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defaultThemeVersion="124226"/>
  <bookViews>
    <workbookView xWindow="120" yWindow="30" windowWidth="8400" windowHeight="2400"/>
  </bookViews>
  <sheets>
    <sheet name="2012 Accountability Database" sheetId="1" r:id="rId1"/>
    <sheet name="2011 AYP" sheetId="2" state="hidden" r:id="rId2"/>
    <sheet name="Dems1112" sheetId="3" state="hidden" r:id="rId3"/>
    <sheet name="Key" sheetId="4" r:id="rId4"/>
  </sheets>
  <definedNames>
    <definedName name="_xlnm._FilterDatabase" localSheetId="0" hidden="1">'2012 Accountability Database'!$K$1:$AC$5785</definedName>
    <definedName name="AYP">'2011 AYP'!$G$11</definedName>
  </definedNames>
  <calcPr calcId="145621"/>
</workbook>
</file>

<file path=xl/calcChain.xml><?xml version="1.0" encoding="utf-8"?>
<calcChain xmlns="http://schemas.openxmlformats.org/spreadsheetml/2006/main">
  <c r="L5702" i="1" l="1"/>
  <c r="L5704" i="1" s="1"/>
  <c r="K5702" i="1"/>
  <c r="K5704" i="1" s="1"/>
  <c r="L5698" i="1"/>
  <c r="L5700" i="1" s="1"/>
  <c r="K5698" i="1"/>
  <c r="K5700" i="1" s="1"/>
  <c r="L5686" i="1"/>
  <c r="L5688" i="1" s="1"/>
  <c r="K5686" i="1"/>
  <c r="K5688" i="1" s="1"/>
  <c r="L5682" i="1"/>
  <c r="L5684" i="1" s="1"/>
  <c r="K5682" i="1"/>
  <c r="K5684" i="1" s="1"/>
  <c r="L5678" i="1"/>
  <c r="L5680" i="1" s="1"/>
  <c r="K5678" i="1"/>
  <c r="K5680" i="1" s="1"/>
  <c r="L5674" i="1"/>
  <c r="L5676" i="1" s="1"/>
  <c r="K5674" i="1"/>
  <c r="K5676" i="1" s="1"/>
  <c r="H5614" i="1"/>
  <c r="H5616" i="1" s="1"/>
  <c r="H5606" i="1"/>
  <c r="H5608" i="1" s="1"/>
  <c r="H5582" i="1"/>
  <c r="H5584" i="1" s="1"/>
  <c r="K5562" i="1"/>
  <c r="K5564" i="1" s="1"/>
  <c r="L5522" i="1"/>
  <c r="L5524" i="1" s="1"/>
  <c r="K5522" i="1"/>
  <c r="K5524" i="1" s="1"/>
  <c r="K5515" i="1"/>
  <c r="L5514" i="1"/>
  <c r="L5516" i="1" s="1"/>
  <c r="K5514" i="1"/>
  <c r="K5516" i="1" s="1"/>
  <c r="H5514" i="1"/>
  <c r="H5516" i="1" s="1"/>
  <c r="L5482" i="1"/>
  <c r="L5484" i="1" s="1"/>
  <c r="K5482" i="1"/>
  <c r="K5484" i="1" s="1"/>
  <c r="H5482" i="1"/>
  <c r="H5484" i="1" s="1"/>
  <c r="H5302" i="1"/>
  <c r="H5304" i="1" s="1"/>
  <c r="K5298" i="1"/>
  <c r="K5300" i="1" s="1"/>
  <c r="H5298" i="1"/>
  <c r="H5300" i="1" s="1"/>
  <c r="H5278" i="1"/>
  <c r="H5280" i="1" s="1"/>
  <c r="H5274" i="1"/>
  <c r="H5276" i="1" s="1"/>
  <c r="L5150" i="1"/>
  <c r="H5014" i="1"/>
  <c r="H5016" i="1" s="1"/>
  <c r="K4930" i="1"/>
  <c r="K4932" i="1" s="1"/>
  <c r="L4746" i="1"/>
  <c r="L4748" i="1" s="1"/>
  <c r="K4746" i="1"/>
  <c r="K4748" i="1" s="1"/>
  <c r="L4670" i="1"/>
  <c r="L4672" i="1" s="1"/>
  <c r="K4670" i="1"/>
  <c r="K4672" i="1" s="1"/>
  <c r="I4670" i="1"/>
  <c r="I4672" i="1" s="1"/>
  <c r="H4670" i="1"/>
  <c r="H4672" i="1" s="1"/>
  <c r="L4666" i="1"/>
  <c r="L4668" i="1" s="1"/>
  <c r="K4666" i="1"/>
  <c r="K4668" i="1" s="1"/>
  <c r="K4618" i="1"/>
  <c r="K4620" i="1" s="1"/>
  <c r="H4618" i="1"/>
  <c r="H4620" i="1" s="1"/>
  <c r="H4590" i="1"/>
  <c r="H4592" i="1" s="1"/>
  <c r="H4586" i="1"/>
  <c r="H4588" i="1" s="1"/>
  <c r="H4575" i="1"/>
  <c r="H4574" i="1"/>
  <c r="H4576" i="1" s="1"/>
  <c r="K4571" i="1"/>
  <c r="K4570" i="1"/>
  <c r="K4572" i="1" s="1"/>
  <c r="H4570" i="1"/>
  <c r="H4572" i="1" s="1"/>
  <c r="H4526" i="1"/>
  <c r="H4528" i="1" s="1"/>
  <c r="H4522" i="1"/>
  <c r="H4524" i="1" s="1"/>
  <c r="K4306" i="1"/>
  <c r="K4308" i="1" s="1"/>
  <c r="H4306" i="1"/>
  <c r="H4308" i="1" s="1"/>
  <c r="H4247" i="1"/>
  <c r="H4246" i="1"/>
  <c r="H4248" i="1" s="1"/>
  <c r="K4242" i="1"/>
  <c r="K4244" i="1" s="1"/>
  <c r="H4242" i="1"/>
  <c r="H4244" i="1" s="1"/>
  <c r="L4162" i="1"/>
  <c r="L4164" i="1" s="1"/>
  <c r="K4162" i="1"/>
  <c r="K4164" i="1" s="1"/>
  <c r="I4162" i="1"/>
  <c r="I4164" i="1" s="1"/>
  <c r="H4162" i="1"/>
  <c r="H4164" i="1" s="1"/>
  <c r="L4138" i="1"/>
  <c r="L4140" i="1" s="1"/>
  <c r="K4138" i="1"/>
  <c r="K4140" i="1" s="1"/>
  <c r="L4090" i="1"/>
  <c r="L4092" i="1" s="1"/>
  <c r="K4090" i="1"/>
  <c r="K4092" i="1" s="1"/>
  <c r="K3970" i="1"/>
  <c r="K3972" i="1" s="1"/>
  <c r="L3934" i="1"/>
  <c r="K3930" i="1"/>
  <c r="K3932" i="1" s="1"/>
  <c r="H3822" i="1"/>
  <c r="H3824" i="1" s="1"/>
  <c r="H3818" i="1"/>
  <c r="H3820" i="1" s="1"/>
  <c r="K3746" i="1"/>
  <c r="K3748" i="1" s="1"/>
  <c r="H3735" i="1"/>
  <c r="H3731" i="1"/>
  <c r="L3730" i="1"/>
  <c r="L3732" i="1" s="1"/>
  <c r="K3730" i="1"/>
  <c r="K3732" i="1" s="1"/>
  <c r="I3730" i="1"/>
  <c r="I3732" i="1" s="1"/>
  <c r="H3730" i="1"/>
  <c r="H3732" i="1" s="1"/>
  <c r="K3619" i="1"/>
  <c r="H3606" i="1"/>
  <c r="H3608" i="1" s="1"/>
  <c r="L3602" i="1"/>
  <c r="L3604" i="1" s="1"/>
  <c r="H3602" i="1"/>
  <c r="H3604" i="1" s="1"/>
  <c r="H3586" i="1"/>
  <c r="H3588" i="1" s="1"/>
  <c r="H3554" i="1"/>
  <c r="H3556" i="1" s="1"/>
  <c r="H3543" i="1"/>
  <c r="I3542" i="1"/>
  <c r="I3544" i="1" s="1"/>
  <c r="H3542" i="1"/>
  <c r="H3544" i="1" s="1"/>
  <c r="L3538" i="1"/>
  <c r="L3540" i="1" s="1"/>
  <c r="K3538" i="1"/>
  <c r="K3540" i="1" s="1"/>
  <c r="I3538" i="1"/>
  <c r="I3540" i="1" s="1"/>
  <c r="H3538" i="1"/>
  <c r="H3540" i="1" s="1"/>
  <c r="K3478" i="1"/>
  <c r="K3480" i="1" s="1"/>
  <c r="L3458" i="1"/>
  <c r="L3460" i="1" s="1"/>
  <c r="K3458" i="1"/>
  <c r="K3460" i="1" s="1"/>
  <c r="L3450" i="1"/>
  <c r="L3452" i="1" s="1"/>
  <c r="K3450" i="1"/>
  <c r="K3452" i="1" s="1"/>
  <c r="L3243" i="1"/>
  <c r="K3154" i="1"/>
  <c r="K3156" i="1" s="1"/>
  <c r="L3042" i="1"/>
  <c r="L3044" i="1" s="1"/>
  <c r="K3042" i="1"/>
  <c r="K3044" i="1" s="1"/>
  <c r="I3042" i="1"/>
  <c r="I3044" i="1" s="1"/>
  <c r="H3042" i="1"/>
  <c r="H3044" i="1" s="1"/>
  <c r="L2946" i="1"/>
  <c r="L2948" i="1" s="1"/>
  <c r="K2946" i="1"/>
  <c r="K2948" i="1" s="1"/>
  <c r="I2943" i="1"/>
  <c r="H2943" i="1"/>
  <c r="H2942" i="1"/>
  <c r="H2944" i="1" s="1"/>
  <c r="I2939" i="1"/>
  <c r="H2939" i="1"/>
  <c r="L2938" i="1"/>
  <c r="L2940" i="1" s="1"/>
  <c r="K2938" i="1"/>
  <c r="K2940" i="1" s="1"/>
  <c r="H2938" i="1"/>
  <c r="H2940" i="1" s="1"/>
  <c r="H2847" i="1"/>
  <c r="I2846" i="1"/>
  <c r="I2848" i="1" s="1"/>
  <c r="H2846" i="1"/>
  <c r="H2848" i="1" s="1"/>
  <c r="H2839" i="1"/>
  <c r="H2838" i="1"/>
  <c r="H2840" i="1" s="1"/>
  <c r="I2450" i="1"/>
  <c r="I2452" i="1" s="1"/>
  <c r="H2450" i="1"/>
  <c r="H2452" i="1" s="1"/>
  <c r="K2418" i="1"/>
  <c r="H2327" i="1"/>
  <c r="H2326" i="1"/>
  <c r="H2328" i="1" s="1"/>
  <c r="H2279" i="1"/>
  <c r="H2278" i="1"/>
  <c r="H2280" i="1" s="1"/>
  <c r="H2275" i="1"/>
  <c r="L2274" i="1"/>
  <c r="L2276" i="1" s="1"/>
  <c r="K2274" i="1"/>
  <c r="K2276" i="1" s="1"/>
  <c r="H2274" i="1"/>
  <c r="H2276" i="1" s="1"/>
  <c r="L2186" i="1"/>
  <c r="L2188" i="1" s="1"/>
  <c r="K2186" i="1"/>
  <c r="K2188" i="1" s="1"/>
  <c r="L2002" i="1"/>
  <c r="H1887" i="1"/>
  <c r="H1886" i="1"/>
  <c r="H1888" i="1" s="1"/>
  <c r="H1879" i="1"/>
  <c r="H1878" i="1"/>
  <c r="H1880" i="1" s="1"/>
  <c r="I1815" i="1"/>
  <c r="H1815" i="1"/>
  <c r="I1814" i="1"/>
  <c r="I1816" i="1" s="1"/>
  <c r="H1814" i="1"/>
  <c r="H1816" i="1" s="1"/>
  <c r="K1811" i="1"/>
  <c r="I1811" i="1"/>
  <c r="H1811" i="1"/>
  <c r="L1810" i="1"/>
  <c r="L1812" i="1" s="1"/>
  <c r="K1810" i="1"/>
  <c r="K1812" i="1" s="1"/>
  <c r="I1810" i="1"/>
  <c r="I1812" i="1" s="1"/>
  <c r="H1810" i="1"/>
  <c r="H1812" i="1" s="1"/>
  <c r="H1758" i="1"/>
  <c r="H1760" i="1" s="1"/>
  <c r="K1746" i="1"/>
  <c r="K1748" i="1" s="1"/>
  <c r="H1703" i="1"/>
  <c r="H1699" i="1"/>
  <c r="I1695" i="1"/>
  <c r="H1695" i="1"/>
  <c r="L1694" i="1"/>
  <c r="L1696" i="1" s="1"/>
  <c r="H1694" i="1"/>
  <c r="H1696" i="1" s="1"/>
  <c r="I1691" i="1"/>
  <c r="H1691" i="1"/>
  <c r="L1690" i="1"/>
  <c r="L1692" i="1" s="1"/>
  <c r="H1690" i="1"/>
  <c r="H1692" i="1" s="1"/>
  <c r="H1599" i="1"/>
  <c r="H1598" i="1"/>
  <c r="H1600" i="1" s="1"/>
  <c r="H1594" i="1"/>
  <c r="H1596" i="1" s="1"/>
  <c r="H1559" i="1"/>
  <c r="I1558" i="1"/>
  <c r="I1560" i="1" s="1"/>
  <c r="H1558" i="1"/>
  <c r="H1560" i="1" s="1"/>
  <c r="K1555" i="1"/>
  <c r="H1555" i="1"/>
  <c r="K1554" i="1"/>
  <c r="K1556" i="1" s="1"/>
  <c r="H1554" i="1"/>
  <c r="H1556" i="1" s="1"/>
  <c r="K1522" i="1"/>
  <c r="K1524" i="1" s="1"/>
  <c r="I1519" i="1"/>
  <c r="H1519" i="1"/>
  <c r="H1518" i="1"/>
  <c r="H1520" i="1" s="1"/>
  <c r="H1515" i="1"/>
  <c r="I1514" i="1"/>
  <c r="I1516" i="1" s="1"/>
  <c r="H1514" i="1"/>
  <c r="H1516" i="1" s="1"/>
  <c r="H1503" i="1"/>
  <c r="L1410" i="1"/>
  <c r="L1412" i="1" s="1"/>
  <c r="K1410" i="1"/>
  <c r="K1412" i="1" s="1"/>
  <c r="I1311" i="1"/>
  <c r="H1311" i="1"/>
  <c r="I1310" i="1"/>
  <c r="I1312" i="1" s="1"/>
  <c r="H1310" i="1"/>
  <c r="H1312" i="1" s="1"/>
  <c r="I1307" i="1"/>
  <c r="H1307" i="1"/>
  <c r="I1306" i="1"/>
  <c r="I1308" i="1" s="1"/>
  <c r="H1306" i="1"/>
  <c r="H1308" i="1" s="1"/>
  <c r="L1202" i="1"/>
  <c r="L1204" i="1" s="1"/>
  <c r="K1202" i="1"/>
  <c r="K1204" i="1" s="1"/>
  <c r="H1082" i="1"/>
  <c r="H1084" i="1" s="1"/>
  <c r="L970" i="1"/>
  <c r="K954" i="1"/>
  <c r="K956" i="1" s="1"/>
  <c r="L942" i="1"/>
  <c r="L944" i="1" s="1"/>
  <c r="K942" i="1"/>
  <c r="K944" i="1" s="1"/>
  <c r="I942" i="1"/>
  <c r="I944" i="1" s="1"/>
  <c r="H942" i="1"/>
  <c r="H944" i="1" s="1"/>
  <c r="L938" i="1"/>
  <c r="L940" i="1" s="1"/>
  <c r="K938" i="1"/>
  <c r="K940" i="1" s="1"/>
  <c r="H938" i="1"/>
  <c r="H940" i="1" s="1"/>
  <c r="K874" i="1"/>
  <c r="K876" i="1" s="1"/>
  <c r="L578" i="1"/>
  <c r="L580" i="1" s="1"/>
  <c r="K578" i="1"/>
  <c r="K580" i="1" s="1"/>
  <c r="L547" i="1"/>
  <c r="L546" i="1"/>
  <c r="L548" i="1" s="1"/>
  <c r="K546" i="1"/>
  <c r="K548" i="1" s="1"/>
  <c r="I546" i="1"/>
  <c r="I548" i="1" s="1"/>
  <c r="H546" i="1"/>
  <c r="H548" i="1" s="1"/>
  <c r="H535" i="1"/>
  <c r="H534" i="1"/>
  <c r="H536" i="1" s="1"/>
  <c r="K530" i="1"/>
  <c r="K532" i="1" s="1"/>
  <c r="H530" i="1"/>
  <c r="H532" i="1" s="1"/>
  <c r="I522" i="1"/>
  <c r="I524" i="1" s="1"/>
  <c r="H522" i="1"/>
  <c r="H524" i="1" s="1"/>
  <c r="H511" i="1"/>
  <c r="I510" i="1"/>
  <c r="I512" i="1" s="1"/>
  <c r="H510" i="1"/>
  <c r="H512" i="1" s="1"/>
  <c r="H506" i="1"/>
  <c r="H508" i="1" s="1"/>
  <c r="H487" i="1"/>
  <c r="K486" i="1"/>
  <c r="K488" i="1" s="1"/>
  <c r="H486" i="1"/>
  <c r="H488" i="1" s="1"/>
  <c r="K434" i="1"/>
  <c r="L418" i="1"/>
  <c r="L420" i="1" s="1"/>
  <c r="K418" i="1"/>
  <c r="K420" i="1" s="1"/>
  <c r="H415" i="1"/>
  <c r="H414" i="1"/>
  <c r="H416" i="1" s="1"/>
  <c r="K410" i="1"/>
  <c r="K412" i="1" s="1"/>
  <c r="H410" i="1"/>
  <c r="H412" i="1" s="1"/>
  <c r="K406" i="1"/>
  <c r="K330" i="1"/>
  <c r="K332" i="1" s="1"/>
  <c r="L322" i="1"/>
  <c r="L324" i="1" s="1"/>
  <c r="K322" i="1"/>
  <c r="K324" i="1" s="1"/>
  <c r="L314" i="1"/>
  <c r="L316" i="1" s="1"/>
  <c r="K314" i="1"/>
  <c r="K316" i="1" s="1"/>
  <c r="H303" i="1"/>
  <c r="H302" i="1"/>
  <c r="H304" i="1" s="1"/>
  <c r="L298" i="1"/>
  <c r="L300" i="1" s="1"/>
  <c r="K298" i="1"/>
  <c r="K300" i="1" s="1"/>
  <c r="H239" i="1"/>
  <c r="H238" i="1"/>
  <c r="H240" i="1" s="1"/>
  <c r="H222" i="1"/>
  <c r="H224" i="1" s="1"/>
  <c r="H215" i="1"/>
  <c r="H214" i="1"/>
  <c r="H216" i="1" s="1"/>
  <c r="L210" i="1"/>
  <c r="L212" i="1" s="1"/>
  <c r="K210" i="1"/>
  <c r="K212" i="1" s="1"/>
  <c r="H210" i="1"/>
  <c r="H212" i="1" s="1"/>
  <c r="K194" i="1"/>
  <c r="K196" i="1" s="1"/>
  <c r="H194" i="1"/>
  <c r="H196" i="1" s="1"/>
  <c r="H191" i="1"/>
  <c r="H186" i="1"/>
  <c r="H188" i="1" s="1"/>
  <c r="H142" i="1"/>
  <c r="H144" i="1" s="1"/>
  <c r="K138" i="1"/>
  <c r="K140" i="1" s="1"/>
  <c r="H138" i="1"/>
  <c r="H140" i="1" s="1"/>
  <c r="H123" i="1"/>
  <c r="L122" i="1"/>
  <c r="L124" i="1" s="1"/>
  <c r="K122" i="1"/>
  <c r="K124" i="1" s="1"/>
  <c r="I122" i="1"/>
  <c r="I124" i="1" s="1"/>
  <c r="H122" i="1"/>
  <c r="H124" i="1" s="1"/>
  <c r="I23" i="1"/>
  <c r="H23" i="1"/>
  <c r="I22" i="1"/>
  <c r="I24" i="1" s="1"/>
  <c r="H22" i="1"/>
  <c r="H24" i="1" s="1"/>
  <c r="I18" i="1"/>
  <c r="I20" i="1" s="1"/>
  <c r="H18" i="1"/>
  <c r="H20" i="1" s="1"/>
  <c r="P5701" i="1"/>
  <c r="P5685" i="1"/>
  <c r="P5677" i="1"/>
  <c r="P5523" i="1"/>
  <c r="P4162" i="1"/>
  <c r="P4091" i="1"/>
  <c r="P3730" i="1"/>
  <c r="P3538" i="1"/>
  <c r="P2187" i="1"/>
  <c r="X2" i="1"/>
  <c r="X3" i="1"/>
  <c r="X4" i="1"/>
  <c r="X5" i="1"/>
  <c r="X6" i="1"/>
  <c r="X7" i="1"/>
  <c r="X8" i="1"/>
  <c r="H7" i="1" s="1"/>
  <c r="X9" i="1"/>
  <c r="X10" i="1"/>
  <c r="X11" i="1"/>
  <c r="X12" i="1"/>
  <c r="X13" i="1"/>
  <c r="X14" i="1"/>
  <c r="X15" i="1"/>
  <c r="X16" i="1"/>
  <c r="X17" i="1"/>
  <c r="X18" i="1"/>
  <c r="X19" i="1"/>
  <c r="X20" i="1"/>
  <c r="H19" i="1" s="1"/>
  <c r="X21" i="1"/>
  <c r="I19" i="1" s="1"/>
  <c r="X22" i="1"/>
  <c r="X23" i="1"/>
  <c r="X24" i="1"/>
  <c r="X25" i="1"/>
  <c r="X26" i="1"/>
  <c r="H26" i="1" s="1"/>
  <c r="H28" i="1" s="1"/>
  <c r="X27" i="1"/>
  <c r="I26" i="1" s="1"/>
  <c r="I28" i="1" s="1"/>
  <c r="X28" i="1"/>
  <c r="H27" i="1" s="1"/>
  <c r="X29" i="1"/>
  <c r="I27" i="1" s="1"/>
  <c r="X30" i="1"/>
  <c r="H30" i="1" s="1"/>
  <c r="X31" i="1"/>
  <c r="I30" i="1" s="1"/>
  <c r="X32" i="1"/>
  <c r="H31" i="1" s="1"/>
  <c r="X33" i="1"/>
  <c r="I31" i="1" s="1"/>
  <c r="X34" i="1"/>
  <c r="H34" i="1" s="1"/>
  <c r="H36" i="1" s="1"/>
  <c r="X35" i="1"/>
  <c r="I34" i="1" s="1"/>
  <c r="I36" i="1" s="1"/>
  <c r="X36" i="1"/>
  <c r="H35" i="1" s="1"/>
  <c r="X37" i="1"/>
  <c r="I35" i="1" s="1"/>
  <c r="X38" i="1"/>
  <c r="H38" i="1" s="1"/>
  <c r="X39" i="1"/>
  <c r="I38" i="1" s="1"/>
  <c r="X40" i="1"/>
  <c r="H39" i="1" s="1"/>
  <c r="X41" i="1"/>
  <c r="I39" i="1" s="1"/>
  <c r="X42" i="1"/>
  <c r="H42" i="1" s="1"/>
  <c r="H44" i="1" s="1"/>
  <c r="X43" i="1"/>
  <c r="I42" i="1" s="1"/>
  <c r="I44" i="1" s="1"/>
  <c r="X44" i="1"/>
  <c r="H43" i="1" s="1"/>
  <c r="X45" i="1"/>
  <c r="I43" i="1" s="1"/>
  <c r="X46" i="1"/>
  <c r="H46" i="1" s="1"/>
  <c r="X47" i="1"/>
  <c r="I46" i="1" s="1"/>
  <c r="X48" i="1"/>
  <c r="H47" i="1" s="1"/>
  <c r="X49" i="1"/>
  <c r="I47" i="1" s="1"/>
  <c r="X50" i="1"/>
  <c r="H50" i="1" s="1"/>
  <c r="H52" i="1" s="1"/>
  <c r="X51" i="1"/>
  <c r="I50" i="1" s="1"/>
  <c r="I52" i="1" s="1"/>
  <c r="X52" i="1"/>
  <c r="H51" i="1" s="1"/>
  <c r="X53" i="1"/>
  <c r="I51" i="1" s="1"/>
  <c r="X54" i="1"/>
  <c r="H54" i="1" s="1"/>
  <c r="X55" i="1"/>
  <c r="I54" i="1" s="1"/>
  <c r="X56" i="1"/>
  <c r="H55" i="1" s="1"/>
  <c r="X57" i="1"/>
  <c r="I55" i="1" s="1"/>
  <c r="X58" i="1"/>
  <c r="H58" i="1" s="1"/>
  <c r="H60" i="1" s="1"/>
  <c r="X59" i="1"/>
  <c r="I58" i="1" s="1"/>
  <c r="I60" i="1" s="1"/>
  <c r="X60" i="1"/>
  <c r="H59" i="1" s="1"/>
  <c r="X61" i="1"/>
  <c r="I59" i="1" s="1"/>
  <c r="X62" i="1"/>
  <c r="H62" i="1" s="1"/>
  <c r="X63" i="1"/>
  <c r="I62" i="1" s="1"/>
  <c r="X64" i="1"/>
  <c r="H63" i="1" s="1"/>
  <c r="X65" i="1"/>
  <c r="I63" i="1" s="1"/>
  <c r="X66" i="1"/>
  <c r="H66" i="1" s="1"/>
  <c r="H68" i="1" s="1"/>
  <c r="X67" i="1"/>
  <c r="I66" i="1" s="1"/>
  <c r="I68" i="1" s="1"/>
  <c r="X68" i="1"/>
  <c r="H67" i="1" s="1"/>
  <c r="X69" i="1"/>
  <c r="I67" i="1" s="1"/>
  <c r="X70" i="1"/>
  <c r="H70" i="1" s="1"/>
  <c r="H72" i="1" s="1"/>
  <c r="X71" i="1"/>
  <c r="I70" i="1" s="1"/>
  <c r="I72" i="1" s="1"/>
  <c r="X72" i="1"/>
  <c r="H71" i="1" s="1"/>
  <c r="X73" i="1"/>
  <c r="I71" i="1" s="1"/>
  <c r="X74" i="1"/>
  <c r="H74" i="1" s="1"/>
  <c r="H76" i="1" s="1"/>
  <c r="X75" i="1"/>
  <c r="I74" i="1" s="1"/>
  <c r="X76" i="1"/>
  <c r="H75" i="1" s="1"/>
  <c r="X77" i="1"/>
  <c r="I75" i="1" s="1"/>
  <c r="X78" i="1"/>
  <c r="H78" i="1" s="1"/>
  <c r="H80" i="1" s="1"/>
  <c r="X79" i="1"/>
  <c r="I78" i="1" s="1"/>
  <c r="X80" i="1"/>
  <c r="H79" i="1" s="1"/>
  <c r="X81" i="1"/>
  <c r="I79" i="1" s="1"/>
  <c r="X82" i="1"/>
  <c r="H82" i="1" s="1"/>
  <c r="H84" i="1" s="1"/>
  <c r="X83" i="1"/>
  <c r="I82" i="1" s="1"/>
  <c r="I84" i="1" s="1"/>
  <c r="X84" i="1"/>
  <c r="H83" i="1" s="1"/>
  <c r="X85" i="1"/>
  <c r="I83" i="1" s="1"/>
  <c r="X86" i="1"/>
  <c r="H86" i="1" s="1"/>
  <c r="X87" i="1"/>
  <c r="I86" i="1" s="1"/>
  <c r="X88" i="1"/>
  <c r="H87" i="1" s="1"/>
  <c r="X89" i="1"/>
  <c r="I87" i="1" s="1"/>
  <c r="X90" i="1"/>
  <c r="H90" i="1" s="1"/>
  <c r="H92" i="1" s="1"/>
  <c r="X91" i="1"/>
  <c r="I90" i="1" s="1"/>
  <c r="I92" i="1" s="1"/>
  <c r="X92" i="1"/>
  <c r="H91" i="1" s="1"/>
  <c r="X93" i="1"/>
  <c r="I91" i="1" s="1"/>
  <c r="X94" i="1"/>
  <c r="H94" i="1" s="1"/>
  <c r="X95" i="1"/>
  <c r="I94" i="1" s="1"/>
  <c r="X96" i="1"/>
  <c r="H95" i="1" s="1"/>
  <c r="X97" i="1"/>
  <c r="I95" i="1" s="1"/>
  <c r="X98" i="1"/>
  <c r="H98" i="1" s="1"/>
  <c r="H100" i="1" s="1"/>
  <c r="X99" i="1"/>
  <c r="I98" i="1" s="1"/>
  <c r="I100" i="1" s="1"/>
  <c r="X100" i="1"/>
  <c r="H99" i="1" s="1"/>
  <c r="X101" i="1"/>
  <c r="I99" i="1" s="1"/>
  <c r="X102" i="1"/>
  <c r="H102" i="1" s="1"/>
  <c r="H104" i="1" s="1"/>
  <c r="X103" i="1"/>
  <c r="I102" i="1" s="1"/>
  <c r="I104" i="1" s="1"/>
  <c r="X104" i="1"/>
  <c r="H103" i="1" s="1"/>
  <c r="X105" i="1"/>
  <c r="I103" i="1" s="1"/>
  <c r="X106" i="1"/>
  <c r="H106" i="1" s="1"/>
  <c r="H108" i="1" s="1"/>
  <c r="X107" i="1"/>
  <c r="I106" i="1" s="1"/>
  <c r="I108" i="1" s="1"/>
  <c r="X108" i="1"/>
  <c r="H107" i="1" s="1"/>
  <c r="X109" i="1"/>
  <c r="I107" i="1" s="1"/>
  <c r="X110" i="1"/>
  <c r="H110" i="1" s="1"/>
  <c r="X111" i="1"/>
  <c r="I110" i="1" s="1"/>
  <c r="X112" i="1"/>
  <c r="H111" i="1" s="1"/>
  <c r="X113" i="1"/>
  <c r="I111" i="1" s="1"/>
  <c r="X114" i="1"/>
  <c r="H114" i="1" s="1"/>
  <c r="H116" i="1" s="1"/>
  <c r="X115" i="1"/>
  <c r="I114" i="1" s="1"/>
  <c r="I116" i="1" s="1"/>
  <c r="X116" i="1"/>
  <c r="H115" i="1" s="1"/>
  <c r="X117" i="1"/>
  <c r="I115" i="1" s="1"/>
  <c r="X118" i="1"/>
  <c r="H118" i="1" s="1"/>
  <c r="X119" i="1"/>
  <c r="I118" i="1" s="1"/>
  <c r="X120" i="1"/>
  <c r="H119" i="1" s="1"/>
  <c r="X121" i="1"/>
  <c r="I119" i="1" s="1"/>
  <c r="X122" i="1"/>
  <c r="X123" i="1"/>
  <c r="X124" i="1"/>
  <c r="X125" i="1"/>
  <c r="I123" i="1" s="1"/>
  <c r="X126" i="1"/>
  <c r="H126" i="1" s="1"/>
  <c r="H128" i="1" s="1"/>
  <c r="X127" i="1"/>
  <c r="I126" i="1" s="1"/>
  <c r="I128" i="1" s="1"/>
  <c r="X128" i="1"/>
  <c r="H127" i="1" s="1"/>
  <c r="X129" i="1"/>
  <c r="I127" i="1" s="1"/>
  <c r="X130" i="1"/>
  <c r="H130" i="1" s="1"/>
  <c r="H132" i="1" s="1"/>
  <c r="X131" i="1"/>
  <c r="I130" i="1" s="1"/>
  <c r="I132" i="1" s="1"/>
  <c r="X132" i="1"/>
  <c r="H131" i="1" s="1"/>
  <c r="X133" i="1"/>
  <c r="I131" i="1" s="1"/>
  <c r="X134" i="1"/>
  <c r="H134" i="1" s="1"/>
  <c r="X135" i="1"/>
  <c r="I134" i="1" s="1"/>
  <c r="X136" i="1"/>
  <c r="H135" i="1" s="1"/>
  <c r="X137" i="1"/>
  <c r="I135" i="1" s="1"/>
  <c r="X138" i="1"/>
  <c r="X139" i="1"/>
  <c r="I138" i="1" s="1"/>
  <c r="I140" i="1" s="1"/>
  <c r="X140" i="1"/>
  <c r="H139" i="1" s="1"/>
  <c r="X141" i="1"/>
  <c r="I139" i="1" s="1"/>
  <c r="X142" i="1"/>
  <c r="X143" i="1"/>
  <c r="I142" i="1" s="1"/>
  <c r="X144" i="1"/>
  <c r="H143" i="1" s="1"/>
  <c r="X145" i="1"/>
  <c r="I143" i="1" s="1"/>
  <c r="X146" i="1"/>
  <c r="H146" i="1" s="1"/>
  <c r="X147" i="1"/>
  <c r="I146" i="1" s="1"/>
  <c r="X148" i="1"/>
  <c r="H147" i="1" s="1"/>
  <c r="X149" i="1"/>
  <c r="I147" i="1" s="1"/>
  <c r="X150" i="1"/>
  <c r="H150" i="1" s="1"/>
  <c r="X151" i="1"/>
  <c r="I150" i="1" s="1"/>
  <c r="X152" i="1"/>
  <c r="H151" i="1" s="1"/>
  <c r="X153" i="1"/>
  <c r="I151" i="1" s="1"/>
  <c r="X154" i="1"/>
  <c r="H154" i="1" s="1"/>
  <c r="H156" i="1" s="1"/>
  <c r="X155" i="1"/>
  <c r="I154" i="1" s="1"/>
  <c r="I156" i="1" s="1"/>
  <c r="X156" i="1"/>
  <c r="H155" i="1" s="1"/>
  <c r="X157" i="1"/>
  <c r="I155" i="1" s="1"/>
  <c r="X158" i="1"/>
  <c r="H158" i="1" s="1"/>
  <c r="X159" i="1"/>
  <c r="I158" i="1" s="1"/>
  <c r="X160" i="1"/>
  <c r="H159" i="1" s="1"/>
  <c r="X161" i="1"/>
  <c r="I159" i="1" s="1"/>
  <c r="X162" i="1"/>
  <c r="H162" i="1" s="1"/>
  <c r="X163" i="1"/>
  <c r="I162" i="1" s="1"/>
  <c r="X164" i="1"/>
  <c r="H163" i="1" s="1"/>
  <c r="X165" i="1"/>
  <c r="I163" i="1" s="1"/>
  <c r="X166" i="1"/>
  <c r="H166" i="1" s="1"/>
  <c r="H168" i="1" s="1"/>
  <c r="X167" i="1"/>
  <c r="I166" i="1" s="1"/>
  <c r="I168" i="1" s="1"/>
  <c r="X168" i="1"/>
  <c r="H167" i="1" s="1"/>
  <c r="X169" i="1"/>
  <c r="I167" i="1" s="1"/>
  <c r="X170" i="1"/>
  <c r="H170" i="1" s="1"/>
  <c r="X171" i="1"/>
  <c r="I170" i="1" s="1"/>
  <c r="X172" i="1"/>
  <c r="H171" i="1" s="1"/>
  <c r="X173" i="1"/>
  <c r="I171" i="1" s="1"/>
  <c r="X174" i="1"/>
  <c r="H174" i="1" s="1"/>
  <c r="X175" i="1"/>
  <c r="I174" i="1" s="1"/>
  <c r="X176" i="1"/>
  <c r="H175" i="1" s="1"/>
  <c r="X177" i="1"/>
  <c r="I175" i="1" s="1"/>
  <c r="X178" i="1"/>
  <c r="H178" i="1" s="1"/>
  <c r="H180" i="1" s="1"/>
  <c r="X179" i="1"/>
  <c r="I178" i="1" s="1"/>
  <c r="I180" i="1" s="1"/>
  <c r="X180" i="1"/>
  <c r="H179" i="1" s="1"/>
  <c r="X181" i="1"/>
  <c r="I179" i="1" s="1"/>
  <c r="X182" i="1"/>
  <c r="H182" i="1" s="1"/>
  <c r="X183" i="1"/>
  <c r="I182" i="1" s="1"/>
  <c r="X184" i="1"/>
  <c r="H183" i="1" s="1"/>
  <c r="X185" i="1"/>
  <c r="I183" i="1" s="1"/>
  <c r="X186" i="1"/>
  <c r="X187" i="1"/>
  <c r="I186" i="1" s="1"/>
  <c r="I188" i="1" s="1"/>
  <c r="X188" i="1"/>
  <c r="H187" i="1" s="1"/>
  <c r="X189" i="1"/>
  <c r="I187" i="1" s="1"/>
  <c r="X190" i="1"/>
  <c r="H190" i="1" s="1"/>
  <c r="H192" i="1" s="1"/>
  <c r="X191" i="1"/>
  <c r="I190" i="1" s="1"/>
  <c r="X192" i="1"/>
  <c r="X193" i="1"/>
  <c r="I191" i="1" s="1"/>
  <c r="X194" i="1"/>
  <c r="X195" i="1"/>
  <c r="I194" i="1" s="1"/>
  <c r="I196" i="1" s="1"/>
  <c r="X196" i="1"/>
  <c r="H195" i="1" s="1"/>
  <c r="X197" i="1"/>
  <c r="I195" i="1" s="1"/>
  <c r="X198" i="1"/>
  <c r="H198" i="1" s="1"/>
  <c r="X199" i="1"/>
  <c r="I198" i="1" s="1"/>
  <c r="X200" i="1"/>
  <c r="H199" i="1" s="1"/>
  <c r="X201" i="1"/>
  <c r="I199" i="1" s="1"/>
  <c r="X202" i="1"/>
  <c r="H202" i="1" s="1"/>
  <c r="H204" i="1" s="1"/>
  <c r="X203" i="1"/>
  <c r="I202" i="1" s="1"/>
  <c r="I204" i="1" s="1"/>
  <c r="X204" i="1"/>
  <c r="H203" i="1" s="1"/>
  <c r="X205" i="1"/>
  <c r="I203" i="1" s="1"/>
  <c r="X206" i="1"/>
  <c r="H206" i="1" s="1"/>
  <c r="X207" i="1"/>
  <c r="I206" i="1" s="1"/>
  <c r="X208" i="1"/>
  <c r="H207" i="1" s="1"/>
  <c r="X209" i="1"/>
  <c r="I207" i="1" s="1"/>
  <c r="X210" i="1"/>
  <c r="X211" i="1"/>
  <c r="I210" i="1" s="1"/>
  <c r="I212" i="1" s="1"/>
  <c r="X212" i="1"/>
  <c r="H211" i="1" s="1"/>
  <c r="X213" i="1"/>
  <c r="I211" i="1" s="1"/>
  <c r="X214" i="1"/>
  <c r="X215" i="1"/>
  <c r="I214" i="1" s="1"/>
  <c r="I216" i="1" s="1"/>
  <c r="X216" i="1"/>
  <c r="X217" i="1"/>
  <c r="I215" i="1" s="1"/>
  <c r="X218" i="1"/>
  <c r="H218" i="1" s="1"/>
  <c r="H220" i="1" s="1"/>
  <c r="X219" i="1"/>
  <c r="I218" i="1" s="1"/>
  <c r="I220" i="1" s="1"/>
  <c r="X220" i="1"/>
  <c r="H219" i="1" s="1"/>
  <c r="X221" i="1"/>
  <c r="I219" i="1" s="1"/>
  <c r="X222" i="1"/>
  <c r="X223" i="1"/>
  <c r="I222" i="1" s="1"/>
  <c r="X224" i="1"/>
  <c r="H223" i="1" s="1"/>
  <c r="X225" i="1"/>
  <c r="I223" i="1" s="1"/>
  <c r="X226" i="1"/>
  <c r="H226" i="1" s="1"/>
  <c r="H228" i="1" s="1"/>
  <c r="X227" i="1"/>
  <c r="I226" i="1" s="1"/>
  <c r="X228" i="1"/>
  <c r="H227" i="1" s="1"/>
  <c r="X229" i="1"/>
  <c r="I227" i="1" s="1"/>
  <c r="X230" i="1"/>
  <c r="H230" i="1" s="1"/>
  <c r="H232" i="1" s="1"/>
  <c r="X231" i="1"/>
  <c r="I230" i="1" s="1"/>
  <c r="X232" i="1"/>
  <c r="H231" i="1" s="1"/>
  <c r="X233" i="1"/>
  <c r="I231" i="1" s="1"/>
  <c r="X234" i="1"/>
  <c r="H234" i="1" s="1"/>
  <c r="H236" i="1" s="1"/>
  <c r="X235" i="1"/>
  <c r="I234" i="1" s="1"/>
  <c r="I236" i="1" s="1"/>
  <c r="X236" i="1"/>
  <c r="H235" i="1" s="1"/>
  <c r="X237" i="1"/>
  <c r="I235" i="1" s="1"/>
  <c r="X238" i="1"/>
  <c r="X239" i="1"/>
  <c r="I238" i="1" s="1"/>
  <c r="I240" i="1" s="1"/>
  <c r="X240" i="1"/>
  <c r="X241" i="1"/>
  <c r="I239" i="1" s="1"/>
  <c r="X242" i="1"/>
  <c r="H242" i="1" s="1"/>
  <c r="H244" i="1" s="1"/>
  <c r="X243" i="1"/>
  <c r="I242" i="1" s="1"/>
  <c r="X244" i="1"/>
  <c r="H243" i="1" s="1"/>
  <c r="X245" i="1"/>
  <c r="I243" i="1" s="1"/>
  <c r="X246" i="1"/>
  <c r="H246" i="1" s="1"/>
  <c r="X247" i="1"/>
  <c r="I246" i="1" s="1"/>
  <c r="X248" i="1"/>
  <c r="H247" i="1" s="1"/>
  <c r="X249" i="1"/>
  <c r="I247" i="1" s="1"/>
  <c r="X250" i="1"/>
  <c r="H250" i="1" s="1"/>
  <c r="H252" i="1" s="1"/>
  <c r="X251" i="1"/>
  <c r="I250" i="1" s="1"/>
  <c r="I252" i="1" s="1"/>
  <c r="X252" i="1"/>
  <c r="H251" i="1" s="1"/>
  <c r="X253" i="1"/>
  <c r="I251" i="1" s="1"/>
  <c r="X254" i="1"/>
  <c r="H254" i="1" s="1"/>
  <c r="H256" i="1" s="1"/>
  <c r="X255" i="1"/>
  <c r="I254" i="1" s="1"/>
  <c r="I256" i="1" s="1"/>
  <c r="X256" i="1"/>
  <c r="H255" i="1" s="1"/>
  <c r="X257" i="1"/>
  <c r="I255" i="1" s="1"/>
  <c r="X258" i="1"/>
  <c r="H258" i="1" s="1"/>
  <c r="H260" i="1" s="1"/>
  <c r="X259" i="1"/>
  <c r="I258" i="1" s="1"/>
  <c r="I260" i="1" s="1"/>
  <c r="X260" i="1"/>
  <c r="H259" i="1" s="1"/>
  <c r="X261" i="1"/>
  <c r="I259" i="1" s="1"/>
  <c r="X262" i="1"/>
  <c r="H262" i="1" s="1"/>
  <c r="H264" i="1" s="1"/>
  <c r="X263" i="1"/>
  <c r="I262" i="1" s="1"/>
  <c r="I264" i="1" s="1"/>
  <c r="X264" i="1"/>
  <c r="H263" i="1" s="1"/>
  <c r="X265" i="1"/>
  <c r="I263" i="1" s="1"/>
  <c r="X266" i="1"/>
  <c r="H266" i="1" s="1"/>
  <c r="H268" i="1" s="1"/>
  <c r="X267" i="1"/>
  <c r="I266" i="1" s="1"/>
  <c r="I268" i="1" s="1"/>
  <c r="X268" i="1"/>
  <c r="H267" i="1" s="1"/>
  <c r="X269" i="1"/>
  <c r="I267" i="1" s="1"/>
  <c r="X270" i="1"/>
  <c r="H270" i="1" s="1"/>
  <c r="H272" i="1" s="1"/>
  <c r="X271" i="1"/>
  <c r="I270" i="1" s="1"/>
  <c r="I272" i="1" s="1"/>
  <c r="X272" i="1"/>
  <c r="H271" i="1" s="1"/>
  <c r="X273" i="1"/>
  <c r="I271" i="1" s="1"/>
  <c r="X274" i="1"/>
  <c r="H274" i="1" s="1"/>
  <c r="H276" i="1" s="1"/>
  <c r="X275" i="1"/>
  <c r="I274" i="1" s="1"/>
  <c r="I276" i="1" s="1"/>
  <c r="X276" i="1"/>
  <c r="H275" i="1" s="1"/>
  <c r="X277" i="1"/>
  <c r="I275" i="1" s="1"/>
  <c r="X278" i="1"/>
  <c r="H278" i="1" s="1"/>
  <c r="H280" i="1" s="1"/>
  <c r="X279" i="1"/>
  <c r="I278" i="1" s="1"/>
  <c r="I280" i="1" s="1"/>
  <c r="X280" i="1"/>
  <c r="H279" i="1" s="1"/>
  <c r="X281" i="1"/>
  <c r="I279" i="1" s="1"/>
  <c r="X282" i="1"/>
  <c r="H282" i="1" s="1"/>
  <c r="X283" i="1"/>
  <c r="I282" i="1" s="1"/>
  <c r="X284" i="1"/>
  <c r="H283" i="1" s="1"/>
  <c r="X285" i="1"/>
  <c r="I283" i="1" s="1"/>
  <c r="X286" i="1"/>
  <c r="H286" i="1" s="1"/>
  <c r="X287" i="1"/>
  <c r="I286" i="1" s="1"/>
  <c r="X288" i="1"/>
  <c r="H287" i="1" s="1"/>
  <c r="X289" i="1"/>
  <c r="I287" i="1" s="1"/>
  <c r="X290" i="1"/>
  <c r="H290" i="1" s="1"/>
  <c r="H292" i="1" s="1"/>
  <c r="X291" i="1"/>
  <c r="I290" i="1" s="1"/>
  <c r="I292" i="1" s="1"/>
  <c r="X292" i="1"/>
  <c r="H291" i="1" s="1"/>
  <c r="X293" i="1"/>
  <c r="I291" i="1" s="1"/>
  <c r="X294" i="1"/>
  <c r="H294" i="1" s="1"/>
  <c r="H296" i="1" s="1"/>
  <c r="X295" i="1"/>
  <c r="I294" i="1" s="1"/>
  <c r="I296" i="1" s="1"/>
  <c r="X296" i="1"/>
  <c r="H295" i="1" s="1"/>
  <c r="X297" i="1"/>
  <c r="I295" i="1" s="1"/>
  <c r="X298" i="1"/>
  <c r="H298" i="1" s="1"/>
  <c r="X299" i="1"/>
  <c r="I298" i="1" s="1"/>
  <c r="X300" i="1"/>
  <c r="H299" i="1" s="1"/>
  <c r="X301" i="1"/>
  <c r="I299" i="1" s="1"/>
  <c r="X302" i="1"/>
  <c r="X303" i="1"/>
  <c r="I302" i="1" s="1"/>
  <c r="X304" i="1"/>
  <c r="X305" i="1"/>
  <c r="I303" i="1" s="1"/>
  <c r="X306" i="1"/>
  <c r="H306" i="1" s="1"/>
  <c r="H308" i="1" s="1"/>
  <c r="X307" i="1"/>
  <c r="I306" i="1" s="1"/>
  <c r="I308" i="1" s="1"/>
  <c r="X308" i="1"/>
  <c r="H307" i="1" s="1"/>
  <c r="X309" i="1"/>
  <c r="I307" i="1" s="1"/>
  <c r="X310" i="1"/>
  <c r="H310" i="1" s="1"/>
  <c r="H312" i="1" s="1"/>
  <c r="X311" i="1"/>
  <c r="I310" i="1" s="1"/>
  <c r="I312" i="1" s="1"/>
  <c r="X312" i="1"/>
  <c r="H311" i="1" s="1"/>
  <c r="X313" i="1"/>
  <c r="I311" i="1" s="1"/>
  <c r="X314" i="1"/>
  <c r="H314" i="1" s="1"/>
  <c r="H316" i="1" s="1"/>
  <c r="X315" i="1"/>
  <c r="I314" i="1" s="1"/>
  <c r="I316" i="1" s="1"/>
  <c r="X316" i="1"/>
  <c r="H315" i="1" s="1"/>
  <c r="X317" i="1"/>
  <c r="I315" i="1" s="1"/>
  <c r="X318" i="1"/>
  <c r="H318" i="1" s="1"/>
  <c r="H320" i="1" s="1"/>
  <c r="X319" i="1"/>
  <c r="I318" i="1" s="1"/>
  <c r="I320" i="1" s="1"/>
  <c r="X320" i="1"/>
  <c r="H319" i="1" s="1"/>
  <c r="X321" i="1"/>
  <c r="I319" i="1" s="1"/>
  <c r="X322" i="1"/>
  <c r="H322" i="1" s="1"/>
  <c r="H324" i="1" s="1"/>
  <c r="X323" i="1"/>
  <c r="I322" i="1" s="1"/>
  <c r="I324" i="1" s="1"/>
  <c r="X324" i="1"/>
  <c r="H323" i="1" s="1"/>
  <c r="X325" i="1"/>
  <c r="I323" i="1" s="1"/>
  <c r="X326" i="1"/>
  <c r="H326" i="1" s="1"/>
  <c r="X327" i="1"/>
  <c r="I326" i="1" s="1"/>
  <c r="X328" i="1"/>
  <c r="H327" i="1" s="1"/>
  <c r="X329" i="1"/>
  <c r="I327" i="1" s="1"/>
  <c r="X330" i="1"/>
  <c r="H330" i="1" s="1"/>
  <c r="H332" i="1" s="1"/>
  <c r="X331" i="1"/>
  <c r="I330" i="1" s="1"/>
  <c r="I332" i="1" s="1"/>
  <c r="X332" i="1"/>
  <c r="H331" i="1" s="1"/>
  <c r="X333" i="1"/>
  <c r="I331" i="1" s="1"/>
  <c r="X334" i="1"/>
  <c r="H334" i="1" s="1"/>
  <c r="X335" i="1"/>
  <c r="I334" i="1" s="1"/>
  <c r="X336" i="1"/>
  <c r="H335" i="1" s="1"/>
  <c r="X337" i="1"/>
  <c r="I335" i="1" s="1"/>
  <c r="X338" i="1"/>
  <c r="H338" i="1" s="1"/>
  <c r="H340" i="1" s="1"/>
  <c r="X339" i="1"/>
  <c r="I338" i="1" s="1"/>
  <c r="I340" i="1" s="1"/>
  <c r="X340" i="1"/>
  <c r="H339" i="1" s="1"/>
  <c r="X341" i="1"/>
  <c r="I339" i="1" s="1"/>
  <c r="X342" i="1"/>
  <c r="H342" i="1" s="1"/>
  <c r="H344" i="1" s="1"/>
  <c r="X343" i="1"/>
  <c r="I342" i="1" s="1"/>
  <c r="I344" i="1" s="1"/>
  <c r="X344" i="1"/>
  <c r="H343" i="1" s="1"/>
  <c r="X345" i="1"/>
  <c r="I343" i="1" s="1"/>
  <c r="X346" i="1"/>
  <c r="H346" i="1" s="1"/>
  <c r="H348" i="1" s="1"/>
  <c r="X347" i="1"/>
  <c r="I346" i="1" s="1"/>
  <c r="I348" i="1" s="1"/>
  <c r="X348" i="1"/>
  <c r="H347" i="1" s="1"/>
  <c r="X349" i="1"/>
  <c r="I347" i="1" s="1"/>
  <c r="X350" i="1"/>
  <c r="H350" i="1" s="1"/>
  <c r="X351" i="1"/>
  <c r="I350" i="1" s="1"/>
  <c r="X352" i="1"/>
  <c r="H351" i="1" s="1"/>
  <c r="X353" i="1"/>
  <c r="I351" i="1" s="1"/>
  <c r="X354" i="1"/>
  <c r="H354" i="1" s="1"/>
  <c r="H356" i="1" s="1"/>
  <c r="X355" i="1"/>
  <c r="I354" i="1" s="1"/>
  <c r="I356" i="1" s="1"/>
  <c r="X356" i="1"/>
  <c r="H355" i="1" s="1"/>
  <c r="X357" i="1"/>
  <c r="I355" i="1" s="1"/>
  <c r="X358" i="1"/>
  <c r="H358" i="1" s="1"/>
  <c r="X359" i="1"/>
  <c r="I358" i="1" s="1"/>
  <c r="X360" i="1"/>
  <c r="H359" i="1" s="1"/>
  <c r="X361" i="1"/>
  <c r="I359" i="1" s="1"/>
  <c r="X362" i="1"/>
  <c r="H362" i="1" s="1"/>
  <c r="H364" i="1" s="1"/>
  <c r="X363" i="1"/>
  <c r="I362" i="1" s="1"/>
  <c r="I364" i="1" s="1"/>
  <c r="X364" i="1"/>
  <c r="H363" i="1" s="1"/>
  <c r="X365" i="1"/>
  <c r="I363" i="1" s="1"/>
  <c r="X366" i="1"/>
  <c r="H366" i="1" s="1"/>
  <c r="X367" i="1"/>
  <c r="I366" i="1" s="1"/>
  <c r="X368" i="1"/>
  <c r="H367" i="1" s="1"/>
  <c r="X369" i="1"/>
  <c r="I367" i="1" s="1"/>
  <c r="X370" i="1"/>
  <c r="H370" i="1" s="1"/>
  <c r="H372" i="1" s="1"/>
  <c r="X371" i="1"/>
  <c r="I370" i="1" s="1"/>
  <c r="I372" i="1" s="1"/>
  <c r="X372" i="1"/>
  <c r="H371" i="1" s="1"/>
  <c r="X373" i="1"/>
  <c r="I371" i="1" s="1"/>
  <c r="X374" i="1"/>
  <c r="H374" i="1" s="1"/>
  <c r="H376" i="1" s="1"/>
  <c r="X375" i="1"/>
  <c r="I374" i="1" s="1"/>
  <c r="I376" i="1" s="1"/>
  <c r="X376" i="1"/>
  <c r="H375" i="1" s="1"/>
  <c r="X377" i="1"/>
  <c r="I375" i="1" s="1"/>
  <c r="X378" i="1"/>
  <c r="H378" i="1" s="1"/>
  <c r="H380" i="1" s="1"/>
  <c r="X379" i="1"/>
  <c r="I378" i="1" s="1"/>
  <c r="I380" i="1" s="1"/>
  <c r="X380" i="1"/>
  <c r="H379" i="1" s="1"/>
  <c r="X381" i="1"/>
  <c r="I379" i="1" s="1"/>
  <c r="X382" i="1"/>
  <c r="H382" i="1" s="1"/>
  <c r="H384" i="1" s="1"/>
  <c r="X383" i="1"/>
  <c r="I382" i="1" s="1"/>
  <c r="I384" i="1" s="1"/>
  <c r="X384" i="1"/>
  <c r="H383" i="1" s="1"/>
  <c r="X385" i="1"/>
  <c r="I383" i="1" s="1"/>
  <c r="X386" i="1"/>
  <c r="H386" i="1" s="1"/>
  <c r="H388" i="1" s="1"/>
  <c r="X387" i="1"/>
  <c r="I386" i="1" s="1"/>
  <c r="I388" i="1" s="1"/>
  <c r="X388" i="1"/>
  <c r="H387" i="1" s="1"/>
  <c r="X389" i="1"/>
  <c r="I387" i="1" s="1"/>
  <c r="X390" i="1"/>
  <c r="H390" i="1" s="1"/>
  <c r="H392" i="1" s="1"/>
  <c r="X391" i="1"/>
  <c r="I390" i="1" s="1"/>
  <c r="I392" i="1" s="1"/>
  <c r="X392" i="1"/>
  <c r="H391" i="1" s="1"/>
  <c r="X393" i="1"/>
  <c r="I391" i="1" s="1"/>
  <c r="X394" i="1"/>
  <c r="H394" i="1" s="1"/>
  <c r="X395" i="1"/>
  <c r="I394" i="1" s="1"/>
  <c r="X396" i="1"/>
  <c r="H395" i="1" s="1"/>
  <c r="X397" i="1"/>
  <c r="I395" i="1" s="1"/>
  <c r="X398" i="1"/>
  <c r="H398" i="1" s="1"/>
  <c r="X399" i="1"/>
  <c r="I398" i="1" s="1"/>
  <c r="X400" i="1"/>
  <c r="H399" i="1" s="1"/>
  <c r="X401" i="1"/>
  <c r="I399" i="1" s="1"/>
  <c r="X402" i="1"/>
  <c r="H402" i="1" s="1"/>
  <c r="H404" i="1" s="1"/>
  <c r="X403" i="1"/>
  <c r="I402" i="1" s="1"/>
  <c r="I404" i="1" s="1"/>
  <c r="X404" i="1"/>
  <c r="H403" i="1" s="1"/>
  <c r="X405" i="1"/>
  <c r="I403" i="1" s="1"/>
  <c r="X406" i="1"/>
  <c r="H406" i="1" s="1"/>
  <c r="X407" i="1"/>
  <c r="I406" i="1" s="1"/>
  <c r="I408" i="1" s="1"/>
  <c r="X408" i="1"/>
  <c r="H407" i="1" s="1"/>
  <c r="X409" i="1"/>
  <c r="I407" i="1" s="1"/>
  <c r="X410" i="1"/>
  <c r="X411" i="1"/>
  <c r="I410" i="1" s="1"/>
  <c r="I412" i="1" s="1"/>
  <c r="X412" i="1"/>
  <c r="H411" i="1" s="1"/>
  <c r="X413" i="1"/>
  <c r="I411" i="1" s="1"/>
  <c r="X414" i="1"/>
  <c r="X415" i="1"/>
  <c r="I414" i="1" s="1"/>
  <c r="I416" i="1" s="1"/>
  <c r="X416" i="1"/>
  <c r="X417" i="1"/>
  <c r="I415" i="1" s="1"/>
  <c r="X418" i="1"/>
  <c r="H418" i="1" s="1"/>
  <c r="H420" i="1" s="1"/>
  <c r="X419" i="1"/>
  <c r="I418" i="1" s="1"/>
  <c r="I420" i="1" s="1"/>
  <c r="X420" i="1"/>
  <c r="H419" i="1" s="1"/>
  <c r="X421" i="1"/>
  <c r="I419" i="1" s="1"/>
  <c r="X422" i="1"/>
  <c r="H422" i="1" s="1"/>
  <c r="H424" i="1" s="1"/>
  <c r="X423" i="1"/>
  <c r="I422" i="1" s="1"/>
  <c r="I424" i="1" s="1"/>
  <c r="X424" i="1"/>
  <c r="H423" i="1" s="1"/>
  <c r="X425" i="1"/>
  <c r="I423" i="1" s="1"/>
  <c r="X426" i="1"/>
  <c r="H426" i="1" s="1"/>
  <c r="H428" i="1" s="1"/>
  <c r="X427" i="1"/>
  <c r="I426" i="1" s="1"/>
  <c r="I428" i="1" s="1"/>
  <c r="X428" i="1"/>
  <c r="H427" i="1" s="1"/>
  <c r="X429" i="1"/>
  <c r="I427" i="1" s="1"/>
  <c r="X430" i="1"/>
  <c r="H430" i="1" s="1"/>
  <c r="X431" i="1"/>
  <c r="I430" i="1" s="1"/>
  <c r="X432" i="1"/>
  <c r="H431" i="1" s="1"/>
  <c r="X433" i="1"/>
  <c r="I431" i="1" s="1"/>
  <c r="X434" i="1"/>
  <c r="H434" i="1" s="1"/>
  <c r="H436" i="1" s="1"/>
  <c r="X435" i="1"/>
  <c r="I434" i="1" s="1"/>
  <c r="I436" i="1" s="1"/>
  <c r="X436" i="1"/>
  <c r="H435" i="1" s="1"/>
  <c r="X437" i="1"/>
  <c r="I435" i="1" s="1"/>
  <c r="X438" i="1"/>
  <c r="H438" i="1" s="1"/>
  <c r="H440" i="1" s="1"/>
  <c r="X439" i="1"/>
  <c r="I438" i="1" s="1"/>
  <c r="I440" i="1" s="1"/>
  <c r="X440" i="1"/>
  <c r="H439" i="1" s="1"/>
  <c r="X441" i="1"/>
  <c r="I439" i="1" s="1"/>
  <c r="X442" i="1"/>
  <c r="H442" i="1" s="1"/>
  <c r="H444" i="1" s="1"/>
  <c r="X443" i="1"/>
  <c r="I442" i="1" s="1"/>
  <c r="I444" i="1" s="1"/>
  <c r="X444" i="1"/>
  <c r="H443" i="1" s="1"/>
  <c r="X445" i="1"/>
  <c r="I443" i="1" s="1"/>
  <c r="X446" i="1"/>
  <c r="H446" i="1" s="1"/>
  <c r="H448" i="1" s="1"/>
  <c r="X447" i="1"/>
  <c r="I446" i="1" s="1"/>
  <c r="I448" i="1" s="1"/>
  <c r="X448" i="1"/>
  <c r="H447" i="1" s="1"/>
  <c r="X449" i="1"/>
  <c r="I447" i="1" s="1"/>
  <c r="X450" i="1"/>
  <c r="H450" i="1" s="1"/>
  <c r="H452" i="1" s="1"/>
  <c r="X451" i="1"/>
  <c r="I450" i="1" s="1"/>
  <c r="I452" i="1" s="1"/>
  <c r="X452" i="1"/>
  <c r="H451" i="1" s="1"/>
  <c r="X453" i="1"/>
  <c r="I451" i="1" s="1"/>
  <c r="X454" i="1"/>
  <c r="H454" i="1" s="1"/>
  <c r="H456" i="1" s="1"/>
  <c r="X455" i="1"/>
  <c r="I454" i="1" s="1"/>
  <c r="I456" i="1" s="1"/>
  <c r="X456" i="1"/>
  <c r="H455" i="1" s="1"/>
  <c r="X457" i="1"/>
  <c r="I455" i="1" s="1"/>
  <c r="X458" i="1"/>
  <c r="H458" i="1" s="1"/>
  <c r="H460" i="1" s="1"/>
  <c r="X459" i="1"/>
  <c r="I458" i="1" s="1"/>
  <c r="I460" i="1" s="1"/>
  <c r="X460" i="1"/>
  <c r="H459" i="1" s="1"/>
  <c r="X461" i="1"/>
  <c r="I459" i="1" s="1"/>
  <c r="X462" i="1"/>
  <c r="H462" i="1" s="1"/>
  <c r="H464" i="1" s="1"/>
  <c r="X463" i="1"/>
  <c r="I462" i="1" s="1"/>
  <c r="I464" i="1" s="1"/>
  <c r="X464" i="1"/>
  <c r="H463" i="1" s="1"/>
  <c r="X465" i="1"/>
  <c r="I463" i="1" s="1"/>
  <c r="X466" i="1"/>
  <c r="H466" i="1" s="1"/>
  <c r="H468" i="1" s="1"/>
  <c r="X467" i="1"/>
  <c r="I466" i="1" s="1"/>
  <c r="I468" i="1" s="1"/>
  <c r="X468" i="1"/>
  <c r="H467" i="1" s="1"/>
  <c r="X469" i="1"/>
  <c r="I467" i="1" s="1"/>
  <c r="X470" i="1"/>
  <c r="H470" i="1" s="1"/>
  <c r="X471" i="1"/>
  <c r="I470" i="1" s="1"/>
  <c r="X472" i="1"/>
  <c r="H471" i="1" s="1"/>
  <c r="X473" i="1"/>
  <c r="I471" i="1" s="1"/>
  <c r="X474" i="1"/>
  <c r="H474" i="1" s="1"/>
  <c r="H476" i="1" s="1"/>
  <c r="X475" i="1"/>
  <c r="I474" i="1" s="1"/>
  <c r="I476" i="1" s="1"/>
  <c r="X476" i="1"/>
  <c r="H475" i="1" s="1"/>
  <c r="X477" i="1"/>
  <c r="I475" i="1" s="1"/>
  <c r="X478" i="1"/>
  <c r="H478" i="1" s="1"/>
  <c r="X479" i="1"/>
  <c r="I478" i="1" s="1"/>
  <c r="X480" i="1"/>
  <c r="H479" i="1" s="1"/>
  <c r="X481" i="1"/>
  <c r="I479" i="1" s="1"/>
  <c r="X482" i="1"/>
  <c r="H482" i="1" s="1"/>
  <c r="X483" i="1"/>
  <c r="I482" i="1" s="1"/>
  <c r="X484" i="1"/>
  <c r="H483" i="1" s="1"/>
  <c r="X485" i="1"/>
  <c r="I483" i="1" s="1"/>
  <c r="X486" i="1"/>
  <c r="X487" i="1"/>
  <c r="I486" i="1" s="1"/>
  <c r="X488" i="1"/>
  <c r="X489" i="1"/>
  <c r="I487" i="1" s="1"/>
  <c r="X490" i="1"/>
  <c r="H490" i="1" s="1"/>
  <c r="H492" i="1" s="1"/>
  <c r="X491" i="1"/>
  <c r="I490" i="1" s="1"/>
  <c r="X492" i="1"/>
  <c r="H491" i="1" s="1"/>
  <c r="X493" i="1"/>
  <c r="I491" i="1" s="1"/>
  <c r="X494" i="1"/>
  <c r="H494" i="1" s="1"/>
  <c r="H496" i="1" s="1"/>
  <c r="X495" i="1"/>
  <c r="I494" i="1" s="1"/>
  <c r="I496" i="1" s="1"/>
  <c r="X496" i="1"/>
  <c r="H495" i="1" s="1"/>
  <c r="X497" i="1"/>
  <c r="I495" i="1" s="1"/>
  <c r="X498" i="1"/>
  <c r="H498" i="1" s="1"/>
  <c r="H500" i="1" s="1"/>
  <c r="X499" i="1"/>
  <c r="I498" i="1" s="1"/>
  <c r="I500" i="1" s="1"/>
  <c r="X500" i="1"/>
  <c r="H499" i="1" s="1"/>
  <c r="X501" i="1"/>
  <c r="I499" i="1" s="1"/>
  <c r="X502" i="1"/>
  <c r="H502" i="1" s="1"/>
  <c r="X503" i="1"/>
  <c r="I502" i="1" s="1"/>
  <c r="X504" i="1"/>
  <c r="H503" i="1" s="1"/>
  <c r="X505" i="1"/>
  <c r="I503" i="1" s="1"/>
  <c r="X506" i="1"/>
  <c r="X507" i="1"/>
  <c r="I506" i="1" s="1"/>
  <c r="I508" i="1" s="1"/>
  <c r="X508" i="1"/>
  <c r="H507" i="1" s="1"/>
  <c r="X509" i="1"/>
  <c r="I507" i="1" s="1"/>
  <c r="X510" i="1"/>
  <c r="X511" i="1"/>
  <c r="X512" i="1"/>
  <c r="X513" i="1"/>
  <c r="I511" i="1" s="1"/>
  <c r="X514" i="1"/>
  <c r="H514" i="1" s="1"/>
  <c r="H516" i="1" s="1"/>
  <c r="X515" i="1"/>
  <c r="I514" i="1" s="1"/>
  <c r="I516" i="1" s="1"/>
  <c r="X516" i="1"/>
  <c r="H515" i="1" s="1"/>
  <c r="X517" i="1"/>
  <c r="I515" i="1" s="1"/>
  <c r="X518" i="1"/>
  <c r="H518" i="1" s="1"/>
  <c r="X519" i="1"/>
  <c r="I518" i="1" s="1"/>
  <c r="I520" i="1" s="1"/>
  <c r="X520" i="1"/>
  <c r="H519" i="1" s="1"/>
  <c r="X521" i="1"/>
  <c r="I519" i="1" s="1"/>
  <c r="X522" i="1"/>
  <c r="X523" i="1"/>
  <c r="X524" i="1"/>
  <c r="H523" i="1" s="1"/>
  <c r="X525" i="1"/>
  <c r="I523" i="1" s="1"/>
  <c r="X526" i="1"/>
  <c r="H526" i="1" s="1"/>
  <c r="X527" i="1"/>
  <c r="I526" i="1" s="1"/>
  <c r="X528" i="1"/>
  <c r="H527" i="1" s="1"/>
  <c r="X529" i="1"/>
  <c r="I527" i="1" s="1"/>
  <c r="X530" i="1"/>
  <c r="X531" i="1"/>
  <c r="I530" i="1" s="1"/>
  <c r="I532" i="1" s="1"/>
  <c r="X532" i="1"/>
  <c r="H531" i="1" s="1"/>
  <c r="X533" i="1"/>
  <c r="I531" i="1" s="1"/>
  <c r="X534" i="1"/>
  <c r="X535" i="1"/>
  <c r="I534" i="1" s="1"/>
  <c r="I536" i="1" s="1"/>
  <c r="X536" i="1"/>
  <c r="X537" i="1"/>
  <c r="I535" i="1" s="1"/>
  <c r="X538" i="1"/>
  <c r="H538" i="1" s="1"/>
  <c r="X539" i="1"/>
  <c r="I538" i="1" s="1"/>
  <c r="I540" i="1" s="1"/>
  <c r="X540" i="1"/>
  <c r="H539" i="1" s="1"/>
  <c r="X541" i="1"/>
  <c r="I539" i="1" s="1"/>
  <c r="X542" i="1"/>
  <c r="H542" i="1" s="1"/>
  <c r="X543" i="1"/>
  <c r="I542" i="1" s="1"/>
  <c r="X544" i="1"/>
  <c r="H543" i="1" s="1"/>
  <c r="X545" i="1"/>
  <c r="I543" i="1" s="1"/>
  <c r="X546" i="1"/>
  <c r="X547" i="1"/>
  <c r="X548" i="1"/>
  <c r="H547" i="1" s="1"/>
  <c r="X549" i="1"/>
  <c r="I547" i="1" s="1"/>
  <c r="X550" i="1"/>
  <c r="H550" i="1" s="1"/>
  <c r="H552" i="1" s="1"/>
  <c r="X551" i="1"/>
  <c r="I550" i="1" s="1"/>
  <c r="X552" i="1"/>
  <c r="H551" i="1" s="1"/>
  <c r="X553" i="1"/>
  <c r="I551" i="1" s="1"/>
  <c r="X554" i="1"/>
  <c r="H554" i="1" s="1"/>
  <c r="H556" i="1" s="1"/>
  <c r="X555" i="1"/>
  <c r="I554" i="1" s="1"/>
  <c r="I556" i="1" s="1"/>
  <c r="X556" i="1"/>
  <c r="H555" i="1" s="1"/>
  <c r="X557" i="1"/>
  <c r="I555" i="1" s="1"/>
  <c r="X558" i="1"/>
  <c r="H558" i="1" s="1"/>
  <c r="H560" i="1" s="1"/>
  <c r="X559" i="1"/>
  <c r="I558" i="1" s="1"/>
  <c r="I560" i="1" s="1"/>
  <c r="X560" i="1"/>
  <c r="H559" i="1" s="1"/>
  <c r="X561" i="1"/>
  <c r="I559" i="1" s="1"/>
  <c r="X562" i="1"/>
  <c r="H562" i="1" s="1"/>
  <c r="H564" i="1" s="1"/>
  <c r="X563" i="1"/>
  <c r="I562" i="1" s="1"/>
  <c r="I564" i="1" s="1"/>
  <c r="X564" i="1"/>
  <c r="H563" i="1" s="1"/>
  <c r="X565" i="1"/>
  <c r="I563" i="1" s="1"/>
  <c r="X566" i="1"/>
  <c r="H566" i="1" s="1"/>
  <c r="X567" i="1"/>
  <c r="I566" i="1" s="1"/>
  <c r="X568" i="1"/>
  <c r="H567" i="1" s="1"/>
  <c r="X569" i="1"/>
  <c r="I567" i="1" s="1"/>
  <c r="X570" i="1"/>
  <c r="H570" i="1" s="1"/>
  <c r="H572" i="1" s="1"/>
  <c r="X571" i="1"/>
  <c r="I570" i="1" s="1"/>
  <c r="X572" i="1"/>
  <c r="H571" i="1" s="1"/>
  <c r="X573" i="1"/>
  <c r="I571" i="1" s="1"/>
  <c r="X574" i="1"/>
  <c r="H574" i="1" s="1"/>
  <c r="H576" i="1" s="1"/>
  <c r="X575" i="1"/>
  <c r="I574" i="1" s="1"/>
  <c r="I576" i="1" s="1"/>
  <c r="X576" i="1"/>
  <c r="H575" i="1" s="1"/>
  <c r="X577" i="1"/>
  <c r="I575" i="1" s="1"/>
  <c r="X578" i="1"/>
  <c r="H578" i="1" s="1"/>
  <c r="H580" i="1" s="1"/>
  <c r="X579" i="1"/>
  <c r="I578" i="1" s="1"/>
  <c r="I580" i="1" s="1"/>
  <c r="X580" i="1"/>
  <c r="H579" i="1" s="1"/>
  <c r="X581" i="1"/>
  <c r="I579" i="1" s="1"/>
  <c r="X582" i="1"/>
  <c r="H582" i="1" s="1"/>
  <c r="X583" i="1"/>
  <c r="I582" i="1" s="1"/>
  <c r="X584" i="1"/>
  <c r="H583" i="1" s="1"/>
  <c r="X585" i="1"/>
  <c r="I583" i="1" s="1"/>
  <c r="X586" i="1"/>
  <c r="H586" i="1" s="1"/>
  <c r="X587" i="1"/>
  <c r="I586" i="1" s="1"/>
  <c r="X588" i="1"/>
  <c r="H587" i="1" s="1"/>
  <c r="X589" i="1"/>
  <c r="I587" i="1" s="1"/>
  <c r="X590" i="1"/>
  <c r="H590" i="1" s="1"/>
  <c r="X591" i="1"/>
  <c r="I590" i="1" s="1"/>
  <c r="X592" i="1"/>
  <c r="H591" i="1" s="1"/>
  <c r="X593" i="1"/>
  <c r="I591" i="1" s="1"/>
  <c r="X594" i="1"/>
  <c r="H594" i="1" s="1"/>
  <c r="H596" i="1" s="1"/>
  <c r="X595" i="1"/>
  <c r="I594" i="1" s="1"/>
  <c r="X596" i="1"/>
  <c r="H595" i="1" s="1"/>
  <c r="X597" i="1"/>
  <c r="I595" i="1" s="1"/>
  <c r="X598" i="1"/>
  <c r="H598" i="1" s="1"/>
  <c r="X599" i="1"/>
  <c r="I598" i="1" s="1"/>
  <c r="X600" i="1"/>
  <c r="H599" i="1" s="1"/>
  <c r="X601" i="1"/>
  <c r="I599" i="1" s="1"/>
  <c r="X602" i="1"/>
  <c r="H602" i="1" s="1"/>
  <c r="H604" i="1" s="1"/>
  <c r="X603" i="1"/>
  <c r="I602" i="1" s="1"/>
  <c r="I604" i="1" s="1"/>
  <c r="X604" i="1"/>
  <c r="H603" i="1" s="1"/>
  <c r="X605" i="1"/>
  <c r="I603" i="1" s="1"/>
  <c r="X606" i="1"/>
  <c r="H606" i="1" s="1"/>
  <c r="X607" i="1"/>
  <c r="I606" i="1" s="1"/>
  <c r="X608" i="1"/>
  <c r="H607" i="1" s="1"/>
  <c r="X609" i="1"/>
  <c r="I607" i="1" s="1"/>
  <c r="X610" i="1"/>
  <c r="H610" i="1" s="1"/>
  <c r="H612" i="1" s="1"/>
  <c r="X611" i="1"/>
  <c r="I610" i="1" s="1"/>
  <c r="I612" i="1" s="1"/>
  <c r="X612" i="1"/>
  <c r="H611" i="1" s="1"/>
  <c r="X613" i="1"/>
  <c r="I611" i="1" s="1"/>
  <c r="X614" i="1"/>
  <c r="H614" i="1" s="1"/>
  <c r="X615" i="1"/>
  <c r="I614" i="1" s="1"/>
  <c r="X616" i="1"/>
  <c r="H615" i="1" s="1"/>
  <c r="X617" i="1"/>
  <c r="I615" i="1" s="1"/>
  <c r="X618" i="1"/>
  <c r="H618" i="1" s="1"/>
  <c r="H620" i="1" s="1"/>
  <c r="X619" i="1"/>
  <c r="I618" i="1" s="1"/>
  <c r="I620" i="1" s="1"/>
  <c r="X620" i="1"/>
  <c r="H619" i="1" s="1"/>
  <c r="X621" i="1"/>
  <c r="I619" i="1" s="1"/>
  <c r="X622" i="1"/>
  <c r="H622" i="1" s="1"/>
  <c r="H624" i="1" s="1"/>
  <c r="X623" i="1"/>
  <c r="I622" i="1" s="1"/>
  <c r="X624" i="1"/>
  <c r="H623" i="1" s="1"/>
  <c r="X625" i="1"/>
  <c r="I623" i="1" s="1"/>
  <c r="X626" i="1"/>
  <c r="H626" i="1" s="1"/>
  <c r="H628" i="1" s="1"/>
  <c r="X627" i="1"/>
  <c r="I626" i="1" s="1"/>
  <c r="I628" i="1" s="1"/>
  <c r="X628" i="1"/>
  <c r="H627" i="1" s="1"/>
  <c r="X629" i="1"/>
  <c r="I627" i="1" s="1"/>
  <c r="X630" i="1"/>
  <c r="H630" i="1" s="1"/>
  <c r="X631" i="1"/>
  <c r="I630" i="1" s="1"/>
  <c r="X632" i="1"/>
  <c r="H631" i="1" s="1"/>
  <c r="X633" i="1"/>
  <c r="I631" i="1" s="1"/>
  <c r="X634" i="1"/>
  <c r="H634" i="1" s="1"/>
  <c r="H636" i="1" s="1"/>
  <c r="X635" i="1"/>
  <c r="I634" i="1" s="1"/>
  <c r="I636" i="1" s="1"/>
  <c r="X636" i="1"/>
  <c r="H635" i="1" s="1"/>
  <c r="X637" i="1"/>
  <c r="I635" i="1" s="1"/>
  <c r="X638" i="1"/>
  <c r="H638" i="1" s="1"/>
  <c r="H640" i="1" s="1"/>
  <c r="X639" i="1"/>
  <c r="I638" i="1" s="1"/>
  <c r="I640" i="1" s="1"/>
  <c r="X640" i="1"/>
  <c r="H639" i="1" s="1"/>
  <c r="X641" i="1"/>
  <c r="I639" i="1" s="1"/>
  <c r="X642" i="1"/>
  <c r="H642" i="1" s="1"/>
  <c r="H644" i="1" s="1"/>
  <c r="X643" i="1"/>
  <c r="I642" i="1" s="1"/>
  <c r="X644" i="1"/>
  <c r="H643" i="1" s="1"/>
  <c r="X645" i="1"/>
  <c r="I643" i="1" s="1"/>
  <c r="X646" i="1"/>
  <c r="H646" i="1" s="1"/>
  <c r="X647" i="1"/>
  <c r="I646" i="1" s="1"/>
  <c r="X648" i="1"/>
  <c r="H647" i="1" s="1"/>
  <c r="X649" i="1"/>
  <c r="I647" i="1" s="1"/>
  <c r="X650" i="1"/>
  <c r="H650" i="1" s="1"/>
  <c r="H652" i="1" s="1"/>
  <c r="X651" i="1"/>
  <c r="I650" i="1" s="1"/>
  <c r="I652" i="1" s="1"/>
  <c r="X652" i="1"/>
  <c r="H651" i="1" s="1"/>
  <c r="X653" i="1"/>
  <c r="I651" i="1" s="1"/>
  <c r="X654" i="1"/>
  <c r="H654" i="1" s="1"/>
  <c r="H656" i="1" s="1"/>
  <c r="X655" i="1"/>
  <c r="I654" i="1" s="1"/>
  <c r="I656" i="1" s="1"/>
  <c r="X656" i="1"/>
  <c r="H655" i="1" s="1"/>
  <c r="X657" i="1"/>
  <c r="I655" i="1" s="1"/>
  <c r="X658" i="1"/>
  <c r="H658" i="1" s="1"/>
  <c r="H660" i="1" s="1"/>
  <c r="X659" i="1"/>
  <c r="I658" i="1" s="1"/>
  <c r="I660" i="1" s="1"/>
  <c r="X660" i="1"/>
  <c r="H659" i="1" s="1"/>
  <c r="X661" i="1"/>
  <c r="I659" i="1" s="1"/>
  <c r="X662" i="1"/>
  <c r="H662" i="1" s="1"/>
  <c r="H664" i="1" s="1"/>
  <c r="X663" i="1"/>
  <c r="I662" i="1" s="1"/>
  <c r="I664" i="1" s="1"/>
  <c r="X664" i="1"/>
  <c r="H663" i="1" s="1"/>
  <c r="X665" i="1"/>
  <c r="I663" i="1" s="1"/>
  <c r="X666" i="1"/>
  <c r="H666" i="1" s="1"/>
  <c r="H668" i="1" s="1"/>
  <c r="X667" i="1"/>
  <c r="I666" i="1" s="1"/>
  <c r="I668" i="1" s="1"/>
  <c r="X668" i="1"/>
  <c r="H667" i="1" s="1"/>
  <c r="X669" i="1"/>
  <c r="I667" i="1" s="1"/>
  <c r="X670" i="1"/>
  <c r="H670" i="1" s="1"/>
  <c r="H672" i="1" s="1"/>
  <c r="X671" i="1"/>
  <c r="I670" i="1" s="1"/>
  <c r="I672" i="1" s="1"/>
  <c r="X672" i="1"/>
  <c r="H671" i="1" s="1"/>
  <c r="X673" i="1"/>
  <c r="I671" i="1" s="1"/>
  <c r="X674" i="1"/>
  <c r="H674" i="1" s="1"/>
  <c r="H676" i="1" s="1"/>
  <c r="X675" i="1"/>
  <c r="I674" i="1" s="1"/>
  <c r="I676" i="1" s="1"/>
  <c r="X676" i="1"/>
  <c r="H675" i="1" s="1"/>
  <c r="X677" i="1"/>
  <c r="I675" i="1" s="1"/>
  <c r="X678" i="1"/>
  <c r="H678" i="1" s="1"/>
  <c r="H680" i="1" s="1"/>
  <c r="X679" i="1"/>
  <c r="I678" i="1" s="1"/>
  <c r="I680" i="1" s="1"/>
  <c r="X680" i="1"/>
  <c r="H679" i="1" s="1"/>
  <c r="X681" i="1"/>
  <c r="I679" i="1" s="1"/>
  <c r="X682" i="1"/>
  <c r="H682" i="1" s="1"/>
  <c r="X683" i="1"/>
  <c r="I682" i="1" s="1"/>
  <c r="X684" i="1"/>
  <c r="H683" i="1" s="1"/>
  <c r="X685" i="1"/>
  <c r="I683" i="1" s="1"/>
  <c r="X686" i="1"/>
  <c r="H686" i="1" s="1"/>
  <c r="H688" i="1" s="1"/>
  <c r="X687" i="1"/>
  <c r="I686" i="1" s="1"/>
  <c r="I688" i="1" s="1"/>
  <c r="X688" i="1"/>
  <c r="H687" i="1" s="1"/>
  <c r="X689" i="1"/>
  <c r="I687" i="1" s="1"/>
  <c r="X690" i="1"/>
  <c r="H690" i="1" s="1"/>
  <c r="H692" i="1" s="1"/>
  <c r="X691" i="1"/>
  <c r="I690" i="1" s="1"/>
  <c r="I692" i="1" s="1"/>
  <c r="X692" i="1"/>
  <c r="H691" i="1" s="1"/>
  <c r="X693" i="1"/>
  <c r="I691" i="1" s="1"/>
  <c r="X694" i="1"/>
  <c r="H694" i="1" s="1"/>
  <c r="X695" i="1"/>
  <c r="I694" i="1" s="1"/>
  <c r="X696" i="1"/>
  <c r="H695" i="1" s="1"/>
  <c r="X697" i="1"/>
  <c r="I695" i="1" s="1"/>
  <c r="X698" i="1"/>
  <c r="H698" i="1" s="1"/>
  <c r="H700" i="1" s="1"/>
  <c r="X699" i="1"/>
  <c r="I698" i="1" s="1"/>
  <c r="I700" i="1" s="1"/>
  <c r="X700" i="1"/>
  <c r="H699" i="1" s="1"/>
  <c r="X701" i="1"/>
  <c r="I699" i="1" s="1"/>
  <c r="X702" i="1"/>
  <c r="H702" i="1" s="1"/>
  <c r="X703" i="1"/>
  <c r="I702" i="1" s="1"/>
  <c r="X704" i="1"/>
  <c r="H703" i="1" s="1"/>
  <c r="X705" i="1"/>
  <c r="I703" i="1" s="1"/>
  <c r="X706" i="1"/>
  <c r="H706" i="1" s="1"/>
  <c r="H708" i="1" s="1"/>
  <c r="X707" i="1"/>
  <c r="I706" i="1" s="1"/>
  <c r="I708" i="1" s="1"/>
  <c r="X708" i="1"/>
  <c r="H707" i="1" s="1"/>
  <c r="X709" i="1"/>
  <c r="I707" i="1" s="1"/>
  <c r="X710" i="1"/>
  <c r="H710" i="1" s="1"/>
  <c r="X711" i="1"/>
  <c r="I710" i="1" s="1"/>
  <c r="X712" i="1"/>
  <c r="H711" i="1" s="1"/>
  <c r="X713" i="1"/>
  <c r="I711" i="1" s="1"/>
  <c r="X714" i="1"/>
  <c r="H714" i="1" s="1"/>
  <c r="X715" i="1"/>
  <c r="I714" i="1" s="1"/>
  <c r="X716" i="1"/>
  <c r="H715" i="1" s="1"/>
  <c r="X717" i="1"/>
  <c r="I715" i="1" s="1"/>
  <c r="X718" i="1"/>
  <c r="H718" i="1" s="1"/>
  <c r="X719" i="1"/>
  <c r="I718" i="1" s="1"/>
  <c r="X720" i="1"/>
  <c r="H719" i="1" s="1"/>
  <c r="X721" i="1"/>
  <c r="I719" i="1" s="1"/>
  <c r="X722" i="1"/>
  <c r="H722" i="1" s="1"/>
  <c r="H724" i="1" s="1"/>
  <c r="X723" i="1"/>
  <c r="I722" i="1" s="1"/>
  <c r="I724" i="1" s="1"/>
  <c r="X724" i="1"/>
  <c r="H723" i="1" s="1"/>
  <c r="X725" i="1"/>
  <c r="I723" i="1" s="1"/>
  <c r="X726" i="1"/>
  <c r="H726" i="1" s="1"/>
  <c r="H728" i="1" s="1"/>
  <c r="X727" i="1"/>
  <c r="I726" i="1" s="1"/>
  <c r="I728" i="1" s="1"/>
  <c r="X728" i="1"/>
  <c r="H727" i="1" s="1"/>
  <c r="X729" i="1"/>
  <c r="I727" i="1" s="1"/>
  <c r="X730" i="1"/>
  <c r="H730" i="1" s="1"/>
  <c r="X731" i="1"/>
  <c r="I730" i="1" s="1"/>
  <c r="X732" i="1"/>
  <c r="H731" i="1" s="1"/>
  <c r="X733" i="1"/>
  <c r="I731" i="1" s="1"/>
  <c r="X734" i="1"/>
  <c r="H734" i="1" s="1"/>
  <c r="X735" i="1"/>
  <c r="I734" i="1" s="1"/>
  <c r="X736" i="1"/>
  <c r="H735" i="1" s="1"/>
  <c r="X737" i="1"/>
  <c r="I735" i="1" s="1"/>
  <c r="X738" i="1"/>
  <c r="H738" i="1" s="1"/>
  <c r="H740" i="1" s="1"/>
  <c r="X739" i="1"/>
  <c r="I738" i="1" s="1"/>
  <c r="I740" i="1" s="1"/>
  <c r="X740" i="1"/>
  <c r="H739" i="1" s="1"/>
  <c r="X741" i="1"/>
  <c r="I739" i="1" s="1"/>
  <c r="X742" i="1"/>
  <c r="H742" i="1" s="1"/>
  <c r="X743" i="1"/>
  <c r="I742" i="1" s="1"/>
  <c r="X744" i="1"/>
  <c r="H743" i="1" s="1"/>
  <c r="X745" i="1"/>
  <c r="I743" i="1" s="1"/>
  <c r="X746" i="1"/>
  <c r="H746" i="1" s="1"/>
  <c r="H748" i="1" s="1"/>
  <c r="X747" i="1"/>
  <c r="I746" i="1" s="1"/>
  <c r="I748" i="1" s="1"/>
  <c r="X748" i="1"/>
  <c r="H747" i="1" s="1"/>
  <c r="X749" i="1"/>
  <c r="I747" i="1" s="1"/>
  <c r="X750" i="1"/>
  <c r="H750" i="1" s="1"/>
  <c r="X751" i="1"/>
  <c r="I750" i="1" s="1"/>
  <c r="X752" i="1"/>
  <c r="H751" i="1" s="1"/>
  <c r="X753" i="1"/>
  <c r="I751" i="1" s="1"/>
  <c r="X754" i="1"/>
  <c r="H754" i="1" s="1"/>
  <c r="H756" i="1" s="1"/>
  <c r="X755" i="1"/>
  <c r="I754" i="1" s="1"/>
  <c r="I756" i="1" s="1"/>
  <c r="X756" i="1"/>
  <c r="H755" i="1" s="1"/>
  <c r="X757" i="1"/>
  <c r="I755" i="1" s="1"/>
  <c r="X758" i="1"/>
  <c r="H758" i="1" s="1"/>
  <c r="X759" i="1"/>
  <c r="I758" i="1" s="1"/>
  <c r="X760" i="1"/>
  <c r="H759" i="1" s="1"/>
  <c r="X761" i="1"/>
  <c r="I759" i="1" s="1"/>
  <c r="X762" i="1"/>
  <c r="H762" i="1" s="1"/>
  <c r="H764" i="1" s="1"/>
  <c r="X763" i="1"/>
  <c r="I762" i="1" s="1"/>
  <c r="I764" i="1" s="1"/>
  <c r="X764" i="1"/>
  <c r="H763" i="1" s="1"/>
  <c r="X765" i="1"/>
  <c r="I763" i="1" s="1"/>
  <c r="X766" i="1"/>
  <c r="H766" i="1" s="1"/>
  <c r="X767" i="1"/>
  <c r="I766" i="1" s="1"/>
  <c r="X768" i="1"/>
  <c r="H767" i="1" s="1"/>
  <c r="X769" i="1"/>
  <c r="I767" i="1" s="1"/>
  <c r="X770" i="1"/>
  <c r="H770" i="1" s="1"/>
  <c r="H772" i="1" s="1"/>
  <c r="X771" i="1"/>
  <c r="I770" i="1" s="1"/>
  <c r="I772" i="1" s="1"/>
  <c r="X772" i="1"/>
  <c r="H771" i="1" s="1"/>
  <c r="X773" i="1"/>
  <c r="I771" i="1" s="1"/>
  <c r="X774" i="1"/>
  <c r="H774" i="1" s="1"/>
  <c r="X775" i="1"/>
  <c r="I774" i="1" s="1"/>
  <c r="X776" i="1"/>
  <c r="H775" i="1" s="1"/>
  <c r="X777" i="1"/>
  <c r="I775" i="1" s="1"/>
  <c r="X778" i="1"/>
  <c r="H778" i="1" s="1"/>
  <c r="H780" i="1" s="1"/>
  <c r="X779" i="1"/>
  <c r="I778" i="1" s="1"/>
  <c r="I780" i="1" s="1"/>
  <c r="X780" i="1"/>
  <c r="H779" i="1" s="1"/>
  <c r="X781" i="1"/>
  <c r="I779" i="1" s="1"/>
  <c r="X782" i="1"/>
  <c r="H782" i="1" s="1"/>
  <c r="X783" i="1"/>
  <c r="I782" i="1" s="1"/>
  <c r="X784" i="1"/>
  <c r="H783" i="1" s="1"/>
  <c r="X785" i="1"/>
  <c r="I783" i="1" s="1"/>
  <c r="X786" i="1"/>
  <c r="H786" i="1" s="1"/>
  <c r="H788" i="1" s="1"/>
  <c r="X787" i="1"/>
  <c r="I786" i="1" s="1"/>
  <c r="I788" i="1" s="1"/>
  <c r="X788" i="1"/>
  <c r="H787" i="1" s="1"/>
  <c r="X789" i="1"/>
  <c r="I787" i="1" s="1"/>
  <c r="X790" i="1"/>
  <c r="H790" i="1" s="1"/>
  <c r="H792" i="1" s="1"/>
  <c r="X791" i="1"/>
  <c r="I790" i="1" s="1"/>
  <c r="I792" i="1" s="1"/>
  <c r="X792" i="1"/>
  <c r="H791" i="1" s="1"/>
  <c r="X793" i="1"/>
  <c r="I791" i="1" s="1"/>
  <c r="X794" i="1"/>
  <c r="H794" i="1" s="1"/>
  <c r="H796" i="1" s="1"/>
  <c r="X795" i="1"/>
  <c r="I794" i="1" s="1"/>
  <c r="I796" i="1" s="1"/>
  <c r="X796" i="1"/>
  <c r="H795" i="1" s="1"/>
  <c r="X797" i="1"/>
  <c r="I795" i="1" s="1"/>
  <c r="X798" i="1"/>
  <c r="H798" i="1" s="1"/>
  <c r="X799" i="1"/>
  <c r="I798" i="1" s="1"/>
  <c r="X800" i="1"/>
  <c r="H799" i="1" s="1"/>
  <c r="X801" i="1"/>
  <c r="I799" i="1" s="1"/>
  <c r="X802" i="1"/>
  <c r="H802" i="1" s="1"/>
  <c r="H804" i="1" s="1"/>
  <c r="X803" i="1"/>
  <c r="I802" i="1" s="1"/>
  <c r="I804" i="1" s="1"/>
  <c r="X804" i="1"/>
  <c r="H803" i="1" s="1"/>
  <c r="X805" i="1"/>
  <c r="I803" i="1" s="1"/>
  <c r="X806" i="1"/>
  <c r="H806" i="1" s="1"/>
  <c r="X807" i="1"/>
  <c r="I806" i="1" s="1"/>
  <c r="X808" i="1"/>
  <c r="H807" i="1" s="1"/>
  <c r="X809" i="1"/>
  <c r="I807" i="1" s="1"/>
  <c r="X810" i="1"/>
  <c r="H810" i="1" s="1"/>
  <c r="X811" i="1"/>
  <c r="I810" i="1" s="1"/>
  <c r="X812" i="1"/>
  <c r="H811" i="1" s="1"/>
  <c r="X813" i="1"/>
  <c r="I811" i="1" s="1"/>
  <c r="X814" i="1"/>
  <c r="H814" i="1" s="1"/>
  <c r="H816" i="1" s="1"/>
  <c r="X815" i="1"/>
  <c r="I814" i="1" s="1"/>
  <c r="I816" i="1" s="1"/>
  <c r="X816" i="1"/>
  <c r="H815" i="1" s="1"/>
  <c r="X817" i="1"/>
  <c r="I815" i="1" s="1"/>
  <c r="X818" i="1"/>
  <c r="H818" i="1" s="1"/>
  <c r="H820" i="1" s="1"/>
  <c r="X819" i="1"/>
  <c r="I818" i="1" s="1"/>
  <c r="I820" i="1" s="1"/>
  <c r="X820" i="1"/>
  <c r="H819" i="1" s="1"/>
  <c r="X821" i="1"/>
  <c r="I819" i="1" s="1"/>
  <c r="X822" i="1"/>
  <c r="H822" i="1" s="1"/>
  <c r="H824" i="1" s="1"/>
  <c r="X823" i="1"/>
  <c r="I822" i="1" s="1"/>
  <c r="I824" i="1" s="1"/>
  <c r="X824" i="1"/>
  <c r="H823" i="1" s="1"/>
  <c r="X825" i="1"/>
  <c r="I823" i="1" s="1"/>
  <c r="X826" i="1"/>
  <c r="H826" i="1" s="1"/>
  <c r="X827" i="1"/>
  <c r="I826" i="1" s="1"/>
  <c r="X828" i="1"/>
  <c r="H827" i="1" s="1"/>
  <c r="X829" i="1"/>
  <c r="I827" i="1" s="1"/>
  <c r="X830" i="1"/>
  <c r="H830" i="1" s="1"/>
  <c r="X831" i="1"/>
  <c r="I830" i="1" s="1"/>
  <c r="X832" i="1"/>
  <c r="H831" i="1" s="1"/>
  <c r="X833" i="1"/>
  <c r="I831" i="1" s="1"/>
  <c r="X834" i="1"/>
  <c r="H834" i="1" s="1"/>
  <c r="H836" i="1" s="1"/>
  <c r="X835" i="1"/>
  <c r="I834" i="1" s="1"/>
  <c r="I836" i="1" s="1"/>
  <c r="X836" i="1"/>
  <c r="H835" i="1" s="1"/>
  <c r="X837" i="1"/>
  <c r="I835" i="1" s="1"/>
  <c r="X838" i="1"/>
  <c r="H838" i="1" s="1"/>
  <c r="H840" i="1" s="1"/>
  <c r="X839" i="1"/>
  <c r="I838" i="1" s="1"/>
  <c r="I840" i="1" s="1"/>
  <c r="X840" i="1"/>
  <c r="H839" i="1" s="1"/>
  <c r="X841" i="1"/>
  <c r="I839" i="1" s="1"/>
  <c r="X842" i="1"/>
  <c r="H842" i="1" s="1"/>
  <c r="H844" i="1" s="1"/>
  <c r="X843" i="1"/>
  <c r="I842" i="1" s="1"/>
  <c r="I844" i="1" s="1"/>
  <c r="X844" i="1"/>
  <c r="H843" i="1" s="1"/>
  <c r="X845" i="1"/>
  <c r="I843" i="1" s="1"/>
  <c r="X846" i="1"/>
  <c r="H846" i="1" s="1"/>
  <c r="X847" i="1"/>
  <c r="I846" i="1" s="1"/>
  <c r="X848" i="1"/>
  <c r="H847" i="1" s="1"/>
  <c r="X849" i="1"/>
  <c r="I847" i="1" s="1"/>
  <c r="X850" i="1"/>
  <c r="H850" i="1" s="1"/>
  <c r="X851" i="1"/>
  <c r="I850" i="1" s="1"/>
  <c r="X852" i="1"/>
  <c r="H851" i="1" s="1"/>
  <c r="X853" i="1"/>
  <c r="I851" i="1" s="1"/>
  <c r="X854" i="1"/>
  <c r="H854" i="1" s="1"/>
  <c r="X855" i="1"/>
  <c r="I854" i="1" s="1"/>
  <c r="X856" i="1"/>
  <c r="H855" i="1" s="1"/>
  <c r="X857" i="1"/>
  <c r="I855" i="1" s="1"/>
  <c r="X858" i="1"/>
  <c r="H858" i="1" s="1"/>
  <c r="X859" i="1"/>
  <c r="I858" i="1" s="1"/>
  <c r="I860" i="1" s="1"/>
  <c r="X860" i="1"/>
  <c r="H859" i="1" s="1"/>
  <c r="X861" i="1"/>
  <c r="I859" i="1" s="1"/>
  <c r="X862" i="1"/>
  <c r="H862" i="1" s="1"/>
  <c r="X863" i="1"/>
  <c r="I862" i="1" s="1"/>
  <c r="X864" i="1"/>
  <c r="H863" i="1" s="1"/>
  <c r="X865" i="1"/>
  <c r="I863" i="1" s="1"/>
  <c r="X866" i="1"/>
  <c r="H866" i="1" s="1"/>
  <c r="H868" i="1" s="1"/>
  <c r="X867" i="1"/>
  <c r="I866" i="1" s="1"/>
  <c r="I868" i="1" s="1"/>
  <c r="X868" i="1"/>
  <c r="H867" i="1" s="1"/>
  <c r="X869" i="1"/>
  <c r="I867" i="1" s="1"/>
  <c r="X870" i="1"/>
  <c r="H870" i="1" s="1"/>
  <c r="X871" i="1"/>
  <c r="I870" i="1" s="1"/>
  <c r="X872" i="1"/>
  <c r="H871" i="1" s="1"/>
  <c r="X873" i="1"/>
  <c r="I871" i="1" s="1"/>
  <c r="X874" i="1"/>
  <c r="H874" i="1" s="1"/>
  <c r="H876" i="1" s="1"/>
  <c r="X875" i="1"/>
  <c r="I874" i="1" s="1"/>
  <c r="I876" i="1" s="1"/>
  <c r="X876" i="1"/>
  <c r="H875" i="1" s="1"/>
  <c r="X877" i="1"/>
  <c r="I875" i="1" s="1"/>
  <c r="X878" i="1"/>
  <c r="H878" i="1" s="1"/>
  <c r="X879" i="1"/>
  <c r="I878" i="1" s="1"/>
  <c r="X880" i="1"/>
  <c r="H879" i="1" s="1"/>
  <c r="X881" i="1"/>
  <c r="I879" i="1" s="1"/>
  <c r="X882" i="1"/>
  <c r="H882" i="1" s="1"/>
  <c r="H884" i="1" s="1"/>
  <c r="X883" i="1"/>
  <c r="I882" i="1" s="1"/>
  <c r="I884" i="1" s="1"/>
  <c r="X884" i="1"/>
  <c r="H883" i="1" s="1"/>
  <c r="X885" i="1"/>
  <c r="I883" i="1" s="1"/>
  <c r="X886" i="1"/>
  <c r="H886" i="1" s="1"/>
  <c r="X887" i="1"/>
  <c r="I886" i="1" s="1"/>
  <c r="I888" i="1" s="1"/>
  <c r="X888" i="1"/>
  <c r="H887" i="1" s="1"/>
  <c r="X889" i="1"/>
  <c r="I887" i="1" s="1"/>
  <c r="X890" i="1"/>
  <c r="H890" i="1" s="1"/>
  <c r="H892" i="1" s="1"/>
  <c r="X891" i="1"/>
  <c r="I890" i="1" s="1"/>
  <c r="I892" i="1" s="1"/>
  <c r="X892" i="1"/>
  <c r="H891" i="1" s="1"/>
  <c r="X893" i="1"/>
  <c r="I891" i="1" s="1"/>
  <c r="X894" i="1"/>
  <c r="H894" i="1" s="1"/>
  <c r="H896" i="1" s="1"/>
  <c r="X895" i="1"/>
  <c r="I894" i="1" s="1"/>
  <c r="I896" i="1" s="1"/>
  <c r="X896" i="1"/>
  <c r="H895" i="1" s="1"/>
  <c r="X897" i="1"/>
  <c r="I895" i="1" s="1"/>
  <c r="X898" i="1"/>
  <c r="H898" i="1" s="1"/>
  <c r="H900" i="1" s="1"/>
  <c r="X899" i="1"/>
  <c r="I898" i="1" s="1"/>
  <c r="I900" i="1" s="1"/>
  <c r="X900" i="1"/>
  <c r="H899" i="1" s="1"/>
  <c r="X901" i="1"/>
  <c r="I899" i="1" s="1"/>
  <c r="X902" i="1"/>
  <c r="H902" i="1" s="1"/>
  <c r="X903" i="1"/>
  <c r="I902" i="1" s="1"/>
  <c r="X904" i="1"/>
  <c r="H903" i="1" s="1"/>
  <c r="X905" i="1"/>
  <c r="I903" i="1" s="1"/>
  <c r="X906" i="1"/>
  <c r="H906" i="1" s="1"/>
  <c r="H908" i="1" s="1"/>
  <c r="X907" i="1"/>
  <c r="I906" i="1" s="1"/>
  <c r="I908" i="1" s="1"/>
  <c r="X908" i="1"/>
  <c r="H907" i="1" s="1"/>
  <c r="X909" i="1"/>
  <c r="I907" i="1" s="1"/>
  <c r="X910" i="1"/>
  <c r="H910" i="1" s="1"/>
  <c r="H912" i="1" s="1"/>
  <c r="X911" i="1"/>
  <c r="I910" i="1" s="1"/>
  <c r="I912" i="1" s="1"/>
  <c r="X912" i="1"/>
  <c r="H911" i="1" s="1"/>
  <c r="X913" i="1"/>
  <c r="I911" i="1" s="1"/>
  <c r="X914" i="1"/>
  <c r="H914" i="1" s="1"/>
  <c r="H916" i="1" s="1"/>
  <c r="X915" i="1"/>
  <c r="I914" i="1" s="1"/>
  <c r="I916" i="1" s="1"/>
  <c r="X916" i="1"/>
  <c r="H915" i="1" s="1"/>
  <c r="X917" i="1"/>
  <c r="I915" i="1" s="1"/>
  <c r="X918" i="1"/>
  <c r="H918" i="1" s="1"/>
  <c r="X919" i="1"/>
  <c r="I918" i="1" s="1"/>
  <c r="X920" i="1"/>
  <c r="H919" i="1" s="1"/>
  <c r="X921" i="1"/>
  <c r="I919" i="1" s="1"/>
  <c r="X922" i="1"/>
  <c r="H922" i="1" s="1"/>
  <c r="H924" i="1" s="1"/>
  <c r="X923" i="1"/>
  <c r="I922" i="1" s="1"/>
  <c r="X924" i="1"/>
  <c r="H923" i="1" s="1"/>
  <c r="X925" i="1"/>
  <c r="I923" i="1" s="1"/>
  <c r="X926" i="1"/>
  <c r="H926" i="1" s="1"/>
  <c r="X927" i="1"/>
  <c r="I926" i="1" s="1"/>
  <c r="X928" i="1"/>
  <c r="H927" i="1" s="1"/>
  <c r="X929" i="1"/>
  <c r="I927" i="1" s="1"/>
  <c r="X930" i="1"/>
  <c r="H930" i="1" s="1"/>
  <c r="H932" i="1" s="1"/>
  <c r="X931" i="1"/>
  <c r="I930" i="1" s="1"/>
  <c r="I932" i="1" s="1"/>
  <c r="X932" i="1"/>
  <c r="H931" i="1" s="1"/>
  <c r="X933" i="1"/>
  <c r="I931" i="1" s="1"/>
  <c r="X934" i="1"/>
  <c r="H934" i="1" s="1"/>
  <c r="X935" i="1"/>
  <c r="I934" i="1" s="1"/>
  <c r="I936" i="1" s="1"/>
  <c r="X936" i="1"/>
  <c r="H935" i="1" s="1"/>
  <c r="X937" i="1"/>
  <c r="I935" i="1" s="1"/>
  <c r="X938" i="1"/>
  <c r="X939" i="1"/>
  <c r="I938" i="1" s="1"/>
  <c r="I940" i="1" s="1"/>
  <c r="P938" i="1" s="1"/>
  <c r="X940" i="1"/>
  <c r="H939" i="1" s="1"/>
  <c r="X941" i="1"/>
  <c r="I939" i="1" s="1"/>
  <c r="X942" i="1"/>
  <c r="X943" i="1"/>
  <c r="X944" i="1"/>
  <c r="H943" i="1" s="1"/>
  <c r="X945" i="1"/>
  <c r="I943" i="1" s="1"/>
  <c r="X946" i="1"/>
  <c r="H946" i="1" s="1"/>
  <c r="H948" i="1" s="1"/>
  <c r="X947" i="1"/>
  <c r="I946" i="1" s="1"/>
  <c r="I948" i="1" s="1"/>
  <c r="X948" i="1"/>
  <c r="H947" i="1" s="1"/>
  <c r="X949" i="1"/>
  <c r="I947" i="1" s="1"/>
  <c r="X950" i="1"/>
  <c r="H950" i="1" s="1"/>
  <c r="H952" i="1" s="1"/>
  <c r="X951" i="1"/>
  <c r="I950" i="1" s="1"/>
  <c r="I952" i="1" s="1"/>
  <c r="X952" i="1"/>
  <c r="H951" i="1" s="1"/>
  <c r="X953" i="1"/>
  <c r="I951" i="1" s="1"/>
  <c r="X954" i="1"/>
  <c r="H954" i="1" s="1"/>
  <c r="H956" i="1" s="1"/>
  <c r="X955" i="1"/>
  <c r="I954" i="1" s="1"/>
  <c r="I956" i="1" s="1"/>
  <c r="X956" i="1"/>
  <c r="H955" i="1" s="1"/>
  <c r="X957" i="1"/>
  <c r="I955" i="1" s="1"/>
  <c r="X958" i="1"/>
  <c r="H958" i="1" s="1"/>
  <c r="X959" i="1"/>
  <c r="I958" i="1" s="1"/>
  <c r="X960" i="1"/>
  <c r="H959" i="1" s="1"/>
  <c r="X961" i="1"/>
  <c r="I959" i="1" s="1"/>
  <c r="X962" i="1"/>
  <c r="H962" i="1" s="1"/>
  <c r="H964" i="1" s="1"/>
  <c r="X963" i="1"/>
  <c r="I962" i="1" s="1"/>
  <c r="I964" i="1" s="1"/>
  <c r="X964" i="1"/>
  <c r="H963" i="1" s="1"/>
  <c r="X965" i="1"/>
  <c r="I963" i="1" s="1"/>
  <c r="X966" i="1"/>
  <c r="H966" i="1" s="1"/>
  <c r="X967" i="1"/>
  <c r="I966" i="1" s="1"/>
  <c r="X968" i="1"/>
  <c r="H967" i="1" s="1"/>
  <c r="X969" i="1"/>
  <c r="I967" i="1" s="1"/>
  <c r="X970" i="1"/>
  <c r="H970" i="1" s="1"/>
  <c r="H972" i="1" s="1"/>
  <c r="X971" i="1"/>
  <c r="I970" i="1" s="1"/>
  <c r="I972" i="1" s="1"/>
  <c r="X972" i="1"/>
  <c r="H971" i="1" s="1"/>
  <c r="X973" i="1"/>
  <c r="I971" i="1" s="1"/>
  <c r="X974" i="1"/>
  <c r="H974" i="1" s="1"/>
  <c r="X975" i="1"/>
  <c r="I974" i="1" s="1"/>
  <c r="X976" i="1"/>
  <c r="H975" i="1" s="1"/>
  <c r="X977" i="1"/>
  <c r="I975" i="1" s="1"/>
  <c r="X978" i="1"/>
  <c r="H978" i="1" s="1"/>
  <c r="H980" i="1" s="1"/>
  <c r="X979" i="1"/>
  <c r="I978" i="1" s="1"/>
  <c r="I980" i="1" s="1"/>
  <c r="X980" i="1"/>
  <c r="H979" i="1" s="1"/>
  <c r="X981" i="1"/>
  <c r="I979" i="1" s="1"/>
  <c r="X982" i="1"/>
  <c r="H982" i="1" s="1"/>
  <c r="X983" i="1"/>
  <c r="I982" i="1" s="1"/>
  <c r="X984" i="1"/>
  <c r="H983" i="1" s="1"/>
  <c r="X985" i="1"/>
  <c r="I983" i="1" s="1"/>
  <c r="X986" i="1"/>
  <c r="H986" i="1" s="1"/>
  <c r="X987" i="1"/>
  <c r="I986" i="1" s="1"/>
  <c r="I988" i="1" s="1"/>
  <c r="X988" i="1"/>
  <c r="H987" i="1" s="1"/>
  <c r="X989" i="1"/>
  <c r="I987" i="1" s="1"/>
  <c r="X990" i="1"/>
  <c r="H990" i="1" s="1"/>
  <c r="X991" i="1"/>
  <c r="I990" i="1" s="1"/>
  <c r="X992" i="1"/>
  <c r="H991" i="1" s="1"/>
  <c r="X993" i="1"/>
  <c r="I991" i="1" s="1"/>
  <c r="X994" i="1"/>
  <c r="H994" i="1" s="1"/>
  <c r="H996" i="1" s="1"/>
  <c r="X995" i="1"/>
  <c r="I994" i="1" s="1"/>
  <c r="X996" i="1"/>
  <c r="H995" i="1" s="1"/>
  <c r="X997" i="1"/>
  <c r="I995" i="1" s="1"/>
  <c r="X998" i="1"/>
  <c r="H998" i="1" s="1"/>
  <c r="X999" i="1"/>
  <c r="I998" i="1" s="1"/>
  <c r="X1000" i="1"/>
  <c r="H999" i="1" s="1"/>
  <c r="X1001" i="1"/>
  <c r="I999" i="1" s="1"/>
  <c r="X1002" i="1"/>
  <c r="H1002" i="1" s="1"/>
  <c r="X1003" i="1"/>
  <c r="I1002" i="1" s="1"/>
  <c r="X1004" i="1"/>
  <c r="H1003" i="1" s="1"/>
  <c r="X1005" i="1"/>
  <c r="I1003" i="1" s="1"/>
  <c r="X1006" i="1"/>
  <c r="H1006" i="1" s="1"/>
  <c r="X1007" i="1"/>
  <c r="I1006" i="1" s="1"/>
  <c r="X1008" i="1"/>
  <c r="H1007" i="1" s="1"/>
  <c r="X1009" i="1"/>
  <c r="I1007" i="1" s="1"/>
  <c r="X1010" i="1"/>
  <c r="H1010" i="1" s="1"/>
  <c r="X1011" i="1"/>
  <c r="I1010" i="1" s="1"/>
  <c r="X1012" i="1"/>
  <c r="H1011" i="1" s="1"/>
  <c r="X1013" i="1"/>
  <c r="I1011" i="1" s="1"/>
  <c r="X1014" i="1"/>
  <c r="H1014" i="1" s="1"/>
  <c r="X1015" i="1"/>
  <c r="I1014" i="1" s="1"/>
  <c r="X1016" i="1"/>
  <c r="H1015" i="1" s="1"/>
  <c r="X1017" i="1"/>
  <c r="I1015" i="1" s="1"/>
  <c r="X1018" i="1"/>
  <c r="H1018" i="1" s="1"/>
  <c r="H1020" i="1" s="1"/>
  <c r="X1019" i="1"/>
  <c r="I1018" i="1" s="1"/>
  <c r="X1020" i="1"/>
  <c r="H1019" i="1" s="1"/>
  <c r="X1021" i="1"/>
  <c r="I1019" i="1" s="1"/>
  <c r="X1022" i="1"/>
  <c r="H1022" i="1" s="1"/>
  <c r="X1023" i="1"/>
  <c r="I1022" i="1" s="1"/>
  <c r="X1024" i="1"/>
  <c r="H1023" i="1" s="1"/>
  <c r="X1025" i="1"/>
  <c r="I1023" i="1" s="1"/>
  <c r="X1026" i="1"/>
  <c r="H1026" i="1" s="1"/>
  <c r="H1028" i="1" s="1"/>
  <c r="X1027" i="1"/>
  <c r="I1026" i="1" s="1"/>
  <c r="X1028" i="1"/>
  <c r="H1027" i="1" s="1"/>
  <c r="X1029" i="1"/>
  <c r="I1027" i="1" s="1"/>
  <c r="X1030" i="1"/>
  <c r="H1030" i="1" s="1"/>
  <c r="X1031" i="1"/>
  <c r="I1030" i="1" s="1"/>
  <c r="X1032" i="1"/>
  <c r="H1031" i="1" s="1"/>
  <c r="X1033" i="1"/>
  <c r="I1031" i="1" s="1"/>
  <c r="X1034" i="1"/>
  <c r="H1034" i="1" s="1"/>
  <c r="H1036" i="1" s="1"/>
  <c r="X1035" i="1"/>
  <c r="I1034" i="1" s="1"/>
  <c r="I1036" i="1" s="1"/>
  <c r="X1036" i="1"/>
  <c r="H1035" i="1" s="1"/>
  <c r="X1037" i="1"/>
  <c r="I1035" i="1" s="1"/>
  <c r="X1038" i="1"/>
  <c r="H1038" i="1" s="1"/>
  <c r="X1039" i="1"/>
  <c r="I1038" i="1" s="1"/>
  <c r="I1040" i="1" s="1"/>
  <c r="X1040" i="1"/>
  <c r="H1039" i="1" s="1"/>
  <c r="X1041" i="1"/>
  <c r="I1039" i="1" s="1"/>
  <c r="X1042" i="1"/>
  <c r="H1042" i="1" s="1"/>
  <c r="H1044" i="1" s="1"/>
  <c r="X1043" i="1"/>
  <c r="I1042" i="1" s="1"/>
  <c r="I1044" i="1" s="1"/>
  <c r="X1044" i="1"/>
  <c r="H1043" i="1" s="1"/>
  <c r="X1045" i="1"/>
  <c r="I1043" i="1" s="1"/>
  <c r="X1046" i="1"/>
  <c r="H1046" i="1" s="1"/>
  <c r="X1047" i="1"/>
  <c r="I1046" i="1" s="1"/>
  <c r="X1048" i="1"/>
  <c r="H1047" i="1" s="1"/>
  <c r="X1049" i="1"/>
  <c r="I1047" i="1" s="1"/>
  <c r="X1050" i="1"/>
  <c r="H1050" i="1" s="1"/>
  <c r="H1052" i="1" s="1"/>
  <c r="X1051" i="1"/>
  <c r="I1050" i="1" s="1"/>
  <c r="I1052" i="1" s="1"/>
  <c r="X1052" i="1"/>
  <c r="H1051" i="1" s="1"/>
  <c r="X1053" i="1"/>
  <c r="I1051" i="1" s="1"/>
  <c r="X1054" i="1"/>
  <c r="H1054" i="1" s="1"/>
  <c r="H1056" i="1" s="1"/>
  <c r="X1055" i="1"/>
  <c r="I1054" i="1" s="1"/>
  <c r="I1056" i="1" s="1"/>
  <c r="X1056" i="1"/>
  <c r="H1055" i="1" s="1"/>
  <c r="X1057" i="1"/>
  <c r="I1055" i="1" s="1"/>
  <c r="X1058" i="1"/>
  <c r="H1058" i="1" s="1"/>
  <c r="H1060" i="1" s="1"/>
  <c r="X1059" i="1"/>
  <c r="I1058" i="1" s="1"/>
  <c r="I1060" i="1" s="1"/>
  <c r="X1060" i="1"/>
  <c r="H1059" i="1" s="1"/>
  <c r="X1061" i="1"/>
  <c r="I1059" i="1" s="1"/>
  <c r="X1062" i="1"/>
  <c r="H1062" i="1" s="1"/>
  <c r="X1063" i="1"/>
  <c r="I1062" i="1" s="1"/>
  <c r="X1064" i="1"/>
  <c r="H1063" i="1" s="1"/>
  <c r="X1065" i="1"/>
  <c r="I1063" i="1" s="1"/>
  <c r="X1066" i="1"/>
  <c r="H1066" i="1" s="1"/>
  <c r="H1068" i="1" s="1"/>
  <c r="X1067" i="1"/>
  <c r="I1066" i="1" s="1"/>
  <c r="I1068" i="1" s="1"/>
  <c r="X1068" i="1"/>
  <c r="H1067" i="1" s="1"/>
  <c r="X1069" i="1"/>
  <c r="I1067" i="1" s="1"/>
  <c r="X1070" i="1"/>
  <c r="H1070" i="1" s="1"/>
  <c r="X1071" i="1"/>
  <c r="I1070" i="1" s="1"/>
  <c r="I1072" i="1" s="1"/>
  <c r="X1072" i="1"/>
  <c r="H1071" i="1" s="1"/>
  <c r="X1073" i="1"/>
  <c r="I1071" i="1" s="1"/>
  <c r="X1074" i="1"/>
  <c r="H1074" i="1" s="1"/>
  <c r="H1076" i="1" s="1"/>
  <c r="X1075" i="1"/>
  <c r="I1074" i="1" s="1"/>
  <c r="I1076" i="1" s="1"/>
  <c r="X1076" i="1"/>
  <c r="H1075" i="1" s="1"/>
  <c r="X1077" i="1"/>
  <c r="I1075" i="1" s="1"/>
  <c r="X1078" i="1"/>
  <c r="H1078" i="1" s="1"/>
  <c r="X1079" i="1"/>
  <c r="I1078" i="1" s="1"/>
  <c r="X1080" i="1"/>
  <c r="H1079" i="1" s="1"/>
  <c r="X1081" i="1"/>
  <c r="I1079" i="1" s="1"/>
  <c r="X1082" i="1"/>
  <c r="X1083" i="1"/>
  <c r="I1082" i="1" s="1"/>
  <c r="I1084" i="1" s="1"/>
  <c r="P1082" i="1" s="1"/>
  <c r="X1084" i="1"/>
  <c r="H1083" i="1" s="1"/>
  <c r="X1085" i="1"/>
  <c r="I1083" i="1" s="1"/>
  <c r="X1086" i="1"/>
  <c r="H1086" i="1" s="1"/>
  <c r="X1087" i="1"/>
  <c r="I1086" i="1" s="1"/>
  <c r="I1088" i="1" s="1"/>
  <c r="X1088" i="1"/>
  <c r="H1087" i="1" s="1"/>
  <c r="X1089" i="1"/>
  <c r="I1087" i="1" s="1"/>
  <c r="X1090" i="1"/>
  <c r="H1090" i="1" s="1"/>
  <c r="X1091" i="1"/>
  <c r="I1090" i="1" s="1"/>
  <c r="X1092" i="1"/>
  <c r="H1091" i="1" s="1"/>
  <c r="X1093" i="1"/>
  <c r="I1091" i="1" s="1"/>
  <c r="X1094" i="1"/>
  <c r="H1094" i="1" s="1"/>
  <c r="X1095" i="1"/>
  <c r="I1094" i="1" s="1"/>
  <c r="X1096" i="1"/>
  <c r="H1095" i="1" s="1"/>
  <c r="X1097" i="1"/>
  <c r="I1095" i="1" s="1"/>
  <c r="X1098" i="1"/>
  <c r="H1098" i="1" s="1"/>
  <c r="H1100" i="1" s="1"/>
  <c r="X1099" i="1"/>
  <c r="I1098" i="1" s="1"/>
  <c r="I1100" i="1" s="1"/>
  <c r="X1100" i="1"/>
  <c r="H1099" i="1" s="1"/>
  <c r="X1101" i="1"/>
  <c r="I1099" i="1" s="1"/>
  <c r="X1102" i="1"/>
  <c r="H1102" i="1" s="1"/>
  <c r="H1104" i="1" s="1"/>
  <c r="X1103" i="1"/>
  <c r="I1102" i="1" s="1"/>
  <c r="I1104" i="1" s="1"/>
  <c r="X1104" i="1"/>
  <c r="H1103" i="1" s="1"/>
  <c r="X1105" i="1"/>
  <c r="I1103" i="1" s="1"/>
  <c r="X1106" i="1"/>
  <c r="H1106" i="1" s="1"/>
  <c r="H1108" i="1" s="1"/>
  <c r="X1107" i="1"/>
  <c r="I1106" i="1" s="1"/>
  <c r="I1108" i="1" s="1"/>
  <c r="X1108" i="1"/>
  <c r="H1107" i="1" s="1"/>
  <c r="X1109" i="1"/>
  <c r="I1107" i="1" s="1"/>
  <c r="X1110" i="1"/>
  <c r="H1110" i="1" s="1"/>
  <c r="X1111" i="1"/>
  <c r="I1110" i="1" s="1"/>
  <c r="X1112" i="1"/>
  <c r="H1111" i="1" s="1"/>
  <c r="X1113" i="1"/>
  <c r="I1111" i="1" s="1"/>
  <c r="X1114" i="1"/>
  <c r="H1114" i="1" s="1"/>
  <c r="H1116" i="1" s="1"/>
  <c r="X1115" i="1"/>
  <c r="I1114" i="1" s="1"/>
  <c r="I1116" i="1" s="1"/>
  <c r="X1116" i="1"/>
  <c r="H1115" i="1" s="1"/>
  <c r="X1117" i="1"/>
  <c r="I1115" i="1" s="1"/>
  <c r="X1118" i="1"/>
  <c r="H1118" i="1" s="1"/>
  <c r="X1119" i="1"/>
  <c r="I1118" i="1" s="1"/>
  <c r="X1120" i="1"/>
  <c r="H1119" i="1" s="1"/>
  <c r="X1121" i="1"/>
  <c r="I1119" i="1" s="1"/>
  <c r="X1122" i="1"/>
  <c r="H1122" i="1" s="1"/>
  <c r="H1124" i="1" s="1"/>
  <c r="X1123" i="1"/>
  <c r="I1122" i="1" s="1"/>
  <c r="I1124" i="1" s="1"/>
  <c r="X1124" i="1"/>
  <c r="H1123" i="1" s="1"/>
  <c r="X1125" i="1"/>
  <c r="I1123" i="1" s="1"/>
  <c r="X1126" i="1"/>
  <c r="H1126" i="1" s="1"/>
  <c r="X1127" i="1"/>
  <c r="I1126" i="1" s="1"/>
  <c r="X1128" i="1"/>
  <c r="H1127" i="1" s="1"/>
  <c r="X1129" i="1"/>
  <c r="I1127" i="1" s="1"/>
  <c r="X1130" i="1"/>
  <c r="H1130" i="1" s="1"/>
  <c r="H1132" i="1" s="1"/>
  <c r="X1131" i="1"/>
  <c r="I1130" i="1" s="1"/>
  <c r="I1132" i="1" s="1"/>
  <c r="X1132" i="1"/>
  <c r="H1131" i="1" s="1"/>
  <c r="X1133" i="1"/>
  <c r="I1131" i="1" s="1"/>
  <c r="X1134" i="1"/>
  <c r="H1134" i="1" s="1"/>
  <c r="X1135" i="1"/>
  <c r="I1134" i="1" s="1"/>
  <c r="X1136" i="1"/>
  <c r="H1135" i="1" s="1"/>
  <c r="X1137" i="1"/>
  <c r="I1135" i="1" s="1"/>
  <c r="X1138" i="1"/>
  <c r="H1138" i="1" s="1"/>
  <c r="H1140" i="1" s="1"/>
  <c r="X1139" i="1"/>
  <c r="I1138" i="1" s="1"/>
  <c r="I1140" i="1" s="1"/>
  <c r="X1140" i="1"/>
  <c r="H1139" i="1" s="1"/>
  <c r="X1141" i="1"/>
  <c r="I1139" i="1" s="1"/>
  <c r="X1142" i="1"/>
  <c r="H1142" i="1" s="1"/>
  <c r="H1144" i="1" s="1"/>
  <c r="X1143" i="1"/>
  <c r="I1142" i="1" s="1"/>
  <c r="I1144" i="1" s="1"/>
  <c r="X1144" i="1"/>
  <c r="H1143" i="1" s="1"/>
  <c r="X1145" i="1"/>
  <c r="I1143" i="1" s="1"/>
  <c r="X1146" i="1"/>
  <c r="H1146" i="1" s="1"/>
  <c r="X1147" i="1"/>
  <c r="I1146" i="1" s="1"/>
  <c r="X1148" i="1"/>
  <c r="H1147" i="1" s="1"/>
  <c r="X1149" i="1"/>
  <c r="I1147" i="1" s="1"/>
  <c r="X1150" i="1"/>
  <c r="H1150" i="1" s="1"/>
  <c r="X1151" i="1"/>
  <c r="I1150" i="1" s="1"/>
  <c r="X1152" i="1"/>
  <c r="H1151" i="1" s="1"/>
  <c r="X1153" i="1"/>
  <c r="I1151" i="1" s="1"/>
  <c r="X1154" i="1"/>
  <c r="H1154" i="1" s="1"/>
  <c r="H1156" i="1" s="1"/>
  <c r="X1155" i="1"/>
  <c r="I1154" i="1" s="1"/>
  <c r="I1156" i="1" s="1"/>
  <c r="X1156" i="1"/>
  <c r="H1155" i="1" s="1"/>
  <c r="X1157" i="1"/>
  <c r="I1155" i="1" s="1"/>
  <c r="X1158" i="1"/>
  <c r="H1158" i="1" s="1"/>
  <c r="X1159" i="1"/>
  <c r="I1158" i="1" s="1"/>
  <c r="X1160" i="1"/>
  <c r="H1159" i="1" s="1"/>
  <c r="X1161" i="1"/>
  <c r="I1159" i="1" s="1"/>
  <c r="X1162" i="1"/>
  <c r="H1162" i="1" s="1"/>
  <c r="H1164" i="1" s="1"/>
  <c r="X1163" i="1"/>
  <c r="I1162" i="1" s="1"/>
  <c r="I1164" i="1" s="1"/>
  <c r="X1164" i="1"/>
  <c r="H1163" i="1" s="1"/>
  <c r="X1165" i="1"/>
  <c r="I1163" i="1" s="1"/>
  <c r="X1166" i="1"/>
  <c r="H1166" i="1" s="1"/>
  <c r="H1168" i="1" s="1"/>
  <c r="X1167" i="1"/>
  <c r="I1166" i="1" s="1"/>
  <c r="I1168" i="1" s="1"/>
  <c r="X1168" i="1"/>
  <c r="H1167" i="1" s="1"/>
  <c r="X1169" i="1"/>
  <c r="I1167" i="1" s="1"/>
  <c r="X1170" i="1"/>
  <c r="H1170" i="1" s="1"/>
  <c r="H1172" i="1" s="1"/>
  <c r="X1171" i="1"/>
  <c r="I1170" i="1" s="1"/>
  <c r="I1172" i="1" s="1"/>
  <c r="X1172" i="1"/>
  <c r="H1171" i="1" s="1"/>
  <c r="X1173" i="1"/>
  <c r="I1171" i="1" s="1"/>
  <c r="X1174" i="1"/>
  <c r="H1174" i="1" s="1"/>
  <c r="X1175" i="1"/>
  <c r="I1174" i="1" s="1"/>
  <c r="X1176" i="1"/>
  <c r="H1175" i="1" s="1"/>
  <c r="X1177" i="1"/>
  <c r="I1175" i="1" s="1"/>
  <c r="X1178" i="1"/>
  <c r="H1178" i="1" s="1"/>
  <c r="H1180" i="1" s="1"/>
  <c r="X1179" i="1"/>
  <c r="I1178" i="1" s="1"/>
  <c r="I1180" i="1" s="1"/>
  <c r="X1180" i="1"/>
  <c r="H1179" i="1" s="1"/>
  <c r="X1181" i="1"/>
  <c r="I1179" i="1" s="1"/>
  <c r="X1182" i="1"/>
  <c r="H1182" i="1" s="1"/>
  <c r="X1183" i="1"/>
  <c r="I1182" i="1" s="1"/>
  <c r="X1184" i="1"/>
  <c r="H1183" i="1" s="1"/>
  <c r="X1185" i="1"/>
  <c r="I1183" i="1" s="1"/>
  <c r="X1186" i="1"/>
  <c r="H1186" i="1" s="1"/>
  <c r="H1188" i="1" s="1"/>
  <c r="X1187" i="1"/>
  <c r="I1186" i="1" s="1"/>
  <c r="I1188" i="1" s="1"/>
  <c r="X1188" i="1"/>
  <c r="H1187" i="1" s="1"/>
  <c r="X1189" i="1"/>
  <c r="I1187" i="1" s="1"/>
  <c r="X1190" i="1"/>
  <c r="H1190" i="1" s="1"/>
  <c r="X1191" i="1"/>
  <c r="I1190" i="1" s="1"/>
  <c r="X1192" i="1"/>
  <c r="H1191" i="1" s="1"/>
  <c r="X1193" i="1"/>
  <c r="I1191" i="1" s="1"/>
  <c r="X1194" i="1"/>
  <c r="H1194" i="1" s="1"/>
  <c r="X1195" i="1"/>
  <c r="I1194" i="1" s="1"/>
  <c r="X1196" i="1"/>
  <c r="H1195" i="1" s="1"/>
  <c r="X1197" i="1"/>
  <c r="I1195" i="1" s="1"/>
  <c r="X1198" i="1"/>
  <c r="H1198" i="1" s="1"/>
  <c r="X1199" i="1"/>
  <c r="I1198" i="1" s="1"/>
  <c r="I1200" i="1" s="1"/>
  <c r="X1200" i="1"/>
  <c r="H1199" i="1" s="1"/>
  <c r="X1201" i="1"/>
  <c r="I1199" i="1" s="1"/>
  <c r="X1202" i="1"/>
  <c r="H1202" i="1" s="1"/>
  <c r="X1203" i="1"/>
  <c r="I1202" i="1" s="1"/>
  <c r="X1204" i="1"/>
  <c r="H1203" i="1" s="1"/>
  <c r="X1205" i="1"/>
  <c r="I1203" i="1" s="1"/>
  <c r="X1206" i="1"/>
  <c r="H1206" i="1" s="1"/>
  <c r="H1208" i="1" s="1"/>
  <c r="X1207" i="1"/>
  <c r="I1206" i="1" s="1"/>
  <c r="I1208" i="1" s="1"/>
  <c r="X1208" i="1"/>
  <c r="H1207" i="1" s="1"/>
  <c r="X1209" i="1"/>
  <c r="I1207" i="1" s="1"/>
  <c r="X1210" i="1"/>
  <c r="H1210" i="1" s="1"/>
  <c r="H1212" i="1" s="1"/>
  <c r="X1211" i="1"/>
  <c r="I1210" i="1" s="1"/>
  <c r="I1212" i="1" s="1"/>
  <c r="X1212" i="1"/>
  <c r="H1211" i="1" s="1"/>
  <c r="X1213" i="1"/>
  <c r="I1211" i="1" s="1"/>
  <c r="X1214" i="1"/>
  <c r="H1214" i="1" s="1"/>
  <c r="X1215" i="1"/>
  <c r="I1214" i="1" s="1"/>
  <c r="X1216" i="1"/>
  <c r="H1215" i="1" s="1"/>
  <c r="X1217" i="1"/>
  <c r="I1215" i="1" s="1"/>
  <c r="X1218" i="1"/>
  <c r="H1218" i="1" s="1"/>
  <c r="H1220" i="1" s="1"/>
  <c r="X1219" i="1"/>
  <c r="I1218" i="1" s="1"/>
  <c r="X1220" i="1"/>
  <c r="H1219" i="1" s="1"/>
  <c r="X1221" i="1"/>
  <c r="I1219" i="1" s="1"/>
  <c r="X1222" i="1"/>
  <c r="H1222" i="1" s="1"/>
  <c r="X1223" i="1"/>
  <c r="I1222" i="1" s="1"/>
  <c r="X1224" i="1"/>
  <c r="H1223" i="1" s="1"/>
  <c r="X1225" i="1"/>
  <c r="I1223" i="1" s="1"/>
  <c r="X1226" i="1"/>
  <c r="H1226" i="1" s="1"/>
  <c r="X1227" i="1"/>
  <c r="I1226" i="1" s="1"/>
  <c r="I1228" i="1" s="1"/>
  <c r="X1228" i="1"/>
  <c r="H1227" i="1" s="1"/>
  <c r="X1229" i="1"/>
  <c r="I1227" i="1" s="1"/>
  <c r="X1230" i="1"/>
  <c r="H1230" i="1" s="1"/>
  <c r="H1232" i="1" s="1"/>
  <c r="X1231" i="1"/>
  <c r="I1230" i="1" s="1"/>
  <c r="I1232" i="1" s="1"/>
  <c r="X1232" i="1"/>
  <c r="H1231" i="1" s="1"/>
  <c r="X1233" i="1"/>
  <c r="I1231" i="1" s="1"/>
  <c r="X1234" i="1"/>
  <c r="H1234" i="1" s="1"/>
  <c r="H1236" i="1" s="1"/>
  <c r="X1235" i="1"/>
  <c r="I1234" i="1" s="1"/>
  <c r="I1236" i="1" s="1"/>
  <c r="X1236" i="1"/>
  <c r="H1235" i="1" s="1"/>
  <c r="X1237" i="1"/>
  <c r="I1235" i="1" s="1"/>
  <c r="X1238" i="1"/>
  <c r="H1238" i="1" s="1"/>
  <c r="H1240" i="1" s="1"/>
  <c r="X1239" i="1"/>
  <c r="I1238" i="1" s="1"/>
  <c r="I1240" i="1" s="1"/>
  <c r="X1240" i="1"/>
  <c r="H1239" i="1" s="1"/>
  <c r="X1241" i="1"/>
  <c r="I1239" i="1" s="1"/>
  <c r="X1242" i="1"/>
  <c r="H1242" i="1" s="1"/>
  <c r="H1244" i="1" s="1"/>
  <c r="X1243" i="1"/>
  <c r="I1242" i="1" s="1"/>
  <c r="I1244" i="1" s="1"/>
  <c r="X1244" i="1"/>
  <c r="H1243" i="1" s="1"/>
  <c r="X1245" i="1"/>
  <c r="I1243" i="1" s="1"/>
  <c r="X1246" i="1"/>
  <c r="H1246" i="1" s="1"/>
  <c r="X1247" i="1"/>
  <c r="I1246" i="1" s="1"/>
  <c r="X1248" i="1"/>
  <c r="H1247" i="1" s="1"/>
  <c r="X1249" i="1"/>
  <c r="I1247" i="1" s="1"/>
  <c r="X1250" i="1"/>
  <c r="H1250" i="1" s="1"/>
  <c r="X1251" i="1"/>
  <c r="I1250" i="1" s="1"/>
  <c r="X1252" i="1"/>
  <c r="H1251" i="1" s="1"/>
  <c r="X1253" i="1"/>
  <c r="I1251" i="1" s="1"/>
  <c r="X1254" i="1"/>
  <c r="H1254" i="1" s="1"/>
  <c r="H1256" i="1" s="1"/>
  <c r="X1255" i="1"/>
  <c r="I1254" i="1" s="1"/>
  <c r="I1256" i="1" s="1"/>
  <c r="X1256" i="1"/>
  <c r="H1255" i="1" s="1"/>
  <c r="X1257" i="1"/>
  <c r="I1255" i="1" s="1"/>
  <c r="X1258" i="1"/>
  <c r="H1258" i="1" s="1"/>
  <c r="H1260" i="1" s="1"/>
  <c r="X1259" i="1"/>
  <c r="I1258" i="1" s="1"/>
  <c r="I1260" i="1" s="1"/>
  <c r="X1260" i="1"/>
  <c r="H1259" i="1" s="1"/>
  <c r="X1261" i="1"/>
  <c r="I1259" i="1" s="1"/>
  <c r="X1262" i="1"/>
  <c r="H1262" i="1" s="1"/>
  <c r="X1263" i="1"/>
  <c r="I1262" i="1" s="1"/>
  <c r="X1264" i="1"/>
  <c r="H1263" i="1" s="1"/>
  <c r="X1265" i="1"/>
  <c r="I1263" i="1" s="1"/>
  <c r="X1266" i="1"/>
  <c r="H1266" i="1" s="1"/>
  <c r="H1268" i="1" s="1"/>
  <c r="X1267" i="1"/>
  <c r="I1266" i="1" s="1"/>
  <c r="I1268" i="1" s="1"/>
  <c r="X1268" i="1"/>
  <c r="H1267" i="1" s="1"/>
  <c r="X1269" i="1"/>
  <c r="I1267" i="1" s="1"/>
  <c r="X1270" i="1"/>
  <c r="H1270" i="1" s="1"/>
  <c r="H1272" i="1" s="1"/>
  <c r="X1271" i="1"/>
  <c r="I1270" i="1" s="1"/>
  <c r="I1272" i="1" s="1"/>
  <c r="X1272" i="1"/>
  <c r="H1271" i="1" s="1"/>
  <c r="X1273" i="1"/>
  <c r="I1271" i="1" s="1"/>
  <c r="X1274" i="1"/>
  <c r="H1274" i="1" s="1"/>
  <c r="H1276" i="1" s="1"/>
  <c r="X1275" i="1"/>
  <c r="I1274" i="1" s="1"/>
  <c r="I1276" i="1" s="1"/>
  <c r="X1276" i="1"/>
  <c r="H1275" i="1" s="1"/>
  <c r="X1277" i="1"/>
  <c r="I1275" i="1" s="1"/>
  <c r="X1278" i="1"/>
  <c r="H1278" i="1" s="1"/>
  <c r="X1279" i="1"/>
  <c r="I1278" i="1" s="1"/>
  <c r="X1280" i="1"/>
  <c r="H1279" i="1" s="1"/>
  <c r="X1281" i="1"/>
  <c r="I1279" i="1" s="1"/>
  <c r="X1282" i="1"/>
  <c r="H1282" i="1" s="1"/>
  <c r="H1284" i="1" s="1"/>
  <c r="X1283" i="1"/>
  <c r="I1282" i="1" s="1"/>
  <c r="I1284" i="1" s="1"/>
  <c r="X1284" i="1"/>
  <c r="H1283" i="1" s="1"/>
  <c r="X1285" i="1"/>
  <c r="I1283" i="1" s="1"/>
  <c r="X1286" i="1"/>
  <c r="H1286" i="1" s="1"/>
  <c r="X1287" i="1"/>
  <c r="I1286" i="1" s="1"/>
  <c r="X1288" i="1"/>
  <c r="H1287" i="1" s="1"/>
  <c r="X1289" i="1"/>
  <c r="I1287" i="1" s="1"/>
  <c r="X1290" i="1"/>
  <c r="H1290" i="1" s="1"/>
  <c r="H1292" i="1" s="1"/>
  <c r="X1291" i="1"/>
  <c r="I1290" i="1" s="1"/>
  <c r="I1292" i="1" s="1"/>
  <c r="X1292" i="1"/>
  <c r="H1291" i="1" s="1"/>
  <c r="X1293" i="1"/>
  <c r="I1291" i="1" s="1"/>
  <c r="X1294" i="1"/>
  <c r="H1294" i="1" s="1"/>
  <c r="H1296" i="1" s="1"/>
  <c r="X1295" i="1"/>
  <c r="I1294" i="1" s="1"/>
  <c r="I1296" i="1" s="1"/>
  <c r="X1296" i="1"/>
  <c r="H1295" i="1" s="1"/>
  <c r="X1297" i="1"/>
  <c r="I1295" i="1" s="1"/>
  <c r="X1298" i="1"/>
  <c r="H1298" i="1" s="1"/>
  <c r="H1300" i="1" s="1"/>
  <c r="X1299" i="1"/>
  <c r="I1298" i="1" s="1"/>
  <c r="I1300" i="1" s="1"/>
  <c r="X1300" i="1"/>
  <c r="H1299" i="1" s="1"/>
  <c r="X1301" i="1"/>
  <c r="I1299" i="1" s="1"/>
  <c r="X1302" i="1"/>
  <c r="H1302" i="1" s="1"/>
  <c r="H1304" i="1" s="1"/>
  <c r="X1303" i="1"/>
  <c r="I1302" i="1" s="1"/>
  <c r="I1304" i="1" s="1"/>
  <c r="X1304" i="1"/>
  <c r="H1303" i="1" s="1"/>
  <c r="X1305" i="1"/>
  <c r="I1303" i="1" s="1"/>
  <c r="X1306" i="1"/>
  <c r="X1307" i="1"/>
  <c r="X1308" i="1"/>
  <c r="X1309" i="1"/>
  <c r="X1310" i="1"/>
  <c r="X1311" i="1"/>
  <c r="X1312" i="1"/>
  <c r="X1313" i="1"/>
  <c r="X1314" i="1"/>
  <c r="H1314" i="1" s="1"/>
  <c r="H1316" i="1" s="1"/>
  <c r="X1315" i="1"/>
  <c r="I1314" i="1" s="1"/>
  <c r="I1316" i="1" s="1"/>
  <c r="X1316" i="1"/>
  <c r="H1315" i="1" s="1"/>
  <c r="X1317" i="1"/>
  <c r="I1315" i="1" s="1"/>
  <c r="X1318" i="1"/>
  <c r="H1318" i="1" s="1"/>
  <c r="X1319" i="1"/>
  <c r="I1318" i="1" s="1"/>
  <c r="X1320" i="1"/>
  <c r="H1319" i="1" s="1"/>
  <c r="X1321" i="1"/>
  <c r="I1319" i="1" s="1"/>
  <c r="X1322" i="1"/>
  <c r="H1322" i="1" s="1"/>
  <c r="H1324" i="1" s="1"/>
  <c r="X1323" i="1"/>
  <c r="I1322" i="1" s="1"/>
  <c r="I1324" i="1" s="1"/>
  <c r="X1324" i="1"/>
  <c r="H1323" i="1" s="1"/>
  <c r="X1325" i="1"/>
  <c r="I1323" i="1" s="1"/>
  <c r="X1326" i="1"/>
  <c r="H1326" i="1" s="1"/>
  <c r="H1328" i="1" s="1"/>
  <c r="X1327" i="1"/>
  <c r="I1326" i="1" s="1"/>
  <c r="I1328" i="1" s="1"/>
  <c r="X1328" i="1"/>
  <c r="H1327" i="1" s="1"/>
  <c r="X1329" i="1"/>
  <c r="I1327" i="1" s="1"/>
  <c r="X1330" i="1"/>
  <c r="H1330" i="1" s="1"/>
  <c r="H1332" i="1" s="1"/>
  <c r="X1331" i="1"/>
  <c r="I1330" i="1" s="1"/>
  <c r="I1332" i="1" s="1"/>
  <c r="X1332" i="1"/>
  <c r="H1331" i="1" s="1"/>
  <c r="X1333" i="1"/>
  <c r="I1331" i="1" s="1"/>
  <c r="X1334" i="1"/>
  <c r="H1334" i="1" s="1"/>
  <c r="X1335" i="1"/>
  <c r="I1334" i="1" s="1"/>
  <c r="X1336" i="1"/>
  <c r="H1335" i="1" s="1"/>
  <c r="X1337" i="1"/>
  <c r="I1335" i="1" s="1"/>
  <c r="X1338" i="1"/>
  <c r="H1338" i="1" s="1"/>
  <c r="H1340" i="1" s="1"/>
  <c r="X1339" i="1"/>
  <c r="I1338" i="1" s="1"/>
  <c r="I1340" i="1" s="1"/>
  <c r="X1340" i="1"/>
  <c r="H1339" i="1" s="1"/>
  <c r="X1341" i="1"/>
  <c r="I1339" i="1" s="1"/>
  <c r="X1342" i="1"/>
  <c r="H1342" i="1" s="1"/>
  <c r="H1344" i="1" s="1"/>
  <c r="X1343" i="1"/>
  <c r="I1342" i="1" s="1"/>
  <c r="I1344" i="1" s="1"/>
  <c r="X1344" i="1"/>
  <c r="H1343" i="1" s="1"/>
  <c r="X1345" i="1"/>
  <c r="I1343" i="1" s="1"/>
  <c r="X1346" i="1"/>
  <c r="H1346" i="1" s="1"/>
  <c r="H1348" i="1" s="1"/>
  <c r="X1347" i="1"/>
  <c r="I1346" i="1" s="1"/>
  <c r="I1348" i="1" s="1"/>
  <c r="X1348" i="1"/>
  <c r="H1347" i="1" s="1"/>
  <c r="X1349" i="1"/>
  <c r="I1347" i="1" s="1"/>
  <c r="X1350" i="1"/>
  <c r="H1350" i="1" s="1"/>
  <c r="H1352" i="1" s="1"/>
  <c r="X1351" i="1"/>
  <c r="I1350" i="1" s="1"/>
  <c r="I1352" i="1" s="1"/>
  <c r="X1352" i="1"/>
  <c r="H1351" i="1" s="1"/>
  <c r="X1353" i="1"/>
  <c r="I1351" i="1" s="1"/>
  <c r="X1354" i="1"/>
  <c r="H1354" i="1" s="1"/>
  <c r="H1356" i="1" s="1"/>
  <c r="X1355" i="1"/>
  <c r="I1354" i="1" s="1"/>
  <c r="I1356" i="1" s="1"/>
  <c r="X1356" i="1"/>
  <c r="H1355" i="1" s="1"/>
  <c r="X1357" i="1"/>
  <c r="I1355" i="1" s="1"/>
  <c r="X1358" i="1"/>
  <c r="H1358" i="1" s="1"/>
  <c r="X1359" i="1"/>
  <c r="I1358" i="1" s="1"/>
  <c r="X1360" i="1"/>
  <c r="H1359" i="1" s="1"/>
  <c r="X1361" i="1"/>
  <c r="I1359" i="1" s="1"/>
  <c r="X1362" i="1"/>
  <c r="H1362" i="1" s="1"/>
  <c r="H1364" i="1" s="1"/>
  <c r="X1363" i="1"/>
  <c r="I1362" i="1" s="1"/>
  <c r="I1364" i="1" s="1"/>
  <c r="X1364" i="1"/>
  <c r="H1363" i="1" s="1"/>
  <c r="X1365" i="1"/>
  <c r="I1363" i="1" s="1"/>
  <c r="X1366" i="1"/>
  <c r="H1366" i="1" s="1"/>
  <c r="H1368" i="1" s="1"/>
  <c r="X1367" i="1"/>
  <c r="I1366" i="1" s="1"/>
  <c r="I1368" i="1" s="1"/>
  <c r="X1368" i="1"/>
  <c r="H1367" i="1" s="1"/>
  <c r="X1369" i="1"/>
  <c r="I1367" i="1" s="1"/>
  <c r="X1370" i="1"/>
  <c r="H1370" i="1" s="1"/>
  <c r="H1372" i="1" s="1"/>
  <c r="X1371" i="1"/>
  <c r="I1370" i="1" s="1"/>
  <c r="I1372" i="1" s="1"/>
  <c r="X1372" i="1"/>
  <c r="H1371" i="1" s="1"/>
  <c r="X1373" i="1"/>
  <c r="I1371" i="1" s="1"/>
  <c r="X1374" i="1"/>
  <c r="H1374" i="1" s="1"/>
  <c r="X1375" i="1"/>
  <c r="I1374" i="1" s="1"/>
  <c r="X1376" i="1"/>
  <c r="H1375" i="1" s="1"/>
  <c r="X1377" i="1"/>
  <c r="I1375" i="1" s="1"/>
  <c r="X1378" i="1"/>
  <c r="H1378" i="1" s="1"/>
  <c r="H1380" i="1" s="1"/>
  <c r="X1379" i="1"/>
  <c r="I1378" i="1" s="1"/>
  <c r="I1380" i="1" s="1"/>
  <c r="X1380" i="1"/>
  <c r="H1379" i="1" s="1"/>
  <c r="X1381" i="1"/>
  <c r="I1379" i="1" s="1"/>
  <c r="X1382" i="1"/>
  <c r="H1382" i="1" s="1"/>
  <c r="X1383" i="1"/>
  <c r="I1382" i="1" s="1"/>
  <c r="X1384" i="1"/>
  <c r="H1383" i="1" s="1"/>
  <c r="X1385" i="1"/>
  <c r="I1383" i="1" s="1"/>
  <c r="X1386" i="1"/>
  <c r="H1386" i="1" s="1"/>
  <c r="H1388" i="1" s="1"/>
  <c r="X1387" i="1"/>
  <c r="I1386" i="1" s="1"/>
  <c r="I1388" i="1" s="1"/>
  <c r="X1388" i="1"/>
  <c r="H1387" i="1" s="1"/>
  <c r="X1389" i="1"/>
  <c r="I1387" i="1" s="1"/>
  <c r="X1390" i="1"/>
  <c r="H1390" i="1" s="1"/>
  <c r="H1392" i="1" s="1"/>
  <c r="X1391" i="1"/>
  <c r="I1390" i="1" s="1"/>
  <c r="I1392" i="1" s="1"/>
  <c r="X1392" i="1"/>
  <c r="H1391" i="1" s="1"/>
  <c r="X1393" i="1"/>
  <c r="I1391" i="1" s="1"/>
  <c r="X1394" i="1"/>
  <c r="H1394" i="1" s="1"/>
  <c r="H1396" i="1" s="1"/>
  <c r="X1395" i="1"/>
  <c r="I1394" i="1" s="1"/>
  <c r="I1396" i="1" s="1"/>
  <c r="X1396" i="1"/>
  <c r="H1395" i="1" s="1"/>
  <c r="X1397" i="1"/>
  <c r="I1395" i="1" s="1"/>
  <c r="X1398" i="1"/>
  <c r="H1398" i="1" s="1"/>
  <c r="H1400" i="1" s="1"/>
  <c r="X1399" i="1"/>
  <c r="I1398" i="1" s="1"/>
  <c r="I1400" i="1" s="1"/>
  <c r="X1400" i="1"/>
  <c r="H1399" i="1" s="1"/>
  <c r="X1401" i="1"/>
  <c r="I1399" i="1" s="1"/>
  <c r="X1402" i="1"/>
  <c r="H1402" i="1" s="1"/>
  <c r="H1404" i="1" s="1"/>
  <c r="X1403" i="1"/>
  <c r="I1402" i="1" s="1"/>
  <c r="I1404" i="1" s="1"/>
  <c r="X1404" i="1"/>
  <c r="H1403" i="1" s="1"/>
  <c r="X1405" i="1"/>
  <c r="I1403" i="1" s="1"/>
  <c r="X1406" i="1"/>
  <c r="H1406" i="1" s="1"/>
  <c r="X1407" i="1"/>
  <c r="I1406" i="1" s="1"/>
  <c r="X1408" i="1"/>
  <c r="H1407" i="1" s="1"/>
  <c r="X1409" i="1"/>
  <c r="I1407" i="1" s="1"/>
  <c r="X1410" i="1"/>
  <c r="H1410" i="1" s="1"/>
  <c r="H1412" i="1" s="1"/>
  <c r="X1411" i="1"/>
  <c r="I1410" i="1" s="1"/>
  <c r="I1412" i="1" s="1"/>
  <c r="X1412" i="1"/>
  <c r="H1411" i="1" s="1"/>
  <c r="X1413" i="1"/>
  <c r="I1411" i="1" s="1"/>
  <c r="X1414" i="1"/>
  <c r="H1414" i="1" s="1"/>
  <c r="X1415" i="1"/>
  <c r="I1414" i="1" s="1"/>
  <c r="X1416" i="1"/>
  <c r="H1415" i="1" s="1"/>
  <c r="X1417" i="1"/>
  <c r="I1415" i="1" s="1"/>
  <c r="X1418" i="1"/>
  <c r="H1418" i="1" s="1"/>
  <c r="H1420" i="1" s="1"/>
  <c r="X1419" i="1"/>
  <c r="I1418" i="1" s="1"/>
  <c r="I1420" i="1" s="1"/>
  <c r="X1420" i="1"/>
  <c r="H1419" i="1" s="1"/>
  <c r="X1421" i="1"/>
  <c r="I1419" i="1" s="1"/>
  <c r="X1422" i="1"/>
  <c r="H1422" i="1" s="1"/>
  <c r="X1423" i="1"/>
  <c r="I1422" i="1" s="1"/>
  <c r="X1424" i="1"/>
  <c r="H1423" i="1" s="1"/>
  <c r="X1425" i="1"/>
  <c r="I1423" i="1" s="1"/>
  <c r="X1426" i="1"/>
  <c r="H1426" i="1" s="1"/>
  <c r="H1428" i="1" s="1"/>
  <c r="X1427" i="1"/>
  <c r="I1426" i="1" s="1"/>
  <c r="I1428" i="1" s="1"/>
  <c r="X1428" i="1"/>
  <c r="H1427" i="1" s="1"/>
  <c r="X1429" i="1"/>
  <c r="I1427" i="1" s="1"/>
  <c r="X1430" i="1"/>
  <c r="H1430" i="1" s="1"/>
  <c r="X1431" i="1"/>
  <c r="I1430" i="1" s="1"/>
  <c r="X1432" i="1"/>
  <c r="H1431" i="1" s="1"/>
  <c r="X1433" i="1"/>
  <c r="I1431" i="1" s="1"/>
  <c r="X1434" i="1"/>
  <c r="H1434" i="1" s="1"/>
  <c r="H1436" i="1" s="1"/>
  <c r="X1435" i="1"/>
  <c r="I1434" i="1" s="1"/>
  <c r="I1436" i="1" s="1"/>
  <c r="X1436" i="1"/>
  <c r="H1435" i="1" s="1"/>
  <c r="X1437" i="1"/>
  <c r="I1435" i="1" s="1"/>
  <c r="X1438" i="1"/>
  <c r="H1438" i="1" s="1"/>
  <c r="X1439" i="1"/>
  <c r="I1438" i="1" s="1"/>
  <c r="X1440" i="1"/>
  <c r="H1439" i="1" s="1"/>
  <c r="X1441" i="1"/>
  <c r="I1439" i="1" s="1"/>
  <c r="X1442" i="1"/>
  <c r="H1442" i="1" s="1"/>
  <c r="H1444" i="1" s="1"/>
  <c r="X1443" i="1"/>
  <c r="I1442" i="1" s="1"/>
  <c r="I1444" i="1" s="1"/>
  <c r="X1444" i="1"/>
  <c r="H1443" i="1" s="1"/>
  <c r="X1445" i="1"/>
  <c r="I1443" i="1" s="1"/>
  <c r="X1446" i="1"/>
  <c r="H1446" i="1" s="1"/>
  <c r="X1447" i="1"/>
  <c r="I1446" i="1" s="1"/>
  <c r="X1448" i="1"/>
  <c r="H1447" i="1" s="1"/>
  <c r="X1449" i="1"/>
  <c r="I1447" i="1" s="1"/>
  <c r="X1450" i="1"/>
  <c r="H1450" i="1" s="1"/>
  <c r="H1452" i="1" s="1"/>
  <c r="X1451" i="1"/>
  <c r="I1450" i="1" s="1"/>
  <c r="I1452" i="1" s="1"/>
  <c r="X1452" i="1"/>
  <c r="H1451" i="1" s="1"/>
  <c r="X1453" i="1"/>
  <c r="I1451" i="1" s="1"/>
  <c r="X1454" i="1"/>
  <c r="H1454" i="1" s="1"/>
  <c r="H1456" i="1" s="1"/>
  <c r="X1455" i="1"/>
  <c r="I1454" i="1" s="1"/>
  <c r="I1456" i="1" s="1"/>
  <c r="X1456" i="1"/>
  <c r="H1455" i="1" s="1"/>
  <c r="X1457" i="1"/>
  <c r="I1455" i="1" s="1"/>
  <c r="X1458" i="1"/>
  <c r="H1458" i="1" s="1"/>
  <c r="H1460" i="1" s="1"/>
  <c r="X1459" i="1"/>
  <c r="I1458" i="1" s="1"/>
  <c r="I1460" i="1" s="1"/>
  <c r="X1460" i="1"/>
  <c r="H1459" i="1" s="1"/>
  <c r="X1461" i="1"/>
  <c r="I1459" i="1" s="1"/>
  <c r="X1462" i="1"/>
  <c r="H1462" i="1" s="1"/>
  <c r="X1463" i="1"/>
  <c r="I1462" i="1" s="1"/>
  <c r="I1464" i="1" s="1"/>
  <c r="X1464" i="1"/>
  <c r="H1463" i="1" s="1"/>
  <c r="X1465" i="1"/>
  <c r="I1463" i="1" s="1"/>
  <c r="X1466" i="1"/>
  <c r="H1466" i="1" s="1"/>
  <c r="H1468" i="1" s="1"/>
  <c r="X1467" i="1"/>
  <c r="I1466" i="1" s="1"/>
  <c r="I1468" i="1" s="1"/>
  <c r="X1468" i="1"/>
  <c r="H1467" i="1" s="1"/>
  <c r="X1469" i="1"/>
  <c r="I1467" i="1" s="1"/>
  <c r="X1470" i="1"/>
  <c r="H1470" i="1" s="1"/>
  <c r="X1471" i="1"/>
  <c r="I1470" i="1" s="1"/>
  <c r="X1472" i="1"/>
  <c r="H1471" i="1" s="1"/>
  <c r="X1473" i="1"/>
  <c r="I1471" i="1" s="1"/>
  <c r="X1474" i="1"/>
  <c r="H1474" i="1" s="1"/>
  <c r="H1476" i="1" s="1"/>
  <c r="X1475" i="1"/>
  <c r="I1474" i="1" s="1"/>
  <c r="I1476" i="1" s="1"/>
  <c r="X1476" i="1"/>
  <c r="H1475" i="1" s="1"/>
  <c r="X1477" i="1"/>
  <c r="I1475" i="1" s="1"/>
  <c r="X1478" i="1"/>
  <c r="H1478" i="1" s="1"/>
  <c r="X1479" i="1"/>
  <c r="I1478" i="1" s="1"/>
  <c r="X1480" i="1"/>
  <c r="H1479" i="1" s="1"/>
  <c r="X1481" i="1"/>
  <c r="I1479" i="1" s="1"/>
  <c r="X1482" i="1"/>
  <c r="H1482" i="1" s="1"/>
  <c r="H1484" i="1" s="1"/>
  <c r="X1483" i="1"/>
  <c r="I1482" i="1" s="1"/>
  <c r="I1484" i="1" s="1"/>
  <c r="X1484" i="1"/>
  <c r="H1483" i="1" s="1"/>
  <c r="X1485" i="1"/>
  <c r="I1483" i="1" s="1"/>
  <c r="X1486" i="1"/>
  <c r="H1486" i="1" s="1"/>
  <c r="X1487" i="1"/>
  <c r="I1486" i="1" s="1"/>
  <c r="X1488" i="1"/>
  <c r="H1487" i="1" s="1"/>
  <c r="X1489" i="1"/>
  <c r="I1487" i="1" s="1"/>
  <c r="X1490" i="1"/>
  <c r="H1490" i="1" s="1"/>
  <c r="H1492" i="1" s="1"/>
  <c r="X1491" i="1"/>
  <c r="I1490" i="1" s="1"/>
  <c r="I1492" i="1" s="1"/>
  <c r="X1492" i="1"/>
  <c r="H1491" i="1" s="1"/>
  <c r="X1493" i="1"/>
  <c r="I1491" i="1" s="1"/>
  <c r="X1494" i="1"/>
  <c r="H1494" i="1" s="1"/>
  <c r="X1495" i="1"/>
  <c r="I1494" i="1" s="1"/>
  <c r="X1496" i="1"/>
  <c r="H1495" i="1" s="1"/>
  <c r="X1497" i="1"/>
  <c r="I1495" i="1" s="1"/>
  <c r="X1498" i="1"/>
  <c r="H1498" i="1" s="1"/>
  <c r="H1500" i="1" s="1"/>
  <c r="X1499" i="1"/>
  <c r="I1498" i="1" s="1"/>
  <c r="I1500" i="1" s="1"/>
  <c r="X1500" i="1"/>
  <c r="H1499" i="1" s="1"/>
  <c r="X1501" i="1"/>
  <c r="I1499" i="1" s="1"/>
  <c r="X1502" i="1"/>
  <c r="H1502" i="1" s="1"/>
  <c r="H1504" i="1" s="1"/>
  <c r="X1503" i="1"/>
  <c r="I1502" i="1" s="1"/>
  <c r="X1504" i="1"/>
  <c r="X1505" i="1"/>
  <c r="I1503" i="1" s="1"/>
  <c r="X1506" i="1"/>
  <c r="H1506" i="1" s="1"/>
  <c r="X1507" i="1"/>
  <c r="I1506" i="1" s="1"/>
  <c r="X1508" i="1"/>
  <c r="H1507" i="1" s="1"/>
  <c r="X1509" i="1"/>
  <c r="I1507" i="1" s="1"/>
  <c r="X1510" i="1"/>
  <c r="H1510" i="1" s="1"/>
  <c r="X1511" i="1"/>
  <c r="I1510" i="1" s="1"/>
  <c r="X1512" i="1"/>
  <c r="H1511" i="1" s="1"/>
  <c r="X1513" i="1"/>
  <c r="I1511" i="1" s="1"/>
  <c r="X1514" i="1"/>
  <c r="X1515" i="1"/>
  <c r="X1516" i="1"/>
  <c r="X1517" i="1"/>
  <c r="I1515" i="1" s="1"/>
  <c r="X1518" i="1"/>
  <c r="X1519" i="1"/>
  <c r="I1518" i="1" s="1"/>
  <c r="I1520" i="1" s="1"/>
  <c r="P1516" i="1" s="1"/>
  <c r="X1520" i="1"/>
  <c r="X1521" i="1"/>
  <c r="X1522" i="1"/>
  <c r="H1522" i="1" s="1"/>
  <c r="H1524" i="1" s="1"/>
  <c r="X1523" i="1"/>
  <c r="I1522" i="1" s="1"/>
  <c r="I1524" i="1" s="1"/>
  <c r="X1524" i="1"/>
  <c r="H1523" i="1" s="1"/>
  <c r="X1525" i="1"/>
  <c r="I1523" i="1" s="1"/>
  <c r="X1526" i="1"/>
  <c r="H1526" i="1" s="1"/>
  <c r="H1528" i="1" s="1"/>
  <c r="X1527" i="1"/>
  <c r="I1526" i="1" s="1"/>
  <c r="I1528" i="1" s="1"/>
  <c r="X1528" i="1"/>
  <c r="H1527" i="1" s="1"/>
  <c r="X1529" i="1"/>
  <c r="I1527" i="1" s="1"/>
  <c r="X1530" i="1"/>
  <c r="H1530" i="1" s="1"/>
  <c r="X1531" i="1"/>
  <c r="I1530" i="1" s="1"/>
  <c r="X1532" i="1"/>
  <c r="H1531" i="1" s="1"/>
  <c r="X1533" i="1"/>
  <c r="I1531" i="1" s="1"/>
  <c r="X1534" i="1"/>
  <c r="H1534" i="1" s="1"/>
  <c r="H1536" i="1" s="1"/>
  <c r="X1535" i="1"/>
  <c r="I1534" i="1" s="1"/>
  <c r="I1536" i="1" s="1"/>
  <c r="X1536" i="1"/>
  <c r="H1535" i="1" s="1"/>
  <c r="X1537" i="1"/>
  <c r="I1535" i="1" s="1"/>
  <c r="X1538" i="1"/>
  <c r="H1538" i="1" s="1"/>
  <c r="H1540" i="1" s="1"/>
  <c r="X1539" i="1"/>
  <c r="I1538" i="1" s="1"/>
  <c r="I1540" i="1" s="1"/>
  <c r="X1540" i="1"/>
  <c r="H1539" i="1" s="1"/>
  <c r="X1541" i="1"/>
  <c r="I1539" i="1" s="1"/>
  <c r="X1542" i="1"/>
  <c r="H1542" i="1" s="1"/>
  <c r="X1543" i="1"/>
  <c r="I1542" i="1" s="1"/>
  <c r="X1544" i="1"/>
  <c r="H1543" i="1" s="1"/>
  <c r="X1545" i="1"/>
  <c r="I1543" i="1" s="1"/>
  <c r="X1546" i="1"/>
  <c r="H1546" i="1" s="1"/>
  <c r="X1547" i="1"/>
  <c r="I1546" i="1" s="1"/>
  <c r="X1548" i="1"/>
  <c r="H1547" i="1" s="1"/>
  <c r="X1549" i="1"/>
  <c r="I1547" i="1" s="1"/>
  <c r="X1550" i="1"/>
  <c r="H1550" i="1" s="1"/>
  <c r="X1551" i="1"/>
  <c r="I1550" i="1" s="1"/>
  <c r="X1552" i="1"/>
  <c r="H1551" i="1" s="1"/>
  <c r="X1553" i="1"/>
  <c r="I1551" i="1" s="1"/>
  <c r="X1554" i="1"/>
  <c r="X1555" i="1"/>
  <c r="I1554" i="1" s="1"/>
  <c r="I1556" i="1" s="1"/>
  <c r="P1554" i="1" s="1"/>
  <c r="X1556" i="1"/>
  <c r="X1557" i="1"/>
  <c r="I1555" i="1" s="1"/>
  <c r="X1558" i="1"/>
  <c r="X1559" i="1"/>
  <c r="X1560" i="1"/>
  <c r="X1561" i="1"/>
  <c r="I1559" i="1" s="1"/>
  <c r="X1562" i="1"/>
  <c r="H1562" i="1" s="1"/>
  <c r="H1564" i="1" s="1"/>
  <c r="X1563" i="1"/>
  <c r="I1562" i="1" s="1"/>
  <c r="I1564" i="1" s="1"/>
  <c r="X1564" i="1"/>
  <c r="H1563" i="1" s="1"/>
  <c r="X1565" i="1"/>
  <c r="I1563" i="1" s="1"/>
  <c r="X1566" i="1"/>
  <c r="H1566" i="1" s="1"/>
  <c r="X1567" i="1"/>
  <c r="I1566" i="1" s="1"/>
  <c r="X1568" i="1"/>
  <c r="H1567" i="1" s="1"/>
  <c r="X1569" i="1"/>
  <c r="I1567" i="1" s="1"/>
  <c r="X1570" i="1"/>
  <c r="H1570" i="1" s="1"/>
  <c r="H1572" i="1" s="1"/>
  <c r="X1571" i="1"/>
  <c r="I1570" i="1" s="1"/>
  <c r="I1572" i="1" s="1"/>
  <c r="X1572" i="1"/>
  <c r="H1571" i="1" s="1"/>
  <c r="X1573" i="1"/>
  <c r="I1571" i="1" s="1"/>
  <c r="X1574" i="1"/>
  <c r="H1574" i="1" s="1"/>
  <c r="X1575" i="1"/>
  <c r="I1574" i="1" s="1"/>
  <c r="I1576" i="1" s="1"/>
  <c r="X1576" i="1"/>
  <c r="H1575" i="1" s="1"/>
  <c r="X1577" i="1"/>
  <c r="I1575" i="1" s="1"/>
  <c r="X1578" i="1"/>
  <c r="H1578" i="1" s="1"/>
  <c r="H1580" i="1" s="1"/>
  <c r="X1579" i="1"/>
  <c r="I1578" i="1" s="1"/>
  <c r="I1580" i="1" s="1"/>
  <c r="X1580" i="1"/>
  <c r="H1579" i="1" s="1"/>
  <c r="X1581" i="1"/>
  <c r="I1579" i="1" s="1"/>
  <c r="X1582" i="1"/>
  <c r="H1582" i="1" s="1"/>
  <c r="H1584" i="1" s="1"/>
  <c r="X1583" i="1"/>
  <c r="I1582" i="1" s="1"/>
  <c r="X1584" i="1"/>
  <c r="H1583" i="1" s="1"/>
  <c r="X1585" i="1"/>
  <c r="I1583" i="1" s="1"/>
  <c r="X1586" i="1"/>
  <c r="H1586" i="1" s="1"/>
  <c r="H1588" i="1" s="1"/>
  <c r="X1587" i="1"/>
  <c r="I1586" i="1" s="1"/>
  <c r="I1588" i="1" s="1"/>
  <c r="X1588" i="1"/>
  <c r="H1587" i="1" s="1"/>
  <c r="X1589" i="1"/>
  <c r="I1587" i="1" s="1"/>
  <c r="X1590" i="1"/>
  <c r="H1590" i="1" s="1"/>
  <c r="X1591" i="1"/>
  <c r="I1590" i="1" s="1"/>
  <c r="X1592" i="1"/>
  <c r="H1591" i="1" s="1"/>
  <c r="X1593" i="1"/>
  <c r="I1591" i="1" s="1"/>
  <c r="X1594" i="1"/>
  <c r="X1595" i="1"/>
  <c r="I1594" i="1" s="1"/>
  <c r="I1596" i="1" s="1"/>
  <c r="P1594" i="1" s="1"/>
  <c r="X1596" i="1"/>
  <c r="H1595" i="1" s="1"/>
  <c r="X1597" i="1"/>
  <c r="I1595" i="1" s="1"/>
  <c r="X1598" i="1"/>
  <c r="X1599" i="1"/>
  <c r="I1598" i="1" s="1"/>
  <c r="X1600" i="1"/>
  <c r="X1601" i="1"/>
  <c r="I1599" i="1" s="1"/>
  <c r="X1602" i="1"/>
  <c r="H1602" i="1" s="1"/>
  <c r="H1604" i="1" s="1"/>
  <c r="X1603" i="1"/>
  <c r="I1602" i="1" s="1"/>
  <c r="I1604" i="1" s="1"/>
  <c r="X1604" i="1"/>
  <c r="H1603" i="1" s="1"/>
  <c r="X1605" i="1"/>
  <c r="I1603" i="1" s="1"/>
  <c r="X1606" i="1"/>
  <c r="H1606" i="1" s="1"/>
  <c r="X1607" i="1"/>
  <c r="I1606" i="1" s="1"/>
  <c r="X1608" i="1"/>
  <c r="H1607" i="1" s="1"/>
  <c r="X1609" i="1"/>
  <c r="I1607" i="1" s="1"/>
  <c r="X1610" i="1"/>
  <c r="H1610" i="1" s="1"/>
  <c r="H1612" i="1" s="1"/>
  <c r="X1611" i="1"/>
  <c r="I1610" i="1" s="1"/>
  <c r="I1612" i="1" s="1"/>
  <c r="X1612" i="1"/>
  <c r="H1611" i="1" s="1"/>
  <c r="X1613" i="1"/>
  <c r="I1611" i="1" s="1"/>
  <c r="X1614" i="1"/>
  <c r="H1614" i="1" s="1"/>
  <c r="H1616" i="1" s="1"/>
  <c r="X1615" i="1"/>
  <c r="I1614" i="1" s="1"/>
  <c r="I1616" i="1" s="1"/>
  <c r="X1616" i="1"/>
  <c r="H1615" i="1" s="1"/>
  <c r="X1617" i="1"/>
  <c r="I1615" i="1" s="1"/>
  <c r="X1618" i="1"/>
  <c r="H1618" i="1" s="1"/>
  <c r="X1619" i="1"/>
  <c r="I1618" i="1" s="1"/>
  <c r="X1620" i="1"/>
  <c r="H1619" i="1" s="1"/>
  <c r="X1621" i="1"/>
  <c r="I1619" i="1" s="1"/>
  <c r="X1622" i="1"/>
  <c r="H1622" i="1" s="1"/>
  <c r="X1623" i="1"/>
  <c r="I1622" i="1" s="1"/>
  <c r="X1624" i="1"/>
  <c r="H1623" i="1" s="1"/>
  <c r="X1625" i="1"/>
  <c r="I1623" i="1" s="1"/>
  <c r="X1626" i="1"/>
  <c r="H1626" i="1" s="1"/>
  <c r="H1628" i="1" s="1"/>
  <c r="X1627" i="1"/>
  <c r="I1626" i="1" s="1"/>
  <c r="I1628" i="1" s="1"/>
  <c r="X1628" i="1"/>
  <c r="H1627" i="1" s="1"/>
  <c r="X1629" i="1"/>
  <c r="I1627" i="1" s="1"/>
  <c r="X1630" i="1"/>
  <c r="H1630" i="1" s="1"/>
  <c r="X1631" i="1"/>
  <c r="I1630" i="1" s="1"/>
  <c r="I1632" i="1" s="1"/>
  <c r="X1632" i="1"/>
  <c r="H1631" i="1" s="1"/>
  <c r="X1633" i="1"/>
  <c r="I1631" i="1" s="1"/>
  <c r="X1634" i="1"/>
  <c r="H1634" i="1" s="1"/>
  <c r="H1636" i="1" s="1"/>
  <c r="X1635" i="1"/>
  <c r="I1634" i="1" s="1"/>
  <c r="I1636" i="1" s="1"/>
  <c r="X1636" i="1"/>
  <c r="H1635" i="1" s="1"/>
  <c r="X1637" i="1"/>
  <c r="I1635" i="1" s="1"/>
  <c r="X1638" i="1"/>
  <c r="H1638" i="1" s="1"/>
  <c r="X1639" i="1"/>
  <c r="I1638" i="1" s="1"/>
  <c r="X1640" i="1"/>
  <c r="H1639" i="1" s="1"/>
  <c r="X1641" i="1"/>
  <c r="I1639" i="1" s="1"/>
  <c r="X1642" i="1"/>
  <c r="H1642" i="1" s="1"/>
  <c r="H1644" i="1" s="1"/>
  <c r="X1643" i="1"/>
  <c r="I1642" i="1" s="1"/>
  <c r="I1644" i="1" s="1"/>
  <c r="X1644" i="1"/>
  <c r="H1643" i="1" s="1"/>
  <c r="X1645" i="1"/>
  <c r="I1643" i="1" s="1"/>
  <c r="X1646" i="1"/>
  <c r="H1646" i="1" s="1"/>
  <c r="H1648" i="1" s="1"/>
  <c r="X1647" i="1"/>
  <c r="I1646" i="1" s="1"/>
  <c r="I1648" i="1" s="1"/>
  <c r="X1648" i="1"/>
  <c r="H1647" i="1" s="1"/>
  <c r="X1649" i="1"/>
  <c r="I1647" i="1" s="1"/>
  <c r="X1650" i="1"/>
  <c r="H1650" i="1" s="1"/>
  <c r="H1652" i="1" s="1"/>
  <c r="X1651" i="1"/>
  <c r="I1650" i="1" s="1"/>
  <c r="I1652" i="1" s="1"/>
  <c r="X1652" i="1"/>
  <c r="H1651" i="1" s="1"/>
  <c r="X1653" i="1"/>
  <c r="I1651" i="1" s="1"/>
  <c r="X1654" i="1"/>
  <c r="H1654" i="1" s="1"/>
  <c r="X1655" i="1"/>
  <c r="I1654" i="1" s="1"/>
  <c r="X1656" i="1"/>
  <c r="H1655" i="1" s="1"/>
  <c r="X1657" i="1"/>
  <c r="I1655" i="1" s="1"/>
  <c r="X1658" i="1"/>
  <c r="H1658" i="1" s="1"/>
  <c r="H1660" i="1" s="1"/>
  <c r="X1659" i="1"/>
  <c r="I1658" i="1" s="1"/>
  <c r="I1660" i="1" s="1"/>
  <c r="X1660" i="1"/>
  <c r="H1659" i="1" s="1"/>
  <c r="X1661" i="1"/>
  <c r="I1659" i="1" s="1"/>
  <c r="X1662" i="1"/>
  <c r="H1662" i="1" s="1"/>
  <c r="H1664" i="1" s="1"/>
  <c r="X1663" i="1"/>
  <c r="I1662" i="1" s="1"/>
  <c r="I1664" i="1" s="1"/>
  <c r="X1664" i="1"/>
  <c r="H1663" i="1" s="1"/>
  <c r="X1665" i="1"/>
  <c r="I1663" i="1" s="1"/>
  <c r="X1666" i="1"/>
  <c r="H1666" i="1" s="1"/>
  <c r="X1667" i="1"/>
  <c r="I1666" i="1" s="1"/>
  <c r="X1668" i="1"/>
  <c r="H1667" i="1" s="1"/>
  <c r="X1669" i="1"/>
  <c r="I1667" i="1" s="1"/>
  <c r="X1670" i="1"/>
  <c r="H1670" i="1" s="1"/>
  <c r="X1671" i="1"/>
  <c r="I1670" i="1" s="1"/>
  <c r="X1672" i="1"/>
  <c r="H1671" i="1" s="1"/>
  <c r="X1673" i="1"/>
  <c r="I1671" i="1" s="1"/>
  <c r="X1674" i="1"/>
  <c r="H1674" i="1" s="1"/>
  <c r="X1675" i="1"/>
  <c r="I1674" i="1" s="1"/>
  <c r="I1676" i="1" s="1"/>
  <c r="X1676" i="1"/>
  <c r="H1675" i="1" s="1"/>
  <c r="X1677" i="1"/>
  <c r="I1675" i="1" s="1"/>
  <c r="X1678" i="1"/>
  <c r="H1678" i="1" s="1"/>
  <c r="H1680" i="1" s="1"/>
  <c r="X1679" i="1"/>
  <c r="I1678" i="1" s="1"/>
  <c r="I1680" i="1" s="1"/>
  <c r="X1680" i="1"/>
  <c r="H1679" i="1" s="1"/>
  <c r="X1681" i="1"/>
  <c r="I1679" i="1" s="1"/>
  <c r="X1682" i="1"/>
  <c r="H1682" i="1" s="1"/>
  <c r="H1684" i="1" s="1"/>
  <c r="X1683" i="1"/>
  <c r="I1682" i="1" s="1"/>
  <c r="I1684" i="1" s="1"/>
  <c r="X1684" i="1"/>
  <c r="H1683" i="1" s="1"/>
  <c r="X1685" i="1"/>
  <c r="I1683" i="1" s="1"/>
  <c r="X1686" i="1"/>
  <c r="H1686" i="1" s="1"/>
  <c r="X1687" i="1"/>
  <c r="I1686" i="1" s="1"/>
  <c r="X1688" i="1"/>
  <c r="H1687" i="1" s="1"/>
  <c r="X1689" i="1"/>
  <c r="I1687" i="1" s="1"/>
  <c r="X1690" i="1"/>
  <c r="X1691" i="1"/>
  <c r="I1690" i="1" s="1"/>
  <c r="I1692" i="1" s="1"/>
  <c r="P1690" i="1" s="1"/>
  <c r="X1692" i="1"/>
  <c r="X1693" i="1"/>
  <c r="X1694" i="1"/>
  <c r="X1695" i="1"/>
  <c r="I1694" i="1" s="1"/>
  <c r="I1696" i="1" s="1"/>
  <c r="P1692" i="1" s="1"/>
  <c r="X1696" i="1"/>
  <c r="X1697" i="1"/>
  <c r="X1698" i="1"/>
  <c r="H1698" i="1" s="1"/>
  <c r="H1700" i="1" s="1"/>
  <c r="X1699" i="1"/>
  <c r="I1698" i="1" s="1"/>
  <c r="X1700" i="1"/>
  <c r="X1701" i="1"/>
  <c r="I1699" i="1" s="1"/>
  <c r="X1702" i="1"/>
  <c r="H1702" i="1" s="1"/>
  <c r="H1704" i="1" s="1"/>
  <c r="X1703" i="1"/>
  <c r="I1702" i="1" s="1"/>
  <c r="X1704" i="1"/>
  <c r="X1705" i="1"/>
  <c r="I1703" i="1" s="1"/>
  <c r="X1706" i="1"/>
  <c r="H1706" i="1" s="1"/>
  <c r="H1708" i="1" s="1"/>
  <c r="X1707" i="1"/>
  <c r="I1706" i="1" s="1"/>
  <c r="I1708" i="1" s="1"/>
  <c r="X1708" i="1"/>
  <c r="H1707" i="1" s="1"/>
  <c r="X1709" i="1"/>
  <c r="I1707" i="1" s="1"/>
  <c r="X1710" i="1"/>
  <c r="H1710" i="1" s="1"/>
  <c r="H1712" i="1" s="1"/>
  <c r="X1711" i="1"/>
  <c r="I1710" i="1" s="1"/>
  <c r="I1712" i="1" s="1"/>
  <c r="X1712" i="1"/>
  <c r="H1711" i="1" s="1"/>
  <c r="X1713" i="1"/>
  <c r="I1711" i="1" s="1"/>
  <c r="X1714" i="1"/>
  <c r="H1714" i="1" s="1"/>
  <c r="X1715" i="1"/>
  <c r="I1714" i="1" s="1"/>
  <c r="X1716" i="1"/>
  <c r="H1715" i="1" s="1"/>
  <c r="X1717" i="1"/>
  <c r="I1715" i="1" s="1"/>
  <c r="X1718" i="1"/>
  <c r="H1718" i="1" s="1"/>
  <c r="H1720" i="1" s="1"/>
  <c r="X1719" i="1"/>
  <c r="I1718" i="1" s="1"/>
  <c r="I1720" i="1" s="1"/>
  <c r="X1720" i="1"/>
  <c r="H1719" i="1" s="1"/>
  <c r="X1721" i="1"/>
  <c r="I1719" i="1" s="1"/>
  <c r="X1722" i="1"/>
  <c r="H1722" i="1" s="1"/>
  <c r="H1724" i="1" s="1"/>
  <c r="X1723" i="1"/>
  <c r="I1722" i="1" s="1"/>
  <c r="I1724" i="1" s="1"/>
  <c r="X1724" i="1"/>
  <c r="H1723" i="1" s="1"/>
  <c r="X1725" i="1"/>
  <c r="I1723" i="1" s="1"/>
  <c r="X1726" i="1"/>
  <c r="H1726" i="1" s="1"/>
  <c r="X1727" i="1"/>
  <c r="I1726" i="1" s="1"/>
  <c r="X1728" i="1"/>
  <c r="H1727" i="1" s="1"/>
  <c r="X1729" i="1"/>
  <c r="I1727" i="1" s="1"/>
  <c r="X1730" i="1"/>
  <c r="H1730" i="1" s="1"/>
  <c r="X1731" i="1"/>
  <c r="I1730" i="1" s="1"/>
  <c r="X1732" i="1"/>
  <c r="H1731" i="1" s="1"/>
  <c r="X1733" i="1"/>
  <c r="I1731" i="1" s="1"/>
  <c r="X1734" i="1"/>
  <c r="H1734" i="1" s="1"/>
  <c r="X1735" i="1"/>
  <c r="I1734" i="1" s="1"/>
  <c r="X1736" i="1"/>
  <c r="H1735" i="1" s="1"/>
  <c r="X1737" i="1"/>
  <c r="I1735" i="1" s="1"/>
  <c r="X1738" i="1"/>
  <c r="H1738" i="1" s="1"/>
  <c r="X1739" i="1"/>
  <c r="I1738" i="1" s="1"/>
  <c r="X1740" i="1"/>
  <c r="H1739" i="1" s="1"/>
  <c r="X1741" i="1"/>
  <c r="I1739" i="1" s="1"/>
  <c r="X1742" i="1"/>
  <c r="H1742" i="1" s="1"/>
  <c r="X1743" i="1"/>
  <c r="I1742" i="1" s="1"/>
  <c r="X1744" i="1"/>
  <c r="H1743" i="1" s="1"/>
  <c r="X1745" i="1"/>
  <c r="I1743" i="1" s="1"/>
  <c r="X1746" i="1"/>
  <c r="H1746" i="1" s="1"/>
  <c r="H1748" i="1" s="1"/>
  <c r="X1747" i="1"/>
  <c r="I1746" i="1" s="1"/>
  <c r="I1748" i="1" s="1"/>
  <c r="X1748" i="1"/>
  <c r="H1747" i="1" s="1"/>
  <c r="X1749" i="1"/>
  <c r="I1747" i="1" s="1"/>
  <c r="X1750" i="1"/>
  <c r="H1750" i="1" s="1"/>
  <c r="X1751" i="1"/>
  <c r="I1750" i="1" s="1"/>
  <c r="X1752" i="1"/>
  <c r="H1751" i="1" s="1"/>
  <c r="X1753" i="1"/>
  <c r="I1751" i="1" s="1"/>
  <c r="X1754" i="1"/>
  <c r="H1754" i="1" s="1"/>
  <c r="H1756" i="1" s="1"/>
  <c r="X1755" i="1"/>
  <c r="I1754" i="1" s="1"/>
  <c r="X1756" i="1"/>
  <c r="H1755" i="1" s="1"/>
  <c r="X1757" i="1"/>
  <c r="I1755" i="1" s="1"/>
  <c r="X1758" i="1"/>
  <c r="X1759" i="1"/>
  <c r="I1758" i="1" s="1"/>
  <c r="X1760" i="1"/>
  <c r="H1759" i="1" s="1"/>
  <c r="X1761" i="1"/>
  <c r="I1759" i="1" s="1"/>
  <c r="X1762" i="1"/>
  <c r="H1762" i="1" s="1"/>
  <c r="X1763" i="1"/>
  <c r="I1762" i="1" s="1"/>
  <c r="X1764" i="1"/>
  <c r="H1763" i="1" s="1"/>
  <c r="X1765" i="1"/>
  <c r="I1763" i="1" s="1"/>
  <c r="X1766" i="1"/>
  <c r="H1766" i="1" s="1"/>
  <c r="X1767" i="1"/>
  <c r="I1766" i="1" s="1"/>
  <c r="X1768" i="1"/>
  <c r="H1767" i="1" s="1"/>
  <c r="X1769" i="1"/>
  <c r="I1767" i="1" s="1"/>
  <c r="X1770" i="1"/>
  <c r="H1770" i="1" s="1"/>
  <c r="X1771" i="1"/>
  <c r="I1770" i="1" s="1"/>
  <c r="X1772" i="1"/>
  <c r="H1771" i="1" s="1"/>
  <c r="X1773" i="1"/>
  <c r="I1771" i="1" s="1"/>
  <c r="X1774" i="1"/>
  <c r="H1774" i="1" s="1"/>
  <c r="X1775" i="1"/>
  <c r="I1774" i="1" s="1"/>
  <c r="X1776" i="1"/>
  <c r="H1775" i="1" s="1"/>
  <c r="X1777" i="1"/>
  <c r="I1775" i="1" s="1"/>
  <c r="X1778" i="1"/>
  <c r="H1778" i="1" s="1"/>
  <c r="H1780" i="1" s="1"/>
  <c r="X1779" i="1"/>
  <c r="I1778" i="1" s="1"/>
  <c r="I1780" i="1" s="1"/>
  <c r="X1780" i="1"/>
  <c r="H1779" i="1" s="1"/>
  <c r="X1781" i="1"/>
  <c r="I1779" i="1" s="1"/>
  <c r="X1782" i="1"/>
  <c r="H1782" i="1" s="1"/>
  <c r="H1784" i="1" s="1"/>
  <c r="X1783" i="1"/>
  <c r="I1782" i="1" s="1"/>
  <c r="I1784" i="1" s="1"/>
  <c r="X1784" i="1"/>
  <c r="H1783" i="1" s="1"/>
  <c r="X1785" i="1"/>
  <c r="I1783" i="1" s="1"/>
  <c r="X1786" i="1"/>
  <c r="H1786" i="1" s="1"/>
  <c r="H1788" i="1" s="1"/>
  <c r="X1787" i="1"/>
  <c r="I1786" i="1" s="1"/>
  <c r="I1788" i="1" s="1"/>
  <c r="X1788" i="1"/>
  <c r="H1787" i="1" s="1"/>
  <c r="X1789" i="1"/>
  <c r="I1787" i="1" s="1"/>
  <c r="X1790" i="1"/>
  <c r="H1790" i="1" s="1"/>
  <c r="H1792" i="1" s="1"/>
  <c r="X1791" i="1"/>
  <c r="I1790" i="1" s="1"/>
  <c r="X1792" i="1"/>
  <c r="H1791" i="1" s="1"/>
  <c r="X1793" i="1"/>
  <c r="I1791" i="1" s="1"/>
  <c r="X1794" i="1"/>
  <c r="H1794" i="1" s="1"/>
  <c r="H1796" i="1" s="1"/>
  <c r="X1795" i="1"/>
  <c r="I1794" i="1" s="1"/>
  <c r="I1796" i="1" s="1"/>
  <c r="X1796" i="1"/>
  <c r="H1795" i="1" s="1"/>
  <c r="X1797" i="1"/>
  <c r="I1795" i="1" s="1"/>
  <c r="X1798" i="1"/>
  <c r="H1798" i="1" s="1"/>
  <c r="H1800" i="1" s="1"/>
  <c r="X1799" i="1"/>
  <c r="I1798" i="1" s="1"/>
  <c r="X1800" i="1"/>
  <c r="H1799" i="1" s="1"/>
  <c r="X1801" i="1"/>
  <c r="I1799" i="1" s="1"/>
  <c r="X1802" i="1"/>
  <c r="H1802" i="1" s="1"/>
  <c r="H1804" i="1" s="1"/>
  <c r="X1803" i="1"/>
  <c r="I1802" i="1" s="1"/>
  <c r="I1804" i="1" s="1"/>
  <c r="X1804" i="1"/>
  <c r="H1803" i="1" s="1"/>
  <c r="X1805" i="1"/>
  <c r="I1803" i="1" s="1"/>
  <c r="X1806" i="1"/>
  <c r="H1806" i="1" s="1"/>
  <c r="H1808" i="1" s="1"/>
  <c r="X1807" i="1"/>
  <c r="I1806" i="1" s="1"/>
  <c r="I1808" i="1" s="1"/>
  <c r="X1808" i="1"/>
  <c r="H1807" i="1" s="1"/>
  <c r="X1809" i="1"/>
  <c r="I1807" i="1" s="1"/>
  <c r="X1810" i="1"/>
  <c r="X1811" i="1"/>
  <c r="X1812" i="1"/>
  <c r="X1813" i="1"/>
  <c r="X1814" i="1"/>
  <c r="X1815" i="1"/>
  <c r="X1816" i="1"/>
  <c r="X1817" i="1"/>
  <c r="X1818" i="1"/>
  <c r="H1818" i="1" s="1"/>
  <c r="X1819" i="1"/>
  <c r="I1818" i="1" s="1"/>
  <c r="I1820" i="1" s="1"/>
  <c r="X1820" i="1"/>
  <c r="H1819" i="1" s="1"/>
  <c r="X1821" i="1"/>
  <c r="I1819" i="1" s="1"/>
  <c r="X1822" i="1"/>
  <c r="H1822" i="1" s="1"/>
  <c r="H1824" i="1" s="1"/>
  <c r="X1823" i="1"/>
  <c r="I1822" i="1" s="1"/>
  <c r="I1824" i="1" s="1"/>
  <c r="X1824" i="1"/>
  <c r="H1823" i="1" s="1"/>
  <c r="X1825" i="1"/>
  <c r="I1823" i="1" s="1"/>
  <c r="X1826" i="1"/>
  <c r="H1826" i="1" s="1"/>
  <c r="X1827" i="1"/>
  <c r="I1826" i="1" s="1"/>
  <c r="X1828" i="1"/>
  <c r="H1827" i="1" s="1"/>
  <c r="X1829" i="1"/>
  <c r="I1827" i="1" s="1"/>
  <c r="X1830" i="1"/>
  <c r="H1830" i="1" s="1"/>
  <c r="H1832" i="1" s="1"/>
  <c r="X1831" i="1"/>
  <c r="I1830" i="1" s="1"/>
  <c r="I1832" i="1" s="1"/>
  <c r="X1832" i="1"/>
  <c r="H1831" i="1" s="1"/>
  <c r="X1833" i="1"/>
  <c r="I1831" i="1" s="1"/>
  <c r="X1834" i="1"/>
  <c r="H1834" i="1" s="1"/>
  <c r="X1835" i="1"/>
  <c r="I1834" i="1" s="1"/>
  <c r="X1836" i="1"/>
  <c r="H1835" i="1" s="1"/>
  <c r="X1837" i="1"/>
  <c r="I1835" i="1" s="1"/>
  <c r="X1838" i="1"/>
  <c r="H1838" i="1" s="1"/>
  <c r="X1839" i="1"/>
  <c r="I1838" i="1" s="1"/>
  <c r="X1840" i="1"/>
  <c r="H1839" i="1" s="1"/>
  <c r="X1841" i="1"/>
  <c r="I1839" i="1" s="1"/>
  <c r="X1842" i="1"/>
  <c r="H1842" i="1" s="1"/>
  <c r="H1844" i="1" s="1"/>
  <c r="X1843" i="1"/>
  <c r="I1842" i="1" s="1"/>
  <c r="I1844" i="1" s="1"/>
  <c r="X1844" i="1"/>
  <c r="H1843" i="1" s="1"/>
  <c r="X1845" i="1"/>
  <c r="I1843" i="1" s="1"/>
  <c r="X1846" i="1"/>
  <c r="H1846" i="1" s="1"/>
  <c r="X1847" i="1"/>
  <c r="I1846" i="1" s="1"/>
  <c r="X1848" i="1"/>
  <c r="H1847" i="1" s="1"/>
  <c r="X1849" i="1"/>
  <c r="I1847" i="1" s="1"/>
  <c r="X1850" i="1"/>
  <c r="H1850" i="1" s="1"/>
  <c r="H1852" i="1" s="1"/>
  <c r="X1851" i="1"/>
  <c r="I1850" i="1" s="1"/>
  <c r="I1852" i="1" s="1"/>
  <c r="X1852" i="1"/>
  <c r="H1851" i="1" s="1"/>
  <c r="X1853" i="1"/>
  <c r="I1851" i="1" s="1"/>
  <c r="X1854" i="1"/>
  <c r="H1854" i="1" s="1"/>
  <c r="H1856" i="1" s="1"/>
  <c r="X1855" i="1"/>
  <c r="I1854" i="1" s="1"/>
  <c r="I1856" i="1" s="1"/>
  <c r="X1856" i="1"/>
  <c r="H1855" i="1" s="1"/>
  <c r="X1857" i="1"/>
  <c r="I1855" i="1" s="1"/>
  <c r="X1858" i="1"/>
  <c r="H1858" i="1" s="1"/>
  <c r="H1860" i="1" s="1"/>
  <c r="X1859" i="1"/>
  <c r="I1858" i="1" s="1"/>
  <c r="I1860" i="1" s="1"/>
  <c r="X1860" i="1"/>
  <c r="H1859" i="1" s="1"/>
  <c r="X1861" i="1"/>
  <c r="I1859" i="1" s="1"/>
  <c r="X1862" i="1"/>
  <c r="H1862" i="1" s="1"/>
  <c r="X1863" i="1"/>
  <c r="I1862" i="1" s="1"/>
  <c r="X1864" i="1"/>
  <c r="H1863" i="1" s="1"/>
  <c r="X1865" i="1"/>
  <c r="I1863" i="1" s="1"/>
  <c r="X1866" i="1"/>
  <c r="H1866" i="1" s="1"/>
  <c r="H1868" i="1" s="1"/>
  <c r="X1867" i="1"/>
  <c r="I1866" i="1" s="1"/>
  <c r="I1868" i="1" s="1"/>
  <c r="X1868" i="1"/>
  <c r="H1867" i="1" s="1"/>
  <c r="X1869" i="1"/>
  <c r="I1867" i="1" s="1"/>
  <c r="X1870" i="1"/>
  <c r="H1870" i="1" s="1"/>
  <c r="H1872" i="1" s="1"/>
  <c r="X1871" i="1"/>
  <c r="I1870" i="1" s="1"/>
  <c r="I1872" i="1" s="1"/>
  <c r="X1872" i="1"/>
  <c r="H1871" i="1" s="1"/>
  <c r="X1873" i="1"/>
  <c r="I1871" i="1" s="1"/>
  <c r="X1874" i="1"/>
  <c r="H1874" i="1" s="1"/>
  <c r="H1876" i="1" s="1"/>
  <c r="X1875" i="1"/>
  <c r="I1874" i="1" s="1"/>
  <c r="I1876" i="1" s="1"/>
  <c r="X1876" i="1"/>
  <c r="H1875" i="1" s="1"/>
  <c r="X1877" i="1"/>
  <c r="I1875" i="1" s="1"/>
  <c r="X1878" i="1"/>
  <c r="X1879" i="1"/>
  <c r="I1878" i="1" s="1"/>
  <c r="I1880" i="1" s="1"/>
  <c r="P1876" i="1" s="1"/>
  <c r="X1880" i="1"/>
  <c r="X1881" i="1"/>
  <c r="I1879" i="1" s="1"/>
  <c r="X1882" i="1"/>
  <c r="H1882" i="1" s="1"/>
  <c r="H1884" i="1" s="1"/>
  <c r="X1883" i="1"/>
  <c r="I1882" i="1" s="1"/>
  <c r="I1884" i="1" s="1"/>
  <c r="X1884" i="1"/>
  <c r="H1883" i="1" s="1"/>
  <c r="X1885" i="1"/>
  <c r="I1883" i="1" s="1"/>
  <c r="X1886" i="1"/>
  <c r="X1887" i="1"/>
  <c r="I1886" i="1" s="1"/>
  <c r="I1888" i="1" s="1"/>
  <c r="P1884" i="1" s="1"/>
  <c r="X1888" i="1"/>
  <c r="X1889" i="1"/>
  <c r="I1887" i="1" s="1"/>
  <c r="X1890" i="1"/>
  <c r="H1890" i="1" s="1"/>
  <c r="H1892" i="1" s="1"/>
  <c r="X1891" i="1"/>
  <c r="I1890" i="1" s="1"/>
  <c r="I1892" i="1" s="1"/>
  <c r="X1892" i="1"/>
  <c r="H1891" i="1" s="1"/>
  <c r="X1893" i="1"/>
  <c r="I1891" i="1" s="1"/>
  <c r="X1894" i="1"/>
  <c r="H1894" i="1" s="1"/>
  <c r="X1895" i="1"/>
  <c r="I1894" i="1" s="1"/>
  <c r="X1896" i="1"/>
  <c r="H1895" i="1" s="1"/>
  <c r="X1897" i="1"/>
  <c r="I1895" i="1" s="1"/>
  <c r="X1898" i="1"/>
  <c r="H1898" i="1" s="1"/>
  <c r="H1900" i="1" s="1"/>
  <c r="X1899" i="1"/>
  <c r="I1898" i="1" s="1"/>
  <c r="I1900" i="1" s="1"/>
  <c r="X1900" i="1"/>
  <c r="H1899" i="1" s="1"/>
  <c r="X1901" i="1"/>
  <c r="I1899" i="1" s="1"/>
  <c r="X1902" i="1"/>
  <c r="H1902" i="1" s="1"/>
  <c r="H1904" i="1" s="1"/>
  <c r="X1903" i="1"/>
  <c r="I1902" i="1" s="1"/>
  <c r="I1904" i="1" s="1"/>
  <c r="X1904" i="1"/>
  <c r="H1903" i="1" s="1"/>
  <c r="X1905" i="1"/>
  <c r="I1903" i="1" s="1"/>
  <c r="X1906" i="1"/>
  <c r="H1906" i="1" s="1"/>
  <c r="X1907" i="1"/>
  <c r="I1906" i="1" s="1"/>
  <c r="X1908" i="1"/>
  <c r="H1907" i="1" s="1"/>
  <c r="X1909" i="1"/>
  <c r="I1907" i="1" s="1"/>
  <c r="X1910" i="1"/>
  <c r="H1910" i="1" s="1"/>
  <c r="X1911" i="1"/>
  <c r="I1910" i="1" s="1"/>
  <c r="X1912" i="1"/>
  <c r="H1911" i="1" s="1"/>
  <c r="X1913" i="1"/>
  <c r="I1911" i="1" s="1"/>
  <c r="X1914" i="1"/>
  <c r="H1914" i="1" s="1"/>
  <c r="H1916" i="1" s="1"/>
  <c r="X1915" i="1"/>
  <c r="I1914" i="1" s="1"/>
  <c r="I1916" i="1" s="1"/>
  <c r="X1916" i="1"/>
  <c r="H1915" i="1" s="1"/>
  <c r="X1917" i="1"/>
  <c r="I1915" i="1" s="1"/>
  <c r="X1918" i="1"/>
  <c r="H1918" i="1" s="1"/>
  <c r="X1919" i="1"/>
  <c r="I1918" i="1" s="1"/>
  <c r="X1920" i="1"/>
  <c r="H1919" i="1" s="1"/>
  <c r="X1921" i="1"/>
  <c r="I1919" i="1" s="1"/>
  <c r="X1922" i="1"/>
  <c r="H1922" i="1" s="1"/>
  <c r="H1924" i="1" s="1"/>
  <c r="X1923" i="1"/>
  <c r="I1922" i="1" s="1"/>
  <c r="I1924" i="1" s="1"/>
  <c r="X1924" i="1"/>
  <c r="H1923" i="1" s="1"/>
  <c r="X1925" i="1"/>
  <c r="I1923" i="1" s="1"/>
  <c r="X1926" i="1"/>
  <c r="H1926" i="1" s="1"/>
  <c r="H1928" i="1" s="1"/>
  <c r="X1927" i="1"/>
  <c r="I1926" i="1" s="1"/>
  <c r="I1928" i="1" s="1"/>
  <c r="X1928" i="1"/>
  <c r="H1927" i="1" s="1"/>
  <c r="X1929" i="1"/>
  <c r="I1927" i="1" s="1"/>
  <c r="X1930" i="1"/>
  <c r="H1930" i="1" s="1"/>
  <c r="H1932" i="1" s="1"/>
  <c r="X1931" i="1"/>
  <c r="I1930" i="1" s="1"/>
  <c r="I1932" i="1" s="1"/>
  <c r="X1932" i="1"/>
  <c r="H1931" i="1" s="1"/>
  <c r="X1933" i="1"/>
  <c r="I1931" i="1" s="1"/>
  <c r="X1934" i="1"/>
  <c r="H1934" i="1" s="1"/>
  <c r="H1936" i="1" s="1"/>
  <c r="X1935" i="1"/>
  <c r="I1934" i="1" s="1"/>
  <c r="I1936" i="1" s="1"/>
  <c r="X1936" i="1"/>
  <c r="H1935" i="1" s="1"/>
  <c r="X1937" i="1"/>
  <c r="I1935" i="1" s="1"/>
  <c r="X1938" i="1"/>
  <c r="H1938" i="1" s="1"/>
  <c r="H1940" i="1" s="1"/>
  <c r="X1939" i="1"/>
  <c r="I1938" i="1" s="1"/>
  <c r="I1940" i="1" s="1"/>
  <c r="X1940" i="1"/>
  <c r="H1939" i="1" s="1"/>
  <c r="X1941" i="1"/>
  <c r="I1939" i="1" s="1"/>
  <c r="X1942" i="1"/>
  <c r="H1942" i="1" s="1"/>
  <c r="H1944" i="1" s="1"/>
  <c r="X1943" i="1"/>
  <c r="I1942" i="1" s="1"/>
  <c r="I1944" i="1" s="1"/>
  <c r="X1944" i="1"/>
  <c r="H1943" i="1" s="1"/>
  <c r="X1945" i="1"/>
  <c r="I1943" i="1" s="1"/>
  <c r="X1946" i="1"/>
  <c r="H1946" i="1" s="1"/>
  <c r="H1948" i="1" s="1"/>
  <c r="X1947" i="1"/>
  <c r="I1946" i="1" s="1"/>
  <c r="I1948" i="1" s="1"/>
  <c r="X1948" i="1"/>
  <c r="H1947" i="1" s="1"/>
  <c r="X1949" i="1"/>
  <c r="I1947" i="1" s="1"/>
  <c r="X1950" i="1"/>
  <c r="H1950" i="1" s="1"/>
  <c r="X1951" i="1"/>
  <c r="I1950" i="1" s="1"/>
  <c r="X1952" i="1"/>
  <c r="H1951" i="1" s="1"/>
  <c r="X1953" i="1"/>
  <c r="I1951" i="1" s="1"/>
  <c r="X1954" i="1"/>
  <c r="H1954" i="1" s="1"/>
  <c r="H1956" i="1" s="1"/>
  <c r="X1955" i="1"/>
  <c r="I1954" i="1" s="1"/>
  <c r="I1956" i="1" s="1"/>
  <c r="X1956" i="1"/>
  <c r="H1955" i="1" s="1"/>
  <c r="X1957" i="1"/>
  <c r="I1955" i="1" s="1"/>
  <c r="X1958" i="1"/>
  <c r="H1958" i="1" s="1"/>
  <c r="X1959" i="1"/>
  <c r="I1958" i="1" s="1"/>
  <c r="X1960" i="1"/>
  <c r="H1959" i="1" s="1"/>
  <c r="X1961" i="1"/>
  <c r="I1959" i="1" s="1"/>
  <c r="X1962" i="1"/>
  <c r="H1962" i="1" s="1"/>
  <c r="H1964" i="1" s="1"/>
  <c r="X1963" i="1"/>
  <c r="I1962" i="1" s="1"/>
  <c r="I1964" i="1" s="1"/>
  <c r="X1964" i="1"/>
  <c r="H1963" i="1" s="1"/>
  <c r="X1965" i="1"/>
  <c r="I1963" i="1" s="1"/>
  <c r="X1966" i="1"/>
  <c r="H1966" i="1" s="1"/>
  <c r="X1967" i="1"/>
  <c r="I1966" i="1" s="1"/>
  <c r="X1968" i="1"/>
  <c r="H1967" i="1" s="1"/>
  <c r="X1969" i="1"/>
  <c r="I1967" i="1" s="1"/>
  <c r="X1970" i="1"/>
  <c r="H1970" i="1" s="1"/>
  <c r="H1972" i="1" s="1"/>
  <c r="X1971" i="1"/>
  <c r="I1970" i="1" s="1"/>
  <c r="I1972" i="1" s="1"/>
  <c r="X1972" i="1"/>
  <c r="H1971" i="1" s="1"/>
  <c r="X1973" i="1"/>
  <c r="I1971" i="1" s="1"/>
  <c r="X1974" i="1"/>
  <c r="H1974" i="1" s="1"/>
  <c r="H1976" i="1" s="1"/>
  <c r="X1975" i="1"/>
  <c r="I1974" i="1" s="1"/>
  <c r="I1976" i="1" s="1"/>
  <c r="X1976" i="1"/>
  <c r="H1975" i="1" s="1"/>
  <c r="X1977" i="1"/>
  <c r="I1975" i="1" s="1"/>
  <c r="X1978" i="1"/>
  <c r="H1978" i="1" s="1"/>
  <c r="H1980" i="1" s="1"/>
  <c r="X1979" i="1"/>
  <c r="I1978" i="1" s="1"/>
  <c r="I1980" i="1" s="1"/>
  <c r="X1980" i="1"/>
  <c r="H1979" i="1" s="1"/>
  <c r="X1981" i="1"/>
  <c r="I1979" i="1" s="1"/>
  <c r="X1982" i="1"/>
  <c r="H1982" i="1" s="1"/>
  <c r="X1983" i="1"/>
  <c r="I1982" i="1" s="1"/>
  <c r="X1984" i="1"/>
  <c r="H1983" i="1" s="1"/>
  <c r="X1985" i="1"/>
  <c r="I1983" i="1" s="1"/>
  <c r="X1986" i="1"/>
  <c r="H1986" i="1" s="1"/>
  <c r="X1987" i="1"/>
  <c r="I1986" i="1" s="1"/>
  <c r="X1988" i="1"/>
  <c r="H1987" i="1" s="1"/>
  <c r="X1989" i="1"/>
  <c r="I1987" i="1" s="1"/>
  <c r="X1990" i="1"/>
  <c r="H1990" i="1" s="1"/>
  <c r="H1992" i="1" s="1"/>
  <c r="X1991" i="1"/>
  <c r="I1990" i="1" s="1"/>
  <c r="I1992" i="1" s="1"/>
  <c r="X1992" i="1"/>
  <c r="H1991" i="1" s="1"/>
  <c r="X1993" i="1"/>
  <c r="I1991" i="1" s="1"/>
  <c r="X1994" i="1"/>
  <c r="H1994" i="1" s="1"/>
  <c r="X1995" i="1"/>
  <c r="I1994" i="1" s="1"/>
  <c r="X1996" i="1"/>
  <c r="H1995" i="1" s="1"/>
  <c r="X1997" i="1"/>
  <c r="I1995" i="1" s="1"/>
  <c r="X1998" i="1"/>
  <c r="H1998" i="1" s="1"/>
  <c r="H2000" i="1" s="1"/>
  <c r="X1999" i="1"/>
  <c r="I1998" i="1" s="1"/>
  <c r="I2000" i="1" s="1"/>
  <c r="X2000" i="1"/>
  <c r="H1999" i="1" s="1"/>
  <c r="X2001" i="1"/>
  <c r="I1999" i="1" s="1"/>
  <c r="X2002" i="1"/>
  <c r="H2002" i="1" s="1"/>
  <c r="H2004" i="1" s="1"/>
  <c r="X2003" i="1"/>
  <c r="I2002" i="1" s="1"/>
  <c r="I2004" i="1" s="1"/>
  <c r="X2004" i="1"/>
  <c r="H2003" i="1" s="1"/>
  <c r="X2005" i="1"/>
  <c r="I2003" i="1" s="1"/>
  <c r="X2006" i="1"/>
  <c r="H2006" i="1" s="1"/>
  <c r="X2007" i="1"/>
  <c r="I2006" i="1" s="1"/>
  <c r="X2008" i="1"/>
  <c r="H2007" i="1" s="1"/>
  <c r="X2009" i="1"/>
  <c r="I2007" i="1" s="1"/>
  <c r="X2010" i="1"/>
  <c r="H2010" i="1" s="1"/>
  <c r="H2012" i="1" s="1"/>
  <c r="X2011" i="1"/>
  <c r="I2010" i="1" s="1"/>
  <c r="I2012" i="1" s="1"/>
  <c r="X2012" i="1"/>
  <c r="H2011" i="1" s="1"/>
  <c r="X2013" i="1"/>
  <c r="I2011" i="1" s="1"/>
  <c r="X2014" i="1"/>
  <c r="H2014" i="1" s="1"/>
  <c r="X2015" i="1"/>
  <c r="I2014" i="1" s="1"/>
  <c r="X2016" i="1"/>
  <c r="H2015" i="1" s="1"/>
  <c r="X2017" i="1"/>
  <c r="I2015" i="1" s="1"/>
  <c r="X2018" i="1"/>
  <c r="H2018" i="1" s="1"/>
  <c r="H2020" i="1" s="1"/>
  <c r="X2019" i="1"/>
  <c r="I2018" i="1" s="1"/>
  <c r="I2020" i="1" s="1"/>
  <c r="X2020" i="1"/>
  <c r="H2019" i="1" s="1"/>
  <c r="X2021" i="1"/>
  <c r="I2019" i="1" s="1"/>
  <c r="X2022" i="1"/>
  <c r="H2022" i="1" s="1"/>
  <c r="X2023" i="1"/>
  <c r="I2022" i="1" s="1"/>
  <c r="X2024" i="1"/>
  <c r="H2023" i="1" s="1"/>
  <c r="X2025" i="1"/>
  <c r="I2023" i="1" s="1"/>
  <c r="X2026" i="1"/>
  <c r="H2026" i="1" s="1"/>
  <c r="H2028" i="1" s="1"/>
  <c r="X2027" i="1"/>
  <c r="I2026" i="1" s="1"/>
  <c r="I2028" i="1" s="1"/>
  <c r="X2028" i="1"/>
  <c r="H2027" i="1" s="1"/>
  <c r="X2029" i="1"/>
  <c r="I2027" i="1" s="1"/>
  <c r="X2030" i="1"/>
  <c r="H2030" i="1" s="1"/>
  <c r="H2032" i="1" s="1"/>
  <c r="X2031" i="1"/>
  <c r="I2030" i="1" s="1"/>
  <c r="I2032" i="1" s="1"/>
  <c r="X2032" i="1"/>
  <c r="H2031" i="1" s="1"/>
  <c r="X2033" i="1"/>
  <c r="I2031" i="1" s="1"/>
  <c r="X2034" i="1"/>
  <c r="H2034" i="1" s="1"/>
  <c r="H2036" i="1" s="1"/>
  <c r="X2035" i="1"/>
  <c r="I2034" i="1" s="1"/>
  <c r="I2036" i="1" s="1"/>
  <c r="X2036" i="1"/>
  <c r="H2035" i="1" s="1"/>
  <c r="X2037" i="1"/>
  <c r="I2035" i="1" s="1"/>
  <c r="X2038" i="1"/>
  <c r="H2038" i="1" s="1"/>
  <c r="H2040" i="1" s="1"/>
  <c r="X2039" i="1"/>
  <c r="I2038" i="1" s="1"/>
  <c r="I2040" i="1" s="1"/>
  <c r="X2040" i="1"/>
  <c r="H2039" i="1" s="1"/>
  <c r="X2041" i="1"/>
  <c r="I2039" i="1" s="1"/>
  <c r="X2042" i="1"/>
  <c r="H2042" i="1" s="1"/>
  <c r="H2044" i="1" s="1"/>
  <c r="X2043" i="1"/>
  <c r="I2042" i="1" s="1"/>
  <c r="I2044" i="1" s="1"/>
  <c r="X2044" i="1"/>
  <c r="H2043" i="1" s="1"/>
  <c r="X2045" i="1"/>
  <c r="I2043" i="1" s="1"/>
  <c r="X2046" i="1"/>
  <c r="H2046" i="1" s="1"/>
  <c r="X2047" i="1"/>
  <c r="I2046" i="1" s="1"/>
  <c r="X2048" i="1"/>
  <c r="H2047" i="1" s="1"/>
  <c r="X2049" i="1"/>
  <c r="I2047" i="1" s="1"/>
  <c r="X2050" i="1"/>
  <c r="H2050" i="1" s="1"/>
  <c r="H2052" i="1" s="1"/>
  <c r="X2051" i="1"/>
  <c r="I2050" i="1" s="1"/>
  <c r="I2052" i="1" s="1"/>
  <c r="X2052" i="1"/>
  <c r="H2051" i="1" s="1"/>
  <c r="X2053" i="1"/>
  <c r="I2051" i="1" s="1"/>
  <c r="X2054" i="1"/>
  <c r="H2054" i="1" s="1"/>
  <c r="H2056" i="1" s="1"/>
  <c r="X2055" i="1"/>
  <c r="I2054" i="1" s="1"/>
  <c r="I2056" i="1" s="1"/>
  <c r="X2056" i="1"/>
  <c r="H2055" i="1" s="1"/>
  <c r="X2057" i="1"/>
  <c r="I2055" i="1" s="1"/>
  <c r="X2058" i="1"/>
  <c r="H2058" i="1" s="1"/>
  <c r="H2060" i="1" s="1"/>
  <c r="X2059" i="1"/>
  <c r="I2058" i="1" s="1"/>
  <c r="I2060" i="1" s="1"/>
  <c r="X2060" i="1"/>
  <c r="H2059" i="1" s="1"/>
  <c r="X2061" i="1"/>
  <c r="I2059" i="1" s="1"/>
  <c r="X2062" i="1"/>
  <c r="H2062" i="1" s="1"/>
  <c r="X2063" i="1"/>
  <c r="I2062" i="1" s="1"/>
  <c r="X2064" i="1"/>
  <c r="H2063" i="1" s="1"/>
  <c r="X2065" i="1"/>
  <c r="I2063" i="1" s="1"/>
  <c r="X2066" i="1"/>
  <c r="H2066" i="1" s="1"/>
  <c r="H2068" i="1" s="1"/>
  <c r="X2067" i="1"/>
  <c r="I2066" i="1" s="1"/>
  <c r="I2068" i="1" s="1"/>
  <c r="X2068" i="1"/>
  <c r="H2067" i="1" s="1"/>
  <c r="X2069" i="1"/>
  <c r="I2067" i="1" s="1"/>
  <c r="X2070" i="1"/>
  <c r="H2070" i="1" s="1"/>
  <c r="X2071" i="1"/>
  <c r="I2070" i="1" s="1"/>
  <c r="X2072" i="1"/>
  <c r="H2071" i="1" s="1"/>
  <c r="X2073" i="1"/>
  <c r="I2071" i="1" s="1"/>
  <c r="X2074" i="1"/>
  <c r="H2074" i="1" s="1"/>
  <c r="H2076" i="1" s="1"/>
  <c r="X2075" i="1"/>
  <c r="I2074" i="1" s="1"/>
  <c r="I2076" i="1" s="1"/>
  <c r="X2076" i="1"/>
  <c r="H2075" i="1" s="1"/>
  <c r="X2077" i="1"/>
  <c r="I2075" i="1" s="1"/>
  <c r="X2078" i="1"/>
  <c r="H2078" i="1" s="1"/>
  <c r="H2080" i="1" s="1"/>
  <c r="X2079" i="1"/>
  <c r="I2078" i="1" s="1"/>
  <c r="I2080" i="1" s="1"/>
  <c r="X2080" i="1"/>
  <c r="H2079" i="1" s="1"/>
  <c r="X2081" i="1"/>
  <c r="I2079" i="1" s="1"/>
  <c r="X2082" i="1"/>
  <c r="H2082" i="1" s="1"/>
  <c r="H2084" i="1" s="1"/>
  <c r="X2083" i="1"/>
  <c r="I2082" i="1" s="1"/>
  <c r="X2084" i="1"/>
  <c r="H2083" i="1" s="1"/>
  <c r="X2085" i="1"/>
  <c r="I2083" i="1" s="1"/>
  <c r="X2086" i="1"/>
  <c r="H2086" i="1" s="1"/>
  <c r="X2087" i="1"/>
  <c r="I2086" i="1" s="1"/>
  <c r="X2088" i="1"/>
  <c r="H2087" i="1" s="1"/>
  <c r="X2089" i="1"/>
  <c r="I2087" i="1" s="1"/>
  <c r="X2090" i="1"/>
  <c r="H2090" i="1" s="1"/>
  <c r="H2092" i="1" s="1"/>
  <c r="X2091" i="1"/>
  <c r="I2090" i="1" s="1"/>
  <c r="I2092" i="1" s="1"/>
  <c r="X2092" i="1"/>
  <c r="H2091" i="1" s="1"/>
  <c r="X2093" i="1"/>
  <c r="I2091" i="1" s="1"/>
  <c r="X2094" i="1"/>
  <c r="H2094" i="1" s="1"/>
  <c r="H2096" i="1" s="1"/>
  <c r="X2095" i="1"/>
  <c r="I2094" i="1" s="1"/>
  <c r="I2096" i="1" s="1"/>
  <c r="X2096" i="1"/>
  <c r="H2095" i="1" s="1"/>
  <c r="X2097" i="1"/>
  <c r="I2095" i="1" s="1"/>
  <c r="X2098" i="1"/>
  <c r="H2098" i="1" s="1"/>
  <c r="H2100" i="1" s="1"/>
  <c r="X2099" i="1"/>
  <c r="I2098" i="1" s="1"/>
  <c r="I2100" i="1" s="1"/>
  <c r="X2100" i="1"/>
  <c r="H2099" i="1" s="1"/>
  <c r="X2101" i="1"/>
  <c r="I2099" i="1" s="1"/>
  <c r="X2102" i="1"/>
  <c r="H2102" i="1" s="1"/>
  <c r="H2104" i="1" s="1"/>
  <c r="X2103" i="1"/>
  <c r="I2102" i="1" s="1"/>
  <c r="I2104" i="1" s="1"/>
  <c r="X2104" i="1"/>
  <c r="H2103" i="1" s="1"/>
  <c r="X2105" i="1"/>
  <c r="I2103" i="1" s="1"/>
  <c r="X2106" i="1"/>
  <c r="H2106" i="1" s="1"/>
  <c r="H2108" i="1" s="1"/>
  <c r="X2107" i="1"/>
  <c r="I2106" i="1" s="1"/>
  <c r="I2108" i="1" s="1"/>
  <c r="X2108" i="1"/>
  <c r="H2107" i="1" s="1"/>
  <c r="X2109" i="1"/>
  <c r="I2107" i="1" s="1"/>
  <c r="X2110" i="1"/>
  <c r="H2110" i="1" s="1"/>
  <c r="H2112" i="1" s="1"/>
  <c r="X2111" i="1"/>
  <c r="I2110" i="1" s="1"/>
  <c r="I2112" i="1" s="1"/>
  <c r="X2112" i="1"/>
  <c r="H2111" i="1" s="1"/>
  <c r="X2113" i="1"/>
  <c r="I2111" i="1" s="1"/>
  <c r="X2114" i="1"/>
  <c r="H2114" i="1" s="1"/>
  <c r="H2116" i="1" s="1"/>
  <c r="X2115" i="1"/>
  <c r="I2114" i="1" s="1"/>
  <c r="I2116" i="1" s="1"/>
  <c r="X2116" i="1"/>
  <c r="H2115" i="1" s="1"/>
  <c r="X2117" i="1"/>
  <c r="I2115" i="1" s="1"/>
  <c r="X2118" i="1"/>
  <c r="H2118" i="1" s="1"/>
  <c r="H2120" i="1" s="1"/>
  <c r="X2119" i="1"/>
  <c r="I2118" i="1" s="1"/>
  <c r="I2120" i="1" s="1"/>
  <c r="X2120" i="1"/>
  <c r="H2119" i="1" s="1"/>
  <c r="X2121" i="1"/>
  <c r="I2119" i="1" s="1"/>
  <c r="X2122" i="1"/>
  <c r="H2122" i="1" s="1"/>
  <c r="H2124" i="1" s="1"/>
  <c r="X2123" i="1"/>
  <c r="I2122" i="1" s="1"/>
  <c r="I2124" i="1" s="1"/>
  <c r="X2124" i="1"/>
  <c r="H2123" i="1" s="1"/>
  <c r="X2125" i="1"/>
  <c r="I2123" i="1" s="1"/>
  <c r="X2126" i="1"/>
  <c r="H2126" i="1" s="1"/>
  <c r="X2127" i="1"/>
  <c r="I2126" i="1" s="1"/>
  <c r="X2128" i="1"/>
  <c r="H2127" i="1" s="1"/>
  <c r="X2129" i="1"/>
  <c r="I2127" i="1" s="1"/>
  <c r="X2130" i="1"/>
  <c r="H2130" i="1" s="1"/>
  <c r="H2132" i="1" s="1"/>
  <c r="X2131" i="1"/>
  <c r="I2130" i="1" s="1"/>
  <c r="I2132" i="1" s="1"/>
  <c r="X2132" i="1"/>
  <c r="H2131" i="1" s="1"/>
  <c r="X2133" i="1"/>
  <c r="I2131" i="1" s="1"/>
  <c r="X2134" i="1"/>
  <c r="H2134" i="1" s="1"/>
  <c r="H2136" i="1" s="1"/>
  <c r="X2135" i="1"/>
  <c r="I2134" i="1" s="1"/>
  <c r="I2136" i="1" s="1"/>
  <c r="X2136" i="1"/>
  <c r="H2135" i="1" s="1"/>
  <c r="X2137" i="1"/>
  <c r="I2135" i="1" s="1"/>
  <c r="X2138" i="1"/>
  <c r="H2138" i="1" s="1"/>
  <c r="H2140" i="1" s="1"/>
  <c r="X2139" i="1"/>
  <c r="I2138" i="1" s="1"/>
  <c r="I2140" i="1" s="1"/>
  <c r="X2140" i="1"/>
  <c r="H2139" i="1" s="1"/>
  <c r="X2141" i="1"/>
  <c r="I2139" i="1" s="1"/>
  <c r="X2142" i="1"/>
  <c r="H2142" i="1" s="1"/>
  <c r="X2143" i="1"/>
  <c r="I2142" i="1" s="1"/>
  <c r="X2144" i="1"/>
  <c r="H2143" i="1" s="1"/>
  <c r="X2145" i="1"/>
  <c r="I2143" i="1" s="1"/>
  <c r="X2146" i="1"/>
  <c r="H2146" i="1" s="1"/>
  <c r="X2147" i="1"/>
  <c r="I2146" i="1" s="1"/>
  <c r="X2148" i="1"/>
  <c r="H2147" i="1" s="1"/>
  <c r="X2149" i="1"/>
  <c r="I2147" i="1" s="1"/>
  <c r="X2150" i="1"/>
  <c r="H2150" i="1" s="1"/>
  <c r="X2151" i="1"/>
  <c r="I2150" i="1" s="1"/>
  <c r="X2152" i="1"/>
  <c r="H2151" i="1" s="1"/>
  <c r="X2153" i="1"/>
  <c r="I2151" i="1" s="1"/>
  <c r="X2154" i="1"/>
  <c r="H2154" i="1" s="1"/>
  <c r="X2155" i="1"/>
  <c r="I2154" i="1" s="1"/>
  <c r="I2156" i="1" s="1"/>
  <c r="X2156" i="1"/>
  <c r="H2155" i="1" s="1"/>
  <c r="X2157" i="1"/>
  <c r="I2155" i="1" s="1"/>
  <c r="X2158" i="1"/>
  <c r="H2158" i="1" s="1"/>
  <c r="X2159" i="1"/>
  <c r="I2158" i="1" s="1"/>
  <c r="X2160" i="1"/>
  <c r="H2159" i="1" s="1"/>
  <c r="X2161" i="1"/>
  <c r="I2159" i="1" s="1"/>
  <c r="X2162" i="1"/>
  <c r="H2162" i="1" s="1"/>
  <c r="H2164" i="1" s="1"/>
  <c r="X2163" i="1"/>
  <c r="I2162" i="1" s="1"/>
  <c r="I2164" i="1" s="1"/>
  <c r="X2164" i="1"/>
  <c r="H2163" i="1" s="1"/>
  <c r="X2165" i="1"/>
  <c r="I2163" i="1" s="1"/>
  <c r="X2166" i="1"/>
  <c r="H2166" i="1" s="1"/>
  <c r="X2167" i="1"/>
  <c r="I2166" i="1" s="1"/>
  <c r="X2168" i="1"/>
  <c r="H2167" i="1" s="1"/>
  <c r="X2169" i="1"/>
  <c r="I2167" i="1" s="1"/>
  <c r="X2170" i="1"/>
  <c r="H2170" i="1" s="1"/>
  <c r="H2172" i="1" s="1"/>
  <c r="X2171" i="1"/>
  <c r="I2170" i="1" s="1"/>
  <c r="I2172" i="1" s="1"/>
  <c r="X2172" i="1"/>
  <c r="H2171" i="1" s="1"/>
  <c r="X2173" i="1"/>
  <c r="I2171" i="1" s="1"/>
  <c r="X2174" i="1"/>
  <c r="H2174" i="1" s="1"/>
  <c r="H2176" i="1" s="1"/>
  <c r="X2175" i="1"/>
  <c r="I2174" i="1" s="1"/>
  <c r="I2176" i="1" s="1"/>
  <c r="X2176" i="1"/>
  <c r="H2175" i="1" s="1"/>
  <c r="X2177" i="1"/>
  <c r="I2175" i="1" s="1"/>
  <c r="X2178" i="1"/>
  <c r="H2178" i="1" s="1"/>
  <c r="H2180" i="1" s="1"/>
  <c r="X2179" i="1"/>
  <c r="I2178" i="1" s="1"/>
  <c r="I2180" i="1" s="1"/>
  <c r="X2180" i="1"/>
  <c r="H2179" i="1" s="1"/>
  <c r="X2181" i="1"/>
  <c r="I2179" i="1" s="1"/>
  <c r="X2182" i="1"/>
  <c r="H2182" i="1" s="1"/>
  <c r="H2184" i="1" s="1"/>
  <c r="X2183" i="1"/>
  <c r="I2182" i="1" s="1"/>
  <c r="I2184" i="1" s="1"/>
  <c r="X2184" i="1"/>
  <c r="H2183" i="1" s="1"/>
  <c r="X2185" i="1"/>
  <c r="I2183" i="1" s="1"/>
  <c r="X2186" i="1"/>
  <c r="H2186" i="1" s="1"/>
  <c r="H2188" i="1" s="1"/>
  <c r="X2187" i="1"/>
  <c r="I2186" i="1" s="1"/>
  <c r="I2188" i="1" s="1"/>
  <c r="X2188" i="1"/>
  <c r="H2187" i="1" s="1"/>
  <c r="X2189" i="1"/>
  <c r="I2187" i="1" s="1"/>
  <c r="X2190" i="1"/>
  <c r="H2190" i="1" s="1"/>
  <c r="H2192" i="1" s="1"/>
  <c r="X2191" i="1"/>
  <c r="I2190" i="1" s="1"/>
  <c r="I2192" i="1" s="1"/>
  <c r="X2192" i="1"/>
  <c r="H2191" i="1" s="1"/>
  <c r="X2193" i="1"/>
  <c r="I2191" i="1" s="1"/>
  <c r="X2194" i="1"/>
  <c r="H2194" i="1" s="1"/>
  <c r="H2196" i="1" s="1"/>
  <c r="X2195" i="1"/>
  <c r="I2194" i="1" s="1"/>
  <c r="I2196" i="1" s="1"/>
  <c r="X2196" i="1"/>
  <c r="H2195" i="1" s="1"/>
  <c r="X2197" i="1"/>
  <c r="I2195" i="1" s="1"/>
  <c r="X2198" i="1"/>
  <c r="H2198" i="1" s="1"/>
  <c r="H2200" i="1" s="1"/>
  <c r="X2199" i="1"/>
  <c r="I2198" i="1" s="1"/>
  <c r="I2200" i="1" s="1"/>
  <c r="X2200" i="1"/>
  <c r="H2199" i="1" s="1"/>
  <c r="X2201" i="1"/>
  <c r="I2199" i="1" s="1"/>
  <c r="X2202" i="1"/>
  <c r="H2202" i="1" s="1"/>
  <c r="H2204" i="1" s="1"/>
  <c r="X2203" i="1"/>
  <c r="I2202" i="1" s="1"/>
  <c r="I2204" i="1" s="1"/>
  <c r="X2204" i="1"/>
  <c r="H2203" i="1" s="1"/>
  <c r="X2205" i="1"/>
  <c r="I2203" i="1" s="1"/>
  <c r="X2206" i="1"/>
  <c r="H2206" i="1" s="1"/>
  <c r="X2207" i="1"/>
  <c r="I2206" i="1" s="1"/>
  <c r="X2208" i="1"/>
  <c r="H2207" i="1" s="1"/>
  <c r="X2209" i="1"/>
  <c r="I2207" i="1" s="1"/>
  <c r="X2210" i="1"/>
  <c r="H2210" i="1" s="1"/>
  <c r="H2212" i="1" s="1"/>
  <c r="X2211" i="1"/>
  <c r="I2210" i="1" s="1"/>
  <c r="I2212" i="1" s="1"/>
  <c r="X2212" i="1"/>
  <c r="H2211" i="1" s="1"/>
  <c r="X2213" i="1"/>
  <c r="I2211" i="1" s="1"/>
  <c r="X2214" i="1"/>
  <c r="H2214" i="1" s="1"/>
  <c r="H2216" i="1" s="1"/>
  <c r="X2215" i="1"/>
  <c r="I2214" i="1" s="1"/>
  <c r="I2216" i="1" s="1"/>
  <c r="X2216" i="1"/>
  <c r="H2215" i="1" s="1"/>
  <c r="X2217" i="1"/>
  <c r="I2215" i="1" s="1"/>
  <c r="X2218" i="1"/>
  <c r="H2218" i="1" s="1"/>
  <c r="X2219" i="1"/>
  <c r="I2218" i="1" s="1"/>
  <c r="X2220" i="1"/>
  <c r="H2219" i="1" s="1"/>
  <c r="X2221" i="1"/>
  <c r="I2219" i="1" s="1"/>
  <c r="X2222" i="1"/>
  <c r="H2222" i="1" s="1"/>
  <c r="X2223" i="1"/>
  <c r="I2222" i="1" s="1"/>
  <c r="X2224" i="1"/>
  <c r="H2223" i="1" s="1"/>
  <c r="X2225" i="1"/>
  <c r="I2223" i="1" s="1"/>
  <c r="X2226" i="1"/>
  <c r="H2226" i="1" s="1"/>
  <c r="H2228" i="1" s="1"/>
  <c r="X2227" i="1"/>
  <c r="I2226" i="1" s="1"/>
  <c r="I2228" i="1" s="1"/>
  <c r="X2228" i="1"/>
  <c r="H2227" i="1" s="1"/>
  <c r="X2229" i="1"/>
  <c r="I2227" i="1" s="1"/>
  <c r="X2230" i="1"/>
  <c r="H2230" i="1" s="1"/>
  <c r="H2232" i="1" s="1"/>
  <c r="X2231" i="1"/>
  <c r="I2230" i="1" s="1"/>
  <c r="I2232" i="1" s="1"/>
  <c r="X2232" i="1"/>
  <c r="H2231" i="1" s="1"/>
  <c r="X2233" i="1"/>
  <c r="I2231" i="1" s="1"/>
  <c r="X2234" i="1"/>
  <c r="H2234" i="1" s="1"/>
  <c r="H2236" i="1" s="1"/>
  <c r="X2235" i="1"/>
  <c r="I2234" i="1" s="1"/>
  <c r="I2236" i="1" s="1"/>
  <c r="X2236" i="1"/>
  <c r="H2235" i="1" s="1"/>
  <c r="X2237" i="1"/>
  <c r="I2235" i="1" s="1"/>
  <c r="X2238" i="1"/>
  <c r="H2238" i="1" s="1"/>
  <c r="X2239" i="1"/>
  <c r="I2238" i="1" s="1"/>
  <c r="X2240" i="1"/>
  <c r="H2239" i="1" s="1"/>
  <c r="X2241" i="1"/>
  <c r="I2239" i="1" s="1"/>
  <c r="X2242" i="1"/>
  <c r="H2242" i="1" s="1"/>
  <c r="H2244" i="1" s="1"/>
  <c r="X2243" i="1"/>
  <c r="I2242" i="1" s="1"/>
  <c r="I2244" i="1" s="1"/>
  <c r="X2244" i="1"/>
  <c r="H2243" i="1" s="1"/>
  <c r="X2245" i="1"/>
  <c r="I2243" i="1" s="1"/>
  <c r="X2246" i="1"/>
  <c r="H2246" i="1" s="1"/>
  <c r="X2247" i="1"/>
  <c r="I2246" i="1" s="1"/>
  <c r="X2248" i="1"/>
  <c r="H2247" i="1" s="1"/>
  <c r="X2249" i="1"/>
  <c r="I2247" i="1" s="1"/>
  <c r="X2250" i="1"/>
  <c r="H2250" i="1" s="1"/>
  <c r="H2252" i="1" s="1"/>
  <c r="X2251" i="1"/>
  <c r="I2250" i="1" s="1"/>
  <c r="I2252" i="1" s="1"/>
  <c r="X2252" i="1"/>
  <c r="H2251" i="1" s="1"/>
  <c r="X2253" i="1"/>
  <c r="I2251" i="1" s="1"/>
  <c r="X2254" i="1"/>
  <c r="H2254" i="1" s="1"/>
  <c r="X2255" i="1"/>
  <c r="I2254" i="1" s="1"/>
  <c r="X2256" i="1"/>
  <c r="H2255" i="1" s="1"/>
  <c r="X2257" i="1"/>
  <c r="I2255" i="1" s="1"/>
  <c r="X2258" i="1"/>
  <c r="H2258" i="1" s="1"/>
  <c r="X2259" i="1"/>
  <c r="I2258" i="1" s="1"/>
  <c r="X2260" i="1"/>
  <c r="H2259" i="1" s="1"/>
  <c r="X2261" i="1"/>
  <c r="I2259" i="1" s="1"/>
  <c r="X2262" i="1"/>
  <c r="H2262" i="1" s="1"/>
  <c r="X2263" i="1"/>
  <c r="I2262" i="1" s="1"/>
  <c r="X2264" i="1"/>
  <c r="H2263" i="1" s="1"/>
  <c r="X2265" i="1"/>
  <c r="I2263" i="1" s="1"/>
  <c r="X2266" i="1"/>
  <c r="H2266" i="1" s="1"/>
  <c r="H2268" i="1" s="1"/>
  <c r="X2267" i="1"/>
  <c r="I2266" i="1" s="1"/>
  <c r="I2268" i="1" s="1"/>
  <c r="X2268" i="1"/>
  <c r="H2267" i="1" s="1"/>
  <c r="X2269" i="1"/>
  <c r="I2267" i="1" s="1"/>
  <c r="X2270" i="1"/>
  <c r="H2270" i="1" s="1"/>
  <c r="X2271" i="1"/>
  <c r="I2270" i="1" s="1"/>
  <c r="X2272" i="1"/>
  <c r="H2271" i="1" s="1"/>
  <c r="X2273" i="1"/>
  <c r="I2271" i="1" s="1"/>
  <c r="X2274" i="1"/>
  <c r="X2275" i="1"/>
  <c r="I2274" i="1" s="1"/>
  <c r="X2276" i="1"/>
  <c r="X2277" i="1"/>
  <c r="I2275" i="1" s="1"/>
  <c r="X2278" i="1"/>
  <c r="X2279" i="1"/>
  <c r="I2278" i="1" s="1"/>
  <c r="X2280" i="1"/>
  <c r="X2281" i="1"/>
  <c r="I2279" i="1" s="1"/>
  <c r="X2282" i="1"/>
  <c r="H2282" i="1" s="1"/>
  <c r="X2283" i="1"/>
  <c r="I2282" i="1" s="1"/>
  <c r="X2284" i="1"/>
  <c r="H2283" i="1" s="1"/>
  <c r="X2285" i="1"/>
  <c r="I2283" i="1" s="1"/>
  <c r="X2286" i="1"/>
  <c r="H2286" i="1" s="1"/>
  <c r="X2287" i="1"/>
  <c r="I2286" i="1" s="1"/>
  <c r="X2288" i="1"/>
  <c r="H2287" i="1" s="1"/>
  <c r="X2289" i="1"/>
  <c r="I2287" i="1" s="1"/>
  <c r="X2290" i="1"/>
  <c r="H2290" i="1" s="1"/>
  <c r="H2292" i="1" s="1"/>
  <c r="X2291" i="1"/>
  <c r="I2290" i="1" s="1"/>
  <c r="I2292" i="1" s="1"/>
  <c r="X2292" i="1"/>
  <c r="H2291" i="1" s="1"/>
  <c r="X2293" i="1"/>
  <c r="I2291" i="1" s="1"/>
  <c r="X2294" i="1"/>
  <c r="H2294" i="1" s="1"/>
  <c r="X2295" i="1"/>
  <c r="I2294" i="1" s="1"/>
  <c r="X2296" i="1"/>
  <c r="H2295" i="1" s="1"/>
  <c r="X2297" i="1"/>
  <c r="I2295" i="1" s="1"/>
  <c r="X2298" i="1"/>
  <c r="H2298" i="1" s="1"/>
  <c r="H2300" i="1" s="1"/>
  <c r="X2299" i="1"/>
  <c r="I2298" i="1" s="1"/>
  <c r="I2300" i="1" s="1"/>
  <c r="X2300" i="1"/>
  <c r="H2299" i="1" s="1"/>
  <c r="X2301" i="1"/>
  <c r="I2299" i="1" s="1"/>
  <c r="X2302" i="1"/>
  <c r="H2302" i="1" s="1"/>
  <c r="H2304" i="1" s="1"/>
  <c r="X2303" i="1"/>
  <c r="I2302" i="1" s="1"/>
  <c r="I2304" i="1" s="1"/>
  <c r="X2304" i="1"/>
  <c r="H2303" i="1" s="1"/>
  <c r="X2305" i="1"/>
  <c r="I2303" i="1" s="1"/>
  <c r="X2306" i="1"/>
  <c r="H2306" i="1" s="1"/>
  <c r="H2308" i="1" s="1"/>
  <c r="X2307" i="1"/>
  <c r="I2306" i="1" s="1"/>
  <c r="I2308" i="1" s="1"/>
  <c r="X2308" i="1"/>
  <c r="H2307" i="1" s="1"/>
  <c r="X2309" i="1"/>
  <c r="I2307" i="1" s="1"/>
  <c r="X2310" i="1"/>
  <c r="H2310" i="1" s="1"/>
  <c r="X2311" i="1"/>
  <c r="I2310" i="1" s="1"/>
  <c r="X2312" i="1"/>
  <c r="H2311" i="1" s="1"/>
  <c r="X2313" i="1"/>
  <c r="I2311" i="1" s="1"/>
  <c r="X2314" i="1"/>
  <c r="H2314" i="1" s="1"/>
  <c r="H2316" i="1" s="1"/>
  <c r="X2315" i="1"/>
  <c r="I2314" i="1" s="1"/>
  <c r="I2316" i="1" s="1"/>
  <c r="X2316" i="1"/>
  <c r="H2315" i="1" s="1"/>
  <c r="X2317" i="1"/>
  <c r="I2315" i="1" s="1"/>
  <c r="X2318" i="1"/>
  <c r="H2318" i="1" s="1"/>
  <c r="X2319" i="1"/>
  <c r="I2318" i="1" s="1"/>
  <c r="X2320" i="1"/>
  <c r="H2319" i="1" s="1"/>
  <c r="X2321" i="1"/>
  <c r="I2319" i="1" s="1"/>
  <c r="X2322" i="1"/>
  <c r="H2322" i="1" s="1"/>
  <c r="X2323" i="1"/>
  <c r="I2322" i="1" s="1"/>
  <c r="X2324" i="1"/>
  <c r="H2323" i="1" s="1"/>
  <c r="X2325" i="1"/>
  <c r="I2323" i="1" s="1"/>
  <c r="X2326" i="1"/>
  <c r="X2327" i="1"/>
  <c r="I2326" i="1" s="1"/>
  <c r="X2328" i="1"/>
  <c r="X2329" i="1"/>
  <c r="I2327" i="1" s="1"/>
  <c r="X2330" i="1"/>
  <c r="H2330" i="1" s="1"/>
  <c r="H2332" i="1" s="1"/>
  <c r="X2331" i="1"/>
  <c r="I2330" i="1" s="1"/>
  <c r="I2332" i="1" s="1"/>
  <c r="X2332" i="1"/>
  <c r="H2331" i="1" s="1"/>
  <c r="X2333" i="1"/>
  <c r="I2331" i="1" s="1"/>
  <c r="X2334" i="1"/>
  <c r="H2334" i="1" s="1"/>
  <c r="X2335" i="1"/>
  <c r="I2334" i="1" s="1"/>
  <c r="X2336" i="1"/>
  <c r="H2335" i="1" s="1"/>
  <c r="X2337" i="1"/>
  <c r="I2335" i="1" s="1"/>
  <c r="X2338" i="1"/>
  <c r="H2338" i="1" s="1"/>
  <c r="H2340" i="1" s="1"/>
  <c r="X2339" i="1"/>
  <c r="I2338" i="1" s="1"/>
  <c r="I2340" i="1" s="1"/>
  <c r="X2340" i="1"/>
  <c r="H2339" i="1" s="1"/>
  <c r="X2341" i="1"/>
  <c r="I2339" i="1" s="1"/>
  <c r="X2342" i="1"/>
  <c r="H2342" i="1" s="1"/>
  <c r="X2343" i="1"/>
  <c r="I2342" i="1" s="1"/>
  <c r="X2344" i="1"/>
  <c r="H2343" i="1" s="1"/>
  <c r="X2345" i="1"/>
  <c r="I2343" i="1" s="1"/>
  <c r="X2346" i="1"/>
  <c r="H2346" i="1" s="1"/>
  <c r="H2348" i="1" s="1"/>
  <c r="X2347" i="1"/>
  <c r="I2346" i="1" s="1"/>
  <c r="I2348" i="1" s="1"/>
  <c r="X2348" i="1"/>
  <c r="H2347" i="1" s="1"/>
  <c r="X2349" i="1"/>
  <c r="I2347" i="1" s="1"/>
  <c r="X2350" i="1"/>
  <c r="H2350" i="1" s="1"/>
  <c r="H2352" i="1" s="1"/>
  <c r="X2351" i="1"/>
  <c r="I2350" i="1" s="1"/>
  <c r="I2352" i="1" s="1"/>
  <c r="X2352" i="1"/>
  <c r="H2351" i="1" s="1"/>
  <c r="X2353" i="1"/>
  <c r="I2351" i="1" s="1"/>
  <c r="X2354" i="1"/>
  <c r="H2354" i="1" s="1"/>
  <c r="H2356" i="1" s="1"/>
  <c r="X2355" i="1"/>
  <c r="I2354" i="1" s="1"/>
  <c r="I2356" i="1" s="1"/>
  <c r="X2356" i="1"/>
  <c r="H2355" i="1" s="1"/>
  <c r="X2357" i="1"/>
  <c r="I2355" i="1" s="1"/>
  <c r="X2358" i="1"/>
  <c r="H2358" i="1" s="1"/>
  <c r="X2359" i="1"/>
  <c r="I2358" i="1" s="1"/>
  <c r="X2360" i="1"/>
  <c r="H2359" i="1" s="1"/>
  <c r="X2361" i="1"/>
  <c r="I2359" i="1" s="1"/>
  <c r="X2362" i="1"/>
  <c r="H2362" i="1" s="1"/>
  <c r="H2364" i="1" s="1"/>
  <c r="X2363" i="1"/>
  <c r="I2362" i="1" s="1"/>
  <c r="I2364" i="1" s="1"/>
  <c r="X2364" i="1"/>
  <c r="H2363" i="1" s="1"/>
  <c r="X2365" i="1"/>
  <c r="I2363" i="1" s="1"/>
  <c r="X2366" i="1"/>
  <c r="H2366" i="1" s="1"/>
  <c r="X2367" i="1"/>
  <c r="I2366" i="1" s="1"/>
  <c r="X2368" i="1"/>
  <c r="H2367" i="1" s="1"/>
  <c r="X2369" i="1"/>
  <c r="I2367" i="1" s="1"/>
  <c r="X2370" i="1"/>
  <c r="H2370" i="1" s="1"/>
  <c r="H2372" i="1" s="1"/>
  <c r="X2371" i="1"/>
  <c r="I2370" i="1" s="1"/>
  <c r="X2372" i="1"/>
  <c r="H2371" i="1" s="1"/>
  <c r="X2373" i="1"/>
  <c r="I2371" i="1" s="1"/>
  <c r="X2374" i="1"/>
  <c r="H2374" i="1" s="1"/>
  <c r="H2376" i="1" s="1"/>
  <c r="X2375" i="1"/>
  <c r="I2374" i="1" s="1"/>
  <c r="I2376" i="1" s="1"/>
  <c r="X2376" i="1"/>
  <c r="H2375" i="1" s="1"/>
  <c r="X2377" i="1"/>
  <c r="I2375" i="1" s="1"/>
  <c r="X2378" i="1"/>
  <c r="H2378" i="1" s="1"/>
  <c r="X2379" i="1"/>
  <c r="I2378" i="1" s="1"/>
  <c r="X2380" i="1"/>
  <c r="H2379" i="1" s="1"/>
  <c r="X2381" i="1"/>
  <c r="I2379" i="1" s="1"/>
  <c r="X2382" i="1"/>
  <c r="H2382" i="1" s="1"/>
  <c r="X2383" i="1"/>
  <c r="I2382" i="1" s="1"/>
  <c r="X2384" i="1"/>
  <c r="H2383" i="1" s="1"/>
  <c r="X2385" i="1"/>
  <c r="I2383" i="1" s="1"/>
  <c r="X2386" i="1"/>
  <c r="H2386" i="1" s="1"/>
  <c r="H2388" i="1" s="1"/>
  <c r="X2387" i="1"/>
  <c r="I2386" i="1" s="1"/>
  <c r="I2388" i="1" s="1"/>
  <c r="X2388" i="1"/>
  <c r="H2387" i="1" s="1"/>
  <c r="X2389" i="1"/>
  <c r="I2387" i="1" s="1"/>
  <c r="X2390" i="1"/>
  <c r="H2390" i="1" s="1"/>
  <c r="X2391" i="1"/>
  <c r="I2390" i="1" s="1"/>
  <c r="I2392" i="1" s="1"/>
  <c r="X2392" i="1"/>
  <c r="H2391" i="1" s="1"/>
  <c r="X2393" i="1"/>
  <c r="I2391" i="1" s="1"/>
  <c r="X2394" i="1"/>
  <c r="H2394" i="1" s="1"/>
  <c r="H2396" i="1" s="1"/>
  <c r="X2395" i="1"/>
  <c r="I2394" i="1" s="1"/>
  <c r="I2396" i="1" s="1"/>
  <c r="X2396" i="1"/>
  <c r="H2395" i="1" s="1"/>
  <c r="X2397" i="1"/>
  <c r="I2395" i="1" s="1"/>
  <c r="X2398" i="1"/>
  <c r="H2398" i="1" s="1"/>
  <c r="H2400" i="1" s="1"/>
  <c r="X2399" i="1"/>
  <c r="I2398" i="1" s="1"/>
  <c r="I2400" i="1" s="1"/>
  <c r="X2400" i="1"/>
  <c r="H2399" i="1" s="1"/>
  <c r="X2401" i="1"/>
  <c r="I2399" i="1" s="1"/>
  <c r="X2402" i="1"/>
  <c r="H2402" i="1" s="1"/>
  <c r="H2404" i="1" s="1"/>
  <c r="X2403" i="1"/>
  <c r="I2402" i="1" s="1"/>
  <c r="I2404" i="1" s="1"/>
  <c r="X2404" i="1"/>
  <c r="H2403" i="1" s="1"/>
  <c r="X2405" i="1"/>
  <c r="I2403" i="1" s="1"/>
  <c r="X2406" i="1"/>
  <c r="H2406" i="1" s="1"/>
  <c r="X2407" i="1"/>
  <c r="I2406" i="1" s="1"/>
  <c r="X2408" i="1"/>
  <c r="H2407" i="1" s="1"/>
  <c r="X2409" i="1"/>
  <c r="I2407" i="1" s="1"/>
  <c r="X2410" i="1"/>
  <c r="H2410" i="1" s="1"/>
  <c r="H2412" i="1" s="1"/>
  <c r="X2411" i="1"/>
  <c r="I2410" i="1" s="1"/>
  <c r="I2412" i="1" s="1"/>
  <c r="X2412" i="1"/>
  <c r="H2411" i="1" s="1"/>
  <c r="X2413" i="1"/>
  <c r="I2411" i="1" s="1"/>
  <c r="X2414" i="1"/>
  <c r="H2414" i="1" s="1"/>
  <c r="X2415" i="1"/>
  <c r="I2414" i="1" s="1"/>
  <c r="X2416" i="1"/>
  <c r="H2415" i="1" s="1"/>
  <c r="X2417" i="1"/>
  <c r="I2415" i="1" s="1"/>
  <c r="X2418" i="1"/>
  <c r="H2418" i="1" s="1"/>
  <c r="H2420" i="1" s="1"/>
  <c r="X2419" i="1"/>
  <c r="I2418" i="1" s="1"/>
  <c r="I2420" i="1" s="1"/>
  <c r="X2420" i="1"/>
  <c r="H2419" i="1" s="1"/>
  <c r="X2421" i="1"/>
  <c r="I2419" i="1" s="1"/>
  <c r="X2422" i="1"/>
  <c r="H2422" i="1" s="1"/>
  <c r="X2423" i="1"/>
  <c r="I2422" i="1" s="1"/>
  <c r="X2424" i="1"/>
  <c r="H2423" i="1" s="1"/>
  <c r="X2425" i="1"/>
  <c r="I2423" i="1" s="1"/>
  <c r="X2426" i="1"/>
  <c r="H2426" i="1" s="1"/>
  <c r="H2428" i="1" s="1"/>
  <c r="X2427" i="1"/>
  <c r="I2426" i="1" s="1"/>
  <c r="I2428" i="1" s="1"/>
  <c r="X2428" i="1"/>
  <c r="H2427" i="1" s="1"/>
  <c r="X2429" i="1"/>
  <c r="I2427" i="1" s="1"/>
  <c r="X2430" i="1"/>
  <c r="H2430" i="1" s="1"/>
  <c r="X2431" i="1"/>
  <c r="I2430" i="1" s="1"/>
  <c r="X2432" i="1"/>
  <c r="H2431" i="1" s="1"/>
  <c r="X2433" i="1"/>
  <c r="I2431" i="1" s="1"/>
  <c r="X2434" i="1"/>
  <c r="H2434" i="1" s="1"/>
  <c r="H2436" i="1" s="1"/>
  <c r="X2435" i="1"/>
  <c r="I2434" i="1" s="1"/>
  <c r="I2436" i="1" s="1"/>
  <c r="X2436" i="1"/>
  <c r="H2435" i="1" s="1"/>
  <c r="X2437" i="1"/>
  <c r="I2435" i="1" s="1"/>
  <c r="X2438" i="1"/>
  <c r="H2438" i="1" s="1"/>
  <c r="X2439" i="1"/>
  <c r="I2438" i="1" s="1"/>
  <c r="X2440" i="1"/>
  <c r="H2439" i="1" s="1"/>
  <c r="X2441" i="1"/>
  <c r="I2439" i="1" s="1"/>
  <c r="X2442" i="1"/>
  <c r="H2442" i="1" s="1"/>
  <c r="H2444" i="1" s="1"/>
  <c r="X2443" i="1"/>
  <c r="I2442" i="1" s="1"/>
  <c r="I2444" i="1" s="1"/>
  <c r="X2444" i="1"/>
  <c r="H2443" i="1" s="1"/>
  <c r="X2445" i="1"/>
  <c r="I2443" i="1" s="1"/>
  <c r="X2446" i="1"/>
  <c r="H2446" i="1" s="1"/>
  <c r="H2448" i="1" s="1"/>
  <c r="X2447" i="1"/>
  <c r="I2446" i="1" s="1"/>
  <c r="I2448" i="1" s="1"/>
  <c r="X2448" i="1"/>
  <c r="H2447" i="1" s="1"/>
  <c r="X2449" i="1"/>
  <c r="I2447" i="1" s="1"/>
  <c r="X2450" i="1"/>
  <c r="X2451" i="1"/>
  <c r="X2452" i="1"/>
  <c r="H2451" i="1" s="1"/>
  <c r="X2453" i="1"/>
  <c r="I2451" i="1" s="1"/>
  <c r="X2454" i="1"/>
  <c r="H2454" i="1" s="1"/>
  <c r="X2455" i="1"/>
  <c r="I2454" i="1" s="1"/>
  <c r="X2456" i="1"/>
  <c r="H2455" i="1" s="1"/>
  <c r="X2457" i="1"/>
  <c r="I2455" i="1" s="1"/>
  <c r="X2458" i="1"/>
  <c r="H2458" i="1" s="1"/>
  <c r="H2460" i="1" s="1"/>
  <c r="X2459" i="1"/>
  <c r="I2458" i="1" s="1"/>
  <c r="I2460" i="1" s="1"/>
  <c r="X2460" i="1"/>
  <c r="H2459" i="1" s="1"/>
  <c r="X2461" i="1"/>
  <c r="I2459" i="1" s="1"/>
  <c r="X2462" i="1"/>
  <c r="H2462" i="1" s="1"/>
  <c r="X2463" i="1"/>
  <c r="I2462" i="1" s="1"/>
  <c r="X2464" i="1"/>
  <c r="H2463" i="1" s="1"/>
  <c r="X2465" i="1"/>
  <c r="I2463" i="1" s="1"/>
  <c r="X2466" i="1"/>
  <c r="H2466" i="1" s="1"/>
  <c r="H2468" i="1" s="1"/>
  <c r="X2467" i="1"/>
  <c r="I2466" i="1" s="1"/>
  <c r="I2468" i="1" s="1"/>
  <c r="X2468" i="1"/>
  <c r="H2467" i="1" s="1"/>
  <c r="X2469" i="1"/>
  <c r="I2467" i="1" s="1"/>
  <c r="X2470" i="1"/>
  <c r="H2470" i="1" s="1"/>
  <c r="X2471" i="1"/>
  <c r="I2470" i="1" s="1"/>
  <c r="X2472" i="1"/>
  <c r="H2471" i="1" s="1"/>
  <c r="X2473" i="1"/>
  <c r="I2471" i="1" s="1"/>
  <c r="X2474" i="1"/>
  <c r="H2474" i="1" s="1"/>
  <c r="H2476" i="1" s="1"/>
  <c r="X2475" i="1"/>
  <c r="I2474" i="1" s="1"/>
  <c r="I2476" i="1" s="1"/>
  <c r="X2476" i="1"/>
  <c r="H2475" i="1" s="1"/>
  <c r="X2477" i="1"/>
  <c r="I2475" i="1" s="1"/>
  <c r="X2478" i="1"/>
  <c r="H2478" i="1" s="1"/>
  <c r="H2480" i="1" s="1"/>
  <c r="X2479" i="1"/>
  <c r="I2478" i="1" s="1"/>
  <c r="I2480" i="1" s="1"/>
  <c r="X2480" i="1"/>
  <c r="H2479" i="1" s="1"/>
  <c r="X2481" i="1"/>
  <c r="I2479" i="1" s="1"/>
  <c r="X2482" i="1"/>
  <c r="H2482" i="1" s="1"/>
  <c r="H2484" i="1" s="1"/>
  <c r="X2483" i="1"/>
  <c r="I2482" i="1" s="1"/>
  <c r="I2484" i="1" s="1"/>
  <c r="X2484" i="1"/>
  <c r="H2483" i="1" s="1"/>
  <c r="X2485" i="1"/>
  <c r="I2483" i="1" s="1"/>
  <c r="X2486" i="1"/>
  <c r="H2486" i="1" s="1"/>
  <c r="X2487" i="1"/>
  <c r="I2486" i="1" s="1"/>
  <c r="X2488" i="1"/>
  <c r="H2487" i="1" s="1"/>
  <c r="X2489" i="1"/>
  <c r="I2487" i="1" s="1"/>
  <c r="X2490" i="1"/>
  <c r="H2490" i="1" s="1"/>
  <c r="H2492" i="1" s="1"/>
  <c r="X2491" i="1"/>
  <c r="I2490" i="1" s="1"/>
  <c r="I2492" i="1" s="1"/>
  <c r="X2492" i="1"/>
  <c r="H2491" i="1" s="1"/>
  <c r="X2493" i="1"/>
  <c r="I2491" i="1" s="1"/>
  <c r="X2494" i="1"/>
  <c r="H2494" i="1" s="1"/>
  <c r="X2495" i="1"/>
  <c r="I2494" i="1" s="1"/>
  <c r="X2496" i="1"/>
  <c r="H2495" i="1" s="1"/>
  <c r="X2497" i="1"/>
  <c r="I2495" i="1" s="1"/>
  <c r="X2498" i="1"/>
  <c r="H2498" i="1" s="1"/>
  <c r="H2500" i="1" s="1"/>
  <c r="X2499" i="1"/>
  <c r="I2498" i="1" s="1"/>
  <c r="I2500" i="1" s="1"/>
  <c r="X2500" i="1"/>
  <c r="H2499" i="1" s="1"/>
  <c r="X2501" i="1"/>
  <c r="I2499" i="1" s="1"/>
  <c r="X2502" i="1"/>
  <c r="H2502" i="1" s="1"/>
  <c r="X2503" i="1"/>
  <c r="I2502" i="1" s="1"/>
  <c r="X2504" i="1"/>
  <c r="H2503" i="1" s="1"/>
  <c r="X2505" i="1"/>
  <c r="I2503" i="1" s="1"/>
  <c r="X2506" i="1"/>
  <c r="H2506" i="1" s="1"/>
  <c r="H2508" i="1" s="1"/>
  <c r="X2507" i="1"/>
  <c r="I2506" i="1" s="1"/>
  <c r="I2508" i="1" s="1"/>
  <c r="X2508" i="1"/>
  <c r="H2507" i="1" s="1"/>
  <c r="X2509" i="1"/>
  <c r="I2507" i="1" s="1"/>
  <c r="X2510" i="1"/>
  <c r="H2510" i="1" s="1"/>
  <c r="X2511" i="1"/>
  <c r="I2510" i="1" s="1"/>
  <c r="X2512" i="1"/>
  <c r="H2511" i="1" s="1"/>
  <c r="X2513" i="1"/>
  <c r="I2511" i="1" s="1"/>
  <c r="X2514" i="1"/>
  <c r="H2514" i="1" s="1"/>
  <c r="X2515" i="1"/>
  <c r="I2514" i="1" s="1"/>
  <c r="X2516" i="1"/>
  <c r="H2515" i="1" s="1"/>
  <c r="X2517" i="1"/>
  <c r="I2515" i="1" s="1"/>
  <c r="X2518" i="1"/>
  <c r="H2518" i="1" s="1"/>
  <c r="H2520" i="1" s="1"/>
  <c r="X2519" i="1"/>
  <c r="I2518" i="1" s="1"/>
  <c r="I2520" i="1" s="1"/>
  <c r="X2520" i="1"/>
  <c r="H2519" i="1" s="1"/>
  <c r="X2521" i="1"/>
  <c r="I2519" i="1" s="1"/>
  <c r="X2522" i="1"/>
  <c r="H2522" i="1" s="1"/>
  <c r="H2524" i="1" s="1"/>
  <c r="X2523" i="1"/>
  <c r="I2522" i="1" s="1"/>
  <c r="I2524" i="1" s="1"/>
  <c r="X2524" i="1"/>
  <c r="H2523" i="1" s="1"/>
  <c r="X2525" i="1"/>
  <c r="I2523" i="1" s="1"/>
  <c r="X2526" i="1"/>
  <c r="H2526" i="1" s="1"/>
  <c r="X2527" i="1"/>
  <c r="I2526" i="1" s="1"/>
  <c r="I2528" i="1" s="1"/>
  <c r="X2528" i="1"/>
  <c r="H2527" i="1" s="1"/>
  <c r="X2529" i="1"/>
  <c r="I2527" i="1" s="1"/>
  <c r="X2530" i="1"/>
  <c r="H2530" i="1" s="1"/>
  <c r="H2532" i="1" s="1"/>
  <c r="X2531" i="1"/>
  <c r="I2530" i="1" s="1"/>
  <c r="I2532" i="1" s="1"/>
  <c r="X2532" i="1"/>
  <c r="H2531" i="1" s="1"/>
  <c r="X2533" i="1"/>
  <c r="I2531" i="1" s="1"/>
  <c r="X2534" i="1"/>
  <c r="H2534" i="1" s="1"/>
  <c r="H2536" i="1" s="1"/>
  <c r="X2535" i="1"/>
  <c r="I2534" i="1" s="1"/>
  <c r="X2536" i="1"/>
  <c r="H2535" i="1" s="1"/>
  <c r="X2537" i="1"/>
  <c r="I2535" i="1" s="1"/>
  <c r="X2538" i="1"/>
  <c r="H2538" i="1" s="1"/>
  <c r="H2540" i="1" s="1"/>
  <c r="X2539" i="1"/>
  <c r="I2538" i="1" s="1"/>
  <c r="I2540" i="1" s="1"/>
  <c r="X2540" i="1"/>
  <c r="H2539" i="1" s="1"/>
  <c r="X2541" i="1"/>
  <c r="I2539" i="1" s="1"/>
  <c r="X2542" i="1"/>
  <c r="H2542" i="1" s="1"/>
  <c r="X2543" i="1"/>
  <c r="I2542" i="1" s="1"/>
  <c r="X2544" i="1"/>
  <c r="H2543" i="1" s="1"/>
  <c r="X2545" i="1"/>
  <c r="I2543" i="1" s="1"/>
  <c r="X2546" i="1"/>
  <c r="H2546" i="1" s="1"/>
  <c r="H2548" i="1" s="1"/>
  <c r="X2547" i="1"/>
  <c r="I2546" i="1" s="1"/>
  <c r="I2548" i="1" s="1"/>
  <c r="X2548" i="1"/>
  <c r="H2547" i="1" s="1"/>
  <c r="X2549" i="1"/>
  <c r="I2547" i="1" s="1"/>
  <c r="X2550" i="1"/>
  <c r="H2550" i="1" s="1"/>
  <c r="H2552" i="1" s="1"/>
  <c r="X2551" i="1"/>
  <c r="I2550" i="1" s="1"/>
  <c r="I2552" i="1" s="1"/>
  <c r="X2552" i="1"/>
  <c r="H2551" i="1" s="1"/>
  <c r="X2553" i="1"/>
  <c r="I2551" i="1" s="1"/>
  <c r="X2554" i="1"/>
  <c r="H2554" i="1" s="1"/>
  <c r="H2556" i="1" s="1"/>
  <c r="X2555" i="1"/>
  <c r="I2554" i="1" s="1"/>
  <c r="I2556" i="1" s="1"/>
  <c r="X2556" i="1"/>
  <c r="H2555" i="1" s="1"/>
  <c r="X2557" i="1"/>
  <c r="I2555" i="1" s="1"/>
  <c r="X2558" i="1"/>
  <c r="H2558" i="1" s="1"/>
  <c r="X2559" i="1"/>
  <c r="I2558" i="1" s="1"/>
  <c r="X2560" i="1"/>
  <c r="H2559" i="1" s="1"/>
  <c r="X2561" i="1"/>
  <c r="I2559" i="1" s="1"/>
  <c r="X2562" i="1"/>
  <c r="H2562" i="1" s="1"/>
  <c r="X2563" i="1"/>
  <c r="I2562" i="1" s="1"/>
  <c r="X2564" i="1"/>
  <c r="H2563" i="1" s="1"/>
  <c r="X2565" i="1"/>
  <c r="I2563" i="1" s="1"/>
  <c r="X2566" i="1"/>
  <c r="H2566" i="1" s="1"/>
  <c r="X2567" i="1"/>
  <c r="I2566" i="1" s="1"/>
  <c r="X2568" i="1"/>
  <c r="H2567" i="1" s="1"/>
  <c r="X2569" i="1"/>
  <c r="I2567" i="1" s="1"/>
  <c r="X2570" i="1"/>
  <c r="H2570" i="1" s="1"/>
  <c r="H2572" i="1" s="1"/>
  <c r="X2571" i="1"/>
  <c r="I2570" i="1" s="1"/>
  <c r="I2572" i="1" s="1"/>
  <c r="X2572" i="1"/>
  <c r="H2571" i="1" s="1"/>
  <c r="X2573" i="1"/>
  <c r="I2571" i="1" s="1"/>
  <c r="X2574" i="1"/>
  <c r="H2574" i="1" s="1"/>
  <c r="X2575" i="1"/>
  <c r="I2574" i="1" s="1"/>
  <c r="X2576" i="1"/>
  <c r="H2575" i="1" s="1"/>
  <c r="X2577" i="1"/>
  <c r="I2575" i="1" s="1"/>
  <c r="X2578" i="1"/>
  <c r="H2578" i="1" s="1"/>
  <c r="H2580" i="1" s="1"/>
  <c r="X2579" i="1"/>
  <c r="I2578" i="1" s="1"/>
  <c r="I2580" i="1" s="1"/>
  <c r="X2580" i="1"/>
  <c r="H2579" i="1" s="1"/>
  <c r="X2581" i="1"/>
  <c r="I2579" i="1" s="1"/>
  <c r="X2582" i="1"/>
  <c r="H2582" i="1" s="1"/>
  <c r="X2583" i="1"/>
  <c r="I2582" i="1" s="1"/>
  <c r="X2584" i="1"/>
  <c r="H2583" i="1" s="1"/>
  <c r="X2585" i="1"/>
  <c r="I2583" i="1" s="1"/>
  <c r="X2586" i="1"/>
  <c r="H2586" i="1" s="1"/>
  <c r="X2587" i="1"/>
  <c r="I2586" i="1" s="1"/>
  <c r="X2588" i="1"/>
  <c r="H2587" i="1" s="1"/>
  <c r="X2589" i="1"/>
  <c r="I2587" i="1" s="1"/>
  <c r="X2590" i="1"/>
  <c r="H2590" i="1" s="1"/>
  <c r="X2591" i="1"/>
  <c r="I2590" i="1" s="1"/>
  <c r="X2592" i="1"/>
  <c r="H2591" i="1" s="1"/>
  <c r="X2593" i="1"/>
  <c r="I2591" i="1" s="1"/>
  <c r="X2594" i="1"/>
  <c r="H2594" i="1" s="1"/>
  <c r="H2596" i="1" s="1"/>
  <c r="X2595" i="1"/>
  <c r="I2594" i="1" s="1"/>
  <c r="I2596" i="1" s="1"/>
  <c r="X2596" i="1"/>
  <c r="H2595" i="1" s="1"/>
  <c r="X2597" i="1"/>
  <c r="I2595" i="1" s="1"/>
  <c r="X2598" i="1"/>
  <c r="H2598" i="1" s="1"/>
  <c r="X2599" i="1"/>
  <c r="I2598" i="1" s="1"/>
  <c r="X2600" i="1"/>
  <c r="H2599" i="1" s="1"/>
  <c r="X2601" i="1"/>
  <c r="I2599" i="1" s="1"/>
  <c r="X2602" i="1"/>
  <c r="H2602" i="1" s="1"/>
  <c r="X2603" i="1"/>
  <c r="I2602" i="1" s="1"/>
  <c r="X2604" i="1"/>
  <c r="H2603" i="1" s="1"/>
  <c r="X2605" i="1"/>
  <c r="I2603" i="1" s="1"/>
  <c r="X2606" i="1"/>
  <c r="H2606" i="1" s="1"/>
  <c r="X2607" i="1"/>
  <c r="I2606" i="1" s="1"/>
  <c r="X2608" i="1"/>
  <c r="H2607" i="1" s="1"/>
  <c r="X2609" i="1"/>
  <c r="I2607" i="1" s="1"/>
  <c r="X2610" i="1"/>
  <c r="H2610" i="1" s="1"/>
  <c r="H2612" i="1" s="1"/>
  <c r="X2611" i="1"/>
  <c r="I2610" i="1" s="1"/>
  <c r="I2612" i="1" s="1"/>
  <c r="X2612" i="1"/>
  <c r="H2611" i="1" s="1"/>
  <c r="X2613" i="1"/>
  <c r="I2611" i="1" s="1"/>
  <c r="X2614" i="1"/>
  <c r="H2614" i="1" s="1"/>
  <c r="X2615" i="1"/>
  <c r="I2614" i="1" s="1"/>
  <c r="X2616" i="1"/>
  <c r="H2615" i="1" s="1"/>
  <c r="X2617" i="1"/>
  <c r="I2615" i="1" s="1"/>
  <c r="X2618" i="1"/>
  <c r="H2618" i="1" s="1"/>
  <c r="X2619" i="1"/>
  <c r="I2618" i="1" s="1"/>
  <c r="X2620" i="1"/>
  <c r="H2619" i="1" s="1"/>
  <c r="X2621" i="1"/>
  <c r="I2619" i="1" s="1"/>
  <c r="X2622" i="1"/>
  <c r="H2622" i="1" s="1"/>
  <c r="X2623" i="1"/>
  <c r="I2622" i="1" s="1"/>
  <c r="X2624" i="1"/>
  <c r="H2623" i="1" s="1"/>
  <c r="X2625" i="1"/>
  <c r="I2623" i="1" s="1"/>
  <c r="X2626" i="1"/>
  <c r="H2626" i="1" s="1"/>
  <c r="X2627" i="1"/>
  <c r="I2626" i="1" s="1"/>
  <c r="X2628" i="1"/>
  <c r="H2627" i="1" s="1"/>
  <c r="X2629" i="1"/>
  <c r="I2627" i="1" s="1"/>
  <c r="X2630" i="1"/>
  <c r="H2630" i="1" s="1"/>
  <c r="X2631" i="1"/>
  <c r="I2630" i="1" s="1"/>
  <c r="X2632" i="1"/>
  <c r="H2631" i="1" s="1"/>
  <c r="X2633" i="1"/>
  <c r="I2631" i="1" s="1"/>
  <c r="X2634" i="1"/>
  <c r="H2634" i="1" s="1"/>
  <c r="H2636" i="1" s="1"/>
  <c r="X2635" i="1"/>
  <c r="I2634" i="1" s="1"/>
  <c r="I2636" i="1" s="1"/>
  <c r="X2636" i="1"/>
  <c r="H2635" i="1" s="1"/>
  <c r="X2637" i="1"/>
  <c r="I2635" i="1" s="1"/>
  <c r="X2638" i="1"/>
  <c r="H2638" i="1" s="1"/>
  <c r="H2640" i="1" s="1"/>
  <c r="X2639" i="1"/>
  <c r="I2638" i="1" s="1"/>
  <c r="I2640" i="1" s="1"/>
  <c r="X2640" i="1"/>
  <c r="H2639" i="1" s="1"/>
  <c r="X2641" i="1"/>
  <c r="I2639" i="1" s="1"/>
  <c r="X2642" i="1"/>
  <c r="H2642" i="1" s="1"/>
  <c r="H2644" i="1" s="1"/>
  <c r="X2643" i="1"/>
  <c r="I2642" i="1" s="1"/>
  <c r="I2644" i="1" s="1"/>
  <c r="X2644" i="1"/>
  <c r="H2643" i="1" s="1"/>
  <c r="X2645" i="1"/>
  <c r="I2643" i="1" s="1"/>
  <c r="X2646" i="1"/>
  <c r="H2646" i="1" s="1"/>
  <c r="X2647" i="1"/>
  <c r="I2646" i="1" s="1"/>
  <c r="X2648" i="1"/>
  <c r="H2647" i="1" s="1"/>
  <c r="X2649" i="1"/>
  <c r="I2647" i="1" s="1"/>
  <c r="X2650" i="1"/>
  <c r="H2650" i="1" s="1"/>
  <c r="H2652" i="1" s="1"/>
  <c r="X2651" i="1"/>
  <c r="I2650" i="1" s="1"/>
  <c r="I2652" i="1" s="1"/>
  <c r="X2652" i="1"/>
  <c r="H2651" i="1" s="1"/>
  <c r="X2653" i="1"/>
  <c r="I2651" i="1" s="1"/>
  <c r="X2654" i="1"/>
  <c r="H2654" i="1" s="1"/>
  <c r="H2656" i="1" s="1"/>
  <c r="X2655" i="1"/>
  <c r="I2654" i="1" s="1"/>
  <c r="I2656" i="1" s="1"/>
  <c r="X2656" i="1"/>
  <c r="H2655" i="1" s="1"/>
  <c r="X2657" i="1"/>
  <c r="I2655" i="1" s="1"/>
  <c r="X2658" i="1"/>
  <c r="H2658" i="1" s="1"/>
  <c r="H2660" i="1" s="1"/>
  <c r="X2659" i="1"/>
  <c r="I2658" i="1" s="1"/>
  <c r="I2660" i="1" s="1"/>
  <c r="X2660" i="1"/>
  <c r="H2659" i="1" s="1"/>
  <c r="X2661" i="1"/>
  <c r="I2659" i="1" s="1"/>
  <c r="X2662" i="1"/>
  <c r="H2662" i="1" s="1"/>
  <c r="X2663" i="1"/>
  <c r="I2662" i="1" s="1"/>
  <c r="X2664" i="1"/>
  <c r="H2663" i="1" s="1"/>
  <c r="X2665" i="1"/>
  <c r="I2663" i="1" s="1"/>
  <c r="X2666" i="1"/>
  <c r="H2666" i="1" s="1"/>
  <c r="H2668" i="1" s="1"/>
  <c r="X2667" i="1"/>
  <c r="I2666" i="1" s="1"/>
  <c r="I2668" i="1" s="1"/>
  <c r="X2668" i="1"/>
  <c r="H2667" i="1" s="1"/>
  <c r="X2669" i="1"/>
  <c r="I2667" i="1" s="1"/>
  <c r="X2670" i="1"/>
  <c r="H2670" i="1" s="1"/>
  <c r="X2671" i="1"/>
  <c r="I2670" i="1" s="1"/>
  <c r="I2672" i="1" s="1"/>
  <c r="X2672" i="1"/>
  <c r="H2671" i="1" s="1"/>
  <c r="X2673" i="1"/>
  <c r="I2671" i="1" s="1"/>
  <c r="X2674" i="1"/>
  <c r="H2674" i="1" s="1"/>
  <c r="H2676" i="1" s="1"/>
  <c r="X2675" i="1"/>
  <c r="I2674" i="1" s="1"/>
  <c r="I2676" i="1" s="1"/>
  <c r="X2676" i="1"/>
  <c r="H2675" i="1" s="1"/>
  <c r="X2677" i="1"/>
  <c r="I2675" i="1" s="1"/>
  <c r="X2678" i="1"/>
  <c r="H2678" i="1" s="1"/>
  <c r="H2680" i="1" s="1"/>
  <c r="X2679" i="1"/>
  <c r="I2678" i="1" s="1"/>
  <c r="I2680" i="1" s="1"/>
  <c r="X2680" i="1"/>
  <c r="H2679" i="1" s="1"/>
  <c r="X2681" i="1"/>
  <c r="I2679" i="1" s="1"/>
  <c r="X2682" i="1"/>
  <c r="H2682" i="1" s="1"/>
  <c r="H2684" i="1" s="1"/>
  <c r="X2683" i="1"/>
  <c r="I2682" i="1" s="1"/>
  <c r="I2684" i="1" s="1"/>
  <c r="X2684" i="1"/>
  <c r="H2683" i="1" s="1"/>
  <c r="X2685" i="1"/>
  <c r="I2683" i="1" s="1"/>
  <c r="X2686" i="1"/>
  <c r="H2686" i="1" s="1"/>
  <c r="H2688" i="1" s="1"/>
  <c r="X2687" i="1"/>
  <c r="I2686" i="1" s="1"/>
  <c r="I2688" i="1" s="1"/>
  <c r="X2688" i="1"/>
  <c r="H2687" i="1" s="1"/>
  <c r="X2689" i="1"/>
  <c r="I2687" i="1" s="1"/>
  <c r="X2690" i="1"/>
  <c r="H2690" i="1" s="1"/>
  <c r="X2691" i="1"/>
  <c r="I2690" i="1" s="1"/>
  <c r="X2692" i="1"/>
  <c r="H2691" i="1" s="1"/>
  <c r="X2693" i="1"/>
  <c r="I2691" i="1" s="1"/>
  <c r="X2694" i="1"/>
  <c r="H2694" i="1" s="1"/>
  <c r="X2695" i="1"/>
  <c r="I2694" i="1" s="1"/>
  <c r="X2696" i="1"/>
  <c r="H2695" i="1" s="1"/>
  <c r="X2697" i="1"/>
  <c r="I2695" i="1" s="1"/>
  <c r="X2698" i="1"/>
  <c r="H2698" i="1" s="1"/>
  <c r="H2700" i="1" s="1"/>
  <c r="X2699" i="1"/>
  <c r="I2698" i="1" s="1"/>
  <c r="I2700" i="1" s="1"/>
  <c r="X2700" i="1"/>
  <c r="H2699" i="1" s="1"/>
  <c r="X2701" i="1"/>
  <c r="I2699" i="1" s="1"/>
  <c r="X2702" i="1"/>
  <c r="H2702" i="1" s="1"/>
  <c r="H2704" i="1" s="1"/>
  <c r="X2703" i="1"/>
  <c r="I2702" i="1" s="1"/>
  <c r="I2704" i="1" s="1"/>
  <c r="X2704" i="1"/>
  <c r="H2703" i="1" s="1"/>
  <c r="X2705" i="1"/>
  <c r="I2703" i="1" s="1"/>
  <c r="X2706" i="1"/>
  <c r="H2706" i="1" s="1"/>
  <c r="H2708" i="1" s="1"/>
  <c r="X2707" i="1"/>
  <c r="I2706" i="1" s="1"/>
  <c r="I2708" i="1" s="1"/>
  <c r="X2708" i="1"/>
  <c r="H2707" i="1" s="1"/>
  <c r="X2709" i="1"/>
  <c r="I2707" i="1" s="1"/>
  <c r="X2710" i="1"/>
  <c r="H2710" i="1" s="1"/>
  <c r="H2712" i="1" s="1"/>
  <c r="X2711" i="1"/>
  <c r="I2710" i="1" s="1"/>
  <c r="I2712" i="1" s="1"/>
  <c r="X2712" i="1"/>
  <c r="H2711" i="1" s="1"/>
  <c r="X2713" i="1"/>
  <c r="I2711" i="1" s="1"/>
  <c r="X2714" i="1"/>
  <c r="H2714" i="1" s="1"/>
  <c r="H2716" i="1" s="1"/>
  <c r="X2715" i="1"/>
  <c r="I2714" i="1" s="1"/>
  <c r="I2716" i="1" s="1"/>
  <c r="X2716" i="1"/>
  <c r="H2715" i="1" s="1"/>
  <c r="X2717" i="1"/>
  <c r="I2715" i="1" s="1"/>
  <c r="X2718" i="1"/>
  <c r="H2718" i="1" s="1"/>
  <c r="X2719" i="1"/>
  <c r="I2718" i="1" s="1"/>
  <c r="X2720" i="1"/>
  <c r="H2719" i="1" s="1"/>
  <c r="X2721" i="1"/>
  <c r="I2719" i="1" s="1"/>
  <c r="X2722" i="1"/>
  <c r="H2722" i="1" s="1"/>
  <c r="H2724" i="1" s="1"/>
  <c r="X2723" i="1"/>
  <c r="I2722" i="1" s="1"/>
  <c r="I2724" i="1" s="1"/>
  <c r="X2724" i="1"/>
  <c r="H2723" i="1" s="1"/>
  <c r="X2725" i="1"/>
  <c r="I2723" i="1" s="1"/>
  <c r="X2726" i="1"/>
  <c r="H2726" i="1" s="1"/>
  <c r="H2728" i="1" s="1"/>
  <c r="X2727" i="1"/>
  <c r="I2726" i="1" s="1"/>
  <c r="I2728" i="1" s="1"/>
  <c r="X2728" i="1"/>
  <c r="H2727" i="1" s="1"/>
  <c r="X2729" i="1"/>
  <c r="I2727" i="1" s="1"/>
  <c r="X2730" i="1"/>
  <c r="H2730" i="1" s="1"/>
  <c r="H2732" i="1" s="1"/>
  <c r="X2731" i="1"/>
  <c r="I2730" i="1" s="1"/>
  <c r="I2732" i="1" s="1"/>
  <c r="X2732" i="1"/>
  <c r="H2731" i="1" s="1"/>
  <c r="X2733" i="1"/>
  <c r="I2731" i="1" s="1"/>
  <c r="X2734" i="1"/>
  <c r="H2734" i="1" s="1"/>
  <c r="X2735" i="1"/>
  <c r="I2734" i="1" s="1"/>
  <c r="X2736" i="1"/>
  <c r="H2735" i="1" s="1"/>
  <c r="X2737" i="1"/>
  <c r="I2735" i="1" s="1"/>
  <c r="X2738" i="1"/>
  <c r="H2738" i="1" s="1"/>
  <c r="X2739" i="1"/>
  <c r="I2738" i="1" s="1"/>
  <c r="X2740" i="1"/>
  <c r="H2739" i="1" s="1"/>
  <c r="X2741" i="1"/>
  <c r="I2739" i="1" s="1"/>
  <c r="X2742" i="1"/>
  <c r="H2742" i="1" s="1"/>
  <c r="X2743" i="1"/>
  <c r="I2742" i="1" s="1"/>
  <c r="X2744" i="1"/>
  <c r="H2743" i="1" s="1"/>
  <c r="X2745" i="1"/>
  <c r="I2743" i="1" s="1"/>
  <c r="X2746" i="1"/>
  <c r="H2746" i="1" s="1"/>
  <c r="H2748" i="1" s="1"/>
  <c r="X2747" i="1"/>
  <c r="I2746" i="1" s="1"/>
  <c r="X2748" i="1"/>
  <c r="H2747" i="1" s="1"/>
  <c r="X2749" i="1"/>
  <c r="I2747" i="1" s="1"/>
  <c r="X2750" i="1"/>
  <c r="H2750" i="1" s="1"/>
  <c r="X2751" i="1"/>
  <c r="I2750" i="1" s="1"/>
  <c r="X2752" i="1"/>
  <c r="H2751" i="1" s="1"/>
  <c r="X2753" i="1"/>
  <c r="I2751" i="1" s="1"/>
  <c r="X2754" i="1"/>
  <c r="H2754" i="1" s="1"/>
  <c r="H2756" i="1" s="1"/>
  <c r="X2755" i="1"/>
  <c r="I2754" i="1" s="1"/>
  <c r="I2756" i="1" s="1"/>
  <c r="X2756" i="1"/>
  <c r="H2755" i="1" s="1"/>
  <c r="X2757" i="1"/>
  <c r="I2755" i="1" s="1"/>
  <c r="X2758" i="1"/>
  <c r="H2758" i="1" s="1"/>
  <c r="X2759" i="1"/>
  <c r="I2758" i="1" s="1"/>
  <c r="X2760" i="1"/>
  <c r="H2759" i="1" s="1"/>
  <c r="X2761" i="1"/>
  <c r="I2759" i="1" s="1"/>
  <c r="X2762" i="1"/>
  <c r="H2762" i="1" s="1"/>
  <c r="X2763" i="1"/>
  <c r="I2762" i="1" s="1"/>
  <c r="X2764" i="1"/>
  <c r="H2763" i="1" s="1"/>
  <c r="X2765" i="1"/>
  <c r="I2763" i="1" s="1"/>
  <c r="X2766" i="1"/>
  <c r="H2766" i="1" s="1"/>
  <c r="X2767" i="1"/>
  <c r="I2766" i="1" s="1"/>
  <c r="I2768" i="1" s="1"/>
  <c r="X2768" i="1"/>
  <c r="H2767" i="1" s="1"/>
  <c r="X2769" i="1"/>
  <c r="I2767" i="1" s="1"/>
  <c r="X2770" i="1"/>
  <c r="H2770" i="1" s="1"/>
  <c r="H2772" i="1" s="1"/>
  <c r="X2771" i="1"/>
  <c r="I2770" i="1" s="1"/>
  <c r="I2772" i="1" s="1"/>
  <c r="X2772" i="1"/>
  <c r="H2771" i="1" s="1"/>
  <c r="X2773" i="1"/>
  <c r="I2771" i="1" s="1"/>
  <c r="X2774" i="1"/>
  <c r="H2774" i="1" s="1"/>
  <c r="X2775" i="1"/>
  <c r="I2774" i="1" s="1"/>
  <c r="I2776" i="1" s="1"/>
  <c r="X2776" i="1"/>
  <c r="H2775" i="1" s="1"/>
  <c r="X2777" i="1"/>
  <c r="I2775" i="1" s="1"/>
  <c r="X2778" i="1"/>
  <c r="H2778" i="1" s="1"/>
  <c r="H2780" i="1" s="1"/>
  <c r="X2779" i="1"/>
  <c r="I2778" i="1" s="1"/>
  <c r="I2780" i="1" s="1"/>
  <c r="X2780" i="1"/>
  <c r="H2779" i="1" s="1"/>
  <c r="X2781" i="1"/>
  <c r="I2779" i="1" s="1"/>
  <c r="X2782" i="1"/>
  <c r="H2782" i="1" s="1"/>
  <c r="H2784" i="1" s="1"/>
  <c r="X2783" i="1"/>
  <c r="I2782" i="1" s="1"/>
  <c r="I2784" i="1" s="1"/>
  <c r="X2784" i="1"/>
  <c r="H2783" i="1" s="1"/>
  <c r="X2785" i="1"/>
  <c r="I2783" i="1" s="1"/>
  <c r="X2786" i="1"/>
  <c r="H2786" i="1" s="1"/>
  <c r="H2788" i="1" s="1"/>
  <c r="X2787" i="1"/>
  <c r="I2786" i="1" s="1"/>
  <c r="X2788" i="1"/>
  <c r="H2787" i="1" s="1"/>
  <c r="X2789" i="1"/>
  <c r="I2787" i="1" s="1"/>
  <c r="X2790" i="1"/>
  <c r="H2790" i="1" s="1"/>
  <c r="H2792" i="1" s="1"/>
  <c r="X2791" i="1"/>
  <c r="I2790" i="1" s="1"/>
  <c r="I2792" i="1" s="1"/>
  <c r="X2792" i="1"/>
  <c r="H2791" i="1" s="1"/>
  <c r="X2793" i="1"/>
  <c r="I2791" i="1" s="1"/>
  <c r="X2794" i="1"/>
  <c r="H2794" i="1" s="1"/>
  <c r="X2795" i="1"/>
  <c r="I2794" i="1" s="1"/>
  <c r="X2796" i="1"/>
  <c r="H2795" i="1" s="1"/>
  <c r="X2797" i="1"/>
  <c r="I2795" i="1" s="1"/>
  <c r="X2798" i="1"/>
  <c r="H2798" i="1" s="1"/>
  <c r="X2799" i="1"/>
  <c r="I2798" i="1" s="1"/>
  <c r="X2800" i="1"/>
  <c r="H2799" i="1" s="1"/>
  <c r="X2801" i="1"/>
  <c r="I2799" i="1" s="1"/>
  <c r="X2802" i="1"/>
  <c r="H2802" i="1" s="1"/>
  <c r="H2804" i="1" s="1"/>
  <c r="X2803" i="1"/>
  <c r="I2802" i="1" s="1"/>
  <c r="I2804" i="1" s="1"/>
  <c r="X2804" i="1"/>
  <c r="H2803" i="1" s="1"/>
  <c r="X2805" i="1"/>
  <c r="I2803" i="1" s="1"/>
  <c r="X2806" i="1"/>
  <c r="H2806" i="1" s="1"/>
  <c r="H2808" i="1" s="1"/>
  <c r="X2807" i="1"/>
  <c r="I2806" i="1" s="1"/>
  <c r="I2808" i="1" s="1"/>
  <c r="X2808" i="1"/>
  <c r="H2807" i="1" s="1"/>
  <c r="X2809" i="1"/>
  <c r="I2807" i="1" s="1"/>
  <c r="X2810" i="1"/>
  <c r="H2810" i="1" s="1"/>
  <c r="H2812" i="1" s="1"/>
  <c r="X2811" i="1"/>
  <c r="I2810" i="1" s="1"/>
  <c r="I2812" i="1" s="1"/>
  <c r="X2812" i="1"/>
  <c r="H2811" i="1" s="1"/>
  <c r="X2813" i="1"/>
  <c r="I2811" i="1" s="1"/>
  <c r="X2814" i="1"/>
  <c r="H2814" i="1" s="1"/>
  <c r="X2815" i="1"/>
  <c r="I2814" i="1" s="1"/>
  <c r="X2816" i="1"/>
  <c r="H2815" i="1" s="1"/>
  <c r="X2817" i="1"/>
  <c r="I2815" i="1" s="1"/>
  <c r="X2818" i="1"/>
  <c r="H2818" i="1" s="1"/>
  <c r="H2820" i="1" s="1"/>
  <c r="X2819" i="1"/>
  <c r="I2818" i="1" s="1"/>
  <c r="I2820" i="1" s="1"/>
  <c r="X2820" i="1"/>
  <c r="H2819" i="1" s="1"/>
  <c r="X2821" i="1"/>
  <c r="I2819" i="1" s="1"/>
  <c r="X2822" i="1"/>
  <c r="H2822" i="1" s="1"/>
  <c r="H2824" i="1" s="1"/>
  <c r="X2823" i="1"/>
  <c r="I2822" i="1" s="1"/>
  <c r="I2824" i="1" s="1"/>
  <c r="X2824" i="1"/>
  <c r="H2823" i="1" s="1"/>
  <c r="X2825" i="1"/>
  <c r="I2823" i="1" s="1"/>
  <c r="X2826" i="1"/>
  <c r="H2826" i="1" s="1"/>
  <c r="H2828" i="1" s="1"/>
  <c r="X2827" i="1"/>
  <c r="I2826" i="1" s="1"/>
  <c r="I2828" i="1" s="1"/>
  <c r="X2828" i="1"/>
  <c r="H2827" i="1" s="1"/>
  <c r="X2829" i="1"/>
  <c r="I2827" i="1" s="1"/>
  <c r="X2830" i="1"/>
  <c r="H2830" i="1" s="1"/>
  <c r="X2831" i="1"/>
  <c r="I2830" i="1" s="1"/>
  <c r="X2832" i="1"/>
  <c r="H2831" i="1" s="1"/>
  <c r="X2833" i="1"/>
  <c r="I2831" i="1" s="1"/>
  <c r="X2834" i="1"/>
  <c r="H2834" i="1" s="1"/>
  <c r="X2835" i="1"/>
  <c r="I2834" i="1" s="1"/>
  <c r="X2836" i="1"/>
  <c r="H2835" i="1" s="1"/>
  <c r="X2837" i="1"/>
  <c r="I2835" i="1" s="1"/>
  <c r="X2838" i="1"/>
  <c r="X2839" i="1"/>
  <c r="I2838" i="1" s="1"/>
  <c r="X2840" i="1"/>
  <c r="X2841" i="1"/>
  <c r="I2839" i="1" s="1"/>
  <c r="X2842" i="1"/>
  <c r="H2842" i="1" s="1"/>
  <c r="X2843" i="1"/>
  <c r="I2842" i="1" s="1"/>
  <c r="X2844" i="1"/>
  <c r="H2843" i="1" s="1"/>
  <c r="X2845" i="1"/>
  <c r="I2843" i="1" s="1"/>
  <c r="X2846" i="1"/>
  <c r="X2847" i="1"/>
  <c r="X2848" i="1"/>
  <c r="X2849" i="1"/>
  <c r="I2847" i="1" s="1"/>
  <c r="X2850" i="1"/>
  <c r="H2850" i="1" s="1"/>
  <c r="H2852" i="1" s="1"/>
  <c r="X2851" i="1"/>
  <c r="I2850" i="1" s="1"/>
  <c r="I2852" i="1" s="1"/>
  <c r="X2852" i="1"/>
  <c r="H2851" i="1" s="1"/>
  <c r="X2853" i="1"/>
  <c r="I2851" i="1" s="1"/>
  <c r="X2854" i="1"/>
  <c r="H2854" i="1" s="1"/>
  <c r="X2855" i="1"/>
  <c r="I2854" i="1" s="1"/>
  <c r="X2856" i="1"/>
  <c r="H2855" i="1" s="1"/>
  <c r="X2857" i="1"/>
  <c r="I2855" i="1" s="1"/>
  <c r="X2858" i="1"/>
  <c r="H2858" i="1" s="1"/>
  <c r="H2860" i="1" s="1"/>
  <c r="X2859" i="1"/>
  <c r="I2858" i="1" s="1"/>
  <c r="I2860" i="1" s="1"/>
  <c r="X2860" i="1"/>
  <c r="H2859" i="1" s="1"/>
  <c r="X2861" i="1"/>
  <c r="I2859" i="1" s="1"/>
  <c r="X2862" i="1"/>
  <c r="H2862" i="1" s="1"/>
  <c r="H2864" i="1" s="1"/>
  <c r="X2863" i="1"/>
  <c r="I2862" i="1" s="1"/>
  <c r="I2864" i="1" s="1"/>
  <c r="X2864" i="1"/>
  <c r="H2863" i="1" s="1"/>
  <c r="X2865" i="1"/>
  <c r="I2863" i="1" s="1"/>
  <c r="X2866" i="1"/>
  <c r="H2866" i="1" s="1"/>
  <c r="H2868" i="1" s="1"/>
  <c r="X2867" i="1"/>
  <c r="I2866" i="1" s="1"/>
  <c r="I2868" i="1" s="1"/>
  <c r="X2868" i="1"/>
  <c r="H2867" i="1" s="1"/>
  <c r="X2869" i="1"/>
  <c r="I2867" i="1" s="1"/>
  <c r="X2870" i="1"/>
  <c r="H2870" i="1" s="1"/>
  <c r="X2871" i="1"/>
  <c r="I2870" i="1" s="1"/>
  <c r="X2872" i="1"/>
  <c r="H2871" i="1" s="1"/>
  <c r="X2873" i="1"/>
  <c r="I2871" i="1" s="1"/>
  <c r="X2874" i="1"/>
  <c r="H2874" i="1" s="1"/>
  <c r="X2875" i="1"/>
  <c r="I2874" i="1" s="1"/>
  <c r="X2876" i="1"/>
  <c r="H2875" i="1" s="1"/>
  <c r="X2877" i="1"/>
  <c r="I2875" i="1" s="1"/>
  <c r="X2878" i="1"/>
  <c r="H2878" i="1" s="1"/>
  <c r="X2879" i="1"/>
  <c r="I2878" i="1" s="1"/>
  <c r="X2880" i="1"/>
  <c r="H2879" i="1" s="1"/>
  <c r="X2881" i="1"/>
  <c r="I2879" i="1" s="1"/>
  <c r="X2882" i="1"/>
  <c r="H2882" i="1" s="1"/>
  <c r="X2883" i="1"/>
  <c r="I2882" i="1" s="1"/>
  <c r="X2884" i="1"/>
  <c r="H2883" i="1" s="1"/>
  <c r="X2885" i="1"/>
  <c r="I2883" i="1" s="1"/>
  <c r="X2886" i="1"/>
  <c r="H2886" i="1" s="1"/>
  <c r="X2887" i="1"/>
  <c r="I2886" i="1" s="1"/>
  <c r="X2888" i="1"/>
  <c r="H2887" i="1" s="1"/>
  <c r="X2889" i="1"/>
  <c r="I2887" i="1" s="1"/>
  <c r="X2890" i="1"/>
  <c r="H2890" i="1" s="1"/>
  <c r="H2892" i="1" s="1"/>
  <c r="X2891" i="1"/>
  <c r="I2890" i="1" s="1"/>
  <c r="I2892" i="1" s="1"/>
  <c r="X2892" i="1"/>
  <c r="H2891" i="1" s="1"/>
  <c r="X2893" i="1"/>
  <c r="I2891" i="1" s="1"/>
  <c r="X2894" i="1"/>
  <c r="H2894" i="1" s="1"/>
  <c r="H2896" i="1" s="1"/>
  <c r="X2895" i="1"/>
  <c r="I2894" i="1" s="1"/>
  <c r="I2896" i="1" s="1"/>
  <c r="X2896" i="1"/>
  <c r="H2895" i="1" s="1"/>
  <c r="X2897" i="1"/>
  <c r="I2895" i="1" s="1"/>
  <c r="X2898" i="1"/>
  <c r="H2898" i="1" s="1"/>
  <c r="X2899" i="1"/>
  <c r="I2898" i="1" s="1"/>
  <c r="X2900" i="1"/>
  <c r="H2899" i="1" s="1"/>
  <c r="X2901" i="1"/>
  <c r="I2899" i="1" s="1"/>
  <c r="X2902" i="1"/>
  <c r="H2902" i="1" s="1"/>
  <c r="X2903" i="1"/>
  <c r="I2902" i="1" s="1"/>
  <c r="I2904" i="1" s="1"/>
  <c r="X2904" i="1"/>
  <c r="H2903" i="1" s="1"/>
  <c r="X2905" i="1"/>
  <c r="I2903" i="1" s="1"/>
  <c r="X2906" i="1"/>
  <c r="H2906" i="1" s="1"/>
  <c r="H2908" i="1" s="1"/>
  <c r="X2907" i="1"/>
  <c r="I2906" i="1" s="1"/>
  <c r="I2908" i="1" s="1"/>
  <c r="X2908" i="1"/>
  <c r="H2907" i="1" s="1"/>
  <c r="X2909" i="1"/>
  <c r="I2907" i="1" s="1"/>
  <c r="X2910" i="1"/>
  <c r="H2910" i="1" s="1"/>
  <c r="H2912" i="1" s="1"/>
  <c r="X2911" i="1"/>
  <c r="I2910" i="1" s="1"/>
  <c r="X2912" i="1"/>
  <c r="H2911" i="1" s="1"/>
  <c r="X2913" i="1"/>
  <c r="I2911" i="1" s="1"/>
  <c r="X2914" i="1"/>
  <c r="H2914" i="1" s="1"/>
  <c r="H2916" i="1" s="1"/>
  <c r="X2915" i="1"/>
  <c r="I2914" i="1" s="1"/>
  <c r="I2916" i="1" s="1"/>
  <c r="X2916" i="1"/>
  <c r="H2915" i="1" s="1"/>
  <c r="X2917" i="1"/>
  <c r="I2915" i="1" s="1"/>
  <c r="X2918" i="1"/>
  <c r="H2918" i="1" s="1"/>
  <c r="X2919" i="1"/>
  <c r="I2918" i="1" s="1"/>
  <c r="I2920" i="1" s="1"/>
  <c r="X2920" i="1"/>
  <c r="H2919" i="1" s="1"/>
  <c r="X2921" i="1"/>
  <c r="I2919" i="1" s="1"/>
  <c r="X2922" i="1"/>
  <c r="H2922" i="1" s="1"/>
  <c r="H2924" i="1" s="1"/>
  <c r="X2923" i="1"/>
  <c r="I2922" i="1" s="1"/>
  <c r="I2924" i="1" s="1"/>
  <c r="X2924" i="1"/>
  <c r="H2923" i="1" s="1"/>
  <c r="X2925" i="1"/>
  <c r="I2923" i="1" s="1"/>
  <c r="X2926" i="1"/>
  <c r="H2926" i="1" s="1"/>
  <c r="X2927" i="1"/>
  <c r="I2926" i="1" s="1"/>
  <c r="I2928" i="1" s="1"/>
  <c r="X2928" i="1"/>
  <c r="H2927" i="1" s="1"/>
  <c r="X2929" i="1"/>
  <c r="I2927" i="1" s="1"/>
  <c r="X2930" i="1"/>
  <c r="H2930" i="1" s="1"/>
  <c r="H2932" i="1" s="1"/>
  <c r="X2931" i="1"/>
  <c r="I2930" i="1" s="1"/>
  <c r="I2932" i="1" s="1"/>
  <c r="X2932" i="1"/>
  <c r="H2931" i="1" s="1"/>
  <c r="X2933" i="1"/>
  <c r="I2931" i="1" s="1"/>
  <c r="X2934" i="1"/>
  <c r="H2934" i="1" s="1"/>
  <c r="X2935" i="1"/>
  <c r="I2934" i="1" s="1"/>
  <c r="X2936" i="1"/>
  <c r="H2935" i="1" s="1"/>
  <c r="X2937" i="1"/>
  <c r="I2935" i="1" s="1"/>
  <c r="X2938" i="1"/>
  <c r="X2939" i="1"/>
  <c r="I2938" i="1" s="1"/>
  <c r="I2940" i="1" s="1"/>
  <c r="P2938" i="1" s="1"/>
  <c r="X2940" i="1"/>
  <c r="X2941" i="1"/>
  <c r="X2942" i="1"/>
  <c r="X2943" i="1"/>
  <c r="I2942" i="1" s="1"/>
  <c r="I2944" i="1" s="1"/>
  <c r="P2940" i="1" s="1"/>
  <c r="X2944" i="1"/>
  <c r="X2945" i="1"/>
  <c r="X2946" i="1"/>
  <c r="H2946" i="1" s="1"/>
  <c r="X2947" i="1"/>
  <c r="I2946" i="1" s="1"/>
  <c r="X2948" i="1"/>
  <c r="H2947" i="1" s="1"/>
  <c r="X2949" i="1"/>
  <c r="I2947" i="1" s="1"/>
  <c r="X2950" i="1"/>
  <c r="H2950" i="1" s="1"/>
  <c r="X2951" i="1"/>
  <c r="I2950" i="1" s="1"/>
  <c r="X2952" i="1"/>
  <c r="H2951" i="1" s="1"/>
  <c r="X2953" i="1"/>
  <c r="I2951" i="1" s="1"/>
  <c r="X2954" i="1"/>
  <c r="H2954" i="1" s="1"/>
  <c r="H2956" i="1" s="1"/>
  <c r="X2955" i="1"/>
  <c r="I2954" i="1" s="1"/>
  <c r="I2956" i="1" s="1"/>
  <c r="X2956" i="1"/>
  <c r="H2955" i="1" s="1"/>
  <c r="X2957" i="1"/>
  <c r="I2955" i="1" s="1"/>
  <c r="X2958" i="1"/>
  <c r="H2958" i="1" s="1"/>
  <c r="X2959" i="1"/>
  <c r="I2958" i="1" s="1"/>
  <c r="I2960" i="1" s="1"/>
  <c r="X2960" i="1"/>
  <c r="H2959" i="1" s="1"/>
  <c r="X2961" i="1"/>
  <c r="I2959" i="1" s="1"/>
  <c r="X2962" i="1"/>
  <c r="H2962" i="1" s="1"/>
  <c r="H2964" i="1" s="1"/>
  <c r="X2963" i="1"/>
  <c r="I2962" i="1" s="1"/>
  <c r="X2964" i="1"/>
  <c r="H2963" i="1" s="1"/>
  <c r="X2965" i="1"/>
  <c r="I2963" i="1" s="1"/>
  <c r="X2966" i="1"/>
  <c r="H2966" i="1" s="1"/>
  <c r="H2968" i="1" s="1"/>
  <c r="X2967" i="1"/>
  <c r="I2966" i="1" s="1"/>
  <c r="X2968" i="1"/>
  <c r="H2967" i="1" s="1"/>
  <c r="X2969" i="1"/>
  <c r="I2967" i="1" s="1"/>
  <c r="X2970" i="1"/>
  <c r="H2970" i="1" s="1"/>
  <c r="H2972" i="1" s="1"/>
  <c r="X2971" i="1"/>
  <c r="I2970" i="1" s="1"/>
  <c r="I2972" i="1" s="1"/>
  <c r="X2972" i="1"/>
  <c r="H2971" i="1" s="1"/>
  <c r="X2973" i="1"/>
  <c r="I2971" i="1" s="1"/>
  <c r="X2974" i="1"/>
  <c r="H2974" i="1" s="1"/>
  <c r="H2976" i="1" s="1"/>
  <c r="X2975" i="1"/>
  <c r="I2974" i="1" s="1"/>
  <c r="I2976" i="1" s="1"/>
  <c r="X2976" i="1"/>
  <c r="H2975" i="1" s="1"/>
  <c r="X2977" i="1"/>
  <c r="I2975" i="1" s="1"/>
  <c r="X2978" i="1"/>
  <c r="H2978" i="1" s="1"/>
  <c r="H2980" i="1" s="1"/>
  <c r="X2979" i="1"/>
  <c r="I2978" i="1" s="1"/>
  <c r="I2980" i="1" s="1"/>
  <c r="X2980" i="1"/>
  <c r="H2979" i="1" s="1"/>
  <c r="X2981" i="1"/>
  <c r="I2979" i="1" s="1"/>
  <c r="X2982" i="1"/>
  <c r="H2982" i="1" s="1"/>
  <c r="H2984" i="1" s="1"/>
  <c r="X2983" i="1"/>
  <c r="I2982" i="1" s="1"/>
  <c r="I2984" i="1" s="1"/>
  <c r="X2984" i="1"/>
  <c r="H2983" i="1" s="1"/>
  <c r="X2985" i="1"/>
  <c r="I2983" i="1" s="1"/>
  <c r="X2986" i="1"/>
  <c r="H2986" i="1" s="1"/>
  <c r="X2987" i="1"/>
  <c r="I2986" i="1" s="1"/>
  <c r="I2988" i="1" s="1"/>
  <c r="X2988" i="1"/>
  <c r="H2987" i="1" s="1"/>
  <c r="X2989" i="1"/>
  <c r="I2987" i="1" s="1"/>
  <c r="X2990" i="1"/>
  <c r="H2990" i="1" s="1"/>
  <c r="H2992" i="1" s="1"/>
  <c r="X2991" i="1"/>
  <c r="I2990" i="1" s="1"/>
  <c r="I2992" i="1" s="1"/>
  <c r="X2992" i="1"/>
  <c r="H2991" i="1" s="1"/>
  <c r="X2993" i="1"/>
  <c r="I2991" i="1" s="1"/>
  <c r="X2994" i="1"/>
  <c r="H2994" i="1" s="1"/>
  <c r="H2996" i="1" s="1"/>
  <c r="X2995" i="1"/>
  <c r="I2994" i="1" s="1"/>
  <c r="X2996" i="1"/>
  <c r="H2995" i="1" s="1"/>
  <c r="X2997" i="1"/>
  <c r="I2995" i="1" s="1"/>
  <c r="X2998" i="1"/>
  <c r="H2998" i="1" s="1"/>
  <c r="X2999" i="1"/>
  <c r="I2998" i="1" s="1"/>
  <c r="X3000" i="1"/>
  <c r="H2999" i="1" s="1"/>
  <c r="X3001" i="1"/>
  <c r="I2999" i="1" s="1"/>
  <c r="X3002" i="1"/>
  <c r="H3002" i="1" s="1"/>
  <c r="H3004" i="1" s="1"/>
  <c r="X3003" i="1"/>
  <c r="I3002" i="1" s="1"/>
  <c r="I3004" i="1" s="1"/>
  <c r="X3004" i="1"/>
  <c r="H3003" i="1" s="1"/>
  <c r="X3005" i="1"/>
  <c r="I3003" i="1" s="1"/>
  <c r="X3006" i="1"/>
  <c r="H3006" i="1" s="1"/>
  <c r="X3007" i="1"/>
  <c r="I3006" i="1" s="1"/>
  <c r="X3008" i="1"/>
  <c r="H3007" i="1" s="1"/>
  <c r="X3009" i="1"/>
  <c r="I3007" i="1" s="1"/>
  <c r="X3010" i="1"/>
  <c r="H3010" i="1" s="1"/>
  <c r="H3012" i="1" s="1"/>
  <c r="X3011" i="1"/>
  <c r="I3010" i="1" s="1"/>
  <c r="I3012" i="1" s="1"/>
  <c r="X3012" i="1"/>
  <c r="H3011" i="1" s="1"/>
  <c r="X3013" i="1"/>
  <c r="I3011" i="1" s="1"/>
  <c r="X3014" i="1"/>
  <c r="H3014" i="1" s="1"/>
  <c r="X3015" i="1"/>
  <c r="I3014" i="1" s="1"/>
  <c r="X3016" i="1"/>
  <c r="H3015" i="1" s="1"/>
  <c r="X3017" i="1"/>
  <c r="I3015" i="1" s="1"/>
  <c r="X3018" i="1"/>
  <c r="H3018" i="1" s="1"/>
  <c r="H3020" i="1" s="1"/>
  <c r="X3019" i="1"/>
  <c r="I3018" i="1" s="1"/>
  <c r="I3020" i="1" s="1"/>
  <c r="X3020" i="1"/>
  <c r="H3019" i="1" s="1"/>
  <c r="X3021" i="1"/>
  <c r="I3019" i="1" s="1"/>
  <c r="X3022" i="1"/>
  <c r="H3022" i="1" s="1"/>
  <c r="X3023" i="1"/>
  <c r="I3022" i="1" s="1"/>
  <c r="X3024" i="1"/>
  <c r="H3023" i="1" s="1"/>
  <c r="X3025" i="1"/>
  <c r="I3023" i="1" s="1"/>
  <c r="X3026" i="1"/>
  <c r="H3026" i="1" s="1"/>
  <c r="H3028" i="1" s="1"/>
  <c r="X3027" i="1"/>
  <c r="I3026" i="1" s="1"/>
  <c r="I3028" i="1" s="1"/>
  <c r="X3028" i="1"/>
  <c r="H3027" i="1" s="1"/>
  <c r="X3029" i="1"/>
  <c r="I3027" i="1" s="1"/>
  <c r="X3030" i="1"/>
  <c r="H3030" i="1" s="1"/>
  <c r="X3031" i="1"/>
  <c r="I3030" i="1" s="1"/>
  <c r="X3032" i="1"/>
  <c r="H3031" i="1" s="1"/>
  <c r="X3033" i="1"/>
  <c r="I3031" i="1" s="1"/>
  <c r="X3034" i="1"/>
  <c r="H3034" i="1" s="1"/>
  <c r="H3036" i="1" s="1"/>
  <c r="X3035" i="1"/>
  <c r="I3034" i="1" s="1"/>
  <c r="I3036" i="1" s="1"/>
  <c r="X3036" i="1"/>
  <c r="H3035" i="1" s="1"/>
  <c r="X3037" i="1"/>
  <c r="I3035" i="1" s="1"/>
  <c r="X3038" i="1"/>
  <c r="H3038" i="1" s="1"/>
  <c r="H3040" i="1" s="1"/>
  <c r="X3039" i="1"/>
  <c r="I3038" i="1" s="1"/>
  <c r="I3040" i="1" s="1"/>
  <c r="X3040" i="1"/>
  <c r="H3039" i="1" s="1"/>
  <c r="X3041" i="1"/>
  <c r="I3039" i="1" s="1"/>
  <c r="X3042" i="1"/>
  <c r="X3043" i="1"/>
  <c r="X3044" i="1"/>
  <c r="H3043" i="1" s="1"/>
  <c r="X3045" i="1"/>
  <c r="I3043" i="1" s="1"/>
  <c r="X3046" i="1"/>
  <c r="H3046" i="1" s="1"/>
  <c r="X3047" i="1"/>
  <c r="I3046" i="1" s="1"/>
  <c r="X3048" i="1"/>
  <c r="H3047" i="1" s="1"/>
  <c r="X3049" i="1"/>
  <c r="I3047" i="1" s="1"/>
  <c r="X3050" i="1"/>
  <c r="H3050" i="1" s="1"/>
  <c r="H3052" i="1" s="1"/>
  <c r="X3051" i="1"/>
  <c r="I3050" i="1" s="1"/>
  <c r="I3052" i="1" s="1"/>
  <c r="X3052" i="1"/>
  <c r="H3051" i="1" s="1"/>
  <c r="X3053" i="1"/>
  <c r="I3051" i="1" s="1"/>
  <c r="X3054" i="1"/>
  <c r="H3054" i="1" s="1"/>
  <c r="H3056" i="1" s="1"/>
  <c r="X3055" i="1"/>
  <c r="I3054" i="1" s="1"/>
  <c r="I3056" i="1" s="1"/>
  <c r="X3056" i="1"/>
  <c r="H3055" i="1" s="1"/>
  <c r="X3057" i="1"/>
  <c r="I3055" i="1" s="1"/>
  <c r="X3058" i="1"/>
  <c r="H3058" i="1" s="1"/>
  <c r="H3060" i="1" s="1"/>
  <c r="X3059" i="1"/>
  <c r="I3058" i="1" s="1"/>
  <c r="I3060" i="1" s="1"/>
  <c r="X3060" i="1"/>
  <c r="H3059" i="1" s="1"/>
  <c r="X3061" i="1"/>
  <c r="I3059" i="1" s="1"/>
  <c r="X3062" i="1"/>
  <c r="H3062" i="1" s="1"/>
  <c r="H3064" i="1" s="1"/>
  <c r="X3063" i="1"/>
  <c r="I3062" i="1" s="1"/>
  <c r="X3064" i="1"/>
  <c r="H3063" i="1" s="1"/>
  <c r="X3065" i="1"/>
  <c r="I3063" i="1" s="1"/>
  <c r="X3066" i="1"/>
  <c r="H3066" i="1" s="1"/>
  <c r="H3068" i="1" s="1"/>
  <c r="X3067" i="1"/>
  <c r="I3066" i="1" s="1"/>
  <c r="I3068" i="1" s="1"/>
  <c r="X3068" i="1"/>
  <c r="H3067" i="1" s="1"/>
  <c r="X3069" i="1"/>
  <c r="I3067" i="1" s="1"/>
  <c r="X3070" i="1"/>
  <c r="H3070" i="1" s="1"/>
  <c r="X3071" i="1"/>
  <c r="I3070" i="1" s="1"/>
  <c r="X3072" i="1"/>
  <c r="H3071" i="1" s="1"/>
  <c r="X3073" i="1"/>
  <c r="I3071" i="1" s="1"/>
  <c r="X3074" i="1"/>
  <c r="H3074" i="1" s="1"/>
  <c r="H3076" i="1" s="1"/>
  <c r="X3075" i="1"/>
  <c r="I3074" i="1" s="1"/>
  <c r="I3076" i="1" s="1"/>
  <c r="X3076" i="1"/>
  <c r="H3075" i="1" s="1"/>
  <c r="X3077" i="1"/>
  <c r="I3075" i="1" s="1"/>
  <c r="X3078" i="1"/>
  <c r="H3078" i="1" s="1"/>
  <c r="X3079" i="1"/>
  <c r="I3078" i="1" s="1"/>
  <c r="X3080" i="1"/>
  <c r="H3079" i="1" s="1"/>
  <c r="X3081" i="1"/>
  <c r="I3079" i="1" s="1"/>
  <c r="X3082" i="1"/>
  <c r="H3082" i="1" s="1"/>
  <c r="H3084" i="1" s="1"/>
  <c r="X3083" i="1"/>
  <c r="I3082" i="1" s="1"/>
  <c r="I3084" i="1" s="1"/>
  <c r="X3084" i="1"/>
  <c r="H3083" i="1" s="1"/>
  <c r="X3085" i="1"/>
  <c r="I3083" i="1" s="1"/>
  <c r="X3086" i="1"/>
  <c r="H3086" i="1" s="1"/>
  <c r="H3088" i="1" s="1"/>
  <c r="X3087" i="1"/>
  <c r="I3086" i="1" s="1"/>
  <c r="X3088" i="1"/>
  <c r="H3087" i="1" s="1"/>
  <c r="X3089" i="1"/>
  <c r="I3087" i="1" s="1"/>
  <c r="X3090" i="1"/>
  <c r="H3090" i="1" s="1"/>
  <c r="H3092" i="1" s="1"/>
  <c r="X3091" i="1"/>
  <c r="I3090" i="1" s="1"/>
  <c r="I3092" i="1" s="1"/>
  <c r="X3092" i="1"/>
  <c r="H3091" i="1" s="1"/>
  <c r="X3093" i="1"/>
  <c r="I3091" i="1" s="1"/>
  <c r="X3094" i="1"/>
  <c r="H3094" i="1" s="1"/>
  <c r="H3096" i="1" s="1"/>
  <c r="X3095" i="1"/>
  <c r="I3094" i="1" s="1"/>
  <c r="I3096" i="1" s="1"/>
  <c r="X3096" i="1"/>
  <c r="H3095" i="1" s="1"/>
  <c r="X3097" i="1"/>
  <c r="I3095" i="1" s="1"/>
  <c r="X3098" i="1"/>
  <c r="H3098" i="1" s="1"/>
  <c r="H3100" i="1" s="1"/>
  <c r="X3099" i="1"/>
  <c r="I3098" i="1" s="1"/>
  <c r="I3100" i="1" s="1"/>
  <c r="X3100" i="1"/>
  <c r="H3099" i="1" s="1"/>
  <c r="X3101" i="1"/>
  <c r="I3099" i="1" s="1"/>
  <c r="X3102" i="1"/>
  <c r="H3102" i="1" s="1"/>
  <c r="H3104" i="1" s="1"/>
  <c r="X3103" i="1"/>
  <c r="I3102" i="1" s="1"/>
  <c r="I3104" i="1" s="1"/>
  <c r="X3104" i="1"/>
  <c r="H3103" i="1" s="1"/>
  <c r="X3105" i="1"/>
  <c r="I3103" i="1" s="1"/>
  <c r="X3106" i="1"/>
  <c r="H3106" i="1" s="1"/>
  <c r="H3108" i="1" s="1"/>
  <c r="X3107" i="1"/>
  <c r="I3106" i="1" s="1"/>
  <c r="I3108" i="1" s="1"/>
  <c r="X3108" i="1"/>
  <c r="H3107" i="1" s="1"/>
  <c r="X3109" i="1"/>
  <c r="I3107" i="1" s="1"/>
  <c r="X3110" i="1"/>
  <c r="H3110" i="1" s="1"/>
  <c r="H3112" i="1" s="1"/>
  <c r="X3111" i="1"/>
  <c r="I3110" i="1" s="1"/>
  <c r="I3112" i="1" s="1"/>
  <c r="X3112" i="1"/>
  <c r="H3111" i="1" s="1"/>
  <c r="X3113" i="1"/>
  <c r="I3111" i="1" s="1"/>
  <c r="X3114" i="1"/>
  <c r="H3114" i="1" s="1"/>
  <c r="H3116" i="1" s="1"/>
  <c r="X3115" i="1"/>
  <c r="I3114" i="1" s="1"/>
  <c r="I3116" i="1" s="1"/>
  <c r="X3116" i="1"/>
  <c r="H3115" i="1" s="1"/>
  <c r="X3117" i="1"/>
  <c r="I3115" i="1" s="1"/>
  <c r="X3118" i="1"/>
  <c r="H3118" i="1" s="1"/>
  <c r="X3119" i="1"/>
  <c r="I3118" i="1" s="1"/>
  <c r="X3120" i="1"/>
  <c r="H3119" i="1" s="1"/>
  <c r="X3121" i="1"/>
  <c r="I3119" i="1" s="1"/>
  <c r="X3122" i="1"/>
  <c r="H3122" i="1" s="1"/>
  <c r="X3123" i="1"/>
  <c r="I3122" i="1" s="1"/>
  <c r="X3124" i="1"/>
  <c r="H3123" i="1" s="1"/>
  <c r="X3125" i="1"/>
  <c r="I3123" i="1" s="1"/>
  <c r="X3126" i="1"/>
  <c r="H3126" i="1" s="1"/>
  <c r="H3128" i="1" s="1"/>
  <c r="X3127" i="1"/>
  <c r="I3126" i="1" s="1"/>
  <c r="I3128" i="1" s="1"/>
  <c r="X3128" i="1"/>
  <c r="H3127" i="1" s="1"/>
  <c r="X3129" i="1"/>
  <c r="I3127" i="1" s="1"/>
  <c r="X3130" i="1"/>
  <c r="H3130" i="1" s="1"/>
  <c r="H3132" i="1" s="1"/>
  <c r="X3131" i="1"/>
  <c r="I3130" i="1" s="1"/>
  <c r="I3132" i="1" s="1"/>
  <c r="X3132" i="1"/>
  <c r="H3131" i="1" s="1"/>
  <c r="X3133" i="1"/>
  <c r="I3131" i="1" s="1"/>
  <c r="X3134" i="1"/>
  <c r="H3134" i="1" s="1"/>
  <c r="X3135" i="1"/>
  <c r="I3134" i="1" s="1"/>
  <c r="X3136" i="1"/>
  <c r="H3135" i="1" s="1"/>
  <c r="X3137" i="1"/>
  <c r="I3135" i="1" s="1"/>
  <c r="X3138" i="1"/>
  <c r="H3138" i="1" s="1"/>
  <c r="H3140" i="1" s="1"/>
  <c r="X3139" i="1"/>
  <c r="I3138" i="1" s="1"/>
  <c r="I3140" i="1" s="1"/>
  <c r="X3140" i="1"/>
  <c r="H3139" i="1" s="1"/>
  <c r="X3141" i="1"/>
  <c r="I3139" i="1" s="1"/>
  <c r="X3142" i="1"/>
  <c r="H3142" i="1" s="1"/>
  <c r="X3143" i="1"/>
  <c r="I3142" i="1" s="1"/>
  <c r="X3144" i="1"/>
  <c r="H3143" i="1" s="1"/>
  <c r="X3145" i="1"/>
  <c r="I3143" i="1" s="1"/>
  <c r="X3146" i="1"/>
  <c r="H3146" i="1" s="1"/>
  <c r="H3148" i="1" s="1"/>
  <c r="X3147" i="1"/>
  <c r="I3146" i="1" s="1"/>
  <c r="I3148" i="1" s="1"/>
  <c r="X3148" i="1"/>
  <c r="H3147" i="1" s="1"/>
  <c r="X3149" i="1"/>
  <c r="I3147" i="1" s="1"/>
  <c r="X3150" i="1"/>
  <c r="H3150" i="1" s="1"/>
  <c r="X3151" i="1"/>
  <c r="I3150" i="1" s="1"/>
  <c r="X3152" i="1"/>
  <c r="H3151" i="1" s="1"/>
  <c r="X3153" i="1"/>
  <c r="I3151" i="1" s="1"/>
  <c r="X3154" i="1"/>
  <c r="H3154" i="1" s="1"/>
  <c r="X3155" i="1"/>
  <c r="I3154" i="1" s="1"/>
  <c r="X3156" i="1"/>
  <c r="H3155" i="1" s="1"/>
  <c r="X3157" i="1"/>
  <c r="I3155" i="1" s="1"/>
  <c r="X3158" i="1"/>
  <c r="H3158" i="1" s="1"/>
  <c r="X3159" i="1"/>
  <c r="I3158" i="1" s="1"/>
  <c r="X3160" i="1"/>
  <c r="H3159" i="1" s="1"/>
  <c r="X3161" i="1"/>
  <c r="I3159" i="1" s="1"/>
  <c r="X3162" i="1"/>
  <c r="H3162" i="1" s="1"/>
  <c r="H3164" i="1" s="1"/>
  <c r="X3163" i="1"/>
  <c r="I3162" i="1" s="1"/>
  <c r="I3164" i="1" s="1"/>
  <c r="X3164" i="1"/>
  <c r="H3163" i="1" s="1"/>
  <c r="X3165" i="1"/>
  <c r="I3163" i="1" s="1"/>
  <c r="X3166" i="1"/>
  <c r="H3166" i="1" s="1"/>
  <c r="H3168" i="1" s="1"/>
  <c r="X3167" i="1"/>
  <c r="I3166" i="1" s="1"/>
  <c r="I3168" i="1" s="1"/>
  <c r="X3168" i="1"/>
  <c r="H3167" i="1" s="1"/>
  <c r="X3169" i="1"/>
  <c r="I3167" i="1" s="1"/>
  <c r="X3170" i="1"/>
  <c r="H3170" i="1" s="1"/>
  <c r="H3172" i="1" s="1"/>
  <c r="X3171" i="1"/>
  <c r="I3170" i="1" s="1"/>
  <c r="I3172" i="1" s="1"/>
  <c r="X3172" i="1"/>
  <c r="H3171" i="1" s="1"/>
  <c r="X3173" i="1"/>
  <c r="I3171" i="1" s="1"/>
  <c r="X3174" i="1"/>
  <c r="H3174" i="1" s="1"/>
  <c r="X3175" i="1"/>
  <c r="I3174" i="1" s="1"/>
  <c r="X3176" i="1"/>
  <c r="H3175" i="1" s="1"/>
  <c r="X3177" i="1"/>
  <c r="I3175" i="1" s="1"/>
  <c r="X3178" i="1"/>
  <c r="H3178" i="1" s="1"/>
  <c r="H3180" i="1" s="1"/>
  <c r="X3179" i="1"/>
  <c r="I3178" i="1" s="1"/>
  <c r="I3180" i="1" s="1"/>
  <c r="X3180" i="1"/>
  <c r="H3179" i="1" s="1"/>
  <c r="X3181" i="1"/>
  <c r="I3179" i="1" s="1"/>
  <c r="X3182" i="1"/>
  <c r="H3182" i="1" s="1"/>
  <c r="X3183" i="1"/>
  <c r="I3182" i="1" s="1"/>
  <c r="X3184" i="1"/>
  <c r="H3183" i="1" s="1"/>
  <c r="X3185" i="1"/>
  <c r="I3183" i="1" s="1"/>
  <c r="X3186" i="1"/>
  <c r="H3186" i="1" s="1"/>
  <c r="X3187" i="1"/>
  <c r="I3186" i="1" s="1"/>
  <c r="X3188" i="1"/>
  <c r="H3187" i="1" s="1"/>
  <c r="X3189" i="1"/>
  <c r="I3187" i="1" s="1"/>
  <c r="X3190" i="1"/>
  <c r="H3190" i="1" s="1"/>
  <c r="X3191" i="1"/>
  <c r="I3190" i="1" s="1"/>
  <c r="X3192" i="1"/>
  <c r="H3191" i="1" s="1"/>
  <c r="X3193" i="1"/>
  <c r="I3191" i="1" s="1"/>
  <c r="X3194" i="1"/>
  <c r="H3194" i="1" s="1"/>
  <c r="X3195" i="1"/>
  <c r="I3194" i="1" s="1"/>
  <c r="X3196" i="1"/>
  <c r="H3195" i="1" s="1"/>
  <c r="X3197" i="1"/>
  <c r="I3195" i="1" s="1"/>
  <c r="X3198" i="1"/>
  <c r="H3198" i="1" s="1"/>
  <c r="X3199" i="1"/>
  <c r="I3198" i="1" s="1"/>
  <c r="X3200" i="1"/>
  <c r="H3199" i="1" s="1"/>
  <c r="X3201" i="1"/>
  <c r="I3199" i="1" s="1"/>
  <c r="X3202" i="1"/>
  <c r="H3202" i="1" s="1"/>
  <c r="H3204" i="1" s="1"/>
  <c r="X3203" i="1"/>
  <c r="I3202" i="1" s="1"/>
  <c r="I3204" i="1" s="1"/>
  <c r="X3204" i="1"/>
  <c r="H3203" i="1" s="1"/>
  <c r="X3205" i="1"/>
  <c r="I3203" i="1" s="1"/>
  <c r="X3206" i="1"/>
  <c r="H3206" i="1" s="1"/>
  <c r="X3207" i="1"/>
  <c r="I3206" i="1" s="1"/>
  <c r="I3208" i="1" s="1"/>
  <c r="X3208" i="1"/>
  <c r="H3207" i="1" s="1"/>
  <c r="X3209" i="1"/>
  <c r="I3207" i="1" s="1"/>
  <c r="X3210" i="1"/>
  <c r="H3210" i="1" s="1"/>
  <c r="X3211" i="1"/>
  <c r="I3210" i="1" s="1"/>
  <c r="X3212" i="1"/>
  <c r="H3211" i="1" s="1"/>
  <c r="X3213" i="1"/>
  <c r="I3211" i="1" s="1"/>
  <c r="X3214" i="1"/>
  <c r="H3214" i="1" s="1"/>
  <c r="X3215" i="1"/>
  <c r="I3214" i="1" s="1"/>
  <c r="X3216" i="1"/>
  <c r="H3215" i="1" s="1"/>
  <c r="X3217" i="1"/>
  <c r="I3215" i="1" s="1"/>
  <c r="X3218" i="1"/>
  <c r="H3218" i="1" s="1"/>
  <c r="H3220" i="1" s="1"/>
  <c r="X3219" i="1"/>
  <c r="I3218" i="1" s="1"/>
  <c r="I3220" i="1" s="1"/>
  <c r="X3220" i="1"/>
  <c r="H3219" i="1" s="1"/>
  <c r="X3221" i="1"/>
  <c r="I3219" i="1" s="1"/>
  <c r="X3222" i="1"/>
  <c r="H3222" i="1" s="1"/>
  <c r="H3224" i="1" s="1"/>
  <c r="X3223" i="1"/>
  <c r="I3222" i="1" s="1"/>
  <c r="I3224" i="1" s="1"/>
  <c r="X3224" i="1"/>
  <c r="H3223" i="1" s="1"/>
  <c r="X3225" i="1"/>
  <c r="I3223" i="1" s="1"/>
  <c r="X3226" i="1"/>
  <c r="H3226" i="1" s="1"/>
  <c r="H3228" i="1" s="1"/>
  <c r="X3227" i="1"/>
  <c r="I3226" i="1" s="1"/>
  <c r="I3228" i="1" s="1"/>
  <c r="X3228" i="1"/>
  <c r="H3227" i="1" s="1"/>
  <c r="X3229" i="1"/>
  <c r="I3227" i="1" s="1"/>
  <c r="X3230" i="1"/>
  <c r="H3230" i="1" s="1"/>
  <c r="X3231" i="1"/>
  <c r="I3230" i="1" s="1"/>
  <c r="X3232" i="1"/>
  <c r="H3231" i="1" s="1"/>
  <c r="X3233" i="1"/>
  <c r="I3231" i="1" s="1"/>
  <c r="X3234" i="1"/>
  <c r="H3234" i="1" s="1"/>
  <c r="H3236" i="1" s="1"/>
  <c r="X3235" i="1"/>
  <c r="I3234" i="1" s="1"/>
  <c r="I3236" i="1" s="1"/>
  <c r="X3236" i="1"/>
  <c r="H3235" i="1" s="1"/>
  <c r="X3237" i="1"/>
  <c r="I3235" i="1" s="1"/>
  <c r="X3238" i="1"/>
  <c r="H3238" i="1" s="1"/>
  <c r="X3239" i="1"/>
  <c r="I3238" i="1" s="1"/>
  <c r="X3240" i="1"/>
  <c r="H3239" i="1" s="1"/>
  <c r="X3241" i="1"/>
  <c r="I3239" i="1" s="1"/>
  <c r="X3242" i="1"/>
  <c r="H3242" i="1" s="1"/>
  <c r="X3243" i="1"/>
  <c r="I3242" i="1" s="1"/>
  <c r="X3244" i="1"/>
  <c r="H3243" i="1" s="1"/>
  <c r="X3245" i="1"/>
  <c r="I3243" i="1" s="1"/>
  <c r="X3246" i="1"/>
  <c r="H3246" i="1" s="1"/>
  <c r="X3247" i="1"/>
  <c r="I3246" i="1" s="1"/>
  <c r="X3248" i="1"/>
  <c r="H3247" i="1" s="1"/>
  <c r="X3249" i="1"/>
  <c r="I3247" i="1" s="1"/>
  <c r="X3250" i="1"/>
  <c r="H3250" i="1" s="1"/>
  <c r="H3252" i="1" s="1"/>
  <c r="X3251" i="1"/>
  <c r="I3250" i="1" s="1"/>
  <c r="I3252" i="1" s="1"/>
  <c r="X3252" i="1"/>
  <c r="H3251" i="1" s="1"/>
  <c r="X3253" i="1"/>
  <c r="I3251" i="1" s="1"/>
  <c r="X3254" i="1"/>
  <c r="H3254" i="1" s="1"/>
  <c r="X3255" i="1"/>
  <c r="I3254" i="1" s="1"/>
  <c r="X3256" i="1"/>
  <c r="H3255" i="1" s="1"/>
  <c r="X3257" i="1"/>
  <c r="I3255" i="1" s="1"/>
  <c r="X3258" i="1"/>
  <c r="H3258" i="1" s="1"/>
  <c r="H3260" i="1" s="1"/>
  <c r="X3259" i="1"/>
  <c r="I3258" i="1" s="1"/>
  <c r="I3260" i="1" s="1"/>
  <c r="X3260" i="1"/>
  <c r="H3259" i="1" s="1"/>
  <c r="X3261" i="1"/>
  <c r="I3259" i="1" s="1"/>
  <c r="X3262" i="1"/>
  <c r="H3262" i="1" s="1"/>
  <c r="X3263" i="1"/>
  <c r="I3262" i="1" s="1"/>
  <c r="X3264" i="1"/>
  <c r="H3263" i="1" s="1"/>
  <c r="X3265" i="1"/>
  <c r="I3263" i="1" s="1"/>
  <c r="X3266" i="1"/>
  <c r="H3266" i="1" s="1"/>
  <c r="H3268" i="1" s="1"/>
  <c r="X3267" i="1"/>
  <c r="I3266" i="1" s="1"/>
  <c r="I3268" i="1" s="1"/>
  <c r="X3268" i="1"/>
  <c r="H3267" i="1" s="1"/>
  <c r="X3269" i="1"/>
  <c r="I3267" i="1" s="1"/>
  <c r="X3270" i="1"/>
  <c r="H3270" i="1" s="1"/>
  <c r="X3271" i="1"/>
  <c r="I3270" i="1" s="1"/>
  <c r="X3272" i="1"/>
  <c r="H3271" i="1" s="1"/>
  <c r="X3273" i="1"/>
  <c r="I3271" i="1" s="1"/>
  <c r="X3274" i="1"/>
  <c r="H3274" i="1" s="1"/>
  <c r="H3276" i="1" s="1"/>
  <c r="X3275" i="1"/>
  <c r="I3274" i="1" s="1"/>
  <c r="X3276" i="1"/>
  <c r="H3275" i="1" s="1"/>
  <c r="X3277" i="1"/>
  <c r="I3275" i="1" s="1"/>
  <c r="X3278" i="1"/>
  <c r="H3278" i="1" s="1"/>
  <c r="H3280" i="1" s="1"/>
  <c r="X3279" i="1"/>
  <c r="I3278" i="1" s="1"/>
  <c r="I3280" i="1" s="1"/>
  <c r="X3280" i="1"/>
  <c r="H3279" i="1" s="1"/>
  <c r="X3281" i="1"/>
  <c r="I3279" i="1" s="1"/>
  <c r="X3282" i="1"/>
  <c r="H3282" i="1" s="1"/>
  <c r="H3284" i="1" s="1"/>
  <c r="X3283" i="1"/>
  <c r="I3282" i="1" s="1"/>
  <c r="I3284" i="1" s="1"/>
  <c r="X3284" i="1"/>
  <c r="H3283" i="1" s="1"/>
  <c r="X3285" i="1"/>
  <c r="I3283" i="1" s="1"/>
  <c r="X3286" i="1"/>
  <c r="H3286" i="1" s="1"/>
  <c r="X3287" i="1"/>
  <c r="I3286" i="1" s="1"/>
  <c r="I3288" i="1" s="1"/>
  <c r="X3288" i="1"/>
  <c r="H3287" i="1" s="1"/>
  <c r="X3289" i="1"/>
  <c r="I3287" i="1" s="1"/>
  <c r="X3290" i="1"/>
  <c r="H3290" i="1" s="1"/>
  <c r="X3291" i="1"/>
  <c r="I3290" i="1" s="1"/>
  <c r="X3292" i="1"/>
  <c r="H3291" i="1" s="1"/>
  <c r="X3293" i="1"/>
  <c r="I3291" i="1" s="1"/>
  <c r="X3294" i="1"/>
  <c r="H3294" i="1" s="1"/>
  <c r="X3295" i="1"/>
  <c r="I3294" i="1" s="1"/>
  <c r="X3296" i="1"/>
  <c r="H3295" i="1" s="1"/>
  <c r="X3297" i="1"/>
  <c r="I3295" i="1" s="1"/>
  <c r="X3298" i="1"/>
  <c r="H3298" i="1" s="1"/>
  <c r="H3300" i="1" s="1"/>
  <c r="X3299" i="1"/>
  <c r="I3298" i="1" s="1"/>
  <c r="I3300" i="1" s="1"/>
  <c r="X3300" i="1"/>
  <c r="H3299" i="1" s="1"/>
  <c r="X3301" i="1"/>
  <c r="I3299" i="1" s="1"/>
  <c r="X3302" i="1"/>
  <c r="H3302" i="1" s="1"/>
  <c r="X3303" i="1"/>
  <c r="I3302" i="1" s="1"/>
  <c r="X3304" i="1"/>
  <c r="H3303" i="1" s="1"/>
  <c r="X3305" i="1"/>
  <c r="I3303" i="1" s="1"/>
  <c r="X3306" i="1"/>
  <c r="H3306" i="1" s="1"/>
  <c r="X3307" i="1"/>
  <c r="I3306" i="1" s="1"/>
  <c r="X3308" i="1"/>
  <c r="H3307" i="1" s="1"/>
  <c r="X3309" i="1"/>
  <c r="I3307" i="1" s="1"/>
  <c r="X3310" i="1"/>
  <c r="H3310" i="1" s="1"/>
  <c r="X3311" i="1"/>
  <c r="I3310" i="1" s="1"/>
  <c r="X3312" i="1"/>
  <c r="H3311" i="1" s="1"/>
  <c r="X3313" i="1"/>
  <c r="I3311" i="1" s="1"/>
  <c r="X3314" i="1"/>
  <c r="H3314" i="1" s="1"/>
  <c r="H3316" i="1" s="1"/>
  <c r="X3315" i="1"/>
  <c r="I3314" i="1" s="1"/>
  <c r="I3316" i="1" s="1"/>
  <c r="X3316" i="1"/>
  <c r="H3315" i="1" s="1"/>
  <c r="X3317" i="1"/>
  <c r="I3315" i="1" s="1"/>
  <c r="X3318" i="1"/>
  <c r="H3318" i="1" s="1"/>
  <c r="H3320" i="1" s="1"/>
  <c r="X3319" i="1"/>
  <c r="I3318" i="1" s="1"/>
  <c r="I3320" i="1" s="1"/>
  <c r="X3320" i="1"/>
  <c r="H3319" i="1" s="1"/>
  <c r="X3321" i="1"/>
  <c r="I3319" i="1" s="1"/>
  <c r="X3322" i="1"/>
  <c r="H3322" i="1" s="1"/>
  <c r="H3324" i="1" s="1"/>
  <c r="X3323" i="1"/>
  <c r="I3322" i="1" s="1"/>
  <c r="I3324" i="1" s="1"/>
  <c r="X3324" i="1"/>
  <c r="H3323" i="1" s="1"/>
  <c r="X3325" i="1"/>
  <c r="I3323" i="1" s="1"/>
  <c r="X3326" i="1"/>
  <c r="H3326" i="1" s="1"/>
  <c r="H3328" i="1" s="1"/>
  <c r="X3327" i="1"/>
  <c r="I3326" i="1" s="1"/>
  <c r="I3328" i="1" s="1"/>
  <c r="X3328" i="1"/>
  <c r="H3327" i="1" s="1"/>
  <c r="X3329" i="1"/>
  <c r="I3327" i="1" s="1"/>
  <c r="X3330" i="1"/>
  <c r="H3330" i="1" s="1"/>
  <c r="H3332" i="1" s="1"/>
  <c r="X3331" i="1"/>
  <c r="I3330" i="1" s="1"/>
  <c r="I3332" i="1" s="1"/>
  <c r="X3332" i="1"/>
  <c r="H3331" i="1" s="1"/>
  <c r="X3333" i="1"/>
  <c r="I3331" i="1" s="1"/>
  <c r="X3334" i="1"/>
  <c r="H3334" i="1" s="1"/>
  <c r="X3335" i="1"/>
  <c r="I3334" i="1" s="1"/>
  <c r="X3336" i="1"/>
  <c r="H3335" i="1" s="1"/>
  <c r="X3337" i="1"/>
  <c r="I3335" i="1" s="1"/>
  <c r="X3338" i="1"/>
  <c r="H3338" i="1" s="1"/>
  <c r="H3340" i="1" s="1"/>
  <c r="X3339" i="1"/>
  <c r="I3338" i="1" s="1"/>
  <c r="I3340" i="1" s="1"/>
  <c r="X3340" i="1"/>
  <c r="H3339" i="1" s="1"/>
  <c r="X3341" i="1"/>
  <c r="I3339" i="1" s="1"/>
  <c r="X3342" i="1"/>
  <c r="H3342" i="1" s="1"/>
  <c r="X3343" i="1"/>
  <c r="I3342" i="1" s="1"/>
  <c r="X3344" i="1"/>
  <c r="H3343" i="1" s="1"/>
  <c r="X3345" i="1"/>
  <c r="I3343" i="1" s="1"/>
  <c r="X3346" i="1"/>
  <c r="H3346" i="1" s="1"/>
  <c r="H3348" i="1" s="1"/>
  <c r="X3347" i="1"/>
  <c r="I3346" i="1" s="1"/>
  <c r="I3348" i="1" s="1"/>
  <c r="X3348" i="1"/>
  <c r="H3347" i="1" s="1"/>
  <c r="X3349" i="1"/>
  <c r="I3347" i="1" s="1"/>
  <c r="X3350" i="1"/>
  <c r="H3350" i="1" s="1"/>
  <c r="X3351" i="1"/>
  <c r="I3350" i="1" s="1"/>
  <c r="X3352" i="1"/>
  <c r="H3351" i="1" s="1"/>
  <c r="X3353" i="1"/>
  <c r="I3351" i="1" s="1"/>
  <c r="X3354" i="1"/>
  <c r="H3354" i="1" s="1"/>
  <c r="H3356" i="1" s="1"/>
  <c r="X3355" i="1"/>
  <c r="I3354" i="1" s="1"/>
  <c r="I3356" i="1" s="1"/>
  <c r="X3356" i="1"/>
  <c r="H3355" i="1" s="1"/>
  <c r="X3357" i="1"/>
  <c r="I3355" i="1" s="1"/>
  <c r="X3358" i="1"/>
  <c r="H3358" i="1" s="1"/>
  <c r="X3359" i="1"/>
  <c r="I3358" i="1" s="1"/>
  <c r="I3360" i="1" s="1"/>
  <c r="X3360" i="1"/>
  <c r="H3359" i="1" s="1"/>
  <c r="X3361" i="1"/>
  <c r="I3359" i="1" s="1"/>
  <c r="X3362" i="1"/>
  <c r="H3362" i="1" s="1"/>
  <c r="X3363" i="1"/>
  <c r="I3362" i="1" s="1"/>
  <c r="X3364" i="1"/>
  <c r="H3363" i="1" s="1"/>
  <c r="X3365" i="1"/>
  <c r="I3363" i="1" s="1"/>
  <c r="X3366" i="1"/>
  <c r="H3366" i="1" s="1"/>
  <c r="X3367" i="1"/>
  <c r="I3366" i="1" s="1"/>
  <c r="X3368" i="1"/>
  <c r="H3367" i="1" s="1"/>
  <c r="X3369" i="1"/>
  <c r="I3367" i="1" s="1"/>
  <c r="X3370" i="1"/>
  <c r="H3370" i="1" s="1"/>
  <c r="H3372" i="1" s="1"/>
  <c r="X3371" i="1"/>
  <c r="I3370" i="1" s="1"/>
  <c r="I3372" i="1" s="1"/>
  <c r="X3372" i="1"/>
  <c r="H3371" i="1" s="1"/>
  <c r="X3373" i="1"/>
  <c r="I3371" i="1" s="1"/>
  <c r="X3374" i="1"/>
  <c r="H3374" i="1" s="1"/>
  <c r="X3375" i="1"/>
  <c r="I3374" i="1" s="1"/>
  <c r="X3376" i="1"/>
  <c r="H3375" i="1" s="1"/>
  <c r="X3377" i="1"/>
  <c r="I3375" i="1" s="1"/>
  <c r="X3378" i="1"/>
  <c r="H3378" i="1" s="1"/>
  <c r="H3380" i="1" s="1"/>
  <c r="X3379" i="1"/>
  <c r="I3378" i="1" s="1"/>
  <c r="I3380" i="1" s="1"/>
  <c r="X3380" i="1"/>
  <c r="H3379" i="1" s="1"/>
  <c r="X3381" i="1"/>
  <c r="I3379" i="1" s="1"/>
  <c r="X3382" i="1"/>
  <c r="H3382" i="1" s="1"/>
  <c r="X3383" i="1"/>
  <c r="I3382" i="1" s="1"/>
  <c r="X3384" i="1"/>
  <c r="H3383" i="1" s="1"/>
  <c r="X3385" i="1"/>
  <c r="I3383" i="1" s="1"/>
  <c r="X3386" i="1"/>
  <c r="H3386" i="1" s="1"/>
  <c r="X3387" i="1"/>
  <c r="I3386" i="1" s="1"/>
  <c r="X3388" i="1"/>
  <c r="H3387" i="1" s="1"/>
  <c r="X3389" i="1"/>
  <c r="I3387" i="1" s="1"/>
  <c r="X3390" i="1"/>
  <c r="H3390" i="1" s="1"/>
  <c r="X3391" i="1"/>
  <c r="I3390" i="1" s="1"/>
  <c r="X3392" i="1"/>
  <c r="H3391" i="1" s="1"/>
  <c r="X3393" i="1"/>
  <c r="I3391" i="1" s="1"/>
  <c r="X3394" i="1"/>
  <c r="H3394" i="1" s="1"/>
  <c r="H3396" i="1" s="1"/>
  <c r="X3395" i="1"/>
  <c r="I3394" i="1" s="1"/>
  <c r="I3396" i="1" s="1"/>
  <c r="X3396" i="1"/>
  <c r="H3395" i="1" s="1"/>
  <c r="X3397" i="1"/>
  <c r="I3395" i="1" s="1"/>
  <c r="X3398" i="1"/>
  <c r="H3398" i="1" s="1"/>
  <c r="X3399" i="1"/>
  <c r="I3398" i="1" s="1"/>
  <c r="X3400" i="1"/>
  <c r="H3399" i="1" s="1"/>
  <c r="X3401" i="1"/>
  <c r="I3399" i="1" s="1"/>
  <c r="X3402" i="1"/>
  <c r="H3402" i="1" s="1"/>
  <c r="H3404" i="1" s="1"/>
  <c r="X3403" i="1"/>
  <c r="I3402" i="1" s="1"/>
  <c r="I3404" i="1" s="1"/>
  <c r="X3404" i="1"/>
  <c r="H3403" i="1" s="1"/>
  <c r="X3405" i="1"/>
  <c r="I3403" i="1" s="1"/>
  <c r="X3406" i="1"/>
  <c r="H3406" i="1" s="1"/>
  <c r="X3407" i="1"/>
  <c r="I3406" i="1" s="1"/>
  <c r="X3408" i="1"/>
  <c r="H3407" i="1" s="1"/>
  <c r="X3409" i="1"/>
  <c r="I3407" i="1" s="1"/>
  <c r="X3410" i="1"/>
  <c r="H3410" i="1" s="1"/>
  <c r="H3412" i="1" s="1"/>
  <c r="X3411" i="1"/>
  <c r="I3410" i="1" s="1"/>
  <c r="I3412" i="1" s="1"/>
  <c r="X3412" i="1"/>
  <c r="H3411" i="1" s="1"/>
  <c r="X3413" i="1"/>
  <c r="I3411" i="1" s="1"/>
  <c r="X3414" i="1"/>
  <c r="H3414" i="1" s="1"/>
  <c r="X3415" i="1"/>
  <c r="I3414" i="1" s="1"/>
  <c r="I3416" i="1" s="1"/>
  <c r="X3416" i="1"/>
  <c r="H3415" i="1" s="1"/>
  <c r="X3417" i="1"/>
  <c r="I3415" i="1" s="1"/>
  <c r="X3418" i="1"/>
  <c r="H3418" i="1" s="1"/>
  <c r="H3420" i="1" s="1"/>
  <c r="X3419" i="1"/>
  <c r="I3418" i="1" s="1"/>
  <c r="I3420" i="1" s="1"/>
  <c r="X3420" i="1"/>
  <c r="H3419" i="1" s="1"/>
  <c r="X3421" i="1"/>
  <c r="I3419" i="1" s="1"/>
  <c r="X3422" i="1"/>
  <c r="H3422" i="1" s="1"/>
  <c r="X3423" i="1"/>
  <c r="I3422" i="1" s="1"/>
  <c r="X3424" i="1"/>
  <c r="H3423" i="1" s="1"/>
  <c r="X3425" i="1"/>
  <c r="I3423" i="1" s="1"/>
  <c r="X3426" i="1"/>
  <c r="H3426" i="1" s="1"/>
  <c r="X3427" i="1"/>
  <c r="I3426" i="1" s="1"/>
  <c r="X3428" i="1"/>
  <c r="H3427" i="1" s="1"/>
  <c r="X3429" i="1"/>
  <c r="I3427" i="1" s="1"/>
  <c r="X3430" i="1"/>
  <c r="H3430" i="1" s="1"/>
  <c r="X3431" i="1"/>
  <c r="I3430" i="1" s="1"/>
  <c r="X3432" i="1"/>
  <c r="H3431" i="1" s="1"/>
  <c r="X3433" i="1"/>
  <c r="I3431" i="1" s="1"/>
  <c r="X3434" i="1"/>
  <c r="H3434" i="1" s="1"/>
  <c r="H3436" i="1" s="1"/>
  <c r="X3435" i="1"/>
  <c r="I3434" i="1" s="1"/>
  <c r="I3436" i="1" s="1"/>
  <c r="X3436" i="1"/>
  <c r="H3435" i="1" s="1"/>
  <c r="X3437" i="1"/>
  <c r="I3435" i="1" s="1"/>
  <c r="X3438" i="1"/>
  <c r="H3438" i="1" s="1"/>
  <c r="X3439" i="1"/>
  <c r="I3438" i="1" s="1"/>
  <c r="X3440" i="1"/>
  <c r="H3439" i="1" s="1"/>
  <c r="X3441" i="1"/>
  <c r="I3439" i="1" s="1"/>
  <c r="X3442" i="1"/>
  <c r="H3442" i="1" s="1"/>
  <c r="H3444" i="1" s="1"/>
  <c r="X3443" i="1"/>
  <c r="I3442" i="1" s="1"/>
  <c r="I3444" i="1" s="1"/>
  <c r="X3444" i="1"/>
  <c r="H3443" i="1" s="1"/>
  <c r="X3445" i="1"/>
  <c r="I3443" i="1" s="1"/>
  <c r="X3446" i="1"/>
  <c r="H3446" i="1" s="1"/>
  <c r="X3447" i="1"/>
  <c r="I3446" i="1" s="1"/>
  <c r="X3448" i="1"/>
  <c r="H3447" i="1" s="1"/>
  <c r="X3449" i="1"/>
  <c r="I3447" i="1" s="1"/>
  <c r="X3450" i="1"/>
  <c r="H3450" i="1" s="1"/>
  <c r="H3452" i="1" s="1"/>
  <c r="X3451" i="1"/>
  <c r="I3450" i="1" s="1"/>
  <c r="I3452" i="1" s="1"/>
  <c r="X3452" i="1"/>
  <c r="H3451" i="1" s="1"/>
  <c r="X3453" i="1"/>
  <c r="I3451" i="1" s="1"/>
  <c r="X3454" i="1"/>
  <c r="H3454" i="1" s="1"/>
  <c r="X3455" i="1"/>
  <c r="I3454" i="1" s="1"/>
  <c r="X3456" i="1"/>
  <c r="H3455" i="1" s="1"/>
  <c r="X3457" i="1"/>
  <c r="I3455" i="1" s="1"/>
  <c r="X3458" i="1"/>
  <c r="H3458" i="1" s="1"/>
  <c r="H3460" i="1" s="1"/>
  <c r="X3459" i="1"/>
  <c r="I3458" i="1" s="1"/>
  <c r="I3460" i="1" s="1"/>
  <c r="X3460" i="1"/>
  <c r="H3459" i="1" s="1"/>
  <c r="X3461" i="1"/>
  <c r="I3459" i="1" s="1"/>
  <c r="X3462" i="1"/>
  <c r="H3462" i="1" s="1"/>
  <c r="X3463" i="1"/>
  <c r="I3462" i="1" s="1"/>
  <c r="X3464" i="1"/>
  <c r="H3463" i="1" s="1"/>
  <c r="X3465" i="1"/>
  <c r="I3463" i="1" s="1"/>
  <c r="X3466" i="1"/>
  <c r="H3466" i="1" s="1"/>
  <c r="X3467" i="1"/>
  <c r="I3466" i="1" s="1"/>
  <c r="X3468" i="1"/>
  <c r="H3467" i="1" s="1"/>
  <c r="X3469" i="1"/>
  <c r="I3467" i="1" s="1"/>
  <c r="X3470" i="1"/>
  <c r="H3470" i="1" s="1"/>
  <c r="X3471" i="1"/>
  <c r="I3470" i="1" s="1"/>
  <c r="X3472" i="1"/>
  <c r="H3471" i="1" s="1"/>
  <c r="X3473" i="1"/>
  <c r="I3471" i="1" s="1"/>
  <c r="X3474" i="1"/>
  <c r="H3474" i="1" s="1"/>
  <c r="H3476" i="1" s="1"/>
  <c r="X3475" i="1"/>
  <c r="I3474" i="1" s="1"/>
  <c r="I3476" i="1" s="1"/>
  <c r="X3476" i="1"/>
  <c r="H3475" i="1" s="1"/>
  <c r="X3477" i="1"/>
  <c r="I3475" i="1" s="1"/>
  <c r="X3478" i="1"/>
  <c r="H3478" i="1" s="1"/>
  <c r="X3479" i="1"/>
  <c r="I3478" i="1" s="1"/>
  <c r="X3480" i="1"/>
  <c r="H3479" i="1" s="1"/>
  <c r="X3481" i="1"/>
  <c r="I3479" i="1" s="1"/>
  <c r="X3482" i="1"/>
  <c r="H3482" i="1" s="1"/>
  <c r="H3484" i="1" s="1"/>
  <c r="X3483" i="1"/>
  <c r="I3482" i="1" s="1"/>
  <c r="I3484" i="1" s="1"/>
  <c r="X3484" i="1"/>
  <c r="H3483" i="1" s="1"/>
  <c r="X3485" i="1"/>
  <c r="I3483" i="1" s="1"/>
  <c r="X3486" i="1"/>
  <c r="H3486" i="1" s="1"/>
  <c r="X3487" i="1"/>
  <c r="I3486" i="1" s="1"/>
  <c r="X3488" i="1"/>
  <c r="H3487" i="1" s="1"/>
  <c r="X3489" i="1"/>
  <c r="I3487" i="1" s="1"/>
  <c r="X3490" i="1"/>
  <c r="H3490" i="1" s="1"/>
  <c r="X3491" i="1"/>
  <c r="I3490" i="1" s="1"/>
  <c r="X3492" i="1"/>
  <c r="H3491" i="1" s="1"/>
  <c r="X3493" i="1"/>
  <c r="I3491" i="1" s="1"/>
  <c r="X3494" i="1"/>
  <c r="H3494" i="1" s="1"/>
  <c r="X3495" i="1"/>
  <c r="I3494" i="1" s="1"/>
  <c r="X3496" i="1"/>
  <c r="H3495" i="1" s="1"/>
  <c r="X3497" i="1"/>
  <c r="I3495" i="1" s="1"/>
  <c r="X3498" i="1"/>
  <c r="H3498" i="1" s="1"/>
  <c r="H3500" i="1" s="1"/>
  <c r="X3499" i="1"/>
  <c r="I3498" i="1" s="1"/>
  <c r="I3500" i="1" s="1"/>
  <c r="X3500" i="1"/>
  <c r="H3499" i="1" s="1"/>
  <c r="X3501" i="1"/>
  <c r="I3499" i="1" s="1"/>
  <c r="X3502" i="1"/>
  <c r="H3502" i="1" s="1"/>
  <c r="X3503" i="1"/>
  <c r="I3502" i="1" s="1"/>
  <c r="X3504" i="1"/>
  <c r="H3503" i="1" s="1"/>
  <c r="X3505" i="1"/>
  <c r="I3503" i="1" s="1"/>
  <c r="X3506" i="1"/>
  <c r="H3506" i="1" s="1"/>
  <c r="H3508" i="1" s="1"/>
  <c r="X3507" i="1"/>
  <c r="I3506" i="1" s="1"/>
  <c r="I3508" i="1" s="1"/>
  <c r="X3508" i="1"/>
  <c r="H3507" i="1" s="1"/>
  <c r="X3509" i="1"/>
  <c r="I3507" i="1" s="1"/>
  <c r="X3510" i="1"/>
  <c r="H3510" i="1" s="1"/>
  <c r="H3512" i="1" s="1"/>
  <c r="X3511" i="1"/>
  <c r="I3510" i="1" s="1"/>
  <c r="I3512" i="1" s="1"/>
  <c r="X3512" i="1"/>
  <c r="H3511" i="1" s="1"/>
  <c r="X3513" i="1"/>
  <c r="I3511" i="1" s="1"/>
  <c r="X3514" i="1"/>
  <c r="H3514" i="1" s="1"/>
  <c r="X3515" i="1"/>
  <c r="I3514" i="1" s="1"/>
  <c r="X3516" i="1"/>
  <c r="H3515" i="1" s="1"/>
  <c r="X3517" i="1"/>
  <c r="I3515" i="1" s="1"/>
  <c r="X3518" i="1"/>
  <c r="H3518" i="1" s="1"/>
  <c r="H3520" i="1" s="1"/>
  <c r="X3519" i="1"/>
  <c r="I3518" i="1" s="1"/>
  <c r="I3520" i="1" s="1"/>
  <c r="X3520" i="1"/>
  <c r="H3519" i="1" s="1"/>
  <c r="X3521" i="1"/>
  <c r="I3519" i="1" s="1"/>
  <c r="X3522" i="1"/>
  <c r="H3522" i="1" s="1"/>
  <c r="H3524" i="1" s="1"/>
  <c r="X3523" i="1"/>
  <c r="I3522" i="1" s="1"/>
  <c r="X3524" i="1"/>
  <c r="H3523" i="1" s="1"/>
  <c r="X3525" i="1"/>
  <c r="I3523" i="1" s="1"/>
  <c r="X3526" i="1"/>
  <c r="H3526" i="1" s="1"/>
  <c r="H3528" i="1" s="1"/>
  <c r="X3527" i="1"/>
  <c r="I3526" i="1" s="1"/>
  <c r="I3528" i="1" s="1"/>
  <c r="X3528" i="1"/>
  <c r="H3527" i="1" s="1"/>
  <c r="X3529" i="1"/>
  <c r="I3527" i="1" s="1"/>
  <c r="X3530" i="1"/>
  <c r="H3530" i="1" s="1"/>
  <c r="H3532" i="1" s="1"/>
  <c r="X3531" i="1"/>
  <c r="I3530" i="1" s="1"/>
  <c r="I3532" i="1" s="1"/>
  <c r="X3532" i="1"/>
  <c r="H3531" i="1" s="1"/>
  <c r="X3533" i="1"/>
  <c r="I3531" i="1" s="1"/>
  <c r="X3534" i="1"/>
  <c r="H3534" i="1" s="1"/>
  <c r="H3536" i="1" s="1"/>
  <c r="X3535" i="1"/>
  <c r="I3534" i="1" s="1"/>
  <c r="X3536" i="1"/>
  <c r="H3535" i="1" s="1"/>
  <c r="X3537" i="1"/>
  <c r="I3535" i="1" s="1"/>
  <c r="X3538" i="1"/>
  <c r="X3539" i="1"/>
  <c r="X3540" i="1"/>
  <c r="H3539" i="1" s="1"/>
  <c r="X3541" i="1"/>
  <c r="I3539" i="1" s="1"/>
  <c r="X3542" i="1"/>
  <c r="X3543" i="1"/>
  <c r="X3544" i="1"/>
  <c r="X3545" i="1"/>
  <c r="I3543" i="1" s="1"/>
  <c r="X3546" i="1"/>
  <c r="H3546" i="1" s="1"/>
  <c r="H3548" i="1" s="1"/>
  <c r="X3547" i="1"/>
  <c r="I3546" i="1" s="1"/>
  <c r="I3548" i="1" s="1"/>
  <c r="X3548" i="1"/>
  <c r="H3547" i="1" s="1"/>
  <c r="X3549" i="1"/>
  <c r="I3547" i="1" s="1"/>
  <c r="X3550" i="1"/>
  <c r="H3550" i="1" s="1"/>
  <c r="X3551" i="1"/>
  <c r="I3550" i="1" s="1"/>
  <c r="X3552" i="1"/>
  <c r="H3551" i="1" s="1"/>
  <c r="X3553" i="1"/>
  <c r="I3551" i="1" s="1"/>
  <c r="X3554" i="1"/>
  <c r="X3555" i="1"/>
  <c r="I3554" i="1" s="1"/>
  <c r="I3556" i="1" s="1"/>
  <c r="P3554" i="1" s="1"/>
  <c r="X3556" i="1"/>
  <c r="H3555" i="1" s="1"/>
  <c r="X3557" i="1"/>
  <c r="I3555" i="1" s="1"/>
  <c r="X3558" i="1"/>
  <c r="H3558" i="1" s="1"/>
  <c r="X3559" i="1"/>
  <c r="I3558" i="1" s="1"/>
  <c r="X3560" i="1"/>
  <c r="H3559" i="1" s="1"/>
  <c r="X3561" i="1"/>
  <c r="I3559" i="1" s="1"/>
  <c r="X3562" i="1"/>
  <c r="H3562" i="1" s="1"/>
  <c r="H3564" i="1" s="1"/>
  <c r="X3563" i="1"/>
  <c r="I3562" i="1" s="1"/>
  <c r="I3564" i="1" s="1"/>
  <c r="X3564" i="1"/>
  <c r="H3563" i="1" s="1"/>
  <c r="X3565" i="1"/>
  <c r="I3563" i="1" s="1"/>
  <c r="X3566" i="1"/>
  <c r="H3566" i="1" s="1"/>
  <c r="H3568" i="1" s="1"/>
  <c r="X3567" i="1"/>
  <c r="I3566" i="1" s="1"/>
  <c r="X3568" i="1"/>
  <c r="H3567" i="1" s="1"/>
  <c r="X3569" i="1"/>
  <c r="I3567" i="1" s="1"/>
  <c r="X3570" i="1"/>
  <c r="H3570" i="1" s="1"/>
  <c r="X3571" i="1"/>
  <c r="I3570" i="1" s="1"/>
  <c r="X3572" i="1"/>
  <c r="H3571" i="1" s="1"/>
  <c r="X3573" i="1"/>
  <c r="I3571" i="1" s="1"/>
  <c r="X3574" i="1"/>
  <c r="H3574" i="1" s="1"/>
  <c r="X3575" i="1"/>
  <c r="I3574" i="1" s="1"/>
  <c r="X3576" i="1"/>
  <c r="H3575" i="1" s="1"/>
  <c r="X3577" i="1"/>
  <c r="I3575" i="1" s="1"/>
  <c r="X3578" i="1"/>
  <c r="H3578" i="1" s="1"/>
  <c r="X3579" i="1"/>
  <c r="I3578" i="1" s="1"/>
  <c r="X3580" i="1"/>
  <c r="H3579" i="1" s="1"/>
  <c r="X3581" i="1"/>
  <c r="I3579" i="1" s="1"/>
  <c r="X3582" i="1"/>
  <c r="H3582" i="1" s="1"/>
  <c r="X3583" i="1"/>
  <c r="I3582" i="1" s="1"/>
  <c r="X3584" i="1"/>
  <c r="H3583" i="1" s="1"/>
  <c r="X3585" i="1"/>
  <c r="I3583" i="1" s="1"/>
  <c r="X3586" i="1"/>
  <c r="X3587" i="1"/>
  <c r="I3586" i="1" s="1"/>
  <c r="I3588" i="1" s="1"/>
  <c r="P3586" i="1" s="1"/>
  <c r="X3588" i="1"/>
  <c r="H3587" i="1" s="1"/>
  <c r="X3589" i="1"/>
  <c r="I3587" i="1" s="1"/>
  <c r="X3590" i="1"/>
  <c r="H3590" i="1" s="1"/>
  <c r="H3592" i="1" s="1"/>
  <c r="X3591" i="1"/>
  <c r="I3590" i="1" s="1"/>
  <c r="I3592" i="1" s="1"/>
  <c r="X3592" i="1"/>
  <c r="H3591" i="1" s="1"/>
  <c r="X3593" i="1"/>
  <c r="I3591" i="1" s="1"/>
  <c r="X3594" i="1"/>
  <c r="H3594" i="1" s="1"/>
  <c r="X3595" i="1"/>
  <c r="I3594" i="1" s="1"/>
  <c r="X3596" i="1"/>
  <c r="H3595" i="1" s="1"/>
  <c r="X3597" i="1"/>
  <c r="I3595" i="1" s="1"/>
  <c r="X3598" i="1"/>
  <c r="H3598" i="1" s="1"/>
  <c r="X3599" i="1"/>
  <c r="I3598" i="1" s="1"/>
  <c r="X3600" i="1"/>
  <c r="H3599" i="1" s="1"/>
  <c r="X3601" i="1"/>
  <c r="I3599" i="1" s="1"/>
  <c r="X3602" i="1"/>
  <c r="X3603" i="1"/>
  <c r="I3602" i="1" s="1"/>
  <c r="I3604" i="1" s="1"/>
  <c r="P3602" i="1" s="1"/>
  <c r="X3604" i="1"/>
  <c r="H3603" i="1" s="1"/>
  <c r="X3605" i="1"/>
  <c r="I3603" i="1" s="1"/>
  <c r="X3606" i="1"/>
  <c r="X3607" i="1"/>
  <c r="I3606" i="1" s="1"/>
  <c r="I3608" i="1" s="1"/>
  <c r="P3604" i="1" s="1"/>
  <c r="X3608" i="1"/>
  <c r="H3607" i="1" s="1"/>
  <c r="X3609" i="1"/>
  <c r="I3607" i="1" s="1"/>
  <c r="X3610" i="1"/>
  <c r="H3610" i="1" s="1"/>
  <c r="H3612" i="1" s="1"/>
  <c r="X3611" i="1"/>
  <c r="I3610" i="1" s="1"/>
  <c r="I3612" i="1" s="1"/>
  <c r="X3612" i="1"/>
  <c r="H3611" i="1" s="1"/>
  <c r="X3613" i="1"/>
  <c r="I3611" i="1" s="1"/>
  <c r="X3614" i="1"/>
  <c r="H3614" i="1" s="1"/>
  <c r="X3615" i="1"/>
  <c r="I3614" i="1" s="1"/>
  <c r="X3616" i="1"/>
  <c r="H3615" i="1" s="1"/>
  <c r="X3617" i="1"/>
  <c r="I3615" i="1" s="1"/>
  <c r="X3618" i="1"/>
  <c r="H3618" i="1" s="1"/>
  <c r="H3620" i="1" s="1"/>
  <c r="X3619" i="1"/>
  <c r="I3618" i="1" s="1"/>
  <c r="X3620" i="1"/>
  <c r="H3619" i="1" s="1"/>
  <c r="X3621" i="1"/>
  <c r="I3619" i="1" s="1"/>
  <c r="X3622" i="1"/>
  <c r="H3622" i="1" s="1"/>
  <c r="X3623" i="1"/>
  <c r="I3622" i="1" s="1"/>
  <c r="X3624" i="1"/>
  <c r="H3623" i="1" s="1"/>
  <c r="X3625" i="1"/>
  <c r="I3623" i="1" s="1"/>
  <c r="X3626" i="1"/>
  <c r="H3626" i="1" s="1"/>
  <c r="H3628" i="1" s="1"/>
  <c r="X3627" i="1"/>
  <c r="I3626" i="1" s="1"/>
  <c r="I3628" i="1" s="1"/>
  <c r="X3628" i="1"/>
  <c r="H3627" i="1" s="1"/>
  <c r="X3629" i="1"/>
  <c r="I3627" i="1" s="1"/>
  <c r="X3630" i="1"/>
  <c r="H3630" i="1" s="1"/>
  <c r="H3632" i="1" s="1"/>
  <c r="X3631" i="1"/>
  <c r="I3630" i="1" s="1"/>
  <c r="I3632" i="1" s="1"/>
  <c r="X3632" i="1"/>
  <c r="H3631" i="1" s="1"/>
  <c r="X3633" i="1"/>
  <c r="I3631" i="1" s="1"/>
  <c r="X3634" i="1"/>
  <c r="H3634" i="1" s="1"/>
  <c r="H3636" i="1" s="1"/>
  <c r="X3635" i="1"/>
  <c r="I3634" i="1" s="1"/>
  <c r="I3636" i="1" s="1"/>
  <c r="X3636" i="1"/>
  <c r="H3635" i="1" s="1"/>
  <c r="X3637" i="1"/>
  <c r="I3635" i="1" s="1"/>
  <c r="X3638" i="1"/>
  <c r="H3638" i="1" s="1"/>
  <c r="H3640" i="1" s="1"/>
  <c r="X3639" i="1"/>
  <c r="I3638" i="1" s="1"/>
  <c r="I3640" i="1" s="1"/>
  <c r="X3640" i="1"/>
  <c r="H3639" i="1" s="1"/>
  <c r="X3641" i="1"/>
  <c r="I3639" i="1" s="1"/>
  <c r="X3642" i="1"/>
  <c r="H3642" i="1" s="1"/>
  <c r="H3644" i="1" s="1"/>
  <c r="X3643" i="1"/>
  <c r="I3642" i="1" s="1"/>
  <c r="I3644" i="1" s="1"/>
  <c r="X3644" i="1"/>
  <c r="H3643" i="1" s="1"/>
  <c r="X3645" i="1"/>
  <c r="I3643" i="1" s="1"/>
  <c r="X3646" i="1"/>
  <c r="H3646" i="1" s="1"/>
  <c r="X3647" i="1"/>
  <c r="I3646" i="1" s="1"/>
  <c r="I3648" i="1" s="1"/>
  <c r="X3648" i="1"/>
  <c r="H3647" i="1" s="1"/>
  <c r="X3649" i="1"/>
  <c r="I3647" i="1" s="1"/>
  <c r="X3650" i="1"/>
  <c r="H3650" i="1" s="1"/>
  <c r="X3651" i="1"/>
  <c r="I3650" i="1" s="1"/>
  <c r="X3652" i="1"/>
  <c r="H3651" i="1" s="1"/>
  <c r="X3653" i="1"/>
  <c r="I3651" i="1" s="1"/>
  <c r="X3654" i="1"/>
  <c r="H3654" i="1" s="1"/>
  <c r="X3655" i="1"/>
  <c r="I3654" i="1" s="1"/>
  <c r="X3656" i="1"/>
  <c r="H3655" i="1" s="1"/>
  <c r="X3657" i="1"/>
  <c r="I3655" i="1" s="1"/>
  <c r="X3658" i="1"/>
  <c r="H3658" i="1" s="1"/>
  <c r="H3660" i="1" s="1"/>
  <c r="X3659" i="1"/>
  <c r="I3658" i="1" s="1"/>
  <c r="I3660" i="1" s="1"/>
  <c r="X3660" i="1"/>
  <c r="H3659" i="1" s="1"/>
  <c r="X3661" i="1"/>
  <c r="I3659" i="1" s="1"/>
  <c r="X3662" i="1"/>
  <c r="H3662" i="1" s="1"/>
  <c r="X3663" i="1"/>
  <c r="I3662" i="1" s="1"/>
  <c r="X3664" i="1"/>
  <c r="H3663" i="1" s="1"/>
  <c r="X3665" i="1"/>
  <c r="I3663" i="1" s="1"/>
  <c r="X3666" i="1"/>
  <c r="H3666" i="1" s="1"/>
  <c r="H3668" i="1" s="1"/>
  <c r="X3667" i="1"/>
  <c r="I3666" i="1" s="1"/>
  <c r="I3668" i="1" s="1"/>
  <c r="X3668" i="1"/>
  <c r="H3667" i="1" s="1"/>
  <c r="X3669" i="1"/>
  <c r="I3667" i="1" s="1"/>
  <c r="X3670" i="1"/>
  <c r="H3670" i="1" s="1"/>
  <c r="X3671" i="1"/>
  <c r="I3670" i="1" s="1"/>
  <c r="X3672" i="1"/>
  <c r="H3671" i="1" s="1"/>
  <c r="X3673" i="1"/>
  <c r="I3671" i="1" s="1"/>
  <c r="X3674" i="1"/>
  <c r="H3674" i="1" s="1"/>
  <c r="X3675" i="1"/>
  <c r="I3674" i="1" s="1"/>
  <c r="I3676" i="1" s="1"/>
  <c r="X3676" i="1"/>
  <c r="H3675" i="1" s="1"/>
  <c r="X3677" i="1"/>
  <c r="I3675" i="1" s="1"/>
  <c r="X3678" i="1"/>
  <c r="H3678" i="1" s="1"/>
  <c r="X3679" i="1"/>
  <c r="I3678" i="1" s="1"/>
  <c r="X3680" i="1"/>
  <c r="H3679" i="1" s="1"/>
  <c r="X3681" i="1"/>
  <c r="I3679" i="1" s="1"/>
  <c r="X3682" i="1"/>
  <c r="H3682" i="1" s="1"/>
  <c r="H3684" i="1" s="1"/>
  <c r="X3683" i="1"/>
  <c r="I3682" i="1" s="1"/>
  <c r="I3684" i="1" s="1"/>
  <c r="X3684" i="1"/>
  <c r="H3683" i="1" s="1"/>
  <c r="X3685" i="1"/>
  <c r="I3683" i="1" s="1"/>
  <c r="X3686" i="1"/>
  <c r="H3686" i="1" s="1"/>
  <c r="X3687" i="1"/>
  <c r="I3686" i="1" s="1"/>
  <c r="X3688" i="1"/>
  <c r="H3687" i="1" s="1"/>
  <c r="X3689" i="1"/>
  <c r="I3687" i="1" s="1"/>
  <c r="X3690" i="1"/>
  <c r="H3690" i="1" s="1"/>
  <c r="H3692" i="1" s="1"/>
  <c r="X3691" i="1"/>
  <c r="I3690" i="1" s="1"/>
  <c r="I3692" i="1" s="1"/>
  <c r="X3692" i="1"/>
  <c r="H3691" i="1" s="1"/>
  <c r="X3693" i="1"/>
  <c r="I3691" i="1" s="1"/>
  <c r="X3694" i="1"/>
  <c r="H3694" i="1" s="1"/>
  <c r="H3696" i="1" s="1"/>
  <c r="X3695" i="1"/>
  <c r="I3694" i="1" s="1"/>
  <c r="I3696" i="1" s="1"/>
  <c r="X3696" i="1"/>
  <c r="H3695" i="1" s="1"/>
  <c r="X3697" i="1"/>
  <c r="I3695" i="1" s="1"/>
  <c r="X3698" i="1"/>
  <c r="H3698" i="1" s="1"/>
  <c r="H3700" i="1" s="1"/>
  <c r="X3699" i="1"/>
  <c r="I3698" i="1" s="1"/>
  <c r="I3700" i="1" s="1"/>
  <c r="X3700" i="1"/>
  <c r="H3699" i="1" s="1"/>
  <c r="X3701" i="1"/>
  <c r="I3699" i="1" s="1"/>
  <c r="X3702" i="1"/>
  <c r="H3702" i="1" s="1"/>
  <c r="X3703" i="1"/>
  <c r="I3702" i="1" s="1"/>
  <c r="X3704" i="1"/>
  <c r="H3703" i="1" s="1"/>
  <c r="X3705" i="1"/>
  <c r="I3703" i="1" s="1"/>
  <c r="X3706" i="1"/>
  <c r="H3706" i="1" s="1"/>
  <c r="H3708" i="1" s="1"/>
  <c r="X3707" i="1"/>
  <c r="I3706" i="1" s="1"/>
  <c r="I3708" i="1" s="1"/>
  <c r="X3708" i="1"/>
  <c r="H3707" i="1" s="1"/>
  <c r="X3709" i="1"/>
  <c r="I3707" i="1" s="1"/>
  <c r="X3710" i="1"/>
  <c r="H3710" i="1" s="1"/>
  <c r="H3712" i="1" s="1"/>
  <c r="X3711" i="1"/>
  <c r="I3710" i="1" s="1"/>
  <c r="I3712" i="1" s="1"/>
  <c r="X3712" i="1"/>
  <c r="H3711" i="1" s="1"/>
  <c r="X3713" i="1"/>
  <c r="I3711" i="1" s="1"/>
  <c r="X3714" i="1"/>
  <c r="H3714" i="1" s="1"/>
  <c r="H3716" i="1" s="1"/>
  <c r="X3715" i="1"/>
  <c r="I3714" i="1" s="1"/>
  <c r="I3716" i="1" s="1"/>
  <c r="X3716" i="1"/>
  <c r="H3715" i="1" s="1"/>
  <c r="X3717" i="1"/>
  <c r="I3715" i="1" s="1"/>
  <c r="X3718" i="1"/>
  <c r="H3718" i="1" s="1"/>
  <c r="X3719" i="1"/>
  <c r="I3718" i="1" s="1"/>
  <c r="X3720" i="1"/>
  <c r="H3719" i="1" s="1"/>
  <c r="X3721" i="1"/>
  <c r="I3719" i="1" s="1"/>
  <c r="X3722" i="1"/>
  <c r="H3722" i="1" s="1"/>
  <c r="H3724" i="1" s="1"/>
  <c r="X3723" i="1"/>
  <c r="I3722" i="1" s="1"/>
  <c r="I3724" i="1" s="1"/>
  <c r="X3724" i="1"/>
  <c r="H3723" i="1" s="1"/>
  <c r="X3725" i="1"/>
  <c r="I3723" i="1" s="1"/>
  <c r="X3726" i="1"/>
  <c r="H3726" i="1" s="1"/>
  <c r="H3728" i="1" s="1"/>
  <c r="X3727" i="1"/>
  <c r="I3726" i="1" s="1"/>
  <c r="I3728" i="1" s="1"/>
  <c r="X3728" i="1"/>
  <c r="H3727" i="1" s="1"/>
  <c r="X3729" i="1"/>
  <c r="I3727" i="1" s="1"/>
  <c r="X3730" i="1"/>
  <c r="X3731" i="1"/>
  <c r="X3732" i="1"/>
  <c r="X3733" i="1"/>
  <c r="I3731" i="1" s="1"/>
  <c r="X3734" i="1"/>
  <c r="H3734" i="1" s="1"/>
  <c r="H3736" i="1" s="1"/>
  <c r="X3735" i="1"/>
  <c r="I3734" i="1" s="1"/>
  <c r="X3736" i="1"/>
  <c r="X3737" i="1"/>
  <c r="I3735" i="1" s="1"/>
  <c r="X3738" i="1"/>
  <c r="H3738" i="1" s="1"/>
  <c r="H3740" i="1" s="1"/>
  <c r="X3739" i="1"/>
  <c r="I3738" i="1" s="1"/>
  <c r="I3740" i="1" s="1"/>
  <c r="X3740" i="1"/>
  <c r="H3739" i="1" s="1"/>
  <c r="X3741" i="1"/>
  <c r="I3739" i="1" s="1"/>
  <c r="X3742" i="1"/>
  <c r="H3742" i="1" s="1"/>
  <c r="X3743" i="1"/>
  <c r="I3742" i="1" s="1"/>
  <c r="X3744" i="1"/>
  <c r="H3743" i="1" s="1"/>
  <c r="X3745" i="1"/>
  <c r="I3743" i="1" s="1"/>
  <c r="X3746" i="1"/>
  <c r="H3746" i="1" s="1"/>
  <c r="X3747" i="1"/>
  <c r="I3746" i="1" s="1"/>
  <c r="X3748" i="1"/>
  <c r="H3747" i="1" s="1"/>
  <c r="X3749" i="1"/>
  <c r="I3747" i="1" s="1"/>
  <c r="X3750" i="1"/>
  <c r="H3750" i="1" s="1"/>
  <c r="X3751" i="1"/>
  <c r="I3750" i="1" s="1"/>
  <c r="X3752" i="1"/>
  <c r="H3751" i="1" s="1"/>
  <c r="X3753" i="1"/>
  <c r="I3751" i="1" s="1"/>
  <c r="X3754" i="1"/>
  <c r="H3754" i="1" s="1"/>
  <c r="X3755" i="1"/>
  <c r="I3754" i="1" s="1"/>
  <c r="X3756" i="1"/>
  <c r="H3755" i="1" s="1"/>
  <c r="X3757" i="1"/>
  <c r="I3755" i="1" s="1"/>
  <c r="X3758" i="1"/>
  <c r="H3758" i="1" s="1"/>
  <c r="X3759" i="1"/>
  <c r="I3758" i="1" s="1"/>
  <c r="X3760" i="1"/>
  <c r="H3759" i="1" s="1"/>
  <c r="X3761" i="1"/>
  <c r="I3759" i="1" s="1"/>
  <c r="X3762" i="1"/>
  <c r="H3762" i="1" s="1"/>
  <c r="H3764" i="1" s="1"/>
  <c r="X3763" i="1"/>
  <c r="I3762" i="1" s="1"/>
  <c r="I3764" i="1" s="1"/>
  <c r="X3764" i="1"/>
  <c r="H3763" i="1" s="1"/>
  <c r="X3765" i="1"/>
  <c r="I3763" i="1" s="1"/>
  <c r="X3766" i="1"/>
  <c r="H3766" i="1" s="1"/>
  <c r="X3767" i="1"/>
  <c r="I3766" i="1" s="1"/>
  <c r="I3768" i="1" s="1"/>
  <c r="X3768" i="1"/>
  <c r="H3767" i="1" s="1"/>
  <c r="X3769" i="1"/>
  <c r="I3767" i="1" s="1"/>
  <c r="X3770" i="1"/>
  <c r="H3770" i="1" s="1"/>
  <c r="H3772" i="1" s="1"/>
  <c r="X3771" i="1"/>
  <c r="I3770" i="1" s="1"/>
  <c r="I3772" i="1" s="1"/>
  <c r="X3772" i="1"/>
  <c r="H3771" i="1" s="1"/>
  <c r="X3773" i="1"/>
  <c r="I3771" i="1" s="1"/>
  <c r="X3774" i="1"/>
  <c r="H3774" i="1" s="1"/>
  <c r="X3775" i="1"/>
  <c r="I3774" i="1" s="1"/>
  <c r="X3776" i="1"/>
  <c r="H3775" i="1" s="1"/>
  <c r="X3777" i="1"/>
  <c r="I3775" i="1" s="1"/>
  <c r="X3778" i="1"/>
  <c r="H3778" i="1" s="1"/>
  <c r="X3779" i="1"/>
  <c r="I3778" i="1" s="1"/>
  <c r="X3780" i="1"/>
  <c r="H3779" i="1" s="1"/>
  <c r="X3781" i="1"/>
  <c r="I3779" i="1" s="1"/>
  <c r="X3782" i="1"/>
  <c r="H3782" i="1" s="1"/>
  <c r="X3783" i="1"/>
  <c r="I3782" i="1" s="1"/>
  <c r="X3784" i="1"/>
  <c r="H3783" i="1" s="1"/>
  <c r="X3785" i="1"/>
  <c r="I3783" i="1" s="1"/>
  <c r="X3786" i="1"/>
  <c r="H3786" i="1" s="1"/>
  <c r="X3787" i="1"/>
  <c r="I3786" i="1" s="1"/>
  <c r="X3788" i="1"/>
  <c r="H3787" i="1" s="1"/>
  <c r="X3789" i="1"/>
  <c r="I3787" i="1" s="1"/>
  <c r="X3790" i="1"/>
  <c r="H3790" i="1" s="1"/>
  <c r="X3791" i="1"/>
  <c r="I3790" i="1" s="1"/>
  <c r="X3792" i="1"/>
  <c r="H3791" i="1" s="1"/>
  <c r="X3793" i="1"/>
  <c r="I3791" i="1" s="1"/>
  <c r="X3794" i="1"/>
  <c r="H3794" i="1" s="1"/>
  <c r="H3796" i="1" s="1"/>
  <c r="X3795" i="1"/>
  <c r="I3794" i="1" s="1"/>
  <c r="I3796" i="1" s="1"/>
  <c r="X3796" i="1"/>
  <c r="H3795" i="1" s="1"/>
  <c r="X3797" i="1"/>
  <c r="I3795" i="1" s="1"/>
  <c r="X3798" i="1"/>
  <c r="H3798" i="1" s="1"/>
  <c r="X3799" i="1"/>
  <c r="I3798" i="1" s="1"/>
  <c r="X3800" i="1"/>
  <c r="H3799" i="1" s="1"/>
  <c r="X3801" i="1"/>
  <c r="I3799" i="1" s="1"/>
  <c r="X3802" i="1"/>
  <c r="H3802" i="1" s="1"/>
  <c r="H3804" i="1" s="1"/>
  <c r="X3803" i="1"/>
  <c r="I3802" i="1" s="1"/>
  <c r="I3804" i="1" s="1"/>
  <c r="X3804" i="1"/>
  <c r="H3803" i="1" s="1"/>
  <c r="X3805" i="1"/>
  <c r="I3803" i="1" s="1"/>
  <c r="X3806" i="1"/>
  <c r="H3806" i="1" s="1"/>
  <c r="X3807" i="1"/>
  <c r="I3806" i="1" s="1"/>
  <c r="X3808" i="1"/>
  <c r="H3807" i="1" s="1"/>
  <c r="X3809" i="1"/>
  <c r="I3807" i="1" s="1"/>
  <c r="X3810" i="1"/>
  <c r="H3810" i="1" s="1"/>
  <c r="X3811" i="1"/>
  <c r="I3810" i="1" s="1"/>
  <c r="I3812" i="1" s="1"/>
  <c r="X3812" i="1"/>
  <c r="H3811" i="1" s="1"/>
  <c r="X3813" i="1"/>
  <c r="I3811" i="1" s="1"/>
  <c r="X3814" i="1"/>
  <c r="H3814" i="1" s="1"/>
  <c r="X3815" i="1"/>
  <c r="I3814" i="1" s="1"/>
  <c r="X3816" i="1"/>
  <c r="H3815" i="1" s="1"/>
  <c r="X3817" i="1"/>
  <c r="I3815" i="1" s="1"/>
  <c r="X3818" i="1"/>
  <c r="X3819" i="1"/>
  <c r="I3818" i="1" s="1"/>
  <c r="I3820" i="1" s="1"/>
  <c r="P3818" i="1" s="1"/>
  <c r="X3820" i="1"/>
  <c r="H3819" i="1" s="1"/>
  <c r="X3821" i="1"/>
  <c r="I3819" i="1" s="1"/>
  <c r="X3822" i="1"/>
  <c r="X3823" i="1"/>
  <c r="I3822" i="1" s="1"/>
  <c r="I3824" i="1" s="1"/>
  <c r="P3820" i="1" s="1"/>
  <c r="X3824" i="1"/>
  <c r="H3823" i="1" s="1"/>
  <c r="X3825" i="1"/>
  <c r="I3823" i="1" s="1"/>
  <c r="X3826" i="1"/>
  <c r="H3826" i="1" s="1"/>
  <c r="H3828" i="1" s="1"/>
  <c r="X3827" i="1"/>
  <c r="I3826" i="1" s="1"/>
  <c r="I3828" i="1" s="1"/>
  <c r="X3828" i="1"/>
  <c r="H3827" i="1" s="1"/>
  <c r="X3829" i="1"/>
  <c r="I3827" i="1" s="1"/>
  <c r="X3830" i="1"/>
  <c r="H3830" i="1" s="1"/>
  <c r="H3832" i="1" s="1"/>
  <c r="X3831" i="1"/>
  <c r="I3830" i="1" s="1"/>
  <c r="I3832" i="1" s="1"/>
  <c r="X3832" i="1"/>
  <c r="H3831" i="1" s="1"/>
  <c r="X3833" i="1"/>
  <c r="I3831" i="1" s="1"/>
  <c r="X3834" i="1"/>
  <c r="H3834" i="1" s="1"/>
  <c r="H3836" i="1" s="1"/>
  <c r="X3835" i="1"/>
  <c r="I3834" i="1" s="1"/>
  <c r="I3836" i="1" s="1"/>
  <c r="X3836" i="1"/>
  <c r="H3835" i="1" s="1"/>
  <c r="X3837" i="1"/>
  <c r="I3835" i="1" s="1"/>
  <c r="X3838" i="1"/>
  <c r="H3838" i="1" s="1"/>
  <c r="X3839" i="1"/>
  <c r="I3838" i="1" s="1"/>
  <c r="X3840" i="1"/>
  <c r="H3839" i="1" s="1"/>
  <c r="X3841" i="1"/>
  <c r="I3839" i="1" s="1"/>
  <c r="X3842" i="1"/>
  <c r="H3842" i="1" s="1"/>
  <c r="X3843" i="1"/>
  <c r="I3842" i="1" s="1"/>
  <c r="X3844" i="1"/>
  <c r="H3843" i="1" s="1"/>
  <c r="X3845" i="1"/>
  <c r="I3843" i="1" s="1"/>
  <c r="X3846" i="1"/>
  <c r="H3846" i="1" s="1"/>
  <c r="X3847" i="1"/>
  <c r="I3846" i="1" s="1"/>
  <c r="X3848" i="1"/>
  <c r="H3847" i="1" s="1"/>
  <c r="X3849" i="1"/>
  <c r="I3847" i="1" s="1"/>
  <c r="X3850" i="1"/>
  <c r="H3850" i="1" s="1"/>
  <c r="X3851" i="1"/>
  <c r="I3850" i="1" s="1"/>
  <c r="X3852" i="1"/>
  <c r="H3851" i="1" s="1"/>
  <c r="X3853" i="1"/>
  <c r="I3851" i="1" s="1"/>
  <c r="X3854" i="1"/>
  <c r="H3854" i="1" s="1"/>
  <c r="X3855" i="1"/>
  <c r="I3854" i="1" s="1"/>
  <c r="X3856" i="1"/>
  <c r="H3855" i="1" s="1"/>
  <c r="X3857" i="1"/>
  <c r="I3855" i="1" s="1"/>
  <c r="X3858" i="1"/>
  <c r="H3858" i="1" s="1"/>
  <c r="H3860" i="1" s="1"/>
  <c r="X3859" i="1"/>
  <c r="I3858" i="1" s="1"/>
  <c r="I3860" i="1" s="1"/>
  <c r="X3860" i="1"/>
  <c r="H3859" i="1" s="1"/>
  <c r="X3861" i="1"/>
  <c r="I3859" i="1" s="1"/>
  <c r="X3862" i="1"/>
  <c r="H3862" i="1" s="1"/>
  <c r="X3863" i="1"/>
  <c r="I3862" i="1" s="1"/>
  <c r="X3864" i="1"/>
  <c r="H3863" i="1" s="1"/>
  <c r="X3865" i="1"/>
  <c r="I3863" i="1" s="1"/>
  <c r="X3866" i="1"/>
  <c r="H3866" i="1" s="1"/>
  <c r="H3868" i="1" s="1"/>
  <c r="X3867" i="1"/>
  <c r="I3866" i="1" s="1"/>
  <c r="I3868" i="1" s="1"/>
  <c r="X3868" i="1"/>
  <c r="H3867" i="1" s="1"/>
  <c r="X3869" i="1"/>
  <c r="I3867" i="1" s="1"/>
  <c r="X3870" i="1"/>
  <c r="H3870" i="1" s="1"/>
  <c r="X3871" i="1"/>
  <c r="I3870" i="1" s="1"/>
  <c r="X3872" i="1"/>
  <c r="H3871" i="1" s="1"/>
  <c r="X3873" i="1"/>
  <c r="I3871" i="1" s="1"/>
  <c r="X3874" i="1"/>
  <c r="H3874" i="1" s="1"/>
  <c r="H3876" i="1" s="1"/>
  <c r="X3875" i="1"/>
  <c r="I3874" i="1" s="1"/>
  <c r="X3876" i="1"/>
  <c r="H3875" i="1" s="1"/>
  <c r="X3877" i="1"/>
  <c r="I3875" i="1" s="1"/>
  <c r="X3878" i="1"/>
  <c r="H3878" i="1" s="1"/>
  <c r="X3879" i="1"/>
  <c r="I3878" i="1" s="1"/>
  <c r="X3880" i="1"/>
  <c r="H3879" i="1" s="1"/>
  <c r="X3881" i="1"/>
  <c r="I3879" i="1" s="1"/>
  <c r="X3882" i="1"/>
  <c r="H3882" i="1" s="1"/>
  <c r="H3884" i="1" s="1"/>
  <c r="X3883" i="1"/>
  <c r="I3882" i="1" s="1"/>
  <c r="I3884" i="1" s="1"/>
  <c r="X3884" i="1"/>
  <c r="H3883" i="1" s="1"/>
  <c r="X3885" i="1"/>
  <c r="I3883" i="1" s="1"/>
  <c r="X3886" i="1"/>
  <c r="H3886" i="1" s="1"/>
  <c r="X3887" i="1"/>
  <c r="I3886" i="1" s="1"/>
  <c r="I3888" i="1" s="1"/>
  <c r="X3888" i="1"/>
  <c r="H3887" i="1" s="1"/>
  <c r="X3889" i="1"/>
  <c r="I3887" i="1" s="1"/>
  <c r="X3890" i="1"/>
  <c r="H3890" i="1" s="1"/>
  <c r="H3892" i="1" s="1"/>
  <c r="X3891" i="1"/>
  <c r="I3890" i="1" s="1"/>
  <c r="I3892" i="1" s="1"/>
  <c r="X3892" i="1"/>
  <c r="H3891" i="1" s="1"/>
  <c r="X3893" i="1"/>
  <c r="I3891" i="1" s="1"/>
  <c r="X3894" i="1"/>
  <c r="H3894" i="1" s="1"/>
  <c r="H3896" i="1" s="1"/>
  <c r="X3895" i="1"/>
  <c r="I3894" i="1" s="1"/>
  <c r="I3896" i="1" s="1"/>
  <c r="X3896" i="1"/>
  <c r="H3895" i="1" s="1"/>
  <c r="X3897" i="1"/>
  <c r="I3895" i="1" s="1"/>
  <c r="X3898" i="1"/>
  <c r="H3898" i="1" s="1"/>
  <c r="H3900" i="1" s="1"/>
  <c r="X3899" i="1"/>
  <c r="I3898" i="1" s="1"/>
  <c r="I3900" i="1" s="1"/>
  <c r="X3900" i="1"/>
  <c r="H3899" i="1" s="1"/>
  <c r="X3901" i="1"/>
  <c r="I3899" i="1" s="1"/>
  <c r="X3902" i="1"/>
  <c r="H3902" i="1" s="1"/>
  <c r="X3903" i="1"/>
  <c r="I3902" i="1" s="1"/>
  <c r="X3904" i="1"/>
  <c r="H3903" i="1" s="1"/>
  <c r="X3905" i="1"/>
  <c r="I3903" i="1" s="1"/>
  <c r="X3906" i="1"/>
  <c r="H3906" i="1" s="1"/>
  <c r="H3908" i="1" s="1"/>
  <c r="X3907" i="1"/>
  <c r="I3906" i="1" s="1"/>
  <c r="I3908" i="1" s="1"/>
  <c r="X3908" i="1"/>
  <c r="H3907" i="1" s="1"/>
  <c r="X3909" i="1"/>
  <c r="I3907" i="1" s="1"/>
  <c r="X3910" i="1"/>
  <c r="H3910" i="1" s="1"/>
  <c r="X3911" i="1"/>
  <c r="I3910" i="1" s="1"/>
  <c r="X3912" i="1"/>
  <c r="H3911" i="1" s="1"/>
  <c r="X3913" i="1"/>
  <c r="I3911" i="1" s="1"/>
  <c r="X3914" i="1"/>
  <c r="H3914" i="1" s="1"/>
  <c r="H3916" i="1" s="1"/>
  <c r="X3915" i="1"/>
  <c r="I3914" i="1" s="1"/>
  <c r="I3916" i="1" s="1"/>
  <c r="X3916" i="1"/>
  <c r="H3915" i="1" s="1"/>
  <c r="X3917" i="1"/>
  <c r="I3915" i="1" s="1"/>
  <c r="X3918" i="1"/>
  <c r="H3918" i="1" s="1"/>
  <c r="X3919" i="1"/>
  <c r="I3918" i="1" s="1"/>
  <c r="X3920" i="1"/>
  <c r="H3919" i="1" s="1"/>
  <c r="X3921" i="1"/>
  <c r="I3919" i="1" s="1"/>
  <c r="X3922" i="1"/>
  <c r="H3922" i="1" s="1"/>
  <c r="H3924" i="1" s="1"/>
  <c r="X3923" i="1"/>
  <c r="I3922" i="1" s="1"/>
  <c r="I3924" i="1" s="1"/>
  <c r="X3924" i="1"/>
  <c r="H3923" i="1" s="1"/>
  <c r="X3925" i="1"/>
  <c r="I3923" i="1" s="1"/>
  <c r="X3926" i="1"/>
  <c r="H3926" i="1" s="1"/>
  <c r="X3927" i="1"/>
  <c r="I3926" i="1" s="1"/>
  <c r="X3928" i="1"/>
  <c r="H3927" i="1" s="1"/>
  <c r="X3929" i="1"/>
  <c r="I3927" i="1" s="1"/>
  <c r="X3930" i="1"/>
  <c r="H3930" i="1" s="1"/>
  <c r="H3932" i="1" s="1"/>
  <c r="X3931" i="1"/>
  <c r="I3930" i="1" s="1"/>
  <c r="I3932" i="1" s="1"/>
  <c r="X3932" i="1"/>
  <c r="H3931" i="1" s="1"/>
  <c r="X3933" i="1"/>
  <c r="I3931" i="1" s="1"/>
  <c r="X3934" i="1"/>
  <c r="H3934" i="1" s="1"/>
  <c r="H3936" i="1" s="1"/>
  <c r="X3935" i="1"/>
  <c r="I3934" i="1" s="1"/>
  <c r="X3936" i="1"/>
  <c r="H3935" i="1" s="1"/>
  <c r="X3937" i="1"/>
  <c r="I3935" i="1" s="1"/>
  <c r="X3938" i="1"/>
  <c r="H3938" i="1" s="1"/>
  <c r="H3940" i="1" s="1"/>
  <c r="X3939" i="1"/>
  <c r="I3938" i="1" s="1"/>
  <c r="I3940" i="1" s="1"/>
  <c r="X3940" i="1"/>
  <c r="H3939" i="1" s="1"/>
  <c r="X3941" i="1"/>
  <c r="I3939" i="1" s="1"/>
  <c r="X3942" i="1"/>
  <c r="H3942" i="1" s="1"/>
  <c r="X3943" i="1"/>
  <c r="I3942" i="1" s="1"/>
  <c r="X3944" i="1"/>
  <c r="H3943" i="1" s="1"/>
  <c r="X3945" i="1"/>
  <c r="I3943" i="1" s="1"/>
  <c r="X3946" i="1"/>
  <c r="H3946" i="1" s="1"/>
  <c r="H3948" i="1" s="1"/>
  <c r="X3947" i="1"/>
  <c r="I3946" i="1" s="1"/>
  <c r="I3948" i="1" s="1"/>
  <c r="X3948" i="1"/>
  <c r="H3947" i="1" s="1"/>
  <c r="X3949" i="1"/>
  <c r="I3947" i="1" s="1"/>
  <c r="X3950" i="1"/>
  <c r="H3950" i="1" s="1"/>
  <c r="X3951" i="1"/>
  <c r="I3950" i="1" s="1"/>
  <c r="X3952" i="1"/>
  <c r="H3951" i="1" s="1"/>
  <c r="X3953" i="1"/>
  <c r="I3951" i="1" s="1"/>
  <c r="X3954" i="1"/>
  <c r="H3954" i="1" s="1"/>
  <c r="H3956" i="1" s="1"/>
  <c r="X3955" i="1"/>
  <c r="I3954" i="1" s="1"/>
  <c r="I3956" i="1" s="1"/>
  <c r="X3956" i="1"/>
  <c r="H3955" i="1" s="1"/>
  <c r="X3957" i="1"/>
  <c r="I3955" i="1" s="1"/>
  <c r="X3958" i="1"/>
  <c r="H3958" i="1" s="1"/>
  <c r="H3960" i="1" s="1"/>
  <c r="X3959" i="1"/>
  <c r="I3958" i="1" s="1"/>
  <c r="I3960" i="1" s="1"/>
  <c r="X3960" i="1"/>
  <c r="H3959" i="1" s="1"/>
  <c r="X3961" i="1"/>
  <c r="I3959" i="1" s="1"/>
  <c r="X3962" i="1"/>
  <c r="H3962" i="1" s="1"/>
  <c r="H3964" i="1" s="1"/>
  <c r="X3963" i="1"/>
  <c r="I3962" i="1" s="1"/>
  <c r="I3964" i="1" s="1"/>
  <c r="X3964" i="1"/>
  <c r="H3963" i="1" s="1"/>
  <c r="X3965" i="1"/>
  <c r="I3963" i="1" s="1"/>
  <c r="X3966" i="1"/>
  <c r="H3966" i="1" s="1"/>
  <c r="H3968" i="1" s="1"/>
  <c r="X3967" i="1"/>
  <c r="I3966" i="1" s="1"/>
  <c r="I3968" i="1" s="1"/>
  <c r="X3968" i="1"/>
  <c r="H3967" i="1" s="1"/>
  <c r="X3969" i="1"/>
  <c r="I3967" i="1" s="1"/>
  <c r="X3970" i="1"/>
  <c r="H3970" i="1" s="1"/>
  <c r="X3971" i="1"/>
  <c r="I3970" i="1" s="1"/>
  <c r="X3972" i="1"/>
  <c r="H3971" i="1" s="1"/>
  <c r="X3973" i="1"/>
  <c r="I3971" i="1" s="1"/>
  <c r="X3974" i="1"/>
  <c r="H3974" i="1" s="1"/>
  <c r="X3975" i="1"/>
  <c r="I3974" i="1" s="1"/>
  <c r="X3976" i="1"/>
  <c r="H3975" i="1" s="1"/>
  <c r="X3977" i="1"/>
  <c r="I3975" i="1" s="1"/>
  <c r="X3978" i="1"/>
  <c r="H3978" i="1" s="1"/>
  <c r="H3980" i="1" s="1"/>
  <c r="X3979" i="1"/>
  <c r="I3978" i="1" s="1"/>
  <c r="I3980" i="1" s="1"/>
  <c r="X3980" i="1"/>
  <c r="H3979" i="1" s="1"/>
  <c r="X3981" i="1"/>
  <c r="I3979" i="1" s="1"/>
  <c r="X3982" i="1"/>
  <c r="H3982" i="1" s="1"/>
  <c r="H3984" i="1" s="1"/>
  <c r="X3983" i="1"/>
  <c r="I3982" i="1" s="1"/>
  <c r="I3984" i="1" s="1"/>
  <c r="X3984" i="1"/>
  <c r="H3983" i="1" s="1"/>
  <c r="X3985" i="1"/>
  <c r="I3983" i="1" s="1"/>
  <c r="X3986" i="1"/>
  <c r="H3986" i="1" s="1"/>
  <c r="H3988" i="1" s="1"/>
  <c r="X3987" i="1"/>
  <c r="I3986" i="1" s="1"/>
  <c r="X3988" i="1"/>
  <c r="H3987" i="1" s="1"/>
  <c r="X3989" i="1"/>
  <c r="I3987" i="1" s="1"/>
  <c r="X3990" i="1"/>
  <c r="H3990" i="1" s="1"/>
  <c r="X3991" i="1"/>
  <c r="I3990" i="1" s="1"/>
  <c r="X3992" i="1"/>
  <c r="H3991" i="1" s="1"/>
  <c r="X3993" i="1"/>
  <c r="I3991" i="1" s="1"/>
  <c r="X3994" i="1"/>
  <c r="H3994" i="1" s="1"/>
  <c r="X3995" i="1"/>
  <c r="I3994" i="1" s="1"/>
  <c r="X3996" i="1"/>
  <c r="H3995" i="1" s="1"/>
  <c r="X3997" i="1"/>
  <c r="I3995" i="1" s="1"/>
  <c r="X3998" i="1"/>
  <c r="H3998" i="1" s="1"/>
  <c r="X3999" i="1"/>
  <c r="I3998" i="1" s="1"/>
  <c r="X4000" i="1"/>
  <c r="H3999" i="1" s="1"/>
  <c r="X4001" i="1"/>
  <c r="I3999" i="1" s="1"/>
  <c r="X4002" i="1"/>
  <c r="H4002" i="1" s="1"/>
  <c r="X4003" i="1"/>
  <c r="I4002" i="1" s="1"/>
  <c r="I4004" i="1" s="1"/>
  <c r="X4004" i="1"/>
  <c r="H4003" i="1" s="1"/>
  <c r="X4005" i="1"/>
  <c r="I4003" i="1" s="1"/>
  <c r="X4006" i="1"/>
  <c r="H4006" i="1" s="1"/>
  <c r="X4007" i="1"/>
  <c r="I4006" i="1" s="1"/>
  <c r="X4008" i="1"/>
  <c r="H4007" i="1" s="1"/>
  <c r="X4009" i="1"/>
  <c r="I4007" i="1" s="1"/>
  <c r="X4010" i="1"/>
  <c r="H4010" i="1" s="1"/>
  <c r="H4012" i="1" s="1"/>
  <c r="X4011" i="1"/>
  <c r="I4010" i="1" s="1"/>
  <c r="I4012" i="1" s="1"/>
  <c r="X4012" i="1"/>
  <c r="H4011" i="1" s="1"/>
  <c r="X4013" i="1"/>
  <c r="I4011" i="1" s="1"/>
  <c r="X4014" i="1"/>
  <c r="H4014" i="1" s="1"/>
  <c r="H4016" i="1" s="1"/>
  <c r="X4015" i="1"/>
  <c r="I4014" i="1" s="1"/>
  <c r="I4016" i="1" s="1"/>
  <c r="X4016" i="1"/>
  <c r="H4015" i="1" s="1"/>
  <c r="X4017" i="1"/>
  <c r="I4015" i="1" s="1"/>
  <c r="X4018" i="1"/>
  <c r="H4018" i="1" s="1"/>
  <c r="H4020" i="1" s="1"/>
  <c r="X4019" i="1"/>
  <c r="I4018" i="1" s="1"/>
  <c r="I4020" i="1" s="1"/>
  <c r="X4020" i="1"/>
  <c r="H4019" i="1" s="1"/>
  <c r="X4021" i="1"/>
  <c r="I4019" i="1" s="1"/>
  <c r="X4022" i="1"/>
  <c r="H4022" i="1" s="1"/>
  <c r="X4023" i="1"/>
  <c r="I4022" i="1" s="1"/>
  <c r="X4024" i="1"/>
  <c r="H4023" i="1" s="1"/>
  <c r="X4025" i="1"/>
  <c r="I4023" i="1" s="1"/>
  <c r="X4026" i="1"/>
  <c r="H4026" i="1" s="1"/>
  <c r="H4028" i="1" s="1"/>
  <c r="X4027" i="1"/>
  <c r="I4026" i="1" s="1"/>
  <c r="I4028" i="1" s="1"/>
  <c r="X4028" i="1"/>
  <c r="H4027" i="1" s="1"/>
  <c r="X4029" i="1"/>
  <c r="I4027" i="1" s="1"/>
  <c r="X4030" i="1"/>
  <c r="H4030" i="1" s="1"/>
  <c r="H4032" i="1" s="1"/>
  <c r="X4031" i="1"/>
  <c r="I4030" i="1" s="1"/>
  <c r="I4032" i="1" s="1"/>
  <c r="X4032" i="1"/>
  <c r="H4031" i="1" s="1"/>
  <c r="X4033" i="1"/>
  <c r="I4031" i="1" s="1"/>
  <c r="X4034" i="1"/>
  <c r="H4034" i="1" s="1"/>
  <c r="H4036" i="1" s="1"/>
  <c r="X4035" i="1"/>
  <c r="I4034" i="1" s="1"/>
  <c r="I4036" i="1" s="1"/>
  <c r="X4036" i="1"/>
  <c r="H4035" i="1" s="1"/>
  <c r="X4037" i="1"/>
  <c r="I4035" i="1" s="1"/>
  <c r="X4038" i="1"/>
  <c r="H4038" i="1" s="1"/>
  <c r="X4039" i="1"/>
  <c r="I4038" i="1" s="1"/>
  <c r="X4040" i="1"/>
  <c r="H4039" i="1" s="1"/>
  <c r="X4041" i="1"/>
  <c r="I4039" i="1" s="1"/>
  <c r="X4042" i="1"/>
  <c r="H4042" i="1" s="1"/>
  <c r="H4044" i="1" s="1"/>
  <c r="X4043" i="1"/>
  <c r="I4042" i="1" s="1"/>
  <c r="I4044" i="1" s="1"/>
  <c r="X4044" i="1"/>
  <c r="H4043" i="1" s="1"/>
  <c r="X4045" i="1"/>
  <c r="I4043" i="1" s="1"/>
  <c r="X4046" i="1"/>
  <c r="H4046" i="1" s="1"/>
  <c r="H4048" i="1" s="1"/>
  <c r="X4047" i="1"/>
  <c r="I4046" i="1" s="1"/>
  <c r="I4048" i="1" s="1"/>
  <c r="X4048" i="1"/>
  <c r="H4047" i="1" s="1"/>
  <c r="X4049" i="1"/>
  <c r="I4047" i="1" s="1"/>
  <c r="X4050" i="1"/>
  <c r="H4050" i="1" s="1"/>
  <c r="H4052" i="1" s="1"/>
  <c r="X4051" i="1"/>
  <c r="I4050" i="1" s="1"/>
  <c r="I4052" i="1" s="1"/>
  <c r="X4052" i="1"/>
  <c r="H4051" i="1" s="1"/>
  <c r="X4053" i="1"/>
  <c r="I4051" i="1" s="1"/>
  <c r="X4054" i="1"/>
  <c r="H4054" i="1" s="1"/>
  <c r="X4055" i="1"/>
  <c r="I4054" i="1" s="1"/>
  <c r="X4056" i="1"/>
  <c r="H4055" i="1" s="1"/>
  <c r="X4057" i="1"/>
  <c r="I4055" i="1" s="1"/>
  <c r="X4058" i="1"/>
  <c r="H4058" i="1" s="1"/>
  <c r="H4060" i="1" s="1"/>
  <c r="X4059" i="1"/>
  <c r="I4058" i="1" s="1"/>
  <c r="I4060" i="1" s="1"/>
  <c r="X4060" i="1"/>
  <c r="H4059" i="1" s="1"/>
  <c r="X4061" i="1"/>
  <c r="I4059" i="1" s="1"/>
  <c r="X4062" i="1"/>
  <c r="H4062" i="1" s="1"/>
  <c r="X4063" i="1"/>
  <c r="I4062" i="1" s="1"/>
  <c r="X4064" i="1"/>
  <c r="H4063" i="1" s="1"/>
  <c r="X4065" i="1"/>
  <c r="I4063" i="1" s="1"/>
  <c r="X4066" i="1"/>
  <c r="H4066" i="1" s="1"/>
  <c r="H4068" i="1" s="1"/>
  <c r="X4067" i="1"/>
  <c r="I4066" i="1" s="1"/>
  <c r="I4068" i="1" s="1"/>
  <c r="X4068" i="1"/>
  <c r="H4067" i="1" s="1"/>
  <c r="X4069" i="1"/>
  <c r="I4067" i="1" s="1"/>
  <c r="X4070" i="1"/>
  <c r="H4070" i="1" s="1"/>
  <c r="X4071" i="1"/>
  <c r="I4070" i="1" s="1"/>
  <c r="X4072" i="1"/>
  <c r="H4071" i="1" s="1"/>
  <c r="X4073" i="1"/>
  <c r="I4071" i="1" s="1"/>
  <c r="X4074" i="1"/>
  <c r="H4074" i="1" s="1"/>
  <c r="H4076" i="1" s="1"/>
  <c r="X4075" i="1"/>
  <c r="I4074" i="1" s="1"/>
  <c r="I4076" i="1" s="1"/>
  <c r="X4076" i="1"/>
  <c r="H4075" i="1" s="1"/>
  <c r="X4077" i="1"/>
  <c r="I4075" i="1" s="1"/>
  <c r="X4078" i="1"/>
  <c r="H4078" i="1" s="1"/>
  <c r="H4080" i="1" s="1"/>
  <c r="X4079" i="1"/>
  <c r="I4078" i="1" s="1"/>
  <c r="I4080" i="1" s="1"/>
  <c r="X4080" i="1"/>
  <c r="H4079" i="1" s="1"/>
  <c r="X4081" i="1"/>
  <c r="I4079" i="1" s="1"/>
  <c r="X4082" i="1"/>
  <c r="H4082" i="1" s="1"/>
  <c r="H4084" i="1" s="1"/>
  <c r="X4083" i="1"/>
  <c r="I4082" i="1" s="1"/>
  <c r="I4084" i="1" s="1"/>
  <c r="X4084" i="1"/>
  <c r="H4083" i="1" s="1"/>
  <c r="X4085" i="1"/>
  <c r="I4083" i="1" s="1"/>
  <c r="X4086" i="1"/>
  <c r="H4086" i="1" s="1"/>
  <c r="X4087" i="1"/>
  <c r="I4086" i="1" s="1"/>
  <c r="X4088" i="1"/>
  <c r="H4087" i="1" s="1"/>
  <c r="X4089" i="1"/>
  <c r="I4087" i="1" s="1"/>
  <c r="X4090" i="1"/>
  <c r="H4090" i="1" s="1"/>
  <c r="H4092" i="1" s="1"/>
  <c r="X4091" i="1"/>
  <c r="I4090" i="1" s="1"/>
  <c r="I4092" i="1" s="1"/>
  <c r="X4092" i="1"/>
  <c r="H4091" i="1" s="1"/>
  <c r="X4093" i="1"/>
  <c r="I4091" i="1" s="1"/>
  <c r="X4094" i="1"/>
  <c r="H4094" i="1" s="1"/>
  <c r="X4095" i="1"/>
  <c r="I4094" i="1" s="1"/>
  <c r="X4096" i="1"/>
  <c r="H4095" i="1" s="1"/>
  <c r="X4097" i="1"/>
  <c r="I4095" i="1" s="1"/>
  <c r="X4098" i="1"/>
  <c r="H4098" i="1" s="1"/>
  <c r="X4099" i="1"/>
  <c r="I4098" i="1" s="1"/>
  <c r="X4100" i="1"/>
  <c r="H4099" i="1" s="1"/>
  <c r="X4101" i="1"/>
  <c r="I4099" i="1" s="1"/>
  <c r="X4102" i="1"/>
  <c r="H4102" i="1" s="1"/>
  <c r="X4103" i="1"/>
  <c r="I4102" i="1" s="1"/>
  <c r="X4104" i="1"/>
  <c r="H4103" i="1" s="1"/>
  <c r="X4105" i="1"/>
  <c r="I4103" i="1" s="1"/>
  <c r="X4106" i="1"/>
  <c r="H4106" i="1" s="1"/>
  <c r="H4108" i="1" s="1"/>
  <c r="X4107" i="1"/>
  <c r="I4106" i="1" s="1"/>
  <c r="I4108" i="1" s="1"/>
  <c r="X4108" i="1"/>
  <c r="H4107" i="1" s="1"/>
  <c r="X4109" i="1"/>
  <c r="I4107" i="1" s="1"/>
  <c r="X4110" i="1"/>
  <c r="H4110" i="1" s="1"/>
  <c r="H4112" i="1" s="1"/>
  <c r="X4111" i="1"/>
  <c r="I4110" i="1" s="1"/>
  <c r="I4112" i="1" s="1"/>
  <c r="X4112" i="1"/>
  <c r="H4111" i="1" s="1"/>
  <c r="X4113" i="1"/>
  <c r="I4111" i="1" s="1"/>
  <c r="X4114" i="1"/>
  <c r="H4114" i="1" s="1"/>
  <c r="H4116" i="1" s="1"/>
  <c r="X4115" i="1"/>
  <c r="I4114" i="1" s="1"/>
  <c r="I4116" i="1" s="1"/>
  <c r="X4116" i="1"/>
  <c r="H4115" i="1" s="1"/>
  <c r="X4117" i="1"/>
  <c r="I4115" i="1" s="1"/>
  <c r="X4118" i="1"/>
  <c r="H4118" i="1" s="1"/>
  <c r="X4119" i="1"/>
  <c r="I4118" i="1" s="1"/>
  <c r="X4120" i="1"/>
  <c r="H4119" i="1" s="1"/>
  <c r="X4121" i="1"/>
  <c r="I4119" i="1" s="1"/>
  <c r="X4122" i="1"/>
  <c r="H4122" i="1" s="1"/>
  <c r="H4124" i="1" s="1"/>
  <c r="X4123" i="1"/>
  <c r="I4122" i="1" s="1"/>
  <c r="I4124" i="1" s="1"/>
  <c r="X4124" i="1"/>
  <c r="H4123" i="1" s="1"/>
  <c r="X4125" i="1"/>
  <c r="I4123" i="1" s="1"/>
  <c r="X4126" i="1"/>
  <c r="H4126" i="1" s="1"/>
  <c r="X4127" i="1"/>
  <c r="I4126" i="1" s="1"/>
  <c r="X4128" i="1"/>
  <c r="H4127" i="1" s="1"/>
  <c r="X4129" i="1"/>
  <c r="I4127" i="1" s="1"/>
  <c r="X4130" i="1"/>
  <c r="H4130" i="1" s="1"/>
  <c r="H4132" i="1" s="1"/>
  <c r="X4131" i="1"/>
  <c r="I4130" i="1" s="1"/>
  <c r="I4132" i="1" s="1"/>
  <c r="X4132" i="1"/>
  <c r="H4131" i="1" s="1"/>
  <c r="X4133" i="1"/>
  <c r="I4131" i="1" s="1"/>
  <c r="X4134" i="1"/>
  <c r="H4134" i="1" s="1"/>
  <c r="X4135" i="1"/>
  <c r="I4134" i="1" s="1"/>
  <c r="X4136" i="1"/>
  <c r="H4135" i="1" s="1"/>
  <c r="X4137" i="1"/>
  <c r="I4135" i="1" s="1"/>
  <c r="X4138" i="1"/>
  <c r="H4138" i="1" s="1"/>
  <c r="H4140" i="1" s="1"/>
  <c r="X4139" i="1"/>
  <c r="I4138" i="1" s="1"/>
  <c r="I4140" i="1" s="1"/>
  <c r="X4140" i="1"/>
  <c r="H4139" i="1" s="1"/>
  <c r="X4141" i="1"/>
  <c r="I4139" i="1" s="1"/>
  <c r="X4142" i="1"/>
  <c r="H4142" i="1" s="1"/>
  <c r="X4143" i="1"/>
  <c r="I4142" i="1" s="1"/>
  <c r="X4144" i="1"/>
  <c r="H4143" i="1" s="1"/>
  <c r="X4145" i="1"/>
  <c r="I4143" i="1" s="1"/>
  <c r="X4146" i="1"/>
  <c r="H4146" i="1" s="1"/>
  <c r="X4147" i="1"/>
  <c r="I4146" i="1" s="1"/>
  <c r="X4148" i="1"/>
  <c r="H4147" i="1" s="1"/>
  <c r="X4149" i="1"/>
  <c r="I4147" i="1" s="1"/>
  <c r="X4150" i="1"/>
  <c r="H4150" i="1" s="1"/>
  <c r="X4151" i="1"/>
  <c r="I4150" i="1" s="1"/>
  <c r="X4152" i="1"/>
  <c r="H4151" i="1" s="1"/>
  <c r="X4153" i="1"/>
  <c r="I4151" i="1" s="1"/>
  <c r="X4154" i="1"/>
  <c r="H4154" i="1" s="1"/>
  <c r="H4156" i="1" s="1"/>
  <c r="X4155" i="1"/>
  <c r="I4154" i="1" s="1"/>
  <c r="I4156" i="1" s="1"/>
  <c r="X4156" i="1"/>
  <c r="H4155" i="1" s="1"/>
  <c r="X4157" i="1"/>
  <c r="I4155" i="1" s="1"/>
  <c r="X4158" i="1"/>
  <c r="H4158" i="1" s="1"/>
  <c r="X4159" i="1"/>
  <c r="I4158" i="1" s="1"/>
  <c r="X4160" i="1"/>
  <c r="H4159" i="1" s="1"/>
  <c r="X4161" i="1"/>
  <c r="I4159" i="1" s="1"/>
  <c r="X4162" i="1"/>
  <c r="X4163" i="1"/>
  <c r="X4164" i="1"/>
  <c r="H4163" i="1" s="1"/>
  <c r="X4165" i="1"/>
  <c r="I4163" i="1" s="1"/>
  <c r="X4166" i="1"/>
  <c r="H4166" i="1" s="1"/>
  <c r="H4168" i="1" s="1"/>
  <c r="X4167" i="1"/>
  <c r="I4166" i="1" s="1"/>
  <c r="I4168" i="1" s="1"/>
  <c r="X4168" i="1"/>
  <c r="H4167" i="1" s="1"/>
  <c r="X4169" i="1"/>
  <c r="I4167" i="1" s="1"/>
  <c r="X4170" i="1"/>
  <c r="H4170" i="1" s="1"/>
  <c r="H4172" i="1" s="1"/>
  <c r="X4171" i="1"/>
  <c r="I4170" i="1" s="1"/>
  <c r="I4172" i="1" s="1"/>
  <c r="X4172" i="1"/>
  <c r="H4171" i="1" s="1"/>
  <c r="X4173" i="1"/>
  <c r="I4171" i="1" s="1"/>
  <c r="X4174" i="1"/>
  <c r="H4174" i="1" s="1"/>
  <c r="H4176" i="1" s="1"/>
  <c r="X4175" i="1"/>
  <c r="I4174" i="1" s="1"/>
  <c r="I4176" i="1" s="1"/>
  <c r="X4176" i="1"/>
  <c r="H4175" i="1" s="1"/>
  <c r="X4177" i="1"/>
  <c r="I4175" i="1" s="1"/>
  <c r="X4178" i="1"/>
  <c r="H4178" i="1" s="1"/>
  <c r="H4180" i="1" s="1"/>
  <c r="X4179" i="1"/>
  <c r="I4178" i="1" s="1"/>
  <c r="I4180" i="1" s="1"/>
  <c r="X4180" i="1"/>
  <c r="H4179" i="1" s="1"/>
  <c r="X4181" i="1"/>
  <c r="I4179" i="1" s="1"/>
  <c r="X4182" i="1"/>
  <c r="H4182" i="1" s="1"/>
  <c r="X4183" i="1"/>
  <c r="I4182" i="1" s="1"/>
  <c r="X4184" i="1"/>
  <c r="H4183" i="1" s="1"/>
  <c r="X4185" i="1"/>
  <c r="I4183" i="1" s="1"/>
  <c r="X4186" i="1"/>
  <c r="H4186" i="1" s="1"/>
  <c r="H4188" i="1" s="1"/>
  <c r="X4187" i="1"/>
  <c r="I4186" i="1" s="1"/>
  <c r="I4188" i="1" s="1"/>
  <c r="X4188" i="1"/>
  <c r="H4187" i="1" s="1"/>
  <c r="X4189" i="1"/>
  <c r="I4187" i="1" s="1"/>
  <c r="X4190" i="1"/>
  <c r="H4190" i="1" s="1"/>
  <c r="X4191" i="1"/>
  <c r="I4190" i="1" s="1"/>
  <c r="X4192" i="1"/>
  <c r="H4191" i="1" s="1"/>
  <c r="X4193" i="1"/>
  <c r="I4191" i="1" s="1"/>
  <c r="X4194" i="1"/>
  <c r="H4194" i="1" s="1"/>
  <c r="H4196" i="1" s="1"/>
  <c r="X4195" i="1"/>
  <c r="I4194" i="1" s="1"/>
  <c r="I4196" i="1" s="1"/>
  <c r="X4196" i="1"/>
  <c r="H4195" i="1" s="1"/>
  <c r="X4197" i="1"/>
  <c r="I4195" i="1" s="1"/>
  <c r="X4198" i="1"/>
  <c r="H4198" i="1" s="1"/>
  <c r="X4199" i="1"/>
  <c r="I4198" i="1" s="1"/>
  <c r="X4200" i="1"/>
  <c r="H4199" i="1" s="1"/>
  <c r="X4201" i="1"/>
  <c r="I4199" i="1" s="1"/>
  <c r="X4202" i="1"/>
  <c r="H4202" i="1" s="1"/>
  <c r="H4204" i="1" s="1"/>
  <c r="X4203" i="1"/>
  <c r="I4202" i="1" s="1"/>
  <c r="I4204" i="1" s="1"/>
  <c r="X4204" i="1"/>
  <c r="H4203" i="1" s="1"/>
  <c r="X4205" i="1"/>
  <c r="I4203" i="1" s="1"/>
  <c r="X4206" i="1"/>
  <c r="H4206" i="1" s="1"/>
  <c r="X4207" i="1"/>
  <c r="I4206" i="1" s="1"/>
  <c r="X4208" i="1"/>
  <c r="H4207" i="1" s="1"/>
  <c r="X4209" i="1"/>
  <c r="I4207" i="1" s="1"/>
  <c r="X4210" i="1"/>
  <c r="H4210" i="1" s="1"/>
  <c r="H4212" i="1" s="1"/>
  <c r="X4211" i="1"/>
  <c r="I4210" i="1" s="1"/>
  <c r="I4212" i="1" s="1"/>
  <c r="X4212" i="1"/>
  <c r="H4211" i="1" s="1"/>
  <c r="X4213" i="1"/>
  <c r="I4211" i="1" s="1"/>
  <c r="X4214" i="1"/>
  <c r="H4214" i="1" s="1"/>
  <c r="H4216" i="1" s="1"/>
  <c r="X4215" i="1"/>
  <c r="I4214" i="1" s="1"/>
  <c r="I4216" i="1" s="1"/>
  <c r="X4216" i="1"/>
  <c r="H4215" i="1" s="1"/>
  <c r="X4217" i="1"/>
  <c r="I4215" i="1" s="1"/>
  <c r="X4218" i="1"/>
  <c r="H4218" i="1" s="1"/>
  <c r="X4219" i="1"/>
  <c r="I4218" i="1" s="1"/>
  <c r="X4220" i="1"/>
  <c r="H4219" i="1" s="1"/>
  <c r="X4221" i="1"/>
  <c r="I4219" i="1" s="1"/>
  <c r="X4222" i="1"/>
  <c r="H4222" i="1" s="1"/>
  <c r="X4223" i="1"/>
  <c r="I4222" i="1" s="1"/>
  <c r="X4224" i="1"/>
  <c r="H4223" i="1" s="1"/>
  <c r="X4225" i="1"/>
  <c r="I4223" i="1" s="1"/>
  <c r="X4226" i="1"/>
  <c r="H4226" i="1" s="1"/>
  <c r="H4228" i="1" s="1"/>
  <c r="X4227" i="1"/>
  <c r="I4226" i="1" s="1"/>
  <c r="I4228" i="1" s="1"/>
  <c r="X4228" i="1"/>
  <c r="H4227" i="1" s="1"/>
  <c r="X4229" i="1"/>
  <c r="I4227" i="1" s="1"/>
  <c r="X4230" i="1"/>
  <c r="H4230" i="1" s="1"/>
  <c r="X4231" i="1"/>
  <c r="I4230" i="1" s="1"/>
  <c r="X4232" i="1"/>
  <c r="H4231" i="1" s="1"/>
  <c r="X4233" i="1"/>
  <c r="I4231" i="1" s="1"/>
  <c r="X4234" i="1"/>
  <c r="H4234" i="1" s="1"/>
  <c r="H4236" i="1" s="1"/>
  <c r="X4235" i="1"/>
  <c r="I4234" i="1" s="1"/>
  <c r="I4236" i="1" s="1"/>
  <c r="X4236" i="1"/>
  <c r="H4235" i="1" s="1"/>
  <c r="X4237" i="1"/>
  <c r="I4235" i="1" s="1"/>
  <c r="X4238" i="1"/>
  <c r="H4238" i="1" s="1"/>
  <c r="H4240" i="1" s="1"/>
  <c r="X4239" i="1"/>
  <c r="I4238" i="1" s="1"/>
  <c r="I4240" i="1" s="1"/>
  <c r="X4240" i="1"/>
  <c r="H4239" i="1" s="1"/>
  <c r="X4241" i="1"/>
  <c r="I4239" i="1" s="1"/>
  <c r="X4242" i="1"/>
  <c r="X4243" i="1"/>
  <c r="I4242" i="1" s="1"/>
  <c r="I4244" i="1" s="1"/>
  <c r="P4242" i="1" s="1"/>
  <c r="X4244" i="1"/>
  <c r="H4243" i="1" s="1"/>
  <c r="X4245" i="1"/>
  <c r="I4243" i="1" s="1"/>
  <c r="X4246" i="1"/>
  <c r="X4247" i="1"/>
  <c r="I4246" i="1" s="1"/>
  <c r="I4248" i="1" s="1"/>
  <c r="P4244" i="1" s="1"/>
  <c r="X4248" i="1"/>
  <c r="X4249" i="1"/>
  <c r="I4247" i="1" s="1"/>
  <c r="X4250" i="1"/>
  <c r="H4250" i="1" s="1"/>
  <c r="H4252" i="1" s="1"/>
  <c r="X4251" i="1"/>
  <c r="I4250" i="1" s="1"/>
  <c r="I4252" i="1" s="1"/>
  <c r="X4252" i="1"/>
  <c r="H4251" i="1" s="1"/>
  <c r="X4253" i="1"/>
  <c r="I4251" i="1" s="1"/>
  <c r="X4254" i="1"/>
  <c r="H4254" i="1" s="1"/>
  <c r="H4256" i="1" s="1"/>
  <c r="X4255" i="1"/>
  <c r="I4254" i="1" s="1"/>
  <c r="I4256" i="1" s="1"/>
  <c r="X4256" i="1"/>
  <c r="H4255" i="1" s="1"/>
  <c r="X4257" i="1"/>
  <c r="I4255" i="1" s="1"/>
  <c r="X4258" i="1"/>
  <c r="H4258" i="1" s="1"/>
  <c r="H4260" i="1" s="1"/>
  <c r="X4259" i="1"/>
  <c r="I4258" i="1" s="1"/>
  <c r="I4260" i="1" s="1"/>
  <c r="X4260" i="1"/>
  <c r="H4259" i="1" s="1"/>
  <c r="X4261" i="1"/>
  <c r="I4259" i="1" s="1"/>
  <c r="X4262" i="1"/>
  <c r="H4262" i="1" s="1"/>
  <c r="H4264" i="1" s="1"/>
  <c r="X4263" i="1"/>
  <c r="I4262" i="1" s="1"/>
  <c r="X4264" i="1"/>
  <c r="H4263" i="1" s="1"/>
  <c r="X4265" i="1"/>
  <c r="I4263" i="1" s="1"/>
  <c r="X4266" i="1"/>
  <c r="H4266" i="1" s="1"/>
  <c r="X4267" i="1"/>
  <c r="I4266" i="1" s="1"/>
  <c r="X4268" i="1"/>
  <c r="H4267" i="1" s="1"/>
  <c r="X4269" i="1"/>
  <c r="I4267" i="1" s="1"/>
  <c r="X4270" i="1"/>
  <c r="H4270" i="1" s="1"/>
  <c r="X4271" i="1"/>
  <c r="I4270" i="1" s="1"/>
  <c r="X4272" i="1"/>
  <c r="H4271" i="1" s="1"/>
  <c r="X4273" i="1"/>
  <c r="I4271" i="1" s="1"/>
  <c r="X4274" i="1"/>
  <c r="H4274" i="1" s="1"/>
  <c r="H4276" i="1" s="1"/>
  <c r="X4275" i="1"/>
  <c r="I4274" i="1" s="1"/>
  <c r="I4276" i="1" s="1"/>
  <c r="X4276" i="1"/>
  <c r="H4275" i="1" s="1"/>
  <c r="X4277" i="1"/>
  <c r="I4275" i="1" s="1"/>
  <c r="X4278" i="1"/>
  <c r="H4278" i="1" s="1"/>
  <c r="X4279" i="1"/>
  <c r="I4278" i="1" s="1"/>
  <c r="X4280" i="1"/>
  <c r="H4279" i="1" s="1"/>
  <c r="X4281" i="1"/>
  <c r="I4279" i="1" s="1"/>
  <c r="X4282" i="1"/>
  <c r="H4282" i="1" s="1"/>
  <c r="H4284" i="1" s="1"/>
  <c r="X4283" i="1"/>
  <c r="I4282" i="1" s="1"/>
  <c r="I4284" i="1" s="1"/>
  <c r="X4284" i="1"/>
  <c r="H4283" i="1" s="1"/>
  <c r="X4285" i="1"/>
  <c r="I4283" i="1" s="1"/>
  <c r="X4286" i="1"/>
  <c r="H4286" i="1" s="1"/>
  <c r="H4288" i="1" s="1"/>
  <c r="X4287" i="1"/>
  <c r="I4286" i="1" s="1"/>
  <c r="I4288" i="1" s="1"/>
  <c r="X4288" i="1"/>
  <c r="H4287" i="1" s="1"/>
  <c r="X4289" i="1"/>
  <c r="I4287" i="1" s="1"/>
  <c r="X4290" i="1"/>
  <c r="H4290" i="1" s="1"/>
  <c r="H4292" i="1" s="1"/>
  <c r="X4291" i="1"/>
  <c r="I4290" i="1" s="1"/>
  <c r="I4292" i="1" s="1"/>
  <c r="X4292" i="1"/>
  <c r="H4291" i="1" s="1"/>
  <c r="X4293" i="1"/>
  <c r="I4291" i="1" s="1"/>
  <c r="X4294" i="1"/>
  <c r="H4294" i="1" s="1"/>
  <c r="X4295" i="1"/>
  <c r="I4294" i="1" s="1"/>
  <c r="X4296" i="1"/>
  <c r="H4295" i="1" s="1"/>
  <c r="X4297" i="1"/>
  <c r="I4295" i="1" s="1"/>
  <c r="X4298" i="1"/>
  <c r="H4298" i="1" s="1"/>
  <c r="H4300" i="1" s="1"/>
  <c r="X4299" i="1"/>
  <c r="I4298" i="1" s="1"/>
  <c r="I4300" i="1" s="1"/>
  <c r="X4300" i="1"/>
  <c r="H4299" i="1" s="1"/>
  <c r="X4301" i="1"/>
  <c r="I4299" i="1" s="1"/>
  <c r="X4302" i="1"/>
  <c r="H4302" i="1" s="1"/>
  <c r="H4304" i="1" s="1"/>
  <c r="X4303" i="1"/>
  <c r="I4302" i="1" s="1"/>
  <c r="X4304" i="1"/>
  <c r="H4303" i="1" s="1"/>
  <c r="X4305" i="1"/>
  <c r="I4303" i="1" s="1"/>
  <c r="X4306" i="1"/>
  <c r="X4307" i="1"/>
  <c r="I4306" i="1" s="1"/>
  <c r="I4308" i="1" s="1"/>
  <c r="P4306" i="1" s="1"/>
  <c r="X4308" i="1"/>
  <c r="H4307" i="1" s="1"/>
  <c r="X4309" i="1"/>
  <c r="I4307" i="1" s="1"/>
  <c r="X4310" i="1"/>
  <c r="H4310" i="1" s="1"/>
  <c r="H4312" i="1" s="1"/>
  <c r="X4311" i="1"/>
  <c r="I4310" i="1" s="1"/>
  <c r="I4312" i="1" s="1"/>
  <c r="X4312" i="1"/>
  <c r="H4311" i="1" s="1"/>
  <c r="X4313" i="1"/>
  <c r="I4311" i="1" s="1"/>
  <c r="X4314" i="1"/>
  <c r="H4314" i="1" s="1"/>
  <c r="H4316" i="1" s="1"/>
  <c r="X4315" i="1"/>
  <c r="I4314" i="1" s="1"/>
  <c r="I4316" i="1" s="1"/>
  <c r="X4316" i="1"/>
  <c r="H4315" i="1" s="1"/>
  <c r="X4317" i="1"/>
  <c r="I4315" i="1" s="1"/>
  <c r="X4318" i="1"/>
  <c r="H4318" i="1" s="1"/>
  <c r="X4319" i="1"/>
  <c r="I4318" i="1" s="1"/>
  <c r="I4320" i="1" s="1"/>
  <c r="X4320" i="1"/>
  <c r="H4319" i="1" s="1"/>
  <c r="X4321" i="1"/>
  <c r="I4319" i="1" s="1"/>
  <c r="X4322" i="1"/>
  <c r="H4322" i="1" s="1"/>
  <c r="H4324" i="1" s="1"/>
  <c r="X4323" i="1"/>
  <c r="I4322" i="1" s="1"/>
  <c r="I4324" i="1" s="1"/>
  <c r="X4324" i="1"/>
  <c r="H4323" i="1" s="1"/>
  <c r="X4325" i="1"/>
  <c r="I4323" i="1" s="1"/>
  <c r="X4326" i="1"/>
  <c r="H4326" i="1" s="1"/>
  <c r="X4327" i="1"/>
  <c r="I4326" i="1" s="1"/>
  <c r="X4328" i="1"/>
  <c r="H4327" i="1" s="1"/>
  <c r="X4329" i="1"/>
  <c r="I4327" i="1" s="1"/>
  <c r="X4330" i="1"/>
  <c r="H4330" i="1" s="1"/>
  <c r="H4332" i="1" s="1"/>
  <c r="X4331" i="1"/>
  <c r="I4330" i="1" s="1"/>
  <c r="I4332" i="1" s="1"/>
  <c r="X4332" i="1"/>
  <c r="H4331" i="1" s="1"/>
  <c r="X4333" i="1"/>
  <c r="I4331" i="1" s="1"/>
  <c r="X4334" i="1"/>
  <c r="H4334" i="1" s="1"/>
  <c r="X4335" i="1"/>
  <c r="I4334" i="1" s="1"/>
  <c r="X4336" i="1"/>
  <c r="H4335" i="1" s="1"/>
  <c r="X4337" i="1"/>
  <c r="I4335" i="1" s="1"/>
  <c r="X4338" i="1"/>
  <c r="H4338" i="1" s="1"/>
  <c r="H4340" i="1" s="1"/>
  <c r="X4339" i="1"/>
  <c r="I4338" i="1" s="1"/>
  <c r="I4340" i="1" s="1"/>
  <c r="X4340" i="1"/>
  <c r="H4339" i="1" s="1"/>
  <c r="X4341" i="1"/>
  <c r="I4339" i="1" s="1"/>
  <c r="X4342" i="1"/>
  <c r="H4342" i="1" s="1"/>
  <c r="X4343" i="1"/>
  <c r="I4342" i="1" s="1"/>
  <c r="X4344" i="1"/>
  <c r="H4343" i="1" s="1"/>
  <c r="X4345" i="1"/>
  <c r="I4343" i="1" s="1"/>
  <c r="X4346" i="1"/>
  <c r="H4346" i="1" s="1"/>
  <c r="H4348" i="1" s="1"/>
  <c r="X4347" i="1"/>
  <c r="I4346" i="1" s="1"/>
  <c r="X4348" i="1"/>
  <c r="H4347" i="1" s="1"/>
  <c r="X4349" i="1"/>
  <c r="I4347" i="1" s="1"/>
  <c r="X4350" i="1"/>
  <c r="H4350" i="1" s="1"/>
  <c r="H4352" i="1" s="1"/>
  <c r="X4351" i="1"/>
  <c r="I4350" i="1" s="1"/>
  <c r="I4352" i="1" s="1"/>
  <c r="X4352" i="1"/>
  <c r="H4351" i="1" s="1"/>
  <c r="X4353" i="1"/>
  <c r="I4351" i="1" s="1"/>
  <c r="X4354" i="1"/>
  <c r="H4354" i="1" s="1"/>
  <c r="H4356" i="1" s="1"/>
  <c r="X4355" i="1"/>
  <c r="I4354" i="1" s="1"/>
  <c r="I4356" i="1" s="1"/>
  <c r="X4356" i="1"/>
  <c r="H4355" i="1" s="1"/>
  <c r="X4357" i="1"/>
  <c r="I4355" i="1" s="1"/>
  <c r="X4358" i="1"/>
  <c r="H4358" i="1" s="1"/>
  <c r="H4360" i="1" s="1"/>
  <c r="X4359" i="1"/>
  <c r="I4358" i="1" s="1"/>
  <c r="X4360" i="1"/>
  <c r="H4359" i="1" s="1"/>
  <c r="X4361" i="1"/>
  <c r="I4359" i="1" s="1"/>
  <c r="X4362" i="1"/>
  <c r="H4362" i="1" s="1"/>
  <c r="X4363" i="1"/>
  <c r="I4362" i="1" s="1"/>
  <c r="I4364" i="1" s="1"/>
  <c r="X4364" i="1"/>
  <c r="H4363" i="1" s="1"/>
  <c r="X4365" i="1"/>
  <c r="I4363" i="1" s="1"/>
  <c r="X4366" i="1"/>
  <c r="H4366" i="1" s="1"/>
  <c r="X4367" i="1"/>
  <c r="I4366" i="1" s="1"/>
  <c r="X4368" i="1"/>
  <c r="H4367" i="1" s="1"/>
  <c r="X4369" i="1"/>
  <c r="I4367" i="1" s="1"/>
  <c r="X4370" i="1"/>
  <c r="H4370" i="1" s="1"/>
  <c r="H4372" i="1" s="1"/>
  <c r="X4371" i="1"/>
  <c r="I4370" i="1" s="1"/>
  <c r="I4372" i="1" s="1"/>
  <c r="X4372" i="1"/>
  <c r="H4371" i="1" s="1"/>
  <c r="X4373" i="1"/>
  <c r="I4371" i="1" s="1"/>
  <c r="X4374" i="1"/>
  <c r="H4374" i="1" s="1"/>
  <c r="H4376" i="1" s="1"/>
  <c r="X4375" i="1"/>
  <c r="I4374" i="1" s="1"/>
  <c r="X4376" i="1"/>
  <c r="H4375" i="1" s="1"/>
  <c r="X4377" i="1"/>
  <c r="I4375" i="1" s="1"/>
  <c r="X4378" i="1"/>
  <c r="H4378" i="1" s="1"/>
  <c r="H4380" i="1" s="1"/>
  <c r="X4379" i="1"/>
  <c r="I4378" i="1" s="1"/>
  <c r="I4380" i="1" s="1"/>
  <c r="X4380" i="1"/>
  <c r="H4379" i="1" s="1"/>
  <c r="X4381" i="1"/>
  <c r="I4379" i="1" s="1"/>
  <c r="X4382" i="1"/>
  <c r="H4382" i="1" s="1"/>
  <c r="H4384" i="1" s="1"/>
  <c r="X4383" i="1"/>
  <c r="I4382" i="1" s="1"/>
  <c r="X4384" i="1"/>
  <c r="H4383" i="1" s="1"/>
  <c r="X4385" i="1"/>
  <c r="I4383" i="1" s="1"/>
  <c r="X4386" i="1"/>
  <c r="H4386" i="1" s="1"/>
  <c r="H4388" i="1" s="1"/>
  <c r="X4387" i="1"/>
  <c r="I4386" i="1" s="1"/>
  <c r="I4388" i="1" s="1"/>
  <c r="X4388" i="1"/>
  <c r="H4387" i="1" s="1"/>
  <c r="X4389" i="1"/>
  <c r="I4387" i="1" s="1"/>
  <c r="X4390" i="1"/>
  <c r="H4390" i="1" s="1"/>
  <c r="H4392" i="1" s="1"/>
  <c r="X4391" i="1"/>
  <c r="I4390" i="1" s="1"/>
  <c r="I4392" i="1" s="1"/>
  <c r="X4392" i="1"/>
  <c r="H4391" i="1" s="1"/>
  <c r="X4393" i="1"/>
  <c r="I4391" i="1" s="1"/>
  <c r="X4394" i="1"/>
  <c r="H4394" i="1" s="1"/>
  <c r="H4396" i="1" s="1"/>
  <c r="X4395" i="1"/>
  <c r="I4394" i="1" s="1"/>
  <c r="I4396" i="1" s="1"/>
  <c r="X4396" i="1"/>
  <c r="H4395" i="1" s="1"/>
  <c r="X4397" i="1"/>
  <c r="I4395" i="1" s="1"/>
  <c r="X4398" i="1"/>
  <c r="H4398" i="1" s="1"/>
  <c r="X4399" i="1"/>
  <c r="I4398" i="1" s="1"/>
  <c r="X4400" i="1"/>
  <c r="H4399" i="1" s="1"/>
  <c r="X4401" i="1"/>
  <c r="I4399" i="1" s="1"/>
  <c r="X4402" i="1"/>
  <c r="H4402" i="1" s="1"/>
  <c r="H4404" i="1" s="1"/>
  <c r="X4403" i="1"/>
  <c r="I4402" i="1" s="1"/>
  <c r="I4404" i="1" s="1"/>
  <c r="X4404" i="1"/>
  <c r="H4403" i="1" s="1"/>
  <c r="X4405" i="1"/>
  <c r="I4403" i="1" s="1"/>
  <c r="X4406" i="1"/>
  <c r="H4406" i="1" s="1"/>
  <c r="H4408" i="1" s="1"/>
  <c r="X4407" i="1"/>
  <c r="I4406" i="1" s="1"/>
  <c r="I4408" i="1" s="1"/>
  <c r="X4408" i="1"/>
  <c r="H4407" i="1" s="1"/>
  <c r="X4409" i="1"/>
  <c r="I4407" i="1" s="1"/>
  <c r="X4410" i="1"/>
  <c r="H4410" i="1" s="1"/>
  <c r="H4412" i="1" s="1"/>
  <c r="X4411" i="1"/>
  <c r="I4410" i="1" s="1"/>
  <c r="I4412" i="1" s="1"/>
  <c r="X4412" i="1"/>
  <c r="H4411" i="1" s="1"/>
  <c r="X4413" i="1"/>
  <c r="I4411" i="1" s="1"/>
  <c r="X4414" i="1"/>
  <c r="H4414" i="1" s="1"/>
  <c r="X4415" i="1"/>
  <c r="I4414" i="1" s="1"/>
  <c r="X4416" i="1"/>
  <c r="H4415" i="1" s="1"/>
  <c r="X4417" i="1"/>
  <c r="I4415" i="1" s="1"/>
  <c r="X4418" i="1"/>
  <c r="H4418" i="1" s="1"/>
  <c r="H4420" i="1" s="1"/>
  <c r="X4419" i="1"/>
  <c r="I4418" i="1" s="1"/>
  <c r="I4420" i="1" s="1"/>
  <c r="X4420" i="1"/>
  <c r="H4419" i="1" s="1"/>
  <c r="X4421" i="1"/>
  <c r="I4419" i="1" s="1"/>
  <c r="X4422" i="1"/>
  <c r="H4422" i="1" s="1"/>
  <c r="X4423" i="1"/>
  <c r="I4422" i="1" s="1"/>
  <c r="X4424" i="1"/>
  <c r="H4423" i="1" s="1"/>
  <c r="X4425" i="1"/>
  <c r="I4423" i="1" s="1"/>
  <c r="X4426" i="1"/>
  <c r="H4426" i="1" s="1"/>
  <c r="X4427" i="1"/>
  <c r="I4426" i="1" s="1"/>
  <c r="X4428" i="1"/>
  <c r="H4427" i="1" s="1"/>
  <c r="X4429" i="1"/>
  <c r="I4427" i="1" s="1"/>
  <c r="X4430" i="1"/>
  <c r="H4430" i="1" s="1"/>
  <c r="X4431" i="1"/>
  <c r="I4430" i="1" s="1"/>
  <c r="X4432" i="1"/>
  <c r="H4431" i="1" s="1"/>
  <c r="X4433" i="1"/>
  <c r="I4431" i="1" s="1"/>
  <c r="X4434" i="1"/>
  <c r="H4434" i="1" s="1"/>
  <c r="H4436" i="1" s="1"/>
  <c r="X4435" i="1"/>
  <c r="I4434" i="1" s="1"/>
  <c r="I4436" i="1" s="1"/>
  <c r="X4436" i="1"/>
  <c r="H4435" i="1" s="1"/>
  <c r="X4437" i="1"/>
  <c r="I4435" i="1" s="1"/>
  <c r="X4438" i="1"/>
  <c r="H4438" i="1" s="1"/>
  <c r="X4439" i="1"/>
  <c r="I4438" i="1" s="1"/>
  <c r="X4440" i="1"/>
  <c r="H4439" i="1" s="1"/>
  <c r="X4441" i="1"/>
  <c r="I4439" i="1" s="1"/>
  <c r="X4442" i="1"/>
  <c r="H4442" i="1" s="1"/>
  <c r="H4444" i="1" s="1"/>
  <c r="X4443" i="1"/>
  <c r="I4442" i="1" s="1"/>
  <c r="X4444" i="1"/>
  <c r="H4443" i="1" s="1"/>
  <c r="X4445" i="1"/>
  <c r="I4443" i="1" s="1"/>
  <c r="X4446" i="1"/>
  <c r="H4446" i="1" s="1"/>
  <c r="X4447" i="1"/>
  <c r="I4446" i="1" s="1"/>
  <c r="X4448" i="1"/>
  <c r="H4447" i="1" s="1"/>
  <c r="X4449" i="1"/>
  <c r="I4447" i="1" s="1"/>
  <c r="X4450" i="1"/>
  <c r="H4450" i="1" s="1"/>
  <c r="H4452" i="1" s="1"/>
  <c r="X4451" i="1"/>
  <c r="I4450" i="1" s="1"/>
  <c r="X4452" i="1"/>
  <c r="H4451" i="1" s="1"/>
  <c r="X4453" i="1"/>
  <c r="I4451" i="1" s="1"/>
  <c r="X4454" i="1"/>
  <c r="H4454" i="1" s="1"/>
  <c r="X4455" i="1"/>
  <c r="I4454" i="1" s="1"/>
  <c r="X4456" i="1"/>
  <c r="H4455" i="1" s="1"/>
  <c r="X4457" i="1"/>
  <c r="I4455" i="1" s="1"/>
  <c r="X4458" i="1"/>
  <c r="H4458" i="1" s="1"/>
  <c r="H4460" i="1" s="1"/>
  <c r="X4459" i="1"/>
  <c r="I4458" i="1" s="1"/>
  <c r="I4460" i="1" s="1"/>
  <c r="X4460" i="1"/>
  <c r="H4459" i="1" s="1"/>
  <c r="X4461" i="1"/>
  <c r="I4459" i="1" s="1"/>
  <c r="X4462" i="1"/>
  <c r="H4462" i="1" s="1"/>
  <c r="X4463" i="1"/>
  <c r="I4462" i="1" s="1"/>
  <c r="X4464" i="1"/>
  <c r="H4463" i="1" s="1"/>
  <c r="X4465" i="1"/>
  <c r="I4463" i="1" s="1"/>
  <c r="X4466" i="1"/>
  <c r="H4466" i="1" s="1"/>
  <c r="H4468" i="1" s="1"/>
  <c r="X4467" i="1"/>
  <c r="I4466" i="1" s="1"/>
  <c r="I4468" i="1" s="1"/>
  <c r="X4468" i="1"/>
  <c r="H4467" i="1" s="1"/>
  <c r="X4469" i="1"/>
  <c r="I4467" i="1" s="1"/>
  <c r="X4470" i="1"/>
  <c r="H4470" i="1" s="1"/>
  <c r="H4472" i="1" s="1"/>
  <c r="X4471" i="1"/>
  <c r="I4470" i="1" s="1"/>
  <c r="X4472" i="1"/>
  <c r="H4471" i="1" s="1"/>
  <c r="X4473" i="1"/>
  <c r="I4471" i="1" s="1"/>
  <c r="X4474" i="1"/>
  <c r="H4474" i="1" s="1"/>
  <c r="H4476" i="1" s="1"/>
  <c r="X4475" i="1"/>
  <c r="I4474" i="1" s="1"/>
  <c r="I4476" i="1" s="1"/>
  <c r="X4476" i="1"/>
  <c r="H4475" i="1" s="1"/>
  <c r="X4477" i="1"/>
  <c r="I4475" i="1" s="1"/>
  <c r="X4478" i="1"/>
  <c r="H4478" i="1" s="1"/>
  <c r="H4480" i="1" s="1"/>
  <c r="X4479" i="1"/>
  <c r="I4478" i="1" s="1"/>
  <c r="X4480" i="1"/>
  <c r="H4479" i="1" s="1"/>
  <c r="X4481" i="1"/>
  <c r="I4479" i="1" s="1"/>
  <c r="X4482" i="1"/>
  <c r="H4482" i="1" s="1"/>
  <c r="H4484" i="1" s="1"/>
  <c r="X4483" i="1"/>
  <c r="I4482" i="1" s="1"/>
  <c r="I4484" i="1" s="1"/>
  <c r="X4484" i="1"/>
  <c r="H4483" i="1" s="1"/>
  <c r="X4485" i="1"/>
  <c r="I4483" i="1" s="1"/>
  <c r="X4486" i="1"/>
  <c r="H4486" i="1" s="1"/>
  <c r="H4488" i="1" s="1"/>
  <c r="X4487" i="1"/>
  <c r="I4486" i="1" s="1"/>
  <c r="X4488" i="1"/>
  <c r="H4487" i="1" s="1"/>
  <c r="X4489" i="1"/>
  <c r="I4487" i="1" s="1"/>
  <c r="X4490" i="1"/>
  <c r="H4490" i="1" s="1"/>
  <c r="X4491" i="1"/>
  <c r="I4490" i="1" s="1"/>
  <c r="X4492" i="1"/>
  <c r="H4491" i="1" s="1"/>
  <c r="X4493" i="1"/>
  <c r="I4491" i="1" s="1"/>
  <c r="X4494" i="1"/>
  <c r="H4494" i="1" s="1"/>
  <c r="X4495" i="1"/>
  <c r="I4494" i="1" s="1"/>
  <c r="X4496" i="1"/>
  <c r="H4495" i="1" s="1"/>
  <c r="X4497" i="1"/>
  <c r="I4495" i="1" s="1"/>
  <c r="X4498" i="1"/>
  <c r="H4498" i="1" s="1"/>
  <c r="H4500" i="1" s="1"/>
  <c r="X4499" i="1"/>
  <c r="I4498" i="1" s="1"/>
  <c r="I4500" i="1" s="1"/>
  <c r="X4500" i="1"/>
  <c r="H4499" i="1" s="1"/>
  <c r="X4501" i="1"/>
  <c r="I4499" i="1" s="1"/>
  <c r="X4502" i="1"/>
  <c r="H4502" i="1" s="1"/>
  <c r="X4503" i="1"/>
  <c r="I4502" i="1" s="1"/>
  <c r="X4504" i="1"/>
  <c r="H4503" i="1" s="1"/>
  <c r="X4505" i="1"/>
  <c r="I4503" i="1" s="1"/>
  <c r="X4506" i="1"/>
  <c r="H4506" i="1" s="1"/>
  <c r="H4508" i="1" s="1"/>
  <c r="X4507" i="1"/>
  <c r="I4506" i="1" s="1"/>
  <c r="I4508" i="1" s="1"/>
  <c r="X4508" i="1"/>
  <c r="H4507" i="1" s="1"/>
  <c r="X4509" i="1"/>
  <c r="I4507" i="1" s="1"/>
  <c r="X4510" i="1"/>
  <c r="H4510" i="1" s="1"/>
  <c r="X4511" i="1"/>
  <c r="I4510" i="1" s="1"/>
  <c r="X4512" i="1"/>
  <c r="H4511" i="1" s="1"/>
  <c r="X4513" i="1"/>
  <c r="I4511" i="1" s="1"/>
  <c r="X4514" i="1"/>
  <c r="H4514" i="1" s="1"/>
  <c r="H4516" i="1" s="1"/>
  <c r="X4515" i="1"/>
  <c r="I4514" i="1" s="1"/>
  <c r="I4516" i="1" s="1"/>
  <c r="X4516" i="1"/>
  <c r="H4515" i="1" s="1"/>
  <c r="X4517" i="1"/>
  <c r="I4515" i="1" s="1"/>
  <c r="X4518" i="1"/>
  <c r="H4518" i="1" s="1"/>
  <c r="H4520" i="1" s="1"/>
  <c r="X4519" i="1"/>
  <c r="I4518" i="1" s="1"/>
  <c r="I4520" i="1" s="1"/>
  <c r="X4520" i="1"/>
  <c r="H4519" i="1" s="1"/>
  <c r="X4521" i="1"/>
  <c r="I4519" i="1" s="1"/>
  <c r="X4522" i="1"/>
  <c r="X4523" i="1"/>
  <c r="I4522" i="1" s="1"/>
  <c r="I4524" i="1" s="1"/>
  <c r="P4522" i="1" s="1"/>
  <c r="X4524" i="1"/>
  <c r="H4523" i="1" s="1"/>
  <c r="X4525" i="1"/>
  <c r="I4523" i="1" s="1"/>
  <c r="X4526" i="1"/>
  <c r="X4527" i="1"/>
  <c r="I4526" i="1" s="1"/>
  <c r="I4528" i="1" s="1"/>
  <c r="P4524" i="1" s="1"/>
  <c r="X4528" i="1"/>
  <c r="H4527" i="1" s="1"/>
  <c r="X4529" i="1"/>
  <c r="I4527" i="1" s="1"/>
  <c r="X4530" i="1"/>
  <c r="H4530" i="1" s="1"/>
  <c r="H4532" i="1" s="1"/>
  <c r="X4531" i="1"/>
  <c r="I4530" i="1" s="1"/>
  <c r="I4532" i="1" s="1"/>
  <c r="X4532" i="1"/>
  <c r="H4531" i="1" s="1"/>
  <c r="X4533" i="1"/>
  <c r="I4531" i="1" s="1"/>
  <c r="X4534" i="1"/>
  <c r="H4534" i="1" s="1"/>
  <c r="X4535" i="1"/>
  <c r="I4534" i="1" s="1"/>
  <c r="X4536" i="1"/>
  <c r="H4535" i="1" s="1"/>
  <c r="X4537" i="1"/>
  <c r="I4535" i="1" s="1"/>
  <c r="X4538" i="1"/>
  <c r="H4538" i="1" s="1"/>
  <c r="H4540" i="1" s="1"/>
  <c r="X4539" i="1"/>
  <c r="I4538" i="1" s="1"/>
  <c r="I4540" i="1" s="1"/>
  <c r="X4540" i="1"/>
  <c r="H4539" i="1" s="1"/>
  <c r="X4541" i="1"/>
  <c r="I4539" i="1" s="1"/>
  <c r="X4542" i="1"/>
  <c r="H4542" i="1" s="1"/>
  <c r="X4543" i="1"/>
  <c r="I4542" i="1" s="1"/>
  <c r="X4544" i="1"/>
  <c r="H4543" i="1" s="1"/>
  <c r="X4545" i="1"/>
  <c r="I4543" i="1" s="1"/>
  <c r="X4546" i="1"/>
  <c r="H4546" i="1" s="1"/>
  <c r="H4548" i="1" s="1"/>
  <c r="X4547" i="1"/>
  <c r="I4546" i="1" s="1"/>
  <c r="I4548" i="1" s="1"/>
  <c r="X4548" i="1"/>
  <c r="H4547" i="1" s="1"/>
  <c r="X4549" i="1"/>
  <c r="I4547" i="1" s="1"/>
  <c r="X4550" i="1"/>
  <c r="H4550" i="1" s="1"/>
  <c r="H4552" i="1" s="1"/>
  <c r="X4551" i="1"/>
  <c r="I4550" i="1" s="1"/>
  <c r="I4552" i="1" s="1"/>
  <c r="X4552" i="1"/>
  <c r="H4551" i="1" s="1"/>
  <c r="X4553" i="1"/>
  <c r="I4551" i="1" s="1"/>
  <c r="X4554" i="1"/>
  <c r="H4554" i="1" s="1"/>
  <c r="H4556" i="1" s="1"/>
  <c r="X4555" i="1"/>
  <c r="I4554" i="1" s="1"/>
  <c r="I4556" i="1" s="1"/>
  <c r="X4556" i="1"/>
  <c r="H4555" i="1" s="1"/>
  <c r="X4557" i="1"/>
  <c r="I4555" i="1" s="1"/>
  <c r="X4558" i="1"/>
  <c r="H4558" i="1" s="1"/>
  <c r="H4560" i="1" s="1"/>
  <c r="X4559" i="1"/>
  <c r="I4558" i="1" s="1"/>
  <c r="I4560" i="1" s="1"/>
  <c r="X4560" i="1"/>
  <c r="H4559" i="1" s="1"/>
  <c r="X4561" i="1"/>
  <c r="I4559" i="1" s="1"/>
  <c r="X4562" i="1"/>
  <c r="H4562" i="1" s="1"/>
  <c r="H4564" i="1" s="1"/>
  <c r="X4563" i="1"/>
  <c r="I4562" i="1" s="1"/>
  <c r="I4564" i="1" s="1"/>
  <c r="X4564" i="1"/>
  <c r="H4563" i="1" s="1"/>
  <c r="X4565" i="1"/>
  <c r="I4563" i="1" s="1"/>
  <c r="X4566" i="1"/>
  <c r="H4566" i="1" s="1"/>
  <c r="X4567" i="1"/>
  <c r="I4566" i="1" s="1"/>
  <c r="X4568" i="1"/>
  <c r="H4567" i="1" s="1"/>
  <c r="X4569" i="1"/>
  <c r="I4567" i="1" s="1"/>
  <c r="X4570" i="1"/>
  <c r="X4571" i="1"/>
  <c r="I4570" i="1" s="1"/>
  <c r="I4572" i="1" s="1"/>
  <c r="P4570" i="1" s="1"/>
  <c r="X4572" i="1"/>
  <c r="H4571" i="1" s="1"/>
  <c r="X4573" i="1"/>
  <c r="I4571" i="1" s="1"/>
  <c r="X4574" i="1"/>
  <c r="X4575" i="1"/>
  <c r="I4574" i="1" s="1"/>
  <c r="X4576" i="1"/>
  <c r="X4577" i="1"/>
  <c r="I4575" i="1" s="1"/>
  <c r="X4578" i="1"/>
  <c r="H4578" i="1" s="1"/>
  <c r="H4580" i="1" s="1"/>
  <c r="X4579" i="1"/>
  <c r="I4578" i="1" s="1"/>
  <c r="X4580" i="1"/>
  <c r="H4579" i="1" s="1"/>
  <c r="X4581" i="1"/>
  <c r="I4579" i="1" s="1"/>
  <c r="X4582" i="1"/>
  <c r="H4582" i="1" s="1"/>
  <c r="X4583" i="1"/>
  <c r="I4582" i="1" s="1"/>
  <c r="X4584" i="1"/>
  <c r="H4583" i="1" s="1"/>
  <c r="X4585" i="1"/>
  <c r="I4583" i="1" s="1"/>
  <c r="X4586" i="1"/>
  <c r="X4587" i="1"/>
  <c r="I4586" i="1" s="1"/>
  <c r="I4588" i="1" s="1"/>
  <c r="P4586" i="1" s="1"/>
  <c r="X4588" i="1"/>
  <c r="H4587" i="1" s="1"/>
  <c r="X4589" i="1"/>
  <c r="I4587" i="1" s="1"/>
  <c r="X4590" i="1"/>
  <c r="X4591" i="1"/>
  <c r="I4590" i="1" s="1"/>
  <c r="I4592" i="1" s="1"/>
  <c r="P4588" i="1" s="1"/>
  <c r="X4592" i="1"/>
  <c r="H4591" i="1" s="1"/>
  <c r="X4593" i="1"/>
  <c r="I4591" i="1" s="1"/>
  <c r="X4594" i="1"/>
  <c r="H4594" i="1" s="1"/>
  <c r="H4596" i="1" s="1"/>
  <c r="X4595" i="1"/>
  <c r="I4594" i="1" s="1"/>
  <c r="I4596" i="1" s="1"/>
  <c r="X4596" i="1"/>
  <c r="H4595" i="1" s="1"/>
  <c r="X4597" i="1"/>
  <c r="I4595" i="1" s="1"/>
  <c r="X4598" i="1"/>
  <c r="H4598" i="1" s="1"/>
  <c r="H4600" i="1" s="1"/>
  <c r="X4599" i="1"/>
  <c r="I4598" i="1" s="1"/>
  <c r="I4600" i="1" s="1"/>
  <c r="X4600" i="1"/>
  <c r="H4599" i="1" s="1"/>
  <c r="X4601" i="1"/>
  <c r="I4599" i="1" s="1"/>
  <c r="X4602" i="1"/>
  <c r="H4602" i="1" s="1"/>
  <c r="H4604" i="1" s="1"/>
  <c r="X4603" i="1"/>
  <c r="I4602" i="1" s="1"/>
  <c r="X4604" i="1"/>
  <c r="H4603" i="1" s="1"/>
  <c r="X4605" i="1"/>
  <c r="I4603" i="1" s="1"/>
  <c r="X4606" i="1"/>
  <c r="H4606" i="1" s="1"/>
  <c r="H4608" i="1" s="1"/>
  <c r="X4607" i="1"/>
  <c r="I4606" i="1" s="1"/>
  <c r="I4608" i="1" s="1"/>
  <c r="X4608" i="1"/>
  <c r="H4607" i="1" s="1"/>
  <c r="X4609" i="1"/>
  <c r="I4607" i="1" s="1"/>
  <c r="X4610" i="1"/>
  <c r="H4610" i="1" s="1"/>
  <c r="H4612" i="1" s="1"/>
  <c r="X4611" i="1"/>
  <c r="I4610" i="1" s="1"/>
  <c r="I4612" i="1" s="1"/>
  <c r="X4612" i="1"/>
  <c r="H4611" i="1" s="1"/>
  <c r="X4613" i="1"/>
  <c r="I4611" i="1" s="1"/>
  <c r="X4614" i="1"/>
  <c r="H4614" i="1" s="1"/>
  <c r="H4616" i="1" s="1"/>
  <c r="X4615" i="1"/>
  <c r="I4614" i="1" s="1"/>
  <c r="I4616" i="1" s="1"/>
  <c r="X4616" i="1"/>
  <c r="H4615" i="1" s="1"/>
  <c r="X4617" i="1"/>
  <c r="I4615" i="1" s="1"/>
  <c r="X4618" i="1"/>
  <c r="X4619" i="1"/>
  <c r="I4618" i="1" s="1"/>
  <c r="I4620" i="1" s="1"/>
  <c r="P4618" i="1" s="1"/>
  <c r="X4620" i="1"/>
  <c r="H4619" i="1" s="1"/>
  <c r="X4621" i="1"/>
  <c r="I4619" i="1" s="1"/>
  <c r="X4622" i="1"/>
  <c r="H4622" i="1" s="1"/>
  <c r="X4623" i="1"/>
  <c r="I4622" i="1" s="1"/>
  <c r="X4624" i="1"/>
  <c r="H4623" i="1" s="1"/>
  <c r="X4625" i="1"/>
  <c r="I4623" i="1" s="1"/>
  <c r="X4626" i="1"/>
  <c r="H4626" i="1" s="1"/>
  <c r="X4627" i="1"/>
  <c r="I4626" i="1" s="1"/>
  <c r="X4628" i="1"/>
  <c r="H4627" i="1" s="1"/>
  <c r="X4629" i="1"/>
  <c r="I4627" i="1" s="1"/>
  <c r="X4630" i="1"/>
  <c r="H4630" i="1" s="1"/>
  <c r="H4632" i="1" s="1"/>
  <c r="X4631" i="1"/>
  <c r="I4630" i="1" s="1"/>
  <c r="I4632" i="1" s="1"/>
  <c r="X4632" i="1"/>
  <c r="H4631" i="1" s="1"/>
  <c r="X4633" i="1"/>
  <c r="I4631" i="1" s="1"/>
  <c r="X4634" i="1"/>
  <c r="H4634" i="1" s="1"/>
  <c r="H4636" i="1" s="1"/>
  <c r="X4635" i="1"/>
  <c r="I4634" i="1" s="1"/>
  <c r="I4636" i="1" s="1"/>
  <c r="X4636" i="1"/>
  <c r="H4635" i="1" s="1"/>
  <c r="X4637" i="1"/>
  <c r="I4635" i="1" s="1"/>
  <c r="X4638" i="1"/>
  <c r="H4638" i="1" s="1"/>
  <c r="H4640" i="1" s="1"/>
  <c r="X4639" i="1"/>
  <c r="I4638" i="1" s="1"/>
  <c r="I4640" i="1" s="1"/>
  <c r="X4640" i="1"/>
  <c r="H4639" i="1" s="1"/>
  <c r="X4641" i="1"/>
  <c r="I4639" i="1" s="1"/>
  <c r="X4642" i="1"/>
  <c r="H4642" i="1" s="1"/>
  <c r="H4644" i="1" s="1"/>
  <c r="X4643" i="1"/>
  <c r="I4642" i="1" s="1"/>
  <c r="I4644" i="1" s="1"/>
  <c r="X4644" i="1"/>
  <c r="H4643" i="1" s="1"/>
  <c r="X4645" i="1"/>
  <c r="I4643" i="1" s="1"/>
  <c r="X4646" i="1"/>
  <c r="H4646" i="1" s="1"/>
  <c r="H4648" i="1" s="1"/>
  <c r="X4647" i="1"/>
  <c r="I4646" i="1" s="1"/>
  <c r="I4648" i="1" s="1"/>
  <c r="X4648" i="1"/>
  <c r="H4647" i="1" s="1"/>
  <c r="X4649" i="1"/>
  <c r="I4647" i="1" s="1"/>
  <c r="X4650" i="1"/>
  <c r="H4650" i="1" s="1"/>
  <c r="H4652" i="1" s="1"/>
  <c r="X4651" i="1"/>
  <c r="I4650" i="1" s="1"/>
  <c r="I4652" i="1" s="1"/>
  <c r="X4652" i="1"/>
  <c r="H4651" i="1" s="1"/>
  <c r="X4653" i="1"/>
  <c r="I4651" i="1" s="1"/>
  <c r="X4654" i="1"/>
  <c r="H4654" i="1" s="1"/>
  <c r="H4656" i="1" s="1"/>
  <c r="X4655" i="1"/>
  <c r="I4654" i="1" s="1"/>
  <c r="I4656" i="1" s="1"/>
  <c r="X4656" i="1"/>
  <c r="H4655" i="1" s="1"/>
  <c r="X4657" i="1"/>
  <c r="I4655" i="1" s="1"/>
  <c r="X4658" i="1"/>
  <c r="H4658" i="1" s="1"/>
  <c r="H4660" i="1" s="1"/>
  <c r="X4659" i="1"/>
  <c r="I4658" i="1" s="1"/>
  <c r="I4660" i="1" s="1"/>
  <c r="X4660" i="1"/>
  <c r="H4659" i="1" s="1"/>
  <c r="X4661" i="1"/>
  <c r="I4659" i="1" s="1"/>
  <c r="X4662" i="1"/>
  <c r="H4662" i="1" s="1"/>
  <c r="H4664" i="1" s="1"/>
  <c r="X4663" i="1"/>
  <c r="I4662" i="1" s="1"/>
  <c r="I4664" i="1" s="1"/>
  <c r="X4664" i="1"/>
  <c r="H4663" i="1" s="1"/>
  <c r="X4665" i="1"/>
  <c r="I4663" i="1" s="1"/>
  <c r="X4666" i="1"/>
  <c r="H4666" i="1" s="1"/>
  <c r="H4668" i="1" s="1"/>
  <c r="X4667" i="1"/>
  <c r="I4666" i="1" s="1"/>
  <c r="I4668" i="1" s="1"/>
  <c r="X4668" i="1"/>
  <c r="H4667" i="1" s="1"/>
  <c r="X4669" i="1"/>
  <c r="I4667" i="1" s="1"/>
  <c r="X4670" i="1"/>
  <c r="X4671" i="1"/>
  <c r="X4672" i="1"/>
  <c r="H4671" i="1" s="1"/>
  <c r="X4673" i="1"/>
  <c r="I4671" i="1" s="1"/>
  <c r="X4674" i="1"/>
  <c r="H4674" i="1" s="1"/>
  <c r="X4675" i="1"/>
  <c r="I4674" i="1" s="1"/>
  <c r="X4676" i="1"/>
  <c r="H4675" i="1" s="1"/>
  <c r="X4677" i="1"/>
  <c r="I4675" i="1" s="1"/>
  <c r="X4678" i="1"/>
  <c r="H4678" i="1" s="1"/>
  <c r="H4680" i="1" s="1"/>
  <c r="X4679" i="1"/>
  <c r="I4678" i="1" s="1"/>
  <c r="I4680" i="1" s="1"/>
  <c r="X4680" i="1"/>
  <c r="H4679" i="1" s="1"/>
  <c r="X4681" i="1"/>
  <c r="I4679" i="1" s="1"/>
  <c r="X4682" i="1"/>
  <c r="H4682" i="1" s="1"/>
  <c r="X4683" i="1"/>
  <c r="I4682" i="1" s="1"/>
  <c r="X4684" i="1"/>
  <c r="H4683" i="1" s="1"/>
  <c r="X4685" i="1"/>
  <c r="I4683" i="1" s="1"/>
  <c r="X4686" i="1"/>
  <c r="H4686" i="1" s="1"/>
  <c r="X4687" i="1"/>
  <c r="I4686" i="1" s="1"/>
  <c r="X4688" i="1"/>
  <c r="H4687" i="1" s="1"/>
  <c r="X4689" i="1"/>
  <c r="I4687" i="1" s="1"/>
  <c r="X4690" i="1"/>
  <c r="H4690" i="1" s="1"/>
  <c r="H4692" i="1" s="1"/>
  <c r="X4691" i="1"/>
  <c r="I4690" i="1" s="1"/>
  <c r="I4692" i="1" s="1"/>
  <c r="X4692" i="1"/>
  <c r="H4691" i="1" s="1"/>
  <c r="X4693" i="1"/>
  <c r="I4691" i="1" s="1"/>
  <c r="X4694" i="1"/>
  <c r="H4694" i="1" s="1"/>
  <c r="H4696" i="1" s="1"/>
  <c r="X4695" i="1"/>
  <c r="I4694" i="1" s="1"/>
  <c r="I4696" i="1" s="1"/>
  <c r="X4696" i="1"/>
  <c r="H4695" i="1" s="1"/>
  <c r="X4697" i="1"/>
  <c r="I4695" i="1" s="1"/>
  <c r="X4698" i="1"/>
  <c r="H4698" i="1" s="1"/>
  <c r="H4700" i="1" s="1"/>
  <c r="X4699" i="1"/>
  <c r="I4698" i="1" s="1"/>
  <c r="I4700" i="1" s="1"/>
  <c r="X4700" i="1"/>
  <c r="H4699" i="1" s="1"/>
  <c r="X4701" i="1"/>
  <c r="I4699" i="1" s="1"/>
  <c r="X4702" i="1"/>
  <c r="H4702" i="1" s="1"/>
  <c r="H4704" i="1" s="1"/>
  <c r="X4703" i="1"/>
  <c r="I4702" i="1" s="1"/>
  <c r="I4704" i="1" s="1"/>
  <c r="X4704" i="1"/>
  <c r="H4703" i="1" s="1"/>
  <c r="X4705" i="1"/>
  <c r="I4703" i="1" s="1"/>
  <c r="X4706" i="1"/>
  <c r="H4706" i="1" s="1"/>
  <c r="H4708" i="1" s="1"/>
  <c r="X4707" i="1"/>
  <c r="I4706" i="1" s="1"/>
  <c r="I4708" i="1" s="1"/>
  <c r="X4708" i="1"/>
  <c r="H4707" i="1" s="1"/>
  <c r="X4709" i="1"/>
  <c r="I4707" i="1" s="1"/>
  <c r="X4710" i="1"/>
  <c r="H4710" i="1" s="1"/>
  <c r="H4712" i="1" s="1"/>
  <c r="X4711" i="1"/>
  <c r="I4710" i="1" s="1"/>
  <c r="I4712" i="1" s="1"/>
  <c r="X4712" i="1"/>
  <c r="H4711" i="1" s="1"/>
  <c r="X4713" i="1"/>
  <c r="I4711" i="1" s="1"/>
  <c r="X4714" i="1"/>
  <c r="H4714" i="1" s="1"/>
  <c r="H4716" i="1" s="1"/>
  <c r="X4715" i="1"/>
  <c r="I4714" i="1" s="1"/>
  <c r="I4716" i="1" s="1"/>
  <c r="X4716" i="1"/>
  <c r="H4715" i="1" s="1"/>
  <c r="X4717" i="1"/>
  <c r="I4715" i="1" s="1"/>
  <c r="X4718" i="1"/>
  <c r="H4718" i="1" s="1"/>
  <c r="H4720" i="1" s="1"/>
  <c r="X4719" i="1"/>
  <c r="I4718" i="1" s="1"/>
  <c r="I4720" i="1" s="1"/>
  <c r="X4720" i="1"/>
  <c r="H4719" i="1" s="1"/>
  <c r="X4721" i="1"/>
  <c r="I4719" i="1" s="1"/>
  <c r="X4722" i="1"/>
  <c r="H4722" i="1" s="1"/>
  <c r="H4724" i="1" s="1"/>
  <c r="X4723" i="1"/>
  <c r="I4722" i="1" s="1"/>
  <c r="I4724" i="1" s="1"/>
  <c r="X4724" i="1"/>
  <c r="H4723" i="1" s="1"/>
  <c r="X4725" i="1"/>
  <c r="I4723" i="1" s="1"/>
  <c r="X4726" i="1"/>
  <c r="H4726" i="1" s="1"/>
  <c r="H4728" i="1" s="1"/>
  <c r="X4727" i="1"/>
  <c r="I4726" i="1" s="1"/>
  <c r="I4728" i="1" s="1"/>
  <c r="X4728" i="1"/>
  <c r="H4727" i="1" s="1"/>
  <c r="X4729" i="1"/>
  <c r="I4727" i="1" s="1"/>
  <c r="X4730" i="1"/>
  <c r="H4730" i="1" s="1"/>
  <c r="H4732" i="1" s="1"/>
  <c r="X4731" i="1"/>
  <c r="I4730" i="1" s="1"/>
  <c r="I4732" i="1" s="1"/>
  <c r="X4732" i="1"/>
  <c r="H4731" i="1" s="1"/>
  <c r="X4733" i="1"/>
  <c r="I4731" i="1" s="1"/>
  <c r="X4734" i="1"/>
  <c r="H4734" i="1" s="1"/>
  <c r="X4735" i="1"/>
  <c r="I4734" i="1" s="1"/>
  <c r="I4736" i="1" s="1"/>
  <c r="X4736" i="1"/>
  <c r="H4735" i="1" s="1"/>
  <c r="X4737" i="1"/>
  <c r="I4735" i="1" s="1"/>
  <c r="X4738" i="1"/>
  <c r="H4738" i="1" s="1"/>
  <c r="X4739" i="1"/>
  <c r="I4738" i="1" s="1"/>
  <c r="X4740" i="1"/>
  <c r="H4739" i="1" s="1"/>
  <c r="X4741" i="1"/>
  <c r="I4739" i="1" s="1"/>
  <c r="X4742" i="1"/>
  <c r="H4742" i="1" s="1"/>
  <c r="X4743" i="1"/>
  <c r="I4742" i="1" s="1"/>
  <c r="X4744" i="1"/>
  <c r="H4743" i="1" s="1"/>
  <c r="X4745" i="1"/>
  <c r="I4743" i="1" s="1"/>
  <c r="X4746" i="1"/>
  <c r="H4746" i="1" s="1"/>
  <c r="H4748" i="1" s="1"/>
  <c r="X4747" i="1"/>
  <c r="I4746" i="1" s="1"/>
  <c r="I4748" i="1" s="1"/>
  <c r="X4748" i="1"/>
  <c r="H4747" i="1" s="1"/>
  <c r="X4749" i="1"/>
  <c r="I4747" i="1" s="1"/>
  <c r="X4750" i="1"/>
  <c r="H4750" i="1" s="1"/>
  <c r="X4751" i="1"/>
  <c r="I4750" i="1" s="1"/>
  <c r="X4752" i="1"/>
  <c r="H4751" i="1" s="1"/>
  <c r="X4753" i="1"/>
  <c r="I4751" i="1" s="1"/>
  <c r="X4754" i="1"/>
  <c r="H4754" i="1" s="1"/>
  <c r="H4756" i="1" s="1"/>
  <c r="X4755" i="1"/>
  <c r="I4754" i="1" s="1"/>
  <c r="I4756" i="1" s="1"/>
  <c r="X4756" i="1"/>
  <c r="H4755" i="1" s="1"/>
  <c r="X4757" i="1"/>
  <c r="I4755" i="1" s="1"/>
  <c r="X4758" i="1"/>
  <c r="H4758" i="1" s="1"/>
  <c r="H4760" i="1" s="1"/>
  <c r="X4759" i="1"/>
  <c r="I4758" i="1" s="1"/>
  <c r="I4760" i="1" s="1"/>
  <c r="X4760" i="1"/>
  <c r="H4759" i="1" s="1"/>
  <c r="X4761" i="1"/>
  <c r="I4759" i="1" s="1"/>
  <c r="X4762" i="1"/>
  <c r="H4762" i="1" s="1"/>
  <c r="H4764" i="1" s="1"/>
  <c r="X4763" i="1"/>
  <c r="I4762" i="1" s="1"/>
  <c r="I4764" i="1" s="1"/>
  <c r="X4764" i="1"/>
  <c r="H4763" i="1" s="1"/>
  <c r="X4765" i="1"/>
  <c r="I4763" i="1" s="1"/>
  <c r="X4766" i="1"/>
  <c r="H4766" i="1" s="1"/>
  <c r="X4767" i="1"/>
  <c r="I4766" i="1" s="1"/>
  <c r="X4768" i="1"/>
  <c r="H4767" i="1" s="1"/>
  <c r="X4769" i="1"/>
  <c r="I4767" i="1" s="1"/>
  <c r="X4770" i="1"/>
  <c r="H4770" i="1" s="1"/>
  <c r="H4772" i="1" s="1"/>
  <c r="X4771" i="1"/>
  <c r="I4770" i="1" s="1"/>
  <c r="I4772" i="1" s="1"/>
  <c r="X4772" i="1"/>
  <c r="H4771" i="1" s="1"/>
  <c r="X4773" i="1"/>
  <c r="I4771" i="1" s="1"/>
  <c r="X4774" i="1"/>
  <c r="H4774" i="1" s="1"/>
  <c r="X4775" i="1"/>
  <c r="I4774" i="1" s="1"/>
  <c r="I4776" i="1" s="1"/>
  <c r="X4776" i="1"/>
  <c r="H4775" i="1" s="1"/>
  <c r="X4777" i="1"/>
  <c r="I4775" i="1" s="1"/>
  <c r="X4778" i="1"/>
  <c r="H4778" i="1" s="1"/>
  <c r="H4780" i="1" s="1"/>
  <c r="X4779" i="1"/>
  <c r="I4778" i="1" s="1"/>
  <c r="I4780" i="1" s="1"/>
  <c r="X4780" i="1"/>
  <c r="H4779" i="1" s="1"/>
  <c r="X4781" i="1"/>
  <c r="I4779" i="1" s="1"/>
  <c r="X4782" i="1"/>
  <c r="H4782" i="1" s="1"/>
  <c r="H4784" i="1" s="1"/>
  <c r="X4783" i="1"/>
  <c r="I4782" i="1" s="1"/>
  <c r="I4784" i="1" s="1"/>
  <c r="X4784" i="1"/>
  <c r="H4783" i="1" s="1"/>
  <c r="X4785" i="1"/>
  <c r="I4783" i="1" s="1"/>
  <c r="X4786" i="1"/>
  <c r="H4786" i="1" s="1"/>
  <c r="H4788" i="1" s="1"/>
  <c r="X4787" i="1"/>
  <c r="I4786" i="1" s="1"/>
  <c r="I4788" i="1" s="1"/>
  <c r="X4788" i="1"/>
  <c r="H4787" i="1" s="1"/>
  <c r="X4789" i="1"/>
  <c r="I4787" i="1" s="1"/>
  <c r="X4790" i="1"/>
  <c r="H4790" i="1" s="1"/>
  <c r="H4792" i="1" s="1"/>
  <c r="X4791" i="1"/>
  <c r="I4790" i="1" s="1"/>
  <c r="I4792" i="1" s="1"/>
  <c r="X4792" i="1"/>
  <c r="H4791" i="1" s="1"/>
  <c r="X4793" i="1"/>
  <c r="I4791" i="1" s="1"/>
  <c r="X4794" i="1"/>
  <c r="H4794" i="1" s="1"/>
  <c r="H4796" i="1" s="1"/>
  <c r="X4795" i="1"/>
  <c r="I4794" i="1" s="1"/>
  <c r="I4796" i="1" s="1"/>
  <c r="X4796" i="1"/>
  <c r="H4795" i="1" s="1"/>
  <c r="X4797" i="1"/>
  <c r="I4795" i="1" s="1"/>
  <c r="X4798" i="1"/>
  <c r="H4798" i="1" s="1"/>
  <c r="X4799" i="1"/>
  <c r="I4798" i="1" s="1"/>
  <c r="X4800" i="1"/>
  <c r="H4799" i="1" s="1"/>
  <c r="X4801" i="1"/>
  <c r="I4799" i="1" s="1"/>
  <c r="X4802" i="1"/>
  <c r="H4802" i="1" s="1"/>
  <c r="X4803" i="1"/>
  <c r="I4802" i="1" s="1"/>
  <c r="X4804" i="1"/>
  <c r="H4803" i="1" s="1"/>
  <c r="X4805" i="1"/>
  <c r="I4803" i="1" s="1"/>
  <c r="X4806" i="1"/>
  <c r="H4806" i="1" s="1"/>
  <c r="X4807" i="1"/>
  <c r="I4806" i="1" s="1"/>
  <c r="X4808" i="1"/>
  <c r="H4807" i="1" s="1"/>
  <c r="X4809" i="1"/>
  <c r="I4807" i="1" s="1"/>
  <c r="X4810" i="1"/>
  <c r="H4810" i="1" s="1"/>
  <c r="H4812" i="1" s="1"/>
  <c r="X4811" i="1"/>
  <c r="I4810" i="1" s="1"/>
  <c r="I4812" i="1" s="1"/>
  <c r="X4812" i="1"/>
  <c r="H4811" i="1" s="1"/>
  <c r="X4813" i="1"/>
  <c r="I4811" i="1" s="1"/>
  <c r="X4814" i="1"/>
  <c r="H4814" i="1" s="1"/>
  <c r="X4815" i="1"/>
  <c r="I4814" i="1" s="1"/>
  <c r="X4816" i="1"/>
  <c r="H4815" i="1" s="1"/>
  <c r="X4817" i="1"/>
  <c r="I4815" i="1" s="1"/>
  <c r="X4818" i="1"/>
  <c r="H4818" i="1" s="1"/>
  <c r="H4820" i="1" s="1"/>
  <c r="X4819" i="1"/>
  <c r="I4818" i="1" s="1"/>
  <c r="I4820" i="1" s="1"/>
  <c r="X4820" i="1"/>
  <c r="H4819" i="1" s="1"/>
  <c r="X4821" i="1"/>
  <c r="I4819" i="1" s="1"/>
  <c r="X4822" i="1"/>
  <c r="H4822" i="1" s="1"/>
  <c r="H4824" i="1" s="1"/>
  <c r="X4823" i="1"/>
  <c r="I4822" i="1" s="1"/>
  <c r="X4824" i="1"/>
  <c r="H4823" i="1" s="1"/>
  <c r="X4825" i="1"/>
  <c r="I4823" i="1" s="1"/>
  <c r="X4826" i="1"/>
  <c r="H4826" i="1" s="1"/>
  <c r="H4828" i="1" s="1"/>
  <c r="X4827" i="1"/>
  <c r="I4826" i="1" s="1"/>
  <c r="I4828" i="1" s="1"/>
  <c r="X4828" i="1"/>
  <c r="H4827" i="1" s="1"/>
  <c r="X4829" i="1"/>
  <c r="I4827" i="1" s="1"/>
  <c r="X4830" i="1"/>
  <c r="H4830" i="1" s="1"/>
  <c r="H4832" i="1" s="1"/>
  <c r="X4831" i="1"/>
  <c r="I4830" i="1" s="1"/>
  <c r="I4832" i="1" s="1"/>
  <c r="X4832" i="1"/>
  <c r="H4831" i="1" s="1"/>
  <c r="X4833" i="1"/>
  <c r="I4831" i="1" s="1"/>
  <c r="X4834" i="1"/>
  <c r="H4834" i="1" s="1"/>
  <c r="H4836" i="1" s="1"/>
  <c r="X4835" i="1"/>
  <c r="I4834" i="1" s="1"/>
  <c r="I4836" i="1" s="1"/>
  <c r="X4836" i="1"/>
  <c r="H4835" i="1" s="1"/>
  <c r="X4837" i="1"/>
  <c r="I4835" i="1" s="1"/>
  <c r="X4838" i="1"/>
  <c r="H4838" i="1" s="1"/>
  <c r="X4839" i="1"/>
  <c r="I4838" i="1" s="1"/>
  <c r="X4840" i="1"/>
  <c r="H4839" i="1" s="1"/>
  <c r="X4841" i="1"/>
  <c r="I4839" i="1" s="1"/>
  <c r="X4842" i="1"/>
  <c r="H4842" i="1" s="1"/>
  <c r="H4844" i="1" s="1"/>
  <c r="X4843" i="1"/>
  <c r="I4842" i="1" s="1"/>
  <c r="I4844" i="1" s="1"/>
  <c r="X4844" i="1"/>
  <c r="H4843" i="1" s="1"/>
  <c r="X4845" i="1"/>
  <c r="I4843" i="1" s="1"/>
  <c r="X4846" i="1"/>
  <c r="H4846" i="1" s="1"/>
  <c r="H4848" i="1" s="1"/>
  <c r="X4847" i="1"/>
  <c r="I4846" i="1" s="1"/>
  <c r="I4848" i="1" s="1"/>
  <c r="X4848" i="1"/>
  <c r="H4847" i="1" s="1"/>
  <c r="X4849" i="1"/>
  <c r="I4847" i="1" s="1"/>
  <c r="X4850" i="1"/>
  <c r="H4850" i="1" s="1"/>
  <c r="H4852" i="1" s="1"/>
  <c r="X4851" i="1"/>
  <c r="I4850" i="1" s="1"/>
  <c r="I4852" i="1" s="1"/>
  <c r="X4852" i="1"/>
  <c r="H4851" i="1" s="1"/>
  <c r="X4853" i="1"/>
  <c r="I4851" i="1" s="1"/>
  <c r="X4854" i="1"/>
  <c r="H4854" i="1" s="1"/>
  <c r="X4855" i="1"/>
  <c r="I4854" i="1" s="1"/>
  <c r="X4856" i="1"/>
  <c r="H4855" i="1" s="1"/>
  <c r="X4857" i="1"/>
  <c r="I4855" i="1" s="1"/>
  <c r="X4858" i="1"/>
  <c r="H4858" i="1" s="1"/>
  <c r="H4860" i="1" s="1"/>
  <c r="X4859" i="1"/>
  <c r="I4858" i="1" s="1"/>
  <c r="I4860" i="1" s="1"/>
  <c r="X4860" i="1"/>
  <c r="H4859" i="1" s="1"/>
  <c r="X4861" i="1"/>
  <c r="I4859" i="1" s="1"/>
  <c r="X4862" i="1"/>
  <c r="H4862" i="1" s="1"/>
  <c r="H4864" i="1" s="1"/>
  <c r="X4863" i="1"/>
  <c r="I4862" i="1" s="1"/>
  <c r="I4864" i="1" s="1"/>
  <c r="X4864" i="1"/>
  <c r="H4863" i="1" s="1"/>
  <c r="X4865" i="1"/>
  <c r="I4863" i="1" s="1"/>
  <c r="X4866" i="1"/>
  <c r="H4866" i="1" s="1"/>
  <c r="H4868" i="1" s="1"/>
  <c r="X4867" i="1"/>
  <c r="I4866" i="1" s="1"/>
  <c r="X4868" i="1"/>
  <c r="H4867" i="1" s="1"/>
  <c r="X4869" i="1"/>
  <c r="I4867" i="1" s="1"/>
  <c r="X4870" i="1"/>
  <c r="H4870" i="1" s="1"/>
  <c r="X4871" i="1"/>
  <c r="I4870" i="1" s="1"/>
  <c r="X4872" i="1"/>
  <c r="H4871" i="1" s="1"/>
  <c r="X4873" i="1"/>
  <c r="I4871" i="1" s="1"/>
  <c r="X4874" i="1"/>
  <c r="H4874" i="1" s="1"/>
  <c r="H4876" i="1" s="1"/>
  <c r="X4875" i="1"/>
  <c r="I4874" i="1" s="1"/>
  <c r="I4876" i="1" s="1"/>
  <c r="X4876" i="1"/>
  <c r="H4875" i="1" s="1"/>
  <c r="X4877" i="1"/>
  <c r="I4875" i="1" s="1"/>
  <c r="X4878" i="1"/>
  <c r="H4878" i="1" s="1"/>
  <c r="H4880" i="1" s="1"/>
  <c r="X4879" i="1"/>
  <c r="I4878" i="1" s="1"/>
  <c r="I4880" i="1" s="1"/>
  <c r="X4880" i="1"/>
  <c r="H4879" i="1" s="1"/>
  <c r="X4881" i="1"/>
  <c r="I4879" i="1" s="1"/>
  <c r="X4882" i="1"/>
  <c r="H4882" i="1" s="1"/>
  <c r="X4883" i="1"/>
  <c r="I4882" i="1" s="1"/>
  <c r="X4884" i="1"/>
  <c r="H4883" i="1" s="1"/>
  <c r="X4885" i="1"/>
  <c r="I4883" i="1" s="1"/>
  <c r="X4886" i="1"/>
  <c r="H4886" i="1" s="1"/>
  <c r="H4888" i="1" s="1"/>
  <c r="X4887" i="1"/>
  <c r="I4886" i="1" s="1"/>
  <c r="I4888" i="1" s="1"/>
  <c r="X4888" i="1"/>
  <c r="H4887" i="1" s="1"/>
  <c r="X4889" i="1"/>
  <c r="I4887" i="1" s="1"/>
  <c r="X4890" i="1"/>
  <c r="H4890" i="1" s="1"/>
  <c r="H4892" i="1" s="1"/>
  <c r="X4891" i="1"/>
  <c r="I4890" i="1" s="1"/>
  <c r="I4892" i="1" s="1"/>
  <c r="X4892" i="1"/>
  <c r="H4891" i="1" s="1"/>
  <c r="X4893" i="1"/>
  <c r="I4891" i="1" s="1"/>
  <c r="X4894" i="1"/>
  <c r="H4894" i="1" s="1"/>
  <c r="H4896" i="1" s="1"/>
  <c r="X4895" i="1"/>
  <c r="I4894" i="1" s="1"/>
  <c r="I4896" i="1" s="1"/>
  <c r="X4896" i="1"/>
  <c r="H4895" i="1" s="1"/>
  <c r="X4897" i="1"/>
  <c r="I4895" i="1" s="1"/>
  <c r="X4898" i="1"/>
  <c r="H4898" i="1" s="1"/>
  <c r="H4900" i="1" s="1"/>
  <c r="X4899" i="1"/>
  <c r="I4898" i="1" s="1"/>
  <c r="I4900" i="1" s="1"/>
  <c r="X4900" i="1"/>
  <c r="H4899" i="1" s="1"/>
  <c r="X4901" i="1"/>
  <c r="I4899" i="1" s="1"/>
  <c r="X4902" i="1"/>
  <c r="H4902" i="1" s="1"/>
  <c r="X4903" i="1"/>
  <c r="I4902" i="1" s="1"/>
  <c r="X4904" i="1"/>
  <c r="H4903" i="1" s="1"/>
  <c r="X4905" i="1"/>
  <c r="I4903" i="1" s="1"/>
  <c r="X4906" i="1"/>
  <c r="H4906" i="1" s="1"/>
  <c r="H4908" i="1" s="1"/>
  <c r="X4907" i="1"/>
  <c r="I4906" i="1" s="1"/>
  <c r="I4908" i="1" s="1"/>
  <c r="X4908" i="1"/>
  <c r="H4907" i="1" s="1"/>
  <c r="X4909" i="1"/>
  <c r="I4907" i="1" s="1"/>
  <c r="X4910" i="1"/>
  <c r="H4910" i="1" s="1"/>
  <c r="X4911" i="1"/>
  <c r="I4910" i="1" s="1"/>
  <c r="X4912" i="1"/>
  <c r="H4911" i="1" s="1"/>
  <c r="X4913" i="1"/>
  <c r="I4911" i="1" s="1"/>
  <c r="X4914" i="1"/>
  <c r="H4914" i="1" s="1"/>
  <c r="H4916" i="1" s="1"/>
  <c r="X4915" i="1"/>
  <c r="I4914" i="1" s="1"/>
  <c r="I4916" i="1" s="1"/>
  <c r="X4916" i="1"/>
  <c r="H4915" i="1" s="1"/>
  <c r="X4917" i="1"/>
  <c r="I4915" i="1" s="1"/>
  <c r="X4918" i="1"/>
  <c r="H4918" i="1" s="1"/>
  <c r="H4920" i="1" s="1"/>
  <c r="X4919" i="1"/>
  <c r="I4918" i="1" s="1"/>
  <c r="I4920" i="1" s="1"/>
  <c r="X4920" i="1"/>
  <c r="H4919" i="1" s="1"/>
  <c r="X4921" i="1"/>
  <c r="I4919" i="1" s="1"/>
  <c r="X4922" i="1"/>
  <c r="H4922" i="1" s="1"/>
  <c r="X4923" i="1"/>
  <c r="I4922" i="1" s="1"/>
  <c r="I4924" i="1" s="1"/>
  <c r="X4924" i="1"/>
  <c r="H4923" i="1" s="1"/>
  <c r="X4925" i="1"/>
  <c r="I4923" i="1" s="1"/>
  <c r="X4926" i="1"/>
  <c r="H4926" i="1" s="1"/>
  <c r="X4927" i="1"/>
  <c r="I4926" i="1" s="1"/>
  <c r="X4928" i="1"/>
  <c r="H4927" i="1" s="1"/>
  <c r="X4929" i="1"/>
  <c r="I4927" i="1" s="1"/>
  <c r="X4930" i="1"/>
  <c r="H4930" i="1" s="1"/>
  <c r="H4932" i="1" s="1"/>
  <c r="X4931" i="1"/>
  <c r="I4930" i="1" s="1"/>
  <c r="I4932" i="1" s="1"/>
  <c r="X4932" i="1"/>
  <c r="H4931" i="1" s="1"/>
  <c r="X4933" i="1"/>
  <c r="I4931" i="1" s="1"/>
  <c r="X4934" i="1"/>
  <c r="H4934" i="1" s="1"/>
  <c r="X4935" i="1"/>
  <c r="I4934" i="1" s="1"/>
  <c r="X4936" i="1"/>
  <c r="H4935" i="1" s="1"/>
  <c r="X4937" i="1"/>
  <c r="I4935" i="1" s="1"/>
  <c r="X4938" i="1"/>
  <c r="H4938" i="1" s="1"/>
  <c r="H4940" i="1" s="1"/>
  <c r="X4939" i="1"/>
  <c r="I4938" i="1" s="1"/>
  <c r="I4940" i="1" s="1"/>
  <c r="X4940" i="1"/>
  <c r="H4939" i="1" s="1"/>
  <c r="X4941" i="1"/>
  <c r="I4939" i="1" s="1"/>
  <c r="X4942" i="1"/>
  <c r="H4942" i="1" s="1"/>
  <c r="X4943" i="1"/>
  <c r="I4942" i="1" s="1"/>
  <c r="X4944" i="1"/>
  <c r="H4943" i="1" s="1"/>
  <c r="X4945" i="1"/>
  <c r="I4943" i="1" s="1"/>
  <c r="X4946" i="1"/>
  <c r="H4946" i="1" s="1"/>
  <c r="H4948" i="1" s="1"/>
  <c r="X4947" i="1"/>
  <c r="I4946" i="1" s="1"/>
  <c r="I4948" i="1" s="1"/>
  <c r="X4948" i="1"/>
  <c r="H4947" i="1" s="1"/>
  <c r="X4949" i="1"/>
  <c r="I4947" i="1" s="1"/>
  <c r="X4950" i="1"/>
  <c r="H4950" i="1" s="1"/>
  <c r="X4951" i="1"/>
  <c r="I4950" i="1" s="1"/>
  <c r="X4952" i="1"/>
  <c r="H4951" i="1" s="1"/>
  <c r="X4953" i="1"/>
  <c r="I4951" i="1" s="1"/>
  <c r="X4954" i="1"/>
  <c r="H4954" i="1" s="1"/>
  <c r="H4956" i="1" s="1"/>
  <c r="X4955" i="1"/>
  <c r="I4954" i="1" s="1"/>
  <c r="I4956" i="1" s="1"/>
  <c r="X4956" i="1"/>
  <c r="H4955" i="1" s="1"/>
  <c r="X4957" i="1"/>
  <c r="I4955" i="1" s="1"/>
  <c r="X4958" i="1"/>
  <c r="H4958" i="1" s="1"/>
  <c r="H4960" i="1" s="1"/>
  <c r="X4959" i="1"/>
  <c r="I4958" i="1" s="1"/>
  <c r="I4960" i="1" s="1"/>
  <c r="X4960" i="1"/>
  <c r="H4959" i="1" s="1"/>
  <c r="X4961" i="1"/>
  <c r="I4959" i="1" s="1"/>
  <c r="X4962" i="1"/>
  <c r="H4962" i="1" s="1"/>
  <c r="H4964" i="1" s="1"/>
  <c r="X4963" i="1"/>
  <c r="I4962" i="1" s="1"/>
  <c r="I4964" i="1" s="1"/>
  <c r="X4964" i="1"/>
  <c r="H4963" i="1" s="1"/>
  <c r="X4965" i="1"/>
  <c r="I4963" i="1" s="1"/>
  <c r="X4966" i="1"/>
  <c r="H4966" i="1" s="1"/>
  <c r="H4968" i="1" s="1"/>
  <c r="X4967" i="1"/>
  <c r="I4966" i="1" s="1"/>
  <c r="I4968" i="1" s="1"/>
  <c r="X4968" i="1"/>
  <c r="H4967" i="1" s="1"/>
  <c r="X4969" i="1"/>
  <c r="I4967" i="1" s="1"/>
  <c r="X4970" i="1"/>
  <c r="H4970" i="1" s="1"/>
  <c r="H4972" i="1" s="1"/>
  <c r="X4971" i="1"/>
  <c r="I4970" i="1" s="1"/>
  <c r="I4972" i="1" s="1"/>
  <c r="X4972" i="1"/>
  <c r="H4971" i="1" s="1"/>
  <c r="X4973" i="1"/>
  <c r="I4971" i="1" s="1"/>
  <c r="X4974" i="1"/>
  <c r="H4974" i="1" s="1"/>
  <c r="H4976" i="1" s="1"/>
  <c r="X4975" i="1"/>
  <c r="I4974" i="1" s="1"/>
  <c r="I4976" i="1" s="1"/>
  <c r="X4976" i="1"/>
  <c r="H4975" i="1" s="1"/>
  <c r="X4977" i="1"/>
  <c r="I4975" i="1" s="1"/>
  <c r="X4978" i="1"/>
  <c r="H4978" i="1" s="1"/>
  <c r="H4980" i="1" s="1"/>
  <c r="X4979" i="1"/>
  <c r="I4978" i="1" s="1"/>
  <c r="I4980" i="1" s="1"/>
  <c r="X4980" i="1"/>
  <c r="H4979" i="1" s="1"/>
  <c r="X4981" i="1"/>
  <c r="I4979" i="1" s="1"/>
  <c r="X4982" i="1"/>
  <c r="H4982" i="1" s="1"/>
  <c r="H4984" i="1" s="1"/>
  <c r="X4983" i="1"/>
  <c r="I4982" i="1" s="1"/>
  <c r="I4984" i="1" s="1"/>
  <c r="X4984" i="1"/>
  <c r="H4983" i="1" s="1"/>
  <c r="X4985" i="1"/>
  <c r="I4983" i="1" s="1"/>
  <c r="X4986" i="1"/>
  <c r="H4986" i="1" s="1"/>
  <c r="H4988" i="1" s="1"/>
  <c r="X4987" i="1"/>
  <c r="I4986" i="1" s="1"/>
  <c r="I4988" i="1" s="1"/>
  <c r="X4988" i="1"/>
  <c r="H4987" i="1" s="1"/>
  <c r="X4989" i="1"/>
  <c r="I4987" i="1" s="1"/>
  <c r="X4990" i="1"/>
  <c r="H4990" i="1" s="1"/>
  <c r="H4992" i="1" s="1"/>
  <c r="X4991" i="1"/>
  <c r="I4990" i="1" s="1"/>
  <c r="I4992" i="1" s="1"/>
  <c r="X4992" i="1"/>
  <c r="H4991" i="1" s="1"/>
  <c r="X4993" i="1"/>
  <c r="I4991" i="1" s="1"/>
  <c r="X4994" i="1"/>
  <c r="H4994" i="1" s="1"/>
  <c r="H4996" i="1" s="1"/>
  <c r="X4995" i="1"/>
  <c r="I4994" i="1" s="1"/>
  <c r="I4996" i="1" s="1"/>
  <c r="X4996" i="1"/>
  <c r="H4995" i="1" s="1"/>
  <c r="X4997" i="1"/>
  <c r="I4995" i="1" s="1"/>
  <c r="X4998" i="1"/>
  <c r="H4998" i="1" s="1"/>
  <c r="X4999" i="1"/>
  <c r="I4998" i="1" s="1"/>
  <c r="X5000" i="1"/>
  <c r="H4999" i="1" s="1"/>
  <c r="X5001" i="1"/>
  <c r="I4999" i="1" s="1"/>
  <c r="X5002" i="1"/>
  <c r="H5002" i="1" s="1"/>
  <c r="H5004" i="1" s="1"/>
  <c r="X5003" i="1"/>
  <c r="I5002" i="1" s="1"/>
  <c r="I5004" i="1" s="1"/>
  <c r="X5004" i="1"/>
  <c r="H5003" i="1" s="1"/>
  <c r="X5005" i="1"/>
  <c r="I5003" i="1" s="1"/>
  <c r="X5006" i="1"/>
  <c r="H5006" i="1" s="1"/>
  <c r="X5007" i="1"/>
  <c r="I5006" i="1" s="1"/>
  <c r="X5008" i="1"/>
  <c r="H5007" i="1" s="1"/>
  <c r="X5009" i="1"/>
  <c r="I5007" i="1" s="1"/>
  <c r="X5010" i="1"/>
  <c r="H5010" i="1" s="1"/>
  <c r="X5011" i="1"/>
  <c r="I5010" i="1" s="1"/>
  <c r="X5012" i="1"/>
  <c r="H5011" i="1" s="1"/>
  <c r="X5013" i="1"/>
  <c r="I5011" i="1" s="1"/>
  <c r="X5014" i="1"/>
  <c r="X5015" i="1"/>
  <c r="I5014" i="1" s="1"/>
  <c r="X5016" i="1"/>
  <c r="H5015" i="1" s="1"/>
  <c r="X5017" i="1"/>
  <c r="I5015" i="1" s="1"/>
  <c r="X5018" i="1"/>
  <c r="H5018" i="1" s="1"/>
  <c r="H5020" i="1" s="1"/>
  <c r="X5019" i="1"/>
  <c r="I5018" i="1" s="1"/>
  <c r="I5020" i="1" s="1"/>
  <c r="X5020" i="1"/>
  <c r="H5019" i="1" s="1"/>
  <c r="X5021" i="1"/>
  <c r="I5019" i="1" s="1"/>
  <c r="X5022" i="1"/>
  <c r="H5022" i="1" s="1"/>
  <c r="H5024" i="1" s="1"/>
  <c r="X5023" i="1"/>
  <c r="I5022" i="1" s="1"/>
  <c r="I5024" i="1" s="1"/>
  <c r="X5024" i="1"/>
  <c r="H5023" i="1" s="1"/>
  <c r="X5025" i="1"/>
  <c r="I5023" i="1" s="1"/>
  <c r="X5026" i="1"/>
  <c r="H5026" i="1" s="1"/>
  <c r="H5028" i="1" s="1"/>
  <c r="X5027" i="1"/>
  <c r="I5026" i="1" s="1"/>
  <c r="I5028" i="1" s="1"/>
  <c r="X5028" i="1"/>
  <c r="H5027" i="1" s="1"/>
  <c r="X5029" i="1"/>
  <c r="I5027" i="1" s="1"/>
  <c r="X5030" i="1"/>
  <c r="H5030" i="1" s="1"/>
  <c r="X5031" i="1"/>
  <c r="I5030" i="1" s="1"/>
  <c r="X5032" i="1"/>
  <c r="H5031" i="1" s="1"/>
  <c r="X5033" i="1"/>
  <c r="I5031" i="1" s="1"/>
  <c r="X5034" i="1"/>
  <c r="H5034" i="1" s="1"/>
  <c r="X5035" i="1"/>
  <c r="I5034" i="1" s="1"/>
  <c r="X5036" i="1"/>
  <c r="H5035" i="1" s="1"/>
  <c r="X5037" i="1"/>
  <c r="I5035" i="1" s="1"/>
  <c r="X5038" i="1"/>
  <c r="H5038" i="1" s="1"/>
  <c r="H5040" i="1" s="1"/>
  <c r="X5039" i="1"/>
  <c r="I5038" i="1" s="1"/>
  <c r="I5040" i="1" s="1"/>
  <c r="X5040" i="1"/>
  <c r="H5039" i="1" s="1"/>
  <c r="X5041" i="1"/>
  <c r="I5039" i="1" s="1"/>
  <c r="X5042" i="1"/>
  <c r="H5042" i="1" s="1"/>
  <c r="H5044" i="1" s="1"/>
  <c r="X5043" i="1"/>
  <c r="I5042" i="1" s="1"/>
  <c r="I5044" i="1" s="1"/>
  <c r="X5044" i="1"/>
  <c r="H5043" i="1" s="1"/>
  <c r="X5045" i="1"/>
  <c r="I5043" i="1" s="1"/>
  <c r="X5046" i="1"/>
  <c r="H5046" i="1" s="1"/>
  <c r="H5048" i="1" s="1"/>
  <c r="X5047" i="1"/>
  <c r="I5046" i="1" s="1"/>
  <c r="I5048" i="1" s="1"/>
  <c r="X5048" i="1"/>
  <c r="H5047" i="1" s="1"/>
  <c r="X5049" i="1"/>
  <c r="I5047" i="1" s="1"/>
  <c r="X5050" i="1"/>
  <c r="H5050" i="1" s="1"/>
  <c r="X5051" i="1"/>
  <c r="I5050" i="1" s="1"/>
  <c r="I5052" i="1" s="1"/>
  <c r="X5052" i="1"/>
  <c r="H5051" i="1" s="1"/>
  <c r="X5053" i="1"/>
  <c r="I5051" i="1" s="1"/>
  <c r="X5054" i="1"/>
  <c r="H5054" i="1" s="1"/>
  <c r="X5055" i="1"/>
  <c r="I5054" i="1" s="1"/>
  <c r="X5056" i="1"/>
  <c r="H5055" i="1" s="1"/>
  <c r="X5057" i="1"/>
  <c r="I5055" i="1" s="1"/>
  <c r="X5058" i="1"/>
  <c r="H5058" i="1" s="1"/>
  <c r="H5060" i="1" s="1"/>
  <c r="X5059" i="1"/>
  <c r="I5058" i="1" s="1"/>
  <c r="I5060" i="1" s="1"/>
  <c r="X5060" i="1"/>
  <c r="H5059" i="1" s="1"/>
  <c r="X5061" i="1"/>
  <c r="I5059" i="1" s="1"/>
  <c r="X5062" i="1"/>
  <c r="H5062" i="1" s="1"/>
  <c r="X5063" i="1"/>
  <c r="I5062" i="1" s="1"/>
  <c r="X5064" i="1"/>
  <c r="H5063" i="1" s="1"/>
  <c r="X5065" i="1"/>
  <c r="I5063" i="1" s="1"/>
  <c r="X5066" i="1"/>
  <c r="H5066" i="1" s="1"/>
  <c r="H5068" i="1" s="1"/>
  <c r="X5067" i="1"/>
  <c r="I5066" i="1" s="1"/>
  <c r="I5068" i="1" s="1"/>
  <c r="X5068" i="1"/>
  <c r="H5067" i="1" s="1"/>
  <c r="X5069" i="1"/>
  <c r="I5067" i="1" s="1"/>
  <c r="X5070" i="1"/>
  <c r="H5070" i="1" s="1"/>
  <c r="X5071" i="1"/>
  <c r="I5070" i="1" s="1"/>
  <c r="X5072" i="1"/>
  <c r="H5071" i="1" s="1"/>
  <c r="X5073" i="1"/>
  <c r="I5071" i="1" s="1"/>
  <c r="X5074" i="1"/>
  <c r="H5074" i="1" s="1"/>
  <c r="X5075" i="1"/>
  <c r="I5074" i="1" s="1"/>
  <c r="X5076" i="1"/>
  <c r="H5075" i="1" s="1"/>
  <c r="X5077" i="1"/>
  <c r="I5075" i="1" s="1"/>
  <c r="X5078" i="1"/>
  <c r="H5078" i="1" s="1"/>
  <c r="X5079" i="1"/>
  <c r="I5078" i="1" s="1"/>
  <c r="X5080" i="1"/>
  <c r="H5079" i="1" s="1"/>
  <c r="X5081" i="1"/>
  <c r="I5079" i="1" s="1"/>
  <c r="X5082" i="1"/>
  <c r="H5082" i="1" s="1"/>
  <c r="H5084" i="1" s="1"/>
  <c r="X5083" i="1"/>
  <c r="I5082" i="1" s="1"/>
  <c r="I5084" i="1" s="1"/>
  <c r="X5084" i="1"/>
  <c r="H5083" i="1" s="1"/>
  <c r="X5085" i="1"/>
  <c r="I5083" i="1" s="1"/>
  <c r="X5086" i="1"/>
  <c r="H5086" i="1" s="1"/>
  <c r="X5087" i="1"/>
  <c r="I5086" i="1" s="1"/>
  <c r="X5088" i="1"/>
  <c r="H5087" i="1" s="1"/>
  <c r="X5089" i="1"/>
  <c r="I5087" i="1" s="1"/>
  <c r="X5090" i="1"/>
  <c r="H5090" i="1" s="1"/>
  <c r="H5092" i="1" s="1"/>
  <c r="X5091" i="1"/>
  <c r="I5090" i="1" s="1"/>
  <c r="I5092" i="1" s="1"/>
  <c r="X5092" i="1"/>
  <c r="H5091" i="1" s="1"/>
  <c r="X5093" i="1"/>
  <c r="I5091" i="1" s="1"/>
  <c r="X5094" i="1"/>
  <c r="H5094" i="1" s="1"/>
  <c r="H5096" i="1" s="1"/>
  <c r="X5095" i="1"/>
  <c r="I5094" i="1" s="1"/>
  <c r="I5096" i="1" s="1"/>
  <c r="X5096" i="1"/>
  <c r="H5095" i="1" s="1"/>
  <c r="X5097" i="1"/>
  <c r="I5095" i="1" s="1"/>
  <c r="X5098" i="1"/>
  <c r="H5098" i="1" s="1"/>
  <c r="H5100" i="1" s="1"/>
  <c r="X5099" i="1"/>
  <c r="I5098" i="1" s="1"/>
  <c r="I5100" i="1" s="1"/>
  <c r="X5100" i="1"/>
  <c r="H5099" i="1" s="1"/>
  <c r="X5101" i="1"/>
  <c r="I5099" i="1" s="1"/>
  <c r="X5102" i="1"/>
  <c r="H5102" i="1" s="1"/>
  <c r="X5103" i="1"/>
  <c r="I5102" i="1" s="1"/>
  <c r="X5104" i="1"/>
  <c r="H5103" i="1" s="1"/>
  <c r="X5105" i="1"/>
  <c r="I5103" i="1" s="1"/>
  <c r="X5106" i="1"/>
  <c r="H5106" i="1" s="1"/>
  <c r="H5108" i="1" s="1"/>
  <c r="X5107" i="1"/>
  <c r="I5106" i="1" s="1"/>
  <c r="I5108" i="1" s="1"/>
  <c r="X5108" i="1"/>
  <c r="H5107" i="1" s="1"/>
  <c r="X5109" i="1"/>
  <c r="I5107" i="1" s="1"/>
  <c r="X5110" i="1"/>
  <c r="H5110" i="1" s="1"/>
  <c r="X5111" i="1"/>
  <c r="I5110" i="1" s="1"/>
  <c r="X5112" i="1"/>
  <c r="H5111" i="1" s="1"/>
  <c r="X5113" i="1"/>
  <c r="I5111" i="1" s="1"/>
  <c r="X5114" i="1"/>
  <c r="H5114" i="1" s="1"/>
  <c r="H5116" i="1" s="1"/>
  <c r="X5115" i="1"/>
  <c r="I5114" i="1" s="1"/>
  <c r="I5116" i="1" s="1"/>
  <c r="X5116" i="1"/>
  <c r="H5115" i="1" s="1"/>
  <c r="X5117" i="1"/>
  <c r="I5115" i="1" s="1"/>
  <c r="X5118" i="1"/>
  <c r="H5118" i="1" s="1"/>
  <c r="X5119" i="1"/>
  <c r="I5118" i="1" s="1"/>
  <c r="X5120" i="1"/>
  <c r="H5119" i="1" s="1"/>
  <c r="X5121" i="1"/>
  <c r="I5119" i="1" s="1"/>
  <c r="X5122" i="1"/>
  <c r="H5122" i="1" s="1"/>
  <c r="H5124" i="1" s="1"/>
  <c r="X5123" i="1"/>
  <c r="I5122" i="1" s="1"/>
  <c r="I5124" i="1" s="1"/>
  <c r="X5124" i="1"/>
  <c r="H5123" i="1" s="1"/>
  <c r="X5125" i="1"/>
  <c r="I5123" i="1" s="1"/>
  <c r="X5126" i="1"/>
  <c r="H5126" i="1" s="1"/>
  <c r="X5127" i="1"/>
  <c r="I5126" i="1" s="1"/>
  <c r="X5128" i="1"/>
  <c r="H5127" i="1" s="1"/>
  <c r="X5129" i="1"/>
  <c r="I5127" i="1" s="1"/>
  <c r="X5130" i="1"/>
  <c r="H5130" i="1" s="1"/>
  <c r="H5132" i="1" s="1"/>
  <c r="X5131" i="1"/>
  <c r="I5130" i="1" s="1"/>
  <c r="I5132" i="1" s="1"/>
  <c r="X5132" i="1"/>
  <c r="H5131" i="1" s="1"/>
  <c r="X5133" i="1"/>
  <c r="I5131" i="1" s="1"/>
  <c r="X5134" i="1"/>
  <c r="H5134" i="1" s="1"/>
  <c r="H5136" i="1" s="1"/>
  <c r="X5135" i="1"/>
  <c r="I5134" i="1" s="1"/>
  <c r="I5136" i="1" s="1"/>
  <c r="X5136" i="1"/>
  <c r="H5135" i="1" s="1"/>
  <c r="X5137" i="1"/>
  <c r="I5135" i="1" s="1"/>
  <c r="X5138" i="1"/>
  <c r="H5138" i="1" s="1"/>
  <c r="H5140" i="1" s="1"/>
  <c r="X5139" i="1"/>
  <c r="I5138" i="1" s="1"/>
  <c r="I5140" i="1" s="1"/>
  <c r="X5140" i="1"/>
  <c r="H5139" i="1" s="1"/>
  <c r="X5141" i="1"/>
  <c r="I5139" i="1" s="1"/>
  <c r="X5142" i="1"/>
  <c r="H5142" i="1" s="1"/>
  <c r="H5144" i="1" s="1"/>
  <c r="X5143" i="1"/>
  <c r="I5142" i="1" s="1"/>
  <c r="I5144" i="1" s="1"/>
  <c r="X5144" i="1"/>
  <c r="H5143" i="1" s="1"/>
  <c r="X5145" i="1"/>
  <c r="I5143" i="1" s="1"/>
  <c r="X5146" i="1"/>
  <c r="H5146" i="1" s="1"/>
  <c r="H5148" i="1" s="1"/>
  <c r="X5147" i="1"/>
  <c r="I5146" i="1" s="1"/>
  <c r="I5148" i="1" s="1"/>
  <c r="X5148" i="1"/>
  <c r="H5147" i="1" s="1"/>
  <c r="X5149" i="1"/>
  <c r="I5147" i="1" s="1"/>
  <c r="X5150" i="1"/>
  <c r="H5150" i="1" s="1"/>
  <c r="H5152" i="1" s="1"/>
  <c r="X5151" i="1"/>
  <c r="I5150" i="1" s="1"/>
  <c r="I5152" i="1" s="1"/>
  <c r="X5152" i="1"/>
  <c r="H5151" i="1" s="1"/>
  <c r="X5153" i="1"/>
  <c r="I5151" i="1" s="1"/>
  <c r="X5154" i="1"/>
  <c r="H5154" i="1" s="1"/>
  <c r="H5156" i="1" s="1"/>
  <c r="X5155" i="1"/>
  <c r="I5154" i="1" s="1"/>
  <c r="I5156" i="1" s="1"/>
  <c r="X5156" i="1"/>
  <c r="H5155" i="1" s="1"/>
  <c r="X5157" i="1"/>
  <c r="I5155" i="1" s="1"/>
  <c r="X5158" i="1"/>
  <c r="H5158" i="1" s="1"/>
  <c r="X5159" i="1"/>
  <c r="I5158" i="1" s="1"/>
  <c r="X5160" i="1"/>
  <c r="H5159" i="1" s="1"/>
  <c r="X5161" i="1"/>
  <c r="I5159" i="1" s="1"/>
  <c r="X5162" i="1"/>
  <c r="H5162" i="1" s="1"/>
  <c r="H5164" i="1" s="1"/>
  <c r="X5163" i="1"/>
  <c r="I5162" i="1" s="1"/>
  <c r="I5164" i="1" s="1"/>
  <c r="X5164" i="1"/>
  <c r="H5163" i="1" s="1"/>
  <c r="X5165" i="1"/>
  <c r="I5163" i="1" s="1"/>
  <c r="X5166" i="1"/>
  <c r="H5166" i="1" s="1"/>
  <c r="X5167" i="1"/>
  <c r="I5166" i="1" s="1"/>
  <c r="X5168" i="1"/>
  <c r="H5167" i="1" s="1"/>
  <c r="X5169" i="1"/>
  <c r="I5167" i="1" s="1"/>
  <c r="X5170" i="1"/>
  <c r="H5170" i="1" s="1"/>
  <c r="H5172" i="1" s="1"/>
  <c r="X5171" i="1"/>
  <c r="I5170" i="1" s="1"/>
  <c r="X5172" i="1"/>
  <c r="H5171" i="1" s="1"/>
  <c r="X5173" i="1"/>
  <c r="I5171" i="1" s="1"/>
  <c r="X5174" i="1"/>
  <c r="H5174" i="1" s="1"/>
  <c r="X5175" i="1"/>
  <c r="I5174" i="1" s="1"/>
  <c r="I5176" i="1" s="1"/>
  <c r="X5176" i="1"/>
  <c r="H5175" i="1" s="1"/>
  <c r="X5177" i="1"/>
  <c r="I5175" i="1" s="1"/>
  <c r="X5178" i="1"/>
  <c r="H5178" i="1" s="1"/>
  <c r="H5180" i="1" s="1"/>
  <c r="X5179" i="1"/>
  <c r="I5178" i="1" s="1"/>
  <c r="I5180" i="1" s="1"/>
  <c r="X5180" i="1"/>
  <c r="H5179" i="1" s="1"/>
  <c r="X5181" i="1"/>
  <c r="I5179" i="1" s="1"/>
  <c r="X5182" i="1"/>
  <c r="H5182" i="1" s="1"/>
  <c r="H5184" i="1" s="1"/>
  <c r="X5183" i="1"/>
  <c r="I5182" i="1" s="1"/>
  <c r="X5184" i="1"/>
  <c r="H5183" i="1" s="1"/>
  <c r="X5185" i="1"/>
  <c r="I5183" i="1" s="1"/>
  <c r="X5186" i="1"/>
  <c r="H5186" i="1" s="1"/>
  <c r="H5188" i="1" s="1"/>
  <c r="X5187" i="1"/>
  <c r="I5186" i="1" s="1"/>
  <c r="I5188" i="1" s="1"/>
  <c r="X5188" i="1"/>
  <c r="H5187" i="1" s="1"/>
  <c r="X5189" i="1"/>
  <c r="I5187" i="1" s="1"/>
  <c r="X5190" i="1"/>
  <c r="H5190" i="1" s="1"/>
  <c r="H5192" i="1" s="1"/>
  <c r="X5191" i="1"/>
  <c r="I5190" i="1" s="1"/>
  <c r="I5192" i="1" s="1"/>
  <c r="X5192" i="1"/>
  <c r="H5191" i="1" s="1"/>
  <c r="X5193" i="1"/>
  <c r="I5191" i="1" s="1"/>
  <c r="X5194" i="1"/>
  <c r="H5194" i="1" s="1"/>
  <c r="H5196" i="1" s="1"/>
  <c r="X5195" i="1"/>
  <c r="I5194" i="1" s="1"/>
  <c r="I5196" i="1" s="1"/>
  <c r="X5196" i="1"/>
  <c r="H5195" i="1" s="1"/>
  <c r="X5197" i="1"/>
  <c r="I5195" i="1" s="1"/>
  <c r="X5198" i="1"/>
  <c r="H5198" i="1" s="1"/>
  <c r="X5199" i="1"/>
  <c r="I5198" i="1" s="1"/>
  <c r="I5200" i="1" s="1"/>
  <c r="X5200" i="1"/>
  <c r="H5199" i="1" s="1"/>
  <c r="X5201" i="1"/>
  <c r="I5199" i="1" s="1"/>
  <c r="X5202" i="1"/>
  <c r="H5202" i="1" s="1"/>
  <c r="H5204" i="1" s="1"/>
  <c r="X5203" i="1"/>
  <c r="I5202" i="1" s="1"/>
  <c r="I5204" i="1" s="1"/>
  <c r="X5204" i="1"/>
  <c r="H5203" i="1" s="1"/>
  <c r="X5205" i="1"/>
  <c r="I5203" i="1" s="1"/>
  <c r="X5206" i="1"/>
  <c r="H5206" i="1" s="1"/>
  <c r="X5207" i="1"/>
  <c r="I5206" i="1" s="1"/>
  <c r="X5208" i="1"/>
  <c r="H5207" i="1" s="1"/>
  <c r="X5209" i="1"/>
  <c r="I5207" i="1" s="1"/>
  <c r="X5210" i="1"/>
  <c r="H5210" i="1" s="1"/>
  <c r="H5212" i="1" s="1"/>
  <c r="X5211" i="1"/>
  <c r="I5210" i="1" s="1"/>
  <c r="I5212" i="1" s="1"/>
  <c r="X5212" i="1"/>
  <c r="H5211" i="1" s="1"/>
  <c r="X5213" i="1"/>
  <c r="I5211" i="1" s="1"/>
  <c r="X5214" i="1"/>
  <c r="H5214" i="1" s="1"/>
  <c r="H5216" i="1" s="1"/>
  <c r="X5215" i="1"/>
  <c r="I5214" i="1" s="1"/>
  <c r="I5216" i="1" s="1"/>
  <c r="X5216" i="1"/>
  <c r="H5215" i="1" s="1"/>
  <c r="X5217" i="1"/>
  <c r="I5215" i="1" s="1"/>
  <c r="X5218" i="1"/>
  <c r="H5218" i="1" s="1"/>
  <c r="H5220" i="1" s="1"/>
  <c r="X5219" i="1"/>
  <c r="I5218" i="1" s="1"/>
  <c r="I5220" i="1" s="1"/>
  <c r="X5220" i="1"/>
  <c r="H5219" i="1" s="1"/>
  <c r="X5221" i="1"/>
  <c r="I5219" i="1" s="1"/>
  <c r="X5222" i="1"/>
  <c r="H5222" i="1" s="1"/>
  <c r="X5223" i="1"/>
  <c r="I5222" i="1" s="1"/>
  <c r="X5224" i="1"/>
  <c r="H5223" i="1" s="1"/>
  <c r="X5225" i="1"/>
  <c r="I5223" i="1" s="1"/>
  <c r="X5226" i="1"/>
  <c r="H5226" i="1" s="1"/>
  <c r="H5228" i="1" s="1"/>
  <c r="X5227" i="1"/>
  <c r="I5226" i="1" s="1"/>
  <c r="I5228" i="1" s="1"/>
  <c r="X5228" i="1"/>
  <c r="H5227" i="1" s="1"/>
  <c r="X5229" i="1"/>
  <c r="I5227" i="1" s="1"/>
  <c r="X5230" i="1"/>
  <c r="H5230" i="1" s="1"/>
  <c r="H5232" i="1" s="1"/>
  <c r="X5231" i="1"/>
  <c r="I5230" i="1" s="1"/>
  <c r="I5232" i="1" s="1"/>
  <c r="X5232" i="1"/>
  <c r="H5231" i="1" s="1"/>
  <c r="X5233" i="1"/>
  <c r="I5231" i="1" s="1"/>
  <c r="X5234" i="1"/>
  <c r="H5234" i="1" s="1"/>
  <c r="H5236" i="1" s="1"/>
  <c r="X5235" i="1"/>
  <c r="I5234" i="1" s="1"/>
  <c r="X5236" i="1"/>
  <c r="H5235" i="1" s="1"/>
  <c r="X5237" i="1"/>
  <c r="I5235" i="1" s="1"/>
  <c r="X5238" i="1"/>
  <c r="H5238" i="1" s="1"/>
  <c r="X5239" i="1"/>
  <c r="I5238" i="1" s="1"/>
  <c r="X5240" i="1"/>
  <c r="H5239" i="1" s="1"/>
  <c r="X5241" i="1"/>
  <c r="I5239" i="1" s="1"/>
  <c r="X5242" i="1"/>
  <c r="H5242" i="1" s="1"/>
  <c r="H5244" i="1" s="1"/>
  <c r="X5243" i="1"/>
  <c r="I5242" i="1" s="1"/>
  <c r="I5244" i="1" s="1"/>
  <c r="X5244" i="1"/>
  <c r="H5243" i="1" s="1"/>
  <c r="X5245" i="1"/>
  <c r="I5243" i="1" s="1"/>
  <c r="X5246" i="1"/>
  <c r="H5246" i="1" s="1"/>
  <c r="X5247" i="1"/>
  <c r="I5246" i="1" s="1"/>
  <c r="I5248" i="1" s="1"/>
  <c r="X5248" i="1"/>
  <c r="H5247" i="1" s="1"/>
  <c r="X5249" i="1"/>
  <c r="I5247" i="1" s="1"/>
  <c r="X5250" i="1"/>
  <c r="H5250" i="1" s="1"/>
  <c r="X5251" i="1"/>
  <c r="I5250" i="1" s="1"/>
  <c r="X5252" i="1"/>
  <c r="H5251" i="1" s="1"/>
  <c r="X5253" i="1"/>
  <c r="I5251" i="1" s="1"/>
  <c r="X5254" i="1"/>
  <c r="H5254" i="1" s="1"/>
  <c r="X5255" i="1"/>
  <c r="I5254" i="1" s="1"/>
  <c r="X5256" i="1"/>
  <c r="H5255" i="1" s="1"/>
  <c r="X5257" i="1"/>
  <c r="I5255" i="1" s="1"/>
  <c r="X5258" i="1"/>
  <c r="H5258" i="1" s="1"/>
  <c r="H5260" i="1" s="1"/>
  <c r="X5259" i="1"/>
  <c r="I5258" i="1" s="1"/>
  <c r="I5260" i="1" s="1"/>
  <c r="X5260" i="1"/>
  <c r="H5259" i="1" s="1"/>
  <c r="X5261" i="1"/>
  <c r="I5259" i="1" s="1"/>
  <c r="X5262" i="1"/>
  <c r="H5262" i="1" s="1"/>
  <c r="X5263" i="1"/>
  <c r="I5262" i="1" s="1"/>
  <c r="I5264" i="1" s="1"/>
  <c r="X5264" i="1"/>
  <c r="H5263" i="1" s="1"/>
  <c r="X5265" i="1"/>
  <c r="I5263" i="1" s="1"/>
  <c r="X5266" i="1"/>
  <c r="H5266" i="1" s="1"/>
  <c r="H5268" i="1" s="1"/>
  <c r="X5267" i="1"/>
  <c r="I5266" i="1" s="1"/>
  <c r="I5268" i="1" s="1"/>
  <c r="X5268" i="1"/>
  <c r="H5267" i="1" s="1"/>
  <c r="X5269" i="1"/>
  <c r="I5267" i="1" s="1"/>
  <c r="X5270" i="1"/>
  <c r="H5270" i="1" s="1"/>
  <c r="X5271" i="1"/>
  <c r="I5270" i="1" s="1"/>
  <c r="X5272" i="1"/>
  <c r="H5271" i="1" s="1"/>
  <c r="X5273" i="1"/>
  <c r="I5271" i="1" s="1"/>
  <c r="X5274" i="1"/>
  <c r="X5275" i="1"/>
  <c r="I5274" i="1" s="1"/>
  <c r="X5276" i="1"/>
  <c r="H5275" i="1" s="1"/>
  <c r="X5277" i="1"/>
  <c r="I5275" i="1" s="1"/>
  <c r="X5278" i="1"/>
  <c r="X5279" i="1"/>
  <c r="I5278" i="1" s="1"/>
  <c r="X5280" i="1"/>
  <c r="H5279" i="1" s="1"/>
  <c r="X5281" i="1"/>
  <c r="I5279" i="1" s="1"/>
  <c r="X5282" i="1"/>
  <c r="H5282" i="1" s="1"/>
  <c r="H5284" i="1" s="1"/>
  <c r="X5283" i="1"/>
  <c r="I5282" i="1" s="1"/>
  <c r="I5284" i="1" s="1"/>
  <c r="X5284" i="1"/>
  <c r="H5283" i="1" s="1"/>
  <c r="X5285" i="1"/>
  <c r="I5283" i="1" s="1"/>
  <c r="X5286" i="1"/>
  <c r="H5286" i="1" s="1"/>
  <c r="H5288" i="1" s="1"/>
  <c r="X5287" i="1"/>
  <c r="I5286" i="1" s="1"/>
  <c r="I5288" i="1" s="1"/>
  <c r="X5288" i="1"/>
  <c r="H5287" i="1" s="1"/>
  <c r="X5289" i="1"/>
  <c r="I5287" i="1" s="1"/>
  <c r="X5290" i="1"/>
  <c r="H5290" i="1" s="1"/>
  <c r="H5292" i="1" s="1"/>
  <c r="X5291" i="1"/>
  <c r="I5290" i="1" s="1"/>
  <c r="I5292" i="1" s="1"/>
  <c r="X5292" i="1"/>
  <c r="H5291" i="1" s="1"/>
  <c r="X5293" i="1"/>
  <c r="I5291" i="1" s="1"/>
  <c r="X5294" i="1"/>
  <c r="H5294" i="1" s="1"/>
  <c r="H5296" i="1" s="1"/>
  <c r="X5295" i="1"/>
  <c r="I5294" i="1" s="1"/>
  <c r="I5296" i="1" s="1"/>
  <c r="X5296" i="1"/>
  <c r="H5295" i="1" s="1"/>
  <c r="X5297" i="1"/>
  <c r="I5295" i="1" s="1"/>
  <c r="X5298" i="1"/>
  <c r="X5299" i="1"/>
  <c r="I5298" i="1" s="1"/>
  <c r="I5300" i="1" s="1"/>
  <c r="P5298" i="1" s="1"/>
  <c r="X5300" i="1"/>
  <c r="H5299" i="1" s="1"/>
  <c r="X5301" i="1"/>
  <c r="I5299" i="1" s="1"/>
  <c r="X5302" i="1"/>
  <c r="X5303" i="1"/>
  <c r="I5302" i="1" s="1"/>
  <c r="X5304" i="1"/>
  <c r="H5303" i="1" s="1"/>
  <c r="X5305" i="1"/>
  <c r="I5303" i="1" s="1"/>
  <c r="X5306" i="1"/>
  <c r="H5306" i="1" s="1"/>
  <c r="H5308" i="1" s="1"/>
  <c r="X5307" i="1"/>
  <c r="I5306" i="1" s="1"/>
  <c r="I5308" i="1" s="1"/>
  <c r="X5308" i="1"/>
  <c r="H5307" i="1" s="1"/>
  <c r="X5309" i="1"/>
  <c r="I5307" i="1" s="1"/>
  <c r="X5310" i="1"/>
  <c r="H5310" i="1" s="1"/>
  <c r="H5312" i="1" s="1"/>
  <c r="X5311" i="1"/>
  <c r="I5310" i="1" s="1"/>
  <c r="I5312" i="1" s="1"/>
  <c r="X5312" i="1"/>
  <c r="H5311" i="1" s="1"/>
  <c r="X5313" i="1"/>
  <c r="I5311" i="1" s="1"/>
  <c r="X5314" i="1"/>
  <c r="H5314" i="1" s="1"/>
  <c r="H5316" i="1" s="1"/>
  <c r="X5315" i="1"/>
  <c r="I5314" i="1" s="1"/>
  <c r="I5316" i="1" s="1"/>
  <c r="X5316" i="1"/>
  <c r="H5315" i="1" s="1"/>
  <c r="X5317" i="1"/>
  <c r="I5315" i="1" s="1"/>
  <c r="X5318" i="1"/>
  <c r="H5318" i="1" s="1"/>
  <c r="X5319" i="1"/>
  <c r="I5318" i="1" s="1"/>
  <c r="X5320" i="1"/>
  <c r="H5319" i="1" s="1"/>
  <c r="X5321" i="1"/>
  <c r="I5319" i="1" s="1"/>
  <c r="X5322" i="1"/>
  <c r="H5322" i="1" s="1"/>
  <c r="H5324" i="1" s="1"/>
  <c r="X5323" i="1"/>
  <c r="I5322" i="1" s="1"/>
  <c r="I5324" i="1" s="1"/>
  <c r="X5324" i="1"/>
  <c r="H5323" i="1" s="1"/>
  <c r="X5325" i="1"/>
  <c r="I5323" i="1" s="1"/>
  <c r="X5326" i="1"/>
  <c r="H5326" i="1" s="1"/>
  <c r="H5328" i="1" s="1"/>
  <c r="X5327" i="1"/>
  <c r="I5326" i="1" s="1"/>
  <c r="I5328" i="1" s="1"/>
  <c r="X5328" i="1"/>
  <c r="H5327" i="1" s="1"/>
  <c r="X5329" i="1"/>
  <c r="I5327" i="1" s="1"/>
  <c r="X5330" i="1"/>
  <c r="H5330" i="1" s="1"/>
  <c r="X5331" i="1"/>
  <c r="I5330" i="1" s="1"/>
  <c r="X5332" i="1"/>
  <c r="H5331" i="1" s="1"/>
  <c r="X5333" i="1"/>
  <c r="I5331" i="1" s="1"/>
  <c r="X5334" i="1"/>
  <c r="H5334" i="1" s="1"/>
  <c r="X5335" i="1"/>
  <c r="I5334" i="1" s="1"/>
  <c r="X5336" i="1"/>
  <c r="H5335" i="1" s="1"/>
  <c r="X5337" i="1"/>
  <c r="I5335" i="1" s="1"/>
  <c r="X5338" i="1"/>
  <c r="H5338" i="1" s="1"/>
  <c r="H5340" i="1" s="1"/>
  <c r="X5339" i="1"/>
  <c r="I5338" i="1" s="1"/>
  <c r="I5340" i="1" s="1"/>
  <c r="X5340" i="1"/>
  <c r="H5339" i="1" s="1"/>
  <c r="X5341" i="1"/>
  <c r="I5339" i="1" s="1"/>
  <c r="X5342" i="1"/>
  <c r="H5342" i="1" s="1"/>
  <c r="X5343" i="1"/>
  <c r="I5342" i="1" s="1"/>
  <c r="X5344" i="1"/>
  <c r="H5343" i="1" s="1"/>
  <c r="X5345" i="1"/>
  <c r="I5343" i="1" s="1"/>
  <c r="X5346" i="1"/>
  <c r="H5346" i="1" s="1"/>
  <c r="H5348" i="1" s="1"/>
  <c r="X5347" i="1"/>
  <c r="I5346" i="1" s="1"/>
  <c r="I5348" i="1" s="1"/>
  <c r="X5348" i="1"/>
  <c r="H5347" i="1" s="1"/>
  <c r="X5349" i="1"/>
  <c r="I5347" i="1" s="1"/>
  <c r="X5350" i="1"/>
  <c r="H5350" i="1" s="1"/>
  <c r="X5351" i="1"/>
  <c r="I5350" i="1" s="1"/>
  <c r="X5352" i="1"/>
  <c r="H5351" i="1" s="1"/>
  <c r="X5353" i="1"/>
  <c r="I5351" i="1" s="1"/>
  <c r="X5354" i="1"/>
  <c r="H5354" i="1" s="1"/>
  <c r="H5356" i="1" s="1"/>
  <c r="X5355" i="1"/>
  <c r="I5354" i="1" s="1"/>
  <c r="I5356" i="1" s="1"/>
  <c r="X5356" i="1"/>
  <c r="H5355" i="1" s="1"/>
  <c r="X5357" i="1"/>
  <c r="I5355" i="1" s="1"/>
  <c r="X5358" i="1"/>
  <c r="H5358" i="1" s="1"/>
  <c r="H5360" i="1" s="1"/>
  <c r="X5359" i="1"/>
  <c r="I5358" i="1" s="1"/>
  <c r="I5360" i="1" s="1"/>
  <c r="X5360" i="1"/>
  <c r="H5359" i="1" s="1"/>
  <c r="X5361" i="1"/>
  <c r="I5359" i="1" s="1"/>
  <c r="X5362" i="1"/>
  <c r="H5362" i="1" s="1"/>
  <c r="H5364" i="1" s="1"/>
  <c r="X5363" i="1"/>
  <c r="I5362" i="1" s="1"/>
  <c r="I5364" i="1" s="1"/>
  <c r="X5364" i="1"/>
  <c r="H5363" i="1" s="1"/>
  <c r="X5365" i="1"/>
  <c r="I5363" i="1" s="1"/>
  <c r="X5366" i="1"/>
  <c r="H5366" i="1" s="1"/>
  <c r="X5367" i="1"/>
  <c r="I5366" i="1" s="1"/>
  <c r="X5368" i="1"/>
  <c r="H5367" i="1" s="1"/>
  <c r="X5369" i="1"/>
  <c r="I5367" i="1" s="1"/>
  <c r="X5370" i="1"/>
  <c r="H5370" i="1" s="1"/>
  <c r="H5372" i="1" s="1"/>
  <c r="X5371" i="1"/>
  <c r="I5370" i="1" s="1"/>
  <c r="I5372" i="1" s="1"/>
  <c r="X5372" i="1"/>
  <c r="H5371" i="1" s="1"/>
  <c r="X5373" i="1"/>
  <c r="I5371" i="1" s="1"/>
  <c r="X5374" i="1"/>
  <c r="H5374" i="1" s="1"/>
  <c r="X5375" i="1"/>
  <c r="I5374" i="1" s="1"/>
  <c r="X5376" i="1"/>
  <c r="H5375" i="1" s="1"/>
  <c r="X5377" i="1"/>
  <c r="I5375" i="1" s="1"/>
  <c r="X5378" i="1"/>
  <c r="H5378" i="1" s="1"/>
  <c r="H5380" i="1" s="1"/>
  <c r="X5379" i="1"/>
  <c r="I5378" i="1" s="1"/>
  <c r="I5380" i="1" s="1"/>
  <c r="X5380" i="1"/>
  <c r="H5379" i="1" s="1"/>
  <c r="X5381" i="1"/>
  <c r="I5379" i="1" s="1"/>
  <c r="X5382" i="1"/>
  <c r="H5382" i="1" s="1"/>
  <c r="X5383" i="1"/>
  <c r="I5382" i="1" s="1"/>
  <c r="X5384" i="1"/>
  <c r="H5383" i="1" s="1"/>
  <c r="X5385" i="1"/>
  <c r="I5383" i="1" s="1"/>
  <c r="X5386" i="1"/>
  <c r="H5386" i="1" s="1"/>
  <c r="H5388" i="1" s="1"/>
  <c r="X5387" i="1"/>
  <c r="I5386" i="1" s="1"/>
  <c r="I5388" i="1" s="1"/>
  <c r="X5388" i="1"/>
  <c r="H5387" i="1" s="1"/>
  <c r="X5389" i="1"/>
  <c r="I5387" i="1" s="1"/>
  <c r="X5390" i="1"/>
  <c r="H5390" i="1" s="1"/>
  <c r="H5392" i="1" s="1"/>
  <c r="X5391" i="1"/>
  <c r="I5390" i="1" s="1"/>
  <c r="I5392" i="1" s="1"/>
  <c r="X5392" i="1"/>
  <c r="H5391" i="1" s="1"/>
  <c r="X5393" i="1"/>
  <c r="I5391" i="1" s="1"/>
  <c r="X5394" i="1"/>
  <c r="H5394" i="1" s="1"/>
  <c r="H5396" i="1" s="1"/>
  <c r="X5395" i="1"/>
  <c r="I5394" i="1" s="1"/>
  <c r="I5396" i="1" s="1"/>
  <c r="X5396" i="1"/>
  <c r="H5395" i="1" s="1"/>
  <c r="X5397" i="1"/>
  <c r="I5395" i="1" s="1"/>
  <c r="X5398" i="1"/>
  <c r="H5398" i="1" s="1"/>
  <c r="H5400" i="1" s="1"/>
  <c r="X5399" i="1"/>
  <c r="I5398" i="1" s="1"/>
  <c r="I5400" i="1" s="1"/>
  <c r="X5400" i="1"/>
  <c r="H5399" i="1" s="1"/>
  <c r="X5401" i="1"/>
  <c r="I5399" i="1" s="1"/>
  <c r="X5402" i="1"/>
  <c r="H5402" i="1" s="1"/>
  <c r="H5404" i="1" s="1"/>
  <c r="X5403" i="1"/>
  <c r="I5402" i="1" s="1"/>
  <c r="I5404" i="1" s="1"/>
  <c r="X5404" i="1"/>
  <c r="H5403" i="1" s="1"/>
  <c r="X5405" i="1"/>
  <c r="I5403" i="1" s="1"/>
  <c r="X5406" i="1"/>
  <c r="H5406" i="1" s="1"/>
  <c r="H5408" i="1" s="1"/>
  <c r="X5407" i="1"/>
  <c r="I5406" i="1" s="1"/>
  <c r="I5408" i="1" s="1"/>
  <c r="X5408" i="1"/>
  <c r="H5407" i="1" s="1"/>
  <c r="X5409" i="1"/>
  <c r="I5407" i="1" s="1"/>
  <c r="X5410" i="1"/>
  <c r="H5410" i="1" s="1"/>
  <c r="H5412" i="1" s="1"/>
  <c r="X5411" i="1"/>
  <c r="I5410" i="1" s="1"/>
  <c r="I5412" i="1" s="1"/>
  <c r="X5412" i="1"/>
  <c r="H5411" i="1" s="1"/>
  <c r="X5413" i="1"/>
  <c r="I5411" i="1" s="1"/>
  <c r="X5414" i="1"/>
  <c r="H5414" i="1" s="1"/>
  <c r="X5415" i="1"/>
  <c r="I5414" i="1" s="1"/>
  <c r="X5416" i="1"/>
  <c r="H5415" i="1" s="1"/>
  <c r="X5417" i="1"/>
  <c r="I5415" i="1" s="1"/>
  <c r="X5418" i="1"/>
  <c r="H5418" i="1" s="1"/>
  <c r="H5420" i="1" s="1"/>
  <c r="X5419" i="1"/>
  <c r="I5418" i="1" s="1"/>
  <c r="I5420" i="1" s="1"/>
  <c r="X5420" i="1"/>
  <c r="H5419" i="1" s="1"/>
  <c r="X5421" i="1"/>
  <c r="I5419" i="1" s="1"/>
  <c r="X5422" i="1"/>
  <c r="H5422" i="1" s="1"/>
  <c r="H5424" i="1" s="1"/>
  <c r="X5423" i="1"/>
  <c r="I5422" i="1" s="1"/>
  <c r="I5424" i="1" s="1"/>
  <c r="X5424" i="1"/>
  <c r="H5423" i="1" s="1"/>
  <c r="X5425" i="1"/>
  <c r="I5423" i="1" s="1"/>
  <c r="X5426" i="1"/>
  <c r="H5426" i="1" s="1"/>
  <c r="H5428" i="1" s="1"/>
  <c r="X5427" i="1"/>
  <c r="I5426" i="1" s="1"/>
  <c r="I5428" i="1" s="1"/>
  <c r="X5428" i="1"/>
  <c r="H5427" i="1" s="1"/>
  <c r="X5429" i="1"/>
  <c r="I5427" i="1" s="1"/>
  <c r="X5430" i="1"/>
  <c r="H5430" i="1" s="1"/>
  <c r="H5432" i="1" s="1"/>
  <c r="X5431" i="1"/>
  <c r="I5430" i="1" s="1"/>
  <c r="I5432" i="1" s="1"/>
  <c r="X5432" i="1"/>
  <c r="H5431" i="1" s="1"/>
  <c r="X5433" i="1"/>
  <c r="I5431" i="1" s="1"/>
  <c r="X5434" i="1"/>
  <c r="H5434" i="1" s="1"/>
  <c r="H5436" i="1" s="1"/>
  <c r="X5435" i="1"/>
  <c r="I5434" i="1" s="1"/>
  <c r="I5436" i="1" s="1"/>
  <c r="X5436" i="1"/>
  <c r="H5435" i="1" s="1"/>
  <c r="X5437" i="1"/>
  <c r="I5435" i="1" s="1"/>
  <c r="X5438" i="1"/>
  <c r="H5438" i="1" s="1"/>
  <c r="H5440" i="1" s="1"/>
  <c r="X5439" i="1"/>
  <c r="I5438" i="1" s="1"/>
  <c r="I5440" i="1" s="1"/>
  <c r="X5440" i="1"/>
  <c r="H5439" i="1" s="1"/>
  <c r="X5441" i="1"/>
  <c r="I5439" i="1" s="1"/>
  <c r="X5442" i="1"/>
  <c r="H5442" i="1" s="1"/>
  <c r="H5444" i="1" s="1"/>
  <c r="X5443" i="1"/>
  <c r="I5442" i="1" s="1"/>
  <c r="I5444" i="1" s="1"/>
  <c r="X5444" i="1"/>
  <c r="H5443" i="1" s="1"/>
  <c r="X5445" i="1"/>
  <c r="I5443" i="1" s="1"/>
  <c r="X5446" i="1"/>
  <c r="H5446" i="1" s="1"/>
  <c r="H5448" i="1" s="1"/>
  <c r="X5447" i="1"/>
  <c r="I5446" i="1" s="1"/>
  <c r="I5448" i="1" s="1"/>
  <c r="X5448" i="1"/>
  <c r="H5447" i="1" s="1"/>
  <c r="X5449" i="1"/>
  <c r="I5447" i="1" s="1"/>
  <c r="X5450" i="1"/>
  <c r="H5450" i="1" s="1"/>
  <c r="H5452" i="1" s="1"/>
  <c r="X5451" i="1"/>
  <c r="I5450" i="1" s="1"/>
  <c r="I5452" i="1" s="1"/>
  <c r="X5452" i="1"/>
  <c r="H5451" i="1" s="1"/>
  <c r="X5453" i="1"/>
  <c r="I5451" i="1" s="1"/>
  <c r="X5454" i="1"/>
  <c r="H5454" i="1" s="1"/>
  <c r="H5456" i="1" s="1"/>
  <c r="X5455" i="1"/>
  <c r="I5454" i="1" s="1"/>
  <c r="I5456" i="1" s="1"/>
  <c r="X5456" i="1"/>
  <c r="H5455" i="1" s="1"/>
  <c r="X5457" i="1"/>
  <c r="I5455" i="1" s="1"/>
  <c r="X5458" i="1"/>
  <c r="H5458" i="1" s="1"/>
  <c r="H5460" i="1" s="1"/>
  <c r="X5459" i="1"/>
  <c r="I5458" i="1" s="1"/>
  <c r="I5460" i="1" s="1"/>
  <c r="X5460" i="1"/>
  <c r="H5459" i="1" s="1"/>
  <c r="X5461" i="1"/>
  <c r="I5459" i="1" s="1"/>
  <c r="X5462" i="1"/>
  <c r="H5462" i="1" s="1"/>
  <c r="H5464" i="1" s="1"/>
  <c r="X5463" i="1"/>
  <c r="I5462" i="1" s="1"/>
  <c r="I5464" i="1" s="1"/>
  <c r="X5464" i="1"/>
  <c r="H5463" i="1" s="1"/>
  <c r="X5465" i="1"/>
  <c r="I5463" i="1" s="1"/>
  <c r="X5466" i="1"/>
  <c r="H5466" i="1" s="1"/>
  <c r="H5468" i="1" s="1"/>
  <c r="X5467" i="1"/>
  <c r="I5466" i="1" s="1"/>
  <c r="I5468" i="1" s="1"/>
  <c r="X5468" i="1"/>
  <c r="H5467" i="1" s="1"/>
  <c r="X5469" i="1"/>
  <c r="I5467" i="1" s="1"/>
  <c r="X5470" i="1"/>
  <c r="H5470" i="1" s="1"/>
  <c r="X5471" i="1"/>
  <c r="I5470" i="1" s="1"/>
  <c r="X5472" i="1"/>
  <c r="H5471" i="1" s="1"/>
  <c r="X5473" i="1"/>
  <c r="I5471" i="1" s="1"/>
  <c r="X5474" i="1"/>
  <c r="H5474" i="1" s="1"/>
  <c r="H5476" i="1" s="1"/>
  <c r="X5475" i="1"/>
  <c r="I5474" i="1" s="1"/>
  <c r="I5476" i="1" s="1"/>
  <c r="X5476" i="1"/>
  <c r="H5475" i="1" s="1"/>
  <c r="X5477" i="1"/>
  <c r="I5475" i="1" s="1"/>
  <c r="X5478" i="1"/>
  <c r="H5478" i="1" s="1"/>
  <c r="H5480" i="1" s="1"/>
  <c r="X5479" i="1"/>
  <c r="I5478" i="1" s="1"/>
  <c r="I5480" i="1" s="1"/>
  <c r="X5480" i="1"/>
  <c r="H5479" i="1" s="1"/>
  <c r="X5481" i="1"/>
  <c r="I5479" i="1" s="1"/>
  <c r="X5482" i="1"/>
  <c r="X5483" i="1"/>
  <c r="I5482" i="1" s="1"/>
  <c r="I5484" i="1" s="1"/>
  <c r="P5482" i="1" s="1"/>
  <c r="X5484" i="1"/>
  <c r="H5483" i="1" s="1"/>
  <c r="X5485" i="1"/>
  <c r="I5483" i="1" s="1"/>
  <c r="X5486" i="1"/>
  <c r="H5486" i="1" s="1"/>
  <c r="H5488" i="1" s="1"/>
  <c r="X5487" i="1"/>
  <c r="I5486" i="1" s="1"/>
  <c r="X5488" i="1"/>
  <c r="H5487" i="1" s="1"/>
  <c r="X5489" i="1"/>
  <c r="I5487" i="1" s="1"/>
  <c r="X5490" i="1"/>
  <c r="H5490" i="1" s="1"/>
  <c r="H5492" i="1" s="1"/>
  <c r="X5491" i="1"/>
  <c r="I5490" i="1" s="1"/>
  <c r="I5492" i="1" s="1"/>
  <c r="X5492" i="1"/>
  <c r="H5491" i="1" s="1"/>
  <c r="X5493" i="1"/>
  <c r="I5491" i="1" s="1"/>
  <c r="X5494" i="1"/>
  <c r="H5494" i="1" s="1"/>
  <c r="X5495" i="1"/>
  <c r="I5494" i="1" s="1"/>
  <c r="X5496" i="1"/>
  <c r="H5495" i="1" s="1"/>
  <c r="X5497" i="1"/>
  <c r="I5495" i="1" s="1"/>
  <c r="X5498" i="1"/>
  <c r="H5498" i="1" s="1"/>
  <c r="H5500" i="1" s="1"/>
  <c r="X5499" i="1"/>
  <c r="I5498" i="1" s="1"/>
  <c r="I5500" i="1" s="1"/>
  <c r="X5500" i="1"/>
  <c r="H5499" i="1" s="1"/>
  <c r="X5501" i="1"/>
  <c r="I5499" i="1" s="1"/>
  <c r="X5502" i="1"/>
  <c r="H5502" i="1" s="1"/>
  <c r="H5504" i="1" s="1"/>
  <c r="X5503" i="1"/>
  <c r="I5502" i="1" s="1"/>
  <c r="I5504" i="1" s="1"/>
  <c r="X5504" i="1"/>
  <c r="H5503" i="1" s="1"/>
  <c r="X5505" i="1"/>
  <c r="I5503" i="1" s="1"/>
  <c r="X5506" i="1"/>
  <c r="H5506" i="1" s="1"/>
  <c r="H5508" i="1" s="1"/>
  <c r="X5507" i="1"/>
  <c r="I5506" i="1" s="1"/>
  <c r="I5508" i="1" s="1"/>
  <c r="X5508" i="1"/>
  <c r="H5507" i="1" s="1"/>
  <c r="X5509" i="1"/>
  <c r="I5507" i="1" s="1"/>
  <c r="X5510" i="1"/>
  <c r="H5510" i="1" s="1"/>
  <c r="X5511" i="1"/>
  <c r="I5510" i="1" s="1"/>
  <c r="X5512" i="1"/>
  <c r="H5511" i="1" s="1"/>
  <c r="X5513" i="1"/>
  <c r="I5511" i="1" s="1"/>
  <c r="X5514" i="1"/>
  <c r="X5515" i="1"/>
  <c r="I5514" i="1" s="1"/>
  <c r="I5516" i="1" s="1"/>
  <c r="P5514" i="1" s="1"/>
  <c r="X5516" i="1"/>
  <c r="H5515" i="1" s="1"/>
  <c r="X5517" i="1"/>
  <c r="I5515" i="1" s="1"/>
  <c r="X5518" i="1"/>
  <c r="H5518" i="1" s="1"/>
  <c r="X5519" i="1"/>
  <c r="I5518" i="1" s="1"/>
  <c r="X5520" i="1"/>
  <c r="H5519" i="1" s="1"/>
  <c r="X5521" i="1"/>
  <c r="I5519" i="1" s="1"/>
  <c r="X5522" i="1"/>
  <c r="H5522" i="1" s="1"/>
  <c r="H5524" i="1" s="1"/>
  <c r="X5523" i="1"/>
  <c r="I5522" i="1" s="1"/>
  <c r="I5524" i="1" s="1"/>
  <c r="X5524" i="1"/>
  <c r="H5523" i="1" s="1"/>
  <c r="X5525" i="1"/>
  <c r="I5523" i="1" s="1"/>
  <c r="X5526" i="1"/>
  <c r="H5526" i="1" s="1"/>
  <c r="X5527" i="1"/>
  <c r="I5526" i="1" s="1"/>
  <c r="X5528" i="1"/>
  <c r="H5527" i="1" s="1"/>
  <c r="X5529" i="1"/>
  <c r="I5527" i="1" s="1"/>
  <c r="X5530" i="1"/>
  <c r="H5530" i="1" s="1"/>
  <c r="H5532" i="1" s="1"/>
  <c r="X5531" i="1"/>
  <c r="I5530" i="1" s="1"/>
  <c r="I5532" i="1" s="1"/>
  <c r="X5532" i="1"/>
  <c r="H5531" i="1" s="1"/>
  <c r="X5533" i="1"/>
  <c r="I5531" i="1" s="1"/>
  <c r="X5534" i="1"/>
  <c r="H5534" i="1" s="1"/>
  <c r="X5535" i="1"/>
  <c r="I5534" i="1" s="1"/>
  <c r="X5536" i="1"/>
  <c r="H5535" i="1" s="1"/>
  <c r="X5537" i="1"/>
  <c r="I5535" i="1" s="1"/>
  <c r="X5538" i="1"/>
  <c r="H5538" i="1" s="1"/>
  <c r="H5540" i="1" s="1"/>
  <c r="X5539" i="1"/>
  <c r="I5538" i="1" s="1"/>
  <c r="I5540" i="1" s="1"/>
  <c r="X5540" i="1"/>
  <c r="H5539" i="1" s="1"/>
  <c r="X5541" i="1"/>
  <c r="I5539" i="1" s="1"/>
  <c r="X5542" i="1"/>
  <c r="H5542" i="1" s="1"/>
  <c r="X5543" i="1"/>
  <c r="I5542" i="1" s="1"/>
  <c r="X5544" i="1"/>
  <c r="H5543" i="1" s="1"/>
  <c r="X5545" i="1"/>
  <c r="I5543" i="1" s="1"/>
  <c r="X5546" i="1"/>
  <c r="H5546" i="1" s="1"/>
  <c r="H5548" i="1" s="1"/>
  <c r="X5547" i="1"/>
  <c r="I5546" i="1" s="1"/>
  <c r="I5548" i="1" s="1"/>
  <c r="X5548" i="1"/>
  <c r="H5547" i="1" s="1"/>
  <c r="X5549" i="1"/>
  <c r="I5547" i="1" s="1"/>
  <c r="X5550" i="1"/>
  <c r="H5550" i="1" s="1"/>
  <c r="H5552" i="1" s="1"/>
  <c r="X5551" i="1"/>
  <c r="I5550" i="1" s="1"/>
  <c r="I5552" i="1" s="1"/>
  <c r="X5552" i="1"/>
  <c r="H5551" i="1" s="1"/>
  <c r="X5553" i="1"/>
  <c r="I5551" i="1" s="1"/>
  <c r="X5554" i="1"/>
  <c r="H5554" i="1" s="1"/>
  <c r="H5556" i="1" s="1"/>
  <c r="X5555" i="1"/>
  <c r="I5554" i="1" s="1"/>
  <c r="I5556" i="1" s="1"/>
  <c r="X5556" i="1"/>
  <c r="H5555" i="1" s="1"/>
  <c r="X5557" i="1"/>
  <c r="I5555" i="1" s="1"/>
  <c r="X5558" i="1"/>
  <c r="H5558" i="1" s="1"/>
  <c r="X5559" i="1"/>
  <c r="I5558" i="1" s="1"/>
  <c r="X5560" i="1"/>
  <c r="H5559" i="1" s="1"/>
  <c r="X5561" i="1"/>
  <c r="I5559" i="1" s="1"/>
  <c r="X5562" i="1"/>
  <c r="H5562" i="1" s="1"/>
  <c r="H5564" i="1" s="1"/>
  <c r="X5563" i="1"/>
  <c r="I5562" i="1" s="1"/>
  <c r="I5564" i="1" s="1"/>
  <c r="X5564" i="1"/>
  <c r="H5563" i="1" s="1"/>
  <c r="X5565" i="1"/>
  <c r="I5563" i="1" s="1"/>
  <c r="X5566" i="1"/>
  <c r="H5566" i="1" s="1"/>
  <c r="X5567" i="1"/>
  <c r="I5566" i="1" s="1"/>
  <c r="X5568" i="1"/>
  <c r="H5567" i="1" s="1"/>
  <c r="X5569" i="1"/>
  <c r="I5567" i="1" s="1"/>
  <c r="X5570" i="1"/>
  <c r="H5570" i="1" s="1"/>
  <c r="H5572" i="1" s="1"/>
  <c r="X5571" i="1"/>
  <c r="I5570" i="1" s="1"/>
  <c r="I5572" i="1" s="1"/>
  <c r="X5572" i="1"/>
  <c r="H5571" i="1" s="1"/>
  <c r="X5573" i="1"/>
  <c r="I5571" i="1" s="1"/>
  <c r="X5574" i="1"/>
  <c r="H5574" i="1" s="1"/>
  <c r="H5576" i="1" s="1"/>
  <c r="X5575" i="1"/>
  <c r="I5574" i="1" s="1"/>
  <c r="X5576" i="1"/>
  <c r="H5575" i="1" s="1"/>
  <c r="X5577" i="1"/>
  <c r="I5575" i="1" s="1"/>
  <c r="X5578" i="1"/>
  <c r="H5578" i="1" s="1"/>
  <c r="H5580" i="1" s="1"/>
  <c r="X5579" i="1"/>
  <c r="I5578" i="1" s="1"/>
  <c r="I5580" i="1" s="1"/>
  <c r="X5580" i="1"/>
  <c r="H5579" i="1" s="1"/>
  <c r="X5581" i="1"/>
  <c r="I5579" i="1" s="1"/>
  <c r="X5582" i="1"/>
  <c r="X5583" i="1"/>
  <c r="I5582" i="1" s="1"/>
  <c r="I5584" i="1" s="1"/>
  <c r="P5580" i="1" s="1"/>
  <c r="X5584" i="1"/>
  <c r="H5583" i="1" s="1"/>
  <c r="X5585" i="1"/>
  <c r="I5583" i="1" s="1"/>
  <c r="X5586" i="1"/>
  <c r="H5586" i="1" s="1"/>
  <c r="H5588" i="1" s="1"/>
  <c r="X5587" i="1"/>
  <c r="I5586" i="1" s="1"/>
  <c r="I5588" i="1" s="1"/>
  <c r="X5588" i="1"/>
  <c r="H5587" i="1" s="1"/>
  <c r="X5589" i="1"/>
  <c r="I5587" i="1" s="1"/>
  <c r="X5590" i="1"/>
  <c r="H5590" i="1" s="1"/>
  <c r="H5592" i="1" s="1"/>
  <c r="X5591" i="1"/>
  <c r="I5590" i="1" s="1"/>
  <c r="I5592" i="1" s="1"/>
  <c r="X5592" i="1"/>
  <c r="H5591" i="1" s="1"/>
  <c r="X5593" i="1"/>
  <c r="I5591" i="1" s="1"/>
  <c r="X5594" i="1"/>
  <c r="H5594" i="1" s="1"/>
  <c r="H5596" i="1" s="1"/>
  <c r="X5595" i="1"/>
  <c r="I5594" i="1" s="1"/>
  <c r="I5596" i="1" s="1"/>
  <c r="X5596" i="1"/>
  <c r="H5595" i="1" s="1"/>
  <c r="X5597" i="1"/>
  <c r="I5595" i="1" s="1"/>
  <c r="X5598" i="1"/>
  <c r="H5598" i="1" s="1"/>
  <c r="X5599" i="1"/>
  <c r="I5598" i="1" s="1"/>
  <c r="X5600" i="1"/>
  <c r="H5599" i="1" s="1"/>
  <c r="X5601" i="1"/>
  <c r="I5599" i="1" s="1"/>
  <c r="X5602" i="1"/>
  <c r="H5602" i="1" s="1"/>
  <c r="H5604" i="1" s="1"/>
  <c r="X5603" i="1"/>
  <c r="I5602" i="1" s="1"/>
  <c r="I5604" i="1" s="1"/>
  <c r="X5604" i="1"/>
  <c r="H5603" i="1" s="1"/>
  <c r="X5605" i="1"/>
  <c r="I5603" i="1" s="1"/>
  <c r="X5606" i="1"/>
  <c r="X5607" i="1"/>
  <c r="I5606" i="1" s="1"/>
  <c r="I5608" i="1" s="1"/>
  <c r="P5604" i="1" s="1"/>
  <c r="X5608" i="1"/>
  <c r="H5607" i="1" s="1"/>
  <c r="X5609" i="1"/>
  <c r="I5607" i="1" s="1"/>
  <c r="X5610" i="1"/>
  <c r="H5610" i="1" s="1"/>
  <c r="H5612" i="1" s="1"/>
  <c r="X5611" i="1"/>
  <c r="I5610" i="1" s="1"/>
  <c r="I5612" i="1" s="1"/>
  <c r="X5612" i="1"/>
  <c r="H5611" i="1" s="1"/>
  <c r="X5613" i="1"/>
  <c r="I5611" i="1" s="1"/>
  <c r="X5614" i="1"/>
  <c r="X5615" i="1"/>
  <c r="I5614" i="1" s="1"/>
  <c r="I5616" i="1" s="1"/>
  <c r="P5612" i="1" s="1"/>
  <c r="X5616" i="1"/>
  <c r="H5615" i="1" s="1"/>
  <c r="X5617" i="1"/>
  <c r="I5615" i="1" s="1"/>
  <c r="X5618" i="1"/>
  <c r="H5618" i="1" s="1"/>
  <c r="H5620" i="1" s="1"/>
  <c r="X5619" i="1"/>
  <c r="I5618" i="1" s="1"/>
  <c r="I5620" i="1" s="1"/>
  <c r="X5620" i="1"/>
  <c r="H5619" i="1" s="1"/>
  <c r="X5621" i="1"/>
  <c r="I5619" i="1" s="1"/>
  <c r="X5622" i="1"/>
  <c r="H5622" i="1" s="1"/>
  <c r="X5623" i="1"/>
  <c r="I5622" i="1" s="1"/>
  <c r="X5624" i="1"/>
  <c r="H5623" i="1" s="1"/>
  <c r="X5625" i="1"/>
  <c r="I5623" i="1" s="1"/>
  <c r="X5626" i="1"/>
  <c r="H5626" i="1" s="1"/>
  <c r="H5628" i="1" s="1"/>
  <c r="X5627" i="1"/>
  <c r="I5626" i="1" s="1"/>
  <c r="I5628" i="1" s="1"/>
  <c r="X5628" i="1"/>
  <c r="H5627" i="1" s="1"/>
  <c r="X5629" i="1"/>
  <c r="I5627" i="1" s="1"/>
  <c r="X5630" i="1"/>
  <c r="H5630" i="1" s="1"/>
  <c r="X5631" i="1"/>
  <c r="I5630" i="1" s="1"/>
  <c r="X5632" i="1"/>
  <c r="H5631" i="1" s="1"/>
  <c r="X5633" i="1"/>
  <c r="I5631" i="1" s="1"/>
  <c r="X5634" i="1"/>
  <c r="H5634" i="1" s="1"/>
  <c r="H5636" i="1" s="1"/>
  <c r="X5635" i="1"/>
  <c r="I5634" i="1" s="1"/>
  <c r="I5636" i="1" s="1"/>
  <c r="X5636" i="1"/>
  <c r="H5635" i="1" s="1"/>
  <c r="X5637" i="1"/>
  <c r="I5635" i="1" s="1"/>
  <c r="X5638" i="1"/>
  <c r="H5638" i="1" s="1"/>
  <c r="X5639" i="1"/>
  <c r="I5638" i="1" s="1"/>
  <c r="X5640" i="1"/>
  <c r="H5639" i="1" s="1"/>
  <c r="X5641" i="1"/>
  <c r="I5639" i="1" s="1"/>
  <c r="X5642" i="1"/>
  <c r="H5642" i="1" s="1"/>
  <c r="H5644" i="1" s="1"/>
  <c r="X5643" i="1"/>
  <c r="I5642" i="1" s="1"/>
  <c r="I5644" i="1" s="1"/>
  <c r="X5644" i="1"/>
  <c r="H5643" i="1" s="1"/>
  <c r="X5645" i="1"/>
  <c r="I5643" i="1" s="1"/>
  <c r="X5646" i="1"/>
  <c r="H5646" i="1" s="1"/>
  <c r="H5648" i="1" s="1"/>
  <c r="X5647" i="1"/>
  <c r="I5646" i="1" s="1"/>
  <c r="I5648" i="1" s="1"/>
  <c r="X5648" i="1"/>
  <c r="H5647" i="1" s="1"/>
  <c r="X5649" i="1"/>
  <c r="I5647" i="1" s="1"/>
  <c r="X5650" i="1"/>
  <c r="H5650" i="1" s="1"/>
  <c r="H5652" i="1" s="1"/>
  <c r="X5651" i="1"/>
  <c r="I5650" i="1" s="1"/>
  <c r="I5652" i="1" s="1"/>
  <c r="X5652" i="1"/>
  <c r="H5651" i="1" s="1"/>
  <c r="X5653" i="1"/>
  <c r="I5651" i="1" s="1"/>
  <c r="X5654" i="1"/>
  <c r="H5654" i="1" s="1"/>
  <c r="X5655" i="1"/>
  <c r="I5654" i="1" s="1"/>
  <c r="X5656" i="1"/>
  <c r="H5655" i="1" s="1"/>
  <c r="X5657" i="1"/>
  <c r="I5655" i="1" s="1"/>
  <c r="X5658" i="1"/>
  <c r="H5658" i="1" s="1"/>
  <c r="H5660" i="1" s="1"/>
  <c r="X5659" i="1"/>
  <c r="I5658" i="1" s="1"/>
  <c r="I5660" i="1" s="1"/>
  <c r="X5660" i="1"/>
  <c r="H5659" i="1" s="1"/>
  <c r="X5661" i="1"/>
  <c r="I5659" i="1" s="1"/>
  <c r="X5662" i="1"/>
  <c r="H5662" i="1" s="1"/>
  <c r="H5664" i="1" s="1"/>
  <c r="X5663" i="1"/>
  <c r="I5662" i="1" s="1"/>
  <c r="I5664" i="1" s="1"/>
  <c r="X5664" i="1"/>
  <c r="H5663" i="1" s="1"/>
  <c r="X5665" i="1"/>
  <c r="I5663" i="1" s="1"/>
  <c r="X5666" i="1"/>
  <c r="H5666" i="1" s="1"/>
  <c r="H5668" i="1" s="1"/>
  <c r="X5667" i="1"/>
  <c r="I5666" i="1" s="1"/>
  <c r="X5668" i="1"/>
  <c r="H5667" i="1" s="1"/>
  <c r="X5669" i="1"/>
  <c r="I5667" i="1" s="1"/>
  <c r="X5670" i="1"/>
  <c r="H5670" i="1" s="1"/>
  <c r="X5671" i="1"/>
  <c r="I5670" i="1" s="1"/>
  <c r="X5672" i="1"/>
  <c r="H5671" i="1" s="1"/>
  <c r="X5673" i="1"/>
  <c r="I5671" i="1" s="1"/>
  <c r="X5674" i="1"/>
  <c r="H5674" i="1" s="1"/>
  <c r="X5675" i="1"/>
  <c r="I5674" i="1" s="1"/>
  <c r="X5676" i="1"/>
  <c r="H5675" i="1" s="1"/>
  <c r="X5677" i="1"/>
  <c r="I5675" i="1" s="1"/>
  <c r="X5678" i="1"/>
  <c r="H5678" i="1" s="1"/>
  <c r="X5679" i="1"/>
  <c r="I5678" i="1" s="1"/>
  <c r="X5680" i="1"/>
  <c r="H5679" i="1" s="1"/>
  <c r="X5681" i="1"/>
  <c r="I5679" i="1" s="1"/>
  <c r="X5682" i="1"/>
  <c r="H5682" i="1" s="1"/>
  <c r="H5684" i="1" s="1"/>
  <c r="X5683" i="1"/>
  <c r="I5682" i="1" s="1"/>
  <c r="I5684" i="1" s="1"/>
  <c r="X5684" i="1"/>
  <c r="H5683" i="1" s="1"/>
  <c r="X5685" i="1"/>
  <c r="I5683" i="1" s="1"/>
  <c r="X5686" i="1"/>
  <c r="H5686" i="1" s="1"/>
  <c r="H5688" i="1" s="1"/>
  <c r="X5687" i="1"/>
  <c r="I5686" i="1" s="1"/>
  <c r="I5688" i="1" s="1"/>
  <c r="X5688" i="1"/>
  <c r="H5687" i="1" s="1"/>
  <c r="X5689" i="1"/>
  <c r="I5687" i="1" s="1"/>
  <c r="X5690" i="1"/>
  <c r="H5690" i="1" s="1"/>
  <c r="H5692" i="1" s="1"/>
  <c r="X5691" i="1"/>
  <c r="I5690" i="1" s="1"/>
  <c r="I5692" i="1" s="1"/>
  <c r="X5692" i="1"/>
  <c r="H5691" i="1" s="1"/>
  <c r="X5693" i="1"/>
  <c r="I5691" i="1" s="1"/>
  <c r="X5694" i="1"/>
  <c r="H5694" i="1" s="1"/>
  <c r="H5696" i="1" s="1"/>
  <c r="X5695" i="1"/>
  <c r="I5694" i="1" s="1"/>
  <c r="I5696" i="1" s="1"/>
  <c r="X5696" i="1"/>
  <c r="H5695" i="1" s="1"/>
  <c r="X5697" i="1"/>
  <c r="I5695" i="1" s="1"/>
  <c r="X5698" i="1"/>
  <c r="H5698" i="1" s="1"/>
  <c r="H5700" i="1" s="1"/>
  <c r="X5699" i="1"/>
  <c r="I5698" i="1" s="1"/>
  <c r="I5700" i="1" s="1"/>
  <c r="X5700" i="1"/>
  <c r="H5699" i="1" s="1"/>
  <c r="X5701" i="1"/>
  <c r="I5699" i="1" s="1"/>
  <c r="X5702" i="1"/>
  <c r="H5702" i="1" s="1"/>
  <c r="H5704" i="1" s="1"/>
  <c r="X5703" i="1"/>
  <c r="I5702" i="1" s="1"/>
  <c r="I5704" i="1" s="1"/>
  <c r="X5704" i="1"/>
  <c r="H5703" i="1" s="1"/>
  <c r="X5705" i="1"/>
  <c r="I5703" i="1" s="1"/>
  <c r="X5706" i="1"/>
  <c r="H5706" i="1" s="1"/>
  <c r="H5708" i="1" s="1"/>
  <c r="X5707" i="1"/>
  <c r="I5706" i="1" s="1"/>
  <c r="I5708" i="1" s="1"/>
  <c r="X5708" i="1"/>
  <c r="H5707" i="1" s="1"/>
  <c r="X5709" i="1"/>
  <c r="I5707" i="1" s="1"/>
  <c r="X5710" i="1"/>
  <c r="H5710" i="1" s="1"/>
  <c r="X5711" i="1"/>
  <c r="I5710" i="1" s="1"/>
  <c r="X5712" i="1"/>
  <c r="H5711" i="1" s="1"/>
  <c r="X5713" i="1"/>
  <c r="I5711" i="1" s="1"/>
  <c r="X5714" i="1"/>
  <c r="H5714" i="1" s="1"/>
  <c r="H5716" i="1" s="1"/>
  <c r="X5715" i="1"/>
  <c r="I5714" i="1" s="1"/>
  <c r="I5716" i="1" s="1"/>
  <c r="X5716" i="1"/>
  <c r="H5715" i="1" s="1"/>
  <c r="X5717" i="1"/>
  <c r="I5715" i="1" s="1"/>
  <c r="X5718" i="1"/>
  <c r="H5718" i="1" s="1"/>
  <c r="H5720" i="1" s="1"/>
  <c r="X5719" i="1"/>
  <c r="I5718" i="1" s="1"/>
  <c r="I5720" i="1" s="1"/>
  <c r="X5720" i="1"/>
  <c r="H5719" i="1" s="1"/>
  <c r="X5721" i="1"/>
  <c r="I5719" i="1" s="1"/>
  <c r="X5722" i="1"/>
  <c r="H5722" i="1" s="1"/>
  <c r="X5723" i="1"/>
  <c r="I5722" i="1" s="1"/>
  <c r="X5724" i="1"/>
  <c r="H5723" i="1" s="1"/>
  <c r="X5725" i="1"/>
  <c r="I5723" i="1" s="1"/>
  <c r="X5726" i="1"/>
  <c r="H5726" i="1" s="1"/>
  <c r="X5727" i="1"/>
  <c r="I5726" i="1" s="1"/>
  <c r="X5728" i="1"/>
  <c r="H5727" i="1" s="1"/>
  <c r="X5729" i="1"/>
  <c r="I5727" i="1" s="1"/>
  <c r="X5730" i="1"/>
  <c r="H5730" i="1" s="1"/>
  <c r="X5731" i="1"/>
  <c r="I5730" i="1" s="1"/>
  <c r="X5732" i="1"/>
  <c r="H5731" i="1" s="1"/>
  <c r="X5733" i="1"/>
  <c r="I5731" i="1" s="1"/>
  <c r="X5734" i="1"/>
  <c r="H5734" i="1" s="1"/>
  <c r="H5736" i="1" s="1"/>
  <c r="X5735" i="1"/>
  <c r="I5734" i="1" s="1"/>
  <c r="I5736" i="1" s="1"/>
  <c r="X5736" i="1"/>
  <c r="H5735" i="1" s="1"/>
  <c r="X5737" i="1"/>
  <c r="I5735" i="1" s="1"/>
  <c r="X5738" i="1"/>
  <c r="H5738" i="1" s="1"/>
  <c r="H5740" i="1" s="1"/>
  <c r="X5739" i="1"/>
  <c r="I5738" i="1" s="1"/>
  <c r="I5740" i="1" s="1"/>
  <c r="X5740" i="1"/>
  <c r="H5739" i="1" s="1"/>
  <c r="X5741" i="1"/>
  <c r="I5739" i="1" s="1"/>
  <c r="X5742" i="1"/>
  <c r="H5742" i="1" s="1"/>
  <c r="X5743" i="1"/>
  <c r="I5742" i="1" s="1"/>
  <c r="X5744" i="1"/>
  <c r="H5743" i="1" s="1"/>
  <c r="X5745" i="1"/>
  <c r="I5743" i="1" s="1"/>
  <c r="X5746" i="1"/>
  <c r="H5746" i="1" s="1"/>
  <c r="H5748" i="1" s="1"/>
  <c r="X5747" i="1"/>
  <c r="I5746" i="1" s="1"/>
  <c r="I5748" i="1" s="1"/>
  <c r="X5748" i="1"/>
  <c r="H5747" i="1" s="1"/>
  <c r="X5749" i="1"/>
  <c r="I5747" i="1" s="1"/>
  <c r="X5750" i="1"/>
  <c r="H5750" i="1" s="1"/>
  <c r="H5752" i="1" s="1"/>
  <c r="X5751" i="1"/>
  <c r="I5750" i="1" s="1"/>
  <c r="I5752" i="1" s="1"/>
  <c r="X5752" i="1"/>
  <c r="H5751" i="1" s="1"/>
  <c r="X5753" i="1"/>
  <c r="I5751" i="1" s="1"/>
  <c r="X5754" i="1"/>
  <c r="H5754" i="1" s="1"/>
  <c r="H5756" i="1" s="1"/>
  <c r="X5755" i="1"/>
  <c r="I5754" i="1" s="1"/>
  <c r="I5756" i="1" s="1"/>
  <c r="X5756" i="1"/>
  <c r="H5755" i="1" s="1"/>
  <c r="X5757" i="1"/>
  <c r="I5755" i="1" s="1"/>
  <c r="X5758" i="1"/>
  <c r="H5758" i="1" s="1"/>
  <c r="X5759" i="1"/>
  <c r="I5758" i="1" s="1"/>
  <c r="X5760" i="1"/>
  <c r="H5759" i="1" s="1"/>
  <c r="X5761" i="1"/>
  <c r="I5759" i="1" s="1"/>
  <c r="X5762" i="1"/>
  <c r="H5762" i="1" s="1"/>
  <c r="H5764" i="1" s="1"/>
  <c r="X5763" i="1"/>
  <c r="I5762" i="1" s="1"/>
  <c r="I5764" i="1" s="1"/>
  <c r="X5764" i="1"/>
  <c r="H5763" i="1" s="1"/>
  <c r="X5765" i="1"/>
  <c r="I5763" i="1" s="1"/>
  <c r="X5766" i="1"/>
  <c r="H5766" i="1" s="1"/>
  <c r="X5767" i="1"/>
  <c r="I5766" i="1" s="1"/>
  <c r="X5768" i="1"/>
  <c r="H5767" i="1" s="1"/>
  <c r="X5769" i="1"/>
  <c r="I5767" i="1" s="1"/>
  <c r="X5770" i="1"/>
  <c r="H5770" i="1" s="1"/>
  <c r="X5771" i="1"/>
  <c r="I5770" i="1" s="1"/>
  <c r="X5772" i="1"/>
  <c r="H5771" i="1" s="1"/>
  <c r="X5773" i="1"/>
  <c r="I5771" i="1" s="1"/>
  <c r="X5774" i="1"/>
  <c r="H5774" i="1" s="1"/>
  <c r="X5775" i="1"/>
  <c r="I5774" i="1" s="1"/>
  <c r="X5776" i="1"/>
  <c r="H5775" i="1" s="1"/>
  <c r="X5777" i="1"/>
  <c r="I5775" i="1" s="1"/>
  <c r="X5778" i="1"/>
  <c r="H5778" i="1" s="1"/>
  <c r="H5780" i="1" s="1"/>
  <c r="X5779" i="1"/>
  <c r="I5778" i="1" s="1"/>
  <c r="I5780" i="1" s="1"/>
  <c r="X5780" i="1"/>
  <c r="H5779" i="1" s="1"/>
  <c r="X5781" i="1"/>
  <c r="I5779" i="1" s="1"/>
  <c r="X5782" i="1"/>
  <c r="H5782" i="1" s="1"/>
  <c r="X5783" i="1"/>
  <c r="I5782" i="1" s="1"/>
  <c r="X5784" i="1"/>
  <c r="H5783" i="1" s="1"/>
  <c r="X5785" i="1"/>
  <c r="I5783" i="1" s="1"/>
  <c r="AB2" i="1"/>
  <c r="AB3" i="1"/>
  <c r="AB4" i="1"/>
  <c r="AB5" i="1"/>
  <c r="AB6" i="1"/>
  <c r="AB7" i="1"/>
  <c r="AB8" i="1"/>
  <c r="AB9" i="1"/>
  <c r="AB10" i="1"/>
  <c r="AB11" i="1"/>
  <c r="AB12" i="1"/>
  <c r="AB13" i="1"/>
  <c r="AB14" i="1"/>
  <c r="AB15" i="1"/>
  <c r="AB16" i="1"/>
  <c r="AB17" i="1"/>
  <c r="AB18" i="1"/>
  <c r="K18" i="1" s="1"/>
  <c r="K20" i="1" s="1"/>
  <c r="AB19" i="1"/>
  <c r="L18" i="1" s="1"/>
  <c r="L20" i="1" s="1"/>
  <c r="AB20" i="1"/>
  <c r="K19" i="1" s="1"/>
  <c r="AB21" i="1"/>
  <c r="L19" i="1" s="1"/>
  <c r="AB22" i="1"/>
  <c r="K22" i="1" s="1"/>
  <c r="AB23" i="1"/>
  <c r="L22" i="1" s="1"/>
  <c r="AB24" i="1"/>
  <c r="K23" i="1" s="1"/>
  <c r="AB25" i="1"/>
  <c r="L23" i="1" s="1"/>
  <c r="AB26" i="1"/>
  <c r="K26" i="1" s="1"/>
  <c r="AB27" i="1"/>
  <c r="L26" i="1" s="1"/>
  <c r="AB28" i="1"/>
  <c r="K27" i="1" s="1"/>
  <c r="AB29" i="1"/>
  <c r="L27" i="1" s="1"/>
  <c r="AB30" i="1"/>
  <c r="K30" i="1" s="1"/>
  <c r="AB31" i="1"/>
  <c r="L30" i="1" s="1"/>
  <c r="AB32" i="1"/>
  <c r="K31" i="1" s="1"/>
  <c r="AB33" i="1"/>
  <c r="L31" i="1" s="1"/>
  <c r="AB34" i="1"/>
  <c r="K34" i="1" s="1"/>
  <c r="K36" i="1" s="1"/>
  <c r="AB35" i="1"/>
  <c r="L34" i="1" s="1"/>
  <c r="L36" i="1" s="1"/>
  <c r="AB36" i="1"/>
  <c r="K35" i="1" s="1"/>
  <c r="AB37" i="1"/>
  <c r="L35" i="1" s="1"/>
  <c r="AB38" i="1"/>
  <c r="K38" i="1" s="1"/>
  <c r="AB39" i="1"/>
  <c r="L38" i="1" s="1"/>
  <c r="AB40" i="1"/>
  <c r="K39" i="1" s="1"/>
  <c r="AB41" i="1"/>
  <c r="L39" i="1" s="1"/>
  <c r="AB42" i="1"/>
  <c r="K42" i="1" s="1"/>
  <c r="K44" i="1" s="1"/>
  <c r="AB43" i="1"/>
  <c r="L42" i="1" s="1"/>
  <c r="L44" i="1" s="1"/>
  <c r="AB44" i="1"/>
  <c r="K43" i="1" s="1"/>
  <c r="AB45" i="1"/>
  <c r="L43" i="1" s="1"/>
  <c r="AB46" i="1"/>
  <c r="K46" i="1" s="1"/>
  <c r="AB47" i="1"/>
  <c r="L46" i="1" s="1"/>
  <c r="AB48" i="1"/>
  <c r="K47" i="1" s="1"/>
  <c r="AB49" i="1"/>
  <c r="L47" i="1" s="1"/>
  <c r="AB50" i="1"/>
  <c r="K50" i="1" s="1"/>
  <c r="K52" i="1" s="1"/>
  <c r="AB51" i="1"/>
  <c r="L50" i="1" s="1"/>
  <c r="L52" i="1" s="1"/>
  <c r="AB52" i="1"/>
  <c r="K51" i="1" s="1"/>
  <c r="AB53" i="1"/>
  <c r="L51" i="1" s="1"/>
  <c r="AB54" i="1"/>
  <c r="K54" i="1" s="1"/>
  <c r="AB55" i="1"/>
  <c r="L54" i="1" s="1"/>
  <c r="AB56" i="1"/>
  <c r="K55" i="1" s="1"/>
  <c r="AB57" i="1"/>
  <c r="L55" i="1" s="1"/>
  <c r="AB58" i="1"/>
  <c r="K58" i="1" s="1"/>
  <c r="K60" i="1" s="1"/>
  <c r="AB59" i="1"/>
  <c r="L58" i="1" s="1"/>
  <c r="L60" i="1" s="1"/>
  <c r="AB60" i="1"/>
  <c r="K59" i="1" s="1"/>
  <c r="AB61" i="1"/>
  <c r="L59" i="1" s="1"/>
  <c r="AB62" i="1"/>
  <c r="K62" i="1" s="1"/>
  <c r="AB63" i="1"/>
  <c r="L62" i="1" s="1"/>
  <c r="AB64" i="1"/>
  <c r="K63" i="1" s="1"/>
  <c r="AB65" i="1"/>
  <c r="L63" i="1" s="1"/>
  <c r="AB66" i="1"/>
  <c r="K66" i="1" s="1"/>
  <c r="K68" i="1" s="1"/>
  <c r="AB67" i="1"/>
  <c r="L66" i="1" s="1"/>
  <c r="L68" i="1" s="1"/>
  <c r="AB68" i="1"/>
  <c r="K67" i="1" s="1"/>
  <c r="AB69" i="1"/>
  <c r="L67" i="1" s="1"/>
  <c r="AB70" i="1"/>
  <c r="K70" i="1" s="1"/>
  <c r="K72" i="1" s="1"/>
  <c r="AB71" i="1"/>
  <c r="L70" i="1" s="1"/>
  <c r="AB72" i="1"/>
  <c r="K71" i="1" s="1"/>
  <c r="AB73" i="1"/>
  <c r="L71" i="1" s="1"/>
  <c r="AB74" i="1"/>
  <c r="K74" i="1" s="1"/>
  <c r="K76" i="1" s="1"/>
  <c r="AB75" i="1"/>
  <c r="L74" i="1" s="1"/>
  <c r="L76" i="1" s="1"/>
  <c r="AB76" i="1"/>
  <c r="K75" i="1" s="1"/>
  <c r="AB77" i="1"/>
  <c r="L75" i="1" s="1"/>
  <c r="AB78" i="1"/>
  <c r="K78" i="1" s="1"/>
  <c r="AB79" i="1"/>
  <c r="L78" i="1" s="1"/>
  <c r="AB80" i="1"/>
  <c r="K79" i="1" s="1"/>
  <c r="AB81" i="1"/>
  <c r="L79" i="1" s="1"/>
  <c r="AB82" i="1"/>
  <c r="K82" i="1" s="1"/>
  <c r="K84" i="1" s="1"/>
  <c r="AB83" i="1"/>
  <c r="L82" i="1" s="1"/>
  <c r="L84" i="1" s="1"/>
  <c r="AB84" i="1"/>
  <c r="K83" i="1" s="1"/>
  <c r="AB85" i="1"/>
  <c r="L83" i="1" s="1"/>
  <c r="AB86" i="1"/>
  <c r="K86" i="1" s="1"/>
  <c r="AB87" i="1"/>
  <c r="L86" i="1" s="1"/>
  <c r="AB88" i="1"/>
  <c r="K87" i="1" s="1"/>
  <c r="AB89" i="1"/>
  <c r="L87" i="1" s="1"/>
  <c r="AB90" i="1"/>
  <c r="K90" i="1" s="1"/>
  <c r="AB91" i="1"/>
  <c r="L90" i="1" s="1"/>
  <c r="AB92" i="1"/>
  <c r="K91" i="1" s="1"/>
  <c r="AB93" i="1"/>
  <c r="L91" i="1" s="1"/>
  <c r="AB94" i="1"/>
  <c r="K94" i="1" s="1"/>
  <c r="AB95" i="1"/>
  <c r="L94" i="1" s="1"/>
  <c r="AB96" i="1"/>
  <c r="K95" i="1" s="1"/>
  <c r="AB97" i="1"/>
  <c r="L95" i="1" s="1"/>
  <c r="AB98" i="1"/>
  <c r="K98" i="1" s="1"/>
  <c r="K100" i="1" s="1"/>
  <c r="AB99" i="1"/>
  <c r="L98" i="1" s="1"/>
  <c r="L100" i="1" s="1"/>
  <c r="AB100" i="1"/>
  <c r="K99" i="1" s="1"/>
  <c r="AB101" i="1"/>
  <c r="L99" i="1" s="1"/>
  <c r="AB102" i="1"/>
  <c r="K102" i="1" s="1"/>
  <c r="AB103" i="1"/>
  <c r="L102" i="1" s="1"/>
  <c r="L104" i="1" s="1"/>
  <c r="AB104" i="1"/>
  <c r="K103" i="1" s="1"/>
  <c r="AB105" i="1"/>
  <c r="L103" i="1" s="1"/>
  <c r="AB106" i="1"/>
  <c r="K106" i="1" s="1"/>
  <c r="AB107" i="1"/>
  <c r="L106" i="1" s="1"/>
  <c r="AB108" i="1"/>
  <c r="K107" i="1" s="1"/>
  <c r="AB109" i="1"/>
  <c r="L107" i="1" s="1"/>
  <c r="AB110" i="1"/>
  <c r="K110" i="1" s="1"/>
  <c r="AB111" i="1"/>
  <c r="L110" i="1" s="1"/>
  <c r="AB112" i="1"/>
  <c r="K111" i="1" s="1"/>
  <c r="AB113" i="1"/>
  <c r="L111" i="1" s="1"/>
  <c r="AB114" i="1"/>
  <c r="K114" i="1" s="1"/>
  <c r="AB115" i="1"/>
  <c r="L114" i="1" s="1"/>
  <c r="AB116" i="1"/>
  <c r="K115" i="1" s="1"/>
  <c r="AB117" i="1"/>
  <c r="L115" i="1" s="1"/>
  <c r="AB118" i="1"/>
  <c r="K118" i="1" s="1"/>
  <c r="AB119" i="1"/>
  <c r="L118" i="1" s="1"/>
  <c r="AB120" i="1"/>
  <c r="K119" i="1" s="1"/>
  <c r="AB121" i="1"/>
  <c r="L119" i="1" s="1"/>
  <c r="AB122" i="1"/>
  <c r="AB123" i="1"/>
  <c r="AB124" i="1"/>
  <c r="K123" i="1" s="1"/>
  <c r="AB125" i="1"/>
  <c r="L123" i="1" s="1"/>
  <c r="AB126" i="1"/>
  <c r="K126" i="1" s="1"/>
  <c r="K128" i="1" s="1"/>
  <c r="AB127" i="1"/>
  <c r="L126" i="1" s="1"/>
  <c r="L128" i="1" s="1"/>
  <c r="AB128" i="1"/>
  <c r="K127" i="1" s="1"/>
  <c r="AB129" i="1"/>
  <c r="L127" i="1" s="1"/>
  <c r="AB130" i="1"/>
  <c r="K130" i="1" s="1"/>
  <c r="K132" i="1" s="1"/>
  <c r="AB131" i="1"/>
  <c r="L130" i="1" s="1"/>
  <c r="L132" i="1" s="1"/>
  <c r="AB132" i="1"/>
  <c r="K131" i="1" s="1"/>
  <c r="AB133" i="1"/>
  <c r="L131" i="1" s="1"/>
  <c r="AB134" i="1"/>
  <c r="K134" i="1" s="1"/>
  <c r="AB135" i="1"/>
  <c r="L134" i="1" s="1"/>
  <c r="AB136" i="1"/>
  <c r="K135" i="1" s="1"/>
  <c r="AB137" i="1"/>
  <c r="L135" i="1" s="1"/>
  <c r="AB138" i="1"/>
  <c r="AB139" i="1"/>
  <c r="L138" i="1" s="1"/>
  <c r="L140" i="1" s="1"/>
  <c r="AB140" i="1"/>
  <c r="K139" i="1" s="1"/>
  <c r="AB141" i="1"/>
  <c r="L139" i="1" s="1"/>
  <c r="AB142" i="1"/>
  <c r="K142" i="1" s="1"/>
  <c r="K144" i="1" s="1"/>
  <c r="AB143" i="1"/>
  <c r="L142" i="1" s="1"/>
  <c r="AB144" i="1"/>
  <c r="K143" i="1" s="1"/>
  <c r="AB145" i="1"/>
  <c r="L143" i="1" s="1"/>
  <c r="AB146" i="1"/>
  <c r="K146" i="1" s="1"/>
  <c r="K148" i="1" s="1"/>
  <c r="AB147" i="1"/>
  <c r="L146" i="1" s="1"/>
  <c r="AB148" i="1"/>
  <c r="K147" i="1" s="1"/>
  <c r="AB149" i="1"/>
  <c r="L147" i="1" s="1"/>
  <c r="AB150" i="1"/>
  <c r="K150" i="1" s="1"/>
  <c r="AB151" i="1"/>
  <c r="L150" i="1" s="1"/>
  <c r="L152" i="1" s="1"/>
  <c r="AB152" i="1"/>
  <c r="K151" i="1" s="1"/>
  <c r="AB153" i="1"/>
  <c r="L151" i="1" s="1"/>
  <c r="AB154" i="1"/>
  <c r="K154" i="1" s="1"/>
  <c r="K156" i="1" s="1"/>
  <c r="AB155" i="1"/>
  <c r="L154" i="1" s="1"/>
  <c r="L156" i="1" s="1"/>
  <c r="AB156" i="1"/>
  <c r="K155" i="1" s="1"/>
  <c r="AB157" i="1"/>
  <c r="L155" i="1" s="1"/>
  <c r="AB158" i="1"/>
  <c r="K158" i="1" s="1"/>
  <c r="AB159" i="1"/>
  <c r="L158" i="1" s="1"/>
  <c r="AB160" i="1"/>
  <c r="K159" i="1" s="1"/>
  <c r="AB161" i="1"/>
  <c r="L159" i="1" s="1"/>
  <c r="AB162" i="1"/>
  <c r="K162" i="1" s="1"/>
  <c r="K164" i="1" s="1"/>
  <c r="AB163" i="1"/>
  <c r="L162" i="1" s="1"/>
  <c r="AB164" i="1"/>
  <c r="K163" i="1" s="1"/>
  <c r="AB165" i="1"/>
  <c r="L163" i="1" s="1"/>
  <c r="AB166" i="1"/>
  <c r="K166" i="1" s="1"/>
  <c r="AB167" i="1"/>
  <c r="L166" i="1" s="1"/>
  <c r="L168" i="1" s="1"/>
  <c r="AB168" i="1"/>
  <c r="K167" i="1" s="1"/>
  <c r="AB169" i="1"/>
  <c r="L167" i="1" s="1"/>
  <c r="AB170" i="1"/>
  <c r="K170" i="1" s="1"/>
  <c r="K172" i="1" s="1"/>
  <c r="AB171" i="1"/>
  <c r="L170" i="1" s="1"/>
  <c r="AB172" i="1"/>
  <c r="K171" i="1" s="1"/>
  <c r="AB173" i="1"/>
  <c r="L171" i="1" s="1"/>
  <c r="AB174" i="1"/>
  <c r="K174" i="1" s="1"/>
  <c r="K176" i="1" s="1"/>
  <c r="AB175" i="1"/>
  <c r="L174" i="1" s="1"/>
  <c r="L176" i="1" s="1"/>
  <c r="AB176" i="1"/>
  <c r="K175" i="1" s="1"/>
  <c r="AB177" i="1"/>
  <c r="L175" i="1" s="1"/>
  <c r="AB178" i="1"/>
  <c r="K178" i="1" s="1"/>
  <c r="K180" i="1" s="1"/>
  <c r="AB179" i="1"/>
  <c r="L178" i="1" s="1"/>
  <c r="AB180" i="1"/>
  <c r="K179" i="1" s="1"/>
  <c r="AB181" i="1"/>
  <c r="L179" i="1" s="1"/>
  <c r="AB182" i="1"/>
  <c r="K182" i="1" s="1"/>
  <c r="AB183" i="1"/>
  <c r="L182" i="1" s="1"/>
  <c r="AB184" i="1"/>
  <c r="K183" i="1" s="1"/>
  <c r="AB185" i="1"/>
  <c r="L183" i="1" s="1"/>
  <c r="AB186" i="1"/>
  <c r="K186" i="1" s="1"/>
  <c r="K188" i="1" s="1"/>
  <c r="AB187" i="1"/>
  <c r="L186" i="1" s="1"/>
  <c r="AB188" i="1"/>
  <c r="K187" i="1" s="1"/>
  <c r="AB189" i="1"/>
  <c r="L187" i="1" s="1"/>
  <c r="AB190" i="1"/>
  <c r="K190" i="1" s="1"/>
  <c r="AB191" i="1"/>
  <c r="L190" i="1" s="1"/>
  <c r="AB192" i="1"/>
  <c r="K191" i="1" s="1"/>
  <c r="AB193" i="1"/>
  <c r="L191" i="1" s="1"/>
  <c r="AB194" i="1"/>
  <c r="AB195" i="1"/>
  <c r="L194" i="1" s="1"/>
  <c r="L196" i="1" s="1"/>
  <c r="AB196" i="1"/>
  <c r="K195" i="1" s="1"/>
  <c r="AB197" i="1"/>
  <c r="L195" i="1" s="1"/>
  <c r="AB198" i="1"/>
  <c r="K198" i="1" s="1"/>
  <c r="AB199" i="1"/>
  <c r="L198" i="1" s="1"/>
  <c r="AB200" i="1"/>
  <c r="K199" i="1" s="1"/>
  <c r="AB201" i="1"/>
  <c r="L199" i="1" s="1"/>
  <c r="AB202" i="1"/>
  <c r="K202" i="1" s="1"/>
  <c r="AB203" i="1"/>
  <c r="L202" i="1" s="1"/>
  <c r="AB204" i="1"/>
  <c r="K203" i="1" s="1"/>
  <c r="AB205" i="1"/>
  <c r="L203" i="1" s="1"/>
  <c r="AB206" i="1"/>
  <c r="K206" i="1" s="1"/>
  <c r="AB207" i="1"/>
  <c r="L206" i="1" s="1"/>
  <c r="AB208" i="1"/>
  <c r="K207" i="1" s="1"/>
  <c r="AB209" i="1"/>
  <c r="L207" i="1" s="1"/>
  <c r="AB210" i="1"/>
  <c r="AB211" i="1"/>
  <c r="AB212" i="1"/>
  <c r="K211" i="1" s="1"/>
  <c r="AB213" i="1"/>
  <c r="L211" i="1" s="1"/>
  <c r="AB214" i="1"/>
  <c r="K214" i="1" s="1"/>
  <c r="AB215" i="1"/>
  <c r="L214" i="1" s="1"/>
  <c r="AB216" i="1"/>
  <c r="K215" i="1" s="1"/>
  <c r="AB217" i="1"/>
  <c r="L215" i="1" s="1"/>
  <c r="AB218" i="1"/>
  <c r="K218" i="1" s="1"/>
  <c r="K220" i="1" s="1"/>
  <c r="AB219" i="1"/>
  <c r="L218" i="1" s="1"/>
  <c r="L220" i="1" s="1"/>
  <c r="AB220" i="1"/>
  <c r="K219" i="1" s="1"/>
  <c r="AB221" i="1"/>
  <c r="L219" i="1" s="1"/>
  <c r="AB222" i="1"/>
  <c r="K222" i="1" s="1"/>
  <c r="AB223" i="1"/>
  <c r="L222" i="1" s="1"/>
  <c r="AB224" i="1"/>
  <c r="K223" i="1" s="1"/>
  <c r="AB225" i="1"/>
  <c r="L223" i="1" s="1"/>
  <c r="AB226" i="1"/>
  <c r="K226" i="1" s="1"/>
  <c r="K228" i="1" s="1"/>
  <c r="AB227" i="1"/>
  <c r="L226" i="1" s="1"/>
  <c r="AB228" i="1"/>
  <c r="K227" i="1" s="1"/>
  <c r="AB229" i="1"/>
  <c r="L227" i="1" s="1"/>
  <c r="AB230" i="1"/>
  <c r="K230" i="1" s="1"/>
  <c r="AB231" i="1"/>
  <c r="L230" i="1" s="1"/>
  <c r="AB232" i="1"/>
  <c r="K231" i="1" s="1"/>
  <c r="AB233" i="1"/>
  <c r="L231" i="1" s="1"/>
  <c r="AB234" i="1"/>
  <c r="K234" i="1" s="1"/>
  <c r="K236" i="1" s="1"/>
  <c r="AB235" i="1"/>
  <c r="L234" i="1" s="1"/>
  <c r="L236" i="1" s="1"/>
  <c r="AB236" i="1"/>
  <c r="K235" i="1" s="1"/>
  <c r="AB237" i="1"/>
  <c r="L235" i="1" s="1"/>
  <c r="AB238" i="1"/>
  <c r="K238" i="1" s="1"/>
  <c r="AB239" i="1"/>
  <c r="L238" i="1" s="1"/>
  <c r="AB240" i="1"/>
  <c r="K239" i="1" s="1"/>
  <c r="AB241" i="1"/>
  <c r="L239" i="1" s="1"/>
  <c r="AB242" i="1"/>
  <c r="K242" i="1" s="1"/>
  <c r="K244" i="1" s="1"/>
  <c r="AB243" i="1"/>
  <c r="L242" i="1" s="1"/>
  <c r="L244" i="1" s="1"/>
  <c r="AB244" i="1"/>
  <c r="K243" i="1" s="1"/>
  <c r="AB245" i="1"/>
  <c r="L243" i="1" s="1"/>
  <c r="AB246" i="1"/>
  <c r="K246" i="1" s="1"/>
  <c r="AB247" i="1"/>
  <c r="L246" i="1" s="1"/>
  <c r="AB248" i="1"/>
  <c r="K247" i="1" s="1"/>
  <c r="AB249" i="1"/>
  <c r="L247" i="1" s="1"/>
  <c r="AB250" i="1"/>
  <c r="K250" i="1" s="1"/>
  <c r="K252" i="1" s="1"/>
  <c r="AB251" i="1"/>
  <c r="L250" i="1" s="1"/>
  <c r="L252" i="1" s="1"/>
  <c r="AB252" i="1"/>
  <c r="K251" i="1" s="1"/>
  <c r="AB253" i="1"/>
  <c r="L251" i="1" s="1"/>
  <c r="AB254" i="1"/>
  <c r="K254" i="1" s="1"/>
  <c r="K256" i="1" s="1"/>
  <c r="AB255" i="1"/>
  <c r="L254" i="1" s="1"/>
  <c r="AB256" i="1"/>
  <c r="K255" i="1" s="1"/>
  <c r="AB257" i="1"/>
  <c r="L255" i="1" s="1"/>
  <c r="AB258" i="1"/>
  <c r="K258" i="1" s="1"/>
  <c r="K260" i="1" s="1"/>
  <c r="AB259" i="1"/>
  <c r="L258" i="1" s="1"/>
  <c r="L260" i="1" s="1"/>
  <c r="AB260" i="1"/>
  <c r="K259" i="1" s="1"/>
  <c r="AB261" i="1"/>
  <c r="L259" i="1" s="1"/>
  <c r="AB262" i="1"/>
  <c r="K262" i="1" s="1"/>
  <c r="K264" i="1" s="1"/>
  <c r="AB263" i="1"/>
  <c r="L262" i="1" s="1"/>
  <c r="L264" i="1" s="1"/>
  <c r="AB264" i="1"/>
  <c r="K263" i="1" s="1"/>
  <c r="AB265" i="1"/>
  <c r="L263" i="1" s="1"/>
  <c r="AB266" i="1"/>
  <c r="K266" i="1" s="1"/>
  <c r="K268" i="1" s="1"/>
  <c r="AB267" i="1"/>
  <c r="L266" i="1" s="1"/>
  <c r="L268" i="1" s="1"/>
  <c r="AB268" i="1"/>
  <c r="K267" i="1" s="1"/>
  <c r="AB269" i="1"/>
  <c r="L267" i="1" s="1"/>
  <c r="AB270" i="1"/>
  <c r="K270" i="1" s="1"/>
  <c r="K272" i="1" s="1"/>
  <c r="AB271" i="1"/>
  <c r="L270" i="1" s="1"/>
  <c r="AB272" i="1"/>
  <c r="K271" i="1" s="1"/>
  <c r="AB273" i="1"/>
  <c r="L271" i="1" s="1"/>
  <c r="AB274" i="1"/>
  <c r="K274" i="1" s="1"/>
  <c r="K276" i="1" s="1"/>
  <c r="AB275" i="1"/>
  <c r="L274" i="1" s="1"/>
  <c r="L276" i="1" s="1"/>
  <c r="AB276" i="1"/>
  <c r="K275" i="1" s="1"/>
  <c r="AB277" i="1"/>
  <c r="L275" i="1" s="1"/>
  <c r="AB278" i="1"/>
  <c r="K278" i="1" s="1"/>
  <c r="K280" i="1" s="1"/>
  <c r="AB279" i="1"/>
  <c r="L278" i="1" s="1"/>
  <c r="L280" i="1" s="1"/>
  <c r="AB280" i="1"/>
  <c r="K279" i="1" s="1"/>
  <c r="AB281" i="1"/>
  <c r="L279" i="1" s="1"/>
  <c r="AB282" i="1"/>
  <c r="K282" i="1" s="1"/>
  <c r="AB283" i="1"/>
  <c r="L282" i="1" s="1"/>
  <c r="AB284" i="1"/>
  <c r="K283" i="1" s="1"/>
  <c r="AB285" i="1"/>
  <c r="L283" i="1" s="1"/>
  <c r="AB286" i="1"/>
  <c r="K286" i="1" s="1"/>
  <c r="AB287" i="1"/>
  <c r="L286" i="1" s="1"/>
  <c r="AB288" i="1"/>
  <c r="K287" i="1" s="1"/>
  <c r="AB289" i="1"/>
  <c r="L287" i="1" s="1"/>
  <c r="AB290" i="1"/>
  <c r="K290" i="1" s="1"/>
  <c r="K292" i="1" s="1"/>
  <c r="AB291" i="1"/>
  <c r="L290" i="1" s="1"/>
  <c r="L292" i="1" s="1"/>
  <c r="AB292" i="1"/>
  <c r="K291" i="1" s="1"/>
  <c r="AB293" i="1"/>
  <c r="L291" i="1" s="1"/>
  <c r="AB294" i="1"/>
  <c r="K294" i="1" s="1"/>
  <c r="K296" i="1" s="1"/>
  <c r="AB295" i="1"/>
  <c r="L294" i="1" s="1"/>
  <c r="L296" i="1" s="1"/>
  <c r="AB296" i="1"/>
  <c r="K295" i="1" s="1"/>
  <c r="AB297" i="1"/>
  <c r="L295" i="1" s="1"/>
  <c r="AB298" i="1"/>
  <c r="AB299" i="1"/>
  <c r="AB300" i="1"/>
  <c r="K299" i="1" s="1"/>
  <c r="AB301" i="1"/>
  <c r="L299" i="1" s="1"/>
  <c r="AB302" i="1"/>
  <c r="K302" i="1" s="1"/>
  <c r="AB303" i="1"/>
  <c r="L302" i="1" s="1"/>
  <c r="AB304" i="1"/>
  <c r="K303" i="1" s="1"/>
  <c r="AB305" i="1"/>
  <c r="L303" i="1" s="1"/>
  <c r="AB306" i="1"/>
  <c r="K306" i="1" s="1"/>
  <c r="K308" i="1" s="1"/>
  <c r="AB307" i="1"/>
  <c r="L306" i="1" s="1"/>
  <c r="L308" i="1" s="1"/>
  <c r="AB308" i="1"/>
  <c r="K307" i="1" s="1"/>
  <c r="AB309" i="1"/>
  <c r="L307" i="1" s="1"/>
  <c r="AB310" i="1"/>
  <c r="K310" i="1" s="1"/>
  <c r="K312" i="1" s="1"/>
  <c r="AB311" i="1"/>
  <c r="L310" i="1" s="1"/>
  <c r="L312" i="1" s="1"/>
  <c r="AB312" i="1"/>
  <c r="K311" i="1" s="1"/>
  <c r="AB313" i="1"/>
  <c r="L311" i="1" s="1"/>
  <c r="AB314" i="1"/>
  <c r="AB315" i="1"/>
  <c r="AB316" i="1"/>
  <c r="K315" i="1" s="1"/>
  <c r="AB317" i="1"/>
  <c r="L315" i="1" s="1"/>
  <c r="AB318" i="1"/>
  <c r="K318" i="1" s="1"/>
  <c r="AB319" i="1"/>
  <c r="L318" i="1" s="1"/>
  <c r="AB320" i="1"/>
  <c r="K319" i="1" s="1"/>
  <c r="AB321" i="1"/>
  <c r="L319" i="1" s="1"/>
  <c r="AB322" i="1"/>
  <c r="AB323" i="1"/>
  <c r="AB324" i="1"/>
  <c r="K323" i="1" s="1"/>
  <c r="AB325" i="1"/>
  <c r="L323" i="1" s="1"/>
  <c r="AB326" i="1"/>
  <c r="K326" i="1" s="1"/>
  <c r="AB327" i="1"/>
  <c r="L326" i="1" s="1"/>
  <c r="AB328" i="1"/>
  <c r="K327" i="1" s="1"/>
  <c r="AB329" i="1"/>
  <c r="L327" i="1" s="1"/>
  <c r="AB330" i="1"/>
  <c r="AB331" i="1"/>
  <c r="L330" i="1" s="1"/>
  <c r="L332" i="1" s="1"/>
  <c r="AB332" i="1"/>
  <c r="K331" i="1" s="1"/>
  <c r="AB333" i="1"/>
  <c r="L331" i="1" s="1"/>
  <c r="AB334" i="1"/>
  <c r="K334" i="1" s="1"/>
  <c r="AB335" i="1"/>
  <c r="L334" i="1" s="1"/>
  <c r="AB336" i="1"/>
  <c r="K335" i="1" s="1"/>
  <c r="AB337" i="1"/>
  <c r="L335" i="1" s="1"/>
  <c r="AB338" i="1"/>
  <c r="K338" i="1" s="1"/>
  <c r="K340" i="1" s="1"/>
  <c r="AB339" i="1"/>
  <c r="L338" i="1" s="1"/>
  <c r="L340" i="1" s="1"/>
  <c r="AB340" i="1"/>
  <c r="K339" i="1" s="1"/>
  <c r="AB341" i="1"/>
  <c r="L339" i="1" s="1"/>
  <c r="AB342" i="1"/>
  <c r="K342" i="1" s="1"/>
  <c r="K344" i="1" s="1"/>
  <c r="AB343" i="1"/>
  <c r="L342" i="1" s="1"/>
  <c r="L344" i="1" s="1"/>
  <c r="AB344" i="1"/>
  <c r="K343" i="1" s="1"/>
  <c r="AB345" i="1"/>
  <c r="L343" i="1" s="1"/>
  <c r="AB346" i="1"/>
  <c r="K346" i="1" s="1"/>
  <c r="K348" i="1" s="1"/>
  <c r="AB347" i="1"/>
  <c r="L346" i="1" s="1"/>
  <c r="L348" i="1" s="1"/>
  <c r="AB348" i="1"/>
  <c r="K347" i="1" s="1"/>
  <c r="AB349" i="1"/>
  <c r="L347" i="1" s="1"/>
  <c r="AB350" i="1"/>
  <c r="K350" i="1" s="1"/>
  <c r="AB351" i="1"/>
  <c r="L350" i="1" s="1"/>
  <c r="AB352" i="1"/>
  <c r="K351" i="1" s="1"/>
  <c r="AB353" i="1"/>
  <c r="L351" i="1" s="1"/>
  <c r="AB354" i="1"/>
  <c r="K354" i="1" s="1"/>
  <c r="K356" i="1" s="1"/>
  <c r="AB355" i="1"/>
  <c r="L354" i="1" s="1"/>
  <c r="L356" i="1" s="1"/>
  <c r="AB356" i="1"/>
  <c r="K355" i="1" s="1"/>
  <c r="AB357" i="1"/>
  <c r="L355" i="1" s="1"/>
  <c r="AB358" i="1"/>
  <c r="K358" i="1" s="1"/>
  <c r="K360" i="1" s="1"/>
  <c r="AB359" i="1"/>
  <c r="L358" i="1" s="1"/>
  <c r="L360" i="1" s="1"/>
  <c r="AB360" i="1"/>
  <c r="K359" i="1" s="1"/>
  <c r="AB361" i="1"/>
  <c r="L359" i="1" s="1"/>
  <c r="AB362" i="1"/>
  <c r="K362" i="1" s="1"/>
  <c r="AB363" i="1"/>
  <c r="L362" i="1" s="1"/>
  <c r="L364" i="1" s="1"/>
  <c r="AB364" i="1"/>
  <c r="K363" i="1" s="1"/>
  <c r="AB365" i="1"/>
  <c r="L363" i="1" s="1"/>
  <c r="AB366" i="1"/>
  <c r="K366" i="1" s="1"/>
  <c r="AB367" i="1"/>
  <c r="L366" i="1" s="1"/>
  <c r="AB368" i="1"/>
  <c r="K367" i="1" s="1"/>
  <c r="AB369" i="1"/>
  <c r="L367" i="1" s="1"/>
  <c r="AB370" i="1"/>
  <c r="K370" i="1" s="1"/>
  <c r="K372" i="1" s="1"/>
  <c r="AB371" i="1"/>
  <c r="L370" i="1" s="1"/>
  <c r="L372" i="1" s="1"/>
  <c r="AB372" i="1"/>
  <c r="K371" i="1" s="1"/>
  <c r="AB373" i="1"/>
  <c r="L371" i="1" s="1"/>
  <c r="AB374" i="1"/>
  <c r="K374" i="1" s="1"/>
  <c r="K376" i="1" s="1"/>
  <c r="AB375" i="1"/>
  <c r="L374" i="1" s="1"/>
  <c r="L376" i="1" s="1"/>
  <c r="AB376" i="1"/>
  <c r="K375" i="1" s="1"/>
  <c r="AB377" i="1"/>
  <c r="L375" i="1" s="1"/>
  <c r="AB378" i="1"/>
  <c r="K378" i="1" s="1"/>
  <c r="AB379" i="1"/>
  <c r="L378" i="1" s="1"/>
  <c r="AB380" i="1"/>
  <c r="K379" i="1" s="1"/>
  <c r="AB381" i="1"/>
  <c r="L379" i="1" s="1"/>
  <c r="AB382" i="1"/>
  <c r="K382" i="1" s="1"/>
  <c r="AB383" i="1"/>
  <c r="L382" i="1" s="1"/>
  <c r="AB384" i="1"/>
  <c r="K383" i="1" s="1"/>
  <c r="AB385" i="1"/>
  <c r="L383" i="1" s="1"/>
  <c r="AB386" i="1"/>
  <c r="K386" i="1" s="1"/>
  <c r="K388" i="1" s="1"/>
  <c r="AB387" i="1"/>
  <c r="L386" i="1" s="1"/>
  <c r="L388" i="1" s="1"/>
  <c r="AB388" i="1"/>
  <c r="K387" i="1" s="1"/>
  <c r="AB389" i="1"/>
  <c r="L387" i="1" s="1"/>
  <c r="AB390" i="1"/>
  <c r="K390" i="1" s="1"/>
  <c r="K392" i="1" s="1"/>
  <c r="AB391" i="1"/>
  <c r="L390" i="1" s="1"/>
  <c r="L392" i="1" s="1"/>
  <c r="AB392" i="1"/>
  <c r="K391" i="1" s="1"/>
  <c r="AB393" i="1"/>
  <c r="L391" i="1" s="1"/>
  <c r="AB394" i="1"/>
  <c r="K394" i="1" s="1"/>
  <c r="K396" i="1" s="1"/>
  <c r="AB395" i="1"/>
  <c r="L394" i="1" s="1"/>
  <c r="L396" i="1" s="1"/>
  <c r="AB396" i="1"/>
  <c r="K395" i="1" s="1"/>
  <c r="AB397" i="1"/>
  <c r="L395" i="1" s="1"/>
  <c r="AB398" i="1"/>
  <c r="K398" i="1" s="1"/>
  <c r="AB399" i="1"/>
  <c r="L398" i="1" s="1"/>
  <c r="AB400" i="1"/>
  <c r="K399" i="1" s="1"/>
  <c r="AB401" i="1"/>
  <c r="L399" i="1" s="1"/>
  <c r="AB402" i="1"/>
  <c r="K402" i="1" s="1"/>
  <c r="K404" i="1" s="1"/>
  <c r="AB403" i="1"/>
  <c r="L402" i="1" s="1"/>
  <c r="L404" i="1" s="1"/>
  <c r="AB404" i="1"/>
  <c r="K403" i="1" s="1"/>
  <c r="AB405" i="1"/>
  <c r="L403" i="1" s="1"/>
  <c r="AB407" i="1"/>
  <c r="L406" i="1" s="1"/>
  <c r="L408" i="1" s="1"/>
  <c r="AB408" i="1"/>
  <c r="K407" i="1" s="1"/>
  <c r="AB409" i="1"/>
  <c r="L407" i="1" s="1"/>
  <c r="AB410" i="1"/>
  <c r="AB411" i="1"/>
  <c r="L410" i="1" s="1"/>
  <c r="L412" i="1" s="1"/>
  <c r="AB412" i="1"/>
  <c r="K411" i="1" s="1"/>
  <c r="AB413" i="1"/>
  <c r="L411" i="1" s="1"/>
  <c r="AB414" i="1"/>
  <c r="K414" i="1" s="1"/>
  <c r="AB415" i="1"/>
  <c r="L414" i="1" s="1"/>
  <c r="L416" i="1" s="1"/>
  <c r="AB416" i="1"/>
  <c r="K415" i="1" s="1"/>
  <c r="AB417" i="1"/>
  <c r="L415" i="1" s="1"/>
  <c r="AB418" i="1"/>
  <c r="AB419" i="1"/>
  <c r="AB420" i="1"/>
  <c r="K419" i="1" s="1"/>
  <c r="AB421" i="1"/>
  <c r="L419" i="1" s="1"/>
  <c r="AB422" i="1"/>
  <c r="K422" i="1" s="1"/>
  <c r="AB423" i="1"/>
  <c r="L422" i="1" s="1"/>
  <c r="AB424" i="1"/>
  <c r="K423" i="1" s="1"/>
  <c r="AB425" i="1"/>
  <c r="L423" i="1" s="1"/>
  <c r="AB426" i="1"/>
  <c r="K426" i="1" s="1"/>
  <c r="AB427" i="1"/>
  <c r="L426" i="1" s="1"/>
  <c r="AB428" i="1"/>
  <c r="K427" i="1" s="1"/>
  <c r="AB429" i="1"/>
  <c r="L427" i="1" s="1"/>
  <c r="AB430" i="1"/>
  <c r="K430" i="1" s="1"/>
  <c r="AB431" i="1"/>
  <c r="L430" i="1" s="1"/>
  <c r="AB432" i="1"/>
  <c r="K431" i="1" s="1"/>
  <c r="AB433" i="1"/>
  <c r="L431" i="1" s="1"/>
  <c r="AB435" i="1"/>
  <c r="L434" i="1" s="1"/>
  <c r="AB436" i="1"/>
  <c r="K435" i="1" s="1"/>
  <c r="AB437" i="1"/>
  <c r="L435" i="1" s="1"/>
  <c r="AB438" i="1"/>
  <c r="K438" i="1" s="1"/>
  <c r="K440" i="1" s="1"/>
  <c r="AB439" i="1"/>
  <c r="L438" i="1" s="1"/>
  <c r="L440" i="1" s="1"/>
  <c r="AB440" i="1"/>
  <c r="K439" i="1" s="1"/>
  <c r="AB441" i="1"/>
  <c r="L439" i="1" s="1"/>
  <c r="AB442" i="1"/>
  <c r="K442" i="1" s="1"/>
  <c r="K444" i="1" s="1"/>
  <c r="AB443" i="1"/>
  <c r="L442" i="1" s="1"/>
  <c r="L444" i="1" s="1"/>
  <c r="AB444" i="1"/>
  <c r="K443" i="1" s="1"/>
  <c r="AB445" i="1"/>
  <c r="L443" i="1" s="1"/>
  <c r="AB446" i="1"/>
  <c r="K446" i="1" s="1"/>
  <c r="AB447" i="1"/>
  <c r="L446" i="1" s="1"/>
  <c r="AB448" i="1"/>
  <c r="K447" i="1" s="1"/>
  <c r="AB449" i="1"/>
  <c r="L447" i="1" s="1"/>
  <c r="AB450" i="1"/>
  <c r="K450" i="1" s="1"/>
  <c r="K452" i="1" s="1"/>
  <c r="AB451" i="1"/>
  <c r="L450" i="1" s="1"/>
  <c r="L452" i="1" s="1"/>
  <c r="AB452" i="1"/>
  <c r="K451" i="1" s="1"/>
  <c r="AB453" i="1"/>
  <c r="L451" i="1" s="1"/>
  <c r="AB454" i="1"/>
  <c r="K454" i="1" s="1"/>
  <c r="AB455" i="1"/>
  <c r="L454" i="1" s="1"/>
  <c r="AB456" i="1"/>
  <c r="K455" i="1" s="1"/>
  <c r="AB457" i="1"/>
  <c r="L455" i="1" s="1"/>
  <c r="AB458" i="1"/>
  <c r="K458" i="1" s="1"/>
  <c r="K460" i="1" s="1"/>
  <c r="AB459" i="1"/>
  <c r="L458" i="1" s="1"/>
  <c r="L460" i="1" s="1"/>
  <c r="AB460" i="1"/>
  <c r="K459" i="1" s="1"/>
  <c r="AB461" i="1"/>
  <c r="L459" i="1" s="1"/>
  <c r="AB462" i="1"/>
  <c r="K462" i="1" s="1"/>
  <c r="AB463" i="1"/>
  <c r="L462" i="1" s="1"/>
  <c r="L464" i="1" s="1"/>
  <c r="AB464" i="1"/>
  <c r="K463" i="1" s="1"/>
  <c r="AB465" i="1"/>
  <c r="L463" i="1" s="1"/>
  <c r="AB466" i="1"/>
  <c r="K466" i="1" s="1"/>
  <c r="K468" i="1" s="1"/>
  <c r="AB467" i="1"/>
  <c r="L466" i="1" s="1"/>
  <c r="L468" i="1" s="1"/>
  <c r="AB468" i="1"/>
  <c r="K467" i="1" s="1"/>
  <c r="AB469" i="1"/>
  <c r="L467" i="1" s="1"/>
  <c r="AB470" i="1"/>
  <c r="K470" i="1" s="1"/>
  <c r="AB471" i="1"/>
  <c r="L470" i="1" s="1"/>
  <c r="AB472" i="1"/>
  <c r="K471" i="1" s="1"/>
  <c r="AB473" i="1"/>
  <c r="L471" i="1" s="1"/>
  <c r="AB474" i="1"/>
  <c r="K474" i="1" s="1"/>
  <c r="K476" i="1" s="1"/>
  <c r="AB475" i="1"/>
  <c r="L474" i="1" s="1"/>
  <c r="L476" i="1" s="1"/>
  <c r="AB476" i="1"/>
  <c r="K475" i="1" s="1"/>
  <c r="AB477" i="1"/>
  <c r="L475" i="1" s="1"/>
  <c r="AB478" i="1"/>
  <c r="K478" i="1" s="1"/>
  <c r="AB479" i="1"/>
  <c r="L478" i="1" s="1"/>
  <c r="AB480" i="1"/>
  <c r="K479" i="1" s="1"/>
  <c r="AB481" i="1"/>
  <c r="L479" i="1" s="1"/>
  <c r="AB482" i="1"/>
  <c r="K482" i="1" s="1"/>
  <c r="K484" i="1" s="1"/>
  <c r="AB483" i="1"/>
  <c r="L482" i="1" s="1"/>
  <c r="AB484" i="1"/>
  <c r="K483" i="1" s="1"/>
  <c r="AB485" i="1"/>
  <c r="L483" i="1" s="1"/>
  <c r="AB486" i="1"/>
  <c r="AB487" i="1"/>
  <c r="L486" i="1" s="1"/>
  <c r="L488" i="1" s="1"/>
  <c r="AB488" i="1"/>
  <c r="K487" i="1" s="1"/>
  <c r="AB489" i="1"/>
  <c r="L487" i="1" s="1"/>
  <c r="AB490" i="1"/>
  <c r="K490" i="1" s="1"/>
  <c r="K492" i="1" s="1"/>
  <c r="AB491" i="1"/>
  <c r="L490" i="1" s="1"/>
  <c r="L492" i="1" s="1"/>
  <c r="AB492" i="1"/>
  <c r="K491" i="1" s="1"/>
  <c r="AB493" i="1"/>
  <c r="L491" i="1" s="1"/>
  <c r="AB494" i="1"/>
  <c r="K494" i="1" s="1"/>
  <c r="K496" i="1" s="1"/>
  <c r="AB495" i="1"/>
  <c r="L494" i="1" s="1"/>
  <c r="L496" i="1" s="1"/>
  <c r="AB496" i="1"/>
  <c r="K495" i="1" s="1"/>
  <c r="AB497" i="1"/>
  <c r="L495" i="1" s="1"/>
  <c r="AB498" i="1"/>
  <c r="K498" i="1" s="1"/>
  <c r="K500" i="1" s="1"/>
  <c r="AB499" i="1"/>
  <c r="L498" i="1" s="1"/>
  <c r="L500" i="1" s="1"/>
  <c r="AB500" i="1"/>
  <c r="K499" i="1" s="1"/>
  <c r="AB501" i="1"/>
  <c r="L499" i="1" s="1"/>
  <c r="AB502" i="1"/>
  <c r="K502" i="1" s="1"/>
  <c r="AB503" i="1"/>
  <c r="L502" i="1" s="1"/>
  <c r="AB504" i="1"/>
  <c r="K503" i="1" s="1"/>
  <c r="AB505" i="1"/>
  <c r="L503" i="1" s="1"/>
  <c r="AB506" i="1"/>
  <c r="K506" i="1" s="1"/>
  <c r="K508" i="1" s="1"/>
  <c r="AB507" i="1"/>
  <c r="L506" i="1" s="1"/>
  <c r="L508" i="1" s="1"/>
  <c r="AB508" i="1"/>
  <c r="K507" i="1" s="1"/>
  <c r="AB509" i="1"/>
  <c r="L507" i="1" s="1"/>
  <c r="AB510" i="1"/>
  <c r="K510" i="1" s="1"/>
  <c r="AB511" i="1"/>
  <c r="L510" i="1" s="1"/>
  <c r="AB512" i="1"/>
  <c r="K511" i="1" s="1"/>
  <c r="AB513" i="1"/>
  <c r="L511" i="1" s="1"/>
  <c r="AB514" i="1"/>
  <c r="K514" i="1" s="1"/>
  <c r="K516" i="1" s="1"/>
  <c r="AB515" i="1"/>
  <c r="L514" i="1" s="1"/>
  <c r="L516" i="1" s="1"/>
  <c r="AB516" i="1"/>
  <c r="K515" i="1" s="1"/>
  <c r="AB517" i="1"/>
  <c r="L515" i="1" s="1"/>
  <c r="AB518" i="1"/>
  <c r="K518" i="1" s="1"/>
  <c r="AB519" i="1"/>
  <c r="L518" i="1" s="1"/>
  <c r="L520" i="1" s="1"/>
  <c r="AB520" i="1"/>
  <c r="K519" i="1" s="1"/>
  <c r="AB521" i="1"/>
  <c r="L519" i="1" s="1"/>
  <c r="AB522" i="1"/>
  <c r="K522" i="1" s="1"/>
  <c r="AB523" i="1"/>
  <c r="L522" i="1" s="1"/>
  <c r="L524" i="1" s="1"/>
  <c r="AB524" i="1"/>
  <c r="K523" i="1" s="1"/>
  <c r="AB525" i="1"/>
  <c r="L523" i="1" s="1"/>
  <c r="AB526" i="1"/>
  <c r="K526" i="1" s="1"/>
  <c r="AB527" i="1"/>
  <c r="L526" i="1" s="1"/>
  <c r="AB528" i="1"/>
  <c r="K527" i="1" s="1"/>
  <c r="AB529" i="1"/>
  <c r="L527" i="1" s="1"/>
  <c r="AB530" i="1"/>
  <c r="AB531" i="1"/>
  <c r="L530" i="1" s="1"/>
  <c r="L532" i="1" s="1"/>
  <c r="AB532" i="1"/>
  <c r="K531" i="1" s="1"/>
  <c r="AB533" i="1"/>
  <c r="L531" i="1" s="1"/>
  <c r="AB534" i="1"/>
  <c r="K534" i="1" s="1"/>
  <c r="AB535" i="1"/>
  <c r="L534" i="1" s="1"/>
  <c r="AB536" i="1"/>
  <c r="K535" i="1" s="1"/>
  <c r="AB537" i="1"/>
  <c r="L535" i="1" s="1"/>
  <c r="AB538" i="1"/>
  <c r="K538" i="1" s="1"/>
  <c r="K540" i="1" s="1"/>
  <c r="AB539" i="1"/>
  <c r="L538" i="1" s="1"/>
  <c r="L540" i="1" s="1"/>
  <c r="AB540" i="1"/>
  <c r="K539" i="1" s="1"/>
  <c r="AB541" i="1"/>
  <c r="L539" i="1" s="1"/>
  <c r="AB542" i="1"/>
  <c r="K542" i="1" s="1"/>
  <c r="AB543" i="1"/>
  <c r="L542" i="1" s="1"/>
  <c r="AB544" i="1"/>
  <c r="K543" i="1" s="1"/>
  <c r="AB545" i="1"/>
  <c r="L543" i="1" s="1"/>
  <c r="AB546" i="1"/>
  <c r="AB548" i="1"/>
  <c r="K547" i="1" s="1"/>
  <c r="AB549" i="1"/>
  <c r="AB550" i="1"/>
  <c r="K550" i="1" s="1"/>
  <c r="K552" i="1" s="1"/>
  <c r="AB551" i="1"/>
  <c r="L550" i="1" s="1"/>
  <c r="AB552" i="1"/>
  <c r="K551" i="1" s="1"/>
  <c r="AB553" i="1"/>
  <c r="L551" i="1" s="1"/>
  <c r="AB554" i="1"/>
  <c r="K554" i="1" s="1"/>
  <c r="K556" i="1" s="1"/>
  <c r="AB555" i="1"/>
  <c r="L554" i="1" s="1"/>
  <c r="L556" i="1" s="1"/>
  <c r="AB556" i="1"/>
  <c r="K555" i="1" s="1"/>
  <c r="AB557" i="1"/>
  <c r="L555" i="1" s="1"/>
  <c r="AB558" i="1"/>
  <c r="K558" i="1" s="1"/>
  <c r="K560" i="1" s="1"/>
  <c r="AB559" i="1"/>
  <c r="L558" i="1" s="1"/>
  <c r="L560" i="1" s="1"/>
  <c r="AB560" i="1"/>
  <c r="K559" i="1" s="1"/>
  <c r="AB561" i="1"/>
  <c r="L559" i="1" s="1"/>
  <c r="AB562" i="1"/>
  <c r="K562" i="1" s="1"/>
  <c r="K564" i="1" s="1"/>
  <c r="AB563" i="1"/>
  <c r="L562" i="1" s="1"/>
  <c r="L564" i="1" s="1"/>
  <c r="AB564" i="1"/>
  <c r="K563" i="1" s="1"/>
  <c r="AB565" i="1"/>
  <c r="L563" i="1" s="1"/>
  <c r="AB566" i="1"/>
  <c r="K566" i="1" s="1"/>
  <c r="AB567" i="1"/>
  <c r="L566" i="1" s="1"/>
  <c r="AB568" i="1"/>
  <c r="K567" i="1" s="1"/>
  <c r="AB569" i="1"/>
  <c r="L567" i="1" s="1"/>
  <c r="AB570" i="1"/>
  <c r="K570" i="1" s="1"/>
  <c r="K572" i="1" s="1"/>
  <c r="AB571" i="1"/>
  <c r="L570" i="1" s="1"/>
  <c r="L572" i="1" s="1"/>
  <c r="AB572" i="1"/>
  <c r="K571" i="1" s="1"/>
  <c r="AB573" i="1"/>
  <c r="L571" i="1" s="1"/>
  <c r="AB574" i="1"/>
  <c r="K574" i="1" s="1"/>
  <c r="K576" i="1" s="1"/>
  <c r="AB575" i="1"/>
  <c r="L574" i="1" s="1"/>
  <c r="L576" i="1" s="1"/>
  <c r="AB576" i="1"/>
  <c r="K575" i="1" s="1"/>
  <c r="AB577" i="1"/>
  <c r="L575" i="1" s="1"/>
  <c r="AB578" i="1"/>
  <c r="AB579" i="1"/>
  <c r="AB580" i="1"/>
  <c r="K579" i="1" s="1"/>
  <c r="AB581" i="1"/>
  <c r="L579" i="1" s="1"/>
  <c r="AB582" i="1"/>
  <c r="K582" i="1" s="1"/>
  <c r="AB583" i="1"/>
  <c r="L582" i="1" s="1"/>
  <c r="AB584" i="1"/>
  <c r="K583" i="1" s="1"/>
  <c r="AB585" i="1"/>
  <c r="L583" i="1" s="1"/>
  <c r="AB586" i="1"/>
  <c r="K586" i="1" s="1"/>
  <c r="K588" i="1" s="1"/>
  <c r="AB587" i="1"/>
  <c r="L586" i="1" s="1"/>
  <c r="L588" i="1" s="1"/>
  <c r="AB588" i="1"/>
  <c r="K587" i="1" s="1"/>
  <c r="AB589" i="1"/>
  <c r="L587" i="1" s="1"/>
  <c r="AB590" i="1"/>
  <c r="K590" i="1" s="1"/>
  <c r="AB591" i="1"/>
  <c r="L590" i="1" s="1"/>
  <c r="AB592" i="1"/>
  <c r="K591" i="1" s="1"/>
  <c r="AB593" i="1"/>
  <c r="L591" i="1" s="1"/>
  <c r="AB594" i="1"/>
  <c r="K594" i="1" s="1"/>
  <c r="AB595" i="1"/>
  <c r="L594" i="1" s="1"/>
  <c r="AB596" i="1"/>
  <c r="K595" i="1" s="1"/>
  <c r="AB597" i="1"/>
  <c r="L595" i="1" s="1"/>
  <c r="AB598" i="1"/>
  <c r="K598" i="1" s="1"/>
  <c r="AB599" i="1"/>
  <c r="L598" i="1" s="1"/>
  <c r="AB600" i="1"/>
  <c r="K599" i="1" s="1"/>
  <c r="AB601" i="1"/>
  <c r="L599" i="1" s="1"/>
  <c r="AB602" i="1"/>
  <c r="K602" i="1" s="1"/>
  <c r="K604" i="1" s="1"/>
  <c r="AB603" i="1"/>
  <c r="L602" i="1" s="1"/>
  <c r="L604" i="1" s="1"/>
  <c r="AB604" i="1"/>
  <c r="K603" i="1" s="1"/>
  <c r="AB605" i="1"/>
  <c r="L603" i="1" s="1"/>
  <c r="AB606" i="1"/>
  <c r="K606" i="1" s="1"/>
  <c r="AB607" i="1"/>
  <c r="L606" i="1" s="1"/>
  <c r="AB608" i="1"/>
  <c r="K607" i="1" s="1"/>
  <c r="AB609" i="1"/>
  <c r="L607" i="1" s="1"/>
  <c r="AB610" i="1"/>
  <c r="K610" i="1" s="1"/>
  <c r="K612" i="1" s="1"/>
  <c r="AB611" i="1"/>
  <c r="L610" i="1" s="1"/>
  <c r="L612" i="1" s="1"/>
  <c r="AB612" i="1"/>
  <c r="K611" i="1" s="1"/>
  <c r="AB613" i="1"/>
  <c r="L611" i="1" s="1"/>
  <c r="AB614" i="1"/>
  <c r="K614" i="1" s="1"/>
  <c r="AB615" i="1"/>
  <c r="L614" i="1" s="1"/>
  <c r="AB616" i="1"/>
  <c r="K615" i="1" s="1"/>
  <c r="AB617" i="1"/>
  <c r="L615" i="1" s="1"/>
  <c r="AB618" i="1"/>
  <c r="K618" i="1" s="1"/>
  <c r="K620" i="1" s="1"/>
  <c r="AB619" i="1"/>
  <c r="L618" i="1" s="1"/>
  <c r="L620" i="1" s="1"/>
  <c r="AB620" i="1"/>
  <c r="K619" i="1" s="1"/>
  <c r="AB621" i="1"/>
  <c r="L619" i="1" s="1"/>
  <c r="AB622" i="1"/>
  <c r="K622" i="1" s="1"/>
  <c r="AB623" i="1"/>
  <c r="L622" i="1" s="1"/>
  <c r="AB624" i="1"/>
  <c r="K623" i="1" s="1"/>
  <c r="AB625" i="1"/>
  <c r="L623" i="1" s="1"/>
  <c r="AB626" i="1"/>
  <c r="K626" i="1" s="1"/>
  <c r="K628" i="1" s="1"/>
  <c r="AB627" i="1"/>
  <c r="L626" i="1" s="1"/>
  <c r="L628" i="1" s="1"/>
  <c r="AB628" i="1"/>
  <c r="K627" i="1" s="1"/>
  <c r="AB629" i="1"/>
  <c r="L627" i="1" s="1"/>
  <c r="AB630" i="1"/>
  <c r="K630" i="1" s="1"/>
  <c r="K632" i="1" s="1"/>
  <c r="AB631" i="1"/>
  <c r="L630" i="1" s="1"/>
  <c r="L632" i="1" s="1"/>
  <c r="AB632" i="1"/>
  <c r="K631" i="1" s="1"/>
  <c r="AB633" i="1"/>
  <c r="L631" i="1" s="1"/>
  <c r="AB634" i="1"/>
  <c r="K634" i="1" s="1"/>
  <c r="K636" i="1" s="1"/>
  <c r="AB635" i="1"/>
  <c r="L634" i="1" s="1"/>
  <c r="L636" i="1" s="1"/>
  <c r="AB636" i="1"/>
  <c r="K635" i="1" s="1"/>
  <c r="AB637" i="1"/>
  <c r="L635" i="1" s="1"/>
  <c r="AB638" i="1"/>
  <c r="K638" i="1" s="1"/>
  <c r="AB639" i="1"/>
  <c r="L638" i="1" s="1"/>
  <c r="AB640" i="1"/>
  <c r="K639" i="1" s="1"/>
  <c r="AB641" i="1"/>
  <c r="L639" i="1" s="1"/>
  <c r="AB642" i="1"/>
  <c r="K642" i="1" s="1"/>
  <c r="K644" i="1" s="1"/>
  <c r="AB643" i="1"/>
  <c r="L642" i="1" s="1"/>
  <c r="L644" i="1" s="1"/>
  <c r="AB644" i="1"/>
  <c r="K643" i="1" s="1"/>
  <c r="AB645" i="1"/>
  <c r="L643" i="1" s="1"/>
  <c r="AB646" i="1"/>
  <c r="K646" i="1" s="1"/>
  <c r="AB647" i="1"/>
  <c r="L646" i="1" s="1"/>
  <c r="AB648" i="1"/>
  <c r="K647" i="1" s="1"/>
  <c r="AB649" i="1"/>
  <c r="L647" i="1" s="1"/>
  <c r="AB650" i="1"/>
  <c r="K650" i="1" s="1"/>
  <c r="K652" i="1" s="1"/>
  <c r="AB651" i="1"/>
  <c r="L650" i="1" s="1"/>
  <c r="L652" i="1" s="1"/>
  <c r="AB652" i="1"/>
  <c r="K651" i="1" s="1"/>
  <c r="AB653" i="1"/>
  <c r="L651" i="1" s="1"/>
  <c r="AB654" i="1"/>
  <c r="K654" i="1" s="1"/>
  <c r="AB655" i="1"/>
  <c r="L654" i="1" s="1"/>
  <c r="AB656" i="1"/>
  <c r="K655" i="1" s="1"/>
  <c r="AB657" i="1"/>
  <c r="L655" i="1" s="1"/>
  <c r="AB658" i="1"/>
  <c r="K658" i="1" s="1"/>
  <c r="AB659" i="1"/>
  <c r="L658" i="1" s="1"/>
  <c r="L660" i="1" s="1"/>
  <c r="AB660" i="1"/>
  <c r="K659" i="1" s="1"/>
  <c r="AB661" i="1"/>
  <c r="L659" i="1" s="1"/>
  <c r="AB662" i="1"/>
  <c r="K662" i="1" s="1"/>
  <c r="AB663" i="1"/>
  <c r="L662" i="1" s="1"/>
  <c r="AB664" i="1"/>
  <c r="K663" i="1" s="1"/>
  <c r="AB665" i="1"/>
  <c r="L663" i="1" s="1"/>
  <c r="AB666" i="1"/>
  <c r="K666" i="1" s="1"/>
  <c r="K668" i="1" s="1"/>
  <c r="AB667" i="1"/>
  <c r="L666" i="1" s="1"/>
  <c r="L668" i="1" s="1"/>
  <c r="AB668" i="1"/>
  <c r="K667" i="1" s="1"/>
  <c r="AB669" i="1"/>
  <c r="L667" i="1" s="1"/>
  <c r="AB670" i="1"/>
  <c r="K670" i="1" s="1"/>
  <c r="K672" i="1" s="1"/>
  <c r="AB671" i="1"/>
  <c r="L670" i="1" s="1"/>
  <c r="L672" i="1" s="1"/>
  <c r="AB672" i="1"/>
  <c r="K671" i="1" s="1"/>
  <c r="AB673" i="1"/>
  <c r="L671" i="1" s="1"/>
  <c r="AB674" i="1"/>
  <c r="K674" i="1" s="1"/>
  <c r="K676" i="1" s="1"/>
  <c r="AB675" i="1"/>
  <c r="L674" i="1" s="1"/>
  <c r="L676" i="1" s="1"/>
  <c r="AB676" i="1"/>
  <c r="K675" i="1" s="1"/>
  <c r="AB677" i="1"/>
  <c r="L675" i="1" s="1"/>
  <c r="AB678" i="1"/>
  <c r="K678" i="1" s="1"/>
  <c r="AB679" i="1"/>
  <c r="L678" i="1" s="1"/>
  <c r="AB680" i="1"/>
  <c r="K679" i="1" s="1"/>
  <c r="AB681" i="1"/>
  <c r="L679" i="1" s="1"/>
  <c r="AB682" i="1"/>
  <c r="K682" i="1" s="1"/>
  <c r="K684" i="1" s="1"/>
  <c r="AB683" i="1"/>
  <c r="L682" i="1" s="1"/>
  <c r="L684" i="1" s="1"/>
  <c r="AB684" i="1"/>
  <c r="K683" i="1" s="1"/>
  <c r="AB685" i="1"/>
  <c r="L683" i="1" s="1"/>
  <c r="AB686" i="1"/>
  <c r="K686" i="1" s="1"/>
  <c r="K688" i="1" s="1"/>
  <c r="AB687" i="1"/>
  <c r="L686" i="1" s="1"/>
  <c r="L688" i="1" s="1"/>
  <c r="AB688" i="1"/>
  <c r="K687" i="1" s="1"/>
  <c r="AB689" i="1"/>
  <c r="L687" i="1" s="1"/>
  <c r="AB690" i="1"/>
  <c r="K690" i="1" s="1"/>
  <c r="K692" i="1" s="1"/>
  <c r="AB691" i="1"/>
  <c r="L690" i="1" s="1"/>
  <c r="L692" i="1" s="1"/>
  <c r="AB692" i="1"/>
  <c r="K691" i="1" s="1"/>
  <c r="AB693" i="1"/>
  <c r="L691" i="1" s="1"/>
  <c r="AB694" i="1"/>
  <c r="K694" i="1" s="1"/>
  <c r="AB695" i="1"/>
  <c r="L694" i="1" s="1"/>
  <c r="AB696" i="1"/>
  <c r="K695" i="1" s="1"/>
  <c r="AB697" i="1"/>
  <c r="L695" i="1" s="1"/>
  <c r="AB698" i="1"/>
  <c r="K698" i="1" s="1"/>
  <c r="K700" i="1" s="1"/>
  <c r="AB699" i="1"/>
  <c r="L698" i="1" s="1"/>
  <c r="L700" i="1" s="1"/>
  <c r="AB700" i="1"/>
  <c r="K699" i="1" s="1"/>
  <c r="AB701" i="1"/>
  <c r="L699" i="1" s="1"/>
  <c r="AB702" i="1"/>
  <c r="K702" i="1" s="1"/>
  <c r="AB703" i="1"/>
  <c r="L702" i="1" s="1"/>
  <c r="AB704" i="1"/>
  <c r="K703" i="1" s="1"/>
  <c r="AB705" i="1"/>
  <c r="L703" i="1" s="1"/>
  <c r="AB706" i="1"/>
  <c r="K706" i="1" s="1"/>
  <c r="K708" i="1" s="1"/>
  <c r="AB707" i="1"/>
  <c r="L706" i="1" s="1"/>
  <c r="L708" i="1" s="1"/>
  <c r="AB708" i="1"/>
  <c r="K707" i="1" s="1"/>
  <c r="AB709" i="1"/>
  <c r="L707" i="1" s="1"/>
  <c r="AB710" i="1"/>
  <c r="K710" i="1" s="1"/>
  <c r="AB711" i="1"/>
  <c r="L710" i="1" s="1"/>
  <c r="AB712" i="1"/>
  <c r="K711" i="1" s="1"/>
  <c r="AB713" i="1"/>
  <c r="L711" i="1" s="1"/>
  <c r="AB714" i="1"/>
  <c r="K714" i="1" s="1"/>
  <c r="K716" i="1" s="1"/>
  <c r="AB715" i="1"/>
  <c r="L714" i="1" s="1"/>
  <c r="L716" i="1" s="1"/>
  <c r="AB716" i="1"/>
  <c r="K715" i="1" s="1"/>
  <c r="AB717" i="1"/>
  <c r="L715" i="1" s="1"/>
  <c r="AB718" i="1"/>
  <c r="K718" i="1" s="1"/>
  <c r="AB719" i="1"/>
  <c r="L718" i="1" s="1"/>
  <c r="AB720" i="1"/>
  <c r="K719" i="1" s="1"/>
  <c r="AB721" i="1"/>
  <c r="L719" i="1" s="1"/>
  <c r="AB722" i="1"/>
  <c r="K722" i="1" s="1"/>
  <c r="K724" i="1" s="1"/>
  <c r="AB723" i="1"/>
  <c r="L722" i="1" s="1"/>
  <c r="L724" i="1" s="1"/>
  <c r="AB724" i="1"/>
  <c r="K723" i="1" s="1"/>
  <c r="AB725" i="1"/>
  <c r="L723" i="1" s="1"/>
  <c r="AB726" i="1"/>
  <c r="K726" i="1" s="1"/>
  <c r="AB727" i="1"/>
  <c r="L726" i="1" s="1"/>
  <c r="AB728" i="1"/>
  <c r="K727" i="1" s="1"/>
  <c r="AB729" i="1"/>
  <c r="L727" i="1" s="1"/>
  <c r="AB730" i="1"/>
  <c r="K730" i="1" s="1"/>
  <c r="AB731" i="1"/>
  <c r="L730" i="1" s="1"/>
  <c r="AB732" i="1"/>
  <c r="K731" i="1" s="1"/>
  <c r="AB733" i="1"/>
  <c r="L731" i="1" s="1"/>
  <c r="AB734" i="1"/>
  <c r="K734" i="1" s="1"/>
  <c r="AB735" i="1"/>
  <c r="L734" i="1" s="1"/>
  <c r="AB736" i="1"/>
  <c r="K735" i="1" s="1"/>
  <c r="AB737" i="1"/>
  <c r="L735" i="1" s="1"/>
  <c r="AB738" i="1"/>
  <c r="K738" i="1" s="1"/>
  <c r="K740" i="1" s="1"/>
  <c r="AB739" i="1"/>
  <c r="L738" i="1" s="1"/>
  <c r="L740" i="1" s="1"/>
  <c r="AB740" i="1"/>
  <c r="K739" i="1" s="1"/>
  <c r="AB741" i="1"/>
  <c r="L739" i="1" s="1"/>
  <c r="AB742" i="1"/>
  <c r="K742" i="1" s="1"/>
  <c r="AB743" i="1"/>
  <c r="L742" i="1" s="1"/>
  <c r="AB744" i="1"/>
  <c r="K743" i="1" s="1"/>
  <c r="AB745" i="1"/>
  <c r="L743" i="1" s="1"/>
  <c r="AB746" i="1"/>
  <c r="K746" i="1" s="1"/>
  <c r="K748" i="1" s="1"/>
  <c r="AB747" i="1"/>
  <c r="L746" i="1" s="1"/>
  <c r="L748" i="1" s="1"/>
  <c r="AB748" i="1"/>
  <c r="K747" i="1" s="1"/>
  <c r="AB749" i="1"/>
  <c r="L747" i="1" s="1"/>
  <c r="AB750" i="1"/>
  <c r="K750" i="1" s="1"/>
  <c r="AB751" i="1"/>
  <c r="L750" i="1" s="1"/>
  <c r="AB752" i="1"/>
  <c r="K751" i="1" s="1"/>
  <c r="AB753" i="1"/>
  <c r="L751" i="1" s="1"/>
  <c r="AB754" i="1"/>
  <c r="K754" i="1" s="1"/>
  <c r="K756" i="1" s="1"/>
  <c r="AB755" i="1"/>
  <c r="L754" i="1" s="1"/>
  <c r="L756" i="1" s="1"/>
  <c r="AB756" i="1"/>
  <c r="K755" i="1" s="1"/>
  <c r="AB757" i="1"/>
  <c r="L755" i="1" s="1"/>
  <c r="AB758" i="1"/>
  <c r="K758" i="1" s="1"/>
  <c r="AB759" i="1"/>
  <c r="L758" i="1" s="1"/>
  <c r="AB760" i="1"/>
  <c r="K759" i="1" s="1"/>
  <c r="AB761" i="1"/>
  <c r="L759" i="1" s="1"/>
  <c r="AB762" i="1"/>
  <c r="K762" i="1" s="1"/>
  <c r="K764" i="1" s="1"/>
  <c r="AB763" i="1"/>
  <c r="L762" i="1" s="1"/>
  <c r="AB764" i="1"/>
  <c r="K763" i="1" s="1"/>
  <c r="AB765" i="1"/>
  <c r="L763" i="1" s="1"/>
  <c r="AB766" i="1"/>
  <c r="K766" i="1" s="1"/>
  <c r="AB767" i="1"/>
  <c r="L766" i="1" s="1"/>
  <c r="AB768" i="1"/>
  <c r="K767" i="1" s="1"/>
  <c r="AB769" i="1"/>
  <c r="L767" i="1" s="1"/>
  <c r="AB770" i="1"/>
  <c r="K770" i="1" s="1"/>
  <c r="K772" i="1" s="1"/>
  <c r="AB771" i="1"/>
  <c r="L770" i="1" s="1"/>
  <c r="L772" i="1" s="1"/>
  <c r="AB772" i="1"/>
  <c r="K771" i="1" s="1"/>
  <c r="AB773" i="1"/>
  <c r="L771" i="1" s="1"/>
  <c r="AB774" i="1"/>
  <c r="K774" i="1" s="1"/>
  <c r="AB775" i="1"/>
  <c r="L774" i="1" s="1"/>
  <c r="AB776" i="1"/>
  <c r="K775" i="1" s="1"/>
  <c r="AB777" i="1"/>
  <c r="L775" i="1" s="1"/>
  <c r="AB778" i="1"/>
  <c r="K778" i="1" s="1"/>
  <c r="K780" i="1" s="1"/>
  <c r="AB779" i="1"/>
  <c r="L778" i="1" s="1"/>
  <c r="L780" i="1" s="1"/>
  <c r="AB780" i="1"/>
  <c r="K779" i="1" s="1"/>
  <c r="AB781" i="1"/>
  <c r="L779" i="1" s="1"/>
  <c r="AB782" i="1"/>
  <c r="K782" i="1" s="1"/>
  <c r="AB783" i="1"/>
  <c r="L782" i="1" s="1"/>
  <c r="AB784" i="1"/>
  <c r="K783" i="1" s="1"/>
  <c r="AB785" i="1"/>
  <c r="L783" i="1" s="1"/>
  <c r="AB786" i="1"/>
  <c r="K786" i="1" s="1"/>
  <c r="K788" i="1" s="1"/>
  <c r="AB787" i="1"/>
  <c r="L786" i="1" s="1"/>
  <c r="L788" i="1" s="1"/>
  <c r="AB788" i="1"/>
  <c r="K787" i="1" s="1"/>
  <c r="AB789" i="1"/>
  <c r="L787" i="1" s="1"/>
  <c r="AB790" i="1"/>
  <c r="K790" i="1" s="1"/>
  <c r="AB791" i="1"/>
  <c r="L790" i="1" s="1"/>
  <c r="AB792" i="1"/>
  <c r="K791" i="1" s="1"/>
  <c r="AB793" i="1"/>
  <c r="L791" i="1" s="1"/>
  <c r="AB794" i="1"/>
  <c r="K794" i="1" s="1"/>
  <c r="K796" i="1" s="1"/>
  <c r="AB795" i="1"/>
  <c r="L794" i="1" s="1"/>
  <c r="L796" i="1" s="1"/>
  <c r="AB796" i="1"/>
  <c r="K795" i="1" s="1"/>
  <c r="AB797" i="1"/>
  <c r="L795" i="1" s="1"/>
  <c r="AB798" i="1"/>
  <c r="K798" i="1" s="1"/>
  <c r="AB799" i="1"/>
  <c r="L798" i="1" s="1"/>
  <c r="AB800" i="1"/>
  <c r="K799" i="1" s="1"/>
  <c r="AB801" i="1"/>
  <c r="L799" i="1" s="1"/>
  <c r="AB802" i="1"/>
  <c r="K802" i="1" s="1"/>
  <c r="K804" i="1" s="1"/>
  <c r="AB803" i="1"/>
  <c r="L802" i="1" s="1"/>
  <c r="L804" i="1" s="1"/>
  <c r="AB804" i="1"/>
  <c r="K803" i="1" s="1"/>
  <c r="AB805" i="1"/>
  <c r="L803" i="1" s="1"/>
  <c r="AB806" i="1"/>
  <c r="K806" i="1" s="1"/>
  <c r="K808" i="1" s="1"/>
  <c r="AB807" i="1"/>
  <c r="L806" i="1" s="1"/>
  <c r="L808" i="1" s="1"/>
  <c r="AB808" i="1"/>
  <c r="K807" i="1" s="1"/>
  <c r="AB809" i="1"/>
  <c r="L807" i="1" s="1"/>
  <c r="AB810" i="1"/>
  <c r="K810" i="1" s="1"/>
  <c r="K812" i="1" s="1"/>
  <c r="AB811" i="1"/>
  <c r="L810" i="1" s="1"/>
  <c r="L812" i="1" s="1"/>
  <c r="AB812" i="1"/>
  <c r="K811" i="1" s="1"/>
  <c r="AB813" i="1"/>
  <c r="L811" i="1" s="1"/>
  <c r="AB814" i="1"/>
  <c r="K814" i="1" s="1"/>
  <c r="K816" i="1" s="1"/>
  <c r="AB815" i="1"/>
  <c r="L814" i="1" s="1"/>
  <c r="L816" i="1" s="1"/>
  <c r="AB816" i="1"/>
  <c r="K815" i="1" s="1"/>
  <c r="AB817" i="1"/>
  <c r="L815" i="1" s="1"/>
  <c r="AB818" i="1"/>
  <c r="K818" i="1" s="1"/>
  <c r="K820" i="1" s="1"/>
  <c r="AB819" i="1"/>
  <c r="L818" i="1" s="1"/>
  <c r="L820" i="1" s="1"/>
  <c r="AB820" i="1"/>
  <c r="K819" i="1" s="1"/>
  <c r="AB821" i="1"/>
  <c r="L819" i="1" s="1"/>
  <c r="AB822" i="1"/>
  <c r="K822" i="1" s="1"/>
  <c r="AB823" i="1"/>
  <c r="L822" i="1" s="1"/>
  <c r="AB824" i="1"/>
  <c r="K823" i="1" s="1"/>
  <c r="AB825" i="1"/>
  <c r="L823" i="1" s="1"/>
  <c r="AB826" i="1"/>
  <c r="K826" i="1" s="1"/>
  <c r="AB827" i="1"/>
  <c r="L826" i="1" s="1"/>
  <c r="AB828" i="1"/>
  <c r="K827" i="1" s="1"/>
  <c r="AB829" i="1"/>
  <c r="L827" i="1" s="1"/>
  <c r="AB830" i="1"/>
  <c r="K830" i="1" s="1"/>
  <c r="AB831" i="1"/>
  <c r="L830" i="1" s="1"/>
  <c r="AB832" i="1"/>
  <c r="K831" i="1" s="1"/>
  <c r="AB833" i="1"/>
  <c r="L831" i="1" s="1"/>
  <c r="AB834" i="1"/>
  <c r="K834" i="1" s="1"/>
  <c r="K836" i="1" s="1"/>
  <c r="AB835" i="1"/>
  <c r="L834" i="1" s="1"/>
  <c r="L836" i="1" s="1"/>
  <c r="AB836" i="1"/>
  <c r="K835" i="1" s="1"/>
  <c r="AB837" i="1"/>
  <c r="L835" i="1" s="1"/>
  <c r="AB838" i="1"/>
  <c r="K838" i="1" s="1"/>
  <c r="K840" i="1" s="1"/>
  <c r="AB839" i="1"/>
  <c r="L838" i="1" s="1"/>
  <c r="AB840" i="1"/>
  <c r="K839" i="1" s="1"/>
  <c r="AB841" i="1"/>
  <c r="L839" i="1" s="1"/>
  <c r="AB842" i="1"/>
  <c r="K842" i="1" s="1"/>
  <c r="AB843" i="1"/>
  <c r="L842" i="1" s="1"/>
  <c r="AB844" i="1"/>
  <c r="K843" i="1" s="1"/>
  <c r="AB845" i="1"/>
  <c r="L843" i="1" s="1"/>
  <c r="AB846" i="1"/>
  <c r="K846" i="1" s="1"/>
  <c r="AB847" i="1"/>
  <c r="L846" i="1" s="1"/>
  <c r="AB848" i="1"/>
  <c r="K847" i="1" s="1"/>
  <c r="AB849" i="1"/>
  <c r="L847" i="1" s="1"/>
  <c r="AB850" i="1"/>
  <c r="K850" i="1" s="1"/>
  <c r="AB851" i="1"/>
  <c r="L850" i="1" s="1"/>
  <c r="AB852" i="1"/>
  <c r="K851" i="1" s="1"/>
  <c r="AB853" i="1"/>
  <c r="L851" i="1" s="1"/>
  <c r="AB854" i="1"/>
  <c r="K854" i="1" s="1"/>
  <c r="AB855" i="1"/>
  <c r="L854" i="1" s="1"/>
  <c r="AB856" i="1"/>
  <c r="K855" i="1" s="1"/>
  <c r="AB857" i="1"/>
  <c r="L855" i="1" s="1"/>
  <c r="AB858" i="1"/>
  <c r="K858" i="1" s="1"/>
  <c r="AB859" i="1"/>
  <c r="L858" i="1" s="1"/>
  <c r="AB860" i="1"/>
  <c r="K859" i="1" s="1"/>
  <c r="AB861" i="1"/>
  <c r="L859" i="1" s="1"/>
  <c r="AB862" i="1"/>
  <c r="K862" i="1" s="1"/>
  <c r="AB863" i="1"/>
  <c r="L862" i="1" s="1"/>
  <c r="AB864" i="1"/>
  <c r="K863" i="1" s="1"/>
  <c r="AB865" i="1"/>
  <c r="L863" i="1" s="1"/>
  <c r="AB866" i="1"/>
  <c r="K866" i="1" s="1"/>
  <c r="K868" i="1" s="1"/>
  <c r="AB867" i="1"/>
  <c r="L866" i="1" s="1"/>
  <c r="L868" i="1" s="1"/>
  <c r="AB868" i="1"/>
  <c r="K867" i="1" s="1"/>
  <c r="AB869" i="1"/>
  <c r="L867" i="1" s="1"/>
  <c r="AB870" i="1"/>
  <c r="K870" i="1" s="1"/>
  <c r="K872" i="1" s="1"/>
  <c r="AB871" i="1"/>
  <c r="L870" i="1" s="1"/>
  <c r="AB872" i="1"/>
  <c r="K871" i="1" s="1"/>
  <c r="AB873" i="1"/>
  <c r="L871" i="1" s="1"/>
  <c r="AB874" i="1"/>
  <c r="AB875" i="1"/>
  <c r="L874" i="1" s="1"/>
  <c r="L876" i="1" s="1"/>
  <c r="P875" i="1" s="1"/>
  <c r="AB876" i="1"/>
  <c r="K875" i="1" s="1"/>
  <c r="AB877" i="1"/>
  <c r="L875" i="1" s="1"/>
  <c r="AB878" i="1"/>
  <c r="K878" i="1" s="1"/>
  <c r="AB879" i="1"/>
  <c r="L878" i="1" s="1"/>
  <c r="AB880" i="1"/>
  <c r="K879" i="1" s="1"/>
  <c r="AB881" i="1"/>
  <c r="L879" i="1" s="1"/>
  <c r="AB882" i="1"/>
  <c r="K882" i="1" s="1"/>
  <c r="K884" i="1" s="1"/>
  <c r="AB883" i="1"/>
  <c r="L882" i="1" s="1"/>
  <c r="L884" i="1" s="1"/>
  <c r="AB884" i="1"/>
  <c r="K883" i="1" s="1"/>
  <c r="AB885" i="1"/>
  <c r="L883" i="1" s="1"/>
  <c r="AB886" i="1"/>
  <c r="K886" i="1" s="1"/>
  <c r="AB887" i="1"/>
  <c r="L886" i="1" s="1"/>
  <c r="L888" i="1" s="1"/>
  <c r="AB888" i="1"/>
  <c r="K887" i="1" s="1"/>
  <c r="AB889" i="1"/>
  <c r="L887" i="1" s="1"/>
  <c r="AB890" i="1"/>
  <c r="K890" i="1" s="1"/>
  <c r="K892" i="1" s="1"/>
  <c r="AB891" i="1"/>
  <c r="L890" i="1" s="1"/>
  <c r="L892" i="1" s="1"/>
  <c r="AB892" i="1"/>
  <c r="K891" i="1" s="1"/>
  <c r="AB893" i="1"/>
  <c r="L891" i="1" s="1"/>
  <c r="AB894" i="1"/>
  <c r="K894" i="1" s="1"/>
  <c r="K896" i="1" s="1"/>
  <c r="AB895" i="1"/>
  <c r="L894" i="1" s="1"/>
  <c r="L896" i="1" s="1"/>
  <c r="AB896" i="1"/>
  <c r="K895" i="1" s="1"/>
  <c r="AB897" i="1"/>
  <c r="L895" i="1" s="1"/>
  <c r="AB898" i="1"/>
  <c r="K898" i="1" s="1"/>
  <c r="K900" i="1" s="1"/>
  <c r="AB899" i="1"/>
  <c r="L898" i="1" s="1"/>
  <c r="L900" i="1" s="1"/>
  <c r="AB900" i="1"/>
  <c r="K899" i="1" s="1"/>
  <c r="AB901" i="1"/>
  <c r="L899" i="1" s="1"/>
  <c r="AB902" i="1"/>
  <c r="K902" i="1" s="1"/>
  <c r="AB903" i="1"/>
  <c r="L902" i="1" s="1"/>
  <c r="AB904" i="1"/>
  <c r="K903" i="1" s="1"/>
  <c r="AB905" i="1"/>
  <c r="L903" i="1" s="1"/>
  <c r="AB906" i="1"/>
  <c r="K906" i="1" s="1"/>
  <c r="K908" i="1" s="1"/>
  <c r="AB907" i="1"/>
  <c r="L906" i="1" s="1"/>
  <c r="L908" i="1" s="1"/>
  <c r="AB908" i="1"/>
  <c r="K907" i="1" s="1"/>
  <c r="AB909" i="1"/>
  <c r="L907" i="1" s="1"/>
  <c r="AB910" i="1"/>
  <c r="K910" i="1" s="1"/>
  <c r="K912" i="1" s="1"/>
  <c r="AB911" i="1"/>
  <c r="L910" i="1" s="1"/>
  <c r="L912" i="1" s="1"/>
  <c r="AB912" i="1"/>
  <c r="K911" i="1" s="1"/>
  <c r="AB913" i="1"/>
  <c r="L911" i="1" s="1"/>
  <c r="AB914" i="1"/>
  <c r="K914" i="1" s="1"/>
  <c r="K916" i="1" s="1"/>
  <c r="AB915" i="1"/>
  <c r="L914" i="1" s="1"/>
  <c r="L916" i="1" s="1"/>
  <c r="AB916" i="1"/>
  <c r="K915" i="1" s="1"/>
  <c r="AB917" i="1"/>
  <c r="L915" i="1" s="1"/>
  <c r="AB918" i="1"/>
  <c r="K918" i="1" s="1"/>
  <c r="AB919" i="1"/>
  <c r="L918" i="1" s="1"/>
  <c r="AB920" i="1"/>
  <c r="K919" i="1" s="1"/>
  <c r="AB921" i="1"/>
  <c r="L919" i="1" s="1"/>
  <c r="AB922" i="1"/>
  <c r="K922" i="1" s="1"/>
  <c r="K924" i="1" s="1"/>
  <c r="AB923" i="1"/>
  <c r="L922" i="1" s="1"/>
  <c r="L924" i="1" s="1"/>
  <c r="AB924" i="1"/>
  <c r="K923" i="1" s="1"/>
  <c r="AB925" i="1"/>
  <c r="L923" i="1" s="1"/>
  <c r="AB926" i="1"/>
  <c r="K926" i="1" s="1"/>
  <c r="K928" i="1" s="1"/>
  <c r="AB927" i="1"/>
  <c r="L926" i="1" s="1"/>
  <c r="AB928" i="1"/>
  <c r="K927" i="1" s="1"/>
  <c r="AB929" i="1"/>
  <c r="L927" i="1" s="1"/>
  <c r="AB930" i="1"/>
  <c r="K930" i="1" s="1"/>
  <c r="K932" i="1" s="1"/>
  <c r="AB931" i="1"/>
  <c r="L930" i="1" s="1"/>
  <c r="L932" i="1" s="1"/>
  <c r="AB932" i="1"/>
  <c r="K931" i="1" s="1"/>
  <c r="AB933" i="1"/>
  <c r="L931" i="1" s="1"/>
  <c r="AB934" i="1"/>
  <c r="K934" i="1" s="1"/>
  <c r="AB935" i="1"/>
  <c r="L934" i="1" s="1"/>
  <c r="L936" i="1" s="1"/>
  <c r="AB936" i="1"/>
  <c r="K935" i="1" s="1"/>
  <c r="AB937" i="1"/>
  <c r="L935" i="1" s="1"/>
  <c r="AB940" i="1"/>
  <c r="K939" i="1" s="1"/>
  <c r="AB941" i="1"/>
  <c r="L939" i="1" s="1"/>
  <c r="AB944" i="1"/>
  <c r="K943" i="1" s="1"/>
  <c r="AB945" i="1"/>
  <c r="L943" i="1" s="1"/>
  <c r="AB946" i="1"/>
  <c r="K946" i="1" s="1"/>
  <c r="K948" i="1" s="1"/>
  <c r="AB947" i="1"/>
  <c r="L946" i="1" s="1"/>
  <c r="L948" i="1" s="1"/>
  <c r="AB948" i="1"/>
  <c r="K947" i="1" s="1"/>
  <c r="AB949" i="1"/>
  <c r="L947" i="1" s="1"/>
  <c r="AB950" i="1"/>
  <c r="K950" i="1" s="1"/>
  <c r="K952" i="1" s="1"/>
  <c r="AB951" i="1"/>
  <c r="L950" i="1" s="1"/>
  <c r="L952" i="1" s="1"/>
  <c r="AB952" i="1"/>
  <c r="K951" i="1" s="1"/>
  <c r="AB953" i="1"/>
  <c r="L951" i="1" s="1"/>
  <c r="AB954" i="1"/>
  <c r="AB955" i="1"/>
  <c r="L954" i="1" s="1"/>
  <c r="L956" i="1" s="1"/>
  <c r="P955" i="1" s="1"/>
  <c r="AB956" i="1"/>
  <c r="K955" i="1" s="1"/>
  <c r="AB957" i="1"/>
  <c r="L955" i="1" s="1"/>
  <c r="AB958" i="1"/>
  <c r="K958" i="1" s="1"/>
  <c r="AB959" i="1"/>
  <c r="L958" i="1" s="1"/>
  <c r="AB960" i="1"/>
  <c r="K959" i="1" s="1"/>
  <c r="AB961" i="1"/>
  <c r="L959" i="1" s="1"/>
  <c r="AB962" i="1"/>
  <c r="K962" i="1" s="1"/>
  <c r="K964" i="1" s="1"/>
  <c r="AB963" i="1"/>
  <c r="L962" i="1" s="1"/>
  <c r="L964" i="1" s="1"/>
  <c r="AB964" i="1"/>
  <c r="K963" i="1" s="1"/>
  <c r="AB965" i="1"/>
  <c r="L963" i="1" s="1"/>
  <c r="AB966" i="1"/>
  <c r="K966" i="1" s="1"/>
  <c r="AB967" i="1"/>
  <c r="L966" i="1" s="1"/>
  <c r="AB968" i="1"/>
  <c r="K967" i="1" s="1"/>
  <c r="AB969" i="1"/>
  <c r="L967" i="1" s="1"/>
  <c r="AB970" i="1"/>
  <c r="K970" i="1" s="1"/>
  <c r="K972" i="1" s="1"/>
  <c r="AB972" i="1"/>
  <c r="K971" i="1" s="1"/>
  <c r="AB973" i="1"/>
  <c r="L971" i="1" s="1"/>
  <c r="AB974" i="1"/>
  <c r="K974" i="1" s="1"/>
  <c r="AB975" i="1"/>
  <c r="L974" i="1" s="1"/>
  <c r="AB976" i="1"/>
  <c r="K975" i="1" s="1"/>
  <c r="AB977" i="1"/>
  <c r="L975" i="1" s="1"/>
  <c r="AB978" i="1"/>
  <c r="K978" i="1" s="1"/>
  <c r="K980" i="1" s="1"/>
  <c r="AB979" i="1"/>
  <c r="L978" i="1" s="1"/>
  <c r="L980" i="1" s="1"/>
  <c r="AB980" i="1"/>
  <c r="K979" i="1" s="1"/>
  <c r="AB981" i="1"/>
  <c r="L979" i="1" s="1"/>
  <c r="AB982" i="1"/>
  <c r="K982" i="1" s="1"/>
  <c r="AB983" i="1"/>
  <c r="L982" i="1" s="1"/>
  <c r="AB984" i="1"/>
  <c r="K983" i="1" s="1"/>
  <c r="AB985" i="1"/>
  <c r="L983" i="1" s="1"/>
  <c r="AB986" i="1"/>
  <c r="K986" i="1" s="1"/>
  <c r="AB987" i="1"/>
  <c r="L986" i="1" s="1"/>
  <c r="L988" i="1" s="1"/>
  <c r="AB988" i="1"/>
  <c r="K987" i="1" s="1"/>
  <c r="AB989" i="1"/>
  <c r="L987" i="1" s="1"/>
  <c r="AB990" i="1"/>
  <c r="K990" i="1" s="1"/>
  <c r="AB991" i="1"/>
  <c r="L990" i="1" s="1"/>
  <c r="AB992" i="1"/>
  <c r="K991" i="1" s="1"/>
  <c r="AB993" i="1"/>
  <c r="L991" i="1" s="1"/>
  <c r="AB994" i="1"/>
  <c r="K994" i="1" s="1"/>
  <c r="AB995" i="1"/>
  <c r="L994" i="1" s="1"/>
  <c r="AB996" i="1"/>
  <c r="K995" i="1" s="1"/>
  <c r="AB997" i="1"/>
  <c r="L995" i="1" s="1"/>
  <c r="AB998" i="1"/>
  <c r="K998" i="1" s="1"/>
  <c r="AB999" i="1"/>
  <c r="L998" i="1" s="1"/>
  <c r="AB1000" i="1"/>
  <c r="K999" i="1" s="1"/>
  <c r="AB1001" i="1"/>
  <c r="L999" i="1" s="1"/>
  <c r="AB1002" i="1"/>
  <c r="K1002" i="1" s="1"/>
  <c r="AB1003" i="1"/>
  <c r="L1002" i="1" s="1"/>
  <c r="L1004" i="1" s="1"/>
  <c r="AB1004" i="1"/>
  <c r="K1003" i="1" s="1"/>
  <c r="AB1005" i="1"/>
  <c r="L1003" i="1" s="1"/>
  <c r="AB1006" i="1"/>
  <c r="K1006" i="1" s="1"/>
  <c r="AB1007" i="1"/>
  <c r="L1006" i="1" s="1"/>
  <c r="AB1008" i="1"/>
  <c r="K1007" i="1" s="1"/>
  <c r="AB1009" i="1"/>
  <c r="L1007" i="1" s="1"/>
  <c r="AB1010" i="1"/>
  <c r="K1010" i="1" s="1"/>
  <c r="AB1011" i="1"/>
  <c r="L1010" i="1" s="1"/>
  <c r="AB1012" i="1"/>
  <c r="K1011" i="1" s="1"/>
  <c r="AB1013" i="1"/>
  <c r="L1011" i="1" s="1"/>
  <c r="AB1014" i="1"/>
  <c r="K1014" i="1" s="1"/>
  <c r="AB1015" i="1"/>
  <c r="L1014" i="1" s="1"/>
  <c r="L1016" i="1" s="1"/>
  <c r="AB1016" i="1"/>
  <c r="K1015" i="1" s="1"/>
  <c r="AB1017" i="1"/>
  <c r="L1015" i="1" s="1"/>
  <c r="AB1018" i="1"/>
  <c r="K1018" i="1" s="1"/>
  <c r="K1020" i="1" s="1"/>
  <c r="AB1019" i="1"/>
  <c r="L1018" i="1" s="1"/>
  <c r="L1020" i="1" s="1"/>
  <c r="AB1020" i="1"/>
  <c r="K1019" i="1" s="1"/>
  <c r="AB1021" i="1"/>
  <c r="L1019" i="1" s="1"/>
  <c r="AB1022" i="1"/>
  <c r="K1022" i="1" s="1"/>
  <c r="AB1023" i="1"/>
  <c r="L1022" i="1" s="1"/>
  <c r="AB1024" i="1"/>
  <c r="K1023" i="1" s="1"/>
  <c r="AB1025" i="1"/>
  <c r="L1023" i="1" s="1"/>
  <c r="AB1026" i="1"/>
  <c r="K1026" i="1" s="1"/>
  <c r="AB1027" i="1"/>
  <c r="L1026" i="1" s="1"/>
  <c r="AB1028" i="1"/>
  <c r="K1027" i="1" s="1"/>
  <c r="AB1029" i="1"/>
  <c r="L1027" i="1" s="1"/>
  <c r="AB1030" i="1"/>
  <c r="K1030" i="1" s="1"/>
  <c r="AB1031" i="1"/>
  <c r="L1030" i="1" s="1"/>
  <c r="AB1032" i="1"/>
  <c r="K1031" i="1" s="1"/>
  <c r="AB1033" i="1"/>
  <c r="L1031" i="1" s="1"/>
  <c r="AB1034" i="1"/>
  <c r="K1034" i="1" s="1"/>
  <c r="K1036" i="1" s="1"/>
  <c r="AB1035" i="1"/>
  <c r="L1034" i="1" s="1"/>
  <c r="L1036" i="1" s="1"/>
  <c r="AB1036" i="1"/>
  <c r="K1035" i="1" s="1"/>
  <c r="AB1037" i="1"/>
  <c r="L1035" i="1" s="1"/>
  <c r="AB1038" i="1"/>
  <c r="K1038" i="1" s="1"/>
  <c r="AB1039" i="1"/>
  <c r="L1038" i="1" s="1"/>
  <c r="AB1040" i="1"/>
  <c r="K1039" i="1" s="1"/>
  <c r="AB1041" i="1"/>
  <c r="L1039" i="1" s="1"/>
  <c r="AB1042" i="1"/>
  <c r="K1042" i="1" s="1"/>
  <c r="K1044" i="1" s="1"/>
  <c r="AB1043" i="1"/>
  <c r="L1042" i="1" s="1"/>
  <c r="L1044" i="1" s="1"/>
  <c r="AB1044" i="1"/>
  <c r="K1043" i="1" s="1"/>
  <c r="AB1045" i="1"/>
  <c r="L1043" i="1" s="1"/>
  <c r="AB1046" i="1"/>
  <c r="K1046" i="1" s="1"/>
  <c r="AB1047" i="1"/>
  <c r="L1046" i="1" s="1"/>
  <c r="AB1048" i="1"/>
  <c r="K1047" i="1" s="1"/>
  <c r="AB1049" i="1"/>
  <c r="L1047" i="1" s="1"/>
  <c r="AB1050" i="1"/>
  <c r="K1050" i="1" s="1"/>
  <c r="K1052" i="1" s="1"/>
  <c r="AB1051" i="1"/>
  <c r="L1050" i="1" s="1"/>
  <c r="L1052" i="1" s="1"/>
  <c r="AB1052" i="1"/>
  <c r="K1051" i="1" s="1"/>
  <c r="AB1053" i="1"/>
  <c r="L1051" i="1" s="1"/>
  <c r="AB1054" i="1"/>
  <c r="K1054" i="1" s="1"/>
  <c r="K1056" i="1" s="1"/>
  <c r="AB1055" i="1"/>
  <c r="L1054" i="1" s="1"/>
  <c r="L1056" i="1" s="1"/>
  <c r="AB1056" i="1"/>
  <c r="K1055" i="1" s="1"/>
  <c r="AB1057" i="1"/>
  <c r="L1055" i="1" s="1"/>
  <c r="AB1058" i="1"/>
  <c r="K1058" i="1" s="1"/>
  <c r="K1060" i="1" s="1"/>
  <c r="AB1059" i="1"/>
  <c r="L1058" i="1" s="1"/>
  <c r="L1060" i="1" s="1"/>
  <c r="AB1060" i="1"/>
  <c r="K1059" i="1" s="1"/>
  <c r="AB1061" i="1"/>
  <c r="L1059" i="1" s="1"/>
  <c r="AB1062" i="1"/>
  <c r="K1062" i="1" s="1"/>
  <c r="AB1063" i="1"/>
  <c r="L1062" i="1" s="1"/>
  <c r="AB1064" i="1"/>
  <c r="K1063" i="1" s="1"/>
  <c r="AB1065" i="1"/>
  <c r="L1063" i="1" s="1"/>
  <c r="AB1066" i="1"/>
  <c r="K1066" i="1" s="1"/>
  <c r="K1068" i="1" s="1"/>
  <c r="AB1067" i="1"/>
  <c r="L1066" i="1" s="1"/>
  <c r="L1068" i="1" s="1"/>
  <c r="AB1068" i="1"/>
  <c r="K1067" i="1" s="1"/>
  <c r="AB1069" i="1"/>
  <c r="L1067" i="1" s="1"/>
  <c r="AB1070" i="1"/>
  <c r="K1070" i="1" s="1"/>
  <c r="AB1071" i="1"/>
  <c r="L1070" i="1" s="1"/>
  <c r="AB1072" i="1"/>
  <c r="K1071" i="1" s="1"/>
  <c r="AB1073" i="1"/>
  <c r="L1071" i="1" s="1"/>
  <c r="AB1074" i="1"/>
  <c r="K1074" i="1" s="1"/>
  <c r="K1076" i="1" s="1"/>
  <c r="AB1075" i="1"/>
  <c r="L1074" i="1" s="1"/>
  <c r="L1076" i="1" s="1"/>
  <c r="AB1076" i="1"/>
  <c r="K1075" i="1" s="1"/>
  <c r="AB1077" i="1"/>
  <c r="L1075" i="1" s="1"/>
  <c r="AB1078" i="1"/>
  <c r="K1078" i="1" s="1"/>
  <c r="AB1079" i="1"/>
  <c r="L1078" i="1" s="1"/>
  <c r="AB1080" i="1"/>
  <c r="K1079" i="1" s="1"/>
  <c r="AB1081" i="1"/>
  <c r="L1079" i="1" s="1"/>
  <c r="AB1082" i="1"/>
  <c r="K1082" i="1" s="1"/>
  <c r="K1084" i="1" s="1"/>
  <c r="AB1083" i="1"/>
  <c r="L1082" i="1" s="1"/>
  <c r="L1084" i="1" s="1"/>
  <c r="AB1084" i="1"/>
  <c r="K1083" i="1" s="1"/>
  <c r="AB1085" i="1"/>
  <c r="L1083" i="1" s="1"/>
  <c r="AB1086" i="1"/>
  <c r="K1086" i="1" s="1"/>
  <c r="AB1087" i="1"/>
  <c r="L1086" i="1" s="1"/>
  <c r="AB1088" i="1"/>
  <c r="K1087" i="1" s="1"/>
  <c r="AB1089" i="1"/>
  <c r="L1087" i="1" s="1"/>
  <c r="AB1090" i="1"/>
  <c r="K1090" i="1" s="1"/>
  <c r="K1092" i="1" s="1"/>
  <c r="AB1091" i="1"/>
  <c r="L1090" i="1" s="1"/>
  <c r="AB1092" i="1"/>
  <c r="K1091" i="1" s="1"/>
  <c r="AB1093" i="1"/>
  <c r="L1091" i="1" s="1"/>
  <c r="AB1094" i="1"/>
  <c r="K1094" i="1" s="1"/>
  <c r="AB1095" i="1"/>
  <c r="L1094" i="1" s="1"/>
  <c r="AB1096" i="1"/>
  <c r="K1095" i="1" s="1"/>
  <c r="AB1097" i="1"/>
  <c r="L1095" i="1" s="1"/>
  <c r="AB1098" i="1"/>
  <c r="K1098" i="1" s="1"/>
  <c r="K1100" i="1" s="1"/>
  <c r="AB1099" i="1"/>
  <c r="L1098" i="1" s="1"/>
  <c r="L1100" i="1" s="1"/>
  <c r="AB1100" i="1"/>
  <c r="K1099" i="1" s="1"/>
  <c r="AB1101" i="1"/>
  <c r="L1099" i="1" s="1"/>
  <c r="AB1102" i="1"/>
  <c r="K1102" i="1" s="1"/>
  <c r="AB1103" i="1"/>
  <c r="L1102" i="1" s="1"/>
  <c r="AB1104" i="1"/>
  <c r="K1103" i="1" s="1"/>
  <c r="AB1105" i="1"/>
  <c r="L1103" i="1" s="1"/>
  <c r="AB1106" i="1"/>
  <c r="K1106" i="1" s="1"/>
  <c r="K1108" i="1" s="1"/>
  <c r="AB1107" i="1"/>
  <c r="L1106" i="1" s="1"/>
  <c r="L1108" i="1" s="1"/>
  <c r="AB1108" i="1"/>
  <c r="K1107" i="1" s="1"/>
  <c r="AB1109" i="1"/>
  <c r="L1107" i="1" s="1"/>
  <c r="AB1110" i="1"/>
  <c r="K1110" i="1" s="1"/>
  <c r="AB1111" i="1"/>
  <c r="L1110" i="1" s="1"/>
  <c r="AB1112" i="1"/>
  <c r="K1111" i="1" s="1"/>
  <c r="AB1113" i="1"/>
  <c r="L1111" i="1" s="1"/>
  <c r="AB1114" i="1"/>
  <c r="K1114" i="1" s="1"/>
  <c r="K1116" i="1" s="1"/>
  <c r="AB1115" i="1"/>
  <c r="L1114" i="1" s="1"/>
  <c r="L1116" i="1" s="1"/>
  <c r="AB1116" i="1"/>
  <c r="K1115" i="1" s="1"/>
  <c r="AB1117" i="1"/>
  <c r="L1115" i="1" s="1"/>
  <c r="AB1118" i="1"/>
  <c r="K1118" i="1" s="1"/>
  <c r="AB1119" i="1"/>
  <c r="L1118" i="1" s="1"/>
  <c r="AB1120" i="1"/>
  <c r="K1119" i="1" s="1"/>
  <c r="AB1121" i="1"/>
  <c r="L1119" i="1" s="1"/>
  <c r="AB1122" i="1"/>
  <c r="K1122" i="1" s="1"/>
  <c r="K1124" i="1" s="1"/>
  <c r="AB1123" i="1"/>
  <c r="L1122" i="1" s="1"/>
  <c r="L1124" i="1" s="1"/>
  <c r="AB1124" i="1"/>
  <c r="K1123" i="1" s="1"/>
  <c r="AB1125" i="1"/>
  <c r="L1123" i="1" s="1"/>
  <c r="AB1126" i="1"/>
  <c r="K1126" i="1" s="1"/>
  <c r="AB1127" i="1"/>
  <c r="L1126" i="1" s="1"/>
  <c r="AB1128" i="1"/>
  <c r="K1127" i="1" s="1"/>
  <c r="AB1129" i="1"/>
  <c r="L1127" i="1" s="1"/>
  <c r="AB1130" i="1"/>
  <c r="K1130" i="1" s="1"/>
  <c r="AB1131" i="1"/>
  <c r="L1130" i="1" s="1"/>
  <c r="AB1132" i="1"/>
  <c r="K1131" i="1" s="1"/>
  <c r="AB1133" i="1"/>
  <c r="L1131" i="1" s="1"/>
  <c r="AB1134" i="1"/>
  <c r="K1134" i="1" s="1"/>
  <c r="K1136" i="1" s="1"/>
  <c r="AB1135" i="1"/>
  <c r="L1134" i="1" s="1"/>
  <c r="L1136" i="1" s="1"/>
  <c r="AB1136" i="1"/>
  <c r="K1135" i="1" s="1"/>
  <c r="AB1137" i="1"/>
  <c r="L1135" i="1" s="1"/>
  <c r="AB1138" i="1"/>
  <c r="K1138" i="1" s="1"/>
  <c r="K1140" i="1" s="1"/>
  <c r="AB1139" i="1"/>
  <c r="L1138" i="1" s="1"/>
  <c r="L1140" i="1" s="1"/>
  <c r="AB1140" i="1"/>
  <c r="K1139" i="1" s="1"/>
  <c r="AB1141" i="1"/>
  <c r="L1139" i="1" s="1"/>
  <c r="AB1142" i="1"/>
  <c r="K1142" i="1" s="1"/>
  <c r="K1144" i="1" s="1"/>
  <c r="AB1143" i="1"/>
  <c r="L1142" i="1" s="1"/>
  <c r="L1144" i="1" s="1"/>
  <c r="AB1144" i="1"/>
  <c r="K1143" i="1" s="1"/>
  <c r="AB1145" i="1"/>
  <c r="L1143" i="1" s="1"/>
  <c r="AB1146" i="1"/>
  <c r="K1146" i="1" s="1"/>
  <c r="AB1147" i="1"/>
  <c r="L1146" i="1" s="1"/>
  <c r="AB1148" i="1"/>
  <c r="K1147" i="1" s="1"/>
  <c r="AB1149" i="1"/>
  <c r="L1147" i="1" s="1"/>
  <c r="AB1150" i="1"/>
  <c r="K1150" i="1" s="1"/>
  <c r="AB1151" i="1"/>
  <c r="L1150" i="1" s="1"/>
  <c r="AB1152" i="1"/>
  <c r="K1151" i="1" s="1"/>
  <c r="AB1153" i="1"/>
  <c r="L1151" i="1" s="1"/>
  <c r="AB1154" i="1"/>
  <c r="K1154" i="1" s="1"/>
  <c r="K1156" i="1" s="1"/>
  <c r="AB1155" i="1"/>
  <c r="L1154" i="1" s="1"/>
  <c r="L1156" i="1" s="1"/>
  <c r="AB1156" i="1"/>
  <c r="K1155" i="1" s="1"/>
  <c r="AB1157" i="1"/>
  <c r="L1155" i="1" s="1"/>
  <c r="AB1158" i="1"/>
  <c r="K1158" i="1" s="1"/>
  <c r="AB1159" i="1"/>
  <c r="L1158" i="1" s="1"/>
  <c r="AB1160" i="1"/>
  <c r="K1159" i="1" s="1"/>
  <c r="AB1161" i="1"/>
  <c r="L1159" i="1" s="1"/>
  <c r="AB1162" i="1"/>
  <c r="K1162" i="1" s="1"/>
  <c r="K1164" i="1" s="1"/>
  <c r="AB1163" i="1"/>
  <c r="L1162" i="1" s="1"/>
  <c r="L1164" i="1" s="1"/>
  <c r="AB1164" i="1"/>
  <c r="K1163" i="1" s="1"/>
  <c r="AB1165" i="1"/>
  <c r="L1163" i="1" s="1"/>
  <c r="AB1166" i="1"/>
  <c r="K1166" i="1" s="1"/>
  <c r="K1168" i="1" s="1"/>
  <c r="AB1167" i="1"/>
  <c r="L1166" i="1" s="1"/>
  <c r="L1168" i="1" s="1"/>
  <c r="AB1168" i="1"/>
  <c r="K1167" i="1" s="1"/>
  <c r="AB1169" i="1"/>
  <c r="L1167" i="1" s="1"/>
  <c r="AB1170" i="1"/>
  <c r="K1170" i="1" s="1"/>
  <c r="K1172" i="1" s="1"/>
  <c r="AB1171" i="1"/>
  <c r="L1170" i="1" s="1"/>
  <c r="L1172" i="1" s="1"/>
  <c r="AB1172" i="1"/>
  <c r="K1171" i="1" s="1"/>
  <c r="AB1173" i="1"/>
  <c r="L1171" i="1" s="1"/>
  <c r="AB1174" i="1"/>
  <c r="K1174" i="1" s="1"/>
  <c r="AB1175" i="1"/>
  <c r="L1174" i="1" s="1"/>
  <c r="AB1176" i="1"/>
  <c r="K1175" i="1" s="1"/>
  <c r="AB1177" i="1"/>
  <c r="L1175" i="1" s="1"/>
  <c r="AB1178" i="1"/>
  <c r="K1178" i="1" s="1"/>
  <c r="K1180" i="1" s="1"/>
  <c r="AB1179" i="1"/>
  <c r="L1178" i="1" s="1"/>
  <c r="L1180" i="1" s="1"/>
  <c r="AB1180" i="1"/>
  <c r="K1179" i="1" s="1"/>
  <c r="AB1181" i="1"/>
  <c r="L1179" i="1" s="1"/>
  <c r="AB1182" i="1"/>
  <c r="K1182" i="1" s="1"/>
  <c r="K1184" i="1" s="1"/>
  <c r="AB1183" i="1"/>
  <c r="L1182" i="1" s="1"/>
  <c r="L1184" i="1" s="1"/>
  <c r="AB1184" i="1"/>
  <c r="K1183" i="1" s="1"/>
  <c r="AB1185" i="1"/>
  <c r="L1183" i="1" s="1"/>
  <c r="AB1186" i="1"/>
  <c r="K1186" i="1" s="1"/>
  <c r="AB1187" i="1"/>
  <c r="L1186" i="1" s="1"/>
  <c r="AB1188" i="1"/>
  <c r="K1187" i="1" s="1"/>
  <c r="AB1189" i="1"/>
  <c r="L1187" i="1" s="1"/>
  <c r="AB1190" i="1"/>
  <c r="K1190" i="1" s="1"/>
  <c r="AB1191" i="1"/>
  <c r="L1190" i="1" s="1"/>
  <c r="AB1192" i="1"/>
  <c r="K1191" i="1" s="1"/>
  <c r="AB1193" i="1"/>
  <c r="L1191" i="1" s="1"/>
  <c r="AB1194" i="1"/>
  <c r="K1194" i="1" s="1"/>
  <c r="AB1195" i="1"/>
  <c r="L1194" i="1" s="1"/>
  <c r="AB1196" i="1"/>
  <c r="K1195" i="1" s="1"/>
  <c r="AB1197" i="1"/>
  <c r="L1195" i="1" s="1"/>
  <c r="AB1198" i="1"/>
  <c r="K1198" i="1" s="1"/>
  <c r="K1200" i="1" s="1"/>
  <c r="AB1199" i="1"/>
  <c r="L1198" i="1" s="1"/>
  <c r="L1200" i="1" s="1"/>
  <c r="AB1200" i="1"/>
  <c r="K1199" i="1" s="1"/>
  <c r="AB1201" i="1"/>
  <c r="L1199" i="1" s="1"/>
  <c r="AB1202" i="1"/>
  <c r="AB1203" i="1"/>
  <c r="AB1204" i="1"/>
  <c r="K1203" i="1" s="1"/>
  <c r="AB1205" i="1"/>
  <c r="L1203" i="1" s="1"/>
  <c r="AB1206" i="1"/>
  <c r="K1206" i="1" s="1"/>
  <c r="K1208" i="1" s="1"/>
  <c r="AB1207" i="1"/>
  <c r="L1206" i="1" s="1"/>
  <c r="L1208" i="1" s="1"/>
  <c r="AB1208" i="1"/>
  <c r="K1207" i="1" s="1"/>
  <c r="AB1209" i="1"/>
  <c r="L1207" i="1" s="1"/>
  <c r="AB1210" i="1"/>
  <c r="K1210" i="1" s="1"/>
  <c r="K1212" i="1" s="1"/>
  <c r="AB1211" i="1"/>
  <c r="L1210" i="1" s="1"/>
  <c r="L1212" i="1" s="1"/>
  <c r="AB1212" i="1"/>
  <c r="K1211" i="1" s="1"/>
  <c r="AB1213" i="1"/>
  <c r="L1211" i="1" s="1"/>
  <c r="AB1214" i="1"/>
  <c r="K1214" i="1" s="1"/>
  <c r="K1216" i="1" s="1"/>
  <c r="AB1215" i="1"/>
  <c r="L1214" i="1" s="1"/>
  <c r="L1216" i="1" s="1"/>
  <c r="AB1216" i="1"/>
  <c r="K1215" i="1" s="1"/>
  <c r="AB1217" i="1"/>
  <c r="L1215" i="1" s="1"/>
  <c r="AB1218" i="1"/>
  <c r="K1218" i="1" s="1"/>
  <c r="K1220" i="1" s="1"/>
  <c r="AB1219" i="1"/>
  <c r="L1218" i="1" s="1"/>
  <c r="L1220" i="1" s="1"/>
  <c r="AB1220" i="1"/>
  <c r="K1219" i="1" s="1"/>
  <c r="AB1221" i="1"/>
  <c r="L1219" i="1" s="1"/>
  <c r="AB1222" i="1"/>
  <c r="K1222" i="1" s="1"/>
  <c r="AB1223" i="1"/>
  <c r="L1222" i="1" s="1"/>
  <c r="AB1224" i="1"/>
  <c r="K1223" i="1" s="1"/>
  <c r="AB1225" i="1"/>
  <c r="L1223" i="1" s="1"/>
  <c r="AB1226" i="1"/>
  <c r="K1226" i="1" s="1"/>
  <c r="AB1227" i="1"/>
  <c r="L1226" i="1" s="1"/>
  <c r="L1228" i="1" s="1"/>
  <c r="AB1228" i="1"/>
  <c r="K1227" i="1" s="1"/>
  <c r="AB1229" i="1"/>
  <c r="L1227" i="1" s="1"/>
  <c r="AB1230" i="1"/>
  <c r="K1230" i="1" s="1"/>
  <c r="AB1231" i="1"/>
  <c r="L1230" i="1" s="1"/>
  <c r="AB1232" i="1"/>
  <c r="K1231" i="1" s="1"/>
  <c r="AB1233" i="1"/>
  <c r="L1231" i="1" s="1"/>
  <c r="AB1234" i="1"/>
  <c r="K1234" i="1" s="1"/>
  <c r="K1236" i="1" s="1"/>
  <c r="AB1235" i="1"/>
  <c r="L1234" i="1" s="1"/>
  <c r="AB1236" i="1"/>
  <c r="K1235" i="1" s="1"/>
  <c r="AB1237" i="1"/>
  <c r="L1235" i="1" s="1"/>
  <c r="AB1238" i="1"/>
  <c r="K1238" i="1" s="1"/>
  <c r="AB1239" i="1"/>
  <c r="L1238" i="1" s="1"/>
  <c r="AB1240" i="1"/>
  <c r="K1239" i="1" s="1"/>
  <c r="AB1241" i="1"/>
  <c r="L1239" i="1" s="1"/>
  <c r="AB1242" i="1"/>
  <c r="K1242" i="1" s="1"/>
  <c r="K1244" i="1" s="1"/>
  <c r="AB1243" i="1"/>
  <c r="L1242" i="1" s="1"/>
  <c r="L1244" i="1" s="1"/>
  <c r="AB1244" i="1"/>
  <c r="K1243" i="1" s="1"/>
  <c r="AB1245" i="1"/>
  <c r="L1243" i="1" s="1"/>
  <c r="AB1246" i="1"/>
  <c r="K1246" i="1" s="1"/>
  <c r="K1248" i="1" s="1"/>
  <c r="AB1247" i="1"/>
  <c r="L1246" i="1" s="1"/>
  <c r="AB1248" i="1"/>
  <c r="K1247" i="1" s="1"/>
  <c r="AB1249" i="1"/>
  <c r="L1247" i="1" s="1"/>
  <c r="AB1250" i="1"/>
  <c r="K1250" i="1" s="1"/>
  <c r="AB1251" i="1"/>
  <c r="L1250" i="1" s="1"/>
  <c r="AB1252" i="1"/>
  <c r="K1251" i="1" s="1"/>
  <c r="AB1253" i="1"/>
  <c r="L1251" i="1" s="1"/>
  <c r="AB1254" i="1"/>
  <c r="K1254" i="1" s="1"/>
  <c r="AB1255" i="1"/>
  <c r="L1254" i="1" s="1"/>
  <c r="L1256" i="1" s="1"/>
  <c r="AB1256" i="1"/>
  <c r="K1255" i="1" s="1"/>
  <c r="AB1257" i="1"/>
  <c r="L1255" i="1" s="1"/>
  <c r="AB1258" i="1"/>
  <c r="K1258" i="1" s="1"/>
  <c r="K1260" i="1" s="1"/>
  <c r="AB1259" i="1"/>
  <c r="L1258" i="1" s="1"/>
  <c r="L1260" i="1" s="1"/>
  <c r="AB1260" i="1"/>
  <c r="K1259" i="1" s="1"/>
  <c r="AB1261" i="1"/>
  <c r="L1259" i="1" s="1"/>
  <c r="AB1262" i="1"/>
  <c r="K1262" i="1" s="1"/>
  <c r="AB1263" i="1"/>
  <c r="L1262" i="1" s="1"/>
  <c r="AB1264" i="1"/>
  <c r="K1263" i="1" s="1"/>
  <c r="AB1265" i="1"/>
  <c r="L1263" i="1" s="1"/>
  <c r="AB1266" i="1"/>
  <c r="K1266" i="1" s="1"/>
  <c r="K1268" i="1" s="1"/>
  <c r="AB1267" i="1"/>
  <c r="L1266" i="1" s="1"/>
  <c r="L1268" i="1" s="1"/>
  <c r="AB1268" i="1"/>
  <c r="K1267" i="1" s="1"/>
  <c r="AB1269" i="1"/>
  <c r="L1267" i="1" s="1"/>
  <c r="AB1270" i="1"/>
  <c r="K1270" i="1" s="1"/>
  <c r="K1272" i="1" s="1"/>
  <c r="AB1271" i="1"/>
  <c r="L1270" i="1" s="1"/>
  <c r="L1272" i="1" s="1"/>
  <c r="AB1272" i="1"/>
  <c r="K1271" i="1" s="1"/>
  <c r="AB1273" i="1"/>
  <c r="L1271" i="1" s="1"/>
  <c r="AB1274" i="1"/>
  <c r="K1274" i="1" s="1"/>
  <c r="K1276" i="1" s="1"/>
  <c r="AB1275" i="1"/>
  <c r="L1274" i="1" s="1"/>
  <c r="L1276" i="1" s="1"/>
  <c r="AB1276" i="1"/>
  <c r="K1275" i="1" s="1"/>
  <c r="AB1277" i="1"/>
  <c r="L1275" i="1" s="1"/>
  <c r="AB1278" i="1"/>
  <c r="K1278" i="1" s="1"/>
  <c r="AB1279" i="1"/>
  <c r="L1278" i="1" s="1"/>
  <c r="AB1280" i="1"/>
  <c r="K1279" i="1" s="1"/>
  <c r="AB1281" i="1"/>
  <c r="L1279" i="1" s="1"/>
  <c r="AB1282" i="1"/>
  <c r="K1282" i="1" s="1"/>
  <c r="K1284" i="1" s="1"/>
  <c r="AB1283" i="1"/>
  <c r="L1282" i="1" s="1"/>
  <c r="L1284" i="1" s="1"/>
  <c r="AB1284" i="1"/>
  <c r="K1283" i="1" s="1"/>
  <c r="AB1285" i="1"/>
  <c r="L1283" i="1" s="1"/>
  <c r="AB1286" i="1"/>
  <c r="K1286" i="1" s="1"/>
  <c r="AB1287" i="1"/>
  <c r="L1286" i="1" s="1"/>
  <c r="AB1288" i="1"/>
  <c r="K1287" i="1" s="1"/>
  <c r="AB1289" i="1"/>
  <c r="L1287" i="1" s="1"/>
  <c r="AB1290" i="1"/>
  <c r="K1290" i="1" s="1"/>
  <c r="AB1291" i="1"/>
  <c r="L1290" i="1" s="1"/>
  <c r="AB1292" i="1"/>
  <c r="K1291" i="1" s="1"/>
  <c r="AB1293" i="1"/>
  <c r="L1291" i="1" s="1"/>
  <c r="AB1294" i="1"/>
  <c r="K1294" i="1" s="1"/>
  <c r="AB1295" i="1"/>
  <c r="L1294" i="1" s="1"/>
  <c r="AB1296" i="1"/>
  <c r="K1295" i="1" s="1"/>
  <c r="AB1297" i="1"/>
  <c r="L1295" i="1" s="1"/>
  <c r="AB1298" i="1"/>
  <c r="K1298" i="1" s="1"/>
  <c r="AB1299" i="1"/>
  <c r="L1298" i="1" s="1"/>
  <c r="AB1300" i="1"/>
  <c r="K1299" i="1" s="1"/>
  <c r="AB1301" i="1"/>
  <c r="L1299" i="1" s="1"/>
  <c r="AB1302" i="1"/>
  <c r="K1302" i="1" s="1"/>
  <c r="AB1303" i="1"/>
  <c r="L1302" i="1" s="1"/>
  <c r="AB1304" i="1"/>
  <c r="K1303" i="1" s="1"/>
  <c r="AB1305" i="1"/>
  <c r="L1303" i="1" s="1"/>
  <c r="AB1306" i="1"/>
  <c r="K1306" i="1" s="1"/>
  <c r="AB1307" i="1"/>
  <c r="L1306" i="1" s="1"/>
  <c r="AB1308" i="1"/>
  <c r="K1307" i="1" s="1"/>
  <c r="AB1309" i="1"/>
  <c r="L1307" i="1" s="1"/>
  <c r="AB1310" i="1"/>
  <c r="K1310" i="1" s="1"/>
  <c r="AB1311" i="1"/>
  <c r="L1310" i="1" s="1"/>
  <c r="AB1312" i="1"/>
  <c r="K1311" i="1" s="1"/>
  <c r="AB1313" i="1"/>
  <c r="L1311" i="1" s="1"/>
  <c r="AB1314" i="1"/>
  <c r="K1314" i="1" s="1"/>
  <c r="K1316" i="1" s="1"/>
  <c r="AB1315" i="1"/>
  <c r="L1314" i="1" s="1"/>
  <c r="L1316" i="1" s="1"/>
  <c r="AB1316" i="1"/>
  <c r="K1315" i="1" s="1"/>
  <c r="AB1317" i="1"/>
  <c r="L1315" i="1" s="1"/>
  <c r="AB1318" i="1"/>
  <c r="K1318" i="1" s="1"/>
  <c r="AB1319" i="1"/>
  <c r="L1318" i="1" s="1"/>
  <c r="AB1320" i="1"/>
  <c r="K1319" i="1" s="1"/>
  <c r="AB1321" i="1"/>
  <c r="L1319" i="1" s="1"/>
  <c r="AB1322" i="1"/>
  <c r="K1322" i="1" s="1"/>
  <c r="AB1323" i="1"/>
  <c r="L1322" i="1" s="1"/>
  <c r="AB1324" i="1"/>
  <c r="K1323" i="1" s="1"/>
  <c r="AB1325" i="1"/>
  <c r="L1323" i="1" s="1"/>
  <c r="AB1326" i="1"/>
  <c r="K1326" i="1" s="1"/>
  <c r="AB1327" i="1"/>
  <c r="L1326" i="1" s="1"/>
  <c r="AB1328" i="1"/>
  <c r="K1327" i="1" s="1"/>
  <c r="AB1329" i="1"/>
  <c r="L1327" i="1" s="1"/>
  <c r="AB1330" i="1"/>
  <c r="K1330" i="1" s="1"/>
  <c r="AB1331" i="1"/>
  <c r="L1330" i="1" s="1"/>
  <c r="AB1332" i="1"/>
  <c r="K1331" i="1" s="1"/>
  <c r="AB1333" i="1"/>
  <c r="L1331" i="1" s="1"/>
  <c r="AB1334" i="1"/>
  <c r="K1334" i="1" s="1"/>
  <c r="AB1335" i="1"/>
  <c r="L1334" i="1" s="1"/>
  <c r="AB1336" i="1"/>
  <c r="K1335" i="1" s="1"/>
  <c r="AB1337" i="1"/>
  <c r="L1335" i="1" s="1"/>
  <c r="AB1338" i="1"/>
  <c r="K1338" i="1" s="1"/>
  <c r="K1340" i="1" s="1"/>
  <c r="AB1339" i="1"/>
  <c r="L1338" i="1" s="1"/>
  <c r="L1340" i="1" s="1"/>
  <c r="AB1340" i="1"/>
  <c r="K1339" i="1" s="1"/>
  <c r="AB1341" i="1"/>
  <c r="L1339" i="1" s="1"/>
  <c r="AB1342" i="1"/>
  <c r="K1342" i="1" s="1"/>
  <c r="K1344" i="1" s="1"/>
  <c r="AB1343" i="1"/>
  <c r="L1342" i="1" s="1"/>
  <c r="L1344" i="1" s="1"/>
  <c r="AB1344" i="1"/>
  <c r="K1343" i="1" s="1"/>
  <c r="AB1345" i="1"/>
  <c r="L1343" i="1" s="1"/>
  <c r="AB1346" i="1"/>
  <c r="K1346" i="1" s="1"/>
  <c r="K1348" i="1" s="1"/>
  <c r="AB1347" i="1"/>
  <c r="L1346" i="1" s="1"/>
  <c r="L1348" i="1" s="1"/>
  <c r="AB1348" i="1"/>
  <c r="K1347" i="1" s="1"/>
  <c r="AB1349" i="1"/>
  <c r="L1347" i="1" s="1"/>
  <c r="AB1350" i="1"/>
  <c r="K1350" i="1" s="1"/>
  <c r="K1352" i="1" s="1"/>
  <c r="AB1351" i="1"/>
  <c r="L1350" i="1" s="1"/>
  <c r="L1352" i="1" s="1"/>
  <c r="AB1352" i="1"/>
  <c r="K1351" i="1" s="1"/>
  <c r="AB1353" i="1"/>
  <c r="L1351" i="1" s="1"/>
  <c r="AB1354" i="1"/>
  <c r="K1354" i="1" s="1"/>
  <c r="K1356" i="1" s="1"/>
  <c r="AB1355" i="1"/>
  <c r="L1354" i="1" s="1"/>
  <c r="L1356" i="1" s="1"/>
  <c r="AB1356" i="1"/>
  <c r="K1355" i="1" s="1"/>
  <c r="AB1357" i="1"/>
  <c r="L1355" i="1" s="1"/>
  <c r="AB1358" i="1"/>
  <c r="K1358" i="1" s="1"/>
  <c r="K1360" i="1" s="1"/>
  <c r="AB1359" i="1"/>
  <c r="L1358" i="1" s="1"/>
  <c r="L1360" i="1" s="1"/>
  <c r="AB1360" i="1"/>
  <c r="K1359" i="1" s="1"/>
  <c r="AB1361" i="1"/>
  <c r="L1359" i="1" s="1"/>
  <c r="AB1362" i="1"/>
  <c r="K1362" i="1" s="1"/>
  <c r="K1364" i="1" s="1"/>
  <c r="AB1363" i="1"/>
  <c r="L1362" i="1" s="1"/>
  <c r="L1364" i="1" s="1"/>
  <c r="AB1364" i="1"/>
  <c r="K1363" i="1" s="1"/>
  <c r="AB1365" i="1"/>
  <c r="L1363" i="1" s="1"/>
  <c r="AB1366" i="1"/>
  <c r="K1366" i="1" s="1"/>
  <c r="K1368" i="1" s="1"/>
  <c r="AB1367" i="1"/>
  <c r="L1366" i="1" s="1"/>
  <c r="L1368" i="1" s="1"/>
  <c r="AB1368" i="1"/>
  <c r="K1367" i="1" s="1"/>
  <c r="AB1369" i="1"/>
  <c r="L1367" i="1" s="1"/>
  <c r="AB1370" i="1"/>
  <c r="K1370" i="1" s="1"/>
  <c r="K1372" i="1" s="1"/>
  <c r="AB1371" i="1"/>
  <c r="L1370" i="1" s="1"/>
  <c r="L1372" i="1" s="1"/>
  <c r="AB1372" i="1"/>
  <c r="K1371" i="1" s="1"/>
  <c r="AB1373" i="1"/>
  <c r="L1371" i="1" s="1"/>
  <c r="AB1374" i="1"/>
  <c r="K1374" i="1" s="1"/>
  <c r="AB1375" i="1"/>
  <c r="L1374" i="1" s="1"/>
  <c r="AB1376" i="1"/>
  <c r="K1375" i="1" s="1"/>
  <c r="AB1377" i="1"/>
  <c r="L1375" i="1" s="1"/>
  <c r="AB1378" i="1"/>
  <c r="K1378" i="1" s="1"/>
  <c r="K1380" i="1" s="1"/>
  <c r="AB1379" i="1"/>
  <c r="L1378" i="1" s="1"/>
  <c r="L1380" i="1" s="1"/>
  <c r="AB1380" i="1"/>
  <c r="K1379" i="1" s="1"/>
  <c r="AB1381" i="1"/>
  <c r="L1379" i="1" s="1"/>
  <c r="AB1382" i="1"/>
  <c r="K1382" i="1" s="1"/>
  <c r="AB1383" i="1"/>
  <c r="L1382" i="1" s="1"/>
  <c r="AB1384" i="1"/>
  <c r="K1383" i="1" s="1"/>
  <c r="AB1385" i="1"/>
  <c r="L1383" i="1" s="1"/>
  <c r="AB1386" i="1"/>
  <c r="K1386" i="1" s="1"/>
  <c r="K1388" i="1" s="1"/>
  <c r="AB1387" i="1"/>
  <c r="L1386" i="1" s="1"/>
  <c r="L1388" i="1" s="1"/>
  <c r="AB1388" i="1"/>
  <c r="K1387" i="1" s="1"/>
  <c r="AB1389" i="1"/>
  <c r="L1387" i="1" s="1"/>
  <c r="AB1390" i="1"/>
  <c r="K1390" i="1" s="1"/>
  <c r="AB1391" i="1"/>
  <c r="L1390" i="1" s="1"/>
  <c r="AB1392" i="1"/>
  <c r="K1391" i="1" s="1"/>
  <c r="AB1393" i="1"/>
  <c r="L1391" i="1" s="1"/>
  <c r="AB1394" i="1"/>
  <c r="K1394" i="1" s="1"/>
  <c r="K1396" i="1" s="1"/>
  <c r="AB1395" i="1"/>
  <c r="L1394" i="1" s="1"/>
  <c r="L1396" i="1" s="1"/>
  <c r="AB1396" i="1"/>
  <c r="K1395" i="1" s="1"/>
  <c r="AB1397" i="1"/>
  <c r="L1395" i="1" s="1"/>
  <c r="AB1398" i="1"/>
  <c r="K1398" i="1" s="1"/>
  <c r="AB1399" i="1"/>
  <c r="L1398" i="1" s="1"/>
  <c r="AB1400" i="1"/>
  <c r="K1399" i="1" s="1"/>
  <c r="AB1401" i="1"/>
  <c r="L1399" i="1" s="1"/>
  <c r="AB1402" i="1"/>
  <c r="K1402" i="1" s="1"/>
  <c r="K1404" i="1" s="1"/>
  <c r="AB1403" i="1"/>
  <c r="L1402" i="1" s="1"/>
  <c r="L1404" i="1" s="1"/>
  <c r="AB1404" i="1"/>
  <c r="K1403" i="1" s="1"/>
  <c r="AB1405" i="1"/>
  <c r="L1403" i="1" s="1"/>
  <c r="AB1406" i="1"/>
  <c r="K1406" i="1" s="1"/>
  <c r="AB1407" i="1"/>
  <c r="L1406" i="1" s="1"/>
  <c r="AB1408" i="1"/>
  <c r="K1407" i="1" s="1"/>
  <c r="AB1409" i="1"/>
  <c r="L1407" i="1" s="1"/>
  <c r="AB1410" i="1"/>
  <c r="AB1411" i="1"/>
  <c r="AB1412" i="1"/>
  <c r="K1411" i="1" s="1"/>
  <c r="AB1413" i="1"/>
  <c r="L1411" i="1" s="1"/>
  <c r="AB1414" i="1"/>
  <c r="K1414" i="1" s="1"/>
  <c r="K1416" i="1" s="1"/>
  <c r="P1413" i="1" s="1"/>
  <c r="AB1415" i="1"/>
  <c r="L1414" i="1" s="1"/>
  <c r="AB1416" i="1"/>
  <c r="K1415" i="1" s="1"/>
  <c r="AB1417" i="1"/>
  <c r="L1415" i="1" s="1"/>
  <c r="AB1418" i="1"/>
  <c r="K1418" i="1" s="1"/>
  <c r="K1420" i="1" s="1"/>
  <c r="AB1419" i="1"/>
  <c r="L1418" i="1" s="1"/>
  <c r="L1420" i="1" s="1"/>
  <c r="AB1420" i="1"/>
  <c r="K1419" i="1" s="1"/>
  <c r="AB1421" i="1"/>
  <c r="L1419" i="1" s="1"/>
  <c r="AB1422" i="1"/>
  <c r="K1422" i="1" s="1"/>
  <c r="K1424" i="1" s="1"/>
  <c r="P1421" i="1" s="1"/>
  <c r="AB1423" i="1"/>
  <c r="L1422" i="1" s="1"/>
  <c r="AB1424" i="1"/>
  <c r="K1423" i="1" s="1"/>
  <c r="AB1425" i="1"/>
  <c r="L1423" i="1" s="1"/>
  <c r="AB1426" i="1"/>
  <c r="K1426" i="1" s="1"/>
  <c r="K1428" i="1" s="1"/>
  <c r="AB1427" i="1"/>
  <c r="L1426" i="1" s="1"/>
  <c r="L1428" i="1" s="1"/>
  <c r="AB1428" i="1"/>
  <c r="K1427" i="1" s="1"/>
  <c r="AB1429" i="1"/>
  <c r="L1427" i="1" s="1"/>
  <c r="AB1430" i="1"/>
  <c r="K1430" i="1" s="1"/>
  <c r="K1432" i="1" s="1"/>
  <c r="P1429" i="1" s="1"/>
  <c r="AB1431" i="1"/>
  <c r="L1430" i="1" s="1"/>
  <c r="AB1432" i="1"/>
  <c r="K1431" i="1" s="1"/>
  <c r="AB1433" i="1"/>
  <c r="L1431" i="1" s="1"/>
  <c r="AB1434" i="1"/>
  <c r="K1434" i="1" s="1"/>
  <c r="K1436" i="1" s="1"/>
  <c r="AB1435" i="1"/>
  <c r="L1434" i="1" s="1"/>
  <c r="L1436" i="1" s="1"/>
  <c r="AB1436" i="1"/>
  <c r="K1435" i="1" s="1"/>
  <c r="AB1437" i="1"/>
  <c r="L1435" i="1" s="1"/>
  <c r="AB1438" i="1"/>
  <c r="K1438" i="1" s="1"/>
  <c r="K1440" i="1" s="1"/>
  <c r="AB1439" i="1"/>
  <c r="L1438" i="1" s="1"/>
  <c r="L1440" i="1" s="1"/>
  <c r="AB1440" i="1"/>
  <c r="K1439" i="1" s="1"/>
  <c r="AB1441" i="1"/>
  <c r="L1439" i="1" s="1"/>
  <c r="AB1442" i="1"/>
  <c r="K1442" i="1" s="1"/>
  <c r="K1444" i="1" s="1"/>
  <c r="AB1443" i="1"/>
  <c r="L1442" i="1" s="1"/>
  <c r="L1444" i="1" s="1"/>
  <c r="AB1444" i="1"/>
  <c r="K1443" i="1" s="1"/>
  <c r="AB1445" i="1"/>
  <c r="L1443" i="1" s="1"/>
  <c r="AB1446" i="1"/>
  <c r="K1446" i="1" s="1"/>
  <c r="K1448" i="1" s="1"/>
  <c r="P1445" i="1" s="1"/>
  <c r="AB1447" i="1"/>
  <c r="L1446" i="1" s="1"/>
  <c r="AB1448" i="1"/>
  <c r="K1447" i="1" s="1"/>
  <c r="AB1449" i="1"/>
  <c r="L1447" i="1" s="1"/>
  <c r="AB1450" i="1"/>
  <c r="K1450" i="1" s="1"/>
  <c r="K1452" i="1" s="1"/>
  <c r="AB1451" i="1"/>
  <c r="L1450" i="1" s="1"/>
  <c r="L1452" i="1" s="1"/>
  <c r="AB1452" i="1"/>
  <c r="K1451" i="1" s="1"/>
  <c r="AB1453" i="1"/>
  <c r="L1451" i="1" s="1"/>
  <c r="AB1454" i="1"/>
  <c r="K1454" i="1" s="1"/>
  <c r="K1456" i="1" s="1"/>
  <c r="P1453" i="1" s="1"/>
  <c r="AB1455" i="1"/>
  <c r="L1454" i="1" s="1"/>
  <c r="AB1456" i="1"/>
  <c r="K1455" i="1" s="1"/>
  <c r="AB1457" i="1"/>
  <c r="L1455" i="1" s="1"/>
  <c r="AB1458" i="1"/>
  <c r="K1458" i="1" s="1"/>
  <c r="K1460" i="1" s="1"/>
  <c r="AB1459" i="1"/>
  <c r="L1458" i="1" s="1"/>
  <c r="L1460" i="1" s="1"/>
  <c r="AB1460" i="1"/>
  <c r="K1459" i="1" s="1"/>
  <c r="AB1461" i="1"/>
  <c r="L1459" i="1" s="1"/>
  <c r="AB1462" i="1"/>
  <c r="K1462" i="1" s="1"/>
  <c r="K1464" i="1" s="1"/>
  <c r="AB1463" i="1"/>
  <c r="L1462" i="1" s="1"/>
  <c r="AB1464" i="1"/>
  <c r="K1463" i="1" s="1"/>
  <c r="AB1465" i="1"/>
  <c r="L1463" i="1" s="1"/>
  <c r="AB1466" i="1"/>
  <c r="K1466" i="1" s="1"/>
  <c r="K1468" i="1" s="1"/>
  <c r="AB1467" i="1"/>
  <c r="L1466" i="1" s="1"/>
  <c r="L1468" i="1" s="1"/>
  <c r="AB1468" i="1"/>
  <c r="K1467" i="1" s="1"/>
  <c r="AB1469" i="1"/>
  <c r="L1467" i="1" s="1"/>
  <c r="AB1470" i="1"/>
  <c r="K1470" i="1" s="1"/>
  <c r="K1472" i="1" s="1"/>
  <c r="P1469" i="1" s="1"/>
  <c r="AB1471" i="1"/>
  <c r="L1470" i="1" s="1"/>
  <c r="AB1472" i="1"/>
  <c r="K1471" i="1" s="1"/>
  <c r="AB1473" i="1"/>
  <c r="L1471" i="1" s="1"/>
  <c r="AB1474" i="1"/>
  <c r="K1474" i="1" s="1"/>
  <c r="K1476" i="1" s="1"/>
  <c r="AB1475" i="1"/>
  <c r="L1474" i="1" s="1"/>
  <c r="L1476" i="1" s="1"/>
  <c r="AB1476" i="1"/>
  <c r="K1475" i="1" s="1"/>
  <c r="AB1477" i="1"/>
  <c r="L1475" i="1" s="1"/>
  <c r="AB1478" i="1"/>
  <c r="K1478" i="1" s="1"/>
  <c r="K1480" i="1" s="1"/>
  <c r="P1477" i="1" s="1"/>
  <c r="AB1479" i="1"/>
  <c r="L1478" i="1" s="1"/>
  <c r="AB1480" i="1"/>
  <c r="K1479" i="1" s="1"/>
  <c r="AB1481" i="1"/>
  <c r="L1479" i="1" s="1"/>
  <c r="AB1482" i="1"/>
  <c r="K1482" i="1" s="1"/>
  <c r="K1484" i="1" s="1"/>
  <c r="AB1483" i="1"/>
  <c r="L1482" i="1" s="1"/>
  <c r="L1484" i="1" s="1"/>
  <c r="AB1484" i="1"/>
  <c r="K1483" i="1" s="1"/>
  <c r="AB1485" i="1"/>
  <c r="L1483" i="1" s="1"/>
  <c r="AB1486" i="1"/>
  <c r="K1486" i="1" s="1"/>
  <c r="K1488" i="1" s="1"/>
  <c r="P1485" i="1" s="1"/>
  <c r="AB1487" i="1"/>
  <c r="L1486" i="1" s="1"/>
  <c r="AB1488" i="1"/>
  <c r="K1487" i="1" s="1"/>
  <c r="AB1489" i="1"/>
  <c r="L1487" i="1" s="1"/>
  <c r="AB1490" i="1"/>
  <c r="K1490" i="1" s="1"/>
  <c r="K1492" i="1" s="1"/>
  <c r="AB1491" i="1"/>
  <c r="L1490" i="1" s="1"/>
  <c r="L1492" i="1" s="1"/>
  <c r="AB1492" i="1"/>
  <c r="K1491" i="1" s="1"/>
  <c r="AB1493" i="1"/>
  <c r="L1491" i="1" s="1"/>
  <c r="AB1494" i="1"/>
  <c r="K1494" i="1" s="1"/>
  <c r="K1496" i="1" s="1"/>
  <c r="P1493" i="1" s="1"/>
  <c r="AB1495" i="1"/>
  <c r="L1494" i="1" s="1"/>
  <c r="AB1496" i="1"/>
  <c r="K1495" i="1" s="1"/>
  <c r="AB1497" i="1"/>
  <c r="L1495" i="1" s="1"/>
  <c r="AB1498" i="1"/>
  <c r="K1498" i="1" s="1"/>
  <c r="K1500" i="1" s="1"/>
  <c r="P1499" i="1" s="1"/>
  <c r="AB1499" i="1"/>
  <c r="L1498" i="1" s="1"/>
  <c r="AB1500" i="1"/>
  <c r="K1499" i="1" s="1"/>
  <c r="AB1501" i="1"/>
  <c r="L1499" i="1" s="1"/>
  <c r="AB1502" i="1"/>
  <c r="K1502" i="1" s="1"/>
  <c r="K1504" i="1" s="1"/>
  <c r="P1501" i="1" s="1"/>
  <c r="AB1503" i="1"/>
  <c r="L1502" i="1" s="1"/>
  <c r="AB1504" i="1"/>
  <c r="K1503" i="1" s="1"/>
  <c r="AB1505" i="1"/>
  <c r="L1503" i="1" s="1"/>
  <c r="AB1506" i="1"/>
  <c r="K1506" i="1" s="1"/>
  <c r="K1508" i="1" s="1"/>
  <c r="P1507" i="1" s="1"/>
  <c r="AB1507" i="1"/>
  <c r="L1506" i="1" s="1"/>
  <c r="AB1508" i="1"/>
  <c r="K1507" i="1" s="1"/>
  <c r="AB1509" i="1"/>
  <c r="L1507" i="1" s="1"/>
  <c r="AB1510" i="1"/>
  <c r="K1510" i="1" s="1"/>
  <c r="K1512" i="1" s="1"/>
  <c r="AB1511" i="1"/>
  <c r="L1510" i="1" s="1"/>
  <c r="L1512" i="1" s="1"/>
  <c r="AB1512" i="1"/>
  <c r="K1511" i="1" s="1"/>
  <c r="AB1513" i="1"/>
  <c r="L1511" i="1" s="1"/>
  <c r="AB1514" i="1"/>
  <c r="K1514" i="1" s="1"/>
  <c r="K1516" i="1" s="1"/>
  <c r="AB1515" i="1"/>
  <c r="L1514" i="1" s="1"/>
  <c r="L1516" i="1" s="1"/>
  <c r="AB1516" i="1"/>
  <c r="K1515" i="1" s="1"/>
  <c r="AB1517" i="1"/>
  <c r="L1515" i="1" s="1"/>
  <c r="AB1518" i="1"/>
  <c r="K1518" i="1" s="1"/>
  <c r="K1520" i="1" s="1"/>
  <c r="AB1519" i="1"/>
  <c r="L1518" i="1" s="1"/>
  <c r="L1520" i="1" s="1"/>
  <c r="AB1520" i="1"/>
  <c r="K1519" i="1" s="1"/>
  <c r="AB1521" i="1"/>
  <c r="L1519" i="1" s="1"/>
  <c r="AB1522" i="1"/>
  <c r="AB1523" i="1"/>
  <c r="L1522" i="1" s="1"/>
  <c r="L1524" i="1" s="1"/>
  <c r="P1523" i="1" s="1"/>
  <c r="AB1524" i="1"/>
  <c r="K1523" i="1" s="1"/>
  <c r="AB1525" i="1"/>
  <c r="L1523" i="1" s="1"/>
  <c r="AB1526" i="1"/>
  <c r="K1526" i="1" s="1"/>
  <c r="K1528" i="1" s="1"/>
  <c r="AB1527" i="1"/>
  <c r="L1526" i="1" s="1"/>
  <c r="L1528" i="1" s="1"/>
  <c r="AB1528" i="1"/>
  <c r="K1527" i="1" s="1"/>
  <c r="AB1529" i="1"/>
  <c r="L1527" i="1" s="1"/>
  <c r="AB1530" i="1"/>
  <c r="K1530" i="1" s="1"/>
  <c r="K1532" i="1" s="1"/>
  <c r="P1531" i="1" s="1"/>
  <c r="AB1531" i="1"/>
  <c r="L1530" i="1" s="1"/>
  <c r="L1532" i="1" s="1"/>
  <c r="AB1532" i="1"/>
  <c r="K1531" i="1" s="1"/>
  <c r="AB1533" i="1"/>
  <c r="L1531" i="1" s="1"/>
  <c r="AB1534" i="1"/>
  <c r="K1534" i="1" s="1"/>
  <c r="K1536" i="1" s="1"/>
  <c r="P1533" i="1" s="1"/>
  <c r="AB1535" i="1"/>
  <c r="L1534" i="1" s="1"/>
  <c r="AB1536" i="1"/>
  <c r="K1535" i="1" s="1"/>
  <c r="AB1537" i="1"/>
  <c r="L1535" i="1" s="1"/>
  <c r="AB1538" i="1"/>
  <c r="K1538" i="1" s="1"/>
  <c r="K1540" i="1" s="1"/>
  <c r="AB1539" i="1"/>
  <c r="L1538" i="1" s="1"/>
  <c r="AB1540" i="1"/>
  <c r="K1539" i="1" s="1"/>
  <c r="AB1541" i="1"/>
  <c r="L1539" i="1" s="1"/>
  <c r="AB1542" i="1"/>
  <c r="K1542" i="1" s="1"/>
  <c r="K1544" i="1" s="1"/>
  <c r="AB1543" i="1"/>
  <c r="L1542" i="1" s="1"/>
  <c r="L1544" i="1" s="1"/>
  <c r="AB1544" i="1"/>
  <c r="K1543" i="1" s="1"/>
  <c r="AB1545" i="1"/>
  <c r="L1543" i="1" s="1"/>
  <c r="AB1546" i="1"/>
  <c r="K1546" i="1" s="1"/>
  <c r="K1548" i="1" s="1"/>
  <c r="P1547" i="1" s="1"/>
  <c r="AB1547" i="1"/>
  <c r="L1546" i="1" s="1"/>
  <c r="AB1548" i="1"/>
  <c r="K1547" i="1" s="1"/>
  <c r="AB1549" i="1"/>
  <c r="L1547" i="1" s="1"/>
  <c r="AB1550" i="1"/>
  <c r="K1550" i="1" s="1"/>
  <c r="K1552" i="1" s="1"/>
  <c r="P1549" i="1" s="1"/>
  <c r="AB1551" i="1"/>
  <c r="L1550" i="1" s="1"/>
  <c r="AB1552" i="1"/>
  <c r="K1551" i="1" s="1"/>
  <c r="AB1553" i="1"/>
  <c r="L1551" i="1" s="1"/>
  <c r="AB1554" i="1"/>
  <c r="AB1555" i="1"/>
  <c r="L1554" i="1" s="1"/>
  <c r="L1556" i="1" s="1"/>
  <c r="P1555" i="1" s="1"/>
  <c r="AB1556" i="1"/>
  <c r="AB1557" i="1"/>
  <c r="L1555" i="1" s="1"/>
  <c r="AB1558" i="1"/>
  <c r="K1558" i="1" s="1"/>
  <c r="K1560" i="1" s="1"/>
  <c r="P1557" i="1" s="1"/>
  <c r="AB1559" i="1"/>
  <c r="L1558" i="1" s="1"/>
  <c r="AB1560" i="1"/>
  <c r="K1559" i="1" s="1"/>
  <c r="AB1561" i="1"/>
  <c r="L1559" i="1" s="1"/>
  <c r="AB1562" i="1"/>
  <c r="K1562" i="1" s="1"/>
  <c r="K1564" i="1" s="1"/>
  <c r="AB1563" i="1"/>
  <c r="L1562" i="1" s="1"/>
  <c r="L1564" i="1" s="1"/>
  <c r="AB1564" i="1"/>
  <c r="K1563" i="1" s="1"/>
  <c r="AB1565" i="1"/>
  <c r="L1563" i="1" s="1"/>
  <c r="AB1566" i="1"/>
  <c r="K1566" i="1" s="1"/>
  <c r="K1568" i="1" s="1"/>
  <c r="P1565" i="1" s="1"/>
  <c r="AB1567" i="1"/>
  <c r="L1566" i="1" s="1"/>
  <c r="AB1568" i="1"/>
  <c r="K1567" i="1" s="1"/>
  <c r="AB1569" i="1"/>
  <c r="L1567" i="1" s="1"/>
  <c r="AB1570" i="1"/>
  <c r="K1570" i="1" s="1"/>
  <c r="K1572" i="1" s="1"/>
  <c r="AB1571" i="1"/>
  <c r="L1570" i="1" s="1"/>
  <c r="L1572" i="1" s="1"/>
  <c r="AB1572" i="1"/>
  <c r="K1571" i="1" s="1"/>
  <c r="AB1573" i="1"/>
  <c r="L1571" i="1" s="1"/>
  <c r="AB1574" i="1"/>
  <c r="K1574" i="1" s="1"/>
  <c r="K1576" i="1" s="1"/>
  <c r="P1573" i="1" s="1"/>
  <c r="AB1575" i="1"/>
  <c r="L1574" i="1" s="1"/>
  <c r="AB1576" i="1"/>
  <c r="K1575" i="1" s="1"/>
  <c r="AB1577" i="1"/>
  <c r="L1575" i="1" s="1"/>
  <c r="AB1578" i="1"/>
  <c r="K1578" i="1" s="1"/>
  <c r="K1580" i="1" s="1"/>
  <c r="AB1579" i="1"/>
  <c r="L1578" i="1" s="1"/>
  <c r="L1580" i="1" s="1"/>
  <c r="AB1580" i="1"/>
  <c r="K1579" i="1" s="1"/>
  <c r="AB1581" i="1"/>
  <c r="L1579" i="1" s="1"/>
  <c r="AB1582" i="1"/>
  <c r="K1582" i="1" s="1"/>
  <c r="K1584" i="1" s="1"/>
  <c r="P1581" i="1" s="1"/>
  <c r="AB1583" i="1"/>
  <c r="L1582" i="1" s="1"/>
  <c r="AB1584" i="1"/>
  <c r="K1583" i="1" s="1"/>
  <c r="AB1585" i="1"/>
  <c r="L1583" i="1" s="1"/>
  <c r="AB1586" i="1"/>
  <c r="K1586" i="1" s="1"/>
  <c r="K1588" i="1" s="1"/>
  <c r="AB1587" i="1"/>
  <c r="L1586" i="1" s="1"/>
  <c r="L1588" i="1" s="1"/>
  <c r="AB1588" i="1"/>
  <c r="K1587" i="1" s="1"/>
  <c r="AB1589" i="1"/>
  <c r="L1587" i="1" s="1"/>
  <c r="AB1590" i="1"/>
  <c r="K1590" i="1" s="1"/>
  <c r="K1592" i="1" s="1"/>
  <c r="P1589" i="1" s="1"/>
  <c r="AB1591" i="1"/>
  <c r="L1590" i="1" s="1"/>
  <c r="AB1592" i="1"/>
  <c r="K1591" i="1" s="1"/>
  <c r="AB1593" i="1"/>
  <c r="L1591" i="1" s="1"/>
  <c r="AB1594" i="1"/>
  <c r="K1594" i="1" s="1"/>
  <c r="K1596" i="1" s="1"/>
  <c r="AB1595" i="1"/>
  <c r="L1594" i="1" s="1"/>
  <c r="AB1596" i="1"/>
  <c r="K1595" i="1" s="1"/>
  <c r="AB1597" i="1"/>
  <c r="L1595" i="1" s="1"/>
  <c r="AB1598" i="1"/>
  <c r="K1598" i="1" s="1"/>
  <c r="K1600" i="1" s="1"/>
  <c r="P1597" i="1" s="1"/>
  <c r="AB1599" i="1"/>
  <c r="L1598" i="1" s="1"/>
  <c r="AB1600" i="1"/>
  <c r="K1599" i="1" s="1"/>
  <c r="AB1601" i="1"/>
  <c r="L1599" i="1" s="1"/>
  <c r="AB1602" i="1"/>
  <c r="K1602" i="1" s="1"/>
  <c r="K1604" i="1" s="1"/>
  <c r="AB1603" i="1"/>
  <c r="L1602" i="1" s="1"/>
  <c r="L1604" i="1" s="1"/>
  <c r="AB1604" i="1"/>
  <c r="K1603" i="1" s="1"/>
  <c r="AB1605" i="1"/>
  <c r="L1603" i="1" s="1"/>
  <c r="AB1606" i="1"/>
  <c r="K1606" i="1" s="1"/>
  <c r="K1608" i="1" s="1"/>
  <c r="P1605" i="1" s="1"/>
  <c r="AB1607" i="1"/>
  <c r="L1606" i="1" s="1"/>
  <c r="AB1608" i="1"/>
  <c r="K1607" i="1" s="1"/>
  <c r="AB1609" i="1"/>
  <c r="L1607" i="1" s="1"/>
  <c r="AB1610" i="1"/>
  <c r="K1610" i="1" s="1"/>
  <c r="K1612" i="1" s="1"/>
  <c r="AB1611" i="1"/>
  <c r="L1610" i="1" s="1"/>
  <c r="L1612" i="1" s="1"/>
  <c r="AB1612" i="1"/>
  <c r="K1611" i="1" s="1"/>
  <c r="AB1613" i="1"/>
  <c r="L1611" i="1" s="1"/>
  <c r="AB1614" i="1"/>
  <c r="K1614" i="1" s="1"/>
  <c r="K1616" i="1" s="1"/>
  <c r="AB1615" i="1"/>
  <c r="L1614" i="1" s="1"/>
  <c r="L1616" i="1" s="1"/>
  <c r="AB1616" i="1"/>
  <c r="K1615" i="1" s="1"/>
  <c r="AB1617" i="1"/>
  <c r="L1615" i="1" s="1"/>
  <c r="AB1618" i="1"/>
  <c r="K1618" i="1" s="1"/>
  <c r="K1620" i="1" s="1"/>
  <c r="AB1619" i="1"/>
  <c r="L1618" i="1" s="1"/>
  <c r="L1620" i="1" s="1"/>
  <c r="AB1620" i="1"/>
  <c r="K1619" i="1" s="1"/>
  <c r="AB1621" i="1"/>
  <c r="L1619" i="1" s="1"/>
  <c r="AB1622" i="1"/>
  <c r="K1622" i="1" s="1"/>
  <c r="K1624" i="1" s="1"/>
  <c r="P1621" i="1" s="1"/>
  <c r="AB1623" i="1"/>
  <c r="L1622" i="1" s="1"/>
  <c r="AB1624" i="1"/>
  <c r="K1623" i="1" s="1"/>
  <c r="AB1625" i="1"/>
  <c r="L1623" i="1" s="1"/>
  <c r="AB1626" i="1"/>
  <c r="K1626" i="1" s="1"/>
  <c r="K1628" i="1" s="1"/>
  <c r="AB1627" i="1"/>
  <c r="L1626" i="1" s="1"/>
  <c r="L1628" i="1" s="1"/>
  <c r="AB1628" i="1"/>
  <c r="K1627" i="1" s="1"/>
  <c r="AB1629" i="1"/>
  <c r="L1627" i="1" s="1"/>
  <c r="AB1630" i="1"/>
  <c r="K1630" i="1" s="1"/>
  <c r="K1632" i="1" s="1"/>
  <c r="P1629" i="1" s="1"/>
  <c r="AB1631" i="1"/>
  <c r="L1630" i="1" s="1"/>
  <c r="AB1632" i="1"/>
  <c r="K1631" i="1" s="1"/>
  <c r="AB1633" i="1"/>
  <c r="L1631" i="1" s="1"/>
  <c r="AB1634" i="1"/>
  <c r="K1634" i="1" s="1"/>
  <c r="K1636" i="1" s="1"/>
  <c r="AB1635" i="1"/>
  <c r="L1634" i="1" s="1"/>
  <c r="AB1636" i="1"/>
  <c r="K1635" i="1" s="1"/>
  <c r="AB1637" i="1"/>
  <c r="L1635" i="1" s="1"/>
  <c r="AB1638" i="1"/>
  <c r="K1638" i="1" s="1"/>
  <c r="K1640" i="1" s="1"/>
  <c r="P1637" i="1" s="1"/>
  <c r="AB1639" i="1"/>
  <c r="L1638" i="1" s="1"/>
  <c r="AB1640" i="1"/>
  <c r="K1639" i="1" s="1"/>
  <c r="AB1641" i="1"/>
  <c r="L1639" i="1" s="1"/>
  <c r="AB1642" i="1"/>
  <c r="K1642" i="1" s="1"/>
  <c r="K1644" i="1" s="1"/>
  <c r="P1643" i="1" s="1"/>
  <c r="AB1643" i="1"/>
  <c r="L1642" i="1" s="1"/>
  <c r="AB1644" i="1"/>
  <c r="K1643" i="1" s="1"/>
  <c r="AB1645" i="1"/>
  <c r="L1643" i="1" s="1"/>
  <c r="AB1646" i="1"/>
  <c r="K1646" i="1" s="1"/>
  <c r="K1648" i="1" s="1"/>
  <c r="P1645" i="1" s="1"/>
  <c r="AB1647" i="1"/>
  <c r="L1646" i="1" s="1"/>
  <c r="AB1648" i="1"/>
  <c r="K1647" i="1" s="1"/>
  <c r="AB1649" i="1"/>
  <c r="L1647" i="1" s="1"/>
  <c r="AB1650" i="1"/>
  <c r="K1650" i="1" s="1"/>
  <c r="K1652" i="1" s="1"/>
  <c r="AB1651" i="1"/>
  <c r="L1650" i="1" s="1"/>
  <c r="L1652" i="1" s="1"/>
  <c r="AB1652" i="1"/>
  <c r="K1651" i="1" s="1"/>
  <c r="AB1653" i="1"/>
  <c r="L1651" i="1" s="1"/>
  <c r="AB1654" i="1"/>
  <c r="K1654" i="1" s="1"/>
  <c r="K1656" i="1" s="1"/>
  <c r="P1653" i="1" s="1"/>
  <c r="AB1655" i="1"/>
  <c r="L1654" i="1" s="1"/>
  <c r="AB1656" i="1"/>
  <c r="K1655" i="1" s="1"/>
  <c r="AB1657" i="1"/>
  <c r="L1655" i="1" s="1"/>
  <c r="AB1658" i="1"/>
  <c r="K1658" i="1" s="1"/>
  <c r="K1660" i="1" s="1"/>
  <c r="AB1659" i="1"/>
  <c r="L1658" i="1" s="1"/>
  <c r="L1660" i="1" s="1"/>
  <c r="AB1660" i="1"/>
  <c r="K1659" i="1" s="1"/>
  <c r="AB1661" i="1"/>
  <c r="L1659" i="1" s="1"/>
  <c r="AB1662" i="1"/>
  <c r="K1662" i="1" s="1"/>
  <c r="K1664" i="1" s="1"/>
  <c r="P1661" i="1" s="1"/>
  <c r="AB1663" i="1"/>
  <c r="L1662" i="1" s="1"/>
  <c r="AB1664" i="1"/>
  <c r="K1663" i="1" s="1"/>
  <c r="AB1665" i="1"/>
  <c r="L1663" i="1" s="1"/>
  <c r="AB1666" i="1"/>
  <c r="K1666" i="1" s="1"/>
  <c r="K1668" i="1" s="1"/>
  <c r="AB1667" i="1"/>
  <c r="L1666" i="1" s="1"/>
  <c r="AB1668" i="1"/>
  <c r="K1667" i="1" s="1"/>
  <c r="AB1669" i="1"/>
  <c r="L1667" i="1" s="1"/>
  <c r="AB1670" i="1"/>
  <c r="K1670" i="1" s="1"/>
  <c r="K1672" i="1" s="1"/>
  <c r="AB1671" i="1"/>
  <c r="L1670" i="1" s="1"/>
  <c r="AB1672" i="1"/>
  <c r="K1671" i="1" s="1"/>
  <c r="AB1673" i="1"/>
  <c r="L1671" i="1" s="1"/>
  <c r="AB1674" i="1"/>
  <c r="K1674" i="1" s="1"/>
  <c r="K1676" i="1" s="1"/>
  <c r="P1675" i="1" s="1"/>
  <c r="AB1675" i="1"/>
  <c r="L1674" i="1" s="1"/>
  <c r="AB1676" i="1"/>
  <c r="K1675" i="1" s="1"/>
  <c r="AB1677" i="1"/>
  <c r="L1675" i="1" s="1"/>
  <c r="AB1678" i="1"/>
  <c r="K1678" i="1" s="1"/>
  <c r="K1680" i="1" s="1"/>
  <c r="P1677" i="1" s="1"/>
  <c r="AB1679" i="1"/>
  <c r="L1678" i="1" s="1"/>
  <c r="AB1680" i="1"/>
  <c r="K1679" i="1" s="1"/>
  <c r="AB1681" i="1"/>
  <c r="L1679" i="1" s="1"/>
  <c r="AB1682" i="1"/>
  <c r="K1682" i="1" s="1"/>
  <c r="K1684" i="1" s="1"/>
  <c r="AB1683" i="1"/>
  <c r="L1682" i="1" s="1"/>
  <c r="L1684" i="1" s="1"/>
  <c r="AB1684" i="1"/>
  <c r="K1683" i="1" s="1"/>
  <c r="AB1685" i="1"/>
  <c r="L1683" i="1" s="1"/>
  <c r="AB1686" i="1"/>
  <c r="K1686" i="1" s="1"/>
  <c r="K1688" i="1" s="1"/>
  <c r="P1685" i="1" s="1"/>
  <c r="AB1687" i="1"/>
  <c r="L1686" i="1" s="1"/>
  <c r="AB1688" i="1"/>
  <c r="K1687" i="1" s="1"/>
  <c r="AB1689" i="1"/>
  <c r="L1687" i="1" s="1"/>
  <c r="AB1690" i="1"/>
  <c r="K1690" i="1" s="1"/>
  <c r="K1692" i="1" s="1"/>
  <c r="P1691" i="1" s="1"/>
  <c r="AB1692" i="1"/>
  <c r="K1691" i="1" s="1"/>
  <c r="AB1693" i="1"/>
  <c r="L1691" i="1" s="1"/>
  <c r="AB1694" i="1"/>
  <c r="K1694" i="1" s="1"/>
  <c r="AB1696" i="1"/>
  <c r="K1695" i="1" s="1"/>
  <c r="AB1697" i="1"/>
  <c r="L1695" i="1" s="1"/>
  <c r="AB1698" i="1"/>
  <c r="K1698" i="1" s="1"/>
  <c r="AB1699" i="1"/>
  <c r="L1698" i="1" s="1"/>
  <c r="L1700" i="1" s="1"/>
  <c r="AB1700" i="1"/>
  <c r="K1699" i="1" s="1"/>
  <c r="AB1701" i="1"/>
  <c r="L1699" i="1" s="1"/>
  <c r="AB1702" i="1"/>
  <c r="K1702" i="1" s="1"/>
  <c r="AB1703" i="1"/>
  <c r="L1702" i="1" s="1"/>
  <c r="AB1704" i="1"/>
  <c r="K1703" i="1" s="1"/>
  <c r="AB1705" i="1"/>
  <c r="L1703" i="1" s="1"/>
  <c r="AB1706" i="1"/>
  <c r="K1706" i="1" s="1"/>
  <c r="K1708" i="1" s="1"/>
  <c r="AB1707" i="1"/>
  <c r="L1706" i="1" s="1"/>
  <c r="L1708" i="1" s="1"/>
  <c r="AB1708" i="1"/>
  <c r="K1707" i="1" s="1"/>
  <c r="AB1709" i="1"/>
  <c r="L1707" i="1" s="1"/>
  <c r="AB1710" i="1"/>
  <c r="K1710" i="1" s="1"/>
  <c r="AB1711" i="1"/>
  <c r="L1710" i="1" s="1"/>
  <c r="AB1712" i="1"/>
  <c r="K1711" i="1" s="1"/>
  <c r="AB1713" i="1"/>
  <c r="L1711" i="1" s="1"/>
  <c r="AB1714" i="1"/>
  <c r="K1714" i="1" s="1"/>
  <c r="AB1715" i="1"/>
  <c r="L1714" i="1" s="1"/>
  <c r="AB1716" i="1"/>
  <c r="K1715" i="1" s="1"/>
  <c r="AB1717" i="1"/>
  <c r="L1715" i="1" s="1"/>
  <c r="AB1718" i="1"/>
  <c r="K1718" i="1" s="1"/>
  <c r="AB1719" i="1"/>
  <c r="L1718" i="1" s="1"/>
  <c r="AB1720" i="1"/>
  <c r="K1719" i="1" s="1"/>
  <c r="AB1721" i="1"/>
  <c r="L1719" i="1" s="1"/>
  <c r="AB1722" i="1"/>
  <c r="K1722" i="1" s="1"/>
  <c r="K1724" i="1" s="1"/>
  <c r="AB1723" i="1"/>
  <c r="L1722" i="1" s="1"/>
  <c r="L1724" i="1" s="1"/>
  <c r="AB1724" i="1"/>
  <c r="K1723" i="1" s="1"/>
  <c r="AB1725" i="1"/>
  <c r="L1723" i="1" s="1"/>
  <c r="AB1726" i="1"/>
  <c r="K1726" i="1" s="1"/>
  <c r="AB1727" i="1"/>
  <c r="L1726" i="1" s="1"/>
  <c r="AB1728" i="1"/>
  <c r="K1727" i="1" s="1"/>
  <c r="AB1729" i="1"/>
  <c r="L1727" i="1" s="1"/>
  <c r="AB1730" i="1"/>
  <c r="K1730" i="1" s="1"/>
  <c r="AB1731" i="1"/>
  <c r="L1730" i="1" s="1"/>
  <c r="AB1732" i="1"/>
  <c r="K1731" i="1" s="1"/>
  <c r="AB1733" i="1"/>
  <c r="L1731" i="1" s="1"/>
  <c r="AB1734" i="1"/>
  <c r="K1734" i="1" s="1"/>
  <c r="AB1735" i="1"/>
  <c r="L1734" i="1" s="1"/>
  <c r="AB1736" i="1"/>
  <c r="K1735" i="1" s="1"/>
  <c r="AB1737" i="1"/>
  <c r="L1735" i="1" s="1"/>
  <c r="AB1738" i="1"/>
  <c r="K1738" i="1" s="1"/>
  <c r="AB1739" i="1"/>
  <c r="L1738" i="1" s="1"/>
  <c r="AB1740" i="1"/>
  <c r="K1739" i="1" s="1"/>
  <c r="AB1741" i="1"/>
  <c r="L1739" i="1" s="1"/>
  <c r="AB1742" i="1"/>
  <c r="K1742" i="1" s="1"/>
  <c r="AB1743" i="1"/>
  <c r="L1742" i="1" s="1"/>
  <c r="AB1744" i="1"/>
  <c r="K1743" i="1" s="1"/>
  <c r="AB1745" i="1"/>
  <c r="L1743" i="1" s="1"/>
  <c r="AB1746" i="1"/>
  <c r="AB1747" i="1"/>
  <c r="L1746" i="1" s="1"/>
  <c r="L1748" i="1" s="1"/>
  <c r="P1747" i="1" s="1"/>
  <c r="AB1748" i="1"/>
  <c r="K1747" i="1" s="1"/>
  <c r="AB1749" i="1"/>
  <c r="L1747" i="1" s="1"/>
  <c r="AB1750" i="1"/>
  <c r="K1750" i="1" s="1"/>
  <c r="AB1751" i="1"/>
  <c r="L1750" i="1" s="1"/>
  <c r="AB1752" i="1"/>
  <c r="K1751" i="1" s="1"/>
  <c r="AB1753" i="1"/>
  <c r="L1751" i="1" s="1"/>
  <c r="AB1754" i="1"/>
  <c r="K1754" i="1" s="1"/>
  <c r="AB1755" i="1"/>
  <c r="L1754" i="1" s="1"/>
  <c r="AB1756" i="1"/>
  <c r="K1755" i="1" s="1"/>
  <c r="AB1757" i="1"/>
  <c r="L1755" i="1" s="1"/>
  <c r="AB1758" i="1"/>
  <c r="K1758" i="1" s="1"/>
  <c r="AB1759" i="1"/>
  <c r="L1758" i="1" s="1"/>
  <c r="AB1760" i="1"/>
  <c r="K1759" i="1" s="1"/>
  <c r="AB1761" i="1"/>
  <c r="L1759" i="1" s="1"/>
  <c r="AB1762" i="1"/>
  <c r="K1762" i="1" s="1"/>
  <c r="AB1763" i="1"/>
  <c r="L1762" i="1" s="1"/>
  <c r="AB1764" i="1"/>
  <c r="K1763" i="1" s="1"/>
  <c r="AB1765" i="1"/>
  <c r="L1763" i="1" s="1"/>
  <c r="AB1766" i="1"/>
  <c r="K1766" i="1" s="1"/>
  <c r="AB1767" i="1"/>
  <c r="L1766" i="1" s="1"/>
  <c r="AB1768" i="1"/>
  <c r="K1767" i="1" s="1"/>
  <c r="AB1769" i="1"/>
  <c r="L1767" i="1" s="1"/>
  <c r="AB1770" i="1"/>
  <c r="K1770" i="1" s="1"/>
  <c r="AB1771" i="1"/>
  <c r="L1770" i="1" s="1"/>
  <c r="AB1772" i="1"/>
  <c r="K1771" i="1" s="1"/>
  <c r="AB1773" i="1"/>
  <c r="L1771" i="1" s="1"/>
  <c r="AB1774" i="1"/>
  <c r="K1774" i="1" s="1"/>
  <c r="AB1775" i="1"/>
  <c r="L1774" i="1" s="1"/>
  <c r="AB1776" i="1"/>
  <c r="K1775" i="1" s="1"/>
  <c r="AB1777" i="1"/>
  <c r="L1775" i="1" s="1"/>
  <c r="AB1778" i="1"/>
  <c r="K1778" i="1" s="1"/>
  <c r="K1780" i="1" s="1"/>
  <c r="AB1779" i="1"/>
  <c r="L1778" i="1" s="1"/>
  <c r="L1780" i="1" s="1"/>
  <c r="AB1780" i="1"/>
  <c r="K1779" i="1" s="1"/>
  <c r="AB1781" i="1"/>
  <c r="L1779" i="1" s="1"/>
  <c r="AB1782" i="1"/>
  <c r="K1782" i="1" s="1"/>
  <c r="K1784" i="1" s="1"/>
  <c r="AB1783" i="1"/>
  <c r="L1782" i="1" s="1"/>
  <c r="L1784" i="1" s="1"/>
  <c r="AB1784" i="1"/>
  <c r="K1783" i="1" s="1"/>
  <c r="AB1785" i="1"/>
  <c r="L1783" i="1" s="1"/>
  <c r="AB1786" i="1"/>
  <c r="K1786" i="1" s="1"/>
  <c r="K1788" i="1" s="1"/>
  <c r="AB1787" i="1"/>
  <c r="L1786" i="1" s="1"/>
  <c r="L1788" i="1" s="1"/>
  <c r="AB1788" i="1"/>
  <c r="K1787" i="1" s="1"/>
  <c r="AB1789" i="1"/>
  <c r="L1787" i="1" s="1"/>
  <c r="AB1790" i="1"/>
  <c r="K1790" i="1" s="1"/>
  <c r="AB1791" i="1"/>
  <c r="L1790" i="1" s="1"/>
  <c r="AB1792" i="1"/>
  <c r="K1791" i="1" s="1"/>
  <c r="AB1793" i="1"/>
  <c r="L1791" i="1" s="1"/>
  <c r="AB1794" i="1"/>
  <c r="K1794" i="1" s="1"/>
  <c r="K1796" i="1" s="1"/>
  <c r="AB1795" i="1"/>
  <c r="L1794" i="1" s="1"/>
  <c r="L1796" i="1" s="1"/>
  <c r="AB1796" i="1"/>
  <c r="K1795" i="1" s="1"/>
  <c r="AB1797" i="1"/>
  <c r="L1795" i="1" s="1"/>
  <c r="AB1798" i="1"/>
  <c r="K1798" i="1" s="1"/>
  <c r="K1800" i="1" s="1"/>
  <c r="AB1799" i="1"/>
  <c r="L1798" i="1" s="1"/>
  <c r="L1800" i="1" s="1"/>
  <c r="AB1800" i="1"/>
  <c r="K1799" i="1" s="1"/>
  <c r="AB1801" i="1"/>
  <c r="L1799" i="1" s="1"/>
  <c r="AB1802" i="1"/>
  <c r="K1802" i="1" s="1"/>
  <c r="AB1803" i="1"/>
  <c r="L1802" i="1" s="1"/>
  <c r="AB1804" i="1"/>
  <c r="K1803" i="1" s="1"/>
  <c r="AB1805" i="1"/>
  <c r="L1803" i="1" s="1"/>
  <c r="AB1806" i="1"/>
  <c r="K1806" i="1" s="1"/>
  <c r="K1808" i="1" s="1"/>
  <c r="AB1807" i="1"/>
  <c r="L1806" i="1" s="1"/>
  <c r="L1808" i="1" s="1"/>
  <c r="AB1808" i="1"/>
  <c r="K1807" i="1" s="1"/>
  <c r="AB1809" i="1"/>
  <c r="L1807" i="1" s="1"/>
  <c r="AB1810" i="1"/>
  <c r="AB1811" i="1"/>
  <c r="AB1812" i="1"/>
  <c r="AB1813" i="1"/>
  <c r="L1811" i="1" s="1"/>
  <c r="AB1814" i="1"/>
  <c r="K1814" i="1" s="1"/>
  <c r="K1816" i="1" s="1"/>
  <c r="AB1815" i="1"/>
  <c r="L1814" i="1" s="1"/>
  <c r="AB1816" i="1"/>
  <c r="K1815" i="1" s="1"/>
  <c r="AB1817" i="1"/>
  <c r="L1815" i="1" s="1"/>
  <c r="AB1818" i="1"/>
  <c r="K1818" i="1" s="1"/>
  <c r="AB1819" i="1"/>
  <c r="L1818" i="1" s="1"/>
  <c r="L1820" i="1" s="1"/>
  <c r="AB1820" i="1"/>
  <c r="K1819" i="1" s="1"/>
  <c r="AB1821" i="1"/>
  <c r="L1819" i="1" s="1"/>
  <c r="AB1822" i="1"/>
  <c r="K1822" i="1" s="1"/>
  <c r="K1824" i="1" s="1"/>
  <c r="AB1823" i="1"/>
  <c r="L1822" i="1" s="1"/>
  <c r="L1824" i="1" s="1"/>
  <c r="AB1824" i="1"/>
  <c r="K1823" i="1" s="1"/>
  <c r="AB1825" i="1"/>
  <c r="L1823" i="1" s="1"/>
  <c r="AB1826" i="1"/>
  <c r="K1826" i="1" s="1"/>
  <c r="AB1827" i="1"/>
  <c r="L1826" i="1" s="1"/>
  <c r="AB1828" i="1"/>
  <c r="K1827" i="1" s="1"/>
  <c r="AB1829" i="1"/>
  <c r="L1827" i="1" s="1"/>
  <c r="AB1830" i="1"/>
  <c r="K1830" i="1" s="1"/>
  <c r="K1832" i="1" s="1"/>
  <c r="AB1831" i="1"/>
  <c r="L1830" i="1" s="1"/>
  <c r="L1832" i="1" s="1"/>
  <c r="AB1832" i="1"/>
  <c r="K1831" i="1" s="1"/>
  <c r="AB1833" i="1"/>
  <c r="L1831" i="1" s="1"/>
  <c r="AB1834" i="1"/>
  <c r="K1834" i="1" s="1"/>
  <c r="K1836" i="1" s="1"/>
  <c r="AB1835" i="1"/>
  <c r="L1834" i="1" s="1"/>
  <c r="L1836" i="1" s="1"/>
  <c r="AB1836" i="1"/>
  <c r="K1835" i="1" s="1"/>
  <c r="AB1837" i="1"/>
  <c r="L1835" i="1" s="1"/>
  <c r="AB1838" i="1"/>
  <c r="K1838" i="1" s="1"/>
  <c r="AB1839" i="1"/>
  <c r="L1838" i="1" s="1"/>
  <c r="AB1840" i="1"/>
  <c r="K1839" i="1" s="1"/>
  <c r="AB1841" i="1"/>
  <c r="L1839" i="1" s="1"/>
  <c r="AB1842" i="1"/>
  <c r="K1842" i="1" s="1"/>
  <c r="K1844" i="1" s="1"/>
  <c r="AB1843" i="1"/>
  <c r="L1842" i="1" s="1"/>
  <c r="L1844" i="1" s="1"/>
  <c r="AB1844" i="1"/>
  <c r="K1843" i="1" s="1"/>
  <c r="AB1845" i="1"/>
  <c r="L1843" i="1" s="1"/>
  <c r="AB1846" i="1"/>
  <c r="K1846" i="1" s="1"/>
  <c r="K1848" i="1" s="1"/>
  <c r="AB1847" i="1"/>
  <c r="L1846" i="1" s="1"/>
  <c r="L1848" i="1" s="1"/>
  <c r="AB1848" i="1"/>
  <c r="K1847" i="1" s="1"/>
  <c r="AB1849" i="1"/>
  <c r="L1847" i="1" s="1"/>
  <c r="AB1850" i="1"/>
  <c r="K1850" i="1" s="1"/>
  <c r="K1852" i="1" s="1"/>
  <c r="AB1851" i="1"/>
  <c r="L1850" i="1" s="1"/>
  <c r="L1852" i="1" s="1"/>
  <c r="AB1852" i="1"/>
  <c r="K1851" i="1" s="1"/>
  <c r="AB1853" i="1"/>
  <c r="L1851" i="1" s="1"/>
  <c r="AB1854" i="1"/>
  <c r="K1854" i="1" s="1"/>
  <c r="K1856" i="1" s="1"/>
  <c r="AB1855" i="1"/>
  <c r="L1854" i="1" s="1"/>
  <c r="L1856" i="1" s="1"/>
  <c r="AB1856" i="1"/>
  <c r="K1855" i="1" s="1"/>
  <c r="AB1857" i="1"/>
  <c r="L1855" i="1" s="1"/>
  <c r="AB1858" i="1"/>
  <c r="K1858" i="1" s="1"/>
  <c r="K1860" i="1" s="1"/>
  <c r="AB1859" i="1"/>
  <c r="L1858" i="1" s="1"/>
  <c r="L1860" i="1" s="1"/>
  <c r="AB1860" i="1"/>
  <c r="K1859" i="1" s="1"/>
  <c r="AB1861" i="1"/>
  <c r="L1859" i="1" s="1"/>
  <c r="AB1862" i="1"/>
  <c r="K1862" i="1" s="1"/>
  <c r="AB1863" i="1"/>
  <c r="L1862" i="1" s="1"/>
  <c r="AB1864" i="1"/>
  <c r="K1863" i="1" s="1"/>
  <c r="AB1865" i="1"/>
  <c r="L1863" i="1" s="1"/>
  <c r="AB1866" i="1"/>
  <c r="K1866" i="1" s="1"/>
  <c r="K1868" i="1" s="1"/>
  <c r="AB1867" i="1"/>
  <c r="L1866" i="1" s="1"/>
  <c r="L1868" i="1" s="1"/>
  <c r="AB1868" i="1"/>
  <c r="K1867" i="1" s="1"/>
  <c r="AB1869" i="1"/>
  <c r="L1867" i="1" s="1"/>
  <c r="AB1870" i="1"/>
  <c r="K1870" i="1" s="1"/>
  <c r="AB1871" i="1"/>
  <c r="L1870" i="1" s="1"/>
  <c r="AB1872" i="1"/>
  <c r="K1871" i="1" s="1"/>
  <c r="AB1873" i="1"/>
  <c r="L1871" i="1" s="1"/>
  <c r="AB1874" i="1"/>
  <c r="K1874" i="1" s="1"/>
  <c r="K1876" i="1" s="1"/>
  <c r="AB1875" i="1"/>
  <c r="L1874" i="1" s="1"/>
  <c r="L1876" i="1" s="1"/>
  <c r="AB1876" i="1"/>
  <c r="K1875" i="1" s="1"/>
  <c r="AB1877" i="1"/>
  <c r="L1875" i="1" s="1"/>
  <c r="AB1878" i="1"/>
  <c r="K1878" i="1" s="1"/>
  <c r="AB1879" i="1"/>
  <c r="L1878" i="1" s="1"/>
  <c r="AB1880" i="1"/>
  <c r="K1879" i="1" s="1"/>
  <c r="AB1881" i="1"/>
  <c r="L1879" i="1" s="1"/>
  <c r="AB1882" i="1"/>
  <c r="K1882" i="1" s="1"/>
  <c r="K1884" i="1" s="1"/>
  <c r="AB1883" i="1"/>
  <c r="L1882" i="1" s="1"/>
  <c r="L1884" i="1" s="1"/>
  <c r="AB1884" i="1"/>
  <c r="K1883" i="1" s="1"/>
  <c r="AB1885" i="1"/>
  <c r="L1883" i="1" s="1"/>
  <c r="AB1886" i="1"/>
  <c r="K1886" i="1" s="1"/>
  <c r="AB1887" i="1"/>
  <c r="L1886" i="1" s="1"/>
  <c r="AB1888" i="1"/>
  <c r="K1887" i="1" s="1"/>
  <c r="AB1889" i="1"/>
  <c r="L1887" i="1" s="1"/>
  <c r="AB1890" i="1"/>
  <c r="K1890" i="1" s="1"/>
  <c r="K1892" i="1" s="1"/>
  <c r="AB1891" i="1"/>
  <c r="L1890" i="1" s="1"/>
  <c r="L1892" i="1" s="1"/>
  <c r="AB1892" i="1"/>
  <c r="K1891" i="1" s="1"/>
  <c r="AB1893" i="1"/>
  <c r="L1891" i="1" s="1"/>
  <c r="AB1894" i="1"/>
  <c r="K1894" i="1" s="1"/>
  <c r="AB1895" i="1"/>
  <c r="L1894" i="1" s="1"/>
  <c r="AB1896" i="1"/>
  <c r="K1895" i="1" s="1"/>
  <c r="AB1897" i="1"/>
  <c r="L1895" i="1" s="1"/>
  <c r="AB1898" i="1"/>
  <c r="K1898" i="1" s="1"/>
  <c r="K1900" i="1" s="1"/>
  <c r="AB1899" i="1"/>
  <c r="L1898" i="1" s="1"/>
  <c r="L1900" i="1" s="1"/>
  <c r="AB1900" i="1"/>
  <c r="K1899" i="1" s="1"/>
  <c r="AB1901" i="1"/>
  <c r="L1899" i="1" s="1"/>
  <c r="AB1902" i="1"/>
  <c r="K1902" i="1" s="1"/>
  <c r="K1904" i="1" s="1"/>
  <c r="AB1903" i="1"/>
  <c r="L1902" i="1" s="1"/>
  <c r="L1904" i="1" s="1"/>
  <c r="AB1904" i="1"/>
  <c r="K1903" i="1" s="1"/>
  <c r="AB1905" i="1"/>
  <c r="L1903" i="1" s="1"/>
  <c r="AB1906" i="1"/>
  <c r="K1906" i="1" s="1"/>
  <c r="AB1907" i="1"/>
  <c r="L1906" i="1" s="1"/>
  <c r="AB1908" i="1"/>
  <c r="K1907" i="1" s="1"/>
  <c r="AB1909" i="1"/>
  <c r="L1907" i="1" s="1"/>
  <c r="AB1910" i="1"/>
  <c r="K1910" i="1" s="1"/>
  <c r="AB1911" i="1"/>
  <c r="L1910" i="1" s="1"/>
  <c r="AB1912" i="1"/>
  <c r="K1911" i="1" s="1"/>
  <c r="AB1913" i="1"/>
  <c r="L1911" i="1" s="1"/>
  <c r="AB1914" i="1"/>
  <c r="K1914" i="1" s="1"/>
  <c r="K1916" i="1" s="1"/>
  <c r="AB1915" i="1"/>
  <c r="L1914" i="1" s="1"/>
  <c r="L1916" i="1" s="1"/>
  <c r="AB1916" i="1"/>
  <c r="K1915" i="1" s="1"/>
  <c r="AB1917" i="1"/>
  <c r="L1915" i="1" s="1"/>
  <c r="AB1918" i="1"/>
  <c r="K1918" i="1" s="1"/>
  <c r="AB1919" i="1"/>
  <c r="L1918" i="1" s="1"/>
  <c r="AB1920" i="1"/>
  <c r="K1919" i="1" s="1"/>
  <c r="AB1921" i="1"/>
  <c r="L1919" i="1" s="1"/>
  <c r="AB1922" i="1"/>
  <c r="K1922" i="1" s="1"/>
  <c r="K1924" i="1" s="1"/>
  <c r="AB1923" i="1"/>
  <c r="L1922" i="1" s="1"/>
  <c r="L1924" i="1" s="1"/>
  <c r="AB1924" i="1"/>
  <c r="K1923" i="1" s="1"/>
  <c r="AB1925" i="1"/>
  <c r="L1923" i="1" s="1"/>
  <c r="AB1926" i="1"/>
  <c r="K1926" i="1" s="1"/>
  <c r="AB1927" i="1"/>
  <c r="L1926" i="1" s="1"/>
  <c r="L1928" i="1" s="1"/>
  <c r="AB1928" i="1"/>
  <c r="K1927" i="1" s="1"/>
  <c r="AB1929" i="1"/>
  <c r="L1927" i="1" s="1"/>
  <c r="AB1930" i="1"/>
  <c r="K1930" i="1" s="1"/>
  <c r="K1932" i="1" s="1"/>
  <c r="AB1931" i="1"/>
  <c r="L1930" i="1" s="1"/>
  <c r="L1932" i="1" s="1"/>
  <c r="AB1932" i="1"/>
  <c r="K1931" i="1" s="1"/>
  <c r="AB1933" i="1"/>
  <c r="L1931" i="1" s="1"/>
  <c r="AB1934" i="1"/>
  <c r="K1934" i="1" s="1"/>
  <c r="K1936" i="1" s="1"/>
  <c r="AB1935" i="1"/>
  <c r="L1934" i="1" s="1"/>
  <c r="L1936" i="1" s="1"/>
  <c r="AB1936" i="1"/>
  <c r="K1935" i="1" s="1"/>
  <c r="AB1937" i="1"/>
  <c r="L1935" i="1" s="1"/>
  <c r="AB1938" i="1"/>
  <c r="K1938" i="1" s="1"/>
  <c r="K1940" i="1" s="1"/>
  <c r="AB1939" i="1"/>
  <c r="L1938" i="1" s="1"/>
  <c r="L1940" i="1" s="1"/>
  <c r="AB1940" i="1"/>
  <c r="K1939" i="1" s="1"/>
  <c r="AB1941" i="1"/>
  <c r="L1939" i="1" s="1"/>
  <c r="AB1942" i="1"/>
  <c r="K1942" i="1" s="1"/>
  <c r="AB1943" i="1"/>
  <c r="L1942" i="1" s="1"/>
  <c r="L1944" i="1" s="1"/>
  <c r="AB1944" i="1"/>
  <c r="K1943" i="1" s="1"/>
  <c r="AB1945" i="1"/>
  <c r="L1943" i="1" s="1"/>
  <c r="AB1946" i="1"/>
  <c r="K1946" i="1" s="1"/>
  <c r="K1948" i="1" s="1"/>
  <c r="AB1947" i="1"/>
  <c r="L1946" i="1" s="1"/>
  <c r="L1948" i="1" s="1"/>
  <c r="AB1948" i="1"/>
  <c r="K1947" i="1" s="1"/>
  <c r="AB1949" i="1"/>
  <c r="L1947" i="1" s="1"/>
  <c r="AB1950" i="1"/>
  <c r="K1950" i="1" s="1"/>
  <c r="AB1951" i="1"/>
  <c r="L1950" i="1" s="1"/>
  <c r="AB1952" i="1"/>
  <c r="K1951" i="1" s="1"/>
  <c r="AB1953" i="1"/>
  <c r="L1951" i="1" s="1"/>
  <c r="AB1954" i="1"/>
  <c r="K1954" i="1" s="1"/>
  <c r="K1956" i="1" s="1"/>
  <c r="AB1955" i="1"/>
  <c r="L1954" i="1" s="1"/>
  <c r="L1956" i="1" s="1"/>
  <c r="AB1956" i="1"/>
  <c r="K1955" i="1" s="1"/>
  <c r="AB1957" i="1"/>
  <c r="L1955" i="1" s="1"/>
  <c r="AB1958" i="1"/>
  <c r="K1958" i="1" s="1"/>
  <c r="AB1959" i="1"/>
  <c r="L1958" i="1" s="1"/>
  <c r="AB1960" i="1"/>
  <c r="K1959" i="1" s="1"/>
  <c r="AB1961" i="1"/>
  <c r="L1959" i="1" s="1"/>
  <c r="AB1962" i="1"/>
  <c r="K1962" i="1" s="1"/>
  <c r="AB1963" i="1"/>
  <c r="L1962" i="1" s="1"/>
  <c r="AB1964" i="1"/>
  <c r="K1963" i="1" s="1"/>
  <c r="AB1965" i="1"/>
  <c r="L1963" i="1" s="1"/>
  <c r="AB1966" i="1"/>
  <c r="K1966" i="1" s="1"/>
  <c r="AB1967" i="1"/>
  <c r="L1966" i="1" s="1"/>
  <c r="AB1968" i="1"/>
  <c r="K1967" i="1" s="1"/>
  <c r="AB1969" i="1"/>
  <c r="L1967" i="1" s="1"/>
  <c r="AB1970" i="1"/>
  <c r="K1970" i="1" s="1"/>
  <c r="K1972" i="1" s="1"/>
  <c r="AB1971" i="1"/>
  <c r="L1970" i="1" s="1"/>
  <c r="L1972" i="1" s="1"/>
  <c r="AB1972" i="1"/>
  <c r="K1971" i="1" s="1"/>
  <c r="AB1973" i="1"/>
  <c r="L1971" i="1" s="1"/>
  <c r="AB1974" i="1"/>
  <c r="K1974" i="1" s="1"/>
  <c r="K1976" i="1" s="1"/>
  <c r="AB1975" i="1"/>
  <c r="L1974" i="1" s="1"/>
  <c r="AB1976" i="1"/>
  <c r="K1975" i="1" s="1"/>
  <c r="AB1977" i="1"/>
  <c r="L1975" i="1" s="1"/>
  <c r="AB1978" i="1"/>
  <c r="K1978" i="1" s="1"/>
  <c r="AB1979" i="1"/>
  <c r="L1978" i="1" s="1"/>
  <c r="AB1980" i="1"/>
  <c r="K1979" i="1" s="1"/>
  <c r="AB1981" i="1"/>
  <c r="L1979" i="1" s="1"/>
  <c r="AB1982" i="1"/>
  <c r="K1982" i="1" s="1"/>
  <c r="AB1983" i="1"/>
  <c r="L1982" i="1" s="1"/>
  <c r="AB1984" i="1"/>
  <c r="K1983" i="1" s="1"/>
  <c r="AB1985" i="1"/>
  <c r="L1983" i="1" s="1"/>
  <c r="AB1986" i="1"/>
  <c r="K1986" i="1" s="1"/>
  <c r="AB1987" i="1"/>
  <c r="L1986" i="1" s="1"/>
  <c r="AB1988" i="1"/>
  <c r="K1987" i="1" s="1"/>
  <c r="AB1989" i="1"/>
  <c r="L1987" i="1" s="1"/>
  <c r="AB1990" i="1"/>
  <c r="K1990" i="1" s="1"/>
  <c r="AB1991" i="1"/>
  <c r="L1990" i="1" s="1"/>
  <c r="AB1992" i="1"/>
  <c r="K1991" i="1" s="1"/>
  <c r="AB1993" i="1"/>
  <c r="L1991" i="1" s="1"/>
  <c r="AB1994" i="1"/>
  <c r="K1994" i="1" s="1"/>
  <c r="K1996" i="1" s="1"/>
  <c r="AB1995" i="1"/>
  <c r="L1994" i="1" s="1"/>
  <c r="L1996" i="1" s="1"/>
  <c r="AB1996" i="1"/>
  <c r="K1995" i="1" s="1"/>
  <c r="AB1997" i="1"/>
  <c r="L1995" i="1" s="1"/>
  <c r="AB1998" i="1"/>
  <c r="K1998" i="1" s="1"/>
  <c r="K2000" i="1" s="1"/>
  <c r="AB1999" i="1"/>
  <c r="L1998" i="1" s="1"/>
  <c r="L2000" i="1" s="1"/>
  <c r="AB2000" i="1"/>
  <c r="K1999" i="1" s="1"/>
  <c r="AB2001" i="1"/>
  <c r="L1999" i="1" s="1"/>
  <c r="AB2002" i="1"/>
  <c r="K2002" i="1" s="1"/>
  <c r="AB2004" i="1"/>
  <c r="K2003" i="1" s="1"/>
  <c r="AB2005" i="1"/>
  <c r="L2003" i="1" s="1"/>
  <c r="AB2006" i="1"/>
  <c r="K2006" i="1" s="1"/>
  <c r="AB2007" i="1"/>
  <c r="L2006" i="1" s="1"/>
  <c r="AB2008" i="1"/>
  <c r="K2007" i="1" s="1"/>
  <c r="AB2009" i="1"/>
  <c r="L2007" i="1" s="1"/>
  <c r="AB2010" i="1"/>
  <c r="K2010" i="1" s="1"/>
  <c r="K2012" i="1" s="1"/>
  <c r="P2011" i="1" s="1"/>
  <c r="AB2011" i="1"/>
  <c r="L2010" i="1" s="1"/>
  <c r="L2012" i="1" s="1"/>
  <c r="AB2012" i="1"/>
  <c r="K2011" i="1" s="1"/>
  <c r="AB2013" i="1"/>
  <c r="L2011" i="1" s="1"/>
  <c r="AB2014" i="1"/>
  <c r="K2014" i="1" s="1"/>
  <c r="AB2015" i="1"/>
  <c r="L2014" i="1" s="1"/>
  <c r="AB2016" i="1"/>
  <c r="K2015" i="1" s="1"/>
  <c r="AB2017" i="1"/>
  <c r="L2015" i="1" s="1"/>
  <c r="AB2018" i="1"/>
  <c r="K2018" i="1" s="1"/>
  <c r="AB2019" i="1"/>
  <c r="L2018" i="1" s="1"/>
  <c r="AB2020" i="1"/>
  <c r="K2019" i="1" s="1"/>
  <c r="AB2021" i="1"/>
  <c r="L2019" i="1" s="1"/>
  <c r="AB2022" i="1"/>
  <c r="K2022" i="1" s="1"/>
  <c r="AB2023" i="1"/>
  <c r="L2022" i="1" s="1"/>
  <c r="AB2024" i="1"/>
  <c r="K2023" i="1" s="1"/>
  <c r="AB2025" i="1"/>
  <c r="L2023" i="1" s="1"/>
  <c r="AB2026" i="1"/>
  <c r="K2026" i="1" s="1"/>
  <c r="K2028" i="1" s="1"/>
  <c r="P2027" i="1" s="1"/>
  <c r="AB2027" i="1"/>
  <c r="L2026" i="1" s="1"/>
  <c r="L2028" i="1" s="1"/>
  <c r="AB2028" i="1"/>
  <c r="K2027" i="1" s="1"/>
  <c r="AB2029" i="1"/>
  <c r="L2027" i="1" s="1"/>
  <c r="AB2030" i="1"/>
  <c r="K2030" i="1" s="1"/>
  <c r="K2032" i="1" s="1"/>
  <c r="P2029" i="1" s="1"/>
  <c r="AB2031" i="1"/>
  <c r="L2030" i="1" s="1"/>
  <c r="L2032" i="1" s="1"/>
  <c r="AB2032" i="1"/>
  <c r="K2031" i="1" s="1"/>
  <c r="AB2033" i="1"/>
  <c r="L2031" i="1" s="1"/>
  <c r="AB2034" i="1"/>
  <c r="K2034" i="1" s="1"/>
  <c r="K2036" i="1" s="1"/>
  <c r="P2035" i="1" s="1"/>
  <c r="AB2035" i="1"/>
  <c r="L2034" i="1" s="1"/>
  <c r="L2036" i="1" s="1"/>
  <c r="AB2036" i="1"/>
  <c r="K2035" i="1" s="1"/>
  <c r="AB2037" i="1"/>
  <c r="L2035" i="1" s="1"/>
  <c r="AB2038" i="1"/>
  <c r="K2038" i="1" s="1"/>
  <c r="K2040" i="1" s="1"/>
  <c r="P2037" i="1" s="1"/>
  <c r="AB2039" i="1"/>
  <c r="L2038" i="1" s="1"/>
  <c r="L2040" i="1" s="1"/>
  <c r="AB2040" i="1"/>
  <c r="K2039" i="1" s="1"/>
  <c r="AB2041" i="1"/>
  <c r="L2039" i="1" s="1"/>
  <c r="AB2042" i="1"/>
  <c r="K2042" i="1" s="1"/>
  <c r="K2044" i="1" s="1"/>
  <c r="P2043" i="1" s="1"/>
  <c r="AB2043" i="1"/>
  <c r="L2042" i="1" s="1"/>
  <c r="L2044" i="1" s="1"/>
  <c r="AB2044" i="1"/>
  <c r="K2043" i="1" s="1"/>
  <c r="AB2045" i="1"/>
  <c r="L2043" i="1" s="1"/>
  <c r="AB2046" i="1"/>
  <c r="K2046" i="1" s="1"/>
  <c r="AB2047" i="1"/>
  <c r="L2046" i="1" s="1"/>
  <c r="AB2048" i="1"/>
  <c r="K2047" i="1" s="1"/>
  <c r="AB2049" i="1"/>
  <c r="L2047" i="1" s="1"/>
  <c r="AB2050" i="1"/>
  <c r="K2050" i="1" s="1"/>
  <c r="K2052" i="1" s="1"/>
  <c r="P2051" i="1" s="1"/>
  <c r="AB2051" i="1"/>
  <c r="L2050" i="1" s="1"/>
  <c r="L2052" i="1" s="1"/>
  <c r="AB2052" i="1"/>
  <c r="K2051" i="1" s="1"/>
  <c r="AB2053" i="1"/>
  <c r="L2051" i="1" s="1"/>
  <c r="AB2054" i="1"/>
  <c r="K2054" i="1" s="1"/>
  <c r="K2056" i="1" s="1"/>
  <c r="P2053" i="1" s="1"/>
  <c r="AB2055" i="1"/>
  <c r="L2054" i="1" s="1"/>
  <c r="L2056" i="1" s="1"/>
  <c r="AB2056" i="1"/>
  <c r="K2055" i="1" s="1"/>
  <c r="AB2057" i="1"/>
  <c r="L2055" i="1" s="1"/>
  <c r="AB2058" i="1"/>
  <c r="K2058" i="1" s="1"/>
  <c r="AB2059" i="1"/>
  <c r="L2058" i="1" s="1"/>
  <c r="AB2060" i="1"/>
  <c r="K2059" i="1" s="1"/>
  <c r="AB2061" i="1"/>
  <c r="L2059" i="1" s="1"/>
  <c r="AB2062" i="1"/>
  <c r="K2062" i="1" s="1"/>
  <c r="AB2063" i="1"/>
  <c r="L2062" i="1" s="1"/>
  <c r="AB2064" i="1"/>
  <c r="K2063" i="1" s="1"/>
  <c r="AB2065" i="1"/>
  <c r="L2063" i="1" s="1"/>
  <c r="AB2066" i="1"/>
  <c r="K2066" i="1" s="1"/>
  <c r="K2068" i="1" s="1"/>
  <c r="P2067" i="1" s="1"/>
  <c r="AB2067" i="1"/>
  <c r="L2066" i="1" s="1"/>
  <c r="L2068" i="1" s="1"/>
  <c r="AB2068" i="1"/>
  <c r="K2067" i="1" s="1"/>
  <c r="AB2069" i="1"/>
  <c r="L2067" i="1" s="1"/>
  <c r="AB2070" i="1"/>
  <c r="K2070" i="1" s="1"/>
  <c r="AB2071" i="1"/>
  <c r="L2070" i="1" s="1"/>
  <c r="AB2072" i="1"/>
  <c r="K2071" i="1" s="1"/>
  <c r="AB2073" i="1"/>
  <c r="L2071" i="1" s="1"/>
  <c r="AB2074" i="1"/>
  <c r="K2074" i="1" s="1"/>
  <c r="K2076" i="1" s="1"/>
  <c r="P2075" i="1" s="1"/>
  <c r="AB2075" i="1"/>
  <c r="L2074" i="1" s="1"/>
  <c r="L2076" i="1" s="1"/>
  <c r="AB2076" i="1"/>
  <c r="K2075" i="1" s="1"/>
  <c r="AB2077" i="1"/>
  <c r="L2075" i="1" s="1"/>
  <c r="AB2078" i="1"/>
  <c r="K2078" i="1" s="1"/>
  <c r="K2080" i="1" s="1"/>
  <c r="P2077" i="1" s="1"/>
  <c r="AB2079" i="1"/>
  <c r="L2078" i="1" s="1"/>
  <c r="L2080" i="1" s="1"/>
  <c r="AB2080" i="1"/>
  <c r="K2079" i="1" s="1"/>
  <c r="AB2081" i="1"/>
  <c r="L2079" i="1" s="1"/>
  <c r="AB2082" i="1"/>
  <c r="K2082" i="1" s="1"/>
  <c r="K2084" i="1" s="1"/>
  <c r="P2083" i="1" s="1"/>
  <c r="AB2083" i="1"/>
  <c r="L2082" i="1" s="1"/>
  <c r="L2084" i="1" s="1"/>
  <c r="AB2084" i="1"/>
  <c r="K2083" i="1" s="1"/>
  <c r="AB2085" i="1"/>
  <c r="L2083" i="1" s="1"/>
  <c r="AB2086" i="1"/>
  <c r="K2086" i="1" s="1"/>
  <c r="AB2087" i="1"/>
  <c r="L2086" i="1" s="1"/>
  <c r="AB2088" i="1"/>
  <c r="K2087" i="1" s="1"/>
  <c r="AB2089" i="1"/>
  <c r="L2087" i="1" s="1"/>
  <c r="AB2090" i="1"/>
  <c r="K2090" i="1" s="1"/>
  <c r="K2092" i="1" s="1"/>
  <c r="P2091" i="1" s="1"/>
  <c r="AB2091" i="1"/>
  <c r="L2090" i="1" s="1"/>
  <c r="L2092" i="1" s="1"/>
  <c r="AB2092" i="1"/>
  <c r="K2091" i="1" s="1"/>
  <c r="AB2093" i="1"/>
  <c r="L2091" i="1" s="1"/>
  <c r="AB2094" i="1"/>
  <c r="K2094" i="1" s="1"/>
  <c r="K2096" i="1" s="1"/>
  <c r="P2093" i="1" s="1"/>
  <c r="AB2095" i="1"/>
  <c r="L2094" i="1" s="1"/>
  <c r="L2096" i="1" s="1"/>
  <c r="AB2096" i="1"/>
  <c r="K2095" i="1" s="1"/>
  <c r="AB2097" i="1"/>
  <c r="L2095" i="1" s="1"/>
  <c r="AB2098" i="1"/>
  <c r="K2098" i="1" s="1"/>
  <c r="K2100" i="1" s="1"/>
  <c r="P2099" i="1" s="1"/>
  <c r="AB2099" i="1"/>
  <c r="L2098" i="1" s="1"/>
  <c r="L2100" i="1" s="1"/>
  <c r="AB2100" i="1"/>
  <c r="K2099" i="1" s="1"/>
  <c r="AB2101" i="1"/>
  <c r="L2099" i="1" s="1"/>
  <c r="AB2102" i="1"/>
  <c r="K2102" i="1" s="1"/>
  <c r="AB2103" i="1"/>
  <c r="L2102" i="1" s="1"/>
  <c r="AB2104" i="1"/>
  <c r="K2103" i="1" s="1"/>
  <c r="AB2105" i="1"/>
  <c r="L2103" i="1" s="1"/>
  <c r="AB2106" i="1"/>
  <c r="K2106" i="1" s="1"/>
  <c r="K2108" i="1" s="1"/>
  <c r="P2107" i="1" s="1"/>
  <c r="AB2107" i="1"/>
  <c r="L2106" i="1" s="1"/>
  <c r="L2108" i="1" s="1"/>
  <c r="AB2108" i="1"/>
  <c r="K2107" i="1" s="1"/>
  <c r="AB2109" i="1"/>
  <c r="L2107" i="1" s="1"/>
  <c r="AB2110" i="1"/>
  <c r="K2110" i="1" s="1"/>
  <c r="AB2111" i="1"/>
  <c r="L2110" i="1" s="1"/>
  <c r="AB2112" i="1"/>
  <c r="K2111" i="1" s="1"/>
  <c r="AB2113" i="1"/>
  <c r="L2111" i="1" s="1"/>
  <c r="AB2114" i="1"/>
  <c r="K2114" i="1" s="1"/>
  <c r="K2116" i="1" s="1"/>
  <c r="P2115" i="1" s="1"/>
  <c r="AB2115" i="1"/>
  <c r="L2114" i="1" s="1"/>
  <c r="L2116" i="1" s="1"/>
  <c r="AB2116" i="1"/>
  <c r="K2115" i="1" s="1"/>
  <c r="AB2117" i="1"/>
  <c r="L2115" i="1" s="1"/>
  <c r="AB2118" i="1"/>
  <c r="K2118" i="1" s="1"/>
  <c r="K2120" i="1" s="1"/>
  <c r="P2117" i="1" s="1"/>
  <c r="AB2119" i="1"/>
  <c r="L2118" i="1" s="1"/>
  <c r="L2120" i="1" s="1"/>
  <c r="AB2120" i="1"/>
  <c r="K2119" i="1" s="1"/>
  <c r="AB2121" i="1"/>
  <c r="L2119" i="1" s="1"/>
  <c r="AB2122" i="1"/>
  <c r="K2122" i="1" s="1"/>
  <c r="K2124" i="1" s="1"/>
  <c r="P2123" i="1" s="1"/>
  <c r="AB2123" i="1"/>
  <c r="L2122" i="1" s="1"/>
  <c r="L2124" i="1" s="1"/>
  <c r="AB2124" i="1"/>
  <c r="K2123" i="1" s="1"/>
  <c r="AB2125" i="1"/>
  <c r="L2123" i="1" s="1"/>
  <c r="AB2126" i="1"/>
  <c r="K2126" i="1" s="1"/>
  <c r="AB2127" i="1"/>
  <c r="L2126" i="1" s="1"/>
  <c r="AB2128" i="1"/>
  <c r="K2127" i="1" s="1"/>
  <c r="AB2129" i="1"/>
  <c r="L2127" i="1" s="1"/>
  <c r="AB2130" i="1"/>
  <c r="K2130" i="1" s="1"/>
  <c r="K2132" i="1" s="1"/>
  <c r="P2131" i="1" s="1"/>
  <c r="AB2131" i="1"/>
  <c r="L2130" i="1" s="1"/>
  <c r="L2132" i="1" s="1"/>
  <c r="AB2132" i="1"/>
  <c r="K2131" i="1" s="1"/>
  <c r="AB2133" i="1"/>
  <c r="L2131" i="1" s="1"/>
  <c r="AB2134" i="1"/>
  <c r="K2134" i="1" s="1"/>
  <c r="K2136" i="1" s="1"/>
  <c r="P2133" i="1" s="1"/>
  <c r="AB2135" i="1"/>
  <c r="L2134" i="1" s="1"/>
  <c r="L2136" i="1" s="1"/>
  <c r="AB2136" i="1"/>
  <c r="K2135" i="1" s="1"/>
  <c r="AB2137" i="1"/>
  <c r="L2135" i="1" s="1"/>
  <c r="AB2138" i="1"/>
  <c r="K2138" i="1" s="1"/>
  <c r="K2140" i="1" s="1"/>
  <c r="P2139" i="1" s="1"/>
  <c r="AB2139" i="1"/>
  <c r="L2138" i="1" s="1"/>
  <c r="L2140" i="1" s="1"/>
  <c r="AB2140" i="1"/>
  <c r="K2139" i="1" s="1"/>
  <c r="AB2141" i="1"/>
  <c r="L2139" i="1" s="1"/>
  <c r="AB2142" i="1"/>
  <c r="K2142" i="1" s="1"/>
  <c r="AB2143" i="1"/>
  <c r="L2142" i="1" s="1"/>
  <c r="AB2144" i="1"/>
  <c r="K2143" i="1" s="1"/>
  <c r="AB2145" i="1"/>
  <c r="L2143" i="1" s="1"/>
  <c r="AB2146" i="1"/>
  <c r="K2146" i="1" s="1"/>
  <c r="AB2147" i="1"/>
  <c r="L2146" i="1" s="1"/>
  <c r="AB2148" i="1"/>
  <c r="K2147" i="1" s="1"/>
  <c r="AB2149" i="1"/>
  <c r="L2147" i="1" s="1"/>
  <c r="AB2150" i="1"/>
  <c r="K2150" i="1" s="1"/>
  <c r="AB2151" i="1"/>
  <c r="L2150" i="1" s="1"/>
  <c r="AB2152" i="1"/>
  <c r="K2151" i="1" s="1"/>
  <c r="AB2153" i="1"/>
  <c r="L2151" i="1" s="1"/>
  <c r="AB2154" i="1"/>
  <c r="K2154" i="1" s="1"/>
  <c r="K2156" i="1" s="1"/>
  <c r="P2155" i="1" s="1"/>
  <c r="AB2155" i="1"/>
  <c r="L2154" i="1" s="1"/>
  <c r="L2156" i="1" s="1"/>
  <c r="AB2156" i="1"/>
  <c r="K2155" i="1" s="1"/>
  <c r="AB2157" i="1"/>
  <c r="L2155" i="1" s="1"/>
  <c r="AB2158" i="1"/>
  <c r="K2158" i="1" s="1"/>
  <c r="AB2159" i="1"/>
  <c r="L2158" i="1" s="1"/>
  <c r="AB2160" i="1"/>
  <c r="K2159" i="1" s="1"/>
  <c r="AB2161" i="1"/>
  <c r="L2159" i="1" s="1"/>
  <c r="AB2162" i="1"/>
  <c r="K2162" i="1" s="1"/>
  <c r="K2164" i="1" s="1"/>
  <c r="P2163" i="1" s="1"/>
  <c r="AB2163" i="1"/>
  <c r="L2162" i="1" s="1"/>
  <c r="L2164" i="1" s="1"/>
  <c r="AB2164" i="1"/>
  <c r="K2163" i="1" s="1"/>
  <c r="AB2165" i="1"/>
  <c r="L2163" i="1" s="1"/>
  <c r="AB2166" i="1"/>
  <c r="K2166" i="1" s="1"/>
  <c r="AB2167" i="1"/>
  <c r="L2166" i="1" s="1"/>
  <c r="AB2168" i="1"/>
  <c r="K2167" i="1" s="1"/>
  <c r="AB2169" i="1"/>
  <c r="L2167" i="1" s="1"/>
  <c r="AB2170" i="1"/>
  <c r="K2170" i="1" s="1"/>
  <c r="K2172" i="1" s="1"/>
  <c r="P2171" i="1" s="1"/>
  <c r="AB2171" i="1"/>
  <c r="L2170" i="1" s="1"/>
  <c r="L2172" i="1" s="1"/>
  <c r="AB2172" i="1"/>
  <c r="K2171" i="1" s="1"/>
  <c r="AB2173" i="1"/>
  <c r="L2171" i="1" s="1"/>
  <c r="AB2174" i="1"/>
  <c r="K2174" i="1" s="1"/>
  <c r="K2176" i="1" s="1"/>
  <c r="P2173" i="1" s="1"/>
  <c r="AB2175" i="1"/>
  <c r="L2174" i="1" s="1"/>
  <c r="L2176" i="1" s="1"/>
  <c r="AB2176" i="1"/>
  <c r="K2175" i="1" s="1"/>
  <c r="AB2177" i="1"/>
  <c r="L2175" i="1" s="1"/>
  <c r="AB2178" i="1"/>
  <c r="K2178" i="1" s="1"/>
  <c r="K2180" i="1" s="1"/>
  <c r="P2179" i="1" s="1"/>
  <c r="AB2179" i="1"/>
  <c r="L2178" i="1" s="1"/>
  <c r="L2180" i="1" s="1"/>
  <c r="AB2180" i="1"/>
  <c r="K2179" i="1" s="1"/>
  <c r="AB2181" i="1"/>
  <c r="L2179" i="1" s="1"/>
  <c r="AB2182" i="1"/>
  <c r="K2182" i="1" s="1"/>
  <c r="AB2183" i="1"/>
  <c r="L2182" i="1" s="1"/>
  <c r="AB2184" i="1"/>
  <c r="K2183" i="1" s="1"/>
  <c r="AB2185" i="1"/>
  <c r="L2183" i="1" s="1"/>
  <c r="AB2186" i="1"/>
  <c r="AB2187" i="1"/>
  <c r="AB2188" i="1"/>
  <c r="K2187" i="1" s="1"/>
  <c r="AB2189" i="1"/>
  <c r="L2187" i="1" s="1"/>
  <c r="AB2190" i="1"/>
  <c r="K2190" i="1" s="1"/>
  <c r="AB2191" i="1"/>
  <c r="L2190" i="1" s="1"/>
  <c r="L2192" i="1" s="1"/>
  <c r="AB2192" i="1"/>
  <c r="K2191" i="1" s="1"/>
  <c r="AB2193" i="1"/>
  <c r="L2191" i="1" s="1"/>
  <c r="AB2194" i="1"/>
  <c r="K2194" i="1" s="1"/>
  <c r="K2196" i="1" s="1"/>
  <c r="P2195" i="1" s="1"/>
  <c r="AB2195" i="1"/>
  <c r="L2194" i="1" s="1"/>
  <c r="L2196" i="1" s="1"/>
  <c r="AB2196" i="1"/>
  <c r="K2195" i="1" s="1"/>
  <c r="AB2197" i="1"/>
  <c r="L2195" i="1" s="1"/>
  <c r="AB2198" i="1"/>
  <c r="K2198" i="1" s="1"/>
  <c r="K2200" i="1" s="1"/>
  <c r="P2197" i="1" s="1"/>
  <c r="AB2199" i="1"/>
  <c r="L2198" i="1" s="1"/>
  <c r="L2200" i="1" s="1"/>
  <c r="AB2200" i="1"/>
  <c r="K2199" i="1" s="1"/>
  <c r="AB2201" i="1"/>
  <c r="L2199" i="1" s="1"/>
  <c r="AB2202" i="1"/>
  <c r="K2202" i="1" s="1"/>
  <c r="K2204" i="1" s="1"/>
  <c r="P2203" i="1" s="1"/>
  <c r="AB2203" i="1"/>
  <c r="L2202" i="1" s="1"/>
  <c r="L2204" i="1" s="1"/>
  <c r="AB2204" i="1"/>
  <c r="K2203" i="1" s="1"/>
  <c r="AB2205" i="1"/>
  <c r="L2203" i="1" s="1"/>
  <c r="AB2206" i="1"/>
  <c r="K2206" i="1" s="1"/>
  <c r="AB2207" i="1"/>
  <c r="L2206" i="1" s="1"/>
  <c r="AB2208" i="1"/>
  <c r="K2207" i="1" s="1"/>
  <c r="AB2209" i="1"/>
  <c r="L2207" i="1" s="1"/>
  <c r="AB2210" i="1"/>
  <c r="K2210" i="1" s="1"/>
  <c r="K2212" i="1" s="1"/>
  <c r="P2211" i="1" s="1"/>
  <c r="AB2211" i="1"/>
  <c r="L2210" i="1" s="1"/>
  <c r="L2212" i="1" s="1"/>
  <c r="AB2212" i="1"/>
  <c r="K2211" i="1" s="1"/>
  <c r="AB2213" i="1"/>
  <c r="L2211" i="1" s="1"/>
  <c r="AB2214" i="1"/>
  <c r="K2214" i="1" s="1"/>
  <c r="K2216" i="1" s="1"/>
  <c r="AB2215" i="1"/>
  <c r="L2214" i="1" s="1"/>
  <c r="AB2216" i="1"/>
  <c r="K2215" i="1" s="1"/>
  <c r="AB2217" i="1"/>
  <c r="L2215" i="1" s="1"/>
  <c r="AB2218" i="1"/>
  <c r="K2218" i="1" s="1"/>
  <c r="K2220" i="1" s="1"/>
  <c r="P2219" i="1" s="1"/>
  <c r="AB2219" i="1"/>
  <c r="L2218" i="1" s="1"/>
  <c r="L2220" i="1" s="1"/>
  <c r="AB2220" i="1"/>
  <c r="K2219" i="1" s="1"/>
  <c r="AB2221" i="1"/>
  <c r="L2219" i="1" s="1"/>
  <c r="AB2222" i="1"/>
  <c r="K2222" i="1" s="1"/>
  <c r="AB2223" i="1"/>
  <c r="L2222" i="1" s="1"/>
  <c r="AB2224" i="1"/>
  <c r="K2223" i="1" s="1"/>
  <c r="AB2225" i="1"/>
  <c r="L2223" i="1" s="1"/>
  <c r="AB2226" i="1"/>
  <c r="K2226" i="1" s="1"/>
  <c r="K2228" i="1" s="1"/>
  <c r="P2227" i="1" s="1"/>
  <c r="AB2227" i="1"/>
  <c r="L2226" i="1" s="1"/>
  <c r="L2228" i="1" s="1"/>
  <c r="AB2228" i="1"/>
  <c r="K2227" i="1" s="1"/>
  <c r="AB2229" i="1"/>
  <c r="L2227" i="1" s="1"/>
  <c r="AB2230" i="1"/>
  <c r="K2230" i="1" s="1"/>
  <c r="AB2231" i="1"/>
  <c r="L2230" i="1" s="1"/>
  <c r="AB2232" i="1"/>
  <c r="K2231" i="1" s="1"/>
  <c r="AB2233" i="1"/>
  <c r="L2231" i="1" s="1"/>
  <c r="AB2234" i="1"/>
  <c r="K2234" i="1" s="1"/>
  <c r="AB2235" i="1"/>
  <c r="L2234" i="1" s="1"/>
  <c r="AB2236" i="1"/>
  <c r="K2235" i="1" s="1"/>
  <c r="AB2237" i="1"/>
  <c r="L2235" i="1" s="1"/>
  <c r="AB2238" i="1"/>
  <c r="K2238" i="1" s="1"/>
  <c r="AB2239" i="1"/>
  <c r="L2238" i="1" s="1"/>
  <c r="AB2240" i="1"/>
  <c r="K2239" i="1" s="1"/>
  <c r="AB2241" i="1"/>
  <c r="L2239" i="1" s="1"/>
  <c r="AB2242" i="1"/>
  <c r="K2242" i="1" s="1"/>
  <c r="K2244" i="1" s="1"/>
  <c r="P2243" i="1" s="1"/>
  <c r="AB2243" i="1"/>
  <c r="L2242" i="1" s="1"/>
  <c r="L2244" i="1" s="1"/>
  <c r="AB2244" i="1"/>
  <c r="K2243" i="1" s="1"/>
  <c r="AB2245" i="1"/>
  <c r="L2243" i="1" s="1"/>
  <c r="AB2246" i="1"/>
  <c r="K2246" i="1" s="1"/>
  <c r="AB2247" i="1"/>
  <c r="L2246" i="1" s="1"/>
  <c r="AB2248" i="1"/>
  <c r="K2247" i="1" s="1"/>
  <c r="AB2249" i="1"/>
  <c r="L2247" i="1" s="1"/>
  <c r="AB2250" i="1"/>
  <c r="K2250" i="1" s="1"/>
  <c r="K2252" i="1" s="1"/>
  <c r="P2251" i="1" s="1"/>
  <c r="AB2251" i="1"/>
  <c r="L2250" i="1" s="1"/>
  <c r="L2252" i="1" s="1"/>
  <c r="AB2252" i="1"/>
  <c r="K2251" i="1" s="1"/>
  <c r="AB2253" i="1"/>
  <c r="L2251" i="1" s="1"/>
  <c r="AB2254" i="1"/>
  <c r="K2254" i="1" s="1"/>
  <c r="AB2255" i="1"/>
  <c r="L2254" i="1" s="1"/>
  <c r="AB2256" i="1"/>
  <c r="K2255" i="1" s="1"/>
  <c r="AB2257" i="1"/>
  <c r="L2255" i="1" s="1"/>
  <c r="AB2258" i="1"/>
  <c r="K2258" i="1" s="1"/>
  <c r="K2260" i="1" s="1"/>
  <c r="P2259" i="1" s="1"/>
  <c r="AB2259" i="1"/>
  <c r="L2258" i="1" s="1"/>
  <c r="L2260" i="1" s="1"/>
  <c r="AB2260" i="1"/>
  <c r="K2259" i="1" s="1"/>
  <c r="AB2261" i="1"/>
  <c r="L2259" i="1" s="1"/>
  <c r="AB2262" i="1"/>
  <c r="K2262" i="1" s="1"/>
  <c r="AB2263" i="1"/>
  <c r="L2262" i="1" s="1"/>
  <c r="AB2264" i="1"/>
  <c r="K2263" i="1" s="1"/>
  <c r="AB2265" i="1"/>
  <c r="L2263" i="1" s="1"/>
  <c r="AB2266" i="1"/>
  <c r="K2266" i="1" s="1"/>
  <c r="K2268" i="1" s="1"/>
  <c r="P2267" i="1" s="1"/>
  <c r="AB2267" i="1"/>
  <c r="L2266" i="1" s="1"/>
  <c r="L2268" i="1" s="1"/>
  <c r="AB2268" i="1"/>
  <c r="K2267" i="1" s="1"/>
  <c r="AB2269" i="1"/>
  <c r="L2267" i="1" s="1"/>
  <c r="AB2270" i="1"/>
  <c r="K2270" i="1" s="1"/>
  <c r="K2272" i="1" s="1"/>
  <c r="P2269" i="1" s="1"/>
  <c r="AB2271" i="1"/>
  <c r="L2270" i="1" s="1"/>
  <c r="L2272" i="1" s="1"/>
  <c r="AB2272" i="1"/>
  <c r="K2271" i="1" s="1"/>
  <c r="AB2273" i="1"/>
  <c r="L2271" i="1" s="1"/>
  <c r="AB2274" i="1"/>
  <c r="AB2275" i="1"/>
  <c r="AB2276" i="1"/>
  <c r="K2275" i="1" s="1"/>
  <c r="AB2277" i="1"/>
  <c r="L2275" i="1" s="1"/>
  <c r="AB2278" i="1"/>
  <c r="K2278" i="1" s="1"/>
  <c r="AB2279" i="1"/>
  <c r="L2278" i="1" s="1"/>
  <c r="AB2280" i="1"/>
  <c r="K2279" i="1" s="1"/>
  <c r="AB2281" i="1"/>
  <c r="L2279" i="1" s="1"/>
  <c r="AB2282" i="1"/>
  <c r="K2282" i="1" s="1"/>
  <c r="AB2283" i="1"/>
  <c r="L2282" i="1" s="1"/>
  <c r="AB2284" i="1"/>
  <c r="K2283" i="1" s="1"/>
  <c r="AB2285" i="1"/>
  <c r="L2283" i="1" s="1"/>
  <c r="AB2286" i="1"/>
  <c r="K2286" i="1" s="1"/>
  <c r="AB2287" i="1"/>
  <c r="L2286" i="1" s="1"/>
  <c r="AB2288" i="1"/>
  <c r="K2287" i="1" s="1"/>
  <c r="AB2289" i="1"/>
  <c r="L2287" i="1" s="1"/>
  <c r="AB2290" i="1"/>
  <c r="K2290" i="1" s="1"/>
  <c r="K2292" i="1" s="1"/>
  <c r="P2291" i="1" s="1"/>
  <c r="AB2291" i="1"/>
  <c r="L2290" i="1" s="1"/>
  <c r="L2292" i="1" s="1"/>
  <c r="AB2292" i="1"/>
  <c r="K2291" i="1" s="1"/>
  <c r="AB2293" i="1"/>
  <c r="L2291" i="1" s="1"/>
  <c r="AB2294" i="1"/>
  <c r="K2294" i="1" s="1"/>
  <c r="AB2295" i="1"/>
  <c r="L2294" i="1" s="1"/>
  <c r="AB2296" i="1"/>
  <c r="K2295" i="1" s="1"/>
  <c r="AB2297" i="1"/>
  <c r="L2295" i="1" s="1"/>
  <c r="AB2298" i="1"/>
  <c r="K2298" i="1" s="1"/>
  <c r="K2300" i="1" s="1"/>
  <c r="P2299" i="1" s="1"/>
  <c r="AB2299" i="1"/>
  <c r="L2298" i="1" s="1"/>
  <c r="L2300" i="1" s="1"/>
  <c r="AB2300" i="1"/>
  <c r="K2299" i="1" s="1"/>
  <c r="AB2301" i="1"/>
  <c r="L2299" i="1" s="1"/>
  <c r="AB2302" i="1"/>
  <c r="K2302" i="1" s="1"/>
  <c r="K2304" i="1" s="1"/>
  <c r="P2301" i="1" s="1"/>
  <c r="AB2303" i="1"/>
  <c r="L2302" i="1" s="1"/>
  <c r="L2304" i="1" s="1"/>
  <c r="AB2304" i="1"/>
  <c r="K2303" i="1" s="1"/>
  <c r="AB2305" i="1"/>
  <c r="L2303" i="1" s="1"/>
  <c r="AB2306" i="1"/>
  <c r="K2306" i="1" s="1"/>
  <c r="AB2307" i="1"/>
  <c r="L2306" i="1" s="1"/>
  <c r="L2308" i="1" s="1"/>
  <c r="AB2308" i="1"/>
  <c r="K2307" i="1" s="1"/>
  <c r="AB2309" i="1"/>
  <c r="L2307" i="1" s="1"/>
  <c r="AB2310" i="1"/>
  <c r="K2310" i="1" s="1"/>
  <c r="AB2311" i="1"/>
  <c r="L2310" i="1" s="1"/>
  <c r="AB2312" i="1"/>
  <c r="K2311" i="1" s="1"/>
  <c r="AB2313" i="1"/>
  <c r="L2311" i="1" s="1"/>
  <c r="AB2314" i="1"/>
  <c r="K2314" i="1" s="1"/>
  <c r="K2316" i="1" s="1"/>
  <c r="P2315" i="1" s="1"/>
  <c r="AB2315" i="1"/>
  <c r="L2314" i="1" s="1"/>
  <c r="L2316" i="1" s="1"/>
  <c r="AB2316" i="1"/>
  <c r="K2315" i="1" s="1"/>
  <c r="AB2317" i="1"/>
  <c r="L2315" i="1" s="1"/>
  <c r="AB2318" i="1"/>
  <c r="K2318" i="1" s="1"/>
  <c r="AB2319" i="1"/>
  <c r="L2318" i="1" s="1"/>
  <c r="AB2320" i="1"/>
  <c r="K2319" i="1" s="1"/>
  <c r="AB2321" i="1"/>
  <c r="L2319" i="1" s="1"/>
  <c r="AB2322" i="1"/>
  <c r="K2322" i="1" s="1"/>
  <c r="AB2323" i="1"/>
  <c r="L2322" i="1" s="1"/>
  <c r="AB2324" i="1"/>
  <c r="K2323" i="1" s="1"/>
  <c r="AB2325" i="1"/>
  <c r="L2323" i="1" s="1"/>
  <c r="AB2326" i="1"/>
  <c r="K2326" i="1" s="1"/>
  <c r="AB2327" i="1"/>
  <c r="L2326" i="1" s="1"/>
  <c r="AB2328" i="1"/>
  <c r="K2327" i="1" s="1"/>
  <c r="AB2329" i="1"/>
  <c r="L2327" i="1" s="1"/>
  <c r="AB2330" i="1"/>
  <c r="K2330" i="1" s="1"/>
  <c r="K2332" i="1" s="1"/>
  <c r="P2331" i="1" s="1"/>
  <c r="AB2331" i="1"/>
  <c r="L2330" i="1" s="1"/>
  <c r="L2332" i="1" s="1"/>
  <c r="AB2332" i="1"/>
  <c r="K2331" i="1" s="1"/>
  <c r="AB2333" i="1"/>
  <c r="L2331" i="1" s="1"/>
  <c r="AB2334" i="1"/>
  <c r="K2334" i="1" s="1"/>
  <c r="AB2335" i="1"/>
  <c r="L2334" i="1" s="1"/>
  <c r="AB2336" i="1"/>
  <c r="K2335" i="1" s="1"/>
  <c r="AB2337" i="1"/>
  <c r="L2335" i="1" s="1"/>
  <c r="AB2338" i="1"/>
  <c r="K2338" i="1" s="1"/>
  <c r="K2340" i="1" s="1"/>
  <c r="P2339" i="1" s="1"/>
  <c r="AB2339" i="1"/>
  <c r="L2338" i="1" s="1"/>
  <c r="L2340" i="1" s="1"/>
  <c r="AB2340" i="1"/>
  <c r="K2339" i="1" s="1"/>
  <c r="AB2341" i="1"/>
  <c r="L2339" i="1" s="1"/>
  <c r="AB2342" i="1"/>
  <c r="K2342" i="1" s="1"/>
  <c r="K2344" i="1" s="1"/>
  <c r="P2341" i="1" s="1"/>
  <c r="AB2343" i="1"/>
  <c r="L2342" i="1" s="1"/>
  <c r="L2344" i="1" s="1"/>
  <c r="AB2344" i="1"/>
  <c r="K2343" i="1" s="1"/>
  <c r="AB2345" i="1"/>
  <c r="L2343" i="1" s="1"/>
  <c r="AB2346" i="1"/>
  <c r="K2346" i="1" s="1"/>
  <c r="K2348" i="1" s="1"/>
  <c r="P2347" i="1" s="1"/>
  <c r="AB2347" i="1"/>
  <c r="L2346" i="1" s="1"/>
  <c r="L2348" i="1" s="1"/>
  <c r="AB2348" i="1"/>
  <c r="K2347" i="1" s="1"/>
  <c r="AB2349" i="1"/>
  <c r="L2347" i="1" s="1"/>
  <c r="AB2350" i="1"/>
  <c r="K2350" i="1" s="1"/>
  <c r="K2352" i="1" s="1"/>
  <c r="P2349" i="1" s="1"/>
  <c r="AB2351" i="1"/>
  <c r="L2350" i="1" s="1"/>
  <c r="L2352" i="1" s="1"/>
  <c r="AB2352" i="1"/>
  <c r="K2351" i="1" s="1"/>
  <c r="AB2353" i="1"/>
  <c r="L2351" i="1" s="1"/>
  <c r="AB2354" i="1"/>
  <c r="K2354" i="1" s="1"/>
  <c r="K2356" i="1" s="1"/>
  <c r="P2355" i="1" s="1"/>
  <c r="AB2355" i="1"/>
  <c r="L2354" i="1" s="1"/>
  <c r="L2356" i="1" s="1"/>
  <c r="AB2356" i="1"/>
  <c r="K2355" i="1" s="1"/>
  <c r="AB2357" i="1"/>
  <c r="L2355" i="1" s="1"/>
  <c r="AB2358" i="1"/>
  <c r="K2358" i="1" s="1"/>
  <c r="K2360" i="1" s="1"/>
  <c r="P2357" i="1" s="1"/>
  <c r="AB2359" i="1"/>
  <c r="L2358" i="1" s="1"/>
  <c r="L2360" i="1" s="1"/>
  <c r="AB2360" i="1"/>
  <c r="K2359" i="1" s="1"/>
  <c r="AB2361" i="1"/>
  <c r="L2359" i="1" s="1"/>
  <c r="AB2362" i="1"/>
  <c r="K2362" i="1" s="1"/>
  <c r="K2364" i="1" s="1"/>
  <c r="P2363" i="1" s="1"/>
  <c r="AB2363" i="1"/>
  <c r="L2362" i="1" s="1"/>
  <c r="L2364" i="1" s="1"/>
  <c r="AB2364" i="1"/>
  <c r="K2363" i="1" s="1"/>
  <c r="AB2365" i="1"/>
  <c r="L2363" i="1" s="1"/>
  <c r="AB2366" i="1"/>
  <c r="K2366" i="1" s="1"/>
  <c r="AB2367" i="1"/>
  <c r="L2366" i="1" s="1"/>
  <c r="AB2368" i="1"/>
  <c r="K2367" i="1" s="1"/>
  <c r="AB2369" i="1"/>
  <c r="L2367" i="1" s="1"/>
  <c r="AB2370" i="1"/>
  <c r="K2370" i="1" s="1"/>
  <c r="AB2371" i="1"/>
  <c r="L2370" i="1" s="1"/>
  <c r="AB2372" i="1"/>
  <c r="K2371" i="1" s="1"/>
  <c r="AB2373" i="1"/>
  <c r="L2371" i="1" s="1"/>
  <c r="AB2374" i="1"/>
  <c r="K2374" i="1" s="1"/>
  <c r="K2376" i="1" s="1"/>
  <c r="P2373" i="1" s="1"/>
  <c r="AB2375" i="1"/>
  <c r="L2374" i="1" s="1"/>
  <c r="L2376" i="1" s="1"/>
  <c r="AB2376" i="1"/>
  <c r="K2375" i="1" s="1"/>
  <c r="AB2377" i="1"/>
  <c r="L2375" i="1" s="1"/>
  <c r="AB2378" i="1"/>
  <c r="K2378" i="1" s="1"/>
  <c r="K2380" i="1" s="1"/>
  <c r="AB2379" i="1"/>
  <c r="L2378" i="1" s="1"/>
  <c r="AB2380" i="1"/>
  <c r="K2379" i="1" s="1"/>
  <c r="AB2381" i="1"/>
  <c r="L2379" i="1" s="1"/>
  <c r="AB2382" i="1"/>
  <c r="K2382" i="1" s="1"/>
  <c r="AB2383" i="1"/>
  <c r="L2382" i="1" s="1"/>
  <c r="AB2384" i="1"/>
  <c r="K2383" i="1" s="1"/>
  <c r="AB2385" i="1"/>
  <c r="L2383" i="1" s="1"/>
  <c r="AB2386" i="1"/>
  <c r="K2386" i="1" s="1"/>
  <c r="K2388" i="1" s="1"/>
  <c r="P2387" i="1" s="1"/>
  <c r="AB2387" i="1"/>
  <c r="L2386" i="1" s="1"/>
  <c r="L2388" i="1" s="1"/>
  <c r="AB2388" i="1"/>
  <c r="K2387" i="1" s="1"/>
  <c r="AB2389" i="1"/>
  <c r="L2387" i="1" s="1"/>
  <c r="AB2390" i="1"/>
  <c r="K2390" i="1" s="1"/>
  <c r="AB2391" i="1"/>
  <c r="L2390" i="1" s="1"/>
  <c r="AB2392" i="1"/>
  <c r="K2391" i="1" s="1"/>
  <c r="AB2393" i="1"/>
  <c r="L2391" i="1" s="1"/>
  <c r="AB2394" i="1"/>
  <c r="K2394" i="1" s="1"/>
  <c r="K2396" i="1" s="1"/>
  <c r="P2395" i="1" s="1"/>
  <c r="AB2395" i="1"/>
  <c r="L2394" i="1" s="1"/>
  <c r="L2396" i="1" s="1"/>
  <c r="AB2396" i="1"/>
  <c r="K2395" i="1" s="1"/>
  <c r="AB2397" i="1"/>
  <c r="L2395" i="1" s="1"/>
  <c r="AB2398" i="1"/>
  <c r="K2398" i="1" s="1"/>
  <c r="K2400" i="1" s="1"/>
  <c r="P2397" i="1" s="1"/>
  <c r="AB2399" i="1"/>
  <c r="L2398" i="1" s="1"/>
  <c r="L2400" i="1" s="1"/>
  <c r="AB2400" i="1"/>
  <c r="K2399" i="1" s="1"/>
  <c r="AB2401" i="1"/>
  <c r="L2399" i="1" s="1"/>
  <c r="AB2402" i="1"/>
  <c r="K2402" i="1" s="1"/>
  <c r="K2404" i="1" s="1"/>
  <c r="P2403" i="1" s="1"/>
  <c r="AB2403" i="1"/>
  <c r="L2402" i="1" s="1"/>
  <c r="L2404" i="1" s="1"/>
  <c r="AB2404" i="1"/>
  <c r="K2403" i="1" s="1"/>
  <c r="AB2405" i="1"/>
  <c r="L2403" i="1" s="1"/>
  <c r="AB2406" i="1"/>
  <c r="K2406" i="1" s="1"/>
  <c r="AB2407" i="1"/>
  <c r="L2406" i="1" s="1"/>
  <c r="AB2408" i="1"/>
  <c r="K2407" i="1" s="1"/>
  <c r="AB2409" i="1"/>
  <c r="L2407" i="1" s="1"/>
  <c r="AB2410" i="1"/>
  <c r="K2410" i="1" s="1"/>
  <c r="K2412" i="1" s="1"/>
  <c r="P2411" i="1" s="1"/>
  <c r="AB2411" i="1"/>
  <c r="L2410" i="1" s="1"/>
  <c r="L2412" i="1" s="1"/>
  <c r="AB2412" i="1"/>
  <c r="K2411" i="1" s="1"/>
  <c r="AB2413" i="1"/>
  <c r="L2411" i="1" s="1"/>
  <c r="AB2414" i="1"/>
  <c r="K2414" i="1" s="1"/>
  <c r="AB2415" i="1"/>
  <c r="L2414" i="1" s="1"/>
  <c r="AB2416" i="1"/>
  <c r="K2415" i="1" s="1"/>
  <c r="AB2417" i="1"/>
  <c r="L2415" i="1" s="1"/>
  <c r="AB2419" i="1"/>
  <c r="L2418" i="1" s="1"/>
  <c r="L2420" i="1" s="1"/>
  <c r="AB2420" i="1"/>
  <c r="K2419" i="1" s="1"/>
  <c r="AB2421" i="1"/>
  <c r="L2419" i="1" s="1"/>
  <c r="AB2422" i="1"/>
  <c r="K2422" i="1" s="1"/>
  <c r="K2424" i="1" s="1"/>
  <c r="P2421" i="1" s="1"/>
  <c r="AB2423" i="1"/>
  <c r="L2422" i="1" s="1"/>
  <c r="AB2424" i="1"/>
  <c r="K2423" i="1" s="1"/>
  <c r="AB2425" i="1"/>
  <c r="L2423" i="1" s="1"/>
  <c r="AB2426" i="1"/>
  <c r="K2426" i="1" s="1"/>
  <c r="K2428" i="1" s="1"/>
  <c r="P2427" i="1" s="1"/>
  <c r="AB2427" i="1"/>
  <c r="L2426" i="1" s="1"/>
  <c r="L2428" i="1" s="1"/>
  <c r="AB2428" i="1"/>
  <c r="K2427" i="1" s="1"/>
  <c r="AB2429" i="1"/>
  <c r="L2427" i="1" s="1"/>
  <c r="AB2430" i="1"/>
  <c r="K2430" i="1" s="1"/>
  <c r="K2432" i="1" s="1"/>
  <c r="P2429" i="1" s="1"/>
  <c r="AB2431" i="1"/>
  <c r="L2430" i="1" s="1"/>
  <c r="AB2432" i="1"/>
  <c r="K2431" i="1" s="1"/>
  <c r="AB2433" i="1"/>
  <c r="L2431" i="1" s="1"/>
  <c r="AB2434" i="1"/>
  <c r="K2434" i="1" s="1"/>
  <c r="K2436" i="1" s="1"/>
  <c r="AB2435" i="1"/>
  <c r="L2434" i="1" s="1"/>
  <c r="L2436" i="1" s="1"/>
  <c r="AB2436" i="1"/>
  <c r="K2435" i="1" s="1"/>
  <c r="AB2437" i="1"/>
  <c r="L2435" i="1" s="1"/>
  <c r="AB2438" i="1"/>
  <c r="K2438" i="1" s="1"/>
  <c r="K2440" i="1" s="1"/>
  <c r="AB2439" i="1"/>
  <c r="L2438" i="1" s="1"/>
  <c r="L2440" i="1" s="1"/>
  <c r="AB2440" i="1"/>
  <c r="K2439" i="1" s="1"/>
  <c r="AB2441" i="1"/>
  <c r="L2439" i="1" s="1"/>
  <c r="AB2442" i="1"/>
  <c r="K2442" i="1" s="1"/>
  <c r="K2444" i="1" s="1"/>
  <c r="AB2443" i="1"/>
  <c r="L2442" i="1" s="1"/>
  <c r="L2444" i="1" s="1"/>
  <c r="AB2444" i="1"/>
  <c r="K2443" i="1" s="1"/>
  <c r="AB2445" i="1"/>
  <c r="L2443" i="1" s="1"/>
  <c r="AB2446" i="1"/>
  <c r="K2446" i="1" s="1"/>
  <c r="K2448" i="1" s="1"/>
  <c r="AB2447" i="1"/>
  <c r="L2446" i="1" s="1"/>
  <c r="L2448" i="1" s="1"/>
  <c r="AB2448" i="1"/>
  <c r="K2447" i="1" s="1"/>
  <c r="AB2449" i="1"/>
  <c r="L2447" i="1" s="1"/>
  <c r="AB2450" i="1"/>
  <c r="K2450" i="1" s="1"/>
  <c r="K2452" i="1" s="1"/>
  <c r="AB2451" i="1"/>
  <c r="L2450" i="1" s="1"/>
  <c r="L2452" i="1" s="1"/>
  <c r="AB2452" i="1"/>
  <c r="K2451" i="1" s="1"/>
  <c r="AB2453" i="1"/>
  <c r="L2451" i="1" s="1"/>
  <c r="AB2454" i="1"/>
  <c r="K2454" i="1" s="1"/>
  <c r="K2456" i="1" s="1"/>
  <c r="AB2455" i="1"/>
  <c r="L2454" i="1" s="1"/>
  <c r="L2456" i="1" s="1"/>
  <c r="AB2456" i="1"/>
  <c r="K2455" i="1" s="1"/>
  <c r="AB2457" i="1"/>
  <c r="L2455" i="1" s="1"/>
  <c r="AB2458" i="1"/>
  <c r="K2458" i="1" s="1"/>
  <c r="K2460" i="1" s="1"/>
  <c r="AB2459" i="1"/>
  <c r="L2458" i="1" s="1"/>
  <c r="AB2460" i="1"/>
  <c r="K2459" i="1" s="1"/>
  <c r="AB2461" i="1"/>
  <c r="L2459" i="1" s="1"/>
  <c r="AB2462" i="1"/>
  <c r="K2462" i="1" s="1"/>
  <c r="K2464" i="1" s="1"/>
  <c r="P2461" i="1" s="1"/>
  <c r="AB2463" i="1"/>
  <c r="L2462" i="1" s="1"/>
  <c r="AB2464" i="1"/>
  <c r="K2463" i="1" s="1"/>
  <c r="AB2465" i="1"/>
  <c r="L2463" i="1" s="1"/>
  <c r="AB2466" i="1"/>
  <c r="K2466" i="1" s="1"/>
  <c r="K2468" i="1" s="1"/>
  <c r="AB2467" i="1"/>
  <c r="L2466" i="1" s="1"/>
  <c r="L2468" i="1" s="1"/>
  <c r="AB2468" i="1"/>
  <c r="K2467" i="1" s="1"/>
  <c r="AB2469" i="1"/>
  <c r="L2467" i="1" s="1"/>
  <c r="AB2470" i="1"/>
  <c r="K2470" i="1" s="1"/>
  <c r="K2472" i="1" s="1"/>
  <c r="P2469" i="1" s="1"/>
  <c r="AB2471" i="1"/>
  <c r="L2470" i="1" s="1"/>
  <c r="AB2472" i="1"/>
  <c r="K2471" i="1" s="1"/>
  <c r="AB2473" i="1"/>
  <c r="L2471" i="1" s="1"/>
  <c r="AB2474" i="1"/>
  <c r="K2474" i="1" s="1"/>
  <c r="K2476" i="1" s="1"/>
  <c r="AB2475" i="1"/>
  <c r="L2474" i="1" s="1"/>
  <c r="L2476" i="1" s="1"/>
  <c r="AB2476" i="1"/>
  <c r="K2475" i="1" s="1"/>
  <c r="AB2477" i="1"/>
  <c r="L2475" i="1" s="1"/>
  <c r="AB2478" i="1"/>
  <c r="K2478" i="1" s="1"/>
  <c r="K2480" i="1" s="1"/>
  <c r="P2477" i="1" s="1"/>
  <c r="AB2479" i="1"/>
  <c r="L2478" i="1" s="1"/>
  <c r="AB2480" i="1"/>
  <c r="K2479" i="1" s="1"/>
  <c r="AB2481" i="1"/>
  <c r="L2479" i="1" s="1"/>
  <c r="AB2482" i="1"/>
  <c r="K2482" i="1" s="1"/>
  <c r="K2484" i="1" s="1"/>
  <c r="AB2483" i="1"/>
  <c r="L2482" i="1" s="1"/>
  <c r="L2484" i="1" s="1"/>
  <c r="AB2484" i="1"/>
  <c r="K2483" i="1" s="1"/>
  <c r="AB2485" i="1"/>
  <c r="L2483" i="1" s="1"/>
  <c r="AB2486" i="1"/>
  <c r="K2486" i="1" s="1"/>
  <c r="K2488" i="1" s="1"/>
  <c r="P2485" i="1" s="1"/>
  <c r="AB2487" i="1"/>
  <c r="L2486" i="1" s="1"/>
  <c r="AB2488" i="1"/>
  <c r="K2487" i="1" s="1"/>
  <c r="AB2489" i="1"/>
  <c r="L2487" i="1" s="1"/>
  <c r="AB2490" i="1"/>
  <c r="K2490" i="1" s="1"/>
  <c r="K2492" i="1" s="1"/>
  <c r="P2491" i="1" s="1"/>
  <c r="AB2491" i="1"/>
  <c r="L2490" i="1" s="1"/>
  <c r="AB2492" i="1"/>
  <c r="K2491" i="1" s="1"/>
  <c r="AB2493" i="1"/>
  <c r="L2491" i="1" s="1"/>
  <c r="AB2494" i="1"/>
  <c r="K2494" i="1" s="1"/>
  <c r="K2496" i="1" s="1"/>
  <c r="AB2495" i="1"/>
  <c r="L2494" i="1" s="1"/>
  <c r="AB2496" i="1"/>
  <c r="K2495" i="1" s="1"/>
  <c r="AB2497" i="1"/>
  <c r="L2495" i="1" s="1"/>
  <c r="AB2498" i="1"/>
  <c r="K2498" i="1" s="1"/>
  <c r="K2500" i="1" s="1"/>
  <c r="AB2499" i="1"/>
  <c r="L2498" i="1" s="1"/>
  <c r="L2500" i="1" s="1"/>
  <c r="AB2500" i="1"/>
  <c r="K2499" i="1" s="1"/>
  <c r="AB2501" i="1"/>
  <c r="L2499" i="1" s="1"/>
  <c r="AB2502" i="1"/>
  <c r="K2502" i="1" s="1"/>
  <c r="K2504" i="1" s="1"/>
  <c r="P2501" i="1" s="1"/>
  <c r="AB2503" i="1"/>
  <c r="L2502" i="1" s="1"/>
  <c r="AB2504" i="1"/>
  <c r="K2503" i="1" s="1"/>
  <c r="AB2505" i="1"/>
  <c r="L2503" i="1" s="1"/>
  <c r="AB2506" i="1"/>
  <c r="K2506" i="1" s="1"/>
  <c r="K2508" i="1" s="1"/>
  <c r="P2507" i="1" s="1"/>
  <c r="AB2507" i="1"/>
  <c r="L2506" i="1" s="1"/>
  <c r="AB2508" i="1"/>
  <c r="K2507" i="1" s="1"/>
  <c r="AB2509" i="1"/>
  <c r="L2507" i="1" s="1"/>
  <c r="AB2510" i="1"/>
  <c r="K2510" i="1" s="1"/>
  <c r="K2512" i="1" s="1"/>
  <c r="AB2511" i="1"/>
  <c r="L2510" i="1" s="1"/>
  <c r="AB2512" i="1"/>
  <c r="K2511" i="1" s="1"/>
  <c r="AB2513" i="1"/>
  <c r="L2511" i="1" s="1"/>
  <c r="AB2514" i="1"/>
  <c r="K2514" i="1" s="1"/>
  <c r="K2516" i="1" s="1"/>
  <c r="AB2515" i="1"/>
  <c r="L2514" i="1" s="1"/>
  <c r="L2516" i="1" s="1"/>
  <c r="AB2516" i="1"/>
  <c r="K2515" i="1" s="1"/>
  <c r="AB2517" i="1"/>
  <c r="L2515" i="1" s="1"/>
  <c r="AB2518" i="1"/>
  <c r="K2518" i="1" s="1"/>
  <c r="K2520" i="1" s="1"/>
  <c r="P2517" i="1" s="1"/>
  <c r="AB2519" i="1"/>
  <c r="L2518" i="1" s="1"/>
  <c r="AB2520" i="1"/>
  <c r="K2519" i="1" s="1"/>
  <c r="AB2521" i="1"/>
  <c r="L2519" i="1" s="1"/>
  <c r="AB2522" i="1"/>
  <c r="K2522" i="1" s="1"/>
  <c r="K2524" i="1" s="1"/>
  <c r="AB2523" i="1"/>
  <c r="L2522" i="1" s="1"/>
  <c r="L2524" i="1" s="1"/>
  <c r="AB2524" i="1"/>
  <c r="K2523" i="1" s="1"/>
  <c r="AB2525" i="1"/>
  <c r="L2523" i="1" s="1"/>
  <c r="AB2526" i="1"/>
  <c r="K2526" i="1" s="1"/>
  <c r="K2528" i="1" s="1"/>
  <c r="P2525" i="1" s="1"/>
  <c r="AB2527" i="1"/>
  <c r="L2526" i="1" s="1"/>
  <c r="AB2528" i="1"/>
  <c r="K2527" i="1" s="1"/>
  <c r="AB2529" i="1"/>
  <c r="L2527" i="1" s="1"/>
  <c r="AB2530" i="1"/>
  <c r="K2530" i="1" s="1"/>
  <c r="K2532" i="1" s="1"/>
  <c r="AB2531" i="1"/>
  <c r="L2530" i="1" s="1"/>
  <c r="L2532" i="1" s="1"/>
  <c r="AB2532" i="1"/>
  <c r="K2531" i="1" s="1"/>
  <c r="AB2533" i="1"/>
  <c r="L2531" i="1" s="1"/>
  <c r="AB2534" i="1"/>
  <c r="K2534" i="1" s="1"/>
  <c r="K2536" i="1" s="1"/>
  <c r="AB2535" i="1"/>
  <c r="L2534" i="1" s="1"/>
  <c r="L2536" i="1" s="1"/>
  <c r="AB2536" i="1"/>
  <c r="K2535" i="1" s="1"/>
  <c r="AB2537" i="1"/>
  <c r="L2535" i="1" s="1"/>
  <c r="AB2538" i="1"/>
  <c r="K2538" i="1" s="1"/>
  <c r="K2540" i="1" s="1"/>
  <c r="AB2539" i="1"/>
  <c r="L2538" i="1" s="1"/>
  <c r="L2540" i="1" s="1"/>
  <c r="AB2540" i="1"/>
  <c r="K2539" i="1" s="1"/>
  <c r="AB2541" i="1"/>
  <c r="L2539" i="1" s="1"/>
  <c r="AB2542" i="1"/>
  <c r="K2542" i="1" s="1"/>
  <c r="K2544" i="1" s="1"/>
  <c r="P2541" i="1" s="1"/>
  <c r="AB2543" i="1"/>
  <c r="L2542" i="1" s="1"/>
  <c r="AB2544" i="1"/>
  <c r="K2543" i="1" s="1"/>
  <c r="AB2545" i="1"/>
  <c r="L2543" i="1" s="1"/>
  <c r="AB2546" i="1"/>
  <c r="K2546" i="1" s="1"/>
  <c r="K2548" i="1" s="1"/>
  <c r="AB2547" i="1"/>
  <c r="L2546" i="1" s="1"/>
  <c r="L2548" i="1" s="1"/>
  <c r="AB2548" i="1"/>
  <c r="K2547" i="1" s="1"/>
  <c r="AB2549" i="1"/>
  <c r="L2547" i="1" s="1"/>
  <c r="AB2550" i="1"/>
  <c r="K2550" i="1" s="1"/>
  <c r="K2552" i="1" s="1"/>
  <c r="AB2551" i="1"/>
  <c r="L2550" i="1" s="1"/>
  <c r="L2552" i="1" s="1"/>
  <c r="AB2552" i="1"/>
  <c r="K2551" i="1" s="1"/>
  <c r="AB2553" i="1"/>
  <c r="L2551" i="1" s="1"/>
  <c r="AB2554" i="1"/>
  <c r="K2554" i="1" s="1"/>
  <c r="K2556" i="1" s="1"/>
  <c r="AB2555" i="1"/>
  <c r="L2554" i="1" s="1"/>
  <c r="L2556" i="1" s="1"/>
  <c r="AB2556" i="1"/>
  <c r="K2555" i="1" s="1"/>
  <c r="AB2557" i="1"/>
  <c r="L2555" i="1" s="1"/>
  <c r="AB2558" i="1"/>
  <c r="K2558" i="1" s="1"/>
  <c r="K2560" i="1" s="1"/>
  <c r="P2557" i="1" s="1"/>
  <c r="AB2559" i="1"/>
  <c r="L2558" i="1" s="1"/>
  <c r="AB2560" i="1"/>
  <c r="K2559" i="1" s="1"/>
  <c r="AB2561" i="1"/>
  <c r="L2559" i="1" s="1"/>
  <c r="AB2562" i="1"/>
  <c r="K2562" i="1" s="1"/>
  <c r="K2564" i="1" s="1"/>
  <c r="P2563" i="1" s="1"/>
  <c r="AB2563" i="1"/>
  <c r="L2562" i="1" s="1"/>
  <c r="AB2564" i="1"/>
  <c r="K2563" i="1" s="1"/>
  <c r="AB2565" i="1"/>
  <c r="L2563" i="1" s="1"/>
  <c r="AB2566" i="1"/>
  <c r="K2566" i="1" s="1"/>
  <c r="AB2567" i="1"/>
  <c r="L2566" i="1" s="1"/>
  <c r="AB2568" i="1"/>
  <c r="K2567" i="1" s="1"/>
  <c r="AB2569" i="1"/>
  <c r="L2567" i="1" s="1"/>
  <c r="AB2570" i="1"/>
  <c r="K2570" i="1" s="1"/>
  <c r="K2572" i="1" s="1"/>
  <c r="AB2571" i="1"/>
  <c r="L2570" i="1" s="1"/>
  <c r="L2572" i="1" s="1"/>
  <c r="AB2572" i="1"/>
  <c r="K2571" i="1" s="1"/>
  <c r="AB2573" i="1"/>
  <c r="L2571" i="1" s="1"/>
  <c r="AB2574" i="1"/>
  <c r="K2574" i="1" s="1"/>
  <c r="K2576" i="1" s="1"/>
  <c r="P2573" i="1" s="1"/>
  <c r="AB2575" i="1"/>
  <c r="L2574" i="1" s="1"/>
  <c r="AB2576" i="1"/>
  <c r="K2575" i="1" s="1"/>
  <c r="AB2577" i="1"/>
  <c r="L2575" i="1" s="1"/>
  <c r="AB2578" i="1"/>
  <c r="K2578" i="1" s="1"/>
  <c r="K2580" i="1" s="1"/>
  <c r="AB2579" i="1"/>
  <c r="L2578" i="1" s="1"/>
  <c r="AB2580" i="1"/>
  <c r="K2579" i="1" s="1"/>
  <c r="AB2581" i="1"/>
  <c r="L2579" i="1" s="1"/>
  <c r="AB2582" i="1"/>
  <c r="K2582" i="1" s="1"/>
  <c r="K2584" i="1" s="1"/>
  <c r="P2581" i="1" s="1"/>
  <c r="AB2583" i="1"/>
  <c r="L2582" i="1" s="1"/>
  <c r="AB2584" i="1"/>
  <c r="K2583" i="1" s="1"/>
  <c r="AB2585" i="1"/>
  <c r="L2583" i="1" s="1"/>
  <c r="AB2586" i="1"/>
  <c r="K2586" i="1" s="1"/>
  <c r="K2588" i="1" s="1"/>
  <c r="AB2587" i="1"/>
  <c r="L2586" i="1" s="1"/>
  <c r="L2588" i="1" s="1"/>
  <c r="AB2588" i="1"/>
  <c r="K2587" i="1" s="1"/>
  <c r="AB2589" i="1"/>
  <c r="L2587" i="1" s="1"/>
  <c r="AB2590" i="1"/>
  <c r="K2590" i="1" s="1"/>
  <c r="K2592" i="1" s="1"/>
  <c r="P2589" i="1" s="1"/>
  <c r="AB2591" i="1"/>
  <c r="L2590" i="1" s="1"/>
  <c r="AB2592" i="1"/>
  <c r="K2591" i="1" s="1"/>
  <c r="AB2593" i="1"/>
  <c r="L2591" i="1" s="1"/>
  <c r="AB2594" i="1"/>
  <c r="K2594" i="1" s="1"/>
  <c r="K2596" i="1" s="1"/>
  <c r="AB2595" i="1"/>
  <c r="L2594" i="1" s="1"/>
  <c r="L2596" i="1" s="1"/>
  <c r="AB2596" i="1"/>
  <c r="K2595" i="1" s="1"/>
  <c r="AB2597" i="1"/>
  <c r="L2595" i="1" s="1"/>
  <c r="AB2598" i="1"/>
  <c r="K2598" i="1" s="1"/>
  <c r="K2600" i="1" s="1"/>
  <c r="P2597" i="1" s="1"/>
  <c r="AB2599" i="1"/>
  <c r="L2598" i="1" s="1"/>
  <c r="AB2600" i="1"/>
  <c r="K2599" i="1" s="1"/>
  <c r="AB2601" i="1"/>
  <c r="L2599" i="1" s="1"/>
  <c r="AB2602" i="1"/>
  <c r="K2602" i="1" s="1"/>
  <c r="K2604" i="1" s="1"/>
  <c r="P2603" i="1" s="1"/>
  <c r="AB2603" i="1"/>
  <c r="L2602" i="1" s="1"/>
  <c r="AB2604" i="1"/>
  <c r="K2603" i="1" s="1"/>
  <c r="AB2605" i="1"/>
  <c r="L2603" i="1" s="1"/>
  <c r="AB2606" i="1"/>
  <c r="K2606" i="1" s="1"/>
  <c r="K2608" i="1" s="1"/>
  <c r="AB2607" i="1"/>
  <c r="L2606" i="1" s="1"/>
  <c r="AB2608" i="1"/>
  <c r="K2607" i="1" s="1"/>
  <c r="AB2609" i="1"/>
  <c r="L2607" i="1" s="1"/>
  <c r="AB2610" i="1"/>
  <c r="K2610" i="1" s="1"/>
  <c r="K2612" i="1" s="1"/>
  <c r="AB2611" i="1"/>
  <c r="L2610" i="1" s="1"/>
  <c r="L2612" i="1" s="1"/>
  <c r="AB2612" i="1"/>
  <c r="K2611" i="1" s="1"/>
  <c r="AB2613" i="1"/>
  <c r="L2611" i="1" s="1"/>
  <c r="AB2614" i="1"/>
  <c r="K2614" i="1" s="1"/>
  <c r="K2616" i="1" s="1"/>
  <c r="P2613" i="1" s="1"/>
  <c r="AB2615" i="1"/>
  <c r="L2614" i="1" s="1"/>
  <c r="AB2616" i="1"/>
  <c r="K2615" i="1" s="1"/>
  <c r="AB2617" i="1"/>
  <c r="L2615" i="1" s="1"/>
  <c r="AB2618" i="1"/>
  <c r="K2618" i="1" s="1"/>
  <c r="K2620" i="1" s="1"/>
  <c r="P2619" i="1" s="1"/>
  <c r="AB2619" i="1"/>
  <c r="L2618" i="1" s="1"/>
  <c r="AB2620" i="1"/>
  <c r="K2619" i="1" s="1"/>
  <c r="AB2621" i="1"/>
  <c r="L2619" i="1" s="1"/>
  <c r="AB2622" i="1"/>
  <c r="K2622" i="1" s="1"/>
  <c r="K2624" i="1" s="1"/>
  <c r="P2621" i="1" s="1"/>
  <c r="AB2623" i="1"/>
  <c r="L2622" i="1" s="1"/>
  <c r="AB2624" i="1"/>
  <c r="K2623" i="1" s="1"/>
  <c r="AB2625" i="1"/>
  <c r="L2623" i="1" s="1"/>
  <c r="AB2626" i="1"/>
  <c r="K2626" i="1" s="1"/>
  <c r="K2628" i="1" s="1"/>
  <c r="P2627" i="1" s="1"/>
  <c r="AB2627" i="1"/>
  <c r="L2626" i="1" s="1"/>
  <c r="AB2628" i="1"/>
  <c r="K2627" i="1" s="1"/>
  <c r="AB2629" i="1"/>
  <c r="L2627" i="1" s="1"/>
  <c r="AB2630" i="1"/>
  <c r="K2630" i="1" s="1"/>
  <c r="K2632" i="1" s="1"/>
  <c r="P2629" i="1" s="1"/>
  <c r="AB2631" i="1"/>
  <c r="L2630" i="1" s="1"/>
  <c r="AB2632" i="1"/>
  <c r="K2631" i="1" s="1"/>
  <c r="AB2633" i="1"/>
  <c r="L2631" i="1" s="1"/>
  <c r="AB2634" i="1"/>
  <c r="K2634" i="1" s="1"/>
  <c r="K2636" i="1" s="1"/>
  <c r="AB2635" i="1"/>
  <c r="L2634" i="1" s="1"/>
  <c r="L2636" i="1" s="1"/>
  <c r="AB2636" i="1"/>
  <c r="K2635" i="1" s="1"/>
  <c r="AB2637" i="1"/>
  <c r="L2635" i="1" s="1"/>
  <c r="AB2638" i="1"/>
  <c r="K2638" i="1" s="1"/>
  <c r="K2640" i="1" s="1"/>
  <c r="AB2639" i="1"/>
  <c r="L2638" i="1" s="1"/>
  <c r="AB2640" i="1"/>
  <c r="K2639" i="1" s="1"/>
  <c r="AB2641" i="1"/>
  <c r="L2639" i="1" s="1"/>
  <c r="AB2642" i="1"/>
  <c r="K2642" i="1" s="1"/>
  <c r="K2644" i="1" s="1"/>
  <c r="AB2643" i="1"/>
  <c r="L2642" i="1" s="1"/>
  <c r="L2644" i="1" s="1"/>
  <c r="AB2644" i="1"/>
  <c r="K2643" i="1" s="1"/>
  <c r="AB2645" i="1"/>
  <c r="L2643" i="1" s="1"/>
  <c r="AB2646" i="1"/>
  <c r="K2646" i="1" s="1"/>
  <c r="K2648" i="1" s="1"/>
  <c r="P2645" i="1" s="1"/>
  <c r="AB2647" i="1"/>
  <c r="L2646" i="1" s="1"/>
  <c r="AB2648" i="1"/>
  <c r="K2647" i="1" s="1"/>
  <c r="AB2649" i="1"/>
  <c r="L2647" i="1" s="1"/>
  <c r="AB2650" i="1"/>
  <c r="K2650" i="1" s="1"/>
  <c r="K2652" i="1" s="1"/>
  <c r="AB2651" i="1"/>
  <c r="L2650" i="1" s="1"/>
  <c r="L2652" i="1" s="1"/>
  <c r="AB2652" i="1"/>
  <c r="K2651" i="1" s="1"/>
  <c r="AB2653" i="1"/>
  <c r="L2651" i="1" s="1"/>
  <c r="AB2654" i="1"/>
  <c r="K2654" i="1" s="1"/>
  <c r="K2656" i="1" s="1"/>
  <c r="AB2655" i="1"/>
  <c r="L2654" i="1" s="1"/>
  <c r="AB2656" i="1"/>
  <c r="K2655" i="1" s="1"/>
  <c r="AB2657" i="1"/>
  <c r="L2655" i="1" s="1"/>
  <c r="AB2658" i="1"/>
  <c r="K2658" i="1" s="1"/>
  <c r="K2660" i="1" s="1"/>
  <c r="AB2659" i="1"/>
  <c r="L2658" i="1" s="1"/>
  <c r="L2660" i="1" s="1"/>
  <c r="AB2660" i="1"/>
  <c r="K2659" i="1" s="1"/>
  <c r="AB2661" i="1"/>
  <c r="L2659" i="1" s="1"/>
  <c r="AB2662" i="1"/>
  <c r="K2662" i="1" s="1"/>
  <c r="K2664" i="1" s="1"/>
  <c r="P2661" i="1" s="1"/>
  <c r="AB2663" i="1"/>
  <c r="L2662" i="1" s="1"/>
  <c r="AB2664" i="1"/>
  <c r="K2663" i="1" s="1"/>
  <c r="AB2665" i="1"/>
  <c r="L2663" i="1" s="1"/>
  <c r="AB2666" i="1"/>
  <c r="K2666" i="1" s="1"/>
  <c r="K2668" i="1" s="1"/>
  <c r="AB2667" i="1"/>
  <c r="L2666" i="1" s="1"/>
  <c r="L2668" i="1" s="1"/>
  <c r="AB2668" i="1"/>
  <c r="K2667" i="1" s="1"/>
  <c r="AB2669" i="1"/>
  <c r="L2667" i="1" s="1"/>
  <c r="AB2670" i="1"/>
  <c r="K2670" i="1" s="1"/>
  <c r="K2672" i="1" s="1"/>
  <c r="P2669" i="1" s="1"/>
  <c r="AB2671" i="1"/>
  <c r="L2670" i="1" s="1"/>
  <c r="AB2672" i="1"/>
  <c r="K2671" i="1" s="1"/>
  <c r="AB2673" i="1"/>
  <c r="L2671" i="1" s="1"/>
  <c r="AB2674" i="1"/>
  <c r="K2674" i="1" s="1"/>
  <c r="K2676" i="1" s="1"/>
  <c r="AB2675" i="1"/>
  <c r="L2674" i="1" s="1"/>
  <c r="L2676" i="1" s="1"/>
  <c r="AB2676" i="1"/>
  <c r="K2675" i="1" s="1"/>
  <c r="AB2677" i="1"/>
  <c r="L2675" i="1" s="1"/>
  <c r="AB2678" i="1"/>
  <c r="K2678" i="1" s="1"/>
  <c r="K2680" i="1" s="1"/>
  <c r="AB2679" i="1"/>
  <c r="L2678" i="1" s="1"/>
  <c r="L2680" i="1" s="1"/>
  <c r="AB2680" i="1"/>
  <c r="K2679" i="1" s="1"/>
  <c r="AB2681" i="1"/>
  <c r="L2679" i="1" s="1"/>
  <c r="AB2682" i="1"/>
  <c r="K2682" i="1" s="1"/>
  <c r="K2684" i="1" s="1"/>
  <c r="AB2683" i="1"/>
  <c r="L2682" i="1" s="1"/>
  <c r="L2684" i="1" s="1"/>
  <c r="AB2684" i="1"/>
  <c r="K2683" i="1" s="1"/>
  <c r="AB2685" i="1"/>
  <c r="L2683" i="1" s="1"/>
  <c r="AB2686" i="1"/>
  <c r="K2686" i="1" s="1"/>
  <c r="K2688" i="1" s="1"/>
  <c r="P2685" i="1" s="1"/>
  <c r="AB2687" i="1"/>
  <c r="L2686" i="1" s="1"/>
  <c r="AB2688" i="1"/>
  <c r="K2687" i="1" s="1"/>
  <c r="AB2689" i="1"/>
  <c r="L2687" i="1" s="1"/>
  <c r="AB2690" i="1"/>
  <c r="K2690" i="1" s="1"/>
  <c r="K2692" i="1" s="1"/>
  <c r="AB2691" i="1"/>
  <c r="L2690" i="1" s="1"/>
  <c r="L2692" i="1" s="1"/>
  <c r="AB2692" i="1"/>
  <c r="K2691" i="1" s="1"/>
  <c r="AB2693" i="1"/>
  <c r="L2691" i="1" s="1"/>
  <c r="AB2694" i="1"/>
  <c r="K2694" i="1" s="1"/>
  <c r="K2696" i="1" s="1"/>
  <c r="P2693" i="1" s="1"/>
  <c r="AB2695" i="1"/>
  <c r="L2694" i="1" s="1"/>
  <c r="AB2696" i="1"/>
  <c r="K2695" i="1" s="1"/>
  <c r="AB2697" i="1"/>
  <c r="L2695" i="1" s="1"/>
  <c r="AB2698" i="1"/>
  <c r="K2698" i="1" s="1"/>
  <c r="K2700" i="1" s="1"/>
  <c r="AB2699" i="1"/>
  <c r="L2698" i="1" s="1"/>
  <c r="L2700" i="1" s="1"/>
  <c r="AB2700" i="1"/>
  <c r="K2699" i="1" s="1"/>
  <c r="AB2701" i="1"/>
  <c r="L2699" i="1" s="1"/>
  <c r="AB2702" i="1"/>
  <c r="K2702" i="1" s="1"/>
  <c r="K2704" i="1" s="1"/>
  <c r="AB2703" i="1"/>
  <c r="L2702" i="1" s="1"/>
  <c r="L2704" i="1" s="1"/>
  <c r="AB2704" i="1"/>
  <c r="K2703" i="1" s="1"/>
  <c r="AB2705" i="1"/>
  <c r="L2703" i="1" s="1"/>
  <c r="AB2706" i="1"/>
  <c r="K2706" i="1" s="1"/>
  <c r="K2708" i="1" s="1"/>
  <c r="AB2707" i="1"/>
  <c r="L2706" i="1" s="1"/>
  <c r="L2708" i="1" s="1"/>
  <c r="AB2708" i="1"/>
  <c r="K2707" i="1" s="1"/>
  <c r="AB2709" i="1"/>
  <c r="L2707" i="1" s="1"/>
  <c r="AB2710" i="1"/>
  <c r="K2710" i="1" s="1"/>
  <c r="K2712" i="1" s="1"/>
  <c r="AB2711" i="1"/>
  <c r="L2710" i="1" s="1"/>
  <c r="AB2712" i="1"/>
  <c r="K2711" i="1" s="1"/>
  <c r="AB2713" i="1"/>
  <c r="L2711" i="1" s="1"/>
  <c r="AB2714" i="1"/>
  <c r="K2714" i="1" s="1"/>
  <c r="K2716" i="1" s="1"/>
  <c r="AB2715" i="1"/>
  <c r="L2714" i="1" s="1"/>
  <c r="L2716" i="1" s="1"/>
  <c r="AB2716" i="1"/>
  <c r="K2715" i="1" s="1"/>
  <c r="AB2717" i="1"/>
  <c r="L2715" i="1" s="1"/>
  <c r="AB2718" i="1"/>
  <c r="K2718" i="1" s="1"/>
  <c r="K2720" i="1" s="1"/>
  <c r="P2717" i="1" s="1"/>
  <c r="AB2719" i="1"/>
  <c r="L2718" i="1" s="1"/>
  <c r="AB2720" i="1"/>
  <c r="K2719" i="1" s="1"/>
  <c r="AB2721" i="1"/>
  <c r="L2719" i="1" s="1"/>
  <c r="AB2722" i="1"/>
  <c r="K2722" i="1" s="1"/>
  <c r="K2724" i="1" s="1"/>
  <c r="AB2723" i="1"/>
  <c r="L2722" i="1" s="1"/>
  <c r="L2724" i="1" s="1"/>
  <c r="AB2724" i="1"/>
  <c r="K2723" i="1" s="1"/>
  <c r="AB2725" i="1"/>
  <c r="L2723" i="1" s="1"/>
  <c r="AB2726" i="1"/>
  <c r="K2726" i="1" s="1"/>
  <c r="K2728" i="1" s="1"/>
  <c r="P2725" i="1" s="1"/>
  <c r="AB2727" i="1"/>
  <c r="L2726" i="1" s="1"/>
  <c r="L2728" i="1" s="1"/>
  <c r="AB2728" i="1"/>
  <c r="K2727" i="1" s="1"/>
  <c r="AB2729" i="1"/>
  <c r="L2727" i="1" s="1"/>
  <c r="AB2730" i="1"/>
  <c r="K2730" i="1" s="1"/>
  <c r="K2732" i="1" s="1"/>
  <c r="AB2731" i="1"/>
  <c r="L2730" i="1" s="1"/>
  <c r="L2732" i="1" s="1"/>
  <c r="AB2732" i="1"/>
  <c r="K2731" i="1" s="1"/>
  <c r="AB2733" i="1"/>
  <c r="L2731" i="1" s="1"/>
  <c r="AB2734" i="1"/>
  <c r="K2734" i="1" s="1"/>
  <c r="K2736" i="1" s="1"/>
  <c r="P2733" i="1" s="1"/>
  <c r="AB2735" i="1"/>
  <c r="L2734" i="1" s="1"/>
  <c r="AB2736" i="1"/>
  <c r="K2735" i="1" s="1"/>
  <c r="AB2737" i="1"/>
  <c r="L2735" i="1" s="1"/>
  <c r="AB2738" i="1"/>
  <c r="K2738" i="1" s="1"/>
  <c r="K2740" i="1" s="1"/>
  <c r="P2739" i="1" s="1"/>
  <c r="AB2739" i="1"/>
  <c r="L2738" i="1" s="1"/>
  <c r="AB2740" i="1"/>
  <c r="K2739" i="1" s="1"/>
  <c r="AB2741" i="1"/>
  <c r="L2739" i="1" s="1"/>
  <c r="AB2742" i="1"/>
  <c r="K2742" i="1" s="1"/>
  <c r="K2744" i="1" s="1"/>
  <c r="P2741" i="1" s="1"/>
  <c r="AB2743" i="1"/>
  <c r="L2742" i="1" s="1"/>
  <c r="AB2744" i="1"/>
  <c r="K2743" i="1" s="1"/>
  <c r="AB2745" i="1"/>
  <c r="L2743" i="1" s="1"/>
  <c r="AB2746" i="1"/>
  <c r="K2746" i="1" s="1"/>
  <c r="K2748" i="1" s="1"/>
  <c r="AB2747" i="1"/>
  <c r="L2746" i="1" s="1"/>
  <c r="L2748" i="1" s="1"/>
  <c r="AB2748" i="1"/>
  <c r="K2747" i="1" s="1"/>
  <c r="AB2749" i="1"/>
  <c r="L2747" i="1" s="1"/>
  <c r="AB2750" i="1"/>
  <c r="K2750" i="1" s="1"/>
  <c r="K2752" i="1" s="1"/>
  <c r="P2749" i="1" s="1"/>
  <c r="AB2751" i="1"/>
  <c r="L2750" i="1" s="1"/>
  <c r="AB2752" i="1"/>
  <c r="K2751" i="1" s="1"/>
  <c r="AB2753" i="1"/>
  <c r="L2751" i="1" s="1"/>
  <c r="AB2754" i="1"/>
  <c r="K2754" i="1" s="1"/>
  <c r="K2756" i="1" s="1"/>
  <c r="P2755" i="1" s="1"/>
  <c r="AB2755" i="1"/>
  <c r="L2754" i="1" s="1"/>
  <c r="AB2756" i="1"/>
  <c r="K2755" i="1" s="1"/>
  <c r="AB2757" i="1"/>
  <c r="L2755" i="1" s="1"/>
  <c r="AB2758" i="1"/>
  <c r="K2758" i="1" s="1"/>
  <c r="K2760" i="1" s="1"/>
  <c r="P2757" i="1" s="1"/>
  <c r="AB2759" i="1"/>
  <c r="L2758" i="1" s="1"/>
  <c r="AB2760" i="1"/>
  <c r="K2759" i="1" s="1"/>
  <c r="AB2761" i="1"/>
  <c r="L2759" i="1" s="1"/>
  <c r="AB2762" i="1"/>
  <c r="K2762" i="1" s="1"/>
  <c r="K2764" i="1" s="1"/>
  <c r="P2763" i="1" s="1"/>
  <c r="AB2763" i="1"/>
  <c r="L2762" i="1" s="1"/>
  <c r="AB2764" i="1"/>
  <c r="K2763" i="1" s="1"/>
  <c r="AB2765" i="1"/>
  <c r="L2763" i="1" s="1"/>
  <c r="AB2766" i="1"/>
  <c r="K2766" i="1" s="1"/>
  <c r="K2768" i="1" s="1"/>
  <c r="P2765" i="1" s="1"/>
  <c r="AB2767" i="1"/>
  <c r="L2766" i="1" s="1"/>
  <c r="AB2768" i="1"/>
  <c r="K2767" i="1" s="1"/>
  <c r="AB2769" i="1"/>
  <c r="L2767" i="1" s="1"/>
  <c r="AB2770" i="1"/>
  <c r="K2770" i="1" s="1"/>
  <c r="K2772" i="1" s="1"/>
  <c r="AB2771" i="1"/>
  <c r="L2770" i="1" s="1"/>
  <c r="L2772" i="1" s="1"/>
  <c r="AB2772" i="1"/>
  <c r="K2771" i="1" s="1"/>
  <c r="AB2773" i="1"/>
  <c r="L2771" i="1" s="1"/>
  <c r="AB2774" i="1"/>
  <c r="K2774" i="1" s="1"/>
  <c r="K2776" i="1" s="1"/>
  <c r="AB2775" i="1"/>
  <c r="L2774" i="1" s="1"/>
  <c r="AB2776" i="1"/>
  <c r="K2775" i="1" s="1"/>
  <c r="AB2777" i="1"/>
  <c r="L2775" i="1" s="1"/>
  <c r="AB2778" i="1"/>
  <c r="K2778" i="1" s="1"/>
  <c r="K2780" i="1" s="1"/>
  <c r="AB2779" i="1"/>
  <c r="L2778" i="1" s="1"/>
  <c r="L2780" i="1" s="1"/>
  <c r="AB2780" i="1"/>
  <c r="K2779" i="1" s="1"/>
  <c r="AB2781" i="1"/>
  <c r="L2779" i="1" s="1"/>
  <c r="AB2782" i="1"/>
  <c r="K2782" i="1" s="1"/>
  <c r="K2784" i="1" s="1"/>
  <c r="AB2783" i="1"/>
  <c r="L2782" i="1" s="1"/>
  <c r="L2784" i="1" s="1"/>
  <c r="AB2784" i="1"/>
  <c r="K2783" i="1" s="1"/>
  <c r="AB2785" i="1"/>
  <c r="L2783" i="1" s="1"/>
  <c r="AB2786" i="1"/>
  <c r="K2786" i="1" s="1"/>
  <c r="K2788" i="1" s="1"/>
  <c r="AB2787" i="1"/>
  <c r="L2786" i="1" s="1"/>
  <c r="L2788" i="1" s="1"/>
  <c r="AB2788" i="1"/>
  <c r="K2787" i="1" s="1"/>
  <c r="AB2789" i="1"/>
  <c r="L2787" i="1" s="1"/>
  <c r="AB2790" i="1"/>
  <c r="K2790" i="1" s="1"/>
  <c r="K2792" i="1" s="1"/>
  <c r="AB2791" i="1"/>
  <c r="L2790" i="1" s="1"/>
  <c r="L2792" i="1" s="1"/>
  <c r="AB2792" i="1"/>
  <c r="K2791" i="1" s="1"/>
  <c r="AB2793" i="1"/>
  <c r="L2791" i="1" s="1"/>
  <c r="AB2794" i="1"/>
  <c r="K2794" i="1" s="1"/>
  <c r="K2796" i="1" s="1"/>
  <c r="P2795" i="1" s="1"/>
  <c r="AB2795" i="1"/>
  <c r="L2794" i="1" s="1"/>
  <c r="AB2796" i="1"/>
  <c r="K2795" i="1" s="1"/>
  <c r="AB2797" i="1"/>
  <c r="L2795" i="1" s="1"/>
  <c r="AB2798" i="1"/>
  <c r="K2798" i="1" s="1"/>
  <c r="K2800" i="1" s="1"/>
  <c r="P2797" i="1" s="1"/>
  <c r="AB2799" i="1"/>
  <c r="L2798" i="1" s="1"/>
  <c r="AB2800" i="1"/>
  <c r="K2799" i="1" s="1"/>
  <c r="AB2801" i="1"/>
  <c r="L2799" i="1" s="1"/>
  <c r="AB2802" i="1"/>
  <c r="K2802" i="1" s="1"/>
  <c r="K2804" i="1" s="1"/>
  <c r="P2803" i="1" s="1"/>
  <c r="AB2803" i="1"/>
  <c r="L2802" i="1" s="1"/>
  <c r="AB2804" i="1"/>
  <c r="K2803" i="1" s="1"/>
  <c r="AB2805" i="1"/>
  <c r="L2803" i="1" s="1"/>
  <c r="AB2806" i="1"/>
  <c r="K2806" i="1" s="1"/>
  <c r="K2808" i="1" s="1"/>
  <c r="P2805" i="1" s="1"/>
  <c r="AB2807" i="1"/>
  <c r="L2806" i="1" s="1"/>
  <c r="AB2808" i="1"/>
  <c r="K2807" i="1" s="1"/>
  <c r="AB2809" i="1"/>
  <c r="L2807" i="1" s="1"/>
  <c r="AB2810" i="1"/>
  <c r="K2810" i="1" s="1"/>
  <c r="K2812" i="1" s="1"/>
  <c r="AB2811" i="1"/>
  <c r="L2810" i="1" s="1"/>
  <c r="L2812" i="1" s="1"/>
  <c r="AB2812" i="1"/>
  <c r="K2811" i="1" s="1"/>
  <c r="AB2813" i="1"/>
  <c r="L2811" i="1" s="1"/>
  <c r="AB2814" i="1"/>
  <c r="K2814" i="1" s="1"/>
  <c r="K2816" i="1" s="1"/>
  <c r="AB2815" i="1"/>
  <c r="L2814" i="1" s="1"/>
  <c r="L2816" i="1" s="1"/>
  <c r="AB2816" i="1"/>
  <c r="K2815" i="1" s="1"/>
  <c r="AB2817" i="1"/>
  <c r="L2815" i="1" s="1"/>
  <c r="AB2818" i="1"/>
  <c r="K2818" i="1" s="1"/>
  <c r="K2820" i="1" s="1"/>
  <c r="AB2819" i="1"/>
  <c r="L2818" i="1" s="1"/>
  <c r="L2820" i="1" s="1"/>
  <c r="AB2820" i="1"/>
  <c r="K2819" i="1" s="1"/>
  <c r="AB2821" i="1"/>
  <c r="L2819" i="1" s="1"/>
  <c r="AB2822" i="1"/>
  <c r="K2822" i="1" s="1"/>
  <c r="K2824" i="1" s="1"/>
  <c r="AB2823" i="1"/>
  <c r="L2822" i="1" s="1"/>
  <c r="L2824" i="1" s="1"/>
  <c r="AB2824" i="1"/>
  <c r="K2823" i="1" s="1"/>
  <c r="AB2825" i="1"/>
  <c r="L2823" i="1" s="1"/>
  <c r="AB2826" i="1"/>
  <c r="K2826" i="1" s="1"/>
  <c r="K2828" i="1" s="1"/>
  <c r="P2827" i="1" s="1"/>
  <c r="AB2827" i="1"/>
  <c r="L2826" i="1" s="1"/>
  <c r="AB2828" i="1"/>
  <c r="K2827" i="1" s="1"/>
  <c r="AB2829" i="1"/>
  <c r="L2827" i="1" s="1"/>
  <c r="AB2830" i="1"/>
  <c r="K2830" i="1" s="1"/>
  <c r="K2832" i="1" s="1"/>
  <c r="P2829" i="1" s="1"/>
  <c r="AB2831" i="1"/>
  <c r="L2830" i="1" s="1"/>
  <c r="AB2832" i="1"/>
  <c r="K2831" i="1" s="1"/>
  <c r="AB2833" i="1"/>
  <c r="L2831" i="1" s="1"/>
  <c r="AB2834" i="1"/>
  <c r="K2834" i="1" s="1"/>
  <c r="K2836" i="1" s="1"/>
  <c r="P2835" i="1" s="1"/>
  <c r="AB2835" i="1"/>
  <c r="L2834" i="1" s="1"/>
  <c r="AB2836" i="1"/>
  <c r="K2835" i="1" s="1"/>
  <c r="AB2837" i="1"/>
  <c r="L2835" i="1" s="1"/>
  <c r="AB2838" i="1"/>
  <c r="K2838" i="1" s="1"/>
  <c r="K2840" i="1" s="1"/>
  <c r="P2837" i="1" s="1"/>
  <c r="AB2839" i="1"/>
  <c r="L2838" i="1" s="1"/>
  <c r="AB2840" i="1"/>
  <c r="K2839" i="1" s="1"/>
  <c r="AB2841" i="1"/>
  <c r="L2839" i="1" s="1"/>
  <c r="AB2842" i="1"/>
  <c r="K2842" i="1" s="1"/>
  <c r="K2844" i="1" s="1"/>
  <c r="AB2843" i="1"/>
  <c r="L2842" i="1" s="1"/>
  <c r="AB2844" i="1"/>
  <c r="K2843" i="1" s="1"/>
  <c r="AB2845" i="1"/>
  <c r="L2843" i="1" s="1"/>
  <c r="AB2846" i="1"/>
  <c r="K2846" i="1" s="1"/>
  <c r="K2848" i="1" s="1"/>
  <c r="AB2847" i="1"/>
  <c r="L2846" i="1" s="1"/>
  <c r="L2848" i="1" s="1"/>
  <c r="AB2848" i="1"/>
  <c r="K2847" i="1" s="1"/>
  <c r="AB2849" i="1"/>
  <c r="L2847" i="1" s="1"/>
  <c r="AB2850" i="1"/>
  <c r="K2850" i="1" s="1"/>
  <c r="K2852" i="1" s="1"/>
  <c r="AB2851" i="1"/>
  <c r="L2850" i="1" s="1"/>
  <c r="L2852" i="1" s="1"/>
  <c r="AB2852" i="1"/>
  <c r="K2851" i="1" s="1"/>
  <c r="AB2853" i="1"/>
  <c r="L2851" i="1" s="1"/>
  <c r="AB2854" i="1"/>
  <c r="K2854" i="1" s="1"/>
  <c r="K2856" i="1" s="1"/>
  <c r="P2853" i="1" s="1"/>
  <c r="AB2855" i="1"/>
  <c r="L2854" i="1" s="1"/>
  <c r="AB2856" i="1"/>
  <c r="K2855" i="1" s="1"/>
  <c r="AB2857" i="1"/>
  <c r="L2855" i="1" s="1"/>
  <c r="AB2858" i="1"/>
  <c r="K2858" i="1" s="1"/>
  <c r="K2860" i="1" s="1"/>
  <c r="AB2859" i="1"/>
  <c r="L2858" i="1" s="1"/>
  <c r="L2860" i="1" s="1"/>
  <c r="AB2860" i="1"/>
  <c r="K2859" i="1" s="1"/>
  <c r="AB2861" i="1"/>
  <c r="L2859" i="1" s="1"/>
  <c r="AB2862" i="1"/>
  <c r="K2862" i="1" s="1"/>
  <c r="K2864" i="1" s="1"/>
  <c r="AB2863" i="1"/>
  <c r="L2862" i="1" s="1"/>
  <c r="AB2864" i="1"/>
  <c r="K2863" i="1" s="1"/>
  <c r="AB2865" i="1"/>
  <c r="L2863" i="1" s="1"/>
  <c r="AB2866" i="1"/>
  <c r="K2866" i="1" s="1"/>
  <c r="K2868" i="1" s="1"/>
  <c r="AB2867" i="1"/>
  <c r="L2866" i="1" s="1"/>
  <c r="L2868" i="1" s="1"/>
  <c r="AB2868" i="1"/>
  <c r="K2867" i="1" s="1"/>
  <c r="AB2869" i="1"/>
  <c r="L2867" i="1" s="1"/>
  <c r="AB2870" i="1"/>
  <c r="K2870" i="1" s="1"/>
  <c r="K2872" i="1" s="1"/>
  <c r="P2869" i="1" s="1"/>
  <c r="AB2871" i="1"/>
  <c r="L2870" i="1" s="1"/>
  <c r="AB2872" i="1"/>
  <c r="K2871" i="1" s="1"/>
  <c r="AB2873" i="1"/>
  <c r="L2871" i="1" s="1"/>
  <c r="AB2874" i="1"/>
  <c r="K2874" i="1" s="1"/>
  <c r="K2876" i="1" s="1"/>
  <c r="AB2875" i="1"/>
  <c r="L2874" i="1" s="1"/>
  <c r="L2876" i="1" s="1"/>
  <c r="AB2876" i="1"/>
  <c r="K2875" i="1" s="1"/>
  <c r="AB2877" i="1"/>
  <c r="L2875" i="1" s="1"/>
  <c r="AB2878" i="1"/>
  <c r="K2878" i="1" s="1"/>
  <c r="K2880" i="1" s="1"/>
  <c r="P2877" i="1" s="1"/>
  <c r="AB2879" i="1"/>
  <c r="L2878" i="1" s="1"/>
  <c r="AB2880" i="1"/>
  <c r="K2879" i="1" s="1"/>
  <c r="AB2881" i="1"/>
  <c r="L2879" i="1" s="1"/>
  <c r="AB2882" i="1"/>
  <c r="K2882" i="1" s="1"/>
  <c r="K2884" i="1" s="1"/>
  <c r="AB2883" i="1"/>
  <c r="L2882" i="1" s="1"/>
  <c r="AB2884" i="1"/>
  <c r="K2883" i="1" s="1"/>
  <c r="AB2885" i="1"/>
  <c r="L2883" i="1" s="1"/>
  <c r="AB2886" i="1"/>
  <c r="K2886" i="1" s="1"/>
  <c r="K2888" i="1" s="1"/>
  <c r="P2885" i="1" s="1"/>
  <c r="AB2887" i="1"/>
  <c r="L2886" i="1" s="1"/>
  <c r="AB2888" i="1"/>
  <c r="K2887" i="1" s="1"/>
  <c r="AB2889" i="1"/>
  <c r="L2887" i="1" s="1"/>
  <c r="AB2890" i="1"/>
  <c r="K2890" i="1" s="1"/>
  <c r="K2892" i="1" s="1"/>
  <c r="AB2891" i="1"/>
  <c r="L2890" i="1" s="1"/>
  <c r="L2892" i="1" s="1"/>
  <c r="AB2892" i="1"/>
  <c r="K2891" i="1" s="1"/>
  <c r="AB2893" i="1"/>
  <c r="L2891" i="1" s="1"/>
  <c r="AB2894" i="1"/>
  <c r="K2894" i="1" s="1"/>
  <c r="K2896" i="1" s="1"/>
  <c r="AB2895" i="1"/>
  <c r="L2894" i="1" s="1"/>
  <c r="L2896" i="1" s="1"/>
  <c r="AB2896" i="1"/>
  <c r="K2895" i="1" s="1"/>
  <c r="AB2897" i="1"/>
  <c r="L2895" i="1" s="1"/>
  <c r="AB2898" i="1"/>
  <c r="K2898" i="1" s="1"/>
  <c r="K2900" i="1" s="1"/>
  <c r="AB2899" i="1"/>
  <c r="L2898" i="1" s="1"/>
  <c r="L2900" i="1" s="1"/>
  <c r="AB2900" i="1"/>
  <c r="K2899" i="1" s="1"/>
  <c r="AB2901" i="1"/>
  <c r="L2899" i="1" s="1"/>
  <c r="AB2902" i="1"/>
  <c r="K2902" i="1" s="1"/>
  <c r="K2904" i="1" s="1"/>
  <c r="P2901" i="1" s="1"/>
  <c r="AB2903" i="1"/>
  <c r="L2902" i="1" s="1"/>
  <c r="AB2904" i="1"/>
  <c r="K2903" i="1" s="1"/>
  <c r="AB2905" i="1"/>
  <c r="L2903" i="1" s="1"/>
  <c r="AB2906" i="1"/>
  <c r="K2906" i="1" s="1"/>
  <c r="K2908" i="1" s="1"/>
  <c r="AB2907" i="1"/>
  <c r="L2906" i="1" s="1"/>
  <c r="L2908" i="1" s="1"/>
  <c r="AB2908" i="1"/>
  <c r="K2907" i="1" s="1"/>
  <c r="AB2909" i="1"/>
  <c r="L2907" i="1" s="1"/>
  <c r="AB2910" i="1"/>
  <c r="K2910" i="1" s="1"/>
  <c r="K2912" i="1" s="1"/>
  <c r="P2909" i="1" s="1"/>
  <c r="AB2911" i="1"/>
  <c r="L2910" i="1" s="1"/>
  <c r="AB2912" i="1"/>
  <c r="K2911" i="1" s="1"/>
  <c r="AB2913" i="1"/>
  <c r="L2911" i="1" s="1"/>
  <c r="AB2914" i="1"/>
  <c r="K2914" i="1" s="1"/>
  <c r="K2916" i="1" s="1"/>
  <c r="AB2915" i="1"/>
  <c r="L2914" i="1" s="1"/>
  <c r="L2916" i="1" s="1"/>
  <c r="AB2916" i="1"/>
  <c r="K2915" i="1" s="1"/>
  <c r="AB2917" i="1"/>
  <c r="L2915" i="1" s="1"/>
  <c r="AB2918" i="1"/>
  <c r="K2918" i="1" s="1"/>
  <c r="K2920" i="1" s="1"/>
  <c r="P2917" i="1" s="1"/>
  <c r="AB2919" i="1"/>
  <c r="L2918" i="1" s="1"/>
  <c r="L2920" i="1" s="1"/>
  <c r="AB2920" i="1"/>
  <c r="K2919" i="1" s="1"/>
  <c r="AB2921" i="1"/>
  <c r="L2919" i="1" s="1"/>
  <c r="AB2922" i="1"/>
  <c r="K2922" i="1" s="1"/>
  <c r="K2924" i="1" s="1"/>
  <c r="P2923" i="1" s="1"/>
  <c r="AB2923" i="1"/>
  <c r="L2922" i="1" s="1"/>
  <c r="AB2924" i="1"/>
  <c r="K2923" i="1" s="1"/>
  <c r="AB2925" i="1"/>
  <c r="L2923" i="1" s="1"/>
  <c r="AB2926" i="1"/>
  <c r="K2926" i="1" s="1"/>
  <c r="K2928" i="1" s="1"/>
  <c r="P2925" i="1" s="1"/>
  <c r="AB2927" i="1"/>
  <c r="L2926" i="1" s="1"/>
  <c r="AB2928" i="1"/>
  <c r="K2927" i="1" s="1"/>
  <c r="AB2929" i="1"/>
  <c r="L2927" i="1" s="1"/>
  <c r="AB2930" i="1"/>
  <c r="K2930" i="1" s="1"/>
  <c r="K2932" i="1" s="1"/>
  <c r="AB2931" i="1"/>
  <c r="L2930" i="1" s="1"/>
  <c r="L2932" i="1" s="1"/>
  <c r="AB2932" i="1"/>
  <c r="K2931" i="1" s="1"/>
  <c r="AB2933" i="1"/>
  <c r="L2931" i="1" s="1"/>
  <c r="AB2934" i="1"/>
  <c r="K2934" i="1" s="1"/>
  <c r="K2936" i="1" s="1"/>
  <c r="P2933" i="1" s="1"/>
  <c r="AB2935" i="1"/>
  <c r="L2934" i="1" s="1"/>
  <c r="AB2936" i="1"/>
  <c r="K2935" i="1" s="1"/>
  <c r="AB2937" i="1"/>
  <c r="L2935" i="1" s="1"/>
  <c r="AB2938" i="1"/>
  <c r="AB2939" i="1"/>
  <c r="AB2940" i="1"/>
  <c r="K2939" i="1" s="1"/>
  <c r="AB2941" i="1"/>
  <c r="L2939" i="1" s="1"/>
  <c r="AB2942" i="1"/>
  <c r="K2942" i="1" s="1"/>
  <c r="K2944" i="1" s="1"/>
  <c r="P2941" i="1" s="1"/>
  <c r="AB2943" i="1"/>
  <c r="L2942" i="1" s="1"/>
  <c r="AB2944" i="1"/>
  <c r="K2943" i="1" s="1"/>
  <c r="AB2945" i="1"/>
  <c r="L2943" i="1" s="1"/>
  <c r="AB2946" i="1"/>
  <c r="AB2947" i="1"/>
  <c r="AB2948" i="1"/>
  <c r="K2947" i="1" s="1"/>
  <c r="AB2949" i="1"/>
  <c r="L2947" i="1" s="1"/>
  <c r="AB2950" i="1"/>
  <c r="K2950" i="1" s="1"/>
  <c r="K2952" i="1" s="1"/>
  <c r="AB2951" i="1"/>
  <c r="L2950" i="1" s="1"/>
  <c r="L2952" i="1" s="1"/>
  <c r="AB2952" i="1"/>
  <c r="K2951" i="1" s="1"/>
  <c r="AB2953" i="1"/>
  <c r="L2951" i="1" s="1"/>
  <c r="AB2954" i="1"/>
  <c r="K2954" i="1" s="1"/>
  <c r="K2956" i="1" s="1"/>
  <c r="P2955" i="1" s="1"/>
  <c r="AB2955" i="1"/>
  <c r="L2954" i="1" s="1"/>
  <c r="AB2956" i="1"/>
  <c r="K2955" i="1" s="1"/>
  <c r="AB2957" i="1"/>
  <c r="L2955" i="1" s="1"/>
  <c r="AB2958" i="1"/>
  <c r="K2958" i="1" s="1"/>
  <c r="K2960" i="1" s="1"/>
  <c r="P2957" i="1" s="1"/>
  <c r="AB2959" i="1"/>
  <c r="L2958" i="1" s="1"/>
  <c r="AB2960" i="1"/>
  <c r="K2959" i="1" s="1"/>
  <c r="AB2961" i="1"/>
  <c r="L2959" i="1" s="1"/>
  <c r="AB2962" i="1"/>
  <c r="K2962" i="1" s="1"/>
  <c r="K2964" i="1" s="1"/>
  <c r="AB2963" i="1"/>
  <c r="L2962" i="1" s="1"/>
  <c r="AB2964" i="1"/>
  <c r="K2963" i="1" s="1"/>
  <c r="AB2965" i="1"/>
  <c r="L2963" i="1" s="1"/>
  <c r="AB2966" i="1"/>
  <c r="K2966" i="1" s="1"/>
  <c r="K2968" i="1" s="1"/>
  <c r="P2965" i="1" s="1"/>
  <c r="AB2967" i="1"/>
  <c r="L2966" i="1" s="1"/>
  <c r="AB2968" i="1"/>
  <c r="K2967" i="1" s="1"/>
  <c r="AB2969" i="1"/>
  <c r="L2967" i="1" s="1"/>
  <c r="AB2970" i="1"/>
  <c r="K2970" i="1" s="1"/>
  <c r="K2972" i="1" s="1"/>
  <c r="AB2971" i="1"/>
  <c r="L2970" i="1" s="1"/>
  <c r="L2972" i="1" s="1"/>
  <c r="AB2972" i="1"/>
  <c r="K2971" i="1" s="1"/>
  <c r="AB2973" i="1"/>
  <c r="L2971" i="1" s="1"/>
  <c r="AB2974" i="1"/>
  <c r="K2974" i="1" s="1"/>
  <c r="K2976" i="1" s="1"/>
  <c r="P2973" i="1" s="1"/>
  <c r="AB2975" i="1"/>
  <c r="L2974" i="1" s="1"/>
  <c r="AB2976" i="1"/>
  <c r="K2975" i="1" s="1"/>
  <c r="AB2977" i="1"/>
  <c r="L2975" i="1" s="1"/>
  <c r="AB2978" i="1"/>
  <c r="K2978" i="1" s="1"/>
  <c r="K2980" i="1" s="1"/>
  <c r="AB2979" i="1"/>
  <c r="L2978" i="1" s="1"/>
  <c r="L2980" i="1" s="1"/>
  <c r="AB2980" i="1"/>
  <c r="K2979" i="1" s="1"/>
  <c r="AB2981" i="1"/>
  <c r="L2979" i="1" s="1"/>
  <c r="AB2982" i="1"/>
  <c r="K2982" i="1" s="1"/>
  <c r="K2984" i="1" s="1"/>
  <c r="P2981" i="1" s="1"/>
  <c r="AB2983" i="1"/>
  <c r="L2982" i="1" s="1"/>
  <c r="L2984" i="1" s="1"/>
  <c r="AB2984" i="1"/>
  <c r="K2983" i="1" s="1"/>
  <c r="AB2985" i="1"/>
  <c r="L2983" i="1" s="1"/>
  <c r="AB2986" i="1"/>
  <c r="K2986" i="1" s="1"/>
  <c r="K2988" i="1" s="1"/>
  <c r="AB2987" i="1"/>
  <c r="L2986" i="1" s="1"/>
  <c r="L2988" i="1" s="1"/>
  <c r="AB2988" i="1"/>
  <c r="K2987" i="1" s="1"/>
  <c r="AB2989" i="1"/>
  <c r="L2987" i="1" s="1"/>
  <c r="AB2990" i="1"/>
  <c r="K2990" i="1" s="1"/>
  <c r="K2992" i="1" s="1"/>
  <c r="AB2991" i="1"/>
  <c r="L2990" i="1" s="1"/>
  <c r="AB2992" i="1"/>
  <c r="K2991" i="1" s="1"/>
  <c r="AB2993" i="1"/>
  <c r="L2991" i="1" s="1"/>
  <c r="AB2994" i="1"/>
  <c r="K2994" i="1" s="1"/>
  <c r="K2996" i="1" s="1"/>
  <c r="AB2995" i="1"/>
  <c r="L2994" i="1" s="1"/>
  <c r="AB2996" i="1"/>
  <c r="K2995" i="1" s="1"/>
  <c r="AB2997" i="1"/>
  <c r="L2995" i="1" s="1"/>
  <c r="AB2998" i="1"/>
  <c r="K2998" i="1" s="1"/>
  <c r="K3000" i="1" s="1"/>
  <c r="P2997" i="1" s="1"/>
  <c r="AB2999" i="1"/>
  <c r="L2998" i="1" s="1"/>
  <c r="AB3000" i="1"/>
  <c r="K2999" i="1" s="1"/>
  <c r="AB3001" i="1"/>
  <c r="L2999" i="1" s="1"/>
  <c r="AB3002" i="1"/>
  <c r="K3002" i="1" s="1"/>
  <c r="K3004" i="1" s="1"/>
  <c r="AB3003" i="1"/>
  <c r="L3002" i="1" s="1"/>
  <c r="L3004" i="1" s="1"/>
  <c r="AB3004" i="1"/>
  <c r="K3003" i="1" s="1"/>
  <c r="AB3005" i="1"/>
  <c r="L3003" i="1" s="1"/>
  <c r="AB3006" i="1"/>
  <c r="K3006" i="1" s="1"/>
  <c r="K3008" i="1" s="1"/>
  <c r="P3005" i="1" s="1"/>
  <c r="AB3007" i="1"/>
  <c r="L3006" i="1" s="1"/>
  <c r="AB3008" i="1"/>
  <c r="K3007" i="1" s="1"/>
  <c r="AB3009" i="1"/>
  <c r="L3007" i="1" s="1"/>
  <c r="AB3010" i="1"/>
  <c r="K3010" i="1" s="1"/>
  <c r="K3012" i="1" s="1"/>
  <c r="AB3011" i="1"/>
  <c r="L3010" i="1" s="1"/>
  <c r="L3012" i="1" s="1"/>
  <c r="AB3012" i="1"/>
  <c r="K3011" i="1" s="1"/>
  <c r="AB3013" i="1"/>
  <c r="L3011" i="1" s="1"/>
  <c r="AB3014" i="1"/>
  <c r="K3014" i="1" s="1"/>
  <c r="K3016" i="1" s="1"/>
  <c r="P3013" i="1" s="1"/>
  <c r="AB3015" i="1"/>
  <c r="L3014" i="1" s="1"/>
  <c r="AB3016" i="1"/>
  <c r="K3015" i="1" s="1"/>
  <c r="AB3017" i="1"/>
  <c r="L3015" i="1" s="1"/>
  <c r="AB3018" i="1"/>
  <c r="K3018" i="1" s="1"/>
  <c r="K3020" i="1" s="1"/>
  <c r="AB3019" i="1"/>
  <c r="L3018" i="1" s="1"/>
  <c r="L3020" i="1" s="1"/>
  <c r="AB3020" i="1"/>
  <c r="K3019" i="1" s="1"/>
  <c r="AB3021" i="1"/>
  <c r="L3019" i="1" s="1"/>
  <c r="AB3022" i="1"/>
  <c r="K3022" i="1" s="1"/>
  <c r="K3024" i="1" s="1"/>
  <c r="P3021" i="1" s="1"/>
  <c r="AB3023" i="1"/>
  <c r="L3022" i="1" s="1"/>
  <c r="AB3024" i="1"/>
  <c r="K3023" i="1" s="1"/>
  <c r="AB3025" i="1"/>
  <c r="L3023" i="1" s="1"/>
  <c r="AB3026" i="1"/>
  <c r="K3026" i="1" s="1"/>
  <c r="K3028" i="1" s="1"/>
  <c r="AB3027" i="1"/>
  <c r="L3026" i="1" s="1"/>
  <c r="L3028" i="1" s="1"/>
  <c r="AB3028" i="1"/>
  <c r="K3027" i="1" s="1"/>
  <c r="AB3029" i="1"/>
  <c r="L3027" i="1" s="1"/>
  <c r="AB3030" i="1"/>
  <c r="K3030" i="1" s="1"/>
  <c r="K3032" i="1" s="1"/>
  <c r="P3029" i="1" s="1"/>
  <c r="AB3031" i="1"/>
  <c r="L3030" i="1" s="1"/>
  <c r="AB3032" i="1"/>
  <c r="K3031" i="1" s="1"/>
  <c r="AB3033" i="1"/>
  <c r="L3031" i="1" s="1"/>
  <c r="AB3034" i="1"/>
  <c r="K3034" i="1" s="1"/>
  <c r="K3036" i="1" s="1"/>
  <c r="AB3035" i="1"/>
  <c r="L3034" i="1" s="1"/>
  <c r="L3036" i="1" s="1"/>
  <c r="AB3036" i="1"/>
  <c r="K3035" i="1" s="1"/>
  <c r="AB3037" i="1"/>
  <c r="L3035" i="1" s="1"/>
  <c r="AB3038" i="1"/>
  <c r="K3038" i="1" s="1"/>
  <c r="K3040" i="1" s="1"/>
  <c r="P3037" i="1" s="1"/>
  <c r="AB3039" i="1"/>
  <c r="L3038" i="1" s="1"/>
  <c r="AB3040" i="1"/>
  <c r="K3039" i="1" s="1"/>
  <c r="AB3041" i="1"/>
  <c r="L3039" i="1" s="1"/>
  <c r="AB3042" i="1"/>
  <c r="AB3043" i="1"/>
  <c r="AB3044" i="1"/>
  <c r="K3043" i="1" s="1"/>
  <c r="AB3045" i="1"/>
  <c r="L3043" i="1" s="1"/>
  <c r="AB3046" i="1"/>
  <c r="K3046" i="1" s="1"/>
  <c r="K3048" i="1" s="1"/>
  <c r="AB3047" i="1"/>
  <c r="L3046" i="1" s="1"/>
  <c r="AB3048" i="1"/>
  <c r="K3047" i="1" s="1"/>
  <c r="AB3049" i="1"/>
  <c r="L3047" i="1" s="1"/>
  <c r="AB3050" i="1"/>
  <c r="K3050" i="1" s="1"/>
  <c r="K3052" i="1" s="1"/>
  <c r="AB3051" i="1"/>
  <c r="L3050" i="1" s="1"/>
  <c r="L3052" i="1" s="1"/>
  <c r="AB3052" i="1"/>
  <c r="K3051" i="1" s="1"/>
  <c r="AB3053" i="1"/>
  <c r="L3051" i="1" s="1"/>
  <c r="AB3054" i="1"/>
  <c r="K3054" i="1" s="1"/>
  <c r="K3056" i="1" s="1"/>
  <c r="P3053" i="1" s="1"/>
  <c r="AB3055" i="1"/>
  <c r="L3054" i="1" s="1"/>
  <c r="AB3056" i="1"/>
  <c r="K3055" i="1" s="1"/>
  <c r="AB3057" i="1"/>
  <c r="L3055" i="1" s="1"/>
  <c r="AB3058" i="1"/>
  <c r="K3058" i="1" s="1"/>
  <c r="K3060" i="1" s="1"/>
  <c r="AB3059" i="1"/>
  <c r="L3058" i="1" s="1"/>
  <c r="L3060" i="1" s="1"/>
  <c r="AB3060" i="1"/>
  <c r="K3059" i="1" s="1"/>
  <c r="AB3061" i="1"/>
  <c r="L3059" i="1" s="1"/>
  <c r="AB3062" i="1"/>
  <c r="K3062" i="1" s="1"/>
  <c r="K3064" i="1" s="1"/>
  <c r="AB3063" i="1"/>
  <c r="L3062" i="1" s="1"/>
  <c r="L3064" i="1" s="1"/>
  <c r="AB3064" i="1"/>
  <c r="K3063" i="1" s="1"/>
  <c r="AB3065" i="1"/>
  <c r="L3063" i="1" s="1"/>
  <c r="AB3066" i="1"/>
  <c r="K3066" i="1" s="1"/>
  <c r="K3068" i="1" s="1"/>
  <c r="AB3067" i="1"/>
  <c r="L3066" i="1" s="1"/>
  <c r="L3068" i="1" s="1"/>
  <c r="AB3068" i="1"/>
  <c r="K3067" i="1" s="1"/>
  <c r="AB3069" i="1"/>
  <c r="L3067" i="1" s="1"/>
  <c r="AB3070" i="1"/>
  <c r="K3070" i="1" s="1"/>
  <c r="K3072" i="1" s="1"/>
  <c r="P3069" i="1" s="1"/>
  <c r="AB3071" i="1"/>
  <c r="L3070" i="1" s="1"/>
  <c r="AB3072" i="1"/>
  <c r="K3071" i="1" s="1"/>
  <c r="AB3073" i="1"/>
  <c r="L3071" i="1" s="1"/>
  <c r="AB3074" i="1"/>
  <c r="K3074" i="1" s="1"/>
  <c r="K3076" i="1" s="1"/>
  <c r="P3075" i="1" s="1"/>
  <c r="AB3075" i="1"/>
  <c r="L3074" i="1" s="1"/>
  <c r="AB3076" i="1"/>
  <c r="K3075" i="1" s="1"/>
  <c r="AB3077" i="1"/>
  <c r="L3075" i="1" s="1"/>
  <c r="AB3078" i="1"/>
  <c r="K3078" i="1" s="1"/>
  <c r="K3080" i="1" s="1"/>
  <c r="P3077" i="1" s="1"/>
  <c r="AB3079" i="1"/>
  <c r="L3078" i="1" s="1"/>
  <c r="AB3080" i="1"/>
  <c r="K3079" i="1" s="1"/>
  <c r="AB3081" i="1"/>
  <c r="L3079" i="1" s="1"/>
  <c r="AB3082" i="1"/>
  <c r="K3082" i="1" s="1"/>
  <c r="K3084" i="1" s="1"/>
  <c r="AB3083" i="1"/>
  <c r="L3082" i="1" s="1"/>
  <c r="L3084" i="1" s="1"/>
  <c r="AB3084" i="1"/>
  <c r="K3083" i="1" s="1"/>
  <c r="AB3085" i="1"/>
  <c r="L3083" i="1" s="1"/>
  <c r="AB3086" i="1"/>
  <c r="K3086" i="1" s="1"/>
  <c r="K3088" i="1" s="1"/>
  <c r="P3085" i="1" s="1"/>
  <c r="AB3087" i="1"/>
  <c r="L3086" i="1" s="1"/>
  <c r="L3088" i="1" s="1"/>
  <c r="AB3088" i="1"/>
  <c r="K3087" i="1" s="1"/>
  <c r="AB3089" i="1"/>
  <c r="L3087" i="1" s="1"/>
  <c r="AB3090" i="1"/>
  <c r="K3090" i="1" s="1"/>
  <c r="K3092" i="1" s="1"/>
  <c r="AB3091" i="1"/>
  <c r="L3090" i="1" s="1"/>
  <c r="L3092" i="1" s="1"/>
  <c r="AB3092" i="1"/>
  <c r="K3091" i="1" s="1"/>
  <c r="AB3093" i="1"/>
  <c r="L3091" i="1" s="1"/>
  <c r="AB3094" i="1"/>
  <c r="K3094" i="1" s="1"/>
  <c r="K3096" i="1" s="1"/>
  <c r="AB3095" i="1"/>
  <c r="L3094" i="1" s="1"/>
  <c r="L3096" i="1" s="1"/>
  <c r="AB3096" i="1"/>
  <c r="K3095" i="1" s="1"/>
  <c r="AB3097" i="1"/>
  <c r="L3095" i="1" s="1"/>
  <c r="AB3098" i="1"/>
  <c r="K3098" i="1" s="1"/>
  <c r="K3100" i="1" s="1"/>
  <c r="P3099" i="1" s="1"/>
  <c r="AB3099" i="1"/>
  <c r="L3098" i="1" s="1"/>
  <c r="AB3100" i="1"/>
  <c r="K3099" i="1" s="1"/>
  <c r="AB3101" i="1"/>
  <c r="L3099" i="1" s="1"/>
  <c r="AB3102" i="1"/>
  <c r="K3102" i="1" s="1"/>
  <c r="K3104" i="1" s="1"/>
  <c r="P3101" i="1" s="1"/>
  <c r="AB3103" i="1"/>
  <c r="L3102" i="1" s="1"/>
  <c r="AB3104" i="1"/>
  <c r="K3103" i="1" s="1"/>
  <c r="AB3105" i="1"/>
  <c r="L3103" i="1" s="1"/>
  <c r="AB3106" i="1"/>
  <c r="K3106" i="1" s="1"/>
  <c r="K3108" i="1" s="1"/>
  <c r="P3107" i="1" s="1"/>
  <c r="AB3107" i="1"/>
  <c r="L3106" i="1" s="1"/>
  <c r="AB3108" i="1"/>
  <c r="K3107" i="1" s="1"/>
  <c r="AB3109" i="1"/>
  <c r="L3107" i="1" s="1"/>
  <c r="AB3110" i="1"/>
  <c r="K3110" i="1" s="1"/>
  <c r="K3112" i="1" s="1"/>
  <c r="P3109" i="1" s="1"/>
  <c r="AB3111" i="1"/>
  <c r="L3110" i="1" s="1"/>
  <c r="AB3112" i="1"/>
  <c r="K3111" i="1" s="1"/>
  <c r="AB3113" i="1"/>
  <c r="L3111" i="1" s="1"/>
  <c r="AB3114" i="1"/>
  <c r="K3114" i="1" s="1"/>
  <c r="K3116" i="1" s="1"/>
  <c r="AB3115" i="1"/>
  <c r="L3114" i="1" s="1"/>
  <c r="L3116" i="1" s="1"/>
  <c r="AB3116" i="1"/>
  <c r="K3115" i="1" s="1"/>
  <c r="AB3117" i="1"/>
  <c r="L3115" i="1" s="1"/>
  <c r="AB3118" i="1"/>
  <c r="K3118" i="1" s="1"/>
  <c r="K3120" i="1" s="1"/>
  <c r="P3117" i="1" s="1"/>
  <c r="AB3119" i="1"/>
  <c r="L3118" i="1" s="1"/>
  <c r="AB3120" i="1"/>
  <c r="K3119" i="1" s="1"/>
  <c r="AB3121" i="1"/>
  <c r="L3119" i="1" s="1"/>
  <c r="AB3122" i="1"/>
  <c r="K3122" i="1" s="1"/>
  <c r="K3124" i="1" s="1"/>
  <c r="P3123" i="1" s="1"/>
  <c r="AB3123" i="1"/>
  <c r="L3122" i="1" s="1"/>
  <c r="AB3124" i="1"/>
  <c r="K3123" i="1" s="1"/>
  <c r="AB3125" i="1"/>
  <c r="L3123" i="1" s="1"/>
  <c r="AB3126" i="1"/>
  <c r="K3126" i="1" s="1"/>
  <c r="K3128" i="1" s="1"/>
  <c r="AB3127" i="1"/>
  <c r="L3126" i="1" s="1"/>
  <c r="L3128" i="1" s="1"/>
  <c r="AB3128" i="1"/>
  <c r="K3127" i="1" s="1"/>
  <c r="AB3129" i="1"/>
  <c r="L3127" i="1" s="1"/>
  <c r="AB3130" i="1"/>
  <c r="K3130" i="1" s="1"/>
  <c r="K3132" i="1" s="1"/>
  <c r="AB3131" i="1"/>
  <c r="L3130" i="1" s="1"/>
  <c r="L3132" i="1" s="1"/>
  <c r="AB3132" i="1"/>
  <c r="K3131" i="1" s="1"/>
  <c r="AB3133" i="1"/>
  <c r="L3131" i="1" s="1"/>
  <c r="AB3134" i="1"/>
  <c r="K3134" i="1" s="1"/>
  <c r="K3136" i="1" s="1"/>
  <c r="P3133" i="1" s="1"/>
  <c r="AB3135" i="1"/>
  <c r="L3134" i="1" s="1"/>
  <c r="AB3136" i="1"/>
  <c r="K3135" i="1" s="1"/>
  <c r="AB3137" i="1"/>
  <c r="L3135" i="1" s="1"/>
  <c r="AB3138" i="1"/>
  <c r="K3138" i="1" s="1"/>
  <c r="K3140" i="1" s="1"/>
  <c r="AB3139" i="1"/>
  <c r="L3138" i="1" s="1"/>
  <c r="L3140" i="1" s="1"/>
  <c r="AB3140" i="1"/>
  <c r="K3139" i="1" s="1"/>
  <c r="AB3141" i="1"/>
  <c r="L3139" i="1" s="1"/>
  <c r="AB3142" i="1"/>
  <c r="K3142" i="1" s="1"/>
  <c r="K3144" i="1" s="1"/>
  <c r="P3141" i="1" s="1"/>
  <c r="AB3143" i="1"/>
  <c r="L3142" i="1" s="1"/>
  <c r="AB3144" i="1"/>
  <c r="K3143" i="1" s="1"/>
  <c r="AB3145" i="1"/>
  <c r="L3143" i="1" s="1"/>
  <c r="AB3146" i="1"/>
  <c r="K3146" i="1" s="1"/>
  <c r="K3148" i="1" s="1"/>
  <c r="AB3147" i="1"/>
  <c r="L3146" i="1" s="1"/>
  <c r="L3148" i="1" s="1"/>
  <c r="AB3148" i="1"/>
  <c r="K3147" i="1" s="1"/>
  <c r="AB3149" i="1"/>
  <c r="L3147" i="1" s="1"/>
  <c r="AB3150" i="1"/>
  <c r="K3150" i="1" s="1"/>
  <c r="K3152" i="1" s="1"/>
  <c r="P3149" i="1" s="1"/>
  <c r="AB3151" i="1"/>
  <c r="L3150" i="1" s="1"/>
  <c r="AB3152" i="1"/>
  <c r="K3151" i="1" s="1"/>
  <c r="AB3153" i="1"/>
  <c r="L3151" i="1" s="1"/>
  <c r="AB3154" i="1"/>
  <c r="AB3155" i="1"/>
  <c r="L3154" i="1" s="1"/>
  <c r="L3156" i="1" s="1"/>
  <c r="P3155" i="1" s="1"/>
  <c r="AB3156" i="1"/>
  <c r="K3155" i="1" s="1"/>
  <c r="AB3157" i="1"/>
  <c r="L3155" i="1" s="1"/>
  <c r="AB3158" i="1"/>
  <c r="K3158" i="1" s="1"/>
  <c r="K3160" i="1" s="1"/>
  <c r="P3157" i="1" s="1"/>
  <c r="AB3159" i="1"/>
  <c r="L3158" i="1" s="1"/>
  <c r="AB3160" i="1"/>
  <c r="K3159" i="1" s="1"/>
  <c r="AB3161" i="1"/>
  <c r="L3159" i="1" s="1"/>
  <c r="AB3162" i="1"/>
  <c r="K3162" i="1" s="1"/>
  <c r="K3164" i="1" s="1"/>
  <c r="AB3163" i="1"/>
  <c r="L3162" i="1" s="1"/>
  <c r="L3164" i="1" s="1"/>
  <c r="AB3164" i="1"/>
  <c r="K3163" i="1" s="1"/>
  <c r="AB3165" i="1"/>
  <c r="L3163" i="1" s="1"/>
  <c r="AB3166" i="1"/>
  <c r="K3166" i="1" s="1"/>
  <c r="K3168" i="1" s="1"/>
  <c r="AB3167" i="1"/>
  <c r="L3166" i="1" s="1"/>
  <c r="AB3168" i="1"/>
  <c r="K3167" i="1" s="1"/>
  <c r="AB3169" i="1"/>
  <c r="L3167" i="1" s="1"/>
  <c r="AB3170" i="1"/>
  <c r="K3170" i="1" s="1"/>
  <c r="K3172" i="1" s="1"/>
  <c r="AB3171" i="1"/>
  <c r="L3170" i="1" s="1"/>
  <c r="L3172" i="1" s="1"/>
  <c r="AB3172" i="1"/>
  <c r="K3171" i="1" s="1"/>
  <c r="AB3173" i="1"/>
  <c r="L3171" i="1" s="1"/>
  <c r="AB3174" i="1"/>
  <c r="K3174" i="1" s="1"/>
  <c r="K3176" i="1" s="1"/>
  <c r="AB3175" i="1"/>
  <c r="L3174" i="1" s="1"/>
  <c r="L3176" i="1" s="1"/>
  <c r="AB3176" i="1"/>
  <c r="K3175" i="1" s="1"/>
  <c r="AB3177" i="1"/>
  <c r="L3175" i="1" s="1"/>
  <c r="AB3178" i="1"/>
  <c r="K3178" i="1" s="1"/>
  <c r="K3180" i="1" s="1"/>
  <c r="AB3179" i="1"/>
  <c r="L3178" i="1" s="1"/>
  <c r="L3180" i="1" s="1"/>
  <c r="AB3180" i="1"/>
  <c r="K3179" i="1" s="1"/>
  <c r="AB3181" i="1"/>
  <c r="L3179" i="1" s="1"/>
  <c r="AB3182" i="1"/>
  <c r="K3182" i="1" s="1"/>
  <c r="K3184" i="1" s="1"/>
  <c r="P3181" i="1" s="1"/>
  <c r="AB3183" i="1"/>
  <c r="L3182" i="1" s="1"/>
  <c r="AB3184" i="1"/>
  <c r="K3183" i="1" s="1"/>
  <c r="AB3185" i="1"/>
  <c r="L3183" i="1" s="1"/>
  <c r="AB3186" i="1"/>
  <c r="K3186" i="1" s="1"/>
  <c r="K3188" i="1" s="1"/>
  <c r="AB3187" i="1"/>
  <c r="L3186" i="1" s="1"/>
  <c r="L3188" i="1" s="1"/>
  <c r="AB3188" i="1"/>
  <c r="K3187" i="1" s="1"/>
  <c r="AB3189" i="1"/>
  <c r="L3187" i="1" s="1"/>
  <c r="AB3190" i="1"/>
  <c r="K3190" i="1" s="1"/>
  <c r="K3192" i="1" s="1"/>
  <c r="P3189" i="1" s="1"/>
  <c r="AB3191" i="1"/>
  <c r="L3190" i="1" s="1"/>
  <c r="AB3192" i="1"/>
  <c r="K3191" i="1" s="1"/>
  <c r="AB3193" i="1"/>
  <c r="L3191" i="1" s="1"/>
  <c r="AB3194" i="1"/>
  <c r="K3194" i="1" s="1"/>
  <c r="K3196" i="1" s="1"/>
  <c r="AB3195" i="1"/>
  <c r="L3194" i="1" s="1"/>
  <c r="L3196" i="1" s="1"/>
  <c r="AB3196" i="1"/>
  <c r="K3195" i="1" s="1"/>
  <c r="AB3197" i="1"/>
  <c r="L3195" i="1" s="1"/>
  <c r="AB3198" i="1"/>
  <c r="K3198" i="1" s="1"/>
  <c r="K3200" i="1" s="1"/>
  <c r="P3197" i="1" s="1"/>
  <c r="AB3199" i="1"/>
  <c r="L3198" i="1" s="1"/>
  <c r="AB3200" i="1"/>
  <c r="K3199" i="1" s="1"/>
  <c r="AB3201" i="1"/>
  <c r="L3199" i="1" s="1"/>
  <c r="AB3202" i="1"/>
  <c r="K3202" i="1" s="1"/>
  <c r="K3204" i="1" s="1"/>
  <c r="AB3203" i="1"/>
  <c r="L3202" i="1" s="1"/>
  <c r="L3204" i="1" s="1"/>
  <c r="AB3204" i="1"/>
  <c r="K3203" i="1" s="1"/>
  <c r="AB3205" i="1"/>
  <c r="L3203" i="1" s="1"/>
  <c r="AB3206" i="1"/>
  <c r="K3206" i="1" s="1"/>
  <c r="K3208" i="1" s="1"/>
  <c r="P3205" i="1" s="1"/>
  <c r="AB3207" i="1"/>
  <c r="L3206" i="1" s="1"/>
  <c r="AB3208" i="1"/>
  <c r="K3207" i="1" s="1"/>
  <c r="AB3209" i="1"/>
  <c r="L3207" i="1" s="1"/>
  <c r="AB3210" i="1"/>
  <c r="K3210" i="1" s="1"/>
  <c r="K3212" i="1" s="1"/>
  <c r="AB3211" i="1"/>
  <c r="L3210" i="1" s="1"/>
  <c r="L3212" i="1" s="1"/>
  <c r="AB3212" i="1"/>
  <c r="K3211" i="1" s="1"/>
  <c r="AB3213" i="1"/>
  <c r="L3211" i="1" s="1"/>
  <c r="AB3214" i="1"/>
  <c r="K3214" i="1" s="1"/>
  <c r="K3216" i="1" s="1"/>
  <c r="P3213" i="1" s="1"/>
  <c r="AB3215" i="1"/>
  <c r="L3214" i="1" s="1"/>
  <c r="AB3216" i="1"/>
  <c r="K3215" i="1" s="1"/>
  <c r="AB3217" i="1"/>
  <c r="L3215" i="1" s="1"/>
  <c r="AB3218" i="1"/>
  <c r="K3218" i="1" s="1"/>
  <c r="K3220" i="1" s="1"/>
  <c r="AB3219" i="1"/>
  <c r="L3218" i="1" s="1"/>
  <c r="L3220" i="1" s="1"/>
  <c r="AB3220" i="1"/>
  <c r="K3219" i="1" s="1"/>
  <c r="AB3221" i="1"/>
  <c r="L3219" i="1" s="1"/>
  <c r="AB3222" i="1"/>
  <c r="K3222" i="1" s="1"/>
  <c r="K3224" i="1" s="1"/>
  <c r="AB3223" i="1"/>
  <c r="L3222" i="1" s="1"/>
  <c r="AB3224" i="1"/>
  <c r="K3223" i="1" s="1"/>
  <c r="AB3225" i="1"/>
  <c r="L3223" i="1" s="1"/>
  <c r="AB3226" i="1"/>
  <c r="K3226" i="1" s="1"/>
  <c r="K3228" i="1" s="1"/>
  <c r="AB3227" i="1"/>
  <c r="L3226" i="1" s="1"/>
  <c r="L3228" i="1" s="1"/>
  <c r="AB3228" i="1"/>
  <c r="K3227" i="1" s="1"/>
  <c r="AB3229" i="1"/>
  <c r="L3227" i="1" s="1"/>
  <c r="AB3230" i="1"/>
  <c r="K3230" i="1" s="1"/>
  <c r="K3232" i="1" s="1"/>
  <c r="P3229" i="1" s="1"/>
  <c r="AB3231" i="1"/>
  <c r="L3230" i="1" s="1"/>
  <c r="AB3232" i="1"/>
  <c r="K3231" i="1" s="1"/>
  <c r="AB3233" i="1"/>
  <c r="L3231" i="1" s="1"/>
  <c r="AB3234" i="1"/>
  <c r="K3234" i="1" s="1"/>
  <c r="K3236" i="1" s="1"/>
  <c r="AB3235" i="1"/>
  <c r="L3234" i="1" s="1"/>
  <c r="L3236" i="1" s="1"/>
  <c r="AB3236" i="1"/>
  <c r="K3235" i="1" s="1"/>
  <c r="AB3237" i="1"/>
  <c r="L3235" i="1" s="1"/>
  <c r="AB3238" i="1"/>
  <c r="K3238" i="1" s="1"/>
  <c r="K3240" i="1" s="1"/>
  <c r="P3237" i="1" s="1"/>
  <c r="AB3239" i="1"/>
  <c r="L3238" i="1" s="1"/>
  <c r="AB3240" i="1"/>
  <c r="K3239" i="1" s="1"/>
  <c r="AB3241" i="1"/>
  <c r="L3239" i="1" s="1"/>
  <c r="AB3242" i="1"/>
  <c r="K3242" i="1" s="1"/>
  <c r="K3244" i="1" s="1"/>
  <c r="AB3243" i="1"/>
  <c r="L3242" i="1" s="1"/>
  <c r="L3244" i="1" s="1"/>
  <c r="AB3244" i="1"/>
  <c r="K3243" i="1" s="1"/>
  <c r="AB3246" i="1"/>
  <c r="K3246" i="1" s="1"/>
  <c r="AB3247" i="1"/>
  <c r="L3246" i="1" s="1"/>
  <c r="L3248" i="1" s="1"/>
  <c r="AB3248" i="1"/>
  <c r="K3247" i="1" s="1"/>
  <c r="AB3249" i="1"/>
  <c r="L3247" i="1" s="1"/>
  <c r="AB3250" i="1"/>
  <c r="K3250" i="1" s="1"/>
  <c r="K3252" i="1" s="1"/>
  <c r="AB3251" i="1"/>
  <c r="L3250" i="1" s="1"/>
  <c r="L3252" i="1" s="1"/>
  <c r="AB3252" i="1"/>
  <c r="K3251" i="1" s="1"/>
  <c r="AB3253" i="1"/>
  <c r="L3251" i="1" s="1"/>
  <c r="AB3254" i="1"/>
  <c r="K3254" i="1" s="1"/>
  <c r="AB3255" i="1"/>
  <c r="L3254" i="1" s="1"/>
  <c r="L3256" i="1" s="1"/>
  <c r="AB3256" i="1"/>
  <c r="K3255" i="1" s="1"/>
  <c r="AB3257" i="1"/>
  <c r="L3255" i="1" s="1"/>
  <c r="AB3258" i="1"/>
  <c r="K3258" i="1" s="1"/>
  <c r="K3260" i="1" s="1"/>
  <c r="AB3259" i="1"/>
  <c r="L3258" i="1" s="1"/>
  <c r="L3260" i="1" s="1"/>
  <c r="AB3260" i="1"/>
  <c r="K3259" i="1" s="1"/>
  <c r="AB3261" i="1"/>
  <c r="L3259" i="1" s="1"/>
  <c r="AB3262" i="1"/>
  <c r="K3262" i="1" s="1"/>
  <c r="AB3263" i="1"/>
  <c r="L3262" i="1" s="1"/>
  <c r="L3264" i="1" s="1"/>
  <c r="AB3264" i="1"/>
  <c r="K3263" i="1" s="1"/>
  <c r="AB3265" i="1"/>
  <c r="L3263" i="1" s="1"/>
  <c r="AB3266" i="1"/>
  <c r="K3266" i="1" s="1"/>
  <c r="K3268" i="1" s="1"/>
  <c r="AB3267" i="1"/>
  <c r="L3266" i="1" s="1"/>
  <c r="L3268" i="1" s="1"/>
  <c r="AB3268" i="1"/>
  <c r="K3267" i="1" s="1"/>
  <c r="AB3269" i="1"/>
  <c r="L3267" i="1" s="1"/>
  <c r="AB3270" i="1"/>
  <c r="K3270" i="1" s="1"/>
  <c r="AB3271" i="1"/>
  <c r="L3270" i="1" s="1"/>
  <c r="L3272" i="1" s="1"/>
  <c r="AB3272" i="1"/>
  <c r="K3271" i="1" s="1"/>
  <c r="AB3273" i="1"/>
  <c r="L3271" i="1" s="1"/>
  <c r="AB3274" i="1"/>
  <c r="K3274" i="1" s="1"/>
  <c r="AB3275" i="1"/>
  <c r="L3274" i="1" s="1"/>
  <c r="L3276" i="1" s="1"/>
  <c r="AB3276" i="1"/>
  <c r="K3275" i="1" s="1"/>
  <c r="AB3277" i="1"/>
  <c r="L3275" i="1" s="1"/>
  <c r="AB3278" i="1"/>
  <c r="K3278" i="1" s="1"/>
  <c r="AB3279" i="1"/>
  <c r="L3278" i="1" s="1"/>
  <c r="L3280" i="1" s="1"/>
  <c r="AB3280" i="1"/>
  <c r="K3279" i="1" s="1"/>
  <c r="AB3281" i="1"/>
  <c r="L3279" i="1" s="1"/>
  <c r="AB3282" i="1"/>
  <c r="K3282" i="1" s="1"/>
  <c r="K3284" i="1" s="1"/>
  <c r="AB3283" i="1"/>
  <c r="L3282" i="1" s="1"/>
  <c r="L3284" i="1" s="1"/>
  <c r="AB3284" i="1"/>
  <c r="K3283" i="1" s="1"/>
  <c r="AB3285" i="1"/>
  <c r="L3283" i="1" s="1"/>
  <c r="AB3286" i="1"/>
  <c r="K3286" i="1" s="1"/>
  <c r="AB3287" i="1"/>
  <c r="L3286" i="1" s="1"/>
  <c r="L3288" i="1" s="1"/>
  <c r="AB3288" i="1"/>
  <c r="K3287" i="1" s="1"/>
  <c r="AB3289" i="1"/>
  <c r="L3287" i="1" s="1"/>
  <c r="AB3290" i="1"/>
  <c r="K3290" i="1" s="1"/>
  <c r="AB3291" i="1"/>
  <c r="L3290" i="1" s="1"/>
  <c r="L3292" i="1" s="1"/>
  <c r="AB3292" i="1"/>
  <c r="K3291" i="1" s="1"/>
  <c r="AB3293" i="1"/>
  <c r="L3291" i="1" s="1"/>
  <c r="AB3294" i="1"/>
  <c r="K3294" i="1" s="1"/>
  <c r="AB3295" i="1"/>
  <c r="L3294" i="1" s="1"/>
  <c r="L3296" i="1" s="1"/>
  <c r="AB3296" i="1"/>
  <c r="K3295" i="1" s="1"/>
  <c r="AB3297" i="1"/>
  <c r="L3295" i="1" s="1"/>
  <c r="AB3298" i="1"/>
  <c r="K3298" i="1" s="1"/>
  <c r="K3300" i="1" s="1"/>
  <c r="AB3299" i="1"/>
  <c r="L3298" i="1" s="1"/>
  <c r="L3300" i="1" s="1"/>
  <c r="AB3300" i="1"/>
  <c r="K3299" i="1" s="1"/>
  <c r="AB3301" i="1"/>
  <c r="L3299" i="1" s="1"/>
  <c r="AB3302" i="1"/>
  <c r="K3302" i="1" s="1"/>
  <c r="AB3303" i="1"/>
  <c r="L3302" i="1" s="1"/>
  <c r="L3304" i="1" s="1"/>
  <c r="AB3304" i="1"/>
  <c r="K3303" i="1" s="1"/>
  <c r="AB3305" i="1"/>
  <c r="L3303" i="1" s="1"/>
  <c r="AB3306" i="1"/>
  <c r="K3306" i="1" s="1"/>
  <c r="AB3307" i="1"/>
  <c r="L3306" i="1" s="1"/>
  <c r="L3308" i="1" s="1"/>
  <c r="AB3308" i="1"/>
  <c r="K3307" i="1" s="1"/>
  <c r="AB3309" i="1"/>
  <c r="L3307" i="1" s="1"/>
  <c r="AB3310" i="1"/>
  <c r="K3310" i="1" s="1"/>
  <c r="AB3311" i="1"/>
  <c r="L3310" i="1" s="1"/>
  <c r="L3312" i="1" s="1"/>
  <c r="AB3312" i="1"/>
  <c r="K3311" i="1" s="1"/>
  <c r="AB3313" i="1"/>
  <c r="L3311" i="1" s="1"/>
  <c r="AB3314" i="1"/>
  <c r="K3314" i="1" s="1"/>
  <c r="K3316" i="1" s="1"/>
  <c r="AB3315" i="1"/>
  <c r="L3314" i="1" s="1"/>
  <c r="L3316" i="1" s="1"/>
  <c r="AB3316" i="1"/>
  <c r="K3315" i="1" s="1"/>
  <c r="AB3317" i="1"/>
  <c r="L3315" i="1" s="1"/>
  <c r="AB3318" i="1"/>
  <c r="K3318" i="1" s="1"/>
  <c r="K3320" i="1" s="1"/>
  <c r="AB3319" i="1"/>
  <c r="L3318" i="1" s="1"/>
  <c r="L3320" i="1" s="1"/>
  <c r="AB3320" i="1"/>
  <c r="K3319" i="1" s="1"/>
  <c r="AB3321" i="1"/>
  <c r="L3319" i="1" s="1"/>
  <c r="AB3322" i="1"/>
  <c r="K3322" i="1" s="1"/>
  <c r="K3324" i="1" s="1"/>
  <c r="AB3323" i="1"/>
  <c r="L3322" i="1" s="1"/>
  <c r="L3324" i="1" s="1"/>
  <c r="AB3324" i="1"/>
  <c r="K3323" i="1" s="1"/>
  <c r="AB3325" i="1"/>
  <c r="L3323" i="1" s="1"/>
  <c r="AB3326" i="1"/>
  <c r="K3326" i="1" s="1"/>
  <c r="AB3327" i="1"/>
  <c r="L3326" i="1" s="1"/>
  <c r="L3328" i="1" s="1"/>
  <c r="AB3328" i="1"/>
  <c r="K3327" i="1" s="1"/>
  <c r="AB3329" i="1"/>
  <c r="L3327" i="1" s="1"/>
  <c r="AB3330" i="1"/>
  <c r="K3330" i="1" s="1"/>
  <c r="AB3331" i="1"/>
  <c r="L3330" i="1" s="1"/>
  <c r="L3332" i="1" s="1"/>
  <c r="AB3332" i="1"/>
  <c r="K3331" i="1" s="1"/>
  <c r="AB3333" i="1"/>
  <c r="L3331" i="1" s="1"/>
  <c r="AB3334" i="1"/>
  <c r="K3334" i="1" s="1"/>
  <c r="AB3335" i="1"/>
  <c r="L3334" i="1" s="1"/>
  <c r="L3336" i="1" s="1"/>
  <c r="AB3336" i="1"/>
  <c r="K3335" i="1" s="1"/>
  <c r="AB3337" i="1"/>
  <c r="L3335" i="1" s="1"/>
  <c r="AB3338" i="1"/>
  <c r="K3338" i="1" s="1"/>
  <c r="K3340" i="1" s="1"/>
  <c r="AB3339" i="1"/>
  <c r="L3338" i="1" s="1"/>
  <c r="L3340" i="1" s="1"/>
  <c r="AB3340" i="1"/>
  <c r="K3339" i="1" s="1"/>
  <c r="AB3341" i="1"/>
  <c r="L3339" i="1" s="1"/>
  <c r="AB3342" i="1"/>
  <c r="K3342" i="1" s="1"/>
  <c r="AB3343" i="1"/>
  <c r="L3342" i="1" s="1"/>
  <c r="L3344" i="1" s="1"/>
  <c r="AB3344" i="1"/>
  <c r="K3343" i="1" s="1"/>
  <c r="AB3345" i="1"/>
  <c r="L3343" i="1" s="1"/>
  <c r="AB3346" i="1"/>
  <c r="K3346" i="1" s="1"/>
  <c r="K3348" i="1" s="1"/>
  <c r="AB3347" i="1"/>
  <c r="L3346" i="1" s="1"/>
  <c r="L3348" i="1" s="1"/>
  <c r="AB3348" i="1"/>
  <c r="K3347" i="1" s="1"/>
  <c r="AB3349" i="1"/>
  <c r="L3347" i="1" s="1"/>
  <c r="AB3350" i="1"/>
  <c r="K3350" i="1" s="1"/>
  <c r="AB3351" i="1"/>
  <c r="L3350" i="1" s="1"/>
  <c r="L3352" i="1" s="1"/>
  <c r="AB3352" i="1"/>
  <c r="K3351" i="1" s="1"/>
  <c r="AB3353" i="1"/>
  <c r="L3351" i="1" s="1"/>
  <c r="AB3354" i="1"/>
  <c r="K3354" i="1" s="1"/>
  <c r="K3356" i="1" s="1"/>
  <c r="AB3355" i="1"/>
  <c r="L3354" i="1" s="1"/>
  <c r="L3356" i="1" s="1"/>
  <c r="AB3356" i="1"/>
  <c r="K3355" i="1" s="1"/>
  <c r="AB3357" i="1"/>
  <c r="L3355" i="1" s="1"/>
  <c r="AB3358" i="1"/>
  <c r="K3358" i="1" s="1"/>
  <c r="AB3359" i="1"/>
  <c r="L3358" i="1" s="1"/>
  <c r="L3360" i="1" s="1"/>
  <c r="AB3360" i="1"/>
  <c r="K3359" i="1" s="1"/>
  <c r="AB3361" i="1"/>
  <c r="L3359" i="1" s="1"/>
  <c r="AB3362" i="1"/>
  <c r="K3362" i="1" s="1"/>
  <c r="AB3363" i="1"/>
  <c r="L3362" i="1" s="1"/>
  <c r="L3364" i="1" s="1"/>
  <c r="AB3364" i="1"/>
  <c r="K3363" i="1" s="1"/>
  <c r="AB3365" i="1"/>
  <c r="L3363" i="1" s="1"/>
  <c r="AB3366" i="1"/>
  <c r="K3366" i="1" s="1"/>
  <c r="AB3367" i="1"/>
  <c r="L3366" i="1" s="1"/>
  <c r="L3368" i="1" s="1"/>
  <c r="AB3368" i="1"/>
  <c r="K3367" i="1" s="1"/>
  <c r="AB3369" i="1"/>
  <c r="L3367" i="1" s="1"/>
  <c r="AB3370" i="1"/>
  <c r="K3370" i="1" s="1"/>
  <c r="AB3371" i="1"/>
  <c r="L3370" i="1" s="1"/>
  <c r="L3372" i="1" s="1"/>
  <c r="AB3372" i="1"/>
  <c r="K3371" i="1" s="1"/>
  <c r="AB3373" i="1"/>
  <c r="L3371" i="1" s="1"/>
  <c r="AB3374" i="1"/>
  <c r="K3374" i="1" s="1"/>
  <c r="AB3375" i="1"/>
  <c r="L3374" i="1" s="1"/>
  <c r="L3376" i="1" s="1"/>
  <c r="AB3376" i="1"/>
  <c r="K3375" i="1" s="1"/>
  <c r="AB3377" i="1"/>
  <c r="L3375" i="1" s="1"/>
  <c r="AB3378" i="1"/>
  <c r="K3378" i="1" s="1"/>
  <c r="K3380" i="1" s="1"/>
  <c r="AB3379" i="1"/>
  <c r="L3378" i="1" s="1"/>
  <c r="L3380" i="1" s="1"/>
  <c r="AB3380" i="1"/>
  <c r="K3379" i="1" s="1"/>
  <c r="AB3381" i="1"/>
  <c r="L3379" i="1" s="1"/>
  <c r="AB3382" i="1"/>
  <c r="K3382" i="1" s="1"/>
  <c r="AB3383" i="1"/>
  <c r="L3382" i="1" s="1"/>
  <c r="L3384" i="1" s="1"/>
  <c r="AB3384" i="1"/>
  <c r="K3383" i="1" s="1"/>
  <c r="AB3385" i="1"/>
  <c r="L3383" i="1" s="1"/>
  <c r="AB3386" i="1"/>
  <c r="K3386" i="1" s="1"/>
  <c r="K3388" i="1" s="1"/>
  <c r="AB3387" i="1"/>
  <c r="L3386" i="1" s="1"/>
  <c r="L3388" i="1" s="1"/>
  <c r="AB3388" i="1"/>
  <c r="K3387" i="1" s="1"/>
  <c r="AB3389" i="1"/>
  <c r="L3387" i="1" s="1"/>
  <c r="AB3390" i="1"/>
  <c r="K3390" i="1" s="1"/>
  <c r="K3392" i="1" s="1"/>
  <c r="AB3391" i="1"/>
  <c r="L3390" i="1" s="1"/>
  <c r="L3392" i="1" s="1"/>
  <c r="AB3392" i="1"/>
  <c r="K3391" i="1" s="1"/>
  <c r="AB3393" i="1"/>
  <c r="L3391" i="1" s="1"/>
  <c r="AB3394" i="1"/>
  <c r="K3394" i="1" s="1"/>
  <c r="K3396" i="1" s="1"/>
  <c r="AB3395" i="1"/>
  <c r="L3394" i="1" s="1"/>
  <c r="L3396" i="1" s="1"/>
  <c r="AB3396" i="1"/>
  <c r="K3395" i="1" s="1"/>
  <c r="AB3397" i="1"/>
  <c r="L3395" i="1" s="1"/>
  <c r="AB3398" i="1"/>
  <c r="K3398" i="1" s="1"/>
  <c r="AB3399" i="1"/>
  <c r="L3398" i="1" s="1"/>
  <c r="L3400" i="1" s="1"/>
  <c r="AB3400" i="1"/>
  <c r="K3399" i="1" s="1"/>
  <c r="AB3401" i="1"/>
  <c r="L3399" i="1" s="1"/>
  <c r="AB3402" i="1"/>
  <c r="K3402" i="1" s="1"/>
  <c r="K3404" i="1" s="1"/>
  <c r="AB3403" i="1"/>
  <c r="L3402" i="1" s="1"/>
  <c r="L3404" i="1" s="1"/>
  <c r="AB3404" i="1"/>
  <c r="K3403" i="1" s="1"/>
  <c r="AB3405" i="1"/>
  <c r="L3403" i="1" s="1"/>
  <c r="AB3406" i="1"/>
  <c r="K3406" i="1" s="1"/>
  <c r="AB3407" i="1"/>
  <c r="L3406" i="1" s="1"/>
  <c r="L3408" i="1" s="1"/>
  <c r="AB3408" i="1"/>
  <c r="K3407" i="1" s="1"/>
  <c r="AB3409" i="1"/>
  <c r="L3407" i="1" s="1"/>
  <c r="AB3410" i="1"/>
  <c r="K3410" i="1" s="1"/>
  <c r="K3412" i="1" s="1"/>
  <c r="AB3411" i="1"/>
  <c r="L3410" i="1" s="1"/>
  <c r="L3412" i="1" s="1"/>
  <c r="AB3412" i="1"/>
  <c r="K3411" i="1" s="1"/>
  <c r="AB3413" i="1"/>
  <c r="L3411" i="1" s="1"/>
  <c r="AB3414" i="1"/>
  <c r="K3414" i="1" s="1"/>
  <c r="AB3415" i="1"/>
  <c r="L3414" i="1" s="1"/>
  <c r="L3416" i="1" s="1"/>
  <c r="AB3416" i="1"/>
  <c r="K3415" i="1" s="1"/>
  <c r="AB3417" i="1"/>
  <c r="L3415" i="1" s="1"/>
  <c r="AB3418" i="1"/>
  <c r="K3418" i="1" s="1"/>
  <c r="AB3419" i="1"/>
  <c r="L3418" i="1" s="1"/>
  <c r="L3420" i="1" s="1"/>
  <c r="AB3420" i="1"/>
  <c r="K3419" i="1" s="1"/>
  <c r="AB3421" i="1"/>
  <c r="L3419" i="1" s="1"/>
  <c r="AB3422" i="1"/>
  <c r="K3422" i="1" s="1"/>
  <c r="AB3423" i="1"/>
  <c r="L3422" i="1" s="1"/>
  <c r="L3424" i="1" s="1"/>
  <c r="AB3424" i="1"/>
  <c r="K3423" i="1" s="1"/>
  <c r="AB3425" i="1"/>
  <c r="L3423" i="1" s="1"/>
  <c r="AB3426" i="1"/>
  <c r="K3426" i="1" s="1"/>
  <c r="AB3427" i="1"/>
  <c r="L3426" i="1" s="1"/>
  <c r="L3428" i="1" s="1"/>
  <c r="AB3428" i="1"/>
  <c r="K3427" i="1" s="1"/>
  <c r="AB3429" i="1"/>
  <c r="L3427" i="1" s="1"/>
  <c r="AB3430" i="1"/>
  <c r="K3430" i="1" s="1"/>
  <c r="AB3431" i="1"/>
  <c r="L3430" i="1" s="1"/>
  <c r="L3432" i="1" s="1"/>
  <c r="AB3432" i="1"/>
  <c r="K3431" i="1" s="1"/>
  <c r="AB3433" i="1"/>
  <c r="L3431" i="1" s="1"/>
  <c r="AB3434" i="1"/>
  <c r="K3434" i="1" s="1"/>
  <c r="K3436" i="1" s="1"/>
  <c r="AB3435" i="1"/>
  <c r="L3434" i="1" s="1"/>
  <c r="L3436" i="1" s="1"/>
  <c r="AB3436" i="1"/>
  <c r="K3435" i="1" s="1"/>
  <c r="AB3437" i="1"/>
  <c r="L3435" i="1" s="1"/>
  <c r="AB3438" i="1"/>
  <c r="K3438" i="1" s="1"/>
  <c r="AB3439" i="1"/>
  <c r="L3438" i="1" s="1"/>
  <c r="L3440" i="1" s="1"/>
  <c r="AB3440" i="1"/>
  <c r="K3439" i="1" s="1"/>
  <c r="AB3441" i="1"/>
  <c r="L3439" i="1" s="1"/>
  <c r="AB3442" i="1"/>
  <c r="K3442" i="1" s="1"/>
  <c r="K3444" i="1" s="1"/>
  <c r="AB3443" i="1"/>
  <c r="L3442" i="1" s="1"/>
  <c r="L3444" i="1" s="1"/>
  <c r="AB3444" i="1"/>
  <c r="K3443" i="1" s="1"/>
  <c r="AB3445" i="1"/>
  <c r="L3443" i="1" s="1"/>
  <c r="AB3446" i="1"/>
  <c r="K3446" i="1" s="1"/>
  <c r="AB3447" i="1"/>
  <c r="L3446" i="1" s="1"/>
  <c r="L3448" i="1" s="1"/>
  <c r="AB3448" i="1"/>
  <c r="K3447" i="1" s="1"/>
  <c r="AB3449" i="1"/>
  <c r="L3447" i="1" s="1"/>
  <c r="AB3450" i="1"/>
  <c r="AB3451" i="1"/>
  <c r="AB3452" i="1"/>
  <c r="K3451" i="1" s="1"/>
  <c r="AB3453" i="1"/>
  <c r="L3451" i="1" s="1"/>
  <c r="AB3454" i="1"/>
  <c r="K3454" i="1" s="1"/>
  <c r="K3456" i="1" s="1"/>
  <c r="AB3455" i="1"/>
  <c r="L3454" i="1" s="1"/>
  <c r="L3456" i="1" s="1"/>
  <c r="AB3456" i="1"/>
  <c r="K3455" i="1" s="1"/>
  <c r="AB3457" i="1"/>
  <c r="L3455" i="1" s="1"/>
  <c r="AB3458" i="1"/>
  <c r="AB3459" i="1"/>
  <c r="AB3460" i="1"/>
  <c r="K3459" i="1" s="1"/>
  <c r="AB3461" i="1"/>
  <c r="L3459" i="1" s="1"/>
  <c r="AB3462" i="1"/>
  <c r="K3462" i="1" s="1"/>
  <c r="K3464" i="1" s="1"/>
  <c r="AB3463" i="1"/>
  <c r="L3462" i="1" s="1"/>
  <c r="L3464" i="1" s="1"/>
  <c r="AB3464" i="1"/>
  <c r="K3463" i="1" s="1"/>
  <c r="AB3465" i="1"/>
  <c r="L3463" i="1" s="1"/>
  <c r="AB3466" i="1"/>
  <c r="K3466" i="1" s="1"/>
  <c r="AB3467" i="1"/>
  <c r="L3466" i="1" s="1"/>
  <c r="L3468" i="1" s="1"/>
  <c r="AB3468" i="1"/>
  <c r="K3467" i="1" s="1"/>
  <c r="AB3469" i="1"/>
  <c r="L3467" i="1" s="1"/>
  <c r="AB3470" i="1"/>
  <c r="K3470" i="1" s="1"/>
  <c r="AB3471" i="1"/>
  <c r="L3470" i="1" s="1"/>
  <c r="L3472" i="1" s="1"/>
  <c r="AB3472" i="1"/>
  <c r="K3471" i="1" s="1"/>
  <c r="AB3473" i="1"/>
  <c r="L3471" i="1" s="1"/>
  <c r="AB3474" i="1"/>
  <c r="K3474" i="1" s="1"/>
  <c r="K3476" i="1" s="1"/>
  <c r="AB3475" i="1"/>
  <c r="L3474" i="1" s="1"/>
  <c r="L3476" i="1" s="1"/>
  <c r="AB3476" i="1"/>
  <c r="K3475" i="1" s="1"/>
  <c r="AB3477" i="1"/>
  <c r="L3475" i="1" s="1"/>
  <c r="AB3479" i="1"/>
  <c r="L3478" i="1" s="1"/>
  <c r="AB3480" i="1"/>
  <c r="K3479" i="1" s="1"/>
  <c r="AB3481" i="1"/>
  <c r="L3479" i="1" s="1"/>
  <c r="AB3482" i="1"/>
  <c r="K3482" i="1" s="1"/>
  <c r="K3484" i="1" s="1"/>
  <c r="AB3483" i="1"/>
  <c r="L3482" i="1" s="1"/>
  <c r="L3484" i="1" s="1"/>
  <c r="AB3484" i="1"/>
  <c r="K3483" i="1" s="1"/>
  <c r="AB3485" i="1"/>
  <c r="L3483" i="1" s="1"/>
  <c r="AB3486" i="1"/>
  <c r="K3486" i="1" s="1"/>
  <c r="AB3487" i="1"/>
  <c r="L3486" i="1" s="1"/>
  <c r="AB3488" i="1"/>
  <c r="K3487" i="1" s="1"/>
  <c r="AB3489" i="1"/>
  <c r="L3487" i="1" s="1"/>
  <c r="AB3490" i="1"/>
  <c r="K3490" i="1" s="1"/>
  <c r="AB3491" i="1"/>
  <c r="L3490" i="1" s="1"/>
  <c r="AB3492" i="1"/>
  <c r="K3491" i="1" s="1"/>
  <c r="AB3493" i="1"/>
  <c r="L3491" i="1" s="1"/>
  <c r="AB3494" i="1"/>
  <c r="K3494" i="1" s="1"/>
  <c r="AB3495" i="1"/>
  <c r="L3494" i="1" s="1"/>
  <c r="AB3496" i="1"/>
  <c r="K3495" i="1" s="1"/>
  <c r="AB3497" i="1"/>
  <c r="L3495" i="1" s="1"/>
  <c r="AB3498" i="1"/>
  <c r="K3498" i="1" s="1"/>
  <c r="K3500" i="1" s="1"/>
  <c r="AB3499" i="1"/>
  <c r="L3498" i="1" s="1"/>
  <c r="L3500" i="1" s="1"/>
  <c r="AB3500" i="1"/>
  <c r="K3499" i="1" s="1"/>
  <c r="AB3501" i="1"/>
  <c r="L3499" i="1" s="1"/>
  <c r="AB3502" i="1"/>
  <c r="K3502" i="1" s="1"/>
  <c r="AB3503" i="1"/>
  <c r="L3502" i="1" s="1"/>
  <c r="AB3504" i="1"/>
  <c r="K3503" i="1" s="1"/>
  <c r="AB3505" i="1"/>
  <c r="L3503" i="1" s="1"/>
  <c r="AB3506" i="1"/>
  <c r="K3506" i="1" s="1"/>
  <c r="K3508" i="1" s="1"/>
  <c r="AB3507" i="1"/>
  <c r="L3506" i="1" s="1"/>
  <c r="L3508" i="1" s="1"/>
  <c r="AB3508" i="1"/>
  <c r="K3507" i="1" s="1"/>
  <c r="AB3509" i="1"/>
  <c r="L3507" i="1" s="1"/>
  <c r="AB3510" i="1"/>
  <c r="K3510" i="1" s="1"/>
  <c r="K3512" i="1" s="1"/>
  <c r="AB3511" i="1"/>
  <c r="L3510" i="1" s="1"/>
  <c r="L3512" i="1" s="1"/>
  <c r="AB3512" i="1"/>
  <c r="K3511" i="1" s="1"/>
  <c r="AB3513" i="1"/>
  <c r="L3511" i="1" s="1"/>
  <c r="AB3514" i="1"/>
  <c r="K3514" i="1" s="1"/>
  <c r="AB3515" i="1"/>
  <c r="L3514" i="1" s="1"/>
  <c r="AB3516" i="1"/>
  <c r="K3515" i="1" s="1"/>
  <c r="AB3517" i="1"/>
  <c r="L3515" i="1" s="1"/>
  <c r="AB3518" i="1"/>
  <c r="K3518" i="1" s="1"/>
  <c r="AB3519" i="1"/>
  <c r="L3518" i="1" s="1"/>
  <c r="AB3520" i="1"/>
  <c r="K3519" i="1" s="1"/>
  <c r="AB3521" i="1"/>
  <c r="L3519" i="1" s="1"/>
  <c r="AB3522" i="1"/>
  <c r="K3522" i="1" s="1"/>
  <c r="K3524" i="1" s="1"/>
  <c r="AB3523" i="1"/>
  <c r="L3522" i="1" s="1"/>
  <c r="AB3524" i="1"/>
  <c r="K3523" i="1" s="1"/>
  <c r="AB3525" i="1"/>
  <c r="L3523" i="1" s="1"/>
  <c r="AB3526" i="1"/>
  <c r="K3526" i="1" s="1"/>
  <c r="K3528" i="1" s="1"/>
  <c r="AB3527" i="1"/>
  <c r="L3526" i="1" s="1"/>
  <c r="L3528" i="1" s="1"/>
  <c r="AB3528" i="1"/>
  <c r="K3527" i="1" s="1"/>
  <c r="AB3529" i="1"/>
  <c r="L3527" i="1" s="1"/>
  <c r="AB3530" i="1"/>
  <c r="K3530" i="1" s="1"/>
  <c r="K3532" i="1" s="1"/>
  <c r="AB3531" i="1"/>
  <c r="L3530" i="1" s="1"/>
  <c r="L3532" i="1" s="1"/>
  <c r="AB3532" i="1"/>
  <c r="K3531" i="1" s="1"/>
  <c r="AB3533" i="1"/>
  <c r="L3531" i="1" s="1"/>
  <c r="AB3534" i="1"/>
  <c r="K3534" i="1" s="1"/>
  <c r="AB3535" i="1"/>
  <c r="L3534" i="1" s="1"/>
  <c r="AB3536" i="1"/>
  <c r="K3535" i="1" s="1"/>
  <c r="AB3537" i="1"/>
  <c r="L3535" i="1" s="1"/>
  <c r="AB3538" i="1"/>
  <c r="AB3539" i="1"/>
  <c r="AB3540" i="1"/>
  <c r="K3539" i="1" s="1"/>
  <c r="AB3541" i="1"/>
  <c r="L3539" i="1" s="1"/>
  <c r="AB3542" i="1"/>
  <c r="K3542" i="1" s="1"/>
  <c r="AB3543" i="1"/>
  <c r="L3542" i="1" s="1"/>
  <c r="AB3544" i="1"/>
  <c r="K3543" i="1" s="1"/>
  <c r="AB3545" i="1"/>
  <c r="L3543" i="1" s="1"/>
  <c r="AB3546" i="1"/>
  <c r="K3546" i="1" s="1"/>
  <c r="AB3547" i="1"/>
  <c r="L3546" i="1" s="1"/>
  <c r="L3548" i="1" s="1"/>
  <c r="AB3548" i="1"/>
  <c r="K3547" i="1" s="1"/>
  <c r="AB3549" i="1"/>
  <c r="L3547" i="1" s="1"/>
  <c r="AB3550" i="1"/>
  <c r="K3550" i="1" s="1"/>
  <c r="AB3551" i="1"/>
  <c r="L3550" i="1" s="1"/>
  <c r="AB3552" i="1"/>
  <c r="K3551" i="1" s="1"/>
  <c r="AB3553" i="1"/>
  <c r="L3551" i="1" s="1"/>
  <c r="AB3554" i="1"/>
  <c r="K3554" i="1" s="1"/>
  <c r="K3556" i="1" s="1"/>
  <c r="AB3555" i="1"/>
  <c r="L3554" i="1" s="1"/>
  <c r="L3556" i="1" s="1"/>
  <c r="AB3556" i="1"/>
  <c r="K3555" i="1" s="1"/>
  <c r="AB3557" i="1"/>
  <c r="L3555" i="1" s="1"/>
  <c r="AB3558" i="1"/>
  <c r="K3558" i="1" s="1"/>
  <c r="AB3559" i="1"/>
  <c r="L3558" i="1" s="1"/>
  <c r="AB3560" i="1"/>
  <c r="K3559" i="1" s="1"/>
  <c r="AB3561" i="1"/>
  <c r="L3559" i="1" s="1"/>
  <c r="AB3562" i="1"/>
  <c r="K3562" i="1" s="1"/>
  <c r="K3564" i="1" s="1"/>
  <c r="AB3563" i="1"/>
  <c r="L3562" i="1" s="1"/>
  <c r="L3564" i="1" s="1"/>
  <c r="AB3564" i="1"/>
  <c r="K3563" i="1" s="1"/>
  <c r="AB3565" i="1"/>
  <c r="L3563" i="1" s="1"/>
  <c r="AB3566" i="1"/>
  <c r="K3566" i="1" s="1"/>
  <c r="K3568" i="1" s="1"/>
  <c r="AB3567" i="1"/>
  <c r="L3566" i="1" s="1"/>
  <c r="L3568" i="1" s="1"/>
  <c r="AB3568" i="1"/>
  <c r="K3567" i="1" s="1"/>
  <c r="AB3569" i="1"/>
  <c r="L3567" i="1" s="1"/>
  <c r="AB3570" i="1"/>
  <c r="K3570" i="1" s="1"/>
  <c r="K3572" i="1" s="1"/>
  <c r="AB3571" i="1"/>
  <c r="L3570" i="1" s="1"/>
  <c r="L3572" i="1" s="1"/>
  <c r="AB3572" i="1"/>
  <c r="K3571" i="1" s="1"/>
  <c r="AB3573" i="1"/>
  <c r="L3571" i="1" s="1"/>
  <c r="AB3574" i="1"/>
  <c r="K3574" i="1" s="1"/>
  <c r="AB3575" i="1"/>
  <c r="L3574" i="1" s="1"/>
  <c r="AB3576" i="1"/>
  <c r="K3575" i="1" s="1"/>
  <c r="AB3577" i="1"/>
  <c r="L3575" i="1" s="1"/>
  <c r="AB3578" i="1"/>
  <c r="K3578" i="1" s="1"/>
  <c r="AB3579" i="1"/>
  <c r="L3578" i="1" s="1"/>
  <c r="AB3580" i="1"/>
  <c r="K3579" i="1" s="1"/>
  <c r="AB3581" i="1"/>
  <c r="L3579" i="1" s="1"/>
  <c r="AB3582" i="1"/>
  <c r="K3582" i="1" s="1"/>
  <c r="AB3583" i="1"/>
  <c r="L3582" i="1" s="1"/>
  <c r="AB3584" i="1"/>
  <c r="K3583" i="1" s="1"/>
  <c r="AB3585" i="1"/>
  <c r="L3583" i="1" s="1"/>
  <c r="AB3586" i="1"/>
  <c r="K3586" i="1" s="1"/>
  <c r="K3588" i="1" s="1"/>
  <c r="AB3587" i="1"/>
  <c r="L3586" i="1" s="1"/>
  <c r="L3588" i="1" s="1"/>
  <c r="AB3588" i="1"/>
  <c r="K3587" i="1" s="1"/>
  <c r="AB3589" i="1"/>
  <c r="L3587" i="1" s="1"/>
  <c r="AB3590" i="1"/>
  <c r="K3590" i="1" s="1"/>
  <c r="AB3591" i="1"/>
  <c r="L3590" i="1" s="1"/>
  <c r="AB3592" i="1"/>
  <c r="K3591" i="1" s="1"/>
  <c r="AB3593" i="1"/>
  <c r="L3591" i="1" s="1"/>
  <c r="AB3594" i="1"/>
  <c r="K3594" i="1" s="1"/>
  <c r="AB3595" i="1"/>
  <c r="L3594" i="1" s="1"/>
  <c r="AB3596" i="1"/>
  <c r="K3595" i="1" s="1"/>
  <c r="AB3597" i="1"/>
  <c r="L3595" i="1" s="1"/>
  <c r="AB3598" i="1"/>
  <c r="K3598" i="1" s="1"/>
  <c r="AB3599" i="1"/>
  <c r="L3598" i="1" s="1"/>
  <c r="AB3600" i="1"/>
  <c r="K3599" i="1" s="1"/>
  <c r="AB3601" i="1"/>
  <c r="L3599" i="1" s="1"/>
  <c r="AB3602" i="1"/>
  <c r="K3602" i="1" s="1"/>
  <c r="K3604" i="1" s="1"/>
  <c r="P3603" i="1" s="1"/>
  <c r="AB3603" i="1"/>
  <c r="AB3604" i="1"/>
  <c r="K3603" i="1" s="1"/>
  <c r="AB3605" i="1"/>
  <c r="L3603" i="1" s="1"/>
  <c r="AB3606" i="1"/>
  <c r="K3606" i="1" s="1"/>
  <c r="AB3607" i="1"/>
  <c r="L3606" i="1" s="1"/>
  <c r="L3608" i="1" s="1"/>
  <c r="AB3608" i="1"/>
  <c r="K3607" i="1" s="1"/>
  <c r="AB3609" i="1"/>
  <c r="L3607" i="1" s="1"/>
  <c r="AB3610" i="1"/>
  <c r="K3610" i="1" s="1"/>
  <c r="K3612" i="1" s="1"/>
  <c r="AB3611" i="1"/>
  <c r="L3610" i="1" s="1"/>
  <c r="L3612" i="1" s="1"/>
  <c r="AB3612" i="1"/>
  <c r="K3611" i="1" s="1"/>
  <c r="AB3613" i="1"/>
  <c r="L3611" i="1" s="1"/>
  <c r="AB3614" i="1"/>
  <c r="K3614" i="1" s="1"/>
  <c r="AB3615" i="1"/>
  <c r="L3614" i="1" s="1"/>
  <c r="AB3616" i="1"/>
  <c r="K3615" i="1" s="1"/>
  <c r="AB3617" i="1"/>
  <c r="L3615" i="1" s="1"/>
  <c r="AB3618" i="1"/>
  <c r="K3618" i="1" s="1"/>
  <c r="K3620" i="1" s="1"/>
  <c r="AB3619" i="1"/>
  <c r="L3618" i="1" s="1"/>
  <c r="AB3620" i="1"/>
  <c r="AB3621" i="1"/>
  <c r="L3619" i="1" s="1"/>
  <c r="AB3622" i="1"/>
  <c r="K3622" i="1" s="1"/>
  <c r="AB3623" i="1"/>
  <c r="L3622" i="1" s="1"/>
  <c r="AB3624" i="1"/>
  <c r="K3623" i="1" s="1"/>
  <c r="AB3625" i="1"/>
  <c r="L3623" i="1" s="1"/>
  <c r="AB3626" i="1"/>
  <c r="K3626" i="1" s="1"/>
  <c r="K3628" i="1" s="1"/>
  <c r="AB3627" i="1"/>
  <c r="L3626" i="1" s="1"/>
  <c r="L3628" i="1" s="1"/>
  <c r="AB3628" i="1"/>
  <c r="K3627" i="1" s="1"/>
  <c r="AB3629" i="1"/>
  <c r="L3627" i="1" s="1"/>
  <c r="AB3630" i="1"/>
  <c r="K3630" i="1" s="1"/>
  <c r="AB3631" i="1"/>
  <c r="L3630" i="1" s="1"/>
  <c r="AB3632" i="1"/>
  <c r="K3631" i="1" s="1"/>
  <c r="AB3633" i="1"/>
  <c r="L3631" i="1" s="1"/>
  <c r="AB3634" i="1"/>
  <c r="K3634" i="1" s="1"/>
  <c r="K3636" i="1" s="1"/>
  <c r="AB3635" i="1"/>
  <c r="L3634" i="1" s="1"/>
  <c r="L3636" i="1" s="1"/>
  <c r="AB3636" i="1"/>
  <c r="K3635" i="1" s="1"/>
  <c r="AB3637" i="1"/>
  <c r="L3635" i="1" s="1"/>
  <c r="AB3638" i="1"/>
  <c r="K3638" i="1" s="1"/>
  <c r="K3640" i="1" s="1"/>
  <c r="AB3639" i="1"/>
  <c r="L3638" i="1" s="1"/>
  <c r="L3640" i="1" s="1"/>
  <c r="AB3640" i="1"/>
  <c r="K3639" i="1" s="1"/>
  <c r="AB3641" i="1"/>
  <c r="L3639" i="1" s="1"/>
  <c r="AB3642" i="1"/>
  <c r="K3642" i="1" s="1"/>
  <c r="K3644" i="1" s="1"/>
  <c r="AB3643" i="1"/>
  <c r="L3642" i="1" s="1"/>
  <c r="L3644" i="1" s="1"/>
  <c r="AB3644" i="1"/>
  <c r="K3643" i="1" s="1"/>
  <c r="AB3645" i="1"/>
  <c r="L3643" i="1" s="1"/>
  <c r="AB3646" i="1"/>
  <c r="K3646" i="1" s="1"/>
  <c r="AB3647" i="1"/>
  <c r="L3646" i="1" s="1"/>
  <c r="AB3648" i="1"/>
  <c r="K3647" i="1" s="1"/>
  <c r="AB3649" i="1"/>
  <c r="L3647" i="1" s="1"/>
  <c r="AB3650" i="1"/>
  <c r="K3650" i="1" s="1"/>
  <c r="AB3651" i="1"/>
  <c r="L3650" i="1" s="1"/>
  <c r="AB3652" i="1"/>
  <c r="K3651" i="1" s="1"/>
  <c r="AB3653" i="1"/>
  <c r="L3651" i="1" s="1"/>
  <c r="AB3654" i="1"/>
  <c r="K3654" i="1" s="1"/>
  <c r="AB3655" i="1"/>
  <c r="L3654" i="1" s="1"/>
  <c r="AB3656" i="1"/>
  <c r="K3655" i="1" s="1"/>
  <c r="AB3657" i="1"/>
  <c r="L3655" i="1" s="1"/>
  <c r="AB3658" i="1"/>
  <c r="K3658" i="1" s="1"/>
  <c r="K3660" i="1" s="1"/>
  <c r="AB3659" i="1"/>
  <c r="L3658" i="1" s="1"/>
  <c r="L3660" i="1" s="1"/>
  <c r="AB3660" i="1"/>
  <c r="K3659" i="1" s="1"/>
  <c r="AB3661" i="1"/>
  <c r="L3659" i="1" s="1"/>
  <c r="AB3662" i="1"/>
  <c r="K3662" i="1" s="1"/>
  <c r="AB3663" i="1"/>
  <c r="L3662" i="1" s="1"/>
  <c r="AB3664" i="1"/>
  <c r="K3663" i="1" s="1"/>
  <c r="AB3665" i="1"/>
  <c r="L3663" i="1" s="1"/>
  <c r="AB3666" i="1"/>
  <c r="K3666" i="1" s="1"/>
  <c r="K3668" i="1" s="1"/>
  <c r="AB3667" i="1"/>
  <c r="L3666" i="1" s="1"/>
  <c r="L3668" i="1" s="1"/>
  <c r="AB3668" i="1"/>
  <c r="K3667" i="1" s="1"/>
  <c r="AB3669" i="1"/>
  <c r="L3667" i="1" s="1"/>
  <c r="AB3670" i="1"/>
  <c r="K3670" i="1" s="1"/>
  <c r="AB3671" i="1"/>
  <c r="L3670" i="1" s="1"/>
  <c r="AB3672" i="1"/>
  <c r="K3671" i="1" s="1"/>
  <c r="AB3673" i="1"/>
  <c r="L3671" i="1" s="1"/>
  <c r="AB3674" i="1"/>
  <c r="K3674" i="1" s="1"/>
  <c r="K3676" i="1" s="1"/>
  <c r="AB3675" i="1"/>
  <c r="L3674" i="1" s="1"/>
  <c r="L3676" i="1" s="1"/>
  <c r="AB3676" i="1"/>
  <c r="K3675" i="1" s="1"/>
  <c r="AB3677" i="1"/>
  <c r="L3675" i="1" s="1"/>
  <c r="AB3678" i="1"/>
  <c r="K3678" i="1" s="1"/>
  <c r="AB3679" i="1"/>
  <c r="L3678" i="1" s="1"/>
  <c r="AB3680" i="1"/>
  <c r="K3679" i="1" s="1"/>
  <c r="AB3681" i="1"/>
  <c r="L3679" i="1" s="1"/>
  <c r="AB3682" i="1"/>
  <c r="K3682" i="1" s="1"/>
  <c r="K3684" i="1" s="1"/>
  <c r="AB3683" i="1"/>
  <c r="L3682" i="1" s="1"/>
  <c r="L3684" i="1" s="1"/>
  <c r="AB3684" i="1"/>
  <c r="K3683" i="1" s="1"/>
  <c r="AB3685" i="1"/>
  <c r="L3683" i="1" s="1"/>
  <c r="AB3686" i="1"/>
  <c r="K3686" i="1" s="1"/>
  <c r="AB3687" i="1"/>
  <c r="L3686" i="1" s="1"/>
  <c r="AB3688" i="1"/>
  <c r="K3687" i="1" s="1"/>
  <c r="AB3689" i="1"/>
  <c r="L3687" i="1" s="1"/>
  <c r="AB3690" i="1"/>
  <c r="K3690" i="1" s="1"/>
  <c r="K3692" i="1" s="1"/>
  <c r="AB3691" i="1"/>
  <c r="L3690" i="1" s="1"/>
  <c r="L3692" i="1" s="1"/>
  <c r="AB3692" i="1"/>
  <c r="K3691" i="1" s="1"/>
  <c r="AB3693" i="1"/>
  <c r="L3691" i="1" s="1"/>
  <c r="AB3694" i="1"/>
  <c r="K3694" i="1" s="1"/>
  <c r="K3696" i="1" s="1"/>
  <c r="AB3695" i="1"/>
  <c r="L3694" i="1" s="1"/>
  <c r="AB3696" i="1"/>
  <c r="K3695" i="1" s="1"/>
  <c r="AB3697" i="1"/>
  <c r="L3695" i="1" s="1"/>
  <c r="AB3698" i="1"/>
  <c r="K3698" i="1" s="1"/>
  <c r="K3700" i="1" s="1"/>
  <c r="AB3699" i="1"/>
  <c r="L3698" i="1" s="1"/>
  <c r="L3700" i="1" s="1"/>
  <c r="AB3700" i="1"/>
  <c r="K3699" i="1" s="1"/>
  <c r="AB3701" i="1"/>
  <c r="L3699" i="1" s="1"/>
  <c r="AB3702" i="1"/>
  <c r="K3702" i="1" s="1"/>
  <c r="AB3703" i="1"/>
  <c r="L3702" i="1" s="1"/>
  <c r="AB3704" i="1"/>
  <c r="K3703" i="1" s="1"/>
  <c r="AB3705" i="1"/>
  <c r="L3703" i="1" s="1"/>
  <c r="AB3706" i="1"/>
  <c r="K3706" i="1" s="1"/>
  <c r="K3708" i="1" s="1"/>
  <c r="AB3707" i="1"/>
  <c r="L3706" i="1" s="1"/>
  <c r="L3708" i="1" s="1"/>
  <c r="AB3708" i="1"/>
  <c r="K3707" i="1" s="1"/>
  <c r="AB3709" i="1"/>
  <c r="L3707" i="1" s="1"/>
  <c r="AB3710" i="1"/>
  <c r="K3710" i="1" s="1"/>
  <c r="AB3711" i="1"/>
  <c r="L3710" i="1" s="1"/>
  <c r="AB3712" i="1"/>
  <c r="K3711" i="1" s="1"/>
  <c r="AB3713" i="1"/>
  <c r="L3711" i="1" s="1"/>
  <c r="AB3714" i="1"/>
  <c r="K3714" i="1" s="1"/>
  <c r="K3716" i="1" s="1"/>
  <c r="AB3715" i="1"/>
  <c r="L3714" i="1" s="1"/>
  <c r="L3716" i="1" s="1"/>
  <c r="AB3716" i="1"/>
  <c r="K3715" i="1" s="1"/>
  <c r="AB3717" i="1"/>
  <c r="L3715" i="1" s="1"/>
  <c r="AB3718" i="1"/>
  <c r="K3718" i="1" s="1"/>
  <c r="AB3719" i="1"/>
  <c r="L3718" i="1" s="1"/>
  <c r="AB3720" i="1"/>
  <c r="K3719" i="1" s="1"/>
  <c r="AB3721" i="1"/>
  <c r="L3719" i="1" s="1"/>
  <c r="AB3722" i="1"/>
  <c r="K3722" i="1" s="1"/>
  <c r="K3724" i="1" s="1"/>
  <c r="AB3723" i="1"/>
  <c r="L3722" i="1" s="1"/>
  <c r="L3724" i="1" s="1"/>
  <c r="AB3724" i="1"/>
  <c r="K3723" i="1" s="1"/>
  <c r="AB3725" i="1"/>
  <c r="L3723" i="1" s="1"/>
  <c r="AB3726" i="1"/>
  <c r="K3726" i="1" s="1"/>
  <c r="K3728" i="1" s="1"/>
  <c r="AB3727" i="1"/>
  <c r="L3726" i="1" s="1"/>
  <c r="AB3728" i="1"/>
  <c r="K3727" i="1" s="1"/>
  <c r="AB3729" i="1"/>
  <c r="L3727" i="1" s="1"/>
  <c r="AB3730" i="1"/>
  <c r="AB3731" i="1"/>
  <c r="AB3732" i="1"/>
  <c r="K3731" i="1" s="1"/>
  <c r="AB3733" i="1"/>
  <c r="L3731" i="1" s="1"/>
  <c r="AB3734" i="1"/>
  <c r="K3734" i="1" s="1"/>
  <c r="AB3735" i="1"/>
  <c r="L3734" i="1" s="1"/>
  <c r="AB3736" i="1"/>
  <c r="K3735" i="1" s="1"/>
  <c r="AB3737" i="1"/>
  <c r="L3735" i="1" s="1"/>
  <c r="AB3738" i="1"/>
  <c r="K3738" i="1" s="1"/>
  <c r="AB3739" i="1"/>
  <c r="L3738" i="1" s="1"/>
  <c r="AB3740" i="1"/>
  <c r="K3739" i="1" s="1"/>
  <c r="AB3741" i="1"/>
  <c r="L3739" i="1" s="1"/>
  <c r="AB3742" i="1"/>
  <c r="K3742" i="1" s="1"/>
  <c r="AB3743" i="1"/>
  <c r="L3742" i="1" s="1"/>
  <c r="AB3744" i="1"/>
  <c r="K3743" i="1" s="1"/>
  <c r="AB3745" i="1"/>
  <c r="L3743" i="1" s="1"/>
  <c r="AB3746" i="1"/>
  <c r="AB3747" i="1"/>
  <c r="L3746" i="1" s="1"/>
  <c r="L3748" i="1" s="1"/>
  <c r="P3747" i="1" s="1"/>
  <c r="AB3748" i="1"/>
  <c r="K3747" i="1" s="1"/>
  <c r="AB3749" i="1"/>
  <c r="L3747" i="1" s="1"/>
  <c r="AB3750" i="1"/>
  <c r="K3750" i="1" s="1"/>
  <c r="AB3751" i="1"/>
  <c r="L3750" i="1" s="1"/>
  <c r="L3752" i="1" s="1"/>
  <c r="AB3752" i="1"/>
  <c r="K3751" i="1" s="1"/>
  <c r="AB3753" i="1"/>
  <c r="L3751" i="1" s="1"/>
  <c r="AB3754" i="1"/>
  <c r="K3754" i="1" s="1"/>
  <c r="AB3755" i="1"/>
  <c r="L3754" i="1" s="1"/>
  <c r="AB3756" i="1"/>
  <c r="K3755" i="1" s="1"/>
  <c r="AB3757" i="1"/>
  <c r="L3755" i="1" s="1"/>
  <c r="AB3758" i="1"/>
  <c r="K3758" i="1" s="1"/>
  <c r="AB3759" i="1"/>
  <c r="L3758" i="1" s="1"/>
  <c r="AB3760" i="1"/>
  <c r="K3759" i="1" s="1"/>
  <c r="AB3761" i="1"/>
  <c r="L3759" i="1" s="1"/>
  <c r="AB3762" i="1"/>
  <c r="K3762" i="1" s="1"/>
  <c r="K3764" i="1" s="1"/>
  <c r="AB3763" i="1"/>
  <c r="L3762" i="1" s="1"/>
  <c r="AB3764" i="1"/>
  <c r="K3763" i="1" s="1"/>
  <c r="AB3765" i="1"/>
  <c r="L3763" i="1" s="1"/>
  <c r="AB3766" i="1"/>
  <c r="K3766" i="1" s="1"/>
  <c r="AB3767" i="1"/>
  <c r="L3766" i="1" s="1"/>
  <c r="AB3768" i="1"/>
  <c r="K3767" i="1" s="1"/>
  <c r="AB3769" i="1"/>
  <c r="L3767" i="1" s="1"/>
  <c r="AB3770" i="1"/>
  <c r="K3770" i="1" s="1"/>
  <c r="K3772" i="1" s="1"/>
  <c r="AB3771" i="1"/>
  <c r="L3770" i="1" s="1"/>
  <c r="L3772" i="1" s="1"/>
  <c r="AB3772" i="1"/>
  <c r="K3771" i="1" s="1"/>
  <c r="AB3773" i="1"/>
  <c r="L3771" i="1" s="1"/>
  <c r="AB3774" i="1"/>
  <c r="K3774" i="1" s="1"/>
  <c r="AB3775" i="1"/>
  <c r="L3774" i="1" s="1"/>
  <c r="AB3776" i="1"/>
  <c r="K3775" i="1" s="1"/>
  <c r="AB3777" i="1"/>
  <c r="L3775" i="1" s="1"/>
  <c r="AB3778" i="1"/>
  <c r="K3778" i="1" s="1"/>
  <c r="AB3779" i="1"/>
  <c r="L3778" i="1" s="1"/>
  <c r="AB3780" i="1"/>
  <c r="K3779" i="1" s="1"/>
  <c r="AB3781" i="1"/>
  <c r="L3779" i="1" s="1"/>
  <c r="AB3782" i="1"/>
  <c r="K3782" i="1" s="1"/>
  <c r="AB3783" i="1"/>
  <c r="L3782" i="1" s="1"/>
  <c r="AB3784" i="1"/>
  <c r="K3783" i="1" s="1"/>
  <c r="AB3785" i="1"/>
  <c r="L3783" i="1" s="1"/>
  <c r="AB3786" i="1"/>
  <c r="K3786" i="1" s="1"/>
  <c r="AB3787" i="1"/>
  <c r="L3786" i="1" s="1"/>
  <c r="AB3788" i="1"/>
  <c r="K3787" i="1" s="1"/>
  <c r="AB3789" i="1"/>
  <c r="L3787" i="1" s="1"/>
  <c r="AB3790" i="1"/>
  <c r="K3790" i="1" s="1"/>
  <c r="AB3791" i="1"/>
  <c r="L3790" i="1" s="1"/>
  <c r="AB3792" i="1"/>
  <c r="K3791" i="1" s="1"/>
  <c r="AB3793" i="1"/>
  <c r="L3791" i="1" s="1"/>
  <c r="AB3794" i="1"/>
  <c r="K3794" i="1" s="1"/>
  <c r="K3796" i="1" s="1"/>
  <c r="AB3795" i="1"/>
  <c r="L3794" i="1" s="1"/>
  <c r="L3796" i="1" s="1"/>
  <c r="AB3796" i="1"/>
  <c r="K3795" i="1" s="1"/>
  <c r="AB3797" i="1"/>
  <c r="L3795" i="1" s="1"/>
  <c r="AB3798" i="1"/>
  <c r="K3798" i="1" s="1"/>
  <c r="AB3799" i="1"/>
  <c r="L3798" i="1" s="1"/>
  <c r="AB3800" i="1"/>
  <c r="K3799" i="1" s="1"/>
  <c r="AB3801" i="1"/>
  <c r="L3799" i="1" s="1"/>
  <c r="AB3802" i="1"/>
  <c r="K3802" i="1" s="1"/>
  <c r="K3804" i="1" s="1"/>
  <c r="AB3803" i="1"/>
  <c r="L3802" i="1" s="1"/>
  <c r="L3804" i="1" s="1"/>
  <c r="AB3804" i="1"/>
  <c r="K3803" i="1" s="1"/>
  <c r="AB3805" i="1"/>
  <c r="L3803" i="1" s="1"/>
  <c r="AB3806" i="1"/>
  <c r="K3806" i="1" s="1"/>
  <c r="AB3807" i="1"/>
  <c r="L3806" i="1" s="1"/>
  <c r="AB3808" i="1"/>
  <c r="K3807" i="1" s="1"/>
  <c r="AB3809" i="1"/>
  <c r="L3807" i="1" s="1"/>
  <c r="AB3810" i="1"/>
  <c r="K3810" i="1" s="1"/>
  <c r="K3812" i="1" s="1"/>
  <c r="AB3811" i="1"/>
  <c r="L3810" i="1" s="1"/>
  <c r="L3812" i="1" s="1"/>
  <c r="AB3812" i="1"/>
  <c r="K3811" i="1" s="1"/>
  <c r="AB3813" i="1"/>
  <c r="L3811" i="1" s="1"/>
  <c r="AB3814" i="1"/>
  <c r="K3814" i="1" s="1"/>
  <c r="AB3815" i="1"/>
  <c r="L3814" i="1" s="1"/>
  <c r="AB3816" i="1"/>
  <c r="K3815" i="1" s="1"/>
  <c r="AB3817" i="1"/>
  <c r="L3815" i="1" s="1"/>
  <c r="AB3818" i="1"/>
  <c r="K3818" i="1" s="1"/>
  <c r="K3820" i="1" s="1"/>
  <c r="AB3819" i="1"/>
  <c r="L3818" i="1" s="1"/>
  <c r="L3820" i="1" s="1"/>
  <c r="AB3820" i="1"/>
  <c r="K3819" i="1" s="1"/>
  <c r="AB3821" i="1"/>
  <c r="L3819" i="1" s="1"/>
  <c r="AB3822" i="1"/>
  <c r="K3822" i="1" s="1"/>
  <c r="AB3823" i="1"/>
  <c r="L3822" i="1" s="1"/>
  <c r="AB3824" i="1"/>
  <c r="K3823" i="1" s="1"/>
  <c r="AB3825" i="1"/>
  <c r="L3823" i="1" s="1"/>
  <c r="AB3826" i="1"/>
  <c r="K3826" i="1" s="1"/>
  <c r="K3828" i="1" s="1"/>
  <c r="AB3827" i="1"/>
  <c r="L3826" i="1" s="1"/>
  <c r="L3828" i="1" s="1"/>
  <c r="AB3828" i="1"/>
  <c r="K3827" i="1" s="1"/>
  <c r="AB3829" i="1"/>
  <c r="L3827" i="1" s="1"/>
  <c r="AB3830" i="1"/>
  <c r="K3830" i="1" s="1"/>
  <c r="AB3831" i="1"/>
  <c r="L3830" i="1" s="1"/>
  <c r="AB3832" i="1"/>
  <c r="K3831" i="1" s="1"/>
  <c r="AB3833" i="1"/>
  <c r="L3831" i="1" s="1"/>
  <c r="AB3834" i="1"/>
  <c r="K3834" i="1" s="1"/>
  <c r="K3836" i="1" s="1"/>
  <c r="AB3835" i="1"/>
  <c r="L3834" i="1" s="1"/>
  <c r="L3836" i="1" s="1"/>
  <c r="AB3836" i="1"/>
  <c r="K3835" i="1" s="1"/>
  <c r="AB3837" i="1"/>
  <c r="L3835" i="1" s="1"/>
  <c r="AB3838" i="1"/>
  <c r="K3838" i="1" s="1"/>
  <c r="AB3839" i="1"/>
  <c r="L3838" i="1" s="1"/>
  <c r="AB3840" i="1"/>
  <c r="K3839" i="1" s="1"/>
  <c r="AB3841" i="1"/>
  <c r="L3839" i="1" s="1"/>
  <c r="AB3842" i="1"/>
  <c r="K3842" i="1" s="1"/>
  <c r="AB3843" i="1"/>
  <c r="L3842" i="1" s="1"/>
  <c r="L3844" i="1" s="1"/>
  <c r="AB3844" i="1"/>
  <c r="K3843" i="1" s="1"/>
  <c r="AB3845" i="1"/>
  <c r="L3843" i="1" s="1"/>
  <c r="AB3846" i="1"/>
  <c r="K3846" i="1" s="1"/>
  <c r="AB3847" i="1"/>
  <c r="L3846" i="1" s="1"/>
  <c r="AB3848" i="1"/>
  <c r="K3847" i="1" s="1"/>
  <c r="AB3849" i="1"/>
  <c r="L3847" i="1" s="1"/>
  <c r="AB3850" i="1"/>
  <c r="K3850" i="1" s="1"/>
  <c r="K3852" i="1" s="1"/>
  <c r="AB3851" i="1"/>
  <c r="L3850" i="1" s="1"/>
  <c r="AB3852" i="1"/>
  <c r="K3851" i="1" s="1"/>
  <c r="AB3853" i="1"/>
  <c r="L3851" i="1" s="1"/>
  <c r="AB3854" i="1"/>
  <c r="K3854" i="1" s="1"/>
  <c r="AB3855" i="1"/>
  <c r="L3854" i="1" s="1"/>
  <c r="AB3856" i="1"/>
  <c r="K3855" i="1" s="1"/>
  <c r="AB3857" i="1"/>
  <c r="L3855" i="1" s="1"/>
  <c r="AB3858" i="1"/>
  <c r="K3858" i="1" s="1"/>
  <c r="K3860" i="1" s="1"/>
  <c r="AB3859" i="1"/>
  <c r="L3858" i="1" s="1"/>
  <c r="L3860" i="1" s="1"/>
  <c r="AB3860" i="1"/>
  <c r="K3859" i="1" s="1"/>
  <c r="AB3861" i="1"/>
  <c r="L3859" i="1" s="1"/>
  <c r="AB3862" i="1"/>
  <c r="K3862" i="1" s="1"/>
  <c r="AB3863" i="1"/>
  <c r="L3862" i="1" s="1"/>
  <c r="AB3864" i="1"/>
  <c r="K3863" i="1" s="1"/>
  <c r="AB3865" i="1"/>
  <c r="L3863" i="1" s="1"/>
  <c r="AB3866" i="1"/>
  <c r="K3866" i="1" s="1"/>
  <c r="K3868" i="1" s="1"/>
  <c r="AB3867" i="1"/>
  <c r="L3866" i="1" s="1"/>
  <c r="L3868" i="1" s="1"/>
  <c r="AB3868" i="1"/>
  <c r="K3867" i="1" s="1"/>
  <c r="AB3869" i="1"/>
  <c r="L3867" i="1" s="1"/>
  <c r="AB3870" i="1"/>
  <c r="K3870" i="1" s="1"/>
  <c r="AB3871" i="1"/>
  <c r="L3870" i="1" s="1"/>
  <c r="AB3872" i="1"/>
  <c r="K3871" i="1" s="1"/>
  <c r="AB3873" i="1"/>
  <c r="L3871" i="1" s="1"/>
  <c r="AB3874" i="1"/>
  <c r="K3874" i="1" s="1"/>
  <c r="K3876" i="1" s="1"/>
  <c r="AB3875" i="1"/>
  <c r="L3874" i="1" s="1"/>
  <c r="L3876" i="1" s="1"/>
  <c r="AB3876" i="1"/>
  <c r="K3875" i="1" s="1"/>
  <c r="AB3877" i="1"/>
  <c r="L3875" i="1" s="1"/>
  <c r="AB3878" i="1"/>
  <c r="K3878" i="1" s="1"/>
  <c r="AB3879" i="1"/>
  <c r="L3878" i="1" s="1"/>
  <c r="AB3880" i="1"/>
  <c r="K3879" i="1" s="1"/>
  <c r="AB3881" i="1"/>
  <c r="L3879" i="1" s="1"/>
  <c r="AB3882" i="1"/>
  <c r="K3882" i="1" s="1"/>
  <c r="K3884" i="1" s="1"/>
  <c r="AB3883" i="1"/>
  <c r="L3882" i="1" s="1"/>
  <c r="L3884" i="1" s="1"/>
  <c r="AB3884" i="1"/>
  <c r="K3883" i="1" s="1"/>
  <c r="AB3885" i="1"/>
  <c r="L3883" i="1" s="1"/>
  <c r="AB3886" i="1"/>
  <c r="K3886" i="1" s="1"/>
  <c r="AB3887" i="1"/>
  <c r="L3886" i="1" s="1"/>
  <c r="AB3888" i="1"/>
  <c r="K3887" i="1" s="1"/>
  <c r="AB3889" i="1"/>
  <c r="L3887" i="1" s="1"/>
  <c r="AB3890" i="1"/>
  <c r="K3890" i="1" s="1"/>
  <c r="K3892" i="1" s="1"/>
  <c r="AB3891" i="1"/>
  <c r="L3890" i="1" s="1"/>
  <c r="L3892" i="1" s="1"/>
  <c r="AB3892" i="1"/>
  <c r="K3891" i="1" s="1"/>
  <c r="AB3893" i="1"/>
  <c r="L3891" i="1" s="1"/>
  <c r="AB3894" i="1"/>
  <c r="K3894" i="1" s="1"/>
  <c r="AB3895" i="1"/>
  <c r="L3894" i="1" s="1"/>
  <c r="AB3896" i="1"/>
  <c r="K3895" i="1" s="1"/>
  <c r="AB3897" i="1"/>
  <c r="L3895" i="1" s="1"/>
  <c r="AB3898" i="1"/>
  <c r="K3898" i="1" s="1"/>
  <c r="K3900" i="1" s="1"/>
  <c r="AB3899" i="1"/>
  <c r="L3898" i="1" s="1"/>
  <c r="L3900" i="1" s="1"/>
  <c r="AB3900" i="1"/>
  <c r="K3899" i="1" s="1"/>
  <c r="AB3901" i="1"/>
  <c r="L3899" i="1" s="1"/>
  <c r="AB3902" i="1"/>
  <c r="K3902" i="1" s="1"/>
  <c r="AB3903" i="1"/>
  <c r="L3902" i="1" s="1"/>
  <c r="AB3904" i="1"/>
  <c r="K3903" i="1" s="1"/>
  <c r="AB3905" i="1"/>
  <c r="L3903" i="1" s="1"/>
  <c r="AB3906" i="1"/>
  <c r="K3906" i="1" s="1"/>
  <c r="K3908" i="1" s="1"/>
  <c r="AB3907" i="1"/>
  <c r="L3906" i="1" s="1"/>
  <c r="L3908" i="1" s="1"/>
  <c r="AB3908" i="1"/>
  <c r="K3907" i="1" s="1"/>
  <c r="AB3909" i="1"/>
  <c r="L3907" i="1" s="1"/>
  <c r="AB3910" i="1"/>
  <c r="K3910" i="1" s="1"/>
  <c r="AB3911" i="1"/>
  <c r="L3910" i="1" s="1"/>
  <c r="AB3912" i="1"/>
  <c r="K3911" i="1" s="1"/>
  <c r="AB3913" i="1"/>
  <c r="L3911" i="1" s="1"/>
  <c r="AB3914" i="1"/>
  <c r="K3914" i="1" s="1"/>
  <c r="K3916" i="1" s="1"/>
  <c r="AB3915" i="1"/>
  <c r="L3914" i="1" s="1"/>
  <c r="L3916" i="1" s="1"/>
  <c r="AB3916" i="1"/>
  <c r="K3915" i="1" s="1"/>
  <c r="AB3917" i="1"/>
  <c r="L3915" i="1" s="1"/>
  <c r="AB3918" i="1"/>
  <c r="K3918" i="1" s="1"/>
  <c r="AB3919" i="1"/>
  <c r="L3918" i="1" s="1"/>
  <c r="AB3920" i="1"/>
  <c r="K3919" i="1" s="1"/>
  <c r="AB3921" i="1"/>
  <c r="L3919" i="1" s="1"/>
  <c r="AB3922" i="1"/>
  <c r="K3922" i="1" s="1"/>
  <c r="K3924" i="1" s="1"/>
  <c r="AB3923" i="1"/>
  <c r="L3922" i="1" s="1"/>
  <c r="L3924" i="1" s="1"/>
  <c r="AB3924" i="1"/>
  <c r="K3923" i="1" s="1"/>
  <c r="AB3925" i="1"/>
  <c r="L3923" i="1" s="1"/>
  <c r="AB3926" i="1"/>
  <c r="K3926" i="1" s="1"/>
  <c r="AB3927" i="1"/>
  <c r="L3926" i="1" s="1"/>
  <c r="AB3928" i="1"/>
  <c r="K3927" i="1" s="1"/>
  <c r="AB3929" i="1"/>
  <c r="L3927" i="1" s="1"/>
  <c r="AB3930" i="1"/>
  <c r="AB3931" i="1"/>
  <c r="L3930" i="1" s="1"/>
  <c r="AB3932" i="1"/>
  <c r="K3931" i="1" s="1"/>
  <c r="AB3933" i="1"/>
  <c r="L3931" i="1" s="1"/>
  <c r="AB3934" i="1"/>
  <c r="K3934" i="1" s="1"/>
  <c r="AB3936" i="1"/>
  <c r="K3935" i="1" s="1"/>
  <c r="AB3937" i="1"/>
  <c r="L3935" i="1" s="1"/>
  <c r="AB3938" i="1"/>
  <c r="K3938" i="1" s="1"/>
  <c r="K3940" i="1" s="1"/>
  <c r="P3939" i="1" s="1"/>
  <c r="AB3939" i="1"/>
  <c r="L3938" i="1" s="1"/>
  <c r="L3940" i="1" s="1"/>
  <c r="AB3940" i="1"/>
  <c r="K3939" i="1" s="1"/>
  <c r="AB3941" i="1"/>
  <c r="L3939" i="1" s="1"/>
  <c r="AB3942" i="1"/>
  <c r="K3942" i="1" s="1"/>
  <c r="AB3943" i="1"/>
  <c r="L3942" i="1" s="1"/>
  <c r="AB3944" i="1"/>
  <c r="K3943" i="1" s="1"/>
  <c r="AB3945" i="1"/>
  <c r="L3943" i="1" s="1"/>
  <c r="AB3946" i="1"/>
  <c r="K3946" i="1" s="1"/>
  <c r="K3948" i="1" s="1"/>
  <c r="P3947" i="1" s="1"/>
  <c r="AB3947" i="1"/>
  <c r="L3946" i="1" s="1"/>
  <c r="L3948" i="1" s="1"/>
  <c r="AB3948" i="1"/>
  <c r="K3947" i="1" s="1"/>
  <c r="AB3949" i="1"/>
  <c r="L3947" i="1" s="1"/>
  <c r="AB3950" i="1"/>
  <c r="K3950" i="1" s="1"/>
  <c r="AB3951" i="1"/>
  <c r="L3950" i="1" s="1"/>
  <c r="AB3952" i="1"/>
  <c r="K3951" i="1" s="1"/>
  <c r="AB3953" i="1"/>
  <c r="L3951" i="1" s="1"/>
  <c r="AB3954" i="1"/>
  <c r="K3954" i="1" s="1"/>
  <c r="K3956" i="1" s="1"/>
  <c r="P3955" i="1" s="1"/>
  <c r="AB3955" i="1"/>
  <c r="L3954" i="1" s="1"/>
  <c r="L3956" i="1" s="1"/>
  <c r="AB3956" i="1"/>
  <c r="K3955" i="1" s="1"/>
  <c r="AB3957" i="1"/>
  <c r="L3955" i="1" s="1"/>
  <c r="AB3958" i="1"/>
  <c r="K3958" i="1" s="1"/>
  <c r="AB3959" i="1"/>
  <c r="L3958" i="1" s="1"/>
  <c r="AB3960" i="1"/>
  <c r="K3959" i="1" s="1"/>
  <c r="AB3961" i="1"/>
  <c r="L3959" i="1" s="1"/>
  <c r="AB3962" i="1"/>
  <c r="K3962" i="1" s="1"/>
  <c r="K3964" i="1" s="1"/>
  <c r="P3963" i="1" s="1"/>
  <c r="AB3963" i="1"/>
  <c r="L3962" i="1" s="1"/>
  <c r="L3964" i="1" s="1"/>
  <c r="AB3964" i="1"/>
  <c r="K3963" i="1" s="1"/>
  <c r="AB3965" i="1"/>
  <c r="L3963" i="1" s="1"/>
  <c r="AB3966" i="1"/>
  <c r="K3966" i="1" s="1"/>
  <c r="K3968" i="1" s="1"/>
  <c r="P3965" i="1" s="1"/>
  <c r="AB3967" i="1"/>
  <c r="L3966" i="1" s="1"/>
  <c r="L3968" i="1" s="1"/>
  <c r="AB3968" i="1"/>
  <c r="K3967" i="1" s="1"/>
  <c r="AB3969" i="1"/>
  <c r="L3967" i="1" s="1"/>
  <c r="AB3970" i="1"/>
  <c r="AB3971" i="1"/>
  <c r="L3970" i="1" s="1"/>
  <c r="AB3972" i="1"/>
  <c r="K3971" i="1" s="1"/>
  <c r="AB3973" i="1"/>
  <c r="L3971" i="1" s="1"/>
  <c r="AB3974" i="1"/>
  <c r="K3974" i="1" s="1"/>
  <c r="AB3975" i="1"/>
  <c r="L3974" i="1" s="1"/>
  <c r="AB3976" i="1"/>
  <c r="K3975" i="1" s="1"/>
  <c r="AB3977" i="1"/>
  <c r="L3975" i="1" s="1"/>
  <c r="AB3978" i="1"/>
  <c r="K3978" i="1" s="1"/>
  <c r="K3980" i="1" s="1"/>
  <c r="P3979" i="1" s="1"/>
  <c r="AB3979" i="1"/>
  <c r="L3978" i="1" s="1"/>
  <c r="L3980" i="1" s="1"/>
  <c r="AB3980" i="1"/>
  <c r="K3979" i="1" s="1"/>
  <c r="AB3981" i="1"/>
  <c r="L3979" i="1" s="1"/>
  <c r="AB3982" i="1"/>
  <c r="K3982" i="1" s="1"/>
  <c r="AB3983" i="1"/>
  <c r="L3982" i="1" s="1"/>
  <c r="AB3984" i="1"/>
  <c r="K3983" i="1" s="1"/>
  <c r="AB3985" i="1"/>
  <c r="L3983" i="1" s="1"/>
  <c r="AB3986" i="1"/>
  <c r="K3986" i="1" s="1"/>
  <c r="K3988" i="1" s="1"/>
  <c r="P3987" i="1" s="1"/>
  <c r="AB3987" i="1"/>
  <c r="L3986" i="1" s="1"/>
  <c r="L3988" i="1" s="1"/>
  <c r="AB3988" i="1"/>
  <c r="K3987" i="1" s="1"/>
  <c r="AB3989" i="1"/>
  <c r="L3987" i="1" s="1"/>
  <c r="AB3990" i="1"/>
  <c r="K3990" i="1" s="1"/>
  <c r="AB3991" i="1"/>
  <c r="L3990" i="1" s="1"/>
  <c r="AB3992" i="1"/>
  <c r="K3991" i="1" s="1"/>
  <c r="AB3993" i="1"/>
  <c r="L3991" i="1" s="1"/>
  <c r="AB3994" i="1"/>
  <c r="K3994" i="1" s="1"/>
  <c r="AB3995" i="1"/>
  <c r="L3994" i="1" s="1"/>
  <c r="AB3996" i="1"/>
  <c r="K3995" i="1" s="1"/>
  <c r="AB3997" i="1"/>
  <c r="L3995" i="1" s="1"/>
  <c r="AB3998" i="1"/>
  <c r="K3998" i="1" s="1"/>
  <c r="AB3999" i="1"/>
  <c r="L3998" i="1" s="1"/>
  <c r="AB4000" i="1"/>
  <c r="K3999" i="1" s="1"/>
  <c r="AB4001" i="1"/>
  <c r="L3999" i="1" s="1"/>
  <c r="AB4002" i="1"/>
  <c r="K4002" i="1" s="1"/>
  <c r="AB4003" i="1"/>
  <c r="L4002" i="1" s="1"/>
  <c r="L4004" i="1" s="1"/>
  <c r="AB4004" i="1"/>
  <c r="K4003" i="1" s="1"/>
  <c r="AB4005" i="1"/>
  <c r="L4003" i="1" s="1"/>
  <c r="AB4006" i="1"/>
  <c r="K4006" i="1" s="1"/>
  <c r="AB4007" i="1"/>
  <c r="L4006" i="1" s="1"/>
  <c r="AB4008" i="1"/>
  <c r="K4007" i="1" s="1"/>
  <c r="AB4009" i="1"/>
  <c r="L4007" i="1" s="1"/>
  <c r="AB4010" i="1"/>
  <c r="K4010" i="1" s="1"/>
  <c r="K4012" i="1" s="1"/>
  <c r="P4011" i="1" s="1"/>
  <c r="AB4011" i="1"/>
  <c r="L4010" i="1" s="1"/>
  <c r="L4012" i="1" s="1"/>
  <c r="AB4012" i="1"/>
  <c r="K4011" i="1" s="1"/>
  <c r="AB4013" i="1"/>
  <c r="L4011" i="1" s="1"/>
  <c r="AB4014" i="1"/>
  <c r="K4014" i="1" s="1"/>
  <c r="K4016" i="1" s="1"/>
  <c r="P4013" i="1" s="1"/>
  <c r="AB4015" i="1"/>
  <c r="L4014" i="1" s="1"/>
  <c r="L4016" i="1" s="1"/>
  <c r="AB4016" i="1"/>
  <c r="K4015" i="1" s="1"/>
  <c r="AB4017" i="1"/>
  <c r="L4015" i="1" s="1"/>
  <c r="AB4018" i="1"/>
  <c r="K4018" i="1" s="1"/>
  <c r="AB4019" i="1"/>
  <c r="L4018" i="1" s="1"/>
  <c r="AB4020" i="1"/>
  <c r="K4019" i="1" s="1"/>
  <c r="AB4021" i="1"/>
  <c r="L4019" i="1" s="1"/>
  <c r="AB4022" i="1"/>
  <c r="K4022" i="1" s="1"/>
  <c r="AB4023" i="1"/>
  <c r="L4022" i="1" s="1"/>
  <c r="AB4024" i="1"/>
  <c r="K4023" i="1" s="1"/>
  <c r="AB4025" i="1"/>
  <c r="L4023" i="1" s="1"/>
  <c r="AB4026" i="1"/>
  <c r="K4026" i="1" s="1"/>
  <c r="K4028" i="1" s="1"/>
  <c r="P4027" i="1" s="1"/>
  <c r="AB4027" i="1"/>
  <c r="L4026" i="1" s="1"/>
  <c r="L4028" i="1" s="1"/>
  <c r="AB4028" i="1"/>
  <c r="K4027" i="1" s="1"/>
  <c r="AB4029" i="1"/>
  <c r="L4027" i="1" s="1"/>
  <c r="AB4030" i="1"/>
  <c r="K4030" i="1" s="1"/>
  <c r="AB4031" i="1"/>
  <c r="L4030" i="1" s="1"/>
  <c r="AB4032" i="1"/>
  <c r="K4031" i="1" s="1"/>
  <c r="AB4033" i="1"/>
  <c r="L4031" i="1" s="1"/>
  <c r="AB4034" i="1"/>
  <c r="K4034" i="1" s="1"/>
  <c r="AB4035" i="1"/>
  <c r="L4034" i="1" s="1"/>
  <c r="AB4036" i="1"/>
  <c r="K4035" i="1" s="1"/>
  <c r="AB4037" i="1"/>
  <c r="L4035" i="1" s="1"/>
  <c r="AB4038" i="1"/>
  <c r="K4038" i="1" s="1"/>
  <c r="AB4039" i="1"/>
  <c r="L4038" i="1" s="1"/>
  <c r="AB4040" i="1"/>
  <c r="K4039" i="1" s="1"/>
  <c r="AB4041" i="1"/>
  <c r="L4039" i="1" s="1"/>
  <c r="AB4042" i="1"/>
  <c r="K4042" i="1" s="1"/>
  <c r="K4044" i="1" s="1"/>
  <c r="P4043" i="1" s="1"/>
  <c r="AB4043" i="1"/>
  <c r="L4042" i="1" s="1"/>
  <c r="L4044" i="1" s="1"/>
  <c r="AB4044" i="1"/>
  <c r="K4043" i="1" s="1"/>
  <c r="AB4045" i="1"/>
  <c r="L4043" i="1" s="1"/>
  <c r="AB4046" i="1"/>
  <c r="K4046" i="1" s="1"/>
  <c r="K4048" i="1" s="1"/>
  <c r="P4045" i="1" s="1"/>
  <c r="AB4047" i="1"/>
  <c r="L4046" i="1" s="1"/>
  <c r="L4048" i="1" s="1"/>
  <c r="AB4048" i="1"/>
  <c r="K4047" i="1" s="1"/>
  <c r="AB4049" i="1"/>
  <c r="L4047" i="1" s="1"/>
  <c r="AB4050" i="1"/>
  <c r="K4050" i="1" s="1"/>
  <c r="AB4051" i="1"/>
  <c r="L4050" i="1" s="1"/>
  <c r="AB4052" i="1"/>
  <c r="K4051" i="1" s="1"/>
  <c r="AB4053" i="1"/>
  <c r="L4051" i="1" s="1"/>
  <c r="AB4054" i="1"/>
  <c r="K4054" i="1" s="1"/>
  <c r="AB4055" i="1"/>
  <c r="L4054" i="1" s="1"/>
  <c r="AB4056" i="1"/>
  <c r="K4055" i="1" s="1"/>
  <c r="AB4057" i="1"/>
  <c r="L4055" i="1" s="1"/>
  <c r="AB4058" i="1"/>
  <c r="K4058" i="1" s="1"/>
  <c r="K4060" i="1" s="1"/>
  <c r="P4059" i="1" s="1"/>
  <c r="AB4059" i="1"/>
  <c r="L4058" i="1" s="1"/>
  <c r="L4060" i="1" s="1"/>
  <c r="AB4060" i="1"/>
  <c r="K4059" i="1" s="1"/>
  <c r="AB4061" i="1"/>
  <c r="L4059" i="1" s="1"/>
  <c r="AB4062" i="1"/>
  <c r="K4062" i="1" s="1"/>
  <c r="AB4063" i="1"/>
  <c r="L4062" i="1" s="1"/>
  <c r="AB4064" i="1"/>
  <c r="K4063" i="1" s="1"/>
  <c r="AB4065" i="1"/>
  <c r="L4063" i="1" s="1"/>
  <c r="AB4066" i="1"/>
  <c r="K4066" i="1" s="1"/>
  <c r="K4068" i="1" s="1"/>
  <c r="P4067" i="1" s="1"/>
  <c r="AB4067" i="1"/>
  <c r="L4066" i="1" s="1"/>
  <c r="L4068" i="1" s="1"/>
  <c r="AB4068" i="1"/>
  <c r="K4067" i="1" s="1"/>
  <c r="AB4069" i="1"/>
  <c r="L4067" i="1" s="1"/>
  <c r="AB4070" i="1"/>
  <c r="K4070" i="1" s="1"/>
  <c r="AB4071" i="1"/>
  <c r="L4070" i="1" s="1"/>
  <c r="AB4072" i="1"/>
  <c r="K4071" i="1" s="1"/>
  <c r="AB4073" i="1"/>
  <c r="L4071" i="1" s="1"/>
  <c r="AB4074" i="1"/>
  <c r="K4074" i="1" s="1"/>
  <c r="K4076" i="1" s="1"/>
  <c r="P4075" i="1" s="1"/>
  <c r="AB4075" i="1"/>
  <c r="L4074" i="1" s="1"/>
  <c r="L4076" i="1" s="1"/>
  <c r="AB4076" i="1"/>
  <c r="K4075" i="1" s="1"/>
  <c r="AB4077" i="1"/>
  <c r="L4075" i="1" s="1"/>
  <c r="AB4078" i="1"/>
  <c r="K4078" i="1" s="1"/>
  <c r="AB4079" i="1"/>
  <c r="L4078" i="1" s="1"/>
  <c r="AB4080" i="1"/>
  <c r="K4079" i="1" s="1"/>
  <c r="AB4081" i="1"/>
  <c r="L4079" i="1" s="1"/>
  <c r="AB4082" i="1"/>
  <c r="K4082" i="1" s="1"/>
  <c r="K4084" i="1" s="1"/>
  <c r="AB4083" i="1"/>
  <c r="L4082" i="1" s="1"/>
  <c r="AB4084" i="1"/>
  <c r="K4083" i="1" s="1"/>
  <c r="AB4085" i="1"/>
  <c r="L4083" i="1" s="1"/>
  <c r="AB4086" i="1"/>
  <c r="K4086" i="1" s="1"/>
  <c r="AB4087" i="1"/>
  <c r="L4086" i="1" s="1"/>
  <c r="AB4088" i="1"/>
  <c r="K4087" i="1" s="1"/>
  <c r="AB4089" i="1"/>
  <c r="L4087" i="1" s="1"/>
  <c r="AB4090" i="1"/>
  <c r="AB4091" i="1"/>
  <c r="AB4092" i="1"/>
  <c r="K4091" i="1" s="1"/>
  <c r="AB4093" i="1"/>
  <c r="L4091" i="1" s="1"/>
  <c r="AB4094" i="1"/>
  <c r="K4094" i="1" s="1"/>
  <c r="AB4095" i="1"/>
  <c r="L4094" i="1" s="1"/>
  <c r="AB4096" i="1"/>
  <c r="K4095" i="1" s="1"/>
  <c r="AB4097" i="1"/>
  <c r="L4095" i="1" s="1"/>
  <c r="AB4098" i="1"/>
  <c r="K4098" i="1" s="1"/>
  <c r="AB4099" i="1"/>
  <c r="L4098" i="1" s="1"/>
  <c r="AB4100" i="1"/>
  <c r="K4099" i="1" s="1"/>
  <c r="AB4101" i="1"/>
  <c r="L4099" i="1" s="1"/>
  <c r="AB4102" i="1"/>
  <c r="K4102" i="1" s="1"/>
  <c r="AB4103" i="1"/>
  <c r="L4102" i="1" s="1"/>
  <c r="AB4104" i="1"/>
  <c r="K4103" i="1" s="1"/>
  <c r="AB4105" i="1"/>
  <c r="L4103" i="1" s="1"/>
  <c r="AB4106" i="1"/>
  <c r="K4106" i="1" s="1"/>
  <c r="K4108" i="1" s="1"/>
  <c r="P4107" i="1" s="1"/>
  <c r="AB4107" i="1"/>
  <c r="L4106" i="1" s="1"/>
  <c r="L4108" i="1" s="1"/>
  <c r="AB4108" i="1"/>
  <c r="K4107" i="1" s="1"/>
  <c r="AB4109" i="1"/>
  <c r="L4107" i="1" s="1"/>
  <c r="AB4110" i="1"/>
  <c r="K4110" i="1" s="1"/>
  <c r="AB4111" i="1"/>
  <c r="L4110" i="1" s="1"/>
  <c r="AB4112" i="1"/>
  <c r="K4111" i="1" s="1"/>
  <c r="AB4113" i="1"/>
  <c r="L4111" i="1" s="1"/>
  <c r="AB4114" i="1"/>
  <c r="K4114" i="1" s="1"/>
  <c r="AB4115" i="1"/>
  <c r="L4114" i="1" s="1"/>
  <c r="AB4116" i="1"/>
  <c r="K4115" i="1" s="1"/>
  <c r="AB4117" i="1"/>
  <c r="L4115" i="1" s="1"/>
  <c r="AB4118" i="1"/>
  <c r="K4118" i="1" s="1"/>
  <c r="AB4119" i="1"/>
  <c r="L4118" i="1" s="1"/>
  <c r="AB4120" i="1"/>
  <c r="K4119" i="1" s="1"/>
  <c r="AB4121" i="1"/>
  <c r="L4119" i="1" s="1"/>
  <c r="AB4122" i="1"/>
  <c r="K4122" i="1" s="1"/>
  <c r="AB4123" i="1"/>
  <c r="L4122" i="1" s="1"/>
  <c r="AB4124" i="1"/>
  <c r="K4123" i="1" s="1"/>
  <c r="AB4125" i="1"/>
  <c r="L4123" i="1" s="1"/>
  <c r="AB4126" i="1"/>
  <c r="K4126" i="1" s="1"/>
  <c r="AB4127" i="1"/>
  <c r="L4126" i="1" s="1"/>
  <c r="AB4128" i="1"/>
  <c r="K4127" i="1" s="1"/>
  <c r="AB4129" i="1"/>
  <c r="L4127" i="1" s="1"/>
  <c r="AB4130" i="1"/>
  <c r="K4130" i="1" s="1"/>
  <c r="K4132" i="1" s="1"/>
  <c r="P4131" i="1" s="1"/>
  <c r="AB4131" i="1"/>
  <c r="L4130" i="1" s="1"/>
  <c r="L4132" i="1" s="1"/>
  <c r="AB4132" i="1"/>
  <c r="K4131" i="1" s="1"/>
  <c r="AB4133" i="1"/>
  <c r="L4131" i="1" s="1"/>
  <c r="AB4134" i="1"/>
  <c r="K4134" i="1" s="1"/>
  <c r="K4136" i="1" s="1"/>
  <c r="AB4135" i="1"/>
  <c r="L4134" i="1" s="1"/>
  <c r="AB4136" i="1"/>
  <c r="K4135" i="1" s="1"/>
  <c r="AB4137" i="1"/>
  <c r="L4135" i="1" s="1"/>
  <c r="AB4138" i="1"/>
  <c r="AB4139" i="1"/>
  <c r="AB4140" i="1"/>
  <c r="K4139" i="1" s="1"/>
  <c r="AB4141" i="1"/>
  <c r="L4139" i="1" s="1"/>
  <c r="AB4142" i="1"/>
  <c r="K4142" i="1" s="1"/>
  <c r="AB4143" i="1"/>
  <c r="L4142" i="1" s="1"/>
  <c r="AB4144" i="1"/>
  <c r="K4143" i="1" s="1"/>
  <c r="AB4145" i="1"/>
  <c r="L4143" i="1" s="1"/>
  <c r="AB4146" i="1"/>
  <c r="K4146" i="1" s="1"/>
  <c r="K4148" i="1" s="1"/>
  <c r="P4147" i="1" s="1"/>
  <c r="AB4147" i="1"/>
  <c r="L4146" i="1" s="1"/>
  <c r="L4148" i="1" s="1"/>
  <c r="AB4148" i="1"/>
  <c r="K4147" i="1" s="1"/>
  <c r="AB4149" i="1"/>
  <c r="L4147" i="1" s="1"/>
  <c r="AB4150" i="1"/>
  <c r="K4150" i="1" s="1"/>
  <c r="AB4151" i="1"/>
  <c r="L4150" i="1" s="1"/>
  <c r="AB4152" i="1"/>
  <c r="K4151" i="1" s="1"/>
  <c r="AB4153" i="1"/>
  <c r="L4151" i="1" s="1"/>
  <c r="AB4154" i="1"/>
  <c r="K4154" i="1" s="1"/>
  <c r="K4156" i="1" s="1"/>
  <c r="P4155" i="1" s="1"/>
  <c r="AB4155" i="1"/>
  <c r="L4154" i="1" s="1"/>
  <c r="L4156" i="1" s="1"/>
  <c r="AB4156" i="1"/>
  <c r="K4155" i="1" s="1"/>
  <c r="AB4157" i="1"/>
  <c r="L4155" i="1" s="1"/>
  <c r="AB4158" i="1"/>
  <c r="K4158" i="1" s="1"/>
  <c r="AB4159" i="1"/>
  <c r="L4158" i="1" s="1"/>
  <c r="AB4160" i="1"/>
  <c r="K4159" i="1" s="1"/>
  <c r="AB4161" i="1"/>
  <c r="L4159" i="1" s="1"/>
  <c r="AB4162" i="1"/>
  <c r="AB4163" i="1"/>
  <c r="AB4164" i="1"/>
  <c r="K4163" i="1" s="1"/>
  <c r="AB4165" i="1"/>
  <c r="L4163" i="1" s="1"/>
  <c r="AB4166" i="1"/>
  <c r="K4166" i="1" s="1"/>
  <c r="AB4167" i="1"/>
  <c r="L4166" i="1" s="1"/>
  <c r="AB4168" i="1"/>
  <c r="K4167" i="1" s="1"/>
  <c r="AB4169" i="1"/>
  <c r="L4167" i="1" s="1"/>
  <c r="AB4170" i="1"/>
  <c r="K4170" i="1" s="1"/>
  <c r="K4172" i="1" s="1"/>
  <c r="P4171" i="1" s="1"/>
  <c r="AB4171" i="1"/>
  <c r="L4170" i="1" s="1"/>
  <c r="L4172" i="1" s="1"/>
  <c r="AB4172" i="1"/>
  <c r="K4171" i="1" s="1"/>
  <c r="AB4173" i="1"/>
  <c r="L4171" i="1" s="1"/>
  <c r="AB4174" i="1"/>
  <c r="K4174" i="1" s="1"/>
  <c r="K4176" i="1" s="1"/>
  <c r="P4173" i="1" s="1"/>
  <c r="AB4175" i="1"/>
  <c r="L4174" i="1" s="1"/>
  <c r="L4176" i="1" s="1"/>
  <c r="AB4176" i="1"/>
  <c r="K4175" i="1" s="1"/>
  <c r="AB4177" i="1"/>
  <c r="L4175" i="1" s="1"/>
  <c r="AB4178" i="1"/>
  <c r="K4178" i="1" s="1"/>
  <c r="K4180" i="1" s="1"/>
  <c r="P4179" i="1" s="1"/>
  <c r="AB4179" i="1"/>
  <c r="L4178" i="1" s="1"/>
  <c r="L4180" i="1" s="1"/>
  <c r="AB4180" i="1"/>
  <c r="K4179" i="1" s="1"/>
  <c r="AB4181" i="1"/>
  <c r="L4179" i="1" s="1"/>
  <c r="AB4182" i="1"/>
  <c r="K4182" i="1" s="1"/>
  <c r="AB4183" i="1"/>
  <c r="L4182" i="1" s="1"/>
  <c r="AB4184" i="1"/>
  <c r="K4183" i="1" s="1"/>
  <c r="AB4185" i="1"/>
  <c r="L4183" i="1" s="1"/>
  <c r="AB4186" i="1"/>
  <c r="K4186" i="1" s="1"/>
  <c r="K4188" i="1" s="1"/>
  <c r="AB4187" i="1"/>
  <c r="L4186" i="1" s="1"/>
  <c r="AB4188" i="1"/>
  <c r="K4187" i="1" s="1"/>
  <c r="AB4189" i="1"/>
  <c r="L4187" i="1" s="1"/>
  <c r="AB4190" i="1"/>
  <c r="K4190" i="1" s="1"/>
  <c r="AB4191" i="1"/>
  <c r="L4190" i="1" s="1"/>
  <c r="AB4192" i="1"/>
  <c r="K4191" i="1" s="1"/>
  <c r="AB4193" i="1"/>
  <c r="L4191" i="1" s="1"/>
  <c r="AB4194" i="1"/>
  <c r="K4194" i="1" s="1"/>
  <c r="K4196" i="1" s="1"/>
  <c r="P4195" i="1" s="1"/>
  <c r="AB4195" i="1"/>
  <c r="L4194" i="1" s="1"/>
  <c r="L4196" i="1" s="1"/>
  <c r="AB4196" i="1"/>
  <c r="K4195" i="1" s="1"/>
  <c r="AB4197" i="1"/>
  <c r="L4195" i="1" s="1"/>
  <c r="AB4198" i="1"/>
  <c r="K4198" i="1" s="1"/>
  <c r="AB4199" i="1"/>
  <c r="L4198" i="1" s="1"/>
  <c r="AB4200" i="1"/>
  <c r="K4199" i="1" s="1"/>
  <c r="AB4201" i="1"/>
  <c r="L4199" i="1" s="1"/>
  <c r="AB4202" i="1"/>
  <c r="K4202" i="1" s="1"/>
  <c r="K4204" i="1" s="1"/>
  <c r="P4203" i="1" s="1"/>
  <c r="AB4203" i="1"/>
  <c r="L4202" i="1" s="1"/>
  <c r="L4204" i="1" s="1"/>
  <c r="AB4204" i="1"/>
  <c r="K4203" i="1" s="1"/>
  <c r="AB4205" i="1"/>
  <c r="L4203" i="1" s="1"/>
  <c r="AB4206" i="1"/>
  <c r="K4206" i="1" s="1"/>
  <c r="AB4207" i="1"/>
  <c r="L4206" i="1" s="1"/>
  <c r="AB4208" i="1"/>
  <c r="K4207" i="1" s="1"/>
  <c r="AB4209" i="1"/>
  <c r="L4207" i="1" s="1"/>
  <c r="AB4210" i="1"/>
  <c r="K4210" i="1" s="1"/>
  <c r="K4212" i="1" s="1"/>
  <c r="P4211" i="1" s="1"/>
  <c r="AB4211" i="1"/>
  <c r="L4210" i="1" s="1"/>
  <c r="L4212" i="1" s="1"/>
  <c r="AB4212" i="1"/>
  <c r="K4211" i="1" s="1"/>
  <c r="AB4213" i="1"/>
  <c r="L4211" i="1" s="1"/>
  <c r="AB4214" i="1"/>
  <c r="K4214" i="1" s="1"/>
  <c r="K4216" i="1" s="1"/>
  <c r="AB4215" i="1"/>
  <c r="L4214" i="1" s="1"/>
  <c r="AB4216" i="1"/>
  <c r="K4215" i="1" s="1"/>
  <c r="AB4217" i="1"/>
  <c r="L4215" i="1" s="1"/>
  <c r="AB4218" i="1"/>
  <c r="K4218" i="1" s="1"/>
  <c r="K4220" i="1" s="1"/>
  <c r="AB4219" i="1"/>
  <c r="L4218" i="1" s="1"/>
  <c r="AB4220" i="1"/>
  <c r="K4219" i="1" s="1"/>
  <c r="AB4221" i="1"/>
  <c r="L4219" i="1" s="1"/>
  <c r="AB4222" i="1"/>
  <c r="K4222" i="1" s="1"/>
  <c r="AB4223" i="1"/>
  <c r="L4222" i="1" s="1"/>
  <c r="AB4224" i="1"/>
  <c r="K4223" i="1" s="1"/>
  <c r="AB4225" i="1"/>
  <c r="L4223" i="1" s="1"/>
  <c r="AB4226" i="1"/>
  <c r="K4226" i="1" s="1"/>
  <c r="AB4227" i="1"/>
  <c r="L4226" i="1" s="1"/>
  <c r="AB4228" i="1"/>
  <c r="K4227" i="1" s="1"/>
  <c r="AB4229" i="1"/>
  <c r="L4227" i="1" s="1"/>
  <c r="AB4230" i="1"/>
  <c r="K4230" i="1" s="1"/>
  <c r="AB4231" i="1"/>
  <c r="L4230" i="1" s="1"/>
  <c r="AB4232" i="1"/>
  <c r="K4231" i="1" s="1"/>
  <c r="AB4233" i="1"/>
  <c r="L4231" i="1" s="1"/>
  <c r="AB4234" i="1"/>
  <c r="K4234" i="1" s="1"/>
  <c r="K4236" i="1" s="1"/>
  <c r="P4235" i="1" s="1"/>
  <c r="AB4235" i="1"/>
  <c r="L4234" i="1" s="1"/>
  <c r="L4236" i="1" s="1"/>
  <c r="AB4236" i="1"/>
  <c r="K4235" i="1" s="1"/>
  <c r="AB4237" i="1"/>
  <c r="L4235" i="1" s="1"/>
  <c r="AB4238" i="1"/>
  <c r="K4238" i="1" s="1"/>
  <c r="K4240" i="1" s="1"/>
  <c r="P4237" i="1" s="1"/>
  <c r="AB4239" i="1"/>
  <c r="L4238" i="1" s="1"/>
  <c r="L4240" i="1" s="1"/>
  <c r="AB4240" i="1"/>
  <c r="K4239" i="1" s="1"/>
  <c r="AB4241" i="1"/>
  <c r="L4239" i="1" s="1"/>
  <c r="AB4242" i="1"/>
  <c r="AB4243" i="1"/>
  <c r="L4242" i="1" s="1"/>
  <c r="L4244" i="1" s="1"/>
  <c r="P4243" i="1" s="1"/>
  <c r="AB4244" i="1"/>
  <c r="K4243" i="1" s="1"/>
  <c r="AB4245" i="1"/>
  <c r="L4243" i="1" s="1"/>
  <c r="AB4246" i="1"/>
  <c r="K4246" i="1" s="1"/>
  <c r="AB4247" i="1"/>
  <c r="L4246" i="1" s="1"/>
  <c r="AB4248" i="1"/>
  <c r="K4247" i="1" s="1"/>
  <c r="AB4249" i="1"/>
  <c r="L4247" i="1" s="1"/>
  <c r="AB4250" i="1"/>
  <c r="K4250" i="1" s="1"/>
  <c r="AB4251" i="1"/>
  <c r="L4250" i="1" s="1"/>
  <c r="AB4252" i="1"/>
  <c r="K4251" i="1" s="1"/>
  <c r="AB4253" i="1"/>
  <c r="L4251" i="1" s="1"/>
  <c r="AB4254" i="1"/>
  <c r="K4254" i="1" s="1"/>
  <c r="AB4255" i="1"/>
  <c r="L4254" i="1" s="1"/>
  <c r="AB4256" i="1"/>
  <c r="K4255" i="1" s="1"/>
  <c r="AB4257" i="1"/>
  <c r="L4255" i="1" s="1"/>
  <c r="AB4258" i="1"/>
  <c r="K4258" i="1" s="1"/>
  <c r="K4260" i="1" s="1"/>
  <c r="P4259" i="1" s="1"/>
  <c r="AB4259" i="1"/>
  <c r="L4258" i="1" s="1"/>
  <c r="L4260" i="1" s="1"/>
  <c r="AB4260" i="1"/>
  <c r="K4259" i="1" s="1"/>
  <c r="AB4261" i="1"/>
  <c r="L4259" i="1" s="1"/>
  <c r="AB4262" i="1"/>
  <c r="K4262" i="1" s="1"/>
  <c r="AB4263" i="1"/>
  <c r="L4262" i="1" s="1"/>
  <c r="AB4264" i="1"/>
  <c r="K4263" i="1" s="1"/>
  <c r="AB4265" i="1"/>
  <c r="L4263" i="1" s="1"/>
  <c r="AB4266" i="1"/>
  <c r="K4266" i="1" s="1"/>
  <c r="K4268" i="1" s="1"/>
  <c r="P4267" i="1" s="1"/>
  <c r="AB4267" i="1"/>
  <c r="L4266" i="1" s="1"/>
  <c r="L4268" i="1" s="1"/>
  <c r="AB4268" i="1"/>
  <c r="K4267" i="1" s="1"/>
  <c r="AB4269" i="1"/>
  <c r="L4267" i="1" s="1"/>
  <c r="AB4270" i="1"/>
  <c r="K4270" i="1" s="1"/>
  <c r="AB4271" i="1"/>
  <c r="L4270" i="1" s="1"/>
  <c r="AB4272" i="1"/>
  <c r="K4271" i="1" s="1"/>
  <c r="AB4273" i="1"/>
  <c r="L4271" i="1" s="1"/>
  <c r="AB4274" i="1"/>
  <c r="K4274" i="1" s="1"/>
  <c r="AB4275" i="1"/>
  <c r="L4274" i="1" s="1"/>
  <c r="AB4276" i="1"/>
  <c r="K4275" i="1" s="1"/>
  <c r="AB4277" i="1"/>
  <c r="L4275" i="1" s="1"/>
  <c r="AB4278" i="1"/>
  <c r="K4278" i="1" s="1"/>
  <c r="AB4279" i="1"/>
  <c r="L4278" i="1" s="1"/>
  <c r="AB4280" i="1"/>
  <c r="K4279" i="1" s="1"/>
  <c r="AB4281" i="1"/>
  <c r="L4279" i="1" s="1"/>
  <c r="AB4282" i="1"/>
  <c r="K4282" i="1" s="1"/>
  <c r="K4284" i="1" s="1"/>
  <c r="P4283" i="1" s="1"/>
  <c r="AB4283" i="1"/>
  <c r="L4282" i="1" s="1"/>
  <c r="L4284" i="1" s="1"/>
  <c r="AB4284" i="1"/>
  <c r="K4283" i="1" s="1"/>
  <c r="AB4285" i="1"/>
  <c r="L4283" i="1" s="1"/>
  <c r="AB4286" i="1"/>
  <c r="K4286" i="1" s="1"/>
  <c r="AB4287" i="1"/>
  <c r="L4286" i="1" s="1"/>
  <c r="AB4288" i="1"/>
  <c r="K4287" i="1" s="1"/>
  <c r="AB4289" i="1"/>
  <c r="L4287" i="1" s="1"/>
  <c r="AB4290" i="1"/>
  <c r="K4290" i="1" s="1"/>
  <c r="K4292" i="1" s="1"/>
  <c r="P4291" i="1" s="1"/>
  <c r="AB4291" i="1"/>
  <c r="L4290" i="1" s="1"/>
  <c r="L4292" i="1" s="1"/>
  <c r="AB4292" i="1"/>
  <c r="K4291" i="1" s="1"/>
  <c r="AB4293" i="1"/>
  <c r="L4291" i="1" s="1"/>
  <c r="AB4294" i="1"/>
  <c r="K4294" i="1" s="1"/>
  <c r="AB4295" i="1"/>
  <c r="L4294" i="1" s="1"/>
  <c r="AB4296" i="1"/>
  <c r="K4295" i="1" s="1"/>
  <c r="AB4297" i="1"/>
  <c r="L4295" i="1" s="1"/>
  <c r="AB4298" i="1"/>
  <c r="K4298" i="1" s="1"/>
  <c r="K4300" i="1" s="1"/>
  <c r="P4299" i="1" s="1"/>
  <c r="AB4299" i="1"/>
  <c r="L4298" i="1" s="1"/>
  <c r="L4300" i="1" s="1"/>
  <c r="AB4300" i="1"/>
  <c r="K4299" i="1" s="1"/>
  <c r="AB4301" i="1"/>
  <c r="L4299" i="1" s="1"/>
  <c r="AB4302" i="1"/>
  <c r="K4302" i="1" s="1"/>
  <c r="AB4303" i="1"/>
  <c r="L4302" i="1" s="1"/>
  <c r="AB4304" i="1"/>
  <c r="K4303" i="1" s="1"/>
  <c r="AB4305" i="1"/>
  <c r="L4303" i="1" s="1"/>
  <c r="AB4306" i="1"/>
  <c r="AB4307" i="1"/>
  <c r="L4306" i="1" s="1"/>
  <c r="AB4308" i="1"/>
  <c r="K4307" i="1" s="1"/>
  <c r="AB4309" i="1"/>
  <c r="L4307" i="1" s="1"/>
  <c r="AB4310" i="1"/>
  <c r="K4310" i="1" s="1"/>
  <c r="AB4311" i="1"/>
  <c r="L4310" i="1" s="1"/>
  <c r="AB4312" i="1"/>
  <c r="K4311" i="1" s="1"/>
  <c r="AB4313" i="1"/>
  <c r="L4311" i="1" s="1"/>
  <c r="AB4314" i="1"/>
  <c r="K4314" i="1" s="1"/>
  <c r="K4316" i="1" s="1"/>
  <c r="P4315" i="1" s="1"/>
  <c r="AB4315" i="1"/>
  <c r="L4314" i="1" s="1"/>
  <c r="L4316" i="1" s="1"/>
  <c r="AB4316" i="1"/>
  <c r="K4315" i="1" s="1"/>
  <c r="AB4317" i="1"/>
  <c r="L4315" i="1" s="1"/>
  <c r="AB4318" i="1"/>
  <c r="K4318" i="1" s="1"/>
  <c r="AB4319" i="1"/>
  <c r="L4318" i="1" s="1"/>
  <c r="AB4320" i="1"/>
  <c r="K4319" i="1" s="1"/>
  <c r="AB4321" i="1"/>
  <c r="L4319" i="1" s="1"/>
  <c r="AB4322" i="1"/>
  <c r="K4322" i="1" s="1"/>
  <c r="K4324" i="1" s="1"/>
  <c r="P4323" i="1" s="1"/>
  <c r="AB4323" i="1"/>
  <c r="L4322" i="1" s="1"/>
  <c r="L4324" i="1" s="1"/>
  <c r="AB4324" i="1"/>
  <c r="K4323" i="1" s="1"/>
  <c r="AB4325" i="1"/>
  <c r="L4323" i="1" s="1"/>
  <c r="AB4326" i="1"/>
  <c r="K4326" i="1" s="1"/>
  <c r="AB4327" i="1"/>
  <c r="L4326" i="1" s="1"/>
  <c r="AB4328" i="1"/>
  <c r="K4327" i="1" s="1"/>
  <c r="AB4329" i="1"/>
  <c r="L4327" i="1" s="1"/>
  <c r="AB4330" i="1"/>
  <c r="K4330" i="1" s="1"/>
  <c r="K4332" i="1" s="1"/>
  <c r="P4331" i="1" s="1"/>
  <c r="AB4331" i="1"/>
  <c r="L4330" i="1" s="1"/>
  <c r="L4332" i="1" s="1"/>
  <c r="AB4332" i="1"/>
  <c r="K4331" i="1" s="1"/>
  <c r="AB4333" i="1"/>
  <c r="L4331" i="1" s="1"/>
  <c r="AB4334" i="1"/>
  <c r="K4334" i="1" s="1"/>
  <c r="AB4335" i="1"/>
  <c r="L4334" i="1" s="1"/>
  <c r="AB4336" i="1"/>
  <c r="K4335" i="1" s="1"/>
  <c r="AB4337" i="1"/>
  <c r="L4335" i="1" s="1"/>
  <c r="AB4338" i="1"/>
  <c r="K4338" i="1" s="1"/>
  <c r="K4340" i="1" s="1"/>
  <c r="P4339" i="1" s="1"/>
  <c r="AB4339" i="1"/>
  <c r="L4338" i="1" s="1"/>
  <c r="L4340" i="1" s="1"/>
  <c r="AB4340" i="1"/>
  <c r="K4339" i="1" s="1"/>
  <c r="AB4341" i="1"/>
  <c r="L4339" i="1" s="1"/>
  <c r="AB4342" i="1"/>
  <c r="K4342" i="1" s="1"/>
  <c r="AB4343" i="1"/>
  <c r="L4342" i="1" s="1"/>
  <c r="AB4344" i="1"/>
  <c r="K4343" i="1" s="1"/>
  <c r="AB4345" i="1"/>
  <c r="L4343" i="1" s="1"/>
  <c r="AB4346" i="1"/>
  <c r="K4346" i="1" s="1"/>
  <c r="K4348" i="1" s="1"/>
  <c r="P4347" i="1" s="1"/>
  <c r="AB4347" i="1"/>
  <c r="L4346" i="1" s="1"/>
  <c r="L4348" i="1" s="1"/>
  <c r="AB4348" i="1"/>
  <c r="K4347" i="1" s="1"/>
  <c r="AB4349" i="1"/>
  <c r="L4347" i="1" s="1"/>
  <c r="AB4350" i="1"/>
  <c r="K4350" i="1" s="1"/>
  <c r="AB4351" i="1"/>
  <c r="L4350" i="1" s="1"/>
  <c r="AB4352" i="1"/>
  <c r="K4351" i="1" s="1"/>
  <c r="AB4353" i="1"/>
  <c r="L4351" i="1" s="1"/>
  <c r="AB4354" i="1"/>
  <c r="K4354" i="1" s="1"/>
  <c r="K4356" i="1" s="1"/>
  <c r="P4355" i="1" s="1"/>
  <c r="AB4355" i="1"/>
  <c r="L4354" i="1" s="1"/>
  <c r="L4356" i="1" s="1"/>
  <c r="AB4356" i="1"/>
  <c r="K4355" i="1" s="1"/>
  <c r="AB4357" i="1"/>
  <c r="L4355" i="1" s="1"/>
  <c r="AB4358" i="1"/>
  <c r="K4358" i="1" s="1"/>
  <c r="K4360" i="1" s="1"/>
  <c r="P4357" i="1" s="1"/>
  <c r="AB4359" i="1"/>
  <c r="L4358" i="1" s="1"/>
  <c r="L4360" i="1" s="1"/>
  <c r="AB4360" i="1"/>
  <c r="K4359" i="1" s="1"/>
  <c r="AB4361" i="1"/>
  <c r="L4359" i="1" s="1"/>
  <c r="AB4362" i="1"/>
  <c r="K4362" i="1" s="1"/>
  <c r="K4364" i="1" s="1"/>
  <c r="P4363" i="1" s="1"/>
  <c r="AB4363" i="1"/>
  <c r="L4362" i="1" s="1"/>
  <c r="L4364" i="1" s="1"/>
  <c r="AB4364" i="1"/>
  <c r="K4363" i="1" s="1"/>
  <c r="AB4365" i="1"/>
  <c r="L4363" i="1" s="1"/>
  <c r="AB4366" i="1"/>
  <c r="K4366" i="1" s="1"/>
  <c r="K4368" i="1" s="1"/>
  <c r="AB4367" i="1"/>
  <c r="L4366" i="1" s="1"/>
  <c r="AB4368" i="1"/>
  <c r="K4367" i="1" s="1"/>
  <c r="AB4369" i="1"/>
  <c r="L4367" i="1" s="1"/>
  <c r="AB4370" i="1"/>
  <c r="K4370" i="1" s="1"/>
  <c r="K4372" i="1" s="1"/>
  <c r="P4371" i="1" s="1"/>
  <c r="AB4371" i="1"/>
  <c r="L4370" i="1" s="1"/>
  <c r="L4372" i="1" s="1"/>
  <c r="AB4372" i="1"/>
  <c r="K4371" i="1" s="1"/>
  <c r="AB4373" i="1"/>
  <c r="L4371" i="1" s="1"/>
  <c r="AB4374" i="1"/>
  <c r="K4374" i="1" s="1"/>
  <c r="AB4375" i="1"/>
  <c r="L4374" i="1" s="1"/>
  <c r="AB4376" i="1"/>
  <c r="K4375" i="1" s="1"/>
  <c r="AB4377" i="1"/>
  <c r="L4375" i="1" s="1"/>
  <c r="AB4378" i="1"/>
  <c r="K4378" i="1" s="1"/>
  <c r="K4380" i="1" s="1"/>
  <c r="P4379" i="1" s="1"/>
  <c r="AB4379" i="1"/>
  <c r="L4378" i="1" s="1"/>
  <c r="L4380" i="1" s="1"/>
  <c r="AB4380" i="1"/>
  <c r="K4379" i="1" s="1"/>
  <c r="AB4381" i="1"/>
  <c r="L4379" i="1" s="1"/>
  <c r="AB4382" i="1"/>
  <c r="K4382" i="1" s="1"/>
  <c r="K4384" i="1" s="1"/>
  <c r="P4381" i="1" s="1"/>
  <c r="AB4383" i="1"/>
  <c r="L4382" i="1" s="1"/>
  <c r="L4384" i="1" s="1"/>
  <c r="AB4384" i="1"/>
  <c r="K4383" i="1" s="1"/>
  <c r="AB4385" i="1"/>
  <c r="L4383" i="1" s="1"/>
  <c r="AB4386" i="1"/>
  <c r="K4386" i="1" s="1"/>
  <c r="K4388" i="1" s="1"/>
  <c r="AB4387" i="1"/>
  <c r="L4386" i="1" s="1"/>
  <c r="AB4388" i="1"/>
  <c r="K4387" i="1" s="1"/>
  <c r="AB4389" i="1"/>
  <c r="L4387" i="1" s="1"/>
  <c r="AB4390" i="1"/>
  <c r="K4390" i="1" s="1"/>
  <c r="K4392" i="1" s="1"/>
  <c r="P4389" i="1" s="1"/>
  <c r="AB4391" i="1"/>
  <c r="L4390" i="1" s="1"/>
  <c r="L4392" i="1" s="1"/>
  <c r="AB4392" i="1"/>
  <c r="K4391" i="1" s="1"/>
  <c r="AB4393" i="1"/>
  <c r="L4391" i="1" s="1"/>
  <c r="AB4394" i="1"/>
  <c r="K4394" i="1" s="1"/>
  <c r="K4396" i="1" s="1"/>
  <c r="P4395" i="1" s="1"/>
  <c r="AB4395" i="1"/>
  <c r="L4394" i="1" s="1"/>
  <c r="L4396" i="1" s="1"/>
  <c r="AB4396" i="1"/>
  <c r="K4395" i="1" s="1"/>
  <c r="AB4397" i="1"/>
  <c r="L4395" i="1" s="1"/>
  <c r="AB4398" i="1"/>
  <c r="K4398" i="1" s="1"/>
  <c r="AB4399" i="1"/>
  <c r="L4398" i="1" s="1"/>
  <c r="AB4400" i="1"/>
  <c r="K4399" i="1" s="1"/>
  <c r="AB4401" i="1"/>
  <c r="L4399" i="1" s="1"/>
  <c r="AB4402" i="1"/>
  <c r="K4402" i="1" s="1"/>
  <c r="K4404" i="1" s="1"/>
  <c r="P4403" i="1" s="1"/>
  <c r="AB4403" i="1"/>
  <c r="L4402" i="1" s="1"/>
  <c r="L4404" i="1" s="1"/>
  <c r="AB4404" i="1"/>
  <c r="K4403" i="1" s="1"/>
  <c r="AB4405" i="1"/>
  <c r="L4403" i="1" s="1"/>
  <c r="AB4406" i="1"/>
  <c r="K4406" i="1" s="1"/>
  <c r="K4408" i="1" s="1"/>
  <c r="P4405" i="1" s="1"/>
  <c r="AB4407" i="1"/>
  <c r="L4406" i="1" s="1"/>
  <c r="L4408" i="1" s="1"/>
  <c r="AB4408" i="1"/>
  <c r="K4407" i="1" s="1"/>
  <c r="AB4409" i="1"/>
  <c r="L4407" i="1" s="1"/>
  <c r="AB4410" i="1"/>
  <c r="K4410" i="1" s="1"/>
  <c r="K4412" i="1" s="1"/>
  <c r="P4411" i="1" s="1"/>
  <c r="AB4411" i="1"/>
  <c r="L4410" i="1" s="1"/>
  <c r="L4412" i="1" s="1"/>
  <c r="AB4412" i="1"/>
  <c r="K4411" i="1" s="1"/>
  <c r="AB4413" i="1"/>
  <c r="L4411" i="1" s="1"/>
  <c r="AB4414" i="1"/>
  <c r="K4414" i="1" s="1"/>
  <c r="AB4415" i="1"/>
  <c r="L4414" i="1" s="1"/>
  <c r="AB4416" i="1"/>
  <c r="K4415" i="1" s="1"/>
  <c r="AB4417" i="1"/>
  <c r="L4415" i="1" s="1"/>
  <c r="AB4418" i="1"/>
  <c r="K4418" i="1" s="1"/>
  <c r="K4420" i="1" s="1"/>
  <c r="P4419" i="1" s="1"/>
  <c r="AB4419" i="1"/>
  <c r="L4418" i="1" s="1"/>
  <c r="L4420" i="1" s="1"/>
  <c r="AB4420" i="1"/>
  <c r="K4419" i="1" s="1"/>
  <c r="AB4421" i="1"/>
  <c r="L4419" i="1" s="1"/>
  <c r="AB4422" i="1"/>
  <c r="K4422" i="1" s="1"/>
  <c r="AB4423" i="1"/>
  <c r="L4422" i="1" s="1"/>
  <c r="AB4424" i="1"/>
  <c r="K4423" i="1" s="1"/>
  <c r="AB4425" i="1"/>
  <c r="L4423" i="1" s="1"/>
  <c r="AB4426" i="1"/>
  <c r="K4426" i="1" s="1"/>
  <c r="AB4427" i="1"/>
  <c r="L4426" i="1" s="1"/>
  <c r="AB4428" i="1"/>
  <c r="K4427" i="1" s="1"/>
  <c r="AB4429" i="1"/>
  <c r="L4427" i="1" s="1"/>
  <c r="AB4430" i="1"/>
  <c r="K4430" i="1" s="1"/>
  <c r="AB4431" i="1"/>
  <c r="L4430" i="1" s="1"/>
  <c r="AB4432" i="1"/>
  <c r="K4431" i="1" s="1"/>
  <c r="AB4433" i="1"/>
  <c r="L4431" i="1" s="1"/>
  <c r="AB4434" i="1"/>
  <c r="K4434" i="1" s="1"/>
  <c r="K4436" i="1" s="1"/>
  <c r="P4435" i="1" s="1"/>
  <c r="AB4435" i="1"/>
  <c r="L4434" i="1" s="1"/>
  <c r="L4436" i="1" s="1"/>
  <c r="AB4436" i="1"/>
  <c r="K4435" i="1" s="1"/>
  <c r="AB4437" i="1"/>
  <c r="L4435" i="1" s="1"/>
  <c r="AB4438" i="1"/>
  <c r="K4438" i="1" s="1"/>
  <c r="AB4439" i="1"/>
  <c r="L4438" i="1" s="1"/>
  <c r="AB4440" i="1"/>
  <c r="K4439" i="1" s="1"/>
  <c r="AB4441" i="1"/>
  <c r="L4439" i="1" s="1"/>
  <c r="AB4442" i="1"/>
  <c r="K4442" i="1" s="1"/>
  <c r="K4444" i="1" s="1"/>
  <c r="P4443" i="1" s="1"/>
  <c r="AB4443" i="1"/>
  <c r="L4442" i="1" s="1"/>
  <c r="L4444" i="1" s="1"/>
  <c r="AB4444" i="1"/>
  <c r="K4443" i="1" s="1"/>
  <c r="AB4445" i="1"/>
  <c r="L4443" i="1" s="1"/>
  <c r="AB4446" i="1"/>
  <c r="K4446" i="1" s="1"/>
  <c r="AB4447" i="1"/>
  <c r="L4446" i="1" s="1"/>
  <c r="AB4448" i="1"/>
  <c r="K4447" i="1" s="1"/>
  <c r="AB4449" i="1"/>
  <c r="L4447" i="1" s="1"/>
  <c r="AB4450" i="1"/>
  <c r="K4450" i="1" s="1"/>
  <c r="K4452" i="1" s="1"/>
  <c r="P4451" i="1" s="1"/>
  <c r="AB4451" i="1"/>
  <c r="L4450" i="1" s="1"/>
  <c r="L4452" i="1" s="1"/>
  <c r="AB4452" i="1"/>
  <c r="K4451" i="1" s="1"/>
  <c r="AB4453" i="1"/>
  <c r="L4451" i="1" s="1"/>
  <c r="AB4454" i="1"/>
  <c r="K4454" i="1" s="1"/>
  <c r="AB4455" i="1"/>
  <c r="L4454" i="1" s="1"/>
  <c r="AB4456" i="1"/>
  <c r="K4455" i="1" s="1"/>
  <c r="AB4457" i="1"/>
  <c r="L4455" i="1" s="1"/>
  <c r="AB4458" i="1"/>
  <c r="K4458" i="1" s="1"/>
  <c r="K4460" i="1" s="1"/>
  <c r="P4459" i="1" s="1"/>
  <c r="AB4459" i="1"/>
  <c r="L4458" i="1" s="1"/>
  <c r="L4460" i="1" s="1"/>
  <c r="AB4460" i="1"/>
  <c r="K4459" i="1" s="1"/>
  <c r="AB4461" i="1"/>
  <c r="L4459" i="1" s="1"/>
  <c r="AB4462" i="1"/>
  <c r="K4462" i="1" s="1"/>
  <c r="AB4463" i="1"/>
  <c r="L4462" i="1" s="1"/>
  <c r="AB4464" i="1"/>
  <c r="K4463" i="1" s="1"/>
  <c r="AB4465" i="1"/>
  <c r="L4463" i="1" s="1"/>
  <c r="AB4466" i="1"/>
  <c r="K4466" i="1" s="1"/>
  <c r="K4468" i="1" s="1"/>
  <c r="P4467" i="1" s="1"/>
  <c r="AB4467" i="1"/>
  <c r="L4466" i="1" s="1"/>
  <c r="L4468" i="1" s="1"/>
  <c r="AB4468" i="1"/>
  <c r="K4467" i="1" s="1"/>
  <c r="AB4469" i="1"/>
  <c r="L4467" i="1" s="1"/>
  <c r="AB4470" i="1"/>
  <c r="K4470" i="1" s="1"/>
  <c r="K4472" i="1" s="1"/>
  <c r="P4469" i="1" s="1"/>
  <c r="AB4471" i="1"/>
  <c r="L4470" i="1" s="1"/>
  <c r="L4472" i="1" s="1"/>
  <c r="AB4472" i="1"/>
  <c r="K4471" i="1" s="1"/>
  <c r="AB4473" i="1"/>
  <c r="L4471" i="1" s="1"/>
  <c r="AB4474" i="1"/>
  <c r="K4474" i="1" s="1"/>
  <c r="K4476" i="1" s="1"/>
  <c r="P4475" i="1" s="1"/>
  <c r="AB4475" i="1"/>
  <c r="L4474" i="1" s="1"/>
  <c r="L4476" i="1" s="1"/>
  <c r="AB4476" i="1"/>
  <c r="K4475" i="1" s="1"/>
  <c r="AB4477" i="1"/>
  <c r="L4475" i="1" s="1"/>
  <c r="AB4478" i="1"/>
  <c r="K4478" i="1" s="1"/>
  <c r="K4480" i="1" s="1"/>
  <c r="AB4479" i="1"/>
  <c r="L4478" i="1" s="1"/>
  <c r="AB4480" i="1"/>
  <c r="K4479" i="1" s="1"/>
  <c r="AB4481" i="1"/>
  <c r="L4479" i="1" s="1"/>
  <c r="AB4482" i="1"/>
  <c r="K4482" i="1" s="1"/>
  <c r="K4484" i="1" s="1"/>
  <c r="P4483" i="1" s="1"/>
  <c r="AB4483" i="1"/>
  <c r="L4482" i="1" s="1"/>
  <c r="L4484" i="1" s="1"/>
  <c r="AB4484" i="1"/>
  <c r="K4483" i="1" s="1"/>
  <c r="AB4485" i="1"/>
  <c r="L4483" i="1" s="1"/>
  <c r="AB4486" i="1"/>
  <c r="K4486" i="1" s="1"/>
  <c r="K4488" i="1" s="1"/>
  <c r="P4485" i="1" s="1"/>
  <c r="AB4487" i="1"/>
  <c r="L4486" i="1" s="1"/>
  <c r="L4488" i="1" s="1"/>
  <c r="AB4488" i="1"/>
  <c r="K4487" i="1" s="1"/>
  <c r="AB4489" i="1"/>
  <c r="L4487" i="1" s="1"/>
  <c r="AB4490" i="1"/>
  <c r="K4490" i="1" s="1"/>
  <c r="AB4491" i="1"/>
  <c r="L4490" i="1" s="1"/>
  <c r="AB4492" i="1"/>
  <c r="K4491" i="1" s="1"/>
  <c r="AB4493" i="1"/>
  <c r="L4491" i="1" s="1"/>
  <c r="AB4494" i="1"/>
  <c r="K4494" i="1" s="1"/>
  <c r="AB4495" i="1"/>
  <c r="L4494" i="1" s="1"/>
  <c r="AB4496" i="1"/>
  <c r="K4495" i="1" s="1"/>
  <c r="AB4497" i="1"/>
  <c r="L4495" i="1" s="1"/>
  <c r="AB4498" i="1"/>
  <c r="K4498" i="1" s="1"/>
  <c r="K4500" i="1" s="1"/>
  <c r="P4499" i="1" s="1"/>
  <c r="AB4499" i="1"/>
  <c r="L4498" i="1" s="1"/>
  <c r="L4500" i="1" s="1"/>
  <c r="AB4500" i="1"/>
  <c r="K4499" i="1" s="1"/>
  <c r="AB4501" i="1"/>
  <c r="L4499" i="1" s="1"/>
  <c r="AB4502" i="1"/>
  <c r="K4502" i="1" s="1"/>
  <c r="AB4503" i="1"/>
  <c r="L4502" i="1" s="1"/>
  <c r="AB4504" i="1"/>
  <c r="K4503" i="1" s="1"/>
  <c r="AB4505" i="1"/>
  <c r="L4503" i="1" s="1"/>
  <c r="AB4506" i="1"/>
  <c r="K4506" i="1" s="1"/>
  <c r="K4508" i="1" s="1"/>
  <c r="P4507" i="1" s="1"/>
  <c r="AB4507" i="1"/>
  <c r="L4506" i="1" s="1"/>
  <c r="L4508" i="1" s="1"/>
  <c r="AB4508" i="1"/>
  <c r="K4507" i="1" s="1"/>
  <c r="AB4509" i="1"/>
  <c r="L4507" i="1" s="1"/>
  <c r="AB4510" i="1"/>
  <c r="K4510" i="1" s="1"/>
  <c r="AB4511" i="1"/>
  <c r="L4510" i="1" s="1"/>
  <c r="AB4512" i="1"/>
  <c r="K4511" i="1" s="1"/>
  <c r="AB4513" i="1"/>
  <c r="L4511" i="1" s="1"/>
  <c r="AB4514" i="1"/>
  <c r="K4514" i="1" s="1"/>
  <c r="AB4515" i="1"/>
  <c r="L4514" i="1" s="1"/>
  <c r="AB4516" i="1"/>
  <c r="K4515" i="1" s="1"/>
  <c r="AB4517" i="1"/>
  <c r="L4515" i="1" s="1"/>
  <c r="AB4518" i="1"/>
  <c r="K4518" i="1" s="1"/>
  <c r="AB4519" i="1"/>
  <c r="L4518" i="1" s="1"/>
  <c r="AB4520" i="1"/>
  <c r="K4519" i="1" s="1"/>
  <c r="AB4521" i="1"/>
  <c r="L4519" i="1" s="1"/>
  <c r="AB4522" i="1"/>
  <c r="K4522" i="1" s="1"/>
  <c r="K4524" i="1" s="1"/>
  <c r="P4523" i="1" s="1"/>
  <c r="AB4523" i="1"/>
  <c r="L4522" i="1" s="1"/>
  <c r="L4524" i="1" s="1"/>
  <c r="AB4524" i="1"/>
  <c r="K4523" i="1" s="1"/>
  <c r="AB4525" i="1"/>
  <c r="L4523" i="1" s="1"/>
  <c r="AB4526" i="1"/>
  <c r="K4526" i="1" s="1"/>
  <c r="AB4527" i="1"/>
  <c r="L4526" i="1" s="1"/>
  <c r="AB4528" i="1"/>
  <c r="K4527" i="1" s="1"/>
  <c r="AB4529" i="1"/>
  <c r="L4527" i="1" s="1"/>
  <c r="AB4530" i="1"/>
  <c r="K4530" i="1" s="1"/>
  <c r="AB4531" i="1"/>
  <c r="L4530" i="1" s="1"/>
  <c r="L4532" i="1" s="1"/>
  <c r="AB4532" i="1"/>
  <c r="K4531" i="1" s="1"/>
  <c r="AB4533" i="1"/>
  <c r="L4531" i="1" s="1"/>
  <c r="AB4534" i="1"/>
  <c r="K4534" i="1" s="1"/>
  <c r="AB4535" i="1"/>
  <c r="L4534" i="1" s="1"/>
  <c r="AB4536" i="1"/>
  <c r="K4535" i="1" s="1"/>
  <c r="AB4537" i="1"/>
  <c r="L4535" i="1" s="1"/>
  <c r="AB4538" i="1"/>
  <c r="K4538" i="1" s="1"/>
  <c r="AB4539" i="1"/>
  <c r="L4538" i="1" s="1"/>
  <c r="AB4540" i="1"/>
  <c r="K4539" i="1" s="1"/>
  <c r="AB4541" i="1"/>
  <c r="L4539" i="1" s="1"/>
  <c r="AB4542" i="1"/>
  <c r="K4542" i="1" s="1"/>
  <c r="AB4543" i="1"/>
  <c r="L4542" i="1" s="1"/>
  <c r="AB4544" i="1"/>
  <c r="K4543" i="1" s="1"/>
  <c r="AB4545" i="1"/>
  <c r="L4543" i="1" s="1"/>
  <c r="AB4546" i="1"/>
  <c r="K4546" i="1" s="1"/>
  <c r="K4548" i="1" s="1"/>
  <c r="P4547" i="1" s="1"/>
  <c r="AB4547" i="1"/>
  <c r="L4546" i="1" s="1"/>
  <c r="L4548" i="1" s="1"/>
  <c r="AB4548" i="1"/>
  <c r="K4547" i="1" s="1"/>
  <c r="AB4549" i="1"/>
  <c r="L4547" i="1" s="1"/>
  <c r="AB4550" i="1"/>
  <c r="K4550" i="1" s="1"/>
  <c r="AB4551" i="1"/>
  <c r="L4550" i="1" s="1"/>
  <c r="AB4552" i="1"/>
  <c r="K4551" i="1" s="1"/>
  <c r="AB4553" i="1"/>
  <c r="L4551" i="1" s="1"/>
  <c r="AB4554" i="1"/>
  <c r="K4554" i="1" s="1"/>
  <c r="K4556" i="1" s="1"/>
  <c r="P4555" i="1" s="1"/>
  <c r="AB4555" i="1"/>
  <c r="L4554" i="1" s="1"/>
  <c r="L4556" i="1" s="1"/>
  <c r="AB4556" i="1"/>
  <c r="K4555" i="1" s="1"/>
  <c r="AB4557" i="1"/>
  <c r="L4555" i="1" s="1"/>
  <c r="AB4558" i="1"/>
  <c r="K4558" i="1" s="1"/>
  <c r="K4560" i="1" s="1"/>
  <c r="P4557" i="1" s="1"/>
  <c r="AB4559" i="1"/>
  <c r="L4558" i="1" s="1"/>
  <c r="L4560" i="1" s="1"/>
  <c r="AB4560" i="1"/>
  <c r="K4559" i="1" s="1"/>
  <c r="AB4561" i="1"/>
  <c r="L4559" i="1" s="1"/>
  <c r="AB4562" i="1"/>
  <c r="K4562" i="1" s="1"/>
  <c r="K4564" i="1" s="1"/>
  <c r="P4563" i="1" s="1"/>
  <c r="AB4563" i="1"/>
  <c r="L4562" i="1" s="1"/>
  <c r="L4564" i="1" s="1"/>
  <c r="AB4564" i="1"/>
  <c r="K4563" i="1" s="1"/>
  <c r="AB4565" i="1"/>
  <c r="L4563" i="1" s="1"/>
  <c r="AB4566" i="1"/>
  <c r="K4566" i="1" s="1"/>
  <c r="AB4567" i="1"/>
  <c r="L4566" i="1" s="1"/>
  <c r="AB4568" i="1"/>
  <c r="K4567" i="1" s="1"/>
  <c r="AB4569" i="1"/>
  <c r="L4567" i="1" s="1"/>
  <c r="AB4570" i="1"/>
  <c r="AB4571" i="1"/>
  <c r="L4570" i="1" s="1"/>
  <c r="AB4572" i="1"/>
  <c r="AB4573" i="1"/>
  <c r="L4571" i="1" s="1"/>
  <c r="AB4574" i="1"/>
  <c r="K4574" i="1" s="1"/>
  <c r="AB4575" i="1"/>
  <c r="L4574" i="1" s="1"/>
  <c r="AB4576" i="1"/>
  <c r="K4575" i="1" s="1"/>
  <c r="AB4577" i="1"/>
  <c r="L4575" i="1" s="1"/>
  <c r="AB4578" i="1"/>
  <c r="K4578" i="1" s="1"/>
  <c r="K4580" i="1" s="1"/>
  <c r="AB4579" i="1"/>
  <c r="L4578" i="1" s="1"/>
  <c r="AB4580" i="1"/>
  <c r="K4579" i="1" s="1"/>
  <c r="AB4581" i="1"/>
  <c r="L4579" i="1" s="1"/>
  <c r="AB4582" i="1"/>
  <c r="K4582" i="1" s="1"/>
  <c r="AB4583" i="1"/>
  <c r="L4582" i="1" s="1"/>
  <c r="AB4584" i="1"/>
  <c r="K4583" i="1" s="1"/>
  <c r="AB4585" i="1"/>
  <c r="L4583" i="1" s="1"/>
  <c r="AB4586" i="1"/>
  <c r="K4586" i="1" s="1"/>
  <c r="K4588" i="1" s="1"/>
  <c r="AB4587" i="1"/>
  <c r="L4586" i="1" s="1"/>
  <c r="AB4588" i="1"/>
  <c r="K4587" i="1" s="1"/>
  <c r="AB4589" i="1"/>
  <c r="L4587" i="1" s="1"/>
  <c r="AB4590" i="1"/>
  <c r="K4590" i="1" s="1"/>
  <c r="AB4591" i="1"/>
  <c r="L4590" i="1" s="1"/>
  <c r="AB4592" i="1"/>
  <c r="K4591" i="1" s="1"/>
  <c r="AB4593" i="1"/>
  <c r="L4591" i="1" s="1"/>
  <c r="AB4594" i="1"/>
  <c r="K4594" i="1" s="1"/>
  <c r="K4596" i="1" s="1"/>
  <c r="P4595" i="1" s="1"/>
  <c r="AB4595" i="1"/>
  <c r="L4594" i="1" s="1"/>
  <c r="L4596" i="1" s="1"/>
  <c r="AB4596" i="1"/>
  <c r="K4595" i="1" s="1"/>
  <c r="AB4597" i="1"/>
  <c r="L4595" i="1" s="1"/>
  <c r="AB4598" i="1"/>
  <c r="K4598" i="1" s="1"/>
  <c r="K4600" i="1" s="1"/>
  <c r="P4597" i="1" s="1"/>
  <c r="AB4599" i="1"/>
  <c r="L4598" i="1" s="1"/>
  <c r="L4600" i="1" s="1"/>
  <c r="AB4600" i="1"/>
  <c r="K4599" i="1" s="1"/>
  <c r="AB4601" i="1"/>
  <c r="L4599" i="1" s="1"/>
  <c r="AB4602" i="1"/>
  <c r="K4602" i="1" s="1"/>
  <c r="K4604" i="1" s="1"/>
  <c r="P4603" i="1" s="1"/>
  <c r="AB4603" i="1"/>
  <c r="L4602" i="1" s="1"/>
  <c r="L4604" i="1" s="1"/>
  <c r="AB4604" i="1"/>
  <c r="K4603" i="1" s="1"/>
  <c r="AB4605" i="1"/>
  <c r="L4603" i="1" s="1"/>
  <c r="AB4606" i="1"/>
  <c r="K4606" i="1" s="1"/>
  <c r="AB4607" i="1"/>
  <c r="L4606" i="1" s="1"/>
  <c r="AB4608" i="1"/>
  <c r="K4607" i="1" s="1"/>
  <c r="AB4609" i="1"/>
  <c r="L4607" i="1" s="1"/>
  <c r="AB4610" i="1"/>
  <c r="K4610" i="1" s="1"/>
  <c r="K4612" i="1" s="1"/>
  <c r="P4611" i="1" s="1"/>
  <c r="AB4611" i="1"/>
  <c r="L4610" i="1" s="1"/>
  <c r="L4612" i="1" s="1"/>
  <c r="AB4612" i="1"/>
  <c r="K4611" i="1" s="1"/>
  <c r="AB4613" i="1"/>
  <c r="L4611" i="1" s="1"/>
  <c r="AB4614" i="1"/>
  <c r="K4614" i="1" s="1"/>
  <c r="K4616" i="1" s="1"/>
  <c r="P4613" i="1" s="1"/>
  <c r="AB4615" i="1"/>
  <c r="L4614" i="1" s="1"/>
  <c r="L4616" i="1" s="1"/>
  <c r="AB4616" i="1"/>
  <c r="K4615" i="1" s="1"/>
  <c r="AB4617" i="1"/>
  <c r="L4615" i="1" s="1"/>
  <c r="AB4618" i="1"/>
  <c r="AB4619" i="1"/>
  <c r="L4618" i="1" s="1"/>
  <c r="L4620" i="1" s="1"/>
  <c r="P4619" i="1" s="1"/>
  <c r="AB4620" i="1"/>
  <c r="K4619" i="1" s="1"/>
  <c r="AB4621" i="1"/>
  <c r="L4619" i="1" s="1"/>
  <c r="AB4622" i="1"/>
  <c r="K4622" i="1" s="1"/>
  <c r="AB4623" i="1"/>
  <c r="L4622" i="1" s="1"/>
  <c r="AB4624" i="1"/>
  <c r="K4623" i="1" s="1"/>
  <c r="AB4625" i="1"/>
  <c r="L4623" i="1" s="1"/>
  <c r="AB4626" i="1"/>
  <c r="K4626" i="1" s="1"/>
  <c r="AB4627" i="1"/>
  <c r="L4626" i="1" s="1"/>
  <c r="AB4628" i="1"/>
  <c r="K4627" i="1" s="1"/>
  <c r="AB4629" i="1"/>
  <c r="L4627" i="1" s="1"/>
  <c r="AB4630" i="1"/>
  <c r="K4630" i="1" s="1"/>
  <c r="AB4631" i="1"/>
  <c r="L4630" i="1" s="1"/>
  <c r="AB4632" i="1"/>
  <c r="K4631" i="1" s="1"/>
  <c r="AB4633" i="1"/>
  <c r="L4631" i="1" s="1"/>
  <c r="AB4634" i="1"/>
  <c r="K4634" i="1" s="1"/>
  <c r="AB4635" i="1"/>
  <c r="L4634" i="1" s="1"/>
  <c r="AB4636" i="1"/>
  <c r="K4635" i="1" s="1"/>
  <c r="AB4637" i="1"/>
  <c r="L4635" i="1" s="1"/>
  <c r="AB4638" i="1"/>
  <c r="K4638" i="1" s="1"/>
  <c r="AB4639" i="1"/>
  <c r="L4638" i="1" s="1"/>
  <c r="AB4640" i="1"/>
  <c r="K4639" i="1" s="1"/>
  <c r="AB4641" i="1"/>
  <c r="L4639" i="1" s="1"/>
  <c r="AB4642" i="1"/>
  <c r="K4642" i="1" s="1"/>
  <c r="K4644" i="1" s="1"/>
  <c r="P4643" i="1" s="1"/>
  <c r="AB4643" i="1"/>
  <c r="L4642" i="1" s="1"/>
  <c r="L4644" i="1" s="1"/>
  <c r="AB4644" i="1"/>
  <c r="K4643" i="1" s="1"/>
  <c r="AB4645" i="1"/>
  <c r="L4643" i="1" s="1"/>
  <c r="AB4646" i="1"/>
  <c r="K4646" i="1" s="1"/>
  <c r="K4648" i="1" s="1"/>
  <c r="P4645" i="1" s="1"/>
  <c r="AB4647" i="1"/>
  <c r="L4646" i="1" s="1"/>
  <c r="L4648" i="1" s="1"/>
  <c r="AB4648" i="1"/>
  <c r="K4647" i="1" s="1"/>
  <c r="AB4649" i="1"/>
  <c r="L4647" i="1" s="1"/>
  <c r="AB4650" i="1"/>
  <c r="K4650" i="1" s="1"/>
  <c r="AB4651" i="1"/>
  <c r="L4650" i="1" s="1"/>
  <c r="AB4652" i="1"/>
  <c r="K4651" i="1" s="1"/>
  <c r="AB4653" i="1"/>
  <c r="L4651" i="1" s="1"/>
  <c r="AB4654" i="1"/>
  <c r="K4654" i="1" s="1"/>
  <c r="AB4655" i="1"/>
  <c r="L4654" i="1" s="1"/>
  <c r="AB4656" i="1"/>
  <c r="K4655" i="1" s="1"/>
  <c r="AB4657" i="1"/>
  <c r="L4655" i="1" s="1"/>
  <c r="AB4658" i="1"/>
  <c r="K4658" i="1" s="1"/>
  <c r="K4660" i="1" s="1"/>
  <c r="P4659" i="1" s="1"/>
  <c r="AB4659" i="1"/>
  <c r="L4658" i="1" s="1"/>
  <c r="L4660" i="1" s="1"/>
  <c r="AB4660" i="1"/>
  <c r="K4659" i="1" s="1"/>
  <c r="AB4661" i="1"/>
  <c r="L4659" i="1" s="1"/>
  <c r="AB4662" i="1"/>
  <c r="K4662" i="1" s="1"/>
  <c r="K4664" i="1" s="1"/>
  <c r="P4661" i="1" s="1"/>
  <c r="AB4663" i="1"/>
  <c r="L4662" i="1" s="1"/>
  <c r="L4664" i="1" s="1"/>
  <c r="AB4664" i="1"/>
  <c r="K4663" i="1" s="1"/>
  <c r="AB4665" i="1"/>
  <c r="L4663" i="1" s="1"/>
  <c r="AB4666" i="1"/>
  <c r="AB4667" i="1"/>
  <c r="AB4668" i="1"/>
  <c r="K4667" i="1" s="1"/>
  <c r="AB4669" i="1"/>
  <c r="L4667" i="1" s="1"/>
  <c r="AB4670" i="1"/>
  <c r="AB4671" i="1"/>
  <c r="AB4672" i="1"/>
  <c r="K4671" i="1" s="1"/>
  <c r="AB4673" i="1"/>
  <c r="L4671" i="1" s="1"/>
  <c r="AB4674" i="1"/>
  <c r="K4674" i="1" s="1"/>
  <c r="AB4675" i="1"/>
  <c r="L4674" i="1" s="1"/>
  <c r="AB4676" i="1"/>
  <c r="K4675" i="1" s="1"/>
  <c r="AB4677" i="1"/>
  <c r="L4675" i="1" s="1"/>
  <c r="AB4678" i="1"/>
  <c r="K4678" i="1" s="1"/>
  <c r="AB4679" i="1"/>
  <c r="L4678" i="1" s="1"/>
  <c r="AB4680" i="1"/>
  <c r="K4679" i="1" s="1"/>
  <c r="AB4681" i="1"/>
  <c r="L4679" i="1" s="1"/>
  <c r="AB4682" i="1"/>
  <c r="K4682" i="1" s="1"/>
  <c r="K4684" i="1" s="1"/>
  <c r="P4683" i="1" s="1"/>
  <c r="AB4683" i="1"/>
  <c r="L4682" i="1" s="1"/>
  <c r="L4684" i="1" s="1"/>
  <c r="AB4684" i="1"/>
  <c r="K4683" i="1" s="1"/>
  <c r="AB4685" i="1"/>
  <c r="L4683" i="1" s="1"/>
  <c r="AB4686" i="1"/>
  <c r="K4686" i="1" s="1"/>
  <c r="AB4687" i="1"/>
  <c r="L4686" i="1" s="1"/>
  <c r="AB4688" i="1"/>
  <c r="K4687" i="1" s="1"/>
  <c r="AB4689" i="1"/>
  <c r="L4687" i="1" s="1"/>
  <c r="AB4690" i="1"/>
  <c r="K4690" i="1" s="1"/>
  <c r="K4692" i="1" s="1"/>
  <c r="P4691" i="1" s="1"/>
  <c r="AB4691" i="1"/>
  <c r="L4690" i="1" s="1"/>
  <c r="L4692" i="1" s="1"/>
  <c r="AB4692" i="1"/>
  <c r="K4691" i="1" s="1"/>
  <c r="AB4693" i="1"/>
  <c r="L4691" i="1" s="1"/>
  <c r="AB4694" i="1"/>
  <c r="K4694" i="1" s="1"/>
  <c r="AB4695" i="1"/>
  <c r="L4694" i="1" s="1"/>
  <c r="AB4696" i="1"/>
  <c r="K4695" i="1" s="1"/>
  <c r="AB4697" i="1"/>
  <c r="L4695" i="1" s="1"/>
  <c r="AB4698" i="1"/>
  <c r="K4698" i="1" s="1"/>
  <c r="K4700" i="1" s="1"/>
  <c r="P4699" i="1" s="1"/>
  <c r="AB4699" i="1"/>
  <c r="L4698" i="1" s="1"/>
  <c r="L4700" i="1" s="1"/>
  <c r="AB4700" i="1"/>
  <c r="K4699" i="1" s="1"/>
  <c r="AB4701" i="1"/>
  <c r="L4699" i="1" s="1"/>
  <c r="AB4702" i="1"/>
  <c r="K4702" i="1" s="1"/>
  <c r="K4704" i="1" s="1"/>
  <c r="P4701" i="1" s="1"/>
  <c r="AB4703" i="1"/>
  <c r="L4702" i="1" s="1"/>
  <c r="L4704" i="1" s="1"/>
  <c r="AB4704" i="1"/>
  <c r="K4703" i="1" s="1"/>
  <c r="AB4705" i="1"/>
  <c r="L4703" i="1" s="1"/>
  <c r="AB4706" i="1"/>
  <c r="K4706" i="1" s="1"/>
  <c r="K4708" i="1" s="1"/>
  <c r="P4707" i="1" s="1"/>
  <c r="AB4707" i="1"/>
  <c r="L4706" i="1" s="1"/>
  <c r="L4708" i="1" s="1"/>
  <c r="AB4708" i="1"/>
  <c r="K4707" i="1" s="1"/>
  <c r="AB4709" i="1"/>
  <c r="L4707" i="1" s="1"/>
  <c r="AB4710" i="1"/>
  <c r="K4710" i="1" s="1"/>
  <c r="AB4711" i="1"/>
  <c r="L4710" i="1" s="1"/>
  <c r="AB4712" i="1"/>
  <c r="K4711" i="1" s="1"/>
  <c r="AB4713" i="1"/>
  <c r="L4711" i="1" s="1"/>
  <c r="AB4714" i="1"/>
  <c r="K4714" i="1" s="1"/>
  <c r="K4716" i="1" s="1"/>
  <c r="P4715" i="1" s="1"/>
  <c r="AB4715" i="1"/>
  <c r="L4714" i="1" s="1"/>
  <c r="L4716" i="1" s="1"/>
  <c r="AB4716" i="1"/>
  <c r="K4715" i="1" s="1"/>
  <c r="AB4717" i="1"/>
  <c r="L4715" i="1" s="1"/>
  <c r="AB4718" i="1"/>
  <c r="K4718" i="1" s="1"/>
  <c r="AB4719" i="1"/>
  <c r="L4718" i="1" s="1"/>
  <c r="AB4720" i="1"/>
  <c r="K4719" i="1" s="1"/>
  <c r="AB4721" i="1"/>
  <c r="L4719" i="1" s="1"/>
  <c r="AB4722" i="1"/>
  <c r="K4722" i="1" s="1"/>
  <c r="K4724" i="1" s="1"/>
  <c r="P4723" i="1" s="1"/>
  <c r="AB4723" i="1"/>
  <c r="L4722" i="1" s="1"/>
  <c r="L4724" i="1" s="1"/>
  <c r="AB4724" i="1"/>
  <c r="K4723" i="1" s="1"/>
  <c r="AB4725" i="1"/>
  <c r="L4723" i="1" s="1"/>
  <c r="AB4726" i="1"/>
  <c r="K4726" i="1" s="1"/>
  <c r="AB4727" i="1"/>
  <c r="L4726" i="1" s="1"/>
  <c r="AB4728" i="1"/>
  <c r="K4727" i="1" s="1"/>
  <c r="AB4729" i="1"/>
  <c r="L4727" i="1" s="1"/>
  <c r="AB4730" i="1"/>
  <c r="K4730" i="1" s="1"/>
  <c r="AB4731" i="1"/>
  <c r="L4730" i="1" s="1"/>
  <c r="AB4732" i="1"/>
  <c r="K4731" i="1" s="1"/>
  <c r="AB4733" i="1"/>
  <c r="L4731" i="1" s="1"/>
  <c r="AB4734" i="1"/>
  <c r="K4734" i="1" s="1"/>
  <c r="AB4735" i="1"/>
  <c r="L4734" i="1" s="1"/>
  <c r="AB4736" i="1"/>
  <c r="K4735" i="1" s="1"/>
  <c r="AB4737" i="1"/>
  <c r="L4735" i="1" s="1"/>
  <c r="AB4738" i="1"/>
  <c r="K4738" i="1" s="1"/>
  <c r="K4740" i="1" s="1"/>
  <c r="P4739" i="1" s="1"/>
  <c r="AB4739" i="1"/>
  <c r="L4738" i="1" s="1"/>
  <c r="L4740" i="1" s="1"/>
  <c r="AB4740" i="1"/>
  <c r="K4739" i="1" s="1"/>
  <c r="AB4741" i="1"/>
  <c r="L4739" i="1" s="1"/>
  <c r="AB4742" i="1"/>
  <c r="K4742" i="1" s="1"/>
  <c r="AB4743" i="1"/>
  <c r="L4742" i="1" s="1"/>
  <c r="AB4744" i="1"/>
  <c r="K4743" i="1" s="1"/>
  <c r="AB4745" i="1"/>
  <c r="L4743" i="1" s="1"/>
  <c r="AB4747" i="1"/>
  <c r="AB4748" i="1"/>
  <c r="K4747" i="1" s="1"/>
  <c r="AB4749" i="1"/>
  <c r="L4747" i="1" s="1"/>
  <c r="AB4750" i="1"/>
  <c r="K4750" i="1" s="1"/>
  <c r="AB4751" i="1"/>
  <c r="L4750" i="1" s="1"/>
  <c r="AB4752" i="1"/>
  <c r="K4751" i="1" s="1"/>
  <c r="AB4753" i="1"/>
  <c r="L4751" i="1" s="1"/>
  <c r="AB4754" i="1"/>
  <c r="K4754" i="1" s="1"/>
  <c r="AB4755" i="1"/>
  <c r="L4754" i="1" s="1"/>
  <c r="AB4756" i="1"/>
  <c r="K4755" i="1" s="1"/>
  <c r="AB4757" i="1"/>
  <c r="L4755" i="1" s="1"/>
  <c r="AB4758" i="1"/>
  <c r="K4758" i="1" s="1"/>
  <c r="AB4759" i="1"/>
  <c r="L4758" i="1" s="1"/>
  <c r="AB4760" i="1"/>
  <c r="K4759" i="1" s="1"/>
  <c r="AB4761" i="1"/>
  <c r="L4759" i="1" s="1"/>
  <c r="AB4762" i="1"/>
  <c r="K4762" i="1" s="1"/>
  <c r="K4764" i="1" s="1"/>
  <c r="AB4763" i="1"/>
  <c r="L4762" i="1" s="1"/>
  <c r="L4764" i="1" s="1"/>
  <c r="AB4764" i="1"/>
  <c r="K4763" i="1" s="1"/>
  <c r="AB4765" i="1"/>
  <c r="L4763" i="1" s="1"/>
  <c r="AB4766" i="1"/>
  <c r="K4766" i="1" s="1"/>
  <c r="AB4767" i="1"/>
  <c r="L4766" i="1" s="1"/>
  <c r="AB4768" i="1"/>
  <c r="K4767" i="1" s="1"/>
  <c r="AB4769" i="1"/>
  <c r="L4767" i="1" s="1"/>
  <c r="AB4770" i="1"/>
  <c r="K4770" i="1" s="1"/>
  <c r="K4772" i="1" s="1"/>
  <c r="AB4771" i="1"/>
  <c r="L4770" i="1" s="1"/>
  <c r="L4772" i="1" s="1"/>
  <c r="AB4772" i="1"/>
  <c r="K4771" i="1" s="1"/>
  <c r="AB4773" i="1"/>
  <c r="L4771" i="1" s="1"/>
  <c r="AB4774" i="1"/>
  <c r="K4774" i="1" s="1"/>
  <c r="K4776" i="1" s="1"/>
  <c r="AB4775" i="1"/>
  <c r="L4774" i="1" s="1"/>
  <c r="L4776" i="1" s="1"/>
  <c r="AB4776" i="1"/>
  <c r="K4775" i="1" s="1"/>
  <c r="AB4777" i="1"/>
  <c r="L4775" i="1" s="1"/>
  <c r="AB4778" i="1"/>
  <c r="K4778" i="1" s="1"/>
  <c r="K4780" i="1" s="1"/>
  <c r="AB4779" i="1"/>
  <c r="L4778" i="1" s="1"/>
  <c r="L4780" i="1" s="1"/>
  <c r="AB4780" i="1"/>
  <c r="K4779" i="1" s="1"/>
  <c r="AB4781" i="1"/>
  <c r="L4779" i="1" s="1"/>
  <c r="AB4782" i="1"/>
  <c r="K4782" i="1" s="1"/>
  <c r="AB4783" i="1"/>
  <c r="L4782" i="1" s="1"/>
  <c r="AB4784" i="1"/>
  <c r="K4783" i="1" s="1"/>
  <c r="AB4785" i="1"/>
  <c r="L4783" i="1" s="1"/>
  <c r="AB4786" i="1"/>
  <c r="K4786" i="1" s="1"/>
  <c r="K4788" i="1" s="1"/>
  <c r="AB4787" i="1"/>
  <c r="L4786" i="1" s="1"/>
  <c r="L4788" i="1" s="1"/>
  <c r="AB4788" i="1"/>
  <c r="K4787" i="1" s="1"/>
  <c r="AB4789" i="1"/>
  <c r="L4787" i="1" s="1"/>
  <c r="AB4790" i="1"/>
  <c r="K4790" i="1" s="1"/>
  <c r="AB4791" i="1"/>
  <c r="L4790" i="1" s="1"/>
  <c r="AB4792" i="1"/>
  <c r="K4791" i="1" s="1"/>
  <c r="AB4793" i="1"/>
  <c r="L4791" i="1" s="1"/>
  <c r="AB4794" i="1"/>
  <c r="K4794" i="1" s="1"/>
  <c r="K4796" i="1" s="1"/>
  <c r="AB4795" i="1"/>
  <c r="L4794" i="1" s="1"/>
  <c r="L4796" i="1" s="1"/>
  <c r="AB4796" i="1"/>
  <c r="K4795" i="1" s="1"/>
  <c r="AB4797" i="1"/>
  <c r="L4795" i="1" s="1"/>
  <c r="AB4798" i="1"/>
  <c r="K4798" i="1" s="1"/>
  <c r="AB4799" i="1"/>
  <c r="L4798" i="1" s="1"/>
  <c r="AB4800" i="1"/>
  <c r="K4799" i="1" s="1"/>
  <c r="AB4801" i="1"/>
  <c r="L4799" i="1" s="1"/>
  <c r="AB4802" i="1"/>
  <c r="K4802" i="1" s="1"/>
  <c r="AB4803" i="1"/>
  <c r="L4802" i="1" s="1"/>
  <c r="AB4804" i="1"/>
  <c r="K4803" i="1" s="1"/>
  <c r="AB4805" i="1"/>
  <c r="L4803" i="1" s="1"/>
  <c r="AB4806" i="1"/>
  <c r="K4806" i="1" s="1"/>
  <c r="AB4807" i="1"/>
  <c r="L4806" i="1" s="1"/>
  <c r="AB4808" i="1"/>
  <c r="K4807" i="1" s="1"/>
  <c r="AB4809" i="1"/>
  <c r="L4807" i="1" s="1"/>
  <c r="AB4810" i="1"/>
  <c r="K4810" i="1" s="1"/>
  <c r="AB4811" i="1"/>
  <c r="L4810" i="1" s="1"/>
  <c r="AB4812" i="1"/>
  <c r="K4811" i="1" s="1"/>
  <c r="AB4813" i="1"/>
  <c r="L4811" i="1" s="1"/>
  <c r="AB4814" i="1"/>
  <c r="K4814" i="1" s="1"/>
  <c r="K4816" i="1" s="1"/>
  <c r="AB4815" i="1"/>
  <c r="L4814" i="1" s="1"/>
  <c r="L4816" i="1" s="1"/>
  <c r="AB4816" i="1"/>
  <c r="K4815" i="1" s="1"/>
  <c r="AB4817" i="1"/>
  <c r="L4815" i="1" s="1"/>
  <c r="AB4818" i="1"/>
  <c r="K4818" i="1" s="1"/>
  <c r="K4820" i="1" s="1"/>
  <c r="AB4819" i="1"/>
  <c r="L4818" i="1" s="1"/>
  <c r="L4820" i="1" s="1"/>
  <c r="AB4820" i="1"/>
  <c r="K4819" i="1" s="1"/>
  <c r="AB4821" i="1"/>
  <c r="L4819" i="1" s="1"/>
  <c r="AB4822" i="1"/>
  <c r="K4822" i="1" s="1"/>
  <c r="AB4823" i="1"/>
  <c r="L4822" i="1" s="1"/>
  <c r="AB4824" i="1"/>
  <c r="K4823" i="1" s="1"/>
  <c r="AB4825" i="1"/>
  <c r="L4823" i="1" s="1"/>
  <c r="AB4826" i="1"/>
  <c r="K4826" i="1" s="1"/>
  <c r="K4828" i="1" s="1"/>
  <c r="AB4827" i="1"/>
  <c r="L4826" i="1" s="1"/>
  <c r="L4828" i="1" s="1"/>
  <c r="AB4828" i="1"/>
  <c r="K4827" i="1" s="1"/>
  <c r="AB4829" i="1"/>
  <c r="L4827" i="1" s="1"/>
  <c r="AB4830" i="1"/>
  <c r="K4830" i="1" s="1"/>
  <c r="K4832" i="1" s="1"/>
  <c r="AB4831" i="1"/>
  <c r="L4830" i="1" s="1"/>
  <c r="L4832" i="1" s="1"/>
  <c r="AB4832" i="1"/>
  <c r="K4831" i="1" s="1"/>
  <c r="AB4833" i="1"/>
  <c r="L4831" i="1" s="1"/>
  <c r="AB4834" i="1"/>
  <c r="K4834" i="1" s="1"/>
  <c r="K4836" i="1" s="1"/>
  <c r="AB4835" i="1"/>
  <c r="L4834" i="1" s="1"/>
  <c r="L4836" i="1" s="1"/>
  <c r="AB4836" i="1"/>
  <c r="K4835" i="1" s="1"/>
  <c r="AB4837" i="1"/>
  <c r="L4835" i="1" s="1"/>
  <c r="AB4838" i="1"/>
  <c r="K4838" i="1" s="1"/>
  <c r="K4840" i="1" s="1"/>
  <c r="AB4839" i="1"/>
  <c r="L4838" i="1" s="1"/>
  <c r="L4840" i="1" s="1"/>
  <c r="AB4840" i="1"/>
  <c r="K4839" i="1" s="1"/>
  <c r="AB4841" i="1"/>
  <c r="L4839" i="1" s="1"/>
  <c r="AB4842" i="1"/>
  <c r="K4842" i="1" s="1"/>
  <c r="K4844" i="1" s="1"/>
  <c r="AB4843" i="1"/>
  <c r="L4842" i="1" s="1"/>
  <c r="L4844" i="1" s="1"/>
  <c r="AB4844" i="1"/>
  <c r="K4843" i="1" s="1"/>
  <c r="AB4845" i="1"/>
  <c r="L4843" i="1" s="1"/>
  <c r="AB4846" i="1"/>
  <c r="K4846" i="1" s="1"/>
  <c r="K4848" i="1" s="1"/>
  <c r="AB4847" i="1"/>
  <c r="L4846" i="1" s="1"/>
  <c r="L4848" i="1" s="1"/>
  <c r="AB4848" i="1"/>
  <c r="K4847" i="1" s="1"/>
  <c r="AB4849" i="1"/>
  <c r="L4847" i="1" s="1"/>
  <c r="AB4850" i="1"/>
  <c r="K4850" i="1" s="1"/>
  <c r="K4852" i="1" s="1"/>
  <c r="AB4851" i="1"/>
  <c r="L4850" i="1" s="1"/>
  <c r="L4852" i="1" s="1"/>
  <c r="AB4852" i="1"/>
  <c r="K4851" i="1" s="1"/>
  <c r="AB4853" i="1"/>
  <c r="L4851" i="1" s="1"/>
  <c r="AB4854" i="1"/>
  <c r="K4854" i="1" s="1"/>
  <c r="AB4855" i="1"/>
  <c r="L4854" i="1" s="1"/>
  <c r="AB4856" i="1"/>
  <c r="K4855" i="1" s="1"/>
  <c r="AB4857" i="1"/>
  <c r="L4855" i="1" s="1"/>
  <c r="AB4858" i="1"/>
  <c r="K4858" i="1" s="1"/>
  <c r="K4860" i="1" s="1"/>
  <c r="AB4859" i="1"/>
  <c r="L4858" i="1" s="1"/>
  <c r="L4860" i="1" s="1"/>
  <c r="AB4860" i="1"/>
  <c r="K4859" i="1" s="1"/>
  <c r="AB4861" i="1"/>
  <c r="L4859" i="1" s="1"/>
  <c r="AB4862" i="1"/>
  <c r="K4862" i="1" s="1"/>
  <c r="AB4863" i="1"/>
  <c r="L4862" i="1" s="1"/>
  <c r="AB4864" i="1"/>
  <c r="K4863" i="1" s="1"/>
  <c r="AB4865" i="1"/>
  <c r="L4863" i="1" s="1"/>
  <c r="AB4866" i="1"/>
  <c r="K4866" i="1" s="1"/>
  <c r="AB4867" i="1"/>
  <c r="L4866" i="1" s="1"/>
  <c r="AB4868" i="1"/>
  <c r="K4867" i="1" s="1"/>
  <c r="AB4869" i="1"/>
  <c r="L4867" i="1" s="1"/>
  <c r="AB4870" i="1"/>
  <c r="K4870" i="1" s="1"/>
  <c r="AB4871" i="1"/>
  <c r="L4870" i="1" s="1"/>
  <c r="AB4872" i="1"/>
  <c r="K4871" i="1" s="1"/>
  <c r="AB4873" i="1"/>
  <c r="L4871" i="1" s="1"/>
  <c r="AB4874" i="1"/>
  <c r="K4874" i="1" s="1"/>
  <c r="K4876" i="1" s="1"/>
  <c r="AB4875" i="1"/>
  <c r="L4874" i="1" s="1"/>
  <c r="L4876" i="1" s="1"/>
  <c r="AB4876" i="1"/>
  <c r="K4875" i="1" s="1"/>
  <c r="AB4877" i="1"/>
  <c r="L4875" i="1" s="1"/>
  <c r="AB4878" i="1"/>
  <c r="K4878" i="1" s="1"/>
  <c r="K4880" i="1" s="1"/>
  <c r="AB4879" i="1"/>
  <c r="L4878" i="1" s="1"/>
  <c r="L4880" i="1" s="1"/>
  <c r="AB4880" i="1"/>
  <c r="K4879" i="1" s="1"/>
  <c r="AB4881" i="1"/>
  <c r="L4879" i="1" s="1"/>
  <c r="AB4882" i="1"/>
  <c r="K4882" i="1" s="1"/>
  <c r="K4884" i="1" s="1"/>
  <c r="AB4883" i="1"/>
  <c r="L4882" i="1" s="1"/>
  <c r="L4884" i="1" s="1"/>
  <c r="AB4884" i="1"/>
  <c r="K4883" i="1" s="1"/>
  <c r="AB4885" i="1"/>
  <c r="L4883" i="1" s="1"/>
  <c r="AB4886" i="1"/>
  <c r="K4886" i="1" s="1"/>
  <c r="AB4887" i="1"/>
  <c r="L4886" i="1" s="1"/>
  <c r="AB4888" i="1"/>
  <c r="K4887" i="1" s="1"/>
  <c r="AB4889" i="1"/>
  <c r="L4887" i="1" s="1"/>
  <c r="AB4890" i="1"/>
  <c r="K4890" i="1" s="1"/>
  <c r="K4892" i="1" s="1"/>
  <c r="AB4891" i="1"/>
  <c r="L4890" i="1" s="1"/>
  <c r="L4892" i="1" s="1"/>
  <c r="AB4892" i="1"/>
  <c r="K4891" i="1" s="1"/>
  <c r="AB4893" i="1"/>
  <c r="L4891" i="1" s="1"/>
  <c r="AB4894" i="1"/>
  <c r="K4894" i="1" s="1"/>
  <c r="AB4895" i="1"/>
  <c r="L4894" i="1" s="1"/>
  <c r="L4896" i="1" s="1"/>
  <c r="AB4896" i="1"/>
  <c r="K4895" i="1" s="1"/>
  <c r="AB4897" i="1"/>
  <c r="L4895" i="1" s="1"/>
  <c r="AB4898" i="1"/>
  <c r="K4898" i="1" s="1"/>
  <c r="K4900" i="1" s="1"/>
  <c r="AB4899" i="1"/>
  <c r="L4898" i="1" s="1"/>
  <c r="L4900" i="1" s="1"/>
  <c r="AB4900" i="1"/>
  <c r="K4899" i="1" s="1"/>
  <c r="AB4901" i="1"/>
  <c r="L4899" i="1" s="1"/>
  <c r="AB4902" i="1"/>
  <c r="K4902" i="1" s="1"/>
  <c r="AB4903" i="1"/>
  <c r="L4902" i="1" s="1"/>
  <c r="AB4904" i="1"/>
  <c r="K4903" i="1" s="1"/>
  <c r="AB4905" i="1"/>
  <c r="L4903" i="1" s="1"/>
  <c r="AB4906" i="1"/>
  <c r="K4906" i="1" s="1"/>
  <c r="K4908" i="1" s="1"/>
  <c r="AB4907" i="1"/>
  <c r="L4906" i="1" s="1"/>
  <c r="AB4908" i="1"/>
  <c r="K4907" i="1" s="1"/>
  <c r="AB4909" i="1"/>
  <c r="L4907" i="1" s="1"/>
  <c r="AB4910" i="1"/>
  <c r="K4910" i="1" s="1"/>
  <c r="AB4911" i="1"/>
  <c r="L4910" i="1" s="1"/>
  <c r="AB4912" i="1"/>
  <c r="K4911" i="1" s="1"/>
  <c r="AB4913" i="1"/>
  <c r="L4911" i="1" s="1"/>
  <c r="AB4914" i="1"/>
  <c r="K4914" i="1" s="1"/>
  <c r="K4916" i="1" s="1"/>
  <c r="AB4915" i="1"/>
  <c r="L4914" i="1" s="1"/>
  <c r="L4916" i="1" s="1"/>
  <c r="AB4916" i="1"/>
  <c r="K4915" i="1" s="1"/>
  <c r="AB4917" i="1"/>
  <c r="L4915" i="1" s="1"/>
  <c r="AB4918" i="1"/>
  <c r="K4918" i="1" s="1"/>
  <c r="AB4919" i="1"/>
  <c r="L4918" i="1" s="1"/>
  <c r="AB4920" i="1"/>
  <c r="K4919" i="1" s="1"/>
  <c r="AB4921" i="1"/>
  <c r="L4919" i="1" s="1"/>
  <c r="AB4922" i="1"/>
  <c r="K4922" i="1" s="1"/>
  <c r="K4924" i="1" s="1"/>
  <c r="AB4923" i="1"/>
  <c r="L4922" i="1" s="1"/>
  <c r="L4924" i="1" s="1"/>
  <c r="AB4924" i="1"/>
  <c r="K4923" i="1" s="1"/>
  <c r="AB4925" i="1"/>
  <c r="L4923" i="1" s="1"/>
  <c r="AB4926" i="1"/>
  <c r="K4926" i="1" s="1"/>
  <c r="AB4927" i="1"/>
  <c r="L4926" i="1" s="1"/>
  <c r="L4928" i="1" s="1"/>
  <c r="AB4928" i="1"/>
  <c r="K4927" i="1" s="1"/>
  <c r="AB4929" i="1"/>
  <c r="L4927" i="1" s="1"/>
  <c r="AB4930" i="1"/>
  <c r="AB4931" i="1"/>
  <c r="L4930" i="1" s="1"/>
  <c r="L4932" i="1" s="1"/>
  <c r="P4931" i="1" s="1"/>
  <c r="AB4932" i="1"/>
  <c r="K4931" i="1" s="1"/>
  <c r="AB4933" i="1"/>
  <c r="L4931" i="1" s="1"/>
  <c r="AB4934" i="1"/>
  <c r="K4934" i="1" s="1"/>
  <c r="AB4935" i="1"/>
  <c r="L4934" i="1" s="1"/>
  <c r="AB4936" i="1"/>
  <c r="K4935" i="1" s="1"/>
  <c r="AB4937" i="1"/>
  <c r="L4935" i="1" s="1"/>
  <c r="AB4938" i="1"/>
  <c r="K4938" i="1" s="1"/>
  <c r="K4940" i="1" s="1"/>
  <c r="AB4939" i="1"/>
  <c r="L4938" i="1" s="1"/>
  <c r="L4940" i="1" s="1"/>
  <c r="AB4940" i="1"/>
  <c r="K4939" i="1" s="1"/>
  <c r="AB4941" i="1"/>
  <c r="L4939" i="1" s="1"/>
  <c r="AB4942" i="1"/>
  <c r="K4942" i="1" s="1"/>
  <c r="AB4943" i="1"/>
  <c r="L4942" i="1" s="1"/>
  <c r="AB4944" i="1"/>
  <c r="K4943" i="1" s="1"/>
  <c r="AB4945" i="1"/>
  <c r="L4943" i="1" s="1"/>
  <c r="AB4946" i="1"/>
  <c r="K4946" i="1" s="1"/>
  <c r="AB4947" i="1"/>
  <c r="L4946" i="1" s="1"/>
  <c r="AB4948" i="1"/>
  <c r="K4947" i="1" s="1"/>
  <c r="AB4949" i="1"/>
  <c r="L4947" i="1" s="1"/>
  <c r="AB4950" i="1"/>
  <c r="K4950" i="1" s="1"/>
  <c r="AB4951" i="1"/>
  <c r="L4950" i="1" s="1"/>
  <c r="AB4952" i="1"/>
  <c r="K4951" i="1" s="1"/>
  <c r="AB4953" i="1"/>
  <c r="L4951" i="1" s="1"/>
  <c r="AB4954" i="1"/>
  <c r="K4954" i="1" s="1"/>
  <c r="K4956" i="1" s="1"/>
  <c r="AB4955" i="1"/>
  <c r="L4954" i="1" s="1"/>
  <c r="L4956" i="1" s="1"/>
  <c r="AB4956" i="1"/>
  <c r="K4955" i="1" s="1"/>
  <c r="AB4957" i="1"/>
  <c r="L4955" i="1" s="1"/>
  <c r="AB4958" i="1"/>
  <c r="K4958" i="1" s="1"/>
  <c r="K4960" i="1" s="1"/>
  <c r="AB4959" i="1"/>
  <c r="L4958" i="1" s="1"/>
  <c r="L4960" i="1" s="1"/>
  <c r="AB4960" i="1"/>
  <c r="K4959" i="1" s="1"/>
  <c r="AB4961" i="1"/>
  <c r="L4959" i="1" s="1"/>
  <c r="AB4962" i="1"/>
  <c r="K4962" i="1" s="1"/>
  <c r="K4964" i="1" s="1"/>
  <c r="AB4963" i="1"/>
  <c r="L4962" i="1" s="1"/>
  <c r="AB4964" i="1"/>
  <c r="K4963" i="1" s="1"/>
  <c r="AB4965" i="1"/>
  <c r="L4963" i="1" s="1"/>
  <c r="AB4966" i="1"/>
  <c r="K4966" i="1" s="1"/>
  <c r="AB4967" i="1"/>
  <c r="L4966" i="1" s="1"/>
  <c r="AB4968" i="1"/>
  <c r="K4967" i="1" s="1"/>
  <c r="AB4969" i="1"/>
  <c r="L4967" i="1" s="1"/>
  <c r="AB4970" i="1"/>
  <c r="K4970" i="1" s="1"/>
  <c r="K4972" i="1" s="1"/>
  <c r="AB4971" i="1"/>
  <c r="L4970" i="1" s="1"/>
  <c r="AB4972" i="1"/>
  <c r="K4971" i="1" s="1"/>
  <c r="AB4973" i="1"/>
  <c r="L4971" i="1" s="1"/>
  <c r="AB4974" i="1"/>
  <c r="K4974" i="1" s="1"/>
  <c r="AB4975" i="1"/>
  <c r="L4974" i="1" s="1"/>
  <c r="AB4976" i="1"/>
  <c r="K4975" i="1" s="1"/>
  <c r="AB4977" i="1"/>
  <c r="L4975" i="1" s="1"/>
  <c r="AB4978" i="1"/>
  <c r="K4978" i="1" s="1"/>
  <c r="K4980" i="1" s="1"/>
  <c r="AB4979" i="1"/>
  <c r="L4978" i="1" s="1"/>
  <c r="L4980" i="1" s="1"/>
  <c r="AB4980" i="1"/>
  <c r="K4979" i="1" s="1"/>
  <c r="AB4981" i="1"/>
  <c r="L4979" i="1" s="1"/>
  <c r="AB4982" i="1"/>
  <c r="K4982" i="1" s="1"/>
  <c r="AB4983" i="1"/>
  <c r="L4982" i="1" s="1"/>
  <c r="AB4984" i="1"/>
  <c r="K4983" i="1" s="1"/>
  <c r="AB4985" i="1"/>
  <c r="L4983" i="1" s="1"/>
  <c r="AB4986" i="1"/>
  <c r="K4986" i="1" s="1"/>
  <c r="K4988" i="1" s="1"/>
  <c r="AB4987" i="1"/>
  <c r="L4986" i="1" s="1"/>
  <c r="L4988" i="1" s="1"/>
  <c r="AB4988" i="1"/>
  <c r="K4987" i="1" s="1"/>
  <c r="AB4989" i="1"/>
  <c r="L4987" i="1" s="1"/>
  <c r="AB4990" i="1"/>
  <c r="K4990" i="1" s="1"/>
  <c r="AB4991" i="1"/>
  <c r="L4990" i="1" s="1"/>
  <c r="AB4992" i="1"/>
  <c r="K4991" i="1" s="1"/>
  <c r="AB4993" i="1"/>
  <c r="L4991" i="1" s="1"/>
  <c r="AB4994" i="1"/>
  <c r="K4994" i="1" s="1"/>
  <c r="K4996" i="1" s="1"/>
  <c r="AB4995" i="1"/>
  <c r="L4994" i="1" s="1"/>
  <c r="L4996" i="1" s="1"/>
  <c r="AB4996" i="1"/>
  <c r="K4995" i="1" s="1"/>
  <c r="AB4997" i="1"/>
  <c r="L4995" i="1" s="1"/>
  <c r="AB4998" i="1"/>
  <c r="K4998" i="1" s="1"/>
  <c r="AB4999" i="1"/>
  <c r="L4998" i="1" s="1"/>
  <c r="AB5000" i="1"/>
  <c r="K4999" i="1" s="1"/>
  <c r="AB5001" i="1"/>
  <c r="L4999" i="1" s="1"/>
  <c r="AB5002" i="1"/>
  <c r="K5002" i="1" s="1"/>
  <c r="AB5003" i="1"/>
  <c r="L5002" i="1" s="1"/>
  <c r="AB5004" i="1"/>
  <c r="K5003" i="1" s="1"/>
  <c r="AB5005" i="1"/>
  <c r="L5003" i="1" s="1"/>
  <c r="AB5006" i="1"/>
  <c r="K5006" i="1" s="1"/>
  <c r="AB5007" i="1"/>
  <c r="L5006" i="1" s="1"/>
  <c r="AB5008" i="1"/>
  <c r="K5007" i="1" s="1"/>
  <c r="AB5009" i="1"/>
  <c r="L5007" i="1" s="1"/>
  <c r="AB5010" i="1"/>
  <c r="K5010" i="1" s="1"/>
  <c r="AB5011" i="1"/>
  <c r="L5010" i="1" s="1"/>
  <c r="AB5012" i="1"/>
  <c r="K5011" i="1" s="1"/>
  <c r="AB5013" i="1"/>
  <c r="L5011" i="1" s="1"/>
  <c r="AB5014" i="1"/>
  <c r="K5014" i="1" s="1"/>
  <c r="AB5015" i="1"/>
  <c r="L5014" i="1" s="1"/>
  <c r="AB5016" i="1"/>
  <c r="K5015" i="1" s="1"/>
  <c r="AB5017" i="1"/>
  <c r="L5015" i="1" s="1"/>
  <c r="AB5018" i="1"/>
  <c r="K5018" i="1" s="1"/>
  <c r="K5020" i="1" s="1"/>
  <c r="AB5019" i="1"/>
  <c r="L5018" i="1" s="1"/>
  <c r="L5020" i="1" s="1"/>
  <c r="AB5020" i="1"/>
  <c r="K5019" i="1" s="1"/>
  <c r="AB5021" i="1"/>
  <c r="L5019" i="1" s="1"/>
  <c r="AB5022" i="1"/>
  <c r="K5022" i="1" s="1"/>
  <c r="K5024" i="1" s="1"/>
  <c r="AB5023" i="1"/>
  <c r="L5022" i="1" s="1"/>
  <c r="AB5024" i="1"/>
  <c r="K5023" i="1" s="1"/>
  <c r="AB5025" i="1"/>
  <c r="L5023" i="1" s="1"/>
  <c r="AB5026" i="1"/>
  <c r="K5026" i="1" s="1"/>
  <c r="K5028" i="1" s="1"/>
  <c r="AB5027" i="1"/>
  <c r="L5026" i="1" s="1"/>
  <c r="L5028" i="1" s="1"/>
  <c r="AB5028" i="1"/>
  <c r="K5027" i="1" s="1"/>
  <c r="AB5029" i="1"/>
  <c r="L5027" i="1" s="1"/>
  <c r="AB5030" i="1"/>
  <c r="K5030" i="1" s="1"/>
  <c r="AB5031" i="1"/>
  <c r="L5030" i="1" s="1"/>
  <c r="AB5032" i="1"/>
  <c r="K5031" i="1" s="1"/>
  <c r="AB5033" i="1"/>
  <c r="L5031" i="1" s="1"/>
  <c r="AB5034" i="1"/>
  <c r="K5034" i="1" s="1"/>
  <c r="AB5035" i="1"/>
  <c r="L5034" i="1" s="1"/>
  <c r="AB5036" i="1"/>
  <c r="K5035" i="1" s="1"/>
  <c r="AB5037" i="1"/>
  <c r="L5035" i="1" s="1"/>
  <c r="AB5038" i="1"/>
  <c r="K5038" i="1" s="1"/>
  <c r="AB5039" i="1"/>
  <c r="L5038" i="1" s="1"/>
  <c r="AB5040" i="1"/>
  <c r="K5039" i="1" s="1"/>
  <c r="AB5041" i="1"/>
  <c r="L5039" i="1" s="1"/>
  <c r="AB5042" i="1"/>
  <c r="K5042" i="1" s="1"/>
  <c r="K5044" i="1" s="1"/>
  <c r="AB5043" i="1"/>
  <c r="L5042" i="1" s="1"/>
  <c r="L5044" i="1" s="1"/>
  <c r="AB5044" i="1"/>
  <c r="K5043" i="1" s="1"/>
  <c r="AB5045" i="1"/>
  <c r="L5043" i="1" s="1"/>
  <c r="AB5046" i="1"/>
  <c r="K5046" i="1" s="1"/>
  <c r="K5048" i="1" s="1"/>
  <c r="AB5047" i="1"/>
  <c r="L5046" i="1" s="1"/>
  <c r="AB5048" i="1"/>
  <c r="K5047" i="1" s="1"/>
  <c r="AB5049" i="1"/>
  <c r="L5047" i="1" s="1"/>
  <c r="AB5050" i="1"/>
  <c r="K5050" i="1" s="1"/>
  <c r="K5052" i="1" s="1"/>
  <c r="AB5051" i="1"/>
  <c r="L5050" i="1" s="1"/>
  <c r="L5052" i="1" s="1"/>
  <c r="AB5052" i="1"/>
  <c r="K5051" i="1" s="1"/>
  <c r="AB5053" i="1"/>
  <c r="L5051" i="1" s="1"/>
  <c r="AB5054" i="1"/>
  <c r="K5054" i="1" s="1"/>
  <c r="AB5055" i="1"/>
  <c r="L5054" i="1" s="1"/>
  <c r="AB5056" i="1"/>
  <c r="K5055" i="1" s="1"/>
  <c r="AB5057" i="1"/>
  <c r="L5055" i="1" s="1"/>
  <c r="AB5058" i="1"/>
  <c r="K5058" i="1" s="1"/>
  <c r="K5060" i="1" s="1"/>
  <c r="AB5059" i="1"/>
  <c r="L5058" i="1" s="1"/>
  <c r="L5060" i="1" s="1"/>
  <c r="AB5060" i="1"/>
  <c r="K5059" i="1" s="1"/>
  <c r="AB5061" i="1"/>
  <c r="L5059" i="1" s="1"/>
  <c r="AB5062" i="1"/>
  <c r="K5062" i="1" s="1"/>
  <c r="AB5063" i="1"/>
  <c r="L5062" i="1" s="1"/>
  <c r="AB5064" i="1"/>
  <c r="K5063" i="1" s="1"/>
  <c r="AB5065" i="1"/>
  <c r="L5063" i="1" s="1"/>
  <c r="AB5066" i="1"/>
  <c r="K5066" i="1" s="1"/>
  <c r="K5068" i="1" s="1"/>
  <c r="AB5067" i="1"/>
  <c r="L5066" i="1" s="1"/>
  <c r="L5068" i="1" s="1"/>
  <c r="AB5068" i="1"/>
  <c r="K5067" i="1" s="1"/>
  <c r="AB5069" i="1"/>
  <c r="L5067" i="1" s="1"/>
  <c r="AB5070" i="1"/>
  <c r="K5070" i="1" s="1"/>
  <c r="AB5071" i="1"/>
  <c r="L5070" i="1" s="1"/>
  <c r="AB5072" i="1"/>
  <c r="K5071" i="1" s="1"/>
  <c r="AB5073" i="1"/>
  <c r="L5071" i="1" s="1"/>
  <c r="AB5074" i="1"/>
  <c r="K5074" i="1" s="1"/>
  <c r="K5076" i="1" s="1"/>
  <c r="AB5075" i="1"/>
  <c r="L5074" i="1" s="1"/>
  <c r="AB5076" i="1"/>
  <c r="K5075" i="1" s="1"/>
  <c r="AB5077" i="1"/>
  <c r="L5075" i="1" s="1"/>
  <c r="AB5078" i="1"/>
  <c r="K5078" i="1" s="1"/>
  <c r="AB5079" i="1"/>
  <c r="L5078" i="1" s="1"/>
  <c r="AB5080" i="1"/>
  <c r="K5079" i="1" s="1"/>
  <c r="AB5081" i="1"/>
  <c r="L5079" i="1" s="1"/>
  <c r="AB5082" i="1"/>
  <c r="K5082" i="1" s="1"/>
  <c r="K5084" i="1" s="1"/>
  <c r="AB5083" i="1"/>
  <c r="L5082" i="1" s="1"/>
  <c r="AB5084" i="1"/>
  <c r="K5083" i="1" s="1"/>
  <c r="AB5085" i="1"/>
  <c r="L5083" i="1" s="1"/>
  <c r="AB5086" i="1"/>
  <c r="K5086" i="1" s="1"/>
  <c r="AB5087" i="1"/>
  <c r="L5086" i="1" s="1"/>
  <c r="AB5088" i="1"/>
  <c r="K5087" i="1" s="1"/>
  <c r="AB5089" i="1"/>
  <c r="L5087" i="1" s="1"/>
  <c r="AB5090" i="1"/>
  <c r="K5090" i="1" s="1"/>
  <c r="K5092" i="1" s="1"/>
  <c r="AB5091" i="1"/>
  <c r="L5090" i="1" s="1"/>
  <c r="L5092" i="1" s="1"/>
  <c r="AB5092" i="1"/>
  <c r="K5091" i="1" s="1"/>
  <c r="AB5093" i="1"/>
  <c r="L5091" i="1" s="1"/>
  <c r="AB5094" i="1"/>
  <c r="K5094" i="1" s="1"/>
  <c r="AB5095" i="1"/>
  <c r="L5094" i="1" s="1"/>
  <c r="AB5096" i="1"/>
  <c r="K5095" i="1" s="1"/>
  <c r="AB5097" i="1"/>
  <c r="L5095" i="1" s="1"/>
  <c r="AB5098" i="1"/>
  <c r="K5098" i="1" s="1"/>
  <c r="K5100" i="1" s="1"/>
  <c r="AB5099" i="1"/>
  <c r="L5098" i="1" s="1"/>
  <c r="L5100" i="1" s="1"/>
  <c r="AB5100" i="1"/>
  <c r="K5099" i="1" s="1"/>
  <c r="AB5101" i="1"/>
  <c r="L5099" i="1" s="1"/>
  <c r="AB5102" i="1"/>
  <c r="K5102" i="1" s="1"/>
  <c r="AB5103" i="1"/>
  <c r="L5102" i="1" s="1"/>
  <c r="AB5104" i="1"/>
  <c r="K5103" i="1" s="1"/>
  <c r="AB5105" i="1"/>
  <c r="L5103" i="1" s="1"/>
  <c r="AB5106" i="1"/>
  <c r="K5106" i="1" s="1"/>
  <c r="K5108" i="1" s="1"/>
  <c r="AB5107" i="1"/>
  <c r="L5106" i="1" s="1"/>
  <c r="L5108" i="1" s="1"/>
  <c r="AB5108" i="1"/>
  <c r="K5107" i="1" s="1"/>
  <c r="AB5109" i="1"/>
  <c r="L5107" i="1" s="1"/>
  <c r="AB5110" i="1"/>
  <c r="K5110" i="1" s="1"/>
  <c r="K5112" i="1" s="1"/>
  <c r="AB5111" i="1"/>
  <c r="L5110" i="1" s="1"/>
  <c r="L5112" i="1" s="1"/>
  <c r="AB5112" i="1"/>
  <c r="K5111" i="1" s="1"/>
  <c r="AB5113" i="1"/>
  <c r="L5111" i="1" s="1"/>
  <c r="AB5114" i="1"/>
  <c r="K5114" i="1" s="1"/>
  <c r="K5116" i="1" s="1"/>
  <c r="AB5115" i="1"/>
  <c r="L5114" i="1" s="1"/>
  <c r="L5116" i="1" s="1"/>
  <c r="AB5116" i="1"/>
  <c r="K5115" i="1" s="1"/>
  <c r="AB5117" i="1"/>
  <c r="L5115" i="1" s="1"/>
  <c r="AB5118" i="1"/>
  <c r="K5118" i="1" s="1"/>
  <c r="AB5119" i="1"/>
  <c r="L5118" i="1" s="1"/>
  <c r="AB5120" i="1"/>
  <c r="K5119" i="1" s="1"/>
  <c r="AB5121" i="1"/>
  <c r="L5119" i="1" s="1"/>
  <c r="AB5122" i="1"/>
  <c r="K5122" i="1" s="1"/>
  <c r="K5124" i="1" s="1"/>
  <c r="AB5123" i="1"/>
  <c r="L5122" i="1" s="1"/>
  <c r="L5124" i="1" s="1"/>
  <c r="AB5124" i="1"/>
  <c r="K5123" i="1" s="1"/>
  <c r="AB5125" i="1"/>
  <c r="L5123" i="1" s="1"/>
  <c r="AB5126" i="1"/>
  <c r="K5126" i="1" s="1"/>
  <c r="AB5127" i="1"/>
  <c r="L5126" i="1" s="1"/>
  <c r="AB5128" i="1"/>
  <c r="K5127" i="1" s="1"/>
  <c r="AB5129" i="1"/>
  <c r="L5127" i="1" s="1"/>
  <c r="AB5130" i="1"/>
  <c r="K5130" i="1" s="1"/>
  <c r="K5132" i="1" s="1"/>
  <c r="AB5131" i="1"/>
  <c r="L5130" i="1" s="1"/>
  <c r="L5132" i="1" s="1"/>
  <c r="AB5132" i="1"/>
  <c r="K5131" i="1" s="1"/>
  <c r="AB5133" i="1"/>
  <c r="L5131" i="1" s="1"/>
  <c r="AB5134" i="1"/>
  <c r="K5134" i="1" s="1"/>
  <c r="AB5135" i="1"/>
  <c r="L5134" i="1" s="1"/>
  <c r="AB5136" i="1"/>
  <c r="K5135" i="1" s="1"/>
  <c r="AB5137" i="1"/>
  <c r="L5135" i="1" s="1"/>
  <c r="AB5138" i="1"/>
  <c r="K5138" i="1" s="1"/>
  <c r="K5140" i="1" s="1"/>
  <c r="AB5139" i="1"/>
  <c r="L5138" i="1" s="1"/>
  <c r="L5140" i="1" s="1"/>
  <c r="AB5140" i="1"/>
  <c r="K5139" i="1" s="1"/>
  <c r="AB5141" i="1"/>
  <c r="L5139" i="1" s="1"/>
  <c r="AB5142" i="1"/>
  <c r="K5142" i="1" s="1"/>
  <c r="AB5143" i="1"/>
  <c r="L5142" i="1" s="1"/>
  <c r="AB5144" i="1"/>
  <c r="K5143" i="1" s="1"/>
  <c r="AB5145" i="1"/>
  <c r="L5143" i="1" s="1"/>
  <c r="AB5146" i="1"/>
  <c r="K5146" i="1" s="1"/>
  <c r="K5148" i="1" s="1"/>
  <c r="AB5147" i="1"/>
  <c r="L5146" i="1" s="1"/>
  <c r="L5148" i="1" s="1"/>
  <c r="AB5148" i="1"/>
  <c r="K5147" i="1" s="1"/>
  <c r="AB5149" i="1"/>
  <c r="L5147" i="1" s="1"/>
  <c r="AB5150" i="1"/>
  <c r="K5150" i="1" s="1"/>
  <c r="AB5152" i="1"/>
  <c r="K5151" i="1" s="1"/>
  <c r="AB5153" i="1"/>
  <c r="L5151" i="1" s="1"/>
  <c r="AB5154" i="1"/>
  <c r="K5154" i="1" s="1"/>
  <c r="K5156" i="1" s="1"/>
  <c r="AB5155" i="1"/>
  <c r="L5154" i="1" s="1"/>
  <c r="L5156" i="1" s="1"/>
  <c r="AB5156" i="1"/>
  <c r="K5155" i="1" s="1"/>
  <c r="AB5157" i="1"/>
  <c r="L5155" i="1" s="1"/>
  <c r="AB5158" i="1"/>
  <c r="K5158" i="1" s="1"/>
  <c r="AB5159" i="1"/>
  <c r="L5158" i="1" s="1"/>
  <c r="AB5160" i="1"/>
  <c r="K5159" i="1" s="1"/>
  <c r="AB5161" i="1"/>
  <c r="L5159" i="1" s="1"/>
  <c r="AB5162" i="1"/>
  <c r="K5162" i="1" s="1"/>
  <c r="K5164" i="1" s="1"/>
  <c r="AB5163" i="1"/>
  <c r="L5162" i="1" s="1"/>
  <c r="L5164" i="1" s="1"/>
  <c r="AB5164" i="1"/>
  <c r="K5163" i="1" s="1"/>
  <c r="AB5165" i="1"/>
  <c r="L5163" i="1" s="1"/>
  <c r="AB5166" i="1"/>
  <c r="K5166" i="1" s="1"/>
  <c r="AB5167" i="1"/>
  <c r="L5166" i="1" s="1"/>
  <c r="AB5168" i="1"/>
  <c r="K5167" i="1" s="1"/>
  <c r="AB5169" i="1"/>
  <c r="L5167" i="1" s="1"/>
  <c r="AB5170" i="1"/>
  <c r="K5170" i="1" s="1"/>
  <c r="AB5171" i="1"/>
  <c r="L5170" i="1" s="1"/>
  <c r="L5172" i="1" s="1"/>
  <c r="AB5172" i="1"/>
  <c r="K5171" i="1" s="1"/>
  <c r="AB5173" i="1"/>
  <c r="L5171" i="1" s="1"/>
  <c r="AB5174" i="1"/>
  <c r="K5174" i="1" s="1"/>
  <c r="AB5175" i="1"/>
  <c r="L5174" i="1" s="1"/>
  <c r="AB5176" i="1"/>
  <c r="K5175" i="1" s="1"/>
  <c r="AB5177" i="1"/>
  <c r="L5175" i="1" s="1"/>
  <c r="AB5178" i="1"/>
  <c r="K5178" i="1" s="1"/>
  <c r="K5180" i="1" s="1"/>
  <c r="AB5179" i="1"/>
  <c r="L5178" i="1" s="1"/>
  <c r="L5180" i="1" s="1"/>
  <c r="AB5180" i="1"/>
  <c r="K5179" i="1" s="1"/>
  <c r="AB5181" i="1"/>
  <c r="L5179" i="1" s="1"/>
  <c r="AB5182" i="1"/>
  <c r="K5182" i="1" s="1"/>
  <c r="AB5183" i="1"/>
  <c r="L5182" i="1" s="1"/>
  <c r="AB5184" i="1"/>
  <c r="K5183" i="1" s="1"/>
  <c r="AB5185" i="1"/>
  <c r="L5183" i="1" s="1"/>
  <c r="AB5186" i="1"/>
  <c r="K5186" i="1" s="1"/>
  <c r="K5188" i="1" s="1"/>
  <c r="AB5187" i="1"/>
  <c r="L5186" i="1" s="1"/>
  <c r="L5188" i="1" s="1"/>
  <c r="AB5188" i="1"/>
  <c r="K5187" i="1" s="1"/>
  <c r="AB5189" i="1"/>
  <c r="L5187" i="1" s="1"/>
  <c r="AB5190" i="1"/>
  <c r="K5190" i="1" s="1"/>
  <c r="K5192" i="1" s="1"/>
  <c r="AB5191" i="1"/>
  <c r="L5190" i="1" s="1"/>
  <c r="L5192" i="1" s="1"/>
  <c r="AB5192" i="1"/>
  <c r="K5191" i="1" s="1"/>
  <c r="AB5193" i="1"/>
  <c r="L5191" i="1" s="1"/>
  <c r="AB5194" i="1"/>
  <c r="K5194" i="1" s="1"/>
  <c r="K5196" i="1" s="1"/>
  <c r="AB5195" i="1"/>
  <c r="L5194" i="1" s="1"/>
  <c r="L5196" i="1" s="1"/>
  <c r="AB5196" i="1"/>
  <c r="K5195" i="1" s="1"/>
  <c r="AB5197" i="1"/>
  <c r="L5195" i="1" s="1"/>
  <c r="AB5198" i="1"/>
  <c r="K5198" i="1" s="1"/>
  <c r="K5200" i="1" s="1"/>
  <c r="AB5199" i="1"/>
  <c r="L5198" i="1" s="1"/>
  <c r="L5200" i="1" s="1"/>
  <c r="AB5200" i="1"/>
  <c r="K5199" i="1" s="1"/>
  <c r="AB5201" i="1"/>
  <c r="L5199" i="1" s="1"/>
  <c r="AB5202" i="1"/>
  <c r="K5202" i="1" s="1"/>
  <c r="K5204" i="1" s="1"/>
  <c r="AB5203" i="1"/>
  <c r="L5202" i="1" s="1"/>
  <c r="L5204" i="1" s="1"/>
  <c r="AB5204" i="1"/>
  <c r="K5203" i="1" s="1"/>
  <c r="AB5205" i="1"/>
  <c r="L5203" i="1" s="1"/>
  <c r="AB5206" i="1"/>
  <c r="K5206" i="1" s="1"/>
  <c r="AB5207" i="1"/>
  <c r="L5206" i="1" s="1"/>
  <c r="AB5208" i="1"/>
  <c r="K5207" i="1" s="1"/>
  <c r="AB5209" i="1"/>
  <c r="L5207" i="1" s="1"/>
  <c r="AB5210" i="1"/>
  <c r="K5210" i="1" s="1"/>
  <c r="K5212" i="1" s="1"/>
  <c r="AB5211" i="1"/>
  <c r="L5210" i="1" s="1"/>
  <c r="L5212" i="1" s="1"/>
  <c r="AB5212" i="1"/>
  <c r="K5211" i="1" s="1"/>
  <c r="AB5213" i="1"/>
  <c r="L5211" i="1" s="1"/>
  <c r="AB5214" i="1"/>
  <c r="K5214" i="1" s="1"/>
  <c r="AB5215" i="1"/>
  <c r="L5214" i="1" s="1"/>
  <c r="AB5216" i="1"/>
  <c r="K5215" i="1" s="1"/>
  <c r="AB5217" i="1"/>
  <c r="L5215" i="1" s="1"/>
  <c r="AB5218" i="1"/>
  <c r="K5218" i="1" s="1"/>
  <c r="K5220" i="1" s="1"/>
  <c r="AB5219" i="1"/>
  <c r="L5218" i="1" s="1"/>
  <c r="L5220" i="1" s="1"/>
  <c r="AB5220" i="1"/>
  <c r="K5219" i="1" s="1"/>
  <c r="AB5221" i="1"/>
  <c r="L5219" i="1" s="1"/>
  <c r="AB5222" i="1"/>
  <c r="K5222" i="1" s="1"/>
  <c r="AB5223" i="1"/>
  <c r="L5222" i="1" s="1"/>
  <c r="AB5224" i="1"/>
  <c r="K5223" i="1" s="1"/>
  <c r="AB5225" i="1"/>
  <c r="L5223" i="1" s="1"/>
  <c r="AB5226" i="1"/>
  <c r="K5226" i="1" s="1"/>
  <c r="K5228" i="1" s="1"/>
  <c r="AB5227" i="1"/>
  <c r="L5226" i="1" s="1"/>
  <c r="L5228" i="1" s="1"/>
  <c r="AB5228" i="1"/>
  <c r="K5227" i="1" s="1"/>
  <c r="AB5229" i="1"/>
  <c r="L5227" i="1" s="1"/>
  <c r="AB5230" i="1"/>
  <c r="K5230" i="1" s="1"/>
  <c r="AB5231" i="1"/>
  <c r="L5230" i="1" s="1"/>
  <c r="AB5232" i="1"/>
  <c r="K5231" i="1" s="1"/>
  <c r="AB5233" i="1"/>
  <c r="L5231" i="1" s="1"/>
  <c r="AB5234" i="1"/>
  <c r="K5234" i="1" s="1"/>
  <c r="K5236" i="1" s="1"/>
  <c r="AB5235" i="1"/>
  <c r="L5234" i="1" s="1"/>
  <c r="L5236" i="1" s="1"/>
  <c r="AB5236" i="1"/>
  <c r="K5235" i="1" s="1"/>
  <c r="AB5237" i="1"/>
  <c r="L5235" i="1" s="1"/>
  <c r="AB5238" i="1"/>
  <c r="K5238" i="1" s="1"/>
  <c r="AB5239" i="1"/>
  <c r="L5238" i="1" s="1"/>
  <c r="AB5240" i="1"/>
  <c r="K5239" i="1" s="1"/>
  <c r="AB5241" i="1"/>
  <c r="L5239" i="1" s="1"/>
  <c r="AB5242" i="1"/>
  <c r="K5242" i="1" s="1"/>
  <c r="K5244" i="1" s="1"/>
  <c r="AB5243" i="1"/>
  <c r="L5242" i="1" s="1"/>
  <c r="AB5244" i="1"/>
  <c r="K5243" i="1" s="1"/>
  <c r="AB5245" i="1"/>
  <c r="L5243" i="1" s="1"/>
  <c r="AB5246" i="1"/>
  <c r="K5246" i="1" s="1"/>
  <c r="AB5247" i="1"/>
  <c r="L5246" i="1" s="1"/>
  <c r="AB5248" i="1"/>
  <c r="K5247" i="1" s="1"/>
  <c r="AB5249" i="1"/>
  <c r="L5247" i="1" s="1"/>
  <c r="AB5250" i="1"/>
  <c r="K5250" i="1" s="1"/>
  <c r="K5252" i="1" s="1"/>
  <c r="AB5251" i="1"/>
  <c r="L5250" i="1" s="1"/>
  <c r="L5252" i="1" s="1"/>
  <c r="AB5252" i="1"/>
  <c r="K5251" i="1" s="1"/>
  <c r="AB5253" i="1"/>
  <c r="L5251" i="1" s="1"/>
  <c r="AB5254" i="1"/>
  <c r="K5254" i="1" s="1"/>
  <c r="K5256" i="1" s="1"/>
  <c r="AB5255" i="1"/>
  <c r="L5254" i="1" s="1"/>
  <c r="L5256" i="1" s="1"/>
  <c r="AB5256" i="1"/>
  <c r="K5255" i="1" s="1"/>
  <c r="AB5257" i="1"/>
  <c r="L5255" i="1" s="1"/>
  <c r="AB5258" i="1"/>
  <c r="K5258" i="1" s="1"/>
  <c r="K5260" i="1" s="1"/>
  <c r="AB5259" i="1"/>
  <c r="L5258" i="1" s="1"/>
  <c r="L5260" i="1" s="1"/>
  <c r="AB5260" i="1"/>
  <c r="K5259" i="1" s="1"/>
  <c r="AB5261" i="1"/>
  <c r="L5259" i="1" s="1"/>
  <c r="AB5262" i="1"/>
  <c r="K5262" i="1" s="1"/>
  <c r="AB5263" i="1"/>
  <c r="L5262" i="1" s="1"/>
  <c r="AB5264" i="1"/>
  <c r="K5263" i="1" s="1"/>
  <c r="AB5265" i="1"/>
  <c r="L5263" i="1" s="1"/>
  <c r="AB5266" i="1"/>
  <c r="K5266" i="1" s="1"/>
  <c r="AB5267" i="1"/>
  <c r="L5266" i="1" s="1"/>
  <c r="AB5268" i="1"/>
  <c r="K5267" i="1" s="1"/>
  <c r="AB5269" i="1"/>
  <c r="L5267" i="1" s="1"/>
  <c r="AB5270" i="1"/>
  <c r="K5270" i="1" s="1"/>
  <c r="AB5271" i="1"/>
  <c r="L5270" i="1" s="1"/>
  <c r="AB5272" i="1"/>
  <c r="K5271" i="1" s="1"/>
  <c r="AB5273" i="1"/>
  <c r="L5271" i="1" s="1"/>
  <c r="AB5274" i="1"/>
  <c r="K5274" i="1" s="1"/>
  <c r="K5276" i="1" s="1"/>
  <c r="AB5275" i="1"/>
  <c r="L5274" i="1" s="1"/>
  <c r="L5276" i="1" s="1"/>
  <c r="AB5276" i="1"/>
  <c r="K5275" i="1" s="1"/>
  <c r="AB5277" i="1"/>
  <c r="L5275" i="1" s="1"/>
  <c r="AB5278" i="1"/>
  <c r="K5278" i="1" s="1"/>
  <c r="AB5279" i="1"/>
  <c r="L5278" i="1" s="1"/>
  <c r="AB5280" i="1"/>
  <c r="K5279" i="1" s="1"/>
  <c r="AB5281" i="1"/>
  <c r="L5279" i="1" s="1"/>
  <c r="AB5282" i="1"/>
  <c r="K5282" i="1" s="1"/>
  <c r="K5284" i="1" s="1"/>
  <c r="AB5283" i="1"/>
  <c r="L5282" i="1" s="1"/>
  <c r="L5284" i="1" s="1"/>
  <c r="AB5284" i="1"/>
  <c r="K5283" i="1" s="1"/>
  <c r="AB5285" i="1"/>
  <c r="L5283" i="1" s="1"/>
  <c r="AB5286" i="1"/>
  <c r="K5286" i="1" s="1"/>
  <c r="AB5287" i="1"/>
  <c r="L5286" i="1" s="1"/>
  <c r="L5288" i="1" s="1"/>
  <c r="AB5288" i="1"/>
  <c r="K5287" i="1" s="1"/>
  <c r="AB5289" i="1"/>
  <c r="L5287" i="1" s="1"/>
  <c r="AB5290" i="1"/>
  <c r="K5290" i="1" s="1"/>
  <c r="K5292" i="1" s="1"/>
  <c r="AB5291" i="1"/>
  <c r="L5290" i="1" s="1"/>
  <c r="L5292" i="1" s="1"/>
  <c r="AB5292" i="1"/>
  <c r="K5291" i="1" s="1"/>
  <c r="AB5293" i="1"/>
  <c r="L5291" i="1" s="1"/>
  <c r="AB5294" i="1"/>
  <c r="K5294" i="1" s="1"/>
  <c r="AB5295" i="1"/>
  <c r="L5294" i="1" s="1"/>
  <c r="AB5296" i="1"/>
  <c r="K5295" i="1" s="1"/>
  <c r="AB5297" i="1"/>
  <c r="L5295" i="1" s="1"/>
  <c r="AB5298" i="1"/>
  <c r="AB5299" i="1"/>
  <c r="L5298" i="1" s="1"/>
  <c r="AB5300" i="1"/>
  <c r="K5299" i="1" s="1"/>
  <c r="AB5301" i="1"/>
  <c r="L5299" i="1" s="1"/>
  <c r="AB5302" i="1"/>
  <c r="K5302" i="1" s="1"/>
  <c r="AB5303" i="1"/>
  <c r="L5302" i="1" s="1"/>
  <c r="L5304" i="1" s="1"/>
  <c r="AB5304" i="1"/>
  <c r="K5303" i="1" s="1"/>
  <c r="AB5305" i="1"/>
  <c r="L5303" i="1" s="1"/>
  <c r="AB5306" i="1"/>
  <c r="K5306" i="1" s="1"/>
  <c r="K5308" i="1" s="1"/>
  <c r="AB5307" i="1"/>
  <c r="L5306" i="1" s="1"/>
  <c r="L5308" i="1" s="1"/>
  <c r="AB5308" i="1"/>
  <c r="K5307" i="1" s="1"/>
  <c r="AB5309" i="1"/>
  <c r="L5307" i="1" s="1"/>
  <c r="AB5310" i="1"/>
  <c r="K5310" i="1" s="1"/>
  <c r="K5312" i="1" s="1"/>
  <c r="AB5311" i="1"/>
  <c r="L5310" i="1" s="1"/>
  <c r="L5312" i="1" s="1"/>
  <c r="AB5312" i="1"/>
  <c r="K5311" i="1" s="1"/>
  <c r="AB5313" i="1"/>
  <c r="L5311" i="1" s="1"/>
  <c r="AB5314" i="1"/>
  <c r="K5314" i="1" s="1"/>
  <c r="K5316" i="1" s="1"/>
  <c r="AB5315" i="1"/>
  <c r="L5314" i="1" s="1"/>
  <c r="L5316" i="1" s="1"/>
  <c r="AB5316" i="1"/>
  <c r="K5315" i="1" s="1"/>
  <c r="AB5317" i="1"/>
  <c r="L5315" i="1" s="1"/>
  <c r="AB5318" i="1"/>
  <c r="K5318" i="1" s="1"/>
  <c r="AB5319" i="1"/>
  <c r="L5318" i="1" s="1"/>
  <c r="AB5320" i="1"/>
  <c r="K5319" i="1" s="1"/>
  <c r="AB5321" i="1"/>
  <c r="L5319" i="1" s="1"/>
  <c r="AB5322" i="1"/>
  <c r="K5322" i="1" s="1"/>
  <c r="K5324" i="1" s="1"/>
  <c r="AB5323" i="1"/>
  <c r="L5322" i="1" s="1"/>
  <c r="L5324" i="1" s="1"/>
  <c r="AB5324" i="1"/>
  <c r="K5323" i="1" s="1"/>
  <c r="AB5325" i="1"/>
  <c r="L5323" i="1" s="1"/>
  <c r="AB5326" i="1"/>
  <c r="K5326" i="1" s="1"/>
  <c r="K5328" i="1" s="1"/>
  <c r="AB5327" i="1"/>
  <c r="L5326" i="1" s="1"/>
  <c r="AB5328" i="1"/>
  <c r="K5327" i="1" s="1"/>
  <c r="AB5329" i="1"/>
  <c r="L5327" i="1" s="1"/>
  <c r="AB5330" i="1"/>
  <c r="K5330" i="1" s="1"/>
  <c r="K5332" i="1" s="1"/>
  <c r="AB5331" i="1"/>
  <c r="L5330" i="1" s="1"/>
  <c r="L5332" i="1" s="1"/>
  <c r="AB5332" i="1"/>
  <c r="K5331" i="1" s="1"/>
  <c r="AB5333" i="1"/>
  <c r="L5331" i="1" s="1"/>
  <c r="AB5334" i="1"/>
  <c r="K5334" i="1" s="1"/>
  <c r="AB5335" i="1"/>
  <c r="L5334" i="1" s="1"/>
  <c r="AB5336" i="1"/>
  <c r="K5335" i="1" s="1"/>
  <c r="AB5337" i="1"/>
  <c r="L5335" i="1" s="1"/>
  <c r="AB5338" i="1"/>
  <c r="K5338" i="1" s="1"/>
  <c r="K5340" i="1" s="1"/>
  <c r="AB5339" i="1"/>
  <c r="L5338" i="1" s="1"/>
  <c r="L5340" i="1" s="1"/>
  <c r="AB5340" i="1"/>
  <c r="K5339" i="1" s="1"/>
  <c r="AB5341" i="1"/>
  <c r="L5339" i="1" s="1"/>
  <c r="AB5342" i="1"/>
  <c r="K5342" i="1" s="1"/>
  <c r="AB5343" i="1"/>
  <c r="L5342" i="1" s="1"/>
  <c r="AB5344" i="1"/>
  <c r="K5343" i="1" s="1"/>
  <c r="AB5345" i="1"/>
  <c r="L5343" i="1" s="1"/>
  <c r="AB5346" i="1"/>
  <c r="K5346" i="1" s="1"/>
  <c r="K5348" i="1" s="1"/>
  <c r="AB5347" i="1"/>
  <c r="L5346" i="1" s="1"/>
  <c r="L5348" i="1" s="1"/>
  <c r="AB5348" i="1"/>
  <c r="K5347" i="1" s="1"/>
  <c r="AB5349" i="1"/>
  <c r="L5347" i="1" s="1"/>
  <c r="AB5350" i="1"/>
  <c r="K5350" i="1" s="1"/>
  <c r="AB5351" i="1"/>
  <c r="L5350" i="1" s="1"/>
  <c r="L5352" i="1" s="1"/>
  <c r="AB5352" i="1"/>
  <c r="K5351" i="1" s="1"/>
  <c r="AB5353" i="1"/>
  <c r="L5351" i="1" s="1"/>
  <c r="AB5354" i="1"/>
  <c r="K5354" i="1" s="1"/>
  <c r="K5356" i="1" s="1"/>
  <c r="AB5355" i="1"/>
  <c r="L5354" i="1" s="1"/>
  <c r="L5356" i="1" s="1"/>
  <c r="AB5356" i="1"/>
  <c r="K5355" i="1" s="1"/>
  <c r="AB5357" i="1"/>
  <c r="L5355" i="1" s="1"/>
  <c r="AB5358" i="1"/>
  <c r="K5358" i="1" s="1"/>
  <c r="AB5359" i="1"/>
  <c r="L5358" i="1" s="1"/>
  <c r="AB5360" i="1"/>
  <c r="K5359" i="1" s="1"/>
  <c r="AB5361" i="1"/>
  <c r="L5359" i="1" s="1"/>
  <c r="AB5362" i="1"/>
  <c r="K5362" i="1" s="1"/>
  <c r="K5364" i="1" s="1"/>
  <c r="AB5363" i="1"/>
  <c r="L5362" i="1" s="1"/>
  <c r="AB5364" i="1"/>
  <c r="K5363" i="1" s="1"/>
  <c r="AB5365" i="1"/>
  <c r="L5363" i="1" s="1"/>
  <c r="AB5366" i="1"/>
  <c r="K5366" i="1" s="1"/>
  <c r="AB5367" i="1"/>
  <c r="L5366" i="1" s="1"/>
  <c r="AB5368" i="1"/>
  <c r="K5367" i="1" s="1"/>
  <c r="AB5369" i="1"/>
  <c r="L5367" i="1" s="1"/>
  <c r="AB5370" i="1"/>
  <c r="K5370" i="1" s="1"/>
  <c r="K5372" i="1" s="1"/>
  <c r="AB5371" i="1"/>
  <c r="L5370" i="1" s="1"/>
  <c r="L5372" i="1" s="1"/>
  <c r="AB5372" i="1"/>
  <c r="K5371" i="1" s="1"/>
  <c r="AB5373" i="1"/>
  <c r="L5371" i="1" s="1"/>
  <c r="AB5374" i="1"/>
  <c r="K5374" i="1" s="1"/>
  <c r="AB5375" i="1"/>
  <c r="L5374" i="1" s="1"/>
  <c r="AB5376" i="1"/>
  <c r="K5375" i="1" s="1"/>
  <c r="AB5377" i="1"/>
  <c r="L5375" i="1" s="1"/>
  <c r="AB5378" i="1"/>
  <c r="K5378" i="1" s="1"/>
  <c r="K5380" i="1" s="1"/>
  <c r="AB5379" i="1"/>
  <c r="L5378" i="1" s="1"/>
  <c r="AB5380" i="1"/>
  <c r="K5379" i="1" s="1"/>
  <c r="AB5381" i="1"/>
  <c r="L5379" i="1" s="1"/>
  <c r="AB5382" i="1"/>
  <c r="K5382" i="1" s="1"/>
  <c r="AB5383" i="1"/>
  <c r="L5382" i="1" s="1"/>
  <c r="AB5384" i="1"/>
  <c r="K5383" i="1" s="1"/>
  <c r="AB5385" i="1"/>
  <c r="L5383" i="1" s="1"/>
  <c r="AB5386" i="1"/>
  <c r="K5386" i="1" s="1"/>
  <c r="K5388" i="1" s="1"/>
  <c r="AB5387" i="1"/>
  <c r="L5386" i="1" s="1"/>
  <c r="AB5388" i="1"/>
  <c r="K5387" i="1" s="1"/>
  <c r="AB5389" i="1"/>
  <c r="L5387" i="1" s="1"/>
  <c r="AB5390" i="1"/>
  <c r="K5390" i="1" s="1"/>
  <c r="AB5391" i="1"/>
  <c r="L5390" i="1" s="1"/>
  <c r="AB5392" i="1"/>
  <c r="K5391" i="1" s="1"/>
  <c r="AB5393" i="1"/>
  <c r="L5391" i="1" s="1"/>
  <c r="AB5394" i="1"/>
  <c r="K5394" i="1" s="1"/>
  <c r="K5396" i="1" s="1"/>
  <c r="AB5395" i="1"/>
  <c r="L5394" i="1" s="1"/>
  <c r="L5396" i="1" s="1"/>
  <c r="AB5396" i="1"/>
  <c r="K5395" i="1" s="1"/>
  <c r="AB5397" i="1"/>
  <c r="L5395" i="1" s="1"/>
  <c r="AB5398" i="1"/>
  <c r="K5398" i="1" s="1"/>
  <c r="AB5399" i="1"/>
  <c r="L5398" i="1" s="1"/>
  <c r="AB5400" i="1"/>
  <c r="K5399" i="1" s="1"/>
  <c r="AB5401" i="1"/>
  <c r="L5399" i="1" s="1"/>
  <c r="AB5402" i="1"/>
  <c r="K5402" i="1" s="1"/>
  <c r="K5404" i="1" s="1"/>
  <c r="AB5403" i="1"/>
  <c r="L5402" i="1" s="1"/>
  <c r="L5404" i="1" s="1"/>
  <c r="AB5404" i="1"/>
  <c r="K5403" i="1" s="1"/>
  <c r="AB5405" i="1"/>
  <c r="L5403" i="1" s="1"/>
  <c r="AB5406" i="1"/>
  <c r="K5406" i="1" s="1"/>
  <c r="AB5407" i="1"/>
  <c r="L5406" i="1" s="1"/>
  <c r="L5408" i="1" s="1"/>
  <c r="AB5408" i="1"/>
  <c r="K5407" i="1" s="1"/>
  <c r="AB5409" i="1"/>
  <c r="L5407" i="1" s="1"/>
  <c r="AB5410" i="1"/>
  <c r="K5410" i="1" s="1"/>
  <c r="AB5411" i="1"/>
  <c r="L5410" i="1" s="1"/>
  <c r="AB5412" i="1"/>
  <c r="K5411" i="1" s="1"/>
  <c r="AB5413" i="1"/>
  <c r="L5411" i="1" s="1"/>
  <c r="AB5414" i="1"/>
  <c r="K5414" i="1" s="1"/>
  <c r="AB5415" i="1"/>
  <c r="L5414" i="1" s="1"/>
  <c r="AB5416" i="1"/>
  <c r="K5415" i="1" s="1"/>
  <c r="AB5417" i="1"/>
  <c r="L5415" i="1" s="1"/>
  <c r="AB5418" i="1"/>
  <c r="K5418" i="1" s="1"/>
  <c r="K5420" i="1" s="1"/>
  <c r="AB5419" i="1"/>
  <c r="L5418" i="1" s="1"/>
  <c r="L5420" i="1" s="1"/>
  <c r="AB5420" i="1"/>
  <c r="K5419" i="1" s="1"/>
  <c r="AB5421" i="1"/>
  <c r="L5419" i="1" s="1"/>
  <c r="AB5422" i="1"/>
  <c r="K5422" i="1" s="1"/>
  <c r="AB5423" i="1"/>
  <c r="L5422" i="1" s="1"/>
  <c r="AB5424" i="1"/>
  <c r="K5423" i="1" s="1"/>
  <c r="AB5425" i="1"/>
  <c r="L5423" i="1" s="1"/>
  <c r="AB5426" i="1"/>
  <c r="K5426" i="1" s="1"/>
  <c r="AB5427" i="1"/>
  <c r="L5426" i="1" s="1"/>
  <c r="AB5428" i="1"/>
  <c r="K5427" i="1" s="1"/>
  <c r="AB5429" i="1"/>
  <c r="L5427" i="1" s="1"/>
  <c r="AB5430" i="1"/>
  <c r="K5430" i="1" s="1"/>
  <c r="K5432" i="1" s="1"/>
  <c r="AB5431" i="1"/>
  <c r="L5430" i="1" s="1"/>
  <c r="L5432" i="1" s="1"/>
  <c r="AB5432" i="1"/>
  <c r="K5431" i="1" s="1"/>
  <c r="AB5433" i="1"/>
  <c r="L5431" i="1" s="1"/>
  <c r="AB5434" i="1"/>
  <c r="K5434" i="1" s="1"/>
  <c r="K5436" i="1" s="1"/>
  <c r="AB5435" i="1"/>
  <c r="L5434" i="1" s="1"/>
  <c r="L5436" i="1" s="1"/>
  <c r="AB5436" i="1"/>
  <c r="K5435" i="1" s="1"/>
  <c r="AB5437" i="1"/>
  <c r="L5435" i="1" s="1"/>
  <c r="AB5438" i="1"/>
  <c r="K5438" i="1" s="1"/>
  <c r="AB5439" i="1"/>
  <c r="L5438" i="1" s="1"/>
  <c r="AB5440" i="1"/>
  <c r="K5439" i="1" s="1"/>
  <c r="AB5441" i="1"/>
  <c r="L5439" i="1" s="1"/>
  <c r="AB5442" i="1"/>
  <c r="K5442" i="1" s="1"/>
  <c r="K5444" i="1" s="1"/>
  <c r="AB5443" i="1"/>
  <c r="L5442" i="1" s="1"/>
  <c r="AB5444" i="1"/>
  <c r="K5443" i="1" s="1"/>
  <c r="AB5445" i="1"/>
  <c r="L5443" i="1" s="1"/>
  <c r="AB5446" i="1"/>
  <c r="K5446" i="1" s="1"/>
  <c r="K5448" i="1" s="1"/>
  <c r="AB5447" i="1"/>
  <c r="L5446" i="1" s="1"/>
  <c r="L5448" i="1" s="1"/>
  <c r="AB5448" i="1"/>
  <c r="K5447" i="1" s="1"/>
  <c r="AB5449" i="1"/>
  <c r="L5447" i="1" s="1"/>
  <c r="AB5450" i="1"/>
  <c r="K5450" i="1" s="1"/>
  <c r="AB5451" i="1"/>
  <c r="L5450" i="1" s="1"/>
  <c r="AB5452" i="1"/>
  <c r="K5451" i="1" s="1"/>
  <c r="AB5453" i="1"/>
  <c r="L5451" i="1" s="1"/>
  <c r="AB5454" i="1"/>
  <c r="K5454" i="1" s="1"/>
  <c r="AB5455" i="1"/>
  <c r="L5454" i="1" s="1"/>
  <c r="AB5456" i="1"/>
  <c r="K5455" i="1" s="1"/>
  <c r="AB5457" i="1"/>
  <c r="L5455" i="1" s="1"/>
  <c r="AB5458" i="1"/>
  <c r="K5458" i="1" s="1"/>
  <c r="K5460" i="1" s="1"/>
  <c r="AB5459" i="1"/>
  <c r="L5458" i="1" s="1"/>
  <c r="L5460" i="1" s="1"/>
  <c r="AB5460" i="1"/>
  <c r="K5459" i="1" s="1"/>
  <c r="AB5461" i="1"/>
  <c r="L5459" i="1" s="1"/>
  <c r="AB5462" i="1"/>
  <c r="K5462" i="1" s="1"/>
  <c r="K5464" i="1" s="1"/>
  <c r="AB5463" i="1"/>
  <c r="L5462" i="1" s="1"/>
  <c r="L5464" i="1" s="1"/>
  <c r="AB5464" i="1"/>
  <c r="K5463" i="1" s="1"/>
  <c r="AB5465" i="1"/>
  <c r="L5463" i="1" s="1"/>
  <c r="AB5466" i="1"/>
  <c r="K5466" i="1" s="1"/>
  <c r="K5468" i="1" s="1"/>
  <c r="AB5467" i="1"/>
  <c r="L5466" i="1" s="1"/>
  <c r="L5468" i="1" s="1"/>
  <c r="AB5468" i="1"/>
  <c r="K5467" i="1" s="1"/>
  <c r="AB5469" i="1"/>
  <c r="L5467" i="1" s="1"/>
  <c r="AB5470" i="1"/>
  <c r="K5470" i="1" s="1"/>
  <c r="AB5471" i="1"/>
  <c r="L5470" i="1" s="1"/>
  <c r="AB5472" i="1"/>
  <c r="K5471" i="1" s="1"/>
  <c r="AB5473" i="1"/>
  <c r="L5471" i="1" s="1"/>
  <c r="AB5474" i="1"/>
  <c r="K5474" i="1" s="1"/>
  <c r="K5476" i="1" s="1"/>
  <c r="AB5475" i="1"/>
  <c r="L5474" i="1" s="1"/>
  <c r="L5476" i="1" s="1"/>
  <c r="AB5476" i="1"/>
  <c r="K5475" i="1" s="1"/>
  <c r="AB5477" i="1"/>
  <c r="L5475" i="1" s="1"/>
  <c r="AB5478" i="1"/>
  <c r="K5478" i="1" s="1"/>
  <c r="K5480" i="1" s="1"/>
  <c r="AB5479" i="1"/>
  <c r="L5478" i="1" s="1"/>
  <c r="L5480" i="1" s="1"/>
  <c r="AB5480" i="1"/>
  <c r="K5479" i="1" s="1"/>
  <c r="AB5481" i="1"/>
  <c r="L5479" i="1" s="1"/>
  <c r="AB5482" i="1"/>
  <c r="AB5483" i="1"/>
  <c r="AB5484" i="1"/>
  <c r="K5483" i="1" s="1"/>
  <c r="AB5485" i="1"/>
  <c r="L5483" i="1" s="1"/>
  <c r="AB5486" i="1"/>
  <c r="K5486" i="1" s="1"/>
  <c r="AB5487" i="1"/>
  <c r="L5486" i="1" s="1"/>
  <c r="AB5488" i="1"/>
  <c r="K5487" i="1" s="1"/>
  <c r="AB5489" i="1"/>
  <c r="L5487" i="1" s="1"/>
  <c r="AB5490" i="1"/>
  <c r="K5490" i="1" s="1"/>
  <c r="AB5491" i="1"/>
  <c r="L5490" i="1" s="1"/>
  <c r="L5492" i="1" s="1"/>
  <c r="AB5492" i="1"/>
  <c r="K5491" i="1" s="1"/>
  <c r="AB5493" i="1"/>
  <c r="L5491" i="1" s="1"/>
  <c r="AB5494" i="1"/>
  <c r="K5494" i="1" s="1"/>
  <c r="AB5495" i="1"/>
  <c r="L5494" i="1" s="1"/>
  <c r="AB5496" i="1"/>
  <c r="K5495" i="1" s="1"/>
  <c r="AB5497" i="1"/>
  <c r="L5495" i="1" s="1"/>
  <c r="AB5498" i="1"/>
  <c r="K5498" i="1" s="1"/>
  <c r="K5500" i="1" s="1"/>
  <c r="AB5499" i="1"/>
  <c r="L5498" i="1" s="1"/>
  <c r="L5500" i="1" s="1"/>
  <c r="AB5500" i="1"/>
  <c r="K5499" i="1" s="1"/>
  <c r="AB5501" i="1"/>
  <c r="L5499" i="1" s="1"/>
  <c r="AB5502" i="1"/>
  <c r="K5502" i="1" s="1"/>
  <c r="AB5503" i="1"/>
  <c r="L5502" i="1" s="1"/>
  <c r="AB5504" i="1"/>
  <c r="K5503" i="1" s="1"/>
  <c r="AB5505" i="1"/>
  <c r="L5503" i="1" s="1"/>
  <c r="AB5506" i="1"/>
  <c r="K5506" i="1" s="1"/>
  <c r="K5508" i="1" s="1"/>
  <c r="AB5507" i="1"/>
  <c r="L5506" i="1" s="1"/>
  <c r="L5508" i="1" s="1"/>
  <c r="AB5508" i="1"/>
  <c r="K5507" i="1" s="1"/>
  <c r="AB5509" i="1"/>
  <c r="L5507" i="1" s="1"/>
  <c r="AB5510" i="1"/>
  <c r="K5510" i="1" s="1"/>
  <c r="AB5511" i="1"/>
  <c r="L5510" i="1" s="1"/>
  <c r="AB5512" i="1"/>
  <c r="K5511" i="1" s="1"/>
  <c r="AB5513" i="1"/>
  <c r="L5511" i="1" s="1"/>
  <c r="AB5514" i="1"/>
  <c r="AB5515" i="1"/>
  <c r="AB5516" i="1"/>
  <c r="AB5517" i="1"/>
  <c r="L5515" i="1" s="1"/>
  <c r="AB5518" i="1"/>
  <c r="K5518" i="1" s="1"/>
  <c r="AB5519" i="1"/>
  <c r="L5518" i="1" s="1"/>
  <c r="AB5520" i="1"/>
  <c r="K5519" i="1" s="1"/>
  <c r="AB5521" i="1"/>
  <c r="L5519" i="1" s="1"/>
  <c r="AB5522" i="1"/>
  <c r="AB5523" i="1"/>
  <c r="AB5524" i="1"/>
  <c r="K5523" i="1" s="1"/>
  <c r="AB5525" i="1"/>
  <c r="L5523" i="1" s="1"/>
  <c r="AB5526" i="1"/>
  <c r="K5526" i="1" s="1"/>
  <c r="AB5527" i="1"/>
  <c r="L5526" i="1" s="1"/>
  <c r="AB5528" i="1"/>
  <c r="K5527" i="1" s="1"/>
  <c r="AB5529" i="1"/>
  <c r="L5527" i="1" s="1"/>
  <c r="AB5530" i="1"/>
  <c r="K5530" i="1" s="1"/>
  <c r="K5532" i="1" s="1"/>
  <c r="AB5531" i="1"/>
  <c r="L5530" i="1" s="1"/>
  <c r="L5532" i="1" s="1"/>
  <c r="AB5532" i="1"/>
  <c r="K5531" i="1" s="1"/>
  <c r="AB5533" i="1"/>
  <c r="L5531" i="1" s="1"/>
  <c r="AB5534" i="1"/>
  <c r="K5534" i="1" s="1"/>
  <c r="AB5535" i="1"/>
  <c r="L5534" i="1" s="1"/>
  <c r="AB5536" i="1"/>
  <c r="K5535" i="1" s="1"/>
  <c r="AB5537" i="1"/>
  <c r="L5535" i="1" s="1"/>
  <c r="AB5538" i="1"/>
  <c r="K5538" i="1" s="1"/>
  <c r="K5540" i="1" s="1"/>
  <c r="AB5539" i="1"/>
  <c r="L5538" i="1" s="1"/>
  <c r="L5540" i="1" s="1"/>
  <c r="AB5540" i="1"/>
  <c r="K5539" i="1" s="1"/>
  <c r="AB5541" i="1"/>
  <c r="L5539" i="1" s="1"/>
  <c r="AB5542" i="1"/>
  <c r="K5542" i="1" s="1"/>
  <c r="AB5543" i="1"/>
  <c r="L5542" i="1" s="1"/>
  <c r="AB5544" i="1"/>
  <c r="K5543" i="1" s="1"/>
  <c r="AB5545" i="1"/>
  <c r="L5543" i="1" s="1"/>
  <c r="AB5546" i="1"/>
  <c r="K5546" i="1" s="1"/>
  <c r="K5548" i="1" s="1"/>
  <c r="AB5547" i="1"/>
  <c r="L5546" i="1" s="1"/>
  <c r="AB5548" i="1"/>
  <c r="K5547" i="1" s="1"/>
  <c r="AB5549" i="1"/>
  <c r="L5547" i="1" s="1"/>
  <c r="AB5550" i="1"/>
  <c r="K5550" i="1" s="1"/>
  <c r="AB5551" i="1"/>
  <c r="L5550" i="1" s="1"/>
  <c r="L5552" i="1" s="1"/>
  <c r="AB5552" i="1"/>
  <c r="K5551" i="1" s="1"/>
  <c r="AB5553" i="1"/>
  <c r="L5551" i="1" s="1"/>
  <c r="AB5554" i="1"/>
  <c r="K5554" i="1" s="1"/>
  <c r="K5556" i="1" s="1"/>
  <c r="AB5555" i="1"/>
  <c r="L5554" i="1" s="1"/>
  <c r="L5556" i="1" s="1"/>
  <c r="AB5556" i="1"/>
  <c r="K5555" i="1" s="1"/>
  <c r="AB5557" i="1"/>
  <c r="L5555" i="1" s="1"/>
  <c r="AB5558" i="1"/>
  <c r="K5558" i="1" s="1"/>
  <c r="AB5559" i="1"/>
  <c r="L5558" i="1" s="1"/>
  <c r="AB5560" i="1"/>
  <c r="K5559" i="1" s="1"/>
  <c r="AB5561" i="1"/>
  <c r="L5559" i="1" s="1"/>
  <c r="AB5562" i="1"/>
  <c r="AB5563" i="1"/>
  <c r="L5562" i="1" s="1"/>
  <c r="L5564" i="1" s="1"/>
  <c r="P5563" i="1" s="1"/>
  <c r="AB5564" i="1"/>
  <c r="K5563" i="1" s="1"/>
  <c r="AB5565" i="1"/>
  <c r="L5563" i="1" s="1"/>
  <c r="AB5566" i="1"/>
  <c r="K5566" i="1" s="1"/>
  <c r="AB5567" i="1"/>
  <c r="L5566" i="1" s="1"/>
  <c r="AB5568" i="1"/>
  <c r="K5567" i="1" s="1"/>
  <c r="AB5569" i="1"/>
  <c r="L5567" i="1" s="1"/>
  <c r="AB5570" i="1"/>
  <c r="K5570" i="1" s="1"/>
  <c r="K5572" i="1" s="1"/>
  <c r="AB5571" i="1"/>
  <c r="L5570" i="1" s="1"/>
  <c r="L5572" i="1" s="1"/>
  <c r="AB5572" i="1"/>
  <c r="K5571" i="1" s="1"/>
  <c r="AB5573" i="1"/>
  <c r="L5571" i="1" s="1"/>
  <c r="AB5574" i="1"/>
  <c r="K5574" i="1" s="1"/>
  <c r="AB5575" i="1"/>
  <c r="L5574" i="1" s="1"/>
  <c r="AB5576" i="1"/>
  <c r="K5575" i="1" s="1"/>
  <c r="AB5577" i="1"/>
  <c r="L5575" i="1" s="1"/>
  <c r="AB5578" i="1"/>
  <c r="K5578" i="1" s="1"/>
  <c r="AB5579" i="1"/>
  <c r="L5578" i="1" s="1"/>
  <c r="AB5580" i="1"/>
  <c r="K5579" i="1" s="1"/>
  <c r="AB5581" i="1"/>
  <c r="L5579" i="1" s="1"/>
  <c r="AB5582" i="1"/>
  <c r="K5582" i="1" s="1"/>
  <c r="AB5583" i="1"/>
  <c r="L5582" i="1" s="1"/>
  <c r="AB5584" i="1"/>
  <c r="K5583" i="1" s="1"/>
  <c r="AB5585" i="1"/>
  <c r="L5583" i="1" s="1"/>
  <c r="AB5586" i="1"/>
  <c r="K5586" i="1" s="1"/>
  <c r="K5588" i="1" s="1"/>
  <c r="AB5587" i="1"/>
  <c r="L5586" i="1" s="1"/>
  <c r="L5588" i="1" s="1"/>
  <c r="AB5588" i="1"/>
  <c r="K5587" i="1" s="1"/>
  <c r="AB5589" i="1"/>
  <c r="L5587" i="1" s="1"/>
  <c r="AB5590" i="1"/>
  <c r="K5590" i="1" s="1"/>
  <c r="K5592" i="1" s="1"/>
  <c r="AB5591" i="1"/>
  <c r="L5590" i="1" s="1"/>
  <c r="L5592" i="1" s="1"/>
  <c r="AB5592" i="1"/>
  <c r="K5591" i="1" s="1"/>
  <c r="AB5593" i="1"/>
  <c r="L5591" i="1" s="1"/>
  <c r="AB5594" i="1"/>
  <c r="K5594" i="1" s="1"/>
  <c r="K5596" i="1" s="1"/>
  <c r="AB5595" i="1"/>
  <c r="L5594" i="1" s="1"/>
  <c r="L5596" i="1" s="1"/>
  <c r="AB5596" i="1"/>
  <c r="K5595" i="1" s="1"/>
  <c r="AB5597" i="1"/>
  <c r="L5595" i="1" s="1"/>
  <c r="AB5598" i="1"/>
  <c r="K5598" i="1" s="1"/>
  <c r="AB5599" i="1"/>
  <c r="L5598" i="1" s="1"/>
  <c r="AB5600" i="1"/>
  <c r="K5599" i="1" s="1"/>
  <c r="AB5601" i="1"/>
  <c r="L5599" i="1" s="1"/>
  <c r="AB5602" i="1"/>
  <c r="K5602" i="1" s="1"/>
  <c r="AB5603" i="1"/>
  <c r="L5602" i="1" s="1"/>
  <c r="AB5604" i="1"/>
  <c r="K5603" i="1" s="1"/>
  <c r="AB5605" i="1"/>
  <c r="L5603" i="1" s="1"/>
  <c r="AB5606" i="1"/>
  <c r="K5606" i="1" s="1"/>
  <c r="AB5607" i="1"/>
  <c r="L5606" i="1" s="1"/>
  <c r="AB5608" i="1"/>
  <c r="K5607" i="1" s="1"/>
  <c r="AB5609" i="1"/>
  <c r="L5607" i="1" s="1"/>
  <c r="AB5610" i="1"/>
  <c r="K5610" i="1" s="1"/>
  <c r="AB5611" i="1"/>
  <c r="L5610" i="1" s="1"/>
  <c r="AB5612" i="1"/>
  <c r="K5611" i="1" s="1"/>
  <c r="AB5613" i="1"/>
  <c r="L5611" i="1" s="1"/>
  <c r="AB5614" i="1"/>
  <c r="K5614" i="1" s="1"/>
  <c r="AB5615" i="1"/>
  <c r="L5614" i="1" s="1"/>
  <c r="AB5616" i="1"/>
  <c r="K5615" i="1" s="1"/>
  <c r="AB5617" i="1"/>
  <c r="L5615" i="1" s="1"/>
  <c r="AB5618" i="1"/>
  <c r="K5618" i="1" s="1"/>
  <c r="K5620" i="1" s="1"/>
  <c r="AB5619" i="1"/>
  <c r="L5618" i="1" s="1"/>
  <c r="L5620" i="1" s="1"/>
  <c r="AB5620" i="1"/>
  <c r="K5619" i="1" s="1"/>
  <c r="AB5621" i="1"/>
  <c r="L5619" i="1" s="1"/>
  <c r="AB5622" i="1"/>
  <c r="K5622" i="1" s="1"/>
  <c r="AB5623" i="1"/>
  <c r="L5622" i="1" s="1"/>
  <c r="AB5624" i="1"/>
  <c r="K5623" i="1" s="1"/>
  <c r="AB5625" i="1"/>
  <c r="L5623" i="1" s="1"/>
  <c r="AB5626" i="1"/>
  <c r="K5626" i="1" s="1"/>
  <c r="K5628" i="1" s="1"/>
  <c r="AB5627" i="1"/>
  <c r="L5626" i="1" s="1"/>
  <c r="L5628" i="1" s="1"/>
  <c r="AB5628" i="1"/>
  <c r="K5627" i="1" s="1"/>
  <c r="AB5629" i="1"/>
  <c r="L5627" i="1" s="1"/>
  <c r="AB5630" i="1"/>
  <c r="K5630" i="1" s="1"/>
  <c r="AB5631" i="1"/>
  <c r="L5630" i="1" s="1"/>
  <c r="AB5632" i="1"/>
  <c r="K5631" i="1" s="1"/>
  <c r="AB5633" i="1"/>
  <c r="L5631" i="1" s="1"/>
  <c r="AB5634" i="1"/>
  <c r="K5634" i="1" s="1"/>
  <c r="K5636" i="1" s="1"/>
  <c r="AB5635" i="1"/>
  <c r="L5634" i="1" s="1"/>
  <c r="L5636" i="1" s="1"/>
  <c r="AB5636" i="1"/>
  <c r="K5635" i="1" s="1"/>
  <c r="AB5637" i="1"/>
  <c r="L5635" i="1" s="1"/>
  <c r="AB5638" i="1"/>
  <c r="K5638" i="1" s="1"/>
  <c r="AB5639" i="1"/>
  <c r="L5638" i="1" s="1"/>
  <c r="AB5640" i="1"/>
  <c r="K5639" i="1" s="1"/>
  <c r="AB5641" i="1"/>
  <c r="L5639" i="1" s="1"/>
  <c r="AB5642" i="1"/>
  <c r="K5642" i="1" s="1"/>
  <c r="K5644" i="1" s="1"/>
  <c r="AB5643" i="1"/>
  <c r="L5642" i="1" s="1"/>
  <c r="L5644" i="1" s="1"/>
  <c r="AB5644" i="1"/>
  <c r="K5643" i="1" s="1"/>
  <c r="AB5645" i="1"/>
  <c r="L5643" i="1" s="1"/>
  <c r="AB5646" i="1"/>
  <c r="K5646" i="1" s="1"/>
  <c r="AB5647" i="1"/>
  <c r="L5646" i="1" s="1"/>
  <c r="AB5648" i="1"/>
  <c r="K5647" i="1" s="1"/>
  <c r="AB5649" i="1"/>
  <c r="L5647" i="1" s="1"/>
  <c r="AB5650" i="1"/>
  <c r="K5650" i="1" s="1"/>
  <c r="K5652" i="1" s="1"/>
  <c r="AB5651" i="1"/>
  <c r="L5650" i="1" s="1"/>
  <c r="L5652" i="1" s="1"/>
  <c r="AB5652" i="1"/>
  <c r="K5651" i="1" s="1"/>
  <c r="AB5653" i="1"/>
  <c r="L5651" i="1" s="1"/>
  <c r="AB5654" i="1"/>
  <c r="K5654" i="1" s="1"/>
  <c r="AB5655" i="1"/>
  <c r="L5654" i="1" s="1"/>
  <c r="AB5656" i="1"/>
  <c r="K5655" i="1" s="1"/>
  <c r="AB5657" i="1"/>
  <c r="L5655" i="1" s="1"/>
  <c r="AB5658" i="1"/>
  <c r="K5658" i="1" s="1"/>
  <c r="K5660" i="1" s="1"/>
  <c r="AB5659" i="1"/>
  <c r="L5658" i="1" s="1"/>
  <c r="AB5660" i="1"/>
  <c r="K5659" i="1" s="1"/>
  <c r="AB5661" i="1"/>
  <c r="L5659" i="1" s="1"/>
  <c r="AB5662" i="1"/>
  <c r="K5662" i="1" s="1"/>
  <c r="K5664" i="1" s="1"/>
  <c r="AB5663" i="1"/>
  <c r="L5662" i="1" s="1"/>
  <c r="L5664" i="1" s="1"/>
  <c r="AB5664" i="1"/>
  <c r="K5663" i="1" s="1"/>
  <c r="AB5665" i="1"/>
  <c r="L5663" i="1" s="1"/>
  <c r="AB5666" i="1"/>
  <c r="K5666" i="1" s="1"/>
  <c r="K5668" i="1" s="1"/>
  <c r="AB5667" i="1"/>
  <c r="L5666" i="1" s="1"/>
  <c r="L5668" i="1" s="1"/>
  <c r="AB5668" i="1"/>
  <c r="K5667" i="1" s="1"/>
  <c r="AB5669" i="1"/>
  <c r="L5667" i="1" s="1"/>
  <c r="AB5670" i="1"/>
  <c r="K5670" i="1" s="1"/>
  <c r="AB5671" i="1"/>
  <c r="L5670" i="1" s="1"/>
  <c r="AB5672" i="1"/>
  <c r="K5671" i="1" s="1"/>
  <c r="AB5673" i="1"/>
  <c r="L5671" i="1" s="1"/>
  <c r="AB5676" i="1"/>
  <c r="K5675" i="1" s="1"/>
  <c r="AB5677" i="1"/>
  <c r="L5675" i="1" s="1"/>
  <c r="AB5680" i="1"/>
  <c r="K5679" i="1" s="1"/>
  <c r="AB5681" i="1"/>
  <c r="L5679" i="1" s="1"/>
  <c r="AB5684" i="1"/>
  <c r="K5683" i="1" s="1"/>
  <c r="AB5685" i="1"/>
  <c r="L5683" i="1" s="1"/>
  <c r="AB5688" i="1"/>
  <c r="K5687" i="1" s="1"/>
  <c r="AB5689" i="1"/>
  <c r="L5687" i="1" s="1"/>
  <c r="AB5690" i="1"/>
  <c r="K5690" i="1" s="1"/>
  <c r="K5692" i="1" s="1"/>
  <c r="AB5691" i="1"/>
  <c r="L5690" i="1" s="1"/>
  <c r="L5692" i="1" s="1"/>
  <c r="AB5692" i="1"/>
  <c r="K5691" i="1" s="1"/>
  <c r="AB5693" i="1"/>
  <c r="L5691" i="1" s="1"/>
  <c r="AB5694" i="1"/>
  <c r="K5694" i="1" s="1"/>
  <c r="K5696" i="1" s="1"/>
  <c r="AB5695" i="1"/>
  <c r="L5694" i="1" s="1"/>
  <c r="L5696" i="1" s="1"/>
  <c r="AB5696" i="1"/>
  <c r="K5695" i="1" s="1"/>
  <c r="AB5697" i="1"/>
  <c r="L5695" i="1" s="1"/>
  <c r="AB5700" i="1"/>
  <c r="K5699" i="1" s="1"/>
  <c r="AB5701" i="1"/>
  <c r="L5699" i="1" s="1"/>
  <c r="AB5704" i="1"/>
  <c r="K5703" i="1" s="1"/>
  <c r="AB5705" i="1"/>
  <c r="L5703" i="1" s="1"/>
  <c r="AB5706" i="1"/>
  <c r="K5706" i="1" s="1"/>
  <c r="K5708" i="1" s="1"/>
  <c r="AB5707" i="1"/>
  <c r="L5706" i="1" s="1"/>
  <c r="L5708" i="1" s="1"/>
  <c r="AB5708" i="1"/>
  <c r="K5707" i="1" s="1"/>
  <c r="AB5709" i="1"/>
  <c r="L5707" i="1" s="1"/>
  <c r="AB5710" i="1"/>
  <c r="K5710" i="1" s="1"/>
  <c r="AB5711" i="1"/>
  <c r="L5710" i="1" s="1"/>
  <c r="AB5712" i="1"/>
  <c r="K5711" i="1" s="1"/>
  <c r="AB5713" i="1"/>
  <c r="L5711" i="1" s="1"/>
  <c r="AB5714" i="1"/>
  <c r="K5714" i="1" s="1"/>
  <c r="K5716" i="1" s="1"/>
  <c r="AB5715" i="1"/>
  <c r="L5714" i="1" s="1"/>
  <c r="L5716" i="1" s="1"/>
  <c r="AB5716" i="1"/>
  <c r="K5715" i="1" s="1"/>
  <c r="AB5717" i="1"/>
  <c r="L5715" i="1" s="1"/>
  <c r="AB5718" i="1"/>
  <c r="K5718" i="1" s="1"/>
  <c r="AB5719" i="1"/>
  <c r="L5718" i="1" s="1"/>
  <c r="AB5720" i="1"/>
  <c r="K5719" i="1" s="1"/>
  <c r="AB5721" i="1"/>
  <c r="L5719" i="1" s="1"/>
  <c r="AB5722" i="1"/>
  <c r="K5722" i="1" s="1"/>
  <c r="AB5723" i="1"/>
  <c r="L5722" i="1" s="1"/>
  <c r="AB5724" i="1"/>
  <c r="K5723" i="1" s="1"/>
  <c r="AB5725" i="1"/>
  <c r="L5723" i="1" s="1"/>
  <c r="AB5726" i="1"/>
  <c r="K5726" i="1" s="1"/>
  <c r="AB5727" i="1"/>
  <c r="L5726" i="1" s="1"/>
  <c r="AB5728" i="1"/>
  <c r="K5727" i="1" s="1"/>
  <c r="AB5729" i="1"/>
  <c r="L5727" i="1" s="1"/>
  <c r="AB5730" i="1"/>
  <c r="K5730" i="1" s="1"/>
  <c r="AB5731" i="1"/>
  <c r="L5730" i="1" s="1"/>
  <c r="AB5732" i="1"/>
  <c r="K5731" i="1" s="1"/>
  <c r="AB5733" i="1"/>
  <c r="L5731" i="1" s="1"/>
  <c r="AB5734" i="1"/>
  <c r="K5734" i="1" s="1"/>
  <c r="AB5735" i="1"/>
  <c r="L5734" i="1" s="1"/>
  <c r="AB5736" i="1"/>
  <c r="K5735" i="1" s="1"/>
  <c r="AB5737" i="1"/>
  <c r="L5735" i="1" s="1"/>
  <c r="AB5738" i="1"/>
  <c r="K5738" i="1" s="1"/>
  <c r="K5740" i="1" s="1"/>
  <c r="AB5739" i="1"/>
  <c r="L5738" i="1" s="1"/>
  <c r="L5740" i="1" s="1"/>
  <c r="AB5740" i="1"/>
  <c r="K5739" i="1" s="1"/>
  <c r="AB5741" i="1"/>
  <c r="L5739" i="1" s="1"/>
  <c r="AB5742" i="1"/>
  <c r="K5742" i="1" s="1"/>
  <c r="AB5743" i="1"/>
  <c r="L5742" i="1" s="1"/>
  <c r="AB5744" i="1"/>
  <c r="K5743" i="1" s="1"/>
  <c r="AB5745" i="1"/>
  <c r="L5743" i="1" s="1"/>
  <c r="AB5746" i="1"/>
  <c r="K5746" i="1" s="1"/>
  <c r="K5748" i="1" s="1"/>
  <c r="AB5747" i="1"/>
  <c r="L5746" i="1" s="1"/>
  <c r="L5748" i="1" s="1"/>
  <c r="AB5748" i="1"/>
  <c r="K5747" i="1" s="1"/>
  <c r="AB5749" i="1"/>
  <c r="L5747" i="1" s="1"/>
  <c r="AB5750" i="1"/>
  <c r="K5750" i="1" s="1"/>
  <c r="K5752" i="1" s="1"/>
  <c r="AB5751" i="1"/>
  <c r="L5750" i="1" s="1"/>
  <c r="L5752" i="1" s="1"/>
  <c r="AB5752" i="1"/>
  <c r="K5751" i="1" s="1"/>
  <c r="AB5753" i="1"/>
  <c r="L5751" i="1" s="1"/>
  <c r="AB5754" i="1"/>
  <c r="K5754" i="1" s="1"/>
  <c r="K5756" i="1" s="1"/>
  <c r="AB5755" i="1"/>
  <c r="L5754" i="1" s="1"/>
  <c r="L5756" i="1" s="1"/>
  <c r="AB5756" i="1"/>
  <c r="K5755" i="1" s="1"/>
  <c r="AB5757" i="1"/>
  <c r="L5755" i="1" s="1"/>
  <c r="AB5758" i="1"/>
  <c r="K5758" i="1" s="1"/>
  <c r="AB5759" i="1"/>
  <c r="L5758" i="1" s="1"/>
  <c r="AB5760" i="1"/>
  <c r="K5759" i="1" s="1"/>
  <c r="AB5761" i="1"/>
  <c r="L5759" i="1" s="1"/>
  <c r="AB5762" i="1"/>
  <c r="K5762" i="1" s="1"/>
  <c r="K5764" i="1" s="1"/>
  <c r="AB5763" i="1"/>
  <c r="L5762" i="1" s="1"/>
  <c r="L5764" i="1" s="1"/>
  <c r="AB5764" i="1"/>
  <c r="K5763" i="1" s="1"/>
  <c r="AB5765" i="1"/>
  <c r="L5763" i="1" s="1"/>
  <c r="AB5766" i="1"/>
  <c r="K5766" i="1" s="1"/>
  <c r="AB5767" i="1"/>
  <c r="L5766" i="1" s="1"/>
  <c r="AB5768" i="1"/>
  <c r="K5767" i="1" s="1"/>
  <c r="AB5769" i="1"/>
  <c r="L5767" i="1" s="1"/>
  <c r="AB5770" i="1"/>
  <c r="K5770" i="1" s="1"/>
  <c r="AB5771" i="1"/>
  <c r="L5770" i="1" s="1"/>
  <c r="AB5772" i="1"/>
  <c r="K5771" i="1" s="1"/>
  <c r="AB5773" i="1"/>
  <c r="L5771" i="1" s="1"/>
  <c r="AB5774" i="1"/>
  <c r="K5774" i="1" s="1"/>
  <c r="AB5775" i="1"/>
  <c r="L5774" i="1" s="1"/>
  <c r="AB5776" i="1"/>
  <c r="K5775" i="1" s="1"/>
  <c r="AB5777" i="1"/>
  <c r="L5775" i="1" s="1"/>
  <c r="AB5778" i="1"/>
  <c r="K5778" i="1" s="1"/>
  <c r="AB5779" i="1"/>
  <c r="L5778" i="1" s="1"/>
  <c r="AB5780" i="1"/>
  <c r="K5779" i="1" s="1"/>
  <c r="AB5781" i="1"/>
  <c r="L5779" i="1" s="1"/>
  <c r="AB5782" i="1"/>
  <c r="K5782" i="1" s="1"/>
  <c r="AB5783" i="1"/>
  <c r="L5782" i="1" s="1"/>
  <c r="AB5784" i="1"/>
  <c r="K5783" i="1" s="1"/>
  <c r="AB5785" i="1"/>
  <c r="L5783" i="1" s="1"/>
  <c r="I15" i="1"/>
  <c r="H15" i="1"/>
  <c r="I14" i="1"/>
  <c r="I16" i="1" s="1"/>
  <c r="H14" i="1"/>
  <c r="H16" i="1" s="1"/>
  <c r="I11" i="1"/>
  <c r="H11" i="1"/>
  <c r="I10" i="1"/>
  <c r="I12" i="1" s="1"/>
  <c r="H10" i="1"/>
  <c r="H12" i="1" s="1"/>
  <c r="I7" i="1"/>
  <c r="I6" i="1"/>
  <c r="I8" i="1" s="1"/>
  <c r="H6" i="1"/>
  <c r="H8" i="1" s="1"/>
  <c r="I3" i="1"/>
  <c r="H3" i="1"/>
  <c r="I2" i="1"/>
  <c r="I4" i="1" s="1"/>
  <c r="H2" i="1"/>
  <c r="H4" i="1" s="1"/>
  <c r="B1066" i="2"/>
  <c r="B1053" i="2"/>
  <c r="B1041" i="2"/>
  <c r="B1006" i="2"/>
  <c r="B1005" i="2"/>
  <c r="B992" i="2"/>
  <c r="B970" i="2"/>
  <c r="B968" i="2"/>
  <c r="B965" i="2"/>
  <c r="B954" i="2"/>
  <c r="B946" i="2"/>
  <c r="B945" i="2"/>
  <c r="B918" i="2"/>
  <c r="B904" i="2"/>
  <c r="B889" i="2"/>
  <c r="B864" i="2"/>
  <c r="B861" i="2"/>
  <c r="B860" i="2"/>
  <c r="B850" i="2"/>
  <c r="B842" i="2"/>
  <c r="B841" i="2"/>
  <c r="B831" i="2"/>
  <c r="B797" i="2"/>
  <c r="B788" i="2"/>
  <c r="B761" i="2"/>
  <c r="B759" i="2"/>
  <c r="B758" i="2"/>
  <c r="B756" i="2"/>
  <c r="B751" i="2"/>
  <c r="B744" i="2"/>
  <c r="B743" i="2"/>
  <c r="B733" i="2"/>
  <c r="B727" i="2"/>
  <c r="B722" i="2"/>
  <c r="B720" i="2"/>
  <c r="B716" i="2"/>
  <c r="B705" i="2"/>
  <c r="B698" i="2"/>
  <c r="B694" i="2"/>
  <c r="B662" i="2"/>
  <c r="B661" i="2"/>
  <c r="B656" i="2"/>
  <c r="B652" i="2"/>
  <c r="B641" i="2"/>
  <c r="B637" i="2"/>
  <c r="B627" i="2"/>
  <c r="B574" i="2"/>
  <c r="B572" i="2"/>
  <c r="B555" i="2"/>
  <c r="B554" i="2"/>
  <c r="B553" i="2"/>
  <c r="B540" i="2"/>
  <c r="B529" i="2"/>
  <c r="B502" i="2"/>
  <c r="B501" i="2"/>
  <c r="B470" i="2"/>
  <c r="B467" i="2"/>
  <c r="B401" i="2"/>
  <c r="B366" i="2"/>
  <c r="B361" i="2"/>
  <c r="B359" i="2"/>
  <c r="B356" i="2"/>
  <c r="B350" i="2"/>
  <c r="B337" i="2"/>
  <c r="B333" i="2"/>
  <c r="B329" i="2"/>
  <c r="B327" i="2"/>
  <c r="B319" i="2"/>
  <c r="B314" i="2"/>
  <c r="B292" i="2"/>
  <c r="B284" i="2"/>
  <c r="B277" i="2"/>
  <c r="B265" i="2"/>
  <c r="B246" i="2"/>
  <c r="B238" i="2"/>
  <c r="B235" i="2"/>
  <c r="B226" i="2"/>
  <c r="B225" i="2"/>
  <c r="B224" i="2"/>
  <c r="B217" i="2"/>
  <c r="B214" i="2"/>
  <c r="B210" i="2"/>
  <c r="B208" i="2"/>
  <c r="B199" i="2"/>
  <c r="B194" i="2"/>
  <c r="B171" i="2"/>
  <c r="B129" i="2"/>
  <c r="B128" i="2"/>
  <c r="B122" i="2"/>
  <c r="B112" i="2"/>
  <c r="B103" i="2"/>
  <c r="B93" i="2"/>
  <c r="B75" i="2"/>
  <c r="B74" i="2"/>
  <c r="B73" i="2"/>
  <c r="B15" i="2"/>
  <c r="B6" i="2"/>
  <c r="B892" i="2"/>
  <c r="B784" i="2"/>
  <c r="B633" i="2"/>
  <c r="B630" i="2"/>
  <c r="B447" i="2"/>
  <c r="B1056" i="2"/>
  <c r="B899" i="2"/>
  <c r="B891" i="2"/>
  <c r="B836" i="2"/>
  <c r="B833" i="2"/>
  <c r="B796" i="2"/>
  <c r="B793" i="2"/>
  <c r="B786" i="2"/>
  <c r="B785" i="2"/>
  <c r="B783" i="2"/>
  <c r="B764" i="2"/>
  <c r="B763" i="2"/>
  <c r="B762" i="2"/>
  <c r="B738" i="2"/>
  <c r="B737" i="2"/>
  <c r="B710" i="2"/>
  <c r="B707" i="2"/>
  <c r="B631" i="2"/>
  <c r="B558" i="2"/>
  <c r="B557" i="2"/>
  <c r="B490" i="2"/>
  <c r="B489" i="2"/>
  <c r="B453" i="2"/>
  <c r="B446" i="2"/>
  <c r="B274" i="2"/>
  <c r="B262" i="2"/>
  <c r="B211" i="2"/>
  <c r="B110" i="2"/>
  <c r="B894" i="2"/>
  <c r="B837" i="2"/>
  <c r="B832" i="2"/>
  <c r="B789" i="2"/>
  <c r="B755" i="2"/>
  <c r="B739" i="2"/>
  <c r="B709" i="2"/>
  <c r="B708" i="2"/>
  <c r="B703" i="2"/>
  <c r="B651" i="2"/>
  <c r="B618" i="2"/>
  <c r="B587" i="2"/>
  <c r="B579" i="2"/>
  <c r="B567" i="2"/>
  <c r="B566" i="2"/>
  <c r="B556" i="2"/>
  <c r="B452" i="2"/>
  <c r="B451" i="2"/>
  <c r="B439" i="2"/>
  <c r="B380" i="2"/>
  <c r="B335" i="2"/>
  <c r="B260" i="2"/>
  <c r="B258" i="2"/>
  <c r="B247" i="2"/>
  <c r="B132" i="2"/>
  <c r="B127" i="2"/>
  <c r="B76" i="2"/>
  <c r="B11" i="2"/>
  <c r="B888" i="2"/>
  <c r="B887" i="2"/>
  <c r="B883" i="2"/>
  <c r="B865" i="2"/>
  <c r="B766" i="2"/>
  <c r="B725" i="2"/>
  <c r="B632" i="2"/>
  <c r="B619" i="2"/>
  <c r="B613" i="2"/>
  <c r="B585" i="2"/>
  <c r="B564" i="2"/>
  <c r="B563" i="2"/>
  <c r="B562" i="2"/>
  <c r="B488" i="2"/>
  <c r="B474" i="2"/>
  <c r="B442" i="2"/>
  <c r="B437" i="2"/>
  <c r="B436" i="2"/>
  <c r="B429" i="2"/>
  <c r="B393" i="2"/>
  <c r="B336" i="2"/>
  <c r="B287" i="2"/>
  <c r="B270" i="2"/>
  <c r="B268" i="2"/>
  <c r="B193" i="2"/>
  <c r="B192" i="2"/>
  <c r="B109" i="2"/>
  <c r="B107" i="2"/>
  <c r="B65" i="2"/>
  <c r="B58" i="2"/>
  <c r="B14" i="2"/>
  <c r="B3" i="2"/>
  <c r="B1011" i="2"/>
  <c r="B950" i="2"/>
  <c r="B885" i="2"/>
  <c r="B840" i="2"/>
  <c r="B823" i="2"/>
  <c r="B801" i="2"/>
  <c r="B750" i="2"/>
  <c r="B730" i="2"/>
  <c r="B702" i="2"/>
  <c r="B695" i="2"/>
  <c r="B565" i="2"/>
  <c r="B496" i="2"/>
  <c r="B491" i="2"/>
  <c r="B332" i="2"/>
  <c r="B257" i="2"/>
  <c r="B256" i="2"/>
  <c r="B252" i="2"/>
  <c r="B244" i="2"/>
  <c r="B227" i="2"/>
  <c r="B212" i="2"/>
  <c r="B209" i="2"/>
  <c r="B108" i="2"/>
  <c r="B8" i="2"/>
  <c r="B1067" i="2"/>
  <c r="B1064" i="2"/>
  <c r="B1057" i="2"/>
  <c r="B1016" i="2"/>
  <c r="B1012" i="2"/>
  <c r="B999" i="2"/>
  <c r="B956" i="2"/>
  <c r="B953" i="2"/>
  <c r="B862" i="2"/>
  <c r="B857" i="2"/>
  <c r="B847" i="2"/>
  <c r="B749" i="2"/>
  <c r="B734" i="2"/>
  <c r="B731" i="2"/>
  <c r="B596" i="2"/>
  <c r="B578" i="2"/>
  <c r="B514" i="2"/>
  <c r="B513" i="2"/>
  <c r="B511" i="2"/>
  <c r="B493" i="2"/>
  <c r="B454" i="2"/>
  <c r="B415" i="2"/>
  <c r="B400" i="2"/>
  <c r="B377" i="2"/>
  <c r="B368" i="2"/>
  <c r="B364" i="2"/>
  <c r="B358" i="2"/>
  <c r="B267" i="2"/>
  <c r="B259" i="2"/>
  <c r="B251" i="2"/>
  <c r="B231" i="2"/>
  <c r="B228" i="2"/>
  <c r="B198" i="2"/>
  <c r="B157" i="2"/>
  <c r="B155" i="2"/>
  <c r="B145" i="2"/>
  <c r="B125" i="2"/>
  <c r="B124" i="2"/>
  <c r="B105" i="2"/>
  <c r="B7" i="2"/>
  <c r="B1072" i="2"/>
  <c r="B1034" i="2"/>
  <c r="B1032" i="2"/>
  <c r="B1018" i="2"/>
  <c r="B1004" i="2"/>
  <c r="B987" i="2"/>
  <c r="B986" i="2"/>
  <c r="B971" i="2"/>
  <c r="B948" i="2"/>
  <c r="B947" i="2"/>
  <c r="B893" i="2"/>
  <c r="B890" i="2"/>
  <c r="B878" i="2"/>
  <c r="B855" i="2"/>
  <c r="B807" i="2"/>
  <c r="B795" i="2"/>
  <c r="B792" i="2"/>
  <c r="B787" i="2"/>
  <c r="B779" i="2"/>
  <c r="B772" i="2"/>
  <c r="B760" i="2"/>
  <c r="B721" i="2"/>
  <c r="B704" i="2"/>
  <c r="B639" i="2"/>
  <c r="B586" i="2"/>
  <c r="B576" i="2"/>
  <c r="B498" i="2"/>
  <c r="B497" i="2"/>
  <c r="B495" i="2"/>
  <c r="B465" i="2"/>
  <c r="B445" i="2"/>
  <c r="B441" i="2"/>
  <c r="B430" i="2"/>
  <c r="B365" i="2"/>
  <c r="B293" i="2"/>
  <c r="B289" i="2"/>
  <c r="B281" i="2"/>
  <c r="B280" i="2"/>
  <c r="B187" i="2"/>
  <c r="B173" i="2"/>
  <c r="B160" i="2"/>
  <c r="B159" i="2"/>
  <c r="B158" i="2"/>
  <c r="B136" i="2"/>
  <c r="B135" i="2"/>
  <c r="B119" i="2"/>
  <c r="B43" i="2"/>
  <c r="B12" i="2"/>
  <c r="B9" i="2"/>
  <c r="B1069" i="2"/>
  <c r="B1062" i="2"/>
  <c r="B1037" i="2"/>
  <c r="B1033" i="2"/>
  <c r="B1025" i="2"/>
  <c r="B1023" i="2"/>
  <c r="B955" i="2"/>
  <c r="B949" i="2"/>
  <c r="B909" i="2"/>
  <c r="B886" i="2"/>
  <c r="B873" i="2"/>
  <c r="B848" i="2"/>
  <c r="B828" i="2"/>
  <c r="B810" i="2"/>
  <c r="B800" i="2"/>
  <c r="B747" i="2"/>
  <c r="B741" i="2"/>
  <c r="B728" i="2"/>
  <c r="B724" i="2"/>
  <c r="B712" i="2"/>
  <c r="B701" i="2"/>
  <c r="B693" i="2"/>
  <c r="B660" i="2"/>
  <c r="B645" i="2"/>
  <c r="B643" i="2"/>
  <c r="B626" i="2"/>
  <c r="B625" i="2"/>
  <c r="B612" i="2"/>
  <c r="B611" i="2"/>
  <c r="B609" i="2"/>
  <c r="B608" i="2"/>
  <c r="B594" i="2"/>
  <c r="B591" i="2"/>
  <c r="B577" i="2"/>
  <c r="B568" i="2"/>
  <c r="B550" i="2"/>
  <c r="B500" i="2"/>
  <c r="B473" i="2"/>
  <c r="B459" i="2"/>
  <c r="B450" i="2"/>
  <c r="B449" i="2"/>
  <c r="B420" i="2"/>
  <c r="B414" i="2"/>
  <c r="B409" i="2"/>
  <c r="B404" i="2"/>
  <c r="B402" i="2"/>
  <c r="B396" i="2"/>
  <c r="B379" i="2"/>
  <c r="B376" i="2"/>
  <c r="B300" i="2"/>
  <c r="B298" i="2"/>
  <c r="B266" i="2"/>
  <c r="B264" i="2"/>
  <c r="B263" i="2"/>
  <c r="B253" i="2"/>
  <c r="B242" i="2"/>
  <c r="B221" i="2"/>
  <c r="B219" i="2"/>
  <c r="B191" i="2"/>
  <c r="B104" i="2"/>
  <c r="B102" i="2"/>
  <c r="B77" i="2"/>
  <c r="B68" i="2"/>
  <c r="B66" i="2"/>
  <c r="B59" i="2"/>
  <c r="B52" i="2"/>
  <c r="B51" i="2"/>
  <c r="B50" i="2"/>
  <c r="B765" i="2"/>
  <c r="B1065" i="2"/>
  <c r="B1049" i="2"/>
  <c r="B1024" i="2"/>
  <c r="B1008" i="2"/>
  <c r="B997" i="2"/>
  <c r="B990" i="2"/>
  <c r="B981" i="2"/>
  <c r="B979" i="2"/>
  <c r="B964" i="2"/>
  <c r="B963" i="2"/>
  <c r="B958" i="2"/>
  <c r="B938" i="2"/>
  <c r="B923" i="2"/>
  <c r="B922" i="2"/>
  <c r="B921" i="2"/>
  <c r="B915" i="2"/>
  <c r="B914" i="2"/>
  <c r="B911" i="2"/>
  <c r="B906" i="2"/>
  <c r="B901" i="2"/>
  <c r="B871" i="2"/>
  <c r="B870" i="2"/>
  <c r="B826" i="2"/>
  <c r="B822" i="2"/>
  <c r="B821" i="2"/>
  <c r="B818" i="2"/>
  <c r="B811" i="2"/>
  <c r="B799" i="2"/>
  <c r="B782" i="2"/>
  <c r="B780" i="2"/>
  <c r="B770" i="2"/>
  <c r="B753" i="2"/>
  <c r="B748" i="2"/>
  <c r="B742" i="2"/>
  <c r="B736" i="2"/>
  <c r="B732" i="2"/>
  <c r="B723" i="2"/>
  <c r="B718" i="2"/>
  <c r="B713" i="2"/>
  <c r="B711" i="2"/>
  <c r="B700" i="2"/>
  <c r="B699" i="2"/>
  <c r="B672" i="2"/>
  <c r="B667" i="2"/>
  <c r="B655" i="2"/>
  <c r="B629" i="2"/>
  <c r="B628" i="2"/>
  <c r="B623" i="2"/>
  <c r="B622" i="2"/>
  <c r="B621" i="2"/>
  <c r="B617" i="2"/>
  <c r="B616" i="2"/>
  <c r="B610" i="2"/>
  <c r="B602" i="2"/>
  <c r="B598" i="2"/>
  <c r="B583" i="2"/>
  <c r="B534" i="2"/>
  <c r="B518" i="2"/>
  <c r="B516" i="2"/>
  <c r="B512" i="2"/>
  <c r="B486" i="2"/>
  <c r="B485" i="2"/>
  <c r="B479" i="2"/>
  <c r="B472" i="2"/>
  <c r="B469" i="2"/>
  <c r="B464" i="2"/>
  <c r="B440" i="2"/>
  <c r="B438" i="2"/>
  <c r="B432" i="2"/>
  <c r="B428" i="2"/>
  <c r="B422" i="2"/>
  <c r="B407" i="2"/>
  <c r="B398" i="2"/>
  <c r="B378" i="2"/>
  <c r="B375" i="2"/>
  <c r="B367" i="2"/>
  <c r="B362" i="2"/>
  <c r="B353" i="2"/>
  <c r="B352" i="2"/>
  <c r="B338" i="2"/>
  <c r="B295" i="2"/>
  <c r="B279" i="2"/>
  <c r="B275" i="2"/>
  <c r="B272" i="2"/>
  <c r="B271" i="2"/>
  <c r="B255" i="2"/>
  <c r="B234" i="2"/>
  <c r="B232" i="2"/>
  <c r="B229" i="2"/>
  <c r="B220" i="2"/>
  <c r="B215" i="2"/>
  <c r="B179" i="2"/>
  <c r="B177" i="2"/>
  <c r="B168" i="2"/>
  <c r="B166" i="2"/>
  <c r="B156" i="2"/>
  <c r="B154" i="2"/>
  <c r="B147" i="2"/>
  <c r="B140" i="2"/>
  <c r="B134" i="2"/>
  <c r="B121" i="2"/>
  <c r="B72" i="2"/>
  <c r="B48" i="2"/>
  <c r="B46" i="2"/>
  <c r="B45" i="2"/>
  <c r="B44" i="2"/>
  <c r="B35" i="2"/>
  <c r="B22" i="2"/>
  <c r="B21" i="2"/>
  <c r="B1071" i="2"/>
  <c r="B1063" i="2"/>
  <c r="B1061" i="2"/>
  <c r="B1055" i="2"/>
  <c r="B1054" i="2"/>
  <c r="B1051" i="2"/>
  <c r="B1050" i="2"/>
  <c r="B1048" i="2"/>
  <c r="B1047" i="2"/>
  <c r="B1046" i="2"/>
  <c r="B1044" i="2"/>
  <c r="B1042" i="2"/>
  <c r="B1039" i="2"/>
  <c r="B1036" i="2"/>
  <c r="B1035" i="2"/>
  <c r="B1031" i="2"/>
  <c r="B1027" i="2"/>
  <c r="B1026" i="2"/>
  <c r="B1020" i="2"/>
  <c r="B1019" i="2"/>
  <c r="B1014" i="2"/>
  <c r="B1013" i="2"/>
  <c r="B1003" i="2"/>
  <c r="B1002" i="2"/>
  <c r="B1000" i="2"/>
  <c r="B998" i="2"/>
  <c r="B996" i="2"/>
  <c r="B995" i="2"/>
  <c r="B991" i="2"/>
  <c r="B989" i="2"/>
  <c r="B984" i="2"/>
  <c r="B983" i="2"/>
  <c r="B982" i="2"/>
  <c r="B978" i="2"/>
  <c r="B977" i="2"/>
  <c r="B975" i="2"/>
  <c r="B973" i="2"/>
  <c r="B972" i="2"/>
  <c r="B969" i="2"/>
  <c r="B966" i="2"/>
  <c r="B957" i="2"/>
  <c r="B952" i="2"/>
  <c r="B951" i="2"/>
  <c r="B941" i="2"/>
  <c r="B939" i="2"/>
  <c r="B937" i="2"/>
  <c r="B935" i="2"/>
  <c r="B934" i="2"/>
  <c r="B933" i="2"/>
  <c r="B932" i="2"/>
  <c r="B931" i="2"/>
  <c r="B929" i="2"/>
  <c r="B926" i="2"/>
  <c r="B924" i="2"/>
  <c r="B917" i="2"/>
  <c r="B916" i="2"/>
  <c r="B913" i="2"/>
  <c r="B910" i="2"/>
  <c r="B903" i="2"/>
  <c r="B902" i="2"/>
  <c r="B898" i="2"/>
  <c r="B897" i="2"/>
  <c r="B896" i="2"/>
  <c r="B895" i="2"/>
  <c r="B882" i="2"/>
  <c r="B881" i="2"/>
  <c r="B880" i="2"/>
  <c r="B879" i="2"/>
  <c r="B876" i="2"/>
  <c r="B872" i="2"/>
  <c r="B867" i="2"/>
  <c r="B866" i="2"/>
  <c r="B859" i="2"/>
  <c r="B858" i="2"/>
  <c r="B856" i="2"/>
  <c r="B854" i="2"/>
  <c r="B853" i="2"/>
  <c r="B852" i="2"/>
  <c r="B846" i="2"/>
  <c r="B845" i="2"/>
  <c r="B844" i="2"/>
  <c r="B843" i="2"/>
  <c r="B838" i="2"/>
  <c r="B834" i="2"/>
  <c r="B830" i="2"/>
  <c r="B829" i="2"/>
  <c r="B827" i="2"/>
  <c r="B824" i="2"/>
  <c r="B814" i="2"/>
  <c r="B806" i="2"/>
  <c r="B802" i="2"/>
  <c r="B798" i="2"/>
  <c r="B794" i="2"/>
  <c r="B791" i="2"/>
  <c r="B781" i="2"/>
  <c r="B777" i="2"/>
  <c r="B776" i="2"/>
  <c r="B775" i="2"/>
  <c r="B774" i="2"/>
  <c r="B773" i="2"/>
  <c r="B769" i="2"/>
  <c r="B767" i="2"/>
  <c r="B757" i="2"/>
  <c r="B752" i="2"/>
  <c r="B745" i="2"/>
  <c r="B729" i="2"/>
  <c r="E3844" i="1" s="1"/>
  <c r="B726" i="2"/>
  <c r="B719" i="2"/>
  <c r="B717" i="2"/>
  <c r="B715" i="2"/>
  <c r="B696" i="2"/>
  <c r="B692" i="2"/>
  <c r="B691" i="2"/>
  <c r="B690" i="2"/>
  <c r="B689" i="2"/>
  <c r="B688" i="2"/>
  <c r="B687" i="2"/>
  <c r="B686" i="2"/>
  <c r="B685" i="2"/>
  <c r="B684" i="2"/>
  <c r="B682" i="2"/>
  <c r="B681" i="2"/>
  <c r="B679" i="2"/>
  <c r="B678" i="2"/>
  <c r="B677" i="2"/>
  <c r="B676" i="2"/>
  <c r="B674" i="2"/>
  <c r="B673" i="2"/>
  <c r="B671" i="2"/>
  <c r="B670" i="2"/>
  <c r="B666" i="2"/>
  <c r="B663" i="2"/>
  <c r="B659" i="2"/>
  <c r="B657" i="2"/>
  <c r="B649" i="2"/>
  <c r="B647" i="2"/>
  <c r="B646" i="2"/>
  <c r="B642" i="2"/>
  <c r="B640" i="2"/>
  <c r="B638" i="2"/>
  <c r="B636" i="2"/>
  <c r="B635" i="2"/>
  <c r="B620" i="2"/>
  <c r="B606" i="2"/>
  <c r="B605" i="2"/>
  <c r="B601" i="2"/>
  <c r="B600" i="2"/>
  <c r="B599" i="2"/>
  <c r="B592" i="2"/>
  <c r="B590" i="2"/>
  <c r="B588" i="2"/>
  <c r="B575" i="2"/>
  <c r="B573" i="2"/>
  <c r="B560" i="2"/>
  <c r="B559" i="2"/>
  <c r="B552" i="2"/>
  <c r="B549" i="2"/>
  <c r="B548" i="2"/>
  <c r="B546" i="2"/>
  <c r="B545" i="2"/>
  <c r="B544" i="2"/>
  <c r="B541" i="2"/>
  <c r="B539" i="2"/>
  <c r="B536" i="2"/>
  <c r="B532" i="2"/>
  <c r="B531" i="2"/>
  <c r="B530" i="2"/>
  <c r="B527" i="2"/>
  <c r="B526" i="2"/>
  <c r="B525" i="2"/>
  <c r="E2796" i="1" s="1"/>
  <c r="B524" i="2"/>
  <c r="B523" i="2"/>
  <c r="B522" i="2"/>
  <c r="B520" i="2"/>
  <c r="B519" i="2"/>
  <c r="B508" i="2"/>
  <c r="B507" i="2"/>
  <c r="B506" i="2"/>
  <c r="B504" i="2"/>
  <c r="B494" i="2"/>
  <c r="B483" i="2"/>
  <c r="B482" i="2"/>
  <c r="B478" i="2"/>
  <c r="B477" i="2"/>
  <c r="B476" i="2"/>
  <c r="B468" i="2"/>
  <c r="B466" i="2"/>
  <c r="B457" i="2"/>
  <c r="B456" i="2"/>
  <c r="B448" i="2"/>
  <c r="E2420" i="1" s="1"/>
  <c r="B434" i="2"/>
  <c r="B433" i="2"/>
  <c r="B425" i="2"/>
  <c r="B424" i="2"/>
  <c r="B413" i="2"/>
  <c r="B406" i="2"/>
  <c r="B403" i="2"/>
  <c r="B389" i="2"/>
  <c r="B386" i="2"/>
  <c r="B385" i="2"/>
  <c r="B384" i="2"/>
  <c r="B383" i="2"/>
  <c r="B382" i="2"/>
  <c r="B381" i="2"/>
  <c r="B371" i="2"/>
  <c r="B360" i="2"/>
  <c r="B357" i="2"/>
  <c r="B354" i="2"/>
  <c r="B349" i="2"/>
  <c r="B348" i="2"/>
  <c r="B347" i="2"/>
  <c r="B345" i="2"/>
  <c r="B342" i="2"/>
  <c r="B341" i="2"/>
  <c r="B339" i="2"/>
  <c r="B334" i="2"/>
  <c r="B331" i="2"/>
  <c r="B328" i="2"/>
  <c r="B326" i="2"/>
  <c r="B324" i="2"/>
  <c r="B323" i="2"/>
  <c r="B322" i="2"/>
  <c r="B320" i="2"/>
  <c r="B318" i="2"/>
  <c r="B317" i="2"/>
  <c r="B316" i="2"/>
  <c r="B313" i="2"/>
  <c r="B312" i="2"/>
  <c r="B311" i="2"/>
  <c r="B310" i="2"/>
  <c r="B309" i="2"/>
  <c r="B308" i="2"/>
  <c r="B307" i="2"/>
  <c r="B306" i="2"/>
  <c r="E1676" i="1" s="1"/>
  <c r="B302" i="2"/>
  <c r="B299" i="2"/>
  <c r="B297" i="2"/>
  <c r="B296" i="2"/>
  <c r="B294" i="2"/>
  <c r="B291" i="2"/>
  <c r="B290" i="2"/>
  <c r="B286" i="2"/>
  <c r="B285" i="2"/>
  <c r="B282" i="2"/>
  <c r="B278" i="2"/>
  <c r="B276" i="2"/>
  <c r="B269" i="2"/>
  <c r="B249" i="2"/>
  <c r="B248" i="2"/>
  <c r="B243" i="2"/>
  <c r="B240" i="2"/>
  <c r="B237" i="2"/>
  <c r="B236" i="2"/>
  <c r="B233" i="2"/>
  <c r="B223" i="2"/>
  <c r="B213" i="2"/>
  <c r="B207" i="2"/>
  <c r="B203" i="2"/>
  <c r="E1084" i="1" s="1"/>
  <c r="B202" i="2"/>
  <c r="B201" i="2"/>
  <c r="B200" i="2"/>
  <c r="B197" i="2"/>
  <c r="B196" i="2"/>
  <c r="B185" i="2"/>
  <c r="B183" i="2"/>
  <c r="B180" i="2"/>
  <c r="B178" i="2"/>
  <c r="B172" i="2"/>
  <c r="B170" i="2"/>
  <c r="B165" i="2"/>
  <c r="B164" i="2"/>
  <c r="B163" i="2"/>
  <c r="B161" i="2"/>
  <c r="B151" i="2"/>
  <c r="B150" i="2"/>
  <c r="B148" i="2"/>
  <c r="B146" i="2"/>
  <c r="B143" i="2"/>
  <c r="B139" i="2"/>
  <c r="B138" i="2"/>
  <c r="B137" i="2"/>
  <c r="B133" i="2"/>
  <c r="B123" i="2"/>
  <c r="B118" i="2"/>
  <c r="B116" i="2"/>
  <c r="B115" i="2"/>
  <c r="B100" i="2"/>
  <c r="B98" i="2"/>
  <c r="B96" i="2"/>
  <c r="B95" i="2"/>
  <c r="B92" i="2"/>
  <c r="B91" i="2"/>
  <c r="E540" i="1" s="1"/>
  <c r="B90" i="2"/>
  <c r="B89" i="2"/>
  <c r="B88" i="2"/>
  <c r="B87" i="2"/>
  <c r="B86" i="2"/>
  <c r="B84" i="2"/>
  <c r="B83" i="2"/>
  <c r="B82" i="2"/>
  <c r="B81" i="2"/>
  <c r="B79" i="2"/>
  <c r="B78" i="2"/>
  <c r="B71" i="2"/>
  <c r="B70" i="2"/>
  <c r="B69" i="2"/>
  <c r="B64" i="2"/>
  <c r="B63" i="2"/>
  <c r="B61" i="2"/>
  <c r="B60" i="2"/>
  <c r="B57" i="2"/>
  <c r="B56" i="2"/>
  <c r="B55" i="2"/>
  <c r="B53" i="2"/>
  <c r="B49" i="2"/>
  <c r="B42" i="2"/>
  <c r="B41" i="2"/>
  <c r="B40" i="2"/>
  <c r="B39" i="2"/>
  <c r="B36" i="2"/>
  <c r="B34" i="2"/>
  <c r="B31" i="2"/>
  <c r="B29" i="2"/>
  <c r="B28" i="2"/>
  <c r="B26" i="2"/>
  <c r="B23" i="2"/>
  <c r="B20" i="2"/>
  <c r="B19" i="2"/>
  <c r="B18" i="2"/>
  <c r="B17" i="2"/>
  <c r="B16" i="2"/>
  <c r="B13" i="2"/>
  <c r="B10" i="2"/>
  <c r="B5" i="2"/>
  <c r="B4" i="2"/>
  <c r="B1070" i="2"/>
  <c r="B1068" i="2"/>
  <c r="B1060" i="2"/>
  <c r="B1059" i="2"/>
  <c r="B1058" i="2"/>
  <c r="B1052" i="2"/>
  <c r="B1045" i="2"/>
  <c r="B1043" i="2"/>
  <c r="B1040" i="2"/>
  <c r="B1038" i="2"/>
  <c r="B1030" i="2"/>
  <c r="B1029" i="2"/>
  <c r="B1028" i="2"/>
  <c r="B1022" i="2"/>
  <c r="B1021" i="2"/>
  <c r="B1017" i="2"/>
  <c r="B1015" i="2"/>
  <c r="B1010" i="2"/>
  <c r="B1009" i="2"/>
  <c r="B1007" i="2"/>
  <c r="B1001" i="2"/>
  <c r="B994" i="2"/>
  <c r="B993" i="2"/>
  <c r="B988" i="2"/>
  <c r="B985" i="2"/>
  <c r="B980" i="2"/>
  <c r="B976" i="2"/>
  <c r="B974" i="2"/>
  <c r="B967" i="2"/>
  <c r="B962" i="2"/>
  <c r="B961" i="2"/>
  <c r="B960" i="2"/>
  <c r="B959" i="2"/>
  <c r="B944" i="2"/>
  <c r="B943" i="2"/>
  <c r="B942" i="2"/>
  <c r="B940" i="2"/>
  <c r="B936" i="2"/>
  <c r="B930" i="2"/>
  <c r="B928" i="2"/>
  <c r="B927" i="2"/>
  <c r="B925" i="2"/>
  <c r="B920" i="2"/>
  <c r="B919" i="2"/>
  <c r="B912" i="2"/>
  <c r="B908" i="2"/>
  <c r="B907" i="2"/>
  <c r="B905" i="2"/>
  <c r="B900" i="2"/>
  <c r="B884" i="2"/>
  <c r="B877" i="2"/>
  <c r="B875" i="2"/>
  <c r="B874" i="2"/>
  <c r="B869" i="2"/>
  <c r="B868" i="2"/>
  <c r="B863" i="2"/>
  <c r="B851" i="2"/>
  <c r="B849" i="2"/>
  <c r="B839" i="2"/>
  <c r="B835" i="2"/>
  <c r="B825" i="2"/>
  <c r="B820" i="2"/>
  <c r="B819" i="2"/>
  <c r="B817" i="2"/>
  <c r="B816" i="2"/>
  <c r="B815" i="2"/>
  <c r="B813" i="2"/>
  <c r="B812" i="2"/>
  <c r="B809" i="2"/>
  <c r="B808" i="2"/>
  <c r="B805" i="2"/>
  <c r="B804" i="2"/>
  <c r="B803" i="2"/>
  <c r="B790" i="2"/>
  <c r="B778" i="2"/>
  <c r="B771" i="2"/>
  <c r="B768" i="2"/>
  <c r="B754" i="2"/>
  <c r="B746" i="2"/>
  <c r="B740" i="2"/>
  <c r="B735" i="2"/>
  <c r="B714" i="2"/>
  <c r="B706" i="2"/>
  <c r="B697" i="2"/>
  <c r="B683" i="2"/>
  <c r="B680" i="2"/>
  <c r="B675" i="2"/>
  <c r="B669" i="2"/>
  <c r="B668" i="2"/>
  <c r="B665" i="2"/>
  <c r="B664" i="2"/>
  <c r="B658" i="2"/>
  <c r="B654" i="2"/>
  <c r="B653" i="2"/>
  <c r="B650" i="2"/>
  <c r="B648" i="2"/>
  <c r="B644" i="2"/>
  <c r="B634" i="2"/>
  <c r="B624" i="2"/>
  <c r="B615" i="2"/>
  <c r="B614" i="2"/>
  <c r="B607" i="2"/>
  <c r="B604" i="2"/>
  <c r="B603" i="2"/>
  <c r="B597" i="2"/>
  <c r="B595" i="2"/>
  <c r="B593" i="2"/>
  <c r="B589" i="2"/>
  <c r="B584" i="2"/>
  <c r="B582" i="2"/>
  <c r="B581" i="2"/>
  <c r="B580" i="2"/>
  <c r="B571" i="2"/>
  <c r="B570" i="2"/>
  <c r="B569" i="2"/>
  <c r="B561" i="2"/>
  <c r="B551" i="2"/>
  <c r="B547" i="2"/>
  <c r="B543" i="2"/>
  <c r="B542" i="2"/>
  <c r="B538" i="2"/>
  <c r="B537" i="2"/>
  <c r="B535" i="2"/>
  <c r="B533" i="2"/>
  <c r="B528" i="2"/>
  <c r="B521" i="2"/>
  <c r="B517" i="2"/>
  <c r="B515" i="2"/>
  <c r="B510" i="2"/>
  <c r="B509" i="2"/>
  <c r="B505" i="2"/>
  <c r="B503" i="2"/>
  <c r="B499" i="2"/>
  <c r="B492" i="2"/>
  <c r="B487" i="2"/>
  <c r="B484" i="2"/>
  <c r="B481" i="2"/>
  <c r="E2580" i="1" s="1"/>
  <c r="B480" i="2"/>
  <c r="B475" i="2"/>
  <c r="B471" i="2"/>
  <c r="B463" i="2"/>
  <c r="B462" i="2"/>
  <c r="B461" i="2"/>
  <c r="B460" i="2"/>
  <c r="B458" i="2"/>
  <c r="B455" i="2"/>
  <c r="B444" i="2"/>
  <c r="B443" i="2"/>
  <c r="B435" i="2"/>
  <c r="B431" i="2"/>
  <c r="B427" i="2"/>
  <c r="B426" i="2"/>
  <c r="B423" i="2"/>
  <c r="B421" i="2"/>
  <c r="B419" i="2"/>
  <c r="B418" i="2"/>
  <c r="B417" i="2"/>
  <c r="B416" i="2"/>
  <c r="B412" i="2"/>
  <c r="B411" i="2"/>
  <c r="B410" i="2"/>
  <c r="B408" i="2"/>
  <c r="B405" i="2"/>
  <c r="B399" i="2"/>
  <c r="B397" i="2"/>
  <c r="B395" i="2"/>
  <c r="B394" i="2"/>
  <c r="B392" i="2"/>
  <c r="B391" i="2"/>
  <c r="B390" i="2"/>
  <c r="B388" i="2"/>
  <c r="B387" i="2"/>
  <c r="B374" i="2"/>
  <c r="B373" i="2"/>
  <c r="B372" i="2"/>
  <c r="B370" i="2"/>
  <c r="B369" i="2"/>
  <c r="B363" i="2"/>
  <c r="B355" i="2"/>
  <c r="B351" i="2"/>
  <c r="B346" i="2"/>
  <c r="B344" i="2"/>
  <c r="B343" i="2"/>
  <c r="B340" i="2"/>
  <c r="B330" i="2"/>
  <c r="B325" i="2"/>
  <c r="B321" i="2"/>
  <c r="E1748" i="1"/>
  <c r="B315" i="2"/>
  <c r="B305" i="2"/>
  <c r="B304" i="2"/>
  <c r="B303" i="2"/>
  <c r="B301" i="2"/>
  <c r="B288" i="2"/>
  <c r="B283" i="2"/>
  <c r="B273" i="2"/>
  <c r="E1492" i="1"/>
  <c r="B261" i="2"/>
  <c r="E1412" i="1" s="1"/>
  <c r="B254" i="2"/>
  <c r="B250" i="2"/>
  <c r="B245" i="2"/>
  <c r="E1348" i="1"/>
  <c r="B241" i="2"/>
  <c r="B239" i="2"/>
  <c r="B230" i="2"/>
  <c r="B222" i="2"/>
  <c r="B218" i="2"/>
  <c r="B216" i="2"/>
  <c r="B206" i="2"/>
  <c r="B205" i="2"/>
  <c r="B204" i="2"/>
  <c r="B195" i="2"/>
  <c r="B190" i="2"/>
  <c r="B189" i="2"/>
  <c r="B188" i="2"/>
  <c r="B186" i="2"/>
  <c r="B184" i="2"/>
  <c r="B182" i="2"/>
  <c r="B181" i="2"/>
  <c r="B176" i="2"/>
  <c r="B175" i="2"/>
  <c r="B174" i="2"/>
  <c r="B169" i="2"/>
  <c r="B167" i="2"/>
  <c r="B162" i="2"/>
  <c r="B153" i="2"/>
  <c r="B152" i="2"/>
  <c r="B149" i="2"/>
  <c r="E812" i="1"/>
  <c r="B144" i="2"/>
  <c r="E780" i="1"/>
  <c r="B142" i="2"/>
  <c r="B141" i="2"/>
  <c r="B131" i="2"/>
  <c r="B130" i="2"/>
  <c r="B126" i="2"/>
  <c r="B120" i="2"/>
  <c r="B117" i="2"/>
  <c r="B114" i="2"/>
  <c r="B113" i="2"/>
  <c r="B111" i="2"/>
  <c r="B106" i="2"/>
  <c r="B101" i="2"/>
  <c r="B99" i="2"/>
  <c r="B97" i="2"/>
  <c r="B94" i="2"/>
  <c r="B85" i="2"/>
  <c r="B80" i="2"/>
  <c r="B67" i="2"/>
  <c r="B62" i="2"/>
  <c r="B54" i="2"/>
  <c r="B47" i="2"/>
  <c r="B38" i="2"/>
  <c r="B37" i="2"/>
  <c r="B33" i="2"/>
  <c r="B32" i="2"/>
  <c r="B30" i="2"/>
  <c r="B27" i="2"/>
  <c r="B25" i="2"/>
  <c r="B24" i="2"/>
  <c r="B2" i="2"/>
  <c r="E5784" i="1"/>
  <c r="E5783" i="1"/>
  <c r="E5782" i="1"/>
  <c r="E5781" i="1"/>
  <c r="E5779" i="1"/>
  <c r="P5785" i="1" s="1"/>
  <c r="E5776" i="1"/>
  <c r="E5775" i="1"/>
  <c r="E5774" i="1"/>
  <c r="E5773" i="1"/>
  <c r="E5771" i="1"/>
  <c r="P5777" i="1" s="1"/>
  <c r="E5768" i="1"/>
  <c r="E5767" i="1"/>
  <c r="E5766" i="1"/>
  <c r="E5765" i="1"/>
  <c r="E5763" i="1"/>
  <c r="P5769" i="1" s="1"/>
  <c r="E5760" i="1"/>
  <c r="E5759" i="1"/>
  <c r="E5758" i="1"/>
  <c r="E5757" i="1"/>
  <c r="E5755" i="1"/>
  <c r="P5761" i="1" s="1"/>
  <c r="E5752" i="1"/>
  <c r="E5751" i="1"/>
  <c r="E5750" i="1"/>
  <c r="E5749" i="1"/>
  <c r="E5747" i="1"/>
  <c r="P5753" i="1" s="1"/>
  <c r="E5744" i="1"/>
  <c r="E5743" i="1"/>
  <c r="E5742" i="1"/>
  <c r="E5741" i="1"/>
  <c r="E5739" i="1"/>
  <c r="P5745" i="1" s="1"/>
  <c r="E5736" i="1"/>
  <c r="E5735" i="1"/>
  <c r="E5734" i="1"/>
  <c r="E5733" i="1"/>
  <c r="E5732" i="1"/>
  <c r="E5731" i="1"/>
  <c r="P5737" i="1" s="1"/>
  <c r="E5728" i="1"/>
  <c r="E5727" i="1"/>
  <c r="E5726" i="1"/>
  <c r="E5725" i="1"/>
  <c r="E5723" i="1"/>
  <c r="P5729" i="1" s="1"/>
  <c r="E5720" i="1"/>
  <c r="E5719" i="1"/>
  <c r="E5718" i="1"/>
  <c r="E5717" i="1"/>
  <c r="E5716" i="1"/>
  <c r="E5715" i="1"/>
  <c r="P5721" i="1" s="1"/>
  <c r="E5712" i="1"/>
  <c r="E5711" i="1"/>
  <c r="E5710" i="1"/>
  <c r="E5709" i="1"/>
  <c r="E5707" i="1"/>
  <c r="P5713" i="1" s="1"/>
  <c r="E5704" i="1"/>
  <c r="E5703" i="1"/>
  <c r="E5702" i="1"/>
  <c r="E5701" i="1"/>
  <c r="E5699" i="1"/>
  <c r="P5705" i="1" s="1"/>
  <c r="E5696" i="1"/>
  <c r="E5695" i="1"/>
  <c r="E5694" i="1"/>
  <c r="E5693" i="1"/>
  <c r="E5691" i="1"/>
  <c r="P5697" i="1" s="1"/>
  <c r="E5688" i="1"/>
  <c r="E5687" i="1"/>
  <c r="E5686" i="1"/>
  <c r="E5685" i="1"/>
  <c r="E5683" i="1"/>
  <c r="P5689" i="1" s="1"/>
  <c r="E5680" i="1"/>
  <c r="E5679" i="1"/>
  <c r="E5678" i="1"/>
  <c r="E5677" i="1"/>
  <c r="E5675" i="1"/>
  <c r="P5681" i="1" s="1"/>
  <c r="E5672" i="1"/>
  <c r="E5671" i="1"/>
  <c r="E5670" i="1"/>
  <c r="E5669" i="1"/>
  <c r="E5667" i="1"/>
  <c r="P5673" i="1" s="1"/>
  <c r="E5664" i="1"/>
  <c r="E5663" i="1"/>
  <c r="E5662" i="1"/>
  <c r="E5661" i="1"/>
  <c r="E5659" i="1"/>
  <c r="P5665" i="1" s="1"/>
  <c r="E5656" i="1"/>
  <c r="E5655" i="1"/>
  <c r="E5654" i="1"/>
  <c r="E5653" i="1"/>
  <c r="E5651" i="1"/>
  <c r="P5657" i="1" s="1"/>
  <c r="E5648" i="1"/>
  <c r="E5647" i="1"/>
  <c r="E5646" i="1"/>
  <c r="E5645" i="1"/>
  <c r="E5643" i="1"/>
  <c r="P5649" i="1" s="1"/>
  <c r="E5640" i="1"/>
  <c r="E5639" i="1"/>
  <c r="E5638" i="1"/>
  <c r="E5637" i="1"/>
  <c r="E5635" i="1"/>
  <c r="P5641" i="1" s="1"/>
  <c r="E5632" i="1"/>
  <c r="E5631" i="1"/>
  <c r="E5630" i="1"/>
  <c r="E5629" i="1"/>
  <c r="E5627" i="1"/>
  <c r="P5633" i="1" s="1"/>
  <c r="E5624" i="1"/>
  <c r="E5623" i="1"/>
  <c r="E5622" i="1"/>
  <c r="E5621" i="1"/>
  <c r="E5619" i="1"/>
  <c r="P5625" i="1" s="1"/>
  <c r="E5616" i="1"/>
  <c r="E5615" i="1"/>
  <c r="E5614" i="1"/>
  <c r="E5613" i="1"/>
  <c r="E5611" i="1"/>
  <c r="P5617" i="1" s="1"/>
  <c r="E5608" i="1"/>
  <c r="E5607" i="1"/>
  <c r="E5606" i="1"/>
  <c r="E5605" i="1"/>
  <c r="E5603" i="1"/>
  <c r="P5609" i="1" s="1"/>
  <c r="E5600" i="1"/>
  <c r="E5599" i="1"/>
  <c r="E5598" i="1"/>
  <c r="E5597" i="1"/>
  <c r="E5595" i="1"/>
  <c r="P5601" i="1" s="1"/>
  <c r="E5592" i="1"/>
  <c r="E5591" i="1"/>
  <c r="E5590" i="1"/>
  <c r="E5589" i="1"/>
  <c r="E5587" i="1"/>
  <c r="P5593" i="1" s="1"/>
  <c r="E5584" i="1"/>
  <c r="E5583" i="1"/>
  <c r="E5582" i="1"/>
  <c r="E5581" i="1"/>
  <c r="E5579" i="1"/>
  <c r="P5585" i="1" s="1"/>
  <c r="E5576" i="1"/>
  <c r="E5575" i="1"/>
  <c r="E5574" i="1"/>
  <c r="E5573" i="1"/>
  <c r="E5572" i="1"/>
  <c r="E5571" i="1"/>
  <c r="P5577" i="1" s="1"/>
  <c r="E5568" i="1"/>
  <c r="E5567" i="1"/>
  <c r="E5566" i="1"/>
  <c r="E5565" i="1"/>
  <c r="E5563" i="1"/>
  <c r="P5569" i="1" s="1"/>
  <c r="E5560" i="1"/>
  <c r="E5559" i="1"/>
  <c r="E5558" i="1"/>
  <c r="E5557" i="1"/>
  <c r="E5555" i="1"/>
  <c r="P5561" i="1" s="1"/>
  <c r="E5552" i="1"/>
  <c r="E5551" i="1"/>
  <c r="E5550" i="1"/>
  <c r="E5549" i="1"/>
  <c r="E5547" i="1"/>
  <c r="P5553" i="1" s="1"/>
  <c r="E5544" i="1"/>
  <c r="E5543" i="1"/>
  <c r="E5542" i="1"/>
  <c r="E5541" i="1"/>
  <c r="E5539" i="1"/>
  <c r="P5545" i="1" s="1"/>
  <c r="E5536" i="1"/>
  <c r="E5535" i="1"/>
  <c r="E5534" i="1"/>
  <c r="E5533" i="1"/>
  <c r="E5531" i="1"/>
  <c r="P5537" i="1" s="1"/>
  <c r="E5528" i="1"/>
  <c r="E5527" i="1"/>
  <c r="E5526" i="1"/>
  <c r="E5525" i="1"/>
  <c r="E5524" i="1"/>
  <c r="E5523" i="1"/>
  <c r="P5529" i="1" s="1"/>
  <c r="E5520" i="1"/>
  <c r="E5519" i="1"/>
  <c r="E5518" i="1"/>
  <c r="E5517" i="1"/>
  <c r="E5515" i="1"/>
  <c r="P5521" i="1" s="1"/>
  <c r="E5512" i="1"/>
  <c r="E5511" i="1"/>
  <c r="E5510" i="1"/>
  <c r="E5509" i="1"/>
  <c r="E5507" i="1"/>
  <c r="P5513" i="1" s="1"/>
  <c r="E5504" i="1"/>
  <c r="E5503" i="1"/>
  <c r="E5502" i="1"/>
  <c r="E5501" i="1"/>
  <c r="E5499" i="1"/>
  <c r="P5505" i="1" s="1"/>
  <c r="E5496" i="1"/>
  <c r="E5495" i="1"/>
  <c r="E5494" i="1"/>
  <c r="E5493" i="1"/>
  <c r="E5491" i="1"/>
  <c r="P5497" i="1" s="1"/>
  <c r="E5488" i="1"/>
  <c r="E5487" i="1"/>
  <c r="E5486" i="1"/>
  <c r="E5485" i="1"/>
  <c r="E5483" i="1"/>
  <c r="P5489" i="1" s="1"/>
  <c r="E5480" i="1"/>
  <c r="E5479" i="1"/>
  <c r="E5478" i="1"/>
  <c r="E5477" i="1"/>
  <c r="E5475" i="1"/>
  <c r="P5481" i="1" s="1"/>
  <c r="E5472" i="1"/>
  <c r="E5471" i="1"/>
  <c r="E5470" i="1"/>
  <c r="E5469" i="1"/>
  <c r="E5467" i="1"/>
  <c r="P5473" i="1" s="1"/>
  <c r="E5464" i="1"/>
  <c r="E5463" i="1"/>
  <c r="E5462" i="1"/>
  <c r="E5461" i="1"/>
  <c r="E5459" i="1"/>
  <c r="P5465" i="1" s="1"/>
  <c r="E5456" i="1"/>
  <c r="E5455" i="1"/>
  <c r="E5454" i="1"/>
  <c r="E5453" i="1"/>
  <c r="E5451" i="1"/>
  <c r="P5457" i="1" s="1"/>
  <c r="E5448" i="1"/>
  <c r="E5447" i="1"/>
  <c r="E5446" i="1"/>
  <c r="E5445" i="1"/>
  <c r="E5444" i="1"/>
  <c r="E5443" i="1"/>
  <c r="P5449" i="1" s="1"/>
  <c r="E5440" i="1"/>
  <c r="E5439" i="1"/>
  <c r="E5438" i="1"/>
  <c r="E5437" i="1"/>
  <c r="E5435" i="1"/>
  <c r="P5441" i="1" s="1"/>
  <c r="E5432" i="1"/>
  <c r="E5431" i="1"/>
  <c r="E5430" i="1"/>
  <c r="E5429" i="1"/>
  <c r="E5427" i="1"/>
  <c r="P5433" i="1" s="1"/>
  <c r="E5424" i="1"/>
  <c r="E5423" i="1"/>
  <c r="E5422" i="1"/>
  <c r="E5421" i="1"/>
  <c r="E5419" i="1"/>
  <c r="P5425" i="1" s="1"/>
  <c r="E5416" i="1"/>
  <c r="E5415" i="1"/>
  <c r="E5414" i="1"/>
  <c r="E5413" i="1"/>
  <c r="E5411" i="1"/>
  <c r="P5417" i="1" s="1"/>
  <c r="E5408" i="1"/>
  <c r="E5407" i="1"/>
  <c r="E5406" i="1"/>
  <c r="E5405" i="1"/>
  <c r="E5403" i="1"/>
  <c r="P5409" i="1" s="1"/>
  <c r="E5400" i="1"/>
  <c r="E5399" i="1"/>
  <c r="E5398" i="1"/>
  <c r="E5397" i="1"/>
  <c r="E5396" i="1"/>
  <c r="E5395" i="1"/>
  <c r="P5401" i="1" s="1"/>
  <c r="E5392" i="1"/>
  <c r="E5391" i="1"/>
  <c r="E5390" i="1"/>
  <c r="E5389" i="1"/>
  <c r="E5387" i="1"/>
  <c r="P5393" i="1" s="1"/>
  <c r="E5384" i="1"/>
  <c r="E5383" i="1"/>
  <c r="E5382" i="1"/>
  <c r="E5381" i="1"/>
  <c r="E5379" i="1"/>
  <c r="P5385" i="1" s="1"/>
  <c r="E5376" i="1"/>
  <c r="E5375" i="1"/>
  <c r="E5374" i="1"/>
  <c r="E5373" i="1"/>
  <c r="E5371" i="1"/>
  <c r="P5377" i="1" s="1"/>
  <c r="E5368" i="1"/>
  <c r="E5367" i="1"/>
  <c r="E5366" i="1"/>
  <c r="E5365" i="1"/>
  <c r="E5363" i="1"/>
  <c r="P5369" i="1" s="1"/>
  <c r="E5360" i="1"/>
  <c r="E5359" i="1"/>
  <c r="E5358" i="1"/>
  <c r="E5357" i="1"/>
  <c r="E5355" i="1"/>
  <c r="P5361" i="1" s="1"/>
  <c r="E5352" i="1"/>
  <c r="E5351" i="1"/>
  <c r="E5350" i="1"/>
  <c r="E5349" i="1"/>
  <c r="E5347" i="1"/>
  <c r="P5353" i="1" s="1"/>
  <c r="E5344" i="1"/>
  <c r="E5343" i="1"/>
  <c r="E5342" i="1"/>
  <c r="E5341" i="1"/>
  <c r="E5339" i="1"/>
  <c r="P5345" i="1" s="1"/>
  <c r="E5336" i="1"/>
  <c r="E5335" i="1"/>
  <c r="E5334" i="1"/>
  <c r="E5333" i="1"/>
  <c r="E5331" i="1"/>
  <c r="P5337" i="1" s="1"/>
  <c r="E5328" i="1"/>
  <c r="E5327" i="1"/>
  <c r="E5326" i="1"/>
  <c r="E5325" i="1"/>
  <c r="E5323" i="1"/>
  <c r="P5329" i="1" s="1"/>
  <c r="E5320" i="1"/>
  <c r="E5319" i="1"/>
  <c r="E5318" i="1"/>
  <c r="E5317" i="1"/>
  <c r="E5316" i="1"/>
  <c r="E5315" i="1"/>
  <c r="P5321" i="1" s="1"/>
  <c r="E5312" i="1"/>
  <c r="E5311" i="1"/>
  <c r="E5310" i="1"/>
  <c r="E5309" i="1"/>
  <c r="E5307" i="1"/>
  <c r="P5313" i="1" s="1"/>
  <c r="E5304" i="1"/>
  <c r="E5303" i="1"/>
  <c r="E5302" i="1"/>
  <c r="E5301" i="1"/>
  <c r="E5299" i="1"/>
  <c r="P5305" i="1" s="1"/>
  <c r="E5296" i="1"/>
  <c r="E5295" i="1"/>
  <c r="E5294" i="1"/>
  <c r="E5293" i="1"/>
  <c r="E5291" i="1"/>
  <c r="P5297" i="1" s="1"/>
  <c r="E5288" i="1"/>
  <c r="E5287" i="1"/>
  <c r="E5286" i="1"/>
  <c r="E5285" i="1"/>
  <c r="E5283" i="1"/>
  <c r="P5289" i="1" s="1"/>
  <c r="E5280" i="1"/>
  <c r="E5279" i="1"/>
  <c r="E5278" i="1"/>
  <c r="E5277" i="1"/>
  <c r="E5275" i="1"/>
  <c r="P5281" i="1" s="1"/>
  <c r="E5272" i="1"/>
  <c r="E5271" i="1"/>
  <c r="E5270" i="1"/>
  <c r="E5269" i="1"/>
  <c r="E5268" i="1"/>
  <c r="E5267" i="1"/>
  <c r="P5273" i="1" s="1"/>
  <c r="E5264" i="1"/>
  <c r="E5263" i="1"/>
  <c r="E5262" i="1"/>
  <c r="E5261" i="1"/>
  <c r="E5259" i="1"/>
  <c r="P5265" i="1" s="1"/>
  <c r="E5256" i="1"/>
  <c r="E5255" i="1"/>
  <c r="E5254" i="1"/>
  <c r="E5253" i="1"/>
  <c r="E5251" i="1"/>
  <c r="P5257" i="1" s="1"/>
  <c r="E5248" i="1"/>
  <c r="E5247" i="1"/>
  <c r="E5246" i="1"/>
  <c r="E5245" i="1"/>
  <c r="E5243" i="1"/>
  <c r="P5249" i="1" s="1"/>
  <c r="E5240" i="1"/>
  <c r="E5239" i="1"/>
  <c r="E5238" i="1"/>
  <c r="E5237" i="1"/>
  <c r="E5235" i="1"/>
  <c r="P5241" i="1" s="1"/>
  <c r="E5232" i="1"/>
  <c r="E5231" i="1"/>
  <c r="E5230" i="1"/>
  <c r="E5229" i="1"/>
  <c r="E5227" i="1"/>
  <c r="P5233" i="1" s="1"/>
  <c r="E5224" i="1"/>
  <c r="E5223" i="1"/>
  <c r="E5222" i="1"/>
  <c r="E5221" i="1"/>
  <c r="E5219" i="1"/>
  <c r="P5225" i="1" s="1"/>
  <c r="E5216" i="1"/>
  <c r="E5215" i="1"/>
  <c r="E5214" i="1"/>
  <c r="E5213" i="1"/>
  <c r="E5211" i="1"/>
  <c r="P5217" i="1" s="1"/>
  <c r="E5208" i="1"/>
  <c r="E5207" i="1"/>
  <c r="E5206" i="1"/>
  <c r="E5205" i="1"/>
  <c r="E5203" i="1"/>
  <c r="P5209" i="1" s="1"/>
  <c r="E5200" i="1"/>
  <c r="E5199" i="1"/>
  <c r="E5198" i="1"/>
  <c r="E5197" i="1"/>
  <c r="E5195" i="1"/>
  <c r="P5201" i="1" s="1"/>
  <c r="E5192" i="1"/>
  <c r="E5191" i="1"/>
  <c r="E5190" i="1"/>
  <c r="E5189" i="1"/>
  <c r="E5188" i="1"/>
  <c r="E5187" i="1"/>
  <c r="P5193" i="1" s="1"/>
  <c r="E5184" i="1"/>
  <c r="E5183" i="1"/>
  <c r="E5182" i="1"/>
  <c r="E5181" i="1"/>
  <c r="E5179" i="1"/>
  <c r="P5185" i="1" s="1"/>
  <c r="E5176" i="1"/>
  <c r="E5175" i="1"/>
  <c r="E5174" i="1"/>
  <c r="E5173" i="1"/>
  <c r="E5171" i="1"/>
  <c r="P5177" i="1" s="1"/>
  <c r="E5168" i="1"/>
  <c r="E5167" i="1"/>
  <c r="E5166" i="1"/>
  <c r="E5165" i="1"/>
  <c r="E5163" i="1"/>
  <c r="P5169" i="1" s="1"/>
  <c r="E5160" i="1"/>
  <c r="E5159" i="1"/>
  <c r="E5158" i="1"/>
  <c r="E5157" i="1"/>
  <c r="E5155" i="1"/>
  <c r="P5161" i="1" s="1"/>
  <c r="E5152" i="1"/>
  <c r="E5151" i="1"/>
  <c r="E5150" i="1"/>
  <c r="E5149" i="1"/>
  <c r="E5147" i="1"/>
  <c r="P5153" i="1" s="1"/>
  <c r="E5144" i="1"/>
  <c r="E5143" i="1"/>
  <c r="E5142" i="1"/>
  <c r="E5141" i="1"/>
  <c r="E5140" i="1"/>
  <c r="E5139" i="1"/>
  <c r="P5145" i="1" s="1"/>
  <c r="E5136" i="1"/>
  <c r="E5135" i="1"/>
  <c r="E5134" i="1"/>
  <c r="E5133" i="1"/>
  <c r="E5131" i="1"/>
  <c r="P5137" i="1" s="1"/>
  <c r="E5128" i="1"/>
  <c r="E5127" i="1"/>
  <c r="E5126" i="1"/>
  <c r="E5125" i="1"/>
  <c r="E5123" i="1"/>
  <c r="P5129" i="1" s="1"/>
  <c r="E5120" i="1"/>
  <c r="E5119" i="1"/>
  <c r="E5118" i="1"/>
  <c r="E5117" i="1"/>
  <c r="E5115" i="1"/>
  <c r="P5121" i="1" s="1"/>
  <c r="E5112" i="1"/>
  <c r="E5111" i="1"/>
  <c r="E5110" i="1"/>
  <c r="E5109" i="1"/>
  <c r="E5107" i="1"/>
  <c r="P5113" i="1" s="1"/>
  <c r="E5104" i="1"/>
  <c r="E5103" i="1"/>
  <c r="E5102" i="1"/>
  <c r="E5101" i="1"/>
  <c r="E5099" i="1"/>
  <c r="P5105" i="1" s="1"/>
  <c r="E5096" i="1"/>
  <c r="E5095" i="1"/>
  <c r="E5094" i="1"/>
  <c r="E5093" i="1"/>
  <c r="E5091" i="1"/>
  <c r="P5097" i="1" s="1"/>
  <c r="E5088" i="1"/>
  <c r="E5087" i="1"/>
  <c r="E5086" i="1"/>
  <c r="E5085" i="1"/>
  <c r="E5083" i="1"/>
  <c r="P5089" i="1" s="1"/>
  <c r="E5080" i="1"/>
  <c r="E5079" i="1"/>
  <c r="E5078" i="1"/>
  <c r="E5077" i="1"/>
  <c r="E5075" i="1"/>
  <c r="P5081" i="1" s="1"/>
  <c r="E5072" i="1"/>
  <c r="E5071" i="1"/>
  <c r="E5070" i="1"/>
  <c r="E5069" i="1"/>
  <c r="E5067" i="1"/>
  <c r="P5073" i="1" s="1"/>
  <c r="E5064" i="1"/>
  <c r="E5063" i="1"/>
  <c r="E5062" i="1"/>
  <c r="E5061" i="1"/>
  <c r="E5060" i="1"/>
  <c r="E5059" i="1"/>
  <c r="P5065" i="1" s="1"/>
  <c r="E5056" i="1"/>
  <c r="E5055" i="1"/>
  <c r="E5054" i="1"/>
  <c r="E5053" i="1"/>
  <c r="E5051" i="1"/>
  <c r="P5057" i="1" s="1"/>
  <c r="E5048" i="1"/>
  <c r="E5047" i="1"/>
  <c r="E5046" i="1"/>
  <c r="E5045" i="1"/>
  <c r="E5043" i="1"/>
  <c r="P5049" i="1" s="1"/>
  <c r="E5040" i="1"/>
  <c r="E5039" i="1"/>
  <c r="E5038" i="1"/>
  <c r="E5037" i="1"/>
  <c r="E5035" i="1"/>
  <c r="P5041" i="1" s="1"/>
  <c r="E5032" i="1"/>
  <c r="E5031" i="1"/>
  <c r="E5030" i="1"/>
  <c r="E5029" i="1"/>
  <c r="E5027" i="1"/>
  <c r="P5033" i="1" s="1"/>
  <c r="E5024" i="1"/>
  <c r="E5023" i="1"/>
  <c r="E5022" i="1"/>
  <c r="E5021" i="1"/>
  <c r="E5019" i="1"/>
  <c r="P5025" i="1" s="1"/>
  <c r="E5016" i="1"/>
  <c r="E5015" i="1"/>
  <c r="E5014" i="1"/>
  <c r="E5013" i="1"/>
  <c r="E5012" i="1"/>
  <c r="E5011" i="1"/>
  <c r="P5017" i="1" s="1"/>
  <c r="E5008" i="1"/>
  <c r="E5007" i="1"/>
  <c r="E5006" i="1"/>
  <c r="E5005" i="1"/>
  <c r="E5003" i="1"/>
  <c r="P5009" i="1" s="1"/>
  <c r="E5000" i="1"/>
  <c r="E4999" i="1"/>
  <c r="E4998" i="1"/>
  <c r="E4997" i="1"/>
  <c r="E4996" i="1"/>
  <c r="E4995" i="1"/>
  <c r="P5001" i="1" s="1"/>
  <c r="E4992" i="1"/>
  <c r="E4991" i="1"/>
  <c r="E4990" i="1"/>
  <c r="E4989" i="1"/>
  <c r="E4987" i="1"/>
  <c r="P4993" i="1" s="1"/>
  <c r="E4984" i="1"/>
  <c r="E4983" i="1"/>
  <c r="E4982" i="1"/>
  <c r="E4981" i="1"/>
  <c r="E4979" i="1"/>
  <c r="P4985" i="1" s="1"/>
  <c r="E4976" i="1"/>
  <c r="E4975" i="1"/>
  <c r="E4974" i="1"/>
  <c r="E4973" i="1"/>
  <c r="E4971" i="1"/>
  <c r="P4977" i="1" s="1"/>
  <c r="E4968" i="1"/>
  <c r="E4967" i="1"/>
  <c r="E4966" i="1"/>
  <c r="E4965" i="1"/>
  <c r="E4963" i="1"/>
  <c r="P4969" i="1" s="1"/>
  <c r="E4960" i="1"/>
  <c r="E4959" i="1"/>
  <c r="E4958" i="1"/>
  <c r="E4957" i="1"/>
  <c r="E4955" i="1"/>
  <c r="P4961" i="1" s="1"/>
  <c r="E4952" i="1"/>
  <c r="E4951" i="1"/>
  <c r="E4950" i="1"/>
  <c r="E4949" i="1"/>
  <c r="E4947" i="1"/>
  <c r="P4953" i="1" s="1"/>
  <c r="E4944" i="1"/>
  <c r="E4943" i="1"/>
  <c r="E4942" i="1"/>
  <c r="E4941" i="1"/>
  <c r="E4939" i="1"/>
  <c r="P4945" i="1" s="1"/>
  <c r="E4936" i="1"/>
  <c r="E4935" i="1"/>
  <c r="E4934" i="1"/>
  <c r="E4933" i="1"/>
  <c r="E4931" i="1"/>
  <c r="P4937" i="1" s="1"/>
  <c r="E4928" i="1"/>
  <c r="E4927" i="1"/>
  <c r="E4926" i="1"/>
  <c r="E4925" i="1"/>
  <c r="E4923" i="1"/>
  <c r="P4929" i="1" s="1"/>
  <c r="E4920" i="1"/>
  <c r="E4919" i="1"/>
  <c r="E4918" i="1"/>
  <c r="E4917" i="1"/>
  <c r="E4915" i="1"/>
  <c r="P4921" i="1" s="1"/>
  <c r="E4912" i="1"/>
  <c r="E4911" i="1"/>
  <c r="E4910" i="1"/>
  <c r="E4909" i="1"/>
  <c r="E4908" i="1"/>
  <c r="E4907" i="1"/>
  <c r="P4913" i="1" s="1"/>
  <c r="E4904" i="1"/>
  <c r="E4903" i="1"/>
  <c r="E4902" i="1"/>
  <c r="E4901" i="1"/>
  <c r="E4899" i="1"/>
  <c r="P4905" i="1" s="1"/>
  <c r="E4896" i="1"/>
  <c r="E4895" i="1"/>
  <c r="E4894" i="1"/>
  <c r="E4893" i="1"/>
  <c r="E4892" i="1"/>
  <c r="E4891" i="1"/>
  <c r="P4897" i="1" s="1"/>
  <c r="E4888" i="1"/>
  <c r="E4887" i="1"/>
  <c r="E4886" i="1"/>
  <c r="E4885" i="1"/>
  <c r="E4883" i="1"/>
  <c r="P4889" i="1" s="1"/>
  <c r="E4880" i="1"/>
  <c r="E4879" i="1"/>
  <c r="E4878" i="1"/>
  <c r="E4877" i="1"/>
  <c r="E4875" i="1"/>
  <c r="P4881" i="1" s="1"/>
  <c r="E4872" i="1"/>
  <c r="E4871" i="1"/>
  <c r="E4870" i="1"/>
  <c r="E4869" i="1"/>
  <c r="E4867" i="1"/>
  <c r="P4873" i="1" s="1"/>
  <c r="E4864" i="1"/>
  <c r="E4863" i="1"/>
  <c r="E4862" i="1"/>
  <c r="E4861" i="1"/>
  <c r="E4860" i="1"/>
  <c r="E4859" i="1"/>
  <c r="P4865" i="1" s="1"/>
  <c r="E4856" i="1"/>
  <c r="E4855" i="1"/>
  <c r="E4854" i="1"/>
  <c r="E4853" i="1"/>
  <c r="E4851" i="1"/>
  <c r="P4857" i="1" s="1"/>
  <c r="E4848" i="1"/>
  <c r="E4847" i="1"/>
  <c r="E4846" i="1"/>
  <c r="E4845" i="1"/>
  <c r="E4844" i="1"/>
  <c r="E4843" i="1"/>
  <c r="P4849" i="1" s="1"/>
  <c r="E4840" i="1"/>
  <c r="E4839" i="1"/>
  <c r="E4838" i="1"/>
  <c r="E4837" i="1"/>
  <c r="E4835" i="1"/>
  <c r="P4841" i="1" s="1"/>
  <c r="E4832" i="1"/>
  <c r="E4831" i="1"/>
  <c r="E4830" i="1"/>
  <c r="E4829" i="1"/>
  <c r="E4828" i="1"/>
  <c r="E4827" i="1"/>
  <c r="P4833" i="1" s="1"/>
  <c r="E4824" i="1"/>
  <c r="E4823" i="1"/>
  <c r="E4822" i="1"/>
  <c r="E4821" i="1"/>
  <c r="E4819" i="1"/>
  <c r="P4825" i="1" s="1"/>
  <c r="E4816" i="1"/>
  <c r="E4815" i="1"/>
  <c r="E4814" i="1"/>
  <c r="E4813" i="1"/>
  <c r="E4812" i="1"/>
  <c r="E4811" i="1"/>
  <c r="P4817" i="1" s="1"/>
  <c r="E4808" i="1"/>
  <c r="E4807" i="1"/>
  <c r="E4806" i="1"/>
  <c r="E4805" i="1"/>
  <c r="E4803" i="1"/>
  <c r="P4809" i="1" s="1"/>
  <c r="E4800" i="1"/>
  <c r="E4799" i="1"/>
  <c r="E4798" i="1"/>
  <c r="E4797" i="1"/>
  <c r="E4796" i="1"/>
  <c r="E4795" i="1"/>
  <c r="P4801" i="1" s="1"/>
  <c r="E4792" i="1"/>
  <c r="E4791" i="1"/>
  <c r="E4790" i="1"/>
  <c r="E4789" i="1"/>
  <c r="E4787" i="1"/>
  <c r="P4793" i="1" s="1"/>
  <c r="E4784" i="1"/>
  <c r="E4783" i="1"/>
  <c r="E4782" i="1"/>
  <c r="E4781" i="1"/>
  <c r="E4780" i="1"/>
  <c r="E4779" i="1"/>
  <c r="P4785" i="1" s="1"/>
  <c r="E4776" i="1"/>
  <c r="E4775" i="1"/>
  <c r="E4774" i="1"/>
  <c r="E4773" i="1"/>
  <c r="E4771" i="1"/>
  <c r="P4777" i="1" s="1"/>
  <c r="E4768" i="1"/>
  <c r="E4767" i="1"/>
  <c r="E4766" i="1"/>
  <c r="E4765" i="1"/>
  <c r="E4764" i="1"/>
  <c r="E4763" i="1"/>
  <c r="P4769" i="1" s="1"/>
  <c r="E4760" i="1"/>
  <c r="E4759" i="1"/>
  <c r="E4758" i="1"/>
  <c r="E4757" i="1"/>
  <c r="E4755" i="1"/>
  <c r="P4761" i="1" s="1"/>
  <c r="E4752" i="1"/>
  <c r="E4751" i="1"/>
  <c r="E4750" i="1"/>
  <c r="E4749" i="1"/>
  <c r="E4748" i="1"/>
  <c r="E4747" i="1"/>
  <c r="P4753" i="1" s="1"/>
  <c r="E4744" i="1"/>
  <c r="E4743" i="1"/>
  <c r="E4742" i="1"/>
  <c r="E4741" i="1"/>
  <c r="E4739" i="1"/>
  <c r="P4745" i="1" s="1"/>
  <c r="E4736" i="1"/>
  <c r="E4735" i="1"/>
  <c r="E4734" i="1"/>
  <c r="E4733" i="1"/>
  <c r="E4731" i="1"/>
  <c r="P4737" i="1" s="1"/>
  <c r="E4728" i="1"/>
  <c r="E4727" i="1"/>
  <c r="E4726" i="1"/>
  <c r="E4725" i="1"/>
  <c r="E4723" i="1"/>
  <c r="P4729" i="1" s="1"/>
  <c r="E4720" i="1"/>
  <c r="E4719" i="1"/>
  <c r="E4718" i="1"/>
  <c r="E4717" i="1"/>
  <c r="E4716" i="1"/>
  <c r="E4715" i="1"/>
  <c r="P4721" i="1" s="1"/>
  <c r="E4712" i="1"/>
  <c r="E4711" i="1"/>
  <c r="E4710" i="1"/>
  <c r="E4709" i="1"/>
  <c r="E4707" i="1"/>
  <c r="P4713" i="1" s="1"/>
  <c r="E4704" i="1"/>
  <c r="E4703" i="1"/>
  <c r="E4702" i="1"/>
  <c r="E4701" i="1"/>
  <c r="E4699" i="1"/>
  <c r="P4705" i="1" s="1"/>
  <c r="E4696" i="1"/>
  <c r="E4695" i="1"/>
  <c r="E4694" i="1"/>
  <c r="E4693" i="1"/>
  <c r="E4691" i="1"/>
  <c r="P4697" i="1" s="1"/>
  <c r="E4688" i="1"/>
  <c r="E4687" i="1"/>
  <c r="E4686" i="1"/>
  <c r="E4685" i="1"/>
  <c r="E4684" i="1"/>
  <c r="E4683" i="1"/>
  <c r="P4689" i="1" s="1"/>
  <c r="E4680" i="1"/>
  <c r="E4679" i="1"/>
  <c r="E4678" i="1"/>
  <c r="E4677" i="1"/>
  <c r="E4675" i="1"/>
  <c r="P4681" i="1" s="1"/>
  <c r="E4672" i="1"/>
  <c r="E4671" i="1"/>
  <c r="E4670" i="1"/>
  <c r="E4669" i="1"/>
  <c r="E4668" i="1"/>
  <c r="E4667" i="1"/>
  <c r="P4673" i="1" s="1"/>
  <c r="E4664" i="1"/>
  <c r="E4663" i="1"/>
  <c r="E4662" i="1"/>
  <c r="E4661" i="1"/>
  <c r="E4659" i="1"/>
  <c r="P4665" i="1" s="1"/>
  <c r="E4656" i="1"/>
  <c r="E4655" i="1"/>
  <c r="E4654" i="1"/>
  <c r="E4653" i="1"/>
  <c r="E4651" i="1"/>
  <c r="P4657" i="1" s="1"/>
  <c r="E4648" i="1"/>
  <c r="E4647" i="1"/>
  <c r="E4646" i="1"/>
  <c r="E4645" i="1"/>
  <c r="E4643" i="1"/>
  <c r="P4649" i="1" s="1"/>
  <c r="E4640" i="1"/>
  <c r="E4639" i="1"/>
  <c r="E4638" i="1"/>
  <c r="E4637" i="1"/>
  <c r="E4635" i="1"/>
  <c r="P4641" i="1" s="1"/>
  <c r="E4632" i="1"/>
  <c r="E4631" i="1"/>
  <c r="E4630" i="1"/>
  <c r="E4629" i="1"/>
  <c r="E4627" i="1"/>
  <c r="P4633" i="1" s="1"/>
  <c r="E4624" i="1"/>
  <c r="E4623" i="1"/>
  <c r="E4622" i="1"/>
  <c r="E4621" i="1"/>
  <c r="E4619" i="1"/>
  <c r="P4625" i="1" s="1"/>
  <c r="E4616" i="1"/>
  <c r="E4615" i="1"/>
  <c r="E4614" i="1"/>
  <c r="E4613" i="1"/>
  <c r="E4611" i="1"/>
  <c r="P4617" i="1" s="1"/>
  <c r="E4608" i="1"/>
  <c r="E4607" i="1"/>
  <c r="E4606" i="1"/>
  <c r="E4605" i="1"/>
  <c r="E4603" i="1"/>
  <c r="P4609" i="1" s="1"/>
  <c r="E4600" i="1"/>
  <c r="E4599" i="1"/>
  <c r="E4598" i="1"/>
  <c r="E4597" i="1"/>
  <c r="E4595" i="1"/>
  <c r="P4601" i="1" s="1"/>
  <c r="E4592" i="1"/>
  <c r="E4591" i="1"/>
  <c r="E4590" i="1"/>
  <c r="E4589" i="1"/>
  <c r="E4587" i="1"/>
  <c r="P4593" i="1" s="1"/>
  <c r="E4584" i="1"/>
  <c r="E4583" i="1"/>
  <c r="E4582" i="1"/>
  <c r="E4581" i="1"/>
  <c r="E4579" i="1"/>
  <c r="P4585" i="1" s="1"/>
  <c r="E4576" i="1"/>
  <c r="E4575" i="1"/>
  <c r="E4574" i="1"/>
  <c r="E4573" i="1"/>
  <c r="E4571" i="1"/>
  <c r="P4577" i="1" s="1"/>
  <c r="E4568" i="1"/>
  <c r="E4567" i="1"/>
  <c r="E4566" i="1"/>
  <c r="E4565" i="1"/>
  <c r="E4563" i="1"/>
  <c r="P4569" i="1" s="1"/>
  <c r="E4560" i="1"/>
  <c r="E4559" i="1"/>
  <c r="E4558" i="1"/>
  <c r="E4557" i="1"/>
  <c r="E4555" i="1"/>
  <c r="P4561" i="1" s="1"/>
  <c r="E4552" i="1"/>
  <c r="E4551" i="1"/>
  <c r="E4550" i="1"/>
  <c r="E4549" i="1"/>
  <c r="E4547" i="1"/>
  <c r="P4553" i="1" s="1"/>
  <c r="E4544" i="1"/>
  <c r="E4543" i="1"/>
  <c r="E4542" i="1"/>
  <c r="E4541" i="1"/>
  <c r="E4539" i="1"/>
  <c r="P4545" i="1" s="1"/>
  <c r="E4536" i="1"/>
  <c r="E4535" i="1"/>
  <c r="E4534" i="1"/>
  <c r="E4533" i="1"/>
  <c r="E4532" i="1"/>
  <c r="E4531" i="1"/>
  <c r="P4537" i="1" s="1"/>
  <c r="E4528" i="1"/>
  <c r="E4527" i="1"/>
  <c r="E4526" i="1"/>
  <c r="E4525" i="1"/>
  <c r="E4523" i="1"/>
  <c r="P4529" i="1" s="1"/>
  <c r="E4520" i="1"/>
  <c r="E4519" i="1"/>
  <c r="E4518" i="1"/>
  <c r="E4517" i="1"/>
  <c r="E4515" i="1"/>
  <c r="P4521" i="1" s="1"/>
  <c r="E4512" i="1"/>
  <c r="E4511" i="1"/>
  <c r="E4510" i="1"/>
  <c r="E4509" i="1"/>
  <c r="E4508" i="1"/>
  <c r="E4507" i="1"/>
  <c r="P4513" i="1" s="1"/>
  <c r="E4504" i="1"/>
  <c r="E4503" i="1"/>
  <c r="E4502" i="1"/>
  <c r="E4501" i="1"/>
  <c r="E4499" i="1"/>
  <c r="P4505" i="1" s="1"/>
  <c r="E4496" i="1"/>
  <c r="E4495" i="1"/>
  <c r="E4494" i="1"/>
  <c r="E4493" i="1"/>
  <c r="E4491" i="1"/>
  <c r="P4497" i="1" s="1"/>
  <c r="E4488" i="1"/>
  <c r="E4487" i="1"/>
  <c r="E4486" i="1"/>
  <c r="E4485" i="1"/>
  <c r="E4483" i="1"/>
  <c r="P4489" i="1" s="1"/>
  <c r="E4480" i="1"/>
  <c r="E4479" i="1"/>
  <c r="E4478" i="1"/>
  <c r="E4477" i="1"/>
  <c r="E4475" i="1"/>
  <c r="P4481" i="1" s="1"/>
  <c r="E4472" i="1"/>
  <c r="E4471" i="1"/>
  <c r="E4470" i="1"/>
  <c r="E4469" i="1"/>
  <c r="E4467" i="1"/>
  <c r="P4473" i="1" s="1"/>
  <c r="E4464" i="1"/>
  <c r="E4463" i="1"/>
  <c r="E4462" i="1"/>
  <c r="E4461" i="1"/>
  <c r="E4460" i="1"/>
  <c r="E4459" i="1"/>
  <c r="P4465" i="1" s="1"/>
  <c r="E4456" i="1"/>
  <c r="E4455" i="1"/>
  <c r="E4454" i="1"/>
  <c r="E4453" i="1"/>
  <c r="E4451" i="1"/>
  <c r="P4457" i="1" s="1"/>
  <c r="E4448" i="1"/>
  <c r="E4447" i="1"/>
  <c r="E4446" i="1"/>
  <c r="E4445" i="1"/>
  <c r="E4443" i="1"/>
  <c r="P4449" i="1" s="1"/>
  <c r="E4440" i="1"/>
  <c r="E4439" i="1"/>
  <c r="E4438" i="1"/>
  <c r="E4437" i="1"/>
  <c r="E4435" i="1"/>
  <c r="P4441" i="1" s="1"/>
  <c r="E4432" i="1"/>
  <c r="E4431" i="1"/>
  <c r="E4430" i="1"/>
  <c r="E4429" i="1"/>
  <c r="E4427" i="1"/>
  <c r="P4433" i="1" s="1"/>
  <c r="E4424" i="1"/>
  <c r="E4423" i="1"/>
  <c r="E4422" i="1"/>
  <c r="E4421" i="1"/>
  <c r="E4419" i="1"/>
  <c r="P4425" i="1" s="1"/>
  <c r="E4416" i="1"/>
  <c r="E4415" i="1"/>
  <c r="E4414" i="1"/>
  <c r="E4413" i="1"/>
  <c r="E4411" i="1"/>
  <c r="P4417" i="1" s="1"/>
  <c r="E4408" i="1"/>
  <c r="E4407" i="1"/>
  <c r="E4406" i="1"/>
  <c r="E4405" i="1"/>
  <c r="E4403" i="1"/>
  <c r="P4409" i="1" s="1"/>
  <c r="E4400" i="1"/>
  <c r="E4399" i="1"/>
  <c r="E4398" i="1"/>
  <c r="E4397" i="1"/>
  <c r="E4395" i="1"/>
  <c r="P4401" i="1" s="1"/>
  <c r="E4392" i="1"/>
  <c r="E4391" i="1"/>
  <c r="E4390" i="1"/>
  <c r="E4389" i="1"/>
  <c r="E4388" i="1"/>
  <c r="E4387" i="1"/>
  <c r="P4393" i="1" s="1"/>
  <c r="E4384" i="1"/>
  <c r="E4383" i="1"/>
  <c r="E4382" i="1"/>
  <c r="E4381" i="1"/>
  <c r="E4379" i="1"/>
  <c r="P4385" i="1" s="1"/>
  <c r="E4376" i="1"/>
  <c r="E4375" i="1"/>
  <c r="E4374" i="1"/>
  <c r="E4373" i="1"/>
  <c r="E4371" i="1"/>
  <c r="P4377" i="1" s="1"/>
  <c r="E4368" i="1"/>
  <c r="E4367" i="1"/>
  <c r="E4366" i="1"/>
  <c r="E4365" i="1"/>
  <c r="E4363" i="1"/>
  <c r="P4369" i="1" s="1"/>
  <c r="E4360" i="1"/>
  <c r="E4359" i="1"/>
  <c r="E4358" i="1"/>
  <c r="E4357" i="1"/>
  <c r="E4355" i="1"/>
  <c r="P4361" i="1" s="1"/>
  <c r="E4352" i="1"/>
  <c r="E4351" i="1"/>
  <c r="E4350" i="1"/>
  <c r="E4349" i="1"/>
  <c r="E4347" i="1"/>
  <c r="P4353" i="1" s="1"/>
  <c r="E4344" i="1"/>
  <c r="E4343" i="1"/>
  <c r="E4342" i="1"/>
  <c r="E4341" i="1"/>
  <c r="E4340" i="1"/>
  <c r="E4339" i="1"/>
  <c r="P4345" i="1" s="1"/>
  <c r="E4336" i="1"/>
  <c r="E4335" i="1"/>
  <c r="E4334" i="1"/>
  <c r="E4333" i="1"/>
  <c r="E4331" i="1"/>
  <c r="P4337" i="1" s="1"/>
  <c r="E4328" i="1"/>
  <c r="E4327" i="1"/>
  <c r="E4326" i="1"/>
  <c r="E4325" i="1"/>
  <c r="E4323" i="1"/>
  <c r="P4329" i="1" s="1"/>
  <c r="E4320" i="1"/>
  <c r="E4319" i="1"/>
  <c r="E4318" i="1"/>
  <c r="E4317" i="1"/>
  <c r="E4315" i="1"/>
  <c r="P4321" i="1" s="1"/>
  <c r="E4312" i="1"/>
  <c r="E4311" i="1"/>
  <c r="E4310" i="1"/>
  <c r="E4309" i="1"/>
  <c r="E4307" i="1"/>
  <c r="P4313" i="1" s="1"/>
  <c r="E4304" i="1"/>
  <c r="E4303" i="1"/>
  <c r="E4302" i="1"/>
  <c r="E4301" i="1"/>
  <c r="E4299" i="1"/>
  <c r="P4305" i="1" s="1"/>
  <c r="E4296" i="1"/>
  <c r="E4295" i="1"/>
  <c r="E4294" i="1"/>
  <c r="E4293" i="1"/>
  <c r="E4292" i="1"/>
  <c r="E4291" i="1"/>
  <c r="P4297" i="1" s="1"/>
  <c r="E4288" i="1"/>
  <c r="E4287" i="1"/>
  <c r="E4286" i="1"/>
  <c r="E4285" i="1"/>
  <c r="E4283" i="1"/>
  <c r="P4289" i="1" s="1"/>
  <c r="E4280" i="1"/>
  <c r="E4279" i="1"/>
  <c r="E4278" i="1"/>
  <c r="E4277" i="1"/>
  <c r="E4276" i="1"/>
  <c r="E4275" i="1"/>
  <c r="P4281" i="1" s="1"/>
  <c r="E4272" i="1"/>
  <c r="E4271" i="1"/>
  <c r="E4270" i="1"/>
  <c r="E4269" i="1"/>
  <c r="E4267" i="1"/>
  <c r="P4273" i="1" s="1"/>
  <c r="E4264" i="1"/>
  <c r="E4263" i="1"/>
  <c r="E4262" i="1"/>
  <c r="E4261" i="1"/>
  <c r="E4259" i="1"/>
  <c r="P4265" i="1" s="1"/>
  <c r="E4256" i="1"/>
  <c r="E4255" i="1"/>
  <c r="E4254" i="1"/>
  <c r="E4253" i="1"/>
  <c r="E4251" i="1"/>
  <c r="P4257" i="1" s="1"/>
  <c r="E4248" i="1"/>
  <c r="E4247" i="1"/>
  <c r="E4246" i="1"/>
  <c r="E4245" i="1"/>
  <c r="E4243" i="1"/>
  <c r="P4249" i="1" s="1"/>
  <c r="E4240" i="1"/>
  <c r="E4239" i="1"/>
  <c r="E4238" i="1"/>
  <c r="E4237" i="1"/>
  <c r="E4235" i="1"/>
  <c r="P4241" i="1" s="1"/>
  <c r="E4232" i="1"/>
  <c r="E4231" i="1"/>
  <c r="E4230" i="1"/>
  <c r="E4229" i="1"/>
  <c r="E4228" i="1"/>
  <c r="E4227" i="1"/>
  <c r="P4233" i="1" s="1"/>
  <c r="E4224" i="1"/>
  <c r="E4223" i="1"/>
  <c r="E4222" i="1"/>
  <c r="E4221" i="1"/>
  <c r="E4219" i="1"/>
  <c r="P4225" i="1" s="1"/>
  <c r="E4216" i="1"/>
  <c r="E4215" i="1"/>
  <c r="E4214" i="1"/>
  <c r="E4213" i="1"/>
  <c r="E4212" i="1"/>
  <c r="E4211" i="1"/>
  <c r="P4217" i="1" s="1"/>
  <c r="E4208" i="1"/>
  <c r="E4207" i="1"/>
  <c r="E4206" i="1"/>
  <c r="E4205" i="1"/>
  <c r="E4203" i="1"/>
  <c r="P4209" i="1" s="1"/>
  <c r="E4200" i="1"/>
  <c r="E4199" i="1"/>
  <c r="E4198" i="1"/>
  <c r="E4197" i="1"/>
  <c r="E4195" i="1"/>
  <c r="P4201" i="1" s="1"/>
  <c r="E4192" i="1"/>
  <c r="E4191" i="1"/>
  <c r="E4190" i="1"/>
  <c r="E4189" i="1"/>
  <c r="E4187" i="1"/>
  <c r="P4193" i="1" s="1"/>
  <c r="E4184" i="1"/>
  <c r="E4183" i="1"/>
  <c r="E4182" i="1"/>
  <c r="E4181" i="1"/>
  <c r="E4179" i="1"/>
  <c r="P4185" i="1" s="1"/>
  <c r="E4176" i="1"/>
  <c r="E4175" i="1"/>
  <c r="E4174" i="1"/>
  <c r="E4173" i="1"/>
  <c r="E4171" i="1"/>
  <c r="P4177" i="1" s="1"/>
  <c r="E4168" i="1"/>
  <c r="E4167" i="1"/>
  <c r="E4166" i="1"/>
  <c r="E4165" i="1"/>
  <c r="E4164" i="1"/>
  <c r="E4163" i="1"/>
  <c r="P4169" i="1" s="1"/>
  <c r="E4160" i="1"/>
  <c r="E4159" i="1"/>
  <c r="E4158" i="1"/>
  <c r="E4157" i="1"/>
  <c r="E4155" i="1"/>
  <c r="P4161" i="1" s="1"/>
  <c r="E4152" i="1"/>
  <c r="E4151" i="1"/>
  <c r="E4150" i="1"/>
  <c r="E4149" i="1"/>
  <c r="E4148" i="1"/>
  <c r="E4147" i="1"/>
  <c r="P4153" i="1" s="1"/>
  <c r="E4144" i="1"/>
  <c r="E4143" i="1"/>
  <c r="E4142" i="1"/>
  <c r="E4141" i="1"/>
  <c r="E4139" i="1"/>
  <c r="P4145" i="1" s="1"/>
  <c r="E4136" i="1"/>
  <c r="E4135" i="1"/>
  <c r="E4134" i="1"/>
  <c r="E4133" i="1"/>
  <c r="E4131" i="1"/>
  <c r="P4137" i="1" s="1"/>
  <c r="E4128" i="1"/>
  <c r="E4127" i="1"/>
  <c r="E4126" i="1"/>
  <c r="E4125" i="1"/>
  <c r="E4123" i="1"/>
  <c r="P4129" i="1" s="1"/>
  <c r="E4120" i="1"/>
  <c r="E4119" i="1"/>
  <c r="E4118" i="1"/>
  <c r="E4117" i="1"/>
  <c r="E4115" i="1"/>
  <c r="P4121" i="1" s="1"/>
  <c r="E4112" i="1"/>
  <c r="E4111" i="1"/>
  <c r="E4110" i="1"/>
  <c r="E4109" i="1"/>
  <c r="E4107" i="1"/>
  <c r="P4113" i="1" s="1"/>
  <c r="E4104" i="1"/>
  <c r="E4103" i="1"/>
  <c r="E4102" i="1"/>
  <c r="E4101" i="1"/>
  <c r="E4100" i="1"/>
  <c r="E4099" i="1"/>
  <c r="P4105" i="1" s="1"/>
  <c r="E4096" i="1"/>
  <c r="E4095" i="1"/>
  <c r="E4094" i="1"/>
  <c r="E4093" i="1"/>
  <c r="E4091" i="1"/>
  <c r="P4097" i="1" s="1"/>
  <c r="E4088" i="1"/>
  <c r="E4087" i="1"/>
  <c r="E4086" i="1"/>
  <c r="E4085" i="1"/>
  <c r="E4083" i="1"/>
  <c r="P4089" i="1" s="1"/>
  <c r="E4080" i="1"/>
  <c r="E4079" i="1"/>
  <c r="E4078" i="1"/>
  <c r="E4077" i="1"/>
  <c r="E4076" i="1"/>
  <c r="E4075" i="1"/>
  <c r="P4081" i="1" s="1"/>
  <c r="E4072" i="1"/>
  <c r="E4071" i="1"/>
  <c r="E4070" i="1"/>
  <c r="E4069" i="1"/>
  <c r="E4067" i="1"/>
  <c r="P4073" i="1" s="1"/>
  <c r="E4064" i="1"/>
  <c r="E4063" i="1"/>
  <c r="E4062" i="1"/>
  <c r="E4061" i="1"/>
  <c r="E4060" i="1"/>
  <c r="E4059" i="1"/>
  <c r="P4065" i="1" s="1"/>
  <c r="E4056" i="1"/>
  <c r="E4055" i="1"/>
  <c r="E4054" i="1"/>
  <c r="E4053" i="1"/>
  <c r="E4051" i="1"/>
  <c r="P4057" i="1" s="1"/>
  <c r="E4048" i="1"/>
  <c r="E4047" i="1"/>
  <c r="E4046" i="1"/>
  <c r="E4045" i="1"/>
  <c r="E4043" i="1"/>
  <c r="P4049" i="1" s="1"/>
  <c r="E4040" i="1"/>
  <c r="E4039" i="1"/>
  <c r="E4038" i="1"/>
  <c r="E4037" i="1"/>
  <c r="E4035" i="1"/>
  <c r="P4041" i="1" s="1"/>
  <c r="E4032" i="1"/>
  <c r="E4031" i="1"/>
  <c r="E4030" i="1"/>
  <c r="E4029" i="1"/>
  <c r="E4027" i="1"/>
  <c r="P4033" i="1" s="1"/>
  <c r="E4024" i="1"/>
  <c r="E4023" i="1"/>
  <c r="E4022" i="1"/>
  <c r="E4021" i="1"/>
  <c r="E4019" i="1"/>
  <c r="P4025" i="1" s="1"/>
  <c r="E4016" i="1"/>
  <c r="E4015" i="1"/>
  <c r="E4014" i="1"/>
  <c r="E4013" i="1"/>
  <c r="E4012" i="1"/>
  <c r="E4011" i="1"/>
  <c r="P4017" i="1" s="1"/>
  <c r="E4008" i="1"/>
  <c r="E4007" i="1"/>
  <c r="E4006" i="1"/>
  <c r="E4005" i="1"/>
  <c r="E4003" i="1"/>
  <c r="P4009" i="1" s="1"/>
  <c r="E4000" i="1"/>
  <c r="E3999" i="1"/>
  <c r="E3998" i="1"/>
  <c r="E3997" i="1"/>
  <c r="E3996" i="1"/>
  <c r="E3995" i="1"/>
  <c r="P4001" i="1" s="1"/>
  <c r="E3992" i="1"/>
  <c r="E3991" i="1"/>
  <c r="E3990" i="1"/>
  <c r="E3989" i="1"/>
  <c r="E3987" i="1"/>
  <c r="P3993" i="1" s="1"/>
  <c r="E3984" i="1"/>
  <c r="E3983" i="1"/>
  <c r="E3982" i="1"/>
  <c r="E3981" i="1"/>
  <c r="E3979" i="1"/>
  <c r="P3985" i="1" s="1"/>
  <c r="E3976" i="1"/>
  <c r="E3975" i="1"/>
  <c r="E3974" i="1"/>
  <c r="E3973" i="1"/>
  <c r="E3971" i="1"/>
  <c r="P3977" i="1" s="1"/>
  <c r="E3968" i="1"/>
  <c r="E3967" i="1"/>
  <c r="E3966" i="1"/>
  <c r="E3965" i="1"/>
  <c r="E3963" i="1"/>
  <c r="P3969" i="1" s="1"/>
  <c r="E3960" i="1"/>
  <c r="E3959" i="1"/>
  <c r="E3958" i="1"/>
  <c r="E3957" i="1"/>
  <c r="E3955" i="1"/>
  <c r="P3961" i="1" s="1"/>
  <c r="E3952" i="1"/>
  <c r="E3951" i="1"/>
  <c r="E3950" i="1"/>
  <c r="E3949" i="1"/>
  <c r="E3948" i="1"/>
  <c r="E3947" i="1"/>
  <c r="P3953" i="1" s="1"/>
  <c r="E3944" i="1"/>
  <c r="E3943" i="1"/>
  <c r="E3942" i="1"/>
  <c r="E3941" i="1"/>
  <c r="E3939" i="1"/>
  <c r="P3945" i="1" s="1"/>
  <c r="E3936" i="1"/>
  <c r="E3935" i="1"/>
  <c r="E3934" i="1"/>
  <c r="E3933" i="1"/>
  <c r="E3932" i="1"/>
  <c r="E3931" i="1"/>
  <c r="P3937" i="1" s="1"/>
  <c r="E3928" i="1"/>
  <c r="E3927" i="1"/>
  <c r="E3926" i="1"/>
  <c r="E3925" i="1"/>
  <c r="E3923" i="1"/>
  <c r="P3929" i="1" s="1"/>
  <c r="E3920" i="1"/>
  <c r="E3919" i="1"/>
  <c r="E3918" i="1"/>
  <c r="E3917" i="1"/>
  <c r="E3915" i="1"/>
  <c r="P3921" i="1" s="1"/>
  <c r="E3912" i="1"/>
  <c r="E3911" i="1"/>
  <c r="E3910" i="1"/>
  <c r="E3909" i="1"/>
  <c r="E3908" i="1"/>
  <c r="E3907" i="1"/>
  <c r="P3913" i="1" s="1"/>
  <c r="E3904" i="1"/>
  <c r="E3903" i="1"/>
  <c r="E3902" i="1"/>
  <c r="E3901" i="1"/>
  <c r="E3900" i="1"/>
  <c r="E3899" i="1"/>
  <c r="P3905" i="1" s="1"/>
  <c r="E3896" i="1"/>
  <c r="E3895" i="1"/>
  <c r="E3894" i="1"/>
  <c r="E3893" i="1"/>
  <c r="E3892" i="1"/>
  <c r="E3891" i="1"/>
  <c r="P3897" i="1" s="1"/>
  <c r="E3888" i="1"/>
  <c r="E3887" i="1"/>
  <c r="E3886" i="1"/>
  <c r="E3885" i="1"/>
  <c r="E3884" i="1"/>
  <c r="E3883" i="1"/>
  <c r="P3889" i="1" s="1"/>
  <c r="E3880" i="1"/>
  <c r="E3879" i="1"/>
  <c r="E3878" i="1"/>
  <c r="E3877" i="1"/>
  <c r="E3876" i="1"/>
  <c r="E3875" i="1"/>
  <c r="P3881" i="1" s="1"/>
  <c r="E3872" i="1"/>
  <c r="E3871" i="1"/>
  <c r="E3870" i="1"/>
  <c r="E3869" i="1"/>
  <c r="E3868" i="1"/>
  <c r="E3867" i="1"/>
  <c r="P3873" i="1" s="1"/>
  <c r="E3864" i="1"/>
  <c r="E3863" i="1"/>
  <c r="E3862" i="1"/>
  <c r="E3861" i="1"/>
  <c r="E3859" i="1"/>
  <c r="P3865" i="1" s="1"/>
  <c r="E3856" i="1"/>
  <c r="E3855" i="1"/>
  <c r="E3854" i="1"/>
  <c r="E3853" i="1"/>
  <c r="E3852" i="1"/>
  <c r="E3851" i="1"/>
  <c r="P3857" i="1" s="1"/>
  <c r="E3848" i="1"/>
  <c r="E3847" i="1"/>
  <c r="E3846" i="1"/>
  <c r="E3845" i="1"/>
  <c r="E3843" i="1"/>
  <c r="P3849" i="1" s="1"/>
  <c r="E3840" i="1"/>
  <c r="E3839" i="1"/>
  <c r="E3838" i="1"/>
  <c r="E3837" i="1"/>
  <c r="E3836" i="1"/>
  <c r="E3835" i="1"/>
  <c r="P3841" i="1" s="1"/>
  <c r="E3832" i="1"/>
  <c r="E3831" i="1"/>
  <c r="E3830" i="1"/>
  <c r="E3829" i="1"/>
  <c r="E3828" i="1"/>
  <c r="E3827" i="1"/>
  <c r="P3833" i="1" s="1"/>
  <c r="E3824" i="1"/>
  <c r="E3823" i="1"/>
  <c r="E3822" i="1"/>
  <c r="E3821" i="1"/>
  <c r="E3819" i="1"/>
  <c r="P3825" i="1" s="1"/>
  <c r="E3816" i="1"/>
  <c r="E3815" i="1"/>
  <c r="E3814" i="1"/>
  <c r="E3813" i="1"/>
  <c r="E3811" i="1"/>
  <c r="P3817" i="1" s="1"/>
  <c r="E3808" i="1"/>
  <c r="E3807" i="1"/>
  <c r="E3806" i="1"/>
  <c r="E3805" i="1"/>
  <c r="E3803" i="1"/>
  <c r="P3809" i="1" s="1"/>
  <c r="E3800" i="1"/>
  <c r="E3799" i="1"/>
  <c r="E3798" i="1"/>
  <c r="E3797" i="1"/>
  <c r="E3796" i="1"/>
  <c r="E3795" i="1"/>
  <c r="P3801" i="1" s="1"/>
  <c r="E3792" i="1"/>
  <c r="E3791" i="1"/>
  <c r="E3790" i="1"/>
  <c r="E3789" i="1"/>
  <c r="E3787" i="1"/>
  <c r="P3793" i="1" s="1"/>
  <c r="E3784" i="1"/>
  <c r="E3783" i="1"/>
  <c r="E3782" i="1"/>
  <c r="E3781" i="1"/>
  <c r="E3780" i="1"/>
  <c r="E3779" i="1"/>
  <c r="P3785" i="1" s="1"/>
  <c r="E3776" i="1"/>
  <c r="E3775" i="1"/>
  <c r="E3774" i="1"/>
  <c r="E3773" i="1"/>
  <c r="E3771" i="1"/>
  <c r="P3777" i="1" s="1"/>
  <c r="E3768" i="1"/>
  <c r="E3767" i="1"/>
  <c r="E3766" i="1"/>
  <c r="E3765" i="1"/>
  <c r="E3763" i="1"/>
  <c r="P3769" i="1" s="1"/>
  <c r="E3760" i="1"/>
  <c r="E3759" i="1"/>
  <c r="E3758" i="1"/>
  <c r="E3757" i="1"/>
  <c r="E3756" i="1"/>
  <c r="E3755" i="1"/>
  <c r="P3761" i="1" s="1"/>
  <c r="E3752" i="1"/>
  <c r="E3751" i="1"/>
  <c r="E3750" i="1"/>
  <c r="E3749" i="1"/>
  <c r="E3748" i="1"/>
  <c r="E3747" i="1"/>
  <c r="P3753" i="1" s="1"/>
  <c r="E3744" i="1"/>
  <c r="E3743" i="1"/>
  <c r="E3742" i="1"/>
  <c r="E3741" i="1"/>
  <c r="E3739" i="1"/>
  <c r="P3745" i="1" s="1"/>
  <c r="E3736" i="1"/>
  <c r="E3735" i="1"/>
  <c r="E3734" i="1"/>
  <c r="E3733" i="1"/>
  <c r="E3731" i="1"/>
  <c r="P3737" i="1" s="1"/>
  <c r="E3728" i="1"/>
  <c r="E3727" i="1"/>
  <c r="E3726" i="1"/>
  <c r="E3725" i="1"/>
  <c r="E3723" i="1"/>
  <c r="P3729" i="1" s="1"/>
  <c r="E3720" i="1"/>
  <c r="E3719" i="1"/>
  <c r="E3718" i="1"/>
  <c r="E3717" i="1"/>
  <c r="E3715" i="1"/>
  <c r="P3721" i="1" s="1"/>
  <c r="E3712" i="1"/>
  <c r="E3711" i="1"/>
  <c r="E3710" i="1"/>
  <c r="E3709" i="1"/>
  <c r="E3708" i="1"/>
  <c r="E3707" i="1"/>
  <c r="P3713" i="1" s="1"/>
  <c r="E3704" i="1"/>
  <c r="E3703" i="1"/>
  <c r="E3702" i="1"/>
  <c r="E3701" i="1"/>
  <c r="E3699" i="1"/>
  <c r="P3705" i="1" s="1"/>
  <c r="E3696" i="1"/>
  <c r="E3695" i="1"/>
  <c r="E3694" i="1"/>
  <c r="E3693" i="1"/>
  <c r="E3692" i="1"/>
  <c r="E3691" i="1"/>
  <c r="P3697" i="1" s="1"/>
  <c r="E3688" i="1"/>
  <c r="E3687" i="1"/>
  <c r="E3686" i="1"/>
  <c r="E3685" i="1"/>
  <c r="E3684" i="1"/>
  <c r="E3683" i="1"/>
  <c r="P3689" i="1" s="1"/>
  <c r="E3680" i="1"/>
  <c r="E3679" i="1"/>
  <c r="E3678" i="1"/>
  <c r="E3677" i="1"/>
  <c r="E3676" i="1"/>
  <c r="E3675" i="1"/>
  <c r="P3681" i="1" s="1"/>
  <c r="E3672" i="1"/>
  <c r="E3671" i="1"/>
  <c r="E3670" i="1"/>
  <c r="E3669" i="1"/>
  <c r="E3668" i="1"/>
  <c r="E3667" i="1"/>
  <c r="P3673" i="1" s="1"/>
  <c r="E3664" i="1"/>
  <c r="E3663" i="1"/>
  <c r="E3662" i="1"/>
  <c r="E3661" i="1"/>
  <c r="E3660" i="1"/>
  <c r="E3659" i="1"/>
  <c r="P3665" i="1" s="1"/>
  <c r="E3656" i="1"/>
  <c r="E3655" i="1"/>
  <c r="E3654" i="1"/>
  <c r="E3653" i="1"/>
  <c r="E3652" i="1"/>
  <c r="E3651" i="1"/>
  <c r="P3657" i="1" s="1"/>
  <c r="E3648" i="1"/>
  <c r="E3647" i="1"/>
  <c r="E3646" i="1"/>
  <c r="E3645" i="1"/>
  <c r="E3644" i="1"/>
  <c r="E3643" i="1"/>
  <c r="P3649" i="1" s="1"/>
  <c r="E3640" i="1"/>
  <c r="E3639" i="1"/>
  <c r="E3638" i="1"/>
  <c r="E3637" i="1"/>
  <c r="E3636" i="1"/>
  <c r="E3635" i="1"/>
  <c r="P3641" i="1" s="1"/>
  <c r="E3632" i="1"/>
  <c r="E3631" i="1"/>
  <c r="E3630" i="1"/>
  <c r="E3629" i="1"/>
  <c r="E3628" i="1"/>
  <c r="E3627" i="1"/>
  <c r="P3633" i="1" s="1"/>
  <c r="E3624" i="1"/>
  <c r="E3623" i="1"/>
  <c r="E3622" i="1"/>
  <c r="E3621" i="1"/>
  <c r="E3619" i="1"/>
  <c r="P3625" i="1" s="1"/>
  <c r="E3616" i="1"/>
  <c r="E3615" i="1"/>
  <c r="E3614" i="1"/>
  <c r="E3613" i="1"/>
  <c r="E3612" i="1"/>
  <c r="E3611" i="1"/>
  <c r="P3617" i="1" s="1"/>
  <c r="E3608" i="1"/>
  <c r="E3607" i="1"/>
  <c r="E3606" i="1"/>
  <c r="E3605" i="1"/>
  <c r="E3603" i="1"/>
  <c r="P3609" i="1" s="1"/>
  <c r="E3600" i="1"/>
  <c r="E3599" i="1"/>
  <c r="E3598" i="1"/>
  <c r="E3597" i="1"/>
  <c r="E3596" i="1"/>
  <c r="E3595" i="1"/>
  <c r="P3601" i="1" s="1"/>
  <c r="E3592" i="1"/>
  <c r="E3591" i="1"/>
  <c r="E3590" i="1"/>
  <c r="E3589" i="1"/>
  <c r="E3587" i="1"/>
  <c r="P3593" i="1" s="1"/>
  <c r="E3584" i="1"/>
  <c r="E3583" i="1"/>
  <c r="E3582" i="1"/>
  <c r="E3581" i="1"/>
  <c r="E3579" i="1"/>
  <c r="P3585" i="1" s="1"/>
  <c r="E3576" i="1"/>
  <c r="E3575" i="1"/>
  <c r="E3574" i="1"/>
  <c r="E3573" i="1"/>
  <c r="E3571" i="1"/>
  <c r="P3577" i="1" s="1"/>
  <c r="E3568" i="1"/>
  <c r="E3567" i="1"/>
  <c r="E3566" i="1"/>
  <c r="E3565" i="1"/>
  <c r="E3564" i="1"/>
  <c r="E3563" i="1"/>
  <c r="P3569" i="1" s="1"/>
  <c r="E3560" i="1"/>
  <c r="E3559" i="1"/>
  <c r="E3558" i="1"/>
  <c r="E3557" i="1"/>
  <c r="E3555" i="1"/>
  <c r="P3561" i="1" s="1"/>
  <c r="E3552" i="1"/>
  <c r="E3551" i="1"/>
  <c r="E3550" i="1"/>
  <c r="E3549" i="1"/>
  <c r="E3548" i="1"/>
  <c r="E3547" i="1"/>
  <c r="P3553" i="1" s="1"/>
  <c r="E3544" i="1"/>
  <c r="E3543" i="1"/>
  <c r="E3542" i="1"/>
  <c r="E3541" i="1"/>
  <c r="E3539" i="1"/>
  <c r="P3545" i="1" s="1"/>
  <c r="E3536" i="1"/>
  <c r="E3535" i="1"/>
  <c r="E3534" i="1"/>
  <c r="E3533" i="1"/>
  <c r="E3531" i="1"/>
  <c r="P3537" i="1" s="1"/>
  <c r="E3528" i="1"/>
  <c r="E3527" i="1"/>
  <c r="E3526" i="1"/>
  <c r="E3525" i="1"/>
  <c r="E3523" i="1"/>
  <c r="P3529" i="1" s="1"/>
  <c r="E3520" i="1"/>
  <c r="E3519" i="1"/>
  <c r="E3518" i="1"/>
  <c r="E3517" i="1"/>
  <c r="E3516" i="1"/>
  <c r="E3515" i="1"/>
  <c r="P3521" i="1" s="1"/>
  <c r="E3512" i="1"/>
  <c r="E3511" i="1"/>
  <c r="E3510" i="1"/>
  <c r="E3509" i="1"/>
  <c r="E3507" i="1"/>
  <c r="P3513" i="1" s="1"/>
  <c r="E3504" i="1"/>
  <c r="E3503" i="1"/>
  <c r="E3502" i="1"/>
  <c r="E3501" i="1"/>
  <c r="E3500" i="1"/>
  <c r="E3499" i="1"/>
  <c r="P3505" i="1" s="1"/>
  <c r="E3496" i="1"/>
  <c r="E3495" i="1"/>
  <c r="E3494" i="1"/>
  <c r="E3493" i="1"/>
  <c r="E3491" i="1"/>
  <c r="P3497" i="1" s="1"/>
  <c r="E3488" i="1"/>
  <c r="E3487" i="1"/>
  <c r="E3486" i="1"/>
  <c r="E3485" i="1"/>
  <c r="E3484" i="1"/>
  <c r="E3483" i="1"/>
  <c r="P3489" i="1" s="1"/>
  <c r="E3480" i="1"/>
  <c r="E3479" i="1"/>
  <c r="E3478" i="1"/>
  <c r="E3477" i="1"/>
  <c r="E3475" i="1"/>
  <c r="P3481" i="1" s="1"/>
  <c r="E3472" i="1"/>
  <c r="E3471" i="1"/>
  <c r="E3470" i="1"/>
  <c r="E3469" i="1"/>
  <c r="E3467" i="1"/>
  <c r="P3473" i="1" s="1"/>
  <c r="E3464" i="1"/>
  <c r="E3463" i="1"/>
  <c r="E3462" i="1"/>
  <c r="E3461" i="1"/>
  <c r="E3460" i="1"/>
  <c r="E3459" i="1"/>
  <c r="P3465" i="1" s="1"/>
  <c r="E3456" i="1"/>
  <c r="E3455" i="1"/>
  <c r="E3454" i="1"/>
  <c r="E3453" i="1"/>
  <c r="E3452" i="1"/>
  <c r="E3451" i="1"/>
  <c r="P3457" i="1" s="1"/>
  <c r="E3448" i="1"/>
  <c r="E3447" i="1"/>
  <c r="E3446" i="1"/>
  <c r="E3445" i="1"/>
  <c r="E3443" i="1"/>
  <c r="P3449" i="1" s="1"/>
  <c r="E3440" i="1"/>
  <c r="E3439" i="1"/>
  <c r="E3438" i="1"/>
  <c r="E3437" i="1"/>
  <c r="E3435" i="1"/>
  <c r="P3441" i="1" s="1"/>
  <c r="E3432" i="1"/>
  <c r="E3431" i="1"/>
  <c r="E3430" i="1"/>
  <c r="E3429" i="1"/>
  <c r="E3427" i="1"/>
  <c r="P3433" i="1" s="1"/>
  <c r="E3424" i="1"/>
  <c r="E3423" i="1"/>
  <c r="E3422" i="1"/>
  <c r="E3421" i="1"/>
  <c r="E3419" i="1"/>
  <c r="P3425" i="1" s="1"/>
  <c r="E3416" i="1"/>
  <c r="E3415" i="1"/>
  <c r="E3414" i="1"/>
  <c r="E3413" i="1"/>
  <c r="E3412" i="1"/>
  <c r="E3411" i="1"/>
  <c r="P3417" i="1" s="1"/>
  <c r="E3408" i="1"/>
  <c r="E3407" i="1"/>
  <c r="E3406" i="1"/>
  <c r="E3405" i="1"/>
  <c r="E3403" i="1"/>
  <c r="P3409" i="1" s="1"/>
  <c r="E3400" i="1"/>
  <c r="E3399" i="1"/>
  <c r="E3398" i="1"/>
  <c r="E3397" i="1"/>
  <c r="E3396" i="1"/>
  <c r="E3395" i="1"/>
  <c r="P3401" i="1" s="1"/>
  <c r="E3392" i="1"/>
  <c r="E3391" i="1"/>
  <c r="E3390" i="1"/>
  <c r="E3389" i="1"/>
  <c r="E3387" i="1"/>
  <c r="P3393" i="1" s="1"/>
  <c r="E3384" i="1"/>
  <c r="E3383" i="1"/>
  <c r="E3382" i="1"/>
  <c r="E3381" i="1"/>
  <c r="E3380" i="1"/>
  <c r="E3379" i="1"/>
  <c r="P3385" i="1" s="1"/>
  <c r="E3376" i="1"/>
  <c r="E3375" i="1"/>
  <c r="E3374" i="1"/>
  <c r="E3373" i="1"/>
  <c r="E3372" i="1"/>
  <c r="E3371" i="1"/>
  <c r="P3377" i="1" s="1"/>
  <c r="E3368" i="1"/>
  <c r="E3367" i="1"/>
  <c r="E3366" i="1"/>
  <c r="E3365" i="1"/>
  <c r="E3364" i="1"/>
  <c r="E3363" i="1"/>
  <c r="P3369" i="1" s="1"/>
  <c r="E3360" i="1"/>
  <c r="E3359" i="1"/>
  <c r="E3358" i="1"/>
  <c r="E3357" i="1"/>
  <c r="E3355" i="1"/>
  <c r="P3361" i="1" s="1"/>
  <c r="E3352" i="1"/>
  <c r="E3351" i="1"/>
  <c r="E3350" i="1"/>
  <c r="E3349" i="1"/>
  <c r="E3347" i="1"/>
  <c r="P3353" i="1" s="1"/>
  <c r="E3344" i="1"/>
  <c r="E3343" i="1"/>
  <c r="E3342" i="1"/>
  <c r="E3341" i="1"/>
  <c r="E3339" i="1"/>
  <c r="P3345" i="1" s="1"/>
  <c r="E3336" i="1"/>
  <c r="E3335" i="1"/>
  <c r="E3334" i="1"/>
  <c r="E3333" i="1"/>
  <c r="E3331" i="1"/>
  <c r="P3337" i="1" s="1"/>
  <c r="E3328" i="1"/>
  <c r="E3327" i="1"/>
  <c r="E3326" i="1"/>
  <c r="E3325" i="1"/>
  <c r="E3323" i="1"/>
  <c r="P3329" i="1" s="1"/>
  <c r="E3320" i="1"/>
  <c r="E3319" i="1"/>
  <c r="E3318" i="1"/>
  <c r="E3317" i="1"/>
  <c r="E3316" i="1"/>
  <c r="E3315" i="1"/>
  <c r="P3321" i="1" s="1"/>
  <c r="E3312" i="1"/>
  <c r="E3311" i="1"/>
  <c r="E3310" i="1"/>
  <c r="E3309" i="1"/>
  <c r="E3308" i="1"/>
  <c r="E3307" i="1"/>
  <c r="P3313" i="1" s="1"/>
  <c r="E3304" i="1"/>
  <c r="E3303" i="1"/>
  <c r="E3302" i="1"/>
  <c r="E3301" i="1"/>
  <c r="E3300" i="1"/>
  <c r="E3299" i="1"/>
  <c r="P3305" i="1" s="1"/>
  <c r="E3296" i="1"/>
  <c r="E3295" i="1"/>
  <c r="E3294" i="1"/>
  <c r="E3293" i="1"/>
  <c r="E3291" i="1"/>
  <c r="P3297" i="1" s="1"/>
  <c r="E3288" i="1"/>
  <c r="E3287" i="1"/>
  <c r="E3286" i="1"/>
  <c r="E3285" i="1"/>
  <c r="E3284" i="1"/>
  <c r="E3283" i="1"/>
  <c r="P3289" i="1" s="1"/>
  <c r="E3280" i="1"/>
  <c r="E3279" i="1"/>
  <c r="E3278" i="1"/>
  <c r="E3277" i="1"/>
  <c r="E3275" i="1"/>
  <c r="P3281" i="1" s="1"/>
  <c r="E3272" i="1"/>
  <c r="E3271" i="1"/>
  <c r="E3270" i="1"/>
  <c r="E3269" i="1"/>
  <c r="E3267" i="1"/>
  <c r="P3273" i="1" s="1"/>
  <c r="E3264" i="1"/>
  <c r="E3263" i="1"/>
  <c r="E3262" i="1"/>
  <c r="E3261" i="1"/>
  <c r="E3259" i="1"/>
  <c r="P3265" i="1" s="1"/>
  <c r="E3256" i="1"/>
  <c r="E3255" i="1"/>
  <c r="E3254" i="1"/>
  <c r="E3253" i="1"/>
  <c r="E3252" i="1"/>
  <c r="E3251" i="1"/>
  <c r="P3257" i="1" s="1"/>
  <c r="E3248" i="1"/>
  <c r="E3247" i="1"/>
  <c r="E3246" i="1"/>
  <c r="E3245" i="1"/>
  <c r="E3243" i="1"/>
  <c r="P3249" i="1" s="1"/>
  <c r="E3240" i="1"/>
  <c r="E3239" i="1"/>
  <c r="E3238" i="1"/>
  <c r="E3237" i="1"/>
  <c r="E3236" i="1"/>
  <c r="E3235" i="1"/>
  <c r="P3241" i="1" s="1"/>
  <c r="E3232" i="1"/>
  <c r="E3231" i="1"/>
  <c r="E3230" i="1"/>
  <c r="E3229" i="1"/>
  <c r="E3228" i="1"/>
  <c r="E3227" i="1"/>
  <c r="P3233" i="1" s="1"/>
  <c r="E3224" i="1"/>
  <c r="E3223" i="1"/>
  <c r="E3222" i="1"/>
  <c r="E3221" i="1"/>
  <c r="E3220" i="1"/>
  <c r="E3219" i="1"/>
  <c r="P3225" i="1" s="1"/>
  <c r="E3216" i="1"/>
  <c r="E3215" i="1"/>
  <c r="E3214" i="1"/>
  <c r="E3213" i="1"/>
  <c r="E3212" i="1"/>
  <c r="E3211" i="1"/>
  <c r="P3217" i="1" s="1"/>
  <c r="E3208" i="1"/>
  <c r="E3207" i="1"/>
  <c r="E3206" i="1"/>
  <c r="E3205" i="1"/>
  <c r="E3204" i="1"/>
  <c r="E3203" i="1"/>
  <c r="P3209" i="1" s="1"/>
  <c r="E3200" i="1"/>
  <c r="E3199" i="1"/>
  <c r="E3198" i="1"/>
  <c r="E3197" i="1"/>
  <c r="E3195" i="1"/>
  <c r="P3201" i="1" s="1"/>
  <c r="E3192" i="1"/>
  <c r="E3191" i="1"/>
  <c r="E3190" i="1"/>
  <c r="E3189" i="1"/>
  <c r="E3187" i="1"/>
  <c r="P3193" i="1" s="1"/>
  <c r="E3184" i="1"/>
  <c r="E3183" i="1"/>
  <c r="E3182" i="1"/>
  <c r="E3181" i="1"/>
  <c r="E3180" i="1"/>
  <c r="E3179" i="1"/>
  <c r="P3185" i="1" s="1"/>
  <c r="E3176" i="1"/>
  <c r="E3175" i="1"/>
  <c r="E3174" i="1"/>
  <c r="E3173" i="1"/>
  <c r="E3171" i="1"/>
  <c r="P3177" i="1" s="1"/>
  <c r="E3168" i="1"/>
  <c r="E3167" i="1"/>
  <c r="E3166" i="1"/>
  <c r="E3165" i="1"/>
  <c r="E3164" i="1"/>
  <c r="E3163" i="1"/>
  <c r="P3169" i="1" s="1"/>
  <c r="E3160" i="1"/>
  <c r="E3159" i="1"/>
  <c r="E3158" i="1"/>
  <c r="E3157" i="1"/>
  <c r="E3155" i="1"/>
  <c r="P3161" i="1" s="1"/>
  <c r="E3152" i="1"/>
  <c r="E3151" i="1"/>
  <c r="E3150" i="1"/>
  <c r="E3149" i="1"/>
  <c r="E3147" i="1"/>
  <c r="P3153" i="1" s="1"/>
  <c r="E3144" i="1"/>
  <c r="E3143" i="1"/>
  <c r="E3142" i="1"/>
  <c r="E3141" i="1"/>
  <c r="E3139" i="1"/>
  <c r="P3145" i="1" s="1"/>
  <c r="E3136" i="1"/>
  <c r="E3135" i="1"/>
  <c r="E3134" i="1"/>
  <c r="E3133" i="1"/>
  <c r="E3131" i="1"/>
  <c r="P3137" i="1" s="1"/>
  <c r="E3128" i="1"/>
  <c r="E3127" i="1"/>
  <c r="E3126" i="1"/>
  <c r="E3125" i="1"/>
  <c r="E3123" i="1"/>
  <c r="P3129" i="1" s="1"/>
  <c r="E3120" i="1"/>
  <c r="E3119" i="1"/>
  <c r="E3118" i="1"/>
  <c r="E3117" i="1"/>
  <c r="E3116" i="1"/>
  <c r="E3115" i="1"/>
  <c r="P3121" i="1" s="1"/>
  <c r="E3112" i="1"/>
  <c r="E3111" i="1"/>
  <c r="E3110" i="1"/>
  <c r="E3109" i="1"/>
  <c r="E3107" i="1"/>
  <c r="P3113" i="1" s="1"/>
  <c r="E3104" i="1"/>
  <c r="E3103" i="1"/>
  <c r="E3102" i="1"/>
  <c r="E3101" i="1"/>
  <c r="E3100" i="1"/>
  <c r="E3099" i="1"/>
  <c r="P3105" i="1" s="1"/>
  <c r="E3096" i="1"/>
  <c r="E3095" i="1"/>
  <c r="E3094" i="1"/>
  <c r="E3093" i="1"/>
  <c r="E3092" i="1"/>
  <c r="E3091" i="1"/>
  <c r="P3097" i="1" s="1"/>
  <c r="E3088" i="1"/>
  <c r="E3087" i="1"/>
  <c r="E3086" i="1"/>
  <c r="E3085" i="1"/>
  <c r="E3084" i="1"/>
  <c r="E3083" i="1"/>
  <c r="P3089" i="1" s="1"/>
  <c r="E3080" i="1"/>
  <c r="E3079" i="1"/>
  <c r="E3078" i="1"/>
  <c r="E3077" i="1"/>
  <c r="E3076" i="1"/>
  <c r="E3075" i="1"/>
  <c r="P3081" i="1" s="1"/>
  <c r="E3072" i="1"/>
  <c r="E3071" i="1"/>
  <c r="E3070" i="1"/>
  <c r="E3069" i="1"/>
  <c r="E3068" i="1"/>
  <c r="E3067" i="1"/>
  <c r="P3073" i="1" s="1"/>
  <c r="E3064" i="1"/>
  <c r="E3063" i="1"/>
  <c r="E3062" i="1"/>
  <c r="E3061" i="1"/>
  <c r="E3059" i="1"/>
  <c r="P3065" i="1" s="1"/>
  <c r="E3056" i="1"/>
  <c r="E3055" i="1"/>
  <c r="E3054" i="1"/>
  <c r="E3053" i="1"/>
  <c r="E3051" i="1"/>
  <c r="P3057" i="1" s="1"/>
  <c r="E3048" i="1"/>
  <c r="E3047" i="1"/>
  <c r="E3046" i="1"/>
  <c r="E3045" i="1"/>
  <c r="E3043" i="1"/>
  <c r="P3049" i="1" s="1"/>
  <c r="E3040" i="1"/>
  <c r="E3039" i="1"/>
  <c r="E3038" i="1"/>
  <c r="E3037" i="1"/>
  <c r="E3035" i="1"/>
  <c r="P3041" i="1" s="1"/>
  <c r="E3032" i="1"/>
  <c r="E3031" i="1"/>
  <c r="E3030" i="1"/>
  <c r="E3029" i="1"/>
  <c r="E3027" i="1"/>
  <c r="P3033" i="1" s="1"/>
  <c r="E3024" i="1"/>
  <c r="E3023" i="1"/>
  <c r="E3022" i="1"/>
  <c r="E3021" i="1"/>
  <c r="E3019" i="1"/>
  <c r="P3025" i="1" s="1"/>
  <c r="E3016" i="1"/>
  <c r="E3015" i="1"/>
  <c r="E3014" i="1"/>
  <c r="E3013" i="1"/>
  <c r="E3012" i="1"/>
  <c r="E3011" i="1"/>
  <c r="P3017" i="1" s="1"/>
  <c r="E3008" i="1"/>
  <c r="E3007" i="1"/>
  <c r="E3006" i="1"/>
  <c r="E3005" i="1"/>
  <c r="E3003" i="1"/>
  <c r="P3009" i="1" s="1"/>
  <c r="E3000" i="1"/>
  <c r="E2999" i="1"/>
  <c r="E2998" i="1"/>
  <c r="E2997" i="1"/>
  <c r="E2995" i="1"/>
  <c r="P3001" i="1" s="1"/>
  <c r="E2992" i="1"/>
  <c r="E2991" i="1"/>
  <c r="E2990" i="1"/>
  <c r="E2989" i="1"/>
  <c r="E2988" i="1"/>
  <c r="E2987" i="1"/>
  <c r="P2993" i="1" s="1"/>
  <c r="E2984" i="1"/>
  <c r="E2983" i="1"/>
  <c r="E2982" i="1"/>
  <c r="E2981" i="1"/>
  <c r="E2980" i="1"/>
  <c r="E2979" i="1"/>
  <c r="P2985" i="1" s="1"/>
  <c r="E2976" i="1"/>
  <c r="E2975" i="1"/>
  <c r="E2974" i="1"/>
  <c r="E2973" i="1"/>
  <c r="E2972" i="1"/>
  <c r="E2971" i="1"/>
  <c r="P2977" i="1" s="1"/>
  <c r="E2968" i="1"/>
  <c r="E2967" i="1"/>
  <c r="E2966" i="1"/>
  <c r="E2965" i="1"/>
  <c r="E2964" i="1"/>
  <c r="E2963" i="1"/>
  <c r="P2969" i="1" s="1"/>
  <c r="E2960" i="1"/>
  <c r="E2959" i="1"/>
  <c r="E2958" i="1"/>
  <c r="E2957" i="1"/>
  <c r="E2956" i="1"/>
  <c r="E2955" i="1"/>
  <c r="P2961" i="1" s="1"/>
  <c r="E2952" i="1"/>
  <c r="E2951" i="1"/>
  <c r="E2950" i="1"/>
  <c r="E2949" i="1"/>
  <c r="E2948" i="1"/>
  <c r="E2947" i="1"/>
  <c r="P2953" i="1" s="1"/>
  <c r="E2944" i="1"/>
  <c r="E2943" i="1"/>
  <c r="E2942" i="1"/>
  <c r="E2941" i="1"/>
  <c r="E2940" i="1"/>
  <c r="E2939" i="1"/>
  <c r="P2945" i="1" s="1"/>
  <c r="E2936" i="1"/>
  <c r="E2935" i="1"/>
  <c r="E2934" i="1"/>
  <c r="E2933" i="1"/>
  <c r="E2931" i="1"/>
  <c r="P2937" i="1" s="1"/>
  <c r="E2928" i="1"/>
  <c r="E2927" i="1"/>
  <c r="E2926" i="1"/>
  <c r="E2925" i="1"/>
  <c r="E2923" i="1"/>
  <c r="P2929" i="1" s="1"/>
  <c r="E2920" i="1"/>
  <c r="E2919" i="1"/>
  <c r="E2918" i="1"/>
  <c r="E2917" i="1"/>
  <c r="E2915" i="1"/>
  <c r="P2921" i="1" s="1"/>
  <c r="E2912" i="1"/>
  <c r="E2911" i="1"/>
  <c r="E2910" i="1"/>
  <c r="E2909" i="1"/>
  <c r="E2907" i="1"/>
  <c r="P2913" i="1" s="1"/>
  <c r="E2904" i="1"/>
  <c r="E2903" i="1"/>
  <c r="E2902" i="1"/>
  <c r="E2901" i="1"/>
  <c r="E2899" i="1"/>
  <c r="P2905" i="1" s="1"/>
  <c r="E2896" i="1"/>
  <c r="E2895" i="1"/>
  <c r="E2894" i="1"/>
  <c r="E2893" i="1"/>
  <c r="E2892" i="1"/>
  <c r="E2891" i="1"/>
  <c r="P2897" i="1" s="1"/>
  <c r="E2888" i="1"/>
  <c r="E2887" i="1"/>
  <c r="E2886" i="1"/>
  <c r="E2885" i="1"/>
  <c r="E2883" i="1"/>
  <c r="P2889" i="1" s="1"/>
  <c r="E2880" i="1"/>
  <c r="E2879" i="1"/>
  <c r="E2878" i="1"/>
  <c r="E2877" i="1"/>
  <c r="E2876" i="1"/>
  <c r="E2875" i="1"/>
  <c r="P2881" i="1" s="1"/>
  <c r="E2872" i="1"/>
  <c r="E2871" i="1"/>
  <c r="E2870" i="1"/>
  <c r="E2869" i="1"/>
  <c r="E2867" i="1"/>
  <c r="P2873" i="1" s="1"/>
  <c r="E2864" i="1"/>
  <c r="E2863" i="1"/>
  <c r="E2862" i="1"/>
  <c r="E2861" i="1"/>
  <c r="E2859" i="1"/>
  <c r="P2865" i="1" s="1"/>
  <c r="E2856" i="1"/>
  <c r="E2855" i="1"/>
  <c r="E2854" i="1"/>
  <c r="E2853" i="1"/>
  <c r="E2851" i="1"/>
  <c r="P2857" i="1" s="1"/>
  <c r="E2848" i="1"/>
  <c r="E2847" i="1"/>
  <c r="E2846" i="1"/>
  <c r="E2845" i="1"/>
  <c r="E2843" i="1"/>
  <c r="P2849" i="1" s="1"/>
  <c r="E2840" i="1"/>
  <c r="E2839" i="1"/>
  <c r="E2838" i="1"/>
  <c r="E2837" i="1"/>
  <c r="E2835" i="1"/>
  <c r="P2841" i="1" s="1"/>
  <c r="E2832" i="1"/>
  <c r="E2831" i="1"/>
  <c r="E2830" i="1"/>
  <c r="E2829" i="1"/>
  <c r="E2828" i="1"/>
  <c r="E2827" i="1"/>
  <c r="P2833" i="1" s="1"/>
  <c r="E2824" i="1"/>
  <c r="E2823" i="1"/>
  <c r="E2822" i="1"/>
  <c r="E2821" i="1"/>
  <c r="E2819" i="1"/>
  <c r="P2825" i="1" s="1"/>
  <c r="E2816" i="1"/>
  <c r="E2815" i="1"/>
  <c r="E2814" i="1"/>
  <c r="E2813" i="1"/>
  <c r="E2812" i="1"/>
  <c r="E2811" i="1"/>
  <c r="P2817" i="1" s="1"/>
  <c r="E2808" i="1"/>
  <c r="E2807" i="1"/>
  <c r="E2806" i="1"/>
  <c r="E2805" i="1"/>
  <c r="E2804" i="1"/>
  <c r="E2803" i="1"/>
  <c r="P2809" i="1" s="1"/>
  <c r="E2800" i="1"/>
  <c r="E2799" i="1"/>
  <c r="E2798" i="1"/>
  <c r="E2797" i="1"/>
  <c r="E2795" i="1"/>
  <c r="P2801" i="1" s="1"/>
  <c r="E2792" i="1"/>
  <c r="E2791" i="1"/>
  <c r="E2790" i="1"/>
  <c r="E2789" i="1"/>
  <c r="E2788" i="1"/>
  <c r="E2787" i="1"/>
  <c r="P2793" i="1" s="1"/>
  <c r="E2784" i="1"/>
  <c r="E2783" i="1"/>
  <c r="E2782" i="1"/>
  <c r="E2781" i="1"/>
  <c r="E2779" i="1"/>
  <c r="P2785" i="1" s="1"/>
  <c r="E2776" i="1"/>
  <c r="E2775" i="1"/>
  <c r="E2774" i="1"/>
  <c r="E2773" i="1"/>
  <c r="E2772" i="1"/>
  <c r="E2771" i="1"/>
  <c r="P2777" i="1" s="1"/>
  <c r="E2768" i="1"/>
  <c r="E2767" i="1"/>
  <c r="E2766" i="1"/>
  <c r="E2765" i="1"/>
  <c r="E2763" i="1"/>
  <c r="P2769" i="1" s="1"/>
  <c r="E2760" i="1"/>
  <c r="E2759" i="1"/>
  <c r="E2758" i="1"/>
  <c r="E2757" i="1"/>
  <c r="E2756" i="1"/>
  <c r="E2755" i="1"/>
  <c r="P2761" i="1" s="1"/>
  <c r="E2752" i="1"/>
  <c r="E2751" i="1"/>
  <c r="E2750" i="1"/>
  <c r="E2749" i="1"/>
  <c r="E2748" i="1"/>
  <c r="E2747" i="1"/>
  <c r="P2753" i="1" s="1"/>
  <c r="E2744" i="1"/>
  <c r="E2743" i="1"/>
  <c r="E2742" i="1"/>
  <c r="E2741" i="1"/>
  <c r="E2740" i="1"/>
  <c r="E2739" i="1"/>
  <c r="P2745" i="1" s="1"/>
  <c r="E2736" i="1"/>
  <c r="E2735" i="1"/>
  <c r="E2734" i="1"/>
  <c r="E2733" i="1"/>
  <c r="E2732" i="1"/>
  <c r="E2731" i="1"/>
  <c r="P2737" i="1" s="1"/>
  <c r="E2728" i="1"/>
  <c r="E2727" i="1"/>
  <c r="E2726" i="1"/>
  <c r="E2725" i="1"/>
  <c r="E2724" i="1"/>
  <c r="E2723" i="1"/>
  <c r="P2729" i="1" s="1"/>
  <c r="E2720" i="1"/>
  <c r="E2719" i="1"/>
  <c r="E2718" i="1"/>
  <c r="E2717" i="1"/>
  <c r="E2716" i="1"/>
  <c r="E2715" i="1"/>
  <c r="P2721" i="1" s="1"/>
  <c r="E2712" i="1"/>
  <c r="E2711" i="1"/>
  <c r="E2710" i="1"/>
  <c r="E2709" i="1"/>
  <c r="E2708" i="1"/>
  <c r="E2707" i="1"/>
  <c r="P2713" i="1" s="1"/>
  <c r="E2704" i="1"/>
  <c r="E2703" i="1"/>
  <c r="E2702" i="1"/>
  <c r="E2701" i="1"/>
  <c r="E2700" i="1"/>
  <c r="E2699" i="1"/>
  <c r="P2705" i="1" s="1"/>
  <c r="E2696" i="1"/>
  <c r="E2695" i="1"/>
  <c r="E2694" i="1"/>
  <c r="E2693" i="1"/>
  <c r="E2692" i="1"/>
  <c r="E2691" i="1"/>
  <c r="P2697" i="1" s="1"/>
  <c r="E2688" i="1"/>
  <c r="E2687" i="1"/>
  <c r="E2686" i="1"/>
  <c r="E2685" i="1"/>
  <c r="E2684" i="1"/>
  <c r="E2683" i="1"/>
  <c r="P2689" i="1" s="1"/>
  <c r="E2680" i="1"/>
  <c r="E2679" i="1"/>
  <c r="E2678" i="1"/>
  <c r="E2677" i="1"/>
  <c r="E2676" i="1"/>
  <c r="E2675" i="1"/>
  <c r="P2681" i="1" s="1"/>
  <c r="E2672" i="1"/>
  <c r="E2671" i="1"/>
  <c r="E2670" i="1"/>
  <c r="E2669" i="1"/>
  <c r="E2667" i="1"/>
  <c r="P2673" i="1" s="1"/>
  <c r="E2664" i="1"/>
  <c r="E2663" i="1"/>
  <c r="E2662" i="1"/>
  <c r="E2661" i="1"/>
  <c r="E2660" i="1"/>
  <c r="E2659" i="1"/>
  <c r="P2665" i="1" s="1"/>
  <c r="E2656" i="1"/>
  <c r="E2655" i="1"/>
  <c r="E2654" i="1"/>
  <c r="E2653" i="1"/>
  <c r="E2651" i="1"/>
  <c r="P2657" i="1" s="1"/>
  <c r="E2648" i="1"/>
  <c r="E2647" i="1"/>
  <c r="E2646" i="1"/>
  <c r="E2645" i="1"/>
  <c r="E2644" i="1"/>
  <c r="E2643" i="1"/>
  <c r="P2649" i="1" s="1"/>
  <c r="E2640" i="1"/>
  <c r="E2639" i="1"/>
  <c r="E2638" i="1"/>
  <c r="E2637" i="1"/>
  <c r="E2636" i="1"/>
  <c r="E2635" i="1"/>
  <c r="P2641" i="1" s="1"/>
  <c r="E2632" i="1"/>
  <c r="E2631" i="1"/>
  <c r="E2630" i="1"/>
  <c r="E2629" i="1"/>
  <c r="E2628" i="1"/>
  <c r="E2627" i="1"/>
  <c r="P2633" i="1" s="1"/>
  <c r="E2624" i="1"/>
  <c r="E2623" i="1"/>
  <c r="E2622" i="1"/>
  <c r="E2621" i="1"/>
  <c r="E2620" i="1"/>
  <c r="E2619" i="1"/>
  <c r="P2625" i="1" s="1"/>
  <c r="E2616" i="1"/>
  <c r="E2615" i="1"/>
  <c r="E2614" i="1"/>
  <c r="E2613" i="1"/>
  <c r="E2612" i="1"/>
  <c r="E2611" i="1"/>
  <c r="P2617" i="1" s="1"/>
  <c r="E2608" i="1"/>
  <c r="E2607" i="1"/>
  <c r="E2606" i="1"/>
  <c r="E2605" i="1"/>
  <c r="E2604" i="1"/>
  <c r="E2603" i="1"/>
  <c r="P2609" i="1" s="1"/>
  <c r="E2600" i="1"/>
  <c r="E2599" i="1"/>
  <c r="E2598" i="1"/>
  <c r="E2597" i="1"/>
  <c r="E2596" i="1"/>
  <c r="E2595" i="1"/>
  <c r="P2601" i="1" s="1"/>
  <c r="E2592" i="1"/>
  <c r="E2591" i="1"/>
  <c r="E2590" i="1"/>
  <c r="E2589" i="1"/>
  <c r="E2588" i="1"/>
  <c r="E2587" i="1"/>
  <c r="P2593" i="1" s="1"/>
  <c r="E2584" i="1"/>
  <c r="E2583" i="1"/>
  <c r="E2582" i="1"/>
  <c r="E2581" i="1"/>
  <c r="E2579" i="1"/>
  <c r="P2585" i="1" s="1"/>
  <c r="E2576" i="1"/>
  <c r="E2575" i="1"/>
  <c r="E2574" i="1"/>
  <c r="E2573" i="1"/>
  <c r="E2572" i="1"/>
  <c r="E2571" i="1"/>
  <c r="P2577" i="1" s="1"/>
  <c r="E2568" i="1"/>
  <c r="E2567" i="1"/>
  <c r="E2566" i="1"/>
  <c r="E2565" i="1"/>
  <c r="E2564" i="1"/>
  <c r="E2563" i="1"/>
  <c r="P2569" i="1" s="1"/>
  <c r="E2560" i="1"/>
  <c r="E2559" i="1"/>
  <c r="E2558" i="1"/>
  <c r="E2557" i="1"/>
  <c r="E2555" i="1"/>
  <c r="P2561" i="1" s="1"/>
  <c r="E2552" i="1"/>
  <c r="E2551" i="1"/>
  <c r="E2550" i="1"/>
  <c r="E2549" i="1"/>
  <c r="E2548" i="1"/>
  <c r="E2547" i="1"/>
  <c r="P2553" i="1" s="1"/>
  <c r="E2544" i="1"/>
  <c r="E2543" i="1"/>
  <c r="E2542" i="1"/>
  <c r="E2541" i="1"/>
  <c r="E2539" i="1"/>
  <c r="P2545" i="1" s="1"/>
  <c r="E2536" i="1"/>
  <c r="E2535" i="1"/>
  <c r="E2534" i="1"/>
  <c r="E2533" i="1"/>
  <c r="E2532" i="1"/>
  <c r="E2531" i="1"/>
  <c r="P2537" i="1" s="1"/>
  <c r="E2528" i="1"/>
  <c r="E2527" i="1"/>
  <c r="E2526" i="1"/>
  <c r="E2525" i="1"/>
  <c r="E2524" i="1"/>
  <c r="E2523" i="1"/>
  <c r="P2529" i="1" s="1"/>
  <c r="E2520" i="1"/>
  <c r="E2519" i="1"/>
  <c r="E2518" i="1"/>
  <c r="E2517" i="1"/>
  <c r="E2516" i="1"/>
  <c r="E2515" i="1"/>
  <c r="P2521" i="1" s="1"/>
  <c r="E2512" i="1"/>
  <c r="E2511" i="1"/>
  <c r="E2510" i="1"/>
  <c r="E2509" i="1"/>
  <c r="E2508" i="1"/>
  <c r="E2507" i="1"/>
  <c r="P2513" i="1" s="1"/>
  <c r="E2504" i="1"/>
  <c r="E2503" i="1"/>
  <c r="E2502" i="1"/>
  <c r="E2501" i="1"/>
  <c r="E2500" i="1"/>
  <c r="E2499" i="1"/>
  <c r="P2505" i="1" s="1"/>
  <c r="E2496" i="1"/>
  <c r="E2495" i="1"/>
  <c r="E2494" i="1"/>
  <c r="E2493" i="1"/>
  <c r="E2492" i="1"/>
  <c r="E2491" i="1"/>
  <c r="P2497" i="1" s="1"/>
  <c r="E2488" i="1"/>
  <c r="E2487" i="1"/>
  <c r="E2486" i="1"/>
  <c r="E2485" i="1"/>
  <c r="E2484" i="1"/>
  <c r="E2483" i="1"/>
  <c r="P2489" i="1" s="1"/>
  <c r="E2480" i="1"/>
  <c r="E2479" i="1"/>
  <c r="E2478" i="1"/>
  <c r="E2477" i="1"/>
  <c r="E2476" i="1"/>
  <c r="E2475" i="1"/>
  <c r="P2481" i="1" s="1"/>
  <c r="E2472" i="1"/>
  <c r="E2471" i="1"/>
  <c r="E2470" i="1"/>
  <c r="E2469" i="1"/>
  <c r="E2468" i="1"/>
  <c r="E2467" i="1"/>
  <c r="P2473" i="1" s="1"/>
  <c r="E2464" i="1"/>
  <c r="E2463" i="1"/>
  <c r="E2462" i="1"/>
  <c r="E2461" i="1"/>
  <c r="E2460" i="1"/>
  <c r="E2459" i="1"/>
  <c r="P2465" i="1" s="1"/>
  <c r="E2456" i="1"/>
  <c r="E2455" i="1"/>
  <c r="E2454" i="1"/>
  <c r="E2453" i="1"/>
  <c r="E2452" i="1"/>
  <c r="E2451" i="1"/>
  <c r="P2457" i="1" s="1"/>
  <c r="E2448" i="1"/>
  <c r="E2447" i="1"/>
  <c r="E2446" i="1"/>
  <c r="E2445" i="1"/>
  <c r="E2444" i="1"/>
  <c r="E2443" i="1"/>
  <c r="P2449" i="1" s="1"/>
  <c r="E2440" i="1"/>
  <c r="E2439" i="1"/>
  <c r="E2438" i="1"/>
  <c r="E2437" i="1"/>
  <c r="E2436" i="1"/>
  <c r="E2435" i="1"/>
  <c r="P2441" i="1" s="1"/>
  <c r="E2432" i="1"/>
  <c r="E2431" i="1"/>
  <c r="E2430" i="1"/>
  <c r="E2429" i="1"/>
  <c r="E2428" i="1"/>
  <c r="E2427" i="1"/>
  <c r="P2433" i="1" s="1"/>
  <c r="E2424" i="1"/>
  <c r="E2423" i="1"/>
  <c r="E2422" i="1"/>
  <c r="E2421" i="1"/>
  <c r="E2419" i="1"/>
  <c r="P2425" i="1" s="1"/>
  <c r="E2416" i="1"/>
  <c r="E2415" i="1"/>
  <c r="E2414" i="1"/>
  <c r="E2413" i="1"/>
  <c r="E2412" i="1"/>
  <c r="E2411" i="1"/>
  <c r="P2417" i="1" s="1"/>
  <c r="E2408" i="1"/>
  <c r="E2407" i="1"/>
  <c r="E2406" i="1"/>
  <c r="E2405" i="1"/>
  <c r="E2404" i="1"/>
  <c r="E2403" i="1"/>
  <c r="P2409" i="1" s="1"/>
  <c r="E2400" i="1"/>
  <c r="E2399" i="1"/>
  <c r="E2398" i="1"/>
  <c r="E2397" i="1"/>
  <c r="E2396" i="1"/>
  <c r="E2395" i="1"/>
  <c r="P2401" i="1" s="1"/>
  <c r="E2392" i="1"/>
  <c r="E2391" i="1"/>
  <c r="E2390" i="1"/>
  <c r="E2389" i="1"/>
  <c r="E2388" i="1"/>
  <c r="E2387" i="1"/>
  <c r="P2393" i="1" s="1"/>
  <c r="E2384" i="1"/>
  <c r="E2383" i="1"/>
  <c r="E2382" i="1"/>
  <c r="E2381" i="1"/>
  <c r="E2380" i="1"/>
  <c r="E2379" i="1"/>
  <c r="P2385" i="1" s="1"/>
  <c r="E2376" i="1"/>
  <c r="E2375" i="1"/>
  <c r="E2374" i="1"/>
  <c r="E2373" i="1"/>
  <c r="E2372" i="1"/>
  <c r="E2371" i="1"/>
  <c r="P2377" i="1" s="1"/>
  <c r="E2368" i="1"/>
  <c r="E2367" i="1"/>
  <c r="E2366" i="1"/>
  <c r="E2365" i="1"/>
  <c r="E2364" i="1"/>
  <c r="E2363" i="1"/>
  <c r="P2369" i="1" s="1"/>
  <c r="E2360" i="1"/>
  <c r="E2359" i="1"/>
  <c r="E2358" i="1"/>
  <c r="E2357" i="1"/>
  <c r="E2356" i="1"/>
  <c r="E2355" i="1"/>
  <c r="P2361" i="1" s="1"/>
  <c r="E2352" i="1"/>
  <c r="E2351" i="1"/>
  <c r="E2350" i="1"/>
  <c r="E2349" i="1"/>
  <c r="E2348" i="1"/>
  <c r="E2347" i="1"/>
  <c r="P2353" i="1" s="1"/>
  <c r="E2344" i="1"/>
  <c r="E2343" i="1"/>
  <c r="E2342" i="1"/>
  <c r="E2341" i="1"/>
  <c r="E2339" i="1"/>
  <c r="P2345" i="1" s="1"/>
  <c r="E2336" i="1"/>
  <c r="E2335" i="1"/>
  <c r="E2334" i="1"/>
  <c r="E2333" i="1"/>
  <c r="E2331" i="1"/>
  <c r="P2337" i="1" s="1"/>
  <c r="E2328" i="1"/>
  <c r="E2327" i="1"/>
  <c r="E2326" i="1"/>
  <c r="E2325" i="1"/>
  <c r="E2324" i="1"/>
  <c r="E2323" i="1"/>
  <c r="P2329" i="1" s="1"/>
  <c r="E2320" i="1"/>
  <c r="E2319" i="1"/>
  <c r="E2318" i="1"/>
  <c r="E2317" i="1"/>
  <c r="E2316" i="1"/>
  <c r="E2315" i="1"/>
  <c r="P2321" i="1" s="1"/>
  <c r="E2312" i="1"/>
  <c r="E2311" i="1"/>
  <c r="E2310" i="1"/>
  <c r="E2309" i="1"/>
  <c r="E2308" i="1"/>
  <c r="E2307" i="1"/>
  <c r="P2313" i="1" s="1"/>
  <c r="E2304" i="1"/>
  <c r="E2303" i="1"/>
  <c r="E2302" i="1"/>
  <c r="E2301" i="1"/>
  <c r="E2300" i="1"/>
  <c r="E2299" i="1"/>
  <c r="P2305" i="1" s="1"/>
  <c r="E2296" i="1"/>
  <c r="E2295" i="1"/>
  <c r="E2294" i="1"/>
  <c r="E2293" i="1"/>
  <c r="E2292" i="1"/>
  <c r="E2291" i="1"/>
  <c r="P2297" i="1" s="1"/>
  <c r="E2288" i="1"/>
  <c r="E2287" i="1"/>
  <c r="E2286" i="1"/>
  <c r="E2285" i="1"/>
  <c r="E2284" i="1"/>
  <c r="E2283" i="1"/>
  <c r="P2289" i="1" s="1"/>
  <c r="E2280" i="1"/>
  <c r="E2279" i="1"/>
  <c r="E2278" i="1"/>
  <c r="E2277" i="1"/>
  <c r="E2276" i="1"/>
  <c r="E2275" i="1"/>
  <c r="P2281" i="1" s="1"/>
  <c r="E2272" i="1"/>
  <c r="E2271" i="1"/>
  <c r="E2270" i="1"/>
  <c r="E2269" i="1"/>
  <c r="E2268" i="1"/>
  <c r="E2267" i="1"/>
  <c r="P2273" i="1" s="1"/>
  <c r="E2264" i="1"/>
  <c r="E2263" i="1"/>
  <c r="E2262" i="1"/>
  <c r="E2261" i="1"/>
  <c r="E2259" i="1"/>
  <c r="P2265" i="1" s="1"/>
  <c r="E2256" i="1"/>
  <c r="E2255" i="1"/>
  <c r="E2254" i="1"/>
  <c r="E2253" i="1"/>
  <c r="E2252" i="1"/>
  <c r="E2251" i="1"/>
  <c r="P2257" i="1" s="1"/>
  <c r="E2248" i="1"/>
  <c r="E2247" i="1"/>
  <c r="E2246" i="1"/>
  <c r="E2245" i="1"/>
  <c r="E2244" i="1"/>
  <c r="E2243" i="1"/>
  <c r="P2249" i="1" s="1"/>
  <c r="E2240" i="1"/>
  <c r="E2239" i="1"/>
  <c r="E2238" i="1"/>
  <c r="E2237" i="1"/>
  <c r="E2236" i="1"/>
  <c r="E2235" i="1"/>
  <c r="P2241" i="1" s="1"/>
  <c r="E2232" i="1"/>
  <c r="E2231" i="1"/>
  <c r="E2230" i="1"/>
  <c r="E2229" i="1"/>
  <c r="E2227" i="1"/>
  <c r="P2233" i="1" s="1"/>
  <c r="E2224" i="1"/>
  <c r="E2223" i="1"/>
  <c r="E2222" i="1"/>
  <c r="E2221" i="1"/>
  <c r="E2220" i="1"/>
  <c r="E2219" i="1"/>
  <c r="P2225" i="1" s="1"/>
  <c r="E2216" i="1"/>
  <c r="E2215" i="1"/>
  <c r="E2214" i="1"/>
  <c r="E2213" i="1"/>
  <c r="E2211" i="1"/>
  <c r="P2217" i="1" s="1"/>
  <c r="E2208" i="1"/>
  <c r="E2207" i="1"/>
  <c r="E2206" i="1"/>
  <c r="E2205" i="1"/>
  <c r="E2204" i="1"/>
  <c r="E2203" i="1"/>
  <c r="P2209" i="1" s="1"/>
  <c r="E2200" i="1"/>
  <c r="E2199" i="1"/>
  <c r="E2198" i="1"/>
  <c r="E2197" i="1"/>
  <c r="E2196" i="1"/>
  <c r="E2195" i="1"/>
  <c r="P2201" i="1" s="1"/>
  <c r="E2192" i="1"/>
  <c r="E2191" i="1"/>
  <c r="E2190" i="1"/>
  <c r="E2189" i="1"/>
  <c r="E2188" i="1"/>
  <c r="E2187" i="1"/>
  <c r="P2193" i="1" s="1"/>
  <c r="E2184" i="1"/>
  <c r="E2183" i="1"/>
  <c r="E2182" i="1"/>
  <c r="E2181" i="1"/>
  <c r="E2179" i="1"/>
  <c r="P2185" i="1" s="1"/>
  <c r="E2176" i="1"/>
  <c r="E2175" i="1"/>
  <c r="E2174" i="1"/>
  <c r="E2173" i="1"/>
  <c r="E2172" i="1"/>
  <c r="E2171" i="1"/>
  <c r="P2177" i="1" s="1"/>
  <c r="E2168" i="1"/>
  <c r="E2167" i="1"/>
  <c r="E2166" i="1"/>
  <c r="E2165" i="1"/>
  <c r="E2164" i="1"/>
  <c r="E2163" i="1"/>
  <c r="P2169" i="1" s="1"/>
  <c r="E2160" i="1"/>
  <c r="E2159" i="1"/>
  <c r="E2158" i="1"/>
  <c r="E2157" i="1"/>
  <c r="E2155" i="1"/>
  <c r="P2161" i="1" s="1"/>
  <c r="E2152" i="1"/>
  <c r="E2151" i="1"/>
  <c r="E2150" i="1"/>
  <c r="E2149" i="1"/>
  <c r="E2147" i="1"/>
  <c r="P2153" i="1" s="1"/>
  <c r="E2144" i="1"/>
  <c r="E2143" i="1"/>
  <c r="E2142" i="1"/>
  <c r="E2141" i="1"/>
  <c r="E2139" i="1"/>
  <c r="P2145" i="1" s="1"/>
  <c r="E2136" i="1"/>
  <c r="E2135" i="1"/>
  <c r="E2134" i="1"/>
  <c r="E2133" i="1"/>
  <c r="E2132" i="1"/>
  <c r="E2131" i="1"/>
  <c r="P2137" i="1" s="1"/>
  <c r="E2128" i="1"/>
  <c r="E2127" i="1"/>
  <c r="E2126" i="1"/>
  <c r="E2125" i="1"/>
  <c r="E2123" i="1"/>
  <c r="P2129" i="1" s="1"/>
  <c r="E2120" i="1"/>
  <c r="E2119" i="1"/>
  <c r="E2118" i="1"/>
  <c r="E2117" i="1"/>
  <c r="E2116" i="1"/>
  <c r="E2115" i="1"/>
  <c r="P2121" i="1" s="1"/>
  <c r="E2112" i="1"/>
  <c r="E2111" i="1"/>
  <c r="E2110" i="1"/>
  <c r="E2109" i="1"/>
  <c r="E2107" i="1"/>
  <c r="P2113" i="1" s="1"/>
  <c r="E2104" i="1"/>
  <c r="E2103" i="1"/>
  <c r="E2102" i="1"/>
  <c r="E2101" i="1"/>
  <c r="E2099" i="1"/>
  <c r="P2105" i="1" s="1"/>
  <c r="E2096" i="1"/>
  <c r="E2095" i="1"/>
  <c r="E2094" i="1"/>
  <c r="E2093" i="1"/>
  <c r="E2092" i="1"/>
  <c r="E2091" i="1"/>
  <c r="P2097" i="1" s="1"/>
  <c r="E2088" i="1"/>
  <c r="E2087" i="1"/>
  <c r="E2086" i="1"/>
  <c r="E2085" i="1"/>
  <c r="E2083" i="1"/>
  <c r="P2089" i="1" s="1"/>
  <c r="E2080" i="1"/>
  <c r="E2079" i="1"/>
  <c r="E2078" i="1"/>
  <c r="E2077" i="1"/>
  <c r="E2076" i="1"/>
  <c r="E2075" i="1"/>
  <c r="P2081" i="1" s="1"/>
  <c r="E2072" i="1"/>
  <c r="E2071" i="1"/>
  <c r="E2070" i="1"/>
  <c r="E2069" i="1"/>
  <c r="E2067" i="1"/>
  <c r="P2073" i="1" s="1"/>
  <c r="E2064" i="1"/>
  <c r="E2063" i="1"/>
  <c r="E2062" i="1"/>
  <c r="E2061" i="1"/>
  <c r="E2060" i="1"/>
  <c r="E2059" i="1"/>
  <c r="P2065" i="1" s="1"/>
  <c r="E2056" i="1"/>
  <c r="E2055" i="1"/>
  <c r="E2054" i="1"/>
  <c r="E2053" i="1"/>
  <c r="E2051" i="1"/>
  <c r="P2057" i="1" s="1"/>
  <c r="E2048" i="1"/>
  <c r="E2047" i="1"/>
  <c r="E2046" i="1"/>
  <c r="E2045" i="1"/>
  <c r="E2044" i="1"/>
  <c r="E2043" i="1"/>
  <c r="P2049" i="1" s="1"/>
  <c r="E2040" i="1"/>
  <c r="E2039" i="1"/>
  <c r="E2038" i="1"/>
  <c r="E2037" i="1"/>
  <c r="E2035" i="1"/>
  <c r="P2041" i="1" s="1"/>
  <c r="E2032" i="1"/>
  <c r="E2031" i="1"/>
  <c r="E2030" i="1"/>
  <c r="E2029" i="1"/>
  <c r="E2028" i="1"/>
  <c r="E2027" i="1"/>
  <c r="P2033" i="1" s="1"/>
  <c r="E2024" i="1"/>
  <c r="E2023" i="1"/>
  <c r="E2022" i="1"/>
  <c r="E2021" i="1"/>
  <c r="E2019" i="1"/>
  <c r="P2025" i="1" s="1"/>
  <c r="E2016" i="1"/>
  <c r="E2015" i="1"/>
  <c r="E2014" i="1"/>
  <c r="E2013" i="1"/>
  <c r="E2012" i="1"/>
  <c r="E2011" i="1"/>
  <c r="P2017" i="1" s="1"/>
  <c r="E2008" i="1"/>
  <c r="E2007" i="1"/>
  <c r="E2006" i="1"/>
  <c r="E2005" i="1"/>
  <c r="E2003" i="1"/>
  <c r="P2009" i="1" s="1"/>
  <c r="E2000" i="1"/>
  <c r="E1999" i="1"/>
  <c r="E1998" i="1"/>
  <c r="E1997" i="1"/>
  <c r="E1996" i="1"/>
  <c r="E1995" i="1"/>
  <c r="P2001" i="1" s="1"/>
  <c r="E1992" i="1"/>
  <c r="E1991" i="1"/>
  <c r="E1990" i="1"/>
  <c r="E1989" i="1"/>
  <c r="E1987" i="1"/>
  <c r="P1993" i="1" s="1"/>
  <c r="E1984" i="1"/>
  <c r="E1983" i="1"/>
  <c r="E1982" i="1"/>
  <c r="E1981" i="1"/>
  <c r="E1980" i="1"/>
  <c r="E1979" i="1"/>
  <c r="P1985" i="1" s="1"/>
  <c r="E1976" i="1"/>
  <c r="E1975" i="1"/>
  <c r="E1974" i="1"/>
  <c r="E1973" i="1"/>
  <c r="E1971" i="1"/>
  <c r="P1977" i="1" s="1"/>
  <c r="E1968" i="1"/>
  <c r="E1967" i="1"/>
  <c r="E1966" i="1"/>
  <c r="E1965" i="1"/>
  <c r="E1964" i="1"/>
  <c r="E1963" i="1"/>
  <c r="P1969" i="1" s="1"/>
  <c r="E1960" i="1"/>
  <c r="E1959" i="1"/>
  <c r="E1958" i="1"/>
  <c r="E1957" i="1"/>
  <c r="E1955" i="1"/>
  <c r="P1961" i="1" s="1"/>
  <c r="E1952" i="1"/>
  <c r="E1951" i="1"/>
  <c r="E1950" i="1"/>
  <c r="E1949" i="1"/>
  <c r="E1948" i="1"/>
  <c r="E1947" i="1"/>
  <c r="P1953" i="1" s="1"/>
  <c r="E1944" i="1"/>
  <c r="E1943" i="1"/>
  <c r="E1942" i="1"/>
  <c r="E1941" i="1"/>
  <c r="E1939" i="1"/>
  <c r="P1945" i="1" s="1"/>
  <c r="E1936" i="1"/>
  <c r="E1935" i="1"/>
  <c r="E1934" i="1"/>
  <c r="E1933" i="1"/>
  <c r="E1932" i="1"/>
  <c r="E1931" i="1"/>
  <c r="P1937" i="1" s="1"/>
  <c r="E1928" i="1"/>
  <c r="E1927" i="1"/>
  <c r="E1926" i="1"/>
  <c r="E1925" i="1"/>
  <c r="E1923" i="1"/>
  <c r="P1929" i="1" s="1"/>
  <c r="E1920" i="1"/>
  <c r="E1919" i="1"/>
  <c r="E1918" i="1"/>
  <c r="E1917" i="1"/>
  <c r="E1916" i="1"/>
  <c r="E1915" i="1"/>
  <c r="P1921" i="1" s="1"/>
  <c r="E1912" i="1"/>
  <c r="E1911" i="1"/>
  <c r="E1910" i="1"/>
  <c r="E1909" i="1"/>
  <c r="E1907" i="1"/>
  <c r="P1913" i="1" s="1"/>
  <c r="E1904" i="1"/>
  <c r="E1903" i="1"/>
  <c r="E1902" i="1"/>
  <c r="E1901" i="1"/>
  <c r="E1900" i="1"/>
  <c r="E1899" i="1"/>
  <c r="P1905" i="1" s="1"/>
  <c r="E1896" i="1"/>
  <c r="E1895" i="1"/>
  <c r="E1894" i="1"/>
  <c r="E1893" i="1"/>
  <c r="E1891" i="1"/>
  <c r="P1897" i="1" s="1"/>
  <c r="E1888" i="1"/>
  <c r="E1887" i="1"/>
  <c r="E1886" i="1"/>
  <c r="E1885" i="1"/>
  <c r="E1884" i="1"/>
  <c r="E1883" i="1"/>
  <c r="P1889" i="1" s="1"/>
  <c r="E1880" i="1"/>
  <c r="E1879" i="1"/>
  <c r="E1878" i="1"/>
  <c r="E1877" i="1"/>
  <c r="E1875" i="1"/>
  <c r="P1881" i="1" s="1"/>
  <c r="E1872" i="1"/>
  <c r="E1871" i="1"/>
  <c r="E1870" i="1"/>
  <c r="E1869" i="1"/>
  <c r="E1868" i="1"/>
  <c r="E1867" i="1"/>
  <c r="P1873" i="1" s="1"/>
  <c r="E1864" i="1"/>
  <c r="E1863" i="1"/>
  <c r="E1862" i="1"/>
  <c r="E1861" i="1"/>
  <c r="E1859" i="1"/>
  <c r="P1865" i="1" s="1"/>
  <c r="E1856" i="1"/>
  <c r="E1855" i="1"/>
  <c r="E1854" i="1"/>
  <c r="E1853" i="1"/>
  <c r="E1852" i="1"/>
  <c r="E1851" i="1"/>
  <c r="P1857" i="1" s="1"/>
  <c r="E1848" i="1"/>
  <c r="E1847" i="1"/>
  <c r="E1846" i="1"/>
  <c r="E1845" i="1"/>
  <c r="E1843" i="1"/>
  <c r="P1849" i="1" s="1"/>
  <c r="E1840" i="1"/>
  <c r="E1839" i="1"/>
  <c r="E1838" i="1"/>
  <c r="E1837" i="1"/>
  <c r="E1836" i="1"/>
  <c r="E1835" i="1"/>
  <c r="P1841" i="1" s="1"/>
  <c r="E1832" i="1"/>
  <c r="E1831" i="1"/>
  <c r="E1830" i="1"/>
  <c r="E1829" i="1"/>
  <c r="E1827" i="1"/>
  <c r="P1833" i="1" s="1"/>
  <c r="E1824" i="1"/>
  <c r="E1823" i="1"/>
  <c r="E1822" i="1"/>
  <c r="E1821" i="1"/>
  <c r="E1820" i="1"/>
  <c r="E1819" i="1"/>
  <c r="P1825" i="1" s="1"/>
  <c r="E1816" i="1"/>
  <c r="E1815" i="1"/>
  <c r="E1814" i="1"/>
  <c r="E1813" i="1"/>
  <c r="E1812" i="1"/>
  <c r="E1811" i="1"/>
  <c r="P1817" i="1" s="1"/>
  <c r="E1808" i="1"/>
  <c r="E1807" i="1"/>
  <c r="E1806" i="1"/>
  <c r="E1805" i="1"/>
  <c r="E1804" i="1"/>
  <c r="E1803" i="1"/>
  <c r="P1809" i="1" s="1"/>
  <c r="E1800" i="1"/>
  <c r="E1799" i="1"/>
  <c r="E1798" i="1"/>
  <c r="E1797" i="1"/>
  <c r="E1796" i="1"/>
  <c r="E1795" i="1"/>
  <c r="P1801" i="1" s="1"/>
  <c r="E1792" i="1"/>
  <c r="E1791" i="1"/>
  <c r="E1790" i="1"/>
  <c r="E1789" i="1"/>
  <c r="E1787" i="1"/>
  <c r="P1793" i="1" s="1"/>
  <c r="E1784" i="1"/>
  <c r="E1783" i="1"/>
  <c r="E1782" i="1"/>
  <c r="E1781" i="1"/>
  <c r="E1780" i="1"/>
  <c r="E1779" i="1"/>
  <c r="P1785" i="1" s="1"/>
  <c r="E1776" i="1"/>
  <c r="E1775" i="1"/>
  <c r="E1774" i="1"/>
  <c r="E1773" i="1"/>
  <c r="E1772" i="1"/>
  <c r="E1771" i="1"/>
  <c r="P1777" i="1" s="1"/>
  <c r="E1768" i="1"/>
  <c r="E1767" i="1"/>
  <c r="E1766" i="1"/>
  <c r="E1765" i="1"/>
  <c r="E1764" i="1"/>
  <c r="E1763" i="1"/>
  <c r="P1769" i="1" s="1"/>
  <c r="E1760" i="1"/>
  <c r="E1759" i="1"/>
  <c r="E1758" i="1"/>
  <c r="E1757" i="1"/>
  <c r="E1756" i="1"/>
  <c r="E1755" i="1"/>
  <c r="P1761" i="1" s="1"/>
  <c r="E1752" i="1"/>
  <c r="E1751" i="1"/>
  <c r="E1750" i="1"/>
  <c r="E1749" i="1"/>
  <c r="E1747" i="1"/>
  <c r="P1753" i="1" s="1"/>
  <c r="E1744" i="1"/>
  <c r="E1743" i="1"/>
  <c r="E1742" i="1"/>
  <c r="E1741" i="1"/>
  <c r="E1740" i="1"/>
  <c r="E1739" i="1"/>
  <c r="P1745" i="1" s="1"/>
  <c r="E1736" i="1"/>
  <c r="E1735" i="1"/>
  <c r="E1734" i="1"/>
  <c r="E1733" i="1"/>
  <c r="E1731" i="1"/>
  <c r="P1737" i="1" s="1"/>
  <c r="E1728" i="1"/>
  <c r="E1727" i="1"/>
  <c r="E1726" i="1"/>
  <c r="E1725" i="1"/>
  <c r="E1724" i="1"/>
  <c r="E1723" i="1"/>
  <c r="P1729" i="1" s="1"/>
  <c r="E1720" i="1"/>
  <c r="E1719" i="1"/>
  <c r="E1718" i="1"/>
  <c r="E1717" i="1"/>
  <c r="E1715" i="1"/>
  <c r="P1721" i="1" s="1"/>
  <c r="E1712" i="1"/>
  <c r="E1711" i="1"/>
  <c r="E1710" i="1"/>
  <c r="E1709" i="1"/>
  <c r="E1708" i="1"/>
  <c r="E1707" i="1"/>
  <c r="P1713" i="1" s="1"/>
  <c r="E1704" i="1"/>
  <c r="E1703" i="1"/>
  <c r="E1702" i="1"/>
  <c r="E1701" i="1"/>
  <c r="E1699" i="1"/>
  <c r="P1705" i="1" s="1"/>
  <c r="E1696" i="1"/>
  <c r="E1695" i="1"/>
  <c r="E1694" i="1"/>
  <c r="E1693" i="1"/>
  <c r="E1692" i="1"/>
  <c r="E1691" i="1"/>
  <c r="P1697" i="1" s="1"/>
  <c r="E1688" i="1"/>
  <c r="E1687" i="1"/>
  <c r="E1686" i="1"/>
  <c r="E1685" i="1"/>
  <c r="E1683" i="1"/>
  <c r="P1689" i="1" s="1"/>
  <c r="E1680" i="1"/>
  <c r="E1679" i="1"/>
  <c r="E1678" i="1"/>
  <c r="E1677" i="1"/>
  <c r="E1675" i="1"/>
  <c r="P1681" i="1" s="1"/>
  <c r="E1672" i="1"/>
  <c r="E1671" i="1"/>
  <c r="E1670" i="1"/>
  <c r="E1669" i="1"/>
  <c r="E1667" i="1"/>
  <c r="P1673" i="1" s="1"/>
  <c r="E1664" i="1"/>
  <c r="E1663" i="1"/>
  <c r="E1662" i="1"/>
  <c r="E1661" i="1"/>
  <c r="E1660" i="1"/>
  <c r="E1659" i="1"/>
  <c r="P1665" i="1" s="1"/>
  <c r="E1656" i="1"/>
  <c r="E1655" i="1"/>
  <c r="E1654" i="1"/>
  <c r="E1653" i="1"/>
  <c r="E1651" i="1"/>
  <c r="P1657" i="1" s="1"/>
  <c r="E1648" i="1"/>
  <c r="E1647" i="1"/>
  <c r="E1646" i="1"/>
  <c r="E1645" i="1"/>
  <c r="E1644" i="1"/>
  <c r="E1643" i="1"/>
  <c r="P1649" i="1" s="1"/>
  <c r="E1640" i="1"/>
  <c r="E1639" i="1"/>
  <c r="E1638" i="1"/>
  <c r="E1637" i="1"/>
  <c r="E1635" i="1"/>
  <c r="P1641" i="1" s="1"/>
  <c r="E1632" i="1"/>
  <c r="E1631" i="1"/>
  <c r="E1630" i="1"/>
  <c r="E1629" i="1"/>
  <c r="E1628" i="1"/>
  <c r="E1627" i="1"/>
  <c r="P1633" i="1" s="1"/>
  <c r="E1624" i="1"/>
  <c r="E1623" i="1"/>
  <c r="E1622" i="1"/>
  <c r="E1621" i="1"/>
  <c r="E1619" i="1"/>
  <c r="P1625" i="1" s="1"/>
  <c r="E1616" i="1"/>
  <c r="E1615" i="1"/>
  <c r="E1614" i="1"/>
  <c r="E1613" i="1"/>
  <c r="E1612" i="1"/>
  <c r="E1611" i="1"/>
  <c r="P1617" i="1" s="1"/>
  <c r="E1608" i="1"/>
  <c r="E1607" i="1"/>
  <c r="E1606" i="1"/>
  <c r="E1605" i="1"/>
  <c r="E1604" i="1"/>
  <c r="E1603" i="1"/>
  <c r="P1609" i="1" s="1"/>
  <c r="E1600" i="1"/>
  <c r="E1599" i="1"/>
  <c r="E1598" i="1"/>
  <c r="E1597" i="1"/>
  <c r="E1596" i="1"/>
  <c r="E1595" i="1"/>
  <c r="P1601" i="1" s="1"/>
  <c r="E1592" i="1"/>
  <c r="E1591" i="1"/>
  <c r="E1590" i="1"/>
  <c r="E1589" i="1"/>
  <c r="E1587" i="1"/>
  <c r="P1593" i="1" s="1"/>
  <c r="E1584" i="1"/>
  <c r="E1583" i="1"/>
  <c r="E1582" i="1"/>
  <c r="E1581" i="1"/>
  <c r="E1580" i="1"/>
  <c r="E1579" i="1"/>
  <c r="P1585" i="1" s="1"/>
  <c r="E1576" i="1"/>
  <c r="E1575" i="1"/>
  <c r="E1574" i="1"/>
  <c r="E1573" i="1"/>
  <c r="E1572" i="1"/>
  <c r="E1571" i="1"/>
  <c r="P1577" i="1" s="1"/>
  <c r="E1568" i="1"/>
  <c r="E1567" i="1"/>
  <c r="E1566" i="1"/>
  <c r="E1565" i="1"/>
  <c r="E1564" i="1"/>
  <c r="E1563" i="1"/>
  <c r="P1569" i="1" s="1"/>
  <c r="E1560" i="1"/>
  <c r="E1559" i="1"/>
  <c r="E1558" i="1"/>
  <c r="E1557" i="1"/>
  <c r="E1556" i="1"/>
  <c r="E1555" i="1"/>
  <c r="P1561" i="1" s="1"/>
  <c r="E1552" i="1"/>
  <c r="E1551" i="1"/>
  <c r="E1550" i="1"/>
  <c r="E1549" i="1"/>
  <c r="E1548" i="1"/>
  <c r="E1547" i="1"/>
  <c r="P1553" i="1" s="1"/>
  <c r="E1544" i="1"/>
  <c r="E1543" i="1"/>
  <c r="E1542" i="1"/>
  <c r="E1541" i="1"/>
  <c r="E1540" i="1"/>
  <c r="E1539" i="1"/>
  <c r="P1545" i="1" s="1"/>
  <c r="E1536" i="1"/>
  <c r="E1535" i="1"/>
  <c r="E1534" i="1"/>
  <c r="E1533" i="1"/>
  <c r="E1532" i="1"/>
  <c r="E1531" i="1"/>
  <c r="P1537" i="1" s="1"/>
  <c r="E1528" i="1"/>
  <c r="E1527" i="1"/>
  <c r="E1526" i="1"/>
  <c r="E1525" i="1"/>
  <c r="E1524" i="1"/>
  <c r="E1523" i="1"/>
  <c r="P1529" i="1" s="1"/>
  <c r="E1520" i="1"/>
  <c r="E1519" i="1"/>
  <c r="E1518" i="1"/>
  <c r="E1517" i="1"/>
  <c r="E1516" i="1"/>
  <c r="E1515" i="1"/>
  <c r="P1521" i="1" s="1"/>
  <c r="E1512" i="1"/>
  <c r="E1511" i="1"/>
  <c r="E1510" i="1"/>
  <c r="E1509" i="1"/>
  <c r="E1507" i="1"/>
  <c r="P1513" i="1" s="1"/>
  <c r="E1504" i="1"/>
  <c r="E1503" i="1"/>
  <c r="E1502" i="1"/>
  <c r="E1501" i="1"/>
  <c r="E1500" i="1"/>
  <c r="E1499" i="1"/>
  <c r="P1505" i="1" s="1"/>
  <c r="E1496" i="1"/>
  <c r="E1495" i="1"/>
  <c r="E1494" i="1"/>
  <c r="E1493" i="1"/>
  <c r="E1491" i="1"/>
  <c r="P1497" i="1" s="1"/>
  <c r="E1488" i="1"/>
  <c r="E1487" i="1"/>
  <c r="E1486" i="1"/>
  <c r="E1485" i="1"/>
  <c r="E1484" i="1"/>
  <c r="E1483" i="1"/>
  <c r="P1489" i="1" s="1"/>
  <c r="E1480" i="1"/>
  <c r="E1479" i="1"/>
  <c r="E1478" i="1"/>
  <c r="E1477" i="1"/>
  <c r="E1475" i="1"/>
  <c r="P1481" i="1" s="1"/>
  <c r="E1472" i="1"/>
  <c r="E1471" i="1"/>
  <c r="E1470" i="1"/>
  <c r="E1469" i="1"/>
  <c r="E1468" i="1"/>
  <c r="E1467" i="1"/>
  <c r="P1473" i="1" s="1"/>
  <c r="E1464" i="1"/>
  <c r="E1463" i="1"/>
  <c r="E1462" i="1"/>
  <c r="E1461" i="1"/>
  <c r="E1460" i="1"/>
  <c r="E1459" i="1"/>
  <c r="P1465" i="1" s="1"/>
  <c r="E1456" i="1"/>
  <c r="E1455" i="1"/>
  <c r="E1454" i="1"/>
  <c r="E1453" i="1"/>
  <c r="E1452" i="1"/>
  <c r="E1451" i="1"/>
  <c r="P1457" i="1" s="1"/>
  <c r="E1448" i="1"/>
  <c r="E1447" i="1"/>
  <c r="E1446" i="1"/>
  <c r="E1445" i="1"/>
  <c r="E1444" i="1"/>
  <c r="E1443" i="1"/>
  <c r="P1449" i="1" s="1"/>
  <c r="E1440" i="1"/>
  <c r="E1439" i="1"/>
  <c r="E1438" i="1"/>
  <c r="E1437" i="1"/>
  <c r="E1436" i="1"/>
  <c r="E1435" i="1"/>
  <c r="P1441" i="1" s="1"/>
  <c r="E1432" i="1"/>
  <c r="E1431" i="1"/>
  <c r="E1430" i="1"/>
  <c r="E1429" i="1"/>
  <c r="E1428" i="1"/>
  <c r="E1427" i="1"/>
  <c r="P1433" i="1" s="1"/>
  <c r="E1424" i="1"/>
  <c r="E1423" i="1"/>
  <c r="E1422" i="1"/>
  <c r="E1421" i="1"/>
  <c r="E1420" i="1"/>
  <c r="E1419" i="1"/>
  <c r="P1425" i="1" s="1"/>
  <c r="E1416" i="1"/>
  <c r="E1415" i="1"/>
  <c r="E1414" i="1"/>
  <c r="E1413" i="1"/>
  <c r="E1411" i="1"/>
  <c r="P1417" i="1" s="1"/>
  <c r="E1408" i="1"/>
  <c r="E1407" i="1"/>
  <c r="E1406" i="1"/>
  <c r="E1405" i="1"/>
  <c r="E1404" i="1"/>
  <c r="E1403" i="1"/>
  <c r="P1409" i="1" s="1"/>
  <c r="E1400" i="1"/>
  <c r="E1399" i="1"/>
  <c r="E1398" i="1"/>
  <c r="E1397" i="1"/>
  <c r="E1396" i="1"/>
  <c r="E1395" i="1"/>
  <c r="P1401" i="1" s="1"/>
  <c r="E1392" i="1"/>
  <c r="E1391" i="1"/>
  <c r="E1390" i="1"/>
  <c r="E1389" i="1"/>
  <c r="E1388" i="1"/>
  <c r="E1387" i="1"/>
  <c r="P1393" i="1" s="1"/>
  <c r="E1384" i="1"/>
  <c r="E1383" i="1"/>
  <c r="E1382" i="1"/>
  <c r="E1381" i="1"/>
  <c r="E1380" i="1"/>
  <c r="E1379" i="1"/>
  <c r="P1385" i="1" s="1"/>
  <c r="E1376" i="1"/>
  <c r="E1375" i="1"/>
  <c r="E1374" i="1"/>
  <c r="E1373" i="1"/>
  <c r="E1372" i="1"/>
  <c r="E1371" i="1"/>
  <c r="P1377" i="1" s="1"/>
  <c r="E1368" i="1"/>
  <c r="E1367" i="1"/>
  <c r="E1366" i="1"/>
  <c r="E1365" i="1"/>
  <c r="E1364" i="1"/>
  <c r="E1363" i="1"/>
  <c r="P1369" i="1" s="1"/>
  <c r="E1360" i="1"/>
  <c r="E1359" i="1"/>
  <c r="E1358" i="1"/>
  <c r="E1357" i="1"/>
  <c r="E1356" i="1"/>
  <c r="E1355" i="1"/>
  <c r="P1361" i="1" s="1"/>
  <c r="E1352" i="1"/>
  <c r="E1351" i="1"/>
  <c r="E1350" i="1"/>
  <c r="E1349" i="1"/>
  <c r="E1347" i="1"/>
  <c r="P1353" i="1" s="1"/>
  <c r="E1344" i="1"/>
  <c r="E1343" i="1"/>
  <c r="E1342" i="1"/>
  <c r="E1341" i="1"/>
  <c r="E1340" i="1"/>
  <c r="E1339" i="1"/>
  <c r="P1345" i="1" s="1"/>
  <c r="E1336" i="1"/>
  <c r="E1335" i="1"/>
  <c r="E1334" i="1"/>
  <c r="E1333" i="1"/>
  <c r="E1332" i="1"/>
  <c r="E1331" i="1"/>
  <c r="P1337" i="1" s="1"/>
  <c r="E1328" i="1"/>
  <c r="E1327" i="1"/>
  <c r="E1326" i="1"/>
  <c r="E1325" i="1"/>
  <c r="E1324" i="1"/>
  <c r="E1323" i="1"/>
  <c r="P1329" i="1" s="1"/>
  <c r="E1320" i="1"/>
  <c r="E1319" i="1"/>
  <c r="E1318" i="1"/>
  <c r="E1317" i="1"/>
  <c r="E1315" i="1"/>
  <c r="P1321" i="1" s="1"/>
  <c r="E1312" i="1"/>
  <c r="E1311" i="1"/>
  <c r="E1310" i="1"/>
  <c r="E1309" i="1"/>
  <c r="E1308" i="1"/>
  <c r="E1307" i="1"/>
  <c r="P1313" i="1" s="1"/>
  <c r="E1304" i="1"/>
  <c r="E1303" i="1"/>
  <c r="E1302" i="1"/>
  <c r="E1301" i="1"/>
  <c r="E1300" i="1"/>
  <c r="E1299" i="1"/>
  <c r="P1305" i="1" s="1"/>
  <c r="E1296" i="1"/>
  <c r="E1295" i="1"/>
  <c r="E1294" i="1"/>
  <c r="E1293" i="1"/>
  <c r="E1292" i="1"/>
  <c r="E1291" i="1"/>
  <c r="P1297" i="1" s="1"/>
  <c r="E1288" i="1"/>
  <c r="E1287" i="1"/>
  <c r="E1286" i="1"/>
  <c r="E1285" i="1"/>
  <c r="E1283" i="1"/>
  <c r="P1289" i="1" s="1"/>
  <c r="E1280" i="1"/>
  <c r="E1279" i="1"/>
  <c r="E1278" i="1"/>
  <c r="E1277" i="1"/>
  <c r="E1276" i="1"/>
  <c r="E1275" i="1"/>
  <c r="P1281" i="1" s="1"/>
  <c r="E1272" i="1"/>
  <c r="E1271" i="1"/>
  <c r="E1270" i="1"/>
  <c r="E1269" i="1"/>
  <c r="E1267" i="1"/>
  <c r="P1273" i="1" s="1"/>
  <c r="E1264" i="1"/>
  <c r="E1263" i="1"/>
  <c r="E1262" i="1"/>
  <c r="E1261" i="1"/>
  <c r="E1259" i="1"/>
  <c r="P1265" i="1" s="1"/>
  <c r="E1256" i="1"/>
  <c r="E1255" i="1"/>
  <c r="E1254" i="1"/>
  <c r="E1253" i="1"/>
  <c r="E1251" i="1"/>
  <c r="P1257" i="1" s="1"/>
  <c r="E1248" i="1"/>
  <c r="E1247" i="1"/>
  <c r="E1246" i="1"/>
  <c r="E1245" i="1"/>
  <c r="E1244" i="1"/>
  <c r="E1243" i="1"/>
  <c r="P1249" i="1" s="1"/>
  <c r="E1240" i="1"/>
  <c r="E1239" i="1"/>
  <c r="E1238" i="1"/>
  <c r="E1237" i="1"/>
  <c r="E1235" i="1"/>
  <c r="P1241" i="1" s="1"/>
  <c r="E1232" i="1"/>
  <c r="E1231" i="1"/>
  <c r="E1230" i="1"/>
  <c r="E1229" i="1"/>
  <c r="E1228" i="1"/>
  <c r="E1227" i="1"/>
  <c r="P1233" i="1" s="1"/>
  <c r="E1224" i="1"/>
  <c r="E1223" i="1"/>
  <c r="E1222" i="1"/>
  <c r="E1221" i="1"/>
  <c r="E1220" i="1"/>
  <c r="E1219" i="1"/>
  <c r="P1225" i="1" s="1"/>
  <c r="E1216" i="1"/>
  <c r="E1215" i="1"/>
  <c r="E1214" i="1"/>
  <c r="E1213" i="1"/>
  <c r="E1212" i="1"/>
  <c r="E1211" i="1"/>
  <c r="P1217" i="1" s="1"/>
  <c r="E1208" i="1"/>
  <c r="E1207" i="1"/>
  <c r="E1206" i="1"/>
  <c r="E1205" i="1"/>
  <c r="E1204" i="1"/>
  <c r="E1203" i="1"/>
  <c r="P1209" i="1" s="1"/>
  <c r="E1200" i="1"/>
  <c r="E1199" i="1"/>
  <c r="E1198" i="1"/>
  <c r="E1197" i="1"/>
  <c r="E1196" i="1"/>
  <c r="E1195" i="1"/>
  <c r="P1201" i="1" s="1"/>
  <c r="E1192" i="1"/>
  <c r="E1191" i="1"/>
  <c r="E1190" i="1"/>
  <c r="E1189" i="1"/>
  <c r="E1187" i="1"/>
  <c r="P1193" i="1" s="1"/>
  <c r="E1184" i="1"/>
  <c r="E1183" i="1"/>
  <c r="E1182" i="1"/>
  <c r="E1181" i="1"/>
  <c r="E1180" i="1"/>
  <c r="E1179" i="1"/>
  <c r="P1185" i="1" s="1"/>
  <c r="E1176" i="1"/>
  <c r="E1175" i="1"/>
  <c r="E1174" i="1"/>
  <c r="E1173" i="1"/>
  <c r="E1172" i="1"/>
  <c r="E1171" i="1"/>
  <c r="P1177" i="1" s="1"/>
  <c r="E1168" i="1"/>
  <c r="E1167" i="1"/>
  <c r="E1166" i="1"/>
  <c r="E1165" i="1"/>
  <c r="E1164" i="1"/>
  <c r="E1163" i="1"/>
  <c r="P1169" i="1" s="1"/>
  <c r="E1160" i="1"/>
  <c r="E1159" i="1"/>
  <c r="E1158" i="1"/>
  <c r="E1157" i="1"/>
  <c r="E1156" i="1"/>
  <c r="E1155" i="1"/>
  <c r="P1161" i="1" s="1"/>
  <c r="E1152" i="1"/>
  <c r="E1151" i="1"/>
  <c r="E1150" i="1"/>
  <c r="E1149" i="1"/>
  <c r="E1148" i="1"/>
  <c r="E1147" i="1"/>
  <c r="P1153" i="1" s="1"/>
  <c r="E1144" i="1"/>
  <c r="E1143" i="1"/>
  <c r="E1142" i="1"/>
  <c r="E1141" i="1"/>
  <c r="E1139" i="1"/>
  <c r="P1145" i="1" s="1"/>
  <c r="E1136" i="1"/>
  <c r="E1135" i="1"/>
  <c r="E1134" i="1"/>
  <c r="E1133" i="1"/>
  <c r="E1132" i="1"/>
  <c r="E1131" i="1"/>
  <c r="P1137" i="1" s="1"/>
  <c r="E1128" i="1"/>
  <c r="E1127" i="1"/>
  <c r="E1126" i="1"/>
  <c r="E1125" i="1"/>
  <c r="E1124" i="1"/>
  <c r="E1123" i="1"/>
  <c r="P1129" i="1" s="1"/>
  <c r="E1120" i="1"/>
  <c r="E1119" i="1"/>
  <c r="E1118" i="1"/>
  <c r="E1117" i="1"/>
  <c r="E1116" i="1"/>
  <c r="E1115" i="1"/>
  <c r="P1121" i="1" s="1"/>
  <c r="E1112" i="1"/>
  <c r="E1111" i="1"/>
  <c r="E1110" i="1"/>
  <c r="E1109" i="1"/>
  <c r="E1108" i="1"/>
  <c r="E1107" i="1"/>
  <c r="P1113" i="1" s="1"/>
  <c r="E1104" i="1"/>
  <c r="E1103" i="1"/>
  <c r="E1102" i="1"/>
  <c r="E1101" i="1"/>
  <c r="E1100" i="1"/>
  <c r="E1099" i="1"/>
  <c r="P1105" i="1" s="1"/>
  <c r="E1096" i="1"/>
  <c r="E1095" i="1"/>
  <c r="E1094" i="1"/>
  <c r="E1093" i="1"/>
  <c r="E1092" i="1"/>
  <c r="E1091" i="1"/>
  <c r="P1097" i="1" s="1"/>
  <c r="E1088" i="1"/>
  <c r="E1087" i="1"/>
  <c r="E1086" i="1"/>
  <c r="E1085" i="1"/>
  <c r="E1083" i="1"/>
  <c r="P1089" i="1" s="1"/>
  <c r="E1080" i="1"/>
  <c r="E1079" i="1"/>
  <c r="E1078" i="1"/>
  <c r="E1077" i="1"/>
  <c r="E1076" i="1"/>
  <c r="E1075" i="1"/>
  <c r="P1081" i="1" s="1"/>
  <c r="E1072" i="1"/>
  <c r="E1071" i="1"/>
  <c r="E1070" i="1"/>
  <c r="E1069" i="1"/>
  <c r="E1067" i="1"/>
  <c r="P1073" i="1" s="1"/>
  <c r="E1064" i="1"/>
  <c r="E1063" i="1"/>
  <c r="E1062" i="1"/>
  <c r="E1061" i="1"/>
  <c r="E1059" i="1"/>
  <c r="P1065" i="1" s="1"/>
  <c r="E1056" i="1"/>
  <c r="E1055" i="1"/>
  <c r="E1054" i="1"/>
  <c r="E1053" i="1"/>
  <c r="E1052" i="1"/>
  <c r="E1051" i="1"/>
  <c r="P1057" i="1" s="1"/>
  <c r="E1048" i="1"/>
  <c r="E1047" i="1"/>
  <c r="E1046" i="1"/>
  <c r="E1045" i="1"/>
  <c r="E1043" i="1"/>
  <c r="P1049" i="1" s="1"/>
  <c r="E1040" i="1"/>
  <c r="E1039" i="1"/>
  <c r="E1038" i="1"/>
  <c r="E1037" i="1"/>
  <c r="E1036" i="1"/>
  <c r="E1035" i="1"/>
  <c r="P1041" i="1" s="1"/>
  <c r="E1032" i="1"/>
  <c r="E1031" i="1"/>
  <c r="E1030" i="1"/>
  <c r="E1029" i="1"/>
  <c r="E1027" i="1"/>
  <c r="P1033" i="1" s="1"/>
  <c r="E1024" i="1"/>
  <c r="E1023" i="1"/>
  <c r="E1022" i="1"/>
  <c r="E1021" i="1"/>
  <c r="E1020" i="1"/>
  <c r="E1019" i="1"/>
  <c r="P1025" i="1" s="1"/>
  <c r="E1016" i="1"/>
  <c r="E1015" i="1"/>
  <c r="E1014" i="1"/>
  <c r="E1013" i="1"/>
  <c r="E1011" i="1"/>
  <c r="P1017" i="1" s="1"/>
  <c r="E1008" i="1"/>
  <c r="E1007" i="1"/>
  <c r="E1006" i="1"/>
  <c r="E1005" i="1"/>
  <c r="E1004" i="1"/>
  <c r="E1003" i="1"/>
  <c r="P1009" i="1" s="1"/>
  <c r="E1000" i="1"/>
  <c r="E999" i="1"/>
  <c r="E998" i="1"/>
  <c r="E997" i="1"/>
  <c r="E995" i="1"/>
  <c r="P1001" i="1" s="1"/>
  <c r="E992" i="1"/>
  <c r="E991" i="1"/>
  <c r="E990" i="1"/>
  <c r="E989" i="1"/>
  <c r="E988" i="1"/>
  <c r="E987" i="1"/>
  <c r="P993" i="1" s="1"/>
  <c r="E984" i="1"/>
  <c r="E983" i="1"/>
  <c r="E982" i="1"/>
  <c r="E981" i="1"/>
  <c r="E979" i="1"/>
  <c r="P985" i="1" s="1"/>
  <c r="E976" i="1"/>
  <c r="E975" i="1"/>
  <c r="E974" i="1"/>
  <c r="E973" i="1"/>
  <c r="E972" i="1"/>
  <c r="E971" i="1"/>
  <c r="P977" i="1" s="1"/>
  <c r="E968" i="1"/>
  <c r="E967" i="1"/>
  <c r="E966" i="1"/>
  <c r="E965" i="1"/>
  <c r="E963" i="1"/>
  <c r="P969" i="1" s="1"/>
  <c r="E960" i="1"/>
  <c r="E959" i="1"/>
  <c r="E958" i="1"/>
  <c r="E957" i="1"/>
  <c r="E955" i="1"/>
  <c r="P961" i="1" s="1"/>
  <c r="E952" i="1"/>
  <c r="E951" i="1"/>
  <c r="E950" i="1"/>
  <c r="E949" i="1"/>
  <c r="E948" i="1"/>
  <c r="E947" i="1"/>
  <c r="P953" i="1" s="1"/>
  <c r="E944" i="1"/>
  <c r="E943" i="1"/>
  <c r="E942" i="1"/>
  <c r="E941" i="1"/>
  <c r="E939" i="1"/>
  <c r="P945" i="1" s="1"/>
  <c r="E936" i="1"/>
  <c r="E935" i="1"/>
  <c r="E934" i="1"/>
  <c r="E933" i="1"/>
  <c r="E932" i="1"/>
  <c r="E931" i="1"/>
  <c r="P937" i="1" s="1"/>
  <c r="E928" i="1"/>
  <c r="E927" i="1"/>
  <c r="E926" i="1"/>
  <c r="E925" i="1"/>
  <c r="E923" i="1"/>
  <c r="P929" i="1" s="1"/>
  <c r="E920" i="1"/>
  <c r="E919" i="1"/>
  <c r="E918" i="1"/>
  <c r="E917" i="1"/>
  <c r="E916" i="1"/>
  <c r="E915" i="1"/>
  <c r="P921" i="1" s="1"/>
  <c r="E912" i="1"/>
  <c r="E911" i="1"/>
  <c r="E910" i="1"/>
  <c r="E909" i="1"/>
  <c r="E907" i="1"/>
  <c r="P913" i="1" s="1"/>
  <c r="E904" i="1"/>
  <c r="E903" i="1"/>
  <c r="E902" i="1"/>
  <c r="E901" i="1"/>
  <c r="E900" i="1"/>
  <c r="E899" i="1"/>
  <c r="P905" i="1" s="1"/>
  <c r="E896" i="1"/>
  <c r="E895" i="1"/>
  <c r="E894" i="1"/>
  <c r="E893" i="1"/>
  <c r="E892" i="1"/>
  <c r="E891" i="1"/>
  <c r="P897" i="1" s="1"/>
  <c r="E888" i="1"/>
  <c r="E887" i="1"/>
  <c r="E886" i="1"/>
  <c r="E885" i="1"/>
  <c r="E884" i="1"/>
  <c r="E883" i="1"/>
  <c r="P889" i="1" s="1"/>
  <c r="E880" i="1"/>
  <c r="E879" i="1"/>
  <c r="E878" i="1"/>
  <c r="E877" i="1"/>
  <c r="E875" i="1"/>
  <c r="P881" i="1" s="1"/>
  <c r="E872" i="1"/>
  <c r="E871" i="1"/>
  <c r="E870" i="1"/>
  <c r="E869" i="1"/>
  <c r="E868" i="1"/>
  <c r="E867" i="1"/>
  <c r="P873" i="1" s="1"/>
  <c r="E864" i="1"/>
  <c r="E863" i="1"/>
  <c r="E862" i="1"/>
  <c r="E861" i="1"/>
  <c r="E859" i="1"/>
  <c r="P865" i="1" s="1"/>
  <c r="E856" i="1"/>
  <c r="E855" i="1"/>
  <c r="E854" i="1"/>
  <c r="E853" i="1"/>
  <c r="E852" i="1"/>
  <c r="E851" i="1"/>
  <c r="P857" i="1" s="1"/>
  <c r="E848" i="1"/>
  <c r="E847" i="1"/>
  <c r="E846" i="1"/>
  <c r="E845" i="1"/>
  <c r="E844" i="1"/>
  <c r="E843" i="1"/>
  <c r="P849" i="1" s="1"/>
  <c r="E840" i="1"/>
  <c r="E839" i="1"/>
  <c r="E838" i="1"/>
  <c r="E837" i="1"/>
  <c r="E836" i="1"/>
  <c r="E835" i="1"/>
  <c r="P841" i="1" s="1"/>
  <c r="E832" i="1"/>
  <c r="E831" i="1"/>
  <c r="E830" i="1"/>
  <c r="E829" i="1"/>
  <c r="E827" i="1"/>
  <c r="P833" i="1" s="1"/>
  <c r="E824" i="1"/>
  <c r="E823" i="1"/>
  <c r="E822" i="1"/>
  <c r="E821" i="1"/>
  <c r="E820" i="1"/>
  <c r="E819" i="1"/>
  <c r="P825" i="1" s="1"/>
  <c r="E816" i="1"/>
  <c r="E815" i="1"/>
  <c r="E814" i="1"/>
  <c r="E813" i="1"/>
  <c r="E811" i="1"/>
  <c r="P817" i="1" s="1"/>
  <c r="E808" i="1"/>
  <c r="E807" i="1"/>
  <c r="E806" i="1"/>
  <c r="E805" i="1"/>
  <c r="E804" i="1"/>
  <c r="E803" i="1"/>
  <c r="P809" i="1" s="1"/>
  <c r="E800" i="1"/>
  <c r="E799" i="1"/>
  <c r="E798" i="1"/>
  <c r="E797" i="1"/>
  <c r="E795" i="1"/>
  <c r="P801" i="1" s="1"/>
  <c r="E792" i="1"/>
  <c r="E791" i="1"/>
  <c r="E790" i="1"/>
  <c r="E789" i="1"/>
  <c r="E788" i="1"/>
  <c r="E787" i="1"/>
  <c r="P793" i="1" s="1"/>
  <c r="E784" i="1"/>
  <c r="E783" i="1"/>
  <c r="E782" i="1"/>
  <c r="E781" i="1"/>
  <c r="E779" i="1"/>
  <c r="P785" i="1" s="1"/>
  <c r="E776" i="1"/>
  <c r="E775" i="1"/>
  <c r="E774" i="1"/>
  <c r="E773" i="1"/>
  <c r="E772" i="1"/>
  <c r="E771" i="1"/>
  <c r="P777" i="1" s="1"/>
  <c r="E768" i="1"/>
  <c r="E767" i="1"/>
  <c r="E766" i="1"/>
  <c r="E765" i="1"/>
  <c r="E764" i="1"/>
  <c r="E763" i="1"/>
  <c r="P769" i="1" s="1"/>
  <c r="E760" i="1"/>
  <c r="E759" i="1"/>
  <c r="E758" i="1"/>
  <c r="E757" i="1"/>
  <c r="E756" i="1"/>
  <c r="E755" i="1"/>
  <c r="P761" i="1" s="1"/>
  <c r="E752" i="1"/>
  <c r="E751" i="1"/>
  <c r="E750" i="1"/>
  <c r="E749" i="1"/>
  <c r="E748" i="1"/>
  <c r="E747" i="1"/>
  <c r="P753" i="1" s="1"/>
  <c r="E744" i="1"/>
  <c r="E743" i="1"/>
  <c r="E742" i="1"/>
  <c r="E741" i="1"/>
  <c r="E740" i="1"/>
  <c r="E739" i="1"/>
  <c r="P745" i="1" s="1"/>
  <c r="E736" i="1"/>
  <c r="E735" i="1"/>
  <c r="E734" i="1"/>
  <c r="E733" i="1"/>
  <c r="E731" i="1"/>
  <c r="P737" i="1" s="1"/>
  <c r="E728" i="1"/>
  <c r="E727" i="1"/>
  <c r="E726" i="1"/>
  <c r="E725" i="1"/>
  <c r="E724" i="1"/>
  <c r="E723" i="1"/>
  <c r="P729" i="1" s="1"/>
  <c r="E720" i="1"/>
  <c r="E719" i="1"/>
  <c r="E718" i="1"/>
  <c r="E717" i="1"/>
  <c r="E715" i="1"/>
  <c r="P721" i="1" s="1"/>
  <c r="E712" i="1"/>
  <c r="E711" i="1"/>
  <c r="E710" i="1"/>
  <c r="E709" i="1"/>
  <c r="E707" i="1"/>
  <c r="P713" i="1" s="1"/>
  <c r="E704" i="1"/>
  <c r="E703" i="1"/>
  <c r="E702" i="1"/>
  <c r="E701" i="1"/>
  <c r="E700" i="1"/>
  <c r="E699" i="1"/>
  <c r="P705" i="1" s="1"/>
  <c r="E696" i="1"/>
  <c r="E695" i="1"/>
  <c r="E694" i="1"/>
  <c r="E693" i="1"/>
  <c r="E692" i="1"/>
  <c r="E691" i="1"/>
  <c r="P697" i="1" s="1"/>
  <c r="E688" i="1"/>
  <c r="E687" i="1"/>
  <c r="E686" i="1"/>
  <c r="E685" i="1"/>
  <c r="E683" i="1"/>
  <c r="P689" i="1" s="1"/>
  <c r="E680" i="1"/>
  <c r="E679" i="1"/>
  <c r="E678" i="1"/>
  <c r="E677" i="1"/>
  <c r="E676" i="1"/>
  <c r="E675" i="1"/>
  <c r="P681" i="1" s="1"/>
  <c r="E672" i="1"/>
  <c r="E671" i="1"/>
  <c r="E670" i="1"/>
  <c r="E669" i="1"/>
  <c r="E667" i="1"/>
  <c r="P673" i="1" s="1"/>
  <c r="E664" i="1"/>
  <c r="E663" i="1"/>
  <c r="E662" i="1"/>
  <c r="E661" i="1"/>
  <c r="E660" i="1"/>
  <c r="E659" i="1"/>
  <c r="P665" i="1" s="1"/>
  <c r="E656" i="1"/>
  <c r="E655" i="1"/>
  <c r="E654" i="1"/>
  <c r="E653" i="1"/>
  <c r="E651" i="1"/>
  <c r="P657" i="1" s="1"/>
  <c r="E648" i="1"/>
  <c r="E647" i="1"/>
  <c r="E646" i="1"/>
  <c r="E645" i="1"/>
  <c r="E644" i="1"/>
  <c r="E643" i="1"/>
  <c r="P649" i="1" s="1"/>
  <c r="E640" i="1"/>
  <c r="E639" i="1"/>
  <c r="E638" i="1"/>
  <c r="E637" i="1"/>
  <c r="E636" i="1"/>
  <c r="E635" i="1"/>
  <c r="P641" i="1" s="1"/>
  <c r="E632" i="1"/>
  <c r="E631" i="1"/>
  <c r="E630" i="1"/>
  <c r="E629" i="1"/>
  <c r="E628" i="1"/>
  <c r="E627" i="1"/>
  <c r="P633" i="1" s="1"/>
  <c r="E624" i="1"/>
  <c r="E623" i="1"/>
  <c r="E622" i="1"/>
  <c r="E621" i="1"/>
  <c r="E620" i="1"/>
  <c r="E619" i="1"/>
  <c r="P625" i="1" s="1"/>
  <c r="E616" i="1"/>
  <c r="E615" i="1"/>
  <c r="E614" i="1"/>
  <c r="E613" i="1"/>
  <c r="E612" i="1"/>
  <c r="E611" i="1"/>
  <c r="P617" i="1" s="1"/>
  <c r="E608" i="1"/>
  <c r="E607" i="1"/>
  <c r="E606" i="1"/>
  <c r="E605" i="1"/>
  <c r="E604" i="1"/>
  <c r="E603" i="1"/>
  <c r="P609" i="1" s="1"/>
  <c r="E600" i="1"/>
  <c r="E599" i="1"/>
  <c r="E598" i="1"/>
  <c r="E597" i="1"/>
  <c r="E596" i="1"/>
  <c r="E595" i="1"/>
  <c r="P601" i="1" s="1"/>
  <c r="E592" i="1"/>
  <c r="E591" i="1"/>
  <c r="E590" i="1"/>
  <c r="E589" i="1"/>
  <c r="E588" i="1"/>
  <c r="E587" i="1"/>
  <c r="P593" i="1" s="1"/>
  <c r="E584" i="1"/>
  <c r="E583" i="1"/>
  <c r="E582" i="1"/>
  <c r="E581" i="1"/>
  <c r="E580" i="1"/>
  <c r="E579" i="1"/>
  <c r="P585" i="1" s="1"/>
  <c r="E576" i="1"/>
  <c r="E575" i="1"/>
  <c r="E574" i="1"/>
  <c r="E573" i="1"/>
  <c r="E572" i="1"/>
  <c r="E571" i="1"/>
  <c r="P577" i="1" s="1"/>
  <c r="E568" i="1"/>
  <c r="E567" i="1"/>
  <c r="E566" i="1"/>
  <c r="E565" i="1"/>
  <c r="E564" i="1"/>
  <c r="E563" i="1"/>
  <c r="P569" i="1" s="1"/>
  <c r="E560" i="1"/>
  <c r="E559" i="1"/>
  <c r="E558" i="1"/>
  <c r="E557" i="1"/>
  <c r="E555" i="1"/>
  <c r="P561" i="1" s="1"/>
  <c r="E552" i="1"/>
  <c r="E551" i="1"/>
  <c r="E550" i="1"/>
  <c r="E549" i="1"/>
  <c r="E548" i="1"/>
  <c r="E547" i="1"/>
  <c r="P553" i="1" s="1"/>
  <c r="E544" i="1"/>
  <c r="E543" i="1"/>
  <c r="E542" i="1"/>
  <c r="E541" i="1"/>
  <c r="E539" i="1"/>
  <c r="P545" i="1" s="1"/>
  <c r="E536" i="1"/>
  <c r="E535" i="1"/>
  <c r="E534" i="1"/>
  <c r="E533" i="1"/>
  <c r="E532" i="1"/>
  <c r="E531" i="1"/>
  <c r="P537" i="1" s="1"/>
  <c r="E528" i="1"/>
  <c r="E527" i="1"/>
  <c r="E526" i="1"/>
  <c r="E525" i="1"/>
  <c r="E524" i="1"/>
  <c r="E523" i="1"/>
  <c r="P529" i="1" s="1"/>
  <c r="E520" i="1"/>
  <c r="E519" i="1"/>
  <c r="E518" i="1"/>
  <c r="E517" i="1"/>
  <c r="E516" i="1"/>
  <c r="E515" i="1"/>
  <c r="P521" i="1" s="1"/>
  <c r="E512" i="1"/>
  <c r="E511" i="1"/>
  <c r="E510" i="1"/>
  <c r="E509" i="1"/>
  <c r="E508" i="1"/>
  <c r="E507" i="1"/>
  <c r="P513" i="1" s="1"/>
  <c r="E504" i="1"/>
  <c r="E503" i="1"/>
  <c r="E502" i="1"/>
  <c r="E501" i="1"/>
  <c r="E500" i="1"/>
  <c r="E499" i="1"/>
  <c r="P505" i="1" s="1"/>
  <c r="E496" i="1"/>
  <c r="E495" i="1"/>
  <c r="E494" i="1"/>
  <c r="E493" i="1"/>
  <c r="E492" i="1"/>
  <c r="E491" i="1"/>
  <c r="P497" i="1" s="1"/>
  <c r="E488" i="1"/>
  <c r="E487" i="1"/>
  <c r="E486" i="1"/>
  <c r="E485" i="1"/>
  <c r="E484" i="1"/>
  <c r="E483" i="1"/>
  <c r="P489" i="1" s="1"/>
  <c r="E480" i="1"/>
  <c r="E479" i="1"/>
  <c r="E478" i="1"/>
  <c r="E477" i="1"/>
  <c r="E476" i="1"/>
  <c r="E475" i="1"/>
  <c r="P481" i="1" s="1"/>
  <c r="E472" i="1"/>
  <c r="E471" i="1"/>
  <c r="E470" i="1"/>
  <c r="E469" i="1"/>
  <c r="E468" i="1"/>
  <c r="E467" i="1"/>
  <c r="P473" i="1" s="1"/>
  <c r="E464" i="1"/>
  <c r="E463" i="1"/>
  <c r="E462" i="1"/>
  <c r="E461" i="1"/>
  <c r="E460" i="1"/>
  <c r="E459" i="1"/>
  <c r="P465" i="1" s="1"/>
  <c r="E456" i="1"/>
  <c r="E455" i="1"/>
  <c r="E454" i="1"/>
  <c r="E453" i="1"/>
  <c r="E452" i="1"/>
  <c r="E451" i="1"/>
  <c r="P457" i="1" s="1"/>
  <c r="E448" i="1"/>
  <c r="E447" i="1"/>
  <c r="E446" i="1"/>
  <c r="E445" i="1"/>
  <c r="E444" i="1"/>
  <c r="E443" i="1"/>
  <c r="P449" i="1" s="1"/>
  <c r="E440" i="1"/>
  <c r="E439" i="1"/>
  <c r="E438" i="1"/>
  <c r="E437" i="1"/>
  <c r="E436" i="1"/>
  <c r="E435" i="1"/>
  <c r="P441" i="1" s="1"/>
  <c r="E432" i="1"/>
  <c r="E431" i="1"/>
  <c r="E430" i="1"/>
  <c r="E429" i="1"/>
  <c r="E428" i="1"/>
  <c r="E427" i="1"/>
  <c r="P433" i="1" s="1"/>
  <c r="E424" i="1"/>
  <c r="E423" i="1"/>
  <c r="E422" i="1"/>
  <c r="E421" i="1"/>
  <c r="E420" i="1"/>
  <c r="E419" i="1"/>
  <c r="P425" i="1" s="1"/>
  <c r="E416" i="1"/>
  <c r="E415" i="1"/>
  <c r="E414" i="1"/>
  <c r="E413" i="1"/>
  <c r="E412" i="1"/>
  <c r="E411" i="1"/>
  <c r="P417" i="1" s="1"/>
  <c r="E408" i="1"/>
  <c r="E407" i="1"/>
  <c r="E406" i="1"/>
  <c r="E405" i="1"/>
  <c r="E404" i="1"/>
  <c r="E403" i="1"/>
  <c r="P409" i="1" s="1"/>
  <c r="E400" i="1"/>
  <c r="E399" i="1"/>
  <c r="E398" i="1"/>
  <c r="E397" i="1"/>
  <c r="E396" i="1"/>
  <c r="E395" i="1"/>
  <c r="P401" i="1" s="1"/>
  <c r="E392" i="1"/>
  <c r="E391" i="1"/>
  <c r="E390" i="1"/>
  <c r="E389" i="1"/>
  <c r="E388" i="1"/>
  <c r="E387" i="1"/>
  <c r="P393" i="1" s="1"/>
  <c r="E384" i="1"/>
  <c r="E383" i="1"/>
  <c r="E382" i="1"/>
  <c r="E381" i="1"/>
  <c r="E379" i="1"/>
  <c r="P385" i="1" s="1"/>
  <c r="E376" i="1"/>
  <c r="E375" i="1"/>
  <c r="E374" i="1"/>
  <c r="E373" i="1"/>
  <c r="E371" i="1"/>
  <c r="P377" i="1" s="1"/>
  <c r="E368" i="1"/>
  <c r="E367" i="1"/>
  <c r="E366" i="1"/>
  <c r="E365" i="1"/>
  <c r="E364" i="1"/>
  <c r="E363" i="1"/>
  <c r="P369" i="1" s="1"/>
  <c r="E360" i="1"/>
  <c r="E359" i="1"/>
  <c r="E358" i="1"/>
  <c r="E357" i="1"/>
  <c r="E355" i="1"/>
  <c r="P361" i="1" s="1"/>
  <c r="E352" i="1"/>
  <c r="E351" i="1"/>
  <c r="E350" i="1"/>
  <c r="E349" i="1"/>
  <c r="E348" i="1"/>
  <c r="E347" i="1"/>
  <c r="P353" i="1" s="1"/>
  <c r="E344" i="1"/>
  <c r="E343" i="1"/>
  <c r="E342" i="1"/>
  <c r="E341" i="1"/>
  <c r="E340" i="1"/>
  <c r="E339" i="1"/>
  <c r="P345" i="1" s="1"/>
  <c r="E336" i="1"/>
  <c r="E335" i="1"/>
  <c r="E334" i="1"/>
  <c r="E333" i="1"/>
  <c r="E332" i="1"/>
  <c r="E331" i="1"/>
  <c r="P337" i="1" s="1"/>
  <c r="E328" i="1"/>
  <c r="E327" i="1"/>
  <c r="E326" i="1"/>
  <c r="E325" i="1"/>
  <c r="E324" i="1"/>
  <c r="E323" i="1"/>
  <c r="P329" i="1" s="1"/>
  <c r="E320" i="1"/>
  <c r="E319" i="1"/>
  <c r="E318" i="1"/>
  <c r="E317" i="1"/>
  <c r="E316" i="1"/>
  <c r="E315" i="1"/>
  <c r="P321" i="1" s="1"/>
  <c r="E312" i="1"/>
  <c r="E311" i="1"/>
  <c r="E310" i="1"/>
  <c r="E309" i="1"/>
  <c r="E307" i="1"/>
  <c r="P313" i="1" s="1"/>
  <c r="E304" i="1"/>
  <c r="E303" i="1"/>
  <c r="E302" i="1"/>
  <c r="E301" i="1"/>
  <c r="E299" i="1"/>
  <c r="P305" i="1" s="1"/>
  <c r="E296" i="1"/>
  <c r="E295" i="1"/>
  <c r="E294" i="1"/>
  <c r="E293" i="1"/>
  <c r="E292" i="1"/>
  <c r="E291" i="1"/>
  <c r="P297" i="1" s="1"/>
  <c r="E288" i="1"/>
  <c r="E287" i="1"/>
  <c r="E286" i="1"/>
  <c r="E285" i="1"/>
  <c r="E284" i="1"/>
  <c r="E283" i="1"/>
  <c r="P289" i="1" s="1"/>
  <c r="E280" i="1"/>
  <c r="E279" i="1"/>
  <c r="E278" i="1"/>
  <c r="E277" i="1"/>
  <c r="E276" i="1"/>
  <c r="E275" i="1"/>
  <c r="P281" i="1" s="1"/>
  <c r="E272" i="1"/>
  <c r="E271" i="1"/>
  <c r="E270" i="1"/>
  <c r="E269" i="1"/>
  <c r="E267" i="1"/>
  <c r="P273" i="1" s="1"/>
  <c r="E264" i="1"/>
  <c r="E263" i="1"/>
  <c r="E262" i="1"/>
  <c r="E261" i="1"/>
  <c r="E260" i="1"/>
  <c r="E259" i="1"/>
  <c r="P265" i="1" s="1"/>
  <c r="E256" i="1"/>
  <c r="E255" i="1"/>
  <c r="E254" i="1"/>
  <c r="E253" i="1"/>
  <c r="E251" i="1"/>
  <c r="P257" i="1" s="1"/>
  <c r="E248" i="1"/>
  <c r="E247" i="1"/>
  <c r="E246" i="1"/>
  <c r="E245" i="1"/>
  <c r="E243" i="1"/>
  <c r="P249" i="1" s="1"/>
  <c r="E240" i="1"/>
  <c r="E239" i="1"/>
  <c r="E238" i="1"/>
  <c r="E237" i="1"/>
  <c r="E235" i="1"/>
  <c r="P241" i="1" s="1"/>
  <c r="E232" i="1"/>
  <c r="E231" i="1"/>
  <c r="E230" i="1"/>
  <c r="E229" i="1"/>
  <c r="E228" i="1"/>
  <c r="E227" i="1"/>
  <c r="P233" i="1" s="1"/>
  <c r="E224" i="1"/>
  <c r="E223" i="1"/>
  <c r="E222" i="1"/>
  <c r="E221" i="1"/>
  <c r="E219" i="1"/>
  <c r="P225" i="1" s="1"/>
  <c r="E216" i="1"/>
  <c r="E215" i="1"/>
  <c r="E214" i="1"/>
  <c r="E213" i="1"/>
  <c r="E212" i="1"/>
  <c r="E211" i="1"/>
  <c r="P217" i="1" s="1"/>
  <c r="E208" i="1"/>
  <c r="E207" i="1"/>
  <c r="E206" i="1"/>
  <c r="E205" i="1"/>
  <c r="E204" i="1"/>
  <c r="E203" i="1"/>
  <c r="P209" i="1" s="1"/>
  <c r="E200" i="1"/>
  <c r="E199" i="1"/>
  <c r="E198" i="1"/>
  <c r="E197" i="1"/>
  <c r="E196" i="1"/>
  <c r="E195" i="1"/>
  <c r="P201" i="1" s="1"/>
  <c r="E192" i="1"/>
  <c r="E191" i="1"/>
  <c r="E190" i="1"/>
  <c r="E189" i="1"/>
  <c r="E187" i="1"/>
  <c r="P193" i="1" s="1"/>
  <c r="E184" i="1"/>
  <c r="E183" i="1"/>
  <c r="E182" i="1"/>
  <c r="E181" i="1"/>
  <c r="E180" i="1"/>
  <c r="E179" i="1"/>
  <c r="P185" i="1" s="1"/>
  <c r="E176" i="1"/>
  <c r="E175" i="1"/>
  <c r="E174" i="1"/>
  <c r="E173" i="1"/>
  <c r="E172" i="1"/>
  <c r="E171" i="1"/>
  <c r="P177" i="1" s="1"/>
  <c r="E168" i="1"/>
  <c r="E167" i="1"/>
  <c r="E166" i="1"/>
  <c r="E165" i="1"/>
  <c r="E164" i="1"/>
  <c r="E163" i="1"/>
  <c r="P169" i="1" s="1"/>
  <c r="E160" i="1"/>
  <c r="E159" i="1"/>
  <c r="E158" i="1"/>
  <c r="E157" i="1"/>
  <c r="E155" i="1"/>
  <c r="P161" i="1" s="1"/>
  <c r="E152" i="1"/>
  <c r="E151" i="1"/>
  <c r="E150" i="1"/>
  <c r="E149" i="1"/>
  <c r="E148" i="1"/>
  <c r="E147" i="1"/>
  <c r="P153" i="1" s="1"/>
  <c r="E144" i="1"/>
  <c r="E143" i="1"/>
  <c r="E142" i="1"/>
  <c r="E141" i="1"/>
  <c r="E140" i="1"/>
  <c r="E139" i="1"/>
  <c r="P145" i="1" s="1"/>
  <c r="E136" i="1"/>
  <c r="E135" i="1"/>
  <c r="E134" i="1"/>
  <c r="E133" i="1"/>
  <c r="E131" i="1"/>
  <c r="P137" i="1" s="1"/>
  <c r="E128" i="1"/>
  <c r="E127" i="1"/>
  <c r="E126" i="1"/>
  <c r="E125" i="1"/>
  <c r="E123" i="1"/>
  <c r="P129" i="1" s="1"/>
  <c r="E120" i="1"/>
  <c r="E119" i="1"/>
  <c r="E118" i="1"/>
  <c r="E117" i="1"/>
  <c r="E115" i="1"/>
  <c r="P121" i="1" s="1"/>
  <c r="E112" i="1"/>
  <c r="E111" i="1"/>
  <c r="E110" i="1"/>
  <c r="E109" i="1"/>
  <c r="E107" i="1"/>
  <c r="P113" i="1" s="1"/>
  <c r="E104" i="1"/>
  <c r="E103" i="1"/>
  <c r="E102" i="1"/>
  <c r="E101" i="1"/>
  <c r="E99" i="1"/>
  <c r="P105" i="1" s="1"/>
  <c r="E96" i="1"/>
  <c r="E95" i="1"/>
  <c r="E94" i="1"/>
  <c r="E93" i="1"/>
  <c r="E91" i="1"/>
  <c r="P97" i="1" s="1"/>
  <c r="E88" i="1"/>
  <c r="E87" i="1"/>
  <c r="E86" i="1"/>
  <c r="E85" i="1"/>
  <c r="E83" i="1"/>
  <c r="P89" i="1" s="1"/>
  <c r="E80" i="1"/>
  <c r="E79" i="1"/>
  <c r="E78" i="1"/>
  <c r="E77" i="1"/>
  <c r="E75" i="1"/>
  <c r="P81" i="1" s="1"/>
  <c r="E72" i="1"/>
  <c r="E71" i="1"/>
  <c r="E70" i="1"/>
  <c r="E69" i="1"/>
  <c r="E67" i="1"/>
  <c r="P73" i="1" s="1"/>
  <c r="E64" i="1"/>
  <c r="E63" i="1"/>
  <c r="E62" i="1"/>
  <c r="E61" i="1"/>
  <c r="E59" i="1"/>
  <c r="P65" i="1" s="1"/>
  <c r="E56" i="1"/>
  <c r="E55" i="1"/>
  <c r="E54" i="1"/>
  <c r="E53" i="1"/>
  <c r="E51" i="1"/>
  <c r="P57" i="1" s="1"/>
  <c r="E48" i="1"/>
  <c r="E47" i="1"/>
  <c r="E46" i="1"/>
  <c r="E45" i="1"/>
  <c r="E43" i="1"/>
  <c r="P49" i="1" s="1"/>
  <c r="E40" i="1"/>
  <c r="E39" i="1"/>
  <c r="E38" i="1"/>
  <c r="E37" i="1"/>
  <c r="E35" i="1"/>
  <c r="P41" i="1" s="1"/>
  <c r="E32" i="1"/>
  <c r="E31" i="1"/>
  <c r="E30" i="1"/>
  <c r="E29" i="1"/>
  <c r="E27" i="1"/>
  <c r="P33" i="1" s="1"/>
  <c r="E24" i="1"/>
  <c r="E23" i="1"/>
  <c r="E22" i="1"/>
  <c r="E21" i="1"/>
  <c r="E19" i="1"/>
  <c r="P25" i="1" s="1"/>
  <c r="E16" i="1"/>
  <c r="E15" i="1"/>
  <c r="E14" i="1"/>
  <c r="E13" i="1"/>
  <c r="E11" i="1"/>
  <c r="P17" i="1" s="1"/>
  <c r="E8" i="1"/>
  <c r="E7" i="1"/>
  <c r="E6" i="1"/>
  <c r="E5" i="1"/>
  <c r="E3" i="1"/>
  <c r="P9" i="1" s="1"/>
  <c r="P1411" i="1" l="1"/>
  <c r="P1810" i="1"/>
  <c r="P3042" i="1"/>
  <c r="P3459" i="1"/>
  <c r="L5144" i="1"/>
  <c r="L5136" i="1"/>
  <c r="L5128" i="1"/>
  <c r="L5120" i="1"/>
  <c r="L5104" i="1"/>
  <c r="L5096" i="1"/>
  <c r="L5088" i="1"/>
  <c r="L5084" i="1"/>
  <c r="L5080" i="1"/>
  <c r="L5076" i="1"/>
  <c r="L5072" i="1"/>
  <c r="L5064" i="1"/>
  <c r="L5056" i="1"/>
  <c r="L5048" i="1"/>
  <c r="L5040" i="1"/>
  <c r="L5036" i="1"/>
  <c r="L5032" i="1"/>
  <c r="L5024" i="1"/>
  <c r="L5016" i="1"/>
  <c r="L5012" i="1"/>
  <c r="L5008" i="1"/>
  <c r="L5004" i="1"/>
  <c r="L5000" i="1"/>
  <c r="L4992" i="1"/>
  <c r="L4984" i="1"/>
  <c r="L4976" i="1"/>
  <c r="L4972" i="1"/>
  <c r="L4968" i="1"/>
  <c r="L4964" i="1"/>
  <c r="L4952" i="1"/>
  <c r="L4948" i="1"/>
  <c r="L4944" i="1"/>
  <c r="L4936" i="1"/>
  <c r="L4920" i="1"/>
  <c r="L4912" i="1"/>
  <c r="L4908" i="1"/>
  <c r="L4904" i="1"/>
  <c r="L4888" i="1"/>
  <c r="L4872" i="1"/>
  <c r="L4868" i="1"/>
  <c r="L4864" i="1"/>
  <c r="L4856" i="1"/>
  <c r="L4824" i="1"/>
  <c r="L4812" i="1"/>
  <c r="L4808" i="1"/>
  <c r="L4804" i="1"/>
  <c r="L4800" i="1"/>
  <c r="L4792" i="1"/>
  <c r="L4784" i="1"/>
  <c r="L4768" i="1"/>
  <c r="L4760" i="1"/>
  <c r="L4756" i="1"/>
  <c r="L4752" i="1"/>
  <c r="K4744" i="1"/>
  <c r="P4741" i="1" s="1"/>
  <c r="K4736" i="1"/>
  <c r="P4733" i="1" s="1"/>
  <c r="K4732" i="1"/>
  <c r="P4731" i="1" s="1"/>
  <c r="K4728" i="1"/>
  <c r="P4725" i="1" s="1"/>
  <c r="K4720" i="1"/>
  <c r="P4717" i="1" s="1"/>
  <c r="K4712" i="1"/>
  <c r="K4696" i="1"/>
  <c r="P4693" i="1" s="1"/>
  <c r="K4688" i="1"/>
  <c r="P4685" i="1" s="1"/>
  <c r="K4680" i="1"/>
  <c r="P4677" i="1" s="1"/>
  <c r="K4676" i="1"/>
  <c r="P4675" i="1" s="1"/>
  <c r="K4656" i="1"/>
  <c r="P4653" i="1" s="1"/>
  <c r="K4652" i="1"/>
  <c r="P4651" i="1" s="1"/>
  <c r="K4640" i="1"/>
  <c r="P4637" i="1" s="1"/>
  <c r="K4636" i="1"/>
  <c r="P4635" i="1" s="1"/>
  <c r="K4632" i="1"/>
  <c r="P4629" i="1" s="1"/>
  <c r="K4628" i="1"/>
  <c r="P4627" i="1" s="1"/>
  <c r="K4624" i="1"/>
  <c r="P4621" i="1" s="1"/>
  <c r="K4608" i="1"/>
  <c r="P4605" i="1" s="1"/>
  <c r="K4592" i="1"/>
  <c r="P4589" i="1" s="1"/>
  <c r="K4584" i="1"/>
  <c r="P4581" i="1" s="1"/>
  <c r="K4576" i="1"/>
  <c r="P4573" i="1" s="1"/>
  <c r="K4568" i="1"/>
  <c r="P4565" i="1" s="1"/>
  <c r="K4552" i="1"/>
  <c r="P4549" i="1" s="1"/>
  <c r="K4544" i="1"/>
  <c r="P4541" i="1" s="1"/>
  <c r="K4540" i="1"/>
  <c r="P4539" i="1" s="1"/>
  <c r="K4536" i="1"/>
  <c r="P4533" i="1" s="1"/>
  <c r="K4532" i="1"/>
  <c r="P4531" i="1" s="1"/>
  <c r="K4528" i="1"/>
  <c r="P4525" i="1" s="1"/>
  <c r="K4520" i="1"/>
  <c r="P4517" i="1" s="1"/>
  <c r="K4516" i="1"/>
  <c r="P4515" i="1" s="1"/>
  <c r="K4512" i="1"/>
  <c r="P4509" i="1" s="1"/>
  <c r="K4504" i="1"/>
  <c r="P4501" i="1" s="1"/>
  <c r="K4496" i="1"/>
  <c r="P4493" i="1" s="1"/>
  <c r="K4492" i="1"/>
  <c r="P4491" i="1" s="1"/>
  <c r="K4464" i="1"/>
  <c r="P4461" i="1" s="1"/>
  <c r="K4456" i="1"/>
  <c r="P4453" i="1" s="1"/>
  <c r="K4448" i="1"/>
  <c r="P4445" i="1" s="1"/>
  <c r="K4440" i="1"/>
  <c r="P4437" i="1" s="1"/>
  <c r="K4432" i="1"/>
  <c r="P4429" i="1" s="1"/>
  <c r="K4428" i="1"/>
  <c r="P4427" i="1" s="1"/>
  <c r="K4424" i="1"/>
  <c r="P4421" i="1" s="1"/>
  <c r="K4416" i="1"/>
  <c r="P4413" i="1" s="1"/>
  <c r="K4400" i="1"/>
  <c r="P4397" i="1" s="1"/>
  <c r="K4376" i="1"/>
  <c r="P4373" i="1" s="1"/>
  <c r="K4352" i="1"/>
  <c r="P4349" i="1" s="1"/>
  <c r="K4344" i="1"/>
  <c r="P4341" i="1" s="1"/>
  <c r="K4336" i="1"/>
  <c r="P4333" i="1" s="1"/>
  <c r="K4328" i="1"/>
  <c r="P4325" i="1" s="1"/>
  <c r="K4320" i="1"/>
  <c r="P4317" i="1" s="1"/>
  <c r="K4312" i="1"/>
  <c r="P4309" i="1" s="1"/>
  <c r="K4304" i="1"/>
  <c r="P4301" i="1" s="1"/>
  <c r="K4296" i="1"/>
  <c r="P4293" i="1" s="1"/>
  <c r="K4288" i="1"/>
  <c r="P4285" i="1" s="1"/>
  <c r="K4280" i="1"/>
  <c r="P4277" i="1" s="1"/>
  <c r="K4276" i="1"/>
  <c r="P4275" i="1" s="1"/>
  <c r="K4272" i="1"/>
  <c r="P4269" i="1" s="1"/>
  <c r="K4264" i="1"/>
  <c r="P4261" i="1" s="1"/>
  <c r="K4256" i="1"/>
  <c r="P4253" i="1" s="1"/>
  <c r="K4252" i="1"/>
  <c r="P4251" i="1" s="1"/>
  <c r="K4248" i="1"/>
  <c r="K4232" i="1"/>
  <c r="P4229" i="1" s="1"/>
  <c r="K4228" i="1"/>
  <c r="P4227" i="1" s="1"/>
  <c r="K4224" i="1"/>
  <c r="P4221" i="1" s="1"/>
  <c r="K4208" i="1"/>
  <c r="P4205" i="1" s="1"/>
  <c r="K4200" i="1"/>
  <c r="P4197" i="1" s="1"/>
  <c r="K4192" i="1"/>
  <c r="P4189" i="1" s="1"/>
  <c r="K4184" i="1"/>
  <c r="P4181" i="1" s="1"/>
  <c r="K4168" i="1"/>
  <c r="P4165" i="1" s="1"/>
  <c r="K4160" i="1"/>
  <c r="P4157" i="1" s="1"/>
  <c r="K4152" i="1"/>
  <c r="P4149" i="1" s="1"/>
  <c r="K4144" i="1"/>
  <c r="P4141" i="1" s="1"/>
  <c r="K4128" i="1"/>
  <c r="P4125" i="1" s="1"/>
  <c r="K4124" i="1"/>
  <c r="P4123" i="1" s="1"/>
  <c r="K4120" i="1"/>
  <c r="P4117" i="1" s="1"/>
  <c r="K4116" i="1"/>
  <c r="P4115" i="1" s="1"/>
  <c r="K4112" i="1"/>
  <c r="P4109" i="1" s="1"/>
  <c r="K4104" i="1"/>
  <c r="P4101" i="1" s="1"/>
  <c r="K4100" i="1"/>
  <c r="P4099" i="1" s="1"/>
  <c r="K4096" i="1"/>
  <c r="P4093" i="1" s="1"/>
  <c r="K4088" i="1"/>
  <c r="P4085" i="1" s="1"/>
  <c r="K4080" i="1"/>
  <c r="P4077" i="1" s="1"/>
  <c r="K4072" i="1"/>
  <c r="P4069" i="1" s="1"/>
  <c r="K4064" i="1"/>
  <c r="P4061" i="1" s="1"/>
  <c r="K4056" i="1"/>
  <c r="P4053" i="1" s="1"/>
  <c r="K4052" i="1"/>
  <c r="P4051" i="1" s="1"/>
  <c r="K4040" i="1"/>
  <c r="P4037" i="1" s="1"/>
  <c r="K4036" i="1"/>
  <c r="P4035" i="1" s="1"/>
  <c r="K4032" i="1"/>
  <c r="P4029" i="1" s="1"/>
  <c r="K4024" i="1"/>
  <c r="P4021" i="1" s="1"/>
  <c r="K4020" i="1"/>
  <c r="P4019" i="1" s="1"/>
  <c r="K4008" i="1"/>
  <c r="P4005" i="1" s="1"/>
  <c r="K4004" i="1"/>
  <c r="P4003" i="1" s="1"/>
  <c r="K4000" i="1"/>
  <c r="P3997" i="1" s="1"/>
  <c r="K3996" i="1"/>
  <c r="P3995" i="1" s="1"/>
  <c r="K3992" i="1"/>
  <c r="P3989" i="1" s="1"/>
  <c r="K3984" i="1"/>
  <c r="P3981" i="1" s="1"/>
  <c r="K3976" i="1"/>
  <c r="P3973" i="1" s="1"/>
  <c r="K3960" i="1"/>
  <c r="P3957" i="1" s="1"/>
  <c r="K3952" i="1"/>
  <c r="P3949" i="1" s="1"/>
  <c r="K3944" i="1"/>
  <c r="P3941" i="1" s="1"/>
  <c r="L3240" i="1"/>
  <c r="L3232" i="1"/>
  <c r="L3224" i="1"/>
  <c r="L3216" i="1"/>
  <c r="L3208" i="1"/>
  <c r="L3200" i="1"/>
  <c r="L3192" i="1"/>
  <c r="L3184" i="1"/>
  <c r="L3168" i="1"/>
  <c r="L3160" i="1"/>
  <c r="L3152" i="1"/>
  <c r="L3144" i="1"/>
  <c r="L3136" i="1"/>
  <c r="L3124" i="1"/>
  <c r="L3120" i="1"/>
  <c r="L3112" i="1"/>
  <c r="L3108" i="1"/>
  <c r="L3104" i="1"/>
  <c r="L3100" i="1"/>
  <c r="L3080" i="1"/>
  <c r="L3076" i="1"/>
  <c r="L3072" i="1"/>
  <c r="L3056" i="1"/>
  <c r="L3048" i="1"/>
  <c r="L3040" i="1"/>
  <c r="L3032" i="1"/>
  <c r="L3024" i="1"/>
  <c r="L3016" i="1"/>
  <c r="L3008" i="1"/>
  <c r="L3000" i="1"/>
  <c r="L2996" i="1"/>
  <c r="L2992" i="1"/>
  <c r="L2976" i="1"/>
  <c r="L2968" i="1"/>
  <c r="L2964" i="1"/>
  <c r="L2960" i="1"/>
  <c r="L2956" i="1"/>
  <c r="L2944" i="1"/>
  <c r="L2936" i="1"/>
  <c r="L2928" i="1"/>
  <c r="L2924" i="1"/>
  <c r="L2912" i="1"/>
  <c r="L2904" i="1"/>
  <c r="L2888" i="1"/>
  <c r="L2884" i="1"/>
  <c r="L2880" i="1"/>
  <c r="L2872" i="1"/>
  <c r="L2864" i="1"/>
  <c r="L2856" i="1"/>
  <c r="L2844" i="1"/>
  <c r="L2840" i="1"/>
  <c r="L2836" i="1"/>
  <c r="L2832" i="1"/>
  <c r="L2828" i="1"/>
  <c r="L2808" i="1"/>
  <c r="L2804" i="1"/>
  <c r="L2800" i="1"/>
  <c r="L2796" i="1"/>
  <c r="L2776" i="1"/>
  <c r="L2768" i="1"/>
  <c r="L2764" i="1"/>
  <c r="L2760" i="1"/>
  <c r="L2756" i="1"/>
  <c r="L2752" i="1"/>
  <c r="L2744" i="1"/>
  <c r="L2740" i="1"/>
  <c r="L2736" i="1"/>
  <c r="L2720" i="1"/>
  <c r="L2712" i="1"/>
  <c r="L2696" i="1"/>
  <c r="L2688" i="1"/>
  <c r="L2672" i="1"/>
  <c r="L2664" i="1"/>
  <c r="L2656" i="1"/>
  <c r="L2648" i="1"/>
  <c r="L2640" i="1"/>
  <c r="L2632" i="1"/>
  <c r="L2628" i="1"/>
  <c r="L2624" i="1"/>
  <c r="L2620" i="1"/>
  <c r="L2616" i="1"/>
  <c r="L2608" i="1"/>
  <c r="L2604" i="1"/>
  <c r="L2600" i="1"/>
  <c r="L2592" i="1"/>
  <c r="L2584" i="1"/>
  <c r="L2580" i="1"/>
  <c r="L2576" i="1"/>
  <c r="L2568" i="1"/>
  <c r="L2564" i="1"/>
  <c r="L2560" i="1"/>
  <c r="L2544" i="1"/>
  <c r="L2528" i="1"/>
  <c r="L2520" i="1"/>
  <c r="L2512" i="1"/>
  <c r="L2508" i="1"/>
  <c r="L2504" i="1"/>
  <c r="L2496" i="1"/>
  <c r="L2492" i="1"/>
  <c r="L2488" i="1"/>
  <c r="L2480" i="1"/>
  <c r="L2472" i="1"/>
  <c r="L2464" i="1"/>
  <c r="L2460" i="1"/>
  <c r="L2432" i="1"/>
  <c r="L2424" i="1"/>
  <c r="K2416" i="1"/>
  <c r="P2413" i="1" s="1"/>
  <c r="K2408" i="1"/>
  <c r="K2392" i="1"/>
  <c r="P2389" i="1" s="1"/>
  <c r="K2384" i="1"/>
  <c r="P2381" i="1" s="1"/>
  <c r="K2372" i="1"/>
  <c r="P2371" i="1" s="1"/>
  <c r="K2368" i="1"/>
  <c r="P2365" i="1" s="1"/>
  <c r="K2336" i="1"/>
  <c r="P2333" i="1" s="1"/>
  <c r="K2328" i="1"/>
  <c r="P2325" i="1" s="1"/>
  <c r="K2324" i="1"/>
  <c r="P2323" i="1" s="1"/>
  <c r="K2320" i="1"/>
  <c r="P2317" i="1" s="1"/>
  <c r="K2312" i="1"/>
  <c r="P2309" i="1" s="1"/>
  <c r="K2308" i="1"/>
  <c r="P2307" i="1" s="1"/>
  <c r="K2288" i="1"/>
  <c r="P2285" i="1" s="1"/>
  <c r="K2284" i="1"/>
  <c r="P2283" i="1" s="1"/>
  <c r="K2280" i="1"/>
  <c r="P2277" i="1" s="1"/>
  <c r="K2264" i="1"/>
  <c r="P2261" i="1" s="1"/>
  <c r="K2256" i="1"/>
  <c r="P2253" i="1" s="1"/>
  <c r="K2248" i="1"/>
  <c r="P2245" i="1" s="1"/>
  <c r="K2240" i="1"/>
  <c r="P2237" i="1" s="1"/>
  <c r="K2236" i="1"/>
  <c r="P2235" i="1" s="1"/>
  <c r="K2232" i="1"/>
  <c r="P2229" i="1" s="1"/>
  <c r="K2224" i="1"/>
  <c r="P2221" i="1" s="1"/>
  <c r="K2208" i="1"/>
  <c r="P2205" i="1" s="1"/>
  <c r="K2192" i="1"/>
  <c r="P2189" i="1" s="1"/>
  <c r="K2184" i="1"/>
  <c r="P2181" i="1" s="1"/>
  <c r="K2168" i="1"/>
  <c r="P2165" i="1" s="1"/>
  <c r="K2160" i="1"/>
  <c r="P2157" i="1" s="1"/>
  <c r="K2152" i="1"/>
  <c r="P2149" i="1" s="1"/>
  <c r="K2148" i="1"/>
  <c r="K2144" i="1"/>
  <c r="K2128" i="1"/>
  <c r="P2125" i="1" s="1"/>
  <c r="K2112" i="1"/>
  <c r="K2104" i="1"/>
  <c r="P2101" i="1" s="1"/>
  <c r="K2088" i="1"/>
  <c r="P2085" i="1" s="1"/>
  <c r="K2072" i="1"/>
  <c r="P2069" i="1" s="1"/>
  <c r="K2064" i="1"/>
  <c r="P2061" i="1" s="1"/>
  <c r="K2060" i="1"/>
  <c r="P2059" i="1" s="1"/>
  <c r="K2048" i="1"/>
  <c r="P2045" i="1" s="1"/>
  <c r="K2024" i="1"/>
  <c r="P2021" i="1" s="1"/>
  <c r="K2020" i="1"/>
  <c r="P2019" i="1" s="1"/>
  <c r="K2016" i="1"/>
  <c r="P2013" i="1" s="1"/>
  <c r="K2008" i="1"/>
  <c r="P2005" i="1" s="1"/>
  <c r="L1688" i="1"/>
  <c r="L1680" i="1"/>
  <c r="L1676" i="1"/>
  <c r="L1672" i="1"/>
  <c r="L1668" i="1"/>
  <c r="L1664" i="1"/>
  <c r="L1656" i="1"/>
  <c r="L1648" i="1"/>
  <c r="L1644" i="1"/>
  <c r="L1640" i="1"/>
  <c r="L1636" i="1"/>
  <c r="L1632" i="1"/>
  <c r="L1624" i="1"/>
  <c r="L1608" i="1"/>
  <c r="L1600" i="1"/>
  <c r="L1596" i="1"/>
  <c r="L1592" i="1"/>
  <c r="L1584" i="1"/>
  <c r="L1576" i="1"/>
  <c r="L1568" i="1"/>
  <c r="L1560" i="1"/>
  <c r="L1552" i="1"/>
  <c r="L1548" i="1"/>
  <c r="L1540" i="1"/>
  <c r="L1536" i="1"/>
  <c r="L1508" i="1"/>
  <c r="L1504" i="1"/>
  <c r="L1500" i="1"/>
  <c r="L1496" i="1"/>
  <c r="L1488" i="1"/>
  <c r="L1480" i="1"/>
  <c r="L1472" i="1"/>
  <c r="L1464" i="1"/>
  <c r="L1456" i="1"/>
  <c r="L1448" i="1"/>
  <c r="L1432" i="1"/>
  <c r="L1424" i="1"/>
  <c r="L1416" i="1"/>
  <c r="L1408" i="1"/>
  <c r="L1400" i="1"/>
  <c r="L1392" i="1"/>
  <c r="L1384" i="1"/>
  <c r="L1376" i="1"/>
  <c r="L1336" i="1"/>
  <c r="L1332" i="1"/>
  <c r="L1328" i="1"/>
  <c r="L1324" i="1"/>
  <c r="L1320" i="1"/>
  <c r="L1312" i="1"/>
  <c r="L1308" i="1"/>
  <c r="L1304" i="1"/>
  <c r="L1300" i="1"/>
  <c r="L1296" i="1"/>
  <c r="L1292" i="1"/>
  <c r="L1288" i="1"/>
  <c r="L1280" i="1"/>
  <c r="L1264" i="1"/>
  <c r="L1252" i="1"/>
  <c r="L1248" i="1"/>
  <c r="L1240" i="1"/>
  <c r="L1236" i="1"/>
  <c r="L1232" i="1"/>
  <c r="L1224" i="1"/>
  <c r="L1196" i="1"/>
  <c r="L1192" i="1"/>
  <c r="L1188" i="1"/>
  <c r="L1176" i="1"/>
  <c r="L1160" i="1"/>
  <c r="L1152" i="1"/>
  <c r="L1148" i="1"/>
  <c r="L1128" i="1"/>
  <c r="L1120" i="1"/>
  <c r="L1112" i="1"/>
  <c r="L1104" i="1"/>
  <c r="L1096" i="1"/>
  <c r="L1092" i="1"/>
  <c r="L1088" i="1"/>
  <c r="L1080" i="1"/>
  <c r="L1064" i="1"/>
  <c r="L1048" i="1"/>
  <c r="L1032" i="1"/>
  <c r="L1028" i="1"/>
  <c r="L1012" i="1"/>
  <c r="L1000" i="1"/>
  <c r="L996" i="1"/>
  <c r="L984" i="1"/>
  <c r="K968" i="1"/>
  <c r="P965" i="1" s="1"/>
  <c r="K960" i="1"/>
  <c r="P957" i="1" s="1"/>
  <c r="K936" i="1"/>
  <c r="P933" i="1" s="1"/>
  <c r="K920" i="1"/>
  <c r="P917" i="1" s="1"/>
  <c r="K904" i="1"/>
  <c r="P901" i="1" s="1"/>
  <c r="K888" i="1"/>
  <c r="P885" i="1" s="1"/>
  <c r="K880" i="1"/>
  <c r="P877" i="1" s="1"/>
  <c r="K864" i="1"/>
  <c r="P861" i="1" s="1"/>
  <c r="K860" i="1"/>
  <c r="P859" i="1" s="1"/>
  <c r="K856" i="1"/>
  <c r="P853" i="1" s="1"/>
  <c r="K852" i="1"/>
  <c r="P851" i="1" s="1"/>
  <c r="K848" i="1"/>
  <c r="P845" i="1" s="1"/>
  <c r="K844" i="1"/>
  <c r="P843" i="1" s="1"/>
  <c r="K832" i="1"/>
  <c r="P829" i="1" s="1"/>
  <c r="K828" i="1"/>
  <c r="P827" i="1" s="1"/>
  <c r="K824" i="1"/>
  <c r="P821" i="1" s="1"/>
  <c r="K800" i="1"/>
  <c r="P797" i="1" s="1"/>
  <c r="K792" i="1"/>
  <c r="P789" i="1" s="1"/>
  <c r="K784" i="1"/>
  <c r="P781" i="1" s="1"/>
  <c r="K776" i="1"/>
  <c r="P773" i="1" s="1"/>
  <c r="K768" i="1"/>
  <c r="P765" i="1" s="1"/>
  <c r="K760" i="1"/>
  <c r="P757" i="1" s="1"/>
  <c r="K752" i="1"/>
  <c r="P749" i="1" s="1"/>
  <c r="K744" i="1"/>
  <c r="P741" i="1" s="1"/>
  <c r="K736" i="1"/>
  <c r="P733" i="1" s="1"/>
  <c r="K732" i="1"/>
  <c r="K728" i="1"/>
  <c r="P725" i="1" s="1"/>
  <c r="K720" i="1"/>
  <c r="P717" i="1" s="1"/>
  <c r="K712" i="1"/>
  <c r="P709" i="1" s="1"/>
  <c r="K704" i="1"/>
  <c r="P701" i="1" s="1"/>
  <c r="K696" i="1"/>
  <c r="P693" i="1" s="1"/>
  <c r="K680" i="1"/>
  <c r="P677" i="1" s="1"/>
  <c r="K664" i="1"/>
  <c r="P661" i="1" s="1"/>
  <c r="K660" i="1"/>
  <c r="P659" i="1" s="1"/>
  <c r="K656" i="1"/>
  <c r="P653" i="1" s="1"/>
  <c r="K648" i="1"/>
  <c r="P645" i="1" s="1"/>
  <c r="K640" i="1"/>
  <c r="P637" i="1" s="1"/>
  <c r="K624" i="1"/>
  <c r="P621" i="1" s="1"/>
  <c r="K616" i="1"/>
  <c r="P613" i="1" s="1"/>
  <c r="K608" i="1"/>
  <c r="P605" i="1" s="1"/>
  <c r="K600" i="1"/>
  <c r="P597" i="1" s="1"/>
  <c r="K596" i="1"/>
  <c r="P595" i="1" s="1"/>
  <c r="K592" i="1"/>
  <c r="P589" i="1" s="1"/>
  <c r="K584" i="1"/>
  <c r="P581" i="1" s="1"/>
  <c r="K568" i="1"/>
  <c r="P565" i="1" s="1"/>
  <c r="L400" i="1"/>
  <c r="L384" i="1"/>
  <c r="L380" i="1"/>
  <c r="L368" i="1"/>
  <c r="L352" i="1"/>
  <c r="L336" i="1"/>
  <c r="L328" i="1"/>
  <c r="L320" i="1"/>
  <c r="L304" i="1"/>
  <c r="L288" i="1"/>
  <c r="L284" i="1"/>
  <c r="L272" i="1"/>
  <c r="L256" i="1"/>
  <c r="L248" i="1"/>
  <c r="L240" i="1"/>
  <c r="L232" i="1"/>
  <c r="L228" i="1"/>
  <c r="L224" i="1"/>
  <c r="L216" i="1"/>
  <c r="L208" i="1"/>
  <c r="L204" i="1"/>
  <c r="L200" i="1"/>
  <c r="L188" i="1"/>
  <c r="L184" i="1"/>
  <c r="L180" i="1"/>
  <c r="L172" i="1"/>
  <c r="L164" i="1"/>
  <c r="L160" i="1"/>
  <c r="L148" i="1"/>
  <c r="L144" i="1"/>
  <c r="L136" i="1"/>
  <c r="I5784" i="1"/>
  <c r="I5776" i="1"/>
  <c r="I5772" i="1"/>
  <c r="I5768" i="1"/>
  <c r="I5760" i="1"/>
  <c r="I5744" i="1"/>
  <c r="I5732" i="1"/>
  <c r="I5728" i="1"/>
  <c r="I5724" i="1"/>
  <c r="I5712" i="1"/>
  <c r="I5680" i="1"/>
  <c r="I5676" i="1"/>
  <c r="I5672" i="1"/>
  <c r="I5668" i="1"/>
  <c r="I5656" i="1"/>
  <c r="I5640" i="1"/>
  <c r="I5632" i="1"/>
  <c r="I5624" i="1"/>
  <c r="I5600" i="1"/>
  <c r="I5576" i="1"/>
  <c r="I5568" i="1"/>
  <c r="I5560" i="1"/>
  <c r="I5544" i="1"/>
  <c r="I5536" i="1"/>
  <c r="I5528" i="1"/>
  <c r="I5520" i="1"/>
  <c r="I5512" i="1"/>
  <c r="I5496" i="1"/>
  <c r="I5488" i="1"/>
  <c r="I5472" i="1"/>
  <c r="I5416" i="1"/>
  <c r="I5384" i="1"/>
  <c r="I5376" i="1"/>
  <c r="I5368" i="1"/>
  <c r="I5352" i="1"/>
  <c r="I5344" i="1"/>
  <c r="I5336" i="1"/>
  <c r="I5332" i="1"/>
  <c r="I5320" i="1"/>
  <c r="I5304" i="1"/>
  <c r="P5300" i="1" s="1"/>
  <c r="I5280" i="1"/>
  <c r="P5276" i="1" s="1"/>
  <c r="I5276" i="1"/>
  <c r="P5274" i="1" s="1"/>
  <c r="P5279" i="1" s="1"/>
  <c r="I5272" i="1"/>
  <c r="I5256" i="1"/>
  <c r="I5252" i="1"/>
  <c r="I5240" i="1"/>
  <c r="I5236" i="1"/>
  <c r="I5224" i="1"/>
  <c r="I5208" i="1"/>
  <c r="I5184" i="1"/>
  <c r="I5172" i="1"/>
  <c r="I5168" i="1"/>
  <c r="I5160" i="1"/>
  <c r="I5128" i="1"/>
  <c r="I5120" i="1"/>
  <c r="I5112" i="1"/>
  <c r="I5104" i="1"/>
  <c r="I5088" i="1"/>
  <c r="I5080" i="1"/>
  <c r="I5076" i="1"/>
  <c r="I5072" i="1"/>
  <c r="I5064" i="1"/>
  <c r="I5056" i="1"/>
  <c r="I5036" i="1"/>
  <c r="I5032" i="1"/>
  <c r="I5016" i="1"/>
  <c r="P5012" i="1" s="1"/>
  <c r="I5012" i="1"/>
  <c r="I5008" i="1"/>
  <c r="I5000" i="1"/>
  <c r="I4952" i="1"/>
  <c r="I4944" i="1"/>
  <c r="I4936" i="1"/>
  <c r="I4928" i="1"/>
  <c r="I4912" i="1"/>
  <c r="I4904" i="1"/>
  <c r="I4884" i="1"/>
  <c r="I4872" i="1"/>
  <c r="I4868" i="1"/>
  <c r="I4856" i="1"/>
  <c r="I4840" i="1"/>
  <c r="I4824" i="1"/>
  <c r="I4816" i="1"/>
  <c r="I4808" i="1"/>
  <c r="I4804" i="1"/>
  <c r="I4800" i="1"/>
  <c r="I4768" i="1"/>
  <c r="I4752" i="1"/>
  <c r="I4744" i="1"/>
  <c r="I4740" i="1"/>
  <c r="I4688" i="1"/>
  <c r="I4684" i="1"/>
  <c r="I4676" i="1"/>
  <c r="I4628" i="1"/>
  <c r="I4624" i="1"/>
  <c r="I4604" i="1"/>
  <c r="I4584" i="1"/>
  <c r="I4580" i="1"/>
  <c r="I4576" i="1"/>
  <c r="P4572" i="1" s="1"/>
  <c r="I4568" i="1"/>
  <c r="I4544" i="1"/>
  <c r="I4536" i="1"/>
  <c r="I4512" i="1"/>
  <c r="I4504" i="1"/>
  <c r="I4496" i="1"/>
  <c r="I4492" i="1"/>
  <c r="I4488" i="1"/>
  <c r="I4480" i="1"/>
  <c r="I4472" i="1"/>
  <c r="I4464" i="1"/>
  <c r="I4456" i="1"/>
  <c r="I4452" i="1"/>
  <c r="I4448" i="1"/>
  <c r="I4444" i="1"/>
  <c r="I4440" i="1"/>
  <c r="I4432" i="1"/>
  <c r="I4428" i="1"/>
  <c r="I4424" i="1"/>
  <c r="I4416" i="1"/>
  <c r="I4400" i="1"/>
  <c r="I4384" i="1"/>
  <c r="I4376" i="1"/>
  <c r="I4368" i="1"/>
  <c r="I4360" i="1"/>
  <c r="I4348" i="1"/>
  <c r="I4344" i="1"/>
  <c r="I4336" i="1"/>
  <c r="I4328" i="1"/>
  <c r="I4304" i="1"/>
  <c r="I4296" i="1"/>
  <c r="I4280" i="1"/>
  <c r="I4272" i="1"/>
  <c r="I4268" i="1"/>
  <c r="I4264" i="1"/>
  <c r="I4232" i="1"/>
  <c r="I4224" i="1"/>
  <c r="I4220" i="1"/>
  <c r="I4208" i="1"/>
  <c r="I4200" i="1"/>
  <c r="I4192" i="1"/>
  <c r="I4184" i="1"/>
  <c r="I4160" i="1"/>
  <c r="I4152" i="1"/>
  <c r="I4148" i="1"/>
  <c r="I4144" i="1"/>
  <c r="I4136" i="1"/>
  <c r="I4128" i="1"/>
  <c r="I4120" i="1"/>
  <c r="I4104" i="1"/>
  <c r="I4100" i="1"/>
  <c r="I4096" i="1"/>
  <c r="I4088" i="1"/>
  <c r="I4072" i="1"/>
  <c r="I4064" i="1"/>
  <c r="I4056" i="1"/>
  <c r="I4040" i="1"/>
  <c r="I4024" i="1"/>
  <c r="I4008" i="1"/>
  <c r="I4000" i="1"/>
  <c r="I3996" i="1"/>
  <c r="I3992" i="1"/>
  <c r="I3988" i="1"/>
  <c r="I3976" i="1"/>
  <c r="I3972" i="1"/>
  <c r="I3952" i="1"/>
  <c r="I3944" i="1"/>
  <c r="I3936" i="1"/>
  <c r="I3928" i="1"/>
  <c r="I3920" i="1"/>
  <c r="I3912" i="1"/>
  <c r="I3904" i="1"/>
  <c r="I3880" i="1"/>
  <c r="I3876" i="1"/>
  <c r="I3872" i="1"/>
  <c r="I3864" i="1"/>
  <c r="I3856" i="1"/>
  <c r="I3852" i="1"/>
  <c r="I3848" i="1"/>
  <c r="I3844" i="1"/>
  <c r="I3840" i="1"/>
  <c r="I3816" i="1"/>
  <c r="I3808" i="1"/>
  <c r="I3800" i="1"/>
  <c r="I3792" i="1"/>
  <c r="I3788" i="1"/>
  <c r="I3784" i="1"/>
  <c r="I3780" i="1"/>
  <c r="I3776" i="1"/>
  <c r="I3760" i="1"/>
  <c r="I3756" i="1"/>
  <c r="I3752" i="1"/>
  <c r="I3748" i="1"/>
  <c r="I3744" i="1"/>
  <c r="I3736" i="1"/>
  <c r="I3720" i="1"/>
  <c r="I3704" i="1"/>
  <c r="I3688" i="1"/>
  <c r="I3680" i="1"/>
  <c r="I3672" i="1"/>
  <c r="I3664" i="1"/>
  <c r="I3656" i="1"/>
  <c r="I3652" i="1"/>
  <c r="I3624" i="1"/>
  <c r="I3620" i="1"/>
  <c r="I3616" i="1"/>
  <c r="I3600" i="1"/>
  <c r="I3596" i="1"/>
  <c r="I3584" i="1"/>
  <c r="I3580" i="1"/>
  <c r="I3576" i="1"/>
  <c r="I3572" i="1"/>
  <c r="I3568" i="1"/>
  <c r="I3560" i="1"/>
  <c r="I3552" i="1"/>
  <c r="I3536" i="1"/>
  <c r="P3532" i="1" s="1"/>
  <c r="I3524" i="1"/>
  <c r="I3516" i="1"/>
  <c r="I3504" i="1"/>
  <c r="I3496" i="1"/>
  <c r="I3492" i="1"/>
  <c r="I3488" i="1"/>
  <c r="I3480" i="1"/>
  <c r="I3472" i="1"/>
  <c r="I3468" i="1"/>
  <c r="I3464" i="1"/>
  <c r="I3456" i="1"/>
  <c r="I3448" i="1"/>
  <c r="I3440" i="1"/>
  <c r="I3432" i="1"/>
  <c r="I3428" i="1"/>
  <c r="I3424" i="1"/>
  <c r="I3408" i="1"/>
  <c r="I3400" i="1"/>
  <c r="I3392" i="1"/>
  <c r="I3388" i="1"/>
  <c r="I3384" i="1"/>
  <c r="I3376" i="1"/>
  <c r="I3368" i="1"/>
  <c r="I3364" i="1"/>
  <c r="I3352" i="1"/>
  <c r="I3344" i="1"/>
  <c r="I3336" i="1"/>
  <c r="I3312" i="1"/>
  <c r="I3308" i="1"/>
  <c r="I3304" i="1"/>
  <c r="I3296" i="1"/>
  <c r="I3292" i="1"/>
  <c r="I3276" i="1"/>
  <c r="I3272" i="1"/>
  <c r="I3264" i="1"/>
  <c r="I3256" i="1"/>
  <c r="I3248" i="1"/>
  <c r="I3244" i="1"/>
  <c r="I3240" i="1"/>
  <c r="I3232" i="1"/>
  <c r="I3216" i="1"/>
  <c r="I3212" i="1"/>
  <c r="I3200" i="1"/>
  <c r="I3196" i="1"/>
  <c r="I3192" i="1"/>
  <c r="I3188" i="1"/>
  <c r="I3184" i="1"/>
  <c r="I3176" i="1"/>
  <c r="I3160" i="1"/>
  <c r="I3156" i="1"/>
  <c r="I3152" i="1"/>
  <c r="I3144" i="1"/>
  <c r="I3136" i="1"/>
  <c r="I3124" i="1"/>
  <c r="I3120" i="1"/>
  <c r="I3088" i="1"/>
  <c r="P3084" i="1" s="1"/>
  <c r="I3080" i="1"/>
  <c r="I3072" i="1"/>
  <c r="I3064" i="1"/>
  <c r="I3048" i="1"/>
  <c r="I3032" i="1"/>
  <c r="I3024" i="1"/>
  <c r="I3016" i="1"/>
  <c r="I3008" i="1"/>
  <c r="I3000" i="1"/>
  <c r="I2996" i="1"/>
  <c r="I2968" i="1"/>
  <c r="I2964" i="1"/>
  <c r="I2952" i="1"/>
  <c r="I2948" i="1"/>
  <c r="I2936" i="1"/>
  <c r="I2912" i="1"/>
  <c r="I2900" i="1"/>
  <c r="I2888" i="1"/>
  <c r="I2884" i="1"/>
  <c r="I2880" i="1"/>
  <c r="I2876" i="1"/>
  <c r="I2872" i="1"/>
  <c r="I2856" i="1"/>
  <c r="I2844" i="1"/>
  <c r="I2840" i="1"/>
  <c r="P2836" i="1" s="1"/>
  <c r="I2836" i="1"/>
  <c r="I2832" i="1"/>
  <c r="I2816" i="1"/>
  <c r="I2800" i="1"/>
  <c r="I2796" i="1"/>
  <c r="I2788" i="1"/>
  <c r="I2764" i="1"/>
  <c r="I2760" i="1"/>
  <c r="I2752" i="1"/>
  <c r="I2748" i="1"/>
  <c r="I2744" i="1"/>
  <c r="I2740" i="1"/>
  <c r="I2736" i="1"/>
  <c r="I2720" i="1"/>
  <c r="I2696" i="1"/>
  <c r="I2692" i="1"/>
  <c r="I2664" i="1"/>
  <c r="I2648" i="1"/>
  <c r="I2632" i="1"/>
  <c r="I2628" i="1"/>
  <c r="I2624" i="1"/>
  <c r="I2620" i="1"/>
  <c r="I2616" i="1"/>
  <c r="I2608" i="1"/>
  <c r="I2604" i="1"/>
  <c r="I2600" i="1"/>
  <c r="I2592" i="1"/>
  <c r="I2588" i="1"/>
  <c r="I2584" i="1"/>
  <c r="I2576" i="1"/>
  <c r="I2568" i="1"/>
  <c r="I2564" i="1"/>
  <c r="I2560" i="1"/>
  <c r="I2544" i="1"/>
  <c r="I2536" i="1"/>
  <c r="I2516" i="1"/>
  <c r="I2512" i="1"/>
  <c r="I2504" i="1"/>
  <c r="I2496" i="1"/>
  <c r="I2488" i="1"/>
  <c r="I2472" i="1"/>
  <c r="I2464" i="1"/>
  <c r="I2456" i="1"/>
  <c r="I2440" i="1"/>
  <c r="I2432" i="1"/>
  <c r="I2424" i="1"/>
  <c r="I2416" i="1"/>
  <c r="I2408" i="1"/>
  <c r="I2384" i="1"/>
  <c r="I2380" i="1"/>
  <c r="I2372" i="1"/>
  <c r="I2368" i="1"/>
  <c r="I2360" i="1"/>
  <c r="I2344" i="1"/>
  <c r="I2336" i="1"/>
  <c r="I2328" i="1"/>
  <c r="P2324" i="1" s="1"/>
  <c r="I2324" i="1"/>
  <c r="I2320" i="1"/>
  <c r="I2312" i="1"/>
  <c r="I2296" i="1"/>
  <c r="I2288" i="1"/>
  <c r="I2284" i="1"/>
  <c r="I2280" i="1"/>
  <c r="P2276" i="1" s="1"/>
  <c r="I2276" i="1"/>
  <c r="P2274" i="1" s="1"/>
  <c r="P2279" i="1" s="1"/>
  <c r="I2272" i="1"/>
  <c r="I2264" i="1"/>
  <c r="I2260" i="1"/>
  <c r="I2256" i="1"/>
  <c r="I2248" i="1"/>
  <c r="I2240" i="1"/>
  <c r="I2224" i="1"/>
  <c r="I2220" i="1"/>
  <c r="I2208" i="1"/>
  <c r="I2168" i="1"/>
  <c r="I2160" i="1"/>
  <c r="I2152" i="1"/>
  <c r="I2148" i="1"/>
  <c r="I2144" i="1"/>
  <c r="I2128" i="1"/>
  <c r="I2088" i="1"/>
  <c r="I2084" i="1"/>
  <c r="I2072" i="1"/>
  <c r="I2064" i="1"/>
  <c r="I2048" i="1"/>
  <c r="I2024" i="1"/>
  <c r="I2016" i="1"/>
  <c r="I2008" i="1"/>
  <c r="I1996" i="1"/>
  <c r="I1984" i="1"/>
  <c r="I1968" i="1"/>
  <c r="I1960" i="1"/>
  <c r="I1952" i="1"/>
  <c r="I1920" i="1"/>
  <c r="I1912" i="1"/>
  <c r="I1908" i="1"/>
  <c r="I1896" i="1"/>
  <c r="I1864" i="1"/>
  <c r="I1848" i="1"/>
  <c r="I1840" i="1"/>
  <c r="I1836" i="1"/>
  <c r="I1828" i="1"/>
  <c r="I1800" i="1"/>
  <c r="I1792" i="1"/>
  <c r="I1776" i="1"/>
  <c r="I1772" i="1"/>
  <c r="I1768" i="1"/>
  <c r="I1764" i="1"/>
  <c r="I1760" i="1"/>
  <c r="P1756" i="1" s="1"/>
  <c r="I1756" i="1"/>
  <c r="I1752" i="1"/>
  <c r="I1744" i="1"/>
  <c r="I1740" i="1"/>
  <c r="I1736" i="1"/>
  <c r="I1732" i="1"/>
  <c r="I1728" i="1"/>
  <c r="I1716" i="1"/>
  <c r="I1704" i="1"/>
  <c r="I1700" i="1"/>
  <c r="I1688" i="1"/>
  <c r="I1672" i="1"/>
  <c r="I1668" i="1"/>
  <c r="I1656" i="1"/>
  <c r="I1640" i="1"/>
  <c r="I1624" i="1"/>
  <c r="I1620" i="1"/>
  <c r="I1608" i="1"/>
  <c r="I1600" i="1"/>
  <c r="P1596" i="1" s="1"/>
  <c r="I1592" i="1"/>
  <c r="I1584" i="1"/>
  <c r="I1568" i="1"/>
  <c r="I1552" i="1"/>
  <c r="I1548" i="1"/>
  <c r="I1544" i="1"/>
  <c r="I1532" i="1"/>
  <c r="I1512" i="1"/>
  <c r="I1508" i="1"/>
  <c r="I1504" i="1"/>
  <c r="I1496" i="1"/>
  <c r="I1488" i="1"/>
  <c r="I1480" i="1"/>
  <c r="I1472" i="1"/>
  <c r="I1448" i="1"/>
  <c r="I1440" i="1"/>
  <c r="I1432" i="1"/>
  <c r="I1424" i="1"/>
  <c r="I1416" i="1"/>
  <c r="I1408" i="1"/>
  <c r="I1384" i="1"/>
  <c r="I1376" i="1"/>
  <c r="I1360" i="1"/>
  <c r="I1336" i="1"/>
  <c r="I1320" i="1"/>
  <c r="I1288" i="1"/>
  <c r="I1280" i="1"/>
  <c r="I1264" i="1"/>
  <c r="I1252" i="1"/>
  <c r="I1248" i="1"/>
  <c r="I1224" i="1"/>
  <c r="I1220" i="1"/>
  <c r="I1216" i="1"/>
  <c r="I1204" i="1"/>
  <c r="I1196" i="1"/>
  <c r="I1192" i="1"/>
  <c r="I1184" i="1"/>
  <c r="I1176" i="1"/>
  <c r="I1160" i="1"/>
  <c r="I1152" i="1"/>
  <c r="I1148" i="1"/>
  <c r="I1136" i="1"/>
  <c r="I1128" i="1"/>
  <c r="I1120" i="1"/>
  <c r="I1112" i="1"/>
  <c r="I1096" i="1"/>
  <c r="I1092" i="1"/>
  <c r="I1080" i="1"/>
  <c r="I1064" i="1"/>
  <c r="I1048" i="1"/>
  <c r="I1032" i="1"/>
  <c r="I1028" i="1"/>
  <c r="I1024" i="1"/>
  <c r="I1020" i="1"/>
  <c r="I1016" i="1"/>
  <c r="I1012" i="1"/>
  <c r="I1008" i="1"/>
  <c r="I1004" i="1"/>
  <c r="I1000" i="1"/>
  <c r="I996" i="1"/>
  <c r="I992" i="1"/>
  <c r="I984" i="1"/>
  <c r="I976" i="1"/>
  <c r="I968" i="1"/>
  <c r="I960" i="1"/>
  <c r="I928" i="1"/>
  <c r="I924" i="1"/>
  <c r="I920" i="1"/>
  <c r="I904" i="1"/>
  <c r="I880" i="1"/>
  <c r="I872" i="1"/>
  <c r="I864" i="1"/>
  <c r="I856" i="1"/>
  <c r="I852" i="1"/>
  <c r="I848" i="1"/>
  <c r="I832" i="1"/>
  <c r="I828" i="1"/>
  <c r="I812" i="1"/>
  <c r="I808" i="1"/>
  <c r="I800" i="1"/>
  <c r="I784" i="1"/>
  <c r="I776" i="1"/>
  <c r="I768" i="1"/>
  <c r="I760" i="1"/>
  <c r="I752" i="1"/>
  <c r="I744" i="1"/>
  <c r="I736" i="1"/>
  <c r="I732" i="1"/>
  <c r="I720" i="1"/>
  <c r="I716" i="1"/>
  <c r="I712" i="1"/>
  <c r="I704" i="1"/>
  <c r="I696" i="1"/>
  <c r="I684" i="1"/>
  <c r="I648" i="1"/>
  <c r="I644" i="1"/>
  <c r="P1306" i="1"/>
  <c r="K3936" i="1"/>
  <c r="P3933" i="1" s="1"/>
  <c r="P3923" i="1"/>
  <c r="P3915" i="1"/>
  <c r="P3907" i="1"/>
  <c r="P3899" i="1"/>
  <c r="P3891" i="1"/>
  <c r="P579" i="1"/>
  <c r="K2004" i="1"/>
  <c r="P2003" i="1" s="1"/>
  <c r="P1997" i="1"/>
  <c r="P1995" i="1"/>
  <c r="P1971" i="1"/>
  <c r="P1955" i="1"/>
  <c r="P1947" i="1"/>
  <c r="P1939" i="1"/>
  <c r="P1933" i="1"/>
  <c r="P1931" i="1"/>
  <c r="P1923" i="1"/>
  <c r="P1915" i="1"/>
  <c r="P1901" i="1"/>
  <c r="P1899" i="1"/>
  <c r="P1891" i="1"/>
  <c r="P1883" i="1"/>
  <c r="P1875" i="1"/>
  <c r="P1867" i="1"/>
  <c r="P1859" i="1"/>
  <c r="P1853" i="1"/>
  <c r="P1851" i="1"/>
  <c r="P1845" i="1"/>
  <c r="P1843" i="1"/>
  <c r="P1835" i="1"/>
  <c r="P1829" i="1"/>
  <c r="P1821" i="1"/>
  <c r="P1805" i="1"/>
  <c r="P1795" i="1"/>
  <c r="P1787" i="1"/>
  <c r="P1723" i="1"/>
  <c r="P940" i="1"/>
  <c r="P1514" i="1"/>
  <c r="P1812" i="1"/>
  <c r="P2275" i="1"/>
  <c r="P2450" i="1"/>
  <c r="P2844" i="1"/>
  <c r="E2332" i="1"/>
  <c r="E2340" i="1"/>
  <c r="E1316" i="1"/>
  <c r="E2860" i="1"/>
  <c r="E1140" i="1"/>
  <c r="E1260" i="1"/>
  <c r="E2148" i="1"/>
  <c r="E2180" i="1"/>
  <c r="E2212" i="1"/>
  <c r="E2228" i="1"/>
  <c r="E2260" i="1"/>
  <c r="E356" i="1"/>
  <c r="E1068" i="1"/>
  <c r="E4732" i="1"/>
  <c r="P963" i="1"/>
  <c r="P949" i="1"/>
  <c r="P947" i="1"/>
  <c r="P931" i="1"/>
  <c r="P923" i="1"/>
  <c r="P915" i="1"/>
  <c r="P909" i="1"/>
  <c r="P907" i="1"/>
  <c r="P899" i="1"/>
  <c r="P893" i="1"/>
  <c r="P891" i="1"/>
  <c r="P883" i="1"/>
  <c r="P867" i="1"/>
  <c r="P835" i="1"/>
  <c r="P819" i="1"/>
  <c r="P813" i="1"/>
  <c r="P811" i="1"/>
  <c r="P805" i="1"/>
  <c r="P803" i="1"/>
  <c r="P795" i="1"/>
  <c r="P787" i="1"/>
  <c r="P779" i="1"/>
  <c r="P771" i="1"/>
  <c r="P755" i="1"/>
  <c r="P747" i="1"/>
  <c r="P739" i="1"/>
  <c r="P723" i="1"/>
  <c r="P715" i="1"/>
  <c r="P707" i="1"/>
  <c r="P699" i="1"/>
  <c r="P691" i="1"/>
  <c r="P683" i="1"/>
  <c r="P675" i="1"/>
  <c r="P669" i="1"/>
  <c r="P667" i="1"/>
  <c r="P651" i="1"/>
  <c r="P643" i="1"/>
  <c r="P635" i="1"/>
  <c r="P627" i="1"/>
  <c r="P619" i="1"/>
  <c r="P611" i="1"/>
  <c r="P603" i="1"/>
  <c r="P587" i="1"/>
  <c r="P573" i="1"/>
  <c r="P571" i="1"/>
  <c r="P563" i="1"/>
  <c r="P557" i="1"/>
  <c r="K1408" i="1"/>
  <c r="P1405" i="1" s="1"/>
  <c r="K1400" i="1"/>
  <c r="P1397" i="1" s="1"/>
  <c r="K1392" i="1"/>
  <c r="P1389" i="1" s="1"/>
  <c r="K1384" i="1"/>
  <c r="P1381" i="1" s="1"/>
  <c r="K1376" i="1"/>
  <c r="P1373" i="1" s="1"/>
  <c r="K1336" i="1"/>
  <c r="P1333" i="1" s="1"/>
  <c r="K1332" i="1"/>
  <c r="P1331" i="1" s="1"/>
  <c r="K1328" i="1"/>
  <c r="P1325" i="1" s="1"/>
  <c r="K1324" i="1"/>
  <c r="P1323" i="1" s="1"/>
  <c r="K1320" i="1"/>
  <c r="P1317" i="1" s="1"/>
  <c r="K1312" i="1"/>
  <c r="P1309" i="1" s="1"/>
  <c r="K1308" i="1"/>
  <c r="P1307" i="1" s="1"/>
  <c r="K1304" i="1"/>
  <c r="P1301" i="1" s="1"/>
  <c r="K1300" i="1"/>
  <c r="P1299" i="1" s="1"/>
  <c r="K1296" i="1"/>
  <c r="P1293" i="1" s="1"/>
  <c r="K1292" i="1"/>
  <c r="P1291" i="1" s="1"/>
  <c r="K1288" i="1"/>
  <c r="P1285" i="1" s="1"/>
  <c r="K1280" i="1"/>
  <c r="K1264" i="1"/>
  <c r="P1261" i="1" s="1"/>
  <c r="K1256" i="1"/>
  <c r="P1253" i="1" s="1"/>
  <c r="K1252" i="1"/>
  <c r="P1251" i="1" s="1"/>
  <c r="K1240" i="1"/>
  <c r="P1237" i="1" s="1"/>
  <c r="K1232" i="1"/>
  <c r="P1229" i="1" s="1"/>
  <c r="K1228" i="1"/>
  <c r="P1227" i="1" s="1"/>
  <c r="K1224" i="1"/>
  <c r="P1221" i="1" s="1"/>
  <c r="K1196" i="1"/>
  <c r="P1195" i="1" s="1"/>
  <c r="K1192" i="1"/>
  <c r="K1188" i="1"/>
  <c r="P1187" i="1" s="1"/>
  <c r="K1176" i="1"/>
  <c r="P1173" i="1" s="1"/>
  <c r="K1160" i="1"/>
  <c r="P1157" i="1" s="1"/>
  <c r="K1152" i="1"/>
  <c r="P1149" i="1" s="1"/>
  <c r="K1148" i="1"/>
  <c r="P1147" i="1" s="1"/>
  <c r="K1132" i="1"/>
  <c r="P1131" i="1" s="1"/>
  <c r="K1128" i="1"/>
  <c r="P1125" i="1" s="1"/>
  <c r="K1120" i="1"/>
  <c r="P1117" i="1" s="1"/>
  <c r="K1112" i="1"/>
  <c r="P1109" i="1" s="1"/>
  <c r="K1104" i="1"/>
  <c r="P1101" i="1" s="1"/>
  <c r="K1096" i="1"/>
  <c r="P1093" i="1" s="1"/>
  <c r="K1088" i="1"/>
  <c r="K1080" i="1"/>
  <c r="P1077" i="1" s="1"/>
  <c r="K1072" i="1"/>
  <c r="P1069" i="1" s="1"/>
  <c r="K1064" i="1"/>
  <c r="P1061" i="1" s="1"/>
  <c r="K1048" i="1"/>
  <c r="P1045" i="1" s="1"/>
  <c r="K1040" i="1"/>
  <c r="P1037" i="1" s="1"/>
  <c r="K1032" i="1"/>
  <c r="P1029" i="1" s="1"/>
  <c r="K1028" i="1"/>
  <c r="P1027" i="1" s="1"/>
  <c r="K1024" i="1"/>
  <c r="P1021" i="1" s="1"/>
  <c r="K1016" i="1"/>
  <c r="P1013" i="1" s="1"/>
  <c r="K1012" i="1"/>
  <c r="P1011" i="1" s="1"/>
  <c r="K1008" i="1"/>
  <c r="P1005" i="1" s="1"/>
  <c r="K1004" i="1"/>
  <c r="P1003" i="1" s="1"/>
  <c r="K1000" i="1"/>
  <c r="P997" i="1" s="1"/>
  <c r="K996" i="1"/>
  <c r="P995" i="1" s="1"/>
  <c r="K992" i="1"/>
  <c r="P989" i="1" s="1"/>
  <c r="K988" i="1"/>
  <c r="P987" i="1" s="1"/>
  <c r="K984" i="1"/>
  <c r="P981" i="1" s="1"/>
  <c r="K976" i="1"/>
  <c r="P973" i="1" s="1"/>
  <c r="L432" i="1"/>
  <c r="L428" i="1"/>
  <c r="L424" i="1"/>
  <c r="K400" i="1"/>
  <c r="P397" i="1" s="1"/>
  <c r="K384" i="1"/>
  <c r="P381" i="1" s="1"/>
  <c r="K380" i="1"/>
  <c r="P379" i="1" s="1"/>
  <c r="K368" i="1"/>
  <c r="K364" i="1"/>
  <c r="P363" i="1" s="1"/>
  <c r="K352" i="1"/>
  <c r="P349" i="1" s="1"/>
  <c r="K336" i="1"/>
  <c r="P333" i="1" s="1"/>
  <c r="K328" i="1"/>
  <c r="P325" i="1" s="1"/>
  <c r="K320" i="1"/>
  <c r="P317" i="1" s="1"/>
  <c r="K304" i="1"/>
  <c r="P301" i="1" s="1"/>
  <c r="K288" i="1"/>
  <c r="P285" i="1" s="1"/>
  <c r="K284" i="1"/>
  <c r="P283" i="1" s="1"/>
  <c r="K248" i="1"/>
  <c r="P245" i="1" s="1"/>
  <c r="K240" i="1"/>
  <c r="K232" i="1"/>
  <c r="P229" i="1" s="1"/>
  <c r="K224" i="1"/>
  <c r="P221" i="1" s="1"/>
  <c r="K216" i="1"/>
  <c r="P213" i="1" s="1"/>
  <c r="K208" i="1"/>
  <c r="P205" i="1" s="1"/>
  <c r="K204" i="1"/>
  <c r="P203" i="1" s="1"/>
  <c r="K200" i="1"/>
  <c r="P197" i="1" s="1"/>
  <c r="K192" i="1"/>
  <c r="K184" i="1"/>
  <c r="P181" i="1" s="1"/>
  <c r="K168" i="1"/>
  <c r="P165" i="1" s="1"/>
  <c r="K160" i="1"/>
  <c r="P157" i="1" s="1"/>
  <c r="K152" i="1"/>
  <c r="P149" i="1" s="1"/>
  <c r="K136" i="1"/>
  <c r="P133" i="1" s="1"/>
  <c r="K120" i="1"/>
  <c r="P117" i="1" s="1"/>
  <c r="K116" i="1"/>
  <c r="P115" i="1" s="1"/>
  <c r="K112" i="1"/>
  <c r="P109" i="1" s="1"/>
  <c r="K108" i="1"/>
  <c r="P107" i="1" s="1"/>
  <c r="K104" i="1"/>
  <c r="P101" i="1" s="1"/>
  <c r="K96" i="1"/>
  <c r="P93" i="1" s="1"/>
  <c r="K92" i="1"/>
  <c r="P91" i="1" s="1"/>
  <c r="K88" i="1"/>
  <c r="P85" i="1" s="1"/>
  <c r="K80" i="1"/>
  <c r="K64" i="1"/>
  <c r="P61" i="1" s="1"/>
  <c r="K56" i="1"/>
  <c r="P53" i="1" s="1"/>
  <c r="K48" i="1"/>
  <c r="P45" i="1" s="1"/>
  <c r="K40" i="1"/>
  <c r="P37" i="1" s="1"/>
  <c r="K32" i="1"/>
  <c r="P29" i="1" s="1"/>
  <c r="K28" i="1"/>
  <c r="P27" i="1" s="1"/>
  <c r="K24" i="1"/>
  <c r="P21" i="1" s="1"/>
  <c r="H5784" i="1"/>
  <c r="P5780" i="1" s="1"/>
  <c r="H5776" i="1"/>
  <c r="P5772" i="1" s="1"/>
  <c r="H5772" i="1"/>
  <c r="P5770" i="1" s="1"/>
  <c r="P5775" i="1" s="1"/>
  <c r="H5768" i="1"/>
  <c r="P5764" i="1" s="1"/>
  <c r="H5760" i="1"/>
  <c r="P5756" i="1" s="1"/>
  <c r="H5744" i="1"/>
  <c r="P5740" i="1" s="1"/>
  <c r="H5732" i="1"/>
  <c r="P5730" i="1" s="1"/>
  <c r="P5735" i="1" s="1"/>
  <c r="P5736" i="1" s="1"/>
  <c r="H5728" i="1"/>
  <c r="P5724" i="1" s="1"/>
  <c r="H5724" i="1"/>
  <c r="P5722" i="1" s="1"/>
  <c r="P5727" i="1" s="1"/>
  <c r="H5712" i="1"/>
  <c r="P5708" i="1" s="1"/>
  <c r="H5680" i="1"/>
  <c r="P5676" i="1" s="1"/>
  <c r="H5676" i="1"/>
  <c r="P5674" i="1" s="1"/>
  <c r="P5679" i="1" s="1"/>
  <c r="H5672" i="1"/>
  <c r="P5668" i="1" s="1"/>
  <c r="H5656" i="1"/>
  <c r="P5652" i="1" s="1"/>
  <c r="H5640" i="1"/>
  <c r="P5636" i="1" s="1"/>
  <c r="H5632" i="1"/>
  <c r="P5628" i="1" s="1"/>
  <c r="H5624" i="1"/>
  <c r="P5620" i="1" s="1"/>
  <c r="H5600" i="1"/>
  <c r="P5596" i="1" s="1"/>
  <c r="H5568" i="1"/>
  <c r="P5564" i="1" s="1"/>
  <c r="P939" i="1"/>
  <c r="P2939" i="1"/>
  <c r="P3540" i="1"/>
  <c r="P4668" i="1"/>
  <c r="P5675" i="1"/>
  <c r="P5699" i="1"/>
  <c r="H5560" i="1"/>
  <c r="P5556" i="1" s="1"/>
  <c r="H5544" i="1"/>
  <c r="P5540" i="1" s="1"/>
  <c r="H5536" i="1"/>
  <c r="P5532" i="1" s="1"/>
  <c r="H5528" i="1"/>
  <c r="P5524" i="1" s="1"/>
  <c r="H5520" i="1"/>
  <c r="P5516" i="1" s="1"/>
  <c r="P5519" i="1" s="1"/>
  <c r="P5520" i="1" s="1"/>
  <c r="H5512" i="1"/>
  <c r="P5508" i="1" s="1"/>
  <c r="H5496" i="1"/>
  <c r="P5492" i="1" s="1"/>
  <c r="H5472" i="1"/>
  <c r="P5468" i="1" s="1"/>
  <c r="H5416" i="1"/>
  <c r="P5412" i="1" s="1"/>
  <c r="H5384" i="1"/>
  <c r="P5380" i="1" s="1"/>
  <c r="H5376" i="1"/>
  <c r="P5372" i="1" s="1"/>
  <c r="H5368" i="1"/>
  <c r="P5364" i="1" s="1"/>
  <c r="H5352" i="1"/>
  <c r="P5348" i="1" s="1"/>
  <c r="H5344" i="1"/>
  <c r="P5340" i="1" s="1"/>
  <c r="H5336" i="1"/>
  <c r="P5332" i="1" s="1"/>
  <c r="H5332" i="1"/>
  <c r="P5330" i="1" s="1"/>
  <c r="P5335" i="1" s="1"/>
  <c r="H5320" i="1"/>
  <c r="P5316" i="1" s="1"/>
  <c r="H5272" i="1"/>
  <c r="P5268" i="1" s="1"/>
  <c r="H5264" i="1"/>
  <c r="H5256" i="1"/>
  <c r="P5252" i="1" s="1"/>
  <c r="H5252" i="1"/>
  <c r="P5250" i="1" s="1"/>
  <c r="P5255" i="1" s="1"/>
  <c r="H5248" i="1"/>
  <c r="P5244" i="1" s="1"/>
  <c r="H5240" i="1"/>
  <c r="P5236" i="1" s="1"/>
  <c r="H5224" i="1"/>
  <c r="P5220" i="1" s="1"/>
  <c r="H5208" i="1"/>
  <c r="P5204" i="1" s="1"/>
  <c r="H5200" i="1"/>
  <c r="P5196" i="1" s="1"/>
  <c r="H5176" i="1"/>
  <c r="P5172" i="1" s="1"/>
  <c r="H5168" i="1"/>
  <c r="P5164" i="1" s="1"/>
  <c r="H5160" i="1"/>
  <c r="P5156" i="1" s="1"/>
  <c r="H5128" i="1"/>
  <c r="P5124" i="1" s="1"/>
  <c r="H5120" i="1"/>
  <c r="P5116" i="1" s="1"/>
  <c r="H5112" i="1"/>
  <c r="H5104" i="1"/>
  <c r="P5100" i="1" s="1"/>
  <c r="H5088" i="1"/>
  <c r="P5084" i="1" s="1"/>
  <c r="H5080" i="1"/>
  <c r="P5076" i="1" s="1"/>
  <c r="H5076" i="1"/>
  <c r="H5072" i="1"/>
  <c r="P5068" i="1" s="1"/>
  <c r="H5064" i="1"/>
  <c r="H5056" i="1"/>
  <c r="P5052" i="1" s="1"/>
  <c r="H5052" i="1"/>
  <c r="P5050" i="1" s="1"/>
  <c r="P5055" i="1" s="1"/>
  <c r="H5036" i="1"/>
  <c r="P5034" i="1" s="1"/>
  <c r="P5039" i="1" s="1"/>
  <c r="H5032" i="1"/>
  <c r="P5028" i="1" s="1"/>
  <c r="H5012" i="1"/>
  <c r="P5010" i="1" s="1"/>
  <c r="P5015" i="1" s="1"/>
  <c r="H5008" i="1"/>
  <c r="P5004" i="1" s="1"/>
  <c r="H5000" i="1"/>
  <c r="P4996" i="1" s="1"/>
  <c r="H4952" i="1"/>
  <c r="P4948" i="1" s="1"/>
  <c r="H4944" i="1"/>
  <c r="P4940" i="1" s="1"/>
  <c r="H4936" i="1"/>
  <c r="H4928" i="1"/>
  <c r="P4924" i="1" s="1"/>
  <c r="H4924" i="1"/>
  <c r="P4922" i="1" s="1"/>
  <c r="P4927" i="1" s="1"/>
  <c r="H4912" i="1"/>
  <c r="P4908" i="1" s="1"/>
  <c r="H4904" i="1"/>
  <c r="P4900" i="1" s="1"/>
  <c r="H4884" i="1"/>
  <c r="P4882" i="1" s="1"/>
  <c r="P4887" i="1" s="1"/>
  <c r="H4872" i="1"/>
  <c r="P4868" i="1" s="1"/>
  <c r="H4856" i="1"/>
  <c r="P4852" i="1" s="1"/>
  <c r="H4840" i="1"/>
  <c r="P4836" i="1" s="1"/>
  <c r="H4816" i="1"/>
  <c r="P4812" i="1" s="1"/>
  <c r="H4808" i="1"/>
  <c r="P4804" i="1" s="1"/>
  <c r="H4804" i="1"/>
  <c r="P4802" i="1" s="1"/>
  <c r="P4807" i="1" s="1"/>
  <c r="H4800" i="1"/>
  <c r="P4796" i="1" s="1"/>
  <c r="H4776" i="1"/>
  <c r="P4772" i="1" s="1"/>
  <c r="H4768" i="1"/>
  <c r="P4764" i="1" s="1"/>
  <c r="H4752" i="1"/>
  <c r="P4748" i="1" s="1"/>
  <c r="H4744" i="1"/>
  <c r="P4740" i="1" s="1"/>
  <c r="H4740" i="1"/>
  <c r="P4738" i="1" s="1"/>
  <c r="P4743" i="1" s="1"/>
  <c r="H4736" i="1"/>
  <c r="P4732" i="1" s="1"/>
  <c r="H4688" i="1"/>
  <c r="P4684" i="1" s="1"/>
  <c r="H4684" i="1"/>
  <c r="P4682" i="1" s="1"/>
  <c r="P4687" i="1" s="1"/>
  <c r="H4676" i="1"/>
  <c r="P4674" i="1" s="1"/>
  <c r="P4679" i="1" s="1"/>
  <c r="H4628" i="1"/>
  <c r="P4626" i="1" s="1"/>
  <c r="P4631" i="1" s="1"/>
  <c r="H4624" i="1"/>
  <c r="P4620" i="1" s="1"/>
  <c r="H4584" i="1"/>
  <c r="P4580" i="1" s="1"/>
  <c r="H4568" i="1"/>
  <c r="P4564" i="1" s="1"/>
  <c r="H4544" i="1"/>
  <c r="P4540" i="1" s="1"/>
  <c r="H4536" i="1"/>
  <c r="P4532" i="1" s="1"/>
  <c r="H4512" i="1"/>
  <c r="P4508" i="1" s="1"/>
  <c r="H4504" i="1"/>
  <c r="P4500" i="1" s="1"/>
  <c r="H4496" i="1"/>
  <c r="P4492" i="1" s="1"/>
  <c r="H4492" i="1"/>
  <c r="P4490" i="1" s="1"/>
  <c r="P4495" i="1" s="1"/>
  <c r="H4464" i="1"/>
  <c r="P4460" i="1" s="1"/>
  <c r="H4456" i="1"/>
  <c r="P4452" i="1" s="1"/>
  <c r="H4448" i="1"/>
  <c r="P4444" i="1" s="1"/>
  <c r="H4440" i="1"/>
  <c r="P4436" i="1" s="1"/>
  <c r="H4432" i="1"/>
  <c r="P4428" i="1" s="1"/>
  <c r="H4428" i="1"/>
  <c r="P4426" i="1" s="1"/>
  <c r="P4431" i="1" s="1"/>
  <c r="P2947" i="1"/>
  <c r="P3883" i="1"/>
  <c r="P3875" i="1"/>
  <c r="P3867" i="1"/>
  <c r="P3859" i="1"/>
  <c r="P3835" i="1"/>
  <c r="P3827" i="1"/>
  <c r="P3819" i="1"/>
  <c r="P3811" i="1"/>
  <c r="P3803" i="1"/>
  <c r="P3795" i="1"/>
  <c r="P3771" i="1"/>
  <c r="P3723" i="1"/>
  <c r="P3715" i="1"/>
  <c r="P3707" i="1"/>
  <c r="P3699" i="1"/>
  <c r="P3691" i="1"/>
  <c r="P3683" i="1"/>
  <c r="P3675" i="1"/>
  <c r="P3667" i="1"/>
  <c r="P3659" i="1"/>
  <c r="P3643" i="1"/>
  <c r="P3637" i="1"/>
  <c r="P3635" i="1"/>
  <c r="P3627" i="1"/>
  <c r="P3611" i="1"/>
  <c r="P3587" i="1"/>
  <c r="P3571" i="1"/>
  <c r="P3565" i="1"/>
  <c r="P3563" i="1"/>
  <c r="P3555" i="1"/>
  <c r="P3531" i="1"/>
  <c r="P3525" i="1"/>
  <c r="P3509" i="1"/>
  <c r="P3507" i="1"/>
  <c r="P3499" i="1"/>
  <c r="P3483" i="1"/>
  <c r="P1797" i="1"/>
  <c r="E1236" i="1"/>
  <c r="E3404" i="1"/>
  <c r="E5508" i="1"/>
  <c r="E796" i="1"/>
  <c r="E860" i="1"/>
  <c r="E1060" i="1"/>
  <c r="E1188" i="1"/>
  <c r="E1284" i="1"/>
  <c r="E2908" i="1"/>
  <c r="E3268" i="1"/>
  <c r="E3348" i="1"/>
  <c r="E3428" i="1"/>
  <c r="E3532" i="1"/>
  <c r="E3604" i="1"/>
  <c r="E3620" i="1"/>
  <c r="E3764" i="1"/>
  <c r="E3812" i="1"/>
  <c r="E4324" i="1"/>
  <c r="E4620" i="1"/>
  <c r="E132" i="1"/>
  <c r="E188" i="1"/>
  <c r="E372" i="1"/>
  <c r="E556" i="1"/>
  <c r="E652" i="1"/>
  <c r="E668" i="1"/>
  <c r="E716" i="1"/>
  <c r="E3508" i="1"/>
  <c r="E3132" i="1"/>
  <c r="E3148" i="1"/>
  <c r="E3332" i="1"/>
  <c r="E5780" i="1"/>
  <c r="E1508" i="1"/>
  <c r="E1588" i="1"/>
  <c r="E1652" i="1"/>
  <c r="E1732" i="1"/>
  <c r="E3468" i="1"/>
  <c r="E4876" i="1"/>
  <c r="E4948" i="1"/>
  <c r="E5076" i="1"/>
  <c r="E5332" i="1"/>
  <c r="E5636" i="1"/>
  <c r="E5700" i="1"/>
  <c r="E684" i="1"/>
  <c r="E732" i="1"/>
  <c r="E828" i="1"/>
  <c r="E1268" i="1"/>
  <c r="E3700" i="1"/>
  <c r="E3860" i="1"/>
  <c r="E3292" i="1"/>
  <c r="I632" i="1"/>
  <c r="P5716" i="1"/>
  <c r="P5698" i="1"/>
  <c r="P4747" i="1"/>
  <c r="E3732" i="1"/>
  <c r="E3716" i="1"/>
  <c r="E4316" i="1"/>
  <c r="E4300" i="1"/>
  <c r="E4284" i="1"/>
  <c r="E4268" i="1"/>
  <c r="E4252" i="1"/>
  <c r="E4236" i="1"/>
  <c r="E4220" i="1"/>
  <c r="E4204" i="1"/>
  <c r="E4188" i="1"/>
  <c r="E4172" i="1"/>
  <c r="E4156" i="1"/>
  <c r="E4140" i="1"/>
  <c r="E4124" i="1"/>
  <c r="E4108" i="1"/>
  <c r="E4068" i="1"/>
  <c r="E4052" i="1"/>
  <c r="E4036" i="1"/>
  <c r="E4020" i="1"/>
  <c r="E4004" i="1"/>
  <c r="E3988" i="1"/>
  <c r="E3972" i="1"/>
  <c r="E3956" i="1"/>
  <c r="E3940" i="1"/>
  <c r="E3924" i="1"/>
  <c r="E3588" i="1"/>
  <c r="E3572" i="1"/>
  <c r="E876" i="1"/>
  <c r="E908" i="1"/>
  <c r="E940" i="1"/>
  <c r="E1844" i="1"/>
  <c r="E1876" i="1"/>
  <c r="E1908" i="1"/>
  <c r="E1956" i="1"/>
  <c r="E1972" i="1"/>
  <c r="E2004" i="1"/>
  <c r="E2036" i="1"/>
  <c r="E2068" i="1"/>
  <c r="E2100" i="1"/>
  <c r="E2924" i="1"/>
  <c r="E3724" i="1"/>
  <c r="E3916" i="1"/>
  <c r="E3980" i="1"/>
  <c r="E4044" i="1"/>
  <c r="E4132" i="1"/>
  <c r="E4196" i="1"/>
  <c r="E4260" i="1"/>
  <c r="E4420" i="1"/>
  <c r="E4444" i="1"/>
  <c r="E5124" i="1"/>
  <c r="E5252" i="1"/>
  <c r="E5380" i="1"/>
  <c r="E3444" i="1"/>
  <c r="E3420" i="1"/>
  <c r="E3556" i="1"/>
  <c r="E3540" i="1"/>
  <c r="E2836" i="1"/>
  <c r="E2820" i="1"/>
  <c r="E2852" i="1"/>
  <c r="E2932" i="1"/>
  <c r="E2916" i="1"/>
  <c r="E2900" i="1"/>
  <c r="E2884" i="1"/>
  <c r="E2868" i="1"/>
  <c r="E3524" i="1"/>
  <c r="E5604" i="1"/>
  <c r="E5540" i="1"/>
  <c r="E5476" i="1"/>
  <c r="E5620" i="1"/>
  <c r="E5556" i="1"/>
  <c r="E5492" i="1"/>
  <c r="E4636" i="1"/>
  <c r="E4548" i="1"/>
  <c r="E4476" i="1"/>
  <c r="E4652" i="1"/>
  <c r="E4564" i="1"/>
  <c r="E4428" i="1"/>
  <c r="E4412" i="1"/>
  <c r="E4396" i="1"/>
  <c r="E4380" i="1"/>
  <c r="E924" i="1"/>
  <c r="E956" i="1"/>
  <c r="E1828" i="1"/>
  <c r="E1860" i="1"/>
  <c r="E1892" i="1"/>
  <c r="E1924" i="1"/>
  <c r="E1940" i="1"/>
  <c r="E1988" i="1"/>
  <c r="E2020" i="1"/>
  <c r="E2052" i="1"/>
  <c r="E2084" i="1"/>
  <c r="E980" i="1"/>
  <c r="E996" i="1"/>
  <c r="E1012" i="1"/>
  <c r="E1028" i="1"/>
  <c r="E1044" i="1"/>
  <c r="E1252" i="1"/>
  <c r="E1476" i="1"/>
  <c r="E1620" i="1"/>
  <c r="E1636" i="1"/>
  <c r="E1668" i="1"/>
  <c r="E1684" i="1"/>
  <c r="E1700" i="1"/>
  <c r="E1716" i="1"/>
  <c r="E3580" i="1"/>
  <c r="E3820" i="1"/>
  <c r="E3964" i="1"/>
  <c r="E4028" i="1"/>
  <c r="E4116" i="1"/>
  <c r="E4180" i="1"/>
  <c r="E4244" i="1"/>
  <c r="E4308" i="1"/>
  <c r="E4404" i="1"/>
  <c r="E4580" i="1"/>
  <c r="E4604" i="1"/>
  <c r="E4924" i="1"/>
  <c r="E5204" i="1"/>
  <c r="E5460" i="1"/>
  <c r="E5588" i="1"/>
  <c r="E3388" i="1"/>
  <c r="E5028" i="1"/>
  <c r="E5044" i="1"/>
  <c r="E3124" i="1"/>
  <c r="E3108" i="1"/>
  <c r="E3188" i="1"/>
  <c r="E3172" i="1"/>
  <c r="E3156" i="1"/>
  <c r="E3140" i="1"/>
  <c r="E3324" i="1"/>
  <c r="E5748" i="1"/>
  <c r="E5764" i="1"/>
  <c r="E3492" i="1"/>
  <c r="E3476" i="1"/>
  <c r="E4964" i="1"/>
  <c r="E4980" i="1"/>
  <c r="E5412" i="1"/>
  <c r="E5348" i="1"/>
  <c r="E5284" i="1"/>
  <c r="E5220" i="1"/>
  <c r="E5156" i="1"/>
  <c r="E5092" i="1"/>
  <c r="E5428" i="1"/>
  <c r="E5364" i="1"/>
  <c r="E5300" i="1"/>
  <c r="E5236" i="1"/>
  <c r="E5172" i="1"/>
  <c r="E5108" i="1"/>
  <c r="E3260" i="1"/>
  <c r="E3244" i="1"/>
  <c r="E3276" i="1"/>
  <c r="E3356" i="1"/>
  <c r="E964" i="1"/>
  <c r="E708" i="1"/>
  <c r="P1203" i="1"/>
  <c r="P3043" i="1"/>
  <c r="P3451" i="1"/>
  <c r="P5483" i="1"/>
  <c r="P5666" i="1"/>
  <c r="P5671" i="1" s="1"/>
  <c r="P5602" i="1"/>
  <c r="P5588" i="1"/>
  <c r="P5538" i="1"/>
  <c r="P5490" i="1"/>
  <c r="P5476" i="1"/>
  <c r="P5426" i="1"/>
  <c r="P941" i="1"/>
  <c r="P943" i="1" s="1"/>
  <c r="P944" i="1" s="1"/>
  <c r="P1556" i="1"/>
  <c r="P1811" i="1"/>
  <c r="P3539" i="1"/>
  <c r="P3731" i="1"/>
  <c r="P4139" i="1"/>
  <c r="P4163" i="1"/>
  <c r="P4667" i="1"/>
  <c r="P5515" i="1"/>
  <c r="P5683" i="1"/>
  <c r="P1779" i="1"/>
  <c r="P1707" i="1"/>
  <c r="P5362" i="1"/>
  <c r="P5367" i="1" s="1"/>
  <c r="P5368" i="1" s="1"/>
  <c r="P5284" i="1"/>
  <c r="P5234" i="1"/>
  <c r="P5239" i="1" s="1"/>
  <c r="P5170" i="1"/>
  <c r="P5175" i="1" s="1"/>
  <c r="P5176" i="1" s="1"/>
  <c r="P5106" i="1"/>
  <c r="P5092" i="1"/>
  <c r="P5042" i="1"/>
  <c r="I624" i="1"/>
  <c r="I616" i="1"/>
  <c r="I608" i="1"/>
  <c r="I600" i="1"/>
  <c r="I596" i="1"/>
  <c r="P594" i="1" s="1"/>
  <c r="P599" i="1" s="1"/>
  <c r="P600" i="1" s="1"/>
  <c r="I592" i="1"/>
  <c r="I588" i="1"/>
  <c r="I584" i="1"/>
  <c r="I572" i="1"/>
  <c r="P570" i="1" s="1"/>
  <c r="I568" i="1"/>
  <c r="I552" i="1"/>
  <c r="I544" i="1"/>
  <c r="I528" i="1"/>
  <c r="I504" i="1"/>
  <c r="I492" i="1"/>
  <c r="I488" i="1"/>
  <c r="I480" i="1"/>
  <c r="I472" i="1"/>
  <c r="I432" i="1"/>
  <c r="I400" i="1"/>
  <c r="I368" i="1"/>
  <c r="I360" i="1"/>
  <c r="I352" i="1"/>
  <c r="I336" i="1"/>
  <c r="I328" i="1"/>
  <c r="I304" i="1"/>
  <c r="I300" i="1"/>
  <c r="I288" i="1"/>
  <c r="I284" i="1"/>
  <c r="I248" i="1"/>
  <c r="I244" i="1"/>
  <c r="I232" i="1"/>
  <c r="I228" i="1"/>
  <c r="I224" i="1"/>
  <c r="I208" i="1"/>
  <c r="I200" i="1"/>
  <c r="H4424" i="1"/>
  <c r="P4420" i="1" s="1"/>
  <c r="H4416" i="1"/>
  <c r="P4412" i="1" s="1"/>
  <c r="H4400" i="1"/>
  <c r="P4396" i="1" s="1"/>
  <c r="H4368" i="1"/>
  <c r="H4364" i="1"/>
  <c r="P4362" i="1" s="1"/>
  <c r="P4367" i="1" s="1"/>
  <c r="P4368" i="1" s="1"/>
  <c r="H4344" i="1"/>
  <c r="P4340" i="1" s="1"/>
  <c r="H4336" i="1"/>
  <c r="P4332" i="1" s="1"/>
  <c r="H4328" i="1"/>
  <c r="P4324" i="1" s="1"/>
  <c r="H4320" i="1"/>
  <c r="P4316" i="1" s="1"/>
  <c r="H4296" i="1"/>
  <c r="P4292" i="1" s="1"/>
  <c r="H4280" i="1"/>
  <c r="P4276" i="1" s="1"/>
  <c r="H4272" i="1"/>
  <c r="P4268" i="1" s="1"/>
  <c r="H4268" i="1"/>
  <c r="P4266" i="1" s="1"/>
  <c r="P4271" i="1" s="1"/>
  <c r="P4272" i="1" s="1"/>
  <c r="H4232" i="1"/>
  <c r="P4228" i="1" s="1"/>
  <c r="H4224" i="1"/>
  <c r="P4220" i="1" s="1"/>
  <c r="H4220" i="1"/>
  <c r="P4218" i="1" s="1"/>
  <c r="P4223" i="1" s="1"/>
  <c r="H4208" i="1"/>
  <c r="P4204" i="1" s="1"/>
  <c r="H4200" i="1"/>
  <c r="P4196" i="1" s="1"/>
  <c r="H4192" i="1"/>
  <c r="P4188" i="1" s="1"/>
  <c r="H4184" i="1"/>
  <c r="P4180" i="1" s="1"/>
  <c r="H4160" i="1"/>
  <c r="P4156" i="1" s="1"/>
  <c r="H4152" i="1"/>
  <c r="P4148" i="1" s="1"/>
  <c r="H4148" i="1"/>
  <c r="P4146" i="1" s="1"/>
  <c r="P4151" i="1" s="1"/>
  <c r="H4144" i="1"/>
  <c r="P4140" i="1" s="1"/>
  <c r="H4136" i="1"/>
  <c r="P4132" i="1" s="1"/>
  <c r="H4128" i="1"/>
  <c r="P4124" i="1" s="1"/>
  <c r="H4120" i="1"/>
  <c r="P4116" i="1" s="1"/>
  <c r="H4104" i="1"/>
  <c r="P4100" i="1" s="1"/>
  <c r="H4100" i="1"/>
  <c r="P4098" i="1" s="1"/>
  <c r="P4103" i="1" s="1"/>
  <c r="P4104" i="1" s="1"/>
  <c r="H4096" i="1"/>
  <c r="P4092" i="1" s="1"/>
  <c r="H4088" i="1"/>
  <c r="P4084" i="1" s="1"/>
  <c r="H4072" i="1"/>
  <c r="P4068" i="1" s="1"/>
  <c r="H4064" i="1"/>
  <c r="P4060" i="1" s="1"/>
  <c r="H4056" i="1"/>
  <c r="P4052" i="1" s="1"/>
  <c r="H4040" i="1"/>
  <c r="P4036" i="1" s="1"/>
  <c r="H4024" i="1"/>
  <c r="P4020" i="1" s="1"/>
  <c r="H4008" i="1"/>
  <c r="P4004" i="1" s="1"/>
  <c r="H4004" i="1"/>
  <c r="P4002" i="1" s="1"/>
  <c r="P4007" i="1" s="1"/>
  <c r="H4000" i="1"/>
  <c r="P3996" i="1" s="1"/>
  <c r="H3996" i="1"/>
  <c r="P3994" i="1" s="1"/>
  <c r="P3999" i="1" s="1"/>
  <c r="H3992" i="1"/>
  <c r="P3988" i="1" s="1"/>
  <c r="H3976" i="1"/>
  <c r="P3972" i="1" s="1"/>
  <c r="H3972" i="1"/>
  <c r="P3970" i="1" s="1"/>
  <c r="P3975" i="1" s="1"/>
  <c r="H2696" i="1"/>
  <c r="P2692" i="1" s="1"/>
  <c r="H2692" i="1"/>
  <c r="P2690" i="1" s="1"/>
  <c r="P2695" i="1" s="1"/>
  <c r="H2672" i="1"/>
  <c r="P2668" i="1" s="1"/>
  <c r="H2664" i="1"/>
  <c r="P2660" i="1" s="1"/>
  <c r="H2648" i="1"/>
  <c r="P2644" i="1" s="1"/>
  <c r="H2632" i="1"/>
  <c r="P2628" i="1" s="1"/>
  <c r="H2628" i="1"/>
  <c r="P2626" i="1" s="1"/>
  <c r="P2631" i="1" s="1"/>
  <c r="H2624" i="1"/>
  <c r="P2620" i="1" s="1"/>
  <c r="H2620" i="1"/>
  <c r="P2618" i="1" s="1"/>
  <c r="P2623" i="1" s="1"/>
  <c r="H2616" i="1"/>
  <c r="P2612" i="1" s="1"/>
  <c r="H2608" i="1"/>
  <c r="P2604" i="1" s="1"/>
  <c r="H2604" i="1"/>
  <c r="P2602" i="1" s="1"/>
  <c r="P2607" i="1" s="1"/>
  <c r="H2600" i="1"/>
  <c r="P2596" i="1" s="1"/>
  <c r="H2592" i="1"/>
  <c r="P2588" i="1" s="1"/>
  <c r="H2588" i="1"/>
  <c r="P2586" i="1" s="1"/>
  <c r="P2591" i="1" s="1"/>
  <c r="H2584" i="1"/>
  <c r="P2580" i="1" s="1"/>
  <c r="H2576" i="1"/>
  <c r="P2572" i="1" s="1"/>
  <c r="H2568" i="1"/>
  <c r="P2564" i="1" s="1"/>
  <c r="H2564" i="1"/>
  <c r="P2562" i="1" s="1"/>
  <c r="P2567" i="1" s="1"/>
  <c r="H2560" i="1"/>
  <c r="P2556" i="1" s="1"/>
  <c r="H2544" i="1"/>
  <c r="P2540" i="1" s="1"/>
  <c r="H2528" i="1"/>
  <c r="P2524" i="1" s="1"/>
  <c r="H2516" i="1"/>
  <c r="P2514" i="1" s="1"/>
  <c r="P2519" i="1" s="1"/>
  <c r="H2512" i="1"/>
  <c r="P2508" i="1" s="1"/>
  <c r="H2504" i="1"/>
  <c r="P2500" i="1" s="1"/>
  <c r="H2496" i="1"/>
  <c r="P2492" i="1" s="1"/>
  <c r="H2488" i="1"/>
  <c r="P2484" i="1" s="1"/>
  <c r="H2472" i="1"/>
  <c r="P2468" i="1" s="1"/>
  <c r="H1424" i="1"/>
  <c r="P1420" i="1" s="1"/>
  <c r="H1192" i="1"/>
  <c r="P1188" i="1" s="1"/>
  <c r="H1160" i="1"/>
  <c r="P1156" i="1" s="1"/>
  <c r="H860" i="1"/>
  <c r="H828" i="1"/>
  <c r="P826" i="1" s="1"/>
  <c r="P831" i="1" s="1"/>
  <c r="H812" i="1"/>
  <c r="P810" i="1" s="1"/>
  <c r="P815" i="1" s="1"/>
  <c r="P816" i="1" s="1"/>
  <c r="H732" i="1"/>
  <c r="P730" i="1" s="1"/>
  <c r="P735" i="1" s="1"/>
  <c r="P736" i="1" s="1"/>
  <c r="H544" i="1"/>
  <c r="P540" i="1" s="1"/>
  <c r="H3952" i="1"/>
  <c r="P3948" i="1" s="1"/>
  <c r="H3944" i="1"/>
  <c r="P3940" i="1" s="1"/>
  <c r="H3928" i="1"/>
  <c r="P3924" i="1" s="1"/>
  <c r="H3920" i="1"/>
  <c r="P3916" i="1" s="1"/>
  <c r="H3912" i="1"/>
  <c r="P3908" i="1" s="1"/>
  <c r="H3904" i="1"/>
  <c r="P3900" i="1" s="1"/>
  <c r="H3888" i="1"/>
  <c r="P3884" i="1" s="1"/>
  <c r="H3880" i="1"/>
  <c r="P3876" i="1" s="1"/>
  <c r="H3872" i="1"/>
  <c r="P3868" i="1" s="1"/>
  <c r="H3864" i="1"/>
  <c r="P3860" i="1" s="1"/>
  <c r="H3856" i="1"/>
  <c r="P3852" i="1" s="1"/>
  <c r="H3852" i="1"/>
  <c r="P3850" i="1" s="1"/>
  <c r="P3855" i="1" s="1"/>
  <c r="H3848" i="1"/>
  <c r="P3844" i="1" s="1"/>
  <c r="H3844" i="1"/>
  <c r="P3842" i="1" s="1"/>
  <c r="P3847" i="1" s="1"/>
  <c r="H3840" i="1"/>
  <c r="P3836" i="1" s="1"/>
  <c r="H3816" i="1"/>
  <c r="P3812" i="1" s="1"/>
  <c r="H3812" i="1"/>
  <c r="P3810" i="1" s="1"/>
  <c r="P3815" i="1" s="1"/>
  <c r="H3808" i="1"/>
  <c r="P3804" i="1" s="1"/>
  <c r="H3800" i="1"/>
  <c r="P3796" i="1" s="1"/>
  <c r="H3792" i="1"/>
  <c r="P3788" i="1" s="1"/>
  <c r="H3788" i="1"/>
  <c r="P3786" i="1" s="1"/>
  <c r="P3791" i="1" s="1"/>
  <c r="H3784" i="1"/>
  <c r="P3780" i="1" s="1"/>
  <c r="H3780" i="1"/>
  <c r="P3778" i="1" s="1"/>
  <c r="P3783" i="1" s="1"/>
  <c r="H3776" i="1"/>
  <c r="P3772" i="1" s="1"/>
  <c r="H3768" i="1"/>
  <c r="P3764" i="1" s="1"/>
  <c r="H3760" i="1"/>
  <c r="P3756" i="1" s="1"/>
  <c r="H3756" i="1"/>
  <c r="P3754" i="1" s="1"/>
  <c r="P3759" i="1" s="1"/>
  <c r="H3752" i="1"/>
  <c r="P3748" i="1" s="1"/>
  <c r="H3748" i="1"/>
  <c r="P3746" i="1" s="1"/>
  <c r="P3751" i="1" s="1"/>
  <c r="H3744" i="1"/>
  <c r="P3740" i="1" s="1"/>
  <c r="H3720" i="1"/>
  <c r="P3716" i="1" s="1"/>
  <c r="H3704" i="1"/>
  <c r="P3700" i="1" s="1"/>
  <c r="H3688" i="1"/>
  <c r="P3684" i="1" s="1"/>
  <c r="H3680" i="1"/>
  <c r="P3676" i="1" s="1"/>
  <c r="H3676" i="1"/>
  <c r="P3674" i="1" s="1"/>
  <c r="P3679" i="1" s="1"/>
  <c r="P3680" i="1" s="1"/>
  <c r="H3672" i="1"/>
  <c r="P3668" i="1" s="1"/>
  <c r="H3664" i="1"/>
  <c r="P3660" i="1" s="1"/>
  <c r="H3656" i="1"/>
  <c r="P3652" i="1" s="1"/>
  <c r="H3652" i="1"/>
  <c r="P3650" i="1" s="1"/>
  <c r="P3655" i="1" s="1"/>
  <c r="H3648" i="1"/>
  <c r="P3644" i="1" s="1"/>
  <c r="H3624" i="1"/>
  <c r="P3620" i="1" s="1"/>
  <c r="H3616" i="1"/>
  <c r="P3612" i="1" s="1"/>
  <c r="H3600" i="1"/>
  <c r="P3596" i="1" s="1"/>
  <c r="H3596" i="1"/>
  <c r="P3594" i="1" s="1"/>
  <c r="P3599" i="1" s="1"/>
  <c r="H3584" i="1"/>
  <c r="P3580" i="1" s="1"/>
  <c r="H3580" i="1"/>
  <c r="P3578" i="1" s="1"/>
  <c r="P3583" i="1" s="1"/>
  <c r="P3584" i="1" s="1"/>
  <c r="H3576" i="1"/>
  <c r="P3572" i="1" s="1"/>
  <c r="H3572" i="1"/>
  <c r="P3570" i="1" s="1"/>
  <c r="P3575" i="1" s="1"/>
  <c r="H3560" i="1"/>
  <c r="P3556" i="1" s="1"/>
  <c r="H3552" i="1"/>
  <c r="P3548" i="1" s="1"/>
  <c r="H3516" i="1"/>
  <c r="P3514" i="1" s="1"/>
  <c r="P3519" i="1" s="1"/>
  <c r="P3520" i="1" s="1"/>
  <c r="H3504" i="1"/>
  <c r="P3500" i="1" s="1"/>
  <c r="H3496" i="1"/>
  <c r="P3492" i="1" s="1"/>
  <c r="H3492" i="1"/>
  <c r="P3490" i="1" s="1"/>
  <c r="P3495" i="1" s="1"/>
  <c r="P3496" i="1" s="1"/>
  <c r="H3488" i="1"/>
  <c r="P3484" i="1" s="1"/>
  <c r="H3480" i="1"/>
  <c r="P3476" i="1" s="1"/>
  <c r="H3472" i="1"/>
  <c r="P3468" i="1" s="1"/>
  <c r="H3468" i="1"/>
  <c r="P3466" i="1" s="1"/>
  <c r="P3471" i="1" s="1"/>
  <c r="P3472" i="1" s="1"/>
  <c r="H3464" i="1"/>
  <c r="P3460" i="1" s="1"/>
  <c r="H3456" i="1"/>
  <c r="P3452" i="1" s="1"/>
  <c r="H3448" i="1"/>
  <c r="P3444" i="1" s="1"/>
  <c r="H3440" i="1"/>
  <c r="P3436" i="1" s="1"/>
  <c r="H3432" i="1"/>
  <c r="P3428" i="1" s="1"/>
  <c r="H3428" i="1"/>
  <c r="P3426" i="1" s="1"/>
  <c r="P3431" i="1" s="1"/>
  <c r="H3424" i="1"/>
  <c r="P3420" i="1" s="1"/>
  <c r="H3416" i="1"/>
  <c r="P3412" i="1" s="1"/>
  <c r="H3408" i="1"/>
  <c r="P3404" i="1" s="1"/>
  <c r="H3400" i="1"/>
  <c r="P3396" i="1" s="1"/>
  <c r="H3392" i="1"/>
  <c r="P3388" i="1" s="1"/>
  <c r="H3388" i="1"/>
  <c r="P3386" i="1" s="1"/>
  <c r="P3391" i="1" s="1"/>
  <c r="P3392" i="1" s="1"/>
  <c r="H3384" i="1"/>
  <c r="P3380" i="1" s="1"/>
  <c r="H3376" i="1"/>
  <c r="P3372" i="1" s="1"/>
  <c r="H3368" i="1"/>
  <c r="P3364" i="1" s="1"/>
  <c r="H3364" i="1"/>
  <c r="P3362" i="1" s="1"/>
  <c r="P3367" i="1" s="1"/>
  <c r="P3368" i="1" s="1"/>
  <c r="H3360" i="1"/>
  <c r="P3356" i="1" s="1"/>
  <c r="H3352" i="1"/>
  <c r="P3348" i="1" s="1"/>
  <c r="H3344" i="1"/>
  <c r="P3340" i="1" s="1"/>
  <c r="H3336" i="1"/>
  <c r="P3332" i="1" s="1"/>
  <c r="H3312" i="1"/>
  <c r="P3308" i="1" s="1"/>
  <c r="H3308" i="1"/>
  <c r="P3306" i="1" s="1"/>
  <c r="P3311" i="1" s="1"/>
  <c r="H3304" i="1"/>
  <c r="P3300" i="1" s="1"/>
  <c r="H3296" i="1"/>
  <c r="P3292" i="1" s="1"/>
  <c r="H3292" i="1"/>
  <c r="P3290" i="1" s="1"/>
  <c r="P3295" i="1" s="1"/>
  <c r="H3288" i="1"/>
  <c r="P3284" i="1" s="1"/>
  <c r="H3272" i="1"/>
  <c r="P3268" i="1" s="1"/>
  <c r="H3264" i="1"/>
  <c r="P3260" i="1" s="1"/>
  <c r="H3256" i="1"/>
  <c r="P3252" i="1" s="1"/>
  <c r="H3248" i="1"/>
  <c r="P3244" i="1" s="1"/>
  <c r="H3244" i="1"/>
  <c r="H3240" i="1"/>
  <c r="P3236" i="1" s="1"/>
  <c r="H3232" i="1"/>
  <c r="P3228" i="1" s="1"/>
  <c r="H3216" i="1"/>
  <c r="P3212" i="1" s="1"/>
  <c r="H3212" i="1"/>
  <c r="P3210" i="1" s="1"/>
  <c r="P3215" i="1" s="1"/>
  <c r="H3208" i="1"/>
  <c r="P3204" i="1" s="1"/>
  <c r="H3200" i="1"/>
  <c r="P3196" i="1" s="1"/>
  <c r="H3196" i="1"/>
  <c r="P3194" i="1" s="1"/>
  <c r="P3199" i="1" s="1"/>
  <c r="H3192" i="1"/>
  <c r="P3188" i="1" s="1"/>
  <c r="H3188" i="1"/>
  <c r="P3186" i="1" s="1"/>
  <c r="P3191" i="1" s="1"/>
  <c r="H3184" i="1"/>
  <c r="P3180" i="1" s="1"/>
  <c r="H3176" i="1"/>
  <c r="P3172" i="1" s="1"/>
  <c r="H3160" i="1"/>
  <c r="P3156" i="1" s="1"/>
  <c r="H3156" i="1"/>
  <c r="P3154" i="1" s="1"/>
  <c r="P3159" i="1" s="1"/>
  <c r="H3152" i="1"/>
  <c r="P3148" i="1" s="1"/>
  <c r="H3144" i="1"/>
  <c r="P3140" i="1" s="1"/>
  <c r="H3136" i="1"/>
  <c r="P3132" i="1" s="1"/>
  <c r="H3124" i="1"/>
  <c r="P3122" i="1" s="1"/>
  <c r="P3127" i="1" s="1"/>
  <c r="H3120" i="1"/>
  <c r="P3116" i="1" s="1"/>
  <c r="H3080" i="1"/>
  <c r="P3076" i="1" s="1"/>
  <c r="H3072" i="1"/>
  <c r="P3068" i="1" s="1"/>
  <c r="H3048" i="1"/>
  <c r="P3044" i="1" s="1"/>
  <c r="H3032" i="1"/>
  <c r="P3028" i="1" s="1"/>
  <c r="H3024" i="1"/>
  <c r="P3020" i="1" s="1"/>
  <c r="H3016" i="1"/>
  <c r="P3012" i="1" s="1"/>
  <c r="H3008" i="1"/>
  <c r="P3004" i="1" s="1"/>
  <c r="H3000" i="1"/>
  <c r="P2996" i="1" s="1"/>
  <c r="H2988" i="1"/>
  <c r="P2986" i="1" s="1"/>
  <c r="P2991" i="1" s="1"/>
  <c r="H2960" i="1"/>
  <c r="P2956" i="1" s="1"/>
  <c r="H2952" i="1"/>
  <c r="P2948" i="1" s="1"/>
  <c r="H2948" i="1"/>
  <c r="P2946" i="1" s="1"/>
  <c r="P2951" i="1" s="1"/>
  <c r="H2936" i="1"/>
  <c r="P2932" i="1" s="1"/>
  <c r="H2928" i="1"/>
  <c r="P2924" i="1" s="1"/>
  <c r="H2920" i="1"/>
  <c r="P2916" i="1" s="1"/>
  <c r="H2904" i="1"/>
  <c r="P2900" i="1" s="1"/>
  <c r="H2900" i="1"/>
  <c r="P2898" i="1" s="1"/>
  <c r="P2903" i="1" s="1"/>
  <c r="H2888" i="1"/>
  <c r="P2884" i="1" s="1"/>
  <c r="P3219" i="1"/>
  <c r="P3173" i="1"/>
  <c r="P3091" i="1"/>
  <c r="P3059" i="1"/>
  <c r="P3045" i="1"/>
  <c r="P3027" i="1"/>
  <c r="P2995" i="1"/>
  <c r="P2963" i="1"/>
  <c r="P2949" i="1"/>
  <c r="P1683" i="1"/>
  <c r="P1669" i="1"/>
  <c r="P1651" i="1"/>
  <c r="P1619" i="1"/>
  <c r="P1611" i="1"/>
  <c r="P1587" i="1"/>
  <c r="P1579" i="1"/>
  <c r="P1541" i="1"/>
  <c r="P1515" i="1"/>
  <c r="P1509" i="1"/>
  <c r="P1491" i="1"/>
  <c r="P1483" i="1"/>
  <c r="P1459" i="1"/>
  <c r="P1451" i="1"/>
  <c r="P1437" i="1"/>
  <c r="P1427" i="1"/>
  <c r="P1419" i="1"/>
  <c r="P1395" i="1"/>
  <c r="P1387" i="1"/>
  <c r="P1277" i="1"/>
  <c r="P1267" i="1"/>
  <c r="P1259" i="1"/>
  <c r="P4978" i="1"/>
  <c r="P4964" i="1"/>
  <c r="P4890" i="1"/>
  <c r="P4876" i="1"/>
  <c r="P4858" i="1"/>
  <c r="P4844" i="1"/>
  <c r="P4826" i="1"/>
  <c r="P4794" i="1"/>
  <c r="P4780" i="1"/>
  <c r="P4762" i="1"/>
  <c r="P4730" i="1"/>
  <c r="P4716" i="1"/>
  <c r="P4698" i="1"/>
  <c r="P4666" i="1"/>
  <c r="P4652" i="1"/>
  <c r="P4634" i="1"/>
  <c r="P4602" i="1"/>
  <c r="P4607" i="1" s="1"/>
  <c r="P4556" i="1"/>
  <c r="P4538" i="1"/>
  <c r="P4506" i="1"/>
  <c r="P4474" i="1"/>
  <c r="P4442" i="1"/>
  <c r="P4447" i="1" s="1"/>
  <c r="P4448" i="1" s="1"/>
  <c r="P4410" i="1"/>
  <c r="P4378" i="1"/>
  <c r="P4364" i="1"/>
  <c r="P4346" i="1"/>
  <c r="P4351" i="1" s="1"/>
  <c r="P4352" i="1" s="1"/>
  <c r="P4314" i="1"/>
  <c r="P4300" i="1"/>
  <c r="P4282" i="1"/>
  <c r="P4250" i="1"/>
  <c r="P4236" i="1"/>
  <c r="P4186" i="1"/>
  <c r="P4172" i="1"/>
  <c r="P4154" i="1"/>
  <c r="P4122" i="1"/>
  <c r="P4108" i="1"/>
  <c r="P4090" i="1"/>
  <c r="P4076" i="1"/>
  <c r="P4058" i="1"/>
  <c r="P4044" i="1"/>
  <c r="P4026" i="1"/>
  <c r="P4012" i="1"/>
  <c r="P3980" i="1"/>
  <c r="P3962" i="1"/>
  <c r="P3930" i="1"/>
  <c r="P3898" i="1"/>
  <c r="P3866" i="1"/>
  <c r="P3834" i="1"/>
  <c r="P3802" i="1"/>
  <c r="P3770" i="1"/>
  <c r="P3738" i="1"/>
  <c r="P3724" i="1"/>
  <c r="P3706" i="1"/>
  <c r="P3692" i="1"/>
  <c r="P3642" i="1"/>
  <c r="P3628" i="1"/>
  <c r="P4669" i="1"/>
  <c r="P754" i="1"/>
  <c r="P626" i="1"/>
  <c r="P1308" i="1"/>
  <c r="P4883" i="1"/>
  <c r="P4851" i="1"/>
  <c r="P3187" i="1"/>
  <c r="P2931" i="1"/>
  <c r="P2899" i="1"/>
  <c r="P2867" i="1"/>
  <c r="P2821" i="1"/>
  <c r="P2789" i="1"/>
  <c r="P2771" i="1"/>
  <c r="P2707" i="1"/>
  <c r="P2675" i="1"/>
  <c r="P2643" i="1"/>
  <c r="P2611" i="1"/>
  <c r="P2579" i="1"/>
  <c r="P2547" i="1"/>
  <c r="P2533" i="1"/>
  <c r="P2515" i="1"/>
  <c r="P2483" i="1"/>
  <c r="P2451" i="1"/>
  <c r="P2437" i="1"/>
  <c r="P1363" i="1"/>
  <c r="P1355" i="1"/>
  <c r="P1349" i="1"/>
  <c r="P1341" i="1"/>
  <c r="P1245" i="1"/>
  <c r="P1235" i="1"/>
  <c r="P1213" i="1"/>
  <c r="P1189" i="1"/>
  <c r="P1181" i="1"/>
  <c r="P1171" i="1"/>
  <c r="P1163" i="1"/>
  <c r="P1139" i="1"/>
  <c r="P1107" i="1"/>
  <c r="P1099" i="1"/>
  <c r="P1085" i="1"/>
  <c r="P1075" i="1"/>
  <c r="P1067" i="1"/>
  <c r="P1053" i="1"/>
  <c r="P1043" i="1"/>
  <c r="P1035" i="1"/>
  <c r="P979" i="1"/>
  <c r="P3610" i="1"/>
  <c r="P3564" i="1"/>
  <c r="P3546" i="1"/>
  <c r="P3482" i="1"/>
  <c r="P3450" i="1"/>
  <c r="P3418" i="1"/>
  <c r="P3354" i="1"/>
  <c r="P3322" i="1"/>
  <c r="P3276" i="1"/>
  <c r="P3258" i="1"/>
  <c r="P3226" i="1"/>
  <c r="P3162" i="1"/>
  <c r="P2554" i="1"/>
  <c r="P2138" i="1"/>
  <c r="P2106" i="1"/>
  <c r="P2042" i="1"/>
  <c r="P2028" i="1"/>
  <c r="P2010" i="1"/>
  <c r="P2002" i="1"/>
  <c r="P1996" i="1"/>
  <c r="P1988" i="1"/>
  <c r="P1978" i="1"/>
  <c r="P1466" i="1"/>
  <c r="P1458" i="1"/>
  <c r="P1452" i="1"/>
  <c r="P1434" i="1"/>
  <c r="P1426" i="1"/>
  <c r="P1410" i="1"/>
  <c r="P1402" i="1"/>
  <c r="P1394" i="1"/>
  <c r="P1388" i="1"/>
  <c r="P1378" i="1"/>
  <c r="P1370" i="1"/>
  <c r="P1362" i="1"/>
  <c r="P1348" i="1"/>
  <c r="P1346" i="1"/>
  <c r="P1338" i="1"/>
  <c r="P1330" i="1"/>
  <c r="P1324" i="1"/>
  <c r="P1314" i="1"/>
  <c r="P1298" i="1"/>
  <c r="P1292" i="1"/>
  <c r="P1274" i="1"/>
  <c r="P914" i="1"/>
  <c r="P890" i="1"/>
  <c r="P882" i="1"/>
  <c r="P874" i="1"/>
  <c r="P858" i="1"/>
  <c r="P842" i="1"/>
  <c r="P836" i="1"/>
  <c r="P812" i="1"/>
  <c r="P666" i="1"/>
  <c r="P658" i="1"/>
  <c r="P546" i="1"/>
  <c r="P12" i="1"/>
  <c r="P5067" i="1"/>
  <c r="P4939" i="1"/>
  <c r="P4915" i="1"/>
  <c r="P4837" i="1"/>
  <c r="P4819" i="1"/>
  <c r="P4787" i="1"/>
  <c r="P4773" i="1"/>
  <c r="P5672" i="1"/>
  <c r="P5240" i="1"/>
  <c r="P3130" i="1"/>
  <c r="P3098" i="1"/>
  <c r="P3066" i="1"/>
  <c r="P3052" i="1"/>
  <c r="P3034" i="1"/>
  <c r="P3002" i="1"/>
  <c r="P2988" i="1"/>
  <c r="P2970" i="1"/>
  <c r="P2906" i="1"/>
  <c r="P2778" i="1"/>
  <c r="P2746" i="1"/>
  <c r="P2751" i="1" s="1"/>
  <c r="P2752" i="1" s="1"/>
  <c r="P2714" i="1"/>
  <c r="P2700" i="1"/>
  <c r="P2682" i="1"/>
  <c r="P2650" i="1"/>
  <c r="P2636" i="1"/>
  <c r="P2522" i="1"/>
  <c r="P1970" i="1"/>
  <c r="P1946" i="1"/>
  <c r="P1938" i="1"/>
  <c r="P1932" i="1"/>
  <c r="P1924" i="1"/>
  <c r="P1914" i="1"/>
  <c r="P1900" i="1"/>
  <c r="P1882" i="1"/>
  <c r="P1722" i="1"/>
  <c r="P1266" i="1"/>
  <c r="P1252" i="1"/>
  <c r="P1242" i="1"/>
  <c r="P1234" i="1"/>
  <c r="P794" i="1"/>
  <c r="P786" i="1"/>
  <c r="P746" i="1"/>
  <c r="P652" i="1"/>
  <c r="P556" i="1"/>
  <c r="L4744" i="1"/>
  <c r="L4736" i="1"/>
  <c r="L4732" i="1"/>
  <c r="L4728" i="1"/>
  <c r="L4720" i="1"/>
  <c r="L4712" i="1"/>
  <c r="P4709" i="1" s="1"/>
  <c r="L4696" i="1"/>
  <c r="L4688" i="1"/>
  <c r="L4680" i="1"/>
  <c r="L4676" i="1"/>
  <c r="L4656" i="1"/>
  <c r="L4652" i="1"/>
  <c r="L4640" i="1"/>
  <c r="L4636" i="1"/>
  <c r="L4632" i="1"/>
  <c r="L4628" i="1"/>
  <c r="L4624" i="1"/>
  <c r="L4608" i="1"/>
  <c r="L4592" i="1"/>
  <c r="L4588" i="1"/>
  <c r="P4587" i="1" s="1"/>
  <c r="P4591" i="1" s="1"/>
  <c r="P4592" i="1" s="1"/>
  <c r="L4584" i="1"/>
  <c r="L4580" i="1"/>
  <c r="P4579" i="1" s="1"/>
  <c r="L4576" i="1"/>
  <c r="L4572" i="1"/>
  <c r="P4571" i="1" s="1"/>
  <c r="L4568" i="1"/>
  <c r="L4552" i="1"/>
  <c r="L4544" i="1"/>
  <c r="L4540" i="1"/>
  <c r="L4536" i="1"/>
  <c r="L4528" i="1"/>
  <c r="L4520" i="1"/>
  <c r="L4516" i="1"/>
  <c r="L4512" i="1"/>
  <c r="L4504" i="1"/>
  <c r="L4496" i="1"/>
  <c r="L4492" i="1"/>
  <c r="L4480" i="1"/>
  <c r="P4477" i="1" s="1"/>
  <c r="L4464" i="1"/>
  <c r="L4456" i="1"/>
  <c r="L4448" i="1"/>
  <c r="L4440" i="1"/>
  <c r="L4432" i="1"/>
  <c r="L4428" i="1"/>
  <c r="L4424" i="1"/>
  <c r="L4416" i="1"/>
  <c r="L4400" i="1"/>
  <c r="L4388" i="1"/>
  <c r="P4387" i="1" s="1"/>
  <c r="L4376" i="1"/>
  <c r="L4368" i="1"/>
  <c r="P4365" i="1" s="1"/>
  <c r="L4352" i="1"/>
  <c r="L4344" i="1"/>
  <c r="L4336" i="1"/>
  <c r="L4328" i="1"/>
  <c r="L4320" i="1"/>
  <c r="L4312" i="1"/>
  <c r="L4308" i="1"/>
  <c r="P4307" i="1" s="1"/>
  <c r="L4304" i="1"/>
  <c r="L4296" i="1"/>
  <c r="L4288" i="1"/>
  <c r="L4280" i="1"/>
  <c r="L4276" i="1"/>
  <c r="L4272" i="1"/>
  <c r="L4264" i="1"/>
  <c r="L4256" i="1"/>
  <c r="L4252" i="1"/>
  <c r="L4248" i="1"/>
  <c r="P4245" i="1" s="1"/>
  <c r="P4247" i="1" s="1"/>
  <c r="P4248" i="1" s="1"/>
  <c r="L720" i="1"/>
  <c r="L712" i="1"/>
  <c r="L704" i="1"/>
  <c r="L696" i="1"/>
  <c r="L680" i="1"/>
  <c r="L664" i="1"/>
  <c r="L656" i="1"/>
  <c r="L648" i="1"/>
  <c r="L640" i="1"/>
  <c r="L624" i="1"/>
  <c r="L616" i="1"/>
  <c r="L608" i="1"/>
  <c r="L600" i="1"/>
  <c r="L592" i="1"/>
  <c r="L584" i="1"/>
  <c r="P676" i="1"/>
  <c r="I484" i="1"/>
  <c r="I396" i="1"/>
  <c r="I192" i="1"/>
  <c r="I184" i="1"/>
  <c r="I176" i="1"/>
  <c r="I172" i="1"/>
  <c r="I164" i="1"/>
  <c r="I160" i="1"/>
  <c r="I136" i="1"/>
  <c r="P5495" i="1"/>
  <c r="P5496" i="1" s="1"/>
  <c r="P2892" i="1"/>
  <c r="P2860" i="1"/>
  <c r="P2810" i="1"/>
  <c r="P2490" i="1"/>
  <c r="P2476" i="1"/>
  <c r="P2458" i="1"/>
  <c r="P2444" i="1"/>
  <c r="P2426" i="1"/>
  <c r="P2394" i="1"/>
  <c r="P2362" i="1"/>
  <c r="P2348" i="1"/>
  <c r="P2330" i="1"/>
  <c r="P2298" i="1"/>
  <c r="P2266" i="1"/>
  <c r="P2234" i="1"/>
  <c r="P2202" i="1"/>
  <c r="P2188" i="1"/>
  <c r="P2170" i="1"/>
  <c r="P2092" i="1"/>
  <c r="P2074" i="1"/>
  <c r="P1874" i="1"/>
  <c r="P1868" i="1"/>
  <c r="P1850" i="1"/>
  <c r="P1842" i="1"/>
  <c r="P1828" i="1"/>
  <c r="P1804" i="1"/>
  <c r="P1796" i="1"/>
  <c r="P1786" i="1"/>
  <c r="P1778" i="1"/>
  <c r="P1754" i="1"/>
  <c r="P1759" i="1" s="1"/>
  <c r="P1760" i="1" s="1"/>
  <c r="P1746" i="1"/>
  <c r="P1708" i="1"/>
  <c r="P1700" i="1"/>
  <c r="P1682" i="1"/>
  <c r="P1676" i="1"/>
  <c r="P1658" i="1"/>
  <c r="P1650" i="1"/>
  <c r="P1644" i="1"/>
  <c r="P1626" i="1"/>
  <c r="P1612" i="1"/>
  <c r="P1586" i="1"/>
  <c r="P1580" i="1"/>
  <c r="P1562" i="1"/>
  <c r="P1522" i="1"/>
  <c r="P1498" i="1"/>
  <c r="P1490" i="1"/>
  <c r="P1228" i="1"/>
  <c r="P1210" i="1"/>
  <c r="P1178" i="1"/>
  <c r="P1170" i="1"/>
  <c r="P1164" i="1"/>
  <c r="P1138" i="1"/>
  <c r="P1114" i="1"/>
  <c r="P1106" i="1"/>
  <c r="P1100" i="1"/>
  <c r="P1074" i="1"/>
  <c r="P1050" i="1"/>
  <c r="P1042" i="1"/>
  <c r="P1018" i="1"/>
  <c r="P1023" i="1" s="1"/>
  <c r="P1024" i="1" s="1"/>
  <c r="P978" i="1"/>
  <c r="P954" i="1"/>
  <c r="P946" i="1"/>
  <c r="P922" i="1"/>
  <c r="P927" i="1" s="1"/>
  <c r="P928" i="1" s="1"/>
  <c r="P908" i="1"/>
  <c r="P778" i="1"/>
  <c r="P762" i="1"/>
  <c r="P722" i="1"/>
  <c r="P698" i="1"/>
  <c r="P684" i="1"/>
  <c r="P634" i="1"/>
  <c r="P620" i="1"/>
  <c r="P602" i="1"/>
  <c r="P554" i="1"/>
  <c r="P5131" i="1"/>
  <c r="P5755" i="1"/>
  <c r="P5627" i="1"/>
  <c r="P5323" i="1"/>
  <c r="P5309" i="1"/>
  <c r="P5259" i="1"/>
  <c r="P5195" i="1"/>
  <c r="P3475" i="1"/>
  <c r="P3461" i="1"/>
  <c r="P3443" i="1"/>
  <c r="P3411" i="1"/>
  <c r="P3379" i="1"/>
  <c r="P3347" i="1"/>
  <c r="P3315" i="1"/>
  <c r="P3283" i="1"/>
  <c r="P3251" i="1"/>
  <c r="P5303" i="1"/>
  <c r="P5304" i="1" s="1"/>
  <c r="P818" i="1"/>
  <c r="P690" i="1"/>
  <c r="P562" i="1"/>
  <c r="P4608" i="1"/>
  <c r="P4224" i="1"/>
  <c r="P4000" i="1"/>
  <c r="P3296" i="1"/>
  <c r="P3200" i="1"/>
  <c r="P2624" i="1"/>
  <c r="P2592" i="1"/>
  <c r="P832" i="1"/>
  <c r="P10" i="1"/>
  <c r="L4232" i="1"/>
  <c r="L4228" i="1"/>
  <c r="L4224" i="1"/>
  <c r="L4220" i="1"/>
  <c r="P4219" i="1" s="1"/>
  <c r="L4216" i="1"/>
  <c r="P4213" i="1" s="1"/>
  <c r="L4208" i="1"/>
  <c r="L4200" i="1"/>
  <c r="L4192" i="1"/>
  <c r="L4188" i="1"/>
  <c r="P4187" i="1" s="1"/>
  <c r="L4184" i="1"/>
  <c r="L4168" i="1"/>
  <c r="L4160" i="1"/>
  <c r="L4152" i="1"/>
  <c r="L4144" i="1"/>
  <c r="L4136" i="1"/>
  <c r="P4133" i="1" s="1"/>
  <c r="L4128" i="1"/>
  <c r="L4124" i="1"/>
  <c r="L4120" i="1"/>
  <c r="L4116" i="1"/>
  <c r="L4112" i="1"/>
  <c r="L4104" i="1"/>
  <c r="L4100" i="1"/>
  <c r="L4096" i="1"/>
  <c r="L4088" i="1"/>
  <c r="L4084" i="1"/>
  <c r="P4083" i="1" s="1"/>
  <c r="L4080" i="1"/>
  <c r="L4072" i="1"/>
  <c r="L4064" i="1"/>
  <c r="L4056" i="1"/>
  <c r="L4052" i="1"/>
  <c r="L4040" i="1"/>
  <c r="L4036" i="1"/>
  <c r="L4032" i="1"/>
  <c r="L4024" i="1"/>
  <c r="L4020" i="1"/>
  <c r="L4008" i="1"/>
  <c r="L4000" i="1"/>
  <c r="L3996" i="1"/>
  <c r="L3992" i="1"/>
  <c r="L3984" i="1"/>
  <c r="L3976" i="1"/>
  <c r="L3972" i="1"/>
  <c r="P3971" i="1" s="1"/>
  <c r="L3960" i="1"/>
  <c r="L3952" i="1"/>
  <c r="L3944" i="1"/>
  <c r="K3928" i="1"/>
  <c r="P3925" i="1" s="1"/>
  <c r="K3920" i="1"/>
  <c r="P3917" i="1" s="1"/>
  <c r="K3912" i="1"/>
  <c r="P3909" i="1" s="1"/>
  <c r="K3904" i="1"/>
  <c r="P3901" i="1" s="1"/>
  <c r="K3896" i="1"/>
  <c r="P3893" i="1" s="1"/>
  <c r="K3888" i="1"/>
  <c r="P3885" i="1" s="1"/>
  <c r="K3880" i="1"/>
  <c r="P3877" i="1" s="1"/>
  <c r="K3872" i="1"/>
  <c r="P3869" i="1" s="1"/>
  <c r="K3864" i="1"/>
  <c r="P3861" i="1" s="1"/>
  <c r="K3856" i="1"/>
  <c r="P3853" i="1" s="1"/>
  <c r="K3848" i="1"/>
  <c r="P3845" i="1" s="1"/>
  <c r="K3844" i="1"/>
  <c r="P3843" i="1" s="1"/>
  <c r="K3840" i="1"/>
  <c r="P3837" i="1" s="1"/>
  <c r="K3832" i="1"/>
  <c r="P3829" i="1" s="1"/>
  <c r="K3824" i="1"/>
  <c r="P3821" i="1" s="1"/>
  <c r="K3816" i="1"/>
  <c r="P3813" i="1" s="1"/>
  <c r="K3808" i="1"/>
  <c r="P3805" i="1" s="1"/>
  <c r="K3800" i="1"/>
  <c r="P3797" i="1" s="1"/>
  <c r="K3792" i="1"/>
  <c r="P3789" i="1" s="1"/>
  <c r="K3788" i="1"/>
  <c r="P3787" i="1" s="1"/>
  <c r="K3784" i="1"/>
  <c r="P3781" i="1" s="1"/>
  <c r="K3780" i="1"/>
  <c r="P3779" i="1" s="1"/>
  <c r="K3776" i="1"/>
  <c r="P3773" i="1" s="1"/>
  <c r="K3768" i="1"/>
  <c r="P3765" i="1" s="1"/>
  <c r="K3760" i="1"/>
  <c r="P3757" i="1" s="1"/>
  <c r="K3756" i="1"/>
  <c r="P3755" i="1" s="1"/>
  <c r="K3752" i="1"/>
  <c r="P3749" i="1" s="1"/>
  <c r="K3744" i="1"/>
  <c r="P3741" i="1" s="1"/>
  <c r="K3740" i="1"/>
  <c r="P3739" i="1" s="1"/>
  <c r="K3736" i="1"/>
  <c r="P3733" i="1" s="1"/>
  <c r="K3720" i="1"/>
  <c r="P3717" i="1" s="1"/>
  <c r="K3712" i="1"/>
  <c r="P3709" i="1" s="1"/>
  <c r="K3704" i="1"/>
  <c r="K3688" i="1"/>
  <c r="K3680" i="1"/>
  <c r="P3677" i="1" s="1"/>
  <c r="K3672" i="1"/>
  <c r="P3669" i="1" s="1"/>
  <c r="K3664" i="1"/>
  <c r="P3661" i="1" s="1"/>
  <c r="K3656" i="1"/>
  <c r="P3653" i="1" s="1"/>
  <c r="K3652" i="1"/>
  <c r="P3651" i="1" s="1"/>
  <c r="K3648" i="1"/>
  <c r="P3645" i="1" s="1"/>
  <c r="K3632" i="1"/>
  <c r="P3629" i="1" s="1"/>
  <c r="K3624" i="1"/>
  <c r="P3621" i="1" s="1"/>
  <c r="K3616" i="1"/>
  <c r="P3613" i="1" s="1"/>
  <c r="K3608" i="1"/>
  <c r="P3605" i="1" s="1"/>
  <c r="K3600" i="1"/>
  <c r="P3597" i="1" s="1"/>
  <c r="K3596" i="1"/>
  <c r="P3595" i="1" s="1"/>
  <c r="K3592" i="1"/>
  <c r="P3589" i="1" s="1"/>
  <c r="K3584" i="1"/>
  <c r="P3581" i="1" s="1"/>
  <c r="K3580" i="1"/>
  <c r="P3579" i="1" s="1"/>
  <c r="K3576" i="1"/>
  <c r="P3573" i="1" s="1"/>
  <c r="K3560" i="1"/>
  <c r="P3557" i="1" s="1"/>
  <c r="K3552" i="1"/>
  <c r="K3548" i="1"/>
  <c r="P3547" i="1" s="1"/>
  <c r="K3544" i="1"/>
  <c r="P3541" i="1" s="1"/>
  <c r="K3536" i="1"/>
  <c r="P3533" i="1" s="1"/>
  <c r="K3520" i="1"/>
  <c r="P3517" i="1" s="1"/>
  <c r="K3516" i="1"/>
  <c r="P3515" i="1" s="1"/>
  <c r="K3504" i="1"/>
  <c r="P3501" i="1" s="1"/>
  <c r="K3496" i="1"/>
  <c r="P3493" i="1" s="1"/>
  <c r="K3492" i="1"/>
  <c r="P3491" i="1" s="1"/>
  <c r="K3488" i="1"/>
  <c r="P3485" i="1" s="1"/>
  <c r="L2416" i="1"/>
  <c r="L2408" i="1"/>
  <c r="P2405" i="1" s="1"/>
  <c r="L2392" i="1"/>
  <c r="L2384" i="1"/>
  <c r="L2380" i="1"/>
  <c r="P2379" i="1" s="1"/>
  <c r="L2372" i="1"/>
  <c r="L2368" i="1"/>
  <c r="L2336" i="1"/>
  <c r="L2328" i="1"/>
  <c r="L2324" i="1"/>
  <c r="L2320" i="1"/>
  <c r="L2312" i="1"/>
  <c r="L2296" i="1"/>
  <c r="L2288" i="1"/>
  <c r="L2284" i="1"/>
  <c r="L2280" i="1"/>
  <c r="L2264" i="1"/>
  <c r="L2256" i="1"/>
  <c r="L2248" i="1"/>
  <c r="L2240" i="1"/>
  <c r="L2236" i="1"/>
  <c r="L2232" i="1"/>
  <c r="L2224" i="1"/>
  <c r="L2216" i="1"/>
  <c r="P2213" i="1" s="1"/>
  <c r="L2208" i="1"/>
  <c r="L2184" i="1"/>
  <c r="L2168" i="1"/>
  <c r="L2160" i="1"/>
  <c r="L2152" i="1"/>
  <c r="L2148" i="1"/>
  <c r="P2147" i="1" s="1"/>
  <c r="L2144" i="1"/>
  <c r="P2141" i="1" s="1"/>
  <c r="L2128" i="1"/>
  <c r="L2112" i="1"/>
  <c r="P2109" i="1" s="1"/>
  <c r="L2104" i="1"/>
  <c r="L2088" i="1"/>
  <c r="L2072" i="1"/>
  <c r="L2064" i="1"/>
  <c r="L2060" i="1"/>
  <c r="L2048" i="1"/>
  <c r="L2024" i="1"/>
  <c r="L2020" i="1"/>
  <c r="L2016" i="1"/>
  <c r="L2008" i="1"/>
  <c r="K1992" i="1"/>
  <c r="P1989" i="1" s="1"/>
  <c r="K1988" i="1"/>
  <c r="P1987" i="1" s="1"/>
  <c r="K1984" i="1"/>
  <c r="P1981" i="1" s="1"/>
  <c r="K1980" i="1"/>
  <c r="P1979" i="1" s="1"/>
  <c r="K1968" i="1"/>
  <c r="P1965" i="1" s="1"/>
  <c r="K1964" i="1"/>
  <c r="P1963" i="1" s="1"/>
  <c r="K1960" i="1"/>
  <c r="P1957" i="1" s="1"/>
  <c r="K1952" i="1"/>
  <c r="P1949" i="1" s="1"/>
  <c r="K1944" i="1"/>
  <c r="P1941" i="1" s="1"/>
  <c r="K1928" i="1"/>
  <c r="P1925" i="1" s="1"/>
  <c r="K1920" i="1"/>
  <c r="P1917" i="1" s="1"/>
  <c r="K1912" i="1"/>
  <c r="P1909" i="1" s="1"/>
  <c r="K1908" i="1"/>
  <c r="P1907" i="1" s="1"/>
  <c r="K1896" i="1"/>
  <c r="P1893" i="1" s="1"/>
  <c r="K1888" i="1"/>
  <c r="P1885" i="1" s="1"/>
  <c r="K1880" i="1"/>
  <c r="P1877" i="1" s="1"/>
  <c r="K1872" i="1"/>
  <c r="P1869" i="1" s="1"/>
  <c r="K1864" i="1"/>
  <c r="P1861" i="1" s="1"/>
  <c r="K1840" i="1"/>
  <c r="P1837" i="1" s="1"/>
  <c r="K1828" i="1"/>
  <c r="P1827" i="1" s="1"/>
  <c r="K1820" i="1"/>
  <c r="P1819" i="1" s="1"/>
  <c r="K1804" i="1"/>
  <c r="P1803" i="1" s="1"/>
  <c r="K1792" i="1"/>
  <c r="P1789" i="1" s="1"/>
  <c r="P1781" i="1"/>
  <c r="K1776" i="1"/>
  <c r="P1773" i="1" s="1"/>
  <c r="K1772" i="1"/>
  <c r="P1771" i="1" s="1"/>
  <c r="K1768" i="1"/>
  <c r="P1765" i="1" s="1"/>
  <c r="K1764" i="1"/>
  <c r="P1763" i="1" s="1"/>
  <c r="K1760" i="1"/>
  <c r="P1757" i="1" s="1"/>
  <c r="K1756" i="1"/>
  <c r="P1755" i="1" s="1"/>
  <c r="K1752" i="1"/>
  <c r="P1749" i="1" s="1"/>
  <c r="K1744" i="1"/>
  <c r="P1741" i="1" s="1"/>
  <c r="K1740" i="1"/>
  <c r="P1739" i="1" s="1"/>
  <c r="K1736" i="1"/>
  <c r="P1733" i="1" s="1"/>
  <c r="K1732" i="1"/>
  <c r="P1731" i="1" s="1"/>
  <c r="K1728" i="1"/>
  <c r="P1725" i="1" s="1"/>
  <c r="K1720" i="1"/>
  <c r="P1717" i="1" s="1"/>
  <c r="K1716" i="1"/>
  <c r="P1715" i="1" s="1"/>
  <c r="K1712" i="1"/>
  <c r="P1709" i="1" s="1"/>
  <c r="K1704" i="1"/>
  <c r="P1701" i="1" s="1"/>
  <c r="K1700" i="1"/>
  <c r="P1699" i="1" s="1"/>
  <c r="L968" i="1"/>
  <c r="L960" i="1"/>
  <c r="L928" i="1"/>
  <c r="P925" i="1" s="1"/>
  <c r="L920" i="1"/>
  <c r="L904" i="1"/>
  <c r="L880" i="1"/>
  <c r="L872" i="1"/>
  <c r="P869" i="1" s="1"/>
  <c r="L864" i="1"/>
  <c r="L860" i="1"/>
  <c r="L856" i="1"/>
  <c r="L852" i="1"/>
  <c r="L848" i="1"/>
  <c r="L844" i="1"/>
  <c r="L840" i="1"/>
  <c r="P837" i="1" s="1"/>
  <c r="L832" i="1"/>
  <c r="L828" i="1"/>
  <c r="L824" i="1"/>
  <c r="L800" i="1"/>
  <c r="L792" i="1"/>
  <c r="L784" i="1"/>
  <c r="L776" i="1"/>
  <c r="L768" i="1"/>
  <c r="L764" i="1"/>
  <c r="P763" i="1" s="1"/>
  <c r="L760" i="1"/>
  <c r="L752" i="1"/>
  <c r="L744" i="1"/>
  <c r="L736" i="1"/>
  <c r="L732" i="1"/>
  <c r="P731" i="1" s="1"/>
  <c r="L728" i="1"/>
  <c r="L596" i="1"/>
  <c r="L568" i="1"/>
  <c r="L552" i="1"/>
  <c r="P549" i="1" s="1"/>
  <c r="K544" i="1"/>
  <c r="P541" i="1" s="1"/>
  <c r="K536" i="1"/>
  <c r="P533" i="1" s="1"/>
  <c r="K528" i="1"/>
  <c r="P525" i="1" s="1"/>
  <c r="K524" i="1"/>
  <c r="P523" i="1" s="1"/>
  <c r="K520" i="1"/>
  <c r="P517" i="1" s="1"/>
  <c r="K512" i="1"/>
  <c r="P509" i="1" s="1"/>
  <c r="K504" i="1"/>
  <c r="P501" i="1" s="1"/>
  <c r="K480" i="1"/>
  <c r="P477" i="1" s="1"/>
  <c r="K472" i="1"/>
  <c r="P469" i="1" s="1"/>
  <c r="K464" i="1"/>
  <c r="P461" i="1" s="1"/>
  <c r="K456" i="1"/>
  <c r="P453" i="1" s="1"/>
  <c r="K448" i="1"/>
  <c r="P445" i="1" s="1"/>
  <c r="K2296" i="1"/>
  <c r="P2293" i="1" s="1"/>
  <c r="L1132" i="1"/>
  <c r="L1072" i="1"/>
  <c r="L1040" i="1"/>
  <c r="L1024" i="1"/>
  <c r="L1008" i="1"/>
  <c r="L992" i="1"/>
  <c r="L976" i="1"/>
  <c r="P685" i="1"/>
  <c r="P629" i="1"/>
  <c r="L192" i="1"/>
  <c r="L120" i="1"/>
  <c r="L116" i="1"/>
  <c r="L112" i="1"/>
  <c r="L108" i="1"/>
  <c r="L96" i="1"/>
  <c r="L92" i="1"/>
  <c r="L88" i="1"/>
  <c r="L80" i="1"/>
  <c r="P77" i="1" s="1"/>
  <c r="L72" i="1"/>
  <c r="L64" i="1"/>
  <c r="L56" i="1"/>
  <c r="L48" i="1"/>
  <c r="L40" i="1"/>
  <c r="L32" i="1"/>
  <c r="L28" i="1"/>
  <c r="L24" i="1"/>
  <c r="P5280" i="1"/>
  <c r="P4623" i="1"/>
  <c r="P4624" i="1" s="1"/>
  <c r="P4527" i="1"/>
  <c r="P4528" i="1" s="1"/>
  <c r="P2280" i="1"/>
  <c r="I1988" i="1"/>
  <c r="I152" i="1"/>
  <c r="I148" i="1"/>
  <c r="I144" i="1"/>
  <c r="P140" i="1" s="1"/>
  <c r="I120" i="1"/>
  <c r="I112" i="1"/>
  <c r="I96" i="1"/>
  <c r="I88" i="1"/>
  <c r="I80" i="1"/>
  <c r="I76" i="1"/>
  <c r="I64" i="1"/>
  <c r="I56" i="1"/>
  <c r="I48" i="1"/>
  <c r="I40" i="1"/>
  <c r="I32" i="1"/>
  <c r="L5784" i="1"/>
  <c r="L5772" i="1"/>
  <c r="L5760" i="1"/>
  <c r="L5744" i="1"/>
  <c r="L5736" i="1"/>
  <c r="L5732" i="1"/>
  <c r="L5724" i="1"/>
  <c r="L5720" i="1"/>
  <c r="L5712" i="1"/>
  <c r="L5672" i="1"/>
  <c r="L5660" i="1"/>
  <c r="L5656" i="1"/>
  <c r="L5648" i="1"/>
  <c r="L5640" i="1"/>
  <c r="L5632" i="1"/>
  <c r="L5624" i="1"/>
  <c r="L5616" i="1"/>
  <c r="L5612" i="1"/>
  <c r="L5608" i="1"/>
  <c r="L5604" i="1"/>
  <c r="L5600" i="1"/>
  <c r="L5584" i="1"/>
  <c r="L5580" i="1"/>
  <c r="L5576" i="1"/>
  <c r="L5568" i="1"/>
  <c r="L5560" i="1"/>
  <c r="L5548" i="1"/>
  <c r="L5544" i="1"/>
  <c r="L5536" i="1"/>
  <c r="L5528" i="1"/>
  <c r="L5520" i="1"/>
  <c r="L5512" i="1"/>
  <c r="L5504" i="1"/>
  <c r="L5496" i="1"/>
  <c r="L5488" i="1"/>
  <c r="L5472" i="1"/>
  <c r="L5456" i="1"/>
  <c r="L5452" i="1"/>
  <c r="L5444" i="1"/>
  <c r="L5440" i="1"/>
  <c r="L5428" i="1"/>
  <c r="L5424" i="1"/>
  <c r="L5416" i="1"/>
  <c r="L5412" i="1"/>
  <c r="L5400" i="1"/>
  <c r="L5392" i="1"/>
  <c r="L5388" i="1"/>
  <c r="P5387" i="1" s="1"/>
  <c r="L5384" i="1"/>
  <c r="L5380" i="1"/>
  <c r="P5379" i="1" s="1"/>
  <c r="L5376" i="1"/>
  <c r="L5368" i="1"/>
  <c r="L5364" i="1"/>
  <c r="L5360" i="1"/>
  <c r="L5344" i="1"/>
  <c r="L5336" i="1"/>
  <c r="L5328" i="1"/>
  <c r="L5320" i="1"/>
  <c r="L5300" i="1"/>
  <c r="P5299" i="1" s="1"/>
  <c r="L5296" i="1"/>
  <c r="L5280" i="1"/>
  <c r="L5272" i="1"/>
  <c r="L5268" i="1"/>
  <c r="L5264" i="1"/>
  <c r="L5248" i="1"/>
  <c r="L5244" i="1"/>
  <c r="P5243" i="1" s="1"/>
  <c r="L5240" i="1"/>
  <c r="L5232" i="1"/>
  <c r="L5224" i="1"/>
  <c r="L5216" i="1"/>
  <c r="L5208" i="1"/>
  <c r="L5184" i="1"/>
  <c r="L5176" i="1"/>
  <c r="L5168" i="1"/>
  <c r="L5160" i="1"/>
  <c r="K5152" i="1"/>
  <c r="P5149" i="1" s="1"/>
  <c r="P5147" i="1"/>
  <c r="K5144" i="1"/>
  <c r="P5141" i="1" s="1"/>
  <c r="P5139" i="1"/>
  <c r="K5136" i="1"/>
  <c r="P5133" i="1" s="1"/>
  <c r="K5128" i="1"/>
  <c r="P5125" i="1" s="1"/>
  <c r="P5123" i="1"/>
  <c r="K5120" i="1"/>
  <c r="P5117" i="1" s="1"/>
  <c r="P5115" i="1"/>
  <c r="P5109" i="1"/>
  <c r="P5107" i="1"/>
  <c r="K5104" i="1"/>
  <c r="P5101" i="1" s="1"/>
  <c r="P5099" i="1"/>
  <c r="K5096" i="1"/>
  <c r="P5093" i="1" s="1"/>
  <c r="P5091" i="1"/>
  <c r="K5088" i="1"/>
  <c r="P5085" i="1" s="1"/>
  <c r="P5083" i="1"/>
  <c r="K5080" i="1"/>
  <c r="P5077" i="1" s="1"/>
  <c r="P5075" i="1"/>
  <c r="K5072" i="1"/>
  <c r="P5069" i="1" s="1"/>
  <c r="K5064" i="1"/>
  <c r="P5061" i="1" s="1"/>
  <c r="P5059" i="1"/>
  <c r="K5056" i="1"/>
  <c r="P5053" i="1" s="1"/>
  <c r="P5051" i="1"/>
  <c r="P5045" i="1"/>
  <c r="P5043" i="1"/>
  <c r="K5040" i="1"/>
  <c r="P5037" i="1" s="1"/>
  <c r="K5036" i="1"/>
  <c r="P5035" i="1" s="1"/>
  <c r="K5032" i="1"/>
  <c r="P5029" i="1" s="1"/>
  <c r="P5027" i="1"/>
  <c r="P5021" i="1"/>
  <c r="P5019" i="1"/>
  <c r="K5016" i="1"/>
  <c r="P5013" i="1" s="1"/>
  <c r="K5012" i="1"/>
  <c r="P5011" i="1" s="1"/>
  <c r="K5008" i="1"/>
  <c r="P5005" i="1" s="1"/>
  <c r="K5004" i="1"/>
  <c r="P5003" i="1" s="1"/>
  <c r="K5000" i="1"/>
  <c r="P4997" i="1" s="1"/>
  <c r="P4995" i="1"/>
  <c r="K4992" i="1"/>
  <c r="P4989" i="1" s="1"/>
  <c r="P4987" i="1"/>
  <c r="K4984" i="1"/>
  <c r="P4981" i="1" s="1"/>
  <c r="P4979" i="1"/>
  <c r="K4976" i="1"/>
  <c r="P4973" i="1" s="1"/>
  <c r="P4971" i="1"/>
  <c r="K4968" i="1"/>
  <c r="P4965" i="1" s="1"/>
  <c r="P4963" i="1"/>
  <c r="P4957" i="1"/>
  <c r="P4955" i="1"/>
  <c r="K4952" i="1"/>
  <c r="P4949" i="1" s="1"/>
  <c r="K4948" i="1"/>
  <c r="P4947" i="1" s="1"/>
  <c r="K4944" i="1"/>
  <c r="P4941" i="1" s="1"/>
  <c r="K4936" i="1"/>
  <c r="P4933" i="1" s="1"/>
  <c r="K4928" i="1"/>
  <c r="P4925" i="1" s="1"/>
  <c r="P4923" i="1"/>
  <c r="K4920" i="1"/>
  <c r="P4917" i="1" s="1"/>
  <c r="K4912" i="1"/>
  <c r="P4909" i="1" s="1"/>
  <c r="P4907" i="1"/>
  <c r="K4904" i="1"/>
  <c r="P4901" i="1" s="1"/>
  <c r="P4899" i="1"/>
  <c r="K4896" i="1"/>
  <c r="P4893" i="1" s="1"/>
  <c r="P4891" i="1"/>
  <c r="K4888" i="1"/>
  <c r="P4885" i="1" s="1"/>
  <c r="P4877" i="1"/>
  <c r="P4875" i="1"/>
  <c r="K4872" i="1"/>
  <c r="P4869" i="1" s="1"/>
  <c r="K4868" i="1"/>
  <c r="P4867" i="1" s="1"/>
  <c r="K4864" i="1"/>
  <c r="P4861" i="1" s="1"/>
  <c r="P4859" i="1"/>
  <c r="K4856" i="1"/>
  <c r="P4853" i="1" s="1"/>
  <c r="P4845" i="1"/>
  <c r="P4843" i="1"/>
  <c r="P4835" i="1"/>
  <c r="P4829" i="1"/>
  <c r="P4827" i="1"/>
  <c r="K4824" i="1"/>
  <c r="P4821" i="1" s="1"/>
  <c r="P4813" i="1"/>
  <c r="K4812" i="1"/>
  <c r="P4811" i="1" s="1"/>
  <c r="K4808" i="1"/>
  <c r="P4805" i="1" s="1"/>
  <c r="K4804" i="1"/>
  <c r="P4803" i="1" s="1"/>
  <c r="K4800" i="1"/>
  <c r="P4797" i="1" s="1"/>
  <c r="P4795" i="1"/>
  <c r="K4792" i="1"/>
  <c r="P4789" i="1" s="1"/>
  <c r="K4784" i="1"/>
  <c r="P4781" i="1" s="1"/>
  <c r="P4779" i="1"/>
  <c r="P4771" i="1"/>
  <c r="K4768" i="1"/>
  <c r="P4765" i="1" s="1"/>
  <c r="P4763" i="1"/>
  <c r="K4760" i="1"/>
  <c r="P4757" i="1" s="1"/>
  <c r="K4756" i="1"/>
  <c r="P4755" i="1" s="1"/>
  <c r="K4752" i="1"/>
  <c r="P4749" i="1" s="1"/>
  <c r="P3243" i="1"/>
  <c r="P3235" i="1"/>
  <c r="P3227" i="1"/>
  <c r="P3221" i="1"/>
  <c r="P3211" i="1"/>
  <c r="P3203" i="1"/>
  <c r="P3195" i="1"/>
  <c r="P3179" i="1"/>
  <c r="P3171" i="1"/>
  <c r="P3165" i="1"/>
  <c r="P3163" i="1"/>
  <c r="P3147" i="1"/>
  <c r="P3139" i="1"/>
  <c r="P3131" i="1"/>
  <c r="P3125" i="1"/>
  <c r="P3115" i="1"/>
  <c r="P3093" i="1"/>
  <c r="P3083" i="1"/>
  <c r="P3067" i="1"/>
  <c r="P3061" i="1"/>
  <c r="P3051" i="1"/>
  <c r="P3035" i="1"/>
  <c r="P3019" i="1"/>
  <c r="P3011" i="1"/>
  <c r="P3003" i="1"/>
  <c r="P2989" i="1"/>
  <c r="P2987" i="1"/>
  <c r="P2979" i="1"/>
  <c r="P2971" i="1"/>
  <c r="P2915" i="1"/>
  <c r="P2907" i="1"/>
  <c r="P2893" i="1"/>
  <c r="P2891" i="1"/>
  <c r="P2883" i="1"/>
  <c r="P2875" i="1"/>
  <c r="P2861" i="1"/>
  <c r="P2859" i="1"/>
  <c r="P2851" i="1"/>
  <c r="P2845" i="1"/>
  <c r="P2843" i="1"/>
  <c r="P2819" i="1"/>
  <c r="P2813" i="1"/>
  <c r="P2811" i="1"/>
  <c r="P2787" i="1"/>
  <c r="P2781" i="1"/>
  <c r="P2779" i="1"/>
  <c r="P2773" i="1"/>
  <c r="P2747" i="1"/>
  <c r="P2731" i="1"/>
  <c r="P2723" i="1"/>
  <c r="P2715" i="1"/>
  <c r="P2709" i="1"/>
  <c r="P2701" i="1"/>
  <c r="P2699" i="1"/>
  <c r="P2691" i="1"/>
  <c r="P2683" i="1"/>
  <c r="P2677" i="1"/>
  <c r="P2667" i="1"/>
  <c r="P2659" i="1"/>
  <c r="P2653" i="1"/>
  <c r="P2651" i="1"/>
  <c r="P2637" i="1"/>
  <c r="P2635" i="1"/>
  <c r="P2605" i="1"/>
  <c r="P2595" i="1"/>
  <c r="P2587" i="1"/>
  <c r="P2571" i="1"/>
  <c r="K2568" i="1"/>
  <c r="P2565" i="1" s="1"/>
  <c r="P2555" i="1"/>
  <c r="P2549" i="1"/>
  <c r="P2539" i="1"/>
  <c r="P2531" i="1"/>
  <c r="P2523" i="1"/>
  <c r="P2509" i="1"/>
  <c r="P2499" i="1"/>
  <c r="P2493" i="1"/>
  <c r="P2475" i="1"/>
  <c r="P2467" i="1"/>
  <c r="P2459" i="1"/>
  <c r="P2453" i="1"/>
  <c r="P2445" i="1"/>
  <c r="P2443" i="1"/>
  <c r="P2435" i="1"/>
  <c r="P1667" i="1"/>
  <c r="P1659" i="1"/>
  <c r="P1635" i="1"/>
  <c r="P1627" i="1"/>
  <c r="P1613" i="1"/>
  <c r="P1603" i="1"/>
  <c r="P1595" i="1"/>
  <c r="P1571" i="1"/>
  <c r="P1563" i="1"/>
  <c r="P1539" i="1"/>
  <c r="P1525" i="1"/>
  <c r="P1517" i="1"/>
  <c r="P1475" i="1"/>
  <c r="P1467" i="1"/>
  <c r="P1461" i="1"/>
  <c r="P1443" i="1"/>
  <c r="P1435" i="1"/>
  <c r="P1403" i="1"/>
  <c r="P1379" i="1"/>
  <c r="P1371" i="1"/>
  <c r="P1365" i="1"/>
  <c r="P1357" i="1"/>
  <c r="P1347" i="1"/>
  <c r="P1339" i="1"/>
  <c r="P1315" i="1"/>
  <c r="P1283" i="1"/>
  <c r="P1275" i="1"/>
  <c r="P1269" i="1"/>
  <c r="P1243" i="1"/>
  <c r="P1219" i="1"/>
  <c r="P1211" i="1"/>
  <c r="P1205" i="1"/>
  <c r="P1197" i="1"/>
  <c r="P1179" i="1"/>
  <c r="P1165" i="1"/>
  <c r="P1155" i="1"/>
  <c r="P1141" i="1"/>
  <c r="P1133" i="1"/>
  <c r="P1123" i="1"/>
  <c r="P1115" i="1"/>
  <c r="P1091" i="1"/>
  <c r="P1083" i="1"/>
  <c r="P1059" i="1"/>
  <c r="P1051" i="1"/>
  <c r="P1019" i="1"/>
  <c r="P19" i="1"/>
  <c r="P5778" i="1"/>
  <c r="P5783" i="1" s="1"/>
  <c r="P5784" i="1" s="1"/>
  <c r="P5776" i="1"/>
  <c r="P5762" i="1"/>
  <c r="P5754" i="1"/>
  <c r="P5748" i="1"/>
  <c r="P5746" i="1"/>
  <c r="P5738" i="1"/>
  <c r="P5743" i="1" s="1"/>
  <c r="P5744" i="1" s="1"/>
  <c r="P5732" i="1"/>
  <c r="P5728" i="1"/>
  <c r="P5714" i="1"/>
  <c r="P5706" i="1"/>
  <c r="P5711" i="1" s="1"/>
  <c r="P5712" i="1" s="1"/>
  <c r="P5700" i="1"/>
  <c r="P5692" i="1"/>
  <c r="P5690" i="1"/>
  <c r="P5684" i="1"/>
  <c r="P5682" i="1"/>
  <c r="P5680" i="1"/>
  <c r="P5660" i="1"/>
  <c r="P5658" i="1"/>
  <c r="P5650" i="1"/>
  <c r="P5655" i="1" s="1"/>
  <c r="P5656" i="1" s="1"/>
  <c r="P5644" i="1"/>
  <c r="P5642" i="1"/>
  <c r="P5634" i="1"/>
  <c r="P5626" i="1"/>
  <c r="P5631" i="1" s="1"/>
  <c r="P5632" i="1" s="1"/>
  <c r="P5618" i="1"/>
  <c r="P5623" i="1" s="1"/>
  <c r="P5624" i="1" s="1"/>
  <c r="P5610" i="1"/>
  <c r="P5594" i="1"/>
  <c r="P5586" i="1"/>
  <c r="P5578" i="1"/>
  <c r="P5572" i="1"/>
  <c r="P5570" i="1"/>
  <c r="P5562" i="1"/>
  <c r="P5554" i="1"/>
  <c r="P5548" i="1"/>
  <c r="P5546" i="1"/>
  <c r="P5530" i="1"/>
  <c r="P5522" i="1"/>
  <c r="P5527" i="1" s="1"/>
  <c r="P5528" i="1" s="1"/>
  <c r="P5506" i="1"/>
  <c r="P5500" i="1"/>
  <c r="P5498" i="1"/>
  <c r="P5484" i="1"/>
  <c r="P5487" i="1" s="1"/>
  <c r="P5488" i="1" s="1"/>
  <c r="P5474" i="1"/>
  <c r="P5466" i="1"/>
  <c r="P5460" i="1"/>
  <c r="P5458" i="1"/>
  <c r="P5452" i="1"/>
  <c r="P5450" i="1"/>
  <c r="P5444" i="1"/>
  <c r="P5442" i="1"/>
  <c r="P5436" i="1"/>
  <c r="P5434" i="1"/>
  <c r="P5428" i="1"/>
  <c r="P5420" i="1"/>
  <c r="P5418" i="1"/>
  <c r="P5410" i="1"/>
  <c r="P5404" i="1"/>
  <c r="P5402" i="1"/>
  <c r="P5396" i="1"/>
  <c r="P5394" i="1"/>
  <c r="P5388" i="1"/>
  <c r="P5386" i="1"/>
  <c r="P5378" i="1"/>
  <c r="P5370" i="1"/>
  <c r="P5356" i="1"/>
  <c r="P5354" i="1"/>
  <c r="P5346" i="1"/>
  <c r="P5338" i="1"/>
  <c r="P5336" i="1"/>
  <c r="P5324" i="1"/>
  <c r="P5322" i="1"/>
  <c r="P5314" i="1"/>
  <c r="P5308" i="1"/>
  <c r="P5306" i="1"/>
  <c r="P5292" i="1"/>
  <c r="P5290" i="1"/>
  <c r="P5282" i="1"/>
  <c r="P5266" i="1"/>
  <c r="P5271" i="1" s="1"/>
  <c r="P5272" i="1" s="1"/>
  <c r="P5260" i="1"/>
  <c r="P5258" i="1"/>
  <c r="P5256" i="1"/>
  <c r="P5242" i="1"/>
  <c r="P5228" i="1"/>
  <c r="P5226" i="1"/>
  <c r="P5218" i="1"/>
  <c r="P5223" i="1" s="1"/>
  <c r="P5224" i="1" s="1"/>
  <c r="P5212" i="1"/>
  <c r="P5210" i="1"/>
  <c r="P5202" i="1"/>
  <c r="P5207" i="1" s="1"/>
  <c r="P5208" i="1" s="1"/>
  <c r="P5194" i="1"/>
  <c r="P5199" i="1" s="1"/>
  <c r="P5200" i="1" s="1"/>
  <c r="P5188" i="1"/>
  <c r="P5186" i="1"/>
  <c r="P5180" i="1"/>
  <c r="P5178" i="1"/>
  <c r="P5162" i="1"/>
  <c r="P5167" i="1" s="1"/>
  <c r="P5168" i="1" s="1"/>
  <c r="P5154" i="1"/>
  <c r="P5148" i="1"/>
  <c r="P5146" i="1"/>
  <c r="P5140" i="1"/>
  <c r="P5138" i="1"/>
  <c r="P5132" i="1"/>
  <c r="P5130" i="1"/>
  <c r="P5122" i="1"/>
  <c r="P5127" i="1" s="1"/>
  <c r="P5128" i="1" s="1"/>
  <c r="P5114" i="1"/>
  <c r="P5108" i="1"/>
  <c r="P5098" i="1"/>
  <c r="P5103" i="1" s="1"/>
  <c r="P5104" i="1" s="1"/>
  <c r="P5090" i="1"/>
  <c r="P5082" i="1"/>
  <c r="P5074" i="1"/>
  <c r="P5079" i="1" s="1"/>
  <c r="P5080" i="1" s="1"/>
  <c r="P5066" i="1"/>
  <c r="P5071" i="1" s="1"/>
  <c r="P5072" i="1" s="1"/>
  <c r="P5060" i="1"/>
  <c r="P5058" i="1"/>
  <c r="P5056" i="1"/>
  <c r="P5044" i="1"/>
  <c r="P5036" i="1"/>
  <c r="P5040" i="1"/>
  <c r="P5026" i="1"/>
  <c r="P5020" i="1"/>
  <c r="P5018" i="1"/>
  <c r="P5016" i="1"/>
  <c r="P5002" i="1"/>
  <c r="P5007" i="1" s="1"/>
  <c r="P5008" i="1" s="1"/>
  <c r="P4994" i="1"/>
  <c r="P4988" i="1"/>
  <c r="P4986" i="1"/>
  <c r="P4980" i="1"/>
  <c r="P4972" i="1"/>
  <c r="P4970" i="1"/>
  <c r="P4962" i="1"/>
  <c r="P4956" i="1"/>
  <c r="P4954" i="1"/>
  <c r="P4946" i="1"/>
  <c r="P4938" i="1"/>
  <c r="P4943" i="1" s="1"/>
  <c r="P4944" i="1" s="1"/>
  <c r="P4932" i="1"/>
  <c r="P4930" i="1"/>
  <c r="P4928" i="1"/>
  <c r="P4916" i="1"/>
  <c r="P4914" i="1"/>
  <c r="P4906" i="1"/>
  <c r="P4911" i="1" s="1"/>
  <c r="P4912" i="1" s="1"/>
  <c r="P4898" i="1"/>
  <c r="P4903" i="1" s="1"/>
  <c r="P4904" i="1" s="1"/>
  <c r="P4892" i="1"/>
  <c r="P4895" i="1" s="1"/>
  <c r="P4896" i="1" s="1"/>
  <c r="P4884" i="1"/>
  <c r="P4888" i="1"/>
  <c r="P4874" i="1"/>
  <c r="P4866" i="1"/>
  <c r="P4871" i="1" s="1"/>
  <c r="P4872" i="1" s="1"/>
  <c r="P4860" i="1"/>
  <c r="P4850" i="1"/>
  <c r="P4842" i="1"/>
  <c r="P4834" i="1"/>
  <c r="P4839" i="1" s="1"/>
  <c r="P4840" i="1" s="1"/>
  <c r="P4828" i="1"/>
  <c r="P4820" i="1"/>
  <c r="P4818" i="1"/>
  <c r="P4810" i="1"/>
  <c r="P4815" i="1" s="1"/>
  <c r="P4816" i="1" s="1"/>
  <c r="P4808" i="1"/>
  <c r="P4788" i="1"/>
  <c r="P4786" i="1"/>
  <c r="P4778" i="1"/>
  <c r="P4770" i="1"/>
  <c r="P4756" i="1"/>
  <c r="P4754" i="1"/>
  <c r="P4746" i="1"/>
  <c r="P4751" i="1" s="1"/>
  <c r="P4752" i="1" s="1"/>
  <c r="P4744" i="1"/>
  <c r="P4724" i="1"/>
  <c r="P4722" i="1"/>
  <c r="P4714" i="1"/>
  <c r="P4719" i="1" s="1"/>
  <c r="P4720" i="1" s="1"/>
  <c r="P4708" i="1"/>
  <c r="P4706" i="1"/>
  <c r="P4700" i="1"/>
  <c r="P4703" i="1" s="1"/>
  <c r="P4704" i="1" s="1"/>
  <c r="P4692" i="1"/>
  <c r="P4690" i="1"/>
  <c r="P4688" i="1"/>
  <c r="P4676" i="1"/>
  <c r="P4680" i="1"/>
  <c r="P4660" i="1"/>
  <c r="P4658" i="1"/>
  <c r="P4650" i="1"/>
  <c r="P4655" i="1" s="1"/>
  <c r="P4656" i="1" s="1"/>
  <c r="P4644" i="1"/>
  <c r="P4642" i="1"/>
  <c r="P4636" i="1"/>
  <c r="P4628" i="1"/>
  <c r="P4632" i="1"/>
  <c r="P4612" i="1"/>
  <c r="P4610" i="1"/>
  <c r="P4604" i="1"/>
  <c r="P4596" i="1"/>
  <c r="P4594" i="1"/>
  <c r="P4578" i="1"/>
  <c r="P4583" i="1" s="1"/>
  <c r="P4584" i="1" s="1"/>
  <c r="P4562" i="1"/>
  <c r="P4554" i="1"/>
  <c r="P4559" i="1" s="1"/>
  <c r="P4560" i="1" s="1"/>
  <c r="P4548" i="1"/>
  <c r="P4546" i="1"/>
  <c r="P4530" i="1"/>
  <c r="P4535" i="1" s="1"/>
  <c r="P4536" i="1" s="1"/>
  <c r="P4516" i="1"/>
  <c r="P4514" i="1"/>
  <c r="P4498" i="1"/>
  <c r="P4496" i="1"/>
  <c r="P4484" i="1"/>
  <c r="P4482" i="1"/>
  <c r="P4476" i="1"/>
  <c r="P4468" i="1"/>
  <c r="P4466" i="1"/>
  <c r="P4458" i="1"/>
  <c r="P4463" i="1" s="1"/>
  <c r="P4464" i="1" s="1"/>
  <c r="P4450" i="1"/>
  <c r="P4455" i="1" s="1"/>
  <c r="P4456" i="1" s="1"/>
  <c r="P4434" i="1"/>
  <c r="P4439" i="1" s="1"/>
  <c r="P4440" i="1" s="1"/>
  <c r="P4432" i="1"/>
  <c r="P4418" i="1"/>
  <c r="P4423" i="1" s="1"/>
  <c r="P4424" i="1" s="1"/>
  <c r="P4404" i="1"/>
  <c r="P4402" i="1"/>
  <c r="P4394" i="1"/>
  <c r="P4399" i="1" s="1"/>
  <c r="P4400" i="1" s="1"/>
  <c r="P4388" i="1"/>
  <c r="P4386" i="1"/>
  <c r="P4380" i="1"/>
  <c r="P4372" i="1"/>
  <c r="P4370" i="1"/>
  <c r="P4356" i="1"/>
  <c r="P4354" i="1"/>
  <c r="P4348" i="1"/>
  <c r="P4338" i="1"/>
  <c r="P4343" i="1" s="1"/>
  <c r="P4344" i="1" s="1"/>
  <c r="P4330" i="1"/>
  <c r="P4335" i="1" s="1"/>
  <c r="P4336" i="1" s="1"/>
  <c r="P4322" i="1"/>
  <c r="P4308" i="1"/>
  <c r="P4298" i="1"/>
  <c r="P4303" i="1" s="1"/>
  <c r="P4304" i="1" s="1"/>
  <c r="P4290" i="1"/>
  <c r="P4284" i="1"/>
  <c r="P4274" i="1"/>
  <c r="P4279" i="1" s="1"/>
  <c r="P4280" i="1" s="1"/>
  <c r="P4260" i="1"/>
  <c r="P4258" i="1"/>
  <c r="P4252" i="1"/>
  <c r="P4255" i="1" s="1"/>
  <c r="P4256" i="1" s="1"/>
  <c r="P4234" i="1"/>
  <c r="P4239" i="1" s="1"/>
  <c r="P4240" i="1" s="1"/>
  <c r="P4226" i="1"/>
  <c r="P4212" i="1"/>
  <c r="P4210" i="1"/>
  <c r="P4202" i="1"/>
  <c r="P4194" i="1"/>
  <c r="P4178" i="1"/>
  <c r="P4183" i="1" s="1"/>
  <c r="P4184" i="1" s="1"/>
  <c r="P4170" i="1"/>
  <c r="P4175" i="1" s="1"/>
  <c r="P4176" i="1" s="1"/>
  <c r="P4164" i="1"/>
  <c r="P4152" i="1"/>
  <c r="P4138" i="1"/>
  <c r="P4143" i="1" s="1"/>
  <c r="P4144" i="1" s="1"/>
  <c r="P4130" i="1"/>
  <c r="P4135" i="1" s="1"/>
  <c r="P4136" i="1" s="1"/>
  <c r="P4114" i="1"/>
  <c r="P4119" i="1" s="1"/>
  <c r="P4120" i="1" s="1"/>
  <c r="P4106" i="1"/>
  <c r="P4111" i="1" s="1"/>
  <c r="P4112" i="1" s="1"/>
  <c r="P4082" i="1"/>
  <c r="P4087" i="1" s="1"/>
  <c r="P4088" i="1" s="1"/>
  <c r="P4074" i="1"/>
  <c r="P4066" i="1"/>
  <c r="P4050" i="1"/>
  <c r="P4055" i="1" s="1"/>
  <c r="P4056" i="1" s="1"/>
  <c r="P4042" i="1"/>
  <c r="P4047" i="1" s="1"/>
  <c r="P4048" i="1" s="1"/>
  <c r="P4034" i="1"/>
  <c r="P4028" i="1"/>
  <c r="P4018" i="1"/>
  <c r="P4023" i="1" s="1"/>
  <c r="P4024" i="1" s="1"/>
  <c r="P4010" i="1"/>
  <c r="P4015" i="1" s="1"/>
  <c r="P4016" i="1" s="1"/>
  <c r="P4008" i="1"/>
  <c r="P3986" i="1"/>
  <c r="P3991" i="1" s="1"/>
  <c r="P3992" i="1" s="1"/>
  <c r="P3978" i="1"/>
  <c r="P3976" i="1"/>
  <c r="P3964" i="1"/>
  <c r="P3956" i="1"/>
  <c r="P3954" i="1"/>
  <c r="P3946" i="1"/>
  <c r="P3951" i="1" s="1"/>
  <c r="P3952" i="1" s="1"/>
  <c r="P3938" i="1"/>
  <c r="P3932" i="1"/>
  <c r="P3935" i="1" s="1"/>
  <c r="P3936" i="1" s="1"/>
  <c r="P3922" i="1"/>
  <c r="P3927" i="1" s="1"/>
  <c r="P3928" i="1" s="1"/>
  <c r="P3914" i="1"/>
  <c r="P3919" i="1" s="1"/>
  <c r="P3920" i="1" s="1"/>
  <c r="P3906" i="1"/>
  <c r="P3892" i="1"/>
  <c r="P3890" i="1"/>
  <c r="P3882" i="1"/>
  <c r="P3887" i="1" s="1"/>
  <c r="P3888" i="1" s="1"/>
  <c r="P3874" i="1"/>
  <c r="P3879" i="1" s="1"/>
  <c r="P3880" i="1" s="1"/>
  <c r="P3858" i="1"/>
  <c r="P3856" i="1"/>
  <c r="P3848" i="1"/>
  <c r="P3828" i="1"/>
  <c r="P3826" i="1"/>
  <c r="P3816" i="1"/>
  <c r="P3794" i="1"/>
  <c r="P3799" i="1" s="1"/>
  <c r="P3800" i="1" s="1"/>
  <c r="P3792" i="1"/>
  <c r="P3784" i="1"/>
  <c r="P3762" i="1"/>
  <c r="P3760" i="1"/>
  <c r="P3752" i="1"/>
  <c r="P3732" i="1"/>
  <c r="P3722" i="1"/>
  <c r="P3714" i="1"/>
  <c r="P3708" i="1"/>
  <c r="P3698" i="1"/>
  <c r="P3690" i="1"/>
  <c r="P3682" i="1"/>
  <c r="P3687" i="1" s="1"/>
  <c r="P3688" i="1" s="1"/>
  <c r="P3666" i="1"/>
  <c r="P3658" i="1"/>
  <c r="P3663" i="1" s="1"/>
  <c r="P3664" i="1" s="1"/>
  <c r="P3656" i="1"/>
  <c r="P3636" i="1"/>
  <c r="P3634" i="1"/>
  <c r="P3626" i="1"/>
  <c r="P3631" i="1" s="1"/>
  <c r="P3632" i="1" s="1"/>
  <c r="P3618" i="1"/>
  <c r="P3623" i="1" s="1"/>
  <c r="P3624" i="1" s="1"/>
  <c r="P3600" i="1"/>
  <c r="P3588" i="1"/>
  <c r="P3591" i="1" s="1"/>
  <c r="P3592" i="1" s="1"/>
  <c r="P3576" i="1"/>
  <c r="P3562" i="1"/>
  <c r="P3530" i="1"/>
  <c r="P3524" i="1"/>
  <c r="P3522" i="1"/>
  <c r="P3527" i="1" s="1"/>
  <c r="P3528" i="1" s="1"/>
  <c r="P3516" i="1"/>
  <c r="P3508" i="1"/>
  <c r="P3506" i="1"/>
  <c r="P3498" i="1"/>
  <c r="P3503" i="1" s="1"/>
  <c r="P3504" i="1" s="1"/>
  <c r="P3474" i="1"/>
  <c r="P3458" i="1"/>
  <c r="P3442" i="1"/>
  <c r="P3434" i="1"/>
  <c r="P3439" i="1" s="1"/>
  <c r="P3440" i="1" s="1"/>
  <c r="P3432" i="1"/>
  <c r="P3410" i="1"/>
  <c r="P3402" i="1"/>
  <c r="P3407" i="1" s="1"/>
  <c r="P3408" i="1" s="1"/>
  <c r="P3394" i="1"/>
  <c r="P3399" i="1" s="1"/>
  <c r="P3400" i="1" s="1"/>
  <c r="P3378" i="1"/>
  <c r="P3370" i="1"/>
  <c r="P3375" i="1" s="1"/>
  <c r="P3376" i="1" s="1"/>
  <c r="P3346" i="1"/>
  <c r="P3338" i="1"/>
  <c r="P3343" i="1" s="1"/>
  <c r="P3344" i="1" s="1"/>
  <c r="P3330" i="1"/>
  <c r="P3324" i="1"/>
  <c r="P3316" i="1"/>
  <c r="P3314" i="1"/>
  <c r="P3312" i="1"/>
  <c r="P3298" i="1"/>
  <c r="P3282" i="1"/>
  <c r="P3287" i="1" s="1"/>
  <c r="P3288" i="1" s="1"/>
  <c r="P3274" i="1"/>
  <c r="P3279" i="1" s="1"/>
  <c r="P3280" i="1" s="1"/>
  <c r="P3266" i="1"/>
  <c r="P3250" i="1"/>
  <c r="P3242" i="1"/>
  <c r="P3247" i="1" s="1"/>
  <c r="P3248" i="1" s="1"/>
  <c r="P3234" i="1"/>
  <c r="P3220" i="1"/>
  <c r="P3218" i="1"/>
  <c r="P3216" i="1"/>
  <c r="P3202" i="1"/>
  <c r="P3192" i="1"/>
  <c r="P3178" i="1"/>
  <c r="P3170" i="1"/>
  <c r="P3164" i="1"/>
  <c r="P3160" i="1"/>
  <c r="P3146" i="1"/>
  <c r="P3151" i="1" s="1"/>
  <c r="P3152" i="1" s="1"/>
  <c r="P3138" i="1"/>
  <c r="P3143" i="1" s="1"/>
  <c r="P3144" i="1" s="1"/>
  <c r="P3124" i="1"/>
  <c r="P3128" i="1"/>
  <c r="P3114" i="1"/>
  <c r="P3119" i="1" s="1"/>
  <c r="P3120" i="1" s="1"/>
  <c r="P3108" i="1"/>
  <c r="P3106" i="1"/>
  <c r="P3100" i="1"/>
  <c r="P3103" i="1" s="1"/>
  <c r="P3104" i="1" s="1"/>
  <c r="P3092" i="1"/>
  <c r="P3090" i="1"/>
  <c r="P3082" i="1"/>
  <c r="P3074" i="1"/>
  <c r="P3060" i="1"/>
  <c r="P3058" i="1"/>
  <c r="P3050" i="1"/>
  <c r="P3036" i="1"/>
  <c r="P3026" i="1"/>
  <c r="P3018" i="1"/>
  <c r="P3023" i="1" s="1"/>
  <c r="P3024" i="1" s="1"/>
  <c r="P3010" i="1"/>
  <c r="P3015" i="1" s="1"/>
  <c r="P3016" i="1" s="1"/>
  <c r="P2994" i="1"/>
  <c r="P2999" i="1" s="1"/>
  <c r="P3000" i="1" s="1"/>
  <c r="P2992" i="1"/>
  <c r="P2980" i="1"/>
  <c r="P2978" i="1"/>
  <c r="P2972" i="1"/>
  <c r="P2975" i="1" s="1"/>
  <c r="P2976" i="1" s="1"/>
  <c r="P2964" i="1"/>
  <c r="P2962" i="1"/>
  <c r="P2967" i="1" s="1"/>
  <c r="P2968" i="1" s="1"/>
  <c r="P2954" i="1"/>
  <c r="P2959" i="1" s="1"/>
  <c r="P2960" i="1" s="1"/>
  <c r="P2952" i="1"/>
  <c r="P2930" i="1"/>
  <c r="P2922" i="1"/>
  <c r="P2927" i="1" s="1"/>
  <c r="P2928" i="1" s="1"/>
  <c r="P2914" i="1"/>
  <c r="P2908" i="1"/>
  <c r="P2904" i="1"/>
  <c r="P2890" i="1"/>
  <c r="H2884" i="1"/>
  <c r="P2882" i="1" s="1"/>
  <c r="P2887" i="1" s="1"/>
  <c r="P2888" i="1" s="1"/>
  <c r="H2880" i="1"/>
  <c r="P2876" i="1" s="1"/>
  <c r="H2876" i="1"/>
  <c r="P2874" i="1" s="1"/>
  <c r="P2879" i="1" s="1"/>
  <c r="P2880" i="1" s="1"/>
  <c r="H2872" i="1"/>
  <c r="P2868" i="1" s="1"/>
  <c r="P2866" i="1"/>
  <c r="P2858" i="1"/>
  <c r="P2863" i="1" s="1"/>
  <c r="P2864" i="1" s="1"/>
  <c r="H2856" i="1"/>
  <c r="P2852" i="1" s="1"/>
  <c r="P2850" i="1"/>
  <c r="H2844" i="1"/>
  <c r="P2842" i="1" s="1"/>
  <c r="P2847" i="1" s="1"/>
  <c r="P2848" i="1" s="1"/>
  <c r="H2836" i="1"/>
  <c r="P2834" i="1" s="1"/>
  <c r="P2839" i="1" s="1"/>
  <c r="P2840" i="1" s="1"/>
  <c r="H2832" i="1"/>
  <c r="P2828" i="1" s="1"/>
  <c r="P2826" i="1"/>
  <c r="P2820" i="1"/>
  <c r="P2818" i="1"/>
  <c r="H2816" i="1"/>
  <c r="P2812" i="1" s="1"/>
  <c r="P2804" i="1"/>
  <c r="P2802" i="1"/>
  <c r="H2800" i="1"/>
  <c r="P2796" i="1" s="1"/>
  <c r="H2796" i="1"/>
  <c r="P2794" i="1" s="1"/>
  <c r="P2799" i="1" s="1"/>
  <c r="P2800" i="1" s="1"/>
  <c r="P2788" i="1"/>
  <c r="P2786" i="1"/>
  <c r="P2791" i="1" s="1"/>
  <c r="P2792" i="1" s="1"/>
  <c r="P2780" i="1"/>
  <c r="P2783" i="1" s="1"/>
  <c r="P2784" i="1" s="1"/>
  <c r="H2776" i="1"/>
  <c r="P2772" i="1" s="1"/>
  <c r="P2770" i="1"/>
  <c r="H2768" i="1"/>
  <c r="P2764" i="1" s="1"/>
  <c r="H2764" i="1"/>
  <c r="P2762" i="1" s="1"/>
  <c r="P2767" i="1" s="1"/>
  <c r="P2768" i="1" s="1"/>
  <c r="H2760" i="1"/>
  <c r="P2756" i="1" s="1"/>
  <c r="P2754" i="1"/>
  <c r="H2752" i="1"/>
  <c r="P2748" i="1" s="1"/>
  <c r="H2744" i="1"/>
  <c r="P2740" i="1" s="1"/>
  <c r="H2740" i="1"/>
  <c r="P2738" i="1" s="1"/>
  <c r="P2743" i="1" s="1"/>
  <c r="P2744" i="1" s="1"/>
  <c r="H2736" i="1"/>
  <c r="P2732" i="1" s="1"/>
  <c r="P2730" i="1"/>
  <c r="P2724" i="1"/>
  <c r="P2722" i="1"/>
  <c r="H2720" i="1"/>
  <c r="P2716" i="1" s="1"/>
  <c r="P2708" i="1"/>
  <c r="P2706" i="1"/>
  <c r="P2698" i="1"/>
  <c r="P2696" i="1"/>
  <c r="P2684" i="1"/>
  <c r="P2676" i="1"/>
  <c r="P2674" i="1"/>
  <c r="P2666" i="1"/>
  <c r="P2671" i="1" s="1"/>
  <c r="P2672" i="1" s="1"/>
  <c r="P2658" i="1"/>
  <c r="P2663" i="1" s="1"/>
  <c r="P2664" i="1" s="1"/>
  <c r="P2652" i="1"/>
  <c r="P2642" i="1"/>
  <c r="P2634" i="1"/>
  <c r="P2632" i="1"/>
  <c r="P2610" i="1"/>
  <c r="P2608" i="1"/>
  <c r="P2594" i="1"/>
  <c r="P2578" i="1"/>
  <c r="P2583" i="1" s="1"/>
  <c r="P2584" i="1" s="1"/>
  <c r="P2570" i="1"/>
  <c r="P2575" i="1" s="1"/>
  <c r="P2576" i="1" s="1"/>
  <c r="P2568" i="1"/>
  <c r="P2548" i="1"/>
  <c r="P2546" i="1"/>
  <c r="P2538" i="1"/>
  <c r="P2543" i="1" s="1"/>
  <c r="P2544" i="1" s="1"/>
  <c r="P2532" i="1"/>
  <c r="P2530" i="1"/>
  <c r="P2516" i="1"/>
  <c r="P2520" i="1"/>
  <c r="P2506" i="1"/>
  <c r="P2511" i="1" s="1"/>
  <c r="P2512" i="1" s="1"/>
  <c r="P2498" i="1"/>
  <c r="P2482" i="1"/>
  <c r="P2487" i="1" s="1"/>
  <c r="P2488" i="1" s="1"/>
  <c r="P2474" i="1"/>
  <c r="P2479" i="1" s="1"/>
  <c r="P2480" i="1" s="1"/>
  <c r="P2466" i="1"/>
  <c r="H2464" i="1"/>
  <c r="P2460" i="1" s="1"/>
  <c r="H2456" i="1"/>
  <c r="P2452" i="1" s="1"/>
  <c r="P2442" i="1"/>
  <c r="H2440" i="1"/>
  <c r="P2436" i="1" s="1"/>
  <c r="P2434" i="1"/>
  <c r="H2432" i="1"/>
  <c r="P2428" i="1" s="1"/>
  <c r="H2424" i="1"/>
  <c r="P2420" i="1" s="1"/>
  <c r="P2418" i="1"/>
  <c r="H2416" i="1"/>
  <c r="P2412" i="1" s="1"/>
  <c r="P2410" i="1"/>
  <c r="H2408" i="1"/>
  <c r="P2404" i="1" s="1"/>
  <c r="P2402" i="1"/>
  <c r="P2396" i="1"/>
  <c r="H2392" i="1"/>
  <c r="P2388" i="1" s="1"/>
  <c r="P2386" i="1"/>
  <c r="H2384" i="1"/>
  <c r="P2380" i="1" s="1"/>
  <c r="H2380" i="1"/>
  <c r="P2378" i="1" s="1"/>
  <c r="P2383" i="1" s="1"/>
  <c r="P2384" i="1" s="1"/>
  <c r="P2372" i="1"/>
  <c r="P2370" i="1"/>
  <c r="P2375" i="1" s="1"/>
  <c r="P2376" i="1" s="1"/>
  <c r="H2368" i="1"/>
  <c r="P2364" i="1" s="1"/>
  <c r="H2360" i="1"/>
  <c r="P2356" i="1" s="1"/>
  <c r="P2354" i="1"/>
  <c r="P2346" i="1"/>
  <c r="P2351" i="1" s="1"/>
  <c r="P2352" i="1" s="1"/>
  <c r="H2344" i="1"/>
  <c r="P2340" i="1" s="1"/>
  <c r="P2338" i="1"/>
  <c r="H2336" i="1"/>
  <c r="P2332" i="1" s="1"/>
  <c r="P2335" i="1" s="1"/>
  <c r="P2336" i="1" s="1"/>
  <c r="H2324" i="1"/>
  <c r="P2322" i="1" s="1"/>
  <c r="P2327" i="1" s="1"/>
  <c r="P2328" i="1" s="1"/>
  <c r="H2320" i="1"/>
  <c r="P2316" i="1" s="1"/>
  <c r="P2314" i="1"/>
  <c r="H2312" i="1"/>
  <c r="P2308" i="1" s="1"/>
  <c r="P2306" i="1"/>
  <c r="P2300" i="1"/>
  <c r="H2296" i="1"/>
  <c r="P2292" i="1" s="1"/>
  <c r="P2290" i="1"/>
  <c r="H2288" i="1"/>
  <c r="P2284" i="1" s="1"/>
  <c r="H2284" i="1"/>
  <c r="P2282" i="1" s="1"/>
  <c r="P2287" i="1" s="1"/>
  <c r="P2288" i="1" s="1"/>
  <c r="H2272" i="1"/>
  <c r="P2268" i="1" s="1"/>
  <c r="P2271" i="1" s="1"/>
  <c r="P2272" i="1" s="1"/>
  <c r="H2264" i="1"/>
  <c r="P2260" i="1" s="1"/>
  <c r="H2260" i="1"/>
  <c r="P2258" i="1" s="1"/>
  <c r="P2263" i="1" s="1"/>
  <c r="P2264" i="1" s="1"/>
  <c r="H2256" i="1"/>
  <c r="P2252" i="1" s="1"/>
  <c r="P2250" i="1"/>
  <c r="H2248" i="1"/>
  <c r="P2244" i="1" s="1"/>
  <c r="P2242" i="1"/>
  <c r="H2240" i="1"/>
  <c r="P2236" i="1" s="1"/>
  <c r="P2228" i="1"/>
  <c r="P2226" i="1"/>
  <c r="H2224" i="1"/>
  <c r="P2220" i="1" s="1"/>
  <c r="H2220" i="1"/>
  <c r="P2218" i="1" s="1"/>
  <c r="P2223" i="1" s="1"/>
  <c r="P2224" i="1" s="1"/>
  <c r="P2212" i="1"/>
  <c r="P2210" i="1"/>
  <c r="H2208" i="1"/>
  <c r="P2204" i="1" s="1"/>
  <c r="P2196" i="1"/>
  <c r="P2194" i="1"/>
  <c r="P2186" i="1"/>
  <c r="P2191" i="1" s="1"/>
  <c r="P2192" i="1" s="1"/>
  <c r="P2180" i="1"/>
  <c r="P2178" i="1"/>
  <c r="P2172" i="1"/>
  <c r="H2168" i="1"/>
  <c r="P2164" i="1" s="1"/>
  <c r="P2162" i="1"/>
  <c r="H2160" i="1"/>
  <c r="P2156" i="1" s="1"/>
  <c r="H2156" i="1"/>
  <c r="P2154" i="1" s="1"/>
  <c r="P2159" i="1" s="1"/>
  <c r="P2160" i="1" s="1"/>
  <c r="H2152" i="1"/>
  <c r="P2148" i="1" s="1"/>
  <c r="H2148" i="1"/>
  <c r="P2146" i="1" s="1"/>
  <c r="P2151" i="1" s="1"/>
  <c r="P2152" i="1" s="1"/>
  <c r="H2144" i="1"/>
  <c r="P2140" i="1" s="1"/>
  <c r="P2132" i="1"/>
  <c r="P2130" i="1"/>
  <c r="H2128" i="1"/>
  <c r="P2124" i="1" s="1"/>
  <c r="P2122" i="1"/>
  <c r="P2116" i="1"/>
  <c r="P2114" i="1"/>
  <c r="P2108" i="1"/>
  <c r="P2100" i="1"/>
  <c r="P2098" i="1"/>
  <c r="P2090" i="1"/>
  <c r="H2088" i="1"/>
  <c r="P2084" i="1" s="1"/>
  <c r="P2082" i="1"/>
  <c r="P2087" i="1" s="1"/>
  <c r="P2088" i="1" s="1"/>
  <c r="P2076" i="1"/>
  <c r="H2072" i="1"/>
  <c r="P2068" i="1" s="1"/>
  <c r="P2066" i="1"/>
  <c r="H2064" i="1"/>
  <c r="P2060" i="1" s="1"/>
  <c r="P2058" i="1"/>
  <c r="P2052" i="1"/>
  <c r="P2050" i="1"/>
  <c r="H2048" i="1"/>
  <c r="P2044" i="1" s="1"/>
  <c r="P2036" i="1"/>
  <c r="P2034" i="1"/>
  <c r="P2026" i="1"/>
  <c r="P2031" i="1" s="1"/>
  <c r="P2032" i="1" s="1"/>
  <c r="H2024" i="1"/>
  <c r="P2020" i="1" s="1"/>
  <c r="P2018" i="1"/>
  <c r="H2016" i="1"/>
  <c r="P2012" i="1" s="1"/>
  <c r="H2008" i="1"/>
  <c r="P2004" i="1" s="1"/>
  <c r="H1996" i="1"/>
  <c r="P1994" i="1" s="1"/>
  <c r="P1999" i="1" s="1"/>
  <c r="P2000" i="1" s="1"/>
  <c r="H1988" i="1"/>
  <c r="P1986" i="1" s="1"/>
  <c r="P1991" i="1" s="1"/>
  <c r="P1992" i="1" s="1"/>
  <c r="H1984" i="1"/>
  <c r="P1980" i="1" s="1"/>
  <c r="P1983" i="1" s="1"/>
  <c r="P1984" i="1" s="1"/>
  <c r="P1972" i="1"/>
  <c r="H1968" i="1"/>
  <c r="P1964" i="1" s="1"/>
  <c r="P1962" i="1"/>
  <c r="H1960" i="1"/>
  <c r="P1956" i="1" s="1"/>
  <c r="P1954" i="1"/>
  <c r="H1952" i="1"/>
  <c r="P1948" i="1" s="1"/>
  <c r="P1940" i="1"/>
  <c r="P1943" i="1" s="1"/>
  <c r="P1944" i="1" s="1"/>
  <c r="P1930" i="1"/>
  <c r="P1935" i="1" s="1"/>
  <c r="P1936" i="1" s="1"/>
  <c r="P1922" i="1"/>
  <c r="H1920" i="1"/>
  <c r="P1916" i="1" s="1"/>
  <c r="H1912" i="1"/>
  <c r="P1908" i="1" s="1"/>
  <c r="H1908" i="1"/>
  <c r="P1906" i="1" s="1"/>
  <c r="P1911" i="1" s="1"/>
  <c r="P1912" i="1" s="1"/>
  <c r="P1898" i="1"/>
  <c r="P1903" i="1" s="1"/>
  <c r="P1904" i="1" s="1"/>
  <c r="H1896" i="1"/>
  <c r="P1892" i="1" s="1"/>
  <c r="P1890" i="1"/>
  <c r="P1866" i="1"/>
  <c r="H1864" i="1"/>
  <c r="P1860" i="1" s="1"/>
  <c r="P1858" i="1"/>
  <c r="P1852" i="1"/>
  <c r="H1848" i="1"/>
  <c r="P1844" i="1" s="1"/>
  <c r="P1847" i="1" s="1"/>
  <c r="P1848" i="1" s="1"/>
  <c r="H1840" i="1"/>
  <c r="P1836" i="1" s="1"/>
  <c r="H1836" i="1"/>
  <c r="P1834" i="1" s="1"/>
  <c r="P1839" i="1" s="1"/>
  <c r="P1840" i="1" s="1"/>
  <c r="H1828" i="1"/>
  <c r="P1826" i="1" s="1"/>
  <c r="P1831" i="1" s="1"/>
  <c r="P1832" i="1" s="1"/>
  <c r="P1820" i="1"/>
  <c r="H1820" i="1"/>
  <c r="P1818" i="1" s="1"/>
  <c r="P1823" i="1" s="1"/>
  <c r="P1824" i="1" s="1"/>
  <c r="P1802" i="1"/>
  <c r="P1807" i="1" s="1"/>
  <c r="P1808" i="1" s="1"/>
  <c r="P1794" i="1"/>
  <c r="P1799" i="1" s="1"/>
  <c r="P1800" i="1" s="1"/>
  <c r="P1788" i="1"/>
  <c r="P1791" i="1" s="1"/>
  <c r="P1792" i="1" s="1"/>
  <c r="P1780" i="1"/>
  <c r="P1783" i="1" s="1"/>
  <c r="P1784" i="1" s="1"/>
  <c r="H1776" i="1"/>
  <c r="P1772" i="1" s="1"/>
  <c r="H1772" i="1"/>
  <c r="P1770" i="1" s="1"/>
  <c r="P1775" i="1" s="1"/>
  <c r="P1776" i="1" s="1"/>
  <c r="H1768" i="1"/>
  <c r="P1764" i="1" s="1"/>
  <c r="H1764" i="1"/>
  <c r="P1762" i="1" s="1"/>
  <c r="P1767" i="1" s="1"/>
  <c r="P1768" i="1" s="1"/>
  <c r="H1752" i="1"/>
  <c r="P1748" i="1" s="1"/>
  <c r="H1744" i="1"/>
  <c r="P1740" i="1" s="1"/>
  <c r="H1740" i="1"/>
  <c r="P1738" i="1" s="1"/>
  <c r="P1743" i="1" s="1"/>
  <c r="P1744" i="1" s="1"/>
  <c r="H1736" i="1"/>
  <c r="P1732" i="1" s="1"/>
  <c r="H1732" i="1"/>
  <c r="P1730" i="1" s="1"/>
  <c r="P1735" i="1" s="1"/>
  <c r="P1736" i="1" s="1"/>
  <c r="H1728" i="1"/>
  <c r="P1724" i="1" s="1"/>
  <c r="P1727" i="1" s="1"/>
  <c r="P1728" i="1" s="1"/>
  <c r="P1716" i="1"/>
  <c r="H1716" i="1"/>
  <c r="P1714" i="1" s="1"/>
  <c r="P1719" i="1" s="1"/>
  <c r="P1720" i="1" s="1"/>
  <c r="P1706" i="1"/>
  <c r="P1698" i="1"/>
  <c r="P1703" i="1" s="1"/>
  <c r="P1704" i="1" s="1"/>
  <c r="H1688" i="1"/>
  <c r="P1684" i="1" s="1"/>
  <c r="P1687" i="1" s="1"/>
  <c r="P1688" i="1" s="1"/>
  <c r="H1676" i="1"/>
  <c r="P1674" i="1" s="1"/>
  <c r="P1679" i="1" s="1"/>
  <c r="P1680" i="1" s="1"/>
  <c r="H1672" i="1"/>
  <c r="P1668" i="1" s="1"/>
  <c r="H1668" i="1"/>
  <c r="P1666" i="1" s="1"/>
  <c r="P1671" i="1" s="1"/>
  <c r="P1672" i="1" s="1"/>
  <c r="P1660" i="1"/>
  <c r="H1656" i="1"/>
  <c r="P1652" i="1" s="1"/>
  <c r="P1642" i="1"/>
  <c r="P1647" i="1" s="1"/>
  <c r="P1648" i="1" s="1"/>
  <c r="H1640" i="1"/>
  <c r="P1636" i="1" s="1"/>
  <c r="P1634" i="1"/>
  <c r="H1632" i="1"/>
  <c r="P1628" i="1" s="1"/>
  <c r="H1624" i="1"/>
  <c r="P1620" i="1" s="1"/>
  <c r="H1620" i="1"/>
  <c r="P1618" i="1" s="1"/>
  <c r="P1623" i="1" s="1"/>
  <c r="P1624" i="1" s="1"/>
  <c r="P1610" i="1"/>
  <c r="H1608" i="1"/>
  <c r="P1604" i="1" s="1"/>
  <c r="P1602" i="1"/>
  <c r="H1592" i="1"/>
  <c r="P1588" i="1" s="1"/>
  <c r="P1578" i="1"/>
  <c r="P1583" i="1" s="1"/>
  <c r="P1584" i="1" s="1"/>
  <c r="H1576" i="1"/>
  <c r="P1572" i="1" s="1"/>
  <c r="P1570" i="1"/>
  <c r="H1568" i="1"/>
  <c r="P1564" i="1" s="1"/>
  <c r="H1552" i="1"/>
  <c r="P1548" i="1" s="1"/>
  <c r="H1548" i="1"/>
  <c r="P1546" i="1" s="1"/>
  <c r="P1551" i="1" s="1"/>
  <c r="P1552" i="1" s="1"/>
  <c r="H1544" i="1"/>
  <c r="P1540" i="1" s="1"/>
  <c r="P1538" i="1"/>
  <c r="P1532" i="1"/>
  <c r="H1532" i="1"/>
  <c r="P1530" i="1" s="1"/>
  <c r="P1535" i="1" s="1"/>
  <c r="P1536" i="1" s="1"/>
  <c r="P1524" i="1"/>
  <c r="H1512" i="1"/>
  <c r="P1508" i="1" s="1"/>
  <c r="H1508" i="1"/>
  <c r="P1506" i="1" s="1"/>
  <c r="P1511" i="1" s="1"/>
  <c r="P1512" i="1" s="1"/>
  <c r="P1500" i="1"/>
  <c r="P1503" i="1" s="1"/>
  <c r="P1504" i="1" s="1"/>
  <c r="H1496" i="1"/>
  <c r="P1492" i="1" s="1"/>
  <c r="H1488" i="1"/>
  <c r="P1484" i="1" s="1"/>
  <c r="P1482" i="1"/>
  <c r="H1480" i="1"/>
  <c r="P1476" i="1" s="1"/>
  <c r="P1474" i="1"/>
  <c r="H1472" i="1"/>
  <c r="P1468" i="1" s="1"/>
  <c r="H1464" i="1"/>
  <c r="P1460" i="1" s="1"/>
  <c r="P1450" i="1"/>
  <c r="P1455" i="1" s="1"/>
  <c r="P1456" i="1" s="1"/>
  <c r="H1448" i="1"/>
  <c r="P1444" i="1" s="1"/>
  <c r="P1442" i="1"/>
  <c r="H1440" i="1"/>
  <c r="P1436" i="1" s="1"/>
  <c r="P1439" i="1" s="1"/>
  <c r="P1440" i="1" s="1"/>
  <c r="H1432" i="1"/>
  <c r="P1428" i="1" s="1"/>
  <c r="P1418" i="1"/>
  <c r="P1423" i="1" s="1"/>
  <c r="P1424" i="1" s="1"/>
  <c r="H1416" i="1"/>
  <c r="P1412" i="1" s="1"/>
  <c r="P1415" i="1" s="1"/>
  <c r="P1416" i="1" s="1"/>
  <c r="H1408" i="1"/>
  <c r="P1404" i="1" s="1"/>
  <c r="P1407" i="1" s="1"/>
  <c r="P1408" i="1" s="1"/>
  <c r="P1396" i="1"/>
  <c r="P1399" i="1" s="1"/>
  <c r="P1400" i="1" s="1"/>
  <c r="P1386" i="1"/>
  <c r="P1391" i="1" s="1"/>
  <c r="P1392" i="1" s="1"/>
  <c r="H1384" i="1"/>
  <c r="P1380" i="1" s="1"/>
  <c r="H1376" i="1"/>
  <c r="P1372" i="1" s="1"/>
  <c r="P1375" i="1" s="1"/>
  <c r="P1376" i="1" s="1"/>
  <c r="P1364" i="1"/>
  <c r="H1360" i="1"/>
  <c r="P1356" i="1" s="1"/>
  <c r="P1354" i="1"/>
  <c r="P1340" i="1"/>
  <c r="P1343" i="1" s="1"/>
  <c r="P1344" i="1" s="1"/>
  <c r="H1336" i="1"/>
  <c r="P1332" i="1" s="1"/>
  <c r="P1322" i="1"/>
  <c r="P1327" i="1" s="1"/>
  <c r="P1328" i="1" s="1"/>
  <c r="H1320" i="1"/>
  <c r="P1316" i="1" s="1"/>
  <c r="P1300" i="1"/>
  <c r="P1303" i="1" s="1"/>
  <c r="P1304" i="1" s="1"/>
  <c r="P1290" i="1"/>
  <c r="P1295" i="1" s="1"/>
  <c r="P1296" i="1" s="1"/>
  <c r="H1288" i="1"/>
  <c r="P1284" i="1" s="1"/>
  <c r="P1282" i="1"/>
  <c r="H1280" i="1"/>
  <c r="P1276" i="1" s="1"/>
  <c r="P1279" i="1" s="1"/>
  <c r="P1280" i="1" s="1"/>
  <c r="P1268" i="1"/>
  <c r="H1264" i="1"/>
  <c r="P1260" i="1" s="1"/>
  <c r="P1258" i="1"/>
  <c r="H1252" i="1"/>
  <c r="P1250" i="1" s="1"/>
  <c r="P1255" i="1" s="1"/>
  <c r="P1256" i="1" s="1"/>
  <c r="H1248" i="1"/>
  <c r="P1244" i="1" s="1"/>
  <c r="P1236" i="1"/>
  <c r="P1239" i="1" s="1"/>
  <c r="P1240" i="1" s="1"/>
  <c r="H1228" i="1"/>
  <c r="P1226" i="1" s="1"/>
  <c r="P1231" i="1" s="1"/>
  <c r="P1232" i="1" s="1"/>
  <c r="H1224" i="1"/>
  <c r="P1220" i="1" s="1"/>
  <c r="P1218" i="1"/>
  <c r="P1223" i="1" s="1"/>
  <c r="P1224" i="1" s="1"/>
  <c r="H1216" i="1"/>
  <c r="P1212" i="1" s="1"/>
  <c r="P1215" i="1" s="1"/>
  <c r="P1216" i="1" s="1"/>
  <c r="P1204" i="1"/>
  <c r="H1204" i="1"/>
  <c r="P1202" i="1" s="1"/>
  <c r="P1207" i="1" s="1"/>
  <c r="P1208" i="1" s="1"/>
  <c r="H1200" i="1"/>
  <c r="P1196" i="1" s="1"/>
  <c r="H1196" i="1"/>
  <c r="P1194" i="1" s="1"/>
  <c r="P1199" i="1" s="1"/>
  <c r="P1200" i="1" s="1"/>
  <c r="P1186" i="1"/>
  <c r="P1191" i="1" s="1"/>
  <c r="P1192" i="1" s="1"/>
  <c r="H1184" i="1"/>
  <c r="P1180" i="1" s="1"/>
  <c r="P1183" i="1" s="1"/>
  <c r="P1184" i="1" s="1"/>
  <c r="H1176" i="1"/>
  <c r="P1172" i="1" s="1"/>
  <c r="P1162" i="1"/>
  <c r="P1154" i="1"/>
  <c r="P1159" i="1" s="1"/>
  <c r="P1160" i="1" s="1"/>
  <c r="H1152" i="1"/>
  <c r="P1148" i="1" s="1"/>
  <c r="H1148" i="1"/>
  <c r="P1146" i="1" s="1"/>
  <c r="P1151" i="1" s="1"/>
  <c r="P1152" i="1" s="1"/>
  <c r="P1140" i="1"/>
  <c r="H1136" i="1"/>
  <c r="P1132" i="1" s="1"/>
  <c r="P1130" i="1"/>
  <c r="H1128" i="1"/>
  <c r="P1124" i="1" s="1"/>
  <c r="P1122" i="1"/>
  <c r="H1120" i="1"/>
  <c r="P1116" i="1" s="1"/>
  <c r="H1112" i="1"/>
  <c r="P1108" i="1" s="1"/>
  <c r="P1098" i="1"/>
  <c r="P1103" i="1" s="1"/>
  <c r="P1104" i="1" s="1"/>
  <c r="H1096" i="1"/>
  <c r="P1092" i="1" s="1"/>
  <c r="H1092" i="1"/>
  <c r="P1090" i="1" s="1"/>
  <c r="P1095" i="1" s="1"/>
  <c r="P1096" i="1" s="1"/>
  <c r="H1088" i="1"/>
  <c r="P1084" i="1" s="1"/>
  <c r="P1087" i="1" s="1"/>
  <c r="P1088" i="1" s="1"/>
  <c r="H1080" i="1"/>
  <c r="P1076" i="1" s="1"/>
  <c r="P1079" i="1" s="1"/>
  <c r="P1080" i="1" s="1"/>
  <c r="H1072" i="1"/>
  <c r="P1068" i="1" s="1"/>
  <c r="P1066" i="1"/>
  <c r="H1064" i="1"/>
  <c r="P1060" i="1" s="1"/>
  <c r="P1058" i="1"/>
  <c r="P1052" i="1"/>
  <c r="H1048" i="1"/>
  <c r="P1044" i="1" s="1"/>
  <c r="H1040" i="1"/>
  <c r="P1036" i="1" s="1"/>
  <c r="P1034" i="1"/>
  <c r="H1032" i="1"/>
  <c r="P1028" i="1" s="1"/>
  <c r="P1026" i="1"/>
  <c r="P1031" i="1" s="1"/>
  <c r="P1032" i="1" s="1"/>
  <c r="H1024" i="1"/>
  <c r="P1020" i="1" s="1"/>
  <c r="H1016" i="1"/>
  <c r="P1012" i="1" s="1"/>
  <c r="H1012" i="1"/>
  <c r="P1010" i="1" s="1"/>
  <c r="P1015" i="1" s="1"/>
  <c r="P1016" i="1" s="1"/>
  <c r="H1008" i="1"/>
  <c r="P1004" i="1" s="1"/>
  <c r="H1004" i="1"/>
  <c r="P1002" i="1" s="1"/>
  <c r="P1007" i="1" s="1"/>
  <c r="P1008" i="1" s="1"/>
  <c r="H1000" i="1"/>
  <c r="P996" i="1" s="1"/>
  <c r="P994" i="1"/>
  <c r="P999" i="1" s="1"/>
  <c r="P1000" i="1" s="1"/>
  <c r="H992" i="1"/>
  <c r="P988" i="1" s="1"/>
  <c r="H988" i="1"/>
  <c r="P986" i="1" s="1"/>
  <c r="P991" i="1" s="1"/>
  <c r="P992" i="1" s="1"/>
  <c r="H984" i="1"/>
  <c r="P980" i="1" s="1"/>
  <c r="H976" i="1"/>
  <c r="P972" i="1" s="1"/>
  <c r="P970" i="1"/>
  <c r="H968" i="1"/>
  <c r="P964" i="1" s="1"/>
  <c r="P962" i="1"/>
  <c r="H960" i="1"/>
  <c r="P956" i="1" s="1"/>
  <c r="P948" i="1"/>
  <c r="H936" i="1"/>
  <c r="P932" i="1" s="1"/>
  <c r="P930" i="1"/>
  <c r="H928" i="1"/>
  <c r="P924" i="1" s="1"/>
  <c r="H920" i="1"/>
  <c r="P916" i="1" s="1"/>
  <c r="P919" i="1" s="1"/>
  <c r="P920" i="1" s="1"/>
  <c r="P906" i="1"/>
  <c r="P911" i="1" s="1"/>
  <c r="P912" i="1" s="1"/>
  <c r="H904" i="1"/>
  <c r="P900" i="1" s="1"/>
  <c r="P898" i="1"/>
  <c r="P892" i="1"/>
  <c r="P895" i="1" s="1"/>
  <c r="P896" i="1" s="1"/>
  <c r="H888" i="1"/>
  <c r="P884" i="1" s="1"/>
  <c r="P887" i="1" s="1"/>
  <c r="P888" i="1" s="1"/>
  <c r="H880" i="1"/>
  <c r="P876" i="1" s="1"/>
  <c r="P879" i="1" s="1"/>
  <c r="P880" i="1" s="1"/>
  <c r="H872" i="1"/>
  <c r="P868" i="1" s="1"/>
  <c r="P866" i="1"/>
  <c r="H864" i="1"/>
  <c r="P860" i="1" s="1"/>
  <c r="H856" i="1"/>
  <c r="P852" i="1" s="1"/>
  <c r="H852" i="1"/>
  <c r="P850" i="1" s="1"/>
  <c r="P855" i="1" s="1"/>
  <c r="P856" i="1" s="1"/>
  <c r="H848" i="1"/>
  <c r="P844" i="1" s="1"/>
  <c r="P847" i="1" s="1"/>
  <c r="P848" i="1" s="1"/>
  <c r="P834" i="1"/>
  <c r="H832" i="1"/>
  <c r="P828" i="1" s="1"/>
  <c r="P820" i="1"/>
  <c r="H808" i="1"/>
  <c r="P804" i="1" s="1"/>
  <c r="P802" i="1"/>
  <c r="H800" i="1"/>
  <c r="P796" i="1" s="1"/>
  <c r="P788" i="1"/>
  <c r="H784" i="1"/>
  <c r="P780" i="1" s="1"/>
  <c r="P783" i="1" s="1"/>
  <c r="P784" i="1" s="1"/>
  <c r="H776" i="1"/>
  <c r="P772" i="1" s="1"/>
  <c r="P770" i="1"/>
  <c r="H768" i="1"/>
  <c r="P764" i="1" s="1"/>
  <c r="P767" i="1" s="1"/>
  <c r="P768" i="1" s="1"/>
  <c r="H760" i="1"/>
  <c r="P756" i="1" s="1"/>
  <c r="H752" i="1"/>
  <c r="P748" i="1" s="1"/>
  <c r="P751" i="1" s="1"/>
  <c r="P752" i="1" s="1"/>
  <c r="H744" i="1"/>
  <c r="P740" i="1" s="1"/>
  <c r="P738" i="1"/>
  <c r="H736" i="1"/>
  <c r="P732" i="1" s="1"/>
  <c r="P724" i="1"/>
  <c r="H720" i="1"/>
  <c r="P716" i="1" s="1"/>
  <c r="H716" i="1"/>
  <c r="P714" i="1" s="1"/>
  <c r="P719" i="1" s="1"/>
  <c r="P720" i="1" s="1"/>
  <c r="H712" i="1"/>
  <c r="P708" i="1" s="1"/>
  <c r="P706" i="1"/>
  <c r="H704" i="1"/>
  <c r="P700" i="1" s="1"/>
  <c r="H696" i="1"/>
  <c r="P692" i="1" s="1"/>
  <c r="P695" i="1" s="1"/>
  <c r="P696" i="1" s="1"/>
  <c r="H684" i="1"/>
  <c r="P682" i="1" s="1"/>
  <c r="P687" i="1" s="1"/>
  <c r="P688" i="1" s="1"/>
  <c r="P674" i="1"/>
  <c r="P679" i="1" s="1"/>
  <c r="P680" i="1" s="1"/>
  <c r="P668" i="1"/>
  <c r="P660" i="1"/>
  <c r="P650" i="1"/>
  <c r="P655" i="1" s="1"/>
  <c r="P656" i="1" s="1"/>
  <c r="H648" i="1"/>
  <c r="P644" i="1" s="1"/>
  <c r="P642" i="1"/>
  <c r="P647" i="1" s="1"/>
  <c r="P648" i="1" s="1"/>
  <c r="P636" i="1"/>
  <c r="P639" i="1" s="1"/>
  <c r="P640" i="1" s="1"/>
  <c r="H632" i="1"/>
  <c r="P628" i="1" s="1"/>
  <c r="P631" i="1" s="1"/>
  <c r="P632" i="1" s="1"/>
  <c r="P618" i="1"/>
  <c r="H616" i="1"/>
  <c r="P612" i="1" s="1"/>
  <c r="P610" i="1"/>
  <c r="H608" i="1"/>
  <c r="P604" i="1" s="1"/>
  <c r="H600" i="1"/>
  <c r="P596" i="1" s="1"/>
  <c r="H592" i="1"/>
  <c r="P588" i="1" s="1"/>
  <c r="H588" i="1"/>
  <c r="P586" i="1" s="1"/>
  <c r="P591" i="1" s="1"/>
  <c r="P592" i="1" s="1"/>
  <c r="H584" i="1"/>
  <c r="P580" i="1" s="1"/>
  <c r="P578" i="1"/>
  <c r="P572" i="1"/>
  <c r="H568" i="1"/>
  <c r="P564" i="1" s="1"/>
  <c r="P548" i="1"/>
  <c r="H540" i="1"/>
  <c r="P538" i="1" s="1"/>
  <c r="P543" i="1" s="1"/>
  <c r="P544" i="1" s="1"/>
  <c r="H528" i="1"/>
  <c r="P524" i="1" s="1"/>
  <c r="H520" i="1"/>
  <c r="P516" i="1" s="1"/>
  <c r="H504" i="1"/>
  <c r="P500" i="1" s="1"/>
  <c r="H484" i="1"/>
  <c r="P482" i="1" s="1"/>
  <c r="P487" i="1" s="1"/>
  <c r="P488" i="1" s="1"/>
  <c r="H480" i="1"/>
  <c r="P476" i="1" s="1"/>
  <c r="H472" i="1"/>
  <c r="P468" i="1" s="1"/>
  <c r="H432" i="1"/>
  <c r="P428" i="1" s="1"/>
  <c r="H408" i="1"/>
  <c r="P404" i="1" s="1"/>
  <c r="H400" i="1"/>
  <c r="P396" i="1" s="1"/>
  <c r="H396" i="1"/>
  <c r="P394" i="1" s="1"/>
  <c r="P399" i="1" s="1"/>
  <c r="P400" i="1" s="1"/>
  <c r="H368" i="1"/>
  <c r="P364" i="1" s="1"/>
  <c r="H360" i="1"/>
  <c r="P356" i="1" s="1"/>
  <c r="H352" i="1"/>
  <c r="P348" i="1" s="1"/>
  <c r="H336" i="1"/>
  <c r="P332" i="1" s="1"/>
  <c r="H328" i="1"/>
  <c r="P324" i="1" s="1"/>
  <c r="H300" i="1"/>
  <c r="P298" i="1" s="1"/>
  <c r="P303" i="1" s="1"/>
  <c r="P304" i="1" s="1"/>
  <c r="H288" i="1"/>
  <c r="P284" i="1" s="1"/>
  <c r="H284" i="1"/>
  <c r="P282" i="1" s="1"/>
  <c r="P287" i="1" s="1"/>
  <c r="P288" i="1" s="1"/>
  <c r="H248" i="1"/>
  <c r="P244" i="1" s="1"/>
  <c r="L5780" i="1"/>
  <c r="L5776" i="1"/>
  <c r="L5768" i="1"/>
  <c r="L5728" i="1"/>
  <c r="K5784" i="1"/>
  <c r="P5781" i="1" s="1"/>
  <c r="K5780" i="1"/>
  <c r="P5779" i="1" s="1"/>
  <c r="K5776" i="1"/>
  <c r="P5773" i="1" s="1"/>
  <c r="K5772" i="1"/>
  <c r="P5771" i="1" s="1"/>
  <c r="K5768" i="1"/>
  <c r="P5765" i="1" s="1"/>
  <c r="P5763" i="1"/>
  <c r="K5760" i="1"/>
  <c r="P5757" i="1" s="1"/>
  <c r="P5749" i="1"/>
  <c r="P5747" i="1"/>
  <c r="K5744" i="1"/>
  <c r="P5741" i="1" s="1"/>
  <c r="P5739" i="1"/>
  <c r="K5736" i="1"/>
  <c r="P5733" i="1" s="1"/>
  <c r="K5732" i="1"/>
  <c r="P5731" i="1" s="1"/>
  <c r="K5728" i="1"/>
  <c r="P5725" i="1" s="1"/>
  <c r="K5724" i="1"/>
  <c r="P5723" i="1" s="1"/>
  <c r="K5720" i="1"/>
  <c r="P5717" i="1" s="1"/>
  <c r="P5715" i="1"/>
  <c r="K5712" i="1"/>
  <c r="P5709" i="1" s="1"/>
  <c r="P5707" i="1"/>
  <c r="P5693" i="1"/>
  <c r="P5691" i="1"/>
  <c r="K5672" i="1"/>
  <c r="P5669" i="1" s="1"/>
  <c r="P5667" i="1"/>
  <c r="P5661" i="1"/>
  <c r="P5659" i="1"/>
  <c r="P5663" i="1" s="1"/>
  <c r="P5664" i="1" s="1"/>
  <c r="K5656" i="1"/>
  <c r="P5653" i="1" s="1"/>
  <c r="P5651" i="1"/>
  <c r="K5648" i="1"/>
  <c r="P5645" i="1" s="1"/>
  <c r="P5643" i="1"/>
  <c r="K5640" i="1"/>
  <c r="P5637" i="1" s="1"/>
  <c r="P5635" i="1"/>
  <c r="K5632" i="1"/>
  <c r="P5629" i="1" s="1"/>
  <c r="K5624" i="1"/>
  <c r="P5621" i="1" s="1"/>
  <c r="P5619" i="1"/>
  <c r="K5616" i="1"/>
  <c r="P5613" i="1" s="1"/>
  <c r="K5612" i="1"/>
  <c r="P5611" i="1" s="1"/>
  <c r="P5615" i="1" s="1"/>
  <c r="P5616" i="1" s="1"/>
  <c r="K5608" i="1"/>
  <c r="P5605" i="1" s="1"/>
  <c r="K5604" i="1"/>
  <c r="P5603" i="1" s="1"/>
  <c r="K5600" i="1"/>
  <c r="P5597" i="1" s="1"/>
  <c r="P5595" i="1"/>
  <c r="P5589" i="1"/>
  <c r="P5587" i="1"/>
  <c r="K5584" i="1"/>
  <c r="P5581" i="1" s="1"/>
  <c r="K5580" i="1"/>
  <c r="P5579" i="1" s="1"/>
  <c r="K5576" i="1"/>
  <c r="P5573" i="1" s="1"/>
  <c r="P5571" i="1"/>
  <c r="K5568" i="1"/>
  <c r="P5565" i="1" s="1"/>
  <c r="K5560" i="1"/>
  <c r="P5557" i="1" s="1"/>
  <c r="P5555" i="1"/>
  <c r="K5552" i="1"/>
  <c r="P5549" i="1" s="1"/>
  <c r="P5547" i="1"/>
  <c r="K5544" i="1"/>
  <c r="P5541" i="1" s="1"/>
  <c r="P5539" i="1"/>
  <c r="K5536" i="1"/>
  <c r="P5533" i="1" s="1"/>
  <c r="P5531" i="1"/>
  <c r="K5528" i="1"/>
  <c r="P5525" i="1" s="1"/>
  <c r="K5520" i="1"/>
  <c r="P5517" i="1" s="1"/>
  <c r="K5512" i="1"/>
  <c r="P5509" i="1" s="1"/>
  <c r="P5507" i="1"/>
  <c r="K5504" i="1"/>
  <c r="P5501" i="1" s="1"/>
  <c r="P5499" i="1"/>
  <c r="K5496" i="1"/>
  <c r="P5493" i="1" s="1"/>
  <c r="K5492" i="1"/>
  <c r="P5491" i="1" s="1"/>
  <c r="K5488" i="1"/>
  <c r="P5485" i="1" s="1"/>
  <c r="P5477" i="1"/>
  <c r="P5475" i="1"/>
  <c r="K5472" i="1"/>
  <c r="P5469" i="1" s="1"/>
  <c r="P5467" i="1"/>
  <c r="P5461" i="1"/>
  <c r="P5459" i="1"/>
  <c r="K5456" i="1"/>
  <c r="P5453" i="1" s="1"/>
  <c r="K5452" i="1"/>
  <c r="P5451" i="1" s="1"/>
  <c r="P5445" i="1"/>
  <c r="P5443" i="1"/>
  <c r="K5440" i="1"/>
  <c r="P5437" i="1" s="1"/>
  <c r="P5435" i="1"/>
  <c r="P5429" i="1"/>
  <c r="K5428" i="1"/>
  <c r="P5427" i="1" s="1"/>
  <c r="K5424" i="1"/>
  <c r="P5421" i="1" s="1"/>
  <c r="P5419" i="1"/>
  <c r="K5416" i="1"/>
  <c r="P5413" i="1" s="1"/>
  <c r="K5412" i="1"/>
  <c r="P5411" i="1" s="1"/>
  <c r="K5408" i="1"/>
  <c r="P5405" i="1" s="1"/>
  <c r="P5403" i="1"/>
  <c r="K5400" i="1"/>
  <c r="P5397" i="1" s="1"/>
  <c r="P5395" i="1"/>
  <c r="K5392" i="1"/>
  <c r="P5389" i="1" s="1"/>
  <c r="K5384" i="1"/>
  <c r="P5381" i="1" s="1"/>
  <c r="K5376" i="1"/>
  <c r="P5373" i="1" s="1"/>
  <c r="P5371" i="1"/>
  <c r="K5368" i="1"/>
  <c r="P5365" i="1" s="1"/>
  <c r="P5363" i="1"/>
  <c r="K5360" i="1"/>
  <c r="P5357" i="1" s="1"/>
  <c r="P5355" i="1"/>
  <c r="K5352" i="1"/>
  <c r="P5349" i="1" s="1"/>
  <c r="P5347" i="1"/>
  <c r="K5344" i="1"/>
  <c r="P5341" i="1" s="1"/>
  <c r="P5339" i="1"/>
  <c r="K5336" i="1"/>
  <c r="P5333" i="1" s="1"/>
  <c r="P5331" i="1"/>
  <c r="P5325" i="1"/>
  <c r="K5320" i="1"/>
  <c r="P5317" i="1" s="1"/>
  <c r="P5315" i="1"/>
  <c r="P5307" i="1"/>
  <c r="K5304" i="1"/>
  <c r="P5301" i="1" s="1"/>
  <c r="K5296" i="1"/>
  <c r="P5293" i="1" s="1"/>
  <c r="P5291" i="1"/>
  <c r="K5288" i="1"/>
  <c r="P5285" i="1" s="1"/>
  <c r="P5283" i="1"/>
  <c r="K5280" i="1"/>
  <c r="P5277" i="1" s="1"/>
  <c r="P5275" i="1"/>
  <c r="K5272" i="1"/>
  <c r="P5269" i="1" s="1"/>
  <c r="K5268" i="1"/>
  <c r="P5267" i="1" s="1"/>
  <c r="K5264" i="1"/>
  <c r="P5261" i="1" s="1"/>
  <c r="P5253" i="1"/>
  <c r="P5251" i="1"/>
  <c r="K5248" i="1"/>
  <c r="P5245" i="1" s="1"/>
  <c r="K5240" i="1"/>
  <c r="P5237" i="1" s="1"/>
  <c r="P5235" i="1"/>
  <c r="K5232" i="1"/>
  <c r="P5229" i="1" s="1"/>
  <c r="P5227" i="1"/>
  <c r="K5224" i="1"/>
  <c r="P5221" i="1" s="1"/>
  <c r="P5219" i="1"/>
  <c r="K5216" i="1"/>
  <c r="P5213" i="1" s="1"/>
  <c r="P5211" i="1"/>
  <c r="K5208" i="1"/>
  <c r="P5205" i="1" s="1"/>
  <c r="P5203" i="1"/>
  <c r="P5197" i="1"/>
  <c r="P5189" i="1"/>
  <c r="P5187" i="1"/>
  <c r="K5184" i="1"/>
  <c r="P5181" i="1" s="1"/>
  <c r="P5179" i="1"/>
  <c r="K5176" i="1"/>
  <c r="P5173" i="1" s="1"/>
  <c r="K5172" i="1"/>
  <c r="P5171" i="1" s="1"/>
  <c r="K5168" i="1"/>
  <c r="P5165" i="1" s="1"/>
  <c r="P5163" i="1"/>
  <c r="K5160" i="1"/>
  <c r="P5157" i="1" s="1"/>
  <c r="P5155" i="1"/>
  <c r="L3932" i="1"/>
  <c r="P3931" i="1" s="1"/>
  <c r="L3928" i="1"/>
  <c r="L3920" i="1"/>
  <c r="L3912" i="1"/>
  <c r="L3904" i="1"/>
  <c r="L3896" i="1"/>
  <c r="L3888" i="1"/>
  <c r="L3880" i="1"/>
  <c r="L3872" i="1"/>
  <c r="L3864" i="1"/>
  <c r="L3856" i="1"/>
  <c r="L3852" i="1"/>
  <c r="P3851" i="1" s="1"/>
  <c r="L3848" i="1"/>
  <c r="L3840" i="1"/>
  <c r="L3832" i="1"/>
  <c r="L3824" i="1"/>
  <c r="L3816" i="1"/>
  <c r="L3808" i="1"/>
  <c r="L3800" i="1"/>
  <c r="L3792" i="1"/>
  <c r="L3788" i="1"/>
  <c r="L3784" i="1"/>
  <c r="L3780" i="1"/>
  <c r="L3776" i="1"/>
  <c r="L3768" i="1"/>
  <c r="L3764" i="1"/>
  <c r="P3763" i="1" s="1"/>
  <c r="L3760" i="1"/>
  <c r="L3756" i="1"/>
  <c r="L3744" i="1"/>
  <c r="L3740" i="1"/>
  <c r="L3736" i="1"/>
  <c r="L3728" i="1"/>
  <c r="P3725" i="1" s="1"/>
  <c r="L3720" i="1"/>
  <c r="L3712" i="1"/>
  <c r="L3704" i="1"/>
  <c r="L3696" i="1"/>
  <c r="P3693" i="1" s="1"/>
  <c r="L3688" i="1"/>
  <c r="L3680" i="1"/>
  <c r="L3672" i="1"/>
  <c r="L3664" i="1"/>
  <c r="L3656" i="1"/>
  <c r="L3652" i="1"/>
  <c r="L3648" i="1"/>
  <c r="L3632" i="1"/>
  <c r="L3624" i="1"/>
  <c r="L3620" i="1"/>
  <c r="P3619" i="1" s="1"/>
  <c r="L3616" i="1"/>
  <c r="L3600" i="1"/>
  <c r="L3596" i="1"/>
  <c r="L3592" i="1"/>
  <c r="L3584" i="1"/>
  <c r="L3580" i="1"/>
  <c r="L3576" i="1"/>
  <c r="L3560" i="1"/>
  <c r="L3552" i="1"/>
  <c r="L3544" i="1"/>
  <c r="L3536" i="1"/>
  <c r="L3524" i="1"/>
  <c r="P3523" i="1" s="1"/>
  <c r="L3520" i="1"/>
  <c r="L3516" i="1"/>
  <c r="L3504" i="1"/>
  <c r="L3496" i="1"/>
  <c r="L3492" i="1"/>
  <c r="L3488" i="1"/>
  <c r="L3480" i="1"/>
  <c r="P3477" i="1" s="1"/>
  <c r="K3472" i="1"/>
  <c r="P3469" i="1" s="1"/>
  <c r="K3468" i="1"/>
  <c r="P3467" i="1" s="1"/>
  <c r="P3453" i="1"/>
  <c r="K3448" i="1"/>
  <c r="P3445" i="1" s="1"/>
  <c r="K3440" i="1"/>
  <c r="P3437" i="1" s="1"/>
  <c r="P3435" i="1"/>
  <c r="K3432" i="1"/>
  <c r="P3429" i="1" s="1"/>
  <c r="K3428" i="1"/>
  <c r="P3427" i="1" s="1"/>
  <c r="K3424" i="1"/>
  <c r="P3421" i="1" s="1"/>
  <c r="K3420" i="1"/>
  <c r="P3419" i="1" s="1"/>
  <c r="K3416" i="1"/>
  <c r="P3413" i="1" s="1"/>
  <c r="K3408" i="1"/>
  <c r="P3405" i="1" s="1"/>
  <c r="P3403" i="1"/>
  <c r="K3400" i="1"/>
  <c r="P3397" i="1" s="1"/>
  <c r="P3395" i="1"/>
  <c r="P3389" i="1"/>
  <c r="P3387" i="1"/>
  <c r="K3384" i="1"/>
  <c r="P3381" i="1" s="1"/>
  <c r="K3376" i="1"/>
  <c r="P3373" i="1" s="1"/>
  <c r="K3372" i="1"/>
  <c r="P3371" i="1" s="1"/>
  <c r="K3368" i="1"/>
  <c r="P3365" i="1" s="1"/>
  <c r="K3364" i="1"/>
  <c r="P3363" i="1" s="1"/>
  <c r="K3360" i="1"/>
  <c r="P3357" i="1" s="1"/>
  <c r="P3355" i="1"/>
  <c r="K3352" i="1"/>
  <c r="P3349" i="1" s="1"/>
  <c r="K3344" i="1"/>
  <c r="P3341" i="1" s="1"/>
  <c r="P3339" i="1"/>
  <c r="K3336" i="1"/>
  <c r="P3333" i="1" s="1"/>
  <c r="K3332" i="1"/>
  <c r="P3331" i="1" s="1"/>
  <c r="K3328" i="1"/>
  <c r="P3325" i="1" s="1"/>
  <c r="P3323" i="1"/>
  <c r="P3317" i="1"/>
  <c r="K3312" i="1"/>
  <c r="P3309" i="1" s="1"/>
  <c r="K3308" i="1"/>
  <c r="P3307" i="1" s="1"/>
  <c r="K3304" i="1"/>
  <c r="P3301" i="1" s="1"/>
  <c r="P3299" i="1"/>
  <c r="K3296" i="1"/>
  <c r="P3293" i="1" s="1"/>
  <c r="K3292" i="1"/>
  <c r="P3291" i="1" s="1"/>
  <c r="K3288" i="1"/>
  <c r="P3285" i="1" s="1"/>
  <c r="K3280" i="1"/>
  <c r="P3277" i="1" s="1"/>
  <c r="K3276" i="1"/>
  <c r="P3275" i="1" s="1"/>
  <c r="K3272" i="1"/>
  <c r="P3269" i="1" s="1"/>
  <c r="P3267" i="1"/>
  <c r="K3264" i="1"/>
  <c r="P3261" i="1" s="1"/>
  <c r="P3259" i="1"/>
  <c r="K3256" i="1"/>
  <c r="P3253" i="1" s="1"/>
  <c r="K3248" i="1"/>
  <c r="P3245" i="1" s="1"/>
  <c r="L1992" i="1"/>
  <c r="L1988" i="1"/>
  <c r="L1984" i="1"/>
  <c r="L1980" i="1"/>
  <c r="L1976" i="1"/>
  <c r="P1973" i="1" s="1"/>
  <c r="L1968" i="1"/>
  <c r="L1964" i="1"/>
  <c r="L1960" i="1"/>
  <c r="L1952" i="1"/>
  <c r="L1920" i="1"/>
  <c r="L1912" i="1"/>
  <c r="L1908" i="1"/>
  <c r="L1896" i="1"/>
  <c r="L1888" i="1"/>
  <c r="L1880" i="1"/>
  <c r="L1872" i="1"/>
  <c r="L1864" i="1"/>
  <c r="L1840" i="1"/>
  <c r="L1828" i="1"/>
  <c r="L1816" i="1"/>
  <c r="P1813" i="1" s="1"/>
  <c r="P1815" i="1" s="1"/>
  <c r="P1816" i="1" s="1"/>
  <c r="L1804" i="1"/>
  <c r="L1792" i="1"/>
  <c r="L1776" i="1"/>
  <c r="L1772" i="1"/>
  <c r="L1768" i="1"/>
  <c r="L1764" i="1"/>
  <c r="L1760" i="1"/>
  <c r="L1756" i="1"/>
  <c r="L1752" i="1"/>
  <c r="L1744" i="1"/>
  <c r="L1740" i="1"/>
  <c r="L1736" i="1"/>
  <c r="L1732" i="1"/>
  <c r="L1728" i="1"/>
  <c r="L1720" i="1"/>
  <c r="L1716" i="1"/>
  <c r="L1712" i="1"/>
  <c r="L1704" i="1"/>
  <c r="K1696" i="1"/>
  <c r="P1693" i="1" s="1"/>
  <c r="P1695" i="1" s="1"/>
  <c r="P1696" i="1" s="1"/>
  <c r="L544" i="1"/>
  <c r="P539" i="1"/>
  <c r="L536" i="1"/>
  <c r="L528" i="1"/>
  <c r="L512" i="1"/>
  <c r="L504" i="1"/>
  <c r="L484" i="1"/>
  <c r="P483" i="1" s="1"/>
  <c r="L480" i="1"/>
  <c r="L472" i="1"/>
  <c r="L456" i="1"/>
  <c r="L448" i="1"/>
  <c r="L436" i="1"/>
  <c r="K432" i="1"/>
  <c r="P429" i="1" s="1"/>
  <c r="K428" i="1"/>
  <c r="P427" i="1" s="1"/>
  <c r="K424" i="1"/>
  <c r="P421" i="1" s="1"/>
  <c r="K416" i="1"/>
  <c r="P413" i="1" s="1"/>
  <c r="H208" i="1"/>
  <c r="P204" i="1" s="1"/>
  <c r="H200" i="1"/>
  <c r="P196" i="1" s="1"/>
  <c r="H184" i="1"/>
  <c r="P180" i="1" s="1"/>
  <c r="H176" i="1"/>
  <c r="P172" i="1" s="1"/>
  <c r="H172" i="1"/>
  <c r="P170" i="1" s="1"/>
  <c r="P175" i="1" s="1"/>
  <c r="P176" i="1" s="1"/>
  <c r="H164" i="1"/>
  <c r="P162" i="1" s="1"/>
  <c r="P167" i="1" s="1"/>
  <c r="P168" i="1" s="1"/>
  <c r="H160" i="1"/>
  <c r="P156" i="1" s="1"/>
  <c r="H152" i="1"/>
  <c r="P148" i="1" s="1"/>
  <c r="H148" i="1"/>
  <c r="P146" i="1" s="1"/>
  <c r="P151" i="1" s="1"/>
  <c r="P152" i="1" s="1"/>
  <c r="H136" i="1"/>
  <c r="P132" i="1" s="1"/>
  <c r="H120" i="1"/>
  <c r="P116" i="1" s="1"/>
  <c r="H112" i="1"/>
  <c r="P108" i="1" s="1"/>
  <c r="H96" i="1"/>
  <c r="P92" i="1" s="1"/>
  <c r="H88" i="1"/>
  <c r="P84" i="1" s="1"/>
  <c r="H64" i="1"/>
  <c r="P60" i="1" s="1"/>
  <c r="H56" i="1"/>
  <c r="P52" i="1" s="1"/>
  <c r="H48" i="1"/>
  <c r="P44" i="1" s="1"/>
  <c r="H40" i="1"/>
  <c r="P36" i="1" s="1"/>
  <c r="H32" i="1"/>
  <c r="P28" i="1" s="1"/>
  <c r="P1519" i="1"/>
  <c r="P1520" i="1" s="1"/>
  <c r="P18" i="1"/>
  <c r="P20" i="1"/>
  <c r="K408" i="1"/>
  <c r="P405" i="1" s="1"/>
  <c r="K436" i="1"/>
  <c r="P435" i="1" s="1"/>
  <c r="L972" i="1"/>
  <c r="P971" i="1" s="1"/>
  <c r="K2420" i="1"/>
  <c r="P2419" i="1" s="1"/>
  <c r="L2004" i="1"/>
  <c r="L3936" i="1"/>
  <c r="L5152" i="1"/>
  <c r="P1319" i="1"/>
  <c r="P1320" i="1" s="1"/>
  <c r="P1479" i="1"/>
  <c r="P1480" i="1" s="1"/>
  <c r="P1543" i="1"/>
  <c r="P1544" i="1" s="1"/>
  <c r="P1863" i="1"/>
  <c r="P1864" i="1" s="1"/>
  <c r="P1895" i="1"/>
  <c r="P1896" i="1" s="1"/>
  <c r="P2343" i="1"/>
  <c r="P2344" i="1" s="1"/>
  <c r="P2407" i="1"/>
  <c r="P2408" i="1" s="1"/>
  <c r="P2439" i="1"/>
  <c r="P2440" i="1" s="1"/>
  <c r="P2471" i="1"/>
  <c r="P2472" i="1" s="1"/>
  <c r="P2503" i="1"/>
  <c r="P2504" i="1" s="1"/>
  <c r="P2599" i="1"/>
  <c r="P2600" i="1" s="1"/>
  <c r="P2855" i="1"/>
  <c r="P2856" i="1" s="1"/>
  <c r="P3047" i="1"/>
  <c r="P3048" i="1" s="1"/>
  <c r="P3079" i="1"/>
  <c r="P3080" i="1" s="1"/>
  <c r="P3175" i="1"/>
  <c r="P3176" i="1" s="1"/>
  <c r="P3239" i="1"/>
  <c r="P3240" i="1" s="1"/>
  <c r="P3271" i="1"/>
  <c r="P3272" i="1" s="1"/>
  <c r="P3303" i="1"/>
  <c r="P3304" i="1" s="1"/>
  <c r="P3335" i="1"/>
  <c r="P3336" i="1" s="1"/>
  <c r="P3463" i="1"/>
  <c r="P3464" i="1" s="1"/>
  <c r="P3719" i="1"/>
  <c r="P3720" i="1" s="1"/>
  <c r="P3911" i="1"/>
  <c r="P3912" i="1" s="1"/>
  <c r="P4775" i="1"/>
  <c r="P4776" i="1" s="1"/>
  <c r="P4935" i="1"/>
  <c r="P4936" i="1" s="1"/>
  <c r="P35" i="1"/>
  <c r="P43" i="1"/>
  <c r="P51" i="1"/>
  <c r="P59" i="1"/>
  <c r="P67" i="1"/>
  <c r="P26" i="1"/>
  <c r="P34" i="1"/>
  <c r="P42" i="1"/>
  <c r="P50" i="1"/>
  <c r="P58" i="1"/>
  <c r="P66" i="1"/>
  <c r="P69" i="1"/>
  <c r="P75" i="1"/>
  <c r="P83" i="1"/>
  <c r="P99" i="1"/>
  <c r="P123" i="1"/>
  <c r="P125" i="1"/>
  <c r="P131" i="1"/>
  <c r="P139" i="1"/>
  <c r="P141" i="1"/>
  <c r="P147" i="1"/>
  <c r="P155" i="1"/>
  <c r="P163" i="1"/>
  <c r="P171" i="1"/>
  <c r="P173" i="1"/>
  <c r="P179" i="1"/>
  <c r="P187" i="1"/>
  <c r="P189" i="1"/>
  <c r="P195" i="1"/>
  <c r="P211" i="1"/>
  <c r="P219" i="1"/>
  <c r="P227" i="1"/>
  <c r="P235" i="1"/>
  <c r="P237" i="1"/>
  <c r="P243" i="1"/>
  <c r="P251" i="1"/>
  <c r="P253" i="1"/>
  <c r="P259" i="1"/>
  <c r="P261" i="1"/>
  <c r="P267" i="1"/>
  <c r="P269" i="1"/>
  <c r="P275" i="1"/>
  <c r="P277" i="1"/>
  <c r="P291" i="1"/>
  <c r="P293" i="1"/>
  <c r="P299" i="1"/>
  <c r="P307" i="1"/>
  <c r="P309" i="1"/>
  <c r="P315" i="1"/>
  <c r="P323" i="1"/>
  <c r="P331" i="1"/>
  <c r="P339" i="1"/>
  <c r="P341" i="1"/>
  <c r="P347" i="1"/>
  <c r="P355" i="1"/>
  <c r="P357" i="1"/>
  <c r="P365" i="1"/>
  <c r="P371" i="1"/>
  <c r="P373" i="1"/>
  <c r="P387" i="1"/>
  <c r="P389" i="1"/>
  <c r="P395" i="1"/>
  <c r="P403" i="1"/>
  <c r="P411" i="1"/>
  <c r="P419" i="1"/>
  <c r="P437" i="1"/>
  <c r="P443" i="1"/>
  <c r="P451" i="1"/>
  <c r="P459" i="1"/>
  <c r="P467" i="1"/>
  <c r="P475" i="1"/>
  <c r="P485" i="1"/>
  <c r="P491" i="1"/>
  <c r="P493" i="1"/>
  <c r="P499" i="1"/>
  <c r="P507" i="1"/>
  <c r="P515" i="1"/>
  <c r="P531" i="1"/>
  <c r="P547" i="1"/>
  <c r="P68" i="1"/>
  <c r="P74" i="1"/>
  <c r="P76" i="1"/>
  <c r="P82" i="1"/>
  <c r="P90" i="1"/>
  <c r="P98" i="1"/>
  <c r="P100" i="1"/>
  <c r="P106" i="1"/>
  <c r="P114" i="1"/>
  <c r="P122" i="1"/>
  <c r="P124" i="1"/>
  <c r="P130" i="1"/>
  <c r="P138" i="1"/>
  <c r="P154" i="1"/>
  <c r="P164" i="1"/>
  <c r="P178" i="1"/>
  <c r="P186" i="1"/>
  <c r="P188" i="1"/>
  <c r="P194" i="1"/>
  <c r="P202" i="1"/>
  <c r="P207" i="1" s="1"/>
  <c r="P208" i="1" s="1"/>
  <c r="P210" i="1"/>
  <c r="P212" i="1"/>
  <c r="P218" i="1"/>
  <c r="P220" i="1"/>
  <c r="P226" i="1"/>
  <c r="P231" i="1" s="1"/>
  <c r="P232" i="1" s="1"/>
  <c r="P228" i="1"/>
  <c r="P234" i="1"/>
  <c r="P236" i="1"/>
  <c r="P242" i="1"/>
  <c r="P247" i="1" s="1"/>
  <c r="P248" i="1" s="1"/>
  <c r="P250" i="1"/>
  <c r="P252" i="1"/>
  <c r="P258" i="1"/>
  <c r="P260" i="1"/>
  <c r="P266" i="1"/>
  <c r="P268" i="1"/>
  <c r="P274" i="1"/>
  <c r="P276" i="1"/>
  <c r="P290" i="1"/>
  <c r="P292" i="1"/>
  <c r="P300" i="1"/>
  <c r="P306" i="1"/>
  <c r="P308" i="1"/>
  <c r="P314" i="1"/>
  <c r="P316" i="1"/>
  <c r="P322" i="1"/>
  <c r="P330" i="1"/>
  <c r="P338" i="1"/>
  <c r="P340" i="1"/>
  <c r="P346" i="1"/>
  <c r="P354" i="1"/>
  <c r="P362" i="1"/>
  <c r="P370" i="1"/>
  <c r="P372" i="1"/>
  <c r="P378" i="1"/>
  <c r="P380" i="1"/>
  <c r="P386" i="1"/>
  <c r="P388" i="1"/>
  <c r="P402" i="1"/>
  <c r="P410" i="1"/>
  <c r="P412" i="1"/>
  <c r="P418" i="1"/>
  <c r="P420" i="1"/>
  <c r="P426" i="1"/>
  <c r="P434" i="1"/>
  <c r="P436" i="1"/>
  <c r="P442" i="1"/>
  <c r="P444" i="1"/>
  <c r="P450" i="1"/>
  <c r="P452" i="1"/>
  <c r="P458" i="1"/>
  <c r="P460" i="1"/>
  <c r="P466" i="1"/>
  <c r="P474" i="1"/>
  <c r="P484" i="1"/>
  <c r="P490" i="1"/>
  <c r="P495" i="1" s="1"/>
  <c r="P496" i="1" s="1"/>
  <c r="P492" i="1"/>
  <c r="P498" i="1"/>
  <c r="P506" i="1"/>
  <c r="P508" i="1"/>
  <c r="P514" i="1"/>
  <c r="P522" i="1"/>
  <c r="P530" i="1"/>
  <c r="P532" i="1"/>
  <c r="P555" i="1"/>
  <c r="P559" i="1" s="1"/>
  <c r="P560" i="1" s="1"/>
  <c r="P1351" i="1"/>
  <c r="P1352" i="1" s="1"/>
  <c r="P1927" i="1"/>
  <c r="P1928" i="1" s="1"/>
  <c r="P2183" i="1"/>
  <c r="P2184" i="1" s="1"/>
  <c r="P2727" i="1"/>
  <c r="P2728" i="1" s="1"/>
  <c r="P3559" i="1"/>
  <c r="P3560" i="1" s="1"/>
  <c r="P4039" i="1"/>
  <c r="P4040" i="1" s="1"/>
  <c r="P4071" i="1"/>
  <c r="P4072" i="1" s="1"/>
  <c r="P4167" i="1"/>
  <c r="P4168" i="1" s="1"/>
  <c r="P4199" i="1"/>
  <c r="P4200" i="1" s="1"/>
  <c r="P4231" i="1"/>
  <c r="P4232" i="1" s="1"/>
  <c r="P4295" i="1"/>
  <c r="P4296" i="1" s="1"/>
  <c r="P4327" i="1"/>
  <c r="P4328" i="1" s="1"/>
  <c r="P4359" i="1"/>
  <c r="P4360" i="1" s="1"/>
  <c r="P4487" i="1"/>
  <c r="P4488" i="1" s="1"/>
  <c r="P4519" i="1"/>
  <c r="P4520" i="1" s="1"/>
  <c r="P4551" i="1"/>
  <c r="P4552" i="1" s="1"/>
  <c r="P4647" i="1"/>
  <c r="P4648" i="1" s="1"/>
  <c r="P4967" i="1"/>
  <c r="P4968" i="1" s="1"/>
  <c r="P4999" i="1"/>
  <c r="P5000" i="1" s="1"/>
  <c r="P5031" i="1"/>
  <c r="P5032" i="1" s="1"/>
  <c r="P5063" i="1"/>
  <c r="P5064" i="1" s="1"/>
  <c r="P5095" i="1"/>
  <c r="P5096" i="1" s="1"/>
  <c r="P5159" i="1"/>
  <c r="P5160" i="1" s="1"/>
  <c r="P5319" i="1"/>
  <c r="P5320" i="1" s="1"/>
  <c r="P5351" i="1"/>
  <c r="P5352" i="1" s="1"/>
  <c r="P5383" i="1"/>
  <c r="P5384" i="1" s="1"/>
  <c r="P5415" i="1"/>
  <c r="P5416" i="1" s="1"/>
  <c r="P5447" i="1"/>
  <c r="P5448" i="1" s="1"/>
  <c r="P5511" i="1"/>
  <c r="P5512" i="1" s="1"/>
  <c r="P5543" i="1"/>
  <c r="P5544" i="1" s="1"/>
  <c r="P5575" i="1"/>
  <c r="P5576" i="1" s="1"/>
  <c r="P5607" i="1"/>
  <c r="P5608" i="1" s="1"/>
  <c r="P5639" i="1"/>
  <c r="P5640" i="1" s="1"/>
  <c r="P5703" i="1"/>
  <c r="P5704" i="1" s="1"/>
  <c r="P5767" i="1"/>
  <c r="P5768" i="1" s="1"/>
  <c r="P567" i="1"/>
  <c r="P568" i="1" s="1"/>
  <c r="P663" i="1"/>
  <c r="P664" i="1" s="1"/>
  <c r="P759" i="1"/>
  <c r="P760" i="1" s="1"/>
  <c r="P791" i="1"/>
  <c r="P792" i="1" s="1"/>
  <c r="P823" i="1"/>
  <c r="P824" i="1" s="1"/>
  <c r="P951" i="1"/>
  <c r="P952" i="1" s="1"/>
  <c r="P983" i="1"/>
  <c r="P984" i="1" s="1"/>
  <c r="P1047" i="1"/>
  <c r="P1048" i="1" s="1"/>
  <c r="P1111" i="1"/>
  <c r="P1112" i="1" s="1"/>
  <c r="P1143" i="1"/>
  <c r="P1144" i="1" s="1"/>
  <c r="P1175" i="1"/>
  <c r="P1176" i="1" s="1"/>
  <c r="P1271" i="1"/>
  <c r="P1272" i="1" s="1"/>
  <c r="P1335" i="1"/>
  <c r="P1336" i="1" s="1"/>
  <c r="P1367" i="1"/>
  <c r="P1368" i="1" s="1"/>
  <c r="P1431" i="1"/>
  <c r="P1432" i="1" s="1"/>
  <c r="P1495" i="1"/>
  <c r="P1496" i="1" s="1"/>
  <c r="P1527" i="1"/>
  <c r="P1528" i="1" s="1"/>
  <c r="P1559" i="1"/>
  <c r="P1560" i="1" s="1"/>
  <c r="P1591" i="1"/>
  <c r="P1592" i="1" s="1"/>
  <c r="P1655" i="1"/>
  <c r="P1656" i="1" s="1"/>
  <c r="P1751" i="1"/>
  <c r="P1752" i="1" s="1"/>
  <c r="P1879" i="1"/>
  <c r="P1880" i="1" s="1"/>
  <c r="P2007" i="1"/>
  <c r="P2008" i="1" s="1"/>
  <c r="P2135" i="1"/>
  <c r="P2136" i="1" s="1"/>
  <c r="P2199" i="1"/>
  <c r="P2200" i="1" s="1"/>
  <c r="P2391" i="1"/>
  <c r="P2392" i="1" s="1"/>
  <c r="P2455" i="1"/>
  <c r="P2456" i="1" s="1"/>
  <c r="P2615" i="1"/>
  <c r="P2616" i="1" s="1"/>
  <c r="P2647" i="1"/>
  <c r="P2648" i="1" s="1"/>
  <c r="P2775" i="1"/>
  <c r="P2776" i="1" s="1"/>
  <c r="P2935" i="1"/>
  <c r="P2936" i="1" s="1"/>
  <c r="P3031" i="1"/>
  <c r="P3032" i="1" s="1"/>
  <c r="P3095" i="1"/>
  <c r="P3096" i="1" s="1"/>
  <c r="P3223" i="1"/>
  <c r="P3224" i="1" s="1"/>
  <c r="P3255" i="1"/>
  <c r="P3256" i="1" s="1"/>
  <c r="P3351" i="1"/>
  <c r="P3352" i="1" s="1"/>
  <c r="P3383" i="1"/>
  <c r="P3384" i="1" s="1"/>
  <c r="P3415" i="1"/>
  <c r="P3416" i="1" s="1"/>
  <c r="P3447" i="1"/>
  <c r="P3448" i="1" s="1"/>
  <c r="P3479" i="1"/>
  <c r="P3480" i="1" s="1"/>
  <c r="P3511" i="1"/>
  <c r="P3512" i="1" s="1"/>
  <c r="P3543" i="1"/>
  <c r="P3544" i="1" s="1"/>
  <c r="P3607" i="1"/>
  <c r="P3608" i="1" s="1"/>
  <c r="P3671" i="1"/>
  <c r="P3672" i="1" s="1"/>
  <c r="P3703" i="1"/>
  <c r="P3704" i="1" s="1"/>
  <c r="P3735" i="1"/>
  <c r="P3736" i="1" s="1"/>
  <c r="P3767" i="1"/>
  <c r="P3768" i="1" s="1"/>
  <c r="P3831" i="1"/>
  <c r="P3832" i="1" s="1"/>
  <c r="P3863" i="1"/>
  <c r="P3864" i="1" s="1"/>
  <c r="P3895" i="1"/>
  <c r="P3896" i="1" s="1"/>
  <c r="P4311" i="1"/>
  <c r="P4312" i="1" s="1"/>
  <c r="P4407" i="1"/>
  <c r="P4408" i="1" s="1"/>
  <c r="P4503" i="1"/>
  <c r="P4504" i="1" s="1"/>
  <c r="P4567" i="1"/>
  <c r="P4568" i="1" s="1"/>
  <c r="P4599" i="1"/>
  <c r="P4600" i="1" s="1"/>
  <c r="P4663" i="1"/>
  <c r="P4664" i="1" s="1"/>
  <c r="P4695" i="1"/>
  <c r="P4696" i="1" s="1"/>
  <c r="P4759" i="1"/>
  <c r="P4760" i="1" s="1"/>
  <c r="P4791" i="1"/>
  <c r="P4792" i="1" s="1"/>
  <c r="P4855" i="1"/>
  <c r="P4856" i="1" s="1"/>
  <c r="P4951" i="1"/>
  <c r="P4952" i="1" s="1"/>
  <c r="P4983" i="1"/>
  <c r="P4984" i="1" s="1"/>
  <c r="P5047" i="1"/>
  <c r="P5048" i="1" s="1"/>
  <c r="P5431" i="1"/>
  <c r="P5432" i="1" s="1"/>
  <c r="P5687" i="1"/>
  <c r="P5688" i="1" s="1"/>
  <c r="P607" i="1"/>
  <c r="P608" i="1" s="1"/>
  <c r="P671" i="1"/>
  <c r="P672" i="1" s="1"/>
  <c r="P703" i="1"/>
  <c r="P704" i="1" s="1"/>
  <c r="P799" i="1"/>
  <c r="P800" i="1" s="1"/>
  <c r="P959" i="1"/>
  <c r="P960" i="1" s="1"/>
  <c r="P1055" i="1"/>
  <c r="P1056" i="1" s="1"/>
  <c r="P1119" i="1"/>
  <c r="P1120" i="1" s="1"/>
  <c r="P1247" i="1"/>
  <c r="P1248" i="1" s="1"/>
  <c r="P1311" i="1"/>
  <c r="P1312" i="1" s="1"/>
  <c r="P1471" i="1"/>
  <c r="P1472" i="1" s="1"/>
  <c r="P1567" i="1"/>
  <c r="P1568" i="1" s="1"/>
  <c r="P1599" i="1"/>
  <c r="P1600" i="1" s="1"/>
  <c r="P1631" i="1"/>
  <c r="P1632" i="1" s="1"/>
  <c r="P1855" i="1"/>
  <c r="P1856" i="1" s="1"/>
  <c r="P1887" i="1"/>
  <c r="P1888" i="1" s="1"/>
  <c r="P1919" i="1"/>
  <c r="P1920" i="1" s="1"/>
  <c r="P1951" i="1"/>
  <c r="P1952" i="1" s="1"/>
  <c r="P2015" i="1"/>
  <c r="P2016" i="1" s="1"/>
  <c r="P2047" i="1"/>
  <c r="P2048" i="1" s="1"/>
  <c r="P2079" i="1"/>
  <c r="P2080" i="1" s="1"/>
  <c r="P2143" i="1"/>
  <c r="P2144" i="1" s="1"/>
  <c r="P2175" i="1"/>
  <c r="P2176" i="1" s="1"/>
  <c r="P2207" i="1"/>
  <c r="P2208" i="1" s="1"/>
  <c r="P2239" i="1"/>
  <c r="P2240" i="1" s="1"/>
  <c r="P2303" i="1"/>
  <c r="P2304" i="1" s="1"/>
  <c r="P2367" i="1"/>
  <c r="P2368" i="1" s="1"/>
  <c r="P2399" i="1"/>
  <c r="P2400" i="1" s="1"/>
  <c r="P2431" i="1"/>
  <c r="P2432" i="1" s="1"/>
  <c r="P2463" i="1"/>
  <c r="P2464" i="1" s="1"/>
  <c r="P2495" i="1"/>
  <c r="P2496" i="1" s="1"/>
  <c r="P2527" i="1"/>
  <c r="P2528" i="1" s="1"/>
  <c r="P2559" i="1"/>
  <c r="P2560" i="1" s="1"/>
  <c r="P2655" i="1"/>
  <c r="P2656" i="1" s="1"/>
  <c r="P2687" i="1"/>
  <c r="P2688" i="1" s="1"/>
  <c r="P2719" i="1"/>
  <c r="P2720" i="1" s="1"/>
  <c r="P2815" i="1"/>
  <c r="P2816" i="1" s="1"/>
  <c r="P2911" i="1"/>
  <c r="P2912" i="1" s="1"/>
  <c r="P2943" i="1"/>
  <c r="P2944" i="1" s="1"/>
  <c r="P3007" i="1"/>
  <c r="P3008" i="1" s="1"/>
  <c r="P3039" i="1"/>
  <c r="P3040" i="1" s="1"/>
  <c r="P3071" i="1"/>
  <c r="P3072" i="1" s="1"/>
  <c r="P3135" i="1"/>
  <c r="P3136" i="1" s="1"/>
  <c r="P3167" i="1"/>
  <c r="P3168" i="1" s="1"/>
  <c r="P3231" i="1"/>
  <c r="P3232" i="1" s="1"/>
  <c r="P3263" i="1"/>
  <c r="P3264" i="1" s="1"/>
  <c r="P3327" i="1"/>
  <c r="P3328" i="1" s="1"/>
  <c r="P3359" i="1"/>
  <c r="P3360" i="1" s="1"/>
  <c r="P3423" i="1"/>
  <c r="P3424" i="1" s="1"/>
  <c r="P3455" i="1"/>
  <c r="P3456" i="1" s="1"/>
  <c r="P3487" i="1"/>
  <c r="P3488" i="1" s="1"/>
  <c r="P3551" i="1"/>
  <c r="P3552" i="1" s="1"/>
  <c r="P3615" i="1"/>
  <c r="P3616" i="1" s="1"/>
  <c r="P3647" i="1"/>
  <c r="P3648" i="1" s="1"/>
  <c r="P3711" i="1"/>
  <c r="P3712" i="1" s="1"/>
  <c r="P3743" i="1"/>
  <c r="P3744" i="1" s="1"/>
  <c r="P3775" i="1"/>
  <c r="P3776" i="1" s="1"/>
  <c r="P3807" i="1"/>
  <c r="P3808" i="1" s="1"/>
  <c r="P3839" i="1"/>
  <c r="P3840" i="1" s="1"/>
  <c r="P3871" i="1"/>
  <c r="P3872" i="1" s="1"/>
  <c r="P3903" i="1"/>
  <c r="P3904" i="1" s="1"/>
  <c r="P3967" i="1"/>
  <c r="P3968" i="1" s="1"/>
  <c r="P4031" i="1"/>
  <c r="P4032" i="1" s="1"/>
  <c r="P4063" i="1"/>
  <c r="P4064" i="1" s="1"/>
  <c r="P4095" i="1"/>
  <c r="P4096" i="1" s="1"/>
  <c r="P4127" i="1"/>
  <c r="P4128" i="1" s="1"/>
  <c r="P4159" i="1"/>
  <c r="P4160" i="1" s="1"/>
  <c r="P4191" i="1"/>
  <c r="P4192" i="1" s="1"/>
  <c r="P4287" i="1"/>
  <c r="P4288" i="1" s="1"/>
  <c r="P4319" i="1"/>
  <c r="P4320" i="1" s="1"/>
  <c r="P4383" i="1"/>
  <c r="P4384" i="1" s="1"/>
  <c r="P4415" i="1"/>
  <c r="P4416" i="1" s="1"/>
  <c r="P4479" i="1"/>
  <c r="P4480" i="1" s="1"/>
  <c r="P4511" i="1"/>
  <c r="P4512" i="1" s="1"/>
  <c r="P4543" i="1"/>
  <c r="P4544" i="1" s="1"/>
  <c r="P4575" i="1"/>
  <c r="P4576" i="1" s="1"/>
  <c r="P4639" i="1"/>
  <c r="P4640" i="1" s="1"/>
  <c r="P4671" i="1"/>
  <c r="P4672" i="1" s="1"/>
  <c r="P4735" i="1"/>
  <c r="P4736" i="1" s="1"/>
  <c r="P4767" i="1"/>
  <c r="P4768" i="1" s="1"/>
  <c r="P4799" i="1"/>
  <c r="P4800" i="1" s="1"/>
  <c r="P4863" i="1"/>
  <c r="P4864" i="1" s="1"/>
  <c r="P4959" i="1"/>
  <c r="P4960" i="1" s="1"/>
  <c r="P5023" i="1"/>
  <c r="P5024" i="1" s="1"/>
  <c r="P5087" i="1"/>
  <c r="P5088" i="1" s="1"/>
  <c r="P5119" i="1"/>
  <c r="P5120" i="1" s="1"/>
  <c r="P5151" i="1"/>
  <c r="P5152" i="1" s="1"/>
  <c r="P5183" i="1"/>
  <c r="P5184" i="1" s="1"/>
  <c r="P5215" i="1"/>
  <c r="P5216" i="1" s="1"/>
  <c r="P5247" i="1"/>
  <c r="P5248" i="1" s="1"/>
  <c r="P5343" i="1"/>
  <c r="P5344" i="1" s="1"/>
  <c r="P5375" i="1"/>
  <c r="P5376" i="1" s="1"/>
  <c r="P5439" i="1"/>
  <c r="P5440" i="1" s="1"/>
  <c r="P5471" i="1"/>
  <c r="P5472" i="1" s="1"/>
  <c r="P5535" i="1"/>
  <c r="P5536" i="1" s="1"/>
  <c r="P5567" i="1"/>
  <c r="P5568" i="1" s="1"/>
  <c r="P5599" i="1"/>
  <c r="P5600" i="1" s="1"/>
  <c r="P5759" i="1"/>
  <c r="P5760" i="1" s="1"/>
  <c r="P4" i="1"/>
  <c r="P2" i="1"/>
  <c r="E5628" i="1"/>
  <c r="E5612" i="1"/>
  <c r="E5596" i="1"/>
  <c r="E5580" i="1"/>
  <c r="E5564" i="1"/>
  <c r="E5548" i="1"/>
  <c r="E5532" i="1"/>
  <c r="E5516" i="1"/>
  <c r="E5500" i="1"/>
  <c r="E5484" i="1"/>
  <c r="E5468" i="1"/>
  <c r="E5452" i="1"/>
  <c r="E5436" i="1"/>
  <c r="E5420" i="1"/>
  <c r="E5404" i="1"/>
  <c r="E5388" i="1"/>
  <c r="E5372" i="1"/>
  <c r="E5356" i="1"/>
  <c r="E5340" i="1"/>
  <c r="E5324" i="1"/>
  <c r="E5308" i="1"/>
  <c r="E5292" i="1"/>
  <c r="E5276" i="1"/>
  <c r="E5260" i="1"/>
  <c r="E5244" i="1"/>
  <c r="E5228" i="1"/>
  <c r="E5212" i="1"/>
  <c r="E5196" i="1"/>
  <c r="E5180" i="1"/>
  <c r="E5164" i="1"/>
  <c r="E5148" i="1"/>
  <c r="E5132" i="1"/>
  <c r="E5116" i="1"/>
  <c r="E5100" i="1"/>
  <c r="E5084" i="1"/>
  <c r="E5068" i="1"/>
  <c r="E5052" i="1"/>
  <c r="E5036" i="1"/>
  <c r="E5020" i="1"/>
  <c r="E5004" i="1"/>
  <c r="E4988" i="1"/>
  <c r="E4972" i="1"/>
  <c r="E4956" i="1"/>
  <c r="E4692" i="1"/>
  <c r="E4676" i="1"/>
  <c r="E4660" i="1"/>
  <c r="E4644" i="1"/>
  <c r="E4628" i="1"/>
  <c r="E4612" i="1"/>
  <c r="E4596" i="1"/>
  <c r="E4556" i="1"/>
  <c r="E4540" i="1"/>
  <c r="E4484" i="1"/>
  <c r="E4468" i="1"/>
  <c r="E4452" i="1"/>
  <c r="E4436" i="1"/>
  <c r="E5772" i="1"/>
  <c r="E5756" i="1"/>
  <c r="E5740" i="1"/>
  <c r="E5724" i="1"/>
  <c r="E5708" i="1"/>
  <c r="E5692" i="1"/>
  <c r="E5668" i="1"/>
  <c r="E4932" i="1"/>
  <c r="E4916" i="1"/>
  <c r="E4900" i="1"/>
  <c r="E4884" i="1"/>
  <c r="E4868" i="1"/>
  <c r="E4852" i="1"/>
  <c r="E4836" i="1"/>
  <c r="E4820" i="1"/>
  <c r="E4804" i="1"/>
  <c r="E4788" i="1"/>
  <c r="E4772" i="1"/>
  <c r="E4756" i="1"/>
  <c r="E4740" i="1"/>
  <c r="E4724" i="1"/>
  <c r="E4708" i="1"/>
  <c r="E4516" i="1"/>
  <c r="E4500" i="1"/>
  <c r="E156" i="1"/>
  <c r="E220" i="1"/>
  <c r="E2764" i="1"/>
  <c r="E3340" i="1"/>
  <c r="E3740" i="1"/>
  <c r="E4492" i="1"/>
  <c r="E4588" i="1"/>
  <c r="E1788" i="1"/>
  <c r="E2844" i="1"/>
  <c r="E3028" i="1"/>
  <c r="E4092" i="1"/>
  <c r="E4356" i="1"/>
  <c r="E5652" i="1"/>
  <c r="E380" i="1"/>
  <c r="E2780" i="1"/>
  <c r="E3196" i="1"/>
  <c r="E4524" i="1"/>
  <c r="E4572" i="1"/>
  <c r="E3436" i="1"/>
  <c r="E4700" i="1"/>
  <c r="E4940" i="1"/>
  <c r="E268" i="1"/>
  <c r="E252" i="1"/>
  <c r="E236" i="1"/>
  <c r="E3052" i="1"/>
  <c r="E3036" i="1"/>
  <c r="E3020" i="1"/>
  <c r="E3004" i="1"/>
  <c r="E4364" i="1"/>
  <c r="E4348" i="1"/>
  <c r="E4332" i="1"/>
  <c r="E5676" i="1"/>
  <c r="E5660" i="1"/>
  <c r="E5644" i="1"/>
  <c r="E244" i="1"/>
  <c r="E2996" i="1"/>
  <c r="E3060" i="1"/>
  <c r="E5684" i="1"/>
  <c r="E2668" i="1"/>
  <c r="E2652" i="1"/>
  <c r="E3804" i="1"/>
  <c r="E3788" i="1"/>
  <c r="E3772" i="1"/>
  <c r="E3044" i="1"/>
  <c r="E4084" i="1"/>
  <c r="E4372" i="1"/>
  <c r="E2156" i="1"/>
  <c r="E2140" i="1"/>
  <c r="E2124" i="1"/>
  <c r="E2108" i="1"/>
  <c r="E2556" i="1"/>
  <c r="E2540" i="1"/>
  <c r="E300" i="1"/>
  <c r="E308" i="1"/>
  <c r="E124" i="1"/>
  <c r="E12" i="1"/>
  <c r="E4" i="1"/>
  <c r="E20" i="1"/>
  <c r="E36" i="1"/>
  <c r="E52" i="1"/>
  <c r="E68" i="1"/>
  <c r="E84" i="1"/>
  <c r="E100" i="1"/>
  <c r="E116" i="1"/>
  <c r="E28" i="1"/>
  <c r="E44" i="1"/>
  <c r="E60" i="1"/>
  <c r="E76" i="1"/>
  <c r="E92" i="1"/>
  <c r="E108" i="1"/>
  <c r="L2" i="1"/>
  <c r="L4" i="1" s="1"/>
  <c r="K3" i="1"/>
  <c r="L3" i="1"/>
  <c r="K6" i="1"/>
  <c r="K8" i="1" s="1"/>
  <c r="L6" i="1"/>
  <c r="L8" i="1" s="1"/>
  <c r="K7" i="1"/>
  <c r="L7" i="1"/>
  <c r="K10" i="1"/>
  <c r="L10" i="1"/>
  <c r="L12" i="1" s="1"/>
  <c r="K11" i="1"/>
  <c r="L11" i="1"/>
  <c r="K14" i="1"/>
  <c r="L14" i="1"/>
  <c r="L16" i="1" s="1"/>
  <c r="K15" i="1"/>
  <c r="L15" i="1"/>
  <c r="K2" i="1"/>
  <c r="K4" i="1" s="1"/>
  <c r="P2423" i="1" l="1"/>
  <c r="P2424" i="1" s="1"/>
  <c r="P4263" i="1"/>
  <c r="P4264" i="1" s="1"/>
  <c r="P3959" i="1"/>
  <c r="P3960" i="1" s="1"/>
  <c r="P4727" i="1"/>
  <c r="P4728" i="1" s="1"/>
  <c r="P2679" i="1"/>
  <c r="P2680" i="1" s="1"/>
  <c r="P583" i="1"/>
  <c r="P584" i="1" s="1"/>
  <c r="P2023" i="1"/>
  <c r="P2024" i="1" s="1"/>
  <c r="P2103" i="1"/>
  <c r="P2104" i="1" s="1"/>
  <c r="P2535" i="1"/>
  <c r="P2536" i="1" s="1"/>
  <c r="P2759" i="1"/>
  <c r="P2760" i="1" s="1"/>
  <c r="P2983" i="1"/>
  <c r="P2984" i="1" s="1"/>
  <c r="P3063" i="1"/>
  <c r="P3064" i="1" s="1"/>
  <c r="P1383" i="1"/>
  <c r="P1384" i="1" s="1"/>
  <c r="P1575" i="1"/>
  <c r="P1576" i="1" s="1"/>
  <c r="P4615" i="1"/>
  <c r="P4616" i="1" s="1"/>
  <c r="P5143" i="1"/>
  <c r="P5144" i="1" s="1"/>
  <c r="P4919" i="1"/>
  <c r="P4920" i="1" s="1"/>
  <c r="P431" i="1"/>
  <c r="P432" i="1" s="1"/>
  <c r="P367" i="1"/>
  <c r="P368" i="1" s="1"/>
  <c r="P551" i="1"/>
  <c r="P552" i="1" s="1"/>
  <c r="P3823" i="1"/>
  <c r="P3824" i="1" s="1"/>
  <c r="P527" i="1"/>
  <c r="P528" i="1" s="1"/>
  <c r="P503" i="1"/>
  <c r="P504" i="1" s="1"/>
  <c r="P479" i="1"/>
  <c r="P480" i="1" s="1"/>
  <c r="P351" i="1"/>
  <c r="P352" i="1" s="1"/>
  <c r="P327" i="1"/>
  <c r="P328" i="1" s="1"/>
  <c r="P3319" i="1"/>
  <c r="P3320" i="1" s="1"/>
  <c r="P5311" i="1"/>
  <c r="P5312" i="1" s="1"/>
  <c r="P5503" i="1"/>
  <c r="P5504" i="1" s="1"/>
  <c r="P5647" i="1"/>
  <c r="P5648" i="1" s="1"/>
  <c r="P5695" i="1"/>
  <c r="P5696" i="1" s="1"/>
  <c r="P5719" i="1"/>
  <c r="P5720" i="1" s="1"/>
  <c r="P5751" i="1"/>
  <c r="P5752" i="1" s="1"/>
  <c r="P623" i="1"/>
  <c r="P624" i="1" s="1"/>
  <c r="P711" i="1"/>
  <c r="P712" i="1" s="1"/>
  <c r="P727" i="1"/>
  <c r="P728" i="1" s="1"/>
  <c r="P807" i="1"/>
  <c r="P808" i="1" s="1"/>
  <c r="P863" i="1"/>
  <c r="P864" i="1" s="1"/>
  <c r="P1463" i="1"/>
  <c r="P1464" i="1" s="1"/>
  <c r="P1615" i="1"/>
  <c r="P1616" i="1" s="1"/>
  <c r="P1663" i="1"/>
  <c r="P1664" i="1" s="1"/>
  <c r="P1871" i="1"/>
  <c r="P1872" i="1" s="1"/>
  <c r="P2095" i="1"/>
  <c r="P2096" i="1" s="1"/>
  <c r="P2919" i="1"/>
  <c r="P2920" i="1" s="1"/>
  <c r="P3055" i="1"/>
  <c r="P3056" i="1" s="1"/>
  <c r="P3087" i="1"/>
  <c r="P3088" i="1" s="1"/>
  <c r="P3207" i="1"/>
  <c r="P3208" i="1" s="1"/>
  <c r="P3943" i="1"/>
  <c r="P3944" i="1" s="1"/>
  <c r="P4079" i="1"/>
  <c r="P4080" i="1" s="1"/>
  <c r="P4207" i="1"/>
  <c r="P4208" i="1" s="1"/>
  <c r="P5559" i="1"/>
  <c r="P5560" i="1" s="1"/>
  <c r="P4831" i="1"/>
  <c r="P4832" i="1" s="1"/>
  <c r="P3535" i="1"/>
  <c r="P3536" i="1" s="1"/>
  <c r="P5399" i="1"/>
  <c r="P5400" i="1" s="1"/>
  <c r="P5479" i="1"/>
  <c r="P5480" i="1" s="1"/>
  <c r="P1639" i="1"/>
  <c r="P1640" i="1" s="1"/>
  <c r="P1959" i="1"/>
  <c r="P1960" i="1" s="1"/>
  <c r="P2039" i="1"/>
  <c r="P2040" i="1" s="1"/>
  <c r="P2055" i="1"/>
  <c r="P2056" i="1" s="1"/>
  <c r="P2071" i="1"/>
  <c r="P2072" i="1" s="1"/>
  <c r="P2119" i="1"/>
  <c r="P2120" i="1" s="1"/>
  <c r="P2167" i="1"/>
  <c r="P2168" i="1" s="1"/>
  <c r="P2247" i="1"/>
  <c r="P2248" i="1" s="1"/>
  <c r="P2311" i="1"/>
  <c r="P2312" i="1" s="1"/>
  <c r="P2711" i="1"/>
  <c r="P2712" i="1" s="1"/>
  <c r="P2823" i="1"/>
  <c r="P2824" i="1" s="1"/>
  <c r="P2871" i="1"/>
  <c r="P2872" i="1" s="1"/>
  <c r="P3111" i="1"/>
  <c r="P3112" i="1" s="1"/>
  <c r="P3639" i="1"/>
  <c r="P3640" i="1" s="1"/>
  <c r="P4823" i="1"/>
  <c r="P4824" i="1" s="1"/>
  <c r="P4991" i="1"/>
  <c r="P4992" i="1" s="1"/>
  <c r="P407" i="1"/>
  <c r="P408" i="1" s="1"/>
  <c r="P359" i="1"/>
  <c r="P360" i="1" s="1"/>
  <c r="P335" i="1"/>
  <c r="P336" i="1" s="1"/>
  <c r="P4215" i="1"/>
  <c r="P4216" i="1" s="1"/>
  <c r="P2231" i="1"/>
  <c r="P2232" i="1" s="1"/>
  <c r="P2295" i="1"/>
  <c r="P2296" i="1" s="1"/>
  <c r="P2359" i="1"/>
  <c r="P2360" i="1" s="1"/>
  <c r="P2551" i="1"/>
  <c r="P2552" i="1" s="1"/>
  <c r="P2807" i="1"/>
  <c r="P2808" i="1" s="1"/>
  <c r="P615" i="1"/>
  <c r="P616" i="1" s="1"/>
  <c r="P1167" i="1"/>
  <c r="P1168" i="1" s="1"/>
  <c r="P1711" i="1"/>
  <c r="P1712" i="1" s="1"/>
  <c r="P3183" i="1"/>
  <c r="P3184" i="1" s="1"/>
  <c r="P3567" i="1"/>
  <c r="P3568" i="1" s="1"/>
  <c r="P3983" i="1"/>
  <c r="P3984" i="1" s="1"/>
  <c r="P5111" i="1"/>
  <c r="P5112" i="1" s="1"/>
  <c r="P199" i="1"/>
  <c r="P200" i="1" s="1"/>
  <c r="P135" i="1"/>
  <c r="P136" i="1" s="1"/>
  <c r="P87" i="1"/>
  <c r="P88" i="1" s="1"/>
  <c r="P5191" i="1"/>
  <c r="P5192" i="1" s="1"/>
  <c r="P5407" i="1"/>
  <c r="P5408" i="1" s="1"/>
  <c r="P871" i="1"/>
  <c r="P872" i="1" s="1"/>
  <c r="P1287" i="1"/>
  <c r="P1288" i="1" s="1"/>
  <c r="P1447" i="1"/>
  <c r="P1448" i="1" s="1"/>
  <c r="P5463" i="1"/>
  <c r="P5464" i="1" s="1"/>
  <c r="P2895" i="1"/>
  <c r="P2896" i="1" s="1"/>
  <c r="P1127" i="1"/>
  <c r="P1128" i="1" s="1"/>
  <c r="P2703" i="1"/>
  <c r="P2704" i="1" s="1"/>
  <c r="P39" i="1"/>
  <c r="P40" i="1" s="1"/>
  <c r="P5287" i="1"/>
  <c r="P5288" i="1" s="1"/>
  <c r="P5591" i="1"/>
  <c r="P5592" i="1" s="1"/>
  <c r="P575" i="1"/>
  <c r="P576" i="1" s="1"/>
  <c r="P775" i="1"/>
  <c r="P776" i="1" s="1"/>
  <c r="P1063" i="1"/>
  <c r="P1064" i="1" s="1"/>
  <c r="P2447" i="1"/>
  <c r="P2448" i="1" s="1"/>
  <c r="P4783" i="1"/>
  <c r="P4784" i="1" s="1"/>
  <c r="P743" i="1"/>
  <c r="P744" i="1" s="1"/>
  <c r="P903" i="1"/>
  <c r="P904" i="1" s="1"/>
  <c r="P935" i="1"/>
  <c r="P936" i="1" s="1"/>
  <c r="P967" i="1"/>
  <c r="P968" i="1" s="1"/>
  <c r="P1607" i="1"/>
  <c r="P1608" i="1" s="1"/>
  <c r="P2111" i="1"/>
  <c r="P2112" i="1" s="1"/>
  <c r="P519" i="1"/>
  <c r="P520" i="1" s="1"/>
  <c r="P471" i="1"/>
  <c r="P472" i="1" s="1"/>
  <c r="P95" i="1"/>
  <c r="P96" i="1" s="1"/>
  <c r="P111" i="1"/>
  <c r="P112" i="1" s="1"/>
  <c r="P47" i="1"/>
  <c r="P48" i="1" s="1"/>
  <c r="P1975" i="1"/>
  <c r="P1976" i="1" s="1"/>
  <c r="P4847" i="1"/>
  <c r="P4848" i="1" s="1"/>
  <c r="P4879" i="1"/>
  <c r="P4880" i="1" s="1"/>
  <c r="P159" i="1"/>
  <c r="P160" i="1" s="1"/>
  <c r="P2639" i="1"/>
  <c r="P2640" i="1" s="1"/>
  <c r="P3" i="1"/>
  <c r="P183" i="1"/>
  <c r="P184" i="1" s="1"/>
  <c r="P119" i="1"/>
  <c r="P120" i="1" s="1"/>
  <c r="P55" i="1"/>
  <c r="P56" i="1" s="1"/>
  <c r="P535" i="1"/>
  <c r="P536" i="1" s="1"/>
  <c r="P4471" i="1"/>
  <c r="P4472" i="1" s="1"/>
  <c r="P4391" i="1"/>
  <c r="P4392" i="1" s="1"/>
  <c r="P63" i="1"/>
  <c r="P64" i="1" s="1"/>
  <c r="P31" i="1"/>
  <c r="P32" i="1" s="1"/>
  <c r="P4711" i="1"/>
  <c r="P4712" i="1" s="1"/>
  <c r="P23" i="1"/>
  <c r="P24" i="1" s="1"/>
  <c r="P1039" i="1"/>
  <c r="P1040" i="1" s="1"/>
  <c r="P1135" i="1"/>
  <c r="P1136" i="1" s="1"/>
  <c r="P1487" i="1"/>
  <c r="P1488" i="1" s="1"/>
  <c r="P2735" i="1"/>
  <c r="P2736" i="1" s="1"/>
  <c r="P4975" i="1"/>
  <c r="P4976" i="1" s="1"/>
  <c r="P215" i="1"/>
  <c r="P216" i="1" s="1"/>
  <c r="P191" i="1"/>
  <c r="P192" i="1" s="1"/>
  <c r="P127" i="1"/>
  <c r="P128" i="1" s="1"/>
  <c r="P103" i="1"/>
  <c r="P104" i="1" s="1"/>
  <c r="P79" i="1"/>
  <c r="P80" i="1" s="1"/>
  <c r="P839" i="1"/>
  <c r="P840" i="1" s="1"/>
  <c r="P2215" i="1"/>
  <c r="P2216" i="1" s="1"/>
  <c r="P423" i="1"/>
  <c r="P424" i="1" s="1"/>
  <c r="P311" i="1"/>
  <c r="P312" i="1" s="1"/>
  <c r="P2127" i="1"/>
  <c r="P2128" i="1" s="1"/>
  <c r="P3695" i="1"/>
  <c r="P3696" i="1" s="1"/>
  <c r="P3727" i="1"/>
  <c r="P3728" i="1" s="1"/>
  <c r="P5231" i="1"/>
  <c r="P5232" i="1" s="1"/>
  <c r="P5263" i="1"/>
  <c r="P5264" i="1" s="1"/>
  <c r="P5295" i="1"/>
  <c r="P5296" i="1" s="1"/>
  <c r="P5455" i="1"/>
  <c r="P5456" i="1" s="1"/>
  <c r="P5551" i="1"/>
  <c r="P5552" i="1" s="1"/>
  <c r="P3701" i="1"/>
  <c r="P5327" i="1"/>
  <c r="P5328" i="1" s="1"/>
  <c r="P5423" i="1"/>
  <c r="P5424" i="1" s="1"/>
  <c r="P2415" i="1"/>
  <c r="P2416" i="1" s="1"/>
  <c r="P5359" i="1"/>
  <c r="P5360" i="1" s="1"/>
  <c r="P5391" i="1"/>
  <c r="P5392" i="1" s="1"/>
  <c r="P5583" i="1"/>
  <c r="P5584" i="1" s="1"/>
  <c r="P3685" i="1"/>
  <c r="P975" i="1"/>
  <c r="P976" i="1" s="1"/>
  <c r="P1071" i="1"/>
  <c r="P1072" i="1" s="1"/>
  <c r="P1263" i="1"/>
  <c r="P1264" i="1" s="1"/>
  <c r="P1359" i="1"/>
  <c r="P1360" i="1" s="1"/>
  <c r="P1967" i="1"/>
  <c r="P1968" i="1" s="1"/>
  <c r="P2063" i="1"/>
  <c r="P2064" i="1" s="1"/>
  <c r="P2255" i="1"/>
  <c r="P2256" i="1" s="1"/>
  <c r="P2319" i="1"/>
  <c r="P2320" i="1" s="1"/>
  <c r="P2831" i="1"/>
  <c r="P2832" i="1" s="1"/>
  <c r="P4375" i="1"/>
  <c r="P4376" i="1" s="1"/>
  <c r="P5135" i="1"/>
  <c r="P5136" i="1" s="1"/>
  <c r="P3549" i="1"/>
  <c r="P511" i="1"/>
  <c r="P512" i="1" s="1"/>
  <c r="P463" i="1"/>
  <c r="P464" i="1" s="1"/>
  <c r="P447" i="1"/>
  <c r="P448" i="1" s="1"/>
  <c r="P383" i="1"/>
  <c r="P384" i="1" s="1"/>
  <c r="P295" i="1"/>
  <c r="P296" i="1" s="1"/>
  <c r="P271" i="1"/>
  <c r="P272" i="1" s="1"/>
  <c r="P255" i="1"/>
  <c r="P256" i="1" s="1"/>
  <c r="P71" i="1"/>
  <c r="P72" i="1" s="1"/>
  <c r="P455" i="1"/>
  <c r="P456" i="1" s="1"/>
  <c r="P439" i="1"/>
  <c r="P440" i="1" s="1"/>
  <c r="P391" i="1"/>
  <c r="P392" i="1" s="1"/>
  <c r="P375" i="1"/>
  <c r="P376" i="1" s="1"/>
  <c r="P279" i="1"/>
  <c r="P280" i="1" s="1"/>
  <c r="P263" i="1"/>
  <c r="P264" i="1" s="1"/>
  <c r="P143" i="1"/>
  <c r="P144" i="1" s="1"/>
  <c r="P415" i="1"/>
  <c r="P416" i="1" s="1"/>
  <c r="P343" i="1"/>
  <c r="P344" i="1" s="1"/>
  <c r="P319" i="1"/>
  <c r="P320" i="1" s="1"/>
  <c r="P239" i="1"/>
  <c r="P240" i="1" s="1"/>
  <c r="P223" i="1"/>
  <c r="P224" i="1" s="1"/>
  <c r="P5" i="1"/>
  <c r="K12" i="1"/>
  <c r="P11" i="1" s="1"/>
  <c r="K16" i="1"/>
  <c r="P13" i="1" s="1"/>
  <c r="P7" i="1" l="1"/>
  <c r="P8" i="1" s="1"/>
  <c r="P15" i="1"/>
  <c r="P16" i="1" s="1"/>
</calcChain>
</file>

<file path=xl/sharedStrings.xml><?xml version="1.0" encoding="utf-8"?>
<sst xmlns="http://schemas.openxmlformats.org/spreadsheetml/2006/main" count="75316" uniqueCount="2838">
  <si>
    <t>Rogers School District</t>
  </si>
  <si>
    <t>Literacy</t>
  </si>
  <si>
    <t>2012</t>
  </si>
  <si>
    <t>All</t>
  </si>
  <si>
    <t>Achieving School</t>
  </si>
  <si>
    <t>3-Year Average</t>
  </si>
  <si>
    <t>Math</t>
  </si>
  <si>
    <t>TAGG</t>
  </si>
  <si>
    <t>Academics Plus School District</t>
  </si>
  <si>
    <t>Needs Improvement School</t>
  </si>
  <si>
    <t>Alma School District</t>
  </si>
  <si>
    <t>Alpena School District</t>
  </si>
  <si>
    <t>Ark. School For The Blind</t>
  </si>
  <si>
    <t>Ark. School For The Deaf</t>
  </si>
  <si>
    <t>Arkadelphia School District</t>
  </si>
  <si>
    <t>Arkansas Virtual Academy</t>
  </si>
  <si>
    <t>Armorel School District</t>
  </si>
  <si>
    <t>Ashdown School District</t>
  </si>
  <si>
    <t>Needs Improvement Focus School</t>
  </si>
  <si>
    <t>Met Year 1 Exit Criteria</t>
  </si>
  <si>
    <t>Atkins School District</t>
  </si>
  <si>
    <t>Augusta School District</t>
  </si>
  <si>
    <t>Bald Knob School District</t>
  </si>
  <si>
    <t>Barton-Lexa School District</t>
  </si>
  <si>
    <t>Batesville School District</t>
  </si>
  <si>
    <t>Bauxite School District</t>
  </si>
  <si>
    <t>Bay School District</t>
  </si>
  <si>
    <t>Bearden School District</t>
  </si>
  <si>
    <t>Beebe School District</t>
  </si>
  <si>
    <t>Benton County School Of Arts</t>
  </si>
  <si>
    <t>Benton School District</t>
  </si>
  <si>
    <t>Bentonville School District</t>
  </si>
  <si>
    <t>Bergman School District</t>
  </si>
  <si>
    <t>Berryville School District</t>
  </si>
  <si>
    <t>Bismarck School District</t>
  </si>
  <si>
    <t>Blevins School District</t>
  </si>
  <si>
    <t>Blytheville School District</t>
  </si>
  <si>
    <t>Needs Improvement Priority School</t>
  </si>
  <si>
    <t>Booneville School District</t>
  </si>
  <si>
    <t>Bradford School District</t>
  </si>
  <si>
    <t>Bradley School District</t>
  </si>
  <si>
    <t>Brinkley School District</t>
  </si>
  <si>
    <t>Brookland School District</t>
  </si>
  <si>
    <t>Bryant School District</t>
  </si>
  <si>
    <t>Buffalo Is. Central Sch. Dist.</t>
  </si>
  <si>
    <t>Cabot School District</t>
  </si>
  <si>
    <t>Caddo Hills School District</t>
  </si>
  <si>
    <t>Calico Rock School District</t>
  </si>
  <si>
    <t>Camden Fairview School Dist.</t>
  </si>
  <si>
    <t>Carlisle School District</t>
  </si>
  <si>
    <t>Cave City School District</t>
  </si>
  <si>
    <t>Cedar Ridge School District</t>
  </si>
  <si>
    <t>Cedarville School District</t>
  </si>
  <si>
    <t>Centerpoint School District</t>
  </si>
  <si>
    <t>Charleston School District</t>
  </si>
  <si>
    <t>Clarendon School District</t>
  </si>
  <si>
    <t>Clarksville School District</t>
  </si>
  <si>
    <t>Cleveland County School Dist.</t>
  </si>
  <si>
    <t>Clinton School District</t>
  </si>
  <si>
    <t>Exemplary</t>
  </si>
  <si>
    <t>Met Criteria for Classification for 2012</t>
  </si>
  <si>
    <t>Concord School District</t>
  </si>
  <si>
    <t>Conway School District</t>
  </si>
  <si>
    <t>Corning School District</t>
  </si>
  <si>
    <t>Cossatot River School Dist</t>
  </si>
  <si>
    <t>Cotter School District</t>
  </si>
  <si>
    <t>County Line School District</t>
  </si>
  <si>
    <t>Cross County School District</t>
  </si>
  <si>
    <t>Crossett School District</t>
  </si>
  <si>
    <t>Cutter-Morning Star Sch. Dist.</t>
  </si>
  <si>
    <t>Danville School District</t>
  </si>
  <si>
    <t>Dardanelle School District</t>
  </si>
  <si>
    <t>Decatur School District</t>
  </si>
  <si>
    <t>Deer/Mt. Judea School District</t>
  </si>
  <si>
    <t>Dequeen School District</t>
  </si>
  <si>
    <t>Dermott School District</t>
  </si>
  <si>
    <t>Des Arc School District</t>
  </si>
  <si>
    <t>Dewitt School District</t>
  </si>
  <si>
    <t>Dierks School District</t>
  </si>
  <si>
    <t>Dollarway School District</t>
  </si>
  <si>
    <t>Dover School District</t>
  </si>
  <si>
    <t>Dreamland Academy</t>
  </si>
  <si>
    <t>Drew Central School District</t>
  </si>
  <si>
    <t>Dumas School District</t>
  </si>
  <si>
    <t>Earle School District</t>
  </si>
  <si>
    <t>East End School District</t>
  </si>
  <si>
    <t>East Poinsett Co. School Dist.</t>
  </si>
  <si>
    <t>El Dorado School District</t>
  </si>
  <si>
    <t>Elkins School District</t>
  </si>
  <si>
    <t>Emerson-Taylor School District</t>
  </si>
  <si>
    <t>England School District</t>
  </si>
  <si>
    <t>Estem Middle Public Charter</t>
  </si>
  <si>
    <t>Eureka Springs School District</t>
  </si>
  <si>
    <t>Farmington School District</t>
  </si>
  <si>
    <t>Fayetteville School District</t>
  </si>
  <si>
    <t>Flippin School District</t>
  </si>
  <si>
    <t>Fordyce School District</t>
  </si>
  <si>
    <t>Foreman School District</t>
  </si>
  <si>
    <t>Forrest City School District</t>
  </si>
  <si>
    <t>Fort Smith School District</t>
  </si>
  <si>
    <t>Fouke School District</t>
  </si>
  <si>
    <t>Fountain Lake School District</t>
  </si>
  <si>
    <t>Genoa Central School District</t>
  </si>
  <si>
    <t>Gentry School District</t>
  </si>
  <si>
    <t>Glen Rose School District</t>
  </si>
  <si>
    <t>Gosnell School District</t>
  </si>
  <si>
    <t>Gravette School District</t>
  </si>
  <si>
    <t>Green Forest School District</t>
  </si>
  <si>
    <t>Greenbrier School District</t>
  </si>
  <si>
    <t>Greene Co. Tech School Dist.</t>
  </si>
  <si>
    <t>Greenland School District</t>
  </si>
  <si>
    <t>Greenwood School District</t>
  </si>
  <si>
    <t>Gurdon School District</t>
  </si>
  <si>
    <t>Guy-Perkins School District</t>
  </si>
  <si>
    <t>Hackett School District</t>
  </si>
  <si>
    <t>Hamburg School District</t>
  </si>
  <si>
    <t>Hampton School District</t>
  </si>
  <si>
    <t>Harrisburg School District</t>
  </si>
  <si>
    <t>Harrison School District</t>
  </si>
  <si>
    <t>Hartford School District</t>
  </si>
  <si>
    <t>Hazen School District</t>
  </si>
  <si>
    <t>Heber Springs School District</t>
  </si>
  <si>
    <t>Hector School District</t>
  </si>
  <si>
    <t>Helena/ W.Helena School Dist.</t>
  </si>
  <si>
    <t>Hermitage School District</t>
  </si>
  <si>
    <t>Highland School District</t>
  </si>
  <si>
    <t>Hillcrest School District</t>
  </si>
  <si>
    <t>Hope School District</t>
  </si>
  <si>
    <t>Horatio School District</t>
  </si>
  <si>
    <t>Hot Springs School District</t>
  </si>
  <si>
    <t>Hoxie School District</t>
  </si>
  <si>
    <t>Hughes School District</t>
  </si>
  <si>
    <t>Huntsville School District</t>
  </si>
  <si>
    <t>Imboden Charter School Dist</t>
  </si>
  <si>
    <t>Izard Co. Cons. School Dist.</t>
  </si>
  <si>
    <t>Jackson Co. School District</t>
  </si>
  <si>
    <t>Jacksonville Lighthouse Charte</t>
  </si>
  <si>
    <t>Jasper School District</t>
  </si>
  <si>
    <t>Jessieville School District</t>
  </si>
  <si>
    <t>Jonesboro School District</t>
  </si>
  <si>
    <t>Junction City School District</t>
  </si>
  <si>
    <t>Kipp Delta Public Schools</t>
  </si>
  <si>
    <t>Kirby School District</t>
  </si>
  <si>
    <t>Lake Hamilton School District</t>
  </si>
  <si>
    <t>Lakeside School Dist(Chicot)</t>
  </si>
  <si>
    <t>Lamar School District</t>
  </si>
  <si>
    <t>Lavaca School District</t>
  </si>
  <si>
    <t>Lawrence County School Distric</t>
  </si>
  <si>
    <t>Lead Hill School District</t>
  </si>
  <si>
    <t>Lee County School District</t>
  </si>
  <si>
    <t>Lincoln School District</t>
  </si>
  <si>
    <t>Lisa Academy</t>
  </si>
  <si>
    <t>Lisa Academy North</t>
  </si>
  <si>
    <t>Little Rock Preparatory Academ</t>
  </si>
  <si>
    <t>Little Rock School District</t>
  </si>
  <si>
    <t>Lonoke School District</t>
  </si>
  <si>
    <t>Magazine School District</t>
  </si>
  <si>
    <t>Magnet Cove School Dist.</t>
  </si>
  <si>
    <t>Magnolia School District</t>
  </si>
  <si>
    <t>Malvern School District</t>
  </si>
  <si>
    <t>Mammoth Spring School District</t>
  </si>
  <si>
    <t>Manila School District</t>
  </si>
  <si>
    <t>Mansfield School District</t>
  </si>
  <si>
    <t>Marion School District</t>
  </si>
  <si>
    <t>Marked Tree School District</t>
  </si>
  <si>
    <t>Marmaduke School District</t>
  </si>
  <si>
    <t>Mayflower School District</t>
  </si>
  <si>
    <t>Maynard School District</t>
  </si>
  <si>
    <t>Mccrory School District</t>
  </si>
  <si>
    <t>Mcgehee School District</t>
  </si>
  <si>
    <t>Melbourne School District</t>
  </si>
  <si>
    <t>Mena School District</t>
  </si>
  <si>
    <t>Midland School District</t>
  </si>
  <si>
    <t>Mineral Springs School Dist.</t>
  </si>
  <si>
    <t>Monticello School District</t>
  </si>
  <si>
    <t>Mount Ida School District</t>
  </si>
  <si>
    <t>Mountain Home School District</t>
  </si>
  <si>
    <t>Mountain Pine School District</t>
  </si>
  <si>
    <t>Mountain View School District</t>
  </si>
  <si>
    <t>Mountainburg School District</t>
  </si>
  <si>
    <t>Mt. Vernon/Enola School Dist.</t>
  </si>
  <si>
    <t>Mulberry School District</t>
  </si>
  <si>
    <t>N. Little Rock School District</t>
  </si>
  <si>
    <t>Nashville School District</t>
  </si>
  <si>
    <t>Nemo Vista School District</t>
  </si>
  <si>
    <t>Nettleton School District</t>
  </si>
  <si>
    <t>Nevada School District</t>
  </si>
  <si>
    <t>Newport School District</t>
  </si>
  <si>
    <t>Norfork School District</t>
  </si>
  <si>
    <t>Norphlet School District</t>
  </si>
  <si>
    <t>Omaha School District</t>
  </si>
  <si>
    <t>Osceola School District</t>
  </si>
  <si>
    <t>Ouachita River School District</t>
  </si>
  <si>
    <t>Ouachita School District</t>
  </si>
  <si>
    <t>Ozark Mountain School District</t>
  </si>
  <si>
    <t>Ozark School District</t>
  </si>
  <si>
    <t>Palestine-Wheatley Sch. Dist.</t>
  </si>
  <si>
    <t>Pangburn School District</t>
  </si>
  <si>
    <t>Paragould School District</t>
  </si>
  <si>
    <t>Paris School District</t>
  </si>
  <si>
    <t>Parkers Chapel School Dist.</t>
  </si>
  <si>
    <t>Pea Ridge School District</t>
  </si>
  <si>
    <t>Perryville School District</t>
  </si>
  <si>
    <t>Piggott School District</t>
  </si>
  <si>
    <t>Pine Bluff School District</t>
  </si>
  <si>
    <t>Pocahontas School District</t>
  </si>
  <si>
    <t>Pottsville School District</t>
  </si>
  <si>
    <t>Poyen School District</t>
  </si>
  <si>
    <t>Prairie Grove School District</t>
  </si>
  <si>
    <t>Prescott School District</t>
  </si>
  <si>
    <t>Pulaski Co. Spec. School Dist.</t>
  </si>
  <si>
    <t>Met Criteria for Classification for 2013</t>
  </si>
  <si>
    <t>Quitman School District</t>
  </si>
  <si>
    <t>Rector School District</t>
  </si>
  <si>
    <t>Riverside School District</t>
  </si>
  <si>
    <t>Riverview School District</t>
  </si>
  <si>
    <t>Rose Bud School District</t>
  </si>
  <si>
    <t>Russellville School District</t>
  </si>
  <si>
    <t>Salem School District</t>
  </si>
  <si>
    <t>Scranton School District</t>
  </si>
  <si>
    <t>Searcy County School District</t>
  </si>
  <si>
    <t>Searcy School District</t>
  </si>
  <si>
    <t>Sheridan School District</t>
  </si>
  <si>
    <t>Shirley School District</t>
  </si>
  <si>
    <t>Siloam Springs School District</t>
  </si>
  <si>
    <t>Sloan-Hendrix School Dist.</t>
  </si>
  <si>
    <t>Smackover School District</t>
  </si>
  <si>
    <t>So. Conway Co. School District</t>
  </si>
  <si>
    <t>So. Miss. County School Dist.</t>
  </si>
  <si>
    <t>South Pike County School Dist</t>
  </si>
  <si>
    <t>Spring Hill School District</t>
  </si>
  <si>
    <t>Springdale School District</t>
  </si>
  <si>
    <t>Star City School District</t>
  </si>
  <si>
    <t>Stephens School District</t>
  </si>
  <si>
    <t>Strong-Huttig School District</t>
  </si>
  <si>
    <t>Stuttgart School District</t>
  </si>
  <si>
    <t>Texarkana School District</t>
  </si>
  <si>
    <t>Trumann School District</t>
  </si>
  <si>
    <t>Two Rivers School District</t>
  </si>
  <si>
    <t>Valley Springs School District</t>
  </si>
  <si>
    <t>Valley View School District</t>
  </si>
  <si>
    <t>Van Buren School District</t>
  </si>
  <si>
    <t>Vilonia School District</t>
  </si>
  <si>
    <t>Viola School District</t>
  </si>
  <si>
    <t>Waldron School District</t>
  </si>
  <si>
    <t>Warren School District</t>
  </si>
  <si>
    <t>Watson Chapel School District</t>
  </si>
  <si>
    <t>West Fork School District</t>
  </si>
  <si>
    <t>West Memphis School District</t>
  </si>
  <si>
    <t>Western Yell Co. School Dist.</t>
  </si>
  <si>
    <t>White Co. Central School Dist.</t>
  </si>
  <si>
    <t>White Hall School District</t>
  </si>
  <si>
    <t>Wonderview School District</t>
  </si>
  <si>
    <t>Woodlawn School District</t>
  </si>
  <si>
    <t>Wynne School District</t>
  </si>
  <si>
    <t>Yellville-Summit School Dist.</t>
  </si>
  <si>
    <t>School LEA</t>
  </si>
  <si>
    <t>District Name</t>
  </si>
  <si>
    <t>School Name</t>
  </si>
  <si>
    <t>Garfield Elementary School</t>
  </si>
  <si>
    <t>Academics Plus Charter School</t>
  </si>
  <si>
    <t>Alma Intermediate School</t>
  </si>
  <si>
    <t>Alma Middle School</t>
  </si>
  <si>
    <t>Alma Primary School</t>
  </si>
  <si>
    <t>Alpena Elementary School</t>
  </si>
  <si>
    <t>Ark. School For The Blind Elem</t>
  </si>
  <si>
    <t>Ark. School For The Deaf Elem.</t>
  </si>
  <si>
    <t>Peake Elementary School</t>
  </si>
  <si>
    <t>Goza Middle School</t>
  </si>
  <si>
    <t>Arkansas Virtual Academy Jr</t>
  </si>
  <si>
    <t>Armorel Elementary School</t>
  </si>
  <si>
    <t>L.F. Henderson Interm. Sch.</t>
  </si>
  <si>
    <t>Ashdown Junior High School</t>
  </si>
  <si>
    <t>Atkins Elementary School</t>
  </si>
  <si>
    <t>Atkins Middle School</t>
  </si>
  <si>
    <t>Augusta Elementary School</t>
  </si>
  <si>
    <t>H.L. Lubker Elementary School</t>
  </si>
  <si>
    <t>Bald Knob Middle School</t>
  </si>
  <si>
    <t>Barton Elementary School</t>
  </si>
  <si>
    <t>Central Magnet Math &amp; Science</t>
  </si>
  <si>
    <t>West Magnet School</t>
  </si>
  <si>
    <t>Batesville Junior High School</t>
  </si>
  <si>
    <t>Eagle Mountain Magnet School</t>
  </si>
  <si>
    <t>Sulphur Rock Magnet School</t>
  </si>
  <si>
    <t>Pine Haven Elementary School</t>
  </si>
  <si>
    <t>Bay Elementary School</t>
  </si>
  <si>
    <t>Bearden Elementary School</t>
  </si>
  <si>
    <t>Beebe Elementary School</t>
  </si>
  <si>
    <t>Beebe Junior High School</t>
  </si>
  <si>
    <t>Beebe Middle School</t>
  </si>
  <si>
    <t>Badger Elementary</t>
  </si>
  <si>
    <t>Beebe Early Childhood</t>
  </si>
  <si>
    <t>Benton County School Of Arts/Elem./Mid</t>
  </si>
  <si>
    <t>Caldwell Elementary School</t>
  </si>
  <si>
    <t>Angie Grant Elementary School</t>
  </si>
  <si>
    <t>Perrin Elementary School</t>
  </si>
  <si>
    <t>Ringgold Elementary School</t>
  </si>
  <si>
    <t>Benton Middle School</t>
  </si>
  <si>
    <t>Thomas Jefferson Elem. School</t>
  </si>
  <si>
    <t>Washington Junior High School</t>
  </si>
  <si>
    <t>R.E. Baker Elementary School</t>
  </si>
  <si>
    <t>Old High Middle School</t>
  </si>
  <si>
    <t>Sugar Creek Elementary School</t>
  </si>
  <si>
    <t>Apple Glen Elementary School</t>
  </si>
  <si>
    <t>Spring Hill Middle School</t>
  </si>
  <si>
    <t>Elm Tree Elementary School</t>
  </si>
  <si>
    <t>Lincoln Junior High School</t>
  </si>
  <si>
    <t>Mary Mae Jones Elem. School</t>
  </si>
  <si>
    <t>Central Park At Morning Star</t>
  </si>
  <si>
    <t>Ruth Barker Middle School</t>
  </si>
  <si>
    <t>Centerton Gamble Elementary</t>
  </si>
  <si>
    <t>Cooper Elementary School</t>
  </si>
  <si>
    <t>Bergman Elementary School</t>
  </si>
  <si>
    <t>Bergman Middle School</t>
  </si>
  <si>
    <t>Berryville Elementary School</t>
  </si>
  <si>
    <t>Berryville Middle School</t>
  </si>
  <si>
    <t>Berryville Intermediate Sch</t>
  </si>
  <si>
    <t>Bismarck Elementary School</t>
  </si>
  <si>
    <t>Bismarck Middle School</t>
  </si>
  <si>
    <t>Blevins Elementary School</t>
  </si>
  <si>
    <t>Central Elementary School</t>
  </si>
  <si>
    <t>Blytheville Kindergarten Ctr</t>
  </si>
  <si>
    <t>Blytheville Primary School</t>
  </si>
  <si>
    <t>Blytheville Intermediate Sch</t>
  </si>
  <si>
    <t>Blytheville Middle School</t>
  </si>
  <si>
    <t>Booneville Elementary School</t>
  </si>
  <si>
    <t>Booneville Jr High School</t>
  </si>
  <si>
    <t>Bradford Elementary School</t>
  </si>
  <si>
    <t>Bradley Elementary School</t>
  </si>
  <si>
    <t>C.B. Partee Elementary School</t>
  </si>
  <si>
    <t>Brookland Elementary School</t>
  </si>
  <si>
    <t>Brookland Middle School</t>
  </si>
  <si>
    <t>Bryant Elementary School</t>
  </si>
  <si>
    <t>Salem Elementary School</t>
  </si>
  <si>
    <t>Robert L. Davis Elem. School</t>
  </si>
  <si>
    <t>Springhill Elementary School</t>
  </si>
  <si>
    <t>Bryant Middle School</t>
  </si>
  <si>
    <t>Collegeville Elementary School</t>
  </si>
  <si>
    <t>Bethel Middle School</t>
  </si>
  <si>
    <t>Hurricane Creek Elementary</t>
  </si>
  <si>
    <t>Paron Elementary School</t>
  </si>
  <si>
    <t>Buffalo Is. Central West Elem.</t>
  </si>
  <si>
    <t>Buffalo Is. Central East Elem.</t>
  </si>
  <si>
    <t>Buffalo Is. Central Jhs</t>
  </si>
  <si>
    <t>Eastside Elementary School</t>
  </si>
  <si>
    <t>Cabot Junior High South</t>
  </si>
  <si>
    <t>Westside Elementary School</t>
  </si>
  <si>
    <t>Southside Elementary School</t>
  </si>
  <si>
    <t>Northside Elementary School</t>
  </si>
  <si>
    <t>Ward Central Elementary</t>
  </si>
  <si>
    <t>Cabot Middle School South</t>
  </si>
  <si>
    <t>Cabot Junior High North</t>
  </si>
  <si>
    <t>Cabot Middle School North</t>
  </si>
  <si>
    <t>Magness Creek Elementary</t>
  </si>
  <si>
    <t>Stagecoach Elementary School</t>
  </si>
  <si>
    <t>Caddo Hills Elementary School</t>
  </si>
  <si>
    <t>Calico Rock Elementary School</t>
  </si>
  <si>
    <t>Camden Fairview Intermediate</t>
  </si>
  <si>
    <t>Camden Fairview Middle School</t>
  </si>
  <si>
    <t>Carlisle Elementary School</t>
  </si>
  <si>
    <t>Cave City Elementary School</t>
  </si>
  <si>
    <t>Evening Shade Math &amp; Science Academy</t>
  </si>
  <si>
    <t>Cave City Middle School</t>
  </si>
  <si>
    <t>Cave City Intermediate School</t>
  </si>
  <si>
    <t>Cord-Charlotte Elem. School</t>
  </si>
  <si>
    <t>Newark Elementary School</t>
  </si>
  <si>
    <t>Cedarville Elementary School</t>
  </si>
  <si>
    <t>Cedarville Middle School</t>
  </si>
  <si>
    <t>Centerpoint Intermediate Sch</t>
  </si>
  <si>
    <t>Charleston Elementary School</t>
  </si>
  <si>
    <t>Clarendon Elementary School</t>
  </si>
  <si>
    <t>Pyron Elementary School</t>
  </si>
  <si>
    <t>Kraus Middle School</t>
  </si>
  <si>
    <t>Clarksville Primary School</t>
  </si>
  <si>
    <t>Clarksville Junior High School</t>
  </si>
  <si>
    <t>Kingsland Elementary School</t>
  </si>
  <si>
    <t>Rison Elementary School</t>
  </si>
  <si>
    <t>Clinton Intermediate School</t>
  </si>
  <si>
    <t>Clinton Jr High School</t>
  </si>
  <si>
    <t>Concord Elementary School</t>
  </si>
  <si>
    <t>Ida Burns Elementary School</t>
  </si>
  <si>
    <t>Sallie Cone Elementary School</t>
  </si>
  <si>
    <t>Ellen Smith Elementary School</t>
  </si>
  <si>
    <t>Carl Stuart Middle School</t>
  </si>
  <si>
    <t>Julia Lee Moore Elem. School</t>
  </si>
  <si>
    <t>Florence Mattison Elem. School</t>
  </si>
  <si>
    <t>Marguerite Vann Elem. School</t>
  </si>
  <si>
    <t>Jim Stone Elementary School</t>
  </si>
  <si>
    <t>Theodore Jones Elem. School</t>
  </si>
  <si>
    <t>Bob Courtway Middle School</t>
  </si>
  <si>
    <t>Ruth Doyle Intermediate School</t>
  </si>
  <si>
    <t>Ray/Phyllis Simon Intermediate</t>
  </si>
  <si>
    <t>Woodrow Cummins Elementary Sch</t>
  </si>
  <si>
    <t>Park Elementary School</t>
  </si>
  <si>
    <t>Umpire Elementary School</t>
  </si>
  <si>
    <t>Van Cove Elementary School</t>
  </si>
  <si>
    <t>Wickes Elementary School</t>
  </si>
  <si>
    <t>Amanda Gist Elementary School</t>
  </si>
  <si>
    <t>County Line Elementary School</t>
  </si>
  <si>
    <t>Covenant Keepers Charter</t>
  </si>
  <si>
    <t>Cross County Elementary</t>
  </si>
  <si>
    <t>Crossett Elementary School</t>
  </si>
  <si>
    <t>Crossett Middle School</t>
  </si>
  <si>
    <t>Cutter-Morning Star Elem. Sch.</t>
  </si>
  <si>
    <t>S.C. Tucker Elementary School</t>
  </si>
  <si>
    <t>Danville Middle School</t>
  </si>
  <si>
    <t>Dardanelle Elementary School</t>
  </si>
  <si>
    <t>Dardanelle Middle School</t>
  </si>
  <si>
    <t>Dardanelle Primary School</t>
  </si>
  <si>
    <t>Decatur Northside Elementary</t>
  </si>
  <si>
    <t>Deer Elementary School</t>
  </si>
  <si>
    <t>Mount Judea Elementary School</t>
  </si>
  <si>
    <t>Dequeen Elementary School</t>
  </si>
  <si>
    <t>Dequeen Primary</t>
  </si>
  <si>
    <t>Dequeen Middle School</t>
  </si>
  <si>
    <t>Lockesburg Elementary School</t>
  </si>
  <si>
    <t>Dermott Elementary School</t>
  </si>
  <si>
    <t>Des Arc Elementary School</t>
  </si>
  <si>
    <t>Dewitt Elementary School</t>
  </si>
  <si>
    <t>Dewitt Middle School</t>
  </si>
  <si>
    <t>Gillett Elementary School</t>
  </si>
  <si>
    <t>Joann Walters Elementary Sch</t>
  </si>
  <si>
    <t>Altheimer-Martin Elementary</t>
  </si>
  <si>
    <t>Matthews Elementary School</t>
  </si>
  <si>
    <t>Robert F Morehead Middle Schoo</t>
  </si>
  <si>
    <t>Townsend Park Elementary Schoo</t>
  </si>
  <si>
    <t>Dover Middle School</t>
  </si>
  <si>
    <t>Dover Elementary School</t>
  </si>
  <si>
    <t>Drew Central Elem. School</t>
  </si>
  <si>
    <t>Drew Central Middle School</t>
  </si>
  <si>
    <t>Dumas Junior High School</t>
  </si>
  <si>
    <t>Reed Elementary School</t>
  </si>
  <si>
    <t>Earle Elementary School</t>
  </si>
  <si>
    <t>Anne Watson Elementary School</t>
  </si>
  <si>
    <t>Lepanto Elementary</t>
  </si>
  <si>
    <t>Tyronza Elementary</t>
  </si>
  <si>
    <t>Hugh Goodwin Elementary School</t>
  </si>
  <si>
    <t>Northwest Elementary School</t>
  </si>
  <si>
    <t>Retta Brown Elementary School</t>
  </si>
  <si>
    <t>Yocum Elementary School</t>
  </si>
  <si>
    <t>Barton Jr. High School</t>
  </si>
  <si>
    <t>Washington Middle School</t>
  </si>
  <si>
    <t>Union Elementary School</t>
  </si>
  <si>
    <t>Elkins Elementary School</t>
  </si>
  <si>
    <t>Elkins Middle School</t>
  </si>
  <si>
    <t>Elkins Elem. Primary School</t>
  </si>
  <si>
    <t>Emerson Elementary School</t>
  </si>
  <si>
    <t>Taylor Elementary School</t>
  </si>
  <si>
    <t>England Elementary School</t>
  </si>
  <si>
    <t>E-Stem Public Charter Elem. School</t>
  </si>
  <si>
    <t>E-Stem Public Charter Middle Sch.</t>
  </si>
  <si>
    <t>Eureka Springs Elem. School</t>
  </si>
  <si>
    <t>Eureka Springs Middle School</t>
  </si>
  <si>
    <t>George R Ledbetter Intermediate</t>
  </si>
  <si>
    <t>Asbell Elementary School</t>
  </si>
  <si>
    <t>Butterfield Elementary School</t>
  </si>
  <si>
    <t>Happy Hollow Elementary School</t>
  </si>
  <si>
    <t>Leverett Elementary School</t>
  </si>
  <si>
    <t>Root Elementary School</t>
  </si>
  <si>
    <t>Washington Elementary School</t>
  </si>
  <si>
    <t>Holcomb Elementary School</t>
  </si>
  <si>
    <t>Vandergriff Elementary School</t>
  </si>
  <si>
    <t>Mcnair Middle School</t>
  </si>
  <si>
    <t>Holt Middle School</t>
  </si>
  <si>
    <t>Owl Creek School</t>
  </si>
  <si>
    <t>Flippin Elementary School</t>
  </si>
  <si>
    <t>Flippin Middle School</t>
  </si>
  <si>
    <t>Fordyce Elementary Schools</t>
  </si>
  <si>
    <t>Fordyce Middle School</t>
  </si>
  <si>
    <t>Oscar Hamilton Elementary Sch</t>
  </si>
  <si>
    <t>Forrest City Jr. High</t>
  </si>
  <si>
    <t>Stewart Elementary School</t>
  </si>
  <si>
    <t>Lincoln Academy Of Excellence</t>
  </si>
  <si>
    <t>Ballman Elementary School</t>
  </si>
  <si>
    <t>Barling Elementary School</t>
  </si>
  <si>
    <t>Beard Elementary School</t>
  </si>
  <si>
    <t>Bonneville Elementary School</t>
  </si>
  <si>
    <t>Carnall Elementary School</t>
  </si>
  <si>
    <t>Cavanaugh Elementary School</t>
  </si>
  <si>
    <t>Fairview Elementary School</t>
  </si>
  <si>
    <t>Howard Elementary School</t>
  </si>
  <si>
    <t>Raymond F. Orr Elem. School</t>
  </si>
  <si>
    <t>Albert Pike Elementary School</t>
  </si>
  <si>
    <t>Spradling Elementary School</t>
  </si>
  <si>
    <t>Sunnymede Elementary School</t>
  </si>
  <si>
    <t>Sutton Elementary School</t>
  </si>
  <si>
    <t>Trusty Elementary School</t>
  </si>
  <si>
    <t>L. A. Chaffin Jr. High School</t>
  </si>
  <si>
    <t>William O. Darby Jr. High Sch.</t>
  </si>
  <si>
    <t>Dora Kimmons Jr. High School</t>
  </si>
  <si>
    <t>Ramsey Junior High School</t>
  </si>
  <si>
    <t>John P. Woods Elem. School</t>
  </si>
  <si>
    <t>Harry C. Morrison Elem. School</t>
  </si>
  <si>
    <t>Elmer H. Cook Elem. School</t>
  </si>
  <si>
    <t>Tilles Elementary School</t>
  </si>
  <si>
    <t>Euper Lane Elementary School</t>
  </si>
  <si>
    <t>Fouke Elementary School</t>
  </si>
  <si>
    <t>Paulette Smith Middle School</t>
  </si>
  <si>
    <t>Fountain Lake Elementary</t>
  </si>
  <si>
    <t>Fountain Lake Middle School</t>
  </si>
  <si>
    <t>Genoa Central Elem. School</t>
  </si>
  <si>
    <t>Gary E. Cobb Middle School</t>
  </si>
  <si>
    <t>Gentry Intermediate School</t>
  </si>
  <si>
    <t>Gentry Middle School</t>
  </si>
  <si>
    <t>Gentry Primary School</t>
  </si>
  <si>
    <t>Glen Rose Elementary School</t>
  </si>
  <si>
    <t>Glen Rose Middle School</t>
  </si>
  <si>
    <t>Gosnell Elementary School</t>
  </si>
  <si>
    <t>Glenn Duffy Elementary School</t>
  </si>
  <si>
    <t>Gravette Middle School</t>
  </si>
  <si>
    <t>Gravette Upper Elementary</t>
  </si>
  <si>
    <t>Green Forest Intermed School</t>
  </si>
  <si>
    <t>Greenbrier Eastside Elementary</t>
  </si>
  <si>
    <t>Greenbrier Middle School</t>
  </si>
  <si>
    <t>Greenbrier Westside Elementary</t>
  </si>
  <si>
    <t>Greenbrier Wooster Elementary</t>
  </si>
  <si>
    <t>Greene Cty Tech Elem. School</t>
  </si>
  <si>
    <t>Greene Co. Tech Interm. School</t>
  </si>
  <si>
    <t>Greene Co. Tech Primary School</t>
  </si>
  <si>
    <t>Greenland Elementary School</t>
  </si>
  <si>
    <t>Greenland Middle School</t>
  </si>
  <si>
    <t>Westwood Elementary School</t>
  </si>
  <si>
    <t>East Hills Middle School</t>
  </si>
  <si>
    <t>East Pointe Elementary School</t>
  </si>
  <si>
    <t>Gurdon Primary School</t>
  </si>
  <si>
    <t>Cabe Middle School</t>
  </si>
  <si>
    <t>Guy-Perkins Elementary School</t>
  </si>
  <si>
    <t>Hackett Elementary School</t>
  </si>
  <si>
    <t>Hamburg Middle School</t>
  </si>
  <si>
    <t>Portland Elementary School</t>
  </si>
  <si>
    <t>Hampton Elementary School</t>
  </si>
  <si>
    <t>Sparkman Elementary School</t>
  </si>
  <si>
    <t>Harmony Grove Elem. School</t>
  </si>
  <si>
    <t>Westbrook Elementary School</t>
  </si>
  <si>
    <t>Harmony Grove Middle School</t>
  </si>
  <si>
    <t>Harrisburg Elementary School</t>
  </si>
  <si>
    <t>Harrisburg Middle School</t>
  </si>
  <si>
    <t>Weiner Elementary</t>
  </si>
  <si>
    <t>Eagle Heights Elem. School</t>
  </si>
  <si>
    <t>Forest Heights Elem. School</t>
  </si>
  <si>
    <t>Skyline Heights Elem. School</t>
  </si>
  <si>
    <t>Woodland Heights Elem. School</t>
  </si>
  <si>
    <t>Harrison Jr. High School</t>
  </si>
  <si>
    <t>Harrison Middle School</t>
  </si>
  <si>
    <t>Hartford Elementary School</t>
  </si>
  <si>
    <t>Hazen Elementary School</t>
  </si>
  <si>
    <t>Heber Springs Elem. School</t>
  </si>
  <si>
    <t>Heber Springs Middle School</t>
  </si>
  <si>
    <t>Hector Elementary School</t>
  </si>
  <si>
    <t>Beech Crest Elementary School</t>
  </si>
  <si>
    <t>J.F. Wahl Elementary School</t>
  </si>
  <si>
    <t>West Side Elementary School</t>
  </si>
  <si>
    <t>Eliza Miller Junior High School</t>
  </si>
  <si>
    <t>Hermitage Elementary School</t>
  </si>
  <si>
    <t>Cherokee Elementary School</t>
  </si>
  <si>
    <t>Highland Middle School</t>
  </si>
  <si>
    <t>Hillcrest Elementary School</t>
  </si>
  <si>
    <t>Wm. Jefferson Clinton Primary</t>
  </si>
  <si>
    <t>Beryl Henry Upper Elem. School</t>
  </si>
  <si>
    <t>Yerger Junior High School</t>
  </si>
  <si>
    <t>Horatio Elementary School</t>
  </si>
  <si>
    <t>Gardner Magnet School</t>
  </si>
  <si>
    <t>Oaklawn Magnet School</t>
  </si>
  <si>
    <t>Park Magnet School</t>
  </si>
  <si>
    <t>Hot Springs Middle School</t>
  </si>
  <si>
    <t>Langston Magnet School</t>
  </si>
  <si>
    <t>Hot Springs Intermediate School</t>
  </si>
  <si>
    <t>Hoxie Elementary School</t>
  </si>
  <si>
    <t>Mildred Jackson Elem. School</t>
  </si>
  <si>
    <t>Watson Primary School</t>
  </si>
  <si>
    <t>Huntsville Middle School</t>
  </si>
  <si>
    <t>Huntsville Intermediate Sch</t>
  </si>
  <si>
    <t>St. Paul Elementary School</t>
  </si>
  <si>
    <t>Imboden Area Charter School</t>
  </si>
  <si>
    <t>Izard Co. Cons. Elem. School</t>
  </si>
  <si>
    <t>Izard County Cons Middle Sch</t>
  </si>
  <si>
    <t>Swifton Middle School</t>
  </si>
  <si>
    <t>Tuckerman Elementary School</t>
  </si>
  <si>
    <t>Jacksonville Lighthouse Middle</t>
  </si>
  <si>
    <t>Jacksonville Lighthouse Elementary</t>
  </si>
  <si>
    <t>Jasper Elementary School</t>
  </si>
  <si>
    <t>Kingston Elementary School</t>
  </si>
  <si>
    <t>Oark Elementary School</t>
  </si>
  <si>
    <t>Jessieville Elementary School</t>
  </si>
  <si>
    <t>Jessieville Middle School</t>
  </si>
  <si>
    <t>Visual &amp; Performing Art Magnet</t>
  </si>
  <si>
    <t>Health/Wellness Envi Magnet</t>
  </si>
  <si>
    <t>International Studies Magnet</t>
  </si>
  <si>
    <t>Microsociety Magnet School</t>
  </si>
  <si>
    <t>Annie Camp Jr. High School</t>
  </si>
  <si>
    <t>Douglas Macarthur Jhs</t>
  </si>
  <si>
    <t>Kindergarten Center</t>
  </si>
  <si>
    <t>Junction City Elem. School</t>
  </si>
  <si>
    <t>Kipp:Delta College Prep School</t>
  </si>
  <si>
    <t>Kipp: Blytheville College Prep</t>
  </si>
  <si>
    <t>Kirby Elementary School</t>
  </si>
  <si>
    <t>Lake Hamilton Interm. School</t>
  </si>
  <si>
    <t>Lake Hamilton Middle School</t>
  </si>
  <si>
    <t>Lakeside Lower Elem. School</t>
  </si>
  <si>
    <t>Lakeside Upper Elem. School</t>
  </si>
  <si>
    <t>Lakeside Middle School</t>
  </si>
  <si>
    <t>Lakeside Primary School</t>
  </si>
  <si>
    <t>Lakeside Intermediate School</t>
  </si>
  <si>
    <t>Lamar Elementary School</t>
  </si>
  <si>
    <t>Lamar Middle School</t>
  </si>
  <si>
    <t>Lavaca Elementary School</t>
  </si>
  <si>
    <t>Lavaca Middle School</t>
  </si>
  <si>
    <t>Black Rock Elementary School</t>
  </si>
  <si>
    <t>Walnut Ridge Elementary School</t>
  </si>
  <si>
    <t>Lead Hill Elementary School</t>
  </si>
  <si>
    <t>Whitten Elementary School</t>
  </si>
  <si>
    <t>Anna Strong Middle School</t>
  </si>
  <si>
    <t>Lincoln Elementary School</t>
  </si>
  <si>
    <t>Lincoln Middle School</t>
  </si>
  <si>
    <t>Lisa Academy North Elem</t>
  </si>
  <si>
    <t>Lisa Academy North Middle</t>
  </si>
  <si>
    <t>Little Rock Prep Academy</t>
  </si>
  <si>
    <t>Mann Magnet Middle School</t>
  </si>
  <si>
    <t>Booker Arts Magnet Elem. Sch.</t>
  </si>
  <si>
    <t>Dunbar Magnet Middle School</t>
  </si>
  <si>
    <t>Forest Heights Middle School</t>
  </si>
  <si>
    <t>Pulaski Heights Middle School</t>
  </si>
  <si>
    <t>Henderson Middle School</t>
  </si>
  <si>
    <t>Bale Elementary School</t>
  </si>
  <si>
    <t>Brady Elementary School</t>
  </si>
  <si>
    <t>Mcdermott Elementary School</t>
  </si>
  <si>
    <t>Carver Magnet Elem. School</t>
  </si>
  <si>
    <t>Forest Park Elementary School</t>
  </si>
  <si>
    <t>Franklin Incentive Elem. Sch.</t>
  </si>
  <si>
    <t>Gibbs Magnet Elementary School</t>
  </si>
  <si>
    <t>Western Hills Elem. School</t>
  </si>
  <si>
    <t>Jefferson Elementary School</t>
  </si>
  <si>
    <t>Meadowcliff Elementary School</t>
  </si>
  <si>
    <t>M.L. King Magnet Elem. School</t>
  </si>
  <si>
    <t>Pulaski Heights Elem. School</t>
  </si>
  <si>
    <t>Romine Interdist. Elem. School</t>
  </si>
  <si>
    <t>Stephens Elementary</t>
  </si>
  <si>
    <t>Washington Magnet Elem. School</t>
  </si>
  <si>
    <t>Williams Traditional Magnet School</t>
  </si>
  <si>
    <t>Wilson Elementary School</t>
  </si>
  <si>
    <t>Terry Elementary School</t>
  </si>
  <si>
    <t>Fulbright Elementary School</t>
  </si>
  <si>
    <t>Rockefeller Incentive Elem.</t>
  </si>
  <si>
    <t>Baseline Elementary School</t>
  </si>
  <si>
    <t>David O'Dodd Elementary School</t>
  </si>
  <si>
    <t>Geyer Springs Elem. School</t>
  </si>
  <si>
    <t>Mabelvale Elementary School</t>
  </si>
  <si>
    <t>Otter Creek Elementary School</t>
  </si>
  <si>
    <t>Wakefield Elementary School</t>
  </si>
  <si>
    <t>Mabelvale Middle School</t>
  </si>
  <si>
    <t>Watson Intermediate School</t>
  </si>
  <si>
    <t>Chicot Primary School</t>
  </si>
  <si>
    <t>Don Roberts Elementary School</t>
  </si>
  <si>
    <t>Cloverdale Aerospace Tech Char</t>
  </si>
  <si>
    <t>Lonoke Elementary School</t>
  </si>
  <si>
    <t>Lonoke Middle School</t>
  </si>
  <si>
    <t>Lonoke Primary School</t>
  </si>
  <si>
    <t>Magazine Elementary School</t>
  </si>
  <si>
    <t>Magnet Cove Elementary School</t>
  </si>
  <si>
    <t>Magnolia Jr. High School</t>
  </si>
  <si>
    <t>Malvern Elementary School</t>
  </si>
  <si>
    <t>Malvern Junior High School</t>
  </si>
  <si>
    <t>Wilson Intermediate School</t>
  </si>
  <si>
    <t>Mammoth Spring Elem. School</t>
  </si>
  <si>
    <t>Manila Elementary School</t>
  </si>
  <si>
    <t>Manila Middle School</t>
  </si>
  <si>
    <t>Mansfield Elementary School</t>
  </si>
  <si>
    <t>Mansfield Middle School</t>
  </si>
  <si>
    <t>Marion Middle School</t>
  </si>
  <si>
    <t>Marion Intermediate School</t>
  </si>
  <si>
    <t>Marked Tree Elementary School</t>
  </si>
  <si>
    <t>Marked Tree Middle School</t>
  </si>
  <si>
    <t>Marmaduke Elementary School</t>
  </si>
  <si>
    <t>Mayflower Elementary School</t>
  </si>
  <si>
    <t>Mayflower Middle School</t>
  </si>
  <si>
    <t>Maynard Elementary School</t>
  </si>
  <si>
    <t>Mccrory Elementary School</t>
  </si>
  <si>
    <t>Mcgehee Elementary School</t>
  </si>
  <si>
    <t>Melbourne Elementary School</t>
  </si>
  <si>
    <t>Mount Pleasant Elem. School</t>
  </si>
  <si>
    <t>Louise Durham Elem. School</t>
  </si>
  <si>
    <t>Holly Harshman Elem. School</t>
  </si>
  <si>
    <t>Mena Middle School</t>
  </si>
  <si>
    <t>Midland Elementary School</t>
  </si>
  <si>
    <t>Mineral Springs Elem. School</t>
  </si>
  <si>
    <t>Saratoga Elementary School</t>
  </si>
  <si>
    <t>Monticello Elementary School</t>
  </si>
  <si>
    <t>Monticello Middle School</t>
  </si>
  <si>
    <t>Monticello Intermediate School</t>
  </si>
  <si>
    <t>Mount Ida Elementary School</t>
  </si>
  <si>
    <t>Nelson Wilks Herron Elementary</t>
  </si>
  <si>
    <t>Pinkston Middle School</t>
  </si>
  <si>
    <t>Mountain Home Kindergarten</t>
  </si>
  <si>
    <t>Hackler Intermediate School</t>
  </si>
  <si>
    <t>Mountain Pine Elem. School</t>
  </si>
  <si>
    <t>Mountain View Elem. School</t>
  </si>
  <si>
    <t>Mountain View Middle School</t>
  </si>
  <si>
    <t>Rural Special Elem. School</t>
  </si>
  <si>
    <t>Timbo Elementary School</t>
  </si>
  <si>
    <t>Mountainburg Elementary School</t>
  </si>
  <si>
    <t>Mountainburg Middle School</t>
  </si>
  <si>
    <t>Mt. Vernon/Enola Elem. School</t>
  </si>
  <si>
    <t>Marvin Primary School</t>
  </si>
  <si>
    <t>Pleasant View Junior High</t>
  </si>
  <si>
    <t>Millsap Intermediate School</t>
  </si>
  <si>
    <t>Amboy Elementary School</t>
  </si>
  <si>
    <t>Belwood Elementary School</t>
  </si>
  <si>
    <t>Boone Park Elementary School</t>
  </si>
  <si>
    <t>Crestwood Elementary School</t>
  </si>
  <si>
    <t>Glenview Elementary School</t>
  </si>
  <si>
    <t>Indian Hills Elementary School</t>
  </si>
  <si>
    <t>Lakewood Elementary School</t>
  </si>
  <si>
    <t>Poplar Street Middle School</t>
  </si>
  <si>
    <t>Lynch Drive Elementary School</t>
  </si>
  <si>
    <t>Meadow Park Elementary School</t>
  </si>
  <si>
    <t>No. Heights Elementary School</t>
  </si>
  <si>
    <t>Park Hill Elementary School</t>
  </si>
  <si>
    <t>Pike View Elementary School</t>
  </si>
  <si>
    <t>Seventh Street Elem. School</t>
  </si>
  <si>
    <t>Lakewood Middle School</t>
  </si>
  <si>
    <t>Rose City Middle School</t>
  </si>
  <si>
    <t>Ridgeroad Charter Middle Schoo</t>
  </si>
  <si>
    <t>Nashville Elementary School</t>
  </si>
  <si>
    <t>Nashville Junior High School</t>
  </si>
  <si>
    <t>Nemo Vista Elementary School</t>
  </si>
  <si>
    <t>Nemo Vista Middle School</t>
  </si>
  <si>
    <t>Fox Meadow Elementary</t>
  </si>
  <si>
    <t>University Hgts. Elem. School</t>
  </si>
  <si>
    <t>Nettleton Junior High School</t>
  </si>
  <si>
    <t>Nettleton Intermediate Center</t>
  </si>
  <si>
    <t>Fox Meadow Intermediate Center</t>
  </si>
  <si>
    <t>Nettleton Middle School</t>
  </si>
  <si>
    <t>Nevada Elementary School</t>
  </si>
  <si>
    <t>Newport Junior High School</t>
  </si>
  <si>
    <t>Newport Elementary School</t>
  </si>
  <si>
    <t>Arrie Goforth Elementary School</t>
  </si>
  <si>
    <t>Norphlet Elementary School</t>
  </si>
  <si>
    <t>Omaha Elementary School</t>
  </si>
  <si>
    <t>Osceola Middle School</t>
  </si>
  <si>
    <t>North Elementary School</t>
  </si>
  <si>
    <t>Osceola Elementary School</t>
  </si>
  <si>
    <t>Osceola Academic Center</t>
  </si>
  <si>
    <t>Acorn Elementary School</t>
  </si>
  <si>
    <t>Oden Maddox Elementary School</t>
  </si>
  <si>
    <t>Ouachita Elementary School</t>
  </si>
  <si>
    <t>St. Joe Elementary School</t>
  </si>
  <si>
    <t>Bruno-Pyatt Elementary School</t>
  </si>
  <si>
    <t>Western Grove Elem. School</t>
  </si>
  <si>
    <t>Ozark Middle School</t>
  </si>
  <si>
    <t>Ozark Kindergarten School</t>
  </si>
  <si>
    <t>Elgin B. Milton Elem. School</t>
  </si>
  <si>
    <t>Palestine-Wheatley Elem. Sch.</t>
  </si>
  <si>
    <t>Pangburn Elementary School</t>
  </si>
  <si>
    <t>Baldwin Elementary School</t>
  </si>
  <si>
    <t>Woodrow Wilson Elem. School</t>
  </si>
  <si>
    <t>Oak Grove Middle School</t>
  </si>
  <si>
    <t>Paragould Junior High</t>
  </si>
  <si>
    <t>Oak Grove Elem Health Wellness</t>
  </si>
  <si>
    <t>Paris Elementary School</t>
  </si>
  <si>
    <t>Paris Middle School</t>
  </si>
  <si>
    <t>Parkers Chapel Elem. School</t>
  </si>
  <si>
    <t>Pea Ridge Primary School</t>
  </si>
  <si>
    <t>Pea Ridge Intermediate School</t>
  </si>
  <si>
    <t>Pea Ridge Middle School</t>
  </si>
  <si>
    <t>Perryville Elementary School</t>
  </si>
  <si>
    <t>Piggott Elementary School</t>
  </si>
  <si>
    <t>Belair Middle School</t>
  </si>
  <si>
    <t>Broadmoor Elementary School</t>
  </si>
  <si>
    <t>Greenville Elementary School</t>
  </si>
  <si>
    <t>Oak Park Elementary School</t>
  </si>
  <si>
    <t>Thirty-Fourth Ave. Elem. Sch.</t>
  </si>
  <si>
    <t>Southwood Elementary School</t>
  </si>
  <si>
    <t>Southeast Middle School</t>
  </si>
  <si>
    <t>W. T. Cheney Elementary School</t>
  </si>
  <si>
    <t>Alma Spikes Elementary School</t>
  </si>
  <si>
    <t>M.D. Williams Intermediate School</t>
  </si>
  <si>
    <t>Pocahontas Junior High School</t>
  </si>
  <si>
    <t>Pottsville Middle Grade</t>
  </si>
  <si>
    <t>Pottsville Junior High School</t>
  </si>
  <si>
    <t>Poyen Elementary School</t>
  </si>
  <si>
    <t>Prairie Grove Elem. School</t>
  </si>
  <si>
    <t>Prairie Grove Middle School</t>
  </si>
  <si>
    <t>Prairie Grove Intermediate</t>
  </si>
  <si>
    <t>Prescott Elementary School</t>
  </si>
  <si>
    <t>Mcrae Middle School</t>
  </si>
  <si>
    <t>Baker Interdistrict Elem. Sch.</t>
  </si>
  <si>
    <t>Crystal Hill Elementary</t>
  </si>
  <si>
    <t>Bayou Meto Elementary School</t>
  </si>
  <si>
    <t>Clinton Elementary School</t>
  </si>
  <si>
    <t>Warren Dupree Elem. School</t>
  </si>
  <si>
    <t>Harris Elementary School</t>
  </si>
  <si>
    <t>Landmark Elementary School</t>
  </si>
  <si>
    <t>Lawson Elementary School</t>
  </si>
  <si>
    <t>Tolleson Elementary School</t>
  </si>
  <si>
    <t>Oak Grove Elementary School</t>
  </si>
  <si>
    <t>Joe T. Robinson Elem. School</t>
  </si>
  <si>
    <t>Scott Elementary School</t>
  </si>
  <si>
    <t>Sherwood Elementary School</t>
  </si>
  <si>
    <t>Sylvan Hills Elementary School</t>
  </si>
  <si>
    <t>Jacksonville Middle School</t>
  </si>
  <si>
    <t>Fuller Middle School</t>
  </si>
  <si>
    <t>Sylvan Hills Middle School</t>
  </si>
  <si>
    <t>Cato Elementary School</t>
  </si>
  <si>
    <t>Pinewood Elementary School</t>
  </si>
  <si>
    <t>College Station Elem. School</t>
  </si>
  <si>
    <t>Arnold Drive Elementary School</t>
  </si>
  <si>
    <t>Oakbrooke Elementary School</t>
  </si>
  <si>
    <t>Northwood Middle School</t>
  </si>
  <si>
    <t>Murrell Taylor Elem. School</t>
  </si>
  <si>
    <t>Pine Forest Elementary School</t>
  </si>
  <si>
    <t>Joe T. Robinson Middle School</t>
  </si>
  <si>
    <t>Bates Elementary School</t>
  </si>
  <si>
    <t>Maumelle Middle School</t>
  </si>
  <si>
    <t>Chenal Elementary School</t>
  </si>
  <si>
    <t>Quitman Elementary School</t>
  </si>
  <si>
    <t>Rector Elementary School</t>
  </si>
  <si>
    <t>Riverside East Elem. School</t>
  </si>
  <si>
    <t>Riverside West Elem. School</t>
  </si>
  <si>
    <t>Judsonia Elementary School</t>
  </si>
  <si>
    <t>Kensett Elementary School</t>
  </si>
  <si>
    <t>Riverview Junior High School</t>
  </si>
  <si>
    <t>Lowell Elementary School</t>
  </si>
  <si>
    <t>Elmwood Middle School</t>
  </si>
  <si>
    <t>Oakdale Middle School</t>
  </si>
  <si>
    <t>Grace Hill Elementary School</t>
  </si>
  <si>
    <t>Bonnie Grimes Elem. School</t>
  </si>
  <si>
    <t>Reagan Elementary School</t>
  </si>
  <si>
    <t>Frank Tillery Elem. School</t>
  </si>
  <si>
    <t>Joe Mathias Elementary School</t>
  </si>
  <si>
    <t>Kirksey Middle School</t>
  </si>
  <si>
    <t>Lingle Middle School</t>
  </si>
  <si>
    <t>Bellview Elementary</t>
  </si>
  <si>
    <t>Jones Elementary School</t>
  </si>
  <si>
    <t>Elza R. Tucker Elem. School</t>
  </si>
  <si>
    <t>Old Wire Elementary School</t>
  </si>
  <si>
    <t>Rose Bud Elementary School</t>
  </si>
  <si>
    <t>Crawford Elementary School</t>
  </si>
  <si>
    <t>Dwight Elementary School</t>
  </si>
  <si>
    <t>London Elementary School</t>
  </si>
  <si>
    <t>Oakland Heights Elem. School</t>
  </si>
  <si>
    <t>Sequoyah Elementary School</t>
  </si>
  <si>
    <t>Russellville Middle School</t>
  </si>
  <si>
    <t>Center Valley Elem. School</t>
  </si>
  <si>
    <t>Russellville Upper Elem. Sch.</t>
  </si>
  <si>
    <t>Scranton Elementary School</t>
  </si>
  <si>
    <t>Leslie Elementary School</t>
  </si>
  <si>
    <t>Marshall Elementary School</t>
  </si>
  <si>
    <t>Sidney Deener Elem. School</t>
  </si>
  <si>
    <t>Mcrae Elementary School</t>
  </si>
  <si>
    <t>Ahlf Junior High School</t>
  </si>
  <si>
    <t>East End Elementary School</t>
  </si>
  <si>
    <t>Sheridan Elementary School</t>
  </si>
  <si>
    <t>Sheridan Middle School</t>
  </si>
  <si>
    <t>Sheridan Intermediate School</t>
  </si>
  <si>
    <t>East End Intermediate School</t>
  </si>
  <si>
    <t>Shirley Elementary School</t>
  </si>
  <si>
    <t>Siloam Springs Middle School</t>
  </si>
  <si>
    <t>Sloan-Hendrix Elem. School</t>
  </si>
  <si>
    <t>Sloan-Hendrix Middle School</t>
  </si>
  <si>
    <t>Smackover Elementary School</t>
  </si>
  <si>
    <t>Morrilton Intermediate School</t>
  </si>
  <si>
    <t>Morrilton Junior High School</t>
  </si>
  <si>
    <t>So Miss County Elem At Luxora</t>
  </si>
  <si>
    <t>South Miss Cty Elem @ Wilson</t>
  </si>
  <si>
    <t>So Miss County Elem At Keiser</t>
  </si>
  <si>
    <t>Delight Elementary School</t>
  </si>
  <si>
    <t>Murfreesboro Elementary School</t>
  </si>
  <si>
    <t>South Side Elementary School</t>
  </si>
  <si>
    <t>Southside Middle School</t>
  </si>
  <si>
    <t>Spring Hill Elementary School</t>
  </si>
  <si>
    <t>Elmdale Elementary School</t>
  </si>
  <si>
    <t>Robert E. Lee Elem. School</t>
  </si>
  <si>
    <t>John Tyson Elementary School</t>
  </si>
  <si>
    <t>Southwest Junior High School</t>
  </si>
  <si>
    <t>Parson Hills Elem. School</t>
  </si>
  <si>
    <t>Thurman G. Smith Elem. School</t>
  </si>
  <si>
    <t>Walker Elementary School</t>
  </si>
  <si>
    <t>George Elementary School</t>
  </si>
  <si>
    <t>J. O. Kelly Middle School</t>
  </si>
  <si>
    <t>Helen Tyson Middle School</t>
  </si>
  <si>
    <t>Bernice Young Elementary</t>
  </si>
  <si>
    <t>Harp Elementary School</t>
  </si>
  <si>
    <t>Bayyari Elementary School</t>
  </si>
  <si>
    <t>Hellstern Middle School</t>
  </si>
  <si>
    <t>Hunt Elementary School</t>
  </si>
  <si>
    <t>Turnbow Elementary School</t>
  </si>
  <si>
    <t>Monitor Elementary</t>
  </si>
  <si>
    <t>Willis Shaw Elementary Sch</t>
  </si>
  <si>
    <t>Brown Elementary School</t>
  </si>
  <si>
    <t>Star City Middle School</t>
  </si>
  <si>
    <t>Stephens Elementary School</t>
  </si>
  <si>
    <t>Gardner-Strong Elem. School</t>
  </si>
  <si>
    <t>Park Avenue Elementary School</t>
  </si>
  <si>
    <t>Meekins Middle School</t>
  </si>
  <si>
    <t>Stuttgart Junior High School</t>
  </si>
  <si>
    <t>College Hill Elementary School</t>
  </si>
  <si>
    <t>Vera Kilpatrick Elem. School</t>
  </si>
  <si>
    <t>College Hill Middle</t>
  </si>
  <si>
    <t>North Heights Jr. High School</t>
  </si>
  <si>
    <t>Edward D. Trice Elem. School</t>
  </si>
  <si>
    <t>Trumann Intermediate Sch 5-6</t>
  </si>
  <si>
    <t>Cedar Park Elementary School</t>
  </si>
  <si>
    <t>Trumann Intermediate School7-8</t>
  </si>
  <si>
    <t>Ola Elementary School</t>
  </si>
  <si>
    <t>Plainview-Rover Elem. School</t>
  </si>
  <si>
    <t>Valley Springs Elem. School</t>
  </si>
  <si>
    <t>Valley Springs Middle School</t>
  </si>
  <si>
    <t>Valley View Elementary School</t>
  </si>
  <si>
    <t>City Heights Elementary School</t>
  </si>
  <si>
    <t>King Elementary School</t>
  </si>
  <si>
    <t>J. J. Izard Elementary School</t>
  </si>
  <si>
    <t>Butterfield Junior High School</t>
  </si>
  <si>
    <t>Central Middle School</t>
  </si>
  <si>
    <t>James R. Tate Elem. School</t>
  </si>
  <si>
    <t>Parkview Elementary School</t>
  </si>
  <si>
    <t>Coleman Junior High School</t>
  </si>
  <si>
    <t>Rena Elementary School</t>
  </si>
  <si>
    <t>Northridge Middle School</t>
  </si>
  <si>
    <t>Vilonia Elementary School</t>
  </si>
  <si>
    <t>Vilonia Primary School</t>
  </si>
  <si>
    <t>Vilonia Middle School</t>
  </si>
  <si>
    <t>Academy Of Technology</t>
  </si>
  <si>
    <t>Academy Of Service &amp; Tech</t>
  </si>
  <si>
    <t>Viola Elementary School</t>
  </si>
  <si>
    <t>Waldron Elementary School</t>
  </si>
  <si>
    <t>Waldron Middle School</t>
  </si>
  <si>
    <t>Thomas C. Brunson Elem. School</t>
  </si>
  <si>
    <t>Warren Middle School</t>
  </si>
  <si>
    <t>Coleman Elementary School</t>
  </si>
  <si>
    <t>Watson Chapel Jr. High School</t>
  </si>
  <si>
    <t>West Fork Elementary School</t>
  </si>
  <si>
    <t>West Fork Middle School</t>
  </si>
  <si>
    <t>Bragg Elementary School</t>
  </si>
  <si>
    <t>Faulk Elementary School</t>
  </si>
  <si>
    <t>Jackson Elementary School</t>
  </si>
  <si>
    <t>Maddux Elementary School</t>
  </si>
  <si>
    <t>Richland Elementary School</t>
  </si>
  <si>
    <t>Weaver Elementary School</t>
  </si>
  <si>
    <t>Wedlock Elementary School</t>
  </si>
  <si>
    <t>Wonder Elementary School</t>
  </si>
  <si>
    <t>East Junior High School</t>
  </si>
  <si>
    <t>West Junior High School</t>
  </si>
  <si>
    <t>Wonder Junior High School</t>
  </si>
  <si>
    <t>Western Yell Co. Elem. School</t>
  </si>
  <si>
    <t>Westside Middle School</t>
  </si>
  <si>
    <t>White Co. Central Elem. School</t>
  </si>
  <si>
    <t>Redfield Junior High School</t>
  </si>
  <si>
    <t>Hardin Elementary School</t>
  </si>
  <si>
    <t>Moody Elementary School</t>
  </si>
  <si>
    <t>White Hall Junior High School</t>
  </si>
  <si>
    <t>Gandy Elementary School</t>
  </si>
  <si>
    <t>Wonderview Elementary School</t>
  </si>
  <si>
    <t>Woodlawn Elementary School</t>
  </si>
  <si>
    <t>Wynne Primary School</t>
  </si>
  <si>
    <t>Wynne Intermediate School</t>
  </si>
  <si>
    <t>Wynne Junior High School</t>
  </si>
  <si>
    <t>Yellville-Summit Elem. School</t>
  </si>
  <si>
    <t>Subject</t>
  </si>
  <si>
    <t>Accountability Metric</t>
  </si>
  <si>
    <t>Accountability Group</t>
  </si>
  <si>
    <t>AMO (Perf.)</t>
  </si>
  <si>
    <t>AMO (Growth)</t>
  </si>
  <si>
    <t>ESEA Status</t>
  </si>
  <si>
    <t>Special Note</t>
  </si>
  <si>
    <t>Difference (Perf.)</t>
  </si>
  <si>
    <t>Difference (Growth)</t>
  </si>
  <si>
    <t>% Prof. or Adv. (Growth)</t>
  </si>
  <si>
    <t># Tested (Growth)</t>
  </si>
  <si>
    <t>% Prof. or Adv. (Perf.)</t>
  </si>
  <si>
    <t># Tested (Perf.)</t>
  </si>
  <si>
    <t>--</t>
  </si>
  <si>
    <r>
      <rPr>
        <b/>
        <sz val="11"/>
        <color theme="1"/>
        <rFont val="Times New Roman"/>
        <family val="1"/>
      </rPr>
      <t>Performance:</t>
    </r>
    <r>
      <rPr>
        <sz val="11"/>
        <color theme="1"/>
        <rFont val="Times New Roman"/>
        <family val="1"/>
      </rPr>
      <t xml:space="preserve"> </t>
    </r>
    <r>
      <rPr>
        <i/>
        <sz val="11"/>
        <color theme="1"/>
        <rFont val="Times New Roman"/>
        <family val="1"/>
      </rPr>
      <t>TAGG Students</t>
    </r>
  </si>
  <si>
    <r>
      <rPr>
        <b/>
        <sz val="11"/>
        <color theme="1"/>
        <rFont val="Times New Roman"/>
        <family val="1"/>
      </rPr>
      <t xml:space="preserve">Growth:           </t>
    </r>
    <r>
      <rPr>
        <i/>
        <sz val="11"/>
        <color theme="1"/>
        <rFont val="Times New Roman"/>
        <family val="1"/>
      </rPr>
      <t>All Students</t>
    </r>
  </si>
  <si>
    <r>
      <rPr>
        <b/>
        <sz val="11"/>
        <color theme="1"/>
        <rFont val="Times New Roman"/>
        <family val="1"/>
      </rPr>
      <t>Growth:</t>
    </r>
    <r>
      <rPr>
        <sz val="11"/>
        <color theme="1"/>
        <rFont val="Times New Roman"/>
        <family val="1"/>
      </rPr>
      <t xml:space="preserve">       </t>
    </r>
    <r>
      <rPr>
        <i/>
        <sz val="11"/>
        <color theme="1"/>
        <rFont val="Times New Roman"/>
        <family val="1"/>
      </rPr>
      <t>TAGG Students</t>
    </r>
  </si>
  <si>
    <t>Grades Served:</t>
  </si>
  <si>
    <t>Region:</t>
  </si>
  <si>
    <t>DEWITT ELEMENTARY SCHOOL</t>
  </si>
  <si>
    <t>DEWITT MIDDLE SCHOOL</t>
  </si>
  <si>
    <t>DEWITT HIGH SCHOOL</t>
  </si>
  <si>
    <t>GILLETT ELEMENTARY SCHOOL</t>
  </si>
  <si>
    <t>PARK AVENUE ELEMENTARY SCHOOL</t>
  </si>
  <si>
    <t>MEEKINS MIDDLE SCHOOL</t>
  </si>
  <si>
    <t>STUTTGART HIGH SCHOOL</t>
  </si>
  <si>
    <t>STUTTGART JUNIOR HIGH SCHOOL</t>
  </si>
  <si>
    <t>CROSSETT ELEMENTARY SCHOOL</t>
  </si>
  <si>
    <t>CROSSETT HIGH SCHOOL</t>
  </si>
  <si>
    <t>CROSSETT MIDDLE SCHOOL</t>
  </si>
  <si>
    <t>HAMBURG MIDDLE SCHOOL</t>
  </si>
  <si>
    <t>HAMBURG HIGH SCHOOL</t>
  </si>
  <si>
    <t>WILMOT ELEMENTARY SCHOOL</t>
  </si>
  <si>
    <t>NOBLE/ALLBRITTON ELEMENTARY SC</t>
  </si>
  <si>
    <t>PORTLAND ELEMENTARY SCHOOL</t>
  </si>
  <si>
    <t>AMANDA GIST ELEMENTARY SCHOOL</t>
  </si>
  <si>
    <t>COTTER HIGH SCHOOL</t>
  </si>
  <si>
    <t>NELSON WILKS HERRON ELEMENTARY</t>
  </si>
  <si>
    <t>PINKSTON MIDDLE SCHOOL</t>
  </si>
  <si>
    <t>MOUNTAIN HOME KINDERGARTEN</t>
  </si>
  <si>
    <t>MOUNTAIN HOME JR. HIGH SCHOOL</t>
  </si>
  <si>
    <t>HACKLER INTERMEDIATE SCHOOL</t>
  </si>
  <si>
    <t>MTN HOME HIGH CAREER ACADEMICS</t>
  </si>
  <si>
    <t>NORFORK ELEMENTARY SCHOOL</t>
  </si>
  <si>
    <t>NORFORK HIGH SCHOOL</t>
  </si>
  <si>
    <t>THOMAS JEFFERSON ELEM. SCHOOL</t>
  </si>
  <si>
    <t>WASHINGTON JUNIOR HIGH SCHOOL</t>
  </si>
  <si>
    <t>BENTONVILLE HIGH SCHOOL</t>
  </si>
  <si>
    <t>R.E. BAKER ELEMENTARY SCHOOL</t>
  </si>
  <si>
    <t>OLD HIGH MIDDLE SCHOOL</t>
  </si>
  <si>
    <t>SUGAR CREEK ELEMENTARY SCHOOL</t>
  </si>
  <si>
    <t>APPLE GLEN ELEMENTARY SCHOOL</t>
  </si>
  <si>
    <t>SPRING HILL MIDDLE SCHOOL</t>
  </si>
  <si>
    <t>ELM TREE ELEMENTARY SCHOOL</t>
  </si>
  <si>
    <t>LINCOLN JUNIOR HIGH SCHOOL</t>
  </si>
  <si>
    <t>MARY MAE JONES ELEM. SCHOOL</t>
  </si>
  <si>
    <t>CENTRAL PARK AT MORNING STAR</t>
  </si>
  <si>
    <t>RUTH BARKER MIDDLE SCHOOL</t>
  </si>
  <si>
    <t>CENTERTON GAMBLE ELEMENTARY</t>
  </si>
  <si>
    <t>COOPER ELEMENTARY SCHOOL</t>
  </si>
  <si>
    <t>DECATUR NORTHSIDE ELEMENTARY</t>
  </si>
  <si>
    <t>DECATUR HIGH SCHOOL</t>
  </si>
  <si>
    <t>GENTRY INTERMEDIATE SCHOOL</t>
  </si>
  <si>
    <t>GENTRY HIGH SCHOOL</t>
  </si>
  <si>
    <t>GENTRY MIDDLE SCHOOL</t>
  </si>
  <si>
    <t>GENTRY PRIMARY SCHOOL</t>
  </si>
  <si>
    <t>GRAVETTE HIGH SCHOOL</t>
  </si>
  <si>
    <t>GLENN DUFFY ELEMENTARY SCHOOL</t>
  </si>
  <si>
    <t>GRAVETTE MIDDLE SCHOOL</t>
  </si>
  <si>
    <t>GRAVETTE UPPER ELEMENTARY</t>
  </si>
  <si>
    <t>EASTSIDE ELEMENTARY SCHOOL</t>
  </si>
  <si>
    <t>GARFIELD ELEMENTARY SCHOOL</t>
  </si>
  <si>
    <t>LOWELL ELEMENTARY SCHOOL</t>
  </si>
  <si>
    <t>NORTHSIDE ELEMENTARY SCHOOL</t>
  </si>
  <si>
    <t>WESTSIDE ELEMENTARY SCHOOL</t>
  </si>
  <si>
    <t>ELMWOOD MIDDLE SCHOOL</t>
  </si>
  <si>
    <t>OAKDALE MIDDLE SCHOOL</t>
  </si>
  <si>
    <t>GRACE HILL ELEMENTARY SCHOOL</t>
  </si>
  <si>
    <t>BONNIE GRIMES ELEM. SCHOOL</t>
  </si>
  <si>
    <t>REAGAN ELEMENTARY SCHOOL</t>
  </si>
  <si>
    <t>FRANK TILLERY ELEM. SCHOOL</t>
  </si>
  <si>
    <t>JOE MATHIAS ELEMENTARY SCHOOL</t>
  </si>
  <si>
    <t>KIRKSEY MIDDLE SCHOOL</t>
  </si>
  <si>
    <t>LINGLE MIDDLE SCHOOL</t>
  </si>
  <si>
    <t>BELLVIEW ELEMENTARY</t>
  </si>
  <si>
    <t>ROGERS HIGH SCHOOL</t>
  </si>
  <si>
    <t>JONES ELEMENTARY SCHOOL</t>
  </si>
  <si>
    <t>ELZA R. TUCKER ELEM. SCHOOL</t>
  </si>
  <si>
    <t>OLD WIRE ELEMENTARY SCHOOL</t>
  </si>
  <si>
    <t>ROGERS HERITAGE HIGH SCHOOL</t>
  </si>
  <si>
    <t>SOUTHSIDE ELEMENTARY SCHOOL</t>
  </si>
  <si>
    <t>SILOAM SPRINGS MIDDLE SCHOOL</t>
  </si>
  <si>
    <t>SILOAM SPRINGS HIGH SCHOOL</t>
  </si>
  <si>
    <t>PEA RIDGE PRIMARY SCHOOL</t>
  </si>
  <si>
    <t>PEA RIDGE INTERMEDIATE SCHOOL</t>
  </si>
  <si>
    <t>PEA RIDGE HIGH SCHOOL</t>
  </si>
  <si>
    <t>PEA RIDGE MIDDLE SCHOOL</t>
  </si>
  <si>
    <t>BENTON COUNTY SCHOOL OF ARTS</t>
  </si>
  <si>
    <t>BENTON CTY SCHOOL OF ARTS HIGH</t>
  </si>
  <si>
    <t>ALPENA ELEMENTARY SCHOOL</t>
  </si>
  <si>
    <t>ALPENA HIGH SCHOOL</t>
  </si>
  <si>
    <t>BERGMAN ELEMENTARY SCHOOL</t>
  </si>
  <si>
    <t>BERGMAN HIGH SCHOOL</t>
  </si>
  <si>
    <t>BERGMAN MIDDLE SCHOOL</t>
  </si>
  <si>
    <t>EAGLE HEIGHTS ELEM. SCHOOL</t>
  </si>
  <si>
    <t>FOREST HEIGHTS ELEM. SCHOOL</t>
  </si>
  <si>
    <t>SKYLINE HEIGHTS ELEM. SCHOOL</t>
  </si>
  <si>
    <t>WOODLAND HEIGHTS ELEM. SCHOOL</t>
  </si>
  <si>
    <t>HARRISON JR. HIGH SCHOOL</t>
  </si>
  <si>
    <t>HARRISON HIGH SCHOOL</t>
  </si>
  <si>
    <t>HARRISON MIDDLE SCHOOL</t>
  </si>
  <si>
    <t>OMAHA ELEMENTARY SCHOOL</t>
  </si>
  <si>
    <t>OMAHA HIGH SCHOOL</t>
  </si>
  <si>
    <t>VALLEY SPRINGS ELEM. SCHOOL</t>
  </si>
  <si>
    <t>VALLEY SPRINGS HIGH SCHOOL</t>
  </si>
  <si>
    <t>VALLEY SPRINGS MIDDLE SCHOOL</t>
  </si>
  <si>
    <t>LEAD HILL ELEMENTARY SCHOOL</t>
  </si>
  <si>
    <t>LEAD HILL HIGH SCHOOL</t>
  </si>
  <si>
    <t>HERMITAGE ELEMENTARY SCHOOL</t>
  </si>
  <si>
    <t>HERMITAGE HIGH SCHOOL</t>
  </si>
  <si>
    <t>EASTSIDE PRIMARY SCHOOL</t>
  </si>
  <si>
    <t>THOMAS C. BRUNSON ELEM. SCHOOL</t>
  </si>
  <si>
    <t>WARREN HIGH SCHOOL</t>
  </si>
  <si>
    <t>WARREN MIDDLE SCHOOL</t>
  </si>
  <si>
    <t>HAMPTON ELEMENTARY SCHOOL</t>
  </si>
  <si>
    <t>HAMPTON HIGH SCHOOL</t>
  </si>
  <si>
    <t>BERRYVILLE ELEMENTARY SCHOOL</t>
  </si>
  <si>
    <t>BERRYVILLE HIGH SCHOOL</t>
  </si>
  <si>
    <t>BERRYVILLE MIDDLE SCHOOL</t>
  </si>
  <si>
    <t>BERRYVILLE INTERMEDIATE SCH</t>
  </si>
  <si>
    <t>EUREKA SPRINGS ELEM. SCHOOL</t>
  </si>
  <si>
    <t>EUREKA SPRINGS HIGH SCHOOL</t>
  </si>
  <si>
    <t>EUREKA SPRINGS MIDDLE SCHOOL</t>
  </si>
  <si>
    <t>GREEN FOREST ELEMENTARY SCHOOL</t>
  </si>
  <si>
    <t>GREEN FOREST HIGH SCHOOL</t>
  </si>
  <si>
    <t>GREEN FOREST INTERMED SCHOOL</t>
  </si>
  <si>
    <t>DERMOTT ELEMENTARY SCHOOL</t>
  </si>
  <si>
    <t>DERMOTT HIGH SCHOOL</t>
  </si>
  <si>
    <t>EUDORA ELEMENTARY SCHOOL</t>
  </si>
  <si>
    <t>LAKESIDE LOWER ELEM. SCHOOL</t>
  </si>
  <si>
    <t>LAKESIDE UPPER ELEM. SCHOOL</t>
  </si>
  <si>
    <t>LAKESIDE MIDDLE SCHOOL</t>
  </si>
  <si>
    <t>LAKESIDE HIGH SCHOOL</t>
  </si>
  <si>
    <t>CENTRAL PRIMARY SCHOOL</t>
  </si>
  <si>
    <t>LOUISA PERRITT PRIMARY</t>
  </si>
  <si>
    <t>PEAKE ELEMENTARY SCHOOL</t>
  </si>
  <si>
    <t>GOZA MIDDLE SCHOOL</t>
  </si>
  <si>
    <t>ARKADELPHIA HIGH SCHOOL</t>
  </si>
  <si>
    <t>GURDON PRIMARY SCHOOL</t>
  </si>
  <si>
    <t>CABE MIDDLE SCHOOL</t>
  </si>
  <si>
    <t>GURDON HIGH SCHOOL</t>
  </si>
  <si>
    <t>CORNING HIGH SCHOOL</t>
  </si>
  <si>
    <t>CENTRAL ELEMENTARY SCHOOL</t>
  </si>
  <si>
    <t>PARK ELEMENTARY SCHOOL</t>
  </si>
  <si>
    <t>PIGGOTT ELEMENTARY SCHOOL</t>
  </si>
  <si>
    <t>PIGGOTT HIGH SCHOOL</t>
  </si>
  <si>
    <t>RECTOR ELEMENTARY SCHOOL</t>
  </si>
  <si>
    <t>RECTOR HIGH SCHOOL</t>
  </si>
  <si>
    <t>CONCORD ELEMENTARY SCHOOL</t>
  </si>
  <si>
    <t>CONCORD HIGH SCHOOL</t>
  </si>
  <si>
    <t>HEBER SPRINGS ELEM. SCHOOL</t>
  </si>
  <si>
    <t>HEBER SPRINGS HIGH SCHOOL</t>
  </si>
  <si>
    <t>HEBER SPRINGS MIDDLE SCHOOL</t>
  </si>
  <si>
    <t>QUITMAN ELEMENTARY SCHOOL</t>
  </si>
  <si>
    <t>QUITMAN HIGH SCHOOL</t>
  </si>
  <si>
    <t>WEST SIDE ELEMENTARY SCHOOL</t>
  </si>
  <si>
    <t>WEST SIDE HIGH SCHOOL</t>
  </si>
  <si>
    <t>WOODLAWN ELEMENTARY SCHOOL</t>
  </si>
  <si>
    <t>WOODLAWN HIGH SCHOOL</t>
  </si>
  <si>
    <t>KINGSLAND ELEMENTARY SCHOOL</t>
  </si>
  <si>
    <t>RISON ELEMENTARY SCHOOL</t>
  </si>
  <si>
    <t>RISON HIGH SCHOOL</t>
  </si>
  <si>
    <t>EAST-WEST ELEMENTARY SCHOOL</t>
  </si>
  <si>
    <t>MAGNOLIA JR. HIGH SCHOOL</t>
  </si>
  <si>
    <t>MAGNOLIA HIGH SCHOOL</t>
  </si>
  <si>
    <t>EMERSON ELEMENTARY SCHOOL</t>
  </si>
  <si>
    <t>EMERSON HIGH SCHOOL</t>
  </si>
  <si>
    <t>TAYLOR ELEMENTARY SCHOOL</t>
  </si>
  <si>
    <t>TAYLOR HIGH SCHOOL</t>
  </si>
  <si>
    <t>NEMO VISTA ELEMENTARY SCHOOL</t>
  </si>
  <si>
    <t>NEMO VISTA HIGH SCHOOL</t>
  </si>
  <si>
    <t>NEMO VISTA MIDDLE SCHOOL</t>
  </si>
  <si>
    <t>WONDERVIEW ELEMENTARY SCHOOL</t>
  </si>
  <si>
    <t>WONDERVIEW HIGH SCHOOL</t>
  </si>
  <si>
    <t>MORRILTON ELEMENTARY SCHOOL</t>
  </si>
  <si>
    <t>MORRILTON INTERMEDIATE SCHOOL</t>
  </si>
  <si>
    <t>MORRILTON PRIMARY SCHOOL</t>
  </si>
  <si>
    <t>MORRILTON SR. HIGH SCHOOL</t>
  </si>
  <si>
    <t>MORRILTON JUNIOR HIGH SCHOOL</t>
  </si>
  <si>
    <t>BAY ELEMENTARY SCHOOL</t>
  </si>
  <si>
    <t>BAY HIGH SCHOOL</t>
  </si>
  <si>
    <t>WESTSIDE HIGH SCHOOL</t>
  </si>
  <si>
    <t>WESTSIDE MIDDLE SCHOOL</t>
  </si>
  <si>
    <t>BROOKLAND ELEMENTARY SCHOOL</t>
  </si>
  <si>
    <t>BROOKLAND HIGH SCHOOL</t>
  </si>
  <si>
    <t>BROOKLAND MIDDLE SCHOOL</t>
  </si>
  <si>
    <t>BROOKLAND JUNIOR HIGH SCHOOL</t>
  </si>
  <si>
    <t>BUFFALO IS. CENTRAL WEST ELEM.</t>
  </si>
  <si>
    <t>BUFFALO IS. CENTRAL EAST ELEM.</t>
  </si>
  <si>
    <t>BUFFALO IS. CENTRAL JHS</t>
  </si>
  <si>
    <t>BUFFALO IS. CENTRAL HS</t>
  </si>
  <si>
    <t>HEALTH/WELLNESS ENVI MAGNET</t>
  </si>
  <si>
    <t>INTERNATIONAL STUDIES MAGNET</t>
  </si>
  <si>
    <t>MICROSOCIETY MAGNET SCHOOL</t>
  </si>
  <si>
    <t>ANNIE CAMP JR. HIGH SCHOOL</t>
  </si>
  <si>
    <t>DOUGLAS MACARTHUR JHS</t>
  </si>
  <si>
    <t>JONESBORO HIGH SCHOOL</t>
  </si>
  <si>
    <t>KINDERGARTEN CENTER</t>
  </si>
  <si>
    <t>FOX MEADOW ELEMENTARY</t>
  </si>
  <si>
    <t>UNIVERSITY HGTS. ELEM. SCHOOL</t>
  </si>
  <si>
    <t>NETTLETON JUNIOR HIGH SCHOOL</t>
  </si>
  <si>
    <t>NETTLETON HIGH SCHOOL</t>
  </si>
  <si>
    <t>NETTLETON INTERMEDIATE CENTER</t>
  </si>
  <si>
    <t>FOX MEADOW INTERMEDIATE CENTER</t>
  </si>
  <si>
    <t>NETTLETON MIDDLE SCHOOL</t>
  </si>
  <si>
    <t>VALLEY VIEW ELEMENTARY SCHOOL</t>
  </si>
  <si>
    <t>VALLEY VIEW HIGH SCHOOL</t>
  </si>
  <si>
    <t>RIVERSIDE EAST ELEM. SCHOOL</t>
  </si>
  <si>
    <t>RIVERSIDE HIGH SCHOOL</t>
  </si>
  <si>
    <t>RIVERSIDE WEST ELEM. SCHOOL</t>
  </si>
  <si>
    <t>ALMA INTERMEDIATE SCHOOL</t>
  </si>
  <si>
    <t>ALMA HIGH SCHOOL</t>
  </si>
  <si>
    <t>ALMA MIDDLE SCHOOL</t>
  </si>
  <si>
    <t>ALMA PRIMARY SCHOOL</t>
  </si>
  <si>
    <t>CEDARVILLE ELEMENTARY SCHOOL</t>
  </si>
  <si>
    <t>CEDARVILLE HIGH SCHOOL</t>
  </si>
  <si>
    <t>CEDARVILLE MIDDLE SCHOOL</t>
  </si>
  <si>
    <t>MOUNTAINBURG ELEMENTARY SCHOOL</t>
  </si>
  <si>
    <t>MOUNTAINBURG HIGH SCHOOL</t>
  </si>
  <si>
    <t>MOUNTAINBURG MIDDLE SCHOOL</t>
  </si>
  <si>
    <t>MARVIN PRIMARY SCHOOL</t>
  </si>
  <si>
    <t>MULBERRY HIGH SCHOOL</t>
  </si>
  <si>
    <t>PLEASANT VIEW JUNIOR HIGH</t>
  </si>
  <si>
    <t>MILLSAP INTERMEDIATE SCHOOL</t>
  </si>
  <si>
    <t>CITY HEIGHTS ELEMENTARY SCHOOL</t>
  </si>
  <si>
    <t>KING ELEMENTARY SCHOOL</t>
  </si>
  <si>
    <t>J. J. IZARD ELEMENTARY SCHOOL</t>
  </si>
  <si>
    <t>BUTTERFIELD JUNIOR HIGH SCHOOL</t>
  </si>
  <si>
    <t>VAN BUREN HIGH SCHOOL</t>
  </si>
  <si>
    <t>CENTRAL MIDDLE SCHOOL</t>
  </si>
  <si>
    <t>JAMES R. TATE ELEM. SCHOOL</t>
  </si>
  <si>
    <t>PARKVIEW ELEMENTARY SCHOOL</t>
  </si>
  <si>
    <t>COLEMAN JUNIOR HIGH SCHOOL</t>
  </si>
  <si>
    <t>RENA ELEMENTARY SCHOOL</t>
  </si>
  <si>
    <t>NORTHRIDGE MIDDLE SCHOOL</t>
  </si>
  <si>
    <t>EARLE ELEMENTARY SCHOOL</t>
  </si>
  <si>
    <t>EARLE HIGH SCHOOL</t>
  </si>
  <si>
    <t>BRAGG ELEMENTARY SCHOOL</t>
  </si>
  <si>
    <t>FAULK ELEMENTARY SCHOOL</t>
  </si>
  <si>
    <t>JACKSON ELEMENTARY SCHOOL</t>
  </si>
  <si>
    <t>MADDUX ELEMENTARY SCHOOL</t>
  </si>
  <si>
    <t>RICHLAND ELEMENTARY SCHOOL</t>
  </si>
  <si>
    <t>WEAVER ELEMENTARY SCHOOL</t>
  </si>
  <si>
    <t>WEDLOCK ELEMENTARY SCHOOL</t>
  </si>
  <si>
    <t>WONDER ELEMENTARY SCHOOL</t>
  </si>
  <si>
    <t>EAST JUNIOR HIGH SCHOOL</t>
  </si>
  <si>
    <t>WEST JUNIOR HIGH SCHOOL</t>
  </si>
  <si>
    <t>WONDER JUNIOR HIGH SCHOOL</t>
  </si>
  <si>
    <t>WEST MEMPHIS HIGH SCHOOL</t>
  </si>
  <si>
    <t>AVONDALE ELEMENTARY SCHOOL</t>
  </si>
  <si>
    <t>MARION ELEMENTARY SCHOOL</t>
  </si>
  <si>
    <t>MARION JUNIOR HIGH SCHOOL</t>
  </si>
  <si>
    <t>MARION HIGH SCHOOL</t>
  </si>
  <si>
    <t>MARION MIDDLE SCHOOL</t>
  </si>
  <si>
    <t>MARION INTERMEDIATE SCHOOL</t>
  </si>
  <si>
    <t>CROSS COUNTY ELEMENTARY</t>
  </si>
  <si>
    <t>CROSS CNTY HIGH A NEW TECH SCH</t>
  </si>
  <si>
    <t>WYNNE PRIMARY SCHOOL</t>
  </si>
  <si>
    <t>WYNNE INTERMEDIATE SCHOOL</t>
  </si>
  <si>
    <t>WYNNE JUNIOR HIGH SCHOOL</t>
  </si>
  <si>
    <t>WYNNE HIGH SCHOOL</t>
  </si>
  <si>
    <t>FORDYCE HIGH SCHOOL</t>
  </si>
  <si>
    <t>FORDYCE ELEMENTARY SCHOOLS</t>
  </si>
  <si>
    <t>FORDYCE MIDDLE SCHOOL</t>
  </si>
  <si>
    <t>DUMAS JUNIOR HIGH SCHOOL</t>
  </si>
  <si>
    <t>DUMAS HIGH SCHOOL</t>
  </si>
  <si>
    <t>REED ELEMENTARY SCHOOL</t>
  </si>
  <si>
    <t>MCGEHEE ELEMENTARY SCHOOL</t>
  </si>
  <si>
    <t>MCGEHEE HIGH SCHOOL</t>
  </si>
  <si>
    <t>DREW CENTRAL ELEM. SCHOOL</t>
  </si>
  <si>
    <t>DREW CENTRAL HIGH SCHOOL</t>
  </si>
  <si>
    <t>DREW CENTRAL MIDDLE SCHOOL</t>
  </si>
  <si>
    <t>MONTICELLO ELEMENTARY SCHOOL</t>
  </si>
  <si>
    <t>MONTICELLO MIDDLE SCHOOL</t>
  </si>
  <si>
    <t>MONTICELLO HIGH SCHOOL</t>
  </si>
  <si>
    <t>MONTICELLO INTERMEDIATE SCHOOL</t>
  </si>
  <si>
    <t>IDA BURNS ELEMENTARY SCHOOL</t>
  </si>
  <si>
    <t>SALLIE CONE ELEMENTARY SCHOOL</t>
  </si>
  <si>
    <t>ELLEN SMITH ELEMENTARY SCHOOL</t>
  </si>
  <si>
    <t>CARL STUART MIDDLE SCHOOL</t>
  </si>
  <si>
    <t>CONWAY HIGH EAST</t>
  </si>
  <si>
    <t>CONWAY HIGH WEST</t>
  </si>
  <si>
    <t>JULIA LEE MOORE ELEM. SCHOOL</t>
  </si>
  <si>
    <t>FLORENCE MATTISON ELEM. SCHOOL</t>
  </si>
  <si>
    <t>MARGUERITE VANN ELEM. SCHOOL</t>
  </si>
  <si>
    <t>JIM STONE ELEMENTARY SCHOOL</t>
  </si>
  <si>
    <t>THEODORE JONES ELEM. SCHOOL</t>
  </si>
  <si>
    <t>BOB COURTWAY MIDDLE SCHOOL</t>
  </si>
  <si>
    <t>RUTH DOYLE INTERMEDIATE SCHOOL</t>
  </si>
  <si>
    <t>RAY/PHYLLIS SIMON INTERMEDIATE</t>
  </si>
  <si>
    <t>WOODROW CUMMINS ELEMENTARY SCH</t>
  </si>
  <si>
    <t>GREENBRIER EASTSIDE ELEMENTARY</t>
  </si>
  <si>
    <t>GREENBRIER HIGH SCHOOL</t>
  </si>
  <si>
    <t>GREENBRIER MIDDLE SCHOOL</t>
  </si>
  <si>
    <t>GREENBRIER WESTSIDE ELEMENTARY</t>
  </si>
  <si>
    <t>GREENBRIER JUNIOR HIGH SCHOOL</t>
  </si>
  <si>
    <t>GREENBRIER WOOSTER ELEMENTARY</t>
  </si>
  <si>
    <t>GUY-PERKINS ELEMENTARY SCHOOL</t>
  </si>
  <si>
    <t>GUY-PERKINS HIGH SCHOOL</t>
  </si>
  <si>
    <t>MAYFLOWER ELEMENTARY SCHOOL</t>
  </si>
  <si>
    <t>MAYFLOWER HIGH SCHOOL</t>
  </si>
  <si>
    <t>MAYFLOWER MIDDLE SCHOOL</t>
  </si>
  <si>
    <t>MT. VERNON/ENOLA ELEM. SCHOOL</t>
  </si>
  <si>
    <t>MT. VERNON/ENOLA HIGH SCHOOL</t>
  </si>
  <si>
    <t>VILONIA ELEMENTARY SCHOOL</t>
  </si>
  <si>
    <t>VILONIA HIGH SCHOOL</t>
  </si>
  <si>
    <t>VILONIA PRIMARY SCHOOL</t>
  </si>
  <si>
    <t>VILONIA JUNIOR HIGH SCHOOL</t>
  </si>
  <si>
    <t>VILONIA MIDDLE SCHOOL</t>
  </si>
  <si>
    <t>ACADEMY OF TECHNOLOGY</t>
  </si>
  <si>
    <t>CHARLESTON ELEMENTARY SCHOOL</t>
  </si>
  <si>
    <t>CHARLESTON HIGH SCHOOL</t>
  </si>
  <si>
    <t>COUNTY LINE ELEMENTARY SCHOOL</t>
  </si>
  <si>
    <t>COUNTY LINE HIGH SCHOOL</t>
  </si>
  <si>
    <t>OZARK MIDDLE SCHOOL</t>
  </si>
  <si>
    <t>OZARK KINDERGARTEN SCHOOL</t>
  </si>
  <si>
    <t>ELGIN B. MILTON ELEM. SCHOOL</t>
  </si>
  <si>
    <t>OZARK JUNIOR HIGH SCHOOL</t>
  </si>
  <si>
    <t>OZARK HIGH SCHOOL</t>
  </si>
  <si>
    <t>MAMMOTH SPRING ELEM. SCHOOL</t>
  </si>
  <si>
    <t>MAMMOTH SPRING HIGH SCHOOL</t>
  </si>
  <si>
    <t>SALEM ELEMENTARY SCHOOL</t>
  </si>
  <si>
    <t>SALEM HIGH SCHOOL</t>
  </si>
  <si>
    <t>VIOLA ELEMENTARY SCHOOL</t>
  </si>
  <si>
    <t>VIOLA HIGH SCHOOL</t>
  </si>
  <si>
    <t>CUTTER-MORNING STAR ELEM. SCH.</t>
  </si>
  <si>
    <t>CUTTER-MORNING STAR HIGH SCH.</t>
  </si>
  <si>
    <t>FOUNTAIN LAKE ELEMENTARY</t>
  </si>
  <si>
    <t>FOUNTAIN LAKE HIGH SCHOOL</t>
  </si>
  <si>
    <t>FOUNTAIN LAKE MIDDLE SCHOOL</t>
  </si>
  <si>
    <t>GARDNER MAGNET SCHOOL</t>
  </si>
  <si>
    <t>SUMMIT SCHOOL</t>
  </si>
  <si>
    <t>OAKLAWN MAGNET SCHOOL</t>
  </si>
  <si>
    <t>PARK MAGNET SCHOOL</t>
  </si>
  <si>
    <t>HOT SPRINGS MIDDLE SCHOOL</t>
  </si>
  <si>
    <t>HOT SPRINGS HIGH SCHOOL</t>
  </si>
  <si>
    <t>LANGSTON MAGNET SCHOOL</t>
  </si>
  <si>
    <t>HOT SPRINGS INTERMEDIATE SCHOO</t>
  </si>
  <si>
    <t>JESSIEVILLE ELEMENTARY SCHOOL</t>
  </si>
  <si>
    <t>JESSIEVILLE HIGH SCHOOL</t>
  </si>
  <si>
    <t>JESSIEVILLE MIDDLE SCHOOL</t>
  </si>
  <si>
    <t>LAKE HAMILTON ELEMENTARY SCH</t>
  </si>
  <si>
    <t>LAKE HAMILTON HIGH SCHOOL</t>
  </si>
  <si>
    <t>LAKE HAMILTON JR. HIGH SCHOOL</t>
  </si>
  <si>
    <t>LAKE HAMILTON INTERM. SCHOOL</t>
  </si>
  <si>
    <t>LAKE HAMILTON MIDDLE SCHOOL</t>
  </si>
  <si>
    <t>LAKE HAMILTON PRIMARY SCHOOL</t>
  </si>
  <si>
    <t>LAKESIDE PRIMARY SCHOOL</t>
  </si>
  <si>
    <t>LAKESIDE INTERMEDIATE SCHOOL</t>
  </si>
  <si>
    <t>MOUNTAIN PINE ELEM. SCHOOL</t>
  </si>
  <si>
    <t>MOUNTAIN PINE HIGH SCHOOL</t>
  </si>
  <si>
    <t>POYEN ELEMENTARY SCHOOL</t>
  </si>
  <si>
    <t>POYEN HIGH SCHOOL</t>
  </si>
  <si>
    <t>EAST END ELEMENTARY SCHOOL</t>
  </si>
  <si>
    <t>SHERIDAN ELEMENTARY SCHOOL</t>
  </si>
  <si>
    <t>SHERIDAN MIDDLE SCHOOL</t>
  </si>
  <si>
    <t>SHERIDAN HIGH SCHOOL</t>
  </si>
  <si>
    <t>SHERIDAN INTERMEDIATE SCHOOL</t>
  </si>
  <si>
    <t>EAST END INTERMEDIATE SCHOOL</t>
  </si>
  <si>
    <t>MARMADUKE ELEMENTARY SCHOOL</t>
  </si>
  <si>
    <t>MARMADUKE HIGH SCHOOL</t>
  </si>
  <si>
    <t>GREENE CTY TECH ELEM. SCHOOL</t>
  </si>
  <si>
    <t>GREENE CO. TECH INTERM. SCHOOL</t>
  </si>
  <si>
    <t>GREENE CO. TECH HIGH SCHOOL</t>
  </si>
  <si>
    <t>GREEN CO. TECH JR. HIGH SCHOOL</t>
  </si>
  <si>
    <t>GREENE CO. TECH PRIMARY SCHOOL</t>
  </si>
  <si>
    <t>BALDWIN ELEMENTARY SCHOOL</t>
  </si>
  <si>
    <t>WOODROW WILSON ELEM. SCHOOL</t>
  </si>
  <si>
    <t>OAK GROVE MIDDLE SCHOOL</t>
  </si>
  <si>
    <t>PARAGOULD JUNIOR HIGH</t>
  </si>
  <si>
    <t>PARAGOULD HIGH SCHOOL</t>
  </si>
  <si>
    <t>OAK GROVE ELEM HEALTH WELLNESS</t>
  </si>
  <si>
    <t>BLEVINS ELEMENTARY SCHOOL</t>
  </si>
  <si>
    <t>BLEVINS HIGH SCHOOL</t>
  </si>
  <si>
    <t>WM. JEFFERSON CLINTON PRIMARY</t>
  </si>
  <si>
    <t>BERYL HENRY UPPER ELEM. SCHOOL</t>
  </si>
  <si>
    <t>YERGER JUNIOR HIGH SCHOOL</t>
  </si>
  <si>
    <t>HOPE HIGH SCHOOL</t>
  </si>
  <si>
    <t>GARLAND LEARNING CENTER</t>
  </si>
  <si>
    <t>SPRING HILL ELEMENTARY SCHOOL</t>
  </si>
  <si>
    <t>SPRING HILL HIGH SCHOOL</t>
  </si>
  <si>
    <t>BISMARCK ELEMENTARY SCHOOL</t>
  </si>
  <si>
    <t>BISMARCK MIDDLE SCHOOL</t>
  </si>
  <si>
    <t>BISMARCK HIGH SCHOOL</t>
  </si>
  <si>
    <t>GLEN ROSE ELEMENTARY SCHOOL</t>
  </si>
  <si>
    <t>GLEN ROSE HIGH SCHOOL</t>
  </si>
  <si>
    <t>GLEN ROSE MIDDLE SCHOOL</t>
  </si>
  <si>
    <t>MAGNET COVE ELEMENTARY SCHOOL</t>
  </si>
  <si>
    <t>MAGNET COVE HIGH SCHOOL</t>
  </si>
  <si>
    <t>MALVERN ELEMENTARY SCHOOL</t>
  </si>
  <si>
    <t>MALVERN JUNIOR HIGH SCHOOL</t>
  </si>
  <si>
    <t>MALVERN HIGH SCHOOL</t>
  </si>
  <si>
    <t>WILSON INTERMEDIATE SCHOOL</t>
  </si>
  <si>
    <t>OUACHITA ELEMENTARY SCHOOL</t>
  </si>
  <si>
    <t>OUACHITA HIGH SCHOOL</t>
  </si>
  <si>
    <t>JOANN WALTERS ELEMENTARY SCH</t>
  </si>
  <si>
    <t>DIERKS HIGH SCHOOL</t>
  </si>
  <si>
    <t>MINERAL SPRINGS ELEM. SCHOOL</t>
  </si>
  <si>
    <t>MINERAL SPRINGS HIGH SCHOOL</t>
  </si>
  <si>
    <t>SARATOGA ELEMENTARY SCHOOL</t>
  </si>
  <si>
    <t>SARATOGA HIGH SCHOOL</t>
  </si>
  <si>
    <t>NASHVILLE ELEMENTARY SCHOOL</t>
  </si>
  <si>
    <t>NASHVILLE JUNIOR HIGH SCHOOL</t>
  </si>
  <si>
    <t>NASHVILLE HIGH SCHOOL</t>
  </si>
  <si>
    <t>NASHVILLE PRIMARY SCHOOL</t>
  </si>
  <si>
    <t>WEST ELEMENTARY SCHOOL</t>
  </si>
  <si>
    <t>BATESVILLE JUNIOR HIGH SCHOOL</t>
  </si>
  <si>
    <t>BATESVILLE HIGH SCHOOL</t>
  </si>
  <si>
    <t>EAGLE MOUNTAIN ELEM SCHOOL</t>
  </si>
  <si>
    <t>SULPHUR ROCK ELEMENTARY</t>
  </si>
  <si>
    <t>SOUTHSIDE HIGH SCHOOL</t>
  </si>
  <si>
    <t>SOUTHSIDE MIDDLE SCHOOL</t>
  </si>
  <si>
    <t>SOUTHSIDE JUNIOR HIGH SCHOOL</t>
  </si>
  <si>
    <t>MIDLAND ELEMENTARY SCHOOL</t>
  </si>
  <si>
    <t>MIDLAND HIGH SCHOOL</t>
  </si>
  <si>
    <t>CORD-CHARLOTTE ELEM. SCHOOL</t>
  </si>
  <si>
    <t>NEWARK ELEMENTARY SCHOOL</t>
  </si>
  <si>
    <t>CEDAR RIDGE HIGH SCHOOL</t>
  </si>
  <si>
    <t>CALICO ROCK ELEMENTARY SCHOOL</t>
  </si>
  <si>
    <t>CALICO ROCK HIGH SCHOOL</t>
  </si>
  <si>
    <t>MELBOURNE ELEMENTARY SCHOOL</t>
  </si>
  <si>
    <t>MELBOURNE HIGH SCHOOL</t>
  </si>
  <si>
    <t>MOUNT PLEASANT ELEM. SCHOOL</t>
  </si>
  <si>
    <t>IZARD CO. CONS. ELEM. SCHOOL</t>
  </si>
  <si>
    <t>IZARD CO. CONS. HIGH SCHOOL</t>
  </si>
  <si>
    <t>IZARD COUNTY CONS MIDDLE SCH</t>
  </si>
  <si>
    <t>NEWPORT JUNIOR HIGH SCHOOL</t>
  </si>
  <si>
    <t>NEWPORT HIGH SCHOOL</t>
  </si>
  <si>
    <t>NEWPORT ELEMENTARY SCHOOL</t>
  </si>
  <si>
    <t>SWIFTON MIDDLE SCHOOL</t>
  </si>
  <si>
    <t>TUCKERMAN ELEMENTARY SCHOOL</t>
  </si>
  <si>
    <t>TUCKERMAN HIGH SCHOOL</t>
  </si>
  <si>
    <t>ALTHEIMER-MARTIN ELEMENTARY</t>
  </si>
  <si>
    <t>MATTHEWS ELEMENTARY SCHOOL</t>
  </si>
  <si>
    <t>ROBERT F MOREHEAD MIDDLE SCHOO</t>
  </si>
  <si>
    <t>DOLLARWAY HIGH SCHOOL</t>
  </si>
  <si>
    <t>TOWNSEND PARK ELEMENTARY SCHOO</t>
  </si>
  <si>
    <t>BELAIR MIDDLE SCHOOL</t>
  </si>
  <si>
    <t>BROADMOOR ELEMENTARY SCHOOL</t>
  </si>
  <si>
    <t>GREENVILLE ELEMENTARY SCHOOL</t>
  </si>
  <si>
    <t>OAK PARK ELEMENTARY SCHOOL</t>
  </si>
  <si>
    <t>THIRTY-FOURTH AVE. ELEM. SCH.</t>
  </si>
  <si>
    <t>SOUTHWOOD ELEMENTARY SCHOOL</t>
  </si>
  <si>
    <t>SOUTHEAST MIDDLE SCHOOL</t>
  </si>
  <si>
    <t>PINE BLUFF HIGH SCHOOL</t>
  </si>
  <si>
    <t>JACK ROBEY JR. HIGH SCHOOL</t>
  </si>
  <si>
    <t>W. T. CHENEY ELEMENTARY SCHOOL</t>
  </si>
  <si>
    <t>EDGEWOOD ELEMENTARY SCHOOL</t>
  </si>
  <si>
    <t>L. L. OWEN ELEMENTARY SCHOOL</t>
  </si>
  <si>
    <t>COLEMAN ELEMENTARY SCHOOL</t>
  </si>
  <si>
    <t>WATSON CHAPEL HIGH SCHOOL</t>
  </si>
  <si>
    <t>WATSON CHAPEL JR. HIGH SCHOOL</t>
  </si>
  <si>
    <t>WHITE HALL HIGH SCHOOL</t>
  </si>
  <si>
    <t>REDFIELD JUNIOR HIGH SCHOOL</t>
  </si>
  <si>
    <t>HARDIN ELEMENTARY SCHOOL</t>
  </si>
  <si>
    <t>MOODY ELEMENTARY SCHOOL</t>
  </si>
  <si>
    <t>WHITE HALL JUNIOR HIGH SCHOOL</t>
  </si>
  <si>
    <t>GANDY ELEMENTARY SCHOOL</t>
  </si>
  <si>
    <t>PINE BLUFF LIGHTHOUSE ACADEMY</t>
  </si>
  <si>
    <t>PYRON ELEMENTARY SCHOOL</t>
  </si>
  <si>
    <t>KRAUS MIDDLE SCHOOL</t>
  </si>
  <si>
    <t>CLARKSVILLE PRIMARY SCHOOL</t>
  </si>
  <si>
    <t>CLARKSVILLE JUNIOR HIGH SCHOOL</t>
  </si>
  <si>
    <t>CLARKSVILLE HIGH SCHOOL</t>
  </si>
  <si>
    <t>LAMAR ELEMENTARY SCHOOL</t>
  </si>
  <si>
    <t>LAMAR HIGH SCHOOL</t>
  </si>
  <si>
    <t>LAMAR MIDDLE SCHOOL</t>
  </si>
  <si>
    <t>BRADLEY ELEMENTARY SCHOOL</t>
  </si>
  <si>
    <t>BRADLEY HIGH SCHOOL</t>
  </si>
  <si>
    <t>LAFAYETTE COUNTY ELEMENTARY</t>
  </si>
  <si>
    <t>LAFAYETTE COUNTY HIGH SCHOOL</t>
  </si>
  <si>
    <t>HOXIE ELEMENTARY SCHOOL</t>
  </si>
  <si>
    <t>HOXIE HIGH SCHOOL</t>
  </si>
  <si>
    <t>SLOAN-HENDRIX ELEM. SCHOOL</t>
  </si>
  <si>
    <t>SLOAN-HENDRIX HIGH SCHOOL</t>
  </si>
  <si>
    <t>SLOAN-HENDRIX MIDDLE SCHOOL</t>
  </si>
  <si>
    <t>HILLCREST ELEMENTARY SCHOOL</t>
  </si>
  <si>
    <t>HILLCREST HIGH SCHOOL</t>
  </si>
  <si>
    <t>BLACK ROCK ELEMENTARY SCHOOL</t>
  </si>
  <si>
    <t>BLACK ROCK HIGH SCHOOL</t>
  </si>
  <si>
    <t>WALNUT RIDGE ELEMENTARY SCHOOL</t>
  </si>
  <si>
    <t>WALNUT RIDGE HIGH SCHOOL</t>
  </si>
  <si>
    <t>IMBODEN AREA CHARTER SCHOOL</t>
  </si>
  <si>
    <t>WHITTEN ELEMENTARY SCHOOL</t>
  </si>
  <si>
    <t>ANNA STRONG MIDDLE SCHOOL</t>
  </si>
  <si>
    <t>LEE HIGH SCHOOL</t>
  </si>
  <si>
    <t>BROWN ELEMENTARY SCHOOL</t>
  </si>
  <si>
    <t>STAR CITY MIDDLE SCHOOL</t>
  </si>
  <si>
    <t>STAR CITY HIGH SCHOOL</t>
  </si>
  <si>
    <t>L.F. HENDERSON INTERM. SCH.</t>
  </si>
  <si>
    <t>C. D. FRANKS ELEMENTARY SCHOOL</t>
  </si>
  <si>
    <t>ASHDOWN JUNIOR HIGH SCHOOL</t>
  </si>
  <si>
    <t>ASHDOWN HIGH SCHOOL</t>
  </si>
  <si>
    <t>MARGARET DANIELS PRIMARY</t>
  </si>
  <si>
    <t>OSCAR HAMILTON ELEMENTARY SCH</t>
  </si>
  <si>
    <t>FOREMAN HIGH SCHOOL</t>
  </si>
  <si>
    <t>BOONEVILLE ELEMENTARY SCHOOL</t>
  </si>
  <si>
    <t>BOONEVILLE HIGH SCHOOL</t>
  </si>
  <si>
    <t>BOONEVILLE JR HIGH SCHOOL</t>
  </si>
  <si>
    <t>MAGAZINE ELEMENTARY SCHOOL</t>
  </si>
  <si>
    <t>J.D. LEFTWICH HIGH SCHOOL</t>
  </si>
  <si>
    <t>PARIS ELEMENTARY SCHOOL</t>
  </si>
  <si>
    <t>PARIS HIGH SCHOOL</t>
  </si>
  <si>
    <t>PARIS MIDDLE SCHOOL</t>
  </si>
  <si>
    <t>SCRANTON ELEMENTARY SCHOOL</t>
  </si>
  <si>
    <t>SCRANTON HIGH SCHOOL</t>
  </si>
  <si>
    <t>LONOKE ELEMENTARY SCHOOL</t>
  </si>
  <si>
    <t>LONOKE MIDDLE SCHOOL</t>
  </si>
  <si>
    <t>LONOKE HIGH SCHOOL</t>
  </si>
  <si>
    <t>LONOKE PRIMARY SCHOOL</t>
  </si>
  <si>
    <t>ENGLAND ELEMENTARY SCHOOL</t>
  </si>
  <si>
    <t>ENGLAND HIGH SCHOOL</t>
  </si>
  <si>
    <t>CARLISLE ELEMENTARY SCHOOL</t>
  </si>
  <si>
    <t>CARLISLE HIGH SCHOOL</t>
  </si>
  <si>
    <t>CABOT JUNIOR HIGH SOUTH</t>
  </si>
  <si>
    <t>CABOT HIGH SCHOOL</t>
  </si>
  <si>
    <t>WARD CENTRAL ELEMENTARY</t>
  </si>
  <si>
    <t>CABOT MIDDLE SCHOOL SOUTH</t>
  </si>
  <si>
    <t>CABOT JUNIOR HIGH NORTH</t>
  </si>
  <si>
    <t>CABOT MIDDLE SCHOOL NORTH</t>
  </si>
  <si>
    <t>MAGNESS CREEK ELEMENTARY</t>
  </si>
  <si>
    <t>STAGECOACH ELEMENTARY SCHOOL</t>
  </si>
  <si>
    <t>MOUNTAIN SPRINGS ELEM SCHOOL</t>
  </si>
  <si>
    <t>CABOT LEARNING(IALE) ACADEMY</t>
  </si>
  <si>
    <t>ACADEMIC CENTER FOR EXCELLENCE</t>
  </si>
  <si>
    <t>WATSON PRIMARY SCHOOL</t>
  </si>
  <si>
    <t>HUNTSVILLE MIDDLE SCHOOL</t>
  </si>
  <si>
    <t>HUNTSVILLE HIGH SCHOOL</t>
  </si>
  <si>
    <t>HUNTSVILLE INTERMEDIATE SCH</t>
  </si>
  <si>
    <t>ST. PAUL ELEMENTARY SCHOOL</t>
  </si>
  <si>
    <t>ST. PAUL HIGH SCHOOL</t>
  </si>
  <si>
    <t>FLIPPIN ELEMENTARY SCHOOL</t>
  </si>
  <si>
    <t>FLIPPIN HIGH SCHOOL</t>
  </si>
  <si>
    <t>FLIPPIN MIDDLE SCHOOL</t>
  </si>
  <si>
    <t>YELLVILLE-SUMMIT ELEM. SCHOOL</t>
  </si>
  <si>
    <t>YELLVILLE-SUMMIT HIGH SCHOOL</t>
  </si>
  <si>
    <t>GENOA CENTRAL ELEM. SCHOOL</t>
  </si>
  <si>
    <t>GENOA CENTRAL HIGH SCHOOL</t>
  </si>
  <si>
    <t>GARY E. COBB MIDDLE SCHOOL</t>
  </si>
  <si>
    <t>FOUKE ELEMENTARY SCHOOL</t>
  </si>
  <si>
    <t>FOUKE HIGH SCHOOL</t>
  </si>
  <si>
    <t>PAULETTE SMITH MIDDLE SCHOOL</t>
  </si>
  <si>
    <t>COLLEGE HILL ELEMENTARY SCHOOL</t>
  </si>
  <si>
    <t>FAIRVIEW ELEMENTARY SCHOOL</t>
  </si>
  <si>
    <t>VERA KILPATRICK ELEM. SCHOOL</t>
  </si>
  <si>
    <t>UNION ELEMENTARY SCHOOL</t>
  </si>
  <si>
    <t>COLLEGE HILL MIDDLE</t>
  </si>
  <si>
    <t>NORTH HEIGHTS JR. HIGH SCHOOL</t>
  </si>
  <si>
    <t>ARKANSAS HIGH SCHOOL</t>
  </si>
  <si>
    <t>EDWARD D. TRICE ELEM. SCHOOL</t>
  </si>
  <si>
    <t>ARMOREL ELEMENTARY SCHOOL</t>
  </si>
  <si>
    <t>ARMOREL HIGH SCHOOL</t>
  </si>
  <si>
    <t>BLYTHEVILLE KINDERGARTEN CTR</t>
  </si>
  <si>
    <t>BLYTHEVILLE PRIMARY SCHOOL</t>
  </si>
  <si>
    <t>BLYTHEVILLE INTERMEDIATE SCH</t>
  </si>
  <si>
    <t>BLYTHEVILLE MIDDLE SCHOOL</t>
  </si>
  <si>
    <t>BLYTHEVILLE HIGH SCHOOL</t>
  </si>
  <si>
    <t>SO MISS COUNTY ELEM AT LUXORA</t>
  </si>
  <si>
    <t>SOUTH MISS CTY ELEM @ WILSON</t>
  </si>
  <si>
    <t>SO MISS COUNTY ELEM AT KEISER</t>
  </si>
  <si>
    <t>RIVERCREST HIGH SCHOOL</t>
  </si>
  <si>
    <t>GOSNELL ELEMENTARY SCHOOL</t>
  </si>
  <si>
    <t>GOSNELL HIGH SCHOOL</t>
  </si>
  <si>
    <t>MANILA ELEMENTARY SCHOOL</t>
  </si>
  <si>
    <t>MANILA HIGH SCHOOL</t>
  </si>
  <si>
    <t>MANILA MIDDLE SCHOOL</t>
  </si>
  <si>
    <t>OSCEOLA MIDDLE SCHOOL</t>
  </si>
  <si>
    <t>OSCEOLA HIGH SCHOOL</t>
  </si>
  <si>
    <t>NORTH ELEMENTARY SCHOOL</t>
  </si>
  <si>
    <t>OSCEOLA ELEMENTARY SCHOOL</t>
  </si>
  <si>
    <t>OSCEOLA ACADEMIC CENTER</t>
  </si>
  <si>
    <t>C.B. PARTEE ELEMENTARY SCHOOL</t>
  </si>
  <si>
    <t>BRINKLEY HIGH SCHOOL</t>
  </si>
  <si>
    <t>CLARENDON ELEMENTARY SCHOOL</t>
  </si>
  <si>
    <t>CLARENDON HIGH SCHOOL</t>
  </si>
  <si>
    <t>CADDO HILLS ELEMENTARY SCHOOL</t>
  </si>
  <si>
    <t>CADDO HILLS HIGH SCHOOL</t>
  </si>
  <si>
    <t>MOUNT IDA ELEMENTARY SCHOOL</t>
  </si>
  <si>
    <t>MOUNT IDA HIGH SCHOOL</t>
  </si>
  <si>
    <t>PRESCOTT ELEMENTARY SCHOOL</t>
  </si>
  <si>
    <t>MCRAE MIDDLE SCHOOL</t>
  </si>
  <si>
    <t>PRESCOTT HIGH SCHOOL</t>
  </si>
  <si>
    <t>NEVADA ELEMENTARY SCHOOL</t>
  </si>
  <si>
    <t>NEVADA HIGH  SCHOOL</t>
  </si>
  <si>
    <t>JASPER ELEMENTARY SCHOOL</t>
  </si>
  <si>
    <t>JASPER HIGH SCHOOL</t>
  </si>
  <si>
    <t>KINGSTON ELEMENTARY SCHOOL</t>
  </si>
  <si>
    <t>KINGSTON HIGH SCHOOL</t>
  </si>
  <si>
    <t>OARK ELEMENTARY SCHOOL</t>
  </si>
  <si>
    <t>OARK HIGH SCHOOL</t>
  </si>
  <si>
    <t>DEER ELEMENTARY SCHOOL</t>
  </si>
  <si>
    <t>DEER HIGH SCHOOL</t>
  </si>
  <si>
    <t>MOUNT JUDEA ELEMENTARY SCHOOL</t>
  </si>
  <si>
    <t>MOUNT JUDEA HIGH SCHOOL</t>
  </si>
  <si>
    <t>BEARDEN ELEMENTARY SCHOOL</t>
  </si>
  <si>
    <t>BEARDEN HIGH SCHOOL</t>
  </si>
  <si>
    <t>CAMDEN FAIRVIEW HIGH SCHOOL</t>
  </si>
  <si>
    <t>IVORY PRIMARY SCHOOL</t>
  </si>
  <si>
    <t>CAMDEN FAIRVIEW INTERMEDIATE</t>
  </si>
  <si>
    <t>CAMDEN FAIRVIEW MIDDLE SCHOOL</t>
  </si>
  <si>
    <t>SPARKMAN ELEMENTARY SCHOOL</t>
  </si>
  <si>
    <t>SPARKMAN HIGH SCHOOL</t>
  </si>
  <si>
    <t>HARMONY GROVE ELEM. SCHOOL</t>
  </si>
  <si>
    <t>HARMONY GROVE HIGH SCHOOL</t>
  </si>
  <si>
    <t>STEPHENS ELEMENTARY SCHOOL</t>
  </si>
  <si>
    <t>STEPHENS HIGH SCHOOL</t>
  </si>
  <si>
    <t>ANNE WATSON ELEMENTARY SCHOOL</t>
  </si>
  <si>
    <t>BIGELOW HIGH SCHOOL</t>
  </si>
  <si>
    <t>PERRYVILLE ELEMENTARY SCHOOL</t>
  </si>
  <si>
    <t>PERRYVILLE HIGH SCHOOL</t>
  </si>
  <si>
    <t>BARTON ELEMENTARY SCHOOL</t>
  </si>
  <si>
    <t>BARTON HIGH SCHOOL</t>
  </si>
  <si>
    <t>BEECH CREST ELEMENTARY SCHOOL</t>
  </si>
  <si>
    <t>J.F. WAHL ELEMENTARY SCHOOL</t>
  </si>
  <si>
    <t>MILLER JUNIOR HIGH SCHOOL</t>
  </si>
  <si>
    <t>CENTRAL HIGH SCHOOL</t>
  </si>
  <si>
    <t>MARVELL PRIMARY SCHOOL</t>
  </si>
  <si>
    <t>MARVELL HIGH SCHOOL</t>
  </si>
  <si>
    <t>KIPP DELTA ELEM LITERACY ACAD</t>
  </si>
  <si>
    <t>KIPP:DELTA COLLEGE PREP SCHOOL</t>
  </si>
  <si>
    <t>KIPP:DELTA COLLEGIATE HIGH SCH</t>
  </si>
  <si>
    <t>KIPP: BLYTHEVILLE COLLEGE PREP</t>
  </si>
  <si>
    <t>CENTERPOINT PRIMARY SCHOOL</t>
  </si>
  <si>
    <t>CENTERPOINT INTERMEDIATE SCH</t>
  </si>
  <si>
    <t>CENTERPOINT HIGH SCHOOL</t>
  </si>
  <si>
    <t>KIRBY ELEMENTARY SCHOOL</t>
  </si>
  <si>
    <t>KIRBY HIGH SCHOOL</t>
  </si>
  <si>
    <t>DELIGHT ELEMENTARY SCHOOL</t>
  </si>
  <si>
    <t>MURFREESBORO ELEMENTARY SCHOOL</t>
  </si>
  <si>
    <t>MURFREESBORO HIGH SCHOOL</t>
  </si>
  <si>
    <t>HARRISBURG ELEMENTARY SCHOOL</t>
  </si>
  <si>
    <t>HARRISBURG HIGH SCHOOL</t>
  </si>
  <si>
    <t>HARRISBURG MIDDLE SCHOOL</t>
  </si>
  <si>
    <t>WEINER ELEMENTARY</t>
  </si>
  <si>
    <t>WEINER HIGH SCHOOL</t>
  </si>
  <si>
    <t>MARKED TREE ELEMENTARY SCHOOL</t>
  </si>
  <si>
    <t>MARKED TREE HIGH SCHOOL</t>
  </si>
  <si>
    <t>MARKED TREE MIDDLE SCHOOL</t>
  </si>
  <si>
    <t>TRUMANN INTERMEDIATE SCH 5-6</t>
  </si>
  <si>
    <t>CEDAR PARK ELEMENTARY SCHOOL</t>
  </si>
  <si>
    <t>TRUMANN HIGH SCHOOL</t>
  </si>
  <si>
    <t>TRUMANN INTERMEDIATE SCHOOL7-8</t>
  </si>
  <si>
    <t>LEPANTO ELEMENTARY</t>
  </si>
  <si>
    <t>TYRONZA ELEMENTARY</t>
  </si>
  <si>
    <t>EAST POINSETT CO. HIGH SCHOOL</t>
  </si>
  <si>
    <t>LOUISE DURHAM ELEM. SCHOOL</t>
  </si>
  <si>
    <t>HOLLY HARSHMAN ELEM. SCHOOL</t>
  </si>
  <si>
    <t>MENA MIDDLE SCHOOL</t>
  </si>
  <si>
    <t>MENA HIGH SCHOOL</t>
  </si>
  <si>
    <t>ACORN ELEMENTARY SCHOOL</t>
  </si>
  <si>
    <t>ACORN HIGH SCHOOL</t>
  </si>
  <si>
    <t>ODEN MADDOX ELEMENTARY SCHOOL</t>
  </si>
  <si>
    <t>ODEN HIGH SCHOOL</t>
  </si>
  <si>
    <t>UMPIRE ELEMENTARY SCHOOL</t>
  </si>
  <si>
    <t>UMPIRE HIGH SCHOOL</t>
  </si>
  <si>
    <t>VAN COVE HIGH SCHOOL</t>
  </si>
  <si>
    <t>VAN COVE ELEMENTARY SCHOOL</t>
  </si>
  <si>
    <t>WICKES ELEMENTARY SCHOOL</t>
  </si>
  <si>
    <t>WICKES HIGH SCHOOL</t>
  </si>
  <si>
    <t>ATKINS ELEMENTARY SCHOOL</t>
  </si>
  <si>
    <t>ATKINS HIGH SCHOOL</t>
  </si>
  <si>
    <t>ATKINS MIDDLE SCHOOL</t>
  </si>
  <si>
    <t>DOVER HIGH SCHOOL</t>
  </si>
  <si>
    <t>DOVER MIDDLE SCHOOL</t>
  </si>
  <si>
    <t>DOVER ELEMENTARY SCHOOL</t>
  </si>
  <si>
    <t>HECTOR ELEMENTARY SCHOOL</t>
  </si>
  <si>
    <t>HECTOR HIGH SCHOOL</t>
  </si>
  <si>
    <t>POTTSVILLE ELEMENTARY SCHOOL</t>
  </si>
  <si>
    <t>POTTSVILLE HIGH SCHOOL</t>
  </si>
  <si>
    <t>POTTSVILLE MIDDLE GRADE</t>
  </si>
  <si>
    <t>POTTSVILLE JUNIOR HIGH SCHOOL</t>
  </si>
  <si>
    <t>CRAWFORD ELEMENTARY SCHOOL</t>
  </si>
  <si>
    <t>DWIGHT ELEMENTARY SCHOOL</t>
  </si>
  <si>
    <t>LONDON ELEMENTARY SCHOOL</t>
  </si>
  <si>
    <t>OAKLAND HEIGHTS ELEM. SCHOOL</t>
  </si>
  <si>
    <t>SEQUOYAH ELEMENTARY SCHOOL</t>
  </si>
  <si>
    <t>RUSSELLVILLE MIDDLE SCHOOL</t>
  </si>
  <si>
    <t>RUSSELLVILLE JR. HIGH SCHOOL</t>
  </si>
  <si>
    <t>RUSSELLVILLE HIGH SCHOOL</t>
  </si>
  <si>
    <t>CENTER VALLEY ELEM. SCHOOL</t>
  </si>
  <si>
    <t>RUSSELLVILLE UPPER ELEM. SCH.</t>
  </si>
  <si>
    <t>DES ARC ELEMENTARY SCHOOL</t>
  </si>
  <si>
    <t>DES ARC HIGH SCHOOL</t>
  </si>
  <si>
    <t>HAZEN ELEMENTARY SCHOOL</t>
  </si>
  <si>
    <t>HAZEN HIGH SCHOOL</t>
  </si>
  <si>
    <t>HALL HIGH SCHOOL</t>
  </si>
  <si>
    <t>MANN MAGNET MIDDLE SCHOOL</t>
  </si>
  <si>
    <t>PARKVIEW MAGNET HIGH SCHOOL</t>
  </si>
  <si>
    <t>BOOKER ARTS MAGNET ELEM. SCH.</t>
  </si>
  <si>
    <t>DUNBAR MAGNET MIDDLE SCHOOL</t>
  </si>
  <si>
    <t>FOREST HEIGHTS MIDDLE SCHOOL</t>
  </si>
  <si>
    <t>PULASKI HEIGHTS MIDDLE SCHOOL</t>
  </si>
  <si>
    <t>HENDERSON MIDDLE SCHOOL</t>
  </si>
  <si>
    <t>BALE ELEMENTARY SCHOOL</t>
  </si>
  <si>
    <t>BRADY ELEMENTARY SCHOOL</t>
  </si>
  <si>
    <t>MCDERMOTT ELEMENTARY SCHOOL</t>
  </si>
  <si>
    <t>CARVER MAGNET ELEM. SCHOOL</t>
  </si>
  <si>
    <t>FOREST PARK ELEMENTARY SCHOOL</t>
  </si>
  <si>
    <t>FRANKLIN INCENTIVE ELEM. SCH.</t>
  </si>
  <si>
    <t>GIBBS MAGNET ELEMENTARY SCHOOL</t>
  </si>
  <si>
    <t>WESTERN HILLS ELEM. SCHOOL</t>
  </si>
  <si>
    <t>JEFFERSON ELEMENTARY SCHOOL</t>
  </si>
  <si>
    <t>MEADOWCLIFF ELEMENTARY SCHOOL</t>
  </si>
  <si>
    <t>M.L. KING MAGNET ELEM. SCHOOL</t>
  </si>
  <si>
    <t>PULASKI HEIGHTS ELEM. SCHOOL</t>
  </si>
  <si>
    <t>ROMINE INTERDIST. ELEM. SCHOOL</t>
  </si>
  <si>
    <t>STEPHENS ELEMENTARY</t>
  </si>
  <si>
    <t>WASHINGTON MAGNET ELEM. SCHOOL</t>
  </si>
  <si>
    <t>WILLIAMS MAGNET ELEM. SCHOOL</t>
  </si>
  <si>
    <t>WILSON ELEMENTARY SCHOOL</t>
  </si>
  <si>
    <t>TERRY ELEMENTARY SCHOOL</t>
  </si>
  <si>
    <t>FULBRIGHT ELEMENTARY SCHOOL</t>
  </si>
  <si>
    <t>ROCKEFELLER INCENTIVE ELEM.</t>
  </si>
  <si>
    <t>BASELINE ELEMENTARY SCHOOL</t>
  </si>
  <si>
    <t>DAVID O'DODD ELEMENTARY SCHOOL</t>
  </si>
  <si>
    <t>GEYER SPRINGS ELEM. SCHOOL</t>
  </si>
  <si>
    <t>MABELVALE ELEMENTARY SCHOOL</t>
  </si>
  <si>
    <t>OTTER CREEK ELEMENTARY SCHOOL</t>
  </si>
  <si>
    <t>WAKEFIELD ELEMENTARY SCHOOL</t>
  </si>
  <si>
    <t>MABELVALE MIDDLE SCHOOL</t>
  </si>
  <si>
    <t>J.A. FAIR HIGH SCHOOL</t>
  </si>
  <si>
    <t>MCCLELLAN MAGNET HIGH SCHOOL</t>
  </si>
  <si>
    <t>ALTERNATIVE AGENCIES</t>
  </si>
  <si>
    <t>ACCELERATED LEARNING PROGRAM</t>
  </si>
  <si>
    <t>W.D. HAMILTON LEARNING ACADEMY</t>
  </si>
  <si>
    <t>WATSON INTERMEDIATE SCHOOL</t>
  </si>
  <si>
    <t>CHICOT PRIMARY SCHOOL</t>
  </si>
  <si>
    <t>DON ROBERTS ELEMENTARY SCHOOL</t>
  </si>
  <si>
    <t>FELDER MIDDLE SCH LEARN ACADEM</t>
  </si>
  <si>
    <t>CLOVERDALE AEROSPACE TECH CHAR</t>
  </si>
  <si>
    <t>AMBOY ELEMENTARY SCHOOL</t>
  </si>
  <si>
    <t>BELWOOD ELEMENTARY SCHOOL</t>
  </si>
  <si>
    <t>BOONE PARK ELEMENTARY SCHOOL</t>
  </si>
  <si>
    <t>CRESTWOOD ELEMENTARY SCHOOL</t>
  </si>
  <si>
    <t>GLENVIEW ELEMENTARY SCHOOL</t>
  </si>
  <si>
    <t>INDIAN HILLS ELEMENTARY SCHOOL</t>
  </si>
  <si>
    <t>LAKEWOOD ELEMENTARY SCHOOL</t>
  </si>
  <si>
    <t>POPLAR STREET MIDDLE SCHOOL</t>
  </si>
  <si>
    <t>LYNCH DRIVE ELEMENTARY SCHOOL</t>
  </si>
  <si>
    <t>MEADOW PARK ELEMENTARY SCHOOL</t>
  </si>
  <si>
    <t>NO. HEIGHTS ELEMENTARY SCHOOL</t>
  </si>
  <si>
    <t>PARK HILL ELEMENTARY SCHOOL</t>
  </si>
  <si>
    <t>PIKE VIEW ELEMENTARY SCHOOL</t>
  </si>
  <si>
    <t>SEVENTH STREET ELEM. SCHOOL</t>
  </si>
  <si>
    <t>LAKEWOOD MIDDLE SCHOOL</t>
  </si>
  <si>
    <t>NLR HIGH SCHOOL-EAST CAMPUS</t>
  </si>
  <si>
    <t>NLR HIGH SCHOOL-WEST CAMPUS</t>
  </si>
  <si>
    <t>ROSE CITY MIDDLE SCHOOL</t>
  </si>
  <si>
    <t>RIDGEROAD CHARTER MIDDLE SCHOO</t>
  </si>
  <si>
    <t>BAKER INTERDISTRICT ELEM. SCH.</t>
  </si>
  <si>
    <t>CRYSTAL HILL ELEMENTARY</t>
  </si>
  <si>
    <t>BAYOU METO ELEMENTARY SCHOOL</t>
  </si>
  <si>
    <t>CLINTON ELEMENTARY SCHOOL</t>
  </si>
  <si>
    <t>WARREN DUPREE ELEM. SCHOOL</t>
  </si>
  <si>
    <t>HARRIS ELEMENTARY SCHOOL</t>
  </si>
  <si>
    <t>LANDMARK ELEMENTARY SCHOOL</t>
  </si>
  <si>
    <t>LAWSON ELEMENTARY SCHOOL</t>
  </si>
  <si>
    <t>TOLLESON ELEMENTARY SCHOOL</t>
  </si>
  <si>
    <t>OAK GROVE ELEMENTARY SCHOOL</t>
  </si>
  <si>
    <t>JOE T. ROBINSON ELEM. SCHOOL</t>
  </si>
  <si>
    <t>SCOTT ELEMENTARY SCHOOL</t>
  </si>
  <si>
    <t>SHERWOOD ELEMENTARY SCHOOL</t>
  </si>
  <si>
    <t>SYLVAN HILLS ELEMENTARY SCHOOL</t>
  </si>
  <si>
    <t>JACKSONVILLE MIDDLE SCHOOL</t>
  </si>
  <si>
    <t>FULLER MIDDLE SCHOOL</t>
  </si>
  <si>
    <t>SYLVAN HILLS MIDDLE SCHOOL</t>
  </si>
  <si>
    <t>JACKSONVILLE HIGH SCHOOL</t>
  </si>
  <si>
    <t>WILBUR D. MILLS HIGH SCHOOL</t>
  </si>
  <si>
    <t>MAUMELLE HIGH SCHOOL</t>
  </si>
  <si>
    <t>JOE T. ROBINSON HIGH SCHOOL</t>
  </si>
  <si>
    <t>SYLVAN HILLS HIGH SCHOOL</t>
  </si>
  <si>
    <t>CATO ELEMENTARY SCHOOL</t>
  </si>
  <si>
    <t>PINEWOOD ELEMENTARY SCHOOL</t>
  </si>
  <si>
    <t>COLLEGE STATION ELEM. SCHOOL</t>
  </si>
  <si>
    <t>NORTH PULASKI HIGH SCHOOL</t>
  </si>
  <si>
    <t>ARNOLD DRIVE ELEMENTARY SCHOOL</t>
  </si>
  <si>
    <t>OAKBROOKE ELEMENTARY SCHOOL</t>
  </si>
  <si>
    <t>NORTHWOOD MIDDLE SCHOOL</t>
  </si>
  <si>
    <t>MURRELL TAYLOR ELEM. SCHOOL</t>
  </si>
  <si>
    <t>PINE FOREST ELEMENTARY SCHOOL</t>
  </si>
  <si>
    <t>JOE T. ROBINSON MIDDLE SCHOOL</t>
  </si>
  <si>
    <t>BATES ELEMENTARY SCHOOL</t>
  </si>
  <si>
    <t>MAUMELLE MIDDLE SCHOOL</t>
  </si>
  <si>
    <t>CHANEL ELEMENTARY SCHOOL</t>
  </si>
  <si>
    <t>ACADEMICS PLUS</t>
  </si>
  <si>
    <t>LISA ACADEMY</t>
  </si>
  <si>
    <t>LISA ACADEMY HIGH</t>
  </si>
  <si>
    <t>DREAMLAND ACADEMY</t>
  </si>
  <si>
    <t>ARKANSAS VIRTUAL ACADEMY</t>
  </si>
  <si>
    <t>ARKANSAS VIRTUAL ACADEMY JR</t>
  </si>
  <si>
    <t>COVENANT KEEPERS CHARTER</t>
  </si>
  <si>
    <t>COVENANT KEEPERS HIGH</t>
  </si>
  <si>
    <t>ESTEM ELEMENTARY CHARTER</t>
  </si>
  <si>
    <t>ESTEM MIDDLE SCHOOL</t>
  </si>
  <si>
    <t>ESTEM HIGH CHARTER</t>
  </si>
  <si>
    <t>LISA ACADEMY NORTH ELEM</t>
  </si>
  <si>
    <t>LISA ACADEMY NORTH MIDDLE</t>
  </si>
  <si>
    <t>LISA ACADEMY-NLR HIGH SCHOOL</t>
  </si>
  <si>
    <t>LITTLE ROCK PREP ACADEMY</t>
  </si>
  <si>
    <t>JACKSONVILLE LIGHTHOUSE CHARTE</t>
  </si>
  <si>
    <t>JACKSONVILLE LIGHTHOUSE MIDDLE</t>
  </si>
  <si>
    <t>FLIGHTLINE UPPER ACADEMY</t>
  </si>
  <si>
    <t>SIATECH HIGH CHARTER</t>
  </si>
  <si>
    <t>ARK. SCHOOL FOR THE BLIND ELEM</t>
  </si>
  <si>
    <t>ARK. SCHOOL FOR THE BLIND H.S.</t>
  </si>
  <si>
    <t>ARK. SCHOOL FOR THE DEAF ELEM.</t>
  </si>
  <si>
    <t>ARK. SCHOOL FOR THE DEAF H.S.</t>
  </si>
  <si>
    <t>MAYNARD ELEMENTARY SCHOOL</t>
  </si>
  <si>
    <t>MAYNARD HIGH SCHOOL</t>
  </si>
  <si>
    <t>ALMA SPIKES ELEMENTARY SCHOOL</t>
  </si>
  <si>
    <t>POCAHONTAS HIGH SCHOOL</t>
  </si>
  <si>
    <t>POCAHONTAS UPPER ELEM. SCHOOL</t>
  </si>
  <si>
    <t>POCAHONTAS JUNIOR HIGH SCHOOL</t>
  </si>
  <si>
    <t>FORREST CITY JR. HIGH</t>
  </si>
  <si>
    <t>FORREST CITY HIGH SCHOOL</t>
  </si>
  <si>
    <t>STEWART ELEMENTARY SCHOOL</t>
  </si>
  <si>
    <t>LINCOLN ACADEMY OF EXCELLENCE</t>
  </si>
  <si>
    <t>MILDRED JACKSON ELEM. SCHOOL</t>
  </si>
  <si>
    <t>HUGHES HIGH SCHOOL</t>
  </si>
  <si>
    <t>PALESTINE-WHEATLEY ELEM. SCH.</t>
  </si>
  <si>
    <t>PALESTINE-WHEATLEY SENIOR HIGH</t>
  </si>
  <si>
    <t>PALESTINE-WHEATLEY MIDDLE SCH.</t>
  </si>
  <si>
    <t>PINE HAVEN ELEMENTARY SCHOOL</t>
  </si>
  <si>
    <t>BAUXITE HIGH SCHOOL</t>
  </si>
  <si>
    <t>BAUXITE MIDDLE SCHOOL</t>
  </si>
  <si>
    <t>CALDWELL ELEMENTARY SCHOOL</t>
  </si>
  <si>
    <t>ANGIE GRANT ELEMENTARY SCHOOL</t>
  </si>
  <si>
    <t>PERRIN ELEMENTARY SCHOOL</t>
  </si>
  <si>
    <t>RINGGOLD ELEMENTARY SCHOOL</t>
  </si>
  <si>
    <t>BENTON JUNIOR HIGH SCHOOL</t>
  </si>
  <si>
    <t>BENTON MIDDLE SCHOOL</t>
  </si>
  <si>
    <t>BENTON HIGH SCHOOL</t>
  </si>
  <si>
    <t>BRYANT ELEMENTARY SCHOOL</t>
  </si>
  <si>
    <t>BRYANT HIGH SCHOOL</t>
  </si>
  <si>
    <t>ROBERT L. DAVIS ELEM. SCHOOL</t>
  </si>
  <si>
    <t>SPRINGHILL ELEMENTARY SCHOOL</t>
  </si>
  <si>
    <t>BRYANT MIDDLE SCHOOL</t>
  </si>
  <si>
    <t>COLLEGEVILLE ELEMENTARY SCHOOL</t>
  </si>
  <si>
    <t>BETHEL MIDDLE SCHOOL</t>
  </si>
  <si>
    <t>HURRICANE CREEK ELEMENTARY</t>
  </si>
  <si>
    <t>PARON ELEMENTARY SCHOOL</t>
  </si>
  <si>
    <t>WESTBROOK ELEMENTARY SCHOOL</t>
  </si>
  <si>
    <t>HARMONY GROVE MIDDLE SCHOOL</t>
  </si>
  <si>
    <t>WALDRON ELEMENTARY SCHOOL</t>
  </si>
  <si>
    <t>WALDRON HIGH SCHOOL</t>
  </si>
  <si>
    <t>WALDRON MIDDLE SCHOOL</t>
  </si>
  <si>
    <t>LESLIE ELEMENTARY SCHOOL</t>
  </si>
  <si>
    <t>MARSHALL ELEMENTARY SCHOOL</t>
  </si>
  <si>
    <t>MARSHALL HIGH SCHOOL</t>
  </si>
  <si>
    <t>ST. JOE ELEMENTARY SCHOOL</t>
  </si>
  <si>
    <t>ST. JOE HIGH SCHOOL</t>
  </si>
  <si>
    <t>BRUNO-PYATT HIGH SCHOOL</t>
  </si>
  <si>
    <t>BRUNO-PYATT ELEMENTARY SCHOOL</t>
  </si>
  <si>
    <t>WESTERN GROVE ELEM. SCHOOL</t>
  </si>
  <si>
    <t>WESTERN GROVE HIGH SCHOOL</t>
  </si>
  <si>
    <t>BALLMAN ELEMENTARY SCHOOL</t>
  </si>
  <si>
    <t>BARLING ELEMENTARY SCHOOL</t>
  </si>
  <si>
    <t>BEARD ELEMENTARY SCHOOL</t>
  </si>
  <si>
    <t>BELLE POINT ALTERNATIVE CENTER</t>
  </si>
  <si>
    <t>BONNEVILLE ELEMENTARY SCHOOL</t>
  </si>
  <si>
    <t>CARNALL ELEMENTARY SCHOOL</t>
  </si>
  <si>
    <t>CAVANAUGH ELEMENTARY SCHOOL</t>
  </si>
  <si>
    <t>HOWARD ELEMENTARY SCHOOL</t>
  </si>
  <si>
    <t>RAYMOND F. ORR ELEM. SCHOOL</t>
  </si>
  <si>
    <t>ALBERT PIKE ELEMENTARY SCHOOL</t>
  </si>
  <si>
    <t>SPRADLING ELEMENTARY SCHOOL</t>
  </si>
  <si>
    <t>SUNNYMEDE ELEMENTARY SCHOOL</t>
  </si>
  <si>
    <t>SUTTON ELEMENTARY SCHOOL</t>
  </si>
  <si>
    <t>TRUSTY ELEMENTARY SCHOOL</t>
  </si>
  <si>
    <t>L. A. CHAFFIN JR. HIGH SCHOOL</t>
  </si>
  <si>
    <t>WILLIAM O. DARBY JR. HIGH SCH.</t>
  </si>
  <si>
    <t>DORA KIMMONS JR. HIGH SCHOOL</t>
  </si>
  <si>
    <t>RAMSEY JUNIOR HIGH SCHOOL</t>
  </si>
  <si>
    <t>NORTHSIDE HIGH SCHOOL</t>
  </si>
  <si>
    <t>JOHN P. WOODS ELEM. SCHOOL</t>
  </si>
  <si>
    <t>HARRY C. MORRISON ELEM. SCHOOL</t>
  </si>
  <si>
    <t>ELMER H. COOK ELEM. SCHOOL</t>
  </si>
  <si>
    <t>TILLES ELEMENTARY SCHOOL</t>
  </si>
  <si>
    <t>EUPER LANE ELEMENTARY SCHOOL</t>
  </si>
  <si>
    <t>GREENWOOD JUNIOR HIGH SCHOOL</t>
  </si>
  <si>
    <t>GREENWOOD HIGH SCHOOL</t>
  </si>
  <si>
    <t>WESTWOOD ELEMENTARY SCHOOL</t>
  </si>
  <si>
    <t>EAST HILLS MIDDLE SCHOOL</t>
  </si>
  <si>
    <t>EAST POINTE ELEMENTARY SCHOOL</t>
  </si>
  <si>
    <t>HACKETT ELEMENTARY SCHOOL</t>
  </si>
  <si>
    <t>HACKETT HIGH SCHOOL</t>
  </si>
  <si>
    <t>HARTFORD ELEMENTARY SCHOOL</t>
  </si>
  <si>
    <t>HARTFORD HIGH SCHOOL</t>
  </si>
  <si>
    <t>LAVACA ELEMENTARY SCHOOL</t>
  </si>
  <si>
    <t>LAVACA HIGH SCHOOL</t>
  </si>
  <si>
    <t>LAVACA MIDDLE SCHOOL</t>
  </si>
  <si>
    <t>MANSFIELD ELEMENTARY SCHOOL</t>
  </si>
  <si>
    <t>MANSFIELD MIDDLE SCHOOL</t>
  </si>
  <si>
    <t>MANSFIELD HIGH SCHOOL</t>
  </si>
  <si>
    <t>DEQUEEN ELEMENTARY SCHOOL</t>
  </si>
  <si>
    <t>DEQUEEN PRIMARY</t>
  </si>
  <si>
    <t>DEQUEEN HIGH SCHOOL</t>
  </si>
  <si>
    <t>DEQUEEN MIDDLE SCHOOL</t>
  </si>
  <si>
    <t>DEQUEEN JUNIOR HIGH SCHOOL</t>
  </si>
  <si>
    <t>LOCKESBURG ELEMENTARY SCHOOL</t>
  </si>
  <si>
    <t>HORATIO ELEMENTARY SCHOOL</t>
  </si>
  <si>
    <t>HORATIO HIGH SCHOOL</t>
  </si>
  <si>
    <t>CAVE CITY ELEMENTARY SCHOOL</t>
  </si>
  <si>
    <t>CAVE CITY HIGH SCHOOL</t>
  </si>
  <si>
    <t>EVENING SHADE ELEM. SCHOOL</t>
  </si>
  <si>
    <t>CAVE CITY MIDDLE SCHOOL</t>
  </si>
  <si>
    <t>CAVE CITY INTERMEDIATE SCHOOL</t>
  </si>
  <si>
    <t>CHEROKEE ELEMENTARY SCHOOL</t>
  </si>
  <si>
    <t>HIGHLAND HIGH SCHOOL</t>
  </si>
  <si>
    <t>HIGHLAND MIDDLE SCHOOL</t>
  </si>
  <si>
    <t>MOUNTAIN VIEW ELEM. SCHOOL</t>
  </si>
  <si>
    <t>MOUNTAIN VIEW MIDDLE SCHOOL</t>
  </si>
  <si>
    <t>MOUNTAIN VIEW HIGH SCHOOL</t>
  </si>
  <si>
    <t>RURAL SPECIAL ELEM. SCHOOL</t>
  </si>
  <si>
    <t>RURAL SPECIAL HIGH SCHOOL</t>
  </si>
  <si>
    <t>TIMBO ELEMENTARY SCHOOL</t>
  </si>
  <si>
    <t>TIMBO HIGH SCHOOL</t>
  </si>
  <si>
    <t>HUGH GOODWIN ELEMENTARY SCHOOL</t>
  </si>
  <si>
    <t>NORTHWEST ELEMENTARY SCHOOL</t>
  </si>
  <si>
    <t>RETTA BROWN ELEMENTARY SCHOOL</t>
  </si>
  <si>
    <t>YOCUM ELEMENTARY SCHOOL</t>
  </si>
  <si>
    <t>BARTON JR. HIGH SCHOOL</t>
  </si>
  <si>
    <t>WASHINGTON MIDDLE SCHOOL</t>
  </si>
  <si>
    <t>EL DORADO HIGH SCHOOL</t>
  </si>
  <si>
    <t>JUNCTION CITY ELEM. SCHOOL</t>
  </si>
  <si>
    <t>JUNCTION CITY HIGH SCHOOL</t>
  </si>
  <si>
    <t>NORPHLET ELEMENTARY SCHOOL</t>
  </si>
  <si>
    <t>NORPHLET HIGH SCHOOL</t>
  </si>
  <si>
    <t>PARKERS CHAPEL ELEM. SCHOOL</t>
  </si>
  <si>
    <t>PARKERS CHAPEL HIGH SCHOOL</t>
  </si>
  <si>
    <t>SMACKOVER ELEMENTARY SCHOOL</t>
  </si>
  <si>
    <t>SMACKOVER HIGH SCHOOL</t>
  </si>
  <si>
    <t>GARDNER-STRONG ELEM. SCHOOL</t>
  </si>
  <si>
    <t>STRONG HIGH SCHOOL</t>
  </si>
  <si>
    <t>COWSERT ELEMENTARY SCHOOL</t>
  </si>
  <si>
    <t>CLINTON HIGH SCHOOL</t>
  </si>
  <si>
    <t>CLINTON INTERMEDIATE SCHOOL</t>
  </si>
  <si>
    <t>CLINTON JR HIGH SCHOOL</t>
  </si>
  <si>
    <t>SHIRLEY ELEMENTARY SCHOOL</t>
  </si>
  <si>
    <t>SHIRLEY HIGH SCHOOL</t>
  </si>
  <si>
    <t>SOUTH SIDE ELEMENTARY SCHOOL</t>
  </si>
  <si>
    <t>SOUTH SIDE HIGH SCHOOL</t>
  </si>
  <si>
    <t>ELKINS ELEMENTARY SCHOOL</t>
  </si>
  <si>
    <t>ELKINS HIGH SCHOOL</t>
  </si>
  <si>
    <t>ELKINS MIDDLE SCHOOL</t>
  </si>
  <si>
    <t>ELKINS ELEM. PRIMARY SCHOOL</t>
  </si>
  <si>
    <t>GEORGE R LEDBETTER INTERMEDIAT</t>
  </si>
  <si>
    <t>FARMINGTON HIGH SCHOOL</t>
  </si>
  <si>
    <t>RANDALL G. LYNCH MIDDLE SCHOOL</t>
  </si>
  <si>
    <t>JERRY "POP" WILLIAMS ELEM SCH</t>
  </si>
  <si>
    <t>BOB FOLSOM ELEMENTARY SCHOOL</t>
  </si>
  <si>
    <t>ASBELL ELEMENTARY SCHOOL</t>
  </si>
  <si>
    <t>BUTTERFIELD ELEMENTARY SCHOOL</t>
  </si>
  <si>
    <t>HAPPY HOLLOW ELEMENTARY SCHOOL</t>
  </si>
  <si>
    <t>LEVERETT ELEMENTARY SCHOOL</t>
  </si>
  <si>
    <t>ROOT ELEMENTARY SCHOOL</t>
  </si>
  <si>
    <t>WASHINGTON ELEMENTARY SCHOOL</t>
  </si>
  <si>
    <t>RAMAY JUNIOR HIGH SCHOOL</t>
  </si>
  <si>
    <t>WOODLAND JUNIOR HIGH SCHOOL</t>
  </si>
  <si>
    <t>FAYETTEVILLE HIGH SCHOOL EAST</t>
  </si>
  <si>
    <t>HOLCOMB ELEMENTARY SCHOOL</t>
  </si>
  <si>
    <t>VANDERGRIFF ELEMENTARY SCHOOL</t>
  </si>
  <si>
    <t>MCNAIR MIDDLE SCHOOL</t>
  </si>
  <si>
    <t>HOLT MIDDLE SCHOOL</t>
  </si>
  <si>
    <t>OWL CREEK SCHOOL</t>
  </si>
  <si>
    <t>GREENLAND ELEMENTARY SCHOOL</t>
  </si>
  <si>
    <t>GREENLAND HIGH SCHOOL</t>
  </si>
  <si>
    <t>GREENLAND MIDDLE SCHOOL</t>
  </si>
  <si>
    <t>LINCOLN ELEMENTARY SCHOOL</t>
  </si>
  <si>
    <t>LINCOLN HIGH SCHOOL</t>
  </si>
  <si>
    <t>LINCOLN MIDDLE SCHOOL</t>
  </si>
  <si>
    <t>LINCOLN ACADEMIC CENTER OF EXC</t>
  </si>
  <si>
    <t>PRAIRIE GROVE ELEM. SCHOOL</t>
  </si>
  <si>
    <t>PRAIRIE GROVE HIGH SCHOOL</t>
  </si>
  <si>
    <t>PRAIRIE GROVE MIDDLE SCHOOL</t>
  </si>
  <si>
    <t>PRAIRIE GROVE INTERMEDIATE</t>
  </si>
  <si>
    <t>ELMDALE ELEMENTARY SCHOOL</t>
  </si>
  <si>
    <t>ROBERT E. LEE ELEM. SCHOOL</t>
  </si>
  <si>
    <t>JOHN TYSON ELEMENTARY SCHOOL</t>
  </si>
  <si>
    <t>CENTRAL JUNIOR HIGH SCHOOL</t>
  </si>
  <si>
    <t>SOUTHWEST JUNIOR HIGH SCHOOL</t>
  </si>
  <si>
    <t>SPRINGDALE HIGH SCHOOL</t>
  </si>
  <si>
    <t>PARSON  HILLS ELEM. SCHOOL</t>
  </si>
  <si>
    <t>THURMAN G. SMITH ELEM. SCHOOL</t>
  </si>
  <si>
    <t>WALKER ELEMENTARY SCHOOL</t>
  </si>
  <si>
    <t>GEORGE ELEMENTARY SCHOOL</t>
  </si>
  <si>
    <t>J. O. KELLY MIDDLE SCHOOL</t>
  </si>
  <si>
    <t>HELEN TYSON MIDDLE SCHOOL</t>
  </si>
  <si>
    <t>BERNICE YOUNG ELEMENTARY</t>
  </si>
  <si>
    <t>HARP ELEMENTARY SCHOOL</t>
  </si>
  <si>
    <t>BAYYARI ELEMENTARY SCHOOL</t>
  </si>
  <si>
    <t>GEORGE JUNIOR HIGH SCHOOL</t>
  </si>
  <si>
    <t>HELLSTERN MIDDLE SCHOOL</t>
  </si>
  <si>
    <t>HAR-BER HIGH SCHOOL</t>
  </si>
  <si>
    <t>HUNT ELEMENTARY SCHOOL</t>
  </si>
  <si>
    <t>TURNBOW ELEMENTARY SCHOOL</t>
  </si>
  <si>
    <t>MONITOR ELEMENTARY</t>
  </si>
  <si>
    <t>WILLIS SHAW ELEMENTARY SCH</t>
  </si>
  <si>
    <t>SPRINGDALE ALTERNATIVE SCHOOL</t>
  </si>
  <si>
    <t>SONORA ELEMENTARY SCHOOL</t>
  </si>
  <si>
    <t>WEST FORK ELEMENTARY SCHOOL</t>
  </si>
  <si>
    <t>WEST FORK MIDDLE SCHOOL</t>
  </si>
  <si>
    <t>WEST FORK HIGH SCHOOL</t>
  </si>
  <si>
    <t>HAAS HALL ACADEMY</t>
  </si>
  <si>
    <t>H.L. LUBKER ELEMENTARY SCHOOL</t>
  </si>
  <si>
    <t>BALD KNOB HIGH SCHOOL</t>
  </si>
  <si>
    <t>BALD KNOB MIDDLE SCHOOL</t>
  </si>
  <si>
    <t>BEEBE ELEMENTARY SCHOOL</t>
  </si>
  <si>
    <t>BEEBE JUNIOR HIGH SCHOOL</t>
  </si>
  <si>
    <t>BEEBE HIGH SCHOOL</t>
  </si>
  <si>
    <t>BEEBE MIDDLE SCHOOL</t>
  </si>
  <si>
    <t>BADGER ELEMENTARY</t>
  </si>
  <si>
    <t>BEEBE EARLY CHILDHOOD</t>
  </si>
  <si>
    <t>BADGER ACADEMY</t>
  </si>
  <si>
    <t>BRADFORD ELEMENTARY SCHOOL</t>
  </si>
  <si>
    <t>BRADFORD HIGH SCHOOL</t>
  </si>
  <si>
    <t>WHITE CO. CENTRAL ELEM. SCHOOL</t>
  </si>
  <si>
    <t>WHITE CO. CENTRAL HIGH SCHOOL</t>
  </si>
  <si>
    <t>JUDSONIA ELEMENTARY SCHOOL</t>
  </si>
  <si>
    <t>KENSETT ELEMENTARY SCHOOL</t>
  </si>
  <si>
    <t>RIVERVIEW HIGH SCHOOL</t>
  </si>
  <si>
    <t>RIVERVIEW JUNIOR HIGH SCHOOL</t>
  </si>
  <si>
    <t>PANGBURN ELEMENTARY SCHOOL</t>
  </si>
  <si>
    <t>PANGBURN HIGH SCHOOL</t>
  </si>
  <si>
    <t>ROSE BUD ELEMENTARY SCHOOL</t>
  </si>
  <si>
    <t>ROSE BUD HIGH SCHOOL</t>
  </si>
  <si>
    <t>SIDNEY DEENER ELEM. SCHOOL</t>
  </si>
  <si>
    <t>MCRAE ELEMENTARY SCHOOL</t>
  </si>
  <si>
    <t>AHLF JUNIOR HIGH SCHOOL</t>
  </si>
  <si>
    <t>SEARCY HIGH SCHOOL</t>
  </si>
  <si>
    <t>SOUTHWEST MIDDLE SCHOOL</t>
  </si>
  <si>
    <t>AUGUSTA ELEMENTARY SCHOOL</t>
  </si>
  <si>
    <t>AUGUSTA HIGH SCHOOL</t>
  </si>
  <si>
    <t>COTTON PLANT ELEMENTARY SCHOOL</t>
  </si>
  <si>
    <t>MCCRORY ELEMENTARY SCHOOL</t>
  </si>
  <si>
    <t>MCCRORY HIGH SCHOOL</t>
  </si>
  <si>
    <t>S.C. TUCKER ELEMENTARY SCHOOL</t>
  </si>
  <si>
    <t>DANVILLE HIGH SCHOOL</t>
  </si>
  <si>
    <t>DANVILLE MIDDLE SCHOOL</t>
  </si>
  <si>
    <t>DARDANELLE ELEMENTARY SCHOOL</t>
  </si>
  <si>
    <t>DARDANELLE MIDDLE SCHOOL</t>
  </si>
  <si>
    <t>DARDANELLE HIGH SCHOOL</t>
  </si>
  <si>
    <t>DARDANELLE PRIMARY SCHOOL</t>
  </si>
  <si>
    <t>WESTERN YELL CO. ELEM. SCHOOL</t>
  </si>
  <si>
    <t>WESTERN YELL CO. HIGH SCHOOL</t>
  </si>
  <si>
    <t>TWO RIVERS HIGH SCHOOL</t>
  </si>
  <si>
    <t>OLA ELEMENTARY SCHOOL</t>
  </si>
  <si>
    <t>PLAINVIEW-ROVER ELEM. SCHOOL</t>
  </si>
  <si>
    <t>Grades</t>
  </si>
  <si>
    <t>Region</t>
  </si>
  <si>
    <t>7-12</t>
  </si>
  <si>
    <t>K-6</t>
  </si>
  <si>
    <t>ACADEMY OF SERVICE AND TECH</t>
  </si>
  <si>
    <t>5-6</t>
  </si>
  <si>
    <t>2-4</t>
  </si>
  <si>
    <t>9-12</t>
  </si>
  <si>
    <t>ADKINS PRE-K CENTER</t>
  </si>
  <si>
    <t>P</t>
  </si>
  <si>
    <t>7-8</t>
  </si>
  <si>
    <t>P-6</t>
  </si>
  <si>
    <t>3-5</t>
  </si>
  <si>
    <t>6-8</t>
  </si>
  <si>
    <t>K-2</t>
  </si>
  <si>
    <t>K-12</t>
  </si>
  <si>
    <t>P-5</t>
  </si>
  <si>
    <t>K-5</t>
  </si>
  <si>
    <t>5-8</t>
  </si>
  <si>
    <t>7-9</t>
  </si>
  <si>
    <t>K-4</t>
  </si>
  <si>
    <t>K-8</t>
  </si>
  <si>
    <t>P-7</t>
  </si>
  <si>
    <t>8-12</t>
  </si>
  <si>
    <t>K-1</t>
  </si>
  <si>
    <t>10-12</t>
  </si>
  <si>
    <t>P-4</t>
  </si>
  <si>
    <t>6-7</t>
  </si>
  <si>
    <t>8-9</t>
  </si>
  <si>
    <t>BLYTHEVILLE CHARTER SCHOOLANDALC</t>
  </si>
  <si>
    <t>P-K</t>
  </si>
  <si>
    <t>1-2</t>
  </si>
  <si>
    <t>K-3</t>
  </si>
  <si>
    <t>P-3</t>
  </si>
  <si>
    <t>4-6</t>
  </si>
  <si>
    <t>2-3</t>
  </si>
  <si>
    <t>4-5</t>
  </si>
  <si>
    <t>6-12</t>
  </si>
  <si>
    <t>3-6</t>
  </si>
  <si>
    <t>P-1</t>
  </si>
  <si>
    <t>3-4</t>
  </si>
  <si>
    <t>P-2</t>
  </si>
  <si>
    <t>9-10</t>
  </si>
  <si>
    <t>11-12</t>
  </si>
  <si>
    <t>DELBERT "PETE" AND PAT ALLEN ELE</t>
  </si>
  <si>
    <t>EARLY CHILDHOOD LEARNING CNTR</t>
  </si>
  <si>
    <t>1-5</t>
  </si>
  <si>
    <t>FAIR PARK EARLY CHILDHOOD CTR</t>
  </si>
  <si>
    <t>FORREST PARK PREP PRESCHOOL</t>
  </si>
  <si>
    <t>4-8</t>
  </si>
  <si>
    <t>P-9</t>
  </si>
  <si>
    <t>P-8</t>
  </si>
  <si>
    <t>1-6</t>
  </si>
  <si>
    <t>5-7</t>
  </si>
  <si>
    <t>K</t>
  </si>
  <si>
    <t>MATH AND SCIENCE MAGNET SCHOOL</t>
  </si>
  <si>
    <t>8</t>
  </si>
  <si>
    <t>6</t>
  </si>
  <si>
    <t>1-8</t>
  </si>
  <si>
    <t>K-7</t>
  </si>
  <si>
    <t>REDWOOD PRE-SCHOOL</t>
  </si>
  <si>
    <t>2-6</t>
  </si>
  <si>
    <t>5</t>
  </si>
  <si>
    <t>2-5</t>
  </si>
  <si>
    <t>VISUAL AND PERFORMING ART MAGNET</t>
  </si>
  <si>
    <t>WALKER PRE-K CENTER</t>
  </si>
  <si>
    <t>WOODRUFF EARLY CHILDHOOD CTR</t>
  </si>
  <si>
    <t xml:space="preserve"> % Minority</t>
  </si>
  <si>
    <t>% FRL</t>
  </si>
  <si>
    <t>Enrollment</t>
  </si>
  <si>
    <t>1 (Northwest AR)</t>
  </si>
  <si>
    <t>2 (Northeast AR)</t>
  </si>
  <si>
    <t>3 (Central AR)</t>
  </si>
  <si>
    <t>4 (Southwest AR)</t>
  </si>
  <si>
    <t>5 (Southeast AR)</t>
  </si>
  <si>
    <t>LEA</t>
  </si>
  <si>
    <t>School AYP Status 2011</t>
  </si>
  <si>
    <t>District</t>
  </si>
  <si>
    <t>School</t>
  </si>
  <si>
    <t>Differentiated AYP Status 2011</t>
  </si>
  <si>
    <t>(Alert)</t>
  </si>
  <si>
    <t>Mtn Home High Career Academics</t>
  </si>
  <si>
    <t>Norfork High School</t>
  </si>
  <si>
    <t>Bentonville High School</t>
  </si>
  <si>
    <t>Pea Ridge High School</t>
  </si>
  <si>
    <t>Alpena High School</t>
  </si>
  <si>
    <t>Harrison High School</t>
  </si>
  <si>
    <t>Omaha High School</t>
  </si>
  <si>
    <t>Valley Springs High School</t>
  </si>
  <si>
    <t>Lakeside School District</t>
  </si>
  <si>
    <t>Rector High School</t>
  </si>
  <si>
    <t>Concord High School</t>
  </si>
  <si>
    <t>Quitman High School</t>
  </si>
  <si>
    <t>Woodlawn High School</t>
  </si>
  <si>
    <t>Emerson High School</t>
  </si>
  <si>
    <t>Wonderview High School</t>
  </si>
  <si>
    <t>Bay High School</t>
  </si>
  <si>
    <t>Brookland High School</t>
  </si>
  <si>
    <t>Buffalo Is. Central Hs</t>
  </si>
  <si>
    <t>Valley View High School</t>
  </si>
  <si>
    <t>Riverside Jr. High School</t>
  </si>
  <si>
    <t>Marion Junior High School</t>
  </si>
  <si>
    <t>Cross County High School</t>
  </si>
  <si>
    <t>Mt. Vernon/Enola High School</t>
  </si>
  <si>
    <t>Vilonia High School</t>
  </si>
  <si>
    <t>Mammoth Spring High School</t>
  </si>
  <si>
    <t>Viola High School</t>
  </si>
  <si>
    <t>Jessieville High School</t>
  </si>
  <si>
    <t>Lake Hamilton High School</t>
  </si>
  <si>
    <t>Lake Hamilton Jr. High School</t>
  </si>
  <si>
    <t>Lakeside High School</t>
  </si>
  <si>
    <t>Poyen High School</t>
  </si>
  <si>
    <t>Marmaduke High School</t>
  </si>
  <si>
    <t>Paragould High School</t>
  </si>
  <si>
    <t>Glen Rose High School</t>
  </si>
  <si>
    <t>Magnet Cove High School</t>
  </si>
  <si>
    <t>Nashville High School</t>
  </si>
  <si>
    <t>West Elementary School</t>
  </si>
  <si>
    <t>Batesville High School</t>
  </si>
  <si>
    <t>Eagle Mountain Elem School</t>
  </si>
  <si>
    <t>Sulphur Rock Elementary</t>
  </si>
  <si>
    <t>Midland High School</t>
  </si>
  <si>
    <t>Izard Co. Cons. High School</t>
  </si>
  <si>
    <t>Black Rock High School</t>
  </si>
  <si>
    <t>J.D. Leftwich High School</t>
  </si>
  <si>
    <t>Scranton High School</t>
  </si>
  <si>
    <t>Cabot Learning(Iale) Academy</t>
  </si>
  <si>
    <t>ü</t>
  </si>
  <si>
    <t>Huntsville High School</t>
  </si>
  <si>
    <t>Flippin High School</t>
  </si>
  <si>
    <t>Genoa Central High School</t>
  </si>
  <si>
    <t>Armorel High School</t>
  </si>
  <si>
    <t>Caddo Hills High School</t>
  </si>
  <si>
    <t>Deer High School</t>
  </si>
  <si>
    <t>Harmony Grove School District</t>
  </si>
  <si>
    <t>Sparkman High School</t>
  </si>
  <si>
    <t>Weiner High School</t>
  </si>
  <si>
    <t>Mena High School</t>
  </si>
  <si>
    <t>Mena Upper Elementary School</t>
  </si>
  <si>
    <t>Oden High School</t>
  </si>
  <si>
    <t>Wickes High School</t>
  </si>
  <si>
    <t>Hector High School</t>
  </si>
  <si>
    <t>Alternative Agencies</t>
  </si>
  <si>
    <t>Academics Plus</t>
  </si>
  <si>
    <t>Estem Elementary Public Charte</t>
  </si>
  <si>
    <t>Estem Elementary Charter</t>
  </si>
  <si>
    <t>Estem Middle School</t>
  </si>
  <si>
    <t>Lisa Academy-Nlr High School</t>
  </si>
  <si>
    <t>Palestine-Wheatley Senior High</t>
  </si>
  <si>
    <t>Benton High School</t>
  </si>
  <si>
    <t>Bryant High School</t>
  </si>
  <si>
    <t>Marshall High School</t>
  </si>
  <si>
    <t>Western Grove High School</t>
  </si>
  <si>
    <t>Hackett High School</t>
  </si>
  <si>
    <t>Dequeen Junior High School</t>
  </si>
  <si>
    <t>Cave City High School</t>
  </si>
  <si>
    <t>Highland High School</t>
  </si>
  <si>
    <t>Rural Special High School</t>
  </si>
  <si>
    <t>Shirley High School</t>
  </si>
  <si>
    <t>Ramay Junior High School</t>
  </si>
  <si>
    <t>Lincoln Academic Center Of Exc</t>
  </si>
  <si>
    <t>Parson  Hills Elem. School</t>
  </si>
  <si>
    <t>Bald Knob High School</t>
  </si>
  <si>
    <t>Southwest Middle School</t>
  </si>
  <si>
    <t>Cotton Plant Elementary School</t>
  </si>
  <si>
    <t>Mccrory High School</t>
  </si>
  <si>
    <t>Two Rivers High School</t>
  </si>
  <si>
    <t>Dewitt High School</t>
  </si>
  <si>
    <t>(Met Standards)</t>
  </si>
  <si>
    <t>Allbritton Upper Elem. School</t>
  </si>
  <si>
    <t>Wilmot Elementary School</t>
  </si>
  <si>
    <t>Noble Elementary School</t>
  </si>
  <si>
    <t>Cotter High School</t>
  </si>
  <si>
    <t>Mountain Home Jr. High School</t>
  </si>
  <si>
    <t>Norfork Elementary School</t>
  </si>
  <si>
    <t>Gravette High School</t>
  </si>
  <si>
    <t>Benton Cty School Of Arts High</t>
  </si>
  <si>
    <t>Bergman High School</t>
  </si>
  <si>
    <t>Eureka Springs High School</t>
  </si>
  <si>
    <t>Green Forest Elementary School</t>
  </si>
  <si>
    <t>Eudora Elementary School</t>
  </si>
  <si>
    <t>Heber Springs High School</t>
  </si>
  <si>
    <t>West Side School District</t>
  </si>
  <si>
    <t>West Side High School</t>
  </si>
  <si>
    <t>Taylor High School</t>
  </si>
  <si>
    <t>Morrilton Elementary School</t>
  </si>
  <si>
    <t>Morrilton Primary School</t>
  </si>
  <si>
    <t>Westside Cons. School District</t>
  </si>
  <si>
    <t>Avondale Elementary School</t>
  </si>
  <si>
    <t>Marion Elementary School</t>
  </si>
  <si>
    <t>Vilonia Junior High School</t>
  </si>
  <si>
    <t>Charleston High School</t>
  </si>
  <si>
    <t>Ozark Junior High School</t>
  </si>
  <si>
    <t>Salem High School</t>
  </si>
  <si>
    <t>Lake Hamilton Elementary Sch</t>
  </si>
  <si>
    <t>Lake Hamilton Primary School</t>
  </si>
  <si>
    <t>Spring Hill High School</t>
  </si>
  <si>
    <t>Bismarck High School</t>
  </si>
  <si>
    <t>Nashville Primary School</t>
  </si>
  <si>
    <t>Southside School District</t>
  </si>
  <si>
    <t>Melbourne High School</t>
  </si>
  <si>
    <t>Tuckerman High School</t>
  </si>
  <si>
    <t>Hoxie High School</t>
  </si>
  <si>
    <t>Hoxie Middle School</t>
  </si>
  <si>
    <t>Hillcrest High School</t>
  </si>
  <si>
    <t>Paris High School</t>
  </si>
  <si>
    <t>Cabot High School</t>
  </si>
  <si>
    <t>Mountain Springs Elem School</t>
  </si>
  <si>
    <t>Yellville-Summit High School</t>
  </si>
  <si>
    <t>Kingston High School</t>
  </si>
  <si>
    <t>Mount Judea High School</t>
  </si>
  <si>
    <t>Kipp:Delta Collegiate High Sch</t>
  </si>
  <si>
    <t>Harrisburg High School</t>
  </si>
  <si>
    <t>Umpire High School</t>
  </si>
  <si>
    <t>Atkins High School</t>
  </si>
  <si>
    <t>Dover High School</t>
  </si>
  <si>
    <t>Pottsville Elementary School</t>
  </si>
  <si>
    <t>Pottsville High School</t>
  </si>
  <si>
    <t>Williams Magnet Elem. School</t>
  </si>
  <si>
    <t>Jacksonville Elementary School</t>
  </si>
  <si>
    <t>Chanel Elementary School</t>
  </si>
  <si>
    <t>Lisa Academy High</t>
  </si>
  <si>
    <t>Estem High School</t>
  </si>
  <si>
    <t>Estem High Charter</t>
  </si>
  <si>
    <t>Ark. School For The Deaf H.S.</t>
  </si>
  <si>
    <t>Pocahontas Upper Elem. School</t>
  </si>
  <si>
    <t>Southside High School</t>
  </si>
  <si>
    <t>Greenwood High School</t>
  </si>
  <si>
    <t>Evening Shade Elem. School</t>
  </si>
  <si>
    <t>Mountain View High School</t>
  </si>
  <si>
    <t>Parkers Chapel High School</t>
  </si>
  <si>
    <t>Cowsert Elementary School</t>
  </si>
  <si>
    <t>Elkins High School</t>
  </si>
  <si>
    <t>George R Ledbetter Intermediat</t>
  </si>
  <si>
    <t>Jerry "Pop" Williams Elem Sch</t>
  </si>
  <si>
    <t>Bob Folsom Elementary School</t>
  </si>
  <si>
    <t>Fayetteville High School East</t>
  </si>
  <si>
    <t>Greenland High School</t>
  </si>
  <si>
    <t>Prairie Grove High School</t>
  </si>
  <si>
    <t>West Fork High School</t>
  </si>
  <si>
    <t>Haas Hall Academy</t>
  </si>
  <si>
    <t>Bradford High School</t>
  </si>
  <si>
    <t>Riverview High School</t>
  </si>
  <si>
    <t>Pangburn High School</t>
  </si>
  <si>
    <t>Searcy High School</t>
  </si>
  <si>
    <t>(School Improvement Year 1)</t>
  </si>
  <si>
    <t>Decatur High School</t>
  </si>
  <si>
    <t>Gentry High School</t>
  </si>
  <si>
    <t>Rogers Heritage High School</t>
  </si>
  <si>
    <t>Piggott High School</t>
  </si>
  <si>
    <t>Rison High School</t>
  </si>
  <si>
    <t>Nemo Vista High School</t>
  </si>
  <si>
    <t>Westside High School</t>
  </si>
  <si>
    <t>Mulberry High School</t>
  </si>
  <si>
    <t>Greenbrier Junior High School</t>
  </si>
  <si>
    <t>Hot Springs Intermediate Schoo</t>
  </si>
  <si>
    <t>Mountain Pine High School</t>
  </si>
  <si>
    <t>Green Co. Tech Jr. High School</t>
  </si>
  <si>
    <t>Dierks High School</t>
  </si>
  <si>
    <t>Calico Rock High School</t>
  </si>
  <si>
    <t>Westside School District</t>
  </si>
  <si>
    <t>Bradley High School</t>
  </si>
  <si>
    <t>Sloan-Hendrix High School</t>
  </si>
  <si>
    <t>Walnut Ridge High School</t>
  </si>
  <si>
    <t>England High School</t>
  </si>
  <si>
    <t>Carlisle High School</t>
  </si>
  <si>
    <t>Academic Center For Excellence</t>
  </si>
  <si>
    <t>Osceola Comm,Arts &amp; Bus Ch Sch</t>
  </si>
  <si>
    <t>Ocabs Charter School</t>
  </si>
  <si>
    <t>Jasper High School</t>
  </si>
  <si>
    <t>Oark High School</t>
  </si>
  <si>
    <t>Camden Fairview High School</t>
  </si>
  <si>
    <t>Harmony Grove High School</t>
  </si>
  <si>
    <t>Bigelow High School</t>
  </si>
  <si>
    <t>Perryville High School</t>
  </si>
  <si>
    <t>Woodruff Elementary School</t>
  </si>
  <si>
    <t>Acorn High School</t>
  </si>
  <si>
    <t>Van Cove High School</t>
  </si>
  <si>
    <t>Des Arc High School</t>
  </si>
  <si>
    <t>W.D. Hamilton Learning Academy</t>
  </si>
  <si>
    <t>Covenantkeepers Charter School</t>
  </si>
  <si>
    <t>Covenant Keepers High</t>
  </si>
  <si>
    <t>Ark. School For The Blind H.S.</t>
  </si>
  <si>
    <t>Maynard High School</t>
  </si>
  <si>
    <t>St. Joe High School</t>
  </si>
  <si>
    <t>Bruno-Pyatt High School</t>
  </si>
  <si>
    <t>Greenwood Junior High School</t>
  </si>
  <si>
    <t>Lavaca High School</t>
  </si>
  <si>
    <t>Mansfield High School</t>
  </si>
  <si>
    <t>Horatio High School</t>
  </si>
  <si>
    <t>Timbo High School</t>
  </si>
  <si>
    <t>Clinton High School</t>
  </si>
  <si>
    <t>South Side School District</t>
  </si>
  <si>
    <t>South Side High School</t>
  </si>
  <si>
    <t>Woodland Junior High School</t>
  </si>
  <si>
    <t>Rose Bud High School</t>
  </si>
  <si>
    <t>(School Improvement Year 10)</t>
  </si>
  <si>
    <t>(School Improvement Year 2)</t>
  </si>
  <si>
    <t>Rogers High School</t>
  </si>
  <si>
    <t>Siloam Springs High School</t>
  </si>
  <si>
    <t>Lead Hill High School</t>
  </si>
  <si>
    <t>Hermitage High School</t>
  </si>
  <si>
    <t>Guy-Perkins High School</t>
  </si>
  <si>
    <t>Mayflower High School</t>
  </si>
  <si>
    <t>Blevins High School</t>
  </si>
  <si>
    <t>Ouachita High School</t>
  </si>
  <si>
    <t>Saratoga High School</t>
  </si>
  <si>
    <t>Cedar Ridge High School</t>
  </si>
  <si>
    <t>Edgewood Elementary School</t>
  </si>
  <si>
    <t>L. L. Owen Elementary School</t>
  </si>
  <si>
    <t>Lafayette County School Distri</t>
  </si>
  <si>
    <t>Lafayette County Elementary</t>
  </si>
  <si>
    <t>Foreman High School</t>
  </si>
  <si>
    <t>Fouke High School</t>
  </si>
  <si>
    <t>Blytheville Charter School&amp;Alc</t>
  </si>
  <si>
    <t>Mount Ida High School</t>
  </si>
  <si>
    <t>Prescott High School</t>
  </si>
  <si>
    <t>Bearden High School</t>
  </si>
  <si>
    <t>Ivory Primary School</t>
  </si>
  <si>
    <t>Barton High School</t>
  </si>
  <si>
    <t>Delight High School</t>
  </si>
  <si>
    <t>Murfreesboro High School</t>
  </si>
  <si>
    <t>East Poinsett Co. High School</t>
  </si>
  <si>
    <t>Hazen High School</t>
  </si>
  <si>
    <t>Accelerated Learning Program</t>
  </si>
  <si>
    <t>Felder Alternative Academy</t>
  </si>
  <si>
    <t>Pocahontas High School</t>
  </si>
  <si>
    <t>Hartford High School</t>
  </si>
  <si>
    <t>Springdale Alternative School</t>
  </si>
  <si>
    <t>Beebe High School</t>
  </si>
  <si>
    <t>Badger Academy</t>
  </si>
  <si>
    <t>Danville High School</t>
  </si>
  <si>
    <t>Western Yell Co. High School</t>
  </si>
  <si>
    <t>(School Improvement Year 3)</t>
  </si>
  <si>
    <t>Green Forest High School</t>
  </si>
  <si>
    <t>Gurdon High School</t>
  </si>
  <si>
    <t>Corning High School</t>
  </si>
  <si>
    <t>East-West Elementary School</t>
  </si>
  <si>
    <t>Magnolia High School</t>
  </si>
  <si>
    <t>Morrilton Sr. High School</t>
  </si>
  <si>
    <t>Math &amp; Science Magnet School</t>
  </si>
  <si>
    <t>Conway High East</t>
  </si>
  <si>
    <t>Conway High West</t>
  </si>
  <si>
    <t>Newport High School</t>
  </si>
  <si>
    <t>Clarksville High School</t>
  </si>
  <si>
    <t>C. D. Franks Elementary School</t>
  </si>
  <si>
    <t>Ashdown High School</t>
  </si>
  <si>
    <t>Margaret Daniels Primary</t>
  </si>
  <si>
    <t>Manila High School</t>
  </si>
  <si>
    <t>Centerpoint High School</t>
  </si>
  <si>
    <t>Oak Grove High School</t>
  </si>
  <si>
    <t>Belle Point Alternative Center</t>
  </si>
  <si>
    <t>Junction City High School</t>
  </si>
  <si>
    <t>Randall G. Lynch Middle School</t>
  </si>
  <si>
    <t>Central Junior High School</t>
  </si>
  <si>
    <t>Har-Ber High School</t>
  </si>
  <si>
    <t>(School Improvement Year 4)</t>
  </si>
  <si>
    <t>Eastside Primary School</t>
  </si>
  <si>
    <t>Marion High School</t>
  </si>
  <si>
    <t>Wynne High School</t>
  </si>
  <si>
    <t>Mineral Springs High School</t>
  </si>
  <si>
    <t>White Hall High School</t>
  </si>
  <si>
    <t>Star City High School</t>
  </si>
  <si>
    <t>Lonoke High School</t>
  </si>
  <si>
    <t>Nevada High  School</t>
  </si>
  <si>
    <t>Benton Junior High School</t>
  </si>
  <si>
    <t>Strong High School</t>
  </si>
  <si>
    <t>George Junior High School</t>
  </si>
  <si>
    <t>Augusta High School</t>
  </si>
  <si>
    <t>Stuttgart High School</t>
  </si>
  <si>
    <t>(School Improvement Year 5)</t>
  </si>
  <si>
    <t>Van Buren High School</t>
  </si>
  <si>
    <t>Summit School</t>
  </si>
  <si>
    <t>Russellville High School</t>
  </si>
  <si>
    <t>Central High School</t>
  </si>
  <si>
    <t>Palestine-Wheatley Middle Sch.</t>
  </si>
  <si>
    <t>Norphlet High School</t>
  </si>
  <si>
    <t>(School Improvement Year 6)</t>
  </si>
  <si>
    <t>Warren High School</t>
  </si>
  <si>
    <t>Mcgehee High School</t>
  </si>
  <si>
    <t>Drew Central High School</t>
  </si>
  <si>
    <t>Hot Springs High School</t>
  </si>
  <si>
    <t>Malvern High School</t>
  </si>
  <si>
    <t>Dollarway High School</t>
  </si>
  <si>
    <t>Lafayette County High School</t>
  </si>
  <si>
    <t>Brinkley High School</t>
  </si>
  <si>
    <t>Stephens High School</t>
  </si>
  <si>
    <t>Marvell School District</t>
  </si>
  <si>
    <t>Marvell Primary School</t>
  </si>
  <si>
    <t>Crossett High School</t>
  </si>
  <si>
    <t>(School Improvement Year 7)</t>
  </si>
  <si>
    <t>Arkadelphia High School</t>
  </si>
  <si>
    <t>West Memphis High School</t>
  </si>
  <si>
    <t>Fordyce High School</t>
  </si>
  <si>
    <t>Hope High School</t>
  </si>
  <si>
    <t>Watson Chapel High School</t>
  </si>
  <si>
    <t>Blytheville High School</t>
  </si>
  <si>
    <t>Osceola High School</t>
  </si>
  <si>
    <t>Clarendon High School</t>
  </si>
  <si>
    <t>Hall High School</t>
  </si>
  <si>
    <t>Mcclellan Magnet High School</t>
  </si>
  <si>
    <t>Sylvan Hills High School</t>
  </si>
  <si>
    <t>Hughes High School</t>
  </si>
  <si>
    <t>Northside High School</t>
  </si>
  <si>
    <t>Hampton High School</t>
  </si>
  <si>
    <t>(School Improvement Year 8)</t>
  </si>
  <si>
    <t>Monticello High School</t>
  </si>
  <si>
    <t>Pine Bluff High School</t>
  </si>
  <si>
    <t>Lee High School</t>
  </si>
  <si>
    <t>Arkansas High School</t>
  </si>
  <si>
    <t>J.A. Fair High School</t>
  </si>
  <si>
    <t>Nlr High School-East Campus</t>
  </si>
  <si>
    <t>Nlr High School-West Campus</t>
  </si>
  <si>
    <t>Jacksonville High School</t>
  </si>
  <si>
    <t>Wilbur D. Mills High School</t>
  </si>
  <si>
    <t>North Pulaski High School</t>
  </si>
  <si>
    <t>Forrest City High School</t>
  </si>
  <si>
    <t>Jack Robey Jr. High School</t>
  </si>
  <si>
    <t>(School Improvement Year 9)</t>
  </si>
  <si>
    <t>Miller Junior High School</t>
  </si>
  <si>
    <t>Marvell High School</t>
  </si>
  <si>
    <t>(School Improvement - Met Standards)</t>
  </si>
  <si>
    <t>Hamburg High School</t>
  </si>
  <si>
    <t>Delbert "Pete" &amp; Pat Allen Ele</t>
  </si>
  <si>
    <t>Berryville High School</t>
  </si>
  <si>
    <t>Dermott High School</t>
  </si>
  <si>
    <t>Central Primary School</t>
  </si>
  <si>
    <t>Louisa Perritt Primary</t>
  </si>
  <si>
    <t>Jonesboro High School</t>
  </si>
  <si>
    <t>Nettleton High School</t>
  </si>
  <si>
    <t>Riverside High School</t>
  </si>
  <si>
    <t>Alma High School</t>
  </si>
  <si>
    <t>Cedarville High School</t>
  </si>
  <si>
    <t>Mountainburg High School</t>
  </si>
  <si>
    <t>Earle High School</t>
  </si>
  <si>
    <t>Dumas High School</t>
  </si>
  <si>
    <t>Greenbrier High School</t>
  </si>
  <si>
    <t>County Line High School</t>
  </si>
  <si>
    <t>Ozark High School</t>
  </si>
  <si>
    <t>Cutter-Morning Star High Sch.</t>
  </si>
  <si>
    <t>Fountain Lake High School</t>
  </si>
  <si>
    <t>Sheridan High School</t>
  </si>
  <si>
    <t>Greene Co. Tech High School</t>
  </si>
  <si>
    <t>Lamar High School</t>
  </si>
  <si>
    <t>Booneville High School</t>
  </si>
  <si>
    <t>St. Paul High School</t>
  </si>
  <si>
    <t>Rivercrest High School</t>
  </si>
  <si>
    <t>Gosnell High School</t>
  </si>
  <si>
    <t>Centerpoint Primary School</t>
  </si>
  <si>
    <t>Kirby High School</t>
  </si>
  <si>
    <t>Marked Tree High School</t>
  </si>
  <si>
    <t>Trumann High School</t>
  </si>
  <si>
    <t>Russellville Jr. High School</t>
  </si>
  <si>
    <t>Parkview Magnet High School</t>
  </si>
  <si>
    <t>Joe T. Robinson High School</t>
  </si>
  <si>
    <t>Bauxite High School</t>
  </si>
  <si>
    <t>Waldron High School</t>
  </si>
  <si>
    <t>Dequeen High School</t>
  </si>
  <si>
    <t>El Dorado High School</t>
  </si>
  <si>
    <t>Smackover High School</t>
  </si>
  <si>
    <t>Farmington High School</t>
  </si>
  <si>
    <t>Lincoln High School</t>
  </si>
  <si>
    <t>Springdale High School</t>
  </si>
  <si>
    <t>White Co. Central High School</t>
  </si>
  <si>
    <t>Dardanelle High School</t>
  </si>
  <si>
    <t>AYP Descriptions from: http://normes.uark.edu/eguide/training/webportal_docs/SmartAcctLabels.pdf</t>
  </si>
  <si>
    <r>
      <rPr>
        <b/>
        <sz val="11"/>
        <color theme="1"/>
        <rFont val="Times New Roman"/>
        <family val="1"/>
      </rPr>
      <t>Performance:</t>
    </r>
    <r>
      <rPr>
        <sz val="11"/>
        <color theme="1"/>
        <rFont val="Times New Roman"/>
        <family val="1"/>
      </rPr>
      <t xml:space="preserve"> </t>
    </r>
    <r>
      <rPr>
        <i/>
        <sz val="11"/>
        <color theme="1"/>
        <rFont val="Times New Roman"/>
        <family val="1"/>
      </rPr>
      <t>ALL Students</t>
    </r>
  </si>
  <si>
    <t>Needs Improvement</t>
  </si>
  <si>
    <t>School met AMO for literacy - 2012</t>
  </si>
  <si>
    <t>School met AMO for literacy - 3-year average</t>
  </si>
  <si>
    <t>Did school meet literacy AMO by group?</t>
  </si>
  <si>
    <t>School met AMO for math - 2012</t>
  </si>
  <si>
    <t>School met AMO for math - 3-year average</t>
  </si>
  <si>
    <t>Did school met math AMO by group?</t>
  </si>
  <si>
    <r>
      <t xml:space="preserve">School met AMO for </t>
    </r>
    <r>
      <rPr>
        <b/>
        <i/>
        <sz val="10"/>
        <rFont val="Times New Roman"/>
        <family val="1"/>
      </rPr>
      <t>literacy</t>
    </r>
    <r>
      <rPr>
        <i/>
        <sz val="10"/>
        <rFont val="Times New Roman"/>
        <family val="1"/>
      </rPr>
      <t xml:space="preserve"> - 2012</t>
    </r>
  </si>
  <si>
    <r>
      <t xml:space="preserve">School met AMO for </t>
    </r>
    <r>
      <rPr>
        <b/>
        <i/>
        <sz val="10"/>
        <rFont val="Times New Roman"/>
        <family val="1"/>
      </rPr>
      <t>literacy</t>
    </r>
    <r>
      <rPr>
        <i/>
        <sz val="10"/>
        <rFont val="Times New Roman"/>
        <family val="1"/>
      </rPr>
      <t xml:space="preserve"> - 3-year average</t>
    </r>
  </si>
  <si>
    <r>
      <t xml:space="preserve">Did school meet </t>
    </r>
    <r>
      <rPr>
        <b/>
        <i/>
        <sz val="10"/>
        <rFont val="Times New Roman"/>
        <family val="1"/>
      </rPr>
      <t xml:space="preserve">literacy </t>
    </r>
    <r>
      <rPr>
        <i/>
        <sz val="10"/>
        <rFont val="Times New Roman"/>
        <family val="1"/>
      </rPr>
      <t>AMO by group?</t>
    </r>
  </si>
  <si>
    <r>
      <t xml:space="preserve">School met AMO for </t>
    </r>
    <r>
      <rPr>
        <b/>
        <i/>
        <sz val="10"/>
        <rFont val="Times New Roman"/>
        <family val="1"/>
      </rPr>
      <t>math</t>
    </r>
    <r>
      <rPr>
        <i/>
        <sz val="10"/>
        <rFont val="Times New Roman"/>
        <family val="1"/>
      </rPr>
      <t xml:space="preserve"> - 2012</t>
    </r>
  </si>
  <si>
    <r>
      <t xml:space="preserve">School met AMO for </t>
    </r>
    <r>
      <rPr>
        <b/>
        <i/>
        <sz val="10"/>
        <rFont val="Times New Roman"/>
        <family val="1"/>
      </rPr>
      <t>math</t>
    </r>
    <r>
      <rPr>
        <i/>
        <sz val="10"/>
        <rFont val="Times New Roman"/>
        <family val="1"/>
      </rPr>
      <t xml:space="preserve"> - 3-year average</t>
    </r>
  </si>
  <si>
    <r>
      <t xml:space="preserve">Did school met </t>
    </r>
    <r>
      <rPr>
        <b/>
        <i/>
        <sz val="10"/>
        <rFont val="Times New Roman"/>
        <family val="1"/>
      </rPr>
      <t>math</t>
    </r>
    <r>
      <rPr>
        <i/>
        <sz val="10"/>
        <rFont val="Times New Roman"/>
        <family val="1"/>
      </rPr>
      <t xml:space="preserve"> AMO by group?</t>
    </r>
  </si>
  <si>
    <t>Achieving - 3-Year ACSIP?</t>
  </si>
  <si>
    <t>Achieving - 1-Year ACSIP?</t>
  </si>
  <si>
    <t>Thus, school is in category:</t>
  </si>
  <si>
    <t>2011-12 ESEA Accountability Status:</t>
  </si>
  <si>
    <t>2010-11 AYP Status:</t>
  </si>
  <si>
    <t>Summary</t>
  </si>
  <si>
    <r>
      <t>Met</t>
    </r>
    <r>
      <rPr>
        <b/>
        <sz val="11"/>
        <color theme="1"/>
        <rFont val="Times New Roman"/>
        <family val="1"/>
      </rPr>
      <t xml:space="preserve"> </t>
    </r>
    <r>
      <rPr>
        <u/>
        <sz val="11"/>
        <color theme="1"/>
        <rFont val="Times New Roman"/>
        <family val="1"/>
      </rPr>
      <t>Growth</t>
    </r>
    <r>
      <rPr>
        <sz val="11"/>
        <color theme="1"/>
        <rFont val="Times New Roman"/>
        <family val="1"/>
      </rPr>
      <t xml:space="preserve"> AMO in </t>
    </r>
    <r>
      <rPr>
        <b/>
        <i/>
        <sz val="11"/>
        <color theme="1"/>
        <rFont val="Times New Roman"/>
        <family val="1"/>
      </rPr>
      <t>literacy</t>
    </r>
  </si>
  <si>
    <r>
      <t>Met</t>
    </r>
    <r>
      <rPr>
        <b/>
        <sz val="11"/>
        <color theme="1"/>
        <rFont val="Times New Roman"/>
        <family val="1"/>
      </rPr>
      <t xml:space="preserve"> </t>
    </r>
    <r>
      <rPr>
        <u/>
        <sz val="11"/>
        <color theme="1"/>
        <rFont val="Times New Roman"/>
        <family val="1"/>
      </rPr>
      <t>Performance</t>
    </r>
    <r>
      <rPr>
        <sz val="11"/>
        <color theme="1"/>
        <rFont val="Times New Roman"/>
        <family val="1"/>
      </rPr>
      <t xml:space="preserve"> AMO in </t>
    </r>
    <r>
      <rPr>
        <b/>
        <i/>
        <sz val="11"/>
        <color theme="1"/>
        <rFont val="Times New Roman"/>
        <family val="1"/>
      </rPr>
      <t>literacy</t>
    </r>
  </si>
  <si>
    <r>
      <t>Met</t>
    </r>
    <r>
      <rPr>
        <b/>
        <sz val="11"/>
        <color theme="1"/>
        <rFont val="Times New Roman"/>
        <family val="1"/>
      </rPr>
      <t xml:space="preserve"> </t>
    </r>
    <r>
      <rPr>
        <u/>
        <sz val="11"/>
        <color theme="1"/>
        <rFont val="Times New Roman"/>
        <family val="1"/>
      </rPr>
      <t>Performance</t>
    </r>
    <r>
      <rPr>
        <sz val="11"/>
        <color theme="1"/>
        <rFont val="Times New Roman"/>
        <family val="1"/>
      </rPr>
      <t xml:space="preserve"> AMO in </t>
    </r>
    <r>
      <rPr>
        <b/>
        <i/>
        <sz val="11"/>
        <color theme="1"/>
        <rFont val="Times New Roman"/>
        <family val="1"/>
      </rPr>
      <t>math</t>
    </r>
  </si>
  <si>
    <r>
      <t>Met</t>
    </r>
    <r>
      <rPr>
        <b/>
        <sz val="11"/>
        <color theme="1"/>
        <rFont val="Times New Roman"/>
        <family val="1"/>
      </rPr>
      <t xml:space="preserve"> </t>
    </r>
    <r>
      <rPr>
        <u/>
        <sz val="11"/>
        <color theme="1"/>
        <rFont val="Times New Roman"/>
        <family val="1"/>
      </rPr>
      <t>Growth</t>
    </r>
    <r>
      <rPr>
        <sz val="11"/>
        <color theme="1"/>
        <rFont val="Times New Roman"/>
        <family val="1"/>
      </rPr>
      <t xml:space="preserve"> AMO in </t>
    </r>
    <r>
      <rPr>
        <b/>
        <i/>
        <sz val="11"/>
        <color theme="1"/>
        <rFont val="Times New Roman"/>
        <family val="1"/>
      </rPr>
      <t>math</t>
    </r>
  </si>
  <si>
    <t>Achieving - 1-Year ACSIP</t>
  </si>
  <si>
    <t>Achieving - 3-Year ACSIP</t>
  </si>
  <si>
    <t>2011-12 % Minority:</t>
  </si>
  <si>
    <t>2011-12 % FRL:</t>
  </si>
  <si>
    <t>Dewitt SD</t>
  </si>
  <si>
    <t>Stuttgart SD</t>
  </si>
  <si>
    <t>Crossett SD</t>
  </si>
  <si>
    <t>Hamburg SD</t>
  </si>
  <si>
    <t>Cotter SD</t>
  </si>
  <si>
    <t>Mountain Home SD</t>
  </si>
  <si>
    <t>Norfork SD</t>
  </si>
  <si>
    <t>Bentonville SD</t>
  </si>
  <si>
    <t>Decatur SD</t>
  </si>
  <si>
    <t>Gentry SD</t>
  </si>
  <si>
    <t>Gravette SD</t>
  </si>
  <si>
    <t>Rogers SD</t>
  </si>
  <si>
    <t>Siloam Springs SD</t>
  </si>
  <si>
    <t>Pea Ridge SD</t>
  </si>
  <si>
    <t>Alpena SD</t>
  </si>
  <si>
    <t>Bergman SD</t>
  </si>
  <si>
    <t>Harrison SD</t>
  </si>
  <si>
    <t>Omaha SD</t>
  </si>
  <si>
    <t>Valley Springs SD</t>
  </si>
  <si>
    <t>Lead Hill SD</t>
  </si>
  <si>
    <t>Hermitage SD</t>
  </si>
  <si>
    <t>Warren SD</t>
  </si>
  <si>
    <t>Hampton SD</t>
  </si>
  <si>
    <t>Berryville SD</t>
  </si>
  <si>
    <t>Eureka Springs SD</t>
  </si>
  <si>
    <t>Green Forest SD</t>
  </si>
  <si>
    <t>Dermott SD</t>
  </si>
  <si>
    <t>Arkadelphia SD</t>
  </si>
  <si>
    <t>Gurdon SD</t>
  </si>
  <si>
    <t>Corning SD</t>
  </si>
  <si>
    <t>Piggott SD</t>
  </si>
  <si>
    <t>Rector SD</t>
  </si>
  <si>
    <t>Concord SD</t>
  </si>
  <si>
    <t>Heber Springs SD</t>
  </si>
  <si>
    <t>Quitman SD</t>
  </si>
  <si>
    <t>Woodlawn SD</t>
  </si>
  <si>
    <t>Magnolia SD</t>
  </si>
  <si>
    <t>Emerson-Taylor SD</t>
  </si>
  <si>
    <t>Nemo Vista SD</t>
  </si>
  <si>
    <t>Wonderview SD</t>
  </si>
  <si>
    <t>So. Conway Co. SD</t>
  </si>
  <si>
    <t>Bay SD</t>
  </si>
  <si>
    <t>Brookland SD</t>
  </si>
  <si>
    <t>Jonesboro SD</t>
  </si>
  <si>
    <t>Nettleton SD</t>
  </si>
  <si>
    <t>Valley View SD</t>
  </si>
  <si>
    <t>Riverside SD</t>
  </si>
  <si>
    <t>Alma SD</t>
  </si>
  <si>
    <t>Cedarville SD</t>
  </si>
  <si>
    <t>Mountainburg SD</t>
  </si>
  <si>
    <t>Mulberry SD</t>
  </si>
  <si>
    <t>Van Buren SD</t>
  </si>
  <si>
    <t>Earle SD</t>
  </si>
  <si>
    <t>West Memphis SD</t>
  </si>
  <si>
    <t>Marion SD</t>
  </si>
  <si>
    <t>Cross County SD</t>
  </si>
  <si>
    <t>Wynne SD</t>
  </si>
  <si>
    <t>Fordyce SD</t>
  </si>
  <si>
    <t>Dumas SD</t>
  </si>
  <si>
    <t>Mcgehee SD</t>
  </si>
  <si>
    <t>Drew Central SD</t>
  </si>
  <si>
    <t>Monticello SD</t>
  </si>
  <si>
    <t>Conway SD</t>
  </si>
  <si>
    <t>Greenbrier SD</t>
  </si>
  <si>
    <t>Guy-Perkins SD</t>
  </si>
  <si>
    <t>Mayflower SD</t>
  </si>
  <si>
    <t>Vilonia SD</t>
  </si>
  <si>
    <t>Charleston SD</t>
  </si>
  <si>
    <t>County Line SD</t>
  </si>
  <si>
    <t>Ozark SD</t>
  </si>
  <si>
    <t>Mammoth Spring SD</t>
  </si>
  <si>
    <t>Salem SD</t>
  </si>
  <si>
    <t>Viola SD</t>
  </si>
  <si>
    <t>Fountain Lake SD</t>
  </si>
  <si>
    <t>Hot Springs SD</t>
  </si>
  <si>
    <t>Jessieville SD</t>
  </si>
  <si>
    <t>Lake Hamilton SD</t>
  </si>
  <si>
    <t>Mountain Pine SD</t>
  </si>
  <si>
    <t>Poyen SD</t>
  </si>
  <si>
    <t>Sheridan SD</t>
  </si>
  <si>
    <t>Marmaduke SD</t>
  </si>
  <si>
    <t>Paragould SD</t>
  </si>
  <si>
    <t>Blevins SD</t>
  </si>
  <si>
    <t>Hope SD</t>
  </si>
  <si>
    <t>Spring Hill SD</t>
  </si>
  <si>
    <t>Bismarck SD</t>
  </si>
  <si>
    <t>Glen Rose SD</t>
  </si>
  <si>
    <t>Malvern SD</t>
  </si>
  <si>
    <t>Ouachita SD</t>
  </si>
  <si>
    <t>Dierks SD</t>
  </si>
  <si>
    <t>Nashville SD</t>
  </si>
  <si>
    <t>Batesville SD</t>
  </si>
  <si>
    <t>Midland SD</t>
  </si>
  <si>
    <t>Cedar Ridge SD</t>
  </si>
  <si>
    <t>Calico Rock SD</t>
  </si>
  <si>
    <t>Melbourne SD</t>
  </si>
  <si>
    <t>Newport SD</t>
  </si>
  <si>
    <t>Jackson Co. SD</t>
  </si>
  <si>
    <t>Dollarway SD</t>
  </si>
  <si>
    <t>Pine Bluff SD</t>
  </si>
  <si>
    <t>Watson Chapel SD</t>
  </si>
  <si>
    <t>White Hall SD</t>
  </si>
  <si>
    <t>Clarksville SD</t>
  </si>
  <si>
    <t>Lamar SD</t>
  </si>
  <si>
    <t>Bradley SD</t>
  </si>
  <si>
    <t>Hoxie SD</t>
  </si>
  <si>
    <t>Hillcrest SD</t>
  </si>
  <si>
    <t>Lee County SD</t>
  </si>
  <si>
    <t>Star City SD</t>
  </si>
  <si>
    <t>Ashdown SD</t>
  </si>
  <si>
    <t>Foreman SD</t>
  </si>
  <si>
    <t>Booneville SD</t>
  </si>
  <si>
    <t>Magazine SD</t>
  </si>
  <si>
    <t>Paris SD</t>
  </si>
  <si>
    <t>Scranton SD</t>
  </si>
  <si>
    <t>Lonoke SD</t>
  </si>
  <si>
    <t>England SD</t>
  </si>
  <si>
    <t>Carlisle SD</t>
  </si>
  <si>
    <t>Cabot SD</t>
  </si>
  <si>
    <t>Huntsville SD</t>
  </si>
  <si>
    <t>Flippin SD</t>
  </si>
  <si>
    <t>Genoa Central SD</t>
  </si>
  <si>
    <t>Fouke SD</t>
  </si>
  <si>
    <t>Texarkana SD</t>
  </si>
  <si>
    <t>Armorel SD</t>
  </si>
  <si>
    <t>Blytheville SD</t>
  </si>
  <si>
    <t>Gosnell SD</t>
  </si>
  <si>
    <t>Manila SD</t>
  </si>
  <si>
    <t>Osceola SD</t>
  </si>
  <si>
    <t>Brinkley SD</t>
  </si>
  <si>
    <t>Clarendon SD</t>
  </si>
  <si>
    <t>Caddo Hills SD</t>
  </si>
  <si>
    <t>Mount Ida SD</t>
  </si>
  <si>
    <t>Prescott SD</t>
  </si>
  <si>
    <t>Nevada SD</t>
  </si>
  <si>
    <t>Jasper SD</t>
  </si>
  <si>
    <t>Deer/Mt. Judea SD</t>
  </si>
  <si>
    <t>Bearden SD</t>
  </si>
  <si>
    <t>Stephens SD</t>
  </si>
  <si>
    <t>East End SD</t>
  </si>
  <si>
    <t>Perryville SD</t>
  </si>
  <si>
    <t>Barton-Lexa SD</t>
  </si>
  <si>
    <t>Centerpoint SD</t>
  </si>
  <si>
    <t>Kirby SD</t>
  </si>
  <si>
    <t>Harrisburg SD</t>
  </si>
  <si>
    <t>Marked Tree SD</t>
  </si>
  <si>
    <t>Trumann SD</t>
  </si>
  <si>
    <t>Mena SD</t>
  </si>
  <si>
    <t>Ouachita River SD</t>
  </si>
  <si>
    <t>Atkins SD</t>
  </si>
  <si>
    <t>Dover SD</t>
  </si>
  <si>
    <t>Hector SD</t>
  </si>
  <si>
    <t>Pottsville SD</t>
  </si>
  <si>
    <t>Russellville SD</t>
  </si>
  <si>
    <t>Des Arc SD</t>
  </si>
  <si>
    <t>Hazen SD</t>
  </si>
  <si>
    <t>Little Rock SD</t>
  </si>
  <si>
    <t>N. Little Rock SD</t>
  </si>
  <si>
    <t>Academics Plus SD</t>
  </si>
  <si>
    <t>Maynard SD</t>
  </si>
  <si>
    <t>Pocahontas SD</t>
  </si>
  <si>
    <t>Forrest City SD</t>
  </si>
  <si>
    <t>Hughes SD</t>
  </si>
  <si>
    <t>Bauxite SD</t>
  </si>
  <si>
    <t>Benton SD</t>
  </si>
  <si>
    <t>Bryant SD</t>
  </si>
  <si>
    <t>Waldron SD</t>
  </si>
  <si>
    <t>Searcy County SD</t>
  </si>
  <si>
    <t>Ozark Mountain SD</t>
  </si>
  <si>
    <t>Fort Smith SD</t>
  </si>
  <si>
    <t>Greenwood SD</t>
  </si>
  <si>
    <t>Hackett SD</t>
  </si>
  <si>
    <t>Hartford SD</t>
  </si>
  <si>
    <t>Lavaca SD</t>
  </si>
  <si>
    <t>Mansfield SD</t>
  </si>
  <si>
    <t>Dequeen SD</t>
  </si>
  <si>
    <t>Horatio SD</t>
  </si>
  <si>
    <t>Cave City SD</t>
  </si>
  <si>
    <t>Highland SD</t>
  </si>
  <si>
    <t>Mountain View SD</t>
  </si>
  <si>
    <t>El Dorado SD</t>
  </si>
  <si>
    <t>Junction City SD</t>
  </si>
  <si>
    <t>Norphlet SD</t>
  </si>
  <si>
    <t>Smackover SD</t>
  </si>
  <si>
    <t>Strong-Huttig SD</t>
  </si>
  <si>
    <t>Clinton SD</t>
  </si>
  <si>
    <t>Shirley SD</t>
  </si>
  <si>
    <t>Elkins SD</t>
  </si>
  <si>
    <t>Farmington SD</t>
  </si>
  <si>
    <t>Fayetteville SD</t>
  </si>
  <si>
    <t>Greenland SD</t>
  </si>
  <si>
    <t>Lincoln SD</t>
  </si>
  <si>
    <t>Prairie Grove SD</t>
  </si>
  <si>
    <t>Springdale SD</t>
  </si>
  <si>
    <t>West Fork SD</t>
  </si>
  <si>
    <t>Bald Knob SD</t>
  </si>
  <si>
    <t>Beebe SD</t>
  </si>
  <si>
    <t>Bradford SD</t>
  </si>
  <si>
    <t>Riverview SD</t>
  </si>
  <si>
    <t>Pangburn SD</t>
  </si>
  <si>
    <t>Rose Bud SD</t>
  </si>
  <si>
    <t>Searcy SD</t>
  </si>
  <si>
    <t>Augusta SD</t>
  </si>
  <si>
    <t>Mccrory SD</t>
  </si>
  <si>
    <t>Danville SD</t>
  </si>
  <si>
    <t>Dardanelle SD</t>
  </si>
  <si>
    <t>Two Rivers SD</t>
  </si>
  <si>
    <t>Benton Cty Sch Of Arts</t>
  </si>
  <si>
    <t>Lakeside SD (Chicot)</t>
  </si>
  <si>
    <t>Lakeside SD(Chicot)</t>
  </si>
  <si>
    <t>West Side SD (Cleburne)</t>
  </si>
  <si>
    <t>Cleveland County SD</t>
  </si>
  <si>
    <t>Westside Cons. SD</t>
  </si>
  <si>
    <t>Buffalo Is. Cntrl SD</t>
  </si>
  <si>
    <t>Mt. Vernon/Enola SD</t>
  </si>
  <si>
    <t>Cutter-Morning Star SD</t>
  </si>
  <si>
    <t>Lakeside SD (Garland)</t>
  </si>
  <si>
    <t>Greene Co. Tech SD</t>
  </si>
  <si>
    <t>Magnet Cove SD</t>
  </si>
  <si>
    <t>Mineral Springs SD</t>
  </si>
  <si>
    <t>Southside SD (Indep.)</t>
  </si>
  <si>
    <t>Izard Co. Cons. SD</t>
  </si>
  <si>
    <t>Westside SD (Johnson)</t>
  </si>
  <si>
    <t>Sloan-Hendrix SD</t>
  </si>
  <si>
    <t>Lawrence County SD</t>
  </si>
  <si>
    <t>Imboden Charter SD</t>
  </si>
  <si>
    <t>So. Miss. County SD</t>
  </si>
  <si>
    <t>Camden Fairview SD</t>
  </si>
  <si>
    <t>Harmony Grove SD</t>
  </si>
  <si>
    <t>Helena/ W.Helena SD</t>
  </si>
  <si>
    <t>East Poinsett Co. SD</t>
  </si>
  <si>
    <t>Kipp Delta</t>
  </si>
  <si>
    <t>South Pike Co. SD</t>
  </si>
  <si>
    <t>Cossatot River SD</t>
  </si>
  <si>
    <t>Pulaski Co. Spec. SD</t>
  </si>
  <si>
    <t>AR Virtual Acad.</t>
  </si>
  <si>
    <t>Covenant Keepers</t>
  </si>
  <si>
    <t>Estem Elem.</t>
  </si>
  <si>
    <t>Estem Middle</t>
  </si>
  <si>
    <t>Little Rock Prep.</t>
  </si>
  <si>
    <t>Jacksonville Lighthouse</t>
  </si>
  <si>
    <t>AR Sch f/t Blind</t>
  </si>
  <si>
    <t>AR Sch f/t Deaf</t>
  </si>
  <si>
    <t>Palestine-Wheatley SD</t>
  </si>
  <si>
    <t>Parkers Chapel SD</t>
  </si>
  <si>
    <t>South Side SD (Van B.)</t>
  </si>
  <si>
    <t>White Co. Central SD</t>
  </si>
  <si>
    <t>Western Yell Co. SD</t>
  </si>
  <si>
    <t>Sch. LEA</t>
  </si>
  <si>
    <t>Data</t>
  </si>
  <si>
    <t>&gt;&gt;&gt;</t>
  </si>
  <si>
    <t>Delbert "Pete" and Pat Allen Elementary School</t>
  </si>
  <si>
    <t>Combined_Population_Literacy</t>
  </si>
  <si>
    <t>Combined_Population_Math</t>
  </si>
  <si>
    <t>African_American_Literacy</t>
  </si>
  <si>
    <t>African_American_Math</t>
  </si>
  <si>
    <t>Hispanic_Literacy</t>
  </si>
  <si>
    <t>Hispanic_Math</t>
  </si>
  <si>
    <t>Caucasian_Literacy</t>
  </si>
  <si>
    <t>Caucasian_Math</t>
  </si>
  <si>
    <t>Econ_Dis_Literacy</t>
  </si>
  <si>
    <t>Econ_Dis_Math</t>
  </si>
  <si>
    <t>LEP_Literacy</t>
  </si>
  <si>
    <t>LEP_Math</t>
  </si>
  <si>
    <t>SWD_Literacy</t>
  </si>
  <si>
    <t>SWD_Math</t>
  </si>
  <si>
    <t xml:space="preserve"> A</t>
  </si>
  <si>
    <t>A</t>
  </si>
  <si>
    <t xml:space="preserve"> </t>
  </si>
  <si>
    <t>SI_6</t>
  </si>
  <si>
    <t>SD-6</t>
  </si>
  <si>
    <t xml:space="preserve"> MS</t>
  </si>
  <si>
    <t>Ach</t>
  </si>
  <si>
    <t>SI_M</t>
  </si>
  <si>
    <t>WSI-A-1</t>
  </si>
  <si>
    <t>SI_4</t>
  </si>
  <si>
    <t>WSII-4</t>
  </si>
  <si>
    <t>SI_5</t>
  </si>
  <si>
    <t>WSII-5-R</t>
  </si>
  <si>
    <t>SI_3</t>
  </si>
  <si>
    <t>WSI-3-CA</t>
  </si>
  <si>
    <t>SI_7</t>
  </si>
  <si>
    <t>SD-7</t>
  </si>
  <si>
    <t>WSI-A-2</t>
  </si>
  <si>
    <t>SI_1</t>
  </si>
  <si>
    <t>TI-1</t>
  </si>
  <si>
    <t>WSI-1</t>
  </si>
  <si>
    <t>SI_2</t>
  </si>
  <si>
    <t>WSI-2</t>
  </si>
  <si>
    <t>TI-2</t>
  </si>
  <si>
    <t>TI-A-3</t>
  </si>
  <si>
    <t>TI-A-2</t>
  </si>
  <si>
    <t>WSII-A-5</t>
  </si>
  <si>
    <t>TII-4</t>
  </si>
  <si>
    <t>SI_8</t>
  </si>
  <si>
    <t>SD-8</t>
  </si>
  <si>
    <t>TI-3-CA</t>
  </si>
  <si>
    <t>TI-A-1</t>
  </si>
  <si>
    <t>SD-A-6</t>
  </si>
  <si>
    <t>TII-5-R</t>
  </si>
  <si>
    <t>WSII-A-4</t>
  </si>
  <si>
    <t>WSI-A-3</t>
  </si>
  <si>
    <t>SI_9</t>
  </si>
  <si>
    <t>SD-9</t>
  </si>
  <si>
    <t>TII-A-4</t>
  </si>
  <si>
    <t>SD-A-7</t>
  </si>
  <si>
    <t>SD-A-9</t>
  </si>
  <si>
    <t>TII-A-5</t>
  </si>
  <si>
    <t>SI_10</t>
  </si>
  <si>
    <t>SD-10</t>
  </si>
  <si>
    <t>2011-12 ESEA School Accountability Database Key</t>
  </si>
  <si>
    <t>Link:</t>
  </si>
  <si>
    <t>For more information regarding the rules governing the ESEA Accountability Statuses, consult the Arkansas Department of Education ESEA Flexibility Waiver request:</t>
  </si>
  <si>
    <t>http://www.arkansased.org/public/userfiles/Flexibility/AR%20Final%206.18.12%20Revised%20.pdf</t>
  </si>
  <si>
    <t>Schools with high performance</t>
  </si>
  <si>
    <t>Schools with Hhigh TAGG Populations with high performance</t>
  </si>
  <si>
    <t>Schools with high progress</t>
  </si>
  <si>
    <t>Schools with high TAGG populations with high progress</t>
  </si>
  <si>
    <t xml:space="preserve">Achieving School: </t>
  </si>
  <si>
    <t>There are two broad ways to be labeled as a “Needs Improvement” school. One is not meeting performance or growth AMOs for both subjects. For example, a school would be labeled “Needs Improvement” if it met performance AMOs for math but neither performance nor growth AMOs for literacy. The other is not meeting performance or growth AMOs for TAGG and All Students. For example, a school would be labeled “Needs Improvement” if it met performance AMOs for math and literacy for All Students but not for TAGG students.</t>
  </si>
  <si>
    <t xml:space="preserve">More information in the OEP Policy Brief on the ESEA Flexibility Waiver: </t>
  </si>
  <si>
    <t>http://www.uark.edu/ua/oep/policy_briefs/2012/9_5_AR_ESEA_Waiver_Approval.pdf</t>
  </si>
  <si>
    <r>
      <rPr>
        <b/>
        <sz val="11"/>
        <color rgb="FF005000"/>
        <rFont val="Times New Roman"/>
        <family val="1"/>
      </rPr>
      <t>Special Note:</t>
    </r>
    <r>
      <rPr>
        <b/>
        <sz val="11"/>
        <rFont val="Times New Roman"/>
        <family val="1"/>
      </rPr>
      <t xml:space="preserve"> </t>
    </r>
    <r>
      <rPr>
        <sz val="11"/>
        <rFont val="Times New Roman"/>
        <family val="1"/>
      </rPr>
      <t>In some cases, schools marked as "Achieving" in the Summary Data column (Column O) may have two "Xs" in their summary data. This is because these schools are designated as a Focus or Priority School that may be achieveng, but must do so for two consecutive years before the designation is removed. Thus, we include BOTH X's here to show that the school is achieving while still holding a Focus of Priority designation.</t>
    </r>
  </si>
  <si>
    <r>
      <rPr>
        <b/>
        <i/>
        <sz val="11"/>
        <color rgb="FF005000"/>
        <rFont val="Times New Roman"/>
        <family val="1"/>
      </rPr>
      <t>Needs Improvement Priority:</t>
    </r>
    <r>
      <rPr>
        <sz val="11"/>
        <color rgb="FF005000"/>
        <rFont val="Times New Roman"/>
        <family val="1"/>
      </rPr>
      <t xml:space="preserve"> </t>
    </r>
    <r>
      <rPr>
        <sz val="11"/>
        <rFont val="Times New Roman"/>
        <family val="1"/>
      </rPr>
      <t>identifies schools of all levels with the lowest overall achievement and Tier I or Tier II School Improvement Grant (SIG) schools implementing a school intervention model. Priority schools are identified using an added rank methodology. The 2011 Overall Academic Achievement is formed by first sorting schools from highest to lowest for percentage of students proficient in mathematics for each year and then assigning a rank value, with the rank of “1” representing the highest ranked performance. The same is done for Literacy, and the two ranks are summed together to get the Overall  cademic Achievement rank. The Progress Rank is the sum of the Overall ranks for 2009, 2010, and 2011. The final ranking is the weighted sum of the Overall (weighted 0.8) and Progress (weighted 1.0). The bottom 5% of Title I schools are labeled Priority schools. These schools include non-Title I schools with similarly low levels of performance.Designation is removed after two consecutive years of meeting the crieteria for an "Achieving" school, butthe school remains under close state watch for three more years.</t>
    </r>
  </si>
  <si>
    <r>
      <rPr>
        <b/>
        <i/>
        <sz val="11"/>
        <color rgb="FF005000"/>
        <rFont val="Times New Roman"/>
        <family val="1"/>
      </rPr>
      <t>Needs Improvement Focus:</t>
    </r>
    <r>
      <rPr>
        <b/>
        <sz val="11"/>
        <color rgb="FF005000"/>
        <rFont val="Times New Roman"/>
        <family val="1"/>
      </rPr>
      <t xml:space="preserve"> </t>
    </r>
    <r>
      <rPr>
        <sz val="11"/>
        <rFont val="Times New Roman"/>
        <family val="1"/>
      </rPr>
      <t>identifies schools with the largest achievement gaps between their TAGG and non-TAGG students over three years. Schools are then sorted from highest to lowest based on the size of the TAGG/Non TAGG gap. Focus schools are the 10 percent of the Title I schools in Arkansas with the largest gaps, not including Priority schools. Focus schools also include any non-Title I schools with achievement gaps of the same size. Designation is removed after two consecutive years of meeting the crieteria for an "Achieving" school.</t>
    </r>
  </si>
  <si>
    <r>
      <rPr>
        <b/>
        <sz val="11"/>
        <color rgb="FF005000"/>
        <rFont val="Times New Roman"/>
        <family val="1"/>
      </rPr>
      <t>Needs Improvement:</t>
    </r>
    <r>
      <rPr>
        <sz val="11"/>
        <rFont val="Times New Roman"/>
        <family val="1"/>
      </rPr>
      <t xml:space="preserve"> schools do not meet performance or growth AMOs for math and literacy for TAGG and All Students</t>
    </r>
  </si>
  <si>
    <r>
      <rPr>
        <b/>
        <i/>
        <sz val="11"/>
        <color rgb="FF005000"/>
        <rFont val="Times New Roman"/>
        <family val="1"/>
      </rPr>
      <t>Achieving-3-Year ACSIP</t>
    </r>
    <r>
      <rPr>
        <b/>
        <sz val="11"/>
        <color rgb="FF005000"/>
        <rFont val="Times New Roman"/>
        <family val="1"/>
      </rPr>
      <t>:</t>
    </r>
    <r>
      <rPr>
        <sz val="11"/>
        <rFont val="Times New Roman"/>
        <family val="1"/>
      </rPr>
      <t xml:space="preserve"> Schools must meet performance and growth AMOs for math and literacy for TAGG and All Students. High schools must meet performance AMOs for both subjects and graduation rate AMOs for TAGG and All Students.</t>
    </r>
  </si>
  <si>
    <r>
      <rPr>
        <b/>
        <i/>
        <sz val="11"/>
        <color rgb="FF005000"/>
        <rFont val="Times New Roman"/>
        <family val="1"/>
      </rPr>
      <t>Achieving-1-Year-ACSIP:</t>
    </r>
    <r>
      <rPr>
        <b/>
        <sz val="11"/>
        <color rgb="FF005000"/>
        <rFont val="Times New Roman"/>
        <family val="1"/>
      </rPr>
      <t xml:space="preserve"> </t>
    </r>
    <r>
      <rPr>
        <sz val="11"/>
        <rFont val="Times New Roman"/>
        <family val="1"/>
      </rPr>
      <t>Schools must meet performance or growth AMOs for math and literacy for All Students and TAGG students. Achieving-1-year ACSIP schools can meet performance AMOs for both subjects, growth AMOs for both subjects, or performance AMOs for one subject and growth AMOs for the other subject. A key requirement is that AMOs must be met for both TAGG and All Students within a sub-ject.</t>
    </r>
  </si>
  <si>
    <r>
      <rPr>
        <b/>
        <sz val="11"/>
        <color rgb="FF005000"/>
        <rFont val="Times New Roman"/>
        <family val="1"/>
      </rPr>
      <t>Exemplary School:</t>
    </r>
    <r>
      <rPr>
        <sz val="11"/>
        <rFont val="Times New Roman"/>
        <family val="1"/>
      </rPr>
      <t xml:space="preserve"> Designation given to four types of schools:</t>
    </r>
  </si>
</sst>
</file>

<file path=xl/styles.xml><?xml version="1.0" encoding="utf-8"?>
<styleSheet xmlns="http://schemas.openxmlformats.org/spreadsheetml/2006/main" xmlns:mc="http://schemas.openxmlformats.org/markup-compatibility/2006" xmlns:x14ac="http://schemas.microsoft.com/office/spreadsheetml/2009/9/ac" mc:Ignorable="x14ac">
  <fonts count="29" x14ac:knownFonts="1">
    <font>
      <sz val="11"/>
      <color theme="1"/>
      <name val="Calibri"/>
      <family val="2"/>
      <scheme val="minor"/>
    </font>
    <font>
      <sz val="11"/>
      <color theme="1"/>
      <name val="Times New Roman"/>
      <family val="2"/>
    </font>
    <font>
      <sz val="11"/>
      <color theme="1"/>
      <name val="Times New Roman"/>
      <family val="1"/>
    </font>
    <font>
      <sz val="11"/>
      <color rgb="FFC00000"/>
      <name val="Times New Roman"/>
      <family val="1"/>
    </font>
    <font>
      <sz val="11"/>
      <color rgb="FF005000"/>
      <name val="Times New Roman"/>
      <family val="1"/>
    </font>
    <font>
      <i/>
      <sz val="10"/>
      <color theme="1"/>
      <name val="Times New Roman"/>
      <family val="1"/>
    </font>
    <font>
      <sz val="11"/>
      <color theme="1"/>
      <name val="Calibri"/>
      <family val="2"/>
      <scheme val="minor"/>
    </font>
    <font>
      <b/>
      <sz val="11"/>
      <color theme="1"/>
      <name val="Times New Roman"/>
      <family val="1"/>
    </font>
    <font>
      <i/>
      <sz val="11"/>
      <color theme="1"/>
      <name val="Times New Roman"/>
      <family val="1"/>
    </font>
    <font>
      <b/>
      <sz val="11"/>
      <color rgb="FF005000"/>
      <name val="Times New Roman"/>
      <family val="1"/>
    </font>
    <font>
      <b/>
      <sz val="11"/>
      <color rgb="FFC00000"/>
      <name val="Times New Roman"/>
      <family val="1"/>
    </font>
    <font>
      <sz val="10"/>
      <name val="Arial"/>
      <family val="2"/>
    </font>
    <font>
      <b/>
      <i/>
      <sz val="10"/>
      <color theme="1"/>
      <name val="Times New Roman"/>
      <family val="1"/>
    </font>
    <font>
      <sz val="11"/>
      <name val="Times New Roman"/>
      <family val="1"/>
    </font>
    <font>
      <sz val="11"/>
      <color theme="0"/>
      <name val="Times New Roman"/>
      <family val="1"/>
    </font>
    <font>
      <b/>
      <sz val="11"/>
      <name val="Times New Roman"/>
      <family val="1"/>
    </font>
    <font>
      <sz val="10"/>
      <name val="Times New Roman"/>
      <family val="1"/>
    </font>
    <font>
      <sz val="10"/>
      <name val="Wingdings"/>
      <charset val="2"/>
    </font>
    <font>
      <b/>
      <i/>
      <sz val="11"/>
      <color theme="1"/>
      <name val="Times New Roman"/>
      <family val="1"/>
    </font>
    <font>
      <b/>
      <i/>
      <sz val="11"/>
      <name val="Times New Roman"/>
      <family val="1"/>
    </font>
    <font>
      <b/>
      <i/>
      <sz val="10"/>
      <name val="Times New Roman"/>
      <family val="1"/>
    </font>
    <font>
      <i/>
      <sz val="10"/>
      <name val="Times New Roman"/>
      <family val="1"/>
    </font>
    <font>
      <u/>
      <sz val="11"/>
      <color theme="1"/>
      <name val="Times New Roman"/>
      <family val="1"/>
    </font>
    <font>
      <b/>
      <i/>
      <sz val="10"/>
      <color theme="4"/>
      <name val="Times New Roman"/>
      <family val="1"/>
    </font>
    <font>
      <b/>
      <sz val="11"/>
      <color theme="0"/>
      <name val="Times New Roman"/>
      <family val="1"/>
    </font>
    <font>
      <b/>
      <sz val="12"/>
      <color theme="0"/>
      <name val="Times New Roman"/>
      <family val="1"/>
    </font>
    <font>
      <b/>
      <i/>
      <sz val="11"/>
      <color rgb="FF005000"/>
      <name val="Times New Roman"/>
      <family val="1"/>
    </font>
    <font>
      <u/>
      <sz val="11"/>
      <color theme="10"/>
      <name val="Calibri"/>
      <family val="2"/>
      <scheme val="minor"/>
    </font>
    <font>
      <u/>
      <sz val="11"/>
      <color rgb="FF005000"/>
      <name val="Times New Roman"/>
      <family val="1"/>
    </font>
  </fonts>
  <fills count="3">
    <fill>
      <patternFill patternType="none"/>
    </fill>
    <fill>
      <patternFill patternType="gray125"/>
    </fill>
    <fill>
      <patternFill patternType="solid">
        <fgColor rgb="FF005000"/>
        <bgColor indexed="64"/>
      </patternFill>
    </fill>
  </fills>
  <borders count="18">
    <border>
      <left/>
      <right/>
      <top/>
      <bottom/>
      <diagonal/>
    </border>
    <border>
      <left/>
      <right/>
      <top/>
      <bottom style="thin">
        <color indexed="64"/>
      </bottom>
      <diagonal/>
    </border>
    <border>
      <left style="double">
        <color indexed="64"/>
      </left>
      <right/>
      <top/>
      <bottom style="thin">
        <color indexed="64"/>
      </bottom>
      <diagonal/>
    </border>
    <border>
      <left style="double">
        <color indexed="64"/>
      </left>
      <right/>
      <top/>
      <bottom/>
      <diagonal/>
    </border>
    <border>
      <left/>
      <right/>
      <top style="thin">
        <color indexed="64"/>
      </top>
      <bottom style="double">
        <color indexed="64"/>
      </bottom>
      <diagonal/>
    </border>
    <border>
      <left style="double">
        <color indexed="64"/>
      </left>
      <right/>
      <top style="thin">
        <color indexed="64"/>
      </top>
      <bottom style="double">
        <color indexed="64"/>
      </bottom>
      <diagonal/>
    </border>
    <border>
      <left style="double">
        <color indexed="64"/>
      </left>
      <right/>
      <top style="thin">
        <color indexed="64"/>
      </top>
      <bottom/>
      <diagonal/>
    </border>
    <border>
      <left/>
      <right/>
      <top style="thin">
        <color indexed="64"/>
      </top>
      <bottom/>
      <diagonal/>
    </border>
    <border>
      <left/>
      <right/>
      <top/>
      <bottom style="double">
        <color indexed="64"/>
      </bottom>
      <diagonal/>
    </border>
    <border>
      <left style="double">
        <color indexed="64"/>
      </left>
      <right/>
      <top/>
      <bottom style="double">
        <color indexed="64"/>
      </bottom>
      <diagonal/>
    </border>
    <border>
      <left/>
      <right style="double">
        <color auto="1"/>
      </right>
      <top/>
      <bottom/>
      <diagonal/>
    </border>
    <border>
      <left/>
      <right/>
      <top style="double">
        <color indexed="64"/>
      </top>
      <bottom/>
      <diagonal/>
    </border>
    <border>
      <left/>
      <right style="double">
        <color indexed="64"/>
      </right>
      <top style="thin">
        <color indexed="64"/>
      </top>
      <bottom style="double">
        <color indexed="64"/>
      </bottom>
      <diagonal/>
    </border>
    <border>
      <left/>
      <right style="double">
        <color indexed="64"/>
      </right>
      <top/>
      <bottom style="thin">
        <color indexed="64"/>
      </bottom>
      <diagonal/>
    </border>
    <border>
      <left style="double">
        <color theme="0"/>
      </left>
      <right style="double">
        <color theme="0"/>
      </right>
      <top style="thin">
        <color indexed="64"/>
      </top>
      <bottom style="double">
        <color indexed="64"/>
      </bottom>
      <diagonal/>
    </border>
    <border>
      <left style="double">
        <color theme="0"/>
      </left>
      <right style="double">
        <color theme="0"/>
      </right>
      <top/>
      <bottom/>
      <diagonal/>
    </border>
    <border>
      <left style="double">
        <color theme="0"/>
      </left>
      <right style="double">
        <color theme="0"/>
      </right>
      <top style="double">
        <color indexed="64"/>
      </top>
      <bottom/>
      <diagonal/>
    </border>
    <border>
      <left style="double">
        <color theme="0"/>
      </left>
      <right style="double">
        <color theme="0"/>
      </right>
      <top/>
      <bottom style="thin">
        <color indexed="64"/>
      </bottom>
      <diagonal/>
    </border>
  </borders>
  <cellStyleXfs count="9">
    <xf numFmtId="0" fontId="0" fillId="0" borderId="0"/>
    <xf numFmtId="9" fontId="6" fillId="0" borderId="0" applyFont="0" applyFill="0" applyBorder="0" applyAlignment="0" applyProtection="0"/>
    <xf numFmtId="0" fontId="11" fillId="0" borderId="0" applyNumberFormat="0" applyFill="0" applyBorder="0" applyAlignment="0" applyProtection="0"/>
    <xf numFmtId="9" fontId="1" fillId="0" borderId="0" applyFont="0" applyFill="0" applyBorder="0" applyAlignment="0" applyProtection="0"/>
    <xf numFmtId="0" fontId="6" fillId="0" borderId="0"/>
    <xf numFmtId="0" fontId="1" fillId="0" borderId="0"/>
    <xf numFmtId="0" fontId="6" fillId="0" borderId="0"/>
    <xf numFmtId="9" fontId="6" fillId="0" borderId="0" applyFont="0" applyFill="0" applyBorder="0" applyAlignment="0" applyProtection="0"/>
    <xf numFmtId="0" fontId="27" fillId="0" borderId="0" applyNumberFormat="0" applyFill="0" applyBorder="0" applyAlignment="0" applyProtection="0"/>
  </cellStyleXfs>
  <cellXfs count="112">
    <xf numFmtId="0" fontId="0" fillId="0" borderId="0" xfId="0"/>
    <xf numFmtId="0" fontId="2" fillId="0" borderId="0" xfId="0" applyFont="1"/>
    <xf numFmtId="0" fontId="2" fillId="0" borderId="0" xfId="0" applyFont="1" applyAlignment="1">
      <alignment wrapText="1"/>
    </xf>
    <xf numFmtId="4" fontId="2" fillId="0" borderId="0" xfId="0" applyNumberFormat="1" applyFont="1"/>
    <xf numFmtId="0" fontId="2" fillId="0" borderId="1" xfId="0" applyFont="1" applyBorder="1"/>
    <xf numFmtId="0" fontId="2" fillId="0" borderId="0" xfId="0" applyFont="1" applyBorder="1"/>
    <xf numFmtId="4" fontId="3" fillId="0" borderId="0" xfId="0" applyNumberFormat="1" applyFont="1"/>
    <xf numFmtId="4" fontId="3" fillId="0" borderId="1" xfId="0" applyNumberFormat="1" applyFont="1" applyBorder="1"/>
    <xf numFmtId="4" fontId="3" fillId="0" borderId="0" xfId="0" applyNumberFormat="1" applyFont="1" applyBorder="1"/>
    <xf numFmtId="4" fontId="4" fillId="0" borderId="0" xfId="0" applyNumberFormat="1" applyFont="1"/>
    <xf numFmtId="4" fontId="4" fillId="0" borderId="1" xfId="0" applyNumberFormat="1" applyFont="1" applyBorder="1"/>
    <xf numFmtId="4" fontId="4" fillId="0" borderId="0" xfId="0" applyNumberFormat="1" applyFont="1" applyBorder="1"/>
    <xf numFmtId="0" fontId="2" fillId="0" borderId="0" xfId="0" quotePrefix="1" applyFont="1" applyAlignment="1">
      <alignment horizontal="center"/>
    </xf>
    <xf numFmtId="0" fontId="2" fillId="0" borderId="0" xfId="0" applyFont="1" applyAlignment="1">
      <alignment horizontal="center"/>
    </xf>
    <xf numFmtId="0" fontId="2" fillId="0" borderId="3" xfId="0" applyFont="1" applyBorder="1"/>
    <xf numFmtId="0" fontId="2" fillId="0" borderId="2" xfId="0" applyFont="1" applyBorder="1"/>
    <xf numFmtId="0" fontId="2" fillId="0" borderId="3" xfId="0" applyFont="1" applyBorder="1" applyAlignment="1">
      <alignment horizontal="center"/>
    </xf>
    <xf numFmtId="0" fontId="2" fillId="0" borderId="3" xfId="0" quotePrefix="1" applyFont="1" applyBorder="1" applyAlignment="1">
      <alignment horizontal="center"/>
    </xf>
    <xf numFmtId="0" fontId="2" fillId="0" borderId="4" xfId="0" applyFont="1" applyBorder="1" applyAlignment="1">
      <alignment wrapText="1"/>
    </xf>
    <xf numFmtId="0" fontId="2" fillId="0" borderId="5" xfId="0" applyFont="1" applyBorder="1" applyAlignment="1">
      <alignment wrapText="1"/>
    </xf>
    <xf numFmtId="0" fontId="2" fillId="0" borderId="0" xfId="0" applyFont="1" applyBorder="1" applyAlignment="1">
      <alignment horizontal="center"/>
    </xf>
    <xf numFmtId="0" fontId="2" fillId="0" borderId="0" xfId="0" quotePrefix="1" applyFont="1" applyBorder="1" applyAlignment="1">
      <alignment horizontal="center"/>
    </xf>
    <xf numFmtId="0" fontId="2" fillId="0" borderId="0" xfId="0" applyFont="1" applyBorder="1" applyAlignment="1">
      <alignment horizontal="right"/>
    </xf>
    <xf numFmtId="0" fontId="2" fillId="0" borderId="3" xfId="0" applyFont="1" applyBorder="1" applyAlignment="1">
      <alignment horizontal="right"/>
    </xf>
    <xf numFmtId="0" fontId="2" fillId="0" borderId="0" xfId="0" quotePrefix="1" applyFont="1" applyAlignment="1">
      <alignment horizontal="right"/>
    </xf>
    <xf numFmtId="0" fontId="2" fillId="0" borderId="0" xfId="0" applyFont="1" applyAlignment="1">
      <alignment horizontal="right"/>
    </xf>
    <xf numFmtId="0" fontId="2" fillId="0" borderId="0" xfId="0" applyFont="1" applyFill="1" applyBorder="1"/>
    <xf numFmtId="4" fontId="4" fillId="0" borderId="0" xfId="0" applyNumberFormat="1" applyFont="1" applyFill="1" applyBorder="1"/>
    <xf numFmtId="4" fontId="3" fillId="0" borderId="0" xfId="0" applyNumberFormat="1" applyFont="1" applyFill="1" applyBorder="1"/>
    <xf numFmtId="0" fontId="2" fillId="0" borderId="1" xfId="0" applyFont="1" applyFill="1" applyBorder="1"/>
    <xf numFmtId="4" fontId="3" fillId="0" borderId="1" xfId="0" applyNumberFormat="1" applyFont="1" applyFill="1" applyBorder="1"/>
    <xf numFmtId="0" fontId="2" fillId="0" borderId="6" xfId="0" applyFont="1" applyFill="1" applyBorder="1"/>
    <xf numFmtId="0" fontId="2" fillId="0" borderId="3" xfId="0" applyFont="1" applyFill="1" applyBorder="1"/>
    <xf numFmtId="0" fontId="2" fillId="0" borderId="2" xfId="0" applyFont="1" applyFill="1" applyBorder="1"/>
    <xf numFmtId="0" fontId="5" fillId="0" borderId="0" xfId="0" applyFont="1"/>
    <xf numFmtId="0" fontId="5" fillId="0" borderId="0" xfId="0" applyFont="1" applyBorder="1"/>
    <xf numFmtId="0" fontId="2" fillId="0" borderId="7" xfId="0" applyFont="1" applyBorder="1"/>
    <xf numFmtId="0" fontId="2" fillId="0" borderId="7" xfId="0" applyFont="1" applyBorder="1" applyAlignment="1">
      <alignment horizontal="center"/>
    </xf>
    <xf numFmtId="0" fontId="5" fillId="0" borderId="1" xfId="0" applyFont="1" applyBorder="1"/>
    <xf numFmtId="0" fontId="2" fillId="0" borderId="8" xfId="0" applyFont="1" applyBorder="1" applyAlignment="1">
      <alignment wrapText="1"/>
    </xf>
    <xf numFmtId="0" fontId="2" fillId="0" borderId="4" xfId="0" applyFont="1" applyBorder="1" applyAlignment="1"/>
    <xf numFmtId="0" fontId="0" fillId="0" borderId="0" xfId="0" applyBorder="1"/>
    <xf numFmtId="0" fontId="7" fillId="0" borderId="0" xfId="0" applyFont="1"/>
    <xf numFmtId="0" fontId="7" fillId="0" borderId="1" xfId="0" applyFont="1" applyBorder="1"/>
    <xf numFmtId="0" fontId="7" fillId="0" borderId="0" xfId="0" applyFont="1" applyBorder="1" applyAlignment="1">
      <alignment horizontal="center"/>
    </xf>
    <xf numFmtId="0" fontId="2" fillId="0" borderId="9" xfId="0" applyFont="1" applyBorder="1" applyAlignment="1">
      <alignment wrapText="1"/>
    </xf>
    <xf numFmtId="9" fontId="2" fillId="0" borderId="0" xfId="1" applyFont="1"/>
    <xf numFmtId="9" fontId="5" fillId="0" borderId="0" xfId="1" applyFont="1" applyBorder="1" applyAlignment="1">
      <alignment horizontal="left"/>
    </xf>
    <xf numFmtId="1" fontId="5" fillId="0" borderId="0" xfId="1" applyNumberFormat="1" applyFont="1" applyBorder="1" applyAlignment="1">
      <alignment horizontal="left"/>
    </xf>
    <xf numFmtId="0" fontId="12" fillId="0" borderId="0" xfId="0" applyFont="1" applyAlignment="1">
      <alignment horizontal="right"/>
    </xf>
    <xf numFmtId="0" fontId="12" fillId="0" borderId="0" xfId="0" applyFont="1" applyBorder="1" applyAlignment="1">
      <alignment horizontal="right"/>
    </xf>
    <xf numFmtId="0" fontId="13" fillId="0" borderId="4" xfId="0" applyFont="1" applyBorder="1" applyAlignment="1">
      <alignment wrapText="1"/>
    </xf>
    <xf numFmtId="0" fontId="13" fillId="0" borderId="0" xfId="0" applyFont="1"/>
    <xf numFmtId="0" fontId="14" fillId="0" borderId="0" xfId="0" applyFont="1"/>
    <xf numFmtId="0" fontId="14" fillId="0" borderId="1" xfId="0" applyFont="1" applyBorder="1"/>
    <xf numFmtId="0" fontId="15" fillId="0" borderId="0" xfId="0" applyFont="1"/>
    <xf numFmtId="0" fontId="16" fillId="0" borderId="0" xfId="0" applyFont="1" applyAlignment="1"/>
    <xf numFmtId="0" fontId="16" fillId="0" borderId="0" xfId="0" applyFont="1" applyAlignment="1">
      <alignment textRotation="90"/>
    </xf>
    <xf numFmtId="0" fontId="16" fillId="0" borderId="0" xfId="0" applyFont="1"/>
    <xf numFmtId="0" fontId="17" fillId="0" borderId="0" xfId="0" applyFont="1"/>
    <xf numFmtId="0" fontId="18" fillId="0" borderId="0" xfId="0" applyFont="1" applyAlignment="1">
      <alignment horizontal="center"/>
    </xf>
    <xf numFmtId="0" fontId="19" fillId="0" borderId="0" xfId="0" applyFont="1" applyAlignment="1">
      <alignment horizontal="center"/>
    </xf>
    <xf numFmtId="0" fontId="21" fillId="0" borderId="0" xfId="0" applyFont="1"/>
    <xf numFmtId="0" fontId="21" fillId="0" borderId="0" xfId="0" applyFont="1" applyAlignment="1">
      <alignment horizontal="left"/>
    </xf>
    <xf numFmtId="0" fontId="21" fillId="0" borderId="1" xfId="0" applyFont="1" applyBorder="1"/>
    <xf numFmtId="0" fontId="21" fillId="0" borderId="3" xfId="0" applyFont="1" applyBorder="1"/>
    <xf numFmtId="0" fontId="13" fillId="0" borderId="3" xfId="0" applyFont="1" applyBorder="1"/>
    <xf numFmtId="0" fontId="21" fillId="0" borderId="2" xfId="0" applyFont="1" applyBorder="1"/>
    <xf numFmtId="0" fontId="23" fillId="0" borderId="3" xfId="0" applyFont="1" applyBorder="1"/>
    <xf numFmtId="0" fontId="7" fillId="2" borderId="14" xfId="0" applyFont="1" applyFill="1" applyBorder="1" applyAlignment="1">
      <alignment horizontal="center" wrapText="1"/>
    </xf>
    <xf numFmtId="0" fontId="2" fillId="0" borderId="12" xfId="0" applyFont="1" applyBorder="1" applyAlignment="1">
      <alignment wrapText="1"/>
    </xf>
    <xf numFmtId="0" fontId="4" fillId="0" borderId="10" xfId="0" applyFont="1" applyBorder="1"/>
    <xf numFmtId="0" fontId="3" fillId="0" borderId="10" xfId="0" applyFont="1" applyBorder="1"/>
    <xf numFmtId="0" fontId="3" fillId="0" borderId="13" xfId="0" applyFont="1" applyBorder="1"/>
    <xf numFmtId="0" fontId="4" fillId="0" borderId="13" xfId="0" applyFont="1" applyBorder="1"/>
    <xf numFmtId="0" fontId="3" fillId="0" borderId="10" xfId="0" applyFont="1" applyFill="1" applyBorder="1"/>
    <xf numFmtId="0" fontId="3" fillId="0" borderId="13" xfId="0" applyFont="1" applyFill="1" applyBorder="1"/>
    <xf numFmtId="0" fontId="2" fillId="0" borderId="10" xfId="0" applyFont="1" applyBorder="1" applyAlignment="1">
      <alignment horizontal="center"/>
    </xf>
    <xf numFmtId="0" fontId="3" fillId="0" borderId="10" xfId="0" quotePrefix="1" applyFont="1" applyBorder="1" applyAlignment="1">
      <alignment horizontal="right"/>
    </xf>
    <xf numFmtId="0" fontId="4" fillId="0" borderId="10" xfId="0" applyFont="1" applyBorder="1" applyAlignment="1">
      <alignment horizontal="right"/>
    </xf>
    <xf numFmtId="0" fontId="2" fillId="0" borderId="10" xfId="0" quotePrefix="1" applyFont="1" applyBorder="1" applyAlignment="1">
      <alignment horizontal="center"/>
    </xf>
    <xf numFmtId="0" fontId="3" fillId="0" borderId="10" xfId="0" applyFont="1" applyBorder="1" applyAlignment="1">
      <alignment horizontal="right"/>
    </xf>
    <xf numFmtId="0" fontId="13" fillId="0" borderId="10" xfId="0" applyFont="1" applyBorder="1"/>
    <xf numFmtId="0" fontId="9" fillId="0" borderId="0" xfId="0" applyFont="1" applyBorder="1" applyAlignment="1">
      <alignment horizontal="center"/>
    </xf>
    <xf numFmtId="0" fontId="10" fillId="0" borderId="1" xfId="0" applyFont="1" applyBorder="1" applyAlignment="1">
      <alignment horizontal="center"/>
    </xf>
    <xf numFmtId="0" fontId="2" fillId="0" borderId="0" xfId="0" applyNumberFormat="1" applyFont="1"/>
    <xf numFmtId="16" fontId="2" fillId="0" borderId="0" xfId="0" quotePrefix="1" applyNumberFormat="1" applyFont="1"/>
    <xf numFmtId="0" fontId="15" fillId="0" borderId="0" xfId="0" applyFont="1" applyBorder="1" applyAlignment="1"/>
    <xf numFmtId="0" fontId="15" fillId="0" borderId="11" xfId="0" applyFont="1" applyBorder="1" applyAlignment="1"/>
    <xf numFmtId="0" fontId="14" fillId="0" borderId="0" xfId="0" applyFont="1" applyBorder="1" applyAlignment="1"/>
    <xf numFmtId="0" fontId="14" fillId="0" borderId="1" xfId="0" applyFont="1" applyBorder="1" applyAlignment="1"/>
    <xf numFmtId="0" fontId="7" fillId="2" borderId="15" xfId="0" applyFont="1" applyFill="1" applyBorder="1" applyAlignment="1"/>
    <xf numFmtId="0" fontId="24" fillId="2" borderId="16" xfId="0" applyFont="1" applyFill="1" applyBorder="1" applyAlignment="1">
      <alignment textRotation="255"/>
    </xf>
    <xf numFmtId="0" fontId="24" fillId="2" borderId="15" xfId="0" applyFont="1" applyFill="1" applyBorder="1" applyAlignment="1">
      <alignment textRotation="255"/>
    </xf>
    <xf numFmtId="0" fontId="25" fillId="2" borderId="15" xfId="0" applyFont="1" applyFill="1" applyBorder="1" applyAlignment="1">
      <alignment horizontal="center"/>
    </xf>
    <xf numFmtId="0" fontId="7" fillId="2" borderId="17" xfId="0" applyFont="1" applyFill="1" applyBorder="1" applyAlignment="1"/>
    <xf numFmtId="0" fontId="24" fillId="0" borderId="0" xfId="0" applyFont="1"/>
    <xf numFmtId="0" fontId="24" fillId="0" borderId="1" xfId="0" applyFont="1" applyBorder="1"/>
    <xf numFmtId="49" fontId="13" fillId="0" borderId="0" xfId="6" applyNumberFormat="1" applyFont="1" applyBorder="1" applyAlignment="1"/>
    <xf numFmtId="49" fontId="13" fillId="0" borderId="0" xfId="6" applyNumberFormat="1" applyFont="1" applyBorder="1" applyAlignment="1">
      <alignment vertical="top" wrapText="1"/>
    </xf>
    <xf numFmtId="0" fontId="13" fillId="0" borderId="0" xfId="0" applyFont="1" applyAlignment="1">
      <alignment vertical="top"/>
    </xf>
    <xf numFmtId="49" fontId="13" fillId="0" borderId="0" xfId="6" applyNumberFormat="1" applyFont="1" applyBorder="1" applyAlignment="1">
      <alignment vertical="top"/>
    </xf>
    <xf numFmtId="49" fontId="28" fillId="0" borderId="0" xfId="8" applyNumberFormat="1" applyFont="1" applyBorder="1" applyAlignment="1">
      <alignment vertical="top"/>
    </xf>
    <xf numFmtId="49" fontId="9" fillId="0" borderId="0" xfId="6" applyNumberFormat="1" applyFont="1" applyBorder="1" applyAlignment="1"/>
    <xf numFmtId="0" fontId="28" fillId="0" borderId="0" xfId="8" applyFont="1" applyAlignment="1">
      <alignment vertical="top"/>
    </xf>
    <xf numFmtId="0" fontId="7" fillId="0" borderId="5" xfId="0" applyFont="1" applyBorder="1" applyAlignment="1">
      <alignment horizontal="center" wrapText="1"/>
    </xf>
    <xf numFmtId="0" fontId="7" fillId="0" borderId="4" xfId="0" applyFont="1" applyBorder="1" applyAlignment="1">
      <alignment horizontal="center" wrapText="1"/>
    </xf>
    <xf numFmtId="0" fontId="13" fillId="0" borderId="4" xfId="0" applyFont="1" applyBorder="1" applyAlignment="1">
      <alignment wrapText="1"/>
    </xf>
    <xf numFmtId="0" fontId="24" fillId="2" borderId="15" xfId="0" applyFont="1" applyFill="1" applyBorder="1" applyAlignment="1">
      <alignment horizontal="center" textRotation="255"/>
    </xf>
    <xf numFmtId="49" fontId="13" fillId="0" borderId="0" xfId="6" applyNumberFormat="1" applyFont="1" applyBorder="1" applyAlignment="1">
      <alignment vertical="top" wrapText="1"/>
    </xf>
    <xf numFmtId="49" fontId="13" fillId="0" borderId="0" xfId="6" applyNumberFormat="1" applyFont="1" applyBorder="1" applyAlignment="1">
      <alignment vertical="top"/>
    </xf>
    <xf numFmtId="49" fontId="9" fillId="0" borderId="0" xfId="6" applyNumberFormat="1" applyFont="1" applyBorder="1" applyAlignment="1">
      <alignment vertical="top"/>
    </xf>
  </cellXfs>
  <cellStyles count="9">
    <cellStyle name="Hyperlink" xfId="8" builtinId="8"/>
    <cellStyle name="Normal" xfId="0" builtinId="0"/>
    <cellStyle name="Normal 2" xfId="6"/>
    <cellStyle name="Normal 3" xfId="5"/>
    <cellStyle name="Normal 61" xfId="4"/>
    <cellStyle name="Normal 62" xfId="2"/>
    <cellStyle name="Percent" xfId="1" builtinId="5"/>
    <cellStyle name="Percent 2" xfId="3"/>
    <cellStyle name="Percent 3" xfId="7"/>
  </cellStyles>
  <dxfs count="40">
    <dxf>
      <font>
        <color rgb="FF005000"/>
      </font>
    </dxf>
    <dxf>
      <font>
        <color rgb="FFC00000"/>
      </font>
    </dxf>
    <dxf>
      <font>
        <color rgb="FF005000"/>
      </font>
    </dxf>
    <dxf>
      <font>
        <color rgb="FFC00000"/>
      </font>
    </dxf>
    <dxf>
      <font>
        <color rgb="FF005000"/>
      </font>
    </dxf>
    <dxf>
      <font>
        <color rgb="FFC00000"/>
      </font>
    </dxf>
    <dxf>
      <font>
        <color rgb="FF005000"/>
      </font>
    </dxf>
    <dxf>
      <font>
        <color rgb="FFC00000"/>
      </font>
    </dxf>
    <dxf>
      <font>
        <color rgb="FF005000"/>
      </font>
    </dxf>
    <dxf>
      <font>
        <color rgb="FFC00000"/>
      </font>
    </dxf>
    <dxf>
      <font>
        <color rgb="FF005000"/>
      </font>
    </dxf>
    <dxf>
      <font>
        <color rgb="FFC00000"/>
      </font>
    </dxf>
    <dxf>
      <font>
        <color rgb="FF005000"/>
      </font>
    </dxf>
    <dxf>
      <font>
        <color rgb="FF9C0006"/>
      </font>
    </dxf>
    <dxf>
      <font>
        <color rgb="FF005000"/>
      </font>
    </dxf>
    <dxf>
      <font>
        <color rgb="FFC00000"/>
      </font>
    </dxf>
    <dxf>
      <font>
        <color rgb="FF005000"/>
      </font>
    </dxf>
    <dxf>
      <font>
        <color rgb="FFC00000"/>
      </font>
    </dxf>
    <dxf>
      <font>
        <color rgb="FF005000"/>
      </font>
    </dxf>
    <dxf>
      <font>
        <color rgb="FF9C0006"/>
      </font>
    </dxf>
    <dxf>
      <font>
        <color rgb="FF005000"/>
      </font>
    </dxf>
    <dxf>
      <font>
        <color rgb="FFC00000"/>
      </font>
    </dxf>
    <dxf>
      <font>
        <color rgb="FF005000"/>
      </font>
    </dxf>
    <dxf>
      <font>
        <color rgb="FFC00000"/>
      </font>
    </dxf>
    <dxf>
      <font>
        <color rgb="FF005000"/>
      </font>
    </dxf>
    <dxf>
      <font>
        <color rgb="FFC00000"/>
      </font>
    </dxf>
    <dxf>
      <font>
        <color rgb="FF005000"/>
      </font>
    </dxf>
    <dxf>
      <font>
        <color rgb="FFC00000"/>
      </font>
    </dxf>
    <dxf>
      <font>
        <color rgb="FF005000"/>
      </font>
    </dxf>
    <dxf>
      <font>
        <color rgb="FFC00000"/>
      </font>
    </dxf>
    <dxf>
      <font>
        <color rgb="FF005000"/>
      </font>
    </dxf>
    <dxf>
      <font>
        <color rgb="FF9C0006"/>
      </font>
    </dxf>
    <dxf>
      <font>
        <color rgb="FF005000"/>
      </font>
    </dxf>
    <dxf>
      <font>
        <color rgb="FFC00000"/>
      </font>
    </dxf>
    <dxf>
      <font>
        <color rgb="FF005000"/>
      </font>
    </dxf>
    <dxf>
      <font>
        <color rgb="FFC00000"/>
      </font>
    </dxf>
    <dxf>
      <font>
        <color rgb="FF005000"/>
      </font>
    </dxf>
    <dxf>
      <font>
        <color rgb="FFC00000"/>
      </font>
    </dxf>
    <dxf>
      <font>
        <color rgb="FF005000"/>
      </font>
    </dxf>
    <dxf>
      <font>
        <color rgb="FF9C0006"/>
      </font>
    </dxf>
  </dxfs>
  <tableStyles count="0" defaultTableStyle="TableStyleMedium9" defaultPivotStyle="PivotStyleLight16"/>
  <colors>
    <mruColors>
      <color rgb="FF005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www.uark.edu/ua/oep/policy_briefs/2012/9_5_AR_ESEA_Waiver_Approval.pdf" TargetMode="External"/><Relationship Id="rId1" Type="http://schemas.openxmlformats.org/officeDocument/2006/relationships/hyperlink" Target="http://www.arkansased.org/public/userfiles/Flexibility/AR%20Final%206.18.12%20Revised%20.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5844"/>
  <sheetViews>
    <sheetView tabSelected="1" zoomScale="90" zoomScaleNormal="90" workbookViewId="0">
      <pane xSplit="5" ySplit="1" topLeftCell="F2" activePane="bottomRight" state="frozen"/>
      <selection pane="topRight" activeCell="F1" sqref="F1"/>
      <selection pane="bottomLeft" activeCell="A2" sqref="A2"/>
      <selection pane="bottomRight" activeCell="F2" sqref="F2"/>
    </sheetView>
  </sheetViews>
  <sheetFormatPr defaultRowHeight="15" x14ac:dyDescent="0.25"/>
  <cols>
    <col min="1" max="1" width="8" style="1" bestFit="1" customWidth="1"/>
    <col min="2" max="2" width="19.5703125" style="52" customWidth="1"/>
    <col min="3" max="3" width="1.7109375" style="52" customWidth="1"/>
    <col min="4" max="4" width="30.7109375" style="1" customWidth="1"/>
    <col min="5" max="5" width="37.140625" style="1" bestFit="1" customWidth="1"/>
    <col min="6" max="6" width="2.42578125" style="1" customWidth="1"/>
    <col min="7" max="7" width="35" style="1" bestFit="1" customWidth="1"/>
    <col min="8" max="8" width="13.85546875" style="1" bestFit="1" customWidth="1"/>
    <col min="9" max="9" width="15.140625" style="1" bestFit="1" customWidth="1"/>
    <col min="10" max="10" width="2" style="1" customWidth="1"/>
    <col min="11" max="11" width="14.140625" style="1" bestFit="1" customWidth="1"/>
    <col min="12" max="12" width="15.140625" style="1" bestFit="1" customWidth="1"/>
    <col min="13" max="13" width="31.7109375" style="1" hidden="1" customWidth="1"/>
    <col min="14" max="14" width="4.5703125" style="1" customWidth="1"/>
    <col min="15" max="15" width="26.28515625" style="1" customWidth="1"/>
    <col min="16" max="16" width="7.85546875" style="1" bestFit="1" customWidth="1"/>
    <col min="17" max="17" width="7.5703125" style="1" customWidth="1"/>
    <col min="18" max="18" width="8.42578125" style="1" customWidth="1"/>
    <col min="19" max="19" width="15" style="1" bestFit="1" customWidth="1"/>
    <col min="20" max="20" width="14.42578125" style="1" customWidth="1"/>
    <col min="21" max="21" width="8.42578125" style="1" bestFit="1" customWidth="1"/>
    <col min="22" max="22" width="11.42578125" style="1" bestFit="1" customWidth="1"/>
    <col min="23" max="23" width="6.85546875" style="1" bestFit="1" customWidth="1"/>
    <col min="24" max="24" width="10.140625" style="1" bestFit="1" customWidth="1"/>
    <col min="25" max="25" width="10" style="1" bestFit="1" customWidth="1"/>
    <col min="26" max="26" width="13.5703125" style="1" customWidth="1"/>
    <col min="27" max="27" width="9" style="1" bestFit="1" customWidth="1"/>
    <col min="28" max="28" width="10.42578125" style="1" bestFit="1" customWidth="1"/>
    <col min="29" max="29" width="32" style="1" customWidth="1"/>
    <col min="30" max="16384" width="9.140625" style="1"/>
  </cols>
  <sheetData>
    <row r="1" spans="1:29" s="2" customFormat="1" ht="37.5" customHeight="1" thickBot="1" x14ac:dyDescent="0.3">
      <c r="A1" s="18" t="s">
        <v>2757</v>
      </c>
      <c r="B1" s="51" t="s">
        <v>257</v>
      </c>
      <c r="C1" s="107" t="s">
        <v>258</v>
      </c>
      <c r="D1" s="107"/>
      <c r="E1" s="40"/>
      <c r="F1" s="45"/>
      <c r="G1" s="39"/>
      <c r="H1" s="39" t="s">
        <v>2481</v>
      </c>
      <c r="I1" s="39" t="s">
        <v>971</v>
      </c>
      <c r="J1" s="39"/>
      <c r="K1" s="39" t="s">
        <v>972</v>
      </c>
      <c r="L1" s="39" t="s">
        <v>973</v>
      </c>
      <c r="M1" s="18" t="s">
        <v>962</v>
      </c>
      <c r="N1" s="105" t="s">
        <v>2500</v>
      </c>
      <c r="O1" s="106"/>
      <c r="P1" s="106"/>
      <c r="Q1" s="69"/>
      <c r="R1" s="18" t="s">
        <v>957</v>
      </c>
      <c r="S1" s="18" t="s">
        <v>958</v>
      </c>
      <c r="T1" s="18" t="s">
        <v>959</v>
      </c>
      <c r="U1" s="18" t="s">
        <v>969</v>
      </c>
      <c r="V1" s="18" t="s">
        <v>968</v>
      </c>
      <c r="W1" s="18" t="s">
        <v>960</v>
      </c>
      <c r="X1" s="18" t="s">
        <v>964</v>
      </c>
      <c r="Y1" s="19" t="s">
        <v>967</v>
      </c>
      <c r="Z1" s="18" t="s">
        <v>966</v>
      </c>
      <c r="AA1" s="18" t="s">
        <v>961</v>
      </c>
      <c r="AB1" s="70" t="s">
        <v>965</v>
      </c>
      <c r="AC1" s="18" t="s">
        <v>963</v>
      </c>
    </row>
    <row r="2" spans="1:29" ht="15.75" customHeight="1" thickTop="1" x14ac:dyDescent="0.25">
      <c r="A2" s="1">
        <v>101001</v>
      </c>
      <c r="B2" s="88" t="s">
        <v>2509</v>
      </c>
      <c r="C2" s="55" t="s">
        <v>418</v>
      </c>
      <c r="E2" s="42"/>
      <c r="F2" s="65" t="s">
        <v>2489</v>
      </c>
      <c r="G2" s="62"/>
      <c r="H2" s="37" t="str">
        <f>IF(V2&gt;94,"Met",IF(X2="--","n/a",IF(X2&gt;=0,"Met","Did Not Meet")))</f>
        <v>Met</v>
      </c>
      <c r="I2" s="37" t="str">
        <f>IF(V3&gt;94,"Met",IF(X3="--","n/a",IF(X3&gt;=0,"Met","Did Not Meet")))</f>
        <v>Met</v>
      </c>
      <c r="K2" s="13" t="str">
        <f>IF(Z2&gt;94,"Met",IF(AB2="--","n/a",IF(AB2&gt;=0,"Met","Did Not Meet")))</f>
        <v>Met</v>
      </c>
      <c r="L2" s="13" t="str">
        <f>IF(Z3&gt;94,"Met",IF(AB3="--","n/a",IF(AB3&gt;=0,"Met","Did Not Meet")))</f>
        <v>Met</v>
      </c>
      <c r="M2" s="1" t="s">
        <v>4</v>
      </c>
      <c r="N2" s="14" t="s">
        <v>2502</v>
      </c>
      <c r="O2" s="5"/>
      <c r="P2" s="44" t="str">
        <f>IF(H4="Yes",IF(I4="Yes","Yes","No"),"No")</f>
        <v>Yes</v>
      </c>
      <c r="Q2" s="92"/>
      <c r="R2" s="5" t="s">
        <v>1</v>
      </c>
      <c r="S2" s="1" t="s">
        <v>2</v>
      </c>
      <c r="T2" s="1" t="s">
        <v>3</v>
      </c>
      <c r="U2" s="5">
        <v>217</v>
      </c>
      <c r="V2" s="1">
        <v>85.71</v>
      </c>
      <c r="W2" s="1">
        <v>75</v>
      </c>
      <c r="X2" s="9">
        <f t="shared" ref="X2:X65" si="0">V2-W2</f>
        <v>10.709999999999994</v>
      </c>
      <c r="Y2" s="14">
        <v>143</v>
      </c>
      <c r="Z2" s="1">
        <v>90.91</v>
      </c>
      <c r="AA2" s="1">
        <v>74.17</v>
      </c>
      <c r="AB2" s="71">
        <f t="shared" ref="AB2:AB65" si="1">Z2-AA2</f>
        <v>16.739999999999995</v>
      </c>
      <c r="AC2" s="34"/>
    </row>
    <row r="3" spans="1:29" ht="15" customHeight="1" x14ac:dyDescent="0.25">
      <c r="A3" s="53">
        <v>101001</v>
      </c>
      <c r="B3" s="89" t="s">
        <v>2509</v>
      </c>
      <c r="C3" s="53" t="s">
        <v>418</v>
      </c>
      <c r="D3" s="49" t="s">
        <v>2498</v>
      </c>
      <c r="E3" s="34" t="str">
        <f>M2</f>
        <v>Achieving School</v>
      </c>
      <c r="F3" s="65" t="s">
        <v>2490</v>
      </c>
      <c r="G3" s="62"/>
      <c r="H3" s="13" t="str">
        <f>IF(V4&gt;94,"Met",IF(X4="--","n/a",IF(X4&gt;=0,"Met","Did Not Meet")))</f>
        <v>Met</v>
      </c>
      <c r="I3" s="13" t="str">
        <f>IF(V5&gt;94,"Met",IF(X5="--","n/a",IF(X5&gt;=0,"Met","Did Not Meet")))</f>
        <v>Met</v>
      </c>
      <c r="K3" s="13" t="str">
        <f>IF(Z4&gt;94,"Met",IF(AB4="--","n/a",IF(AB4&gt;=0,"Met","Did Not Meet")))</f>
        <v>Met</v>
      </c>
      <c r="L3" s="13" t="str">
        <f>IF(Z5&gt;94,"Met",IF(AB5="--","n/a",IF(AB5&gt;=0,"Met","Did Not Meet")))</f>
        <v>Met</v>
      </c>
      <c r="N3" s="14" t="s">
        <v>2501</v>
      </c>
      <c r="O3" s="5"/>
      <c r="P3" s="44" t="str">
        <f>IF(K4="Yes",IF(L4="Yes","Yes","No"),"No")</f>
        <v>Yes</v>
      </c>
      <c r="Q3" s="94" t="s">
        <v>2759</v>
      </c>
      <c r="R3" s="5" t="s">
        <v>1</v>
      </c>
      <c r="S3" s="1" t="s">
        <v>2</v>
      </c>
      <c r="T3" s="1" t="s">
        <v>7</v>
      </c>
      <c r="U3" s="5">
        <v>150</v>
      </c>
      <c r="V3" s="1">
        <v>80</v>
      </c>
      <c r="W3" s="1">
        <v>69.28</v>
      </c>
      <c r="X3" s="9">
        <f t="shared" si="0"/>
        <v>10.719999999999999</v>
      </c>
      <c r="Y3" s="14">
        <v>93</v>
      </c>
      <c r="Z3" s="1">
        <v>87.1</v>
      </c>
      <c r="AA3" s="1">
        <v>66.31</v>
      </c>
      <c r="AB3" s="71">
        <f t="shared" si="1"/>
        <v>20.789999999999992</v>
      </c>
      <c r="AC3" s="34"/>
    </row>
    <row r="4" spans="1:29" x14ac:dyDescent="0.25">
      <c r="A4" s="53">
        <v>101001</v>
      </c>
      <c r="B4" s="89" t="s">
        <v>2509</v>
      </c>
      <c r="C4" s="53" t="s">
        <v>418</v>
      </c>
      <c r="D4" s="49" t="s">
        <v>2499</v>
      </c>
      <c r="E4" s="35" t="str">
        <f>VLOOKUP('2012 Accountability Database'!A2,'2011 AYP'!A$2:B$1072,2)</f>
        <v xml:space="preserve"> A (Alert)</v>
      </c>
      <c r="F4" s="66"/>
      <c r="G4" s="63" t="s">
        <v>2491</v>
      </c>
      <c r="H4" s="60" t="str">
        <f>IF(H2="Met","Yes",IF(H3="Met","Yes","No"))</f>
        <v>Yes</v>
      </c>
      <c r="I4" s="60" t="str">
        <f>IF(I2="Met","Yes",IF(I3="Met","Yes","No"))</f>
        <v>Yes</v>
      </c>
      <c r="J4" s="42"/>
      <c r="K4" s="60" t="str">
        <f>IF(K2="Met","Yes",IF(K3="Met","Yes","No"))</f>
        <v>Yes</v>
      </c>
      <c r="L4" s="60" t="str">
        <f>IF(L2="Met","Yes",IF(L3="Met","Yes","No"))</f>
        <v>Yes</v>
      </c>
      <c r="N4" s="14" t="s">
        <v>2503</v>
      </c>
      <c r="O4" s="5"/>
      <c r="P4" s="44" t="str">
        <f>IF(H8="Yes",IF(I8="Yes","Yes","No"),"No")</f>
        <v>Yes</v>
      </c>
      <c r="Q4" s="108" t="s">
        <v>2758</v>
      </c>
      <c r="R4" s="5" t="s">
        <v>1</v>
      </c>
      <c r="S4" s="1" t="s">
        <v>5</v>
      </c>
      <c r="T4" s="1" t="s">
        <v>3</v>
      </c>
      <c r="U4" s="5">
        <v>774</v>
      </c>
      <c r="V4" s="1">
        <v>78.17</v>
      </c>
      <c r="W4" s="1">
        <v>75</v>
      </c>
      <c r="X4" s="9">
        <f t="shared" si="0"/>
        <v>3.1700000000000017</v>
      </c>
      <c r="Y4" s="14">
        <v>509</v>
      </c>
      <c r="Z4" s="1">
        <v>77.209999999999994</v>
      </c>
      <c r="AA4" s="1">
        <v>74.17</v>
      </c>
      <c r="AB4" s="71">
        <f t="shared" si="1"/>
        <v>3.039999999999992</v>
      </c>
      <c r="AC4" s="34"/>
    </row>
    <row r="5" spans="1:29" x14ac:dyDescent="0.25">
      <c r="A5" s="53">
        <v>101001</v>
      </c>
      <c r="B5" s="89" t="s">
        <v>2509</v>
      </c>
      <c r="C5" s="53" t="s">
        <v>418</v>
      </c>
      <c r="D5" s="49" t="s">
        <v>2507</v>
      </c>
      <c r="E5" s="47">
        <f>VLOOKUP('2012 Accountability Database'!A2,Dems1112!$A$2:$G$1082,3)</f>
        <v>0.22</v>
      </c>
      <c r="F5" s="66"/>
      <c r="G5" s="52"/>
      <c r="M5" s="5"/>
      <c r="N5" s="14" t="s">
        <v>2504</v>
      </c>
      <c r="O5" s="5"/>
      <c r="P5" s="44" t="str">
        <f>IF(K8="Yes",IF(L8="Yes","Yes","No"),"No")</f>
        <v>Yes</v>
      </c>
      <c r="Q5" s="108"/>
      <c r="R5" s="5" t="s">
        <v>1</v>
      </c>
      <c r="S5" s="5" t="s">
        <v>5</v>
      </c>
      <c r="T5" s="5" t="s">
        <v>7</v>
      </c>
      <c r="U5" s="5">
        <v>532</v>
      </c>
      <c r="V5" s="5">
        <v>72.930000000000007</v>
      </c>
      <c r="W5" s="5">
        <v>69.28</v>
      </c>
      <c r="X5" s="11">
        <f t="shared" si="0"/>
        <v>3.6500000000000057</v>
      </c>
      <c r="Y5" s="14">
        <v>341</v>
      </c>
      <c r="Z5" s="5">
        <v>72.14</v>
      </c>
      <c r="AA5" s="5">
        <v>66.31</v>
      </c>
      <c r="AB5" s="71">
        <f t="shared" si="1"/>
        <v>5.8299999999999983</v>
      </c>
      <c r="AC5" s="34"/>
    </row>
    <row r="6" spans="1:29" x14ac:dyDescent="0.25">
      <c r="A6" s="53">
        <v>101001</v>
      </c>
      <c r="B6" s="89" t="s">
        <v>2509</v>
      </c>
      <c r="C6" s="53" t="s">
        <v>418</v>
      </c>
      <c r="D6" s="50" t="s">
        <v>2508</v>
      </c>
      <c r="E6" s="47">
        <f>VLOOKUP('2012 Accountability Database'!A2,Dems1112!$A$2:$G$1082,4)</f>
        <v>0.69</v>
      </c>
      <c r="F6" s="65" t="s">
        <v>2492</v>
      </c>
      <c r="G6" s="62"/>
      <c r="H6" s="13" t="str">
        <f>IF(V6&gt;94,"Met",IF(X6="--","n/a",IF(X6&gt;=0,"Met","Did Not Meet")))</f>
        <v>Met</v>
      </c>
      <c r="I6" s="13" t="str">
        <f>IF(V7&gt;94,"Met",IF(X7="--","n/a",IF(X7&gt;=0,"Met","Did Not Meet")))</f>
        <v>Met</v>
      </c>
      <c r="J6" s="13"/>
      <c r="K6" s="13" t="str">
        <f>IF(Z6&gt;94,"Met",IF(AB6="--","n/a",IF(AB6&gt;=0,"Met","Did Not Meet")))</f>
        <v>Met</v>
      </c>
      <c r="L6" s="13" t="str">
        <f>IF(Z7&gt;94,"Met",IF(AB7="--","n/a",IF(AB7&gt;=0,"Met","Did Not Meet")))</f>
        <v>Met</v>
      </c>
      <c r="N6" s="68" t="s">
        <v>2497</v>
      </c>
      <c r="O6" s="35"/>
      <c r="P6" s="44"/>
      <c r="Q6" s="108"/>
      <c r="R6" s="5" t="s">
        <v>6</v>
      </c>
      <c r="S6" s="1" t="s">
        <v>2</v>
      </c>
      <c r="T6" s="1" t="s">
        <v>3</v>
      </c>
      <c r="U6" s="5">
        <v>217</v>
      </c>
      <c r="V6" s="1">
        <v>83.41</v>
      </c>
      <c r="W6" s="1">
        <v>82.67</v>
      </c>
      <c r="X6" s="9">
        <f t="shared" si="0"/>
        <v>0.73999999999999488</v>
      </c>
      <c r="Y6" s="14">
        <v>143</v>
      </c>
      <c r="Z6" s="1">
        <v>67.13</v>
      </c>
      <c r="AA6" s="1">
        <v>66.069999999999993</v>
      </c>
      <c r="AB6" s="71">
        <f t="shared" si="1"/>
        <v>1.0600000000000023</v>
      </c>
      <c r="AC6" s="34"/>
    </row>
    <row r="7" spans="1:29" x14ac:dyDescent="0.25">
      <c r="A7" s="53">
        <v>101001</v>
      </c>
      <c r="B7" s="89" t="s">
        <v>2509</v>
      </c>
      <c r="C7" s="53" t="s">
        <v>418</v>
      </c>
      <c r="D7" s="50" t="s">
        <v>974</v>
      </c>
      <c r="E7" s="47" t="str">
        <f>VLOOKUP('2012 Accountability Database'!A2,Dems1112!$A$2:$G$1082,5)</f>
        <v>K-5</v>
      </c>
      <c r="F7" s="65" t="s">
        <v>2493</v>
      </c>
      <c r="G7" s="62"/>
      <c r="H7" s="13" t="str">
        <f>IF(V8&gt;94,"Met",IF(X8="--","n/a",IF(X8&gt;=0,"Met","Did Not Meet")))</f>
        <v>Did Not Meet</v>
      </c>
      <c r="I7" s="13" t="str">
        <f>IF(V9&gt;94,"Met",IF(X9="--","n/a",IF(X9&gt;=0,"Met","Did Not Meet")))</f>
        <v>Met</v>
      </c>
      <c r="J7" s="13"/>
      <c r="K7" s="13" t="str">
        <f>IF(Z8&gt;94,"Met",IF(AB8="--","n/a",IF(AB8&gt;=0,"Met","Did Not Meet")))</f>
        <v>Did Not Meet</v>
      </c>
      <c r="L7" s="13" t="str">
        <f>IF(Z9&gt;94,"Met",IF(AB9="--","n/a",IF(AB9&gt;=0,"Met","Did Not Meet")))</f>
        <v>Did Not Meet</v>
      </c>
      <c r="M7" s="5"/>
      <c r="N7" s="14"/>
      <c r="O7" s="35" t="s">
        <v>2495</v>
      </c>
      <c r="P7" s="83" t="str">
        <f>IF(P2="No"," ", IF(P4="No"," ",IF(P3="No", " ",IF(P5="No"," ","X"))))</f>
        <v>X</v>
      </c>
      <c r="Q7" s="108"/>
      <c r="R7" s="5" t="s">
        <v>6</v>
      </c>
      <c r="S7" s="5" t="s">
        <v>2</v>
      </c>
      <c r="T7" s="5" t="s">
        <v>7</v>
      </c>
      <c r="U7" s="5">
        <v>150</v>
      </c>
      <c r="V7" s="5">
        <v>78.67</v>
      </c>
      <c r="W7" s="5">
        <v>75.72</v>
      </c>
      <c r="X7" s="11">
        <f t="shared" si="0"/>
        <v>2.9500000000000028</v>
      </c>
      <c r="Y7" s="14">
        <v>93</v>
      </c>
      <c r="Z7" s="5">
        <v>61.29</v>
      </c>
      <c r="AA7" s="5">
        <v>60.04</v>
      </c>
      <c r="AB7" s="71">
        <f t="shared" si="1"/>
        <v>1.25</v>
      </c>
      <c r="AC7" s="34"/>
    </row>
    <row r="8" spans="1:29" ht="15.75" x14ac:dyDescent="0.25">
      <c r="A8" s="53">
        <v>101001</v>
      </c>
      <c r="B8" s="89" t="s">
        <v>2509</v>
      </c>
      <c r="C8" s="53" t="s">
        <v>418</v>
      </c>
      <c r="D8" s="50" t="s">
        <v>975</v>
      </c>
      <c r="E8" s="48" t="str">
        <f>VLOOKUP('2012 Accountability Database'!A2,Dems1112!$A$2:$G$1082,6)</f>
        <v>5 (Southeast AR)</v>
      </c>
      <c r="F8" s="66"/>
      <c r="G8" s="63" t="s">
        <v>2494</v>
      </c>
      <c r="H8" s="61" t="str">
        <f>IF(H6="Met","Yes",IF(H7="Met","Yes","No"))</f>
        <v>Yes</v>
      </c>
      <c r="I8" s="61" t="str">
        <f>IF(I6="Met","Yes",IF(I7="Met","Yes","No"))</f>
        <v>Yes</v>
      </c>
      <c r="J8" s="55"/>
      <c r="K8" s="61" t="str">
        <f>IF(K6="Met","Yes",IF(K7="Met","Yes","No"))</f>
        <v>Yes</v>
      </c>
      <c r="L8" s="61" t="str">
        <f>IF(L6="Met","Yes",IF(L7="Met","Yes","No"))</f>
        <v>Yes</v>
      </c>
      <c r="M8" s="5"/>
      <c r="N8" s="14"/>
      <c r="O8" s="35" t="s">
        <v>2496</v>
      </c>
      <c r="P8" s="83" t="str">
        <f>IF(P7="X"," ",IF(P9="X"," ","X"))</f>
        <v xml:space="preserve"> </v>
      </c>
      <c r="Q8" s="94" t="s">
        <v>2759</v>
      </c>
      <c r="R8" s="5" t="s">
        <v>6</v>
      </c>
      <c r="S8" s="5" t="s">
        <v>5</v>
      </c>
      <c r="T8" s="5" t="s">
        <v>3</v>
      </c>
      <c r="U8" s="5">
        <v>774</v>
      </c>
      <c r="V8" s="5">
        <v>82.04</v>
      </c>
      <c r="W8" s="5">
        <v>82.67</v>
      </c>
      <c r="X8" s="8">
        <f t="shared" si="0"/>
        <v>-0.62999999999999545</v>
      </c>
      <c r="Y8" s="14">
        <v>509</v>
      </c>
      <c r="Z8" s="5">
        <v>62.08</v>
      </c>
      <c r="AA8" s="5">
        <v>66.069999999999993</v>
      </c>
      <c r="AB8" s="72">
        <f t="shared" si="1"/>
        <v>-3.9899999999999949</v>
      </c>
      <c r="AC8" s="34"/>
    </row>
    <row r="9" spans="1:29" x14ac:dyDescent="0.25">
      <c r="A9" s="54">
        <v>101001</v>
      </c>
      <c r="B9" s="90" t="s">
        <v>2509</v>
      </c>
      <c r="C9" s="54" t="s">
        <v>418</v>
      </c>
      <c r="D9" s="4"/>
      <c r="E9" s="4"/>
      <c r="F9" s="67"/>
      <c r="G9" s="64"/>
      <c r="H9" s="43"/>
      <c r="I9" s="43"/>
      <c r="J9" s="43"/>
      <c r="K9" s="43"/>
      <c r="L9" s="43"/>
      <c r="M9" s="4"/>
      <c r="N9" s="15"/>
      <c r="O9" s="38" t="s">
        <v>2482</v>
      </c>
      <c r="P9" s="84" t="str">
        <f>IF(E3="Achieving School"," ","X")</f>
        <v xml:space="preserve"> </v>
      </c>
      <c r="Q9" s="91"/>
      <c r="R9" s="4" t="s">
        <v>6</v>
      </c>
      <c r="S9" s="4" t="s">
        <v>5</v>
      </c>
      <c r="T9" s="4" t="s">
        <v>7</v>
      </c>
      <c r="U9" s="4">
        <v>532</v>
      </c>
      <c r="V9" s="4">
        <v>76.69</v>
      </c>
      <c r="W9" s="4">
        <v>75.72</v>
      </c>
      <c r="X9" s="10">
        <f t="shared" si="0"/>
        <v>0.96999999999999886</v>
      </c>
      <c r="Y9" s="15">
        <v>341</v>
      </c>
      <c r="Z9" s="4">
        <v>56.3</v>
      </c>
      <c r="AA9" s="4">
        <v>60.04</v>
      </c>
      <c r="AB9" s="73">
        <f t="shared" si="1"/>
        <v>-3.740000000000002</v>
      </c>
      <c r="AC9" s="34"/>
    </row>
    <row r="10" spans="1:29" x14ac:dyDescent="0.25">
      <c r="A10" s="1">
        <v>101003</v>
      </c>
      <c r="B10" s="87" t="s">
        <v>2509</v>
      </c>
      <c r="C10" s="55" t="s">
        <v>419</v>
      </c>
      <c r="E10" s="42"/>
      <c r="F10" s="65" t="s">
        <v>2489</v>
      </c>
      <c r="G10" s="62"/>
      <c r="H10" s="37" t="str">
        <f>IF(V10&gt;94,"Met",IF(X10="--","n/a",IF(X10&gt;=0,"Met","Did Not Meet")))</f>
        <v>Met</v>
      </c>
      <c r="I10" s="37" t="str">
        <f>IF(V11&gt;94,"Met",IF(X11="--","n/a",IF(X11&gt;=0,"Met","Did Not Meet")))</f>
        <v>Met</v>
      </c>
      <c r="K10" s="13" t="str">
        <f>IF(Z10&gt;94,"Met",IF(AB10="--","n/a",IF(AB10&gt;=0,"Met","Did Not Meet")))</f>
        <v>Met</v>
      </c>
      <c r="L10" s="13" t="str">
        <f>IF(Z11&gt;94,"Met",IF(AB11="--","n/a",IF(AB11&gt;=0,"Met","Did Not Meet")))</f>
        <v>Met</v>
      </c>
      <c r="M10" s="1" t="s">
        <v>18</v>
      </c>
      <c r="N10" s="14" t="s">
        <v>2502</v>
      </c>
      <c r="O10" s="5"/>
      <c r="P10" s="44" t="str">
        <f>IF(H12="Yes",IF(I12="Yes","Yes","No"),"No")</f>
        <v>Yes</v>
      </c>
      <c r="Q10" s="93"/>
      <c r="R10" s="5" t="s">
        <v>1</v>
      </c>
      <c r="S10" s="1" t="s">
        <v>2</v>
      </c>
      <c r="T10" s="1" t="s">
        <v>3</v>
      </c>
      <c r="U10" s="5">
        <v>315</v>
      </c>
      <c r="V10" s="1">
        <v>73.97</v>
      </c>
      <c r="W10" s="1">
        <v>64.540000000000006</v>
      </c>
      <c r="X10" s="9">
        <f t="shared" si="0"/>
        <v>9.4299999999999926</v>
      </c>
      <c r="Y10" s="14">
        <v>283</v>
      </c>
      <c r="Z10" s="1">
        <v>74.91</v>
      </c>
      <c r="AA10" s="1">
        <v>65.86</v>
      </c>
      <c r="AB10" s="71">
        <f t="shared" si="1"/>
        <v>9.0499999999999972</v>
      </c>
      <c r="AC10" s="36" t="s">
        <v>19</v>
      </c>
    </row>
    <row r="11" spans="1:29" ht="15.75" x14ac:dyDescent="0.25">
      <c r="A11" s="53">
        <v>101003</v>
      </c>
      <c r="B11" s="89" t="s">
        <v>2509</v>
      </c>
      <c r="C11" s="53" t="s">
        <v>418</v>
      </c>
      <c r="D11" s="49" t="s">
        <v>2498</v>
      </c>
      <c r="E11" s="34" t="str">
        <f>M10</f>
        <v>Needs Improvement Focus School</v>
      </c>
      <c r="F11" s="65" t="s">
        <v>2490</v>
      </c>
      <c r="G11" s="62"/>
      <c r="H11" s="13" t="str">
        <f>IF(V12&gt;94,"Met",IF(X12="--","n/a",IF(X12&gt;=0,"Met","Did Not Meet")))</f>
        <v>Met</v>
      </c>
      <c r="I11" s="13" t="str">
        <f>IF(V13&gt;94,"Met",IF(X13="--","n/a",IF(X13&gt;=0,"Met","Did Not Meet")))</f>
        <v>Met</v>
      </c>
      <c r="K11" s="13" t="str">
        <f>IF(Z12&gt;94,"Met",IF(AB12="--","n/a",IF(AB12&gt;=0,"Met","Did Not Meet")))</f>
        <v>Met</v>
      </c>
      <c r="L11" s="13" t="str">
        <f>IF(Z13&gt;94,"Met",IF(AB13="--","n/a",IF(AB13&gt;=0,"Met","Did Not Meet")))</f>
        <v>Met</v>
      </c>
      <c r="N11" s="14" t="s">
        <v>2501</v>
      </c>
      <c r="O11" s="5"/>
      <c r="P11" s="44" t="str">
        <f>IF(K12="Yes",IF(L12="Yes","Yes","No"),"No")</f>
        <v>Yes</v>
      </c>
      <c r="Q11" s="94" t="s">
        <v>2759</v>
      </c>
      <c r="R11" s="5" t="s">
        <v>1</v>
      </c>
      <c r="S11" s="1" t="s">
        <v>2</v>
      </c>
      <c r="T11" s="1" t="s">
        <v>7</v>
      </c>
      <c r="U11" s="5">
        <v>210</v>
      </c>
      <c r="V11" s="1">
        <v>67.62</v>
      </c>
      <c r="W11" s="1">
        <v>53.95</v>
      </c>
      <c r="X11" s="9">
        <f t="shared" si="0"/>
        <v>13.670000000000002</v>
      </c>
      <c r="Y11" s="14">
        <v>180</v>
      </c>
      <c r="Z11" s="1">
        <v>68.33</v>
      </c>
      <c r="AA11" s="1">
        <v>56.16</v>
      </c>
      <c r="AB11" s="71">
        <f t="shared" si="1"/>
        <v>12.170000000000002</v>
      </c>
      <c r="AC11" s="53" t="s">
        <v>19</v>
      </c>
    </row>
    <row r="12" spans="1:29" x14ac:dyDescent="0.25">
      <c r="A12" s="53">
        <v>101003</v>
      </c>
      <c r="B12" s="89" t="s">
        <v>2509</v>
      </c>
      <c r="C12" s="53" t="s">
        <v>418</v>
      </c>
      <c r="D12" s="49" t="s">
        <v>2499</v>
      </c>
      <c r="E12" s="35" t="str">
        <f>VLOOKUP('2012 Accountability Database'!A10,'2011 AYP'!A$2:B$1072,2)</f>
        <v>SI_6 (School Improvement Year 6)</v>
      </c>
      <c r="F12" s="66"/>
      <c r="G12" s="63" t="s">
        <v>2491</v>
      </c>
      <c r="H12" s="60" t="str">
        <f>IF(H10="Met","Yes",IF(H11="Met","Yes","No"))</f>
        <v>Yes</v>
      </c>
      <c r="I12" s="60" t="str">
        <f>IF(I10="Met","Yes",IF(I11="Met","Yes","No"))</f>
        <v>Yes</v>
      </c>
      <c r="J12" s="42"/>
      <c r="K12" s="60" t="str">
        <f>IF(K10="Met","Yes",IF(K11="Met","Yes","No"))</f>
        <v>Yes</v>
      </c>
      <c r="L12" s="60" t="str">
        <f>IF(L10="Met","Yes",IF(L11="Met","Yes","No"))</f>
        <v>Yes</v>
      </c>
      <c r="N12" s="14" t="s">
        <v>2503</v>
      </c>
      <c r="O12" s="5"/>
      <c r="P12" s="44" t="str">
        <f>IF(H16="Yes",IF(I16="Yes","Yes","No"),"No")</f>
        <v>Yes</v>
      </c>
      <c r="Q12" s="108" t="s">
        <v>2758</v>
      </c>
      <c r="R12" s="5" t="s">
        <v>1</v>
      </c>
      <c r="S12" s="1" t="s">
        <v>5</v>
      </c>
      <c r="T12" s="1" t="s">
        <v>3</v>
      </c>
      <c r="U12" s="5">
        <v>954</v>
      </c>
      <c r="V12" s="1">
        <v>66.459999999999994</v>
      </c>
      <c r="W12" s="1">
        <v>64.540000000000006</v>
      </c>
      <c r="X12" s="9">
        <f t="shared" si="0"/>
        <v>1.9199999999999875</v>
      </c>
      <c r="Y12" s="14">
        <v>870</v>
      </c>
      <c r="Z12" s="1">
        <v>67.010000000000005</v>
      </c>
      <c r="AA12" s="1">
        <v>65.86</v>
      </c>
      <c r="AB12" s="71">
        <f t="shared" si="1"/>
        <v>1.1500000000000057</v>
      </c>
      <c r="AC12" s="53" t="s">
        <v>19</v>
      </c>
    </row>
    <row r="13" spans="1:29" x14ac:dyDescent="0.25">
      <c r="A13" s="53">
        <v>101003</v>
      </c>
      <c r="B13" s="89" t="s">
        <v>2509</v>
      </c>
      <c r="C13" s="53" t="s">
        <v>418</v>
      </c>
      <c r="D13" s="49" t="s">
        <v>2507</v>
      </c>
      <c r="E13" s="47">
        <f>VLOOKUP('2012 Accountability Database'!A10,Dems1112!$A$2:$G$1082,3)</f>
        <v>0.19</v>
      </c>
      <c r="F13" s="66"/>
      <c r="G13" s="52"/>
      <c r="N13" s="14" t="s">
        <v>2504</v>
      </c>
      <c r="O13" s="5"/>
      <c r="P13" s="44" t="str">
        <f>IF(K16="Yes",IF(L16="Yes","Yes","No"),"No")</f>
        <v>No</v>
      </c>
      <c r="Q13" s="108"/>
      <c r="R13" s="5" t="s">
        <v>1</v>
      </c>
      <c r="S13" s="1" t="s">
        <v>5</v>
      </c>
      <c r="T13" s="1" t="s">
        <v>7</v>
      </c>
      <c r="U13" s="5">
        <v>625</v>
      </c>
      <c r="V13" s="1">
        <v>56.64</v>
      </c>
      <c r="W13" s="1">
        <v>53.95</v>
      </c>
      <c r="X13" s="9">
        <f t="shared" si="0"/>
        <v>2.6899999999999977</v>
      </c>
      <c r="Y13" s="14">
        <v>550</v>
      </c>
      <c r="Z13" s="1">
        <v>57.27</v>
      </c>
      <c r="AA13" s="1">
        <v>56.16</v>
      </c>
      <c r="AB13" s="71">
        <f t="shared" si="1"/>
        <v>1.1100000000000065</v>
      </c>
      <c r="AC13" s="53" t="s">
        <v>19</v>
      </c>
    </row>
    <row r="14" spans="1:29" x14ac:dyDescent="0.25">
      <c r="A14" s="53">
        <v>101003</v>
      </c>
      <c r="B14" s="89" t="s">
        <v>2509</v>
      </c>
      <c r="C14" s="53" t="s">
        <v>418</v>
      </c>
      <c r="D14" s="50" t="s">
        <v>2508</v>
      </c>
      <c r="E14" s="47">
        <f>VLOOKUP('2012 Accountability Database'!A10,Dems1112!$A$2:$G$1082,4)</f>
        <v>0.66</v>
      </c>
      <c r="F14" s="65" t="s">
        <v>2492</v>
      </c>
      <c r="G14" s="62"/>
      <c r="H14" s="13" t="str">
        <f>IF(V14&gt;94,"Met",IF(X14="--","n/a",IF(X14&gt;=0,"Met","Did Not Meet")))</f>
        <v>Met</v>
      </c>
      <c r="I14" s="13" t="str">
        <f>IF(V15&gt;94,"Met",IF(X15="--","n/a",IF(X15&gt;=0,"Met","Did Not Meet")))</f>
        <v>Met</v>
      </c>
      <c r="J14" s="13"/>
      <c r="K14" s="13" t="str">
        <f>IF(Z14&gt;94,"Met",IF(AB14="--","n/a",IF(AB14&gt;=0,"Met","Did Not Meet")))</f>
        <v>Did Not Meet</v>
      </c>
      <c r="L14" s="13" t="str">
        <f>IF(Z15&gt;94,"Met",IF(AB15="--","n/a",IF(AB15&gt;=0,"Met","Did Not Meet")))</f>
        <v>Met</v>
      </c>
      <c r="N14" s="68" t="s">
        <v>2497</v>
      </c>
      <c r="O14" s="35"/>
      <c r="P14" s="44"/>
      <c r="Q14" s="108"/>
      <c r="R14" s="5" t="s">
        <v>6</v>
      </c>
      <c r="S14" s="1" t="s">
        <v>2</v>
      </c>
      <c r="T14" s="1" t="s">
        <v>3</v>
      </c>
      <c r="U14" s="5">
        <v>354</v>
      </c>
      <c r="V14" s="1">
        <v>72.03</v>
      </c>
      <c r="W14" s="1">
        <v>67.42</v>
      </c>
      <c r="X14" s="9">
        <f t="shared" si="0"/>
        <v>4.6099999999999994</v>
      </c>
      <c r="Y14" s="14">
        <v>283</v>
      </c>
      <c r="Z14" s="1">
        <v>62.54</v>
      </c>
      <c r="AA14" s="1">
        <v>62.7</v>
      </c>
      <c r="AB14" s="72">
        <f t="shared" si="1"/>
        <v>-0.16000000000000369</v>
      </c>
      <c r="AC14" s="53" t="s">
        <v>19</v>
      </c>
    </row>
    <row r="15" spans="1:29" x14ac:dyDescent="0.25">
      <c r="A15" s="53">
        <v>101003</v>
      </c>
      <c r="B15" s="89" t="s">
        <v>2509</v>
      </c>
      <c r="C15" s="53" t="s">
        <v>418</v>
      </c>
      <c r="D15" s="50" t="s">
        <v>974</v>
      </c>
      <c r="E15" s="47" t="str">
        <f>VLOOKUP('2012 Accountability Database'!A10,Dems1112!$A$2:$G$1082,5)</f>
        <v>6-8</v>
      </c>
      <c r="F15" s="65" t="s">
        <v>2493</v>
      </c>
      <c r="G15" s="62"/>
      <c r="H15" s="13" t="str">
        <f>IF(V16&gt;94,"Met",IF(X16="--","n/a",IF(X16&gt;=0,"Met","Did Not Meet")))</f>
        <v>Did Not Meet</v>
      </c>
      <c r="I15" s="13" t="str">
        <f>IF(V17&gt;94,"Met",IF(X17="--","n/a",IF(X17&gt;=0,"Met","Did Not Meet")))</f>
        <v>Did Not Meet</v>
      </c>
      <c r="J15" s="13"/>
      <c r="K15" s="13" t="str">
        <f>IF(Z16&gt;94,"Met",IF(AB16="--","n/a",IF(AB16&gt;=0,"Met","Did Not Meet")))</f>
        <v>Did Not Meet</v>
      </c>
      <c r="L15" s="13" t="str">
        <f>IF(Z17&gt;94,"Met",IF(AB17="--","n/a",IF(AB17&gt;=0,"Met","Did Not Meet")))</f>
        <v>Did Not Meet</v>
      </c>
      <c r="N15" s="14"/>
      <c r="O15" s="35" t="s">
        <v>2506</v>
      </c>
      <c r="P15" s="83" t="str">
        <f>IF(P10="No"," ", IF(P12="No"," ",IF(P11="No", " ",IF(P13="No"," ","X"))))</f>
        <v xml:space="preserve"> </v>
      </c>
      <c r="Q15" s="108"/>
      <c r="R15" s="5" t="s">
        <v>6</v>
      </c>
      <c r="S15" s="1" t="s">
        <v>2</v>
      </c>
      <c r="T15" s="1" t="s">
        <v>7</v>
      </c>
      <c r="U15" s="5">
        <v>224</v>
      </c>
      <c r="V15" s="1">
        <v>64.290000000000006</v>
      </c>
      <c r="W15" s="1">
        <v>56.23</v>
      </c>
      <c r="X15" s="9">
        <f t="shared" si="0"/>
        <v>8.0600000000000094</v>
      </c>
      <c r="Y15" s="14">
        <v>180</v>
      </c>
      <c r="Z15" s="1">
        <v>52.78</v>
      </c>
      <c r="AA15" s="1">
        <v>51.18</v>
      </c>
      <c r="AB15" s="71">
        <f t="shared" si="1"/>
        <v>1.6000000000000014</v>
      </c>
      <c r="AC15" s="53" t="s">
        <v>19</v>
      </c>
    </row>
    <row r="16" spans="1:29" ht="15.75" x14ac:dyDescent="0.25">
      <c r="A16" s="53">
        <v>101003</v>
      </c>
      <c r="B16" s="89" t="s">
        <v>2509</v>
      </c>
      <c r="C16" s="53" t="s">
        <v>418</v>
      </c>
      <c r="D16" s="50" t="s">
        <v>975</v>
      </c>
      <c r="E16" s="48" t="str">
        <f>VLOOKUP('2012 Accountability Database'!A10,Dems1112!$A$2:$G$1082,6)</f>
        <v>5 (Southeast AR)</v>
      </c>
      <c r="F16" s="66"/>
      <c r="G16" s="63" t="s">
        <v>2494</v>
      </c>
      <c r="H16" s="61" t="str">
        <f>IF(H14="Met","Yes",IF(H15="Met","Yes","No"))</f>
        <v>Yes</v>
      </c>
      <c r="I16" s="61" t="str">
        <f>IF(I14="Met","Yes",IF(I15="Met","Yes","No"))</f>
        <v>Yes</v>
      </c>
      <c r="J16" s="55"/>
      <c r="K16" s="61" t="str">
        <f>IF(K14="Met","Yes",IF(K15="Met","Yes","No"))</f>
        <v>No</v>
      </c>
      <c r="L16" s="61" t="str">
        <f>IF(L14="Met","Yes",IF(L15="Met","Yes","No"))</f>
        <v>Yes</v>
      </c>
      <c r="N16" s="14"/>
      <c r="O16" s="35" t="s">
        <v>2505</v>
      </c>
      <c r="P16" s="83" t="str">
        <f>IF(P15="X"," ",IF(P17="X"," ","X"))</f>
        <v xml:space="preserve"> </v>
      </c>
      <c r="Q16" s="94" t="s">
        <v>2759</v>
      </c>
      <c r="R16" s="5" t="s">
        <v>6</v>
      </c>
      <c r="S16" s="1" t="s">
        <v>5</v>
      </c>
      <c r="T16" s="1" t="s">
        <v>3</v>
      </c>
      <c r="U16" s="5">
        <v>1083</v>
      </c>
      <c r="V16" s="1">
        <v>66.94</v>
      </c>
      <c r="W16" s="1">
        <v>67.42</v>
      </c>
      <c r="X16" s="6">
        <f t="shared" si="0"/>
        <v>-0.48000000000000398</v>
      </c>
      <c r="Y16" s="14">
        <v>872</v>
      </c>
      <c r="Z16" s="1">
        <v>59.06</v>
      </c>
      <c r="AA16" s="1">
        <v>62.7</v>
      </c>
      <c r="AB16" s="72">
        <f t="shared" si="1"/>
        <v>-3.6400000000000006</v>
      </c>
      <c r="AC16" s="53" t="s">
        <v>19</v>
      </c>
    </row>
    <row r="17" spans="1:29" x14ac:dyDescent="0.25">
      <c r="A17" s="54">
        <v>101003</v>
      </c>
      <c r="B17" s="90" t="s">
        <v>2509</v>
      </c>
      <c r="C17" s="54" t="s">
        <v>418</v>
      </c>
      <c r="D17" s="4"/>
      <c r="E17" s="4"/>
      <c r="F17" s="67"/>
      <c r="G17" s="64"/>
      <c r="H17" s="43"/>
      <c r="I17" s="43"/>
      <c r="J17" s="43"/>
      <c r="K17" s="43"/>
      <c r="L17" s="43"/>
      <c r="M17" s="4"/>
      <c r="N17" s="15"/>
      <c r="O17" s="38" t="s">
        <v>2482</v>
      </c>
      <c r="P17" s="84" t="str">
        <f>IF(E11="Achieving School"," ","X")</f>
        <v>X</v>
      </c>
      <c r="Q17" s="91"/>
      <c r="R17" s="4" t="s">
        <v>6</v>
      </c>
      <c r="S17" s="4" t="s">
        <v>5</v>
      </c>
      <c r="T17" s="4" t="s">
        <v>7</v>
      </c>
      <c r="U17" s="4">
        <v>667</v>
      </c>
      <c r="V17" s="4">
        <v>55.32</v>
      </c>
      <c r="W17" s="4">
        <v>56.23</v>
      </c>
      <c r="X17" s="7">
        <f t="shared" si="0"/>
        <v>-0.90999999999999659</v>
      </c>
      <c r="Y17" s="15">
        <v>552</v>
      </c>
      <c r="Z17" s="4">
        <v>46.2</v>
      </c>
      <c r="AA17" s="4">
        <v>51.18</v>
      </c>
      <c r="AB17" s="73">
        <f t="shared" si="1"/>
        <v>-4.9799999999999969</v>
      </c>
      <c r="AC17" s="54" t="s">
        <v>19</v>
      </c>
    </row>
    <row r="18" spans="1:29" x14ac:dyDescent="0.25">
      <c r="A18" s="1">
        <v>101008</v>
      </c>
      <c r="B18" s="87" t="s">
        <v>2509</v>
      </c>
      <c r="C18" s="55" t="s">
        <v>420</v>
      </c>
      <c r="E18" s="42"/>
      <c r="F18" s="65" t="s">
        <v>2483</v>
      </c>
      <c r="G18" s="62"/>
      <c r="H18" s="37" t="str">
        <f>IF(V18&gt;94,"Met",IF(X18="--","n/a",IF(X18&gt;=0,"Met","Did Not Meet")))</f>
        <v>Met</v>
      </c>
      <c r="I18" s="37" t="str">
        <f>IF(V19&gt;94,"Met",IF(X19="--","n/a",IF(X19&gt;=0,"Met","Did Not Meet")))</f>
        <v>Met</v>
      </c>
      <c r="K18" s="13" t="str">
        <f>IF(Z18&gt;94,"Met",IF(AB18="--","n/a",IF(AB18&gt;=0,"Met","Did Not Meet")))</f>
        <v>Met</v>
      </c>
      <c r="L18" s="13" t="str">
        <f>IF(Z19&gt;94,"Met",IF(AB19="--","n/a",IF(AB19&gt;=0,"Met","Did Not Meet")))</f>
        <v>Met</v>
      </c>
      <c r="M18" s="1" t="s">
        <v>4</v>
      </c>
      <c r="N18" s="14" t="s">
        <v>2502</v>
      </c>
      <c r="O18" s="5"/>
      <c r="P18" s="44" t="str">
        <f t="shared" ref="P18" si="2">IF(H20="Yes",IF(I20="Yes","Yes","No"),"No")</f>
        <v>Yes</v>
      </c>
      <c r="Q18" s="93"/>
      <c r="R18" s="5" t="s">
        <v>1</v>
      </c>
      <c r="S18" s="1" t="s">
        <v>2</v>
      </c>
      <c r="T18" s="1" t="s">
        <v>3</v>
      </c>
      <c r="U18" s="5">
        <v>33</v>
      </c>
      <c r="V18" s="1">
        <v>96.97</v>
      </c>
      <c r="W18" s="1">
        <v>89.52</v>
      </c>
      <c r="X18" s="9">
        <f t="shared" si="0"/>
        <v>7.4500000000000028</v>
      </c>
      <c r="Y18" s="14">
        <v>25</v>
      </c>
      <c r="Z18" s="1">
        <v>88</v>
      </c>
      <c r="AA18" s="1">
        <v>78.17</v>
      </c>
      <c r="AB18" s="71">
        <f t="shared" si="1"/>
        <v>9.8299999999999983</v>
      </c>
      <c r="AC18" s="36"/>
    </row>
    <row r="19" spans="1:29" ht="15.75" x14ac:dyDescent="0.25">
      <c r="A19" s="53">
        <v>101008</v>
      </c>
      <c r="B19" s="89" t="s">
        <v>2509</v>
      </c>
      <c r="C19" s="53" t="s">
        <v>418</v>
      </c>
      <c r="D19" s="49" t="s">
        <v>2498</v>
      </c>
      <c r="E19" s="34" t="str">
        <f>M18</f>
        <v>Achieving School</v>
      </c>
      <c r="F19" s="65" t="s">
        <v>2484</v>
      </c>
      <c r="G19" s="62"/>
      <c r="H19" s="13" t="str">
        <f>IF(V20&gt;94,"Met",IF(X20="--","n/a",IF(X20&gt;=0,"Met","Did Not Meet")))</f>
        <v>Met</v>
      </c>
      <c r="I19" s="13" t="str">
        <f>IF(V21&gt;94,"Met",IF(X21="--","n/a",IF(X21&gt;=0,"Met","Did Not Meet")))</f>
        <v>Met</v>
      </c>
      <c r="K19" s="13" t="str">
        <f>IF(Z20&gt;94,"Met",IF(AB20="--","n/a",IF(AB20&gt;=0,"Met","Did Not Meet")))</f>
        <v>Met</v>
      </c>
      <c r="L19" s="13" t="str">
        <f>IF(Z21&gt;94,"Met",IF(AB21="--","n/a",IF(AB21&gt;=0,"Met","Did Not Meet")))</f>
        <v>Met</v>
      </c>
      <c r="N19" s="14" t="s">
        <v>2501</v>
      </c>
      <c r="O19" s="5"/>
      <c r="P19" s="44" t="str">
        <f t="shared" ref="P19" si="3">IF(K20="Yes",IF(L20="Yes","Yes","No"),"No")</f>
        <v>Yes</v>
      </c>
      <c r="Q19" s="94" t="s">
        <v>2759</v>
      </c>
      <c r="R19" s="5" t="s">
        <v>1</v>
      </c>
      <c r="S19" s="1" t="s">
        <v>2</v>
      </c>
      <c r="T19" s="1" t="s">
        <v>7</v>
      </c>
      <c r="U19" s="5">
        <v>22</v>
      </c>
      <c r="V19" s="1">
        <v>95.45</v>
      </c>
      <c r="W19" s="1">
        <v>83.34</v>
      </c>
      <c r="X19" s="9">
        <f t="shared" si="0"/>
        <v>12.11</v>
      </c>
      <c r="Y19" s="14">
        <v>15</v>
      </c>
      <c r="Z19" s="1">
        <v>80</v>
      </c>
      <c r="AA19" s="1">
        <v>71.790000000000006</v>
      </c>
      <c r="AB19" s="71">
        <f t="shared" si="1"/>
        <v>8.2099999999999937</v>
      </c>
      <c r="AC19" s="53"/>
    </row>
    <row r="20" spans="1:29" ht="15" customHeight="1" x14ac:dyDescent="0.25">
      <c r="A20" s="53">
        <v>101008</v>
      </c>
      <c r="B20" s="89" t="s">
        <v>2509</v>
      </c>
      <c r="C20" s="53" t="s">
        <v>418</v>
      </c>
      <c r="D20" s="49" t="s">
        <v>2499</v>
      </c>
      <c r="E20" s="35" t="str">
        <f>VLOOKUP('2012 Accountability Database'!$A18,'2011 AYP'!A$2:B$1072,2)</f>
        <v xml:space="preserve"> MS (Met Standards)</v>
      </c>
      <c r="F20" s="66"/>
      <c r="G20" s="63" t="s">
        <v>2485</v>
      </c>
      <c r="H20" s="60" t="str">
        <f t="shared" ref="H20:I20" si="4">IF(H18="Met","Yes",IF(H19="Met","Yes","No"))</f>
        <v>Yes</v>
      </c>
      <c r="I20" s="60" t="str">
        <f t="shared" si="4"/>
        <v>Yes</v>
      </c>
      <c r="J20" s="42"/>
      <c r="K20" s="60" t="str">
        <f t="shared" ref="K20:L20" si="5">IF(K18="Met","Yes",IF(K19="Met","Yes","No"))</f>
        <v>Yes</v>
      </c>
      <c r="L20" s="60" t="str">
        <f t="shared" si="5"/>
        <v>Yes</v>
      </c>
      <c r="N20" s="14" t="s">
        <v>2503</v>
      </c>
      <c r="O20" s="5"/>
      <c r="P20" s="44" t="str">
        <f t="shared" ref="P20" si="6">IF(H24="Yes",IF(I24="Yes","Yes","No"),"No")</f>
        <v>Yes</v>
      </c>
      <c r="Q20" s="108" t="s">
        <v>2758</v>
      </c>
      <c r="R20" s="5" t="s">
        <v>1</v>
      </c>
      <c r="S20" s="1" t="s">
        <v>5</v>
      </c>
      <c r="T20" s="1" t="s">
        <v>3</v>
      </c>
      <c r="U20" s="5">
        <v>96</v>
      </c>
      <c r="V20" s="1">
        <v>92.71</v>
      </c>
      <c r="W20" s="1">
        <v>89.52</v>
      </c>
      <c r="X20" s="9">
        <f t="shared" si="0"/>
        <v>3.1899999999999977</v>
      </c>
      <c r="Y20" s="14">
        <v>56</v>
      </c>
      <c r="Z20" s="1">
        <v>85.71</v>
      </c>
      <c r="AA20" s="1">
        <v>78.17</v>
      </c>
      <c r="AB20" s="71">
        <f t="shared" si="1"/>
        <v>7.539999999999992</v>
      </c>
      <c r="AC20" s="53"/>
    </row>
    <row r="21" spans="1:29" x14ac:dyDescent="0.25">
      <c r="A21" s="53">
        <v>101008</v>
      </c>
      <c r="B21" s="89" t="s">
        <v>2509</v>
      </c>
      <c r="C21" s="53" t="s">
        <v>418</v>
      </c>
      <c r="D21" s="49" t="s">
        <v>2507</v>
      </c>
      <c r="E21" s="47">
        <f>VLOOKUP('2012 Accountability Database'!A18,Dems1112!$A$2:$G$1082,3)</f>
        <v>0.12</v>
      </c>
      <c r="F21" s="66"/>
      <c r="G21" s="52"/>
      <c r="N21" s="14" t="s">
        <v>2504</v>
      </c>
      <c r="O21" s="5"/>
      <c r="P21" s="44" t="str">
        <f t="shared" ref="P21" si="7">IF(K24="Yes",IF(L24="Yes","Yes","No"),"No")</f>
        <v>No</v>
      </c>
      <c r="Q21" s="108"/>
      <c r="R21" s="5" t="s">
        <v>1</v>
      </c>
      <c r="S21" s="1" t="s">
        <v>5</v>
      </c>
      <c r="T21" s="1" t="s">
        <v>7</v>
      </c>
      <c r="U21" s="5">
        <v>62</v>
      </c>
      <c r="V21" s="1">
        <v>88.71</v>
      </c>
      <c r="W21" s="1">
        <v>83.34</v>
      </c>
      <c r="X21" s="9">
        <f t="shared" si="0"/>
        <v>5.3699999999999903</v>
      </c>
      <c r="Y21" s="14">
        <v>35</v>
      </c>
      <c r="Z21" s="1">
        <v>80</v>
      </c>
      <c r="AA21" s="1">
        <v>71.790000000000006</v>
      </c>
      <c r="AB21" s="71">
        <f t="shared" si="1"/>
        <v>8.2099999999999937</v>
      </c>
      <c r="AC21" s="53"/>
    </row>
    <row r="22" spans="1:29" x14ac:dyDescent="0.25">
      <c r="A22" s="53">
        <v>101008</v>
      </c>
      <c r="B22" s="89" t="s">
        <v>2509</v>
      </c>
      <c r="C22" s="53" t="s">
        <v>418</v>
      </c>
      <c r="D22" s="50" t="s">
        <v>2508</v>
      </c>
      <c r="E22" s="47">
        <f>VLOOKUP('2012 Accountability Database'!A18,Dems1112!$A$2:$G$1082,4)</f>
        <v>0.63</v>
      </c>
      <c r="F22" s="65" t="s">
        <v>2486</v>
      </c>
      <c r="G22" s="62"/>
      <c r="H22" s="13" t="str">
        <f>IF(V22&gt;94,"Met",IF(X22="--","n/a",IF(X22&gt;=0,"Met","Did Not Meet")))</f>
        <v>Met</v>
      </c>
      <c r="I22" s="13" t="str">
        <f>IF(V23&gt;94,"Met",IF(X23="--","n/a",IF(X23&gt;=0,"Met","Did Not Meet")))</f>
        <v>Met</v>
      </c>
      <c r="J22" s="13"/>
      <c r="K22" s="13" t="str">
        <f>IF(Z22&gt;94,"Met",IF(AB22="--","n/a",IF(AB22&gt;=0,"Met","Did Not Meet")))</f>
        <v>Did Not Meet</v>
      </c>
      <c r="L22" s="13" t="str">
        <f>IF(Z23&gt;94,"Met",IF(AB23="--","n/a",IF(AB23&gt;=0,"Met","Did Not Meet")))</f>
        <v>Did Not Meet</v>
      </c>
      <c r="N22" s="68" t="s">
        <v>2497</v>
      </c>
      <c r="O22" s="35"/>
      <c r="P22" s="44"/>
      <c r="Q22" s="108"/>
      <c r="R22" s="5" t="s">
        <v>6</v>
      </c>
      <c r="S22" s="1" t="s">
        <v>2</v>
      </c>
      <c r="T22" s="1" t="s">
        <v>3</v>
      </c>
      <c r="U22" s="5">
        <v>33</v>
      </c>
      <c r="V22" s="1">
        <v>96.97</v>
      </c>
      <c r="W22" s="1">
        <v>100</v>
      </c>
      <c r="X22" s="6">
        <f t="shared" si="0"/>
        <v>-3.0300000000000011</v>
      </c>
      <c r="Y22" s="14">
        <v>25</v>
      </c>
      <c r="Z22" s="1">
        <v>40</v>
      </c>
      <c r="AA22" s="1">
        <v>60.71</v>
      </c>
      <c r="AB22" s="72">
        <f t="shared" si="1"/>
        <v>-20.71</v>
      </c>
      <c r="AC22" s="53"/>
    </row>
    <row r="23" spans="1:29" x14ac:dyDescent="0.25">
      <c r="A23" s="53">
        <v>101008</v>
      </c>
      <c r="B23" s="89" t="s">
        <v>2509</v>
      </c>
      <c r="C23" s="53" t="s">
        <v>418</v>
      </c>
      <c r="D23" s="50" t="s">
        <v>974</v>
      </c>
      <c r="E23" s="47" t="str">
        <f>VLOOKUP('2012 Accountability Database'!A18,Dems1112!$A$2:$G$1082,5)</f>
        <v>P-5</v>
      </c>
      <c r="F23" s="65" t="s">
        <v>2487</v>
      </c>
      <c r="G23" s="62"/>
      <c r="H23" s="13" t="str">
        <f>IF(V24&gt;94,"Met",IF(X24="--","n/a",IF(X24&gt;=0,"Met","Did Not Meet")))</f>
        <v>Met</v>
      </c>
      <c r="I23" s="13" t="str">
        <f>IF(V25&gt;94,"Met",IF(X25="--","n/a",IF(X25&gt;=0,"Met","Did Not Meet")))</f>
        <v>Met</v>
      </c>
      <c r="J23" s="13"/>
      <c r="K23" s="13" t="str">
        <f>IF(Z24&gt;94,"Met",IF(AB24="--","n/a",IF(AB24&gt;=0,"Met","Did Not Meet")))</f>
        <v>Did Not Meet</v>
      </c>
      <c r="L23" s="13" t="str">
        <f>IF(Z25&gt;94,"Met",IF(AB25="--","n/a",IF(AB25&gt;=0,"Met","Did Not Meet")))</f>
        <v>Met</v>
      </c>
      <c r="N23" s="14"/>
      <c r="O23" s="35" t="s">
        <v>2506</v>
      </c>
      <c r="P23" s="83" t="str">
        <f t="shared" ref="P23" si="8">IF(P18="No"," ", IF(P20="No"," ",IF(P19="No", " ",IF(P21="No"," ","X"))))</f>
        <v xml:space="preserve"> </v>
      </c>
      <c r="Q23" s="108"/>
      <c r="R23" s="5" t="s">
        <v>6</v>
      </c>
      <c r="S23" s="1" t="s">
        <v>2</v>
      </c>
      <c r="T23" s="1" t="s">
        <v>7</v>
      </c>
      <c r="U23" s="5">
        <v>22</v>
      </c>
      <c r="V23" s="1">
        <v>95.45</v>
      </c>
      <c r="W23" s="1">
        <v>100</v>
      </c>
      <c r="X23" s="6">
        <f t="shared" si="0"/>
        <v>-4.5499999999999972</v>
      </c>
      <c r="Y23" s="14">
        <v>15</v>
      </c>
      <c r="Z23" s="1">
        <v>33.33</v>
      </c>
      <c r="AA23" s="1">
        <v>36.54</v>
      </c>
      <c r="AB23" s="72">
        <f t="shared" si="1"/>
        <v>-3.2100000000000009</v>
      </c>
      <c r="AC23" s="53"/>
    </row>
    <row r="24" spans="1:29" ht="15.75" x14ac:dyDescent="0.25">
      <c r="A24" s="53">
        <v>101008</v>
      </c>
      <c r="B24" s="89" t="s">
        <v>2509</v>
      </c>
      <c r="C24" s="53" t="s">
        <v>418</v>
      </c>
      <c r="D24" s="50" t="s">
        <v>975</v>
      </c>
      <c r="E24" s="48" t="str">
        <f>VLOOKUP('2012 Accountability Database'!A18,Dems1112!$A$2:$G$1082,6)</f>
        <v>5 (Southeast AR)</v>
      </c>
      <c r="F24" s="66"/>
      <c r="G24" s="63" t="s">
        <v>2488</v>
      </c>
      <c r="H24" s="61" t="str">
        <f t="shared" ref="H24:I24" si="9">IF(H22="Met","Yes",IF(H23="Met","Yes","No"))</f>
        <v>Yes</v>
      </c>
      <c r="I24" s="61" t="str">
        <f t="shared" si="9"/>
        <v>Yes</v>
      </c>
      <c r="J24" s="55"/>
      <c r="K24" s="61" t="str">
        <f t="shared" ref="K24:L24" si="10">IF(K22="Met","Yes",IF(K23="Met","Yes","No"))</f>
        <v>No</v>
      </c>
      <c r="L24" s="61" t="str">
        <f t="shared" si="10"/>
        <v>Yes</v>
      </c>
      <c r="M24" s="5"/>
      <c r="N24" s="14"/>
      <c r="O24" s="35" t="s">
        <v>2505</v>
      </c>
      <c r="P24" s="83" t="str">
        <f t="shared" ref="P24" si="11">IF(P23="X"," ",IF(P25="X"," ","X"))</f>
        <v>X</v>
      </c>
      <c r="Q24" s="94" t="s">
        <v>2759</v>
      </c>
      <c r="R24" s="5" t="s">
        <v>6</v>
      </c>
      <c r="S24" s="5" t="s">
        <v>5</v>
      </c>
      <c r="T24" s="5" t="s">
        <v>3</v>
      </c>
      <c r="U24" s="5">
        <v>96</v>
      </c>
      <c r="V24" s="5">
        <v>98.96</v>
      </c>
      <c r="W24" s="5">
        <v>100</v>
      </c>
      <c r="X24" s="8">
        <f t="shared" si="0"/>
        <v>-1.0400000000000063</v>
      </c>
      <c r="Y24" s="14">
        <v>56</v>
      </c>
      <c r="Z24" s="5">
        <v>53.57</v>
      </c>
      <c r="AA24" s="5">
        <v>60.71</v>
      </c>
      <c r="AB24" s="72">
        <f t="shared" si="1"/>
        <v>-7.1400000000000006</v>
      </c>
      <c r="AC24" s="53"/>
    </row>
    <row r="25" spans="1:29" x14ac:dyDescent="0.25">
      <c r="A25" s="54">
        <v>101008</v>
      </c>
      <c r="B25" s="90" t="s">
        <v>2509</v>
      </c>
      <c r="C25" s="54" t="s">
        <v>418</v>
      </c>
      <c r="D25" s="4"/>
      <c r="E25" s="4"/>
      <c r="F25" s="67"/>
      <c r="G25" s="64"/>
      <c r="H25" s="43"/>
      <c r="I25" s="43"/>
      <c r="J25" s="43"/>
      <c r="K25" s="43"/>
      <c r="L25" s="43"/>
      <c r="M25" s="4"/>
      <c r="N25" s="15"/>
      <c r="O25" s="38" t="s">
        <v>2482</v>
      </c>
      <c r="P25" s="84" t="str">
        <f>IF(E19="Achieving School"," ","X")</f>
        <v xml:space="preserve"> </v>
      </c>
      <c r="Q25" s="91"/>
      <c r="R25" s="4" t="s">
        <v>6</v>
      </c>
      <c r="S25" s="4" t="s">
        <v>5</v>
      </c>
      <c r="T25" s="4" t="s">
        <v>7</v>
      </c>
      <c r="U25" s="4">
        <v>62</v>
      </c>
      <c r="V25" s="4">
        <v>98.39</v>
      </c>
      <c r="W25" s="4">
        <v>100</v>
      </c>
      <c r="X25" s="7">
        <f t="shared" si="0"/>
        <v>-1.6099999999999994</v>
      </c>
      <c r="Y25" s="15">
        <v>35</v>
      </c>
      <c r="Z25" s="4">
        <v>42.86</v>
      </c>
      <c r="AA25" s="4">
        <v>36.54</v>
      </c>
      <c r="AB25" s="74">
        <f t="shared" si="1"/>
        <v>6.32</v>
      </c>
      <c r="AC25" s="54"/>
    </row>
    <row r="26" spans="1:29" x14ac:dyDescent="0.25">
      <c r="A26" s="1">
        <v>104021</v>
      </c>
      <c r="B26" s="87" t="s">
        <v>2510</v>
      </c>
      <c r="C26" s="55" t="s">
        <v>892</v>
      </c>
      <c r="E26" s="42"/>
      <c r="F26" s="65" t="s">
        <v>2483</v>
      </c>
      <c r="G26" s="62"/>
      <c r="H26" s="37" t="str">
        <f>IF(V26&gt;94,"Met",IF(X26="--","n/a",IF(X26&gt;=0,"Met","Did Not Meet")))</f>
        <v>Met</v>
      </c>
      <c r="I26" s="37" t="str">
        <f>IF(V27&gt;94,"Met",IF(X27="--","n/a",IF(X27&gt;=0,"Met","Did Not Meet")))</f>
        <v>Met</v>
      </c>
      <c r="K26" s="13" t="str">
        <f>IF(Z26&gt;94,"Met",IF(AB26="--","n/a",IF(AB26&gt;=0,"Met","Did Not Meet")))</f>
        <v>Did Not Meet</v>
      </c>
      <c r="L26" s="13" t="str">
        <f>IF(Z27&gt;94,"Met",IF(AB27="--","n/a",IF(AB27&gt;=0,"Met","Did Not Meet")))</f>
        <v>Did Not Meet</v>
      </c>
      <c r="M26" s="1" t="s">
        <v>9</v>
      </c>
      <c r="N26" s="14" t="s">
        <v>2502</v>
      </c>
      <c r="O26" s="5"/>
      <c r="P26" s="44" t="str">
        <f t="shared" ref="P26" si="12">IF(H28="Yes",IF(I28="Yes","Yes","No"),"No")</f>
        <v>Yes</v>
      </c>
      <c r="Q26" s="93"/>
      <c r="R26" s="5" t="s">
        <v>1</v>
      </c>
      <c r="S26" s="1" t="s">
        <v>2</v>
      </c>
      <c r="T26" s="1" t="s">
        <v>3</v>
      </c>
      <c r="U26" s="5">
        <v>263</v>
      </c>
      <c r="V26" s="1">
        <v>76.430000000000007</v>
      </c>
      <c r="W26" s="1">
        <v>74.8</v>
      </c>
      <c r="X26" s="9">
        <f t="shared" si="0"/>
        <v>1.6300000000000097</v>
      </c>
      <c r="Y26" s="14">
        <v>122</v>
      </c>
      <c r="Z26" s="1">
        <v>82.79</v>
      </c>
      <c r="AA26" s="1">
        <v>86.42</v>
      </c>
      <c r="AB26" s="72">
        <f t="shared" si="1"/>
        <v>-3.6299999999999955</v>
      </c>
      <c r="AC26" s="36"/>
    </row>
    <row r="27" spans="1:29" ht="15.75" x14ac:dyDescent="0.25">
      <c r="A27" s="53">
        <v>104021</v>
      </c>
      <c r="B27" s="89" t="s">
        <v>2510</v>
      </c>
      <c r="C27" s="53" t="s">
        <v>892</v>
      </c>
      <c r="D27" s="49" t="s">
        <v>2498</v>
      </c>
      <c r="E27" s="34" t="str">
        <f>M26</f>
        <v>Needs Improvement School</v>
      </c>
      <c r="F27" s="65" t="s">
        <v>2484</v>
      </c>
      <c r="G27" s="62"/>
      <c r="H27" s="13" t="str">
        <f>IF(V28&gt;94,"Met",IF(X28="--","n/a",IF(X28&gt;=0,"Met","Did Not Meet")))</f>
        <v>Did Not Meet</v>
      </c>
      <c r="I27" s="13" t="str">
        <f>IF(V29&gt;94,"Met",IF(X29="--","n/a",IF(X29&gt;=0,"Met","Did Not Meet")))</f>
        <v>Did Not Meet</v>
      </c>
      <c r="K27" s="13" t="str">
        <f>IF(Z28&gt;94,"Met",IF(AB28="--","n/a",IF(AB28&gt;=0,"Met","Did Not Meet")))</f>
        <v>Did Not Meet</v>
      </c>
      <c r="L27" s="13" t="str">
        <f>IF(Z29&gt;94,"Met",IF(AB29="--","n/a",IF(AB29&gt;=0,"Met","Did Not Meet")))</f>
        <v>Did Not Meet</v>
      </c>
      <c r="N27" s="14" t="s">
        <v>2501</v>
      </c>
      <c r="O27" s="5"/>
      <c r="P27" s="44" t="str">
        <f t="shared" ref="P27" si="13">IF(K28="Yes",IF(L28="Yes","Yes","No"),"No")</f>
        <v>No</v>
      </c>
      <c r="Q27" s="94" t="s">
        <v>2759</v>
      </c>
      <c r="R27" s="5" t="s">
        <v>1</v>
      </c>
      <c r="S27" s="1" t="s">
        <v>2</v>
      </c>
      <c r="T27" s="1" t="s">
        <v>7</v>
      </c>
      <c r="U27" s="5">
        <v>183</v>
      </c>
      <c r="V27" s="1">
        <v>68.31</v>
      </c>
      <c r="W27" s="1">
        <v>67.040000000000006</v>
      </c>
      <c r="X27" s="9">
        <f t="shared" si="0"/>
        <v>1.269999999999996</v>
      </c>
      <c r="Y27" s="14">
        <v>80</v>
      </c>
      <c r="Z27" s="1">
        <v>77.5</v>
      </c>
      <c r="AA27" s="1">
        <v>83.02</v>
      </c>
      <c r="AB27" s="72">
        <f t="shared" si="1"/>
        <v>-5.519999999999996</v>
      </c>
      <c r="AC27" s="53"/>
    </row>
    <row r="28" spans="1:29" ht="15" customHeight="1" x14ac:dyDescent="0.25">
      <c r="A28" s="53">
        <v>104021</v>
      </c>
      <c r="B28" s="89" t="s">
        <v>2510</v>
      </c>
      <c r="C28" s="53" t="s">
        <v>892</v>
      </c>
      <c r="D28" s="49" t="s">
        <v>2499</v>
      </c>
      <c r="E28" s="35" t="str">
        <f>VLOOKUP('2012 Accountability Database'!$A26,'2011 AYP'!A$2:B$1072,2)</f>
        <v>SI_M (School Improvement - Met Standards)</v>
      </c>
      <c r="F28" s="66"/>
      <c r="G28" s="63" t="s">
        <v>2485</v>
      </c>
      <c r="H28" s="60" t="str">
        <f t="shared" ref="H28:I28" si="14">IF(H26="Met","Yes",IF(H27="Met","Yes","No"))</f>
        <v>Yes</v>
      </c>
      <c r="I28" s="60" t="str">
        <f t="shared" si="14"/>
        <v>Yes</v>
      </c>
      <c r="J28" s="42"/>
      <c r="K28" s="60" t="str">
        <f t="shared" ref="K28:L28" si="15">IF(K26="Met","Yes",IF(K27="Met","Yes","No"))</f>
        <v>No</v>
      </c>
      <c r="L28" s="60" t="str">
        <f t="shared" si="15"/>
        <v>No</v>
      </c>
      <c r="M28" s="5"/>
      <c r="N28" s="14" t="s">
        <v>2503</v>
      </c>
      <c r="O28" s="5"/>
      <c r="P28" s="44" t="str">
        <f t="shared" ref="P28" si="16">IF(H32="Yes",IF(I32="Yes","Yes","No"),"No")</f>
        <v>No</v>
      </c>
      <c r="Q28" s="108" t="s">
        <v>2758</v>
      </c>
      <c r="R28" s="5" t="s">
        <v>1</v>
      </c>
      <c r="S28" s="5" t="s">
        <v>5</v>
      </c>
      <c r="T28" s="5" t="s">
        <v>3</v>
      </c>
      <c r="U28" s="5">
        <v>754</v>
      </c>
      <c r="V28" s="5">
        <v>70.03</v>
      </c>
      <c r="W28" s="5">
        <v>74.8</v>
      </c>
      <c r="X28" s="8">
        <f t="shared" si="0"/>
        <v>-4.769999999999996</v>
      </c>
      <c r="Y28" s="14">
        <v>354</v>
      </c>
      <c r="Z28" s="5">
        <v>79.94</v>
      </c>
      <c r="AA28" s="5">
        <v>86.42</v>
      </c>
      <c r="AB28" s="72">
        <f t="shared" si="1"/>
        <v>-6.480000000000004</v>
      </c>
      <c r="AC28" s="53"/>
    </row>
    <row r="29" spans="1:29" x14ac:dyDescent="0.25">
      <c r="A29" s="53">
        <v>104021</v>
      </c>
      <c r="B29" s="89" t="s">
        <v>2510</v>
      </c>
      <c r="C29" s="53" t="s">
        <v>892</v>
      </c>
      <c r="D29" s="49" t="s">
        <v>2507</v>
      </c>
      <c r="E29" s="47">
        <f>VLOOKUP('2012 Accountability Database'!A26,Dems1112!$A$2:$G$1082,3)</f>
        <v>0.5</v>
      </c>
      <c r="F29" s="66"/>
      <c r="G29" s="52"/>
      <c r="N29" s="14" t="s">
        <v>2504</v>
      </c>
      <c r="O29" s="5"/>
      <c r="P29" s="44" t="str">
        <f t="shared" ref="P29" si="17">IF(K32="Yes",IF(L32="Yes","Yes","No"),"No")</f>
        <v>No</v>
      </c>
      <c r="Q29" s="108"/>
      <c r="R29" s="5" t="s">
        <v>1</v>
      </c>
      <c r="S29" s="1" t="s">
        <v>5</v>
      </c>
      <c r="T29" s="1" t="s">
        <v>7</v>
      </c>
      <c r="U29" s="5">
        <v>534</v>
      </c>
      <c r="V29" s="1">
        <v>60.86</v>
      </c>
      <c r="W29" s="1">
        <v>67.040000000000006</v>
      </c>
      <c r="X29" s="6">
        <f t="shared" si="0"/>
        <v>-6.1800000000000068</v>
      </c>
      <c r="Y29" s="14">
        <v>244</v>
      </c>
      <c r="Z29" s="1">
        <v>75</v>
      </c>
      <c r="AA29" s="1">
        <v>83.02</v>
      </c>
      <c r="AB29" s="72">
        <f t="shared" si="1"/>
        <v>-8.019999999999996</v>
      </c>
      <c r="AC29" s="53"/>
    </row>
    <row r="30" spans="1:29" x14ac:dyDescent="0.25">
      <c r="A30" s="53">
        <v>104021</v>
      </c>
      <c r="B30" s="89" t="s">
        <v>2510</v>
      </c>
      <c r="C30" s="53" t="s">
        <v>892</v>
      </c>
      <c r="D30" s="50" t="s">
        <v>2508</v>
      </c>
      <c r="E30" s="47">
        <f>VLOOKUP('2012 Accountability Database'!A26,Dems1112!$A$2:$G$1082,4)</f>
        <v>0.68</v>
      </c>
      <c r="F30" s="65" t="s">
        <v>2486</v>
      </c>
      <c r="G30" s="62"/>
      <c r="H30" s="13" t="str">
        <f>IF(V30&gt;94,"Met",IF(X30="--","n/a",IF(X30&gt;=0,"Met","Did Not Meet")))</f>
        <v>Did Not Meet</v>
      </c>
      <c r="I30" s="13" t="str">
        <f>IF(V31&gt;94,"Met",IF(X31="--","n/a",IF(X31&gt;=0,"Met","Did Not Meet")))</f>
        <v>Did Not Meet</v>
      </c>
      <c r="J30" s="13"/>
      <c r="K30" s="13" t="str">
        <f>IF(Z30&gt;94,"Met",IF(AB30="--","n/a",IF(AB30&gt;=0,"Met","Did Not Meet")))</f>
        <v>Did Not Meet</v>
      </c>
      <c r="L30" s="13" t="str">
        <f>IF(Z31&gt;94,"Met",IF(AB31="--","n/a",IF(AB31&gt;=0,"Met","Did Not Meet")))</f>
        <v>Did Not Meet</v>
      </c>
      <c r="N30" s="68" t="s">
        <v>2497</v>
      </c>
      <c r="O30" s="35"/>
      <c r="P30" s="44"/>
      <c r="Q30" s="108"/>
      <c r="R30" s="5" t="s">
        <v>6</v>
      </c>
      <c r="S30" s="1" t="s">
        <v>2</v>
      </c>
      <c r="T30" s="1" t="s">
        <v>3</v>
      </c>
      <c r="U30" s="5">
        <v>263</v>
      </c>
      <c r="V30" s="1">
        <v>81.37</v>
      </c>
      <c r="W30" s="1">
        <v>83.93</v>
      </c>
      <c r="X30" s="6">
        <f t="shared" si="0"/>
        <v>-2.5600000000000023</v>
      </c>
      <c r="Y30" s="14">
        <v>122</v>
      </c>
      <c r="Z30" s="1">
        <v>65.569999999999993</v>
      </c>
      <c r="AA30" s="1">
        <v>76.23</v>
      </c>
      <c r="AB30" s="72">
        <f t="shared" si="1"/>
        <v>-10.660000000000011</v>
      </c>
      <c r="AC30" s="53"/>
    </row>
    <row r="31" spans="1:29" x14ac:dyDescent="0.25">
      <c r="A31" s="53">
        <v>104021</v>
      </c>
      <c r="B31" s="89" t="s">
        <v>2510</v>
      </c>
      <c r="C31" s="53" t="s">
        <v>892</v>
      </c>
      <c r="D31" s="50" t="s">
        <v>974</v>
      </c>
      <c r="E31" s="47" t="str">
        <f>VLOOKUP('2012 Accountability Database'!A26,Dems1112!$A$2:$G$1082,5)</f>
        <v>K-4</v>
      </c>
      <c r="F31" s="65" t="s">
        <v>2487</v>
      </c>
      <c r="G31" s="62"/>
      <c r="H31" s="13" t="str">
        <f>IF(V32&gt;94,"Met",IF(X32="--","n/a",IF(X32&gt;=0,"Met","Did Not Meet")))</f>
        <v>Did Not Meet</v>
      </c>
      <c r="I31" s="13" t="str">
        <f>IF(V33&gt;94,"Met",IF(X33="--","n/a",IF(X33&gt;=0,"Met","Did Not Meet")))</f>
        <v>Did Not Meet</v>
      </c>
      <c r="J31" s="13"/>
      <c r="K31" s="13" t="str">
        <f>IF(Z32&gt;94,"Met",IF(AB32="--","n/a",IF(AB32&gt;=0,"Met","Did Not Meet")))</f>
        <v>Did Not Meet</v>
      </c>
      <c r="L31" s="13" t="str">
        <f>IF(Z33&gt;94,"Met",IF(AB33="--","n/a",IF(AB33&gt;=0,"Met","Did Not Meet")))</f>
        <v>Did Not Meet</v>
      </c>
      <c r="N31" s="14"/>
      <c r="O31" s="35" t="s">
        <v>2506</v>
      </c>
      <c r="P31" s="83" t="str">
        <f t="shared" ref="P31" si="18">IF(P26="No"," ", IF(P28="No"," ",IF(P27="No", " ",IF(P29="No"," ","X"))))</f>
        <v xml:space="preserve"> </v>
      </c>
      <c r="Q31" s="108"/>
      <c r="R31" s="5" t="s">
        <v>6</v>
      </c>
      <c r="S31" s="1" t="s">
        <v>2</v>
      </c>
      <c r="T31" s="1" t="s">
        <v>7</v>
      </c>
      <c r="U31" s="5">
        <v>183</v>
      </c>
      <c r="V31" s="1">
        <v>75.959999999999994</v>
      </c>
      <c r="W31" s="1">
        <v>78.89</v>
      </c>
      <c r="X31" s="6">
        <f t="shared" si="0"/>
        <v>-2.9300000000000068</v>
      </c>
      <c r="Y31" s="14">
        <v>80</v>
      </c>
      <c r="Z31" s="1">
        <v>61.25</v>
      </c>
      <c r="AA31" s="1">
        <v>75.099999999999994</v>
      </c>
      <c r="AB31" s="72">
        <f t="shared" si="1"/>
        <v>-13.849999999999994</v>
      </c>
      <c r="AC31" s="53"/>
    </row>
    <row r="32" spans="1:29" ht="15.75" x14ac:dyDescent="0.25">
      <c r="A32" s="53">
        <v>104021</v>
      </c>
      <c r="B32" s="89" t="s">
        <v>2510</v>
      </c>
      <c r="C32" s="53" t="s">
        <v>892</v>
      </c>
      <c r="D32" s="50" t="s">
        <v>975</v>
      </c>
      <c r="E32" s="48" t="str">
        <f>VLOOKUP('2012 Accountability Database'!A26,Dems1112!$A$2:$G$1082,6)</f>
        <v>5 (Southeast AR)</v>
      </c>
      <c r="F32" s="66"/>
      <c r="G32" s="63" t="s">
        <v>2488</v>
      </c>
      <c r="H32" s="61" t="str">
        <f t="shared" ref="H32:I32" si="19">IF(H30="Met","Yes",IF(H31="Met","Yes","No"))</f>
        <v>No</v>
      </c>
      <c r="I32" s="61" t="str">
        <f t="shared" si="19"/>
        <v>No</v>
      </c>
      <c r="J32" s="55"/>
      <c r="K32" s="61" t="str">
        <f t="shared" ref="K32:L32" si="20">IF(K30="Met","Yes",IF(K31="Met","Yes","No"))</f>
        <v>No</v>
      </c>
      <c r="L32" s="61" t="str">
        <f t="shared" si="20"/>
        <v>No</v>
      </c>
      <c r="N32" s="14"/>
      <c r="O32" s="35" t="s">
        <v>2505</v>
      </c>
      <c r="P32" s="83" t="str">
        <f t="shared" ref="P32" si="21">IF(P31="X"," ",IF(P33="X"," ","X"))</f>
        <v xml:space="preserve"> </v>
      </c>
      <c r="Q32" s="94" t="s">
        <v>2759</v>
      </c>
      <c r="R32" s="5" t="s">
        <v>6</v>
      </c>
      <c r="S32" s="1" t="s">
        <v>5</v>
      </c>
      <c r="T32" s="1" t="s">
        <v>3</v>
      </c>
      <c r="U32" s="5">
        <v>754</v>
      </c>
      <c r="V32" s="1">
        <v>76.92</v>
      </c>
      <c r="W32" s="1">
        <v>83.93</v>
      </c>
      <c r="X32" s="6">
        <f t="shared" si="0"/>
        <v>-7.0100000000000051</v>
      </c>
      <c r="Y32" s="14">
        <v>354</v>
      </c>
      <c r="Z32" s="1">
        <v>62.15</v>
      </c>
      <c r="AA32" s="1">
        <v>76.23</v>
      </c>
      <c r="AB32" s="72">
        <f t="shared" si="1"/>
        <v>-14.080000000000005</v>
      </c>
      <c r="AC32" s="53"/>
    </row>
    <row r="33" spans="1:29" x14ac:dyDescent="0.25">
      <c r="A33" s="54">
        <v>104021</v>
      </c>
      <c r="B33" s="90" t="s">
        <v>2510</v>
      </c>
      <c r="C33" s="54" t="s">
        <v>892</v>
      </c>
      <c r="D33" s="4"/>
      <c r="E33" s="4"/>
      <c r="F33" s="67"/>
      <c r="G33" s="64"/>
      <c r="H33" s="43"/>
      <c r="I33" s="43"/>
      <c r="J33" s="43"/>
      <c r="K33" s="43"/>
      <c r="L33" s="43"/>
      <c r="M33" s="4"/>
      <c r="N33" s="15"/>
      <c r="O33" s="38" t="s">
        <v>2482</v>
      </c>
      <c r="P33" s="84" t="str">
        <f>IF(E27="Achieving School"," ","X")</f>
        <v>X</v>
      </c>
      <c r="Q33" s="91"/>
      <c r="R33" s="4" t="s">
        <v>6</v>
      </c>
      <c r="S33" s="4" t="s">
        <v>5</v>
      </c>
      <c r="T33" s="4" t="s">
        <v>7</v>
      </c>
      <c r="U33" s="4">
        <v>534</v>
      </c>
      <c r="V33" s="4">
        <v>70.41</v>
      </c>
      <c r="W33" s="4">
        <v>78.89</v>
      </c>
      <c r="X33" s="7">
        <f t="shared" si="0"/>
        <v>-8.480000000000004</v>
      </c>
      <c r="Y33" s="15">
        <v>244</v>
      </c>
      <c r="Z33" s="4">
        <v>59.02</v>
      </c>
      <c r="AA33" s="4">
        <v>75.099999999999994</v>
      </c>
      <c r="AB33" s="73">
        <f t="shared" si="1"/>
        <v>-16.079999999999991</v>
      </c>
      <c r="AC33" s="54"/>
    </row>
    <row r="34" spans="1:29" x14ac:dyDescent="0.25">
      <c r="A34" s="1">
        <v>104023</v>
      </c>
      <c r="B34" s="87" t="s">
        <v>2510</v>
      </c>
      <c r="C34" s="55" t="s">
        <v>893</v>
      </c>
      <c r="E34" s="42"/>
      <c r="F34" s="65" t="s">
        <v>2483</v>
      </c>
      <c r="G34" s="62"/>
      <c r="H34" s="37" t="str">
        <f>IF(V34&gt;94,"Met",IF(X34="--","n/a",IF(X34&gt;=0,"Met","Did Not Meet")))</f>
        <v>Met</v>
      </c>
      <c r="I34" s="37" t="str">
        <f>IF(V35&gt;94,"Met",IF(X35="--","n/a",IF(X35&gt;=0,"Met","Did Not Meet")))</f>
        <v>Met</v>
      </c>
      <c r="K34" s="13" t="str">
        <f>IF(Z34&gt;94,"Met",IF(AB34="--","n/a",IF(AB34&gt;=0,"Met","Did Not Meet")))</f>
        <v>Met</v>
      </c>
      <c r="L34" s="13" t="str">
        <f>IF(Z35&gt;94,"Met",IF(AB35="--","n/a",IF(AB35&gt;=0,"Met","Did Not Meet")))</f>
        <v>Met</v>
      </c>
      <c r="M34" s="1" t="s">
        <v>18</v>
      </c>
      <c r="N34" s="14" t="s">
        <v>2502</v>
      </c>
      <c r="O34" s="5"/>
      <c r="P34" s="44" t="str">
        <f t="shared" ref="P34" si="22">IF(H36="Yes",IF(I36="Yes","Yes","No"),"No")</f>
        <v>Yes</v>
      </c>
      <c r="Q34" s="93"/>
      <c r="R34" s="5" t="s">
        <v>1</v>
      </c>
      <c r="S34" s="1" t="s">
        <v>2</v>
      </c>
      <c r="T34" s="1" t="s">
        <v>3</v>
      </c>
      <c r="U34" s="5">
        <v>238</v>
      </c>
      <c r="V34" s="1">
        <v>71.849999999999994</v>
      </c>
      <c r="W34" s="1">
        <v>68.72</v>
      </c>
      <c r="X34" s="9">
        <f t="shared" si="0"/>
        <v>3.1299999999999955</v>
      </c>
      <c r="Y34" s="14">
        <v>226</v>
      </c>
      <c r="Z34" s="1">
        <v>78.319999999999993</v>
      </c>
      <c r="AA34" s="1">
        <v>71.94</v>
      </c>
      <c r="AB34" s="71">
        <f t="shared" si="1"/>
        <v>6.3799999999999955</v>
      </c>
      <c r="AC34" s="36"/>
    </row>
    <row r="35" spans="1:29" ht="15.75" x14ac:dyDescent="0.25">
      <c r="A35" s="53">
        <v>104023</v>
      </c>
      <c r="B35" s="89" t="s">
        <v>2510</v>
      </c>
      <c r="C35" s="53" t="s">
        <v>893</v>
      </c>
      <c r="D35" s="49" t="s">
        <v>2498</v>
      </c>
      <c r="E35" s="34" t="str">
        <f>M34</f>
        <v>Needs Improvement Focus School</v>
      </c>
      <c r="F35" s="65" t="s">
        <v>2484</v>
      </c>
      <c r="G35" s="62"/>
      <c r="H35" s="13" t="str">
        <f>IF(V36&gt;94,"Met",IF(X36="--","n/a",IF(X36&gt;=0,"Met","Did Not Meet")))</f>
        <v>Did Not Meet</v>
      </c>
      <c r="I35" s="13" t="str">
        <f>IF(V37&gt;94,"Met",IF(X37="--","n/a",IF(X37&gt;=0,"Met","Did Not Meet")))</f>
        <v>Did Not Meet</v>
      </c>
      <c r="K35" s="13" t="str">
        <f>IF(Z36&gt;94,"Met",IF(AB36="--","n/a",IF(AB36&gt;=0,"Met","Did Not Meet")))</f>
        <v>Did Not Meet</v>
      </c>
      <c r="L35" s="13" t="str">
        <f>IF(Z37&gt;94,"Met",IF(AB37="--","n/a",IF(AB37&gt;=0,"Met","Did Not Meet")))</f>
        <v>Did Not Meet</v>
      </c>
      <c r="N35" s="14" t="s">
        <v>2501</v>
      </c>
      <c r="O35" s="5"/>
      <c r="P35" s="44" t="str">
        <f t="shared" ref="P35" si="23">IF(K36="Yes",IF(L36="Yes","Yes","No"),"No")</f>
        <v>Yes</v>
      </c>
      <c r="Q35" s="94" t="s">
        <v>2759</v>
      </c>
      <c r="R35" s="5" t="s">
        <v>1</v>
      </c>
      <c r="S35" s="1" t="s">
        <v>2</v>
      </c>
      <c r="T35" s="1" t="s">
        <v>7</v>
      </c>
      <c r="U35" s="5">
        <v>173</v>
      </c>
      <c r="V35" s="1">
        <v>63.01</v>
      </c>
      <c r="W35" s="1">
        <v>59.93</v>
      </c>
      <c r="X35" s="9">
        <f t="shared" si="0"/>
        <v>3.0799999999999983</v>
      </c>
      <c r="Y35" s="14">
        <v>163</v>
      </c>
      <c r="Z35" s="1">
        <v>71.17</v>
      </c>
      <c r="AA35" s="1">
        <v>65.19</v>
      </c>
      <c r="AB35" s="71">
        <f t="shared" si="1"/>
        <v>5.980000000000004</v>
      </c>
      <c r="AC35" s="53"/>
    </row>
    <row r="36" spans="1:29" ht="15" customHeight="1" x14ac:dyDescent="0.25">
      <c r="A36" s="53">
        <v>104023</v>
      </c>
      <c r="B36" s="89" t="s">
        <v>2510</v>
      </c>
      <c r="C36" s="53" t="s">
        <v>893</v>
      </c>
      <c r="D36" s="49" t="s">
        <v>2499</v>
      </c>
      <c r="E36" s="35" t="str">
        <f>VLOOKUP('2012 Accountability Database'!$A34,'2011 AYP'!A$2:B$1072,2)</f>
        <v>SI_4 (School Improvement Year 4)</v>
      </c>
      <c r="F36" s="66"/>
      <c r="G36" s="63" t="s">
        <v>2485</v>
      </c>
      <c r="H36" s="60" t="str">
        <f t="shared" ref="H36:I36" si="24">IF(H34="Met","Yes",IF(H35="Met","Yes","No"))</f>
        <v>Yes</v>
      </c>
      <c r="I36" s="60" t="str">
        <f t="shared" si="24"/>
        <v>Yes</v>
      </c>
      <c r="J36" s="42"/>
      <c r="K36" s="60" t="str">
        <f t="shared" ref="K36:L36" si="25">IF(K34="Met","Yes",IF(K35="Met","Yes","No"))</f>
        <v>Yes</v>
      </c>
      <c r="L36" s="60" t="str">
        <f t="shared" si="25"/>
        <v>Yes</v>
      </c>
      <c r="N36" s="14" t="s">
        <v>2503</v>
      </c>
      <c r="O36" s="5"/>
      <c r="P36" s="44" t="str">
        <f t="shared" ref="P36" si="26">IF(H40="Yes",IF(I40="Yes","Yes","No"),"No")</f>
        <v>No</v>
      </c>
      <c r="Q36" s="108" t="s">
        <v>2758</v>
      </c>
      <c r="R36" s="5" t="s">
        <v>1</v>
      </c>
      <c r="S36" s="1" t="s">
        <v>5</v>
      </c>
      <c r="T36" s="1" t="s">
        <v>3</v>
      </c>
      <c r="U36" s="5">
        <v>764</v>
      </c>
      <c r="V36" s="1">
        <v>68.19</v>
      </c>
      <c r="W36" s="1">
        <v>68.72</v>
      </c>
      <c r="X36" s="6">
        <f t="shared" si="0"/>
        <v>-0.53000000000000114</v>
      </c>
      <c r="Y36" s="14">
        <v>704</v>
      </c>
      <c r="Z36" s="1">
        <v>71.59</v>
      </c>
      <c r="AA36" s="1">
        <v>71.94</v>
      </c>
      <c r="AB36" s="72">
        <f t="shared" si="1"/>
        <v>-0.34999999999999432</v>
      </c>
      <c r="AC36" s="53"/>
    </row>
    <row r="37" spans="1:29" x14ac:dyDescent="0.25">
      <c r="A37" s="53">
        <v>104023</v>
      </c>
      <c r="B37" s="89" t="s">
        <v>2510</v>
      </c>
      <c r="C37" s="53" t="s">
        <v>893</v>
      </c>
      <c r="D37" s="49" t="s">
        <v>2507</v>
      </c>
      <c r="E37" s="47">
        <f>VLOOKUP('2012 Accountability Database'!A34,Dems1112!$A$2:$G$1082,3)</f>
        <v>0.54</v>
      </c>
      <c r="F37" s="66"/>
      <c r="G37" s="52"/>
      <c r="M37" s="5"/>
      <c r="N37" s="14" t="s">
        <v>2504</v>
      </c>
      <c r="O37" s="5"/>
      <c r="P37" s="44" t="str">
        <f t="shared" ref="P37" si="27">IF(K40="Yes",IF(L40="Yes","Yes","No"),"No")</f>
        <v>No</v>
      </c>
      <c r="Q37" s="108"/>
      <c r="R37" s="5" t="s">
        <v>1</v>
      </c>
      <c r="S37" s="5" t="s">
        <v>5</v>
      </c>
      <c r="T37" s="5" t="s">
        <v>7</v>
      </c>
      <c r="U37" s="5">
        <v>506</v>
      </c>
      <c r="V37" s="5">
        <v>58.1</v>
      </c>
      <c r="W37" s="5">
        <v>59.93</v>
      </c>
      <c r="X37" s="8">
        <f t="shared" si="0"/>
        <v>-1.8299999999999983</v>
      </c>
      <c r="Y37" s="14">
        <v>480</v>
      </c>
      <c r="Z37" s="5">
        <v>64.790000000000006</v>
      </c>
      <c r="AA37" s="5">
        <v>65.19</v>
      </c>
      <c r="AB37" s="72">
        <f t="shared" si="1"/>
        <v>-0.39999999999999147</v>
      </c>
      <c r="AC37" s="53"/>
    </row>
    <row r="38" spans="1:29" x14ac:dyDescent="0.25">
      <c r="A38" s="53">
        <v>104023</v>
      </c>
      <c r="B38" s="89" t="s">
        <v>2510</v>
      </c>
      <c r="C38" s="53" t="s">
        <v>893</v>
      </c>
      <c r="D38" s="50" t="s">
        <v>2508</v>
      </c>
      <c r="E38" s="47">
        <f>VLOOKUP('2012 Accountability Database'!A34,Dems1112!$A$2:$G$1082,4)</f>
        <v>0.66</v>
      </c>
      <c r="F38" s="65" t="s">
        <v>2486</v>
      </c>
      <c r="G38" s="62"/>
      <c r="H38" s="13" t="str">
        <f>IF(V38&gt;94,"Met",IF(X38="--","n/a",IF(X38&gt;=0,"Met","Did Not Meet")))</f>
        <v>Did Not Meet</v>
      </c>
      <c r="I38" s="13" t="str">
        <f>IF(V39&gt;94,"Met",IF(X39="--","n/a",IF(X39&gt;=0,"Met","Did Not Meet")))</f>
        <v>Did Not Meet</v>
      </c>
      <c r="J38" s="13"/>
      <c r="K38" s="13" t="str">
        <f>IF(Z38&gt;94,"Met",IF(AB38="--","n/a",IF(AB38&gt;=0,"Met","Did Not Meet")))</f>
        <v>Did Not Meet</v>
      </c>
      <c r="L38" s="13" t="str">
        <f>IF(Z39&gt;94,"Met",IF(AB39="--","n/a",IF(AB39&gt;=0,"Met","Did Not Meet")))</f>
        <v>Did Not Meet</v>
      </c>
      <c r="N38" s="68" t="s">
        <v>2497</v>
      </c>
      <c r="O38" s="35"/>
      <c r="P38" s="44"/>
      <c r="Q38" s="108"/>
      <c r="R38" s="5" t="s">
        <v>6</v>
      </c>
      <c r="S38" s="1" t="s">
        <v>2</v>
      </c>
      <c r="T38" s="1" t="s">
        <v>3</v>
      </c>
      <c r="U38" s="5">
        <v>238</v>
      </c>
      <c r="V38" s="1">
        <v>71.849999999999994</v>
      </c>
      <c r="W38" s="1">
        <v>74.11</v>
      </c>
      <c r="X38" s="6">
        <f t="shared" si="0"/>
        <v>-2.2600000000000051</v>
      </c>
      <c r="Y38" s="14">
        <v>226</v>
      </c>
      <c r="Z38" s="1">
        <v>67.260000000000005</v>
      </c>
      <c r="AA38" s="1">
        <v>72.680000000000007</v>
      </c>
      <c r="AB38" s="72">
        <f t="shared" si="1"/>
        <v>-5.4200000000000017</v>
      </c>
      <c r="AC38" s="53"/>
    </row>
    <row r="39" spans="1:29" x14ac:dyDescent="0.25">
      <c r="A39" s="53">
        <v>104023</v>
      </c>
      <c r="B39" s="89" t="s">
        <v>2510</v>
      </c>
      <c r="C39" s="53" t="s">
        <v>893</v>
      </c>
      <c r="D39" s="50" t="s">
        <v>974</v>
      </c>
      <c r="E39" s="47" t="str">
        <f>VLOOKUP('2012 Accountability Database'!A34,Dems1112!$A$2:$G$1082,5)</f>
        <v>5-6</v>
      </c>
      <c r="F39" s="65" t="s">
        <v>2487</v>
      </c>
      <c r="G39" s="62"/>
      <c r="H39" s="13" t="str">
        <f>IF(V40&gt;94,"Met",IF(X40="--","n/a",IF(X40&gt;=0,"Met","Did Not Meet")))</f>
        <v>Did Not Meet</v>
      </c>
      <c r="I39" s="13" t="str">
        <f>IF(V41&gt;94,"Met",IF(X41="--","n/a",IF(X41&gt;=0,"Met","Did Not Meet")))</f>
        <v>Did Not Meet</v>
      </c>
      <c r="J39" s="13"/>
      <c r="K39" s="13" t="str">
        <f>IF(Z40&gt;94,"Met",IF(AB40="--","n/a",IF(AB40&gt;=0,"Met","Did Not Meet")))</f>
        <v>Did Not Meet</v>
      </c>
      <c r="L39" s="13" t="str">
        <f>IF(Z41&gt;94,"Met",IF(AB41="--","n/a",IF(AB41&gt;=0,"Met","Did Not Meet")))</f>
        <v>Did Not Meet</v>
      </c>
      <c r="N39" s="14"/>
      <c r="O39" s="35" t="s">
        <v>2506</v>
      </c>
      <c r="P39" s="83" t="str">
        <f t="shared" ref="P39" si="28">IF(P34="No"," ", IF(P36="No"," ",IF(P35="No", " ",IF(P37="No"," ","X"))))</f>
        <v xml:space="preserve"> </v>
      </c>
      <c r="Q39" s="108"/>
      <c r="R39" s="5" t="s">
        <v>6</v>
      </c>
      <c r="S39" s="1" t="s">
        <v>2</v>
      </c>
      <c r="T39" s="1" t="s">
        <v>7</v>
      </c>
      <c r="U39" s="5">
        <v>173</v>
      </c>
      <c r="V39" s="1">
        <v>63.01</v>
      </c>
      <c r="W39" s="1">
        <v>65.42</v>
      </c>
      <c r="X39" s="6">
        <f t="shared" si="0"/>
        <v>-2.4100000000000037</v>
      </c>
      <c r="Y39" s="14">
        <v>163</v>
      </c>
      <c r="Z39" s="1">
        <v>58.9</v>
      </c>
      <c r="AA39" s="1">
        <v>64.61</v>
      </c>
      <c r="AB39" s="72">
        <f t="shared" si="1"/>
        <v>-5.7100000000000009</v>
      </c>
      <c r="AC39" s="53"/>
    </row>
    <row r="40" spans="1:29" ht="15.75" x14ac:dyDescent="0.25">
      <c r="A40" s="53">
        <v>104023</v>
      </c>
      <c r="B40" s="89" t="s">
        <v>2510</v>
      </c>
      <c r="C40" s="53" t="s">
        <v>893</v>
      </c>
      <c r="D40" s="50" t="s">
        <v>975</v>
      </c>
      <c r="E40" s="48" t="str">
        <f>VLOOKUP('2012 Accountability Database'!A34,Dems1112!$A$2:$G$1082,6)</f>
        <v>5 (Southeast AR)</v>
      </c>
      <c r="F40" s="66"/>
      <c r="G40" s="63" t="s">
        <v>2488</v>
      </c>
      <c r="H40" s="61" t="str">
        <f t="shared" ref="H40:I40" si="29">IF(H38="Met","Yes",IF(H39="Met","Yes","No"))</f>
        <v>No</v>
      </c>
      <c r="I40" s="61" t="str">
        <f t="shared" si="29"/>
        <v>No</v>
      </c>
      <c r="J40" s="55"/>
      <c r="K40" s="61" t="str">
        <f t="shared" ref="K40:L40" si="30">IF(K38="Met","Yes",IF(K39="Met","Yes","No"))</f>
        <v>No</v>
      </c>
      <c r="L40" s="61" t="str">
        <f t="shared" si="30"/>
        <v>No</v>
      </c>
      <c r="N40" s="14"/>
      <c r="O40" s="35" t="s">
        <v>2505</v>
      </c>
      <c r="P40" s="83" t="str">
        <f t="shared" ref="P40" si="31">IF(P39="X"," ",IF(P41="X"," ","X"))</f>
        <v xml:space="preserve"> </v>
      </c>
      <c r="Q40" s="94" t="s">
        <v>2759</v>
      </c>
      <c r="R40" s="5" t="s">
        <v>6</v>
      </c>
      <c r="S40" s="1" t="s">
        <v>5</v>
      </c>
      <c r="T40" s="1" t="s">
        <v>3</v>
      </c>
      <c r="U40" s="5">
        <v>764</v>
      </c>
      <c r="V40" s="1">
        <v>69.760000000000005</v>
      </c>
      <c r="W40" s="1">
        <v>74.11</v>
      </c>
      <c r="X40" s="6">
        <f t="shared" si="0"/>
        <v>-4.3499999999999943</v>
      </c>
      <c r="Y40" s="14">
        <v>704</v>
      </c>
      <c r="Z40" s="1">
        <v>64.349999999999994</v>
      </c>
      <c r="AA40" s="1">
        <v>72.680000000000007</v>
      </c>
      <c r="AB40" s="72">
        <f t="shared" si="1"/>
        <v>-8.3300000000000125</v>
      </c>
      <c r="AC40" s="53"/>
    </row>
    <row r="41" spans="1:29" x14ac:dyDescent="0.25">
      <c r="A41" s="54">
        <v>104023</v>
      </c>
      <c r="B41" s="90" t="s">
        <v>2510</v>
      </c>
      <c r="C41" s="54" t="s">
        <v>893</v>
      </c>
      <c r="D41" s="4"/>
      <c r="E41" s="4"/>
      <c r="F41" s="67"/>
      <c r="G41" s="64"/>
      <c r="H41" s="43"/>
      <c r="I41" s="43"/>
      <c r="J41" s="43"/>
      <c r="K41" s="43"/>
      <c r="L41" s="43"/>
      <c r="M41" s="4"/>
      <c r="N41" s="15"/>
      <c r="O41" s="38" t="s">
        <v>2482</v>
      </c>
      <c r="P41" s="84" t="str">
        <f>IF(E35="Achieving School"," ","X")</f>
        <v>X</v>
      </c>
      <c r="Q41" s="91"/>
      <c r="R41" s="4" t="s">
        <v>6</v>
      </c>
      <c r="S41" s="4" t="s">
        <v>5</v>
      </c>
      <c r="T41" s="4" t="s">
        <v>7</v>
      </c>
      <c r="U41" s="4">
        <v>506</v>
      </c>
      <c r="V41" s="4">
        <v>60.47</v>
      </c>
      <c r="W41" s="4">
        <v>65.42</v>
      </c>
      <c r="X41" s="7">
        <f t="shared" si="0"/>
        <v>-4.9500000000000028</v>
      </c>
      <c r="Y41" s="15">
        <v>480</v>
      </c>
      <c r="Z41" s="4">
        <v>55.42</v>
      </c>
      <c r="AA41" s="4">
        <v>64.61</v>
      </c>
      <c r="AB41" s="73">
        <f t="shared" si="1"/>
        <v>-9.1899999999999977</v>
      </c>
      <c r="AC41" s="54"/>
    </row>
    <row r="42" spans="1:29" x14ac:dyDescent="0.25">
      <c r="A42" s="1">
        <v>104026</v>
      </c>
      <c r="B42" s="87" t="s">
        <v>2510</v>
      </c>
      <c r="C42" s="55" t="s">
        <v>894</v>
      </c>
      <c r="E42" s="42"/>
      <c r="F42" s="65" t="s">
        <v>2483</v>
      </c>
      <c r="G42" s="62"/>
      <c r="H42" s="37" t="str">
        <f>IF(V42&gt;94,"Met",IF(X42="--","n/a",IF(X42&gt;=0,"Met","Did Not Meet")))</f>
        <v>Met</v>
      </c>
      <c r="I42" s="37" t="str">
        <f>IF(V43&gt;94,"Met",IF(X43="--","n/a",IF(X43&gt;=0,"Met","Did Not Meet")))</f>
        <v>Met</v>
      </c>
      <c r="K42" s="13" t="str">
        <f>IF(Z42&gt;94,"Met",IF(AB42="--","n/a",IF(AB42&gt;=0,"Met","Did Not Meet")))</f>
        <v>Met</v>
      </c>
      <c r="L42" s="13" t="str">
        <f>IF(Z43&gt;94,"Met",IF(AB43="--","n/a",IF(AB43&gt;=0,"Met","Did Not Meet")))</f>
        <v>Met</v>
      </c>
      <c r="M42" s="1" t="s">
        <v>18</v>
      </c>
      <c r="N42" s="14" t="s">
        <v>2502</v>
      </c>
      <c r="O42" s="5"/>
      <c r="P42" s="44" t="str">
        <f t="shared" ref="P42" si="32">IF(H44="Yes",IF(I44="Yes","Yes","No"),"No")</f>
        <v>Yes</v>
      </c>
      <c r="Q42" s="93"/>
      <c r="R42" s="5" t="s">
        <v>1</v>
      </c>
      <c r="S42" s="1" t="s">
        <v>2</v>
      </c>
      <c r="T42" s="1" t="s">
        <v>3</v>
      </c>
      <c r="U42" s="5">
        <v>280</v>
      </c>
      <c r="V42" s="1">
        <v>74.290000000000006</v>
      </c>
      <c r="W42" s="1">
        <v>71.680000000000007</v>
      </c>
      <c r="X42" s="9">
        <f t="shared" si="0"/>
        <v>2.6099999999999994</v>
      </c>
      <c r="Y42" s="14">
        <v>260</v>
      </c>
      <c r="Z42" s="1">
        <v>75.77</v>
      </c>
      <c r="AA42" s="1">
        <v>72.98</v>
      </c>
      <c r="AB42" s="71">
        <f t="shared" si="1"/>
        <v>2.789999999999992</v>
      </c>
      <c r="AC42" s="36"/>
    </row>
    <row r="43" spans="1:29" ht="15.75" x14ac:dyDescent="0.25">
      <c r="A43" s="53">
        <v>104026</v>
      </c>
      <c r="B43" s="89" t="s">
        <v>2510</v>
      </c>
      <c r="C43" s="53" t="s">
        <v>894</v>
      </c>
      <c r="D43" s="49" t="s">
        <v>2498</v>
      </c>
      <c r="E43" s="34" t="str">
        <f>M42</f>
        <v>Needs Improvement Focus School</v>
      </c>
      <c r="F43" s="65" t="s">
        <v>2484</v>
      </c>
      <c r="G43" s="62"/>
      <c r="H43" s="13" t="str">
        <f>IF(V44&gt;94,"Met",IF(X44="--","n/a",IF(X44&gt;=0,"Met","Did Not Meet")))</f>
        <v>Did Not Meet</v>
      </c>
      <c r="I43" s="13" t="str">
        <f>IF(V45&gt;94,"Met",IF(X45="--","n/a",IF(X45&gt;=0,"Met","Did Not Meet")))</f>
        <v>Met</v>
      </c>
      <c r="K43" s="13" t="str">
        <f>IF(Z44&gt;94,"Met",IF(AB44="--","n/a",IF(AB44&gt;=0,"Met","Did Not Meet")))</f>
        <v>Did Not Meet</v>
      </c>
      <c r="L43" s="13" t="str">
        <f>IF(Z45&gt;94,"Met",IF(AB45="--","n/a",IF(AB45&gt;=0,"Met","Did Not Meet")))</f>
        <v>Met</v>
      </c>
      <c r="N43" s="14" t="s">
        <v>2501</v>
      </c>
      <c r="O43" s="5"/>
      <c r="P43" s="44" t="str">
        <f t="shared" ref="P43" si="33">IF(K44="Yes",IF(L44="Yes","Yes","No"),"No")</f>
        <v>Yes</v>
      </c>
      <c r="Q43" s="94" t="s">
        <v>2759</v>
      </c>
      <c r="R43" s="5" t="s">
        <v>1</v>
      </c>
      <c r="S43" s="1" t="s">
        <v>2</v>
      </c>
      <c r="T43" s="1" t="s">
        <v>7</v>
      </c>
      <c r="U43" s="5">
        <v>179</v>
      </c>
      <c r="V43" s="1">
        <v>65.92</v>
      </c>
      <c r="W43" s="1">
        <v>60.56</v>
      </c>
      <c r="X43" s="9">
        <f t="shared" si="0"/>
        <v>5.3599999999999994</v>
      </c>
      <c r="Y43" s="14">
        <v>165</v>
      </c>
      <c r="Z43" s="1">
        <v>67.27</v>
      </c>
      <c r="AA43" s="1">
        <v>62.05</v>
      </c>
      <c r="AB43" s="71">
        <f t="shared" si="1"/>
        <v>5.2199999999999989</v>
      </c>
      <c r="AC43" s="53"/>
    </row>
    <row r="44" spans="1:29" ht="15" customHeight="1" x14ac:dyDescent="0.25">
      <c r="A44" s="53">
        <v>104026</v>
      </c>
      <c r="B44" s="89" t="s">
        <v>2510</v>
      </c>
      <c r="C44" s="53" t="s">
        <v>894</v>
      </c>
      <c r="D44" s="49" t="s">
        <v>2499</v>
      </c>
      <c r="E44" s="35" t="str">
        <f>VLOOKUP('2012 Accountability Database'!$A42,'2011 AYP'!A$2:B$1072,2)</f>
        <v>SI_3 (School Improvement Year 3)</v>
      </c>
      <c r="F44" s="66"/>
      <c r="G44" s="63" t="s">
        <v>2485</v>
      </c>
      <c r="H44" s="60" t="str">
        <f t="shared" ref="H44:I44" si="34">IF(H42="Met","Yes",IF(H43="Met","Yes","No"))</f>
        <v>Yes</v>
      </c>
      <c r="I44" s="60" t="str">
        <f t="shared" si="34"/>
        <v>Yes</v>
      </c>
      <c r="J44" s="42"/>
      <c r="K44" s="60" t="str">
        <f t="shared" ref="K44:L44" si="35">IF(K42="Met","Yes",IF(K43="Met","Yes","No"))</f>
        <v>Yes</v>
      </c>
      <c r="L44" s="60" t="str">
        <f t="shared" si="35"/>
        <v>Yes</v>
      </c>
      <c r="N44" s="14" t="s">
        <v>2503</v>
      </c>
      <c r="O44" s="5"/>
      <c r="P44" s="44" t="str">
        <f t="shared" ref="P44" si="36">IF(H48="Yes",IF(I48="Yes","Yes","No"),"No")</f>
        <v>No</v>
      </c>
      <c r="Q44" s="108" t="s">
        <v>2758</v>
      </c>
      <c r="R44" s="5" t="s">
        <v>1</v>
      </c>
      <c r="S44" s="1" t="s">
        <v>5</v>
      </c>
      <c r="T44" s="1" t="s">
        <v>3</v>
      </c>
      <c r="U44" s="5">
        <v>818</v>
      </c>
      <c r="V44" s="1">
        <v>71.27</v>
      </c>
      <c r="W44" s="1">
        <v>71.680000000000007</v>
      </c>
      <c r="X44" s="6">
        <f t="shared" si="0"/>
        <v>-0.4100000000000108</v>
      </c>
      <c r="Y44" s="14">
        <v>773</v>
      </c>
      <c r="Z44" s="1">
        <v>72.45</v>
      </c>
      <c r="AA44" s="1">
        <v>72.98</v>
      </c>
      <c r="AB44" s="72">
        <f t="shared" si="1"/>
        <v>-0.53000000000000114</v>
      </c>
      <c r="AC44" s="53"/>
    </row>
    <row r="45" spans="1:29" x14ac:dyDescent="0.25">
      <c r="A45" s="53">
        <v>104026</v>
      </c>
      <c r="B45" s="89" t="s">
        <v>2510</v>
      </c>
      <c r="C45" s="53" t="s">
        <v>894</v>
      </c>
      <c r="D45" s="49" t="s">
        <v>2507</v>
      </c>
      <c r="E45" s="47">
        <f>VLOOKUP('2012 Accountability Database'!A42,Dems1112!$A$2:$G$1082,3)</f>
        <v>0.49</v>
      </c>
      <c r="F45" s="66"/>
      <c r="G45" s="52"/>
      <c r="N45" s="14" t="s">
        <v>2504</v>
      </c>
      <c r="O45" s="5"/>
      <c r="P45" s="44" t="str">
        <f t="shared" ref="P45" si="37">IF(K48="Yes",IF(L48="Yes","Yes","No"),"No")</f>
        <v>No</v>
      </c>
      <c r="Q45" s="108"/>
      <c r="R45" s="5" t="s">
        <v>1</v>
      </c>
      <c r="S45" s="1" t="s">
        <v>5</v>
      </c>
      <c r="T45" s="1" t="s">
        <v>7</v>
      </c>
      <c r="U45" s="5">
        <v>514</v>
      </c>
      <c r="V45" s="1">
        <v>60.7</v>
      </c>
      <c r="W45" s="1">
        <v>60.56</v>
      </c>
      <c r="X45" s="9">
        <f t="shared" si="0"/>
        <v>0.14000000000000057</v>
      </c>
      <c r="Y45" s="14">
        <v>485</v>
      </c>
      <c r="Z45" s="1">
        <v>62.68</v>
      </c>
      <c r="AA45" s="1">
        <v>62.05</v>
      </c>
      <c r="AB45" s="71">
        <f t="shared" si="1"/>
        <v>0.63000000000000256</v>
      </c>
      <c r="AC45" s="53"/>
    </row>
    <row r="46" spans="1:29" x14ac:dyDescent="0.25">
      <c r="A46" s="53">
        <v>104026</v>
      </c>
      <c r="B46" s="89" t="s">
        <v>2510</v>
      </c>
      <c r="C46" s="53" t="s">
        <v>894</v>
      </c>
      <c r="D46" s="50" t="s">
        <v>2508</v>
      </c>
      <c r="E46" s="47">
        <f>VLOOKUP('2012 Accountability Database'!A42,Dems1112!$A$2:$G$1082,4)</f>
        <v>0.61</v>
      </c>
      <c r="F46" s="65" t="s">
        <v>2486</v>
      </c>
      <c r="G46" s="62"/>
      <c r="H46" s="13" t="str">
        <f>IF(V46&gt;94,"Met",IF(X46="--","n/a",IF(X46&gt;=0,"Met","Did Not Meet")))</f>
        <v>Did Not Meet</v>
      </c>
      <c r="I46" s="13" t="str">
        <f>IF(V47&gt;94,"Met",IF(X47="--","n/a",IF(X47&gt;=0,"Met","Did Not Meet")))</f>
        <v>Did Not Meet</v>
      </c>
      <c r="J46" s="13"/>
      <c r="K46" s="13" t="str">
        <f>IF(Z46&gt;94,"Met",IF(AB46="--","n/a",IF(AB46&gt;=0,"Met","Did Not Meet")))</f>
        <v>Did Not Meet</v>
      </c>
      <c r="L46" s="13" t="str">
        <f>IF(Z47&gt;94,"Met",IF(AB47="--","n/a",IF(AB47&gt;=0,"Met","Did Not Meet")))</f>
        <v>Did Not Meet</v>
      </c>
      <c r="N46" s="68" t="s">
        <v>2497</v>
      </c>
      <c r="O46" s="35"/>
      <c r="P46" s="44"/>
      <c r="Q46" s="108"/>
      <c r="R46" s="5" t="s">
        <v>6</v>
      </c>
      <c r="S46" s="1" t="s">
        <v>2</v>
      </c>
      <c r="T46" s="1" t="s">
        <v>3</v>
      </c>
      <c r="U46" s="5">
        <v>304</v>
      </c>
      <c r="V46" s="1">
        <v>70.39</v>
      </c>
      <c r="W46" s="1">
        <v>72.17</v>
      </c>
      <c r="X46" s="6">
        <f t="shared" si="0"/>
        <v>-1.7800000000000011</v>
      </c>
      <c r="Y46" s="14">
        <v>260</v>
      </c>
      <c r="Z46" s="1">
        <v>67.69</v>
      </c>
      <c r="AA46" s="1">
        <v>71.150000000000006</v>
      </c>
      <c r="AB46" s="72">
        <f t="shared" si="1"/>
        <v>-3.460000000000008</v>
      </c>
      <c r="AC46" s="53"/>
    </row>
    <row r="47" spans="1:29" x14ac:dyDescent="0.25">
      <c r="A47" s="53">
        <v>104026</v>
      </c>
      <c r="B47" s="89" t="s">
        <v>2510</v>
      </c>
      <c r="C47" s="53" t="s">
        <v>894</v>
      </c>
      <c r="D47" s="50" t="s">
        <v>974</v>
      </c>
      <c r="E47" s="47" t="str">
        <f>VLOOKUP('2012 Accountability Database'!A42,Dems1112!$A$2:$G$1082,5)</f>
        <v>7-8</v>
      </c>
      <c r="F47" s="65" t="s">
        <v>2487</v>
      </c>
      <c r="G47" s="62"/>
      <c r="H47" s="13" t="str">
        <f>IF(V48&gt;94,"Met",IF(X48="--","n/a",IF(X48&gt;=0,"Met","Did Not Meet")))</f>
        <v>Did Not Meet</v>
      </c>
      <c r="I47" s="13" t="str">
        <f>IF(V49&gt;94,"Met",IF(X49="--","n/a",IF(X49&gt;=0,"Met","Did Not Meet")))</f>
        <v>Did Not Meet</v>
      </c>
      <c r="J47" s="13"/>
      <c r="K47" s="13" t="str">
        <f>IF(Z48&gt;94,"Met",IF(AB48="--","n/a",IF(AB48&gt;=0,"Met","Did Not Meet")))</f>
        <v>Did Not Meet</v>
      </c>
      <c r="L47" s="13" t="str">
        <f>IF(Z49&gt;94,"Met",IF(AB49="--","n/a",IF(AB49&gt;=0,"Met","Did Not Meet")))</f>
        <v>Did Not Meet</v>
      </c>
      <c r="N47" s="14"/>
      <c r="O47" s="35" t="s">
        <v>2506</v>
      </c>
      <c r="P47" s="83" t="str">
        <f t="shared" ref="P47" si="38">IF(P42="No"," ", IF(P44="No"," ",IF(P43="No", " ",IF(P45="No"," ","X"))))</f>
        <v xml:space="preserve"> </v>
      </c>
      <c r="Q47" s="108"/>
      <c r="R47" s="5" t="s">
        <v>6</v>
      </c>
      <c r="S47" s="1" t="s">
        <v>2</v>
      </c>
      <c r="T47" s="1" t="s">
        <v>7</v>
      </c>
      <c r="U47" s="5">
        <v>185</v>
      </c>
      <c r="V47" s="1">
        <v>59.46</v>
      </c>
      <c r="W47" s="1">
        <v>61.18</v>
      </c>
      <c r="X47" s="6">
        <f t="shared" si="0"/>
        <v>-1.7199999999999989</v>
      </c>
      <c r="Y47" s="14">
        <v>165</v>
      </c>
      <c r="Z47" s="1">
        <v>56.97</v>
      </c>
      <c r="AA47" s="1">
        <v>61.46</v>
      </c>
      <c r="AB47" s="72">
        <f t="shared" si="1"/>
        <v>-4.490000000000002</v>
      </c>
      <c r="AC47" s="53"/>
    </row>
    <row r="48" spans="1:29" ht="15.75" x14ac:dyDescent="0.25">
      <c r="A48" s="53">
        <v>104026</v>
      </c>
      <c r="B48" s="89" t="s">
        <v>2510</v>
      </c>
      <c r="C48" s="53" t="s">
        <v>894</v>
      </c>
      <c r="D48" s="50" t="s">
        <v>975</v>
      </c>
      <c r="E48" s="48" t="str">
        <f>VLOOKUP('2012 Accountability Database'!A42,Dems1112!$A$2:$G$1082,6)</f>
        <v>5 (Southeast AR)</v>
      </c>
      <c r="F48" s="66"/>
      <c r="G48" s="63" t="s">
        <v>2488</v>
      </c>
      <c r="H48" s="61" t="str">
        <f t="shared" ref="H48:I48" si="39">IF(H46="Met","Yes",IF(H47="Met","Yes","No"))</f>
        <v>No</v>
      </c>
      <c r="I48" s="61" t="str">
        <f t="shared" si="39"/>
        <v>No</v>
      </c>
      <c r="J48" s="55"/>
      <c r="K48" s="61" t="str">
        <f t="shared" ref="K48:L48" si="40">IF(K46="Met","Yes",IF(K47="Met","Yes","No"))</f>
        <v>No</v>
      </c>
      <c r="L48" s="61" t="str">
        <f t="shared" si="40"/>
        <v>No</v>
      </c>
      <c r="N48" s="14"/>
      <c r="O48" s="35" t="s">
        <v>2505</v>
      </c>
      <c r="P48" s="83" t="str">
        <f t="shared" ref="P48" si="41">IF(P47="X"," ",IF(P49="X"," ","X"))</f>
        <v xml:space="preserve"> </v>
      </c>
      <c r="Q48" s="94" t="s">
        <v>2759</v>
      </c>
      <c r="R48" s="5" t="s">
        <v>6</v>
      </c>
      <c r="S48" s="1" t="s">
        <v>5</v>
      </c>
      <c r="T48" s="1" t="s">
        <v>3</v>
      </c>
      <c r="U48" s="5">
        <v>882</v>
      </c>
      <c r="V48" s="1">
        <v>69.95</v>
      </c>
      <c r="W48" s="1">
        <v>72.17</v>
      </c>
      <c r="X48" s="6">
        <f t="shared" si="0"/>
        <v>-2.2199999999999989</v>
      </c>
      <c r="Y48" s="14">
        <v>773</v>
      </c>
      <c r="Z48" s="1">
        <v>68.180000000000007</v>
      </c>
      <c r="AA48" s="1">
        <v>71.150000000000006</v>
      </c>
      <c r="AB48" s="72">
        <f t="shared" si="1"/>
        <v>-2.9699999999999989</v>
      </c>
      <c r="AC48" s="53"/>
    </row>
    <row r="49" spans="1:29" x14ac:dyDescent="0.25">
      <c r="A49" s="54">
        <v>104026</v>
      </c>
      <c r="B49" s="90" t="s">
        <v>2510</v>
      </c>
      <c r="C49" s="54" t="s">
        <v>894</v>
      </c>
      <c r="D49" s="4"/>
      <c r="E49" s="4"/>
      <c r="F49" s="67"/>
      <c r="G49" s="64"/>
      <c r="H49" s="43"/>
      <c r="I49" s="43"/>
      <c r="J49" s="43"/>
      <c r="K49" s="43"/>
      <c r="L49" s="43"/>
      <c r="M49" s="4"/>
      <c r="N49" s="15"/>
      <c r="O49" s="38" t="s">
        <v>2482</v>
      </c>
      <c r="P49" s="84" t="str">
        <f>IF(E43="Achieving School"," ","X")</f>
        <v>X</v>
      </c>
      <c r="Q49" s="91"/>
      <c r="R49" s="4" t="s">
        <v>6</v>
      </c>
      <c r="S49" s="4" t="s">
        <v>5</v>
      </c>
      <c r="T49" s="4" t="s">
        <v>7</v>
      </c>
      <c r="U49" s="4">
        <v>535</v>
      </c>
      <c r="V49" s="4">
        <v>58.32</v>
      </c>
      <c r="W49" s="4">
        <v>61.18</v>
      </c>
      <c r="X49" s="7">
        <f t="shared" si="0"/>
        <v>-2.8599999999999994</v>
      </c>
      <c r="Y49" s="15">
        <v>485</v>
      </c>
      <c r="Z49" s="4">
        <v>57.94</v>
      </c>
      <c r="AA49" s="4">
        <v>61.46</v>
      </c>
      <c r="AB49" s="73">
        <f t="shared" si="1"/>
        <v>-3.5200000000000031</v>
      </c>
      <c r="AC49" s="54"/>
    </row>
    <row r="50" spans="1:29" x14ac:dyDescent="0.25">
      <c r="A50" s="1">
        <v>201001</v>
      </c>
      <c r="B50" s="87" t="s">
        <v>2511</v>
      </c>
      <c r="C50" s="55" t="s">
        <v>401</v>
      </c>
      <c r="E50" s="42"/>
      <c r="F50" s="65" t="s">
        <v>2483</v>
      </c>
      <c r="G50" s="62"/>
      <c r="H50" s="37" t="str">
        <f>IF(V50&gt;94,"Met",IF(X50="--","n/a",IF(X50&gt;=0,"Met","Did Not Meet")))</f>
        <v>Met</v>
      </c>
      <c r="I50" s="37" t="str">
        <f>IF(V51&gt;94,"Met",IF(X51="--","n/a",IF(X51&gt;=0,"Met","Did Not Meet")))</f>
        <v>Met</v>
      </c>
      <c r="K50" s="13" t="str">
        <f>IF(Z50&gt;94,"Met",IF(AB50="--","n/a",IF(AB50&gt;=0,"Met","Did Not Meet")))</f>
        <v>Met</v>
      </c>
      <c r="L50" s="13" t="str">
        <f>IF(Z51&gt;94,"Met",IF(AB51="--","n/a",IF(AB51&gt;=0,"Met","Did Not Meet")))</f>
        <v>Met</v>
      </c>
      <c r="M50" s="1" t="s">
        <v>9</v>
      </c>
      <c r="N50" s="14" t="s">
        <v>2502</v>
      </c>
      <c r="O50" s="5"/>
      <c r="P50" s="44" t="str">
        <f t="shared" ref="P50" si="42">IF(H52="Yes",IF(I52="Yes","Yes","No"),"No")</f>
        <v>Yes</v>
      </c>
      <c r="Q50" s="93"/>
      <c r="R50" s="5" t="s">
        <v>1</v>
      </c>
      <c r="S50" s="1" t="s">
        <v>2</v>
      </c>
      <c r="T50" s="1" t="s">
        <v>3</v>
      </c>
      <c r="U50" s="5">
        <v>273</v>
      </c>
      <c r="V50" s="1">
        <v>86.45</v>
      </c>
      <c r="W50" s="1">
        <v>79.709999999999994</v>
      </c>
      <c r="X50" s="9">
        <f t="shared" si="0"/>
        <v>6.7400000000000091</v>
      </c>
      <c r="Y50" s="14">
        <v>124</v>
      </c>
      <c r="Z50" s="1">
        <v>82.26</v>
      </c>
      <c r="AA50" s="1">
        <v>80.14</v>
      </c>
      <c r="AB50" s="71">
        <f t="shared" si="1"/>
        <v>2.1200000000000045</v>
      </c>
      <c r="AC50" s="36"/>
    </row>
    <row r="51" spans="1:29" ht="15.75" x14ac:dyDescent="0.25">
      <c r="A51" s="53">
        <v>201001</v>
      </c>
      <c r="B51" s="89" t="s">
        <v>2511</v>
      </c>
      <c r="C51" s="53" t="s">
        <v>401</v>
      </c>
      <c r="D51" s="49" t="s">
        <v>2498</v>
      </c>
      <c r="E51" s="34" t="str">
        <f>M50</f>
        <v>Needs Improvement School</v>
      </c>
      <c r="F51" s="65" t="s">
        <v>2484</v>
      </c>
      <c r="G51" s="62"/>
      <c r="H51" s="13" t="str">
        <f>IF(V52&gt;94,"Met",IF(X52="--","n/a",IF(X52&gt;=0,"Met","Did Not Meet")))</f>
        <v>Did Not Meet</v>
      </c>
      <c r="I51" s="13" t="str">
        <f>IF(V53&gt;94,"Met",IF(X53="--","n/a",IF(X53&gt;=0,"Met","Did Not Meet")))</f>
        <v>Did Not Meet</v>
      </c>
      <c r="K51" s="13" t="str">
        <f>IF(Z52&gt;94,"Met",IF(AB52="--","n/a",IF(AB52&gt;=0,"Met","Did Not Meet")))</f>
        <v>Did Not Meet</v>
      </c>
      <c r="L51" s="13" t="str">
        <f>IF(Z53&gt;94,"Met",IF(AB53="--","n/a",IF(AB53&gt;=0,"Met","Did Not Meet")))</f>
        <v>Did Not Meet</v>
      </c>
      <c r="N51" s="14" t="s">
        <v>2501</v>
      </c>
      <c r="O51" s="5"/>
      <c r="P51" s="44" t="str">
        <f t="shared" ref="P51" si="43">IF(K52="Yes",IF(L52="Yes","Yes","No"),"No")</f>
        <v>Yes</v>
      </c>
      <c r="Q51" s="94" t="s">
        <v>2759</v>
      </c>
      <c r="R51" s="5" t="s">
        <v>1</v>
      </c>
      <c r="S51" s="1" t="s">
        <v>2</v>
      </c>
      <c r="T51" s="1" t="s">
        <v>7</v>
      </c>
      <c r="U51" s="5">
        <v>189</v>
      </c>
      <c r="V51" s="1">
        <v>81.48</v>
      </c>
      <c r="W51" s="1">
        <v>72.45</v>
      </c>
      <c r="X51" s="9">
        <f t="shared" si="0"/>
        <v>9.0300000000000011</v>
      </c>
      <c r="Y51" s="14">
        <v>83</v>
      </c>
      <c r="Z51" s="1">
        <v>81.93</v>
      </c>
      <c r="AA51" s="1">
        <v>80.63</v>
      </c>
      <c r="AB51" s="71">
        <f t="shared" si="1"/>
        <v>1.3000000000000114</v>
      </c>
      <c r="AC51" s="53"/>
    </row>
    <row r="52" spans="1:29" ht="15" customHeight="1" x14ac:dyDescent="0.25">
      <c r="A52" s="53">
        <v>201001</v>
      </c>
      <c r="B52" s="89" t="s">
        <v>2511</v>
      </c>
      <c r="C52" s="53" t="s">
        <v>401</v>
      </c>
      <c r="D52" s="49" t="s">
        <v>2499</v>
      </c>
      <c r="E52" s="35" t="str">
        <f>VLOOKUP('2012 Accountability Database'!$A50,'2011 AYP'!A$2:B$1072,2)</f>
        <v xml:space="preserve"> MS (Met Standards)</v>
      </c>
      <c r="F52" s="66"/>
      <c r="G52" s="63" t="s">
        <v>2485</v>
      </c>
      <c r="H52" s="60" t="str">
        <f t="shared" ref="H52:I52" si="44">IF(H50="Met","Yes",IF(H51="Met","Yes","No"))</f>
        <v>Yes</v>
      </c>
      <c r="I52" s="60" t="str">
        <f t="shared" si="44"/>
        <v>Yes</v>
      </c>
      <c r="J52" s="42"/>
      <c r="K52" s="60" t="str">
        <f t="shared" ref="K52:L52" si="45">IF(K50="Met","Yes",IF(K51="Met","Yes","No"))</f>
        <v>Yes</v>
      </c>
      <c r="L52" s="60" t="str">
        <f t="shared" si="45"/>
        <v>Yes</v>
      </c>
      <c r="M52" s="5"/>
      <c r="N52" s="14" t="s">
        <v>2503</v>
      </c>
      <c r="O52" s="5"/>
      <c r="P52" s="44" t="str">
        <f t="shared" ref="P52" si="46">IF(H56="Yes",IF(I56="Yes","Yes","No"),"No")</f>
        <v>No</v>
      </c>
      <c r="Q52" s="108" t="s">
        <v>2758</v>
      </c>
      <c r="R52" s="5" t="s">
        <v>1</v>
      </c>
      <c r="S52" s="5" t="s">
        <v>5</v>
      </c>
      <c r="T52" s="5" t="s">
        <v>3</v>
      </c>
      <c r="U52" s="5">
        <v>796</v>
      </c>
      <c r="V52" s="5">
        <v>77.39</v>
      </c>
      <c r="W52" s="5">
        <v>79.709999999999994</v>
      </c>
      <c r="X52" s="8">
        <f t="shared" si="0"/>
        <v>-2.3199999999999932</v>
      </c>
      <c r="Y52" s="14">
        <v>382</v>
      </c>
      <c r="Z52" s="5">
        <v>74.87</v>
      </c>
      <c r="AA52" s="5">
        <v>80.14</v>
      </c>
      <c r="AB52" s="72">
        <f t="shared" si="1"/>
        <v>-5.269999999999996</v>
      </c>
      <c r="AC52" s="53"/>
    </row>
    <row r="53" spans="1:29" x14ac:dyDescent="0.25">
      <c r="A53" s="53">
        <v>201001</v>
      </c>
      <c r="B53" s="89" t="s">
        <v>2511</v>
      </c>
      <c r="C53" s="53" t="s">
        <v>401</v>
      </c>
      <c r="D53" s="49" t="s">
        <v>2507</v>
      </c>
      <c r="E53" s="47">
        <f>VLOOKUP('2012 Accountability Database'!A50,Dems1112!$A$2:$G$1082,3)</f>
        <v>0.43</v>
      </c>
      <c r="F53" s="66"/>
      <c r="G53" s="52"/>
      <c r="N53" s="14" t="s">
        <v>2504</v>
      </c>
      <c r="O53" s="5"/>
      <c r="P53" s="44" t="str">
        <f t="shared" ref="P53" si="47">IF(K56="Yes",IF(L56="Yes","Yes","No"),"No")</f>
        <v>No</v>
      </c>
      <c r="Q53" s="108"/>
      <c r="R53" s="5" t="s">
        <v>1</v>
      </c>
      <c r="S53" s="1" t="s">
        <v>5</v>
      </c>
      <c r="T53" s="1" t="s">
        <v>7</v>
      </c>
      <c r="U53" s="5">
        <v>524</v>
      </c>
      <c r="V53" s="1">
        <v>69.849999999999994</v>
      </c>
      <c r="W53" s="1">
        <v>72.45</v>
      </c>
      <c r="X53" s="6">
        <f t="shared" si="0"/>
        <v>-2.6000000000000085</v>
      </c>
      <c r="Y53" s="14">
        <v>244</v>
      </c>
      <c r="Z53" s="1">
        <v>72.13</v>
      </c>
      <c r="AA53" s="1">
        <v>80.63</v>
      </c>
      <c r="AB53" s="72">
        <f t="shared" si="1"/>
        <v>-8.5</v>
      </c>
      <c r="AC53" s="53"/>
    </row>
    <row r="54" spans="1:29" x14ac:dyDescent="0.25">
      <c r="A54" s="53">
        <v>201001</v>
      </c>
      <c r="B54" s="89" t="s">
        <v>2511</v>
      </c>
      <c r="C54" s="53" t="s">
        <v>401</v>
      </c>
      <c r="D54" s="50" t="s">
        <v>2508</v>
      </c>
      <c r="E54" s="47">
        <f>VLOOKUP('2012 Accountability Database'!A50,Dems1112!$A$2:$G$1082,4)</f>
        <v>0.65</v>
      </c>
      <c r="F54" s="65" t="s">
        <v>2486</v>
      </c>
      <c r="G54" s="62"/>
      <c r="H54" s="13" t="str">
        <f>IF(V54&gt;94,"Met",IF(X54="--","n/a",IF(X54&gt;=0,"Met","Did Not Meet")))</f>
        <v>Did Not Meet</v>
      </c>
      <c r="I54" s="13" t="str">
        <f>IF(V55&gt;94,"Met",IF(X55="--","n/a",IF(X55&gt;=0,"Met","Did Not Meet")))</f>
        <v>Did Not Meet</v>
      </c>
      <c r="J54" s="13"/>
      <c r="K54" s="13" t="str">
        <f>IF(Z54&gt;94,"Met",IF(AB54="--","n/a",IF(AB54&gt;=0,"Met","Did Not Meet")))</f>
        <v>Did Not Meet</v>
      </c>
      <c r="L54" s="13" t="str">
        <f>IF(Z55&gt;94,"Met",IF(AB55="--","n/a",IF(AB55&gt;=0,"Met","Did Not Meet")))</f>
        <v>Did Not Meet</v>
      </c>
      <c r="N54" s="68" t="s">
        <v>2497</v>
      </c>
      <c r="O54" s="35"/>
      <c r="P54" s="44"/>
      <c r="Q54" s="108"/>
      <c r="R54" s="5" t="s">
        <v>6</v>
      </c>
      <c r="S54" s="1" t="s">
        <v>2</v>
      </c>
      <c r="T54" s="1" t="s">
        <v>3</v>
      </c>
      <c r="U54" s="5">
        <v>273</v>
      </c>
      <c r="V54" s="1">
        <v>80.95</v>
      </c>
      <c r="W54" s="1">
        <v>82.61</v>
      </c>
      <c r="X54" s="6">
        <f t="shared" si="0"/>
        <v>-1.6599999999999966</v>
      </c>
      <c r="Y54" s="14">
        <v>124</v>
      </c>
      <c r="Z54" s="1">
        <v>36.29</v>
      </c>
      <c r="AA54" s="1">
        <v>51.11</v>
      </c>
      <c r="AB54" s="72">
        <f t="shared" si="1"/>
        <v>-14.82</v>
      </c>
      <c r="AC54" s="53"/>
    </row>
    <row r="55" spans="1:29" x14ac:dyDescent="0.25">
      <c r="A55" s="53">
        <v>201001</v>
      </c>
      <c r="B55" s="89" t="s">
        <v>2511</v>
      </c>
      <c r="C55" s="53" t="s">
        <v>401</v>
      </c>
      <c r="D55" s="50" t="s">
        <v>974</v>
      </c>
      <c r="E55" s="47" t="str">
        <f>VLOOKUP('2012 Accountability Database'!A50,Dems1112!$A$2:$G$1082,5)</f>
        <v>P-4</v>
      </c>
      <c r="F55" s="65" t="s">
        <v>2487</v>
      </c>
      <c r="G55" s="62"/>
      <c r="H55" s="13" t="str">
        <f>IF(V56&gt;94,"Met",IF(X56="--","n/a",IF(X56&gt;=0,"Met","Did Not Meet")))</f>
        <v>Did Not Meet</v>
      </c>
      <c r="I55" s="13" t="str">
        <f>IF(V57&gt;94,"Met",IF(X57="--","n/a",IF(X57&gt;=0,"Met","Did Not Meet")))</f>
        <v>Did Not Meet</v>
      </c>
      <c r="J55" s="13"/>
      <c r="K55" s="13" t="str">
        <f>IF(Z56&gt;94,"Met",IF(AB56="--","n/a",IF(AB56&gt;=0,"Met","Did Not Meet")))</f>
        <v>Did Not Meet</v>
      </c>
      <c r="L55" s="13" t="str">
        <f>IF(Z57&gt;94,"Met",IF(AB57="--","n/a",IF(AB57&gt;=0,"Met","Did Not Meet")))</f>
        <v>Did Not Meet</v>
      </c>
      <c r="N55" s="14"/>
      <c r="O55" s="35" t="s">
        <v>2506</v>
      </c>
      <c r="P55" s="83" t="str">
        <f t="shared" ref="P55" si="48">IF(P50="No"," ", IF(P52="No"," ",IF(P51="No", " ",IF(P53="No"," ","X"))))</f>
        <v xml:space="preserve"> </v>
      </c>
      <c r="Q55" s="108"/>
      <c r="R55" s="5" t="s">
        <v>6</v>
      </c>
      <c r="S55" s="1" t="s">
        <v>2</v>
      </c>
      <c r="T55" s="1" t="s">
        <v>7</v>
      </c>
      <c r="U55" s="5">
        <v>189</v>
      </c>
      <c r="V55" s="1">
        <v>76.19</v>
      </c>
      <c r="W55" s="1">
        <v>76.95</v>
      </c>
      <c r="X55" s="6">
        <f t="shared" si="0"/>
        <v>-0.76000000000000512</v>
      </c>
      <c r="Y55" s="14">
        <v>83</v>
      </c>
      <c r="Z55" s="1">
        <v>34.94</v>
      </c>
      <c r="AA55" s="1">
        <v>41.9</v>
      </c>
      <c r="AB55" s="72">
        <f t="shared" si="1"/>
        <v>-6.9600000000000009</v>
      </c>
      <c r="AC55" s="53"/>
    </row>
    <row r="56" spans="1:29" ht="15.75" x14ac:dyDescent="0.25">
      <c r="A56" s="53">
        <v>201001</v>
      </c>
      <c r="B56" s="89" t="s">
        <v>2511</v>
      </c>
      <c r="C56" s="53" t="s">
        <v>401</v>
      </c>
      <c r="D56" s="50" t="s">
        <v>975</v>
      </c>
      <c r="E56" s="48" t="str">
        <f>VLOOKUP('2012 Accountability Database'!A50,Dems1112!$A$2:$G$1082,6)</f>
        <v>5 (Southeast AR)</v>
      </c>
      <c r="F56" s="66"/>
      <c r="G56" s="63" t="s">
        <v>2488</v>
      </c>
      <c r="H56" s="61" t="str">
        <f t="shared" ref="H56:I56" si="49">IF(H54="Met","Yes",IF(H55="Met","Yes","No"))</f>
        <v>No</v>
      </c>
      <c r="I56" s="61" t="str">
        <f t="shared" si="49"/>
        <v>No</v>
      </c>
      <c r="J56" s="55"/>
      <c r="K56" s="61" t="str">
        <f t="shared" ref="K56:L56" si="50">IF(K54="Met","Yes",IF(K55="Met","Yes","No"))</f>
        <v>No</v>
      </c>
      <c r="L56" s="61" t="str">
        <f t="shared" si="50"/>
        <v>No</v>
      </c>
      <c r="N56" s="14"/>
      <c r="O56" s="35" t="s">
        <v>2505</v>
      </c>
      <c r="P56" s="83" t="str">
        <f t="shared" ref="P56" si="51">IF(P55="X"," ",IF(P57="X"," ","X"))</f>
        <v xml:space="preserve"> </v>
      </c>
      <c r="Q56" s="94" t="s">
        <v>2759</v>
      </c>
      <c r="R56" s="5" t="s">
        <v>6</v>
      </c>
      <c r="S56" s="1" t="s">
        <v>5</v>
      </c>
      <c r="T56" s="1" t="s">
        <v>3</v>
      </c>
      <c r="U56" s="5">
        <v>796</v>
      </c>
      <c r="V56" s="1">
        <v>80.150000000000006</v>
      </c>
      <c r="W56" s="1">
        <v>82.61</v>
      </c>
      <c r="X56" s="6">
        <f t="shared" si="0"/>
        <v>-2.4599999999999937</v>
      </c>
      <c r="Y56" s="14">
        <v>382</v>
      </c>
      <c r="Z56" s="1">
        <v>46.07</v>
      </c>
      <c r="AA56" s="1">
        <v>51.11</v>
      </c>
      <c r="AB56" s="72">
        <f t="shared" si="1"/>
        <v>-5.0399999999999991</v>
      </c>
      <c r="AC56" s="53"/>
    </row>
    <row r="57" spans="1:29" x14ac:dyDescent="0.25">
      <c r="A57" s="54">
        <v>201001</v>
      </c>
      <c r="B57" s="90" t="s">
        <v>2511</v>
      </c>
      <c r="C57" s="54" t="s">
        <v>401</v>
      </c>
      <c r="D57" s="4"/>
      <c r="E57" s="4"/>
      <c r="F57" s="67"/>
      <c r="G57" s="64"/>
      <c r="H57" s="43"/>
      <c r="I57" s="43"/>
      <c r="J57" s="43"/>
      <c r="K57" s="43"/>
      <c r="L57" s="43"/>
      <c r="M57" s="4"/>
      <c r="N57" s="15"/>
      <c r="O57" s="38" t="s">
        <v>2482</v>
      </c>
      <c r="P57" s="84" t="str">
        <f>IF(E51="Achieving School"," ","X")</f>
        <v>X</v>
      </c>
      <c r="Q57" s="91"/>
      <c r="R57" s="4" t="s">
        <v>6</v>
      </c>
      <c r="S57" s="4" t="s">
        <v>5</v>
      </c>
      <c r="T57" s="4" t="s">
        <v>7</v>
      </c>
      <c r="U57" s="4">
        <v>524</v>
      </c>
      <c r="V57" s="4">
        <v>73.47</v>
      </c>
      <c r="W57" s="4">
        <v>76.95</v>
      </c>
      <c r="X57" s="7">
        <f t="shared" si="0"/>
        <v>-3.480000000000004</v>
      </c>
      <c r="Y57" s="15">
        <v>244</v>
      </c>
      <c r="Z57" s="4">
        <v>38.11</v>
      </c>
      <c r="AA57" s="4">
        <v>41.9</v>
      </c>
      <c r="AB57" s="73">
        <f t="shared" si="1"/>
        <v>-3.7899999999999991</v>
      </c>
      <c r="AC57" s="54"/>
    </row>
    <row r="58" spans="1:29" x14ac:dyDescent="0.25">
      <c r="A58" s="1">
        <v>201008</v>
      </c>
      <c r="B58" s="87" t="s">
        <v>2511</v>
      </c>
      <c r="C58" s="55" t="s">
        <v>402</v>
      </c>
      <c r="E58" s="42"/>
      <c r="F58" s="65" t="s">
        <v>2483</v>
      </c>
      <c r="G58" s="62"/>
      <c r="H58" s="37" t="str">
        <f>IF(V58&gt;94,"Met",IF(X58="--","n/a",IF(X58&gt;=0,"Met","Did Not Meet")))</f>
        <v>Met</v>
      </c>
      <c r="I58" s="37" t="str">
        <f>IF(V59&gt;94,"Met",IF(X59="--","n/a",IF(X59&gt;=0,"Met","Did Not Meet")))</f>
        <v>Met</v>
      </c>
      <c r="K58" s="13" t="str">
        <f>IF(Z58&gt;94,"Met",IF(AB58="--","n/a",IF(AB58&gt;=0,"Met","Did Not Meet")))</f>
        <v>Met</v>
      </c>
      <c r="L58" s="13" t="str">
        <f>IF(Z59&gt;94,"Met",IF(AB59="--","n/a",IF(AB59&gt;=0,"Met","Did Not Meet")))</f>
        <v>Met</v>
      </c>
      <c r="M58" s="1" t="s">
        <v>9</v>
      </c>
      <c r="N58" s="14" t="s">
        <v>2502</v>
      </c>
      <c r="O58" s="5"/>
      <c r="P58" s="44" t="str">
        <f t="shared" ref="P58" si="52">IF(H60="Yes",IF(I60="Yes","Yes","No"),"No")</f>
        <v>Yes</v>
      </c>
      <c r="Q58" s="93"/>
      <c r="R58" s="5" t="s">
        <v>1</v>
      </c>
      <c r="S58" s="1" t="s">
        <v>2</v>
      </c>
      <c r="T58" s="1" t="s">
        <v>3</v>
      </c>
      <c r="U58" s="5">
        <v>544</v>
      </c>
      <c r="V58" s="1">
        <v>75</v>
      </c>
      <c r="W58" s="1">
        <v>70</v>
      </c>
      <c r="X58" s="9">
        <f t="shared" si="0"/>
        <v>5</v>
      </c>
      <c r="Y58" s="14">
        <v>516</v>
      </c>
      <c r="Z58" s="1">
        <v>75.39</v>
      </c>
      <c r="AA58" s="1">
        <v>73.03</v>
      </c>
      <c r="AB58" s="71">
        <f t="shared" si="1"/>
        <v>2.3599999999999994</v>
      </c>
      <c r="AC58" s="36"/>
    </row>
    <row r="59" spans="1:29" ht="15.75" x14ac:dyDescent="0.25">
      <c r="A59" s="53">
        <v>201008</v>
      </c>
      <c r="B59" s="89" t="s">
        <v>2511</v>
      </c>
      <c r="C59" s="53" t="s">
        <v>402</v>
      </c>
      <c r="D59" s="49" t="s">
        <v>2498</v>
      </c>
      <c r="E59" s="34" t="str">
        <f>M58</f>
        <v>Needs Improvement School</v>
      </c>
      <c r="F59" s="65" t="s">
        <v>2484</v>
      </c>
      <c r="G59" s="62"/>
      <c r="H59" s="13" t="str">
        <f>IF(V60&gt;94,"Met",IF(X60="--","n/a",IF(X60&gt;=0,"Met","Did Not Meet")))</f>
        <v>Did Not Meet</v>
      </c>
      <c r="I59" s="13" t="str">
        <f>IF(V61&gt;94,"Met",IF(X61="--","n/a",IF(X61&gt;=0,"Met","Did Not Meet")))</f>
        <v>Did Not Meet</v>
      </c>
      <c r="K59" s="13" t="str">
        <f>IF(Z60&gt;94,"Met",IF(AB60="--","n/a",IF(AB60&gt;=0,"Met","Did Not Meet")))</f>
        <v>Did Not Meet</v>
      </c>
      <c r="L59" s="13" t="str">
        <f>IF(Z61&gt;94,"Met",IF(AB61="--","n/a",IF(AB61&gt;=0,"Met","Did Not Meet")))</f>
        <v>Did Not Meet</v>
      </c>
      <c r="N59" s="14" t="s">
        <v>2501</v>
      </c>
      <c r="O59" s="5"/>
      <c r="P59" s="44" t="str">
        <f t="shared" ref="P59" si="53">IF(K60="Yes",IF(L60="Yes","Yes","No"),"No")</f>
        <v>Yes</v>
      </c>
      <c r="Q59" s="94" t="s">
        <v>2759</v>
      </c>
      <c r="R59" s="5" t="s">
        <v>1</v>
      </c>
      <c r="S59" s="1" t="s">
        <v>2</v>
      </c>
      <c r="T59" s="1" t="s">
        <v>7</v>
      </c>
      <c r="U59" s="5">
        <v>331</v>
      </c>
      <c r="V59" s="1">
        <v>64.650000000000006</v>
      </c>
      <c r="W59" s="1">
        <v>61.26</v>
      </c>
      <c r="X59" s="9">
        <f t="shared" si="0"/>
        <v>3.3900000000000077</v>
      </c>
      <c r="Y59" s="14">
        <v>308</v>
      </c>
      <c r="Z59" s="1">
        <v>66.23</v>
      </c>
      <c r="AA59" s="1">
        <v>64.84</v>
      </c>
      <c r="AB59" s="71">
        <f t="shared" si="1"/>
        <v>1.3900000000000006</v>
      </c>
      <c r="AC59" s="53"/>
    </row>
    <row r="60" spans="1:29" ht="15" customHeight="1" x14ac:dyDescent="0.25">
      <c r="A60" s="53">
        <v>201008</v>
      </c>
      <c r="B60" s="89" t="s">
        <v>2511</v>
      </c>
      <c r="C60" s="53" t="s">
        <v>402</v>
      </c>
      <c r="D60" s="49" t="s">
        <v>2499</v>
      </c>
      <c r="E60" s="35" t="str">
        <f>VLOOKUP('2012 Accountability Database'!$A58,'2011 AYP'!A$2:B$1072,2)</f>
        <v>SI_3 (School Improvement Year 3)</v>
      </c>
      <c r="F60" s="66"/>
      <c r="G60" s="63" t="s">
        <v>2485</v>
      </c>
      <c r="H60" s="60" t="str">
        <f t="shared" ref="H60:I60" si="54">IF(H58="Met","Yes",IF(H59="Met","Yes","No"))</f>
        <v>Yes</v>
      </c>
      <c r="I60" s="60" t="str">
        <f t="shared" si="54"/>
        <v>Yes</v>
      </c>
      <c r="J60" s="42"/>
      <c r="K60" s="60" t="str">
        <f t="shared" ref="K60:L60" si="55">IF(K58="Met","Yes",IF(K59="Met","Yes","No"))</f>
        <v>Yes</v>
      </c>
      <c r="L60" s="60" t="str">
        <f t="shared" si="55"/>
        <v>Yes</v>
      </c>
      <c r="M60" s="5"/>
      <c r="N60" s="14" t="s">
        <v>2503</v>
      </c>
      <c r="O60" s="5"/>
      <c r="P60" s="44" t="str">
        <f t="shared" ref="P60" si="56">IF(H64="Yes",IF(I64="Yes","Yes","No"),"No")</f>
        <v>No</v>
      </c>
      <c r="Q60" s="108" t="s">
        <v>2758</v>
      </c>
      <c r="R60" s="5" t="s">
        <v>1</v>
      </c>
      <c r="S60" s="5" t="s">
        <v>5</v>
      </c>
      <c r="T60" s="5" t="s">
        <v>3</v>
      </c>
      <c r="U60" s="5">
        <v>1656</v>
      </c>
      <c r="V60" s="5">
        <v>66.97</v>
      </c>
      <c r="W60" s="5">
        <v>70</v>
      </c>
      <c r="X60" s="8">
        <f t="shared" si="0"/>
        <v>-3.0300000000000011</v>
      </c>
      <c r="Y60" s="14">
        <v>1570</v>
      </c>
      <c r="Z60" s="5">
        <v>68.41</v>
      </c>
      <c r="AA60" s="5">
        <v>73.03</v>
      </c>
      <c r="AB60" s="72">
        <f t="shared" si="1"/>
        <v>-4.6200000000000045</v>
      </c>
      <c r="AC60" s="53"/>
    </row>
    <row r="61" spans="1:29" x14ac:dyDescent="0.25">
      <c r="A61" s="53">
        <v>201008</v>
      </c>
      <c r="B61" s="89" t="s">
        <v>2511</v>
      </c>
      <c r="C61" s="53" t="s">
        <v>402</v>
      </c>
      <c r="D61" s="49" t="s">
        <v>2507</v>
      </c>
      <c r="E61" s="47">
        <f>VLOOKUP('2012 Accountability Database'!A58,Dems1112!$A$2:$G$1082,3)</f>
        <v>0.36</v>
      </c>
      <c r="F61" s="66"/>
      <c r="G61" s="52"/>
      <c r="N61" s="14" t="s">
        <v>2504</v>
      </c>
      <c r="O61" s="5"/>
      <c r="P61" s="44" t="str">
        <f t="shared" ref="P61" si="57">IF(K64="Yes",IF(L64="Yes","Yes","No"),"No")</f>
        <v>No</v>
      </c>
      <c r="Q61" s="108"/>
      <c r="R61" s="5" t="s">
        <v>1</v>
      </c>
      <c r="S61" s="1" t="s">
        <v>5</v>
      </c>
      <c r="T61" s="1" t="s">
        <v>7</v>
      </c>
      <c r="U61" s="5">
        <v>1029</v>
      </c>
      <c r="V61" s="1">
        <v>56.37</v>
      </c>
      <c r="W61" s="1">
        <v>61.26</v>
      </c>
      <c r="X61" s="6">
        <f t="shared" si="0"/>
        <v>-4.8900000000000006</v>
      </c>
      <c r="Y61" s="14">
        <v>970</v>
      </c>
      <c r="Z61" s="1">
        <v>59.07</v>
      </c>
      <c r="AA61" s="1">
        <v>64.84</v>
      </c>
      <c r="AB61" s="72">
        <f t="shared" si="1"/>
        <v>-5.7700000000000031</v>
      </c>
      <c r="AC61" s="53"/>
    </row>
    <row r="62" spans="1:29" x14ac:dyDescent="0.25">
      <c r="A62" s="53">
        <v>201008</v>
      </c>
      <c r="B62" s="89" t="s">
        <v>2511</v>
      </c>
      <c r="C62" s="53" t="s">
        <v>402</v>
      </c>
      <c r="D62" s="50" t="s">
        <v>2508</v>
      </c>
      <c r="E62" s="47">
        <f>VLOOKUP('2012 Accountability Database'!A58,Dems1112!$A$2:$G$1082,4)</f>
        <v>0.56000000000000005</v>
      </c>
      <c r="F62" s="65" t="s">
        <v>2486</v>
      </c>
      <c r="G62" s="62"/>
      <c r="H62" s="13" t="str">
        <f>IF(V62&gt;94,"Met",IF(X62="--","n/a",IF(X62&gt;=0,"Met","Did Not Meet")))</f>
        <v>Did Not Meet</v>
      </c>
      <c r="I62" s="13" t="str">
        <f>IF(V63&gt;94,"Met",IF(X63="--","n/a",IF(X63&gt;=0,"Met","Did Not Meet")))</f>
        <v>Did Not Meet</v>
      </c>
      <c r="J62" s="13"/>
      <c r="K62" s="13" t="str">
        <f>IF(Z62&gt;94,"Met",IF(AB62="--","n/a",IF(AB62&gt;=0,"Met","Did Not Meet")))</f>
        <v>Did Not Meet</v>
      </c>
      <c r="L62" s="13" t="str">
        <f>IF(Z63&gt;94,"Met",IF(AB63="--","n/a",IF(AB63&gt;=0,"Met","Did Not Meet")))</f>
        <v>Did Not Meet</v>
      </c>
      <c r="M62" s="5"/>
      <c r="N62" s="68" t="s">
        <v>2497</v>
      </c>
      <c r="O62" s="35"/>
      <c r="P62" s="44"/>
      <c r="Q62" s="108"/>
      <c r="R62" s="5" t="s">
        <v>6</v>
      </c>
      <c r="S62" s="5" t="s">
        <v>2</v>
      </c>
      <c r="T62" s="5" t="s">
        <v>3</v>
      </c>
      <c r="U62" s="5">
        <v>607</v>
      </c>
      <c r="V62" s="5">
        <v>68.040000000000006</v>
      </c>
      <c r="W62" s="5">
        <v>70.25</v>
      </c>
      <c r="X62" s="8">
        <f t="shared" si="0"/>
        <v>-2.2099999999999937</v>
      </c>
      <c r="Y62" s="14">
        <v>516</v>
      </c>
      <c r="Z62" s="5">
        <v>56.59</v>
      </c>
      <c r="AA62" s="5">
        <v>64.209999999999994</v>
      </c>
      <c r="AB62" s="72">
        <f t="shared" si="1"/>
        <v>-7.6199999999999903</v>
      </c>
      <c r="AC62" s="53"/>
    </row>
    <row r="63" spans="1:29" x14ac:dyDescent="0.25">
      <c r="A63" s="53">
        <v>201008</v>
      </c>
      <c r="B63" s="89" t="s">
        <v>2511</v>
      </c>
      <c r="C63" s="53" t="s">
        <v>402</v>
      </c>
      <c r="D63" s="50" t="s">
        <v>974</v>
      </c>
      <c r="E63" s="47" t="str">
        <f>VLOOKUP('2012 Accountability Database'!A58,Dems1112!$A$2:$G$1082,5)</f>
        <v>5-8</v>
      </c>
      <c r="F63" s="65" t="s">
        <v>2487</v>
      </c>
      <c r="G63" s="62"/>
      <c r="H63" s="13" t="str">
        <f>IF(V64&gt;94,"Met",IF(X64="--","n/a",IF(X64&gt;=0,"Met","Did Not Meet")))</f>
        <v>Did Not Meet</v>
      </c>
      <c r="I63" s="13" t="str">
        <f>IF(V65&gt;94,"Met",IF(X65="--","n/a",IF(X65&gt;=0,"Met","Did Not Meet")))</f>
        <v>Did Not Meet</v>
      </c>
      <c r="J63" s="13"/>
      <c r="K63" s="13" t="str">
        <f>IF(Z64&gt;94,"Met",IF(AB64="--","n/a",IF(AB64&gt;=0,"Met","Did Not Meet")))</f>
        <v>Did Not Meet</v>
      </c>
      <c r="L63" s="13" t="str">
        <f>IF(Z65&gt;94,"Met",IF(AB65="--","n/a",IF(AB65&gt;=0,"Met","Did Not Meet")))</f>
        <v>Did Not Meet</v>
      </c>
      <c r="N63" s="14"/>
      <c r="O63" s="35" t="s">
        <v>2506</v>
      </c>
      <c r="P63" s="83" t="str">
        <f t="shared" ref="P63" si="58">IF(P58="No"," ", IF(P60="No"," ",IF(P59="No", " ",IF(P61="No"," ","X"))))</f>
        <v xml:space="preserve"> </v>
      </c>
      <c r="Q63" s="108"/>
      <c r="R63" s="5" t="s">
        <v>6</v>
      </c>
      <c r="S63" s="1" t="s">
        <v>2</v>
      </c>
      <c r="T63" s="1" t="s">
        <v>7</v>
      </c>
      <c r="U63" s="5">
        <v>358</v>
      </c>
      <c r="V63" s="1">
        <v>57.54</v>
      </c>
      <c r="W63" s="1">
        <v>61.4</v>
      </c>
      <c r="X63" s="6">
        <f t="shared" si="0"/>
        <v>-3.8599999999999994</v>
      </c>
      <c r="Y63" s="14">
        <v>308</v>
      </c>
      <c r="Z63" s="1">
        <v>45.13</v>
      </c>
      <c r="AA63" s="1">
        <v>54.74</v>
      </c>
      <c r="AB63" s="72">
        <f t="shared" si="1"/>
        <v>-9.61</v>
      </c>
      <c r="AC63" s="53"/>
    </row>
    <row r="64" spans="1:29" ht="15.75" x14ac:dyDescent="0.25">
      <c r="A64" s="53">
        <v>201008</v>
      </c>
      <c r="B64" s="89" t="s">
        <v>2511</v>
      </c>
      <c r="C64" s="53" t="s">
        <v>402</v>
      </c>
      <c r="D64" s="50" t="s">
        <v>975</v>
      </c>
      <c r="E64" s="48" t="str">
        <f>VLOOKUP('2012 Accountability Database'!A58,Dems1112!$A$2:$G$1082,6)</f>
        <v>5 (Southeast AR)</v>
      </c>
      <c r="F64" s="66"/>
      <c r="G64" s="63" t="s">
        <v>2488</v>
      </c>
      <c r="H64" s="61" t="str">
        <f t="shared" ref="H64:I64" si="59">IF(H62="Met","Yes",IF(H63="Met","Yes","No"))</f>
        <v>No</v>
      </c>
      <c r="I64" s="61" t="str">
        <f t="shared" si="59"/>
        <v>No</v>
      </c>
      <c r="J64" s="55"/>
      <c r="K64" s="61" t="str">
        <f t="shared" ref="K64:L64" si="60">IF(K62="Met","Yes",IF(K63="Met","Yes","No"))</f>
        <v>No</v>
      </c>
      <c r="L64" s="61" t="str">
        <f t="shared" si="60"/>
        <v>No</v>
      </c>
      <c r="N64" s="14"/>
      <c r="O64" s="35" t="s">
        <v>2505</v>
      </c>
      <c r="P64" s="83" t="str">
        <f t="shared" ref="P64" si="61">IF(P63="X"," ",IF(P65="X"," ","X"))</f>
        <v xml:space="preserve"> </v>
      </c>
      <c r="Q64" s="94" t="s">
        <v>2759</v>
      </c>
      <c r="R64" s="5" t="s">
        <v>6</v>
      </c>
      <c r="S64" s="1" t="s">
        <v>5</v>
      </c>
      <c r="T64" s="1" t="s">
        <v>3</v>
      </c>
      <c r="U64" s="5">
        <v>1806</v>
      </c>
      <c r="V64" s="1">
        <v>66</v>
      </c>
      <c r="W64" s="1">
        <v>70.25</v>
      </c>
      <c r="X64" s="6">
        <f t="shared" si="0"/>
        <v>-4.25</v>
      </c>
      <c r="Y64" s="14">
        <v>1570</v>
      </c>
      <c r="Z64" s="1">
        <v>57.58</v>
      </c>
      <c r="AA64" s="1">
        <v>64.209999999999994</v>
      </c>
      <c r="AB64" s="72">
        <f t="shared" si="1"/>
        <v>-6.6299999999999955</v>
      </c>
      <c r="AC64" s="53"/>
    </row>
    <row r="65" spans="1:29" x14ac:dyDescent="0.25">
      <c r="A65" s="54">
        <v>201008</v>
      </c>
      <c r="B65" s="90" t="s">
        <v>2511</v>
      </c>
      <c r="C65" s="54" t="s">
        <v>402</v>
      </c>
      <c r="D65" s="4"/>
      <c r="E65" s="4"/>
      <c r="F65" s="67"/>
      <c r="G65" s="64"/>
      <c r="H65" s="43"/>
      <c r="I65" s="43"/>
      <c r="J65" s="43"/>
      <c r="K65" s="43"/>
      <c r="L65" s="43"/>
      <c r="M65" s="4"/>
      <c r="N65" s="15"/>
      <c r="O65" s="38" t="s">
        <v>2482</v>
      </c>
      <c r="P65" s="84" t="str">
        <f>IF(E59="Achieving School"," ","X")</f>
        <v>X</v>
      </c>
      <c r="Q65" s="91"/>
      <c r="R65" s="4" t="s">
        <v>6</v>
      </c>
      <c r="S65" s="4" t="s">
        <v>5</v>
      </c>
      <c r="T65" s="4" t="s">
        <v>7</v>
      </c>
      <c r="U65" s="4">
        <v>1094</v>
      </c>
      <c r="V65" s="4">
        <v>55.48</v>
      </c>
      <c r="W65" s="4">
        <v>61.4</v>
      </c>
      <c r="X65" s="7">
        <f t="shared" si="0"/>
        <v>-5.9200000000000017</v>
      </c>
      <c r="Y65" s="15">
        <v>970</v>
      </c>
      <c r="Z65" s="4">
        <v>47.01</v>
      </c>
      <c r="AA65" s="4">
        <v>54.74</v>
      </c>
      <c r="AB65" s="73">
        <f t="shared" si="1"/>
        <v>-7.730000000000004</v>
      </c>
      <c r="AC65" s="54"/>
    </row>
    <row r="66" spans="1:29" x14ac:dyDescent="0.25">
      <c r="A66" s="1">
        <v>203017</v>
      </c>
      <c r="B66" s="87" t="s">
        <v>2512</v>
      </c>
      <c r="C66" s="55" t="s">
        <v>528</v>
      </c>
      <c r="E66" s="42"/>
      <c r="F66" s="65" t="s">
        <v>2483</v>
      </c>
      <c r="G66" s="62"/>
      <c r="H66" s="37" t="str">
        <f>IF(V66&gt;94,"Met",IF(X66="--","n/a",IF(X66&gt;=0,"Met","Did Not Meet")))</f>
        <v>Met</v>
      </c>
      <c r="I66" s="37" t="str">
        <f>IF(V67&gt;94,"Met",IF(X67="--","n/a",IF(X67&gt;=0,"Met","Did Not Meet")))</f>
        <v>Met</v>
      </c>
      <c r="K66" s="13" t="str">
        <f>IF(Z66&gt;94,"Met",IF(AB66="--","n/a",IF(AB66&gt;=0,"Met","Did Not Meet")))</f>
        <v>Met</v>
      </c>
      <c r="L66" s="13" t="str">
        <f>IF(Z67&gt;94,"Met",IF(AB67="--","n/a",IF(AB67&gt;=0,"Met","Did Not Meet")))</f>
        <v>Met</v>
      </c>
      <c r="M66" s="1" t="s">
        <v>4</v>
      </c>
      <c r="N66" s="14" t="s">
        <v>2502</v>
      </c>
      <c r="O66" s="5"/>
      <c r="P66" s="44" t="str">
        <f t="shared" ref="P66" si="62">IF(H68="Yes",IF(I68="Yes","Yes","No"),"No")</f>
        <v>Yes</v>
      </c>
      <c r="Q66" s="93"/>
      <c r="R66" s="5" t="s">
        <v>1</v>
      </c>
      <c r="S66" s="1" t="s">
        <v>2</v>
      </c>
      <c r="T66" s="1" t="s">
        <v>3</v>
      </c>
      <c r="U66" s="5">
        <v>430</v>
      </c>
      <c r="V66" s="1">
        <v>76.28</v>
      </c>
      <c r="W66" s="1">
        <v>67.010000000000005</v>
      </c>
      <c r="X66" s="9">
        <f t="shared" ref="X66:X129" si="63">V66-W66</f>
        <v>9.269999999999996</v>
      </c>
      <c r="Y66" s="14">
        <v>405</v>
      </c>
      <c r="Z66" s="1">
        <v>76.05</v>
      </c>
      <c r="AA66" s="1">
        <v>66.58</v>
      </c>
      <c r="AB66" s="71">
        <f t="shared" ref="AB66:AB129" si="64">Z66-AA66</f>
        <v>9.4699999999999989</v>
      </c>
      <c r="AC66" s="36"/>
    </row>
    <row r="67" spans="1:29" ht="15.75" x14ac:dyDescent="0.25">
      <c r="A67" s="53">
        <v>203017</v>
      </c>
      <c r="B67" s="89" t="s">
        <v>2512</v>
      </c>
      <c r="C67" s="53" t="s">
        <v>528</v>
      </c>
      <c r="D67" s="49" t="s">
        <v>2498</v>
      </c>
      <c r="E67" s="34" t="str">
        <f>M66</f>
        <v>Achieving School</v>
      </c>
      <c r="F67" s="65" t="s">
        <v>2484</v>
      </c>
      <c r="G67" s="62"/>
      <c r="H67" s="13" t="str">
        <f>IF(V68&gt;94,"Met",IF(X68="--","n/a",IF(X68&gt;=0,"Met","Did Not Meet")))</f>
        <v>Met</v>
      </c>
      <c r="I67" s="13" t="str">
        <f>IF(V69&gt;94,"Met",IF(X69="--","n/a",IF(X69&gt;=0,"Met","Did Not Meet")))</f>
        <v>Met</v>
      </c>
      <c r="K67" s="13" t="str">
        <f>IF(Z68&gt;94,"Met",IF(AB68="--","n/a",IF(AB68&gt;=0,"Met","Did Not Meet")))</f>
        <v>Met</v>
      </c>
      <c r="L67" s="13" t="str">
        <f>IF(Z69&gt;94,"Met",IF(AB69="--","n/a",IF(AB69&gt;=0,"Met","Did Not Meet")))</f>
        <v>Met</v>
      </c>
      <c r="N67" s="14" t="s">
        <v>2501</v>
      </c>
      <c r="O67" s="5"/>
      <c r="P67" s="44" t="str">
        <f t="shared" ref="P67" si="65">IF(K68="Yes",IF(L68="Yes","Yes","No"),"No")</f>
        <v>Yes</v>
      </c>
      <c r="Q67" s="94" t="s">
        <v>2759</v>
      </c>
      <c r="R67" s="5" t="s">
        <v>1</v>
      </c>
      <c r="S67" s="1" t="s">
        <v>2</v>
      </c>
      <c r="T67" s="1" t="s">
        <v>7</v>
      </c>
      <c r="U67" s="5">
        <v>336</v>
      </c>
      <c r="V67" s="1">
        <v>72.62</v>
      </c>
      <c r="W67" s="1">
        <v>67.010000000000005</v>
      </c>
      <c r="X67" s="9">
        <f t="shared" si="63"/>
        <v>5.6099999999999994</v>
      </c>
      <c r="Y67" s="14">
        <v>315</v>
      </c>
      <c r="Z67" s="1">
        <v>72.7</v>
      </c>
      <c r="AA67" s="1">
        <v>66.58</v>
      </c>
      <c r="AB67" s="71">
        <f t="shared" si="64"/>
        <v>6.1200000000000045</v>
      </c>
      <c r="AC67" s="53"/>
    </row>
    <row r="68" spans="1:29" ht="15" customHeight="1" x14ac:dyDescent="0.25">
      <c r="A68" s="53">
        <v>203017</v>
      </c>
      <c r="B68" s="89" t="s">
        <v>2512</v>
      </c>
      <c r="C68" s="53" t="s">
        <v>528</v>
      </c>
      <c r="D68" s="49" t="s">
        <v>2499</v>
      </c>
      <c r="E68" s="35" t="str">
        <f>VLOOKUP('2012 Accountability Database'!$A66,'2011 AYP'!A$2:B$1072,2)</f>
        <v>SI_6 (School Improvement Year 6)</v>
      </c>
      <c r="F68" s="66"/>
      <c r="G68" s="63" t="s">
        <v>2485</v>
      </c>
      <c r="H68" s="60" t="str">
        <f t="shared" ref="H68:I68" si="66">IF(H66="Met","Yes",IF(H67="Met","Yes","No"))</f>
        <v>Yes</v>
      </c>
      <c r="I68" s="60" t="str">
        <f t="shared" si="66"/>
        <v>Yes</v>
      </c>
      <c r="J68" s="42"/>
      <c r="K68" s="60" t="str">
        <f t="shared" ref="K68:L68" si="67">IF(K66="Met","Yes",IF(K67="Met","Yes","No"))</f>
        <v>Yes</v>
      </c>
      <c r="L68" s="60" t="str">
        <f t="shared" si="67"/>
        <v>Yes</v>
      </c>
      <c r="N68" s="14" t="s">
        <v>2503</v>
      </c>
      <c r="O68" s="5"/>
      <c r="P68" s="44" t="str">
        <f t="shared" ref="P68" si="68">IF(H72="Yes",IF(I72="Yes","Yes","No"),"No")</f>
        <v>Yes</v>
      </c>
      <c r="Q68" s="108" t="s">
        <v>2758</v>
      </c>
      <c r="R68" s="5" t="s">
        <v>1</v>
      </c>
      <c r="S68" s="1" t="s">
        <v>5</v>
      </c>
      <c r="T68" s="1" t="s">
        <v>3</v>
      </c>
      <c r="U68" s="5">
        <v>1142</v>
      </c>
      <c r="V68" s="1">
        <v>69.44</v>
      </c>
      <c r="W68" s="1">
        <v>67.010000000000005</v>
      </c>
      <c r="X68" s="9">
        <f t="shared" si="63"/>
        <v>2.4299999999999926</v>
      </c>
      <c r="Y68" s="14">
        <v>1088</v>
      </c>
      <c r="Z68" s="1">
        <v>69.03</v>
      </c>
      <c r="AA68" s="1">
        <v>66.58</v>
      </c>
      <c r="AB68" s="71">
        <f t="shared" si="64"/>
        <v>2.4500000000000028</v>
      </c>
      <c r="AC68" s="53"/>
    </row>
    <row r="69" spans="1:29" x14ac:dyDescent="0.25">
      <c r="A69" s="53">
        <v>203017</v>
      </c>
      <c r="B69" s="89" t="s">
        <v>2512</v>
      </c>
      <c r="C69" s="53" t="s">
        <v>528</v>
      </c>
      <c r="D69" s="49" t="s">
        <v>2507</v>
      </c>
      <c r="E69" s="47">
        <f>VLOOKUP('2012 Accountability Database'!A66,Dems1112!$A$2:$G$1082,3)</f>
        <v>0.37</v>
      </c>
      <c r="F69" s="66"/>
      <c r="G69" s="52"/>
      <c r="M69" s="5"/>
      <c r="N69" s="14" t="s">
        <v>2504</v>
      </c>
      <c r="O69" s="5"/>
      <c r="P69" s="44" t="str">
        <f t="shared" ref="P69" si="69">IF(K72="Yes",IF(L72="Yes","Yes","No"),"No")</f>
        <v>No</v>
      </c>
      <c r="Q69" s="108"/>
      <c r="R69" s="5" t="s">
        <v>1</v>
      </c>
      <c r="S69" s="5" t="s">
        <v>5</v>
      </c>
      <c r="T69" s="5" t="s">
        <v>7</v>
      </c>
      <c r="U69" s="5">
        <v>1048</v>
      </c>
      <c r="V69" s="5">
        <v>67.650000000000006</v>
      </c>
      <c r="W69" s="5">
        <v>67.010000000000005</v>
      </c>
      <c r="X69" s="11">
        <f t="shared" si="63"/>
        <v>0.64000000000000057</v>
      </c>
      <c r="Y69" s="14">
        <v>998</v>
      </c>
      <c r="Z69" s="5">
        <v>67.33</v>
      </c>
      <c r="AA69" s="5">
        <v>66.58</v>
      </c>
      <c r="AB69" s="71">
        <f t="shared" si="64"/>
        <v>0.75</v>
      </c>
      <c r="AC69" s="53"/>
    </row>
    <row r="70" spans="1:29" x14ac:dyDescent="0.25">
      <c r="A70" s="53">
        <v>203017</v>
      </c>
      <c r="B70" s="89" t="s">
        <v>2512</v>
      </c>
      <c r="C70" s="53" t="s">
        <v>528</v>
      </c>
      <c r="D70" s="50" t="s">
        <v>2508</v>
      </c>
      <c r="E70" s="47">
        <f>VLOOKUP('2012 Accountability Database'!A66,Dems1112!$A$2:$G$1082,4)</f>
        <v>0.76</v>
      </c>
      <c r="F70" s="65" t="s">
        <v>2486</v>
      </c>
      <c r="G70" s="62"/>
      <c r="H70" s="13" t="str">
        <f>IF(V70&gt;94,"Met",IF(X70="--","n/a",IF(X70&gt;=0,"Met","Did Not Meet")))</f>
        <v>Met</v>
      </c>
      <c r="I70" s="13" t="str">
        <f>IF(V71&gt;94,"Met",IF(X71="--","n/a",IF(X71&gt;=0,"Met","Did Not Meet")))</f>
        <v>Met</v>
      </c>
      <c r="J70" s="13"/>
      <c r="K70" s="13" t="str">
        <f>IF(Z70&gt;94,"Met",IF(AB70="--","n/a",IF(AB70&gt;=0,"Met","Did Not Meet")))</f>
        <v>Met</v>
      </c>
      <c r="L70" s="13" t="str">
        <f>IF(Z71&gt;94,"Met",IF(AB71="--","n/a",IF(AB71&gt;=0,"Met","Did Not Meet")))</f>
        <v>Did Not Meet</v>
      </c>
      <c r="N70" s="68" t="s">
        <v>2497</v>
      </c>
      <c r="O70" s="35"/>
      <c r="P70" s="44"/>
      <c r="Q70" s="108"/>
      <c r="R70" s="5" t="s">
        <v>6</v>
      </c>
      <c r="S70" s="1" t="s">
        <v>2</v>
      </c>
      <c r="T70" s="1" t="s">
        <v>3</v>
      </c>
      <c r="U70" s="5">
        <v>484</v>
      </c>
      <c r="V70" s="1">
        <v>73.349999999999994</v>
      </c>
      <c r="W70" s="1">
        <v>66.63</v>
      </c>
      <c r="X70" s="9">
        <f t="shared" si="63"/>
        <v>6.7199999999999989</v>
      </c>
      <c r="Y70" s="14">
        <v>405</v>
      </c>
      <c r="Z70" s="1">
        <v>62.22</v>
      </c>
      <c r="AA70" s="1">
        <v>60.32</v>
      </c>
      <c r="AB70" s="71">
        <f t="shared" si="64"/>
        <v>1.8999999999999986</v>
      </c>
      <c r="AC70" s="53"/>
    </row>
    <row r="71" spans="1:29" x14ac:dyDescent="0.25">
      <c r="A71" s="53">
        <v>203017</v>
      </c>
      <c r="B71" s="89" t="s">
        <v>2512</v>
      </c>
      <c r="C71" s="53" t="s">
        <v>528</v>
      </c>
      <c r="D71" s="50" t="s">
        <v>974</v>
      </c>
      <c r="E71" s="47" t="str">
        <f>VLOOKUP('2012 Accountability Database'!A66,Dems1112!$A$2:$G$1082,5)</f>
        <v>6-8</v>
      </c>
      <c r="F71" s="65" t="s">
        <v>2487</v>
      </c>
      <c r="G71" s="62"/>
      <c r="H71" s="13" t="str">
        <f>IF(V72&gt;94,"Met",IF(X72="--","n/a",IF(X72&gt;=0,"Met","Did Not Meet")))</f>
        <v>Met</v>
      </c>
      <c r="I71" s="13" t="str">
        <f>IF(V73&gt;94,"Met",IF(X73="--","n/a",IF(X73&gt;=0,"Met","Did Not Meet")))</f>
        <v>Met</v>
      </c>
      <c r="J71" s="13"/>
      <c r="K71" s="13" t="str">
        <f>IF(Z72&gt;94,"Met",IF(AB72="--","n/a",IF(AB72&gt;=0,"Met","Did Not Meet")))</f>
        <v>Did Not Meet</v>
      </c>
      <c r="L71" s="13" t="str">
        <f>IF(Z73&gt;94,"Met",IF(AB73="--","n/a",IF(AB73&gt;=0,"Met","Did Not Meet")))</f>
        <v>Did Not Meet</v>
      </c>
      <c r="N71" s="14"/>
      <c r="O71" s="35" t="s">
        <v>2506</v>
      </c>
      <c r="P71" s="83" t="str">
        <f t="shared" ref="P71" si="70">IF(P66="No"," ", IF(P68="No"," ",IF(P67="No", " ",IF(P69="No"," ","X"))))</f>
        <v xml:space="preserve"> </v>
      </c>
      <c r="Q71" s="108"/>
      <c r="R71" s="5" t="s">
        <v>6</v>
      </c>
      <c r="S71" s="1" t="s">
        <v>2</v>
      </c>
      <c r="T71" s="1" t="s">
        <v>7</v>
      </c>
      <c r="U71" s="5">
        <v>372</v>
      </c>
      <c r="V71" s="1">
        <v>68.010000000000005</v>
      </c>
      <c r="W71" s="1">
        <v>66.63</v>
      </c>
      <c r="X71" s="9">
        <f t="shared" si="63"/>
        <v>1.3800000000000097</v>
      </c>
      <c r="Y71" s="14">
        <v>315</v>
      </c>
      <c r="Z71" s="1">
        <v>57.14</v>
      </c>
      <c r="AA71" s="1">
        <v>60.32</v>
      </c>
      <c r="AB71" s="72">
        <f t="shared" si="64"/>
        <v>-3.1799999999999997</v>
      </c>
      <c r="AC71" s="53"/>
    </row>
    <row r="72" spans="1:29" ht="15.75" x14ac:dyDescent="0.25">
      <c r="A72" s="53">
        <v>203017</v>
      </c>
      <c r="B72" s="89" t="s">
        <v>2512</v>
      </c>
      <c r="C72" s="53" t="s">
        <v>528</v>
      </c>
      <c r="D72" s="50" t="s">
        <v>975</v>
      </c>
      <c r="E72" s="48" t="str">
        <f>VLOOKUP('2012 Accountability Database'!A66,Dems1112!$A$2:$G$1082,6)</f>
        <v>5 (Southeast AR)</v>
      </c>
      <c r="F72" s="66"/>
      <c r="G72" s="63" t="s">
        <v>2488</v>
      </c>
      <c r="H72" s="61" t="str">
        <f t="shared" ref="H72:I72" si="71">IF(H70="Met","Yes",IF(H71="Met","Yes","No"))</f>
        <v>Yes</v>
      </c>
      <c r="I72" s="61" t="str">
        <f t="shared" si="71"/>
        <v>Yes</v>
      </c>
      <c r="J72" s="55"/>
      <c r="K72" s="61" t="str">
        <f t="shared" ref="K72:L72" si="72">IF(K70="Met","Yes",IF(K71="Met","Yes","No"))</f>
        <v>Yes</v>
      </c>
      <c r="L72" s="61" t="str">
        <f t="shared" si="72"/>
        <v>No</v>
      </c>
      <c r="N72" s="14"/>
      <c r="O72" s="35" t="s">
        <v>2505</v>
      </c>
      <c r="P72" s="83" t="str">
        <f t="shared" ref="P72" si="73">IF(P71="X"," ",IF(P73="X"," ","X"))</f>
        <v>X</v>
      </c>
      <c r="Q72" s="94" t="s">
        <v>2759</v>
      </c>
      <c r="R72" s="5" t="s">
        <v>6</v>
      </c>
      <c r="S72" s="1" t="s">
        <v>5</v>
      </c>
      <c r="T72" s="1" t="s">
        <v>3</v>
      </c>
      <c r="U72" s="5">
        <v>1395</v>
      </c>
      <c r="V72" s="1">
        <v>68.75</v>
      </c>
      <c r="W72" s="1">
        <v>66.63</v>
      </c>
      <c r="X72" s="9">
        <f t="shared" si="63"/>
        <v>2.1200000000000045</v>
      </c>
      <c r="Y72" s="14">
        <v>1088</v>
      </c>
      <c r="Z72" s="1">
        <v>59.47</v>
      </c>
      <c r="AA72" s="1">
        <v>60.32</v>
      </c>
      <c r="AB72" s="72">
        <f t="shared" si="64"/>
        <v>-0.85000000000000142</v>
      </c>
      <c r="AC72" s="53"/>
    </row>
    <row r="73" spans="1:29" x14ac:dyDescent="0.25">
      <c r="A73" s="54">
        <v>203017</v>
      </c>
      <c r="B73" s="90" t="s">
        <v>2512</v>
      </c>
      <c r="C73" s="54" t="s">
        <v>528</v>
      </c>
      <c r="D73" s="4"/>
      <c r="E73" s="4"/>
      <c r="F73" s="67"/>
      <c r="G73" s="64"/>
      <c r="H73" s="43"/>
      <c r="I73" s="43"/>
      <c r="J73" s="43"/>
      <c r="K73" s="43"/>
      <c r="L73" s="43"/>
      <c r="M73" s="4"/>
      <c r="N73" s="15"/>
      <c r="O73" s="38" t="s">
        <v>2482</v>
      </c>
      <c r="P73" s="84" t="str">
        <f>IF(E67="Achieving School"," ","X")</f>
        <v xml:space="preserve"> </v>
      </c>
      <c r="Q73" s="91"/>
      <c r="R73" s="4" t="s">
        <v>6</v>
      </c>
      <c r="S73" s="4" t="s">
        <v>5</v>
      </c>
      <c r="T73" s="4" t="s">
        <v>7</v>
      </c>
      <c r="U73" s="4">
        <v>1283</v>
      </c>
      <c r="V73" s="4">
        <v>66.8</v>
      </c>
      <c r="W73" s="4">
        <v>66.63</v>
      </c>
      <c r="X73" s="10">
        <f t="shared" si="63"/>
        <v>0.17000000000000171</v>
      </c>
      <c r="Y73" s="15">
        <v>998</v>
      </c>
      <c r="Z73" s="4">
        <v>57.62</v>
      </c>
      <c r="AA73" s="4">
        <v>60.32</v>
      </c>
      <c r="AB73" s="73">
        <f t="shared" si="64"/>
        <v>-2.7000000000000028</v>
      </c>
      <c r="AC73" s="54"/>
    </row>
    <row r="74" spans="1:29" x14ac:dyDescent="0.25">
      <c r="A74" s="1">
        <v>203027</v>
      </c>
      <c r="B74" s="87" t="s">
        <v>2512</v>
      </c>
      <c r="C74" s="55" t="s">
        <v>529</v>
      </c>
      <c r="E74" s="42"/>
      <c r="F74" s="65" t="s">
        <v>2483</v>
      </c>
      <c r="G74" s="62"/>
      <c r="H74" s="37" t="str">
        <f>IF(V74&gt;94,"Met",IF(X74="--","n/a",IF(X74&gt;=0,"Met","Did Not Meet")))</f>
        <v>Met</v>
      </c>
      <c r="I74" s="37" t="str">
        <f>IF(V75&gt;94,"Met",IF(X75="--","n/a",IF(X75&gt;=0,"Met","Did Not Meet")))</f>
        <v>Did Not Meet</v>
      </c>
      <c r="K74" s="13" t="str">
        <f>IF(Z74&gt;94,"Met",IF(AB74="--","n/a",IF(AB74&gt;=0,"Met","Did Not Meet")))</f>
        <v>Met</v>
      </c>
      <c r="L74" s="13" t="str">
        <f>IF(Z75&gt;94,"Met",IF(AB75="--","n/a",IF(AB75&gt;=0,"Met","Did Not Meet")))</f>
        <v>Met</v>
      </c>
      <c r="M74" s="1" t="s">
        <v>4</v>
      </c>
      <c r="N74" s="14" t="s">
        <v>2502</v>
      </c>
      <c r="O74" s="5"/>
      <c r="P74" s="44" t="str">
        <f t="shared" ref="P74" si="74">IF(H76="Yes",IF(I76="Yes","Yes","No"),"No")</f>
        <v>Yes</v>
      </c>
      <c r="Q74" s="93"/>
      <c r="R74" s="5" t="s">
        <v>1</v>
      </c>
      <c r="S74" s="1" t="s">
        <v>2</v>
      </c>
      <c r="T74" s="1" t="s">
        <v>3</v>
      </c>
      <c r="U74" s="5">
        <v>67</v>
      </c>
      <c r="V74" s="1">
        <v>88.06</v>
      </c>
      <c r="W74" s="1">
        <v>87.24</v>
      </c>
      <c r="X74" s="9">
        <f t="shared" si="63"/>
        <v>0.82000000000000739</v>
      </c>
      <c r="Y74" s="14">
        <v>48</v>
      </c>
      <c r="Z74" s="1">
        <v>89.58</v>
      </c>
      <c r="AA74" s="1">
        <v>82.45</v>
      </c>
      <c r="AB74" s="71">
        <f t="shared" si="64"/>
        <v>7.1299999999999955</v>
      </c>
      <c r="AC74" s="36"/>
    </row>
    <row r="75" spans="1:29" ht="15.75" x14ac:dyDescent="0.25">
      <c r="A75" s="53">
        <v>203027</v>
      </c>
      <c r="B75" s="89" t="s">
        <v>2512</v>
      </c>
      <c r="C75" s="53" t="s">
        <v>529</v>
      </c>
      <c r="D75" s="49" t="s">
        <v>2498</v>
      </c>
      <c r="E75" s="34" t="str">
        <f>M74</f>
        <v>Achieving School</v>
      </c>
      <c r="F75" s="65" t="s">
        <v>2484</v>
      </c>
      <c r="G75" s="62"/>
      <c r="H75" s="13" t="str">
        <f>IF(V76&gt;94,"Met",IF(X76="--","n/a",IF(X76&gt;=0,"Met","Did Not Meet")))</f>
        <v>Met</v>
      </c>
      <c r="I75" s="13" t="str">
        <f>IF(V77&gt;94,"Met",IF(X77="--","n/a",IF(X77&gt;=0,"Met","Did Not Meet")))</f>
        <v>Met</v>
      </c>
      <c r="K75" s="13" t="str">
        <f>IF(Z76&gt;94,"Met",IF(AB76="--","n/a",IF(AB76&gt;=0,"Met","Did Not Meet")))</f>
        <v>Met</v>
      </c>
      <c r="L75" s="13" t="str">
        <f>IF(Z77&gt;94,"Met",IF(AB77="--","n/a",IF(AB77&gt;=0,"Met","Did Not Meet")))</f>
        <v>Met</v>
      </c>
      <c r="N75" s="14" t="s">
        <v>2501</v>
      </c>
      <c r="O75" s="5"/>
      <c r="P75" s="44" t="str">
        <f t="shared" ref="P75" si="75">IF(K76="Yes",IF(L76="Yes","Yes","No"),"No")</f>
        <v>Yes</v>
      </c>
      <c r="Q75" s="94" t="s">
        <v>2759</v>
      </c>
      <c r="R75" s="5" t="s">
        <v>1</v>
      </c>
      <c r="S75" s="1" t="s">
        <v>2</v>
      </c>
      <c r="T75" s="1" t="s">
        <v>7</v>
      </c>
      <c r="U75" s="5">
        <v>39</v>
      </c>
      <c r="V75" s="1">
        <v>79.489999999999995</v>
      </c>
      <c r="W75" s="1">
        <v>87.24</v>
      </c>
      <c r="X75" s="6">
        <f t="shared" si="63"/>
        <v>-7.75</v>
      </c>
      <c r="Y75" s="14">
        <v>27</v>
      </c>
      <c r="Z75" s="1">
        <v>88.89</v>
      </c>
      <c r="AA75" s="1">
        <v>82.45</v>
      </c>
      <c r="AB75" s="71">
        <f t="shared" si="64"/>
        <v>6.4399999999999977</v>
      </c>
      <c r="AC75" s="53"/>
    </row>
    <row r="76" spans="1:29" ht="15" customHeight="1" x14ac:dyDescent="0.25">
      <c r="A76" s="53">
        <v>203027</v>
      </c>
      <c r="B76" s="89" t="s">
        <v>2512</v>
      </c>
      <c r="C76" s="53" t="s">
        <v>529</v>
      </c>
      <c r="D76" s="49" t="s">
        <v>2499</v>
      </c>
      <c r="E76" s="35" t="str">
        <f>VLOOKUP('2012 Accountability Database'!$A74,'2011 AYP'!A$2:B$1072,2)</f>
        <v xml:space="preserve"> MS (Met Standards)</v>
      </c>
      <c r="F76" s="66"/>
      <c r="G76" s="63" t="s">
        <v>2485</v>
      </c>
      <c r="H76" s="60" t="str">
        <f t="shared" ref="H76:I76" si="76">IF(H74="Met","Yes",IF(H75="Met","Yes","No"))</f>
        <v>Yes</v>
      </c>
      <c r="I76" s="60" t="str">
        <f t="shared" si="76"/>
        <v>Yes</v>
      </c>
      <c r="J76" s="42"/>
      <c r="K76" s="60" t="str">
        <f t="shared" ref="K76:L76" si="77">IF(K74="Met","Yes",IF(K75="Met","Yes","No"))</f>
        <v>Yes</v>
      </c>
      <c r="L76" s="60" t="str">
        <f t="shared" si="77"/>
        <v>Yes</v>
      </c>
      <c r="M76" s="5"/>
      <c r="N76" s="14" t="s">
        <v>2503</v>
      </c>
      <c r="O76" s="5"/>
      <c r="P76" s="44" t="str">
        <f t="shared" ref="P76" si="78">IF(H80="Yes",IF(I80="Yes","Yes","No"),"No")</f>
        <v>No</v>
      </c>
      <c r="Q76" s="108" t="s">
        <v>2758</v>
      </c>
      <c r="R76" s="5" t="s">
        <v>1</v>
      </c>
      <c r="S76" s="5" t="s">
        <v>5</v>
      </c>
      <c r="T76" s="5" t="s">
        <v>3</v>
      </c>
      <c r="U76" s="5">
        <v>232</v>
      </c>
      <c r="V76" s="5">
        <v>89.22</v>
      </c>
      <c r="W76" s="5">
        <v>87.24</v>
      </c>
      <c r="X76" s="11">
        <f t="shared" si="63"/>
        <v>1.980000000000004</v>
      </c>
      <c r="Y76" s="14">
        <v>154</v>
      </c>
      <c r="Z76" s="5">
        <v>87.66</v>
      </c>
      <c r="AA76" s="5">
        <v>82.45</v>
      </c>
      <c r="AB76" s="71">
        <f t="shared" si="64"/>
        <v>5.2099999999999937</v>
      </c>
      <c r="AC76" s="53"/>
    </row>
    <row r="77" spans="1:29" x14ac:dyDescent="0.25">
      <c r="A77" s="53">
        <v>203027</v>
      </c>
      <c r="B77" s="89" t="s">
        <v>2512</v>
      </c>
      <c r="C77" s="53" t="s">
        <v>529</v>
      </c>
      <c r="D77" s="49" t="s">
        <v>2507</v>
      </c>
      <c r="E77" s="47">
        <f>VLOOKUP('2012 Accountability Database'!A74,Dems1112!$A$2:$G$1082,3)</f>
        <v>0.26</v>
      </c>
      <c r="F77" s="66"/>
      <c r="G77" s="52"/>
      <c r="N77" s="14" t="s">
        <v>2504</v>
      </c>
      <c r="O77" s="5"/>
      <c r="P77" s="44" t="str">
        <f t="shared" ref="P77" si="79">IF(K80="Yes",IF(L80="Yes","Yes","No"),"No")</f>
        <v>Yes</v>
      </c>
      <c r="Q77" s="108"/>
      <c r="R77" s="5" t="s">
        <v>1</v>
      </c>
      <c r="S77" s="1" t="s">
        <v>5</v>
      </c>
      <c r="T77" s="1" t="s">
        <v>7</v>
      </c>
      <c r="U77" s="5">
        <v>204</v>
      </c>
      <c r="V77" s="1">
        <v>87.75</v>
      </c>
      <c r="W77" s="1">
        <v>87.24</v>
      </c>
      <c r="X77" s="9">
        <f t="shared" si="63"/>
        <v>0.51000000000000512</v>
      </c>
      <c r="Y77" s="14">
        <v>133</v>
      </c>
      <c r="Z77" s="1">
        <v>87.22</v>
      </c>
      <c r="AA77" s="1">
        <v>82.45</v>
      </c>
      <c r="AB77" s="71">
        <f t="shared" si="64"/>
        <v>4.769999999999996</v>
      </c>
      <c r="AC77" s="53"/>
    </row>
    <row r="78" spans="1:29" x14ac:dyDescent="0.25">
      <c r="A78" s="53">
        <v>203027</v>
      </c>
      <c r="B78" s="89" t="s">
        <v>2512</v>
      </c>
      <c r="C78" s="53" t="s">
        <v>529</v>
      </c>
      <c r="D78" s="50" t="s">
        <v>2508</v>
      </c>
      <c r="E78" s="47">
        <f>VLOOKUP('2012 Accountability Database'!A74,Dems1112!$A$2:$G$1082,4)</f>
        <v>0.63</v>
      </c>
      <c r="F78" s="65" t="s">
        <v>2486</v>
      </c>
      <c r="G78" s="62"/>
      <c r="H78" s="13" t="str">
        <f>IF(V78&gt;94,"Met",IF(X78="--","n/a",IF(X78&gt;=0,"Met","Did Not Meet")))</f>
        <v>Met</v>
      </c>
      <c r="I78" s="13" t="str">
        <f>IF(V79&gt;94,"Met",IF(X79="--","n/a",IF(X79&gt;=0,"Met","Did Not Meet")))</f>
        <v>Did Not Meet</v>
      </c>
      <c r="J78" s="13"/>
      <c r="K78" s="13" t="str">
        <f>IF(Z78&gt;94,"Met",IF(AB78="--","n/a",IF(AB78&gt;=0,"Met","Did Not Meet")))</f>
        <v>Did Not Meet</v>
      </c>
      <c r="L78" s="13" t="str">
        <f>IF(Z79&gt;94,"Met",IF(AB79="--","n/a",IF(AB79&gt;=0,"Met","Did Not Meet")))</f>
        <v>Did Not Meet</v>
      </c>
      <c r="N78" s="68" t="s">
        <v>2497</v>
      </c>
      <c r="O78" s="35"/>
      <c r="P78" s="44"/>
      <c r="Q78" s="108"/>
      <c r="R78" s="5" t="s">
        <v>6</v>
      </c>
      <c r="S78" s="1" t="s">
        <v>2</v>
      </c>
      <c r="T78" s="1" t="s">
        <v>3</v>
      </c>
      <c r="U78" s="5">
        <v>67</v>
      </c>
      <c r="V78" s="1">
        <v>85.07</v>
      </c>
      <c r="W78" s="1">
        <v>82.59</v>
      </c>
      <c r="X78" s="9">
        <f t="shared" si="63"/>
        <v>2.4799999999999898</v>
      </c>
      <c r="Y78" s="14">
        <v>48</v>
      </c>
      <c r="Z78" s="1">
        <v>29.17</v>
      </c>
      <c r="AA78" s="1">
        <v>39.54</v>
      </c>
      <c r="AB78" s="72">
        <f t="shared" si="64"/>
        <v>-10.369999999999997</v>
      </c>
      <c r="AC78" s="53"/>
    </row>
    <row r="79" spans="1:29" x14ac:dyDescent="0.25">
      <c r="A79" s="53">
        <v>203027</v>
      </c>
      <c r="B79" s="89" t="s">
        <v>2512</v>
      </c>
      <c r="C79" s="53" t="s">
        <v>529</v>
      </c>
      <c r="D79" s="50" t="s">
        <v>974</v>
      </c>
      <c r="E79" s="47" t="str">
        <f>VLOOKUP('2012 Accountability Database'!A74,Dems1112!$A$2:$G$1082,5)</f>
        <v>P-5</v>
      </c>
      <c r="F79" s="65" t="s">
        <v>2487</v>
      </c>
      <c r="G79" s="62"/>
      <c r="H79" s="13" t="str">
        <f>IF(V80&gt;94,"Met",IF(X80="--","n/a",IF(X80&gt;=0,"Met","Did Not Meet")))</f>
        <v>Met</v>
      </c>
      <c r="I79" s="13" t="str">
        <f>IF(V81&gt;94,"Met",IF(X81="--","n/a",IF(X81&gt;=0,"Met","Did Not Meet")))</f>
        <v>Did Not Meet</v>
      </c>
      <c r="J79" s="13"/>
      <c r="K79" s="13" t="str">
        <f>IF(Z80&gt;94,"Met",IF(AB80="--","n/a",IF(AB80&gt;=0,"Met","Did Not Meet")))</f>
        <v>Met</v>
      </c>
      <c r="L79" s="13" t="str">
        <f>IF(Z81&gt;94,"Met",IF(AB81="--","n/a",IF(AB81&gt;=0,"Met","Did Not Meet")))</f>
        <v>Met</v>
      </c>
      <c r="M79" s="5"/>
      <c r="N79" s="14"/>
      <c r="O79" s="35" t="s">
        <v>2506</v>
      </c>
      <c r="P79" s="83" t="str">
        <f t="shared" ref="P79" si="80">IF(P74="No"," ", IF(P76="No"," ",IF(P75="No", " ",IF(P77="No"," ","X"))))</f>
        <v xml:space="preserve"> </v>
      </c>
      <c r="Q79" s="108"/>
      <c r="R79" s="5" t="s">
        <v>6</v>
      </c>
      <c r="S79" s="5" t="s">
        <v>2</v>
      </c>
      <c r="T79" s="5" t="s">
        <v>7</v>
      </c>
      <c r="U79" s="5">
        <v>39</v>
      </c>
      <c r="V79" s="5">
        <v>79.489999999999995</v>
      </c>
      <c r="W79" s="5">
        <v>82.59</v>
      </c>
      <c r="X79" s="8">
        <f t="shared" si="63"/>
        <v>-3.1000000000000085</v>
      </c>
      <c r="Y79" s="14">
        <v>27</v>
      </c>
      <c r="Z79" s="5">
        <v>25.93</v>
      </c>
      <c r="AA79" s="5">
        <v>39.54</v>
      </c>
      <c r="AB79" s="72">
        <f t="shared" si="64"/>
        <v>-13.61</v>
      </c>
      <c r="AC79" s="53"/>
    </row>
    <row r="80" spans="1:29" ht="15.75" x14ac:dyDescent="0.25">
      <c r="A80" s="53">
        <v>203027</v>
      </c>
      <c r="B80" s="89" t="s">
        <v>2512</v>
      </c>
      <c r="C80" s="53" t="s">
        <v>529</v>
      </c>
      <c r="D80" s="50" t="s">
        <v>975</v>
      </c>
      <c r="E80" s="48" t="str">
        <f>VLOOKUP('2012 Accountability Database'!A74,Dems1112!$A$2:$G$1082,6)</f>
        <v>5 (Southeast AR)</v>
      </c>
      <c r="F80" s="66"/>
      <c r="G80" s="63" t="s">
        <v>2488</v>
      </c>
      <c r="H80" s="61" t="str">
        <f t="shared" ref="H80:I80" si="81">IF(H78="Met","Yes",IF(H79="Met","Yes","No"))</f>
        <v>Yes</v>
      </c>
      <c r="I80" s="61" t="str">
        <f t="shared" si="81"/>
        <v>No</v>
      </c>
      <c r="J80" s="55"/>
      <c r="K80" s="61" t="str">
        <f t="shared" ref="K80:L80" si="82">IF(K78="Met","Yes",IF(K79="Met","Yes","No"))</f>
        <v>Yes</v>
      </c>
      <c r="L80" s="61" t="str">
        <f t="shared" si="82"/>
        <v>Yes</v>
      </c>
      <c r="N80" s="14"/>
      <c r="O80" s="35" t="s">
        <v>2505</v>
      </c>
      <c r="P80" s="83" t="str">
        <f t="shared" ref="P80" si="83">IF(P79="X"," ",IF(P81="X"," ","X"))</f>
        <v>X</v>
      </c>
      <c r="Q80" s="94" t="s">
        <v>2759</v>
      </c>
      <c r="R80" s="5" t="s">
        <v>6</v>
      </c>
      <c r="S80" s="1" t="s">
        <v>5</v>
      </c>
      <c r="T80" s="1" t="s">
        <v>3</v>
      </c>
      <c r="U80" s="5">
        <v>232</v>
      </c>
      <c r="V80" s="1">
        <v>83.19</v>
      </c>
      <c r="W80" s="1">
        <v>82.59</v>
      </c>
      <c r="X80" s="9">
        <f t="shared" si="63"/>
        <v>0.59999999999999432</v>
      </c>
      <c r="Y80" s="14">
        <v>154</v>
      </c>
      <c r="Z80" s="1">
        <v>42.86</v>
      </c>
      <c r="AA80" s="1">
        <v>39.54</v>
      </c>
      <c r="AB80" s="71">
        <f t="shared" si="64"/>
        <v>3.3200000000000003</v>
      </c>
      <c r="AC80" s="53"/>
    </row>
    <row r="81" spans="1:29" x14ac:dyDescent="0.25">
      <c r="A81" s="54">
        <v>203027</v>
      </c>
      <c r="B81" s="90" t="s">
        <v>2512</v>
      </c>
      <c r="C81" s="54" t="s">
        <v>529</v>
      </c>
      <c r="D81" s="4"/>
      <c r="E81" s="4"/>
      <c r="F81" s="67"/>
      <c r="G81" s="64"/>
      <c r="H81" s="43"/>
      <c r="I81" s="43"/>
      <c r="J81" s="43"/>
      <c r="K81" s="43"/>
      <c r="L81" s="43"/>
      <c r="M81" s="4"/>
      <c r="N81" s="15"/>
      <c r="O81" s="38" t="s">
        <v>2482</v>
      </c>
      <c r="P81" s="84" t="str">
        <f>IF(E75="Achieving School"," ","X")</f>
        <v xml:space="preserve"> </v>
      </c>
      <c r="Q81" s="91"/>
      <c r="R81" s="4" t="s">
        <v>6</v>
      </c>
      <c r="S81" s="4" t="s">
        <v>5</v>
      </c>
      <c r="T81" s="4" t="s">
        <v>7</v>
      </c>
      <c r="U81" s="4">
        <v>204</v>
      </c>
      <c r="V81" s="4">
        <v>81.86</v>
      </c>
      <c r="W81" s="4">
        <v>82.59</v>
      </c>
      <c r="X81" s="7">
        <f t="shared" si="63"/>
        <v>-0.73000000000000398</v>
      </c>
      <c r="Y81" s="15">
        <v>133</v>
      </c>
      <c r="Z81" s="4">
        <v>44.36</v>
      </c>
      <c r="AA81" s="4">
        <v>39.54</v>
      </c>
      <c r="AB81" s="74">
        <f t="shared" si="64"/>
        <v>4.82</v>
      </c>
      <c r="AC81" s="54"/>
    </row>
    <row r="82" spans="1:29" x14ac:dyDescent="0.25">
      <c r="A82" s="1">
        <v>302006</v>
      </c>
      <c r="B82" s="87" t="s">
        <v>2513</v>
      </c>
      <c r="C82" s="55" t="s">
        <v>397</v>
      </c>
      <c r="E82" s="42"/>
      <c r="F82" s="65" t="s">
        <v>2483</v>
      </c>
      <c r="G82" s="62"/>
      <c r="H82" s="37" t="str">
        <f>IF(V82&gt;94,"Met",IF(X82="--","n/a",IF(X82&gt;=0,"Met","Did Not Meet")))</f>
        <v>Met</v>
      </c>
      <c r="I82" s="37" t="str">
        <f>IF(V83&gt;94,"Met",IF(X83="--","n/a",IF(X83&gt;=0,"Met","Did Not Meet")))</f>
        <v>Met</v>
      </c>
      <c r="K82" s="13" t="str">
        <f>IF(Z82&gt;94,"Met",IF(AB82="--","n/a",IF(AB82&gt;=0,"Met","Did Not Meet")))</f>
        <v>Met</v>
      </c>
      <c r="L82" s="13" t="str">
        <f>IF(Z83&gt;94,"Met",IF(AB83="--","n/a",IF(AB83&gt;=0,"Met","Did Not Meet")))</f>
        <v>Met</v>
      </c>
      <c r="M82" s="5" t="s">
        <v>9</v>
      </c>
      <c r="N82" s="14" t="s">
        <v>2502</v>
      </c>
      <c r="O82" s="5"/>
      <c r="P82" s="44" t="str">
        <f t="shared" ref="P82" si="84">IF(H84="Yes",IF(I84="Yes","Yes","No"),"No")</f>
        <v>Yes</v>
      </c>
      <c r="Q82" s="93"/>
      <c r="R82" s="5" t="s">
        <v>1</v>
      </c>
      <c r="S82" s="5" t="s">
        <v>2</v>
      </c>
      <c r="T82" s="5" t="s">
        <v>3</v>
      </c>
      <c r="U82" s="5">
        <v>198</v>
      </c>
      <c r="V82" s="5">
        <v>86.87</v>
      </c>
      <c r="W82" s="5">
        <v>85.17</v>
      </c>
      <c r="X82" s="11">
        <f t="shared" si="63"/>
        <v>1.7000000000000028</v>
      </c>
      <c r="Y82" s="14">
        <v>143</v>
      </c>
      <c r="Z82" s="5">
        <v>82.52</v>
      </c>
      <c r="AA82" s="5">
        <v>74.41</v>
      </c>
      <c r="AB82" s="71">
        <f t="shared" si="64"/>
        <v>8.11</v>
      </c>
      <c r="AC82" s="36"/>
    </row>
    <row r="83" spans="1:29" ht="15.75" x14ac:dyDescent="0.25">
      <c r="A83" s="53">
        <v>302006</v>
      </c>
      <c r="B83" s="89" t="s">
        <v>2513</v>
      </c>
      <c r="C83" s="53" t="s">
        <v>397</v>
      </c>
      <c r="D83" s="49" t="s">
        <v>2498</v>
      </c>
      <c r="E83" s="34" t="str">
        <f>M82</f>
        <v>Needs Improvement School</v>
      </c>
      <c r="F83" s="65" t="s">
        <v>2484</v>
      </c>
      <c r="G83" s="62"/>
      <c r="H83" s="13" t="str">
        <f>IF(V84&gt;94,"Met",IF(X84="--","n/a",IF(X84&gt;=0,"Met","Did Not Meet")))</f>
        <v>Did Not Meet</v>
      </c>
      <c r="I83" s="13" t="str">
        <f>IF(V85&gt;94,"Met",IF(X85="--","n/a",IF(X85&gt;=0,"Met","Did Not Meet")))</f>
        <v>Did Not Meet</v>
      </c>
      <c r="K83" s="13" t="str">
        <f>IF(Z84&gt;94,"Met",IF(AB84="--","n/a",IF(AB84&gt;=0,"Met","Did Not Meet")))</f>
        <v>Met</v>
      </c>
      <c r="L83" s="13" t="str">
        <f>IF(Z85&gt;94,"Met",IF(AB85="--","n/a",IF(AB85&gt;=0,"Met","Did Not Meet")))</f>
        <v>Met</v>
      </c>
      <c r="M83" s="5"/>
      <c r="N83" s="14" t="s">
        <v>2501</v>
      </c>
      <c r="O83" s="5"/>
      <c r="P83" s="44" t="str">
        <f t="shared" ref="P83" si="85">IF(K84="Yes",IF(L84="Yes","Yes","No"),"No")</f>
        <v>Yes</v>
      </c>
      <c r="Q83" s="94" t="s">
        <v>2759</v>
      </c>
      <c r="R83" s="5" t="s">
        <v>1</v>
      </c>
      <c r="S83" s="5" t="s">
        <v>2</v>
      </c>
      <c r="T83" s="5" t="s">
        <v>7</v>
      </c>
      <c r="U83" s="5">
        <v>145</v>
      </c>
      <c r="V83" s="5">
        <v>84.14</v>
      </c>
      <c r="W83" s="5">
        <v>81.55</v>
      </c>
      <c r="X83" s="11">
        <f t="shared" si="63"/>
        <v>2.5900000000000034</v>
      </c>
      <c r="Y83" s="14">
        <v>105</v>
      </c>
      <c r="Z83" s="5">
        <v>80</v>
      </c>
      <c r="AA83" s="5">
        <v>69.989999999999995</v>
      </c>
      <c r="AB83" s="71">
        <f t="shared" si="64"/>
        <v>10.010000000000005</v>
      </c>
      <c r="AC83" s="53"/>
    </row>
    <row r="84" spans="1:29" ht="15" customHeight="1" x14ac:dyDescent="0.25">
      <c r="A84" s="53">
        <v>302006</v>
      </c>
      <c r="B84" s="89" t="s">
        <v>2513</v>
      </c>
      <c r="C84" s="53" t="s">
        <v>397</v>
      </c>
      <c r="D84" s="49" t="s">
        <v>2499</v>
      </c>
      <c r="E84" s="35" t="str">
        <f>VLOOKUP('2012 Accountability Database'!$A82,'2011 AYP'!A$2:B$1072,2)</f>
        <v xml:space="preserve"> MS (Met Standards)</v>
      </c>
      <c r="F84" s="66"/>
      <c r="G84" s="63" t="s">
        <v>2485</v>
      </c>
      <c r="H84" s="60" t="str">
        <f t="shared" ref="H84:I84" si="86">IF(H82="Met","Yes",IF(H83="Met","Yes","No"))</f>
        <v>Yes</v>
      </c>
      <c r="I84" s="60" t="str">
        <f t="shared" si="86"/>
        <v>Yes</v>
      </c>
      <c r="J84" s="42"/>
      <c r="K84" s="60" t="str">
        <f t="shared" ref="K84:L84" si="87">IF(K82="Met","Yes",IF(K83="Met","Yes","No"))</f>
        <v>Yes</v>
      </c>
      <c r="L84" s="60" t="str">
        <f t="shared" si="87"/>
        <v>Yes</v>
      </c>
      <c r="N84" s="14" t="s">
        <v>2503</v>
      </c>
      <c r="O84" s="5"/>
      <c r="P84" s="44" t="str">
        <f t="shared" ref="P84" si="88">IF(H88="Yes",IF(I88="Yes","Yes","No"),"No")</f>
        <v>No</v>
      </c>
      <c r="Q84" s="108" t="s">
        <v>2758</v>
      </c>
      <c r="R84" s="5" t="s">
        <v>1</v>
      </c>
      <c r="S84" s="1" t="s">
        <v>5</v>
      </c>
      <c r="T84" s="1" t="s">
        <v>3</v>
      </c>
      <c r="U84" s="5">
        <v>602</v>
      </c>
      <c r="V84" s="1">
        <v>84.55</v>
      </c>
      <c r="W84" s="1">
        <v>85.17</v>
      </c>
      <c r="X84" s="6">
        <f t="shared" si="63"/>
        <v>-0.62000000000000455</v>
      </c>
      <c r="Y84" s="14">
        <v>434</v>
      </c>
      <c r="Z84" s="1">
        <v>74.88</v>
      </c>
      <c r="AA84" s="1">
        <v>74.41</v>
      </c>
      <c r="AB84" s="71">
        <f t="shared" si="64"/>
        <v>0.46999999999999886</v>
      </c>
      <c r="AC84" s="53"/>
    </row>
    <row r="85" spans="1:29" x14ac:dyDescent="0.25">
      <c r="A85" s="53">
        <v>302006</v>
      </c>
      <c r="B85" s="89" t="s">
        <v>2513</v>
      </c>
      <c r="C85" s="53" t="s">
        <v>397</v>
      </c>
      <c r="D85" s="49" t="s">
        <v>2507</v>
      </c>
      <c r="E85" s="47">
        <f>VLOOKUP('2012 Accountability Database'!A82,Dems1112!$A$2:$G$1082,3)</f>
        <v>0.05</v>
      </c>
      <c r="F85" s="66"/>
      <c r="G85" s="52"/>
      <c r="N85" s="14" t="s">
        <v>2504</v>
      </c>
      <c r="O85" s="5"/>
      <c r="P85" s="44" t="str">
        <f t="shared" ref="P85" si="89">IF(K88="Yes",IF(L88="Yes","Yes","No"),"No")</f>
        <v>No</v>
      </c>
      <c r="Q85" s="108"/>
      <c r="R85" s="5" t="s">
        <v>1</v>
      </c>
      <c r="S85" s="1" t="s">
        <v>5</v>
      </c>
      <c r="T85" s="1" t="s">
        <v>7</v>
      </c>
      <c r="U85" s="5">
        <v>435</v>
      </c>
      <c r="V85" s="1">
        <v>80.459999999999994</v>
      </c>
      <c r="W85" s="1">
        <v>81.55</v>
      </c>
      <c r="X85" s="6">
        <f t="shared" si="63"/>
        <v>-1.0900000000000034</v>
      </c>
      <c r="Y85" s="14">
        <v>303</v>
      </c>
      <c r="Z85" s="1">
        <v>70.63</v>
      </c>
      <c r="AA85" s="1">
        <v>69.989999999999995</v>
      </c>
      <c r="AB85" s="71">
        <f t="shared" si="64"/>
        <v>0.64000000000000057</v>
      </c>
      <c r="AC85" s="53"/>
    </row>
    <row r="86" spans="1:29" x14ac:dyDescent="0.25">
      <c r="A86" s="53">
        <v>302006</v>
      </c>
      <c r="B86" s="89" t="s">
        <v>2513</v>
      </c>
      <c r="C86" s="53" t="s">
        <v>397</v>
      </c>
      <c r="D86" s="50" t="s">
        <v>2508</v>
      </c>
      <c r="E86" s="47">
        <f>VLOOKUP('2012 Accountability Database'!A82,Dems1112!$A$2:$G$1082,4)</f>
        <v>0.74</v>
      </c>
      <c r="F86" s="65" t="s">
        <v>2486</v>
      </c>
      <c r="G86" s="62"/>
      <c r="H86" s="13" t="str">
        <f>IF(V86&gt;94,"Met",IF(X86="--","n/a",IF(X86&gt;=0,"Met","Did Not Meet")))</f>
        <v>Did Not Meet</v>
      </c>
      <c r="I86" s="13" t="str">
        <f>IF(V87&gt;94,"Met",IF(X87="--","n/a",IF(X87&gt;=0,"Met","Did Not Meet")))</f>
        <v>Did Not Meet</v>
      </c>
      <c r="J86" s="13"/>
      <c r="K86" s="13" t="str">
        <f>IF(Z86&gt;94,"Met",IF(AB86="--","n/a",IF(AB86&gt;=0,"Met","Did Not Meet")))</f>
        <v>Did Not Meet</v>
      </c>
      <c r="L86" s="13" t="str">
        <f>IF(Z87&gt;94,"Met",IF(AB87="--","n/a",IF(AB87&gt;=0,"Met","Did Not Meet")))</f>
        <v>Did Not Meet</v>
      </c>
      <c r="N86" s="68" t="s">
        <v>2497</v>
      </c>
      <c r="O86" s="35"/>
      <c r="P86" s="44"/>
      <c r="Q86" s="108"/>
      <c r="R86" s="5" t="s">
        <v>6</v>
      </c>
      <c r="S86" s="1" t="s">
        <v>2</v>
      </c>
      <c r="T86" s="1" t="s">
        <v>3</v>
      </c>
      <c r="U86" s="5">
        <v>198</v>
      </c>
      <c r="V86" s="1">
        <v>90.4</v>
      </c>
      <c r="W86" s="1">
        <v>95.06</v>
      </c>
      <c r="X86" s="6">
        <f t="shared" si="63"/>
        <v>-4.6599999999999966</v>
      </c>
      <c r="Y86" s="14">
        <v>143</v>
      </c>
      <c r="Z86" s="1">
        <v>72.73</v>
      </c>
      <c r="AA86" s="1">
        <v>87.5</v>
      </c>
      <c r="AB86" s="72">
        <f t="shared" si="64"/>
        <v>-14.769999999999996</v>
      </c>
      <c r="AC86" s="53"/>
    </row>
    <row r="87" spans="1:29" x14ac:dyDescent="0.25">
      <c r="A87" s="53">
        <v>302006</v>
      </c>
      <c r="B87" s="89" t="s">
        <v>2513</v>
      </c>
      <c r="C87" s="53" t="s">
        <v>397</v>
      </c>
      <c r="D87" s="50" t="s">
        <v>974</v>
      </c>
      <c r="E87" s="47" t="str">
        <f>VLOOKUP('2012 Accountability Database'!A82,Dems1112!$A$2:$G$1082,5)</f>
        <v>K-6</v>
      </c>
      <c r="F87" s="65" t="s">
        <v>2487</v>
      </c>
      <c r="G87" s="62"/>
      <c r="H87" s="13" t="str">
        <f>IF(V88&gt;94,"Met",IF(X88="--","n/a",IF(X88&gt;=0,"Met","Did Not Meet")))</f>
        <v>Did Not Meet</v>
      </c>
      <c r="I87" s="13" t="str">
        <f>IF(V89&gt;94,"Met",IF(X89="--","n/a",IF(X89&gt;=0,"Met","Did Not Meet")))</f>
        <v>Did Not Meet</v>
      </c>
      <c r="J87" s="13"/>
      <c r="K87" s="13" t="str">
        <f>IF(Z88&gt;94,"Met",IF(AB88="--","n/a",IF(AB88&gt;=0,"Met","Did Not Meet")))</f>
        <v>Did Not Meet</v>
      </c>
      <c r="L87" s="13" t="str">
        <f>IF(Z89&gt;94,"Met",IF(AB89="--","n/a",IF(AB89&gt;=0,"Met","Did Not Meet")))</f>
        <v>Did Not Meet</v>
      </c>
      <c r="N87" s="14"/>
      <c r="O87" s="35" t="s">
        <v>2506</v>
      </c>
      <c r="P87" s="83" t="str">
        <f t="shared" ref="P87" si="90">IF(P82="No"," ", IF(P84="No"," ",IF(P83="No", " ",IF(P85="No"," ","X"))))</f>
        <v xml:space="preserve"> </v>
      </c>
      <c r="Q87" s="108"/>
      <c r="R87" s="5" t="s">
        <v>6</v>
      </c>
      <c r="S87" s="1" t="s">
        <v>2</v>
      </c>
      <c r="T87" s="1" t="s">
        <v>7</v>
      </c>
      <c r="U87" s="5">
        <v>145</v>
      </c>
      <c r="V87" s="1">
        <v>87.59</v>
      </c>
      <c r="W87" s="1">
        <v>93.46</v>
      </c>
      <c r="X87" s="6">
        <f t="shared" si="63"/>
        <v>-5.8699999999999903</v>
      </c>
      <c r="Y87" s="14">
        <v>105</v>
      </c>
      <c r="Z87" s="1">
        <v>71.430000000000007</v>
      </c>
      <c r="AA87" s="1">
        <v>86.21</v>
      </c>
      <c r="AB87" s="72">
        <f t="shared" si="64"/>
        <v>-14.779999999999987</v>
      </c>
      <c r="AC87" s="53"/>
    </row>
    <row r="88" spans="1:29" ht="15.75" x14ac:dyDescent="0.25">
      <c r="A88" s="53">
        <v>302006</v>
      </c>
      <c r="B88" s="89" t="s">
        <v>2513</v>
      </c>
      <c r="C88" s="53" t="s">
        <v>397</v>
      </c>
      <c r="D88" s="50" t="s">
        <v>975</v>
      </c>
      <c r="E88" s="48" t="str">
        <f>VLOOKUP('2012 Accountability Database'!A82,Dems1112!$A$2:$G$1082,6)</f>
        <v>1 (Northwest AR)</v>
      </c>
      <c r="F88" s="66"/>
      <c r="G88" s="63" t="s">
        <v>2488</v>
      </c>
      <c r="H88" s="61" t="str">
        <f t="shared" ref="H88:I88" si="91">IF(H86="Met","Yes",IF(H87="Met","Yes","No"))</f>
        <v>No</v>
      </c>
      <c r="I88" s="61" t="str">
        <f t="shared" si="91"/>
        <v>No</v>
      </c>
      <c r="J88" s="55"/>
      <c r="K88" s="61" t="str">
        <f t="shared" ref="K88:L88" si="92">IF(K86="Met","Yes",IF(K87="Met","Yes","No"))</f>
        <v>No</v>
      </c>
      <c r="L88" s="61" t="str">
        <f t="shared" si="92"/>
        <v>No</v>
      </c>
      <c r="N88" s="14"/>
      <c r="O88" s="35" t="s">
        <v>2505</v>
      </c>
      <c r="P88" s="83" t="str">
        <f t="shared" ref="P88" si="93">IF(P87="X"," ",IF(P89="X"," ","X"))</f>
        <v xml:space="preserve"> </v>
      </c>
      <c r="Q88" s="94" t="s">
        <v>2759</v>
      </c>
      <c r="R88" s="5" t="s">
        <v>6</v>
      </c>
      <c r="S88" s="1" t="s">
        <v>5</v>
      </c>
      <c r="T88" s="1" t="s">
        <v>3</v>
      </c>
      <c r="U88" s="5">
        <v>602</v>
      </c>
      <c r="V88" s="1">
        <v>92.03</v>
      </c>
      <c r="W88" s="1">
        <v>95.06</v>
      </c>
      <c r="X88" s="6">
        <f t="shared" si="63"/>
        <v>-3.0300000000000011</v>
      </c>
      <c r="Y88" s="14">
        <v>434</v>
      </c>
      <c r="Z88" s="1">
        <v>79.95</v>
      </c>
      <c r="AA88" s="1">
        <v>87.5</v>
      </c>
      <c r="AB88" s="72">
        <f t="shared" si="64"/>
        <v>-7.5499999999999972</v>
      </c>
      <c r="AC88" s="53"/>
    </row>
    <row r="89" spans="1:29" x14ac:dyDescent="0.25">
      <c r="A89" s="54">
        <v>302006</v>
      </c>
      <c r="B89" s="90" t="s">
        <v>2513</v>
      </c>
      <c r="C89" s="54" t="s">
        <v>397</v>
      </c>
      <c r="D89" s="4"/>
      <c r="E89" s="4"/>
      <c r="F89" s="67"/>
      <c r="G89" s="64"/>
      <c r="H89" s="43"/>
      <c r="I89" s="43"/>
      <c r="J89" s="43"/>
      <c r="K89" s="43"/>
      <c r="L89" s="43"/>
      <c r="M89" s="4"/>
      <c r="N89" s="15"/>
      <c r="O89" s="38" t="s">
        <v>2482</v>
      </c>
      <c r="P89" s="84" t="str">
        <f>IF(E83="Achieving School"," ","X")</f>
        <v>X</v>
      </c>
      <c r="Q89" s="91"/>
      <c r="R89" s="4" t="s">
        <v>6</v>
      </c>
      <c r="S89" s="4" t="s">
        <v>5</v>
      </c>
      <c r="T89" s="4" t="s">
        <v>7</v>
      </c>
      <c r="U89" s="4">
        <v>435</v>
      </c>
      <c r="V89" s="4">
        <v>89.66</v>
      </c>
      <c r="W89" s="4">
        <v>93.46</v>
      </c>
      <c r="X89" s="7">
        <f t="shared" si="63"/>
        <v>-3.7999999999999972</v>
      </c>
      <c r="Y89" s="15">
        <v>303</v>
      </c>
      <c r="Z89" s="4">
        <v>77.23</v>
      </c>
      <c r="AA89" s="4">
        <v>86.21</v>
      </c>
      <c r="AB89" s="73">
        <f t="shared" si="64"/>
        <v>-8.9799999999999898</v>
      </c>
      <c r="AC89" s="54"/>
    </row>
    <row r="90" spans="1:29" x14ac:dyDescent="0.25">
      <c r="A90" s="1">
        <v>303013</v>
      </c>
      <c r="B90" s="87" t="s">
        <v>2514</v>
      </c>
      <c r="C90" s="55" t="s">
        <v>690</v>
      </c>
      <c r="E90" s="42"/>
      <c r="F90" s="65" t="s">
        <v>2483</v>
      </c>
      <c r="G90" s="62"/>
      <c r="H90" s="37" t="str">
        <f>IF(V90&gt;94,"Met",IF(X90="--","n/a",IF(X90&gt;=0,"Met","Did Not Meet")))</f>
        <v>Met</v>
      </c>
      <c r="I90" s="37" t="str">
        <f>IF(V91&gt;94,"Met",IF(X91="--","n/a",IF(X91&gt;=0,"Met","Did Not Meet")))</f>
        <v>Met</v>
      </c>
      <c r="K90" s="13" t="str">
        <f>IF(Z90&gt;94,"Met",IF(AB90="--","n/a",IF(AB90&gt;=0,"Met","Did Not Meet")))</f>
        <v>Did Not Meet</v>
      </c>
      <c r="L90" s="13" t="str">
        <f>IF(Z91&gt;94,"Met",IF(AB91="--","n/a",IF(AB91&gt;=0,"Met","Did Not Meet")))</f>
        <v>Did Not Meet</v>
      </c>
      <c r="M90" s="26" t="s">
        <v>9</v>
      </c>
      <c r="N90" s="14" t="s">
        <v>2502</v>
      </c>
      <c r="O90" s="5"/>
      <c r="P90" s="44" t="str">
        <f t="shared" ref="P90" si="94">IF(H92="Yes",IF(I92="Yes","Yes","No"),"No")</f>
        <v>Yes</v>
      </c>
      <c r="Q90" s="93"/>
      <c r="R90" s="26" t="s">
        <v>1</v>
      </c>
      <c r="S90" s="26" t="s">
        <v>2</v>
      </c>
      <c r="T90" s="26" t="s">
        <v>3</v>
      </c>
      <c r="U90" s="26">
        <v>859</v>
      </c>
      <c r="V90" s="26">
        <v>91.27</v>
      </c>
      <c r="W90" s="26">
        <v>88.34</v>
      </c>
      <c r="X90" s="27">
        <f t="shared" si="63"/>
        <v>2.9299999999999926</v>
      </c>
      <c r="Y90" s="31">
        <v>539</v>
      </c>
      <c r="Z90" s="26">
        <v>87.76</v>
      </c>
      <c r="AA90" s="26">
        <v>88.56</v>
      </c>
      <c r="AB90" s="75">
        <f t="shared" si="64"/>
        <v>-0.79999999999999716</v>
      </c>
      <c r="AC90" s="36"/>
    </row>
    <row r="91" spans="1:29" ht="15.75" x14ac:dyDescent="0.25">
      <c r="A91" s="53">
        <v>303013</v>
      </c>
      <c r="B91" s="89" t="s">
        <v>2514</v>
      </c>
      <c r="C91" s="53" t="s">
        <v>690</v>
      </c>
      <c r="D91" s="49" t="s">
        <v>2498</v>
      </c>
      <c r="E91" s="34" t="str">
        <f>M90</f>
        <v>Needs Improvement School</v>
      </c>
      <c r="F91" s="65" t="s">
        <v>2484</v>
      </c>
      <c r="G91" s="62"/>
      <c r="H91" s="13" t="str">
        <f>IF(V92&gt;94,"Met",IF(X92="--","n/a",IF(X92&gt;=0,"Met","Did Not Meet")))</f>
        <v>Met</v>
      </c>
      <c r="I91" s="13" t="str">
        <f>IF(V93&gt;94,"Met",IF(X93="--","n/a",IF(X93&gt;=0,"Met","Did Not Meet")))</f>
        <v>Met</v>
      </c>
      <c r="K91" s="13" t="str">
        <f>IF(Z92&gt;94,"Met",IF(AB92="--","n/a",IF(AB92&gt;=0,"Met","Did Not Meet")))</f>
        <v>Did Not Meet</v>
      </c>
      <c r="L91" s="13" t="str">
        <f>IF(Z93&gt;94,"Met",IF(AB93="--","n/a",IF(AB93&gt;=0,"Met","Did Not Meet")))</f>
        <v>Did Not Meet</v>
      </c>
      <c r="M91" s="26"/>
      <c r="N91" s="14" t="s">
        <v>2501</v>
      </c>
      <c r="O91" s="5"/>
      <c r="P91" s="44" t="str">
        <f t="shared" ref="P91" si="95">IF(K92="Yes",IF(L92="Yes","Yes","No"),"No")</f>
        <v>No</v>
      </c>
      <c r="Q91" s="94" t="s">
        <v>2759</v>
      </c>
      <c r="R91" s="26" t="s">
        <v>1</v>
      </c>
      <c r="S91" s="26" t="s">
        <v>2</v>
      </c>
      <c r="T91" s="26" t="s">
        <v>7</v>
      </c>
      <c r="U91" s="26">
        <v>508</v>
      </c>
      <c r="V91" s="26">
        <v>87.4</v>
      </c>
      <c r="W91" s="26">
        <v>83.79</v>
      </c>
      <c r="X91" s="27">
        <f t="shared" si="63"/>
        <v>3.6099999999999994</v>
      </c>
      <c r="Y91" s="32">
        <v>311</v>
      </c>
      <c r="Z91" s="26">
        <v>85.53</v>
      </c>
      <c r="AA91" s="26">
        <v>85.96</v>
      </c>
      <c r="AB91" s="75">
        <f t="shared" si="64"/>
        <v>-0.42999999999999261</v>
      </c>
      <c r="AC91" s="53"/>
    </row>
    <row r="92" spans="1:29" ht="15" customHeight="1" x14ac:dyDescent="0.25">
      <c r="A92" s="53">
        <v>303013</v>
      </c>
      <c r="B92" s="89" t="s">
        <v>2514</v>
      </c>
      <c r="C92" s="53" t="s">
        <v>690</v>
      </c>
      <c r="D92" s="49" t="s">
        <v>2499</v>
      </c>
      <c r="E92" s="35" t="str">
        <f>VLOOKUP('2012 Accountability Database'!$A90,'2011 AYP'!A$2:B$1072,2)</f>
        <v>SI_1 (School Improvement Year 1)</v>
      </c>
      <c r="F92" s="66"/>
      <c r="G92" s="63" t="s">
        <v>2485</v>
      </c>
      <c r="H92" s="60" t="str">
        <f t="shared" ref="H92:I92" si="96">IF(H90="Met","Yes",IF(H91="Met","Yes","No"))</f>
        <v>Yes</v>
      </c>
      <c r="I92" s="60" t="str">
        <f t="shared" si="96"/>
        <v>Yes</v>
      </c>
      <c r="J92" s="42"/>
      <c r="K92" s="60" t="str">
        <f t="shared" ref="K92:L92" si="97">IF(K90="Met","Yes",IF(K91="Met","Yes","No"))</f>
        <v>No</v>
      </c>
      <c r="L92" s="60" t="str">
        <f t="shared" si="97"/>
        <v>No</v>
      </c>
      <c r="M92" s="26"/>
      <c r="N92" s="14" t="s">
        <v>2503</v>
      </c>
      <c r="O92" s="5"/>
      <c r="P92" s="44" t="str">
        <f t="shared" ref="P92" si="98">IF(H96="Yes",IF(I96="Yes","Yes","No"),"No")</f>
        <v>No</v>
      </c>
      <c r="Q92" s="108" t="s">
        <v>2758</v>
      </c>
      <c r="R92" s="26" t="s">
        <v>1</v>
      </c>
      <c r="S92" s="26" t="s">
        <v>5</v>
      </c>
      <c r="T92" s="26" t="s">
        <v>3</v>
      </c>
      <c r="U92" s="26">
        <v>1724</v>
      </c>
      <c r="V92" s="26">
        <v>89.27</v>
      </c>
      <c r="W92" s="26">
        <v>88.34</v>
      </c>
      <c r="X92" s="27">
        <f t="shared" si="63"/>
        <v>0.92999999999999261</v>
      </c>
      <c r="Y92" s="32">
        <v>1084</v>
      </c>
      <c r="Z92" s="26">
        <v>87.64</v>
      </c>
      <c r="AA92" s="26">
        <v>88.56</v>
      </c>
      <c r="AB92" s="75">
        <f t="shared" si="64"/>
        <v>-0.92000000000000171</v>
      </c>
      <c r="AC92" s="53"/>
    </row>
    <row r="93" spans="1:29" x14ac:dyDescent="0.25">
      <c r="A93" s="53">
        <v>303013</v>
      </c>
      <c r="B93" s="89" t="s">
        <v>2514</v>
      </c>
      <c r="C93" s="53" t="s">
        <v>690</v>
      </c>
      <c r="D93" s="49" t="s">
        <v>2507</v>
      </c>
      <c r="E93" s="47">
        <f>VLOOKUP('2012 Accountability Database'!A90,Dems1112!$A$2:$G$1082,3)</f>
        <v>0.08</v>
      </c>
      <c r="F93" s="66"/>
      <c r="G93" s="52"/>
      <c r="M93" s="26"/>
      <c r="N93" s="14" t="s">
        <v>2504</v>
      </c>
      <c r="O93" s="5"/>
      <c r="P93" s="44" t="str">
        <f t="shared" ref="P93" si="99">IF(K96="Yes",IF(L96="Yes","Yes","No"),"No")</f>
        <v>No</v>
      </c>
      <c r="Q93" s="108"/>
      <c r="R93" s="26" t="s">
        <v>1</v>
      </c>
      <c r="S93" s="26" t="s">
        <v>5</v>
      </c>
      <c r="T93" s="26" t="s">
        <v>7</v>
      </c>
      <c r="U93" s="26">
        <v>1034</v>
      </c>
      <c r="V93" s="26">
        <v>84.82</v>
      </c>
      <c r="W93" s="26">
        <v>83.79</v>
      </c>
      <c r="X93" s="27">
        <f t="shared" si="63"/>
        <v>1.0299999999999869</v>
      </c>
      <c r="Y93" s="32">
        <v>644</v>
      </c>
      <c r="Z93" s="26">
        <v>85.09</v>
      </c>
      <c r="AA93" s="26">
        <v>85.96</v>
      </c>
      <c r="AB93" s="75">
        <f t="shared" si="64"/>
        <v>-0.86999999999999034</v>
      </c>
      <c r="AC93" s="53"/>
    </row>
    <row r="94" spans="1:29" x14ac:dyDescent="0.25">
      <c r="A94" s="53">
        <v>303013</v>
      </c>
      <c r="B94" s="89" t="s">
        <v>2514</v>
      </c>
      <c r="C94" s="53" t="s">
        <v>690</v>
      </c>
      <c r="D94" s="50" t="s">
        <v>2508</v>
      </c>
      <c r="E94" s="47">
        <f>VLOOKUP('2012 Accountability Database'!A90,Dems1112!$A$2:$G$1082,4)</f>
        <v>0.59</v>
      </c>
      <c r="F94" s="65" t="s">
        <v>2486</v>
      </c>
      <c r="G94" s="62"/>
      <c r="H94" s="13" t="str">
        <f>IF(V94&gt;94,"Met",IF(X94="--","n/a",IF(X94&gt;=0,"Met","Did Not Meet")))</f>
        <v>Did Not Meet</v>
      </c>
      <c r="I94" s="13" t="str">
        <f>IF(V95&gt;94,"Met",IF(X95="--","n/a",IF(X95&gt;=0,"Met","Did Not Meet")))</f>
        <v>Did Not Meet</v>
      </c>
      <c r="J94" s="13"/>
      <c r="K94" s="13" t="str">
        <f>IF(Z94&gt;94,"Met",IF(AB94="--","n/a",IF(AB94&gt;=0,"Met","Did Not Meet")))</f>
        <v>Did Not Meet</v>
      </c>
      <c r="L94" s="13" t="str">
        <f>IF(Z95&gt;94,"Met",IF(AB95="--","n/a",IF(AB95&gt;=0,"Met","Did Not Meet")))</f>
        <v>Did Not Meet</v>
      </c>
      <c r="M94" s="26"/>
      <c r="N94" s="68" t="s">
        <v>2497</v>
      </c>
      <c r="O94" s="35"/>
      <c r="P94" s="44"/>
      <c r="Q94" s="108"/>
      <c r="R94" s="26" t="s">
        <v>6</v>
      </c>
      <c r="S94" s="26" t="s">
        <v>2</v>
      </c>
      <c r="T94" s="26" t="s">
        <v>3</v>
      </c>
      <c r="U94" s="26">
        <v>859</v>
      </c>
      <c r="V94" s="26">
        <v>89.17</v>
      </c>
      <c r="W94" s="26">
        <v>91.1</v>
      </c>
      <c r="X94" s="28">
        <f t="shared" si="63"/>
        <v>-1.9299999999999926</v>
      </c>
      <c r="Y94" s="32">
        <v>539</v>
      </c>
      <c r="Z94" s="26">
        <v>64.19</v>
      </c>
      <c r="AA94" s="26">
        <v>78.81</v>
      </c>
      <c r="AB94" s="75">
        <f t="shared" si="64"/>
        <v>-14.620000000000005</v>
      </c>
      <c r="AC94" s="53"/>
    </row>
    <row r="95" spans="1:29" x14ac:dyDescent="0.25">
      <c r="A95" s="53">
        <v>303013</v>
      </c>
      <c r="B95" s="89" t="s">
        <v>2514</v>
      </c>
      <c r="C95" s="53" t="s">
        <v>690</v>
      </c>
      <c r="D95" s="50" t="s">
        <v>974</v>
      </c>
      <c r="E95" s="47" t="str">
        <f>VLOOKUP('2012 Accountability Database'!A90,Dems1112!$A$2:$G$1082,5)</f>
        <v>1-2</v>
      </c>
      <c r="F95" s="65" t="s">
        <v>2487</v>
      </c>
      <c r="G95" s="62"/>
      <c r="H95" s="13" t="str">
        <f>IF(V96&gt;94,"Met",IF(X96="--","n/a",IF(X96&gt;=0,"Met","Did Not Meet")))</f>
        <v>Did Not Meet</v>
      </c>
      <c r="I95" s="13" t="str">
        <f>IF(V97&gt;94,"Met",IF(X97="--","n/a",IF(X97&gt;=0,"Met","Did Not Meet")))</f>
        <v>Did Not Meet</v>
      </c>
      <c r="J95" s="13"/>
      <c r="K95" s="13" t="str">
        <f>IF(Z96&gt;94,"Met",IF(AB96="--","n/a",IF(AB96&gt;=0,"Met","Did Not Meet")))</f>
        <v>Did Not Meet</v>
      </c>
      <c r="L95" s="13" t="str">
        <f>IF(Z97&gt;94,"Met",IF(AB97="--","n/a",IF(AB97&gt;=0,"Met","Did Not Meet")))</f>
        <v>Did Not Meet</v>
      </c>
      <c r="M95" s="26"/>
      <c r="N95" s="14"/>
      <c r="O95" s="35" t="s">
        <v>2506</v>
      </c>
      <c r="P95" s="83" t="str">
        <f t="shared" ref="P95" si="100">IF(P90="No"," ", IF(P92="No"," ",IF(P91="No", " ",IF(P93="No"," ","X"))))</f>
        <v xml:space="preserve"> </v>
      </c>
      <c r="Q95" s="108"/>
      <c r="R95" s="26" t="s">
        <v>6</v>
      </c>
      <c r="S95" s="26" t="s">
        <v>2</v>
      </c>
      <c r="T95" s="26" t="s">
        <v>7</v>
      </c>
      <c r="U95" s="26">
        <v>508</v>
      </c>
      <c r="V95" s="26">
        <v>84.65</v>
      </c>
      <c r="W95" s="26">
        <v>86.93</v>
      </c>
      <c r="X95" s="28">
        <f t="shared" si="63"/>
        <v>-2.2800000000000011</v>
      </c>
      <c r="Y95" s="32">
        <v>311</v>
      </c>
      <c r="Z95" s="26">
        <v>56.91</v>
      </c>
      <c r="AA95" s="26">
        <v>75.22</v>
      </c>
      <c r="AB95" s="75">
        <f t="shared" si="64"/>
        <v>-18.310000000000002</v>
      </c>
      <c r="AC95" s="53"/>
    </row>
    <row r="96" spans="1:29" ht="15.75" x14ac:dyDescent="0.25">
      <c r="A96" s="53">
        <v>303013</v>
      </c>
      <c r="B96" s="89" t="s">
        <v>2514</v>
      </c>
      <c r="C96" s="53" t="s">
        <v>690</v>
      </c>
      <c r="D96" s="50" t="s">
        <v>975</v>
      </c>
      <c r="E96" s="48" t="str">
        <f>VLOOKUP('2012 Accountability Database'!A90,Dems1112!$A$2:$G$1082,6)</f>
        <v>1 (Northwest AR)</v>
      </c>
      <c r="F96" s="66"/>
      <c r="G96" s="63" t="s">
        <v>2488</v>
      </c>
      <c r="H96" s="61" t="str">
        <f t="shared" ref="H96:I96" si="101">IF(H94="Met","Yes",IF(H95="Met","Yes","No"))</f>
        <v>No</v>
      </c>
      <c r="I96" s="61" t="str">
        <f t="shared" si="101"/>
        <v>No</v>
      </c>
      <c r="J96" s="55"/>
      <c r="K96" s="61" t="str">
        <f t="shared" ref="K96:L96" si="102">IF(K94="Met","Yes",IF(K95="Met","Yes","No"))</f>
        <v>No</v>
      </c>
      <c r="L96" s="61" t="str">
        <f t="shared" si="102"/>
        <v>No</v>
      </c>
      <c r="M96" s="26"/>
      <c r="N96" s="14"/>
      <c r="O96" s="35" t="s">
        <v>2505</v>
      </c>
      <c r="P96" s="83" t="str">
        <f t="shared" ref="P96" si="103">IF(P95="X"," ",IF(P97="X"," ","X"))</f>
        <v xml:space="preserve"> </v>
      </c>
      <c r="Q96" s="94" t="s">
        <v>2759</v>
      </c>
      <c r="R96" s="26" t="s">
        <v>6</v>
      </c>
      <c r="S96" s="26" t="s">
        <v>5</v>
      </c>
      <c r="T96" s="26" t="s">
        <v>3</v>
      </c>
      <c r="U96" s="26">
        <v>1724</v>
      </c>
      <c r="V96" s="26">
        <v>89.73</v>
      </c>
      <c r="W96" s="26">
        <v>91.1</v>
      </c>
      <c r="X96" s="28">
        <f t="shared" si="63"/>
        <v>-1.3699999999999903</v>
      </c>
      <c r="Y96" s="32">
        <v>1084</v>
      </c>
      <c r="Z96" s="26">
        <v>70.569999999999993</v>
      </c>
      <c r="AA96" s="26">
        <v>78.81</v>
      </c>
      <c r="AB96" s="75">
        <f t="shared" si="64"/>
        <v>-8.2400000000000091</v>
      </c>
      <c r="AC96" s="53"/>
    </row>
    <row r="97" spans="1:29" x14ac:dyDescent="0.25">
      <c r="A97" s="54">
        <v>303013</v>
      </c>
      <c r="B97" s="90" t="s">
        <v>2514</v>
      </c>
      <c r="C97" s="54" t="s">
        <v>690</v>
      </c>
      <c r="D97" s="4"/>
      <c r="E97" s="4"/>
      <c r="F97" s="67"/>
      <c r="G97" s="64"/>
      <c r="H97" s="43"/>
      <c r="I97" s="43"/>
      <c r="J97" s="43"/>
      <c r="K97" s="43"/>
      <c r="L97" s="43"/>
      <c r="M97" s="29"/>
      <c r="N97" s="15"/>
      <c r="O97" s="38" t="s">
        <v>2482</v>
      </c>
      <c r="P97" s="84" t="str">
        <f>IF(E91="Achieving School"," ","X")</f>
        <v>X</v>
      </c>
      <c r="Q97" s="91"/>
      <c r="R97" s="29" t="s">
        <v>6</v>
      </c>
      <c r="S97" s="29" t="s">
        <v>5</v>
      </c>
      <c r="T97" s="29" t="s">
        <v>7</v>
      </c>
      <c r="U97" s="29">
        <v>1034</v>
      </c>
      <c r="V97" s="29">
        <v>85.2</v>
      </c>
      <c r="W97" s="29">
        <v>86.93</v>
      </c>
      <c r="X97" s="30">
        <f t="shared" si="63"/>
        <v>-1.730000000000004</v>
      </c>
      <c r="Y97" s="33">
        <v>644</v>
      </c>
      <c r="Z97" s="29">
        <v>65.22</v>
      </c>
      <c r="AA97" s="29">
        <v>75.22</v>
      </c>
      <c r="AB97" s="76">
        <f t="shared" si="64"/>
        <v>-10</v>
      </c>
      <c r="AC97" s="54"/>
    </row>
    <row r="98" spans="1:29" x14ac:dyDescent="0.25">
      <c r="A98" s="1">
        <v>303014</v>
      </c>
      <c r="B98" s="87" t="s">
        <v>2514</v>
      </c>
      <c r="C98" s="55" t="s">
        <v>691</v>
      </c>
      <c r="E98" s="42"/>
      <c r="F98" s="65" t="s">
        <v>2483</v>
      </c>
      <c r="G98" s="62"/>
      <c r="H98" s="37" t="str">
        <f>IF(V98&gt;94,"Met",IF(X98="--","n/a",IF(X98&gt;=0,"Met","Did Not Meet")))</f>
        <v>Met</v>
      </c>
      <c r="I98" s="37" t="str">
        <f>IF(V99&gt;94,"Met",IF(X99="--","n/a",IF(X99&gt;=0,"Met","Did Not Meet")))</f>
        <v>Met</v>
      </c>
      <c r="K98" s="13" t="str">
        <f>IF(Z98&gt;94,"Met",IF(AB98="--","n/a",IF(AB98&gt;=0,"Met","Did Not Meet")))</f>
        <v>Met</v>
      </c>
      <c r="L98" s="13" t="str">
        <f>IF(Z99&gt;94,"Met",IF(AB99="--","n/a",IF(AB99&gt;=0,"Met","Did Not Meet")))</f>
        <v>Met</v>
      </c>
      <c r="M98" s="1" t="s">
        <v>4</v>
      </c>
      <c r="N98" s="14" t="s">
        <v>2502</v>
      </c>
      <c r="O98" s="5"/>
      <c r="P98" s="44" t="str">
        <f t="shared" ref="P98" si="104">IF(H100="Yes",IF(I100="Yes","Yes","No"),"No")</f>
        <v>Yes</v>
      </c>
      <c r="Q98" s="93"/>
      <c r="R98" s="5" t="s">
        <v>1</v>
      </c>
      <c r="S98" s="1" t="s">
        <v>2</v>
      </c>
      <c r="T98" s="1" t="s">
        <v>3</v>
      </c>
      <c r="U98" s="5">
        <v>584</v>
      </c>
      <c r="V98" s="1">
        <v>83.9</v>
      </c>
      <c r="W98" s="1">
        <v>78.34</v>
      </c>
      <c r="X98" s="9">
        <f t="shared" si="63"/>
        <v>5.5600000000000023</v>
      </c>
      <c r="Y98" s="14">
        <v>548</v>
      </c>
      <c r="Z98" s="1">
        <v>86.31</v>
      </c>
      <c r="AA98" s="1">
        <v>77.83</v>
      </c>
      <c r="AB98" s="71">
        <f t="shared" si="64"/>
        <v>8.480000000000004</v>
      </c>
      <c r="AC98" s="36"/>
    </row>
    <row r="99" spans="1:29" ht="15.75" x14ac:dyDescent="0.25">
      <c r="A99" s="53">
        <v>303014</v>
      </c>
      <c r="B99" s="89" t="s">
        <v>2514</v>
      </c>
      <c r="C99" s="53" t="s">
        <v>691</v>
      </c>
      <c r="D99" s="49" t="s">
        <v>2498</v>
      </c>
      <c r="E99" s="34" t="str">
        <f>M98</f>
        <v>Achieving School</v>
      </c>
      <c r="F99" s="65" t="s">
        <v>2484</v>
      </c>
      <c r="G99" s="62"/>
      <c r="H99" s="13" t="str">
        <f>IF(V100&gt;94,"Met",IF(X100="--","n/a",IF(X100&gt;=0,"Met","Did Not Meet")))</f>
        <v>Met</v>
      </c>
      <c r="I99" s="13" t="str">
        <f>IF(V101&gt;94,"Met",IF(X101="--","n/a",IF(X101&gt;=0,"Met","Did Not Meet")))</f>
        <v>Met</v>
      </c>
      <c r="K99" s="13" t="str">
        <f>IF(Z100&gt;94,"Met",IF(AB100="--","n/a",IF(AB100&gt;=0,"Met","Did Not Meet")))</f>
        <v>Met</v>
      </c>
      <c r="L99" s="13" t="str">
        <f>IF(Z101&gt;94,"Met",IF(AB101="--","n/a",IF(AB101&gt;=0,"Met","Did Not Meet")))</f>
        <v>Met</v>
      </c>
      <c r="N99" s="14" t="s">
        <v>2501</v>
      </c>
      <c r="O99" s="5"/>
      <c r="P99" s="44" t="str">
        <f t="shared" ref="P99" si="105">IF(K100="Yes",IF(L100="Yes","Yes","No"),"No")</f>
        <v>Yes</v>
      </c>
      <c r="Q99" s="94" t="s">
        <v>2759</v>
      </c>
      <c r="R99" s="5" t="s">
        <v>1</v>
      </c>
      <c r="S99" s="1" t="s">
        <v>2</v>
      </c>
      <c r="T99" s="1" t="s">
        <v>7</v>
      </c>
      <c r="U99" s="5">
        <v>333</v>
      </c>
      <c r="V99" s="1">
        <v>77.78</v>
      </c>
      <c r="W99" s="1">
        <v>70.67</v>
      </c>
      <c r="X99" s="9">
        <f t="shared" si="63"/>
        <v>7.1099999999999994</v>
      </c>
      <c r="Y99" s="14">
        <v>307</v>
      </c>
      <c r="Z99" s="1">
        <v>81.11</v>
      </c>
      <c r="AA99" s="1">
        <v>69.75</v>
      </c>
      <c r="AB99" s="71">
        <f t="shared" si="64"/>
        <v>11.36</v>
      </c>
      <c r="AC99" s="53"/>
    </row>
    <row r="100" spans="1:29" ht="15" customHeight="1" x14ac:dyDescent="0.25">
      <c r="A100" s="53">
        <v>303014</v>
      </c>
      <c r="B100" s="89" t="s">
        <v>2514</v>
      </c>
      <c r="C100" s="53" t="s">
        <v>691</v>
      </c>
      <c r="D100" s="49" t="s">
        <v>2499</v>
      </c>
      <c r="E100" s="35" t="str">
        <f>VLOOKUP('2012 Accountability Database'!$A98,'2011 AYP'!A$2:B$1072,2)</f>
        <v>SI_1 (School Improvement Year 1)</v>
      </c>
      <c r="F100" s="66"/>
      <c r="G100" s="63" t="s">
        <v>2485</v>
      </c>
      <c r="H100" s="60" t="str">
        <f t="shared" ref="H100:I100" si="106">IF(H98="Met","Yes",IF(H99="Met","Yes","No"))</f>
        <v>Yes</v>
      </c>
      <c r="I100" s="60" t="str">
        <f t="shared" si="106"/>
        <v>Yes</v>
      </c>
      <c r="J100" s="42"/>
      <c r="K100" s="60" t="str">
        <f t="shared" ref="K100:L100" si="107">IF(K98="Met","Yes",IF(K99="Met","Yes","No"))</f>
        <v>Yes</v>
      </c>
      <c r="L100" s="60" t="str">
        <f t="shared" si="107"/>
        <v>Yes</v>
      </c>
      <c r="N100" s="14" t="s">
        <v>2503</v>
      </c>
      <c r="O100" s="5"/>
      <c r="P100" s="44" t="str">
        <f t="shared" ref="P100" si="108">IF(H104="Yes",IF(I104="Yes","Yes","No"),"No")</f>
        <v>Yes</v>
      </c>
      <c r="Q100" s="108" t="s">
        <v>2758</v>
      </c>
      <c r="R100" s="5" t="s">
        <v>1</v>
      </c>
      <c r="S100" s="1" t="s">
        <v>5</v>
      </c>
      <c r="T100" s="1" t="s">
        <v>3</v>
      </c>
      <c r="U100" s="5">
        <v>2028</v>
      </c>
      <c r="V100" s="1">
        <v>79.290000000000006</v>
      </c>
      <c r="W100" s="1">
        <v>78.34</v>
      </c>
      <c r="X100" s="9">
        <f t="shared" si="63"/>
        <v>0.95000000000000284</v>
      </c>
      <c r="Y100" s="14">
        <v>1916</v>
      </c>
      <c r="Z100" s="1">
        <v>79.069999999999993</v>
      </c>
      <c r="AA100" s="1">
        <v>77.83</v>
      </c>
      <c r="AB100" s="71">
        <f t="shared" si="64"/>
        <v>1.2399999999999949</v>
      </c>
      <c r="AC100" s="53"/>
    </row>
    <row r="101" spans="1:29" x14ac:dyDescent="0.25">
      <c r="A101" s="53">
        <v>303014</v>
      </c>
      <c r="B101" s="89" t="s">
        <v>2514</v>
      </c>
      <c r="C101" s="53" t="s">
        <v>691</v>
      </c>
      <c r="D101" s="49" t="s">
        <v>2507</v>
      </c>
      <c r="E101" s="47">
        <f>VLOOKUP('2012 Accountability Database'!A98,Dems1112!$A$2:$G$1082,3)</f>
        <v>0.05</v>
      </c>
      <c r="F101" s="66"/>
      <c r="G101" s="52"/>
      <c r="M101" s="5"/>
      <c r="N101" s="14" t="s">
        <v>2504</v>
      </c>
      <c r="O101" s="5"/>
      <c r="P101" s="44" t="str">
        <f t="shared" ref="P101" si="109">IF(K104="Yes",IF(L104="Yes","Yes","No"),"No")</f>
        <v>No</v>
      </c>
      <c r="Q101" s="108"/>
      <c r="R101" s="5" t="s">
        <v>1</v>
      </c>
      <c r="S101" s="5" t="s">
        <v>5</v>
      </c>
      <c r="T101" s="5" t="s">
        <v>7</v>
      </c>
      <c r="U101" s="5">
        <v>1135</v>
      </c>
      <c r="V101" s="5">
        <v>71.89</v>
      </c>
      <c r="W101" s="5">
        <v>70.67</v>
      </c>
      <c r="X101" s="11">
        <f t="shared" si="63"/>
        <v>1.2199999999999989</v>
      </c>
      <c r="Y101" s="14">
        <v>1052</v>
      </c>
      <c r="Z101" s="5">
        <v>72.05</v>
      </c>
      <c r="AA101" s="5">
        <v>69.75</v>
      </c>
      <c r="AB101" s="71">
        <f t="shared" si="64"/>
        <v>2.2999999999999972</v>
      </c>
      <c r="AC101" s="53"/>
    </row>
    <row r="102" spans="1:29" x14ac:dyDescent="0.25">
      <c r="A102" s="53">
        <v>303014</v>
      </c>
      <c r="B102" s="89" t="s">
        <v>2514</v>
      </c>
      <c r="C102" s="53" t="s">
        <v>691</v>
      </c>
      <c r="D102" s="50" t="s">
        <v>2508</v>
      </c>
      <c r="E102" s="47">
        <f>VLOOKUP('2012 Accountability Database'!A98,Dems1112!$A$2:$G$1082,4)</f>
        <v>0.56000000000000005</v>
      </c>
      <c r="F102" s="65" t="s">
        <v>2486</v>
      </c>
      <c r="G102" s="62"/>
      <c r="H102" s="13" t="str">
        <f>IF(V102&gt;94,"Met",IF(X102="--","n/a",IF(X102&gt;=0,"Met","Did Not Meet")))</f>
        <v>Met</v>
      </c>
      <c r="I102" s="13" t="str">
        <f>IF(V103&gt;94,"Met",IF(X103="--","n/a",IF(X103&gt;=0,"Met","Did Not Meet")))</f>
        <v>Met</v>
      </c>
      <c r="J102" s="13"/>
      <c r="K102" s="13" t="str">
        <f>IF(Z102&gt;94,"Met",IF(AB102="--","n/a",IF(AB102&gt;=0,"Met","Did Not Meet")))</f>
        <v>Did Not Meet</v>
      </c>
      <c r="L102" s="13" t="str">
        <f>IF(Z103&gt;94,"Met",IF(AB103="--","n/a",IF(AB103&gt;=0,"Met","Did Not Meet")))</f>
        <v>Met</v>
      </c>
      <c r="N102" s="68" t="s">
        <v>2497</v>
      </c>
      <c r="O102" s="35"/>
      <c r="P102" s="44"/>
      <c r="Q102" s="108"/>
      <c r="R102" s="5" t="s">
        <v>6</v>
      </c>
      <c r="S102" s="1" t="s">
        <v>2</v>
      </c>
      <c r="T102" s="1" t="s">
        <v>3</v>
      </c>
      <c r="U102" s="5">
        <v>584</v>
      </c>
      <c r="V102" s="1">
        <v>86.3</v>
      </c>
      <c r="W102" s="1">
        <v>85.3</v>
      </c>
      <c r="X102" s="9">
        <f t="shared" si="63"/>
        <v>1</v>
      </c>
      <c r="Y102" s="14">
        <v>548</v>
      </c>
      <c r="Z102" s="1">
        <v>83.21</v>
      </c>
      <c r="AA102" s="1">
        <v>83.74</v>
      </c>
      <c r="AB102" s="72">
        <f t="shared" si="64"/>
        <v>-0.53000000000000114</v>
      </c>
      <c r="AC102" s="53"/>
    </row>
    <row r="103" spans="1:29" x14ac:dyDescent="0.25">
      <c r="A103" s="53">
        <v>303014</v>
      </c>
      <c r="B103" s="89" t="s">
        <v>2514</v>
      </c>
      <c r="C103" s="53" t="s">
        <v>691</v>
      </c>
      <c r="D103" s="50" t="s">
        <v>974</v>
      </c>
      <c r="E103" s="47" t="str">
        <f>VLOOKUP('2012 Accountability Database'!A98,Dems1112!$A$2:$G$1082,5)</f>
        <v>6-7</v>
      </c>
      <c r="F103" s="65" t="s">
        <v>2487</v>
      </c>
      <c r="G103" s="62"/>
      <c r="H103" s="13" t="str">
        <f>IF(V104&gt;94,"Met",IF(X104="--","n/a",IF(X104&gt;=0,"Met","Did Not Meet")))</f>
        <v>Did Not Meet</v>
      </c>
      <c r="I103" s="13" t="str">
        <f>IF(V105&gt;94,"Met",IF(X105="--","n/a",IF(X105&gt;=0,"Met","Did Not Meet")))</f>
        <v>Did Not Meet</v>
      </c>
      <c r="J103" s="13"/>
      <c r="K103" s="13" t="str">
        <f>IF(Z104&gt;94,"Met",IF(AB104="--","n/a",IF(AB104&gt;=0,"Met","Did Not Meet")))</f>
        <v>Did Not Meet</v>
      </c>
      <c r="L103" s="13" t="str">
        <f>IF(Z105&gt;94,"Met",IF(AB105="--","n/a",IF(AB105&gt;=0,"Met","Did Not Meet")))</f>
        <v>Did Not Meet</v>
      </c>
      <c r="N103" s="14"/>
      <c r="O103" s="35" t="s">
        <v>2506</v>
      </c>
      <c r="P103" s="83" t="str">
        <f t="shared" ref="P103" si="110">IF(P98="No"," ", IF(P100="No"," ",IF(P99="No", " ",IF(P101="No"," ","X"))))</f>
        <v xml:space="preserve"> </v>
      </c>
      <c r="Q103" s="108"/>
      <c r="R103" s="5" t="s">
        <v>6</v>
      </c>
      <c r="S103" s="1" t="s">
        <v>2</v>
      </c>
      <c r="T103" s="1" t="s">
        <v>7</v>
      </c>
      <c r="U103" s="5">
        <v>333</v>
      </c>
      <c r="V103" s="1">
        <v>81.38</v>
      </c>
      <c r="W103" s="1">
        <v>79.540000000000006</v>
      </c>
      <c r="X103" s="9">
        <f t="shared" si="63"/>
        <v>1.8399999999999892</v>
      </c>
      <c r="Y103" s="14">
        <v>307</v>
      </c>
      <c r="Z103" s="1">
        <v>78.5</v>
      </c>
      <c r="AA103" s="1">
        <v>77.62</v>
      </c>
      <c r="AB103" s="71">
        <f t="shared" si="64"/>
        <v>0.87999999999999545</v>
      </c>
      <c r="AC103" s="53"/>
    </row>
    <row r="104" spans="1:29" ht="15.75" x14ac:dyDescent="0.25">
      <c r="A104" s="53">
        <v>303014</v>
      </c>
      <c r="B104" s="89" t="s">
        <v>2514</v>
      </c>
      <c r="C104" s="53" t="s">
        <v>691</v>
      </c>
      <c r="D104" s="50" t="s">
        <v>975</v>
      </c>
      <c r="E104" s="48" t="str">
        <f>VLOOKUP('2012 Accountability Database'!A98,Dems1112!$A$2:$G$1082,6)</f>
        <v>1 (Northwest AR)</v>
      </c>
      <c r="F104" s="66"/>
      <c r="G104" s="63" t="s">
        <v>2488</v>
      </c>
      <c r="H104" s="61" t="str">
        <f t="shared" ref="H104:I104" si="111">IF(H102="Met","Yes",IF(H103="Met","Yes","No"))</f>
        <v>Yes</v>
      </c>
      <c r="I104" s="61" t="str">
        <f t="shared" si="111"/>
        <v>Yes</v>
      </c>
      <c r="J104" s="55"/>
      <c r="K104" s="61" t="str">
        <f t="shared" ref="K104:L104" si="112">IF(K102="Met","Yes",IF(K103="Met","Yes","No"))</f>
        <v>No</v>
      </c>
      <c r="L104" s="61" t="str">
        <f t="shared" si="112"/>
        <v>Yes</v>
      </c>
      <c r="N104" s="14"/>
      <c r="O104" s="35" t="s">
        <v>2505</v>
      </c>
      <c r="P104" s="83" t="str">
        <f t="shared" ref="P104" si="113">IF(P103="X"," ",IF(P105="X"," ","X"))</f>
        <v>X</v>
      </c>
      <c r="Q104" s="94" t="s">
        <v>2759</v>
      </c>
      <c r="R104" s="5" t="s">
        <v>6</v>
      </c>
      <c r="S104" s="1" t="s">
        <v>5</v>
      </c>
      <c r="T104" s="1" t="s">
        <v>3</v>
      </c>
      <c r="U104" s="5">
        <v>2032</v>
      </c>
      <c r="V104" s="1">
        <v>84.74</v>
      </c>
      <c r="W104" s="1">
        <v>85.3</v>
      </c>
      <c r="X104" s="6">
        <f t="shared" si="63"/>
        <v>-0.56000000000000227</v>
      </c>
      <c r="Y104" s="14">
        <v>1916</v>
      </c>
      <c r="Z104" s="1">
        <v>81.94</v>
      </c>
      <c r="AA104" s="1">
        <v>83.74</v>
      </c>
      <c r="AB104" s="72">
        <f t="shared" si="64"/>
        <v>-1.7999999999999972</v>
      </c>
      <c r="AC104" s="53"/>
    </row>
    <row r="105" spans="1:29" x14ac:dyDescent="0.25">
      <c r="A105" s="54">
        <v>303014</v>
      </c>
      <c r="B105" s="90" t="s">
        <v>2514</v>
      </c>
      <c r="C105" s="54" t="s">
        <v>691</v>
      </c>
      <c r="D105" s="4"/>
      <c r="E105" s="4"/>
      <c r="F105" s="67"/>
      <c r="G105" s="64"/>
      <c r="H105" s="43"/>
      <c r="I105" s="43"/>
      <c r="J105" s="43"/>
      <c r="K105" s="43"/>
      <c r="L105" s="43"/>
      <c r="M105" s="4"/>
      <c r="N105" s="15"/>
      <c r="O105" s="38" t="s">
        <v>2482</v>
      </c>
      <c r="P105" s="84" t="str">
        <f>IF(E99="Achieving School"," ","X")</f>
        <v xml:space="preserve"> </v>
      </c>
      <c r="Q105" s="91"/>
      <c r="R105" s="4" t="s">
        <v>6</v>
      </c>
      <c r="S105" s="4" t="s">
        <v>5</v>
      </c>
      <c r="T105" s="4" t="s">
        <v>7</v>
      </c>
      <c r="U105" s="4">
        <v>1139</v>
      </c>
      <c r="V105" s="4">
        <v>78.31</v>
      </c>
      <c r="W105" s="4">
        <v>79.540000000000006</v>
      </c>
      <c r="X105" s="7">
        <f t="shared" si="63"/>
        <v>-1.230000000000004</v>
      </c>
      <c r="Y105" s="15">
        <v>1052</v>
      </c>
      <c r="Z105" s="4">
        <v>75.760000000000005</v>
      </c>
      <c r="AA105" s="4">
        <v>77.62</v>
      </c>
      <c r="AB105" s="73">
        <f t="shared" si="64"/>
        <v>-1.8599999999999994</v>
      </c>
      <c r="AC105" s="54"/>
    </row>
    <row r="106" spans="1:29" x14ac:dyDescent="0.25">
      <c r="A106" s="1">
        <v>303018</v>
      </c>
      <c r="B106" s="87" t="s">
        <v>2514</v>
      </c>
      <c r="C106" s="55" t="s">
        <v>692</v>
      </c>
      <c r="E106" s="42"/>
      <c r="F106" s="65" t="s">
        <v>2483</v>
      </c>
      <c r="G106" s="62"/>
      <c r="H106" s="37" t="str">
        <f>IF(V106&gt;94,"Met",IF(X106="--","n/a",IF(X106&gt;=0,"Met","Did Not Meet")))</f>
        <v>Met</v>
      </c>
      <c r="I106" s="37" t="str">
        <f>IF(V107&gt;94,"Met",IF(X107="--","n/a",IF(X107&gt;=0,"Met","Did Not Meet")))</f>
        <v>Met</v>
      </c>
      <c r="K106" s="13" t="str">
        <f>IF(Z106&gt;94,"Met",IF(AB106="--","n/a",IF(AB106&gt;=0,"Met","Did Not Meet")))</f>
        <v>Did Not Meet</v>
      </c>
      <c r="L106" s="13" t="str">
        <f>IF(Z107&gt;94,"Met",IF(AB107="--","n/a",IF(AB107&gt;=0,"Met","Did Not Meet")))</f>
        <v>Did Not Meet</v>
      </c>
      <c r="M106" s="1" t="s">
        <v>9</v>
      </c>
      <c r="N106" s="14" t="s">
        <v>2502</v>
      </c>
      <c r="O106" s="5"/>
      <c r="P106" s="44" t="str">
        <f t="shared" ref="P106" si="114">IF(H108="Yes",IF(I108="Yes","Yes","No"),"No")</f>
        <v>Yes</v>
      </c>
      <c r="Q106" s="93"/>
      <c r="R106" s="5" t="s">
        <v>1</v>
      </c>
      <c r="S106" s="1" t="s">
        <v>2</v>
      </c>
      <c r="T106" s="1" t="s">
        <v>3</v>
      </c>
      <c r="U106" s="5">
        <v>859</v>
      </c>
      <c r="V106" s="1">
        <v>91.27</v>
      </c>
      <c r="W106" s="1">
        <v>88.34</v>
      </c>
      <c r="X106" s="9">
        <f t="shared" si="63"/>
        <v>2.9299999999999926</v>
      </c>
      <c r="Y106" s="14">
        <v>539</v>
      </c>
      <c r="Z106" s="1">
        <v>87.76</v>
      </c>
      <c r="AA106" s="1">
        <v>88.56</v>
      </c>
      <c r="AB106" s="72">
        <f t="shared" si="64"/>
        <v>-0.79999999999999716</v>
      </c>
      <c r="AC106" s="36"/>
    </row>
    <row r="107" spans="1:29" ht="15.75" x14ac:dyDescent="0.25">
      <c r="A107" s="53">
        <v>303018</v>
      </c>
      <c r="B107" s="89" t="s">
        <v>2514</v>
      </c>
      <c r="C107" s="53" t="s">
        <v>692</v>
      </c>
      <c r="D107" s="49" t="s">
        <v>2498</v>
      </c>
      <c r="E107" s="34" t="str">
        <f>M106</f>
        <v>Needs Improvement School</v>
      </c>
      <c r="F107" s="65" t="s">
        <v>2484</v>
      </c>
      <c r="G107" s="62"/>
      <c r="H107" s="13" t="str">
        <f>IF(V108&gt;94,"Met",IF(X108="--","n/a",IF(X108&gt;=0,"Met","Did Not Meet")))</f>
        <v>Met</v>
      </c>
      <c r="I107" s="13" t="str">
        <f>IF(V109&gt;94,"Met",IF(X109="--","n/a",IF(X109&gt;=0,"Met","Did Not Meet")))</f>
        <v>Met</v>
      </c>
      <c r="K107" s="13" t="str">
        <f>IF(Z108&gt;94,"Met",IF(AB108="--","n/a",IF(AB108&gt;=0,"Met","Did Not Meet")))</f>
        <v>Did Not Meet</v>
      </c>
      <c r="L107" s="13" t="str">
        <f>IF(Z109&gt;94,"Met",IF(AB109="--","n/a",IF(AB109&gt;=0,"Met","Did Not Meet")))</f>
        <v>Did Not Meet</v>
      </c>
      <c r="M107" s="1" t="s">
        <v>9</v>
      </c>
      <c r="N107" s="14" t="s">
        <v>2501</v>
      </c>
      <c r="O107" s="5"/>
      <c r="P107" s="44" t="str">
        <f t="shared" ref="P107" si="115">IF(K108="Yes",IF(L108="Yes","Yes","No"),"No")</f>
        <v>No</v>
      </c>
      <c r="Q107" s="94" t="s">
        <v>2759</v>
      </c>
      <c r="R107" s="5" t="s">
        <v>1</v>
      </c>
      <c r="S107" s="1" t="s">
        <v>2</v>
      </c>
      <c r="T107" s="1" t="s">
        <v>7</v>
      </c>
      <c r="U107" s="5">
        <v>508</v>
      </c>
      <c r="V107" s="1">
        <v>87.4</v>
      </c>
      <c r="W107" s="1">
        <v>83.79</v>
      </c>
      <c r="X107" s="9">
        <f t="shared" si="63"/>
        <v>3.6099999999999994</v>
      </c>
      <c r="Y107" s="14">
        <v>311</v>
      </c>
      <c r="Z107" s="1">
        <v>85.53</v>
      </c>
      <c r="AA107" s="1">
        <v>85.96</v>
      </c>
      <c r="AB107" s="72">
        <f t="shared" si="64"/>
        <v>-0.42999999999999261</v>
      </c>
      <c r="AC107" s="53"/>
    </row>
    <row r="108" spans="1:29" ht="15" customHeight="1" x14ac:dyDescent="0.25">
      <c r="A108" s="53">
        <v>303018</v>
      </c>
      <c r="B108" s="89" t="s">
        <v>2514</v>
      </c>
      <c r="C108" s="53" t="s">
        <v>692</v>
      </c>
      <c r="D108" s="49" t="s">
        <v>2499</v>
      </c>
      <c r="E108" s="35" t="str">
        <f>VLOOKUP('2012 Accountability Database'!$A106,'2011 AYP'!A$2:B$1072,2)</f>
        <v>SI_1 (School Improvement Year 1)</v>
      </c>
      <c r="F108" s="66"/>
      <c r="G108" s="63" t="s">
        <v>2485</v>
      </c>
      <c r="H108" s="60" t="str">
        <f t="shared" ref="H108:I108" si="116">IF(H106="Met","Yes",IF(H107="Met","Yes","No"))</f>
        <v>Yes</v>
      </c>
      <c r="I108" s="60" t="str">
        <f t="shared" si="116"/>
        <v>Yes</v>
      </c>
      <c r="J108" s="42"/>
      <c r="K108" s="60" t="str">
        <f t="shared" ref="K108:L108" si="117">IF(K106="Met","Yes",IF(K107="Met","Yes","No"))</f>
        <v>No</v>
      </c>
      <c r="L108" s="60" t="str">
        <f t="shared" si="117"/>
        <v>No</v>
      </c>
      <c r="M108" s="5" t="s">
        <v>9</v>
      </c>
      <c r="N108" s="14" t="s">
        <v>2503</v>
      </c>
      <c r="O108" s="5"/>
      <c r="P108" s="44" t="str">
        <f t="shared" ref="P108" si="118">IF(H112="Yes",IF(I112="Yes","Yes","No"),"No")</f>
        <v>No</v>
      </c>
      <c r="Q108" s="108" t="s">
        <v>2758</v>
      </c>
      <c r="R108" s="5" t="s">
        <v>1</v>
      </c>
      <c r="S108" s="5" t="s">
        <v>5</v>
      </c>
      <c r="T108" s="5" t="s">
        <v>3</v>
      </c>
      <c r="U108" s="5">
        <v>1724</v>
      </c>
      <c r="V108" s="5">
        <v>89.27</v>
      </c>
      <c r="W108" s="5">
        <v>88.34</v>
      </c>
      <c r="X108" s="11">
        <f t="shared" si="63"/>
        <v>0.92999999999999261</v>
      </c>
      <c r="Y108" s="14">
        <v>1084</v>
      </c>
      <c r="Z108" s="5">
        <v>87.64</v>
      </c>
      <c r="AA108" s="5">
        <v>88.56</v>
      </c>
      <c r="AB108" s="72">
        <f t="shared" si="64"/>
        <v>-0.92000000000000171</v>
      </c>
      <c r="AC108" s="53"/>
    </row>
    <row r="109" spans="1:29" x14ac:dyDescent="0.25">
      <c r="A109" s="53">
        <v>303018</v>
      </c>
      <c r="B109" s="89" t="s">
        <v>2514</v>
      </c>
      <c r="C109" s="53" t="s">
        <v>692</v>
      </c>
      <c r="D109" s="49" t="s">
        <v>2507</v>
      </c>
      <c r="E109" s="47">
        <f>VLOOKUP('2012 Accountability Database'!A106,Dems1112!$A$2:$G$1082,3)</f>
        <v>7.0000000000000007E-2</v>
      </c>
      <c r="F109" s="66"/>
      <c r="G109" s="52"/>
      <c r="M109" s="1" t="s">
        <v>9</v>
      </c>
      <c r="N109" s="14" t="s">
        <v>2504</v>
      </c>
      <c r="O109" s="5"/>
      <c r="P109" s="44" t="str">
        <f t="shared" ref="P109" si="119">IF(K112="Yes",IF(L112="Yes","Yes","No"),"No")</f>
        <v>No</v>
      </c>
      <c r="Q109" s="108"/>
      <c r="R109" s="5" t="s">
        <v>1</v>
      </c>
      <c r="S109" s="1" t="s">
        <v>5</v>
      </c>
      <c r="T109" s="1" t="s">
        <v>7</v>
      </c>
      <c r="U109" s="5">
        <v>1034</v>
      </c>
      <c r="V109" s="1">
        <v>84.82</v>
      </c>
      <c r="W109" s="1">
        <v>83.79</v>
      </c>
      <c r="X109" s="9">
        <f t="shared" si="63"/>
        <v>1.0299999999999869</v>
      </c>
      <c r="Y109" s="14">
        <v>644</v>
      </c>
      <c r="Z109" s="1">
        <v>85.09</v>
      </c>
      <c r="AA109" s="1">
        <v>85.96</v>
      </c>
      <c r="AB109" s="72">
        <f t="shared" si="64"/>
        <v>-0.86999999999999034</v>
      </c>
      <c r="AC109" s="53"/>
    </row>
    <row r="110" spans="1:29" x14ac:dyDescent="0.25">
      <c r="A110" s="53">
        <v>303018</v>
      </c>
      <c r="B110" s="89" t="s">
        <v>2514</v>
      </c>
      <c r="C110" s="53" t="s">
        <v>692</v>
      </c>
      <c r="D110" s="50" t="s">
        <v>2508</v>
      </c>
      <c r="E110" s="47">
        <f>VLOOKUP('2012 Accountability Database'!A106,Dems1112!$A$2:$G$1082,4)</f>
        <v>0.53</v>
      </c>
      <c r="F110" s="65" t="s">
        <v>2486</v>
      </c>
      <c r="G110" s="62"/>
      <c r="H110" s="13" t="str">
        <f>IF(V110&gt;94,"Met",IF(X110="--","n/a",IF(X110&gt;=0,"Met","Did Not Meet")))</f>
        <v>Did Not Meet</v>
      </c>
      <c r="I110" s="13" t="str">
        <f>IF(V111&gt;94,"Met",IF(X111="--","n/a",IF(X111&gt;=0,"Met","Did Not Meet")))</f>
        <v>Did Not Meet</v>
      </c>
      <c r="J110" s="13"/>
      <c r="K110" s="13" t="str">
        <f>IF(Z110&gt;94,"Met",IF(AB110="--","n/a",IF(AB110&gt;=0,"Met","Did Not Meet")))</f>
        <v>Did Not Meet</v>
      </c>
      <c r="L110" s="13" t="str">
        <f>IF(Z111&gt;94,"Met",IF(AB111="--","n/a",IF(AB111&gt;=0,"Met","Did Not Meet")))</f>
        <v>Did Not Meet</v>
      </c>
      <c r="M110" s="1" t="s">
        <v>9</v>
      </c>
      <c r="N110" s="68" t="s">
        <v>2497</v>
      </c>
      <c r="O110" s="35"/>
      <c r="P110" s="44"/>
      <c r="Q110" s="108"/>
      <c r="R110" s="5" t="s">
        <v>6</v>
      </c>
      <c r="S110" s="1" t="s">
        <v>2</v>
      </c>
      <c r="T110" s="1" t="s">
        <v>3</v>
      </c>
      <c r="U110" s="5">
        <v>859</v>
      </c>
      <c r="V110" s="1">
        <v>89.17</v>
      </c>
      <c r="W110" s="1">
        <v>91.1</v>
      </c>
      <c r="X110" s="6">
        <f t="shared" si="63"/>
        <v>-1.9299999999999926</v>
      </c>
      <c r="Y110" s="14">
        <v>539</v>
      </c>
      <c r="Z110" s="1">
        <v>64.19</v>
      </c>
      <c r="AA110" s="1">
        <v>78.81</v>
      </c>
      <c r="AB110" s="72">
        <f t="shared" si="64"/>
        <v>-14.620000000000005</v>
      </c>
      <c r="AC110" s="53"/>
    </row>
    <row r="111" spans="1:29" x14ac:dyDescent="0.25">
      <c r="A111" s="53">
        <v>303018</v>
      </c>
      <c r="B111" s="89" t="s">
        <v>2514</v>
      </c>
      <c r="C111" s="53" t="s">
        <v>692</v>
      </c>
      <c r="D111" s="50" t="s">
        <v>974</v>
      </c>
      <c r="E111" s="47" t="str">
        <f>VLOOKUP('2012 Accountability Database'!A106,Dems1112!$A$2:$G$1082,5)</f>
        <v>K</v>
      </c>
      <c r="F111" s="65" t="s">
        <v>2487</v>
      </c>
      <c r="G111" s="62"/>
      <c r="H111" s="13" t="str">
        <f>IF(V112&gt;94,"Met",IF(X112="--","n/a",IF(X112&gt;=0,"Met","Did Not Meet")))</f>
        <v>Did Not Meet</v>
      </c>
      <c r="I111" s="13" t="str">
        <f>IF(V113&gt;94,"Met",IF(X113="--","n/a",IF(X113&gt;=0,"Met","Did Not Meet")))</f>
        <v>Did Not Meet</v>
      </c>
      <c r="J111" s="13"/>
      <c r="K111" s="13" t="str">
        <f>IF(Z112&gt;94,"Met",IF(AB112="--","n/a",IF(AB112&gt;=0,"Met","Did Not Meet")))</f>
        <v>Did Not Meet</v>
      </c>
      <c r="L111" s="13" t="str">
        <f>IF(Z113&gt;94,"Met",IF(AB113="--","n/a",IF(AB113&gt;=0,"Met","Did Not Meet")))</f>
        <v>Did Not Meet</v>
      </c>
      <c r="M111" s="1" t="s">
        <v>9</v>
      </c>
      <c r="N111" s="14"/>
      <c r="O111" s="35" t="s">
        <v>2506</v>
      </c>
      <c r="P111" s="83" t="str">
        <f t="shared" ref="P111" si="120">IF(P106="No"," ", IF(P108="No"," ",IF(P107="No", " ",IF(P109="No"," ","X"))))</f>
        <v xml:space="preserve"> </v>
      </c>
      <c r="Q111" s="108"/>
      <c r="R111" s="5" t="s">
        <v>6</v>
      </c>
      <c r="S111" s="1" t="s">
        <v>2</v>
      </c>
      <c r="T111" s="1" t="s">
        <v>7</v>
      </c>
      <c r="U111" s="5">
        <v>508</v>
      </c>
      <c r="V111" s="1">
        <v>84.65</v>
      </c>
      <c r="W111" s="1">
        <v>86.93</v>
      </c>
      <c r="X111" s="6">
        <f t="shared" si="63"/>
        <v>-2.2800000000000011</v>
      </c>
      <c r="Y111" s="14">
        <v>311</v>
      </c>
      <c r="Z111" s="1">
        <v>56.91</v>
      </c>
      <c r="AA111" s="1">
        <v>75.22</v>
      </c>
      <c r="AB111" s="72">
        <f t="shared" si="64"/>
        <v>-18.310000000000002</v>
      </c>
      <c r="AC111" s="53"/>
    </row>
    <row r="112" spans="1:29" ht="15.75" x14ac:dyDescent="0.25">
      <c r="A112" s="53">
        <v>303018</v>
      </c>
      <c r="B112" s="89" t="s">
        <v>2514</v>
      </c>
      <c r="C112" s="53" t="s">
        <v>692</v>
      </c>
      <c r="D112" s="50" t="s">
        <v>975</v>
      </c>
      <c r="E112" s="48" t="str">
        <f>VLOOKUP('2012 Accountability Database'!A106,Dems1112!$A$2:$G$1082,6)</f>
        <v>1 (Northwest AR)</v>
      </c>
      <c r="F112" s="66"/>
      <c r="G112" s="63" t="s">
        <v>2488</v>
      </c>
      <c r="H112" s="61" t="str">
        <f t="shared" ref="H112:I112" si="121">IF(H110="Met","Yes",IF(H111="Met","Yes","No"))</f>
        <v>No</v>
      </c>
      <c r="I112" s="61" t="str">
        <f t="shared" si="121"/>
        <v>No</v>
      </c>
      <c r="J112" s="55"/>
      <c r="K112" s="61" t="str">
        <f t="shared" ref="K112:L112" si="122">IF(K110="Met","Yes",IF(K111="Met","Yes","No"))</f>
        <v>No</v>
      </c>
      <c r="L112" s="61" t="str">
        <f t="shared" si="122"/>
        <v>No</v>
      </c>
      <c r="M112" s="1" t="s">
        <v>9</v>
      </c>
      <c r="N112" s="14"/>
      <c r="O112" s="35" t="s">
        <v>2505</v>
      </c>
      <c r="P112" s="83" t="str">
        <f t="shared" ref="P112" si="123">IF(P111="X"," ",IF(P113="X"," ","X"))</f>
        <v xml:space="preserve"> </v>
      </c>
      <c r="Q112" s="94" t="s">
        <v>2759</v>
      </c>
      <c r="R112" s="5" t="s">
        <v>6</v>
      </c>
      <c r="S112" s="1" t="s">
        <v>5</v>
      </c>
      <c r="T112" s="1" t="s">
        <v>3</v>
      </c>
      <c r="U112" s="5">
        <v>1724</v>
      </c>
      <c r="V112" s="1">
        <v>89.73</v>
      </c>
      <c r="W112" s="1">
        <v>91.1</v>
      </c>
      <c r="X112" s="6">
        <f t="shared" si="63"/>
        <v>-1.3699999999999903</v>
      </c>
      <c r="Y112" s="14">
        <v>1084</v>
      </c>
      <c r="Z112" s="1">
        <v>70.569999999999993</v>
      </c>
      <c r="AA112" s="1">
        <v>78.81</v>
      </c>
      <c r="AB112" s="72">
        <f t="shared" si="64"/>
        <v>-8.2400000000000091</v>
      </c>
      <c r="AC112" s="53"/>
    </row>
    <row r="113" spans="1:29" x14ac:dyDescent="0.25">
      <c r="A113" s="54">
        <v>303018</v>
      </c>
      <c r="B113" s="90" t="s">
        <v>2514</v>
      </c>
      <c r="C113" s="54" t="s">
        <v>692</v>
      </c>
      <c r="D113" s="4"/>
      <c r="E113" s="4"/>
      <c r="F113" s="67"/>
      <c r="G113" s="64"/>
      <c r="H113" s="43"/>
      <c r="I113" s="43"/>
      <c r="J113" s="43"/>
      <c r="K113" s="43"/>
      <c r="L113" s="43"/>
      <c r="M113" s="4" t="s">
        <v>9</v>
      </c>
      <c r="N113" s="15"/>
      <c r="O113" s="38" t="s">
        <v>2482</v>
      </c>
      <c r="P113" s="84" t="str">
        <f>IF(E107="Achieving School"," ","X")</f>
        <v>X</v>
      </c>
      <c r="Q113" s="91"/>
      <c r="R113" s="4" t="s">
        <v>6</v>
      </c>
      <c r="S113" s="4" t="s">
        <v>5</v>
      </c>
      <c r="T113" s="4" t="s">
        <v>7</v>
      </c>
      <c r="U113" s="4">
        <v>1034</v>
      </c>
      <c r="V113" s="4">
        <v>85.2</v>
      </c>
      <c r="W113" s="4">
        <v>86.93</v>
      </c>
      <c r="X113" s="7">
        <f t="shared" si="63"/>
        <v>-1.730000000000004</v>
      </c>
      <c r="Y113" s="15">
        <v>644</v>
      </c>
      <c r="Z113" s="4">
        <v>65.22</v>
      </c>
      <c r="AA113" s="4">
        <v>75.22</v>
      </c>
      <c r="AB113" s="73">
        <f t="shared" si="64"/>
        <v>-10</v>
      </c>
      <c r="AC113" s="54"/>
    </row>
    <row r="114" spans="1:29" x14ac:dyDescent="0.25">
      <c r="A114" s="1">
        <v>303024</v>
      </c>
      <c r="B114" s="87" t="s">
        <v>2514</v>
      </c>
      <c r="C114" s="55" t="s">
        <v>693</v>
      </c>
      <c r="E114" s="42"/>
      <c r="F114" s="65" t="s">
        <v>2483</v>
      </c>
      <c r="G114" s="62"/>
      <c r="H114" s="37" t="str">
        <f>IF(V114&gt;94,"Met",IF(X114="--","n/a",IF(X114&gt;=0,"Met","Did Not Meet")))</f>
        <v>Met</v>
      </c>
      <c r="I114" s="37" t="str">
        <f>IF(V115&gt;94,"Met",IF(X115="--","n/a",IF(X115&gt;=0,"Met","Did Not Meet")))</f>
        <v>Met</v>
      </c>
      <c r="K114" s="13" t="str">
        <f>IF(Z114&gt;94,"Met",IF(AB114="--","n/a",IF(AB114&gt;=0,"Met","Did Not Meet")))</f>
        <v>Did Not Meet</v>
      </c>
      <c r="L114" s="13" t="str">
        <f>IF(Z115&gt;94,"Met",IF(AB115="--","n/a",IF(AB115&gt;=0,"Met","Did Not Meet")))</f>
        <v>Did Not Meet</v>
      </c>
      <c r="M114" s="1" t="s">
        <v>9</v>
      </c>
      <c r="N114" s="14" t="s">
        <v>2502</v>
      </c>
      <c r="O114" s="5"/>
      <c r="P114" s="44" t="str">
        <f t="shared" ref="P114" si="124">IF(H116="Yes",IF(I116="Yes","Yes","No"),"No")</f>
        <v>Yes</v>
      </c>
      <c r="Q114" s="93"/>
      <c r="R114" s="5" t="s">
        <v>1</v>
      </c>
      <c r="S114" s="1" t="s">
        <v>2</v>
      </c>
      <c r="T114" s="1" t="s">
        <v>3</v>
      </c>
      <c r="U114" s="5">
        <v>859</v>
      </c>
      <c r="V114" s="1">
        <v>91.27</v>
      </c>
      <c r="W114" s="1">
        <v>88.34</v>
      </c>
      <c r="X114" s="9">
        <f t="shared" si="63"/>
        <v>2.9299999999999926</v>
      </c>
      <c r="Y114" s="14">
        <v>539</v>
      </c>
      <c r="Z114" s="1">
        <v>87.76</v>
      </c>
      <c r="AA114" s="1">
        <v>88.56</v>
      </c>
      <c r="AB114" s="72">
        <f t="shared" si="64"/>
        <v>-0.79999999999999716</v>
      </c>
      <c r="AC114" s="36"/>
    </row>
    <row r="115" spans="1:29" ht="15.75" x14ac:dyDescent="0.25">
      <c r="A115" s="53">
        <v>303024</v>
      </c>
      <c r="B115" s="89" t="s">
        <v>2514</v>
      </c>
      <c r="C115" s="53" t="s">
        <v>693</v>
      </c>
      <c r="D115" s="49" t="s">
        <v>2498</v>
      </c>
      <c r="E115" s="34" t="str">
        <f>M114</f>
        <v>Needs Improvement School</v>
      </c>
      <c r="F115" s="65" t="s">
        <v>2484</v>
      </c>
      <c r="G115" s="62"/>
      <c r="H115" s="13" t="str">
        <f>IF(V116&gt;94,"Met",IF(X116="--","n/a",IF(X116&gt;=0,"Met","Did Not Meet")))</f>
        <v>Met</v>
      </c>
      <c r="I115" s="13" t="str">
        <f>IF(V117&gt;94,"Met",IF(X117="--","n/a",IF(X117&gt;=0,"Met","Did Not Meet")))</f>
        <v>Met</v>
      </c>
      <c r="K115" s="13" t="str">
        <f>IF(Z116&gt;94,"Met",IF(AB116="--","n/a",IF(AB116&gt;=0,"Met","Did Not Meet")))</f>
        <v>Did Not Meet</v>
      </c>
      <c r="L115" s="13" t="str">
        <f>IF(Z117&gt;94,"Met",IF(AB117="--","n/a",IF(AB117&gt;=0,"Met","Did Not Meet")))</f>
        <v>Did Not Meet</v>
      </c>
      <c r="M115" s="1" t="s">
        <v>9</v>
      </c>
      <c r="N115" s="14" t="s">
        <v>2501</v>
      </c>
      <c r="O115" s="5"/>
      <c r="P115" s="44" t="str">
        <f t="shared" ref="P115" si="125">IF(K116="Yes",IF(L116="Yes","Yes","No"),"No")</f>
        <v>No</v>
      </c>
      <c r="Q115" s="94" t="s">
        <v>2759</v>
      </c>
      <c r="R115" s="5" t="s">
        <v>1</v>
      </c>
      <c r="S115" s="1" t="s">
        <v>2</v>
      </c>
      <c r="T115" s="1" t="s">
        <v>7</v>
      </c>
      <c r="U115" s="5">
        <v>508</v>
      </c>
      <c r="V115" s="1">
        <v>87.4</v>
      </c>
      <c r="W115" s="1">
        <v>83.79</v>
      </c>
      <c r="X115" s="9">
        <f t="shared" si="63"/>
        <v>3.6099999999999994</v>
      </c>
      <c r="Y115" s="14">
        <v>311</v>
      </c>
      <c r="Z115" s="1">
        <v>85.53</v>
      </c>
      <c r="AA115" s="1">
        <v>85.96</v>
      </c>
      <c r="AB115" s="72">
        <f t="shared" si="64"/>
        <v>-0.42999999999999261</v>
      </c>
      <c r="AC115" s="53"/>
    </row>
    <row r="116" spans="1:29" ht="15" customHeight="1" x14ac:dyDescent="0.25">
      <c r="A116" s="53">
        <v>303024</v>
      </c>
      <c r="B116" s="89" t="s">
        <v>2514</v>
      </c>
      <c r="C116" s="53" t="s">
        <v>693</v>
      </c>
      <c r="D116" s="49" t="s">
        <v>2499</v>
      </c>
      <c r="E116" s="35" t="str">
        <f>VLOOKUP('2012 Accountability Database'!$A114,'2011 AYP'!A$2:B$1072,2)</f>
        <v xml:space="preserve"> A (Alert)</v>
      </c>
      <c r="F116" s="66"/>
      <c r="G116" s="63" t="s">
        <v>2485</v>
      </c>
      <c r="H116" s="60" t="str">
        <f t="shared" ref="H116:I116" si="126">IF(H114="Met","Yes",IF(H115="Met","Yes","No"))</f>
        <v>Yes</v>
      </c>
      <c r="I116" s="60" t="str">
        <f t="shared" si="126"/>
        <v>Yes</v>
      </c>
      <c r="J116" s="42"/>
      <c r="K116" s="60" t="str">
        <f t="shared" ref="K116:L116" si="127">IF(K114="Met","Yes",IF(K115="Met","Yes","No"))</f>
        <v>No</v>
      </c>
      <c r="L116" s="60" t="str">
        <f t="shared" si="127"/>
        <v>No</v>
      </c>
      <c r="M116" s="1" t="s">
        <v>9</v>
      </c>
      <c r="N116" s="14" t="s">
        <v>2503</v>
      </c>
      <c r="O116" s="5"/>
      <c r="P116" s="44" t="str">
        <f t="shared" ref="P116" si="128">IF(H120="Yes",IF(I120="Yes","Yes","No"),"No")</f>
        <v>No</v>
      </c>
      <c r="Q116" s="108" t="s">
        <v>2758</v>
      </c>
      <c r="R116" s="5" t="s">
        <v>1</v>
      </c>
      <c r="S116" s="1" t="s">
        <v>5</v>
      </c>
      <c r="T116" s="1" t="s">
        <v>3</v>
      </c>
      <c r="U116" s="5">
        <v>1724</v>
      </c>
      <c r="V116" s="1">
        <v>89.27</v>
      </c>
      <c r="W116" s="1">
        <v>88.34</v>
      </c>
      <c r="X116" s="9">
        <f t="shared" si="63"/>
        <v>0.92999999999999261</v>
      </c>
      <c r="Y116" s="14">
        <v>1084</v>
      </c>
      <c r="Z116" s="1">
        <v>87.64</v>
      </c>
      <c r="AA116" s="1">
        <v>88.56</v>
      </c>
      <c r="AB116" s="72">
        <f t="shared" si="64"/>
        <v>-0.92000000000000171</v>
      </c>
      <c r="AC116" s="53"/>
    </row>
    <row r="117" spans="1:29" x14ac:dyDescent="0.25">
      <c r="A117" s="53">
        <v>303024</v>
      </c>
      <c r="B117" s="89" t="s">
        <v>2514</v>
      </c>
      <c r="C117" s="53" t="s">
        <v>693</v>
      </c>
      <c r="D117" s="49" t="s">
        <v>2507</v>
      </c>
      <c r="E117" s="47">
        <f>VLOOKUP('2012 Accountability Database'!A114,Dems1112!$A$2:$G$1082,3)</f>
        <v>0.08</v>
      </c>
      <c r="F117" s="66"/>
      <c r="G117" s="52"/>
      <c r="M117" s="5" t="s">
        <v>9</v>
      </c>
      <c r="N117" s="14" t="s">
        <v>2504</v>
      </c>
      <c r="O117" s="5"/>
      <c r="P117" s="44" t="str">
        <f t="shared" ref="P117" si="129">IF(K120="Yes",IF(L120="Yes","Yes","No"),"No")</f>
        <v>No</v>
      </c>
      <c r="Q117" s="108"/>
      <c r="R117" s="5" t="s">
        <v>1</v>
      </c>
      <c r="S117" s="5" t="s">
        <v>5</v>
      </c>
      <c r="T117" s="5" t="s">
        <v>7</v>
      </c>
      <c r="U117" s="5">
        <v>1034</v>
      </c>
      <c r="V117" s="5">
        <v>84.82</v>
      </c>
      <c r="W117" s="5">
        <v>83.79</v>
      </c>
      <c r="X117" s="11">
        <f t="shared" si="63"/>
        <v>1.0299999999999869</v>
      </c>
      <c r="Y117" s="14">
        <v>644</v>
      </c>
      <c r="Z117" s="5">
        <v>85.09</v>
      </c>
      <c r="AA117" s="5">
        <v>85.96</v>
      </c>
      <c r="AB117" s="72">
        <f t="shared" si="64"/>
        <v>-0.86999999999999034</v>
      </c>
      <c r="AC117" s="53"/>
    </row>
    <row r="118" spans="1:29" x14ac:dyDescent="0.25">
      <c r="A118" s="53">
        <v>303024</v>
      </c>
      <c r="B118" s="89" t="s">
        <v>2514</v>
      </c>
      <c r="C118" s="53" t="s">
        <v>693</v>
      </c>
      <c r="D118" s="50" t="s">
        <v>2508</v>
      </c>
      <c r="E118" s="47">
        <f>VLOOKUP('2012 Accountability Database'!A114,Dems1112!$A$2:$G$1082,4)</f>
        <v>0.55000000000000004</v>
      </c>
      <c r="F118" s="65" t="s">
        <v>2486</v>
      </c>
      <c r="G118" s="62"/>
      <c r="H118" s="13" t="str">
        <f>IF(V118&gt;94,"Met",IF(X118="--","n/a",IF(X118&gt;=0,"Met","Did Not Meet")))</f>
        <v>Did Not Meet</v>
      </c>
      <c r="I118" s="13" t="str">
        <f>IF(V119&gt;94,"Met",IF(X119="--","n/a",IF(X119&gt;=0,"Met","Did Not Meet")))</f>
        <v>Did Not Meet</v>
      </c>
      <c r="J118" s="13"/>
      <c r="K118" s="13" t="str">
        <f>IF(Z118&gt;94,"Met",IF(AB118="--","n/a",IF(AB118&gt;=0,"Met","Did Not Meet")))</f>
        <v>Did Not Meet</v>
      </c>
      <c r="L118" s="13" t="str">
        <f>IF(Z119&gt;94,"Met",IF(AB119="--","n/a",IF(AB119&gt;=0,"Met","Did Not Meet")))</f>
        <v>Did Not Meet</v>
      </c>
      <c r="M118" s="1" t="s">
        <v>9</v>
      </c>
      <c r="N118" s="68" t="s">
        <v>2497</v>
      </c>
      <c r="O118" s="35"/>
      <c r="P118" s="44"/>
      <c r="Q118" s="108"/>
      <c r="R118" s="5" t="s">
        <v>6</v>
      </c>
      <c r="S118" s="1" t="s">
        <v>2</v>
      </c>
      <c r="T118" s="1" t="s">
        <v>3</v>
      </c>
      <c r="U118" s="5">
        <v>859</v>
      </c>
      <c r="V118" s="1">
        <v>89.17</v>
      </c>
      <c r="W118" s="1">
        <v>91.1</v>
      </c>
      <c r="X118" s="6">
        <f t="shared" si="63"/>
        <v>-1.9299999999999926</v>
      </c>
      <c r="Y118" s="14">
        <v>539</v>
      </c>
      <c r="Z118" s="1">
        <v>64.19</v>
      </c>
      <c r="AA118" s="1">
        <v>78.81</v>
      </c>
      <c r="AB118" s="72">
        <f t="shared" si="64"/>
        <v>-14.620000000000005</v>
      </c>
      <c r="AC118" s="53"/>
    </row>
    <row r="119" spans="1:29" x14ac:dyDescent="0.25">
      <c r="A119" s="53">
        <v>303024</v>
      </c>
      <c r="B119" s="89" t="s">
        <v>2514</v>
      </c>
      <c r="C119" s="53" t="s">
        <v>693</v>
      </c>
      <c r="D119" s="50" t="s">
        <v>974</v>
      </c>
      <c r="E119" s="47" t="str">
        <f>VLOOKUP('2012 Accountability Database'!A114,Dems1112!$A$2:$G$1082,5)</f>
        <v>3-5</v>
      </c>
      <c r="F119" s="65" t="s">
        <v>2487</v>
      </c>
      <c r="G119" s="62"/>
      <c r="H119" s="13" t="str">
        <f>IF(V120&gt;94,"Met",IF(X120="--","n/a",IF(X120&gt;=0,"Met","Did Not Meet")))</f>
        <v>Did Not Meet</v>
      </c>
      <c r="I119" s="13" t="str">
        <f>IF(V121&gt;94,"Met",IF(X121="--","n/a",IF(X121&gt;=0,"Met","Did Not Meet")))</f>
        <v>Did Not Meet</v>
      </c>
      <c r="J119" s="13"/>
      <c r="K119" s="13" t="str">
        <f>IF(Z120&gt;94,"Met",IF(AB120="--","n/a",IF(AB120&gt;=0,"Met","Did Not Meet")))</f>
        <v>Did Not Meet</v>
      </c>
      <c r="L119" s="13" t="str">
        <f>IF(Z121&gt;94,"Met",IF(AB121="--","n/a",IF(AB121&gt;=0,"Met","Did Not Meet")))</f>
        <v>Did Not Meet</v>
      </c>
      <c r="M119" s="1" t="s">
        <v>9</v>
      </c>
      <c r="N119" s="14"/>
      <c r="O119" s="35" t="s">
        <v>2506</v>
      </c>
      <c r="P119" s="83" t="str">
        <f t="shared" ref="P119" si="130">IF(P114="No"," ", IF(P116="No"," ",IF(P115="No", " ",IF(P117="No"," ","X"))))</f>
        <v xml:space="preserve"> </v>
      </c>
      <c r="Q119" s="108"/>
      <c r="R119" s="5" t="s">
        <v>6</v>
      </c>
      <c r="S119" s="1" t="s">
        <v>2</v>
      </c>
      <c r="T119" s="1" t="s">
        <v>7</v>
      </c>
      <c r="U119" s="5">
        <v>508</v>
      </c>
      <c r="V119" s="1">
        <v>84.65</v>
      </c>
      <c r="W119" s="1">
        <v>86.93</v>
      </c>
      <c r="X119" s="6">
        <f t="shared" si="63"/>
        <v>-2.2800000000000011</v>
      </c>
      <c r="Y119" s="14">
        <v>311</v>
      </c>
      <c r="Z119" s="1">
        <v>56.91</v>
      </c>
      <c r="AA119" s="1">
        <v>75.22</v>
      </c>
      <c r="AB119" s="72">
        <f t="shared" si="64"/>
        <v>-18.310000000000002</v>
      </c>
      <c r="AC119" s="53"/>
    </row>
    <row r="120" spans="1:29" ht="15.75" x14ac:dyDescent="0.25">
      <c r="A120" s="53">
        <v>303024</v>
      </c>
      <c r="B120" s="89" t="s">
        <v>2514</v>
      </c>
      <c r="C120" s="53" t="s">
        <v>693</v>
      </c>
      <c r="D120" s="50" t="s">
        <v>975</v>
      </c>
      <c r="E120" s="48" t="str">
        <f>VLOOKUP('2012 Accountability Database'!A114,Dems1112!$A$2:$G$1082,6)</f>
        <v>1 (Northwest AR)</v>
      </c>
      <c r="F120" s="66"/>
      <c r="G120" s="63" t="s">
        <v>2488</v>
      </c>
      <c r="H120" s="61" t="str">
        <f t="shared" ref="H120:I120" si="131">IF(H118="Met","Yes",IF(H119="Met","Yes","No"))</f>
        <v>No</v>
      </c>
      <c r="I120" s="61" t="str">
        <f t="shared" si="131"/>
        <v>No</v>
      </c>
      <c r="J120" s="55"/>
      <c r="K120" s="61" t="str">
        <f t="shared" ref="K120:L120" si="132">IF(K118="Met","Yes",IF(K119="Met","Yes","No"))</f>
        <v>No</v>
      </c>
      <c r="L120" s="61" t="str">
        <f t="shared" si="132"/>
        <v>No</v>
      </c>
      <c r="M120" s="1" t="s">
        <v>9</v>
      </c>
      <c r="N120" s="14"/>
      <c r="O120" s="35" t="s">
        <v>2505</v>
      </c>
      <c r="P120" s="83" t="str">
        <f t="shared" ref="P120" si="133">IF(P119="X"," ",IF(P121="X"," ","X"))</f>
        <v xml:space="preserve"> </v>
      </c>
      <c r="Q120" s="94" t="s">
        <v>2759</v>
      </c>
      <c r="R120" s="5" t="s">
        <v>6</v>
      </c>
      <c r="S120" s="1" t="s">
        <v>5</v>
      </c>
      <c r="T120" s="1" t="s">
        <v>3</v>
      </c>
      <c r="U120" s="5">
        <v>1724</v>
      </c>
      <c r="V120" s="1">
        <v>89.73</v>
      </c>
      <c r="W120" s="1">
        <v>91.1</v>
      </c>
      <c r="X120" s="6">
        <f t="shared" si="63"/>
        <v>-1.3699999999999903</v>
      </c>
      <c r="Y120" s="14">
        <v>1084</v>
      </c>
      <c r="Z120" s="1">
        <v>70.569999999999993</v>
      </c>
      <c r="AA120" s="1">
        <v>78.81</v>
      </c>
      <c r="AB120" s="72">
        <f t="shared" si="64"/>
        <v>-8.2400000000000091</v>
      </c>
      <c r="AC120" s="53"/>
    </row>
    <row r="121" spans="1:29" x14ac:dyDescent="0.25">
      <c r="A121" s="54">
        <v>303024</v>
      </c>
      <c r="B121" s="90" t="s">
        <v>2514</v>
      </c>
      <c r="C121" s="54" t="s">
        <v>693</v>
      </c>
      <c r="D121" s="4"/>
      <c r="E121" s="4"/>
      <c r="F121" s="67"/>
      <c r="G121" s="64"/>
      <c r="H121" s="43"/>
      <c r="I121" s="43"/>
      <c r="J121" s="43"/>
      <c r="K121" s="43"/>
      <c r="L121" s="43"/>
      <c r="M121" s="4" t="s">
        <v>9</v>
      </c>
      <c r="N121" s="15"/>
      <c r="O121" s="38" t="s">
        <v>2482</v>
      </c>
      <c r="P121" s="84" t="str">
        <f>IF(E115="Achieving School"," ","X")</f>
        <v>X</v>
      </c>
      <c r="Q121" s="91"/>
      <c r="R121" s="4" t="s">
        <v>6</v>
      </c>
      <c r="S121" s="4" t="s">
        <v>5</v>
      </c>
      <c r="T121" s="4" t="s">
        <v>7</v>
      </c>
      <c r="U121" s="4">
        <v>1034</v>
      </c>
      <c r="V121" s="4">
        <v>85.2</v>
      </c>
      <c r="W121" s="4">
        <v>86.93</v>
      </c>
      <c r="X121" s="7">
        <f t="shared" si="63"/>
        <v>-1.730000000000004</v>
      </c>
      <c r="Y121" s="15">
        <v>644</v>
      </c>
      <c r="Z121" s="4">
        <v>65.22</v>
      </c>
      <c r="AA121" s="4">
        <v>75.22</v>
      </c>
      <c r="AB121" s="73">
        <f t="shared" si="64"/>
        <v>-10</v>
      </c>
      <c r="AC121" s="54"/>
    </row>
    <row r="122" spans="1:29" x14ac:dyDescent="0.25">
      <c r="A122" s="1">
        <v>304021</v>
      </c>
      <c r="B122" s="87" t="s">
        <v>2515</v>
      </c>
      <c r="C122" s="55" t="s">
        <v>735</v>
      </c>
      <c r="E122" s="42"/>
      <c r="F122" s="65" t="s">
        <v>2483</v>
      </c>
      <c r="G122" s="62"/>
      <c r="H122" s="37" t="str">
        <f>IF(V122&gt;94,"Met",IF(X122="--","n/a",IF(X122&gt;=0,"Met","Did Not Meet")))</f>
        <v>Met</v>
      </c>
      <c r="I122" s="37" t="str">
        <f>IF(V123&gt;94,"Met",IF(X123="--","n/a",IF(X123&gt;=0,"Met","Did Not Meet")))</f>
        <v>Met</v>
      </c>
      <c r="K122" s="13" t="str">
        <f>IF(Z122&gt;94,"Met",IF(AB122="--","n/a",IF(AB122&gt;=0,"Met","Did Not Meet")))</f>
        <v>Met</v>
      </c>
      <c r="L122" s="13" t="str">
        <f>IF(Z123&gt;94,"Met",IF(AB123="--","n/a",IF(AB123&gt;=0,"Met","Did Not Meet")))</f>
        <v>Met</v>
      </c>
      <c r="M122" s="1" t="s">
        <v>4</v>
      </c>
      <c r="N122" s="14" t="s">
        <v>2502</v>
      </c>
      <c r="O122" s="5"/>
      <c r="P122" s="44" t="str">
        <f t="shared" ref="P122" si="134">IF(H124="Yes",IF(I124="Yes","Yes","No"),"No")</f>
        <v>Yes</v>
      </c>
      <c r="Q122" s="93"/>
      <c r="R122" s="5" t="s">
        <v>1</v>
      </c>
      <c r="S122" s="1" t="s">
        <v>2</v>
      </c>
      <c r="T122" s="1" t="s">
        <v>3</v>
      </c>
      <c r="U122" s="5">
        <v>121</v>
      </c>
      <c r="V122" s="1">
        <v>97.52</v>
      </c>
      <c r="W122" s="1">
        <v>94.4</v>
      </c>
      <c r="X122" s="9">
        <f t="shared" si="63"/>
        <v>3.1199999999999903</v>
      </c>
      <c r="Y122" s="14">
        <v>91</v>
      </c>
      <c r="Z122" s="1">
        <v>96.7</v>
      </c>
      <c r="AA122" s="1">
        <v>94.61</v>
      </c>
      <c r="AB122" s="71">
        <f t="shared" si="64"/>
        <v>2.0900000000000034</v>
      </c>
      <c r="AC122" s="36"/>
    </row>
    <row r="123" spans="1:29" ht="15.75" x14ac:dyDescent="0.25">
      <c r="A123" s="53">
        <v>304021</v>
      </c>
      <c r="B123" s="89" t="s">
        <v>2515</v>
      </c>
      <c r="C123" s="53" t="s">
        <v>735</v>
      </c>
      <c r="D123" s="49" t="s">
        <v>2498</v>
      </c>
      <c r="E123" s="34" t="str">
        <f>M122</f>
        <v>Achieving School</v>
      </c>
      <c r="F123" s="65" t="s">
        <v>2484</v>
      </c>
      <c r="G123" s="62"/>
      <c r="H123" s="13" t="str">
        <f>IF(V124&gt;94,"Met",IF(X124="--","n/a",IF(X124&gt;=0,"Met","Did Not Meet")))</f>
        <v>Met</v>
      </c>
      <c r="I123" s="13" t="str">
        <f>IF(V125&gt;94,"Met",IF(X125="--","n/a",IF(X125&gt;=0,"Met","Did Not Meet")))</f>
        <v>Met</v>
      </c>
      <c r="K123" s="13" t="str">
        <f>IF(Z124&gt;94,"Met",IF(AB124="--","n/a",IF(AB124&gt;=0,"Met","Did Not Meet")))</f>
        <v>Did Not Meet</v>
      </c>
      <c r="L123" s="13" t="str">
        <f>IF(Z125&gt;94,"Met",IF(AB125="--","n/a",IF(AB125&gt;=0,"Met","Did Not Meet")))</f>
        <v>Did Not Meet</v>
      </c>
      <c r="M123" s="1" t="s">
        <v>4</v>
      </c>
      <c r="N123" s="14" t="s">
        <v>2501</v>
      </c>
      <c r="O123" s="5"/>
      <c r="P123" s="44" t="str">
        <f t="shared" ref="P123" si="135">IF(K124="Yes",IF(L124="Yes","Yes","No"),"No")</f>
        <v>Yes</v>
      </c>
      <c r="Q123" s="94" t="s">
        <v>2759</v>
      </c>
      <c r="R123" s="5" t="s">
        <v>1</v>
      </c>
      <c r="S123" s="1" t="s">
        <v>2</v>
      </c>
      <c r="T123" s="1" t="s">
        <v>7</v>
      </c>
      <c r="U123" s="5">
        <v>107</v>
      </c>
      <c r="V123" s="1">
        <v>97.2</v>
      </c>
      <c r="W123" s="1">
        <v>93.46</v>
      </c>
      <c r="X123" s="9">
        <f t="shared" si="63"/>
        <v>3.7400000000000091</v>
      </c>
      <c r="Y123" s="14">
        <v>77</v>
      </c>
      <c r="Z123" s="1">
        <v>97.4</v>
      </c>
      <c r="AA123" s="1">
        <v>93.82</v>
      </c>
      <c r="AB123" s="71">
        <f t="shared" si="64"/>
        <v>3.5800000000000125</v>
      </c>
      <c r="AC123" s="53"/>
    </row>
    <row r="124" spans="1:29" ht="15" customHeight="1" x14ac:dyDescent="0.25">
      <c r="A124" s="53">
        <v>304021</v>
      </c>
      <c r="B124" s="89" t="s">
        <v>2515</v>
      </c>
      <c r="C124" s="53" t="s">
        <v>735</v>
      </c>
      <c r="D124" s="49" t="s">
        <v>2499</v>
      </c>
      <c r="E124" s="35" t="str">
        <f>VLOOKUP('2012 Accountability Database'!$A122,'2011 AYP'!A$2:B$1072,2)</f>
        <v xml:space="preserve"> MS (Met Standards)</v>
      </c>
      <c r="F124" s="66"/>
      <c r="G124" s="63" t="s">
        <v>2485</v>
      </c>
      <c r="H124" s="60" t="str">
        <f t="shared" ref="H124:I124" si="136">IF(H122="Met","Yes",IF(H123="Met","Yes","No"))</f>
        <v>Yes</v>
      </c>
      <c r="I124" s="60" t="str">
        <f t="shared" si="136"/>
        <v>Yes</v>
      </c>
      <c r="J124" s="42"/>
      <c r="K124" s="60" t="str">
        <f t="shared" ref="K124:L124" si="137">IF(K122="Met","Yes",IF(K123="Met","Yes","No"))</f>
        <v>Yes</v>
      </c>
      <c r="L124" s="60" t="str">
        <f t="shared" si="137"/>
        <v>Yes</v>
      </c>
      <c r="M124" s="1" t="s">
        <v>4</v>
      </c>
      <c r="N124" s="14" t="s">
        <v>2503</v>
      </c>
      <c r="O124" s="5"/>
      <c r="P124" s="44" t="str">
        <f t="shared" ref="P124" si="138">IF(H128="Yes",IF(I128="Yes","Yes","No"),"No")</f>
        <v>Yes</v>
      </c>
      <c r="Q124" s="108" t="s">
        <v>2758</v>
      </c>
      <c r="R124" s="5" t="s">
        <v>1</v>
      </c>
      <c r="S124" s="1" t="s">
        <v>5</v>
      </c>
      <c r="T124" s="1" t="s">
        <v>3</v>
      </c>
      <c r="U124" s="5">
        <v>392</v>
      </c>
      <c r="V124" s="1">
        <v>94.39</v>
      </c>
      <c r="W124" s="1">
        <v>94.4</v>
      </c>
      <c r="X124" s="6">
        <f t="shared" si="63"/>
        <v>-1.0000000000005116E-2</v>
      </c>
      <c r="Y124" s="14">
        <v>284</v>
      </c>
      <c r="Z124" s="1">
        <v>91.2</v>
      </c>
      <c r="AA124" s="1">
        <v>94.61</v>
      </c>
      <c r="AB124" s="72">
        <f t="shared" si="64"/>
        <v>-3.4099999999999966</v>
      </c>
      <c r="AC124" s="53"/>
    </row>
    <row r="125" spans="1:29" x14ac:dyDescent="0.25">
      <c r="A125" s="53">
        <v>304021</v>
      </c>
      <c r="B125" s="89" t="s">
        <v>2515</v>
      </c>
      <c r="C125" s="53" t="s">
        <v>735</v>
      </c>
      <c r="D125" s="49" t="s">
        <v>2507</v>
      </c>
      <c r="E125" s="47">
        <f>VLOOKUP('2012 Accountability Database'!A122,Dems1112!$A$2:$G$1082,3)</f>
        <v>0.01</v>
      </c>
      <c r="F125" s="66"/>
      <c r="G125" s="52"/>
      <c r="M125" s="1" t="s">
        <v>4</v>
      </c>
      <c r="N125" s="14" t="s">
        <v>2504</v>
      </c>
      <c r="O125" s="5"/>
      <c r="P125" s="44" t="str">
        <f t="shared" ref="P125" si="139">IF(K128="Yes",IF(L128="Yes","Yes","No"),"No")</f>
        <v>Yes</v>
      </c>
      <c r="Q125" s="108"/>
      <c r="R125" s="5" t="s">
        <v>1</v>
      </c>
      <c r="S125" s="1" t="s">
        <v>5</v>
      </c>
      <c r="T125" s="1" t="s">
        <v>7</v>
      </c>
      <c r="U125" s="5">
        <v>340</v>
      </c>
      <c r="V125" s="1">
        <v>93.53</v>
      </c>
      <c r="W125" s="1">
        <v>93.46</v>
      </c>
      <c r="X125" s="9">
        <f t="shared" si="63"/>
        <v>7.000000000000739E-2</v>
      </c>
      <c r="Y125" s="14">
        <v>242</v>
      </c>
      <c r="Z125" s="1">
        <v>90.5</v>
      </c>
      <c r="AA125" s="1">
        <v>93.82</v>
      </c>
      <c r="AB125" s="72">
        <f t="shared" si="64"/>
        <v>-3.3199999999999932</v>
      </c>
      <c r="AC125" s="53"/>
    </row>
    <row r="126" spans="1:29" x14ac:dyDescent="0.25">
      <c r="A126" s="53">
        <v>304021</v>
      </c>
      <c r="B126" s="89" t="s">
        <v>2515</v>
      </c>
      <c r="C126" s="53" t="s">
        <v>735</v>
      </c>
      <c r="D126" s="50" t="s">
        <v>2508</v>
      </c>
      <c r="E126" s="47">
        <f>VLOOKUP('2012 Accountability Database'!A122,Dems1112!$A$2:$G$1082,4)</f>
        <v>0.85</v>
      </c>
      <c r="F126" s="65" t="s">
        <v>2486</v>
      </c>
      <c r="G126" s="62"/>
      <c r="H126" s="13" t="str">
        <f>IF(V126&gt;94,"Met",IF(X126="--","n/a",IF(X126&gt;=0,"Met","Did Not Meet")))</f>
        <v>Met</v>
      </c>
      <c r="I126" s="13" t="str">
        <f>IF(V127&gt;94,"Met",IF(X127="--","n/a",IF(X127&gt;=0,"Met","Did Not Meet")))</f>
        <v>Met</v>
      </c>
      <c r="J126" s="13"/>
      <c r="K126" s="13" t="str">
        <f>IF(Z126&gt;94,"Met",IF(AB126="--","n/a",IF(AB126&gt;=0,"Met","Did Not Meet")))</f>
        <v>Met</v>
      </c>
      <c r="L126" s="13" t="str">
        <f>IF(Z127&gt;94,"Met",IF(AB127="--","n/a",IF(AB127&gt;=0,"Met","Did Not Meet")))</f>
        <v>Met</v>
      </c>
      <c r="M126" s="5" t="s">
        <v>4</v>
      </c>
      <c r="N126" s="68" t="s">
        <v>2497</v>
      </c>
      <c r="O126" s="35"/>
      <c r="P126" s="44"/>
      <c r="Q126" s="108"/>
      <c r="R126" s="5" t="s">
        <v>6</v>
      </c>
      <c r="S126" s="5" t="s">
        <v>2</v>
      </c>
      <c r="T126" s="5" t="s">
        <v>3</v>
      </c>
      <c r="U126" s="5">
        <v>121</v>
      </c>
      <c r="V126" s="5">
        <v>91.74</v>
      </c>
      <c r="W126" s="5">
        <v>90.91</v>
      </c>
      <c r="X126" s="11">
        <f t="shared" si="63"/>
        <v>0.82999999999999829</v>
      </c>
      <c r="Y126" s="14">
        <v>91</v>
      </c>
      <c r="Z126" s="5">
        <v>78.02</v>
      </c>
      <c r="AA126" s="5">
        <v>70.349999999999994</v>
      </c>
      <c r="AB126" s="71">
        <f t="shared" si="64"/>
        <v>7.6700000000000017</v>
      </c>
      <c r="AC126" s="53"/>
    </row>
    <row r="127" spans="1:29" x14ac:dyDescent="0.25">
      <c r="A127" s="53">
        <v>304021</v>
      </c>
      <c r="B127" s="89" t="s">
        <v>2515</v>
      </c>
      <c r="C127" s="53" t="s">
        <v>735</v>
      </c>
      <c r="D127" s="50" t="s">
        <v>974</v>
      </c>
      <c r="E127" s="47" t="str">
        <f>VLOOKUP('2012 Accountability Database'!A122,Dems1112!$A$2:$G$1082,5)</f>
        <v>K-6</v>
      </c>
      <c r="F127" s="65" t="s">
        <v>2487</v>
      </c>
      <c r="G127" s="62"/>
      <c r="H127" s="13" t="str">
        <f>IF(V128&gt;94,"Met",IF(X128="--","n/a",IF(X128&gt;=0,"Met","Did Not Meet")))</f>
        <v>Did Not Meet</v>
      </c>
      <c r="I127" s="13" t="str">
        <f>IF(V129&gt;94,"Met",IF(X129="--","n/a",IF(X129&gt;=0,"Met","Did Not Meet")))</f>
        <v>Did Not Meet</v>
      </c>
      <c r="J127" s="13"/>
      <c r="K127" s="13" t="str">
        <f>IF(Z128&gt;94,"Met",IF(AB128="--","n/a",IF(AB128&gt;=0,"Met","Did Not Meet")))</f>
        <v>Did Not Meet</v>
      </c>
      <c r="L127" s="13" t="str">
        <f>IF(Z129&gt;94,"Met",IF(AB129="--","n/a",IF(AB129&gt;=0,"Met","Did Not Meet")))</f>
        <v>Did Not Meet</v>
      </c>
      <c r="M127" s="5" t="s">
        <v>4</v>
      </c>
      <c r="N127" s="14"/>
      <c r="O127" s="35" t="s">
        <v>2506</v>
      </c>
      <c r="P127" s="83" t="str">
        <f t="shared" ref="P127" si="140">IF(P122="No"," ", IF(P124="No"," ",IF(P123="No", " ",IF(P125="No"," ","X"))))</f>
        <v>X</v>
      </c>
      <c r="Q127" s="108"/>
      <c r="R127" s="5" t="s">
        <v>6</v>
      </c>
      <c r="S127" s="5" t="s">
        <v>2</v>
      </c>
      <c r="T127" s="5" t="s">
        <v>7</v>
      </c>
      <c r="U127" s="5">
        <v>107</v>
      </c>
      <c r="V127" s="5">
        <v>91.59</v>
      </c>
      <c r="W127" s="5">
        <v>90.18</v>
      </c>
      <c r="X127" s="11">
        <f t="shared" si="63"/>
        <v>1.4099999999999966</v>
      </c>
      <c r="Y127" s="14">
        <v>77</v>
      </c>
      <c r="Z127" s="5">
        <v>76.62</v>
      </c>
      <c r="AA127" s="5">
        <v>68.069999999999993</v>
      </c>
      <c r="AB127" s="71">
        <f t="shared" si="64"/>
        <v>8.5500000000000114</v>
      </c>
      <c r="AC127" s="53"/>
    </row>
    <row r="128" spans="1:29" ht="15.75" x14ac:dyDescent="0.25">
      <c r="A128" s="53">
        <v>304021</v>
      </c>
      <c r="B128" s="89" t="s">
        <v>2515</v>
      </c>
      <c r="C128" s="53" t="s">
        <v>735</v>
      </c>
      <c r="D128" s="50" t="s">
        <v>975</v>
      </c>
      <c r="E128" s="48" t="str">
        <f>VLOOKUP('2012 Accountability Database'!A122,Dems1112!$A$2:$G$1082,6)</f>
        <v>1 (Northwest AR)</v>
      </c>
      <c r="F128" s="66"/>
      <c r="G128" s="63" t="s">
        <v>2488</v>
      </c>
      <c r="H128" s="61" t="str">
        <f t="shared" ref="H128:I128" si="141">IF(H126="Met","Yes",IF(H127="Met","Yes","No"))</f>
        <v>Yes</v>
      </c>
      <c r="I128" s="61" t="str">
        <f t="shared" si="141"/>
        <v>Yes</v>
      </c>
      <c r="J128" s="55"/>
      <c r="K128" s="61" t="str">
        <f t="shared" ref="K128:L128" si="142">IF(K126="Met","Yes",IF(K127="Met","Yes","No"))</f>
        <v>Yes</v>
      </c>
      <c r="L128" s="61" t="str">
        <f t="shared" si="142"/>
        <v>Yes</v>
      </c>
      <c r="M128" s="1" t="s">
        <v>4</v>
      </c>
      <c r="N128" s="14"/>
      <c r="O128" s="35" t="s">
        <v>2505</v>
      </c>
      <c r="P128" s="83" t="str">
        <f t="shared" ref="P128" si="143">IF(P127="X"," ",IF(P129="X"," ","X"))</f>
        <v xml:space="preserve"> </v>
      </c>
      <c r="Q128" s="94" t="s">
        <v>2759</v>
      </c>
      <c r="R128" s="5" t="s">
        <v>6</v>
      </c>
      <c r="S128" s="1" t="s">
        <v>5</v>
      </c>
      <c r="T128" s="1" t="s">
        <v>3</v>
      </c>
      <c r="U128" s="5">
        <v>392</v>
      </c>
      <c r="V128" s="1">
        <v>88.27</v>
      </c>
      <c r="W128" s="1">
        <v>90.91</v>
      </c>
      <c r="X128" s="6">
        <f t="shared" si="63"/>
        <v>-2.6400000000000006</v>
      </c>
      <c r="Y128" s="14">
        <v>284</v>
      </c>
      <c r="Z128" s="1">
        <v>67.25</v>
      </c>
      <c r="AA128" s="1">
        <v>70.349999999999994</v>
      </c>
      <c r="AB128" s="72">
        <f t="shared" si="64"/>
        <v>-3.0999999999999943</v>
      </c>
      <c r="AC128" s="53"/>
    </row>
    <row r="129" spans="1:29" x14ac:dyDescent="0.25">
      <c r="A129" s="54">
        <v>304021</v>
      </c>
      <c r="B129" s="90" t="s">
        <v>2515</v>
      </c>
      <c r="C129" s="54" t="s">
        <v>735</v>
      </c>
      <c r="D129" s="4"/>
      <c r="E129" s="4"/>
      <c r="F129" s="67"/>
      <c r="G129" s="64"/>
      <c r="H129" s="43"/>
      <c r="I129" s="43"/>
      <c r="J129" s="43"/>
      <c r="K129" s="43"/>
      <c r="L129" s="43"/>
      <c r="M129" s="4" t="s">
        <v>4</v>
      </c>
      <c r="N129" s="15"/>
      <c r="O129" s="38" t="s">
        <v>2482</v>
      </c>
      <c r="P129" s="84" t="str">
        <f>IF(E123="Achieving School"," ","X")</f>
        <v xml:space="preserve"> </v>
      </c>
      <c r="Q129" s="91"/>
      <c r="R129" s="4" t="s">
        <v>6</v>
      </c>
      <c r="S129" s="4" t="s">
        <v>5</v>
      </c>
      <c r="T129" s="4" t="s">
        <v>7</v>
      </c>
      <c r="U129" s="4">
        <v>340</v>
      </c>
      <c r="V129" s="4">
        <v>87.94</v>
      </c>
      <c r="W129" s="4">
        <v>90.18</v>
      </c>
      <c r="X129" s="7">
        <f t="shared" si="63"/>
        <v>-2.2400000000000091</v>
      </c>
      <c r="Y129" s="15">
        <v>242</v>
      </c>
      <c r="Z129" s="4">
        <v>66.53</v>
      </c>
      <c r="AA129" s="4">
        <v>68.069999999999993</v>
      </c>
      <c r="AB129" s="73">
        <f t="shared" si="64"/>
        <v>-1.539999999999992</v>
      </c>
      <c r="AC129" s="54"/>
    </row>
    <row r="130" spans="1:29" x14ac:dyDescent="0.25">
      <c r="A130" s="1">
        <v>401001</v>
      </c>
      <c r="B130" s="87" t="s">
        <v>2516</v>
      </c>
      <c r="C130" s="55" t="s">
        <v>298</v>
      </c>
      <c r="E130" s="42"/>
      <c r="F130" s="65" t="s">
        <v>2483</v>
      </c>
      <c r="G130" s="62"/>
      <c r="H130" s="37" t="str">
        <f>IF(V130&gt;94,"Met",IF(X130="--","n/a",IF(X130&gt;=0,"Met","Did Not Meet")))</f>
        <v>Met</v>
      </c>
      <c r="I130" s="37" t="str">
        <f>IF(V131&gt;94,"Met",IF(X131="--","n/a",IF(X131&gt;=0,"Met","Did Not Meet")))</f>
        <v>Met</v>
      </c>
      <c r="K130" s="13" t="str">
        <f>IF(Z130&gt;94,"Met",IF(AB130="--","n/a",IF(AB130&gt;=0,"Met","Did Not Meet")))</f>
        <v>Met</v>
      </c>
      <c r="L130" s="13" t="str">
        <f>IF(Z131&gt;94,"Met",IF(AB131="--","n/a",IF(AB131&gt;=0,"Met","Did Not Meet")))</f>
        <v>Met</v>
      </c>
      <c r="M130" s="5" t="s">
        <v>9</v>
      </c>
      <c r="N130" s="14" t="s">
        <v>2502</v>
      </c>
      <c r="O130" s="5"/>
      <c r="P130" s="44" t="str">
        <f t="shared" ref="P130" si="144">IF(H132="Yes",IF(I132="Yes","Yes","No"),"No")</f>
        <v>Yes</v>
      </c>
      <c r="Q130" s="93"/>
      <c r="R130" s="5" t="s">
        <v>1</v>
      </c>
      <c r="S130" s="5" t="s">
        <v>2</v>
      </c>
      <c r="T130" s="5" t="s">
        <v>3</v>
      </c>
      <c r="U130" s="5">
        <v>217</v>
      </c>
      <c r="V130" s="5">
        <v>87.56</v>
      </c>
      <c r="W130" s="5">
        <v>86.12</v>
      </c>
      <c r="X130" s="11">
        <f t="shared" ref="X130:X193" si="145">V130-W130</f>
        <v>1.4399999999999977</v>
      </c>
      <c r="Y130" s="14">
        <v>90</v>
      </c>
      <c r="Z130" s="5">
        <v>92.22</v>
      </c>
      <c r="AA130" s="5">
        <v>87.21</v>
      </c>
      <c r="AB130" s="71">
        <f t="shared" ref="AB130:AB193" si="146">Z130-AA130</f>
        <v>5.0100000000000051</v>
      </c>
      <c r="AC130" s="36"/>
    </row>
    <row r="131" spans="1:29" ht="15.75" x14ac:dyDescent="0.25">
      <c r="A131" s="53">
        <v>401001</v>
      </c>
      <c r="B131" s="89" t="s">
        <v>2516</v>
      </c>
      <c r="C131" s="53" t="s">
        <v>298</v>
      </c>
      <c r="D131" s="49" t="s">
        <v>2498</v>
      </c>
      <c r="E131" s="34" t="str">
        <f>M130</f>
        <v>Needs Improvement School</v>
      </c>
      <c r="F131" s="65" t="s">
        <v>2484</v>
      </c>
      <c r="G131" s="62"/>
      <c r="H131" s="13" t="str">
        <f>IF(V132&gt;94,"Met",IF(X132="--","n/a",IF(X132&gt;=0,"Met","Did Not Meet")))</f>
        <v>Did Not Meet</v>
      </c>
      <c r="I131" s="13" t="str">
        <f>IF(V133&gt;94,"Met",IF(X133="--","n/a",IF(X133&gt;=0,"Met","Did Not Meet")))</f>
        <v>Met</v>
      </c>
      <c r="K131" s="13" t="str">
        <f>IF(Z132&gt;94,"Met",IF(AB132="--","n/a",IF(AB132&gt;=0,"Met","Did Not Meet")))</f>
        <v>Met</v>
      </c>
      <c r="L131" s="13" t="str">
        <f>IF(Z133&gt;94,"Met",IF(AB133="--","n/a",IF(AB133&gt;=0,"Met","Did Not Meet")))</f>
        <v>Met</v>
      </c>
      <c r="M131" s="5" t="s">
        <v>9</v>
      </c>
      <c r="N131" s="14" t="s">
        <v>2501</v>
      </c>
      <c r="O131" s="5"/>
      <c r="P131" s="44" t="str">
        <f t="shared" ref="P131" si="147">IF(K132="Yes",IF(L132="Yes","Yes","No"),"No")</f>
        <v>Yes</v>
      </c>
      <c r="Q131" s="94" t="s">
        <v>2759</v>
      </c>
      <c r="R131" s="5" t="s">
        <v>1</v>
      </c>
      <c r="S131" s="5" t="s">
        <v>2</v>
      </c>
      <c r="T131" s="5" t="s">
        <v>7</v>
      </c>
      <c r="U131" s="5">
        <v>104</v>
      </c>
      <c r="V131" s="5">
        <v>75.959999999999994</v>
      </c>
      <c r="W131" s="5">
        <v>72.11</v>
      </c>
      <c r="X131" s="11">
        <f t="shared" si="145"/>
        <v>3.8499999999999943</v>
      </c>
      <c r="Y131" s="14">
        <v>36</v>
      </c>
      <c r="Z131" s="5">
        <v>83.33</v>
      </c>
      <c r="AA131" s="5">
        <v>81.67</v>
      </c>
      <c r="AB131" s="71">
        <f t="shared" si="146"/>
        <v>1.6599999999999966</v>
      </c>
      <c r="AC131" s="53"/>
    </row>
    <row r="132" spans="1:29" ht="15" customHeight="1" x14ac:dyDescent="0.25">
      <c r="A132" s="53">
        <v>401001</v>
      </c>
      <c r="B132" s="89" t="s">
        <v>2516</v>
      </c>
      <c r="C132" s="53" t="s">
        <v>298</v>
      </c>
      <c r="D132" s="49" t="s">
        <v>2499</v>
      </c>
      <c r="E132" s="35" t="str">
        <f>VLOOKUP('2012 Accountability Database'!$A130,'2011 AYP'!A$2:B$1072,2)</f>
        <v xml:space="preserve"> MS (Met Standards)</v>
      </c>
      <c r="F132" s="66"/>
      <c r="G132" s="63" t="s">
        <v>2485</v>
      </c>
      <c r="H132" s="60" t="str">
        <f t="shared" ref="H132:I132" si="148">IF(H130="Met","Yes",IF(H131="Met","Yes","No"))</f>
        <v>Yes</v>
      </c>
      <c r="I132" s="60" t="str">
        <f t="shared" si="148"/>
        <v>Yes</v>
      </c>
      <c r="J132" s="42"/>
      <c r="K132" s="60" t="str">
        <f t="shared" ref="K132:L132" si="149">IF(K130="Met","Yes",IF(K131="Met","Yes","No"))</f>
        <v>Yes</v>
      </c>
      <c r="L132" s="60" t="str">
        <f t="shared" si="149"/>
        <v>Yes</v>
      </c>
      <c r="M132" s="5" t="s">
        <v>9</v>
      </c>
      <c r="N132" s="14" t="s">
        <v>2503</v>
      </c>
      <c r="O132" s="5"/>
      <c r="P132" s="44" t="str">
        <f t="shared" ref="P132" si="150">IF(H136="Yes",IF(I136="Yes","Yes","No"),"No")</f>
        <v>No</v>
      </c>
      <c r="Q132" s="108" t="s">
        <v>2758</v>
      </c>
      <c r="R132" s="5" t="s">
        <v>1</v>
      </c>
      <c r="S132" s="5" t="s">
        <v>5</v>
      </c>
      <c r="T132" s="5" t="s">
        <v>3</v>
      </c>
      <c r="U132" s="5">
        <v>583</v>
      </c>
      <c r="V132" s="5">
        <v>85.42</v>
      </c>
      <c r="W132" s="5">
        <v>86.12</v>
      </c>
      <c r="X132" s="8">
        <f t="shared" si="145"/>
        <v>-0.70000000000000284</v>
      </c>
      <c r="Y132" s="14">
        <v>254</v>
      </c>
      <c r="Z132" s="5">
        <v>88.19</v>
      </c>
      <c r="AA132" s="5">
        <v>87.21</v>
      </c>
      <c r="AB132" s="71">
        <f t="shared" si="146"/>
        <v>0.98000000000000398</v>
      </c>
      <c r="AC132" s="53"/>
    </row>
    <row r="133" spans="1:29" x14ac:dyDescent="0.25">
      <c r="A133" s="53">
        <v>401001</v>
      </c>
      <c r="B133" s="89" t="s">
        <v>2516</v>
      </c>
      <c r="C133" s="53" t="s">
        <v>298</v>
      </c>
      <c r="D133" s="49" t="s">
        <v>2507</v>
      </c>
      <c r="E133" s="47">
        <f>VLOOKUP('2012 Accountability Database'!A130,Dems1112!$A$2:$G$1082,3)</f>
        <v>0.24</v>
      </c>
      <c r="F133" s="66"/>
      <c r="G133" s="52"/>
      <c r="M133" s="1" t="s">
        <v>9</v>
      </c>
      <c r="N133" s="14" t="s">
        <v>2504</v>
      </c>
      <c r="O133" s="5"/>
      <c r="P133" s="44" t="str">
        <f t="shared" ref="P133" si="151">IF(K136="Yes",IF(L136="Yes","Yes","No"),"No")</f>
        <v>No</v>
      </c>
      <c r="Q133" s="108"/>
      <c r="R133" s="5" t="s">
        <v>1</v>
      </c>
      <c r="S133" s="1" t="s">
        <v>5</v>
      </c>
      <c r="T133" s="1" t="s">
        <v>7</v>
      </c>
      <c r="U133" s="5">
        <v>238</v>
      </c>
      <c r="V133" s="1">
        <v>73.53</v>
      </c>
      <c r="W133" s="1">
        <v>72.11</v>
      </c>
      <c r="X133" s="9">
        <f t="shared" si="145"/>
        <v>1.4200000000000017</v>
      </c>
      <c r="Y133" s="14">
        <v>95</v>
      </c>
      <c r="Z133" s="1">
        <v>83.16</v>
      </c>
      <c r="AA133" s="1">
        <v>81.67</v>
      </c>
      <c r="AB133" s="71">
        <f t="shared" si="146"/>
        <v>1.4899999999999949</v>
      </c>
      <c r="AC133" s="53"/>
    </row>
    <row r="134" spans="1:29" x14ac:dyDescent="0.25">
      <c r="A134" s="53">
        <v>401001</v>
      </c>
      <c r="B134" s="89" t="s">
        <v>2516</v>
      </c>
      <c r="C134" s="53" t="s">
        <v>298</v>
      </c>
      <c r="D134" s="50" t="s">
        <v>2508</v>
      </c>
      <c r="E134" s="47">
        <f>VLOOKUP('2012 Accountability Database'!A130,Dems1112!$A$2:$G$1082,4)</f>
        <v>0.35</v>
      </c>
      <c r="F134" s="65" t="s">
        <v>2486</v>
      </c>
      <c r="G134" s="62"/>
      <c r="H134" s="13" t="str">
        <f>IF(V134&gt;94,"Met",IF(X134="--","n/a",IF(X134&gt;=0,"Met","Did Not Meet")))</f>
        <v>Did Not Meet</v>
      </c>
      <c r="I134" s="13" t="str">
        <f>IF(V135&gt;94,"Met",IF(X135="--","n/a",IF(X135&gt;=0,"Met","Did Not Meet")))</f>
        <v>Did Not Meet</v>
      </c>
      <c r="J134" s="13"/>
      <c r="K134" s="13" t="str">
        <f>IF(Z134&gt;94,"Met",IF(AB134="--","n/a",IF(AB134&gt;=0,"Met","Did Not Meet")))</f>
        <v>Did Not Meet</v>
      </c>
      <c r="L134" s="13" t="str">
        <f>IF(Z135&gt;94,"Met",IF(AB135="--","n/a",IF(AB135&gt;=0,"Met","Did Not Meet")))</f>
        <v>Did Not Meet</v>
      </c>
      <c r="M134" s="5" t="s">
        <v>9</v>
      </c>
      <c r="N134" s="68" t="s">
        <v>2497</v>
      </c>
      <c r="O134" s="35"/>
      <c r="P134" s="44"/>
      <c r="Q134" s="108"/>
      <c r="R134" s="5" t="s">
        <v>6</v>
      </c>
      <c r="S134" s="5" t="s">
        <v>2</v>
      </c>
      <c r="T134" s="5" t="s">
        <v>3</v>
      </c>
      <c r="U134" s="5">
        <v>217</v>
      </c>
      <c r="V134" s="5">
        <v>91.71</v>
      </c>
      <c r="W134" s="5">
        <v>95.04</v>
      </c>
      <c r="X134" s="8">
        <f t="shared" si="145"/>
        <v>-3.3300000000000125</v>
      </c>
      <c r="Y134" s="14">
        <v>90</v>
      </c>
      <c r="Z134" s="5">
        <v>67.78</v>
      </c>
      <c r="AA134" s="5">
        <v>75.489999999999995</v>
      </c>
      <c r="AB134" s="72">
        <f t="shared" si="146"/>
        <v>-7.7099999999999937</v>
      </c>
      <c r="AC134" s="53"/>
    </row>
    <row r="135" spans="1:29" x14ac:dyDescent="0.25">
      <c r="A135" s="53">
        <v>401001</v>
      </c>
      <c r="B135" s="89" t="s">
        <v>2516</v>
      </c>
      <c r="C135" s="53" t="s">
        <v>298</v>
      </c>
      <c r="D135" s="50" t="s">
        <v>974</v>
      </c>
      <c r="E135" s="47" t="str">
        <f>VLOOKUP('2012 Accountability Database'!A130,Dems1112!$A$2:$G$1082,5)</f>
        <v>K-4</v>
      </c>
      <c r="F135" s="65" t="s">
        <v>2487</v>
      </c>
      <c r="G135" s="62"/>
      <c r="H135" s="13" t="str">
        <f>IF(V136&gt;94,"Met",IF(X136="--","n/a",IF(X136&gt;=0,"Met","Did Not Meet")))</f>
        <v>Did Not Meet</v>
      </c>
      <c r="I135" s="13" t="str">
        <f>IF(V137&gt;94,"Met",IF(X137="--","n/a",IF(X137&gt;=0,"Met","Did Not Meet")))</f>
        <v>Did Not Meet</v>
      </c>
      <c r="J135" s="13"/>
      <c r="K135" s="13" t="str">
        <f>IF(Z136&gt;94,"Met",IF(AB136="--","n/a",IF(AB136&gt;=0,"Met","Did Not Meet")))</f>
        <v>Did Not Meet</v>
      </c>
      <c r="L135" s="13" t="str">
        <f>IF(Z137&gt;94,"Met",IF(AB137="--","n/a",IF(AB137&gt;=0,"Met","Did Not Meet")))</f>
        <v>Met</v>
      </c>
      <c r="M135" s="1" t="s">
        <v>9</v>
      </c>
      <c r="N135" s="14"/>
      <c r="O135" s="35" t="s">
        <v>2506</v>
      </c>
      <c r="P135" s="83" t="str">
        <f t="shared" ref="P135" si="152">IF(P130="No"," ", IF(P132="No"," ",IF(P131="No", " ",IF(P133="No"," ","X"))))</f>
        <v xml:space="preserve"> </v>
      </c>
      <c r="Q135" s="108"/>
      <c r="R135" s="5" t="s">
        <v>6</v>
      </c>
      <c r="S135" s="1" t="s">
        <v>2</v>
      </c>
      <c r="T135" s="1" t="s">
        <v>7</v>
      </c>
      <c r="U135" s="5">
        <v>104</v>
      </c>
      <c r="V135" s="1">
        <v>82.69</v>
      </c>
      <c r="W135" s="1">
        <v>92.03</v>
      </c>
      <c r="X135" s="6">
        <f t="shared" si="145"/>
        <v>-9.3400000000000034</v>
      </c>
      <c r="Y135" s="14">
        <v>36</v>
      </c>
      <c r="Z135" s="1">
        <v>66.67</v>
      </c>
      <c r="AA135" s="1">
        <v>69.45</v>
      </c>
      <c r="AB135" s="72">
        <f t="shared" si="146"/>
        <v>-2.7800000000000011</v>
      </c>
      <c r="AC135" s="53"/>
    </row>
    <row r="136" spans="1:29" ht="15.75" x14ac:dyDescent="0.25">
      <c r="A136" s="53">
        <v>401001</v>
      </c>
      <c r="B136" s="89" t="s">
        <v>2516</v>
      </c>
      <c r="C136" s="53" t="s">
        <v>298</v>
      </c>
      <c r="D136" s="50" t="s">
        <v>975</v>
      </c>
      <c r="E136" s="48" t="str">
        <f>VLOOKUP('2012 Accountability Database'!A130,Dems1112!$A$2:$G$1082,6)</f>
        <v>1 (Northwest AR)</v>
      </c>
      <c r="F136" s="66"/>
      <c r="G136" s="63" t="s">
        <v>2488</v>
      </c>
      <c r="H136" s="61" t="str">
        <f t="shared" ref="H136:I136" si="153">IF(H134="Met","Yes",IF(H135="Met","Yes","No"))</f>
        <v>No</v>
      </c>
      <c r="I136" s="61" t="str">
        <f t="shared" si="153"/>
        <v>No</v>
      </c>
      <c r="J136" s="55"/>
      <c r="K136" s="61" t="str">
        <f t="shared" ref="K136:L136" si="154">IF(K134="Met","Yes",IF(K135="Met","Yes","No"))</f>
        <v>No</v>
      </c>
      <c r="L136" s="61" t="str">
        <f t="shared" si="154"/>
        <v>Yes</v>
      </c>
      <c r="M136" s="1" t="s">
        <v>9</v>
      </c>
      <c r="N136" s="14"/>
      <c r="O136" s="35" t="s">
        <v>2505</v>
      </c>
      <c r="P136" s="83" t="str">
        <f t="shared" ref="P136" si="155">IF(P135="X"," ",IF(P137="X"," ","X"))</f>
        <v xml:space="preserve"> </v>
      </c>
      <c r="Q136" s="94" t="s">
        <v>2759</v>
      </c>
      <c r="R136" s="5" t="s">
        <v>6</v>
      </c>
      <c r="S136" s="1" t="s">
        <v>5</v>
      </c>
      <c r="T136" s="1" t="s">
        <v>3</v>
      </c>
      <c r="U136" s="5">
        <v>583</v>
      </c>
      <c r="V136" s="1">
        <v>92.45</v>
      </c>
      <c r="W136" s="1">
        <v>95.04</v>
      </c>
      <c r="X136" s="6">
        <f t="shared" si="145"/>
        <v>-2.5900000000000034</v>
      </c>
      <c r="Y136" s="14">
        <v>254</v>
      </c>
      <c r="Z136" s="1">
        <v>74.02</v>
      </c>
      <c r="AA136" s="1">
        <v>75.489999999999995</v>
      </c>
      <c r="AB136" s="72">
        <f t="shared" si="146"/>
        <v>-1.4699999999999989</v>
      </c>
      <c r="AC136" s="53"/>
    </row>
    <row r="137" spans="1:29" x14ac:dyDescent="0.25">
      <c r="A137" s="54">
        <v>401001</v>
      </c>
      <c r="B137" s="90" t="s">
        <v>2516</v>
      </c>
      <c r="C137" s="54" t="s">
        <v>298</v>
      </c>
      <c r="D137" s="4"/>
      <c r="E137" s="4"/>
      <c r="F137" s="67"/>
      <c r="G137" s="64"/>
      <c r="H137" s="43"/>
      <c r="I137" s="43"/>
      <c r="J137" s="43"/>
      <c r="K137" s="43"/>
      <c r="L137" s="43"/>
      <c r="M137" s="4" t="s">
        <v>9</v>
      </c>
      <c r="N137" s="15"/>
      <c r="O137" s="38" t="s">
        <v>2482</v>
      </c>
      <c r="P137" s="84" t="str">
        <f>IF(E131="Achieving School"," ","X")</f>
        <v>X</v>
      </c>
      <c r="Q137" s="91"/>
      <c r="R137" s="4" t="s">
        <v>6</v>
      </c>
      <c r="S137" s="4" t="s">
        <v>5</v>
      </c>
      <c r="T137" s="4" t="s">
        <v>7</v>
      </c>
      <c r="U137" s="4">
        <v>238</v>
      </c>
      <c r="V137" s="4">
        <v>86.13</v>
      </c>
      <c r="W137" s="4">
        <v>92.03</v>
      </c>
      <c r="X137" s="7">
        <f t="shared" si="145"/>
        <v>-5.9000000000000057</v>
      </c>
      <c r="Y137" s="15">
        <v>95</v>
      </c>
      <c r="Z137" s="4">
        <v>71.58</v>
      </c>
      <c r="AA137" s="4">
        <v>69.45</v>
      </c>
      <c r="AB137" s="74">
        <f t="shared" si="146"/>
        <v>2.1299999999999955</v>
      </c>
      <c r="AC137" s="54"/>
    </row>
    <row r="138" spans="1:29" x14ac:dyDescent="0.25">
      <c r="A138" s="1">
        <v>401002</v>
      </c>
      <c r="B138" s="87" t="s">
        <v>2516</v>
      </c>
      <c r="C138" s="55" t="s">
        <v>299</v>
      </c>
      <c r="E138" s="42"/>
      <c r="F138" s="65" t="s">
        <v>2483</v>
      </c>
      <c r="G138" s="62"/>
      <c r="H138" s="37" t="str">
        <f>IF(V138&gt;94,"Met",IF(X138="--","n/a",IF(X138&gt;=0,"Met","Did Not Meet")))</f>
        <v>Met</v>
      </c>
      <c r="I138" s="37" t="str">
        <f>IF(V139&gt;94,"Met",IF(X139="--","n/a",IF(X139&gt;=0,"Met","Did Not Meet")))</f>
        <v>Met</v>
      </c>
      <c r="K138" s="13" t="str">
        <f>IF(Z138&gt;94,"Met",IF(AB138="--","n/a",IF(AB138&gt;=0,"Met","Did Not Meet")))</f>
        <v>Met</v>
      </c>
      <c r="L138" s="13" t="str">
        <f>IF(Z139&gt;94,"Met",IF(AB139="--","n/a",IF(AB139&gt;=0,"Met","Did Not Meet")))</f>
        <v>Met</v>
      </c>
      <c r="M138" s="1" t="s">
        <v>4</v>
      </c>
      <c r="N138" s="14" t="s">
        <v>2502</v>
      </c>
      <c r="O138" s="5"/>
      <c r="P138" s="44" t="str">
        <f t="shared" ref="P138" si="156">IF(H140="Yes",IF(I140="Yes","Yes","No"),"No")</f>
        <v>Yes</v>
      </c>
      <c r="Q138" s="93"/>
      <c r="R138" s="5" t="s">
        <v>1</v>
      </c>
      <c r="S138" s="1" t="s">
        <v>2</v>
      </c>
      <c r="T138" s="1" t="s">
        <v>3</v>
      </c>
      <c r="U138" s="5">
        <v>1012</v>
      </c>
      <c r="V138" s="1">
        <v>94.96</v>
      </c>
      <c r="W138" s="1">
        <v>90.52</v>
      </c>
      <c r="X138" s="9">
        <f t="shared" si="145"/>
        <v>4.4399999999999977</v>
      </c>
      <c r="Y138" s="14">
        <v>928</v>
      </c>
      <c r="Z138" s="1">
        <v>95.04</v>
      </c>
      <c r="AA138" s="1">
        <v>90.75</v>
      </c>
      <c r="AB138" s="71">
        <f t="shared" si="146"/>
        <v>4.2900000000000063</v>
      </c>
      <c r="AC138" s="36"/>
    </row>
    <row r="139" spans="1:29" ht="15.75" x14ac:dyDescent="0.25">
      <c r="A139" s="53">
        <v>401002</v>
      </c>
      <c r="B139" s="89" t="s">
        <v>2516</v>
      </c>
      <c r="C139" s="53" t="s">
        <v>299</v>
      </c>
      <c r="D139" s="49" t="s">
        <v>2498</v>
      </c>
      <c r="E139" s="34" t="str">
        <f>M138</f>
        <v>Achieving School</v>
      </c>
      <c r="F139" s="65" t="s">
        <v>2484</v>
      </c>
      <c r="G139" s="62"/>
      <c r="H139" s="13" t="str">
        <f>IF(V140&gt;94,"Met",IF(X140="--","n/a",IF(X140&gt;=0,"Met","Did Not Meet")))</f>
        <v>Met</v>
      </c>
      <c r="I139" s="13" t="str">
        <f>IF(V141&gt;94,"Met",IF(X141="--","n/a",IF(X141&gt;=0,"Met","Did Not Meet")))</f>
        <v>Met</v>
      </c>
      <c r="K139" s="13" t="str">
        <f>IF(Z140&gt;94,"Met",IF(AB140="--","n/a",IF(AB140&gt;=0,"Met","Did Not Meet")))</f>
        <v>Met</v>
      </c>
      <c r="L139" s="13" t="str">
        <f>IF(Z141&gt;94,"Met",IF(AB141="--","n/a",IF(AB141&gt;=0,"Met","Did Not Meet")))</f>
        <v>Met</v>
      </c>
      <c r="M139" s="1" t="s">
        <v>4</v>
      </c>
      <c r="N139" s="14" t="s">
        <v>2501</v>
      </c>
      <c r="O139" s="5"/>
      <c r="P139" s="44" t="str">
        <f t="shared" ref="P139" si="157">IF(K140="Yes",IF(L140="Yes","Yes","No"),"No")</f>
        <v>Yes</v>
      </c>
      <c r="Q139" s="94" t="s">
        <v>2759</v>
      </c>
      <c r="R139" s="5" t="s">
        <v>1</v>
      </c>
      <c r="S139" s="1" t="s">
        <v>2</v>
      </c>
      <c r="T139" s="1" t="s">
        <v>7</v>
      </c>
      <c r="U139" s="5">
        <v>314</v>
      </c>
      <c r="V139" s="1">
        <v>86.94</v>
      </c>
      <c r="W139" s="1">
        <v>79.98</v>
      </c>
      <c r="X139" s="9">
        <f t="shared" si="145"/>
        <v>6.9599999999999937</v>
      </c>
      <c r="Y139" s="14">
        <v>282</v>
      </c>
      <c r="Z139" s="1">
        <v>86.88</v>
      </c>
      <c r="AA139" s="1">
        <v>79.31</v>
      </c>
      <c r="AB139" s="71">
        <f t="shared" si="146"/>
        <v>7.5699999999999932</v>
      </c>
      <c r="AC139" s="53"/>
    </row>
    <row r="140" spans="1:29" ht="15" customHeight="1" x14ac:dyDescent="0.25">
      <c r="A140" s="53">
        <v>401002</v>
      </c>
      <c r="B140" s="89" t="s">
        <v>2516</v>
      </c>
      <c r="C140" s="53" t="s">
        <v>299</v>
      </c>
      <c r="D140" s="49" t="s">
        <v>2499</v>
      </c>
      <c r="E140" s="35" t="str">
        <f>VLOOKUP('2012 Accountability Database'!$A138,'2011 AYP'!A$2:B$1072,2)</f>
        <v xml:space="preserve"> MS (Met Standards)</v>
      </c>
      <c r="F140" s="66"/>
      <c r="G140" s="63" t="s">
        <v>2485</v>
      </c>
      <c r="H140" s="60" t="str">
        <f t="shared" ref="H140:I140" si="158">IF(H138="Met","Yes",IF(H139="Met","Yes","No"))</f>
        <v>Yes</v>
      </c>
      <c r="I140" s="60" t="str">
        <f t="shared" si="158"/>
        <v>Yes</v>
      </c>
      <c r="J140" s="42"/>
      <c r="K140" s="60" t="str">
        <f t="shared" ref="K140:L140" si="159">IF(K138="Met","Yes",IF(K139="Met","Yes","No"))</f>
        <v>Yes</v>
      </c>
      <c r="L140" s="60" t="str">
        <f t="shared" si="159"/>
        <v>Yes</v>
      </c>
      <c r="M140" s="5" t="s">
        <v>4</v>
      </c>
      <c r="N140" s="14" t="s">
        <v>2503</v>
      </c>
      <c r="O140" s="5"/>
      <c r="P140" s="44" t="str">
        <f t="shared" ref="P140" si="160">IF(H144="Yes",IF(I144="Yes","Yes","No"),"No")</f>
        <v>No</v>
      </c>
      <c r="Q140" s="108" t="s">
        <v>2758</v>
      </c>
      <c r="R140" s="5" t="s">
        <v>1</v>
      </c>
      <c r="S140" s="5" t="s">
        <v>5</v>
      </c>
      <c r="T140" s="5" t="s">
        <v>3</v>
      </c>
      <c r="U140" s="5">
        <v>2884</v>
      </c>
      <c r="V140" s="5">
        <v>91.68</v>
      </c>
      <c r="W140" s="5">
        <v>90.52</v>
      </c>
      <c r="X140" s="11">
        <f t="shared" si="145"/>
        <v>1.1600000000000108</v>
      </c>
      <c r="Y140" s="14">
        <v>2684</v>
      </c>
      <c r="Z140" s="5">
        <v>91.95</v>
      </c>
      <c r="AA140" s="5">
        <v>90.75</v>
      </c>
      <c r="AB140" s="71">
        <f t="shared" si="146"/>
        <v>1.2000000000000028</v>
      </c>
      <c r="AC140" s="53"/>
    </row>
    <row r="141" spans="1:29" x14ac:dyDescent="0.25">
      <c r="A141" s="53">
        <v>401002</v>
      </c>
      <c r="B141" s="89" t="s">
        <v>2516</v>
      </c>
      <c r="C141" s="53" t="s">
        <v>299</v>
      </c>
      <c r="D141" s="49" t="s">
        <v>2507</v>
      </c>
      <c r="E141" s="47">
        <f>VLOOKUP('2012 Accountability Database'!A138,Dems1112!$A$2:$G$1082,3)</f>
        <v>0.23</v>
      </c>
      <c r="F141" s="66"/>
      <c r="G141" s="52"/>
      <c r="M141" s="1" t="s">
        <v>4</v>
      </c>
      <c r="N141" s="14" t="s">
        <v>2504</v>
      </c>
      <c r="O141" s="5"/>
      <c r="P141" s="44" t="str">
        <f t="shared" ref="P141" si="161">IF(K144="Yes",IF(L144="Yes","Yes","No"),"No")</f>
        <v>No</v>
      </c>
      <c r="Q141" s="108"/>
      <c r="R141" s="5" t="s">
        <v>1</v>
      </c>
      <c r="S141" s="1" t="s">
        <v>5</v>
      </c>
      <c r="T141" s="1" t="s">
        <v>7</v>
      </c>
      <c r="U141" s="5">
        <v>877</v>
      </c>
      <c r="V141" s="1">
        <v>80.16</v>
      </c>
      <c r="W141" s="1">
        <v>79.98</v>
      </c>
      <c r="X141" s="9">
        <f t="shared" si="145"/>
        <v>0.17999999999999261</v>
      </c>
      <c r="Y141" s="14">
        <v>791</v>
      </c>
      <c r="Z141" s="1">
        <v>80.53</v>
      </c>
      <c r="AA141" s="1">
        <v>79.31</v>
      </c>
      <c r="AB141" s="71">
        <f t="shared" si="146"/>
        <v>1.2199999999999989</v>
      </c>
      <c r="AC141" s="53"/>
    </row>
    <row r="142" spans="1:29" x14ac:dyDescent="0.25">
      <c r="A142" s="53">
        <v>401002</v>
      </c>
      <c r="B142" s="89" t="s">
        <v>2516</v>
      </c>
      <c r="C142" s="53" t="s">
        <v>299</v>
      </c>
      <c r="D142" s="50" t="s">
        <v>2508</v>
      </c>
      <c r="E142" s="47">
        <f>VLOOKUP('2012 Accountability Database'!A138,Dems1112!$A$2:$G$1082,4)</f>
        <v>0.23</v>
      </c>
      <c r="F142" s="65" t="s">
        <v>2486</v>
      </c>
      <c r="G142" s="62"/>
      <c r="H142" s="13" t="str">
        <f>IF(V142&gt;94,"Met",IF(X142="--","n/a",IF(X142&gt;=0,"Met","Did Not Meet")))</f>
        <v>Met</v>
      </c>
      <c r="I142" s="13" t="str">
        <f>IF(V143&gt;94,"Met",IF(X143="--","n/a",IF(X143&gt;=0,"Met","Did Not Meet")))</f>
        <v>Did Not Meet</v>
      </c>
      <c r="J142" s="13"/>
      <c r="K142" s="13" t="str">
        <f>IF(Z142&gt;94,"Met",IF(AB142="--","n/a",IF(AB142&gt;=0,"Met","Did Not Meet")))</f>
        <v>Met</v>
      </c>
      <c r="L142" s="13" t="str">
        <f>IF(Z143&gt;94,"Met",IF(AB143="--","n/a",IF(AB143&gt;=0,"Met","Did Not Meet")))</f>
        <v>Did Not Meet</v>
      </c>
      <c r="M142" s="1" t="s">
        <v>4</v>
      </c>
      <c r="N142" s="68" t="s">
        <v>2497</v>
      </c>
      <c r="O142" s="35"/>
      <c r="P142" s="44"/>
      <c r="Q142" s="108"/>
      <c r="R142" s="5" t="s">
        <v>6</v>
      </c>
      <c r="S142" s="1" t="s">
        <v>2</v>
      </c>
      <c r="T142" s="1" t="s">
        <v>3</v>
      </c>
      <c r="U142" s="5">
        <v>1132</v>
      </c>
      <c r="V142" s="1">
        <v>94.52</v>
      </c>
      <c r="W142" s="1">
        <v>93.89</v>
      </c>
      <c r="X142" s="9">
        <f t="shared" si="145"/>
        <v>0.62999999999999545</v>
      </c>
      <c r="Y142" s="14">
        <v>931</v>
      </c>
      <c r="Z142" s="1">
        <v>93.88</v>
      </c>
      <c r="AA142" s="1">
        <v>93.22</v>
      </c>
      <c r="AB142" s="71">
        <f t="shared" si="146"/>
        <v>0.65999999999999659</v>
      </c>
      <c r="AC142" s="53"/>
    </row>
    <row r="143" spans="1:29" x14ac:dyDescent="0.25">
      <c r="A143" s="53">
        <v>401002</v>
      </c>
      <c r="B143" s="89" t="s">
        <v>2516</v>
      </c>
      <c r="C143" s="53" t="s">
        <v>299</v>
      </c>
      <c r="D143" s="50" t="s">
        <v>974</v>
      </c>
      <c r="E143" s="47" t="str">
        <f>VLOOKUP('2012 Accountability Database'!A138,Dems1112!$A$2:$G$1082,5)</f>
        <v>7-8</v>
      </c>
      <c r="F143" s="65" t="s">
        <v>2487</v>
      </c>
      <c r="G143" s="62"/>
      <c r="H143" s="13" t="str">
        <f>IF(V144&gt;94,"Met",IF(X144="--","n/a",IF(X144&gt;=0,"Met","Did Not Meet")))</f>
        <v>Did Not Meet</v>
      </c>
      <c r="I143" s="13" t="str">
        <f>IF(V145&gt;94,"Met",IF(X145="--","n/a",IF(X145&gt;=0,"Met","Did Not Meet")))</f>
        <v>Did Not Meet</v>
      </c>
      <c r="J143" s="13"/>
      <c r="K143" s="13" t="str">
        <f>IF(Z144&gt;94,"Met",IF(AB144="--","n/a",IF(AB144&gt;=0,"Met","Did Not Meet")))</f>
        <v>Did Not Meet</v>
      </c>
      <c r="L143" s="13" t="str">
        <f>IF(Z145&gt;94,"Met",IF(AB145="--","n/a",IF(AB145&gt;=0,"Met","Did Not Meet")))</f>
        <v>Did Not Meet</v>
      </c>
      <c r="M143" s="1" t="s">
        <v>4</v>
      </c>
      <c r="N143" s="14"/>
      <c r="O143" s="35" t="s">
        <v>2506</v>
      </c>
      <c r="P143" s="83" t="str">
        <f t="shared" ref="P143" si="162">IF(P138="No"," ", IF(P140="No"," ",IF(P139="No", " ",IF(P141="No"," ","X"))))</f>
        <v xml:space="preserve"> </v>
      </c>
      <c r="Q143" s="108"/>
      <c r="R143" s="5" t="s">
        <v>6</v>
      </c>
      <c r="S143" s="1" t="s">
        <v>2</v>
      </c>
      <c r="T143" s="1" t="s">
        <v>7</v>
      </c>
      <c r="U143" s="5">
        <v>324</v>
      </c>
      <c r="V143" s="1">
        <v>86.11</v>
      </c>
      <c r="W143" s="1">
        <v>86.18</v>
      </c>
      <c r="X143" s="6">
        <f t="shared" si="145"/>
        <v>-7.000000000000739E-2</v>
      </c>
      <c r="Y143" s="14">
        <v>283</v>
      </c>
      <c r="Z143" s="1">
        <v>85.51</v>
      </c>
      <c r="AA143" s="1">
        <v>85.74</v>
      </c>
      <c r="AB143" s="72">
        <f t="shared" si="146"/>
        <v>-0.22999999999998977</v>
      </c>
      <c r="AC143" s="53"/>
    </row>
    <row r="144" spans="1:29" ht="15.75" x14ac:dyDescent="0.25">
      <c r="A144" s="53">
        <v>401002</v>
      </c>
      <c r="B144" s="89" t="s">
        <v>2516</v>
      </c>
      <c r="C144" s="53" t="s">
        <v>299</v>
      </c>
      <c r="D144" s="50" t="s">
        <v>975</v>
      </c>
      <c r="E144" s="48" t="str">
        <f>VLOOKUP('2012 Accountability Database'!A138,Dems1112!$A$2:$G$1082,6)</f>
        <v>1 (Northwest AR)</v>
      </c>
      <c r="F144" s="66"/>
      <c r="G144" s="63" t="s">
        <v>2488</v>
      </c>
      <c r="H144" s="61" t="str">
        <f t="shared" ref="H144:I144" si="163">IF(H142="Met","Yes",IF(H143="Met","Yes","No"))</f>
        <v>Yes</v>
      </c>
      <c r="I144" s="61" t="str">
        <f t="shared" si="163"/>
        <v>No</v>
      </c>
      <c r="J144" s="55"/>
      <c r="K144" s="61" t="str">
        <f t="shared" ref="K144:L144" si="164">IF(K142="Met","Yes",IF(K143="Met","Yes","No"))</f>
        <v>Yes</v>
      </c>
      <c r="L144" s="61" t="str">
        <f t="shared" si="164"/>
        <v>No</v>
      </c>
      <c r="M144" s="1" t="s">
        <v>4</v>
      </c>
      <c r="N144" s="14"/>
      <c r="O144" s="35" t="s">
        <v>2505</v>
      </c>
      <c r="P144" s="83" t="str">
        <f t="shared" ref="P144" si="165">IF(P143="X"," ",IF(P145="X"," ","X"))</f>
        <v>X</v>
      </c>
      <c r="Q144" s="94" t="s">
        <v>2759</v>
      </c>
      <c r="R144" s="5" t="s">
        <v>6</v>
      </c>
      <c r="S144" s="1" t="s">
        <v>5</v>
      </c>
      <c r="T144" s="1" t="s">
        <v>3</v>
      </c>
      <c r="U144" s="5">
        <v>3264</v>
      </c>
      <c r="V144" s="1">
        <v>93.41</v>
      </c>
      <c r="W144" s="1">
        <v>93.89</v>
      </c>
      <c r="X144" s="6">
        <f t="shared" si="145"/>
        <v>-0.48000000000000398</v>
      </c>
      <c r="Y144" s="14">
        <v>2687</v>
      </c>
      <c r="Z144" s="1">
        <v>92.93</v>
      </c>
      <c r="AA144" s="1">
        <v>93.22</v>
      </c>
      <c r="AB144" s="72">
        <f t="shared" si="146"/>
        <v>-0.28999999999999204</v>
      </c>
      <c r="AC144" s="53"/>
    </row>
    <row r="145" spans="1:29" x14ac:dyDescent="0.25">
      <c r="A145" s="54">
        <v>401002</v>
      </c>
      <c r="B145" s="90" t="s">
        <v>2516</v>
      </c>
      <c r="C145" s="54" t="s">
        <v>299</v>
      </c>
      <c r="D145" s="4"/>
      <c r="E145" s="4"/>
      <c r="F145" s="67"/>
      <c r="G145" s="64"/>
      <c r="H145" s="43"/>
      <c r="I145" s="43"/>
      <c r="J145" s="43"/>
      <c r="K145" s="43"/>
      <c r="L145" s="43"/>
      <c r="M145" s="4" t="s">
        <v>4</v>
      </c>
      <c r="N145" s="15"/>
      <c r="O145" s="38" t="s">
        <v>2482</v>
      </c>
      <c r="P145" s="84" t="str">
        <f>IF(E139="Achieving School"," ","X")</f>
        <v xml:space="preserve"> </v>
      </c>
      <c r="Q145" s="91"/>
      <c r="R145" s="4" t="s">
        <v>6</v>
      </c>
      <c r="S145" s="4" t="s">
        <v>5</v>
      </c>
      <c r="T145" s="4" t="s">
        <v>7</v>
      </c>
      <c r="U145" s="4">
        <v>913</v>
      </c>
      <c r="V145" s="4">
        <v>83.46</v>
      </c>
      <c r="W145" s="4">
        <v>86.18</v>
      </c>
      <c r="X145" s="7">
        <f t="shared" si="145"/>
        <v>-2.7200000000000131</v>
      </c>
      <c r="Y145" s="15">
        <v>792</v>
      </c>
      <c r="Z145" s="4">
        <v>83.46</v>
      </c>
      <c r="AA145" s="4">
        <v>85.74</v>
      </c>
      <c r="AB145" s="73">
        <f t="shared" si="146"/>
        <v>-2.2800000000000011</v>
      </c>
      <c r="AC145" s="54"/>
    </row>
    <row r="146" spans="1:29" x14ac:dyDescent="0.25">
      <c r="A146" s="1">
        <v>401004</v>
      </c>
      <c r="B146" s="87" t="s">
        <v>2516</v>
      </c>
      <c r="C146" s="55" t="s">
        <v>300</v>
      </c>
      <c r="E146" s="42"/>
      <c r="F146" s="65" t="s">
        <v>2483</v>
      </c>
      <c r="G146" s="62"/>
      <c r="H146" s="37" t="str">
        <f>IF(V146&gt;94,"Met",IF(X146="--","n/a",IF(X146&gt;=0,"Met","Did Not Meet")))</f>
        <v>Did Not Meet</v>
      </c>
      <c r="I146" s="37" t="str">
        <f>IF(V147&gt;94,"Met",IF(X147="--","n/a",IF(X147&gt;=0,"Met","Did Not Meet")))</f>
        <v>Did Not Meet</v>
      </c>
      <c r="K146" s="13" t="str">
        <f>IF(Z146&gt;94,"Met",IF(AB146="--","n/a",IF(AB146&gt;=0,"Met","Did Not Meet")))</f>
        <v>Met</v>
      </c>
      <c r="L146" s="13" t="str">
        <f>IF(Z147&gt;94,"Met",IF(AB147="--","n/a",IF(AB147&gt;=0,"Met","Did Not Meet")))</f>
        <v>Did Not Meet</v>
      </c>
      <c r="M146" s="1" t="s">
        <v>9</v>
      </c>
      <c r="N146" s="14" t="s">
        <v>2502</v>
      </c>
      <c r="O146" s="5"/>
      <c r="P146" s="44" t="str">
        <f t="shared" ref="P146" si="166">IF(H148="Yes",IF(I148="Yes","Yes","No"),"No")</f>
        <v>No</v>
      </c>
      <c r="Q146" s="93"/>
      <c r="R146" s="5" t="s">
        <v>1</v>
      </c>
      <c r="S146" s="1" t="s">
        <v>2</v>
      </c>
      <c r="T146" s="1" t="s">
        <v>3</v>
      </c>
      <c r="U146" s="5">
        <v>235</v>
      </c>
      <c r="V146" s="1">
        <v>89.36</v>
      </c>
      <c r="W146" s="1">
        <v>90.16</v>
      </c>
      <c r="X146" s="6">
        <f t="shared" si="145"/>
        <v>-0.79999999999999716</v>
      </c>
      <c r="Y146" s="14">
        <v>110</v>
      </c>
      <c r="Z146" s="1">
        <v>89.09</v>
      </c>
      <c r="AA146" s="1">
        <v>88.54</v>
      </c>
      <c r="AB146" s="71">
        <f t="shared" si="146"/>
        <v>0.54999999999999716</v>
      </c>
      <c r="AC146" s="36"/>
    </row>
    <row r="147" spans="1:29" ht="15.75" x14ac:dyDescent="0.25">
      <c r="A147" s="53">
        <v>401004</v>
      </c>
      <c r="B147" s="89" t="s">
        <v>2516</v>
      </c>
      <c r="C147" s="53" t="s">
        <v>300</v>
      </c>
      <c r="D147" s="49" t="s">
        <v>2498</v>
      </c>
      <c r="E147" s="34" t="str">
        <f>M146</f>
        <v>Needs Improvement School</v>
      </c>
      <c r="F147" s="65" t="s">
        <v>2484</v>
      </c>
      <c r="G147" s="62"/>
      <c r="H147" s="13" t="str">
        <f>IF(V148&gt;94,"Met",IF(X148="--","n/a",IF(X148&gt;=0,"Met","Did Not Meet")))</f>
        <v>Did Not Meet</v>
      </c>
      <c r="I147" s="13" t="str">
        <f>IF(V149&gt;94,"Met",IF(X149="--","n/a",IF(X149&gt;=0,"Met","Did Not Meet")))</f>
        <v>Did Not Meet</v>
      </c>
      <c r="K147" s="13" t="str">
        <f>IF(Z148&gt;94,"Met",IF(AB148="--","n/a",IF(AB148&gt;=0,"Met","Did Not Meet")))</f>
        <v>Did Not Meet</v>
      </c>
      <c r="L147" s="13" t="str">
        <f>IF(Z149&gt;94,"Met",IF(AB149="--","n/a",IF(AB149&gt;=0,"Met","Did Not Meet")))</f>
        <v>Did Not Meet</v>
      </c>
      <c r="M147" s="1" t="s">
        <v>9</v>
      </c>
      <c r="N147" s="14" t="s">
        <v>2501</v>
      </c>
      <c r="O147" s="5"/>
      <c r="P147" s="44" t="str">
        <f t="shared" ref="P147" si="167">IF(K148="Yes",IF(L148="Yes","Yes","No"),"No")</f>
        <v>No</v>
      </c>
      <c r="Q147" s="94" t="s">
        <v>2759</v>
      </c>
      <c r="R147" s="5" t="s">
        <v>1</v>
      </c>
      <c r="S147" s="1" t="s">
        <v>2</v>
      </c>
      <c r="T147" s="1" t="s">
        <v>7</v>
      </c>
      <c r="U147" s="5">
        <v>76</v>
      </c>
      <c r="V147" s="1">
        <v>73.680000000000007</v>
      </c>
      <c r="W147" s="1">
        <v>77.73</v>
      </c>
      <c r="X147" s="6">
        <f t="shared" si="145"/>
        <v>-4.0499999999999972</v>
      </c>
      <c r="Y147" s="14">
        <v>40</v>
      </c>
      <c r="Z147" s="1">
        <v>80</v>
      </c>
      <c r="AA147" s="1">
        <v>84.2</v>
      </c>
      <c r="AB147" s="72">
        <f t="shared" si="146"/>
        <v>-4.2000000000000028</v>
      </c>
      <c r="AC147" s="53"/>
    </row>
    <row r="148" spans="1:29" ht="15" customHeight="1" x14ac:dyDescent="0.25">
      <c r="A148" s="53">
        <v>401004</v>
      </c>
      <c r="B148" s="89" t="s">
        <v>2516</v>
      </c>
      <c r="C148" s="53" t="s">
        <v>300</v>
      </c>
      <c r="D148" s="49" t="s">
        <v>2499</v>
      </c>
      <c r="E148" s="35" t="str">
        <f>VLOOKUP('2012 Accountability Database'!$A146,'2011 AYP'!A$2:B$1072,2)</f>
        <v xml:space="preserve"> MS (Met Standards)</v>
      </c>
      <c r="F148" s="66"/>
      <c r="G148" s="63" t="s">
        <v>2485</v>
      </c>
      <c r="H148" s="60" t="str">
        <f t="shared" ref="H148:I148" si="168">IF(H146="Met","Yes",IF(H147="Met","Yes","No"))</f>
        <v>No</v>
      </c>
      <c r="I148" s="60" t="str">
        <f t="shared" si="168"/>
        <v>No</v>
      </c>
      <c r="J148" s="42"/>
      <c r="K148" s="60" t="str">
        <f t="shared" ref="K148:L148" si="169">IF(K146="Met","Yes",IF(K147="Met","Yes","No"))</f>
        <v>Yes</v>
      </c>
      <c r="L148" s="60" t="str">
        <f t="shared" si="169"/>
        <v>No</v>
      </c>
      <c r="M148" s="5" t="s">
        <v>9</v>
      </c>
      <c r="N148" s="14" t="s">
        <v>2503</v>
      </c>
      <c r="O148" s="5"/>
      <c r="P148" s="44" t="str">
        <f t="shared" ref="P148" si="170">IF(H152="Yes",IF(I152="Yes","Yes","No"),"No")</f>
        <v>No</v>
      </c>
      <c r="Q148" s="108" t="s">
        <v>2758</v>
      </c>
      <c r="R148" s="5" t="s">
        <v>1</v>
      </c>
      <c r="S148" s="5" t="s">
        <v>5</v>
      </c>
      <c r="T148" s="5" t="s">
        <v>3</v>
      </c>
      <c r="U148" s="5">
        <v>707</v>
      </c>
      <c r="V148" s="5">
        <v>87.55</v>
      </c>
      <c r="W148" s="5">
        <v>90.16</v>
      </c>
      <c r="X148" s="8">
        <f t="shared" si="145"/>
        <v>-2.6099999999999994</v>
      </c>
      <c r="Y148" s="14">
        <v>334</v>
      </c>
      <c r="Z148" s="5">
        <v>86.83</v>
      </c>
      <c r="AA148" s="5">
        <v>88.54</v>
      </c>
      <c r="AB148" s="72">
        <f t="shared" si="146"/>
        <v>-1.710000000000008</v>
      </c>
      <c r="AC148" s="53"/>
    </row>
    <row r="149" spans="1:29" x14ac:dyDescent="0.25">
      <c r="A149" s="53">
        <v>401004</v>
      </c>
      <c r="B149" s="89" t="s">
        <v>2516</v>
      </c>
      <c r="C149" s="53" t="s">
        <v>300</v>
      </c>
      <c r="D149" s="49" t="s">
        <v>2507</v>
      </c>
      <c r="E149" s="47">
        <f>VLOOKUP('2012 Accountability Database'!A146,Dems1112!$A$2:$G$1082,3)</f>
        <v>0.17</v>
      </c>
      <c r="F149" s="66"/>
      <c r="G149" s="52"/>
      <c r="M149" s="5" t="s">
        <v>9</v>
      </c>
      <c r="N149" s="14" t="s">
        <v>2504</v>
      </c>
      <c r="O149" s="5"/>
      <c r="P149" s="44" t="str">
        <f t="shared" ref="P149" si="171">IF(K152="Yes",IF(L152="Yes","Yes","No"),"No")</f>
        <v>No</v>
      </c>
      <c r="Q149" s="108"/>
      <c r="R149" s="5" t="s">
        <v>1</v>
      </c>
      <c r="S149" s="5" t="s">
        <v>5</v>
      </c>
      <c r="T149" s="5" t="s">
        <v>7</v>
      </c>
      <c r="U149" s="5">
        <v>211</v>
      </c>
      <c r="V149" s="5">
        <v>72.040000000000006</v>
      </c>
      <c r="W149" s="5">
        <v>77.73</v>
      </c>
      <c r="X149" s="8">
        <f t="shared" si="145"/>
        <v>-5.6899999999999977</v>
      </c>
      <c r="Y149" s="14">
        <v>100</v>
      </c>
      <c r="Z149" s="5">
        <v>82</v>
      </c>
      <c r="AA149" s="5">
        <v>84.2</v>
      </c>
      <c r="AB149" s="72">
        <f t="shared" si="146"/>
        <v>-2.2000000000000028</v>
      </c>
      <c r="AC149" s="53"/>
    </row>
    <row r="150" spans="1:29" x14ac:dyDescent="0.25">
      <c r="A150" s="53">
        <v>401004</v>
      </c>
      <c r="B150" s="89" t="s">
        <v>2516</v>
      </c>
      <c r="C150" s="53" t="s">
        <v>300</v>
      </c>
      <c r="D150" s="50" t="s">
        <v>2508</v>
      </c>
      <c r="E150" s="47">
        <f>VLOOKUP('2012 Accountability Database'!A146,Dems1112!$A$2:$G$1082,4)</f>
        <v>0.18</v>
      </c>
      <c r="F150" s="65" t="s">
        <v>2486</v>
      </c>
      <c r="G150" s="62"/>
      <c r="H150" s="13" t="str">
        <f>IF(V150&gt;94,"Met",IF(X150="--","n/a",IF(X150&gt;=0,"Met","Did Not Meet")))</f>
        <v>Did Not Meet</v>
      </c>
      <c r="I150" s="13" t="str">
        <f>IF(V151&gt;94,"Met",IF(X151="--","n/a",IF(X151&gt;=0,"Met","Did Not Meet")))</f>
        <v>Did Not Meet</v>
      </c>
      <c r="J150" s="13"/>
      <c r="K150" s="13" t="str">
        <f>IF(Z150&gt;94,"Met",IF(AB150="--","n/a",IF(AB150&gt;=0,"Met","Did Not Meet")))</f>
        <v>Did Not Meet</v>
      </c>
      <c r="L150" s="13" t="str">
        <f>IF(Z151&gt;94,"Met",IF(AB151="--","n/a",IF(AB151&gt;=0,"Met","Did Not Meet")))</f>
        <v>Met</v>
      </c>
      <c r="M150" s="1" t="s">
        <v>9</v>
      </c>
      <c r="N150" s="68" t="s">
        <v>2497</v>
      </c>
      <c r="O150" s="35"/>
      <c r="P150" s="44"/>
      <c r="Q150" s="108"/>
      <c r="R150" s="5" t="s">
        <v>6</v>
      </c>
      <c r="S150" s="1" t="s">
        <v>2</v>
      </c>
      <c r="T150" s="1" t="s">
        <v>3</v>
      </c>
      <c r="U150" s="5">
        <v>235</v>
      </c>
      <c r="V150" s="1">
        <v>93.19</v>
      </c>
      <c r="W150" s="1">
        <v>93.31</v>
      </c>
      <c r="X150" s="6">
        <f t="shared" si="145"/>
        <v>-0.12000000000000455</v>
      </c>
      <c r="Y150" s="14">
        <v>110</v>
      </c>
      <c r="Z150" s="1">
        <v>58.18</v>
      </c>
      <c r="AA150" s="1">
        <v>67.27</v>
      </c>
      <c r="AB150" s="72">
        <f t="shared" si="146"/>
        <v>-9.0899999999999963</v>
      </c>
      <c r="AC150" s="53"/>
    </row>
    <row r="151" spans="1:29" x14ac:dyDescent="0.25">
      <c r="A151" s="53">
        <v>401004</v>
      </c>
      <c r="B151" s="89" t="s">
        <v>2516</v>
      </c>
      <c r="C151" s="53" t="s">
        <v>300</v>
      </c>
      <c r="D151" s="50" t="s">
        <v>974</v>
      </c>
      <c r="E151" s="47" t="str">
        <f>VLOOKUP('2012 Accountability Database'!A146,Dems1112!$A$2:$G$1082,5)</f>
        <v>K-4</v>
      </c>
      <c r="F151" s="65" t="s">
        <v>2487</v>
      </c>
      <c r="G151" s="62"/>
      <c r="H151" s="13" t="str">
        <f>IF(V152&gt;94,"Met",IF(X152="--","n/a",IF(X152&gt;=0,"Met","Did Not Meet")))</f>
        <v>Did Not Meet</v>
      </c>
      <c r="I151" s="13" t="str">
        <f>IF(V153&gt;94,"Met",IF(X153="--","n/a",IF(X153&gt;=0,"Met","Did Not Meet")))</f>
        <v>Did Not Meet</v>
      </c>
      <c r="J151" s="13"/>
      <c r="K151" s="13" t="str">
        <f>IF(Z152&gt;94,"Met",IF(AB152="--","n/a",IF(AB152&gt;=0,"Met","Did Not Meet")))</f>
        <v>Did Not Meet</v>
      </c>
      <c r="L151" s="13" t="str">
        <f>IF(Z153&gt;94,"Met",IF(AB153="--","n/a",IF(AB153&gt;=0,"Met","Did Not Meet")))</f>
        <v>Did Not Meet</v>
      </c>
      <c r="M151" s="5" t="s">
        <v>9</v>
      </c>
      <c r="N151" s="14"/>
      <c r="O151" s="35" t="s">
        <v>2506</v>
      </c>
      <c r="P151" s="83" t="str">
        <f t="shared" ref="P151" si="172">IF(P146="No"," ", IF(P148="No"," ",IF(P147="No", " ",IF(P149="No"," ","X"))))</f>
        <v xml:space="preserve"> </v>
      </c>
      <c r="Q151" s="108"/>
      <c r="R151" s="5" t="s">
        <v>6</v>
      </c>
      <c r="S151" s="5" t="s">
        <v>2</v>
      </c>
      <c r="T151" s="5" t="s">
        <v>7</v>
      </c>
      <c r="U151" s="5">
        <v>76</v>
      </c>
      <c r="V151" s="5">
        <v>82.89</v>
      </c>
      <c r="W151" s="5">
        <v>82.98</v>
      </c>
      <c r="X151" s="8">
        <f t="shared" si="145"/>
        <v>-9.0000000000003411E-2</v>
      </c>
      <c r="Y151" s="14">
        <v>40</v>
      </c>
      <c r="Z151" s="5">
        <v>55</v>
      </c>
      <c r="AA151" s="5">
        <v>52.59</v>
      </c>
      <c r="AB151" s="71">
        <f t="shared" si="146"/>
        <v>2.4099999999999966</v>
      </c>
      <c r="AC151" s="53"/>
    </row>
    <row r="152" spans="1:29" ht="15.75" x14ac:dyDescent="0.25">
      <c r="A152" s="53">
        <v>401004</v>
      </c>
      <c r="B152" s="89" t="s">
        <v>2516</v>
      </c>
      <c r="C152" s="53" t="s">
        <v>300</v>
      </c>
      <c r="D152" s="50" t="s">
        <v>975</v>
      </c>
      <c r="E152" s="48" t="str">
        <f>VLOOKUP('2012 Accountability Database'!A146,Dems1112!$A$2:$G$1082,6)</f>
        <v>1 (Northwest AR)</v>
      </c>
      <c r="F152" s="66"/>
      <c r="G152" s="63" t="s">
        <v>2488</v>
      </c>
      <c r="H152" s="61" t="str">
        <f t="shared" ref="H152:I152" si="173">IF(H150="Met","Yes",IF(H151="Met","Yes","No"))</f>
        <v>No</v>
      </c>
      <c r="I152" s="61" t="str">
        <f t="shared" si="173"/>
        <v>No</v>
      </c>
      <c r="J152" s="55"/>
      <c r="K152" s="61" t="str">
        <f t="shared" ref="K152:L152" si="174">IF(K150="Met","Yes",IF(K151="Met","Yes","No"))</f>
        <v>No</v>
      </c>
      <c r="L152" s="61" t="str">
        <f t="shared" si="174"/>
        <v>Yes</v>
      </c>
      <c r="M152" s="1" t="s">
        <v>9</v>
      </c>
      <c r="N152" s="14"/>
      <c r="O152" s="35" t="s">
        <v>2505</v>
      </c>
      <c r="P152" s="83" t="str">
        <f t="shared" ref="P152" si="175">IF(P151="X"," ",IF(P153="X"," ","X"))</f>
        <v xml:space="preserve"> </v>
      </c>
      <c r="Q152" s="94" t="s">
        <v>2759</v>
      </c>
      <c r="R152" s="5" t="s">
        <v>6</v>
      </c>
      <c r="S152" s="1" t="s">
        <v>5</v>
      </c>
      <c r="T152" s="1" t="s">
        <v>3</v>
      </c>
      <c r="U152" s="5">
        <v>707</v>
      </c>
      <c r="V152" s="1">
        <v>92.93</v>
      </c>
      <c r="W152" s="1">
        <v>93.31</v>
      </c>
      <c r="X152" s="6">
        <f t="shared" si="145"/>
        <v>-0.37999999999999545</v>
      </c>
      <c r="Y152" s="14">
        <v>334</v>
      </c>
      <c r="Z152" s="1">
        <v>64.97</v>
      </c>
      <c r="AA152" s="1">
        <v>67.27</v>
      </c>
      <c r="AB152" s="72">
        <f t="shared" si="146"/>
        <v>-2.2999999999999972</v>
      </c>
      <c r="AC152" s="53"/>
    </row>
    <row r="153" spans="1:29" x14ac:dyDescent="0.25">
      <c r="A153" s="54">
        <v>401004</v>
      </c>
      <c r="B153" s="90" t="s">
        <v>2516</v>
      </c>
      <c r="C153" s="54" t="s">
        <v>300</v>
      </c>
      <c r="D153" s="4"/>
      <c r="E153" s="4"/>
      <c r="F153" s="67"/>
      <c r="G153" s="64"/>
      <c r="H153" s="43"/>
      <c r="I153" s="43"/>
      <c r="J153" s="43"/>
      <c r="K153" s="43"/>
      <c r="L153" s="43"/>
      <c r="M153" s="4" t="s">
        <v>9</v>
      </c>
      <c r="N153" s="15"/>
      <c r="O153" s="38" t="s">
        <v>2482</v>
      </c>
      <c r="P153" s="84" t="str">
        <f>IF(E147="Achieving School"," ","X")</f>
        <v>X</v>
      </c>
      <c r="Q153" s="91"/>
      <c r="R153" s="4" t="s">
        <v>6</v>
      </c>
      <c r="S153" s="4" t="s">
        <v>5</v>
      </c>
      <c r="T153" s="4" t="s">
        <v>7</v>
      </c>
      <c r="U153" s="4">
        <v>211</v>
      </c>
      <c r="V153" s="4">
        <v>80.569999999999993</v>
      </c>
      <c r="W153" s="4">
        <v>82.98</v>
      </c>
      <c r="X153" s="7">
        <f t="shared" si="145"/>
        <v>-2.4100000000000108</v>
      </c>
      <c r="Y153" s="15">
        <v>100</v>
      </c>
      <c r="Z153" s="4">
        <v>52</v>
      </c>
      <c r="AA153" s="4">
        <v>52.59</v>
      </c>
      <c r="AB153" s="73">
        <f t="shared" si="146"/>
        <v>-0.59000000000000341</v>
      </c>
      <c r="AC153" s="54"/>
    </row>
    <row r="154" spans="1:29" x14ac:dyDescent="0.25">
      <c r="A154" s="1">
        <v>401005</v>
      </c>
      <c r="B154" s="87" t="s">
        <v>2516</v>
      </c>
      <c r="C154" s="55" t="s">
        <v>301</v>
      </c>
      <c r="E154" s="42"/>
      <c r="F154" s="65" t="s">
        <v>2483</v>
      </c>
      <c r="G154" s="62"/>
      <c r="H154" s="37" t="str">
        <f>IF(V154&gt;94,"Met",IF(X154="--","n/a",IF(X154&gt;=0,"Met","Did Not Meet")))</f>
        <v>Met</v>
      </c>
      <c r="I154" s="37" t="str">
        <f>IF(V155&gt;94,"Met",IF(X155="--","n/a",IF(X155&gt;=0,"Met","Did Not Meet")))</f>
        <v>Met</v>
      </c>
      <c r="K154" s="13" t="str">
        <f>IF(Z154&gt;94,"Met",IF(AB154="--","n/a",IF(AB154&gt;=0,"Met","Did Not Meet")))</f>
        <v>Met</v>
      </c>
      <c r="L154" s="13" t="str">
        <f>IF(Z155&gt;94,"Met",IF(AB155="--","n/a",IF(AB155&gt;=0,"Met","Did Not Meet")))</f>
        <v>Met</v>
      </c>
      <c r="M154" s="5" t="s">
        <v>9</v>
      </c>
      <c r="N154" s="14" t="s">
        <v>2502</v>
      </c>
      <c r="O154" s="5"/>
      <c r="P154" s="44" t="str">
        <f t="shared" ref="P154" si="176">IF(H156="Yes",IF(I156="Yes","Yes","No"),"No")</f>
        <v>Yes</v>
      </c>
      <c r="Q154" s="93"/>
      <c r="R154" s="5" t="s">
        <v>1</v>
      </c>
      <c r="S154" s="5" t="s">
        <v>2</v>
      </c>
      <c r="T154" s="5" t="s">
        <v>3</v>
      </c>
      <c r="U154" s="5">
        <v>713</v>
      </c>
      <c r="V154" s="5">
        <v>90.74</v>
      </c>
      <c r="W154" s="5">
        <v>85.92</v>
      </c>
      <c r="X154" s="11">
        <f t="shared" si="145"/>
        <v>4.8199999999999932</v>
      </c>
      <c r="Y154" s="14">
        <v>656</v>
      </c>
      <c r="Z154" s="5">
        <v>91.62</v>
      </c>
      <c r="AA154" s="5">
        <v>87.15</v>
      </c>
      <c r="AB154" s="71">
        <f t="shared" si="146"/>
        <v>4.4699999999999989</v>
      </c>
      <c r="AC154" s="36"/>
    </row>
    <row r="155" spans="1:29" ht="15.75" x14ac:dyDescent="0.25">
      <c r="A155" s="53">
        <v>401005</v>
      </c>
      <c r="B155" s="89" t="s">
        <v>2516</v>
      </c>
      <c r="C155" s="53" t="s">
        <v>301</v>
      </c>
      <c r="D155" s="49" t="s">
        <v>2498</v>
      </c>
      <c r="E155" s="34" t="str">
        <f>M154</f>
        <v>Needs Improvement School</v>
      </c>
      <c r="F155" s="65" t="s">
        <v>2484</v>
      </c>
      <c r="G155" s="62"/>
      <c r="H155" s="13" t="str">
        <f>IF(V156&gt;94,"Met",IF(X156="--","n/a",IF(X156&gt;=0,"Met","Did Not Meet")))</f>
        <v>Met</v>
      </c>
      <c r="I155" s="13" t="str">
        <f>IF(V157&gt;94,"Met",IF(X157="--","n/a",IF(X157&gt;=0,"Met","Did Not Meet")))</f>
        <v>Met</v>
      </c>
      <c r="K155" s="13" t="str">
        <f>IF(Z156&gt;94,"Met",IF(AB156="--","n/a",IF(AB156&gt;=0,"Met","Did Not Meet")))</f>
        <v>Met</v>
      </c>
      <c r="L155" s="13" t="str">
        <f>IF(Z157&gt;94,"Met",IF(AB157="--","n/a",IF(AB157&gt;=0,"Met","Did Not Meet")))</f>
        <v>Met</v>
      </c>
      <c r="M155" s="1" t="s">
        <v>9</v>
      </c>
      <c r="N155" s="14" t="s">
        <v>2501</v>
      </c>
      <c r="O155" s="5"/>
      <c r="P155" s="44" t="str">
        <f t="shared" ref="P155" si="177">IF(K156="Yes",IF(L156="Yes","Yes","No"),"No")</f>
        <v>Yes</v>
      </c>
      <c r="Q155" s="94" t="s">
        <v>2759</v>
      </c>
      <c r="R155" s="5" t="s">
        <v>1</v>
      </c>
      <c r="S155" s="1" t="s">
        <v>2</v>
      </c>
      <c r="T155" s="1" t="s">
        <v>7</v>
      </c>
      <c r="U155" s="5">
        <v>239</v>
      </c>
      <c r="V155" s="1">
        <v>78.66</v>
      </c>
      <c r="W155" s="1">
        <v>72.11</v>
      </c>
      <c r="X155" s="9">
        <f t="shared" si="145"/>
        <v>6.5499999999999972</v>
      </c>
      <c r="Y155" s="14">
        <v>217</v>
      </c>
      <c r="Z155" s="1">
        <v>84.33</v>
      </c>
      <c r="AA155" s="1">
        <v>77.319999999999993</v>
      </c>
      <c r="AB155" s="71">
        <f t="shared" si="146"/>
        <v>7.0100000000000051</v>
      </c>
      <c r="AC155" s="53"/>
    </row>
    <row r="156" spans="1:29" ht="15" customHeight="1" x14ac:dyDescent="0.25">
      <c r="A156" s="53">
        <v>401005</v>
      </c>
      <c r="B156" s="89" t="s">
        <v>2516</v>
      </c>
      <c r="C156" s="53" t="s">
        <v>301</v>
      </c>
      <c r="D156" s="49" t="s">
        <v>2499</v>
      </c>
      <c r="E156" s="35" t="str">
        <f>VLOOKUP('2012 Accountability Database'!$A154,'2011 AYP'!A$2:B$1072,2)</f>
        <v xml:space="preserve"> A (Alert)</v>
      </c>
      <c r="F156" s="66"/>
      <c r="G156" s="63" t="s">
        <v>2485</v>
      </c>
      <c r="H156" s="60" t="str">
        <f t="shared" ref="H156:I156" si="178">IF(H154="Met","Yes",IF(H155="Met","Yes","No"))</f>
        <v>Yes</v>
      </c>
      <c r="I156" s="60" t="str">
        <f t="shared" si="178"/>
        <v>Yes</v>
      </c>
      <c r="J156" s="42"/>
      <c r="K156" s="60" t="str">
        <f t="shared" ref="K156:L156" si="179">IF(K154="Met","Yes",IF(K155="Met","Yes","No"))</f>
        <v>Yes</v>
      </c>
      <c r="L156" s="60" t="str">
        <f t="shared" si="179"/>
        <v>Yes</v>
      </c>
      <c r="M156" s="5" t="s">
        <v>9</v>
      </c>
      <c r="N156" s="14" t="s">
        <v>2503</v>
      </c>
      <c r="O156" s="5"/>
      <c r="P156" s="44" t="str">
        <f t="shared" ref="P156" si="180">IF(H160="Yes",IF(I160="Yes","Yes","No"),"No")</f>
        <v>No</v>
      </c>
      <c r="Q156" s="108" t="s">
        <v>2758</v>
      </c>
      <c r="R156" s="5" t="s">
        <v>1</v>
      </c>
      <c r="S156" s="5" t="s">
        <v>5</v>
      </c>
      <c r="T156" s="5" t="s">
        <v>3</v>
      </c>
      <c r="U156" s="5">
        <v>1978</v>
      </c>
      <c r="V156" s="5">
        <v>87.06</v>
      </c>
      <c r="W156" s="5">
        <v>85.92</v>
      </c>
      <c r="X156" s="11">
        <f t="shared" si="145"/>
        <v>1.1400000000000006</v>
      </c>
      <c r="Y156" s="14">
        <v>1862</v>
      </c>
      <c r="Z156" s="5">
        <v>87.65</v>
      </c>
      <c r="AA156" s="5">
        <v>87.15</v>
      </c>
      <c r="AB156" s="71">
        <f t="shared" si="146"/>
        <v>0.5</v>
      </c>
      <c r="AC156" s="53"/>
    </row>
    <row r="157" spans="1:29" x14ac:dyDescent="0.25">
      <c r="A157" s="53">
        <v>401005</v>
      </c>
      <c r="B157" s="89" t="s">
        <v>2516</v>
      </c>
      <c r="C157" s="53" t="s">
        <v>301</v>
      </c>
      <c r="D157" s="49" t="s">
        <v>2507</v>
      </c>
      <c r="E157" s="47">
        <f>VLOOKUP('2012 Accountability Database'!A154,Dems1112!$A$2:$G$1082,3)</f>
        <v>0.14000000000000001</v>
      </c>
      <c r="F157" s="66"/>
      <c r="G157" s="52"/>
      <c r="M157" s="5" t="s">
        <v>9</v>
      </c>
      <c r="N157" s="14" t="s">
        <v>2504</v>
      </c>
      <c r="O157" s="5"/>
      <c r="P157" s="44" t="str">
        <f t="shared" ref="P157" si="181">IF(K160="Yes",IF(L160="Yes","Yes","No"),"No")</f>
        <v>No</v>
      </c>
      <c r="Q157" s="108"/>
      <c r="R157" s="5" t="s">
        <v>1</v>
      </c>
      <c r="S157" s="5" t="s">
        <v>5</v>
      </c>
      <c r="T157" s="5" t="s">
        <v>7</v>
      </c>
      <c r="U157" s="5">
        <v>651</v>
      </c>
      <c r="V157" s="5">
        <v>74.5</v>
      </c>
      <c r="W157" s="5">
        <v>72.11</v>
      </c>
      <c r="X157" s="11">
        <f t="shared" si="145"/>
        <v>2.3900000000000006</v>
      </c>
      <c r="Y157" s="14">
        <v>606</v>
      </c>
      <c r="Z157" s="5">
        <v>78.88</v>
      </c>
      <c r="AA157" s="5">
        <v>77.319999999999993</v>
      </c>
      <c r="AB157" s="71">
        <f t="shared" si="146"/>
        <v>1.5600000000000023</v>
      </c>
      <c r="AC157" s="53"/>
    </row>
    <row r="158" spans="1:29" x14ac:dyDescent="0.25">
      <c r="A158" s="53">
        <v>401005</v>
      </c>
      <c r="B158" s="89" t="s">
        <v>2516</v>
      </c>
      <c r="C158" s="53" t="s">
        <v>301</v>
      </c>
      <c r="D158" s="50" t="s">
        <v>2508</v>
      </c>
      <c r="E158" s="47">
        <f>VLOOKUP('2012 Accountability Database'!A154,Dems1112!$A$2:$G$1082,4)</f>
        <v>0.28000000000000003</v>
      </c>
      <c r="F158" s="65" t="s">
        <v>2486</v>
      </c>
      <c r="G158" s="62"/>
      <c r="H158" s="13" t="str">
        <f>IF(V158&gt;94,"Met",IF(X158="--","n/a",IF(X158&gt;=0,"Met","Did Not Meet")))</f>
        <v>Did Not Meet</v>
      </c>
      <c r="I158" s="13" t="str">
        <f>IF(V159&gt;94,"Met",IF(X159="--","n/a",IF(X159&gt;=0,"Met","Did Not Meet")))</f>
        <v>Did Not Meet</v>
      </c>
      <c r="J158" s="13"/>
      <c r="K158" s="13" t="str">
        <f>IF(Z158&gt;94,"Met",IF(AB158="--","n/a",IF(AB158&gt;=0,"Met","Did Not Meet")))</f>
        <v>Did Not Meet</v>
      </c>
      <c r="L158" s="13" t="str">
        <f>IF(Z159&gt;94,"Met",IF(AB159="--","n/a",IF(AB159&gt;=0,"Met","Did Not Meet")))</f>
        <v>Did Not Meet</v>
      </c>
      <c r="M158" s="1" t="s">
        <v>9</v>
      </c>
      <c r="N158" s="68" t="s">
        <v>2497</v>
      </c>
      <c r="O158" s="35"/>
      <c r="P158" s="44"/>
      <c r="Q158" s="108"/>
      <c r="R158" s="5" t="s">
        <v>6</v>
      </c>
      <c r="S158" s="1" t="s">
        <v>2</v>
      </c>
      <c r="T158" s="1" t="s">
        <v>3</v>
      </c>
      <c r="U158" s="5">
        <v>713</v>
      </c>
      <c r="V158" s="1">
        <v>90.46</v>
      </c>
      <c r="W158" s="1">
        <v>94.11</v>
      </c>
      <c r="X158" s="6">
        <f t="shared" si="145"/>
        <v>-3.6500000000000057</v>
      </c>
      <c r="Y158" s="14">
        <v>656</v>
      </c>
      <c r="Z158" s="1">
        <v>83.23</v>
      </c>
      <c r="AA158" s="1">
        <v>90.97</v>
      </c>
      <c r="AB158" s="72">
        <f t="shared" si="146"/>
        <v>-7.7399999999999949</v>
      </c>
      <c r="AC158" s="53"/>
    </row>
    <row r="159" spans="1:29" x14ac:dyDescent="0.25">
      <c r="A159" s="53">
        <v>401005</v>
      </c>
      <c r="B159" s="89" t="s">
        <v>2516</v>
      </c>
      <c r="C159" s="53" t="s">
        <v>301</v>
      </c>
      <c r="D159" s="50" t="s">
        <v>974</v>
      </c>
      <c r="E159" s="47" t="str">
        <f>VLOOKUP('2012 Accountability Database'!A154,Dems1112!$A$2:$G$1082,5)</f>
        <v>5-6</v>
      </c>
      <c r="F159" s="65" t="s">
        <v>2487</v>
      </c>
      <c r="G159" s="62"/>
      <c r="H159" s="13" t="str">
        <f>IF(V160&gt;94,"Met",IF(X160="--","n/a",IF(X160&gt;=0,"Met","Did Not Meet")))</f>
        <v>Did Not Meet</v>
      </c>
      <c r="I159" s="13" t="str">
        <f>IF(V161&gt;94,"Met",IF(X161="--","n/a",IF(X161&gt;=0,"Met","Did Not Meet")))</f>
        <v>Did Not Meet</v>
      </c>
      <c r="J159" s="13"/>
      <c r="K159" s="13" t="str">
        <f>IF(Z160&gt;94,"Met",IF(AB160="--","n/a",IF(AB160&gt;=0,"Met","Did Not Meet")))</f>
        <v>Did Not Meet</v>
      </c>
      <c r="L159" s="13" t="str">
        <f>IF(Z161&gt;94,"Met",IF(AB161="--","n/a",IF(AB161&gt;=0,"Met","Did Not Meet")))</f>
        <v>Did Not Meet</v>
      </c>
      <c r="M159" s="5" t="s">
        <v>9</v>
      </c>
      <c r="N159" s="14"/>
      <c r="O159" s="35" t="s">
        <v>2506</v>
      </c>
      <c r="P159" s="83" t="str">
        <f t="shared" ref="P159" si="182">IF(P154="No"," ", IF(P156="No"," ",IF(P155="No", " ",IF(P157="No"," ","X"))))</f>
        <v xml:space="preserve"> </v>
      </c>
      <c r="Q159" s="108"/>
      <c r="R159" s="5" t="s">
        <v>6</v>
      </c>
      <c r="S159" s="5" t="s">
        <v>2</v>
      </c>
      <c r="T159" s="5" t="s">
        <v>7</v>
      </c>
      <c r="U159" s="5">
        <v>239</v>
      </c>
      <c r="V159" s="5">
        <v>80.75</v>
      </c>
      <c r="W159" s="5">
        <v>84.94</v>
      </c>
      <c r="X159" s="8">
        <f t="shared" si="145"/>
        <v>-4.1899999999999977</v>
      </c>
      <c r="Y159" s="14">
        <v>217</v>
      </c>
      <c r="Z159" s="5">
        <v>71.89</v>
      </c>
      <c r="AA159" s="5">
        <v>82.04</v>
      </c>
      <c r="AB159" s="72">
        <f t="shared" si="146"/>
        <v>-10.150000000000006</v>
      </c>
      <c r="AC159" s="53"/>
    </row>
    <row r="160" spans="1:29" ht="15.75" x14ac:dyDescent="0.25">
      <c r="A160" s="53">
        <v>401005</v>
      </c>
      <c r="B160" s="89" t="s">
        <v>2516</v>
      </c>
      <c r="C160" s="53" t="s">
        <v>301</v>
      </c>
      <c r="D160" s="50" t="s">
        <v>975</v>
      </c>
      <c r="E160" s="48" t="str">
        <f>VLOOKUP('2012 Accountability Database'!A154,Dems1112!$A$2:$G$1082,6)</f>
        <v>1 (Northwest AR)</v>
      </c>
      <c r="F160" s="66"/>
      <c r="G160" s="63" t="s">
        <v>2488</v>
      </c>
      <c r="H160" s="61" t="str">
        <f t="shared" ref="H160:I160" si="183">IF(H158="Met","Yes",IF(H159="Met","Yes","No"))</f>
        <v>No</v>
      </c>
      <c r="I160" s="61" t="str">
        <f t="shared" si="183"/>
        <v>No</v>
      </c>
      <c r="J160" s="55"/>
      <c r="K160" s="61" t="str">
        <f t="shared" ref="K160:L160" si="184">IF(K158="Met","Yes",IF(K159="Met","Yes","No"))</f>
        <v>No</v>
      </c>
      <c r="L160" s="61" t="str">
        <f t="shared" si="184"/>
        <v>No</v>
      </c>
      <c r="M160" s="5" t="s">
        <v>9</v>
      </c>
      <c r="N160" s="14"/>
      <c r="O160" s="35" t="s">
        <v>2505</v>
      </c>
      <c r="P160" s="83" t="str">
        <f t="shared" ref="P160" si="185">IF(P159="X"," ",IF(P161="X"," ","X"))</f>
        <v xml:space="preserve"> </v>
      </c>
      <c r="Q160" s="94" t="s">
        <v>2759</v>
      </c>
      <c r="R160" s="5" t="s">
        <v>6</v>
      </c>
      <c r="S160" s="5" t="s">
        <v>5</v>
      </c>
      <c r="T160" s="5" t="s">
        <v>3</v>
      </c>
      <c r="U160" s="5">
        <v>1978</v>
      </c>
      <c r="V160" s="5">
        <v>91.66</v>
      </c>
      <c r="W160" s="5">
        <v>94.11</v>
      </c>
      <c r="X160" s="8">
        <f t="shared" si="145"/>
        <v>-2.4500000000000028</v>
      </c>
      <c r="Y160" s="14">
        <v>1863</v>
      </c>
      <c r="Z160" s="5">
        <v>86.37</v>
      </c>
      <c r="AA160" s="5">
        <v>90.97</v>
      </c>
      <c r="AB160" s="72">
        <f t="shared" si="146"/>
        <v>-4.5999999999999943</v>
      </c>
      <c r="AC160" s="53"/>
    </row>
    <row r="161" spans="1:29" x14ac:dyDescent="0.25">
      <c r="A161" s="54">
        <v>401005</v>
      </c>
      <c r="B161" s="90" t="s">
        <v>2516</v>
      </c>
      <c r="C161" s="54" t="s">
        <v>301</v>
      </c>
      <c r="D161" s="4"/>
      <c r="E161" s="4"/>
      <c r="F161" s="67"/>
      <c r="G161" s="64"/>
      <c r="H161" s="43"/>
      <c r="I161" s="43"/>
      <c r="J161" s="43"/>
      <c r="K161" s="43"/>
      <c r="L161" s="43"/>
      <c r="M161" s="4" t="s">
        <v>9</v>
      </c>
      <c r="N161" s="15"/>
      <c r="O161" s="38" t="s">
        <v>2482</v>
      </c>
      <c r="P161" s="84" t="str">
        <f>IF(E155="Achieving School"," ","X")</f>
        <v>X</v>
      </c>
      <c r="Q161" s="91"/>
      <c r="R161" s="4" t="s">
        <v>6</v>
      </c>
      <c r="S161" s="4" t="s">
        <v>5</v>
      </c>
      <c r="T161" s="4" t="s">
        <v>7</v>
      </c>
      <c r="U161" s="4">
        <v>651</v>
      </c>
      <c r="V161" s="4">
        <v>82.03</v>
      </c>
      <c r="W161" s="4">
        <v>84.94</v>
      </c>
      <c r="X161" s="7">
        <f t="shared" si="145"/>
        <v>-2.9099999999999966</v>
      </c>
      <c r="Y161" s="15">
        <v>607</v>
      </c>
      <c r="Z161" s="4">
        <v>75.95</v>
      </c>
      <c r="AA161" s="4">
        <v>82.04</v>
      </c>
      <c r="AB161" s="73">
        <f t="shared" si="146"/>
        <v>-6.0900000000000034</v>
      </c>
      <c r="AC161" s="54"/>
    </row>
    <row r="162" spans="1:29" x14ac:dyDescent="0.25">
      <c r="A162" s="1">
        <v>401006</v>
      </c>
      <c r="B162" s="87" t="s">
        <v>2516</v>
      </c>
      <c r="C162" s="55" t="s">
        <v>302</v>
      </c>
      <c r="E162" s="42"/>
      <c r="F162" s="65" t="s">
        <v>2483</v>
      </c>
      <c r="G162" s="62"/>
      <c r="H162" s="37" t="str">
        <f>IF(V162&gt;94,"Met",IF(X162="--","n/a",IF(X162&gt;=0,"Met","Did Not Meet")))</f>
        <v>Did Not Meet</v>
      </c>
      <c r="I162" s="37" t="str">
        <f>IF(V163&gt;94,"Met",IF(X163="--","n/a",IF(X163&gt;=0,"Met","Did Not Meet")))</f>
        <v>Did Not Meet</v>
      </c>
      <c r="K162" s="13" t="str">
        <f>IF(Z162&gt;94,"Met",IF(AB162="--","n/a",IF(AB162&gt;=0,"Met","Did Not Meet")))</f>
        <v>Met</v>
      </c>
      <c r="L162" s="13" t="str">
        <f>IF(Z163&gt;94,"Met",IF(AB163="--","n/a",IF(AB163&gt;=0,"Met","Did Not Meet")))</f>
        <v>Did Not Meet</v>
      </c>
      <c r="M162" s="5" t="s">
        <v>9</v>
      </c>
      <c r="N162" s="14" t="s">
        <v>2502</v>
      </c>
      <c r="O162" s="5"/>
      <c r="P162" s="44" t="str">
        <f t="shared" ref="P162" si="186">IF(H164="Yes",IF(I164="Yes","Yes","No"),"No")</f>
        <v>No</v>
      </c>
      <c r="Q162" s="93"/>
      <c r="R162" s="5" t="s">
        <v>1</v>
      </c>
      <c r="S162" s="5" t="s">
        <v>2</v>
      </c>
      <c r="T162" s="5" t="s">
        <v>3</v>
      </c>
      <c r="U162" s="5">
        <v>245</v>
      </c>
      <c r="V162" s="5">
        <v>80.819999999999993</v>
      </c>
      <c r="W162" s="5">
        <v>82.96</v>
      </c>
      <c r="X162" s="8">
        <f t="shared" si="145"/>
        <v>-2.1400000000000006</v>
      </c>
      <c r="Y162" s="14">
        <v>103</v>
      </c>
      <c r="Z162" s="5">
        <v>83.5</v>
      </c>
      <c r="AA162" s="5">
        <v>83.44</v>
      </c>
      <c r="AB162" s="71">
        <f t="shared" si="146"/>
        <v>6.0000000000002274E-2</v>
      </c>
      <c r="AC162" s="36"/>
    </row>
    <row r="163" spans="1:29" ht="15.75" x14ac:dyDescent="0.25">
      <c r="A163" s="53">
        <v>401006</v>
      </c>
      <c r="B163" s="89" t="s">
        <v>2516</v>
      </c>
      <c r="C163" s="53" t="s">
        <v>302</v>
      </c>
      <c r="D163" s="49" t="s">
        <v>2498</v>
      </c>
      <c r="E163" s="34" t="str">
        <f>M162</f>
        <v>Needs Improvement School</v>
      </c>
      <c r="F163" s="65" t="s">
        <v>2484</v>
      </c>
      <c r="G163" s="62"/>
      <c r="H163" s="13" t="str">
        <f>IF(V164&gt;94,"Met",IF(X164="--","n/a",IF(X164&gt;=0,"Met","Did Not Meet")))</f>
        <v>Did Not Meet</v>
      </c>
      <c r="I163" s="13" t="str">
        <f>IF(V165&gt;94,"Met",IF(X165="--","n/a",IF(X165&gt;=0,"Met","Did Not Meet")))</f>
        <v>Did Not Meet</v>
      </c>
      <c r="K163" s="13" t="str">
        <f>IF(Z164&gt;94,"Met",IF(AB164="--","n/a",IF(AB164&gt;=0,"Met","Did Not Meet")))</f>
        <v>Did Not Meet</v>
      </c>
      <c r="L163" s="13" t="str">
        <f>IF(Z165&gt;94,"Met",IF(AB165="--","n/a",IF(AB165&gt;=0,"Met","Did Not Meet")))</f>
        <v>Did Not Meet</v>
      </c>
      <c r="M163" s="1" t="s">
        <v>9</v>
      </c>
      <c r="N163" s="14" t="s">
        <v>2501</v>
      </c>
      <c r="O163" s="5"/>
      <c r="P163" s="44" t="str">
        <f t="shared" ref="P163" si="187">IF(K164="Yes",IF(L164="Yes","Yes","No"),"No")</f>
        <v>No</v>
      </c>
      <c r="Q163" s="94" t="s">
        <v>2759</v>
      </c>
      <c r="R163" s="5" t="s">
        <v>1</v>
      </c>
      <c r="S163" s="1" t="s">
        <v>2</v>
      </c>
      <c r="T163" s="1" t="s">
        <v>7</v>
      </c>
      <c r="U163" s="5">
        <v>129</v>
      </c>
      <c r="V163" s="1">
        <v>66.67</v>
      </c>
      <c r="W163" s="1">
        <v>73.69</v>
      </c>
      <c r="X163" s="6">
        <f t="shared" si="145"/>
        <v>-7.019999999999996</v>
      </c>
      <c r="Y163" s="14">
        <v>53</v>
      </c>
      <c r="Z163" s="1">
        <v>73.58</v>
      </c>
      <c r="AA163" s="1">
        <v>78.08</v>
      </c>
      <c r="AB163" s="72">
        <f t="shared" si="146"/>
        <v>-4.5</v>
      </c>
      <c r="AC163" s="53"/>
    </row>
    <row r="164" spans="1:29" ht="15" customHeight="1" x14ac:dyDescent="0.25">
      <c r="A164" s="53">
        <v>401006</v>
      </c>
      <c r="B164" s="89" t="s">
        <v>2516</v>
      </c>
      <c r="C164" s="53" t="s">
        <v>302</v>
      </c>
      <c r="D164" s="49" t="s">
        <v>2499</v>
      </c>
      <c r="E164" s="35" t="str">
        <f>VLOOKUP('2012 Accountability Database'!$A162,'2011 AYP'!A$2:B$1072,2)</f>
        <v xml:space="preserve"> A (Alert)</v>
      </c>
      <c r="F164" s="66"/>
      <c r="G164" s="63" t="s">
        <v>2485</v>
      </c>
      <c r="H164" s="60" t="str">
        <f t="shared" ref="H164:I164" si="188">IF(H162="Met","Yes",IF(H163="Met","Yes","No"))</f>
        <v>No</v>
      </c>
      <c r="I164" s="60" t="str">
        <f t="shared" si="188"/>
        <v>No</v>
      </c>
      <c r="J164" s="42"/>
      <c r="K164" s="60" t="str">
        <f t="shared" ref="K164:L164" si="189">IF(K162="Met","Yes",IF(K163="Met","Yes","No"))</f>
        <v>Yes</v>
      </c>
      <c r="L164" s="60" t="str">
        <f t="shared" si="189"/>
        <v>No</v>
      </c>
      <c r="M164" s="1" t="s">
        <v>9</v>
      </c>
      <c r="N164" s="14" t="s">
        <v>2503</v>
      </c>
      <c r="O164" s="5"/>
      <c r="P164" s="44" t="str">
        <f t="shared" ref="P164" si="190">IF(H168="Yes",IF(I168="Yes","Yes","No"),"No")</f>
        <v>Yes</v>
      </c>
      <c r="Q164" s="108" t="s">
        <v>2758</v>
      </c>
      <c r="R164" s="5" t="s">
        <v>1</v>
      </c>
      <c r="S164" s="1" t="s">
        <v>5</v>
      </c>
      <c r="T164" s="1" t="s">
        <v>3</v>
      </c>
      <c r="U164" s="5">
        <v>613</v>
      </c>
      <c r="V164" s="1">
        <v>81.569999999999993</v>
      </c>
      <c r="W164" s="1">
        <v>82.96</v>
      </c>
      <c r="X164" s="6">
        <f t="shared" si="145"/>
        <v>-1.3900000000000006</v>
      </c>
      <c r="Y164" s="14">
        <v>263</v>
      </c>
      <c r="Z164" s="1">
        <v>80.989999999999995</v>
      </c>
      <c r="AA164" s="1">
        <v>83.44</v>
      </c>
      <c r="AB164" s="72">
        <f t="shared" si="146"/>
        <v>-2.4500000000000028</v>
      </c>
      <c r="AC164" s="53"/>
    </row>
    <row r="165" spans="1:29" x14ac:dyDescent="0.25">
      <c r="A165" s="53">
        <v>401006</v>
      </c>
      <c r="B165" s="89" t="s">
        <v>2516</v>
      </c>
      <c r="C165" s="53" t="s">
        <v>302</v>
      </c>
      <c r="D165" s="49" t="s">
        <v>2507</v>
      </c>
      <c r="E165" s="47">
        <f>VLOOKUP('2012 Accountability Database'!A162,Dems1112!$A$2:$G$1082,3)</f>
        <v>0.24</v>
      </c>
      <c r="F165" s="66"/>
      <c r="G165" s="52"/>
      <c r="M165" s="1" t="s">
        <v>9</v>
      </c>
      <c r="N165" s="14" t="s">
        <v>2504</v>
      </c>
      <c r="O165" s="5"/>
      <c r="P165" s="44" t="str">
        <f t="shared" ref="P165" si="191">IF(K168="Yes",IF(L168="Yes","Yes","No"),"No")</f>
        <v>No</v>
      </c>
      <c r="Q165" s="108"/>
      <c r="R165" s="5" t="s">
        <v>1</v>
      </c>
      <c r="S165" s="1" t="s">
        <v>5</v>
      </c>
      <c r="T165" s="1" t="s">
        <v>7</v>
      </c>
      <c r="U165" s="5">
        <v>331</v>
      </c>
      <c r="V165" s="1">
        <v>71.3</v>
      </c>
      <c r="W165" s="1">
        <v>73.69</v>
      </c>
      <c r="X165" s="6">
        <f t="shared" si="145"/>
        <v>-2.3900000000000006</v>
      </c>
      <c r="Y165" s="14">
        <v>140</v>
      </c>
      <c r="Z165" s="1">
        <v>73.569999999999993</v>
      </c>
      <c r="AA165" s="1">
        <v>78.08</v>
      </c>
      <c r="AB165" s="72">
        <f t="shared" si="146"/>
        <v>-4.5100000000000051</v>
      </c>
      <c r="AC165" s="53"/>
    </row>
    <row r="166" spans="1:29" x14ac:dyDescent="0.25">
      <c r="A166" s="53">
        <v>401006</v>
      </c>
      <c r="B166" s="89" t="s">
        <v>2516</v>
      </c>
      <c r="C166" s="53" t="s">
        <v>302</v>
      </c>
      <c r="D166" s="50" t="s">
        <v>2508</v>
      </c>
      <c r="E166" s="47">
        <f>VLOOKUP('2012 Accountability Database'!A162,Dems1112!$A$2:$G$1082,4)</f>
        <v>0.45</v>
      </c>
      <c r="F166" s="65" t="s">
        <v>2486</v>
      </c>
      <c r="G166" s="62"/>
      <c r="H166" s="13" t="str">
        <f>IF(V166&gt;94,"Met",IF(X166="--","n/a",IF(X166&gt;=0,"Met","Did Not Meet")))</f>
        <v>Met</v>
      </c>
      <c r="I166" s="13" t="str">
        <f>IF(V167&gt;94,"Met",IF(X167="--","n/a",IF(X167&gt;=0,"Met","Did Not Meet")))</f>
        <v>Met</v>
      </c>
      <c r="J166" s="13"/>
      <c r="K166" s="13" t="str">
        <f>IF(Z166&gt;94,"Met",IF(AB166="--","n/a",IF(AB166&gt;=0,"Met","Did Not Meet")))</f>
        <v>Did Not Meet</v>
      </c>
      <c r="L166" s="13" t="str">
        <f>IF(Z167&gt;94,"Met",IF(AB167="--","n/a",IF(AB167&gt;=0,"Met","Did Not Meet")))</f>
        <v>Met</v>
      </c>
      <c r="M166" s="1" t="s">
        <v>9</v>
      </c>
      <c r="N166" s="68" t="s">
        <v>2497</v>
      </c>
      <c r="O166" s="35"/>
      <c r="P166" s="44"/>
      <c r="Q166" s="108"/>
      <c r="R166" s="5" t="s">
        <v>6</v>
      </c>
      <c r="S166" s="1" t="s">
        <v>2</v>
      </c>
      <c r="T166" s="1" t="s">
        <v>3</v>
      </c>
      <c r="U166" s="5">
        <v>248</v>
      </c>
      <c r="V166" s="1">
        <v>86.69</v>
      </c>
      <c r="W166" s="1">
        <v>84.33</v>
      </c>
      <c r="X166" s="9">
        <f t="shared" si="145"/>
        <v>2.3599999999999994</v>
      </c>
      <c r="Y166" s="14">
        <v>103</v>
      </c>
      <c r="Z166" s="1">
        <v>55.34</v>
      </c>
      <c r="AA166" s="1">
        <v>61.34</v>
      </c>
      <c r="AB166" s="72">
        <f t="shared" si="146"/>
        <v>-6</v>
      </c>
      <c r="AC166" s="53"/>
    </row>
    <row r="167" spans="1:29" x14ac:dyDescent="0.25">
      <c r="A167" s="53">
        <v>401006</v>
      </c>
      <c r="B167" s="89" t="s">
        <v>2516</v>
      </c>
      <c r="C167" s="53" t="s">
        <v>302</v>
      </c>
      <c r="D167" s="50" t="s">
        <v>974</v>
      </c>
      <c r="E167" s="47" t="str">
        <f>VLOOKUP('2012 Accountability Database'!A162,Dems1112!$A$2:$G$1082,5)</f>
        <v>K-4</v>
      </c>
      <c r="F167" s="65" t="s">
        <v>2487</v>
      </c>
      <c r="G167" s="62"/>
      <c r="H167" s="13" t="str">
        <f>IF(V168&gt;94,"Met",IF(X168="--","n/a",IF(X168&gt;=0,"Met","Did Not Meet")))</f>
        <v>Met</v>
      </c>
      <c r="I167" s="13" t="str">
        <f>IF(V169&gt;94,"Met",IF(X169="--","n/a",IF(X169&gt;=0,"Met","Did Not Meet")))</f>
        <v>Met</v>
      </c>
      <c r="J167" s="13"/>
      <c r="K167" s="13" t="str">
        <f>IF(Z168&gt;94,"Met",IF(AB168="--","n/a",IF(AB168&gt;=0,"Met","Did Not Meet")))</f>
        <v>Did Not Meet</v>
      </c>
      <c r="L167" s="13" t="str">
        <f>IF(Z169&gt;94,"Met",IF(AB169="--","n/a",IF(AB169&gt;=0,"Met","Did Not Meet")))</f>
        <v>Met</v>
      </c>
      <c r="M167" s="1" t="s">
        <v>9</v>
      </c>
      <c r="N167" s="14"/>
      <c r="O167" s="35" t="s">
        <v>2506</v>
      </c>
      <c r="P167" s="83" t="str">
        <f t="shared" ref="P167" si="192">IF(P162="No"," ", IF(P164="No"," ",IF(P163="No", " ",IF(P165="No"," ","X"))))</f>
        <v xml:space="preserve"> </v>
      </c>
      <c r="Q167" s="108"/>
      <c r="R167" s="5" t="s">
        <v>6</v>
      </c>
      <c r="S167" s="1" t="s">
        <v>2</v>
      </c>
      <c r="T167" s="1" t="s">
        <v>7</v>
      </c>
      <c r="U167" s="5">
        <v>132</v>
      </c>
      <c r="V167" s="1">
        <v>77.27</v>
      </c>
      <c r="W167" s="1">
        <v>74.540000000000006</v>
      </c>
      <c r="X167" s="9">
        <f t="shared" si="145"/>
        <v>2.7299999999999898</v>
      </c>
      <c r="Y167" s="14">
        <v>53</v>
      </c>
      <c r="Z167" s="1">
        <v>47.17</v>
      </c>
      <c r="AA167" s="1">
        <v>46.19</v>
      </c>
      <c r="AB167" s="71">
        <f t="shared" si="146"/>
        <v>0.98000000000000398</v>
      </c>
      <c r="AC167" s="53"/>
    </row>
    <row r="168" spans="1:29" ht="15.75" x14ac:dyDescent="0.25">
      <c r="A168" s="53">
        <v>401006</v>
      </c>
      <c r="B168" s="89" t="s">
        <v>2516</v>
      </c>
      <c r="C168" s="53" t="s">
        <v>302</v>
      </c>
      <c r="D168" s="50" t="s">
        <v>975</v>
      </c>
      <c r="E168" s="48" t="str">
        <f>VLOOKUP('2012 Accountability Database'!A162,Dems1112!$A$2:$G$1082,6)</f>
        <v>1 (Northwest AR)</v>
      </c>
      <c r="F168" s="66"/>
      <c r="G168" s="63" t="s">
        <v>2488</v>
      </c>
      <c r="H168" s="61" t="str">
        <f t="shared" ref="H168:I168" si="193">IF(H166="Met","Yes",IF(H167="Met","Yes","No"))</f>
        <v>Yes</v>
      </c>
      <c r="I168" s="61" t="str">
        <f t="shared" si="193"/>
        <v>Yes</v>
      </c>
      <c r="J168" s="55"/>
      <c r="K168" s="61" t="str">
        <f t="shared" ref="K168:L168" si="194">IF(K166="Met","Yes",IF(K167="Met","Yes","No"))</f>
        <v>No</v>
      </c>
      <c r="L168" s="61" t="str">
        <f t="shared" si="194"/>
        <v>Yes</v>
      </c>
      <c r="M168" s="1" t="s">
        <v>9</v>
      </c>
      <c r="N168" s="14"/>
      <c r="O168" s="35" t="s">
        <v>2505</v>
      </c>
      <c r="P168" s="83" t="str">
        <f t="shared" ref="P168" si="195">IF(P167="X"," ",IF(P169="X"," ","X"))</f>
        <v xml:space="preserve"> </v>
      </c>
      <c r="Q168" s="94" t="s">
        <v>2759</v>
      </c>
      <c r="R168" s="5" t="s">
        <v>6</v>
      </c>
      <c r="S168" s="1" t="s">
        <v>5</v>
      </c>
      <c r="T168" s="1" t="s">
        <v>3</v>
      </c>
      <c r="U168" s="5">
        <v>617</v>
      </c>
      <c r="V168" s="1">
        <v>85.9</v>
      </c>
      <c r="W168" s="1">
        <v>84.33</v>
      </c>
      <c r="X168" s="9">
        <f t="shared" si="145"/>
        <v>1.5700000000000074</v>
      </c>
      <c r="Y168" s="14">
        <v>264</v>
      </c>
      <c r="Z168" s="1">
        <v>60.23</v>
      </c>
      <c r="AA168" s="1">
        <v>61.34</v>
      </c>
      <c r="AB168" s="72">
        <f t="shared" si="146"/>
        <v>-1.1100000000000065</v>
      </c>
      <c r="AC168" s="53"/>
    </row>
    <row r="169" spans="1:29" x14ac:dyDescent="0.25">
      <c r="A169" s="54">
        <v>401006</v>
      </c>
      <c r="B169" s="90" t="s">
        <v>2516</v>
      </c>
      <c r="C169" s="54" t="s">
        <v>302</v>
      </c>
      <c r="D169" s="4"/>
      <c r="E169" s="4"/>
      <c r="F169" s="67"/>
      <c r="G169" s="64"/>
      <c r="H169" s="43"/>
      <c r="I169" s="43"/>
      <c r="J169" s="43"/>
      <c r="K169" s="43"/>
      <c r="L169" s="43"/>
      <c r="M169" s="4" t="s">
        <v>9</v>
      </c>
      <c r="N169" s="15"/>
      <c r="O169" s="38" t="s">
        <v>2482</v>
      </c>
      <c r="P169" s="84" t="str">
        <f>IF(E163="Achieving School"," ","X")</f>
        <v>X</v>
      </c>
      <c r="Q169" s="91"/>
      <c r="R169" s="4" t="s">
        <v>6</v>
      </c>
      <c r="S169" s="4" t="s">
        <v>5</v>
      </c>
      <c r="T169" s="4" t="s">
        <v>7</v>
      </c>
      <c r="U169" s="4">
        <v>335</v>
      </c>
      <c r="V169" s="4">
        <v>77.61</v>
      </c>
      <c r="W169" s="4">
        <v>74.540000000000006</v>
      </c>
      <c r="X169" s="10">
        <f t="shared" si="145"/>
        <v>3.0699999999999932</v>
      </c>
      <c r="Y169" s="15">
        <v>141</v>
      </c>
      <c r="Z169" s="4">
        <v>51.06</v>
      </c>
      <c r="AA169" s="4">
        <v>46.19</v>
      </c>
      <c r="AB169" s="74">
        <f t="shared" si="146"/>
        <v>4.8700000000000045</v>
      </c>
      <c r="AC169" s="54"/>
    </row>
    <row r="170" spans="1:29" x14ac:dyDescent="0.25">
      <c r="A170" s="1">
        <v>401007</v>
      </c>
      <c r="B170" s="87" t="s">
        <v>2516</v>
      </c>
      <c r="C170" s="55" t="s">
        <v>303</v>
      </c>
      <c r="E170" s="42"/>
      <c r="F170" s="65" t="s">
        <v>2483</v>
      </c>
      <c r="G170" s="62"/>
      <c r="H170" s="37" t="str">
        <f>IF(V170&gt;94,"Met",IF(X170="--","n/a",IF(X170&gt;=0,"Met","Did Not Meet")))</f>
        <v>Did Not Meet</v>
      </c>
      <c r="I170" s="37" t="str">
        <f>IF(V171&gt;94,"Met",IF(X171="--","n/a",IF(X171&gt;=0,"Met","Did Not Meet")))</f>
        <v>Did Not Meet</v>
      </c>
      <c r="K170" s="13" t="str">
        <f>IF(Z170&gt;94,"Met",IF(AB170="--","n/a",IF(AB170&gt;=0,"Met","Did Not Meet")))</f>
        <v>Met</v>
      </c>
      <c r="L170" s="13" t="str">
        <f>IF(Z171&gt;94,"Met",IF(AB171="--","n/a",IF(AB171&gt;=0,"Met","Did Not Meet")))</f>
        <v>Did Not Meet</v>
      </c>
      <c r="M170" s="1" t="s">
        <v>9</v>
      </c>
      <c r="N170" s="14" t="s">
        <v>2502</v>
      </c>
      <c r="O170" s="5"/>
      <c r="P170" s="44" t="str">
        <f t="shared" ref="P170" si="196">IF(H172="Yes",IF(I172="Yes","Yes","No"),"No")</f>
        <v>No</v>
      </c>
      <c r="Q170" s="93"/>
      <c r="R170" s="5" t="s">
        <v>1</v>
      </c>
      <c r="S170" s="1" t="s">
        <v>2</v>
      </c>
      <c r="T170" s="1" t="s">
        <v>3</v>
      </c>
      <c r="U170" s="5">
        <v>216</v>
      </c>
      <c r="V170" s="1">
        <v>85.65</v>
      </c>
      <c r="W170" s="1">
        <v>87.3</v>
      </c>
      <c r="X170" s="6">
        <f t="shared" si="145"/>
        <v>-1.6499999999999915</v>
      </c>
      <c r="Y170" s="14">
        <v>98</v>
      </c>
      <c r="Z170" s="1">
        <v>90.82</v>
      </c>
      <c r="AA170" s="1">
        <v>85.97</v>
      </c>
      <c r="AB170" s="71">
        <f t="shared" si="146"/>
        <v>4.8499999999999943</v>
      </c>
      <c r="AC170" s="36"/>
    </row>
    <row r="171" spans="1:29" ht="15.75" x14ac:dyDescent="0.25">
      <c r="A171" s="53">
        <v>401007</v>
      </c>
      <c r="B171" s="89" t="s">
        <v>2516</v>
      </c>
      <c r="C171" s="53" t="s">
        <v>303</v>
      </c>
      <c r="D171" s="49" t="s">
        <v>2498</v>
      </c>
      <c r="E171" s="34" t="str">
        <f>M170</f>
        <v>Needs Improvement School</v>
      </c>
      <c r="F171" s="65" t="s">
        <v>2484</v>
      </c>
      <c r="G171" s="62"/>
      <c r="H171" s="13" t="str">
        <f>IF(V172&gt;94,"Met",IF(X172="--","n/a",IF(X172&gt;=0,"Met","Did Not Meet")))</f>
        <v>Did Not Meet</v>
      </c>
      <c r="I171" s="13" t="str">
        <f>IF(V173&gt;94,"Met",IF(X173="--","n/a",IF(X173&gt;=0,"Met","Did Not Meet")))</f>
        <v>Did Not Meet</v>
      </c>
      <c r="K171" s="13" t="str">
        <f>IF(Z172&gt;94,"Met",IF(AB172="--","n/a",IF(AB172&gt;=0,"Met","Did Not Meet")))</f>
        <v>Met</v>
      </c>
      <c r="L171" s="13" t="str">
        <f>IF(Z173&gt;94,"Met",IF(AB173="--","n/a",IF(AB173&gt;=0,"Met","Did Not Meet")))</f>
        <v>Did Not Meet</v>
      </c>
      <c r="M171" s="1" t="s">
        <v>9</v>
      </c>
      <c r="N171" s="14" t="s">
        <v>2501</v>
      </c>
      <c r="O171" s="5"/>
      <c r="P171" s="44" t="str">
        <f t="shared" ref="P171" si="197">IF(K172="Yes",IF(L172="Yes","Yes","No"),"No")</f>
        <v>No</v>
      </c>
      <c r="Q171" s="94" t="s">
        <v>2759</v>
      </c>
      <c r="R171" s="5" t="s">
        <v>1</v>
      </c>
      <c r="S171" s="1" t="s">
        <v>2</v>
      </c>
      <c r="T171" s="1" t="s">
        <v>7</v>
      </c>
      <c r="U171" s="5">
        <v>88</v>
      </c>
      <c r="V171" s="1">
        <v>69.319999999999993</v>
      </c>
      <c r="W171" s="1">
        <v>77.67</v>
      </c>
      <c r="X171" s="6">
        <f t="shared" si="145"/>
        <v>-8.3500000000000085</v>
      </c>
      <c r="Y171" s="14">
        <v>35</v>
      </c>
      <c r="Z171" s="1">
        <v>77.14</v>
      </c>
      <c r="AA171" s="1">
        <v>87.94</v>
      </c>
      <c r="AB171" s="72">
        <f t="shared" si="146"/>
        <v>-10.799999999999997</v>
      </c>
      <c r="AC171" s="53"/>
    </row>
    <row r="172" spans="1:29" ht="15" customHeight="1" x14ac:dyDescent="0.25">
      <c r="A172" s="53">
        <v>401007</v>
      </c>
      <c r="B172" s="89" t="s">
        <v>2516</v>
      </c>
      <c r="C172" s="53" t="s">
        <v>303</v>
      </c>
      <c r="D172" s="49" t="s">
        <v>2499</v>
      </c>
      <c r="E172" s="35" t="str">
        <f>VLOOKUP('2012 Accountability Database'!$A170,'2011 AYP'!A$2:B$1072,2)</f>
        <v xml:space="preserve"> MS (Met Standards)</v>
      </c>
      <c r="F172" s="66"/>
      <c r="G172" s="63" t="s">
        <v>2485</v>
      </c>
      <c r="H172" s="60" t="str">
        <f t="shared" ref="H172:I172" si="198">IF(H170="Met","Yes",IF(H171="Met","Yes","No"))</f>
        <v>No</v>
      </c>
      <c r="I172" s="60" t="str">
        <f t="shared" si="198"/>
        <v>No</v>
      </c>
      <c r="J172" s="42"/>
      <c r="K172" s="60" t="str">
        <f t="shared" ref="K172:L172" si="199">IF(K170="Met","Yes",IF(K171="Met","Yes","No"))</f>
        <v>Yes</v>
      </c>
      <c r="L172" s="60" t="str">
        <f t="shared" si="199"/>
        <v>No</v>
      </c>
      <c r="M172" s="5" t="s">
        <v>9</v>
      </c>
      <c r="N172" s="14" t="s">
        <v>2503</v>
      </c>
      <c r="O172" s="5"/>
      <c r="P172" s="44" t="str">
        <f t="shared" ref="P172" si="200">IF(H176="Yes",IF(I176="Yes","Yes","No"),"No")</f>
        <v>No</v>
      </c>
      <c r="Q172" s="108" t="s">
        <v>2758</v>
      </c>
      <c r="R172" s="5" t="s">
        <v>1</v>
      </c>
      <c r="S172" s="5" t="s">
        <v>5</v>
      </c>
      <c r="T172" s="5" t="s">
        <v>3</v>
      </c>
      <c r="U172" s="5">
        <v>608</v>
      </c>
      <c r="V172" s="5">
        <v>86.02</v>
      </c>
      <c r="W172" s="5">
        <v>87.3</v>
      </c>
      <c r="X172" s="8">
        <f t="shared" si="145"/>
        <v>-1.2800000000000011</v>
      </c>
      <c r="Y172" s="14">
        <v>292</v>
      </c>
      <c r="Z172" s="5">
        <v>86.3</v>
      </c>
      <c r="AA172" s="5">
        <v>85.97</v>
      </c>
      <c r="AB172" s="71">
        <f t="shared" si="146"/>
        <v>0.32999999999999829</v>
      </c>
      <c r="AC172" s="53"/>
    </row>
    <row r="173" spans="1:29" x14ac:dyDescent="0.25">
      <c r="A173" s="53">
        <v>401007</v>
      </c>
      <c r="B173" s="89" t="s">
        <v>2516</v>
      </c>
      <c r="C173" s="53" t="s">
        <v>303</v>
      </c>
      <c r="D173" s="49" t="s">
        <v>2507</v>
      </c>
      <c r="E173" s="47">
        <f>VLOOKUP('2012 Accountability Database'!A170,Dems1112!$A$2:$G$1082,3)</f>
        <v>0.33</v>
      </c>
      <c r="F173" s="66"/>
      <c r="G173" s="52"/>
      <c r="M173" s="1" t="s">
        <v>9</v>
      </c>
      <c r="N173" s="14" t="s">
        <v>2504</v>
      </c>
      <c r="O173" s="5"/>
      <c r="P173" s="44" t="str">
        <f t="shared" ref="P173" si="201">IF(K176="Yes",IF(L176="Yes","Yes","No"),"No")</f>
        <v>Yes</v>
      </c>
      <c r="Q173" s="108"/>
      <c r="R173" s="5" t="s">
        <v>1</v>
      </c>
      <c r="S173" s="1" t="s">
        <v>5</v>
      </c>
      <c r="T173" s="1" t="s">
        <v>7</v>
      </c>
      <c r="U173" s="5">
        <v>237</v>
      </c>
      <c r="V173" s="1">
        <v>71.73</v>
      </c>
      <c r="W173" s="1">
        <v>77.67</v>
      </c>
      <c r="X173" s="6">
        <f t="shared" si="145"/>
        <v>-5.9399999999999977</v>
      </c>
      <c r="Y173" s="14">
        <v>109</v>
      </c>
      <c r="Z173" s="1">
        <v>80.73</v>
      </c>
      <c r="AA173" s="1">
        <v>87.94</v>
      </c>
      <c r="AB173" s="72">
        <f t="shared" si="146"/>
        <v>-7.2099999999999937</v>
      </c>
      <c r="AC173" s="53"/>
    </row>
    <row r="174" spans="1:29" x14ac:dyDescent="0.25">
      <c r="A174" s="53">
        <v>401007</v>
      </c>
      <c r="B174" s="89" t="s">
        <v>2516</v>
      </c>
      <c r="C174" s="53" t="s">
        <v>303</v>
      </c>
      <c r="D174" s="50" t="s">
        <v>2508</v>
      </c>
      <c r="E174" s="47">
        <f>VLOOKUP('2012 Accountability Database'!A170,Dems1112!$A$2:$G$1082,4)</f>
        <v>0.35</v>
      </c>
      <c r="F174" s="65" t="s">
        <v>2486</v>
      </c>
      <c r="G174" s="62"/>
      <c r="H174" s="13" t="str">
        <f>IF(V174&gt;94,"Met",IF(X174="--","n/a",IF(X174&gt;=0,"Met","Did Not Meet")))</f>
        <v>Did Not Meet</v>
      </c>
      <c r="I174" s="13" t="str">
        <f>IF(V175&gt;94,"Met",IF(X175="--","n/a",IF(X175&gt;=0,"Met","Did Not Meet")))</f>
        <v>Did Not Meet</v>
      </c>
      <c r="J174" s="13"/>
      <c r="K174" s="13" t="str">
        <f>IF(Z174&gt;94,"Met",IF(AB174="--","n/a",IF(AB174&gt;=0,"Met","Did Not Meet")))</f>
        <v>Met</v>
      </c>
      <c r="L174" s="13" t="str">
        <f>IF(Z175&gt;94,"Met",IF(AB175="--","n/a",IF(AB175&gt;=0,"Met","Did Not Meet")))</f>
        <v>Met</v>
      </c>
      <c r="M174" s="1" t="s">
        <v>9</v>
      </c>
      <c r="N174" s="68" t="s">
        <v>2497</v>
      </c>
      <c r="O174" s="35"/>
      <c r="P174" s="44"/>
      <c r="Q174" s="108"/>
      <c r="R174" s="5" t="s">
        <v>6</v>
      </c>
      <c r="S174" s="1" t="s">
        <v>2</v>
      </c>
      <c r="T174" s="1" t="s">
        <v>3</v>
      </c>
      <c r="U174" s="5">
        <v>216</v>
      </c>
      <c r="V174" s="1">
        <v>90.28</v>
      </c>
      <c r="W174" s="1">
        <v>93.19</v>
      </c>
      <c r="X174" s="6">
        <f t="shared" si="145"/>
        <v>-2.9099999999999966</v>
      </c>
      <c r="Y174" s="14">
        <v>98</v>
      </c>
      <c r="Z174" s="1">
        <v>78.569999999999993</v>
      </c>
      <c r="AA174" s="1">
        <v>70.069999999999993</v>
      </c>
      <c r="AB174" s="71">
        <f t="shared" si="146"/>
        <v>8.5</v>
      </c>
      <c r="AC174" s="53"/>
    </row>
    <row r="175" spans="1:29" x14ac:dyDescent="0.25">
      <c r="A175" s="53">
        <v>401007</v>
      </c>
      <c r="B175" s="89" t="s">
        <v>2516</v>
      </c>
      <c r="C175" s="53" t="s">
        <v>303</v>
      </c>
      <c r="D175" s="50" t="s">
        <v>974</v>
      </c>
      <c r="E175" s="47" t="str">
        <f>VLOOKUP('2012 Accountability Database'!A170,Dems1112!$A$2:$G$1082,5)</f>
        <v>K-4</v>
      </c>
      <c r="F175" s="65" t="s">
        <v>2487</v>
      </c>
      <c r="G175" s="62"/>
      <c r="H175" s="13" t="str">
        <f>IF(V176&gt;94,"Met",IF(X176="--","n/a",IF(X176&gt;=0,"Met","Did Not Meet")))</f>
        <v>Did Not Meet</v>
      </c>
      <c r="I175" s="13" t="str">
        <f>IF(V177&gt;94,"Met",IF(X177="--","n/a",IF(X177&gt;=0,"Met","Did Not Meet")))</f>
        <v>Did Not Meet</v>
      </c>
      <c r="J175" s="13"/>
      <c r="K175" s="13" t="str">
        <f>IF(Z176&gt;94,"Met",IF(AB176="--","n/a",IF(AB176&gt;=0,"Met","Did Not Meet")))</f>
        <v>Met</v>
      </c>
      <c r="L175" s="13" t="str">
        <f>IF(Z177&gt;94,"Met",IF(AB177="--","n/a",IF(AB177&gt;=0,"Met","Did Not Meet")))</f>
        <v>Met</v>
      </c>
      <c r="M175" s="1" t="s">
        <v>9</v>
      </c>
      <c r="N175" s="14"/>
      <c r="O175" s="35" t="s">
        <v>2506</v>
      </c>
      <c r="P175" s="83" t="str">
        <f t="shared" ref="P175" si="202">IF(P170="No"," ", IF(P172="No"," ",IF(P171="No", " ",IF(P173="No"," ","X"))))</f>
        <v xml:space="preserve"> </v>
      </c>
      <c r="Q175" s="108"/>
      <c r="R175" s="5" t="s">
        <v>6</v>
      </c>
      <c r="S175" s="1" t="s">
        <v>2</v>
      </c>
      <c r="T175" s="1" t="s">
        <v>7</v>
      </c>
      <c r="U175" s="5">
        <v>88</v>
      </c>
      <c r="V175" s="1">
        <v>80.680000000000007</v>
      </c>
      <c r="W175" s="1">
        <v>83.55</v>
      </c>
      <c r="X175" s="6">
        <f t="shared" si="145"/>
        <v>-2.8699999999999903</v>
      </c>
      <c r="Y175" s="14">
        <v>35</v>
      </c>
      <c r="Z175" s="1">
        <v>77.14</v>
      </c>
      <c r="AA175" s="1">
        <v>63.82</v>
      </c>
      <c r="AB175" s="71">
        <f t="shared" si="146"/>
        <v>13.32</v>
      </c>
      <c r="AC175" s="53"/>
    </row>
    <row r="176" spans="1:29" ht="15.75" x14ac:dyDescent="0.25">
      <c r="A176" s="53">
        <v>401007</v>
      </c>
      <c r="B176" s="89" t="s">
        <v>2516</v>
      </c>
      <c r="C176" s="53" t="s">
        <v>303</v>
      </c>
      <c r="D176" s="50" t="s">
        <v>975</v>
      </c>
      <c r="E176" s="48" t="str">
        <f>VLOOKUP('2012 Accountability Database'!A170,Dems1112!$A$2:$G$1082,6)</f>
        <v>1 (Northwest AR)</v>
      </c>
      <c r="F176" s="66"/>
      <c r="G176" s="63" t="s">
        <v>2488</v>
      </c>
      <c r="H176" s="61" t="str">
        <f t="shared" ref="H176:I176" si="203">IF(H174="Met","Yes",IF(H175="Met","Yes","No"))</f>
        <v>No</v>
      </c>
      <c r="I176" s="61" t="str">
        <f t="shared" si="203"/>
        <v>No</v>
      </c>
      <c r="J176" s="55"/>
      <c r="K176" s="61" t="str">
        <f t="shared" ref="K176:L176" si="204">IF(K174="Met","Yes",IF(K175="Met","Yes","No"))</f>
        <v>Yes</v>
      </c>
      <c r="L176" s="61" t="str">
        <f t="shared" si="204"/>
        <v>Yes</v>
      </c>
      <c r="M176" s="5" t="s">
        <v>9</v>
      </c>
      <c r="N176" s="14"/>
      <c r="O176" s="35" t="s">
        <v>2505</v>
      </c>
      <c r="P176" s="83" t="str">
        <f t="shared" ref="P176" si="205">IF(P175="X"," ",IF(P177="X"," ","X"))</f>
        <v xml:space="preserve"> </v>
      </c>
      <c r="Q176" s="94" t="s">
        <v>2759</v>
      </c>
      <c r="R176" s="5" t="s">
        <v>6</v>
      </c>
      <c r="S176" s="5" t="s">
        <v>5</v>
      </c>
      <c r="T176" s="5" t="s">
        <v>3</v>
      </c>
      <c r="U176" s="5">
        <v>609</v>
      </c>
      <c r="V176" s="5">
        <v>91.46</v>
      </c>
      <c r="W176" s="5">
        <v>93.19</v>
      </c>
      <c r="X176" s="8">
        <f t="shared" si="145"/>
        <v>-1.730000000000004</v>
      </c>
      <c r="Y176" s="14">
        <v>292</v>
      </c>
      <c r="Z176" s="5">
        <v>75.34</v>
      </c>
      <c r="AA176" s="5">
        <v>70.069999999999993</v>
      </c>
      <c r="AB176" s="71">
        <f t="shared" si="146"/>
        <v>5.2700000000000102</v>
      </c>
      <c r="AC176" s="53"/>
    </row>
    <row r="177" spans="1:29" x14ac:dyDescent="0.25">
      <c r="A177" s="54">
        <v>401007</v>
      </c>
      <c r="B177" s="90" t="s">
        <v>2516</v>
      </c>
      <c r="C177" s="54" t="s">
        <v>303</v>
      </c>
      <c r="D177" s="4"/>
      <c r="E177" s="4"/>
      <c r="F177" s="67"/>
      <c r="G177" s="64"/>
      <c r="H177" s="43"/>
      <c r="I177" s="43"/>
      <c r="J177" s="43"/>
      <c r="K177" s="43"/>
      <c r="L177" s="43"/>
      <c r="M177" s="4" t="s">
        <v>9</v>
      </c>
      <c r="N177" s="15"/>
      <c r="O177" s="38" t="s">
        <v>2482</v>
      </c>
      <c r="P177" s="84" t="str">
        <f>IF(E171="Achieving School"," ","X")</f>
        <v>X</v>
      </c>
      <c r="Q177" s="91"/>
      <c r="R177" s="4" t="s">
        <v>6</v>
      </c>
      <c r="S177" s="4" t="s">
        <v>5</v>
      </c>
      <c r="T177" s="4" t="s">
        <v>7</v>
      </c>
      <c r="U177" s="4">
        <v>238</v>
      </c>
      <c r="V177" s="4">
        <v>81.93</v>
      </c>
      <c r="W177" s="4">
        <v>83.55</v>
      </c>
      <c r="X177" s="7">
        <f t="shared" si="145"/>
        <v>-1.6199999999999903</v>
      </c>
      <c r="Y177" s="15">
        <v>109</v>
      </c>
      <c r="Z177" s="4">
        <v>70.64</v>
      </c>
      <c r="AA177" s="4">
        <v>63.82</v>
      </c>
      <c r="AB177" s="74">
        <f t="shared" si="146"/>
        <v>6.82</v>
      </c>
      <c r="AC177" s="54"/>
    </row>
    <row r="178" spans="1:29" x14ac:dyDescent="0.25">
      <c r="A178" s="1">
        <v>401008</v>
      </c>
      <c r="B178" s="87" t="s">
        <v>2516</v>
      </c>
      <c r="C178" s="55" t="s">
        <v>304</v>
      </c>
      <c r="E178" s="42"/>
      <c r="F178" s="65" t="s">
        <v>2483</v>
      </c>
      <c r="G178" s="62"/>
      <c r="H178" s="37" t="str">
        <f>IF(V178&gt;94,"Met",IF(X178="--","n/a",IF(X178&gt;=0,"Met","Did Not Meet")))</f>
        <v>Met</v>
      </c>
      <c r="I178" s="37" t="str">
        <f>IF(V179&gt;94,"Met",IF(X179="--","n/a",IF(X179&gt;=0,"Met","Did Not Meet")))</f>
        <v>Met</v>
      </c>
      <c r="K178" s="13" t="str">
        <f>IF(Z178&gt;94,"Met",IF(AB178="--","n/a",IF(AB178&gt;=0,"Met","Did Not Meet")))</f>
        <v>Met</v>
      </c>
      <c r="L178" s="13" t="str">
        <f>IF(Z179&gt;94,"Met",IF(AB179="--","n/a",IF(AB179&gt;=0,"Met","Did Not Meet")))</f>
        <v>Did Not Meet</v>
      </c>
      <c r="M178" s="1" t="s">
        <v>9</v>
      </c>
      <c r="N178" s="14" t="s">
        <v>2502</v>
      </c>
      <c r="O178" s="5"/>
      <c r="P178" s="44" t="str">
        <f t="shared" ref="P178" si="206">IF(H180="Yes",IF(I180="Yes","Yes","No"),"No")</f>
        <v>Yes</v>
      </c>
      <c r="Q178" s="93"/>
      <c r="R178" s="5" t="s">
        <v>1</v>
      </c>
      <c r="S178" s="1" t="s">
        <v>2</v>
      </c>
      <c r="T178" s="1" t="s">
        <v>3</v>
      </c>
      <c r="U178" s="5">
        <v>726</v>
      </c>
      <c r="V178" s="1">
        <v>87.74</v>
      </c>
      <c r="W178" s="1">
        <v>84.55</v>
      </c>
      <c r="X178" s="9">
        <f t="shared" si="145"/>
        <v>3.1899999999999977</v>
      </c>
      <c r="Y178" s="14">
        <v>669</v>
      </c>
      <c r="Z178" s="1">
        <v>89.39</v>
      </c>
      <c r="AA178" s="1">
        <v>86.19</v>
      </c>
      <c r="AB178" s="71">
        <f t="shared" si="146"/>
        <v>3.2000000000000028</v>
      </c>
      <c r="AC178" s="36"/>
    </row>
    <row r="179" spans="1:29" ht="15.75" x14ac:dyDescent="0.25">
      <c r="A179" s="53">
        <v>401008</v>
      </c>
      <c r="B179" s="89" t="s">
        <v>2516</v>
      </c>
      <c r="C179" s="53" t="s">
        <v>304</v>
      </c>
      <c r="D179" s="49" t="s">
        <v>2498</v>
      </c>
      <c r="E179" s="34" t="str">
        <f>M178</f>
        <v>Needs Improvement School</v>
      </c>
      <c r="F179" s="65" t="s">
        <v>2484</v>
      </c>
      <c r="G179" s="62"/>
      <c r="H179" s="13" t="str">
        <f>IF(V180&gt;94,"Met",IF(X180="--","n/a",IF(X180&gt;=0,"Met","Did Not Meet")))</f>
        <v>Met</v>
      </c>
      <c r="I179" s="13" t="str">
        <f>IF(V181&gt;94,"Met",IF(X181="--","n/a",IF(X181&gt;=0,"Met","Did Not Meet")))</f>
        <v>Did Not Meet</v>
      </c>
      <c r="K179" s="13" t="str">
        <f>IF(Z180&gt;94,"Met",IF(AB180="--","n/a",IF(AB180&gt;=0,"Met","Did Not Meet")))</f>
        <v>Met</v>
      </c>
      <c r="L179" s="13" t="str">
        <f>IF(Z181&gt;94,"Met",IF(AB181="--","n/a",IF(AB181&gt;=0,"Met","Did Not Meet")))</f>
        <v>Did Not Meet</v>
      </c>
      <c r="M179" s="1" t="s">
        <v>9</v>
      </c>
      <c r="N179" s="14" t="s">
        <v>2501</v>
      </c>
      <c r="O179" s="5"/>
      <c r="P179" s="44" t="str">
        <f t="shared" ref="P179" si="207">IF(K180="Yes",IF(L180="Yes","Yes","No"),"No")</f>
        <v>No</v>
      </c>
      <c r="Q179" s="94" t="s">
        <v>2759</v>
      </c>
      <c r="R179" s="5" t="s">
        <v>1</v>
      </c>
      <c r="S179" s="1" t="s">
        <v>2</v>
      </c>
      <c r="T179" s="1" t="s">
        <v>7</v>
      </c>
      <c r="U179" s="5">
        <v>302</v>
      </c>
      <c r="V179" s="1">
        <v>76.16</v>
      </c>
      <c r="W179" s="1">
        <v>75.39</v>
      </c>
      <c r="X179" s="9">
        <f t="shared" si="145"/>
        <v>0.76999999999999602</v>
      </c>
      <c r="Y179" s="14">
        <v>267</v>
      </c>
      <c r="Z179" s="1">
        <v>80.52</v>
      </c>
      <c r="AA179" s="1">
        <v>84</v>
      </c>
      <c r="AB179" s="72">
        <f t="shared" si="146"/>
        <v>-3.480000000000004</v>
      </c>
      <c r="AC179" s="53"/>
    </row>
    <row r="180" spans="1:29" ht="15" customHeight="1" x14ac:dyDescent="0.25">
      <c r="A180" s="53">
        <v>401008</v>
      </c>
      <c r="B180" s="89" t="s">
        <v>2516</v>
      </c>
      <c r="C180" s="53" t="s">
        <v>304</v>
      </c>
      <c r="D180" s="49" t="s">
        <v>2499</v>
      </c>
      <c r="E180" s="35" t="str">
        <f>VLOOKUP('2012 Accountability Database'!$A178,'2011 AYP'!A$2:B$1072,2)</f>
        <v>SI_1 (School Improvement Year 1)</v>
      </c>
      <c r="F180" s="66"/>
      <c r="G180" s="63" t="s">
        <v>2485</v>
      </c>
      <c r="H180" s="60" t="str">
        <f t="shared" ref="H180:I180" si="208">IF(H178="Met","Yes",IF(H179="Met","Yes","No"))</f>
        <v>Yes</v>
      </c>
      <c r="I180" s="60" t="str">
        <f t="shared" si="208"/>
        <v>Yes</v>
      </c>
      <c r="J180" s="42"/>
      <c r="K180" s="60" t="str">
        <f t="shared" ref="K180:L180" si="209">IF(K178="Met","Yes",IF(K179="Met","Yes","No"))</f>
        <v>Yes</v>
      </c>
      <c r="L180" s="60" t="str">
        <f t="shared" si="209"/>
        <v>No</v>
      </c>
      <c r="M180" s="1" t="s">
        <v>9</v>
      </c>
      <c r="N180" s="14" t="s">
        <v>2503</v>
      </c>
      <c r="O180" s="5"/>
      <c r="P180" s="44" t="str">
        <f t="shared" ref="P180" si="210">IF(H184="Yes",IF(I184="Yes","Yes","No"),"No")</f>
        <v>No</v>
      </c>
      <c r="Q180" s="108" t="s">
        <v>2758</v>
      </c>
      <c r="R180" s="5" t="s">
        <v>1</v>
      </c>
      <c r="S180" s="1" t="s">
        <v>5</v>
      </c>
      <c r="T180" s="1" t="s">
        <v>3</v>
      </c>
      <c r="U180" s="5">
        <v>2125</v>
      </c>
      <c r="V180" s="1">
        <v>84.85</v>
      </c>
      <c r="W180" s="1">
        <v>84.55</v>
      </c>
      <c r="X180" s="9">
        <f t="shared" si="145"/>
        <v>0.29999999999999716</v>
      </c>
      <c r="Y180" s="14">
        <v>1991</v>
      </c>
      <c r="Z180" s="1">
        <v>87.39</v>
      </c>
      <c r="AA180" s="1">
        <v>86.19</v>
      </c>
      <c r="AB180" s="71">
        <f t="shared" si="146"/>
        <v>1.2000000000000028</v>
      </c>
      <c r="AC180" s="53"/>
    </row>
    <row r="181" spans="1:29" x14ac:dyDescent="0.25">
      <c r="A181" s="53">
        <v>401008</v>
      </c>
      <c r="B181" s="89" t="s">
        <v>2516</v>
      </c>
      <c r="C181" s="53" t="s">
        <v>304</v>
      </c>
      <c r="D181" s="49" t="s">
        <v>2507</v>
      </c>
      <c r="E181" s="47">
        <f>VLOOKUP('2012 Accountability Database'!A178,Dems1112!$A$2:$G$1082,3)</f>
        <v>0.25</v>
      </c>
      <c r="F181" s="66"/>
      <c r="G181" s="52"/>
      <c r="M181" s="1" t="s">
        <v>9</v>
      </c>
      <c r="N181" s="14" t="s">
        <v>2504</v>
      </c>
      <c r="O181" s="5"/>
      <c r="P181" s="44" t="str">
        <f t="shared" ref="P181" si="211">IF(K184="Yes",IF(L184="Yes","Yes","No"),"No")</f>
        <v>No</v>
      </c>
      <c r="Q181" s="108"/>
      <c r="R181" s="5" t="s">
        <v>1</v>
      </c>
      <c r="S181" s="1" t="s">
        <v>5</v>
      </c>
      <c r="T181" s="1" t="s">
        <v>7</v>
      </c>
      <c r="U181" s="5">
        <v>814</v>
      </c>
      <c r="V181" s="1">
        <v>73.099999999999994</v>
      </c>
      <c r="W181" s="1">
        <v>75.39</v>
      </c>
      <c r="X181" s="6">
        <f t="shared" si="145"/>
        <v>-2.2900000000000063</v>
      </c>
      <c r="Y181" s="14">
        <v>733</v>
      </c>
      <c r="Z181" s="1">
        <v>81.72</v>
      </c>
      <c r="AA181" s="1">
        <v>84</v>
      </c>
      <c r="AB181" s="72">
        <f t="shared" si="146"/>
        <v>-2.2800000000000011</v>
      </c>
      <c r="AC181" s="53"/>
    </row>
    <row r="182" spans="1:29" x14ac:dyDescent="0.25">
      <c r="A182" s="53">
        <v>401008</v>
      </c>
      <c r="B182" s="89" t="s">
        <v>2516</v>
      </c>
      <c r="C182" s="53" t="s">
        <v>304</v>
      </c>
      <c r="D182" s="50" t="s">
        <v>2508</v>
      </c>
      <c r="E182" s="47">
        <f>VLOOKUP('2012 Accountability Database'!A178,Dems1112!$A$2:$G$1082,4)</f>
        <v>0.32</v>
      </c>
      <c r="F182" s="65" t="s">
        <v>2486</v>
      </c>
      <c r="G182" s="62"/>
      <c r="H182" s="13" t="str">
        <f>IF(V182&gt;94,"Met",IF(X182="--","n/a",IF(X182&gt;=0,"Met","Did Not Meet")))</f>
        <v>Did Not Meet</v>
      </c>
      <c r="I182" s="13" t="str">
        <f>IF(V183&gt;94,"Met",IF(X183="--","n/a",IF(X183&gt;=0,"Met","Did Not Meet")))</f>
        <v>Did Not Meet</v>
      </c>
      <c r="J182" s="13"/>
      <c r="K182" s="13" t="str">
        <f>IF(Z182&gt;94,"Met",IF(AB182="--","n/a",IF(AB182&gt;=0,"Met","Did Not Meet")))</f>
        <v>Did Not Meet</v>
      </c>
      <c r="L182" s="13" t="str">
        <f>IF(Z183&gt;94,"Met",IF(AB183="--","n/a",IF(AB183&gt;=0,"Met","Did Not Meet")))</f>
        <v>Did Not Meet</v>
      </c>
      <c r="M182" s="1" t="s">
        <v>9</v>
      </c>
      <c r="N182" s="68" t="s">
        <v>2497</v>
      </c>
      <c r="O182" s="35"/>
      <c r="P182" s="44"/>
      <c r="Q182" s="108"/>
      <c r="R182" s="5" t="s">
        <v>6</v>
      </c>
      <c r="S182" s="1" t="s">
        <v>2</v>
      </c>
      <c r="T182" s="1" t="s">
        <v>3</v>
      </c>
      <c r="U182" s="5">
        <v>729</v>
      </c>
      <c r="V182" s="1">
        <v>89.44</v>
      </c>
      <c r="W182" s="1">
        <v>93.24</v>
      </c>
      <c r="X182" s="6">
        <f t="shared" si="145"/>
        <v>-3.7999999999999972</v>
      </c>
      <c r="Y182" s="14">
        <v>670</v>
      </c>
      <c r="Z182" s="1">
        <v>80.900000000000006</v>
      </c>
      <c r="AA182" s="1">
        <v>90.7</v>
      </c>
      <c r="AB182" s="72">
        <f t="shared" si="146"/>
        <v>-9.7999999999999972</v>
      </c>
      <c r="AC182" s="53"/>
    </row>
    <row r="183" spans="1:29" x14ac:dyDescent="0.25">
      <c r="A183" s="53">
        <v>401008</v>
      </c>
      <c r="B183" s="89" t="s">
        <v>2516</v>
      </c>
      <c r="C183" s="53" t="s">
        <v>304</v>
      </c>
      <c r="D183" s="50" t="s">
        <v>974</v>
      </c>
      <c r="E183" s="47" t="str">
        <f>VLOOKUP('2012 Accountability Database'!A178,Dems1112!$A$2:$G$1082,5)</f>
        <v>5-6</v>
      </c>
      <c r="F183" s="65" t="s">
        <v>2487</v>
      </c>
      <c r="G183" s="62"/>
      <c r="H183" s="13" t="str">
        <f>IF(V184&gt;94,"Met",IF(X184="--","n/a",IF(X184&gt;=0,"Met","Did Not Meet")))</f>
        <v>Did Not Meet</v>
      </c>
      <c r="I183" s="13" t="str">
        <f>IF(V185&gt;94,"Met",IF(X185="--","n/a",IF(X185&gt;=0,"Met","Did Not Meet")))</f>
        <v>Did Not Meet</v>
      </c>
      <c r="J183" s="13"/>
      <c r="K183" s="13" t="str">
        <f>IF(Z184&gt;94,"Met",IF(AB184="--","n/a",IF(AB184&gt;=0,"Met","Did Not Meet")))</f>
        <v>Did Not Meet</v>
      </c>
      <c r="L183" s="13" t="str">
        <f>IF(Z185&gt;94,"Met",IF(AB185="--","n/a",IF(AB185&gt;=0,"Met","Did Not Meet")))</f>
        <v>Did Not Meet</v>
      </c>
      <c r="M183" s="1" t="s">
        <v>9</v>
      </c>
      <c r="N183" s="14"/>
      <c r="O183" s="35" t="s">
        <v>2506</v>
      </c>
      <c r="P183" s="83" t="str">
        <f t="shared" ref="P183" si="212">IF(P178="No"," ", IF(P180="No"," ",IF(P179="No", " ",IF(P181="No"," ","X"))))</f>
        <v xml:space="preserve"> </v>
      </c>
      <c r="Q183" s="108"/>
      <c r="R183" s="5" t="s">
        <v>6</v>
      </c>
      <c r="S183" s="1" t="s">
        <v>2</v>
      </c>
      <c r="T183" s="1" t="s">
        <v>7</v>
      </c>
      <c r="U183" s="5">
        <v>305</v>
      </c>
      <c r="V183" s="1">
        <v>81.64</v>
      </c>
      <c r="W183" s="1">
        <v>89.66</v>
      </c>
      <c r="X183" s="6">
        <f t="shared" si="145"/>
        <v>-8.019999999999996</v>
      </c>
      <c r="Y183" s="14">
        <v>268</v>
      </c>
      <c r="Z183" s="1">
        <v>74.25</v>
      </c>
      <c r="AA183" s="1">
        <v>87.52</v>
      </c>
      <c r="AB183" s="72">
        <f t="shared" si="146"/>
        <v>-13.269999999999996</v>
      </c>
      <c r="AC183" s="53"/>
    </row>
    <row r="184" spans="1:29" ht="15.75" x14ac:dyDescent="0.25">
      <c r="A184" s="53">
        <v>401008</v>
      </c>
      <c r="B184" s="89" t="s">
        <v>2516</v>
      </c>
      <c r="C184" s="53" t="s">
        <v>304</v>
      </c>
      <c r="D184" s="50" t="s">
        <v>975</v>
      </c>
      <c r="E184" s="48" t="str">
        <f>VLOOKUP('2012 Accountability Database'!A178,Dems1112!$A$2:$G$1082,6)</f>
        <v>1 (Northwest AR)</v>
      </c>
      <c r="F184" s="66"/>
      <c r="G184" s="63" t="s">
        <v>2488</v>
      </c>
      <c r="H184" s="61" t="str">
        <f t="shared" ref="H184:I184" si="213">IF(H182="Met","Yes",IF(H183="Met","Yes","No"))</f>
        <v>No</v>
      </c>
      <c r="I184" s="61" t="str">
        <f t="shared" si="213"/>
        <v>No</v>
      </c>
      <c r="J184" s="55"/>
      <c r="K184" s="61" t="str">
        <f t="shared" ref="K184:L184" si="214">IF(K182="Met","Yes",IF(K183="Met","Yes","No"))</f>
        <v>No</v>
      </c>
      <c r="L184" s="61" t="str">
        <f t="shared" si="214"/>
        <v>No</v>
      </c>
      <c r="M184" s="1" t="s">
        <v>9</v>
      </c>
      <c r="N184" s="14"/>
      <c r="O184" s="35" t="s">
        <v>2505</v>
      </c>
      <c r="P184" s="83" t="str">
        <f t="shared" ref="P184" si="215">IF(P183="X"," ",IF(P185="X"," ","X"))</f>
        <v xml:space="preserve"> </v>
      </c>
      <c r="Q184" s="94" t="s">
        <v>2759</v>
      </c>
      <c r="R184" s="5" t="s">
        <v>6</v>
      </c>
      <c r="S184" s="1" t="s">
        <v>5</v>
      </c>
      <c r="T184" s="1" t="s">
        <v>3</v>
      </c>
      <c r="U184" s="5">
        <v>2128</v>
      </c>
      <c r="V184" s="1">
        <v>90.18</v>
      </c>
      <c r="W184" s="1">
        <v>93.24</v>
      </c>
      <c r="X184" s="6">
        <f t="shared" si="145"/>
        <v>-3.0599999999999881</v>
      </c>
      <c r="Y184" s="14">
        <v>1994</v>
      </c>
      <c r="Z184" s="1">
        <v>85.31</v>
      </c>
      <c r="AA184" s="1">
        <v>90.7</v>
      </c>
      <c r="AB184" s="72">
        <f t="shared" si="146"/>
        <v>-5.3900000000000006</v>
      </c>
      <c r="AC184" s="53"/>
    </row>
    <row r="185" spans="1:29" x14ac:dyDescent="0.25">
      <c r="A185" s="54">
        <v>401008</v>
      </c>
      <c r="B185" s="90" t="s">
        <v>2516</v>
      </c>
      <c r="C185" s="54" t="s">
        <v>304</v>
      </c>
      <c r="D185" s="4"/>
      <c r="E185" s="4"/>
      <c r="F185" s="67"/>
      <c r="G185" s="64"/>
      <c r="H185" s="43"/>
      <c r="I185" s="43"/>
      <c r="J185" s="43"/>
      <c r="K185" s="43"/>
      <c r="L185" s="43"/>
      <c r="M185" s="4" t="s">
        <v>9</v>
      </c>
      <c r="N185" s="15"/>
      <c r="O185" s="38" t="s">
        <v>2482</v>
      </c>
      <c r="P185" s="84" t="str">
        <f>IF(E179="Achieving School"," ","X")</f>
        <v>X</v>
      </c>
      <c r="Q185" s="91"/>
      <c r="R185" s="4" t="s">
        <v>6</v>
      </c>
      <c r="S185" s="4" t="s">
        <v>5</v>
      </c>
      <c r="T185" s="4" t="s">
        <v>7</v>
      </c>
      <c r="U185" s="4">
        <v>817</v>
      </c>
      <c r="V185" s="4">
        <v>82.37</v>
      </c>
      <c r="W185" s="4">
        <v>89.66</v>
      </c>
      <c r="X185" s="7">
        <f t="shared" si="145"/>
        <v>-7.289999999999992</v>
      </c>
      <c r="Y185" s="15">
        <v>736</v>
      </c>
      <c r="Z185" s="4">
        <v>79.209999999999994</v>
      </c>
      <c r="AA185" s="4">
        <v>87.52</v>
      </c>
      <c r="AB185" s="73">
        <f t="shared" si="146"/>
        <v>-8.3100000000000023</v>
      </c>
      <c r="AC185" s="54"/>
    </row>
    <row r="186" spans="1:29" x14ac:dyDescent="0.25">
      <c r="A186" s="1">
        <v>401009</v>
      </c>
      <c r="B186" s="87" t="s">
        <v>2516</v>
      </c>
      <c r="C186" s="55" t="s">
        <v>305</v>
      </c>
      <c r="E186" s="42"/>
      <c r="F186" s="65" t="s">
        <v>2483</v>
      </c>
      <c r="G186" s="62"/>
      <c r="H186" s="37" t="str">
        <f>IF(V186&gt;94,"Met",IF(X186="--","n/a",IF(X186&gt;=0,"Met","Did Not Meet")))</f>
        <v>Met</v>
      </c>
      <c r="I186" s="37" t="str">
        <f>IF(V187&gt;94,"Met",IF(X187="--","n/a",IF(X187&gt;=0,"Met","Did Not Meet")))</f>
        <v>Met</v>
      </c>
      <c r="K186" s="13" t="str">
        <f>IF(Z186&gt;94,"Met",IF(AB186="--","n/a",IF(AB186&gt;=0,"Met","Did Not Meet")))</f>
        <v>Met</v>
      </c>
      <c r="L186" s="13" t="str">
        <f>IF(Z187&gt;94,"Met",IF(AB187="--","n/a",IF(AB187&gt;=0,"Met","Did Not Meet")))</f>
        <v>Did Not Meet</v>
      </c>
      <c r="M186" s="1" t="s">
        <v>4</v>
      </c>
      <c r="N186" s="14" t="s">
        <v>2502</v>
      </c>
      <c r="O186" s="5"/>
      <c r="P186" s="44" t="str">
        <f t="shared" ref="P186" si="216">IF(H188="Yes",IF(I188="Yes","Yes","No"),"No")</f>
        <v>Yes</v>
      </c>
      <c r="Q186" s="93"/>
      <c r="R186" s="5" t="s">
        <v>1</v>
      </c>
      <c r="S186" s="1" t="s">
        <v>2</v>
      </c>
      <c r="T186" s="1" t="s">
        <v>3</v>
      </c>
      <c r="U186" s="5">
        <v>251</v>
      </c>
      <c r="V186" s="1">
        <v>94.82</v>
      </c>
      <c r="W186" s="1">
        <v>93.43</v>
      </c>
      <c r="X186" s="9">
        <f t="shared" si="145"/>
        <v>1.3899999999999864</v>
      </c>
      <c r="Y186" s="14">
        <v>129</v>
      </c>
      <c r="Z186" s="1">
        <v>89.92</v>
      </c>
      <c r="AA186" s="1">
        <v>87.04</v>
      </c>
      <c r="AB186" s="71">
        <f t="shared" si="146"/>
        <v>2.8799999999999955</v>
      </c>
      <c r="AC186" s="36"/>
    </row>
    <row r="187" spans="1:29" ht="15.75" x14ac:dyDescent="0.25">
      <c r="A187" s="53">
        <v>401009</v>
      </c>
      <c r="B187" s="89" t="s">
        <v>2516</v>
      </c>
      <c r="C187" s="53" t="s">
        <v>305</v>
      </c>
      <c r="D187" s="49" t="s">
        <v>2498</v>
      </c>
      <c r="E187" s="34" t="str">
        <f>M186</f>
        <v>Achieving School</v>
      </c>
      <c r="F187" s="65" t="s">
        <v>2484</v>
      </c>
      <c r="G187" s="62"/>
      <c r="H187" s="13" t="str">
        <f>IF(V188&gt;94,"Met",IF(X188="--","n/a",IF(X188&gt;=0,"Met","Did Not Meet")))</f>
        <v>Did Not Meet</v>
      </c>
      <c r="I187" s="13" t="str">
        <f>IF(V189&gt;94,"Met",IF(X189="--","n/a",IF(X189&gt;=0,"Met","Did Not Meet")))</f>
        <v>Did Not Meet</v>
      </c>
      <c r="K187" s="13" t="str">
        <f>IF(Z188&gt;94,"Met",IF(AB188="--","n/a",IF(AB188&gt;=0,"Met","Did Not Meet")))</f>
        <v>Did Not Meet</v>
      </c>
      <c r="L187" s="13" t="str">
        <f>IF(Z189&gt;94,"Met",IF(AB189="--","n/a",IF(AB189&gt;=0,"Met","Did Not Meet")))</f>
        <v>Did Not Meet</v>
      </c>
      <c r="M187" s="1" t="s">
        <v>4</v>
      </c>
      <c r="N187" s="14" t="s">
        <v>2501</v>
      </c>
      <c r="O187" s="5"/>
      <c r="P187" s="44" t="str">
        <f t="shared" ref="P187" si="217">IF(K188="Yes",IF(L188="Yes","Yes","No"),"No")</f>
        <v>No</v>
      </c>
      <c r="Q187" s="94" t="s">
        <v>2759</v>
      </c>
      <c r="R187" s="5" t="s">
        <v>1</v>
      </c>
      <c r="S187" s="1" t="s">
        <v>2</v>
      </c>
      <c r="T187" s="1" t="s">
        <v>7</v>
      </c>
      <c r="U187" s="5">
        <v>61</v>
      </c>
      <c r="V187" s="1">
        <v>81.97</v>
      </c>
      <c r="W187" s="1">
        <v>78.959999999999994</v>
      </c>
      <c r="X187" s="9">
        <f t="shared" si="145"/>
        <v>3.0100000000000051</v>
      </c>
      <c r="Y187" s="14">
        <v>35</v>
      </c>
      <c r="Z187" s="1">
        <v>71.430000000000007</v>
      </c>
      <c r="AA187" s="1">
        <v>82.54</v>
      </c>
      <c r="AB187" s="72">
        <f t="shared" si="146"/>
        <v>-11.11</v>
      </c>
      <c r="AC187" s="53"/>
    </row>
    <row r="188" spans="1:29" ht="15" customHeight="1" x14ac:dyDescent="0.25">
      <c r="A188" s="53">
        <v>401009</v>
      </c>
      <c r="B188" s="89" t="s">
        <v>2516</v>
      </c>
      <c r="C188" s="53" t="s">
        <v>305</v>
      </c>
      <c r="D188" s="49" t="s">
        <v>2499</v>
      </c>
      <c r="E188" s="35" t="str">
        <f>VLOOKUP('2012 Accountability Database'!$A186,'2011 AYP'!A$2:B$1072,2)</f>
        <v xml:space="preserve"> MS (Met Standards)</v>
      </c>
      <c r="F188" s="66"/>
      <c r="G188" s="63" t="s">
        <v>2485</v>
      </c>
      <c r="H188" s="60" t="str">
        <f t="shared" ref="H188:I188" si="218">IF(H186="Met","Yes",IF(H187="Met","Yes","No"))</f>
        <v>Yes</v>
      </c>
      <c r="I188" s="60" t="str">
        <f t="shared" si="218"/>
        <v>Yes</v>
      </c>
      <c r="J188" s="42"/>
      <c r="K188" s="60" t="str">
        <f t="shared" ref="K188:L188" si="219">IF(K186="Met","Yes",IF(K187="Met","Yes","No"))</f>
        <v>Yes</v>
      </c>
      <c r="L188" s="60" t="str">
        <f t="shared" si="219"/>
        <v>No</v>
      </c>
      <c r="M188" s="5" t="s">
        <v>4</v>
      </c>
      <c r="N188" s="14" t="s">
        <v>2503</v>
      </c>
      <c r="O188" s="5"/>
      <c r="P188" s="44" t="str">
        <f t="shared" ref="P188" si="220">IF(H192="Yes",IF(I192="Yes","Yes","No"),"No")</f>
        <v>Yes</v>
      </c>
      <c r="Q188" s="108" t="s">
        <v>2758</v>
      </c>
      <c r="R188" s="5" t="s">
        <v>1</v>
      </c>
      <c r="S188" s="5" t="s">
        <v>5</v>
      </c>
      <c r="T188" s="5" t="s">
        <v>3</v>
      </c>
      <c r="U188" s="5">
        <v>710</v>
      </c>
      <c r="V188" s="5">
        <v>93.1</v>
      </c>
      <c r="W188" s="5">
        <v>93.43</v>
      </c>
      <c r="X188" s="8">
        <f t="shared" si="145"/>
        <v>-0.33000000000001251</v>
      </c>
      <c r="Y188" s="14">
        <v>335</v>
      </c>
      <c r="Z188" s="5">
        <v>86.87</v>
      </c>
      <c r="AA188" s="5">
        <v>87.04</v>
      </c>
      <c r="AB188" s="72">
        <f t="shared" si="146"/>
        <v>-0.17000000000000171</v>
      </c>
      <c r="AC188" s="53"/>
    </row>
    <row r="189" spans="1:29" x14ac:dyDescent="0.25">
      <c r="A189" s="53">
        <v>401009</v>
      </c>
      <c r="B189" s="89" t="s">
        <v>2516</v>
      </c>
      <c r="C189" s="53" t="s">
        <v>305</v>
      </c>
      <c r="D189" s="49" t="s">
        <v>2507</v>
      </c>
      <c r="E189" s="47">
        <f>VLOOKUP('2012 Accountability Database'!A186,Dems1112!$A$2:$G$1082,3)</f>
        <v>0.23</v>
      </c>
      <c r="F189" s="66"/>
      <c r="G189" s="52"/>
      <c r="M189" s="1" t="s">
        <v>4</v>
      </c>
      <c r="N189" s="14" t="s">
        <v>2504</v>
      </c>
      <c r="O189" s="5"/>
      <c r="P189" s="44" t="str">
        <f t="shared" ref="P189" si="221">IF(K192="Yes",IF(L192="Yes","Yes","No"),"No")</f>
        <v>No</v>
      </c>
      <c r="Q189" s="108"/>
      <c r="R189" s="5" t="s">
        <v>1</v>
      </c>
      <c r="S189" s="1" t="s">
        <v>5</v>
      </c>
      <c r="T189" s="1" t="s">
        <v>7</v>
      </c>
      <c r="U189" s="5">
        <v>173</v>
      </c>
      <c r="V189" s="1">
        <v>78.03</v>
      </c>
      <c r="W189" s="1">
        <v>78.959999999999994</v>
      </c>
      <c r="X189" s="6">
        <f t="shared" si="145"/>
        <v>-0.92999999999999261</v>
      </c>
      <c r="Y189" s="14">
        <v>79</v>
      </c>
      <c r="Z189" s="1">
        <v>73.42</v>
      </c>
      <c r="AA189" s="1">
        <v>82.54</v>
      </c>
      <c r="AB189" s="72">
        <f t="shared" si="146"/>
        <v>-9.1200000000000045</v>
      </c>
      <c r="AC189" s="53"/>
    </row>
    <row r="190" spans="1:29" x14ac:dyDescent="0.25">
      <c r="A190" s="53">
        <v>401009</v>
      </c>
      <c r="B190" s="89" t="s">
        <v>2516</v>
      </c>
      <c r="C190" s="53" t="s">
        <v>305</v>
      </c>
      <c r="D190" s="50" t="s">
        <v>2508</v>
      </c>
      <c r="E190" s="47">
        <f>VLOOKUP('2012 Accountability Database'!A186,Dems1112!$A$2:$G$1082,4)</f>
        <v>0.12</v>
      </c>
      <c r="F190" s="65" t="s">
        <v>2486</v>
      </c>
      <c r="G190" s="62"/>
      <c r="H190" s="13" t="str">
        <f>IF(V190&gt;94,"Met",IF(X190="--","n/a",IF(X190&gt;=0,"Met","Did Not Meet")))</f>
        <v>Did Not Meet</v>
      </c>
      <c r="I190" s="13" t="str">
        <f>IF(V191&gt;94,"Met",IF(X191="--","n/a",IF(X191&gt;=0,"Met","Did Not Meet")))</f>
        <v>Did Not Meet</v>
      </c>
      <c r="J190" s="13"/>
      <c r="K190" s="13" t="str">
        <f>IF(Z190&gt;94,"Met",IF(AB190="--","n/a",IF(AB190&gt;=0,"Met","Did Not Meet")))</f>
        <v>Did Not Meet</v>
      </c>
      <c r="L190" s="13" t="str">
        <f>IF(Z191&gt;94,"Met",IF(AB191="--","n/a",IF(AB191&gt;=0,"Met","Did Not Meet")))</f>
        <v>Did Not Meet</v>
      </c>
      <c r="M190" s="1" t="s">
        <v>4</v>
      </c>
      <c r="N190" s="68" t="s">
        <v>2497</v>
      </c>
      <c r="O190" s="35"/>
      <c r="P190" s="44"/>
      <c r="Q190" s="108"/>
      <c r="R190" s="5" t="s">
        <v>6</v>
      </c>
      <c r="S190" s="1" t="s">
        <v>2</v>
      </c>
      <c r="T190" s="1" t="s">
        <v>3</v>
      </c>
      <c r="U190" s="5">
        <v>251</v>
      </c>
      <c r="V190" s="1">
        <v>93.23</v>
      </c>
      <c r="W190" s="1">
        <v>94.58</v>
      </c>
      <c r="X190" s="6">
        <f t="shared" si="145"/>
        <v>-1.3499999999999943</v>
      </c>
      <c r="Y190" s="14">
        <v>129</v>
      </c>
      <c r="Z190" s="1">
        <v>54.26</v>
      </c>
      <c r="AA190" s="1">
        <v>63.89</v>
      </c>
      <c r="AB190" s="72">
        <f t="shared" si="146"/>
        <v>-9.6300000000000026</v>
      </c>
      <c r="AC190" s="53"/>
    </row>
    <row r="191" spans="1:29" x14ac:dyDescent="0.25">
      <c r="A191" s="53">
        <v>401009</v>
      </c>
      <c r="B191" s="89" t="s">
        <v>2516</v>
      </c>
      <c r="C191" s="53" t="s">
        <v>305</v>
      </c>
      <c r="D191" s="50" t="s">
        <v>974</v>
      </c>
      <c r="E191" s="47" t="str">
        <f>VLOOKUP('2012 Accountability Database'!A186,Dems1112!$A$2:$G$1082,5)</f>
        <v>K-4</v>
      </c>
      <c r="F191" s="65" t="s">
        <v>2487</v>
      </c>
      <c r="G191" s="62"/>
      <c r="H191" s="13" t="str">
        <f>IF(V192&gt;94,"Met",IF(X192="--","n/a",IF(X192&gt;=0,"Met","Did Not Meet")))</f>
        <v>Met</v>
      </c>
      <c r="I191" s="13" t="str">
        <f>IF(V193&gt;94,"Met",IF(X193="--","n/a",IF(X193&gt;=0,"Met","Did Not Meet")))</f>
        <v>Met</v>
      </c>
      <c r="J191" s="13"/>
      <c r="K191" s="13" t="str">
        <f>IF(Z192&gt;94,"Met",IF(AB192="--","n/a",IF(AB192&gt;=0,"Met","Did Not Meet")))</f>
        <v>Met</v>
      </c>
      <c r="L191" s="13" t="str">
        <f>IF(Z193&gt;94,"Met",IF(AB193="--","n/a",IF(AB193&gt;=0,"Met","Did Not Meet")))</f>
        <v>Did Not Meet</v>
      </c>
      <c r="M191" s="1" t="s">
        <v>4</v>
      </c>
      <c r="N191" s="14"/>
      <c r="O191" s="35" t="s">
        <v>2506</v>
      </c>
      <c r="P191" s="83" t="str">
        <f t="shared" ref="P191" si="222">IF(P186="No"," ", IF(P188="No"," ",IF(P187="No", " ",IF(P189="No"," ","X"))))</f>
        <v xml:space="preserve"> </v>
      </c>
      <c r="Q191" s="108"/>
      <c r="R191" s="5" t="s">
        <v>6</v>
      </c>
      <c r="S191" s="1" t="s">
        <v>2</v>
      </c>
      <c r="T191" s="1" t="s">
        <v>7</v>
      </c>
      <c r="U191" s="5">
        <v>61</v>
      </c>
      <c r="V191" s="1">
        <v>80.33</v>
      </c>
      <c r="W191" s="1">
        <v>83.47</v>
      </c>
      <c r="X191" s="6">
        <f t="shared" si="145"/>
        <v>-3.1400000000000006</v>
      </c>
      <c r="Y191" s="14">
        <v>35</v>
      </c>
      <c r="Z191" s="1">
        <v>42.86</v>
      </c>
      <c r="AA191" s="1">
        <v>60.71</v>
      </c>
      <c r="AB191" s="72">
        <f t="shared" si="146"/>
        <v>-17.850000000000001</v>
      </c>
      <c r="AC191" s="53"/>
    </row>
    <row r="192" spans="1:29" ht="15.75" x14ac:dyDescent="0.25">
      <c r="A192" s="53">
        <v>401009</v>
      </c>
      <c r="B192" s="89" t="s">
        <v>2516</v>
      </c>
      <c r="C192" s="53" t="s">
        <v>305</v>
      </c>
      <c r="D192" s="50" t="s">
        <v>975</v>
      </c>
      <c r="E192" s="48" t="str">
        <f>VLOOKUP('2012 Accountability Database'!A186,Dems1112!$A$2:$G$1082,6)</f>
        <v>1 (Northwest AR)</v>
      </c>
      <c r="F192" s="66"/>
      <c r="G192" s="63" t="s">
        <v>2488</v>
      </c>
      <c r="H192" s="61" t="str">
        <f t="shared" ref="H192:I192" si="223">IF(H190="Met","Yes",IF(H191="Met","Yes","No"))</f>
        <v>Yes</v>
      </c>
      <c r="I192" s="61" t="str">
        <f t="shared" si="223"/>
        <v>Yes</v>
      </c>
      <c r="J192" s="55"/>
      <c r="K192" s="61" t="str">
        <f t="shared" ref="K192:L192" si="224">IF(K190="Met","Yes",IF(K191="Met","Yes","No"))</f>
        <v>Yes</v>
      </c>
      <c r="L192" s="61" t="str">
        <f t="shared" si="224"/>
        <v>No</v>
      </c>
      <c r="M192" s="1" t="s">
        <v>4</v>
      </c>
      <c r="N192" s="14"/>
      <c r="O192" s="35" t="s">
        <v>2505</v>
      </c>
      <c r="P192" s="83" t="str">
        <f t="shared" ref="P192" si="225">IF(P191="X"," ",IF(P193="X"," ","X"))</f>
        <v>X</v>
      </c>
      <c r="Q192" s="94" t="s">
        <v>2759</v>
      </c>
      <c r="R192" s="5" t="s">
        <v>6</v>
      </c>
      <c r="S192" s="1" t="s">
        <v>5</v>
      </c>
      <c r="T192" s="1" t="s">
        <v>3</v>
      </c>
      <c r="U192" s="5">
        <v>710</v>
      </c>
      <c r="V192" s="1">
        <v>94.23</v>
      </c>
      <c r="W192" s="1">
        <v>94.58</v>
      </c>
      <c r="X192" s="6">
        <f t="shared" si="145"/>
        <v>-0.34999999999999432</v>
      </c>
      <c r="Y192" s="14">
        <v>335</v>
      </c>
      <c r="Z192" s="1">
        <v>64.180000000000007</v>
      </c>
      <c r="AA192" s="1">
        <v>63.89</v>
      </c>
      <c r="AB192" s="71">
        <f t="shared" si="146"/>
        <v>0.29000000000000625</v>
      </c>
      <c r="AC192" s="53"/>
    </row>
    <row r="193" spans="1:29" x14ac:dyDescent="0.25">
      <c r="A193" s="54">
        <v>401009</v>
      </c>
      <c r="B193" s="90" t="s">
        <v>2516</v>
      </c>
      <c r="C193" s="54" t="s">
        <v>305</v>
      </c>
      <c r="D193" s="4"/>
      <c r="E193" s="4"/>
      <c r="F193" s="67"/>
      <c r="G193" s="64"/>
      <c r="H193" s="43"/>
      <c r="I193" s="43"/>
      <c r="J193" s="43"/>
      <c r="K193" s="43"/>
      <c r="L193" s="43"/>
      <c r="M193" s="4" t="s">
        <v>4</v>
      </c>
      <c r="N193" s="15"/>
      <c r="O193" s="38" t="s">
        <v>2482</v>
      </c>
      <c r="P193" s="84" t="str">
        <f>IF(E187="Achieving School"," ","X")</f>
        <v xml:space="preserve"> </v>
      </c>
      <c r="Q193" s="91"/>
      <c r="R193" s="4" t="s">
        <v>6</v>
      </c>
      <c r="S193" s="4" t="s">
        <v>5</v>
      </c>
      <c r="T193" s="4" t="s">
        <v>7</v>
      </c>
      <c r="U193" s="4">
        <v>173</v>
      </c>
      <c r="V193" s="4">
        <v>83.82</v>
      </c>
      <c r="W193" s="4">
        <v>83.47</v>
      </c>
      <c r="X193" s="10">
        <f t="shared" si="145"/>
        <v>0.34999999999999432</v>
      </c>
      <c r="Y193" s="15">
        <v>79</v>
      </c>
      <c r="Z193" s="4">
        <v>54.43</v>
      </c>
      <c r="AA193" s="4">
        <v>60.71</v>
      </c>
      <c r="AB193" s="73">
        <f t="shared" si="146"/>
        <v>-6.2800000000000011</v>
      </c>
      <c r="AC193" s="54"/>
    </row>
    <row r="194" spans="1:29" x14ac:dyDescent="0.25">
      <c r="A194" s="1">
        <v>401010</v>
      </c>
      <c r="B194" s="87" t="s">
        <v>2516</v>
      </c>
      <c r="C194" s="55" t="s">
        <v>306</v>
      </c>
      <c r="E194" s="42"/>
      <c r="F194" s="65" t="s">
        <v>2483</v>
      </c>
      <c r="G194" s="62"/>
      <c r="H194" s="37" t="str">
        <f>IF(V194&gt;94,"Met",IF(X194="--","n/a",IF(X194&gt;=0,"Met","Did Not Meet")))</f>
        <v>Met</v>
      </c>
      <c r="I194" s="37" t="str">
        <f>IF(V195&gt;94,"Met",IF(X195="--","n/a",IF(X195&gt;=0,"Met","Did Not Meet")))</f>
        <v>Met</v>
      </c>
      <c r="K194" s="13" t="str">
        <f>IF(Z194&gt;94,"Met",IF(AB194="--","n/a",IF(AB194&gt;=0,"Met","Did Not Meet")))</f>
        <v>Met</v>
      </c>
      <c r="L194" s="13" t="str">
        <f>IF(Z195&gt;94,"Met",IF(AB195="--","n/a",IF(AB195&gt;=0,"Met","Did Not Meet")))</f>
        <v>Met</v>
      </c>
      <c r="M194" s="5" t="s">
        <v>4</v>
      </c>
      <c r="N194" s="14" t="s">
        <v>2502</v>
      </c>
      <c r="O194" s="5"/>
      <c r="P194" s="44" t="str">
        <f t="shared" ref="P194" si="226">IF(H196="Yes",IF(I196="Yes","Yes","No"),"No")</f>
        <v>Yes</v>
      </c>
      <c r="Q194" s="93"/>
      <c r="R194" s="5" t="s">
        <v>1</v>
      </c>
      <c r="S194" s="5" t="s">
        <v>2</v>
      </c>
      <c r="T194" s="5" t="s">
        <v>3</v>
      </c>
      <c r="U194" s="5">
        <v>1012</v>
      </c>
      <c r="V194" s="5">
        <v>94.37</v>
      </c>
      <c r="W194" s="5">
        <v>89.88</v>
      </c>
      <c r="X194" s="11">
        <f t="shared" ref="X194:X257" si="227">V194-W194</f>
        <v>4.4900000000000091</v>
      </c>
      <c r="Y194" s="14">
        <v>956</v>
      </c>
      <c r="Z194" s="5">
        <v>94.98</v>
      </c>
      <c r="AA194" s="5">
        <v>90.39</v>
      </c>
      <c r="AB194" s="71">
        <f t="shared" ref="AB194:AB257" si="228">Z194-AA194</f>
        <v>4.5900000000000034</v>
      </c>
      <c r="AC194" s="36"/>
    </row>
    <row r="195" spans="1:29" ht="15.75" x14ac:dyDescent="0.25">
      <c r="A195" s="53">
        <v>401010</v>
      </c>
      <c r="B195" s="89" t="s">
        <v>2516</v>
      </c>
      <c r="C195" s="53" t="s">
        <v>306</v>
      </c>
      <c r="D195" s="49" t="s">
        <v>2498</v>
      </c>
      <c r="E195" s="34" t="str">
        <f>M194</f>
        <v>Achieving School</v>
      </c>
      <c r="F195" s="65" t="s">
        <v>2484</v>
      </c>
      <c r="G195" s="62"/>
      <c r="H195" s="13" t="str">
        <f>IF(V196&gt;94,"Met",IF(X196="--","n/a",IF(X196&gt;=0,"Met","Did Not Meet")))</f>
        <v>Met</v>
      </c>
      <c r="I195" s="13" t="str">
        <f>IF(V197&gt;94,"Met",IF(X197="--","n/a",IF(X197&gt;=0,"Met","Did Not Meet")))</f>
        <v>Met</v>
      </c>
      <c r="K195" s="13" t="str">
        <f>IF(Z196&gt;94,"Met",IF(AB196="--","n/a",IF(AB196&gt;=0,"Met","Did Not Meet")))</f>
        <v>Met</v>
      </c>
      <c r="L195" s="13" t="str">
        <f>IF(Z197&gt;94,"Met",IF(AB197="--","n/a",IF(AB197&gt;=0,"Met","Did Not Meet")))</f>
        <v>Met</v>
      </c>
      <c r="M195" s="1" t="s">
        <v>4</v>
      </c>
      <c r="N195" s="14" t="s">
        <v>2501</v>
      </c>
      <c r="O195" s="5"/>
      <c r="P195" s="44" t="str">
        <f t="shared" ref="P195" si="229">IF(K196="Yes",IF(L196="Yes","Yes","No"),"No")</f>
        <v>Yes</v>
      </c>
      <c r="Q195" s="94" t="s">
        <v>2759</v>
      </c>
      <c r="R195" s="5" t="s">
        <v>1</v>
      </c>
      <c r="S195" s="1" t="s">
        <v>2</v>
      </c>
      <c r="T195" s="1" t="s">
        <v>7</v>
      </c>
      <c r="U195" s="5">
        <v>366</v>
      </c>
      <c r="V195" s="1">
        <v>88.52</v>
      </c>
      <c r="W195" s="1">
        <v>80.84</v>
      </c>
      <c r="X195" s="9">
        <f t="shared" si="227"/>
        <v>7.6799999999999926</v>
      </c>
      <c r="Y195" s="14">
        <v>341</v>
      </c>
      <c r="Z195" s="1">
        <v>90.32</v>
      </c>
      <c r="AA195" s="1">
        <v>81.430000000000007</v>
      </c>
      <c r="AB195" s="71">
        <f t="shared" si="228"/>
        <v>8.8899999999999864</v>
      </c>
      <c r="AC195" s="53"/>
    </row>
    <row r="196" spans="1:29" ht="15" customHeight="1" x14ac:dyDescent="0.25">
      <c r="A196" s="53">
        <v>401010</v>
      </c>
      <c r="B196" s="89" t="s">
        <v>2516</v>
      </c>
      <c r="C196" s="53" t="s">
        <v>306</v>
      </c>
      <c r="D196" s="49" t="s">
        <v>2499</v>
      </c>
      <c r="E196" s="35" t="str">
        <f>VLOOKUP('2012 Accountability Database'!$A194,'2011 AYP'!A$2:B$1072,2)</f>
        <v xml:space="preserve"> A (Alert)</v>
      </c>
      <c r="F196" s="66"/>
      <c r="G196" s="63" t="s">
        <v>2485</v>
      </c>
      <c r="H196" s="60" t="str">
        <f t="shared" ref="H196:I196" si="230">IF(H194="Met","Yes",IF(H195="Met","Yes","No"))</f>
        <v>Yes</v>
      </c>
      <c r="I196" s="60" t="str">
        <f t="shared" si="230"/>
        <v>Yes</v>
      </c>
      <c r="J196" s="42"/>
      <c r="K196" s="60" t="str">
        <f t="shared" ref="K196:L196" si="231">IF(K194="Met","Yes",IF(K195="Met","Yes","No"))</f>
        <v>Yes</v>
      </c>
      <c r="L196" s="60" t="str">
        <f t="shared" si="231"/>
        <v>Yes</v>
      </c>
      <c r="M196" s="1" t="s">
        <v>4</v>
      </c>
      <c r="N196" s="14" t="s">
        <v>2503</v>
      </c>
      <c r="O196" s="5"/>
      <c r="P196" s="44" t="str">
        <f t="shared" ref="P196" si="232">IF(H200="Yes",IF(I200="Yes","Yes","No"),"No")</f>
        <v>No</v>
      </c>
      <c r="Q196" s="108" t="s">
        <v>2758</v>
      </c>
      <c r="R196" s="5" t="s">
        <v>1</v>
      </c>
      <c r="S196" s="1" t="s">
        <v>5</v>
      </c>
      <c r="T196" s="1" t="s">
        <v>3</v>
      </c>
      <c r="U196" s="5">
        <v>2806</v>
      </c>
      <c r="V196" s="1">
        <v>91.38</v>
      </c>
      <c r="W196" s="1">
        <v>89.88</v>
      </c>
      <c r="X196" s="9">
        <f t="shared" si="227"/>
        <v>1.5</v>
      </c>
      <c r="Y196" s="14">
        <v>2640</v>
      </c>
      <c r="Z196" s="1">
        <v>92.08</v>
      </c>
      <c r="AA196" s="1">
        <v>90.39</v>
      </c>
      <c r="AB196" s="71">
        <f t="shared" si="228"/>
        <v>1.6899999999999977</v>
      </c>
      <c r="AC196" s="53"/>
    </row>
    <row r="197" spans="1:29" x14ac:dyDescent="0.25">
      <c r="A197" s="53">
        <v>401010</v>
      </c>
      <c r="B197" s="89" t="s">
        <v>2516</v>
      </c>
      <c r="C197" s="53" t="s">
        <v>306</v>
      </c>
      <c r="D197" s="49" t="s">
        <v>2507</v>
      </c>
      <c r="E197" s="47">
        <f>VLOOKUP('2012 Accountability Database'!A194,Dems1112!$A$2:$G$1082,3)</f>
        <v>0.25</v>
      </c>
      <c r="F197" s="66"/>
      <c r="G197" s="52"/>
      <c r="M197" s="5" t="s">
        <v>4</v>
      </c>
      <c r="N197" s="14" t="s">
        <v>2504</v>
      </c>
      <c r="O197" s="5"/>
      <c r="P197" s="44" t="str">
        <f t="shared" ref="P197" si="233">IF(K200="Yes",IF(L200="Yes","Yes","No"),"No")</f>
        <v>No</v>
      </c>
      <c r="Q197" s="108"/>
      <c r="R197" s="5" t="s">
        <v>1</v>
      </c>
      <c r="S197" s="5" t="s">
        <v>5</v>
      </c>
      <c r="T197" s="5" t="s">
        <v>7</v>
      </c>
      <c r="U197" s="5">
        <v>1014</v>
      </c>
      <c r="V197" s="5">
        <v>82.84</v>
      </c>
      <c r="W197" s="5">
        <v>80.84</v>
      </c>
      <c r="X197" s="11">
        <f t="shared" si="227"/>
        <v>2</v>
      </c>
      <c r="Y197" s="14">
        <v>928</v>
      </c>
      <c r="Z197" s="5">
        <v>84.59</v>
      </c>
      <c r="AA197" s="5">
        <v>81.430000000000007</v>
      </c>
      <c r="AB197" s="71">
        <f t="shared" si="228"/>
        <v>3.1599999999999966</v>
      </c>
      <c r="AC197" s="53"/>
    </row>
    <row r="198" spans="1:29" x14ac:dyDescent="0.25">
      <c r="A198" s="53">
        <v>401010</v>
      </c>
      <c r="B198" s="89" t="s">
        <v>2516</v>
      </c>
      <c r="C198" s="53" t="s">
        <v>306</v>
      </c>
      <c r="D198" s="50" t="s">
        <v>2508</v>
      </c>
      <c r="E198" s="47">
        <f>VLOOKUP('2012 Accountability Database'!A194,Dems1112!$A$2:$G$1082,4)</f>
        <v>0.33</v>
      </c>
      <c r="F198" s="65" t="s">
        <v>2486</v>
      </c>
      <c r="G198" s="62"/>
      <c r="H198" s="13" t="str">
        <f>IF(V198&gt;94,"Met",IF(X198="--","n/a",IF(X198&gt;=0,"Met","Did Not Meet")))</f>
        <v>Did Not Meet</v>
      </c>
      <c r="I198" s="13" t="str">
        <f>IF(V199&gt;94,"Met",IF(X199="--","n/a",IF(X199&gt;=0,"Met","Did Not Meet")))</f>
        <v>Did Not Meet</v>
      </c>
      <c r="J198" s="13"/>
      <c r="K198" s="13" t="str">
        <f>IF(Z198&gt;94,"Met",IF(AB198="--","n/a",IF(AB198&gt;=0,"Met","Did Not Meet")))</f>
        <v>Did Not Meet</v>
      </c>
      <c r="L198" s="13" t="str">
        <f>IF(Z199&gt;94,"Met",IF(AB199="--","n/a",IF(AB199&gt;=0,"Met","Did Not Meet")))</f>
        <v>Did Not Meet</v>
      </c>
      <c r="M198" s="1" t="s">
        <v>4</v>
      </c>
      <c r="N198" s="68" t="s">
        <v>2497</v>
      </c>
      <c r="O198" s="35"/>
      <c r="P198" s="44"/>
      <c r="Q198" s="108"/>
      <c r="R198" s="5" t="s">
        <v>6</v>
      </c>
      <c r="S198" s="1" t="s">
        <v>2</v>
      </c>
      <c r="T198" s="1" t="s">
        <v>3</v>
      </c>
      <c r="U198" s="5">
        <v>1144</v>
      </c>
      <c r="V198" s="1">
        <v>93.27</v>
      </c>
      <c r="W198" s="1">
        <v>94.06</v>
      </c>
      <c r="X198" s="6">
        <f t="shared" si="227"/>
        <v>-0.79000000000000625</v>
      </c>
      <c r="Y198" s="14">
        <v>956</v>
      </c>
      <c r="Z198" s="1">
        <v>92.15</v>
      </c>
      <c r="AA198" s="1">
        <v>93.17</v>
      </c>
      <c r="AB198" s="72">
        <f t="shared" si="228"/>
        <v>-1.019999999999996</v>
      </c>
      <c r="AC198" s="53"/>
    </row>
    <row r="199" spans="1:29" x14ac:dyDescent="0.25">
      <c r="A199" s="53">
        <v>401010</v>
      </c>
      <c r="B199" s="89" t="s">
        <v>2516</v>
      </c>
      <c r="C199" s="53" t="s">
        <v>306</v>
      </c>
      <c r="D199" s="50" t="s">
        <v>974</v>
      </c>
      <c r="E199" s="47" t="str">
        <f>VLOOKUP('2012 Accountability Database'!A194,Dems1112!$A$2:$G$1082,5)</f>
        <v>7-8</v>
      </c>
      <c r="F199" s="65" t="s">
        <v>2487</v>
      </c>
      <c r="G199" s="62"/>
      <c r="H199" s="13" t="str">
        <f>IF(V200&gt;94,"Met",IF(X200="--","n/a",IF(X200&gt;=0,"Met","Did Not Meet")))</f>
        <v>Did Not Meet</v>
      </c>
      <c r="I199" s="13" t="str">
        <f>IF(V201&gt;94,"Met",IF(X201="--","n/a",IF(X201&gt;=0,"Met","Did Not Meet")))</f>
        <v>Did Not Meet</v>
      </c>
      <c r="J199" s="13"/>
      <c r="K199" s="13" t="str">
        <f>IF(Z200&gt;94,"Met",IF(AB200="--","n/a",IF(AB200&gt;=0,"Met","Did Not Meet")))</f>
        <v>Did Not Meet</v>
      </c>
      <c r="L199" s="13" t="str">
        <f>IF(Z201&gt;94,"Met",IF(AB201="--","n/a",IF(AB201&gt;=0,"Met","Did Not Meet")))</f>
        <v>Did Not Meet</v>
      </c>
      <c r="M199" s="1" t="s">
        <v>4</v>
      </c>
      <c r="N199" s="14"/>
      <c r="O199" s="35" t="s">
        <v>2506</v>
      </c>
      <c r="P199" s="83" t="str">
        <f t="shared" ref="P199" si="234">IF(P194="No"," ", IF(P196="No"," ",IF(P195="No", " ",IF(P197="No"," ","X"))))</f>
        <v xml:space="preserve"> </v>
      </c>
      <c r="Q199" s="108"/>
      <c r="R199" s="5" t="s">
        <v>6</v>
      </c>
      <c r="S199" s="1" t="s">
        <v>2</v>
      </c>
      <c r="T199" s="1" t="s">
        <v>7</v>
      </c>
      <c r="U199" s="5">
        <v>386</v>
      </c>
      <c r="V199" s="1">
        <v>85.75</v>
      </c>
      <c r="W199" s="1">
        <v>87.35</v>
      </c>
      <c r="X199" s="6">
        <f t="shared" si="227"/>
        <v>-1.5999999999999943</v>
      </c>
      <c r="Y199" s="14">
        <v>341</v>
      </c>
      <c r="Z199" s="1">
        <v>84.46</v>
      </c>
      <c r="AA199" s="1">
        <v>86.82</v>
      </c>
      <c r="AB199" s="72">
        <f t="shared" si="228"/>
        <v>-2.3599999999999994</v>
      </c>
      <c r="AC199" s="53"/>
    </row>
    <row r="200" spans="1:29" ht="15.75" x14ac:dyDescent="0.25">
      <c r="A200" s="53">
        <v>401010</v>
      </c>
      <c r="B200" s="89" t="s">
        <v>2516</v>
      </c>
      <c r="C200" s="53" t="s">
        <v>306</v>
      </c>
      <c r="D200" s="50" t="s">
        <v>975</v>
      </c>
      <c r="E200" s="48" t="str">
        <f>VLOOKUP('2012 Accountability Database'!A194,Dems1112!$A$2:$G$1082,6)</f>
        <v>1 (Northwest AR)</v>
      </c>
      <c r="F200" s="66"/>
      <c r="G200" s="63" t="s">
        <v>2488</v>
      </c>
      <c r="H200" s="61" t="str">
        <f t="shared" ref="H200:I200" si="235">IF(H198="Met","Yes",IF(H199="Met","Yes","No"))</f>
        <v>No</v>
      </c>
      <c r="I200" s="61" t="str">
        <f t="shared" si="235"/>
        <v>No</v>
      </c>
      <c r="J200" s="55"/>
      <c r="K200" s="61" t="str">
        <f t="shared" ref="K200:L200" si="236">IF(K198="Met","Yes",IF(K199="Met","Yes","No"))</f>
        <v>No</v>
      </c>
      <c r="L200" s="61" t="str">
        <f t="shared" si="236"/>
        <v>No</v>
      </c>
      <c r="M200" s="1" t="s">
        <v>4</v>
      </c>
      <c r="N200" s="14"/>
      <c r="O200" s="35" t="s">
        <v>2505</v>
      </c>
      <c r="P200" s="83" t="str">
        <f t="shared" ref="P200" si="237">IF(P199="X"," ",IF(P201="X"," ","X"))</f>
        <v>X</v>
      </c>
      <c r="Q200" s="94" t="s">
        <v>2759</v>
      </c>
      <c r="R200" s="5" t="s">
        <v>6</v>
      </c>
      <c r="S200" s="1" t="s">
        <v>5</v>
      </c>
      <c r="T200" s="1" t="s">
        <v>3</v>
      </c>
      <c r="U200" s="5">
        <v>3165</v>
      </c>
      <c r="V200" s="1">
        <v>93.62</v>
      </c>
      <c r="W200" s="1">
        <v>94.06</v>
      </c>
      <c r="X200" s="6">
        <f t="shared" si="227"/>
        <v>-0.43999999999999773</v>
      </c>
      <c r="Y200" s="14">
        <v>2644</v>
      </c>
      <c r="Z200" s="1">
        <v>92.89</v>
      </c>
      <c r="AA200" s="1">
        <v>93.17</v>
      </c>
      <c r="AB200" s="72">
        <f t="shared" si="228"/>
        <v>-0.28000000000000114</v>
      </c>
      <c r="AC200" s="53"/>
    </row>
    <row r="201" spans="1:29" x14ac:dyDescent="0.25">
      <c r="A201" s="54">
        <v>401010</v>
      </c>
      <c r="B201" s="90" t="s">
        <v>2516</v>
      </c>
      <c r="C201" s="54" t="s">
        <v>306</v>
      </c>
      <c r="D201" s="4"/>
      <c r="E201" s="4"/>
      <c r="F201" s="67"/>
      <c r="G201" s="64"/>
      <c r="H201" s="43"/>
      <c r="I201" s="43"/>
      <c r="J201" s="43"/>
      <c r="K201" s="43"/>
      <c r="L201" s="43"/>
      <c r="M201" s="4" t="s">
        <v>4</v>
      </c>
      <c r="N201" s="15"/>
      <c r="O201" s="38" t="s">
        <v>2482</v>
      </c>
      <c r="P201" s="84" t="str">
        <f>IF(E195="Achieving School"," ","X")</f>
        <v xml:space="preserve"> </v>
      </c>
      <c r="Q201" s="91"/>
      <c r="R201" s="4" t="s">
        <v>6</v>
      </c>
      <c r="S201" s="4" t="s">
        <v>5</v>
      </c>
      <c r="T201" s="4" t="s">
        <v>7</v>
      </c>
      <c r="U201" s="4">
        <v>1074</v>
      </c>
      <c r="V201" s="4">
        <v>86.59</v>
      </c>
      <c r="W201" s="4">
        <v>87.35</v>
      </c>
      <c r="X201" s="7">
        <f t="shared" si="227"/>
        <v>-0.75999999999999091</v>
      </c>
      <c r="Y201" s="15">
        <v>932</v>
      </c>
      <c r="Z201" s="4">
        <v>85.73</v>
      </c>
      <c r="AA201" s="4">
        <v>86.82</v>
      </c>
      <c r="AB201" s="73">
        <f t="shared" si="228"/>
        <v>-1.0899999999999892</v>
      </c>
      <c r="AC201" s="54"/>
    </row>
    <row r="202" spans="1:29" x14ac:dyDescent="0.25">
      <c r="A202" s="1">
        <v>401011</v>
      </c>
      <c r="B202" s="87" t="s">
        <v>2516</v>
      </c>
      <c r="C202" s="55" t="s">
        <v>307</v>
      </c>
      <c r="E202" s="42"/>
      <c r="F202" s="65" t="s">
        <v>2483</v>
      </c>
      <c r="G202" s="62"/>
      <c r="H202" s="37" t="str">
        <f>IF(V202&gt;94,"Met",IF(X202="--","n/a",IF(X202&gt;=0,"Met","Did Not Meet")))</f>
        <v>Met</v>
      </c>
      <c r="I202" s="37" t="str">
        <f>IF(V203&gt;94,"Met",IF(X203="--","n/a",IF(X203&gt;=0,"Met","Did Not Meet")))</f>
        <v>Met</v>
      </c>
      <c r="K202" s="13" t="str">
        <f>IF(Z202&gt;94,"Met",IF(AB202="--","n/a",IF(AB202&gt;=0,"Met","Did Not Meet")))</f>
        <v>Did Not Meet</v>
      </c>
      <c r="L202" s="13" t="str">
        <f>IF(Z203&gt;94,"Met",IF(AB203="--","n/a",IF(AB203&gt;=0,"Met","Did Not Meet")))</f>
        <v>Did Not Meet</v>
      </c>
      <c r="M202" s="1" t="s">
        <v>9</v>
      </c>
      <c r="N202" s="14" t="s">
        <v>2502</v>
      </c>
      <c r="O202" s="5"/>
      <c r="P202" s="44" t="str">
        <f t="shared" ref="P202" si="238">IF(H204="Yes",IF(I204="Yes","Yes","No"),"No")</f>
        <v>Yes</v>
      </c>
      <c r="Q202" s="93"/>
      <c r="R202" s="5" t="s">
        <v>1</v>
      </c>
      <c r="S202" s="1" t="s">
        <v>2</v>
      </c>
      <c r="T202" s="1" t="s">
        <v>3</v>
      </c>
      <c r="U202" s="5">
        <v>211</v>
      </c>
      <c r="V202" s="1">
        <v>83.89</v>
      </c>
      <c r="W202" s="1">
        <v>79.87</v>
      </c>
      <c r="X202" s="9">
        <f t="shared" si="227"/>
        <v>4.019999999999996</v>
      </c>
      <c r="Y202" s="14">
        <v>103</v>
      </c>
      <c r="Z202" s="1">
        <v>90.29</v>
      </c>
      <c r="AA202" s="1">
        <v>93.52</v>
      </c>
      <c r="AB202" s="72">
        <f t="shared" si="228"/>
        <v>-3.2299999999999898</v>
      </c>
      <c r="AC202" s="36"/>
    </row>
    <row r="203" spans="1:29" ht="15.75" x14ac:dyDescent="0.25">
      <c r="A203" s="53">
        <v>401011</v>
      </c>
      <c r="B203" s="89" t="s">
        <v>2516</v>
      </c>
      <c r="C203" s="53" t="s">
        <v>307</v>
      </c>
      <c r="D203" s="49" t="s">
        <v>2498</v>
      </c>
      <c r="E203" s="34" t="str">
        <f>M202</f>
        <v>Needs Improvement School</v>
      </c>
      <c r="F203" s="65" t="s">
        <v>2484</v>
      </c>
      <c r="G203" s="62"/>
      <c r="H203" s="13" t="str">
        <f>IF(V204&gt;94,"Met",IF(X204="--","n/a",IF(X204&gt;=0,"Met","Did Not Meet")))</f>
        <v>Met</v>
      </c>
      <c r="I203" s="13" t="str">
        <f>IF(V205&gt;94,"Met",IF(X205="--","n/a",IF(X205&gt;=0,"Met","Did Not Meet")))</f>
        <v>Met</v>
      </c>
      <c r="K203" s="13" t="str">
        <f>IF(Z204&gt;94,"Met",IF(AB204="--","n/a",IF(AB204&gt;=0,"Met","Did Not Meet")))</f>
        <v>Did Not Meet</v>
      </c>
      <c r="L203" s="13" t="str">
        <f>IF(Z205&gt;94,"Met",IF(AB205="--","n/a",IF(AB205&gt;=0,"Met","Did Not Meet")))</f>
        <v>Did Not Meet</v>
      </c>
      <c r="M203" s="5" t="s">
        <v>9</v>
      </c>
      <c r="N203" s="14" t="s">
        <v>2501</v>
      </c>
      <c r="O203" s="5"/>
      <c r="P203" s="44" t="str">
        <f t="shared" ref="P203" si="239">IF(K204="Yes",IF(L204="Yes","Yes","No"),"No")</f>
        <v>No</v>
      </c>
      <c r="Q203" s="94" t="s">
        <v>2759</v>
      </c>
      <c r="R203" s="5" t="s">
        <v>1</v>
      </c>
      <c r="S203" s="5" t="s">
        <v>2</v>
      </c>
      <c r="T203" s="5" t="s">
        <v>7</v>
      </c>
      <c r="U203" s="5">
        <v>128</v>
      </c>
      <c r="V203" s="5">
        <v>78.13</v>
      </c>
      <c r="W203" s="5">
        <v>70.900000000000006</v>
      </c>
      <c r="X203" s="11">
        <f t="shared" si="227"/>
        <v>7.2299999999999898</v>
      </c>
      <c r="Y203" s="14">
        <v>60</v>
      </c>
      <c r="Z203" s="5">
        <v>86.67</v>
      </c>
      <c r="AA203" s="5">
        <v>90.83</v>
      </c>
      <c r="AB203" s="72">
        <f t="shared" si="228"/>
        <v>-4.1599999999999966</v>
      </c>
      <c r="AC203" s="53"/>
    </row>
    <row r="204" spans="1:29" ht="15" customHeight="1" x14ac:dyDescent="0.25">
      <c r="A204" s="53">
        <v>401011</v>
      </c>
      <c r="B204" s="89" t="s">
        <v>2516</v>
      </c>
      <c r="C204" s="53" t="s">
        <v>307</v>
      </c>
      <c r="D204" s="49" t="s">
        <v>2499</v>
      </c>
      <c r="E204" s="35" t="str">
        <f>VLOOKUP('2012 Accountability Database'!$A202,'2011 AYP'!A$2:B$1072,2)</f>
        <v xml:space="preserve"> A (Alert)</v>
      </c>
      <c r="F204" s="66"/>
      <c r="G204" s="63" t="s">
        <v>2485</v>
      </c>
      <c r="H204" s="60" t="str">
        <f t="shared" ref="H204:I204" si="240">IF(H202="Met","Yes",IF(H203="Met","Yes","No"))</f>
        <v>Yes</v>
      </c>
      <c r="I204" s="60" t="str">
        <f t="shared" si="240"/>
        <v>Yes</v>
      </c>
      <c r="J204" s="42"/>
      <c r="K204" s="60" t="str">
        <f t="shared" ref="K204:L204" si="241">IF(K202="Met","Yes",IF(K203="Met","Yes","No"))</f>
        <v>No</v>
      </c>
      <c r="L204" s="60" t="str">
        <f t="shared" si="241"/>
        <v>No</v>
      </c>
      <c r="M204" s="5" t="s">
        <v>9</v>
      </c>
      <c r="N204" s="14" t="s">
        <v>2503</v>
      </c>
      <c r="O204" s="5"/>
      <c r="P204" s="44" t="str">
        <f t="shared" ref="P204" si="242">IF(H208="Yes",IF(I208="Yes","Yes","No"),"No")</f>
        <v>No</v>
      </c>
      <c r="Q204" s="108" t="s">
        <v>2758</v>
      </c>
      <c r="R204" s="5" t="s">
        <v>1</v>
      </c>
      <c r="S204" s="5" t="s">
        <v>5</v>
      </c>
      <c r="T204" s="5" t="s">
        <v>3</v>
      </c>
      <c r="U204" s="5">
        <v>637</v>
      </c>
      <c r="V204" s="5">
        <v>80.849999999999994</v>
      </c>
      <c r="W204" s="5">
        <v>79.87</v>
      </c>
      <c r="X204" s="11">
        <f t="shared" si="227"/>
        <v>0.97999999999998977</v>
      </c>
      <c r="Y204" s="14">
        <v>299</v>
      </c>
      <c r="Z204" s="5">
        <v>91.97</v>
      </c>
      <c r="AA204" s="5">
        <v>93.52</v>
      </c>
      <c r="AB204" s="72">
        <f t="shared" si="228"/>
        <v>-1.5499999999999972</v>
      </c>
      <c r="AC204" s="53"/>
    </row>
    <row r="205" spans="1:29" x14ac:dyDescent="0.25">
      <c r="A205" s="53">
        <v>401011</v>
      </c>
      <c r="B205" s="89" t="s">
        <v>2516</v>
      </c>
      <c r="C205" s="53" t="s">
        <v>307</v>
      </c>
      <c r="D205" s="49" t="s">
        <v>2507</v>
      </c>
      <c r="E205" s="47">
        <f>VLOOKUP('2012 Accountability Database'!A202,Dems1112!$A$2:$G$1082,3)</f>
        <v>0.39</v>
      </c>
      <c r="F205" s="66"/>
      <c r="G205" s="52"/>
      <c r="M205" s="1" t="s">
        <v>9</v>
      </c>
      <c r="N205" s="14" t="s">
        <v>2504</v>
      </c>
      <c r="O205" s="5"/>
      <c r="P205" s="44" t="str">
        <f t="shared" ref="P205" si="243">IF(K208="Yes",IF(L208="Yes","Yes","No"),"No")</f>
        <v>No</v>
      </c>
      <c r="Q205" s="108"/>
      <c r="R205" s="5" t="s">
        <v>1</v>
      </c>
      <c r="S205" s="1" t="s">
        <v>5</v>
      </c>
      <c r="T205" s="1" t="s">
        <v>7</v>
      </c>
      <c r="U205" s="5">
        <v>377</v>
      </c>
      <c r="V205" s="1">
        <v>73.209999999999994</v>
      </c>
      <c r="W205" s="1">
        <v>70.900000000000006</v>
      </c>
      <c r="X205" s="9">
        <f t="shared" si="227"/>
        <v>2.3099999999999881</v>
      </c>
      <c r="Y205" s="14">
        <v>176</v>
      </c>
      <c r="Z205" s="1">
        <v>89.2</v>
      </c>
      <c r="AA205" s="1">
        <v>90.83</v>
      </c>
      <c r="AB205" s="72">
        <f t="shared" si="228"/>
        <v>-1.6299999999999955</v>
      </c>
      <c r="AC205" s="53"/>
    </row>
    <row r="206" spans="1:29" x14ac:dyDescent="0.25">
      <c r="A206" s="53">
        <v>401011</v>
      </c>
      <c r="B206" s="89" t="s">
        <v>2516</v>
      </c>
      <c r="C206" s="53" t="s">
        <v>307</v>
      </c>
      <c r="D206" s="50" t="s">
        <v>2508</v>
      </c>
      <c r="E206" s="47">
        <f>VLOOKUP('2012 Accountability Database'!A202,Dems1112!$A$2:$G$1082,4)</f>
        <v>0.55000000000000004</v>
      </c>
      <c r="F206" s="65" t="s">
        <v>2486</v>
      </c>
      <c r="G206" s="62"/>
      <c r="H206" s="13" t="str">
        <f>IF(V206&gt;94,"Met",IF(X206="--","n/a",IF(X206&gt;=0,"Met","Did Not Meet")))</f>
        <v>Did Not Meet</v>
      </c>
      <c r="I206" s="13" t="str">
        <f>IF(V207&gt;94,"Met",IF(X207="--","n/a",IF(X207&gt;=0,"Met","Did Not Meet")))</f>
        <v>Did Not Meet</v>
      </c>
      <c r="J206" s="13"/>
      <c r="K206" s="13" t="str">
        <f>IF(Z206&gt;94,"Met",IF(AB206="--","n/a",IF(AB206&gt;=0,"Met","Did Not Meet")))</f>
        <v>Did Not Meet</v>
      </c>
      <c r="L206" s="13" t="str">
        <f>IF(Z207&gt;94,"Met",IF(AB207="--","n/a",IF(AB207&gt;=0,"Met","Did Not Meet")))</f>
        <v>Did Not Meet</v>
      </c>
      <c r="M206" s="1" t="s">
        <v>9</v>
      </c>
      <c r="N206" s="68" t="s">
        <v>2497</v>
      </c>
      <c r="O206" s="35"/>
      <c r="P206" s="44"/>
      <c r="Q206" s="108"/>
      <c r="R206" s="5" t="s">
        <v>6</v>
      </c>
      <c r="S206" s="1" t="s">
        <v>2</v>
      </c>
      <c r="T206" s="1" t="s">
        <v>3</v>
      </c>
      <c r="U206" s="5">
        <v>212</v>
      </c>
      <c r="V206" s="1">
        <v>91.51</v>
      </c>
      <c r="W206" s="1">
        <v>92.72</v>
      </c>
      <c r="X206" s="6">
        <f t="shared" si="227"/>
        <v>-1.2099999999999937</v>
      </c>
      <c r="Y206" s="14">
        <v>103</v>
      </c>
      <c r="Z206" s="1">
        <v>74.760000000000005</v>
      </c>
      <c r="AA206" s="1">
        <v>88.89</v>
      </c>
      <c r="AB206" s="72">
        <f t="shared" si="228"/>
        <v>-14.129999999999995</v>
      </c>
      <c r="AC206" s="53"/>
    </row>
    <row r="207" spans="1:29" x14ac:dyDescent="0.25">
      <c r="A207" s="53">
        <v>401011</v>
      </c>
      <c r="B207" s="89" t="s">
        <v>2516</v>
      </c>
      <c r="C207" s="53" t="s">
        <v>307</v>
      </c>
      <c r="D207" s="50" t="s">
        <v>974</v>
      </c>
      <c r="E207" s="47" t="str">
        <f>VLOOKUP('2012 Accountability Database'!A202,Dems1112!$A$2:$G$1082,5)</f>
        <v>K-4</v>
      </c>
      <c r="F207" s="65" t="s">
        <v>2487</v>
      </c>
      <c r="G207" s="62"/>
      <c r="H207" s="13" t="str">
        <f>IF(V208&gt;94,"Met",IF(X208="--","n/a",IF(X208&gt;=0,"Met","Did Not Meet")))</f>
        <v>Did Not Meet</v>
      </c>
      <c r="I207" s="13" t="str">
        <f>IF(V209&gt;94,"Met",IF(X209="--","n/a",IF(X209&gt;=0,"Met","Did Not Meet")))</f>
        <v>Did Not Meet</v>
      </c>
      <c r="J207" s="13"/>
      <c r="K207" s="13" t="str">
        <f>IF(Z208&gt;94,"Met",IF(AB208="--","n/a",IF(AB208&gt;=0,"Met","Did Not Meet")))</f>
        <v>Did Not Meet</v>
      </c>
      <c r="L207" s="13" t="str">
        <f>IF(Z209&gt;94,"Met",IF(AB209="--","n/a",IF(AB209&gt;=0,"Met","Did Not Meet")))</f>
        <v>Did Not Meet</v>
      </c>
      <c r="M207" s="1" t="s">
        <v>9</v>
      </c>
      <c r="N207" s="14"/>
      <c r="O207" s="35" t="s">
        <v>2506</v>
      </c>
      <c r="P207" s="83" t="str">
        <f t="shared" ref="P207" si="244">IF(P202="No"," ", IF(P204="No"," ",IF(P203="No", " ",IF(P205="No"," ","X"))))</f>
        <v xml:space="preserve"> </v>
      </c>
      <c r="Q207" s="108"/>
      <c r="R207" s="5" t="s">
        <v>6</v>
      </c>
      <c r="S207" s="1" t="s">
        <v>2</v>
      </c>
      <c r="T207" s="1" t="s">
        <v>7</v>
      </c>
      <c r="U207" s="5">
        <v>129</v>
      </c>
      <c r="V207" s="1">
        <v>89.15</v>
      </c>
      <c r="W207" s="1">
        <v>90.54</v>
      </c>
      <c r="X207" s="6">
        <f t="shared" si="227"/>
        <v>-1.3900000000000006</v>
      </c>
      <c r="Y207" s="14">
        <v>60</v>
      </c>
      <c r="Z207" s="1">
        <v>68.33</v>
      </c>
      <c r="AA207" s="1">
        <v>81.67</v>
      </c>
      <c r="AB207" s="72">
        <f t="shared" si="228"/>
        <v>-13.340000000000003</v>
      </c>
      <c r="AC207" s="53"/>
    </row>
    <row r="208" spans="1:29" ht="15.75" x14ac:dyDescent="0.25">
      <c r="A208" s="53">
        <v>401011</v>
      </c>
      <c r="B208" s="89" t="s">
        <v>2516</v>
      </c>
      <c r="C208" s="53" t="s">
        <v>307</v>
      </c>
      <c r="D208" s="50" t="s">
        <v>975</v>
      </c>
      <c r="E208" s="48" t="str">
        <f>VLOOKUP('2012 Accountability Database'!A202,Dems1112!$A$2:$G$1082,6)</f>
        <v>1 (Northwest AR)</v>
      </c>
      <c r="F208" s="66"/>
      <c r="G208" s="63" t="s">
        <v>2488</v>
      </c>
      <c r="H208" s="61" t="str">
        <f t="shared" ref="H208:I208" si="245">IF(H206="Met","Yes",IF(H207="Met","Yes","No"))</f>
        <v>No</v>
      </c>
      <c r="I208" s="61" t="str">
        <f t="shared" si="245"/>
        <v>No</v>
      </c>
      <c r="J208" s="55"/>
      <c r="K208" s="61" t="str">
        <f t="shared" ref="K208:L208" si="246">IF(K206="Met","Yes",IF(K207="Met","Yes","No"))</f>
        <v>No</v>
      </c>
      <c r="L208" s="61" t="str">
        <f t="shared" si="246"/>
        <v>No</v>
      </c>
      <c r="M208" s="1" t="s">
        <v>9</v>
      </c>
      <c r="N208" s="14"/>
      <c r="O208" s="35" t="s">
        <v>2505</v>
      </c>
      <c r="P208" s="83" t="str">
        <f t="shared" ref="P208" si="247">IF(P207="X"," ",IF(P209="X"," ","X"))</f>
        <v xml:space="preserve"> </v>
      </c>
      <c r="Q208" s="94" t="s">
        <v>2759</v>
      </c>
      <c r="R208" s="5" t="s">
        <v>6</v>
      </c>
      <c r="S208" s="1" t="s">
        <v>5</v>
      </c>
      <c r="T208" s="1" t="s">
        <v>3</v>
      </c>
      <c r="U208" s="5">
        <v>639</v>
      </c>
      <c r="V208" s="1">
        <v>90.92</v>
      </c>
      <c r="W208" s="1">
        <v>92.72</v>
      </c>
      <c r="X208" s="6">
        <f t="shared" si="227"/>
        <v>-1.7999999999999972</v>
      </c>
      <c r="Y208" s="14">
        <v>299</v>
      </c>
      <c r="Z208" s="1">
        <v>83.28</v>
      </c>
      <c r="AA208" s="1">
        <v>88.89</v>
      </c>
      <c r="AB208" s="72">
        <f t="shared" si="228"/>
        <v>-5.6099999999999994</v>
      </c>
      <c r="AC208" s="53"/>
    </row>
    <row r="209" spans="1:29" x14ac:dyDescent="0.25">
      <c r="A209" s="54">
        <v>401011</v>
      </c>
      <c r="B209" s="90" t="s">
        <v>2516</v>
      </c>
      <c r="C209" s="54" t="s">
        <v>307</v>
      </c>
      <c r="D209" s="4"/>
      <c r="E209" s="4"/>
      <c r="F209" s="67"/>
      <c r="G209" s="64"/>
      <c r="H209" s="43"/>
      <c r="I209" s="43"/>
      <c r="J209" s="43"/>
      <c r="K209" s="43"/>
      <c r="L209" s="43"/>
      <c r="M209" s="4" t="s">
        <v>9</v>
      </c>
      <c r="N209" s="15"/>
      <c r="O209" s="38" t="s">
        <v>2482</v>
      </c>
      <c r="P209" s="84" t="str">
        <f>IF(E203="Achieving School"," ","X")</f>
        <v>X</v>
      </c>
      <c r="Q209" s="91"/>
      <c r="R209" s="4" t="s">
        <v>6</v>
      </c>
      <c r="S209" s="4" t="s">
        <v>5</v>
      </c>
      <c r="T209" s="4" t="s">
        <v>7</v>
      </c>
      <c r="U209" s="4">
        <v>379</v>
      </c>
      <c r="V209" s="4">
        <v>87.34</v>
      </c>
      <c r="W209" s="4">
        <v>90.54</v>
      </c>
      <c r="X209" s="7">
        <f t="shared" si="227"/>
        <v>-3.2000000000000028</v>
      </c>
      <c r="Y209" s="15">
        <v>176</v>
      </c>
      <c r="Z209" s="4">
        <v>79.55</v>
      </c>
      <c r="AA209" s="4">
        <v>81.67</v>
      </c>
      <c r="AB209" s="73">
        <f t="shared" si="228"/>
        <v>-2.1200000000000045</v>
      </c>
      <c r="AC209" s="54"/>
    </row>
    <row r="210" spans="1:29" x14ac:dyDescent="0.25">
      <c r="A210" s="1">
        <v>401012</v>
      </c>
      <c r="B210" s="87" t="s">
        <v>2516</v>
      </c>
      <c r="C210" s="55" t="s">
        <v>308</v>
      </c>
      <c r="E210" s="42"/>
      <c r="F210" s="65" t="s">
        <v>2483</v>
      </c>
      <c r="G210" s="62"/>
      <c r="H210" s="37" t="str">
        <f>IF(V210&gt;94,"Met",IF(X210="--","n/a",IF(X210&gt;=0,"Met","Did Not Meet")))</f>
        <v>Met</v>
      </c>
      <c r="I210" s="37" t="str">
        <f>IF(V211&gt;94,"Met",IF(X211="--","n/a",IF(X211&gt;=0,"Met","Did Not Meet")))</f>
        <v>Met</v>
      </c>
      <c r="K210" s="13" t="str">
        <f>IF(Z210&gt;94,"Met",IF(AB210="--","n/a",IF(AB210&gt;=0,"Met","Did Not Meet")))</f>
        <v>Met</v>
      </c>
      <c r="L210" s="13" t="str">
        <f>IF(Z211&gt;94,"Met",IF(AB211="--","n/a",IF(AB211&gt;=0,"Met","Did Not Meet")))</f>
        <v>Met</v>
      </c>
      <c r="M210" s="1" t="s">
        <v>4</v>
      </c>
      <c r="N210" s="14" t="s">
        <v>2502</v>
      </c>
      <c r="O210" s="5"/>
      <c r="P210" s="44" t="str">
        <f t="shared" ref="P210" si="248">IF(H212="Yes",IF(I212="Yes","Yes","No"),"No")</f>
        <v>Yes</v>
      </c>
      <c r="Q210" s="93"/>
      <c r="R210" s="5" t="s">
        <v>1</v>
      </c>
      <c r="S210" s="1" t="s">
        <v>2</v>
      </c>
      <c r="T210" s="1" t="s">
        <v>3</v>
      </c>
      <c r="U210" s="5">
        <v>355</v>
      </c>
      <c r="V210" s="1">
        <v>95.21</v>
      </c>
      <c r="W210" s="1">
        <v>92.89</v>
      </c>
      <c r="X210" s="9">
        <f t="shared" si="227"/>
        <v>2.3199999999999932</v>
      </c>
      <c r="Y210" s="14">
        <v>180</v>
      </c>
      <c r="Z210" s="1">
        <v>96.67</v>
      </c>
      <c r="AA210" s="1">
        <v>89.7</v>
      </c>
      <c r="AB210" s="71">
        <f t="shared" si="228"/>
        <v>6.9699999999999989</v>
      </c>
      <c r="AC210" s="36"/>
    </row>
    <row r="211" spans="1:29" ht="15.75" x14ac:dyDescent="0.25">
      <c r="A211" s="53">
        <v>401012</v>
      </c>
      <c r="B211" s="89" t="s">
        <v>2516</v>
      </c>
      <c r="C211" s="53" t="s">
        <v>308</v>
      </c>
      <c r="D211" s="49" t="s">
        <v>2498</v>
      </c>
      <c r="E211" s="34" t="str">
        <f>M210</f>
        <v>Achieving School</v>
      </c>
      <c r="F211" s="65" t="s">
        <v>2484</v>
      </c>
      <c r="G211" s="62"/>
      <c r="H211" s="13" t="str">
        <f>IF(V212&gt;94,"Met",IF(X212="--","n/a",IF(X212&gt;=0,"Met","Did Not Meet")))</f>
        <v>Met</v>
      </c>
      <c r="I211" s="13" t="str">
        <f>IF(V213&gt;94,"Met",IF(X213="--","n/a",IF(X213&gt;=0,"Met","Did Not Meet")))</f>
        <v>Met</v>
      </c>
      <c r="K211" s="13" t="str">
        <f>IF(Z212&gt;94,"Met",IF(AB212="--","n/a",IF(AB212&gt;=0,"Met","Did Not Meet")))</f>
        <v>Met</v>
      </c>
      <c r="L211" s="13" t="str">
        <f>IF(Z213&gt;94,"Met",IF(AB213="--","n/a",IF(AB213&gt;=0,"Met","Did Not Meet")))</f>
        <v>Met</v>
      </c>
      <c r="M211" s="1" t="s">
        <v>4</v>
      </c>
      <c r="N211" s="14" t="s">
        <v>2501</v>
      </c>
      <c r="O211" s="5"/>
      <c r="P211" s="44" t="str">
        <f t="shared" ref="P211" si="249">IF(K212="Yes",IF(L212="Yes","Yes","No"),"No")</f>
        <v>Yes</v>
      </c>
      <c r="Q211" s="94" t="s">
        <v>2759</v>
      </c>
      <c r="R211" s="5" t="s">
        <v>1</v>
      </c>
      <c r="S211" s="1" t="s">
        <v>2</v>
      </c>
      <c r="T211" s="1" t="s">
        <v>7</v>
      </c>
      <c r="U211" s="5">
        <v>73</v>
      </c>
      <c r="V211" s="1">
        <v>83.56</v>
      </c>
      <c r="W211" s="1">
        <v>73.459999999999994</v>
      </c>
      <c r="X211" s="9">
        <f t="shared" si="227"/>
        <v>10.100000000000009</v>
      </c>
      <c r="Y211" s="14">
        <v>34</v>
      </c>
      <c r="Z211" s="1">
        <v>94.12</v>
      </c>
      <c r="AA211" s="1">
        <v>87.62</v>
      </c>
      <c r="AB211" s="71">
        <f t="shared" si="228"/>
        <v>6.5</v>
      </c>
      <c r="AC211" s="53"/>
    </row>
    <row r="212" spans="1:29" ht="15" customHeight="1" x14ac:dyDescent="0.25">
      <c r="A212" s="53">
        <v>401012</v>
      </c>
      <c r="B212" s="89" t="s">
        <v>2516</v>
      </c>
      <c r="C212" s="53" t="s">
        <v>308</v>
      </c>
      <c r="D212" s="49" t="s">
        <v>2499</v>
      </c>
      <c r="E212" s="35" t="str">
        <f>VLOOKUP('2012 Accountability Database'!$A210,'2011 AYP'!A$2:B$1072,2)</f>
        <v xml:space="preserve"> MS (Met Standards)</v>
      </c>
      <c r="F212" s="66"/>
      <c r="G212" s="63" t="s">
        <v>2485</v>
      </c>
      <c r="H212" s="60" t="str">
        <f t="shared" ref="H212:I212" si="250">IF(H210="Met","Yes",IF(H211="Met","Yes","No"))</f>
        <v>Yes</v>
      </c>
      <c r="I212" s="60" t="str">
        <f t="shared" si="250"/>
        <v>Yes</v>
      </c>
      <c r="J212" s="42"/>
      <c r="K212" s="60" t="str">
        <f t="shared" ref="K212:L212" si="251">IF(K210="Met","Yes",IF(K211="Met","Yes","No"))</f>
        <v>Yes</v>
      </c>
      <c r="L212" s="60" t="str">
        <f t="shared" si="251"/>
        <v>Yes</v>
      </c>
      <c r="M212" s="1" t="s">
        <v>4</v>
      </c>
      <c r="N212" s="14" t="s">
        <v>2503</v>
      </c>
      <c r="O212" s="5"/>
      <c r="P212" s="44" t="str">
        <f t="shared" ref="P212" si="252">IF(H216="Yes",IF(I216="Yes","Yes","No"),"No")</f>
        <v>Yes</v>
      </c>
      <c r="Q212" s="108" t="s">
        <v>2758</v>
      </c>
      <c r="R212" s="5" t="s">
        <v>1</v>
      </c>
      <c r="S212" s="1" t="s">
        <v>5</v>
      </c>
      <c r="T212" s="1" t="s">
        <v>3</v>
      </c>
      <c r="U212" s="5">
        <v>1077</v>
      </c>
      <c r="V212" s="1">
        <v>92.94</v>
      </c>
      <c r="W212" s="1">
        <v>92.89</v>
      </c>
      <c r="X212" s="9">
        <f t="shared" si="227"/>
        <v>4.9999999999997158E-2</v>
      </c>
      <c r="Y212" s="14">
        <v>542</v>
      </c>
      <c r="Z212" s="1">
        <v>93.17</v>
      </c>
      <c r="AA212" s="1">
        <v>89.7</v>
      </c>
      <c r="AB212" s="71">
        <f t="shared" si="228"/>
        <v>3.4699999999999989</v>
      </c>
      <c r="AC212" s="53"/>
    </row>
    <row r="213" spans="1:29" x14ac:dyDescent="0.25">
      <c r="A213" s="53">
        <v>401012</v>
      </c>
      <c r="B213" s="89" t="s">
        <v>2516</v>
      </c>
      <c r="C213" s="53" t="s">
        <v>308</v>
      </c>
      <c r="D213" s="49" t="s">
        <v>2507</v>
      </c>
      <c r="E213" s="47">
        <f>VLOOKUP('2012 Accountability Database'!A210,Dems1112!$A$2:$G$1082,3)</f>
        <v>0.22</v>
      </c>
      <c r="F213" s="66"/>
      <c r="G213" s="52"/>
      <c r="M213" s="1" t="s">
        <v>4</v>
      </c>
      <c r="N213" s="14" t="s">
        <v>2504</v>
      </c>
      <c r="O213" s="5"/>
      <c r="P213" s="44" t="str">
        <f t="shared" ref="P213" si="253">IF(K216="Yes",IF(L216="Yes","Yes","No"),"No")</f>
        <v>No</v>
      </c>
      <c r="Q213" s="108"/>
      <c r="R213" s="5" t="s">
        <v>1</v>
      </c>
      <c r="S213" s="1" t="s">
        <v>5</v>
      </c>
      <c r="T213" s="1" t="s">
        <v>7</v>
      </c>
      <c r="U213" s="5">
        <v>238</v>
      </c>
      <c r="V213" s="1">
        <v>75.63</v>
      </c>
      <c r="W213" s="1">
        <v>73.459999999999994</v>
      </c>
      <c r="X213" s="9">
        <f t="shared" si="227"/>
        <v>2.1700000000000017</v>
      </c>
      <c r="Y213" s="14">
        <v>123</v>
      </c>
      <c r="Z213" s="1">
        <v>87.8</v>
      </c>
      <c r="AA213" s="1">
        <v>87.62</v>
      </c>
      <c r="AB213" s="71">
        <f t="shared" si="228"/>
        <v>0.17999999999999261</v>
      </c>
      <c r="AC213" s="53"/>
    </row>
    <row r="214" spans="1:29" x14ac:dyDescent="0.25">
      <c r="A214" s="53">
        <v>401012</v>
      </c>
      <c r="B214" s="89" t="s">
        <v>2516</v>
      </c>
      <c r="C214" s="53" t="s">
        <v>308</v>
      </c>
      <c r="D214" s="50" t="s">
        <v>2508</v>
      </c>
      <c r="E214" s="47">
        <f>VLOOKUP('2012 Accountability Database'!A210,Dems1112!$A$2:$G$1082,4)</f>
        <v>0.09</v>
      </c>
      <c r="F214" s="65" t="s">
        <v>2486</v>
      </c>
      <c r="G214" s="62"/>
      <c r="H214" s="13" t="str">
        <f>IF(V214&gt;94,"Met",IF(X214="--","n/a",IF(X214&gt;=0,"Met","Did Not Meet")))</f>
        <v>Met</v>
      </c>
      <c r="I214" s="13" t="str">
        <f>IF(V215&gt;94,"Met",IF(X215="--","n/a",IF(X215&gt;=0,"Met","Did Not Meet")))</f>
        <v>Met</v>
      </c>
      <c r="J214" s="13"/>
      <c r="K214" s="13" t="str">
        <f>IF(Z214&gt;94,"Met",IF(AB214="--","n/a",IF(AB214&gt;=0,"Met","Did Not Meet")))</f>
        <v>Did Not Meet</v>
      </c>
      <c r="L214" s="13" t="str">
        <f>IF(Z215&gt;94,"Met",IF(AB215="--","n/a",IF(AB215&gt;=0,"Met","Did Not Meet")))</f>
        <v>Did Not Meet</v>
      </c>
      <c r="M214" s="1" t="s">
        <v>4</v>
      </c>
      <c r="N214" s="68" t="s">
        <v>2497</v>
      </c>
      <c r="O214" s="35"/>
      <c r="P214" s="44"/>
      <c r="Q214" s="108"/>
      <c r="R214" s="5" t="s">
        <v>6</v>
      </c>
      <c r="S214" s="1" t="s">
        <v>2</v>
      </c>
      <c r="T214" s="1" t="s">
        <v>3</v>
      </c>
      <c r="U214" s="5">
        <v>356</v>
      </c>
      <c r="V214" s="1">
        <v>96.35</v>
      </c>
      <c r="W214" s="1">
        <v>95.94</v>
      </c>
      <c r="X214" s="9">
        <f t="shared" si="227"/>
        <v>0.40999999999999659</v>
      </c>
      <c r="Y214" s="14">
        <v>180</v>
      </c>
      <c r="Z214" s="1">
        <v>75</v>
      </c>
      <c r="AA214" s="1">
        <v>82.49</v>
      </c>
      <c r="AB214" s="72">
        <f t="shared" si="228"/>
        <v>-7.4899999999999949</v>
      </c>
      <c r="AC214" s="53"/>
    </row>
    <row r="215" spans="1:29" x14ac:dyDescent="0.25">
      <c r="A215" s="53">
        <v>401012</v>
      </c>
      <c r="B215" s="89" t="s">
        <v>2516</v>
      </c>
      <c r="C215" s="53" t="s">
        <v>308</v>
      </c>
      <c r="D215" s="50" t="s">
        <v>974</v>
      </c>
      <c r="E215" s="47" t="str">
        <f>VLOOKUP('2012 Accountability Database'!A210,Dems1112!$A$2:$G$1082,5)</f>
        <v>K-4</v>
      </c>
      <c r="F215" s="65" t="s">
        <v>2487</v>
      </c>
      <c r="G215" s="62"/>
      <c r="H215" s="13" t="str">
        <f>IF(V216&gt;94,"Met",IF(X216="--","n/a",IF(X216&gt;=0,"Met","Did Not Meet")))</f>
        <v>Met</v>
      </c>
      <c r="I215" s="13" t="str">
        <f>IF(V217&gt;94,"Met",IF(X217="--","n/a",IF(X217&gt;=0,"Met","Did Not Meet")))</f>
        <v>Met</v>
      </c>
      <c r="J215" s="13"/>
      <c r="K215" s="13" t="str">
        <f>IF(Z216&gt;94,"Met",IF(AB216="--","n/a",IF(AB216&gt;=0,"Met","Did Not Meet")))</f>
        <v>Did Not Meet</v>
      </c>
      <c r="L215" s="13" t="str">
        <f>IF(Z217&gt;94,"Met",IF(AB217="--","n/a",IF(AB217&gt;=0,"Met","Did Not Meet")))</f>
        <v>Did Not Meet</v>
      </c>
      <c r="M215" s="1" t="s">
        <v>4</v>
      </c>
      <c r="N215" s="14"/>
      <c r="O215" s="35" t="s">
        <v>2506</v>
      </c>
      <c r="P215" s="83" t="str">
        <f t="shared" ref="P215" si="254">IF(P210="No"," ", IF(P212="No"," ",IF(P211="No", " ",IF(P213="No"," ","X"))))</f>
        <v xml:space="preserve"> </v>
      </c>
      <c r="Q215" s="108"/>
      <c r="R215" s="5" t="s">
        <v>6</v>
      </c>
      <c r="S215" s="1" t="s">
        <v>2</v>
      </c>
      <c r="T215" s="1" t="s">
        <v>7</v>
      </c>
      <c r="U215" s="5">
        <v>74</v>
      </c>
      <c r="V215" s="1">
        <v>85.14</v>
      </c>
      <c r="W215" s="1">
        <v>84.32</v>
      </c>
      <c r="X215" s="9">
        <f t="shared" si="227"/>
        <v>0.82000000000000739</v>
      </c>
      <c r="Y215" s="14">
        <v>34</v>
      </c>
      <c r="Z215" s="1">
        <v>70.59</v>
      </c>
      <c r="AA215" s="1">
        <v>77.709999999999994</v>
      </c>
      <c r="AB215" s="72">
        <f t="shared" si="228"/>
        <v>-7.1199999999999903</v>
      </c>
      <c r="AC215" s="53"/>
    </row>
    <row r="216" spans="1:29" ht="15.75" x14ac:dyDescent="0.25">
      <c r="A216" s="53">
        <v>401012</v>
      </c>
      <c r="B216" s="89" t="s">
        <v>2516</v>
      </c>
      <c r="C216" s="53" t="s">
        <v>308</v>
      </c>
      <c r="D216" s="50" t="s">
        <v>975</v>
      </c>
      <c r="E216" s="48" t="str">
        <f>VLOOKUP('2012 Accountability Database'!A210,Dems1112!$A$2:$G$1082,6)</f>
        <v>1 (Northwest AR)</v>
      </c>
      <c r="F216" s="66"/>
      <c r="G216" s="63" t="s">
        <v>2488</v>
      </c>
      <c r="H216" s="61" t="str">
        <f t="shared" ref="H216:I216" si="255">IF(H214="Met","Yes",IF(H215="Met","Yes","No"))</f>
        <v>Yes</v>
      </c>
      <c r="I216" s="61" t="str">
        <f t="shared" si="255"/>
        <v>Yes</v>
      </c>
      <c r="J216" s="55"/>
      <c r="K216" s="61" t="str">
        <f t="shared" ref="K216:L216" si="256">IF(K214="Met","Yes",IF(K215="Met","Yes","No"))</f>
        <v>No</v>
      </c>
      <c r="L216" s="61" t="str">
        <f t="shared" si="256"/>
        <v>No</v>
      </c>
      <c r="M216" s="1" t="s">
        <v>4</v>
      </c>
      <c r="N216" s="14"/>
      <c r="O216" s="35" t="s">
        <v>2505</v>
      </c>
      <c r="P216" s="83" t="str">
        <f t="shared" ref="P216" si="257">IF(P215="X"," ",IF(P217="X"," ","X"))</f>
        <v>X</v>
      </c>
      <c r="Q216" s="94" t="s">
        <v>2759</v>
      </c>
      <c r="R216" s="5" t="s">
        <v>6</v>
      </c>
      <c r="S216" s="1" t="s">
        <v>5</v>
      </c>
      <c r="T216" s="1" t="s">
        <v>3</v>
      </c>
      <c r="U216" s="5">
        <v>1078</v>
      </c>
      <c r="V216" s="1">
        <v>96.2</v>
      </c>
      <c r="W216" s="1">
        <v>95.94</v>
      </c>
      <c r="X216" s="9">
        <f t="shared" si="227"/>
        <v>0.26000000000000512</v>
      </c>
      <c r="Y216" s="14">
        <v>542</v>
      </c>
      <c r="Z216" s="1">
        <v>80.81</v>
      </c>
      <c r="AA216" s="1">
        <v>82.49</v>
      </c>
      <c r="AB216" s="72">
        <f t="shared" si="228"/>
        <v>-1.6799999999999926</v>
      </c>
      <c r="AC216" s="53"/>
    </row>
    <row r="217" spans="1:29" x14ac:dyDescent="0.25">
      <c r="A217" s="54">
        <v>401012</v>
      </c>
      <c r="B217" s="90" t="s">
        <v>2516</v>
      </c>
      <c r="C217" s="54" t="s">
        <v>308</v>
      </c>
      <c r="D217" s="4"/>
      <c r="E217" s="4"/>
      <c r="F217" s="67"/>
      <c r="G217" s="64"/>
      <c r="H217" s="43"/>
      <c r="I217" s="43"/>
      <c r="J217" s="43"/>
      <c r="K217" s="43"/>
      <c r="L217" s="43"/>
      <c r="M217" s="4" t="s">
        <v>4</v>
      </c>
      <c r="N217" s="15"/>
      <c r="O217" s="38" t="s">
        <v>2482</v>
      </c>
      <c r="P217" s="84" t="str">
        <f>IF(E211="Achieving School"," ","X")</f>
        <v xml:space="preserve"> </v>
      </c>
      <c r="Q217" s="91"/>
      <c r="R217" s="4" t="s">
        <v>6</v>
      </c>
      <c r="S217" s="4" t="s">
        <v>5</v>
      </c>
      <c r="T217" s="4" t="s">
        <v>7</v>
      </c>
      <c r="U217" s="4">
        <v>239</v>
      </c>
      <c r="V217" s="4">
        <v>86.19</v>
      </c>
      <c r="W217" s="4">
        <v>84.32</v>
      </c>
      <c r="X217" s="10">
        <f t="shared" si="227"/>
        <v>1.8700000000000045</v>
      </c>
      <c r="Y217" s="15">
        <v>123</v>
      </c>
      <c r="Z217" s="4">
        <v>77.239999999999995</v>
      </c>
      <c r="AA217" s="4">
        <v>77.709999999999994</v>
      </c>
      <c r="AB217" s="73">
        <f t="shared" si="228"/>
        <v>-0.46999999999999886</v>
      </c>
      <c r="AC217" s="54"/>
    </row>
    <row r="218" spans="1:29" x14ac:dyDescent="0.25">
      <c r="A218" s="1">
        <v>401013</v>
      </c>
      <c r="B218" s="87" t="s">
        <v>2516</v>
      </c>
      <c r="C218" s="55" t="s">
        <v>309</v>
      </c>
      <c r="E218" s="42"/>
      <c r="F218" s="65" t="s">
        <v>2483</v>
      </c>
      <c r="G218" s="62"/>
      <c r="H218" s="37" t="str">
        <f>IF(V218&gt;94,"Met",IF(X218="--","n/a",IF(X218&gt;=0,"Met","Did Not Meet")))</f>
        <v>Met</v>
      </c>
      <c r="I218" s="37" t="str">
        <f>IF(V219&gt;94,"Met",IF(X219="--","n/a",IF(X219&gt;=0,"Met","Did Not Meet")))</f>
        <v>Met</v>
      </c>
      <c r="K218" s="13" t="str">
        <f>IF(Z218&gt;94,"Met",IF(AB218="--","n/a",IF(AB218&gt;=0,"Met","Did Not Meet")))</f>
        <v>Met</v>
      </c>
      <c r="L218" s="13" t="str">
        <f>IF(Z219&gt;94,"Met",IF(AB219="--","n/a",IF(AB219&gt;=0,"Met","Did Not Meet")))</f>
        <v>Met</v>
      </c>
      <c r="M218" s="1" t="s">
        <v>4</v>
      </c>
      <c r="N218" s="14" t="s">
        <v>2502</v>
      </c>
      <c r="O218" s="5"/>
      <c r="P218" s="44" t="str">
        <f t="shared" ref="P218" si="258">IF(H220="Yes",IF(I220="Yes","Yes","No"),"No")</f>
        <v>Yes</v>
      </c>
      <c r="Q218" s="93"/>
      <c r="R218" s="5" t="s">
        <v>1</v>
      </c>
      <c r="S218" s="1" t="s">
        <v>2</v>
      </c>
      <c r="T218" s="1" t="s">
        <v>3</v>
      </c>
      <c r="U218" s="5">
        <v>742</v>
      </c>
      <c r="V218" s="1">
        <v>92.45</v>
      </c>
      <c r="W218" s="1">
        <v>88.68</v>
      </c>
      <c r="X218" s="9">
        <f t="shared" si="227"/>
        <v>3.769999999999996</v>
      </c>
      <c r="Y218" s="14">
        <v>706</v>
      </c>
      <c r="Z218" s="1">
        <v>93.48</v>
      </c>
      <c r="AA218" s="1">
        <v>89.47</v>
      </c>
      <c r="AB218" s="71">
        <f t="shared" si="228"/>
        <v>4.0100000000000051</v>
      </c>
      <c r="AC218" s="36"/>
    </row>
    <row r="219" spans="1:29" ht="15.75" x14ac:dyDescent="0.25">
      <c r="A219" s="53">
        <v>401013</v>
      </c>
      <c r="B219" s="89" t="s">
        <v>2516</v>
      </c>
      <c r="C219" s="53" t="s">
        <v>309</v>
      </c>
      <c r="D219" s="49" t="s">
        <v>2498</v>
      </c>
      <c r="E219" s="34" t="str">
        <f>M218</f>
        <v>Achieving School</v>
      </c>
      <c r="F219" s="65" t="s">
        <v>2484</v>
      </c>
      <c r="G219" s="62"/>
      <c r="H219" s="13" t="str">
        <f>IF(V220&gt;94,"Met",IF(X220="--","n/a",IF(X220&gt;=0,"Met","Did Not Meet")))</f>
        <v>Met</v>
      </c>
      <c r="I219" s="13" t="str">
        <f>IF(V221&gt;94,"Met",IF(X221="--","n/a",IF(X221&gt;=0,"Met","Did Not Meet")))</f>
        <v>Met</v>
      </c>
      <c r="K219" s="13" t="str">
        <f>IF(Z220&gt;94,"Met",IF(AB220="--","n/a",IF(AB220&gt;=0,"Met","Did Not Meet")))</f>
        <v>Met</v>
      </c>
      <c r="L219" s="13" t="str">
        <f>IF(Z221&gt;94,"Met",IF(AB221="--","n/a",IF(AB221&gt;=0,"Met","Did Not Meet")))</f>
        <v>Did Not Meet</v>
      </c>
      <c r="M219" s="5" t="s">
        <v>4</v>
      </c>
      <c r="N219" s="14" t="s">
        <v>2501</v>
      </c>
      <c r="O219" s="5"/>
      <c r="P219" s="44" t="str">
        <f t="shared" ref="P219" si="259">IF(K220="Yes",IF(L220="Yes","Yes","No"),"No")</f>
        <v>Yes</v>
      </c>
      <c r="Q219" s="94" t="s">
        <v>2759</v>
      </c>
      <c r="R219" s="5" t="s">
        <v>1</v>
      </c>
      <c r="S219" s="5" t="s">
        <v>2</v>
      </c>
      <c r="T219" s="5" t="s">
        <v>7</v>
      </c>
      <c r="U219" s="5">
        <v>286</v>
      </c>
      <c r="V219" s="5">
        <v>83.92</v>
      </c>
      <c r="W219" s="5">
        <v>76.92</v>
      </c>
      <c r="X219" s="11">
        <f t="shared" si="227"/>
        <v>7</v>
      </c>
      <c r="Y219" s="14">
        <v>266</v>
      </c>
      <c r="Z219" s="5">
        <v>86.84</v>
      </c>
      <c r="AA219" s="5">
        <v>81.88</v>
      </c>
      <c r="AB219" s="71">
        <f t="shared" si="228"/>
        <v>4.960000000000008</v>
      </c>
      <c r="AC219" s="53"/>
    </row>
    <row r="220" spans="1:29" ht="15" customHeight="1" x14ac:dyDescent="0.25">
      <c r="A220" s="53">
        <v>401013</v>
      </c>
      <c r="B220" s="89" t="s">
        <v>2516</v>
      </c>
      <c r="C220" s="53" t="s">
        <v>309</v>
      </c>
      <c r="D220" s="49" t="s">
        <v>2499</v>
      </c>
      <c r="E220" s="35" t="str">
        <f>VLOOKUP('2012 Accountability Database'!$A218,'2011 AYP'!A$2:B$1072,2)</f>
        <v xml:space="preserve"> MS (Met Standards)</v>
      </c>
      <c r="F220" s="66"/>
      <c r="G220" s="63" t="s">
        <v>2485</v>
      </c>
      <c r="H220" s="60" t="str">
        <f t="shared" ref="H220:I220" si="260">IF(H218="Met","Yes",IF(H219="Met","Yes","No"))</f>
        <v>Yes</v>
      </c>
      <c r="I220" s="60" t="str">
        <f t="shared" si="260"/>
        <v>Yes</v>
      </c>
      <c r="J220" s="42"/>
      <c r="K220" s="60" t="str">
        <f t="shared" ref="K220:L220" si="261">IF(K218="Met","Yes",IF(K219="Met","Yes","No"))</f>
        <v>Yes</v>
      </c>
      <c r="L220" s="60" t="str">
        <f t="shared" si="261"/>
        <v>Yes</v>
      </c>
      <c r="M220" s="1" t="s">
        <v>4</v>
      </c>
      <c r="N220" s="14" t="s">
        <v>2503</v>
      </c>
      <c r="O220" s="5"/>
      <c r="P220" s="44" t="str">
        <f t="shared" ref="P220" si="262">IF(H224="Yes",IF(I224="Yes","Yes","No"),"No")</f>
        <v>No</v>
      </c>
      <c r="Q220" s="108" t="s">
        <v>2758</v>
      </c>
      <c r="R220" s="5" t="s">
        <v>1</v>
      </c>
      <c r="S220" s="1" t="s">
        <v>5</v>
      </c>
      <c r="T220" s="1" t="s">
        <v>3</v>
      </c>
      <c r="U220" s="5">
        <v>2138</v>
      </c>
      <c r="V220" s="1">
        <v>88.77</v>
      </c>
      <c r="W220" s="1">
        <v>88.68</v>
      </c>
      <c r="X220" s="9">
        <f t="shared" si="227"/>
        <v>8.99999999999892E-2</v>
      </c>
      <c r="Y220" s="14">
        <v>2016</v>
      </c>
      <c r="Z220" s="1">
        <v>89.63</v>
      </c>
      <c r="AA220" s="1">
        <v>89.47</v>
      </c>
      <c r="AB220" s="71">
        <f t="shared" si="228"/>
        <v>0.15999999999999659</v>
      </c>
      <c r="AC220" s="53"/>
    </row>
    <row r="221" spans="1:29" x14ac:dyDescent="0.25">
      <c r="A221" s="53">
        <v>401013</v>
      </c>
      <c r="B221" s="89" t="s">
        <v>2516</v>
      </c>
      <c r="C221" s="53" t="s">
        <v>309</v>
      </c>
      <c r="D221" s="49" t="s">
        <v>2507</v>
      </c>
      <c r="E221" s="47">
        <f>VLOOKUP('2012 Accountability Database'!A218,Dems1112!$A$2:$G$1082,3)</f>
        <v>0.3</v>
      </c>
      <c r="F221" s="66"/>
      <c r="G221" s="52"/>
      <c r="M221" s="5" t="s">
        <v>4</v>
      </c>
      <c r="N221" s="14" t="s">
        <v>2504</v>
      </c>
      <c r="O221" s="5"/>
      <c r="P221" s="44" t="str">
        <f t="shared" ref="P221" si="263">IF(K224="Yes",IF(L224="Yes","Yes","No"),"No")</f>
        <v>No</v>
      </c>
      <c r="Q221" s="108"/>
      <c r="R221" s="5" t="s">
        <v>1</v>
      </c>
      <c r="S221" s="5" t="s">
        <v>5</v>
      </c>
      <c r="T221" s="5" t="s">
        <v>7</v>
      </c>
      <c r="U221" s="5">
        <v>810</v>
      </c>
      <c r="V221" s="5">
        <v>77.040000000000006</v>
      </c>
      <c r="W221" s="5">
        <v>76.92</v>
      </c>
      <c r="X221" s="11">
        <f t="shared" si="227"/>
        <v>0.12000000000000455</v>
      </c>
      <c r="Y221" s="14">
        <v>750</v>
      </c>
      <c r="Z221" s="5">
        <v>81.2</v>
      </c>
      <c r="AA221" s="5">
        <v>81.88</v>
      </c>
      <c r="AB221" s="72">
        <f t="shared" si="228"/>
        <v>-0.67999999999999261</v>
      </c>
      <c r="AC221" s="53"/>
    </row>
    <row r="222" spans="1:29" x14ac:dyDescent="0.25">
      <c r="A222" s="53">
        <v>401013</v>
      </c>
      <c r="B222" s="89" t="s">
        <v>2516</v>
      </c>
      <c r="C222" s="53" t="s">
        <v>309</v>
      </c>
      <c r="D222" s="50" t="s">
        <v>2508</v>
      </c>
      <c r="E222" s="47">
        <f>VLOOKUP('2012 Accountability Database'!A218,Dems1112!$A$2:$G$1082,4)</f>
        <v>0.27</v>
      </c>
      <c r="F222" s="65" t="s">
        <v>2486</v>
      </c>
      <c r="G222" s="62"/>
      <c r="H222" s="13" t="str">
        <f>IF(V222&gt;94,"Met",IF(X222="--","n/a",IF(X222&gt;=0,"Met","Did Not Meet")))</f>
        <v>Met</v>
      </c>
      <c r="I222" s="13" t="str">
        <f>IF(V223&gt;94,"Met",IF(X223="--","n/a",IF(X223&gt;=0,"Met","Did Not Meet")))</f>
        <v>Did Not Meet</v>
      </c>
      <c r="J222" s="13"/>
      <c r="K222" s="13" t="str">
        <f>IF(Z222&gt;94,"Met",IF(AB222="--","n/a",IF(AB222&gt;=0,"Met","Did Not Meet")))</f>
        <v>Did Not Meet</v>
      </c>
      <c r="L222" s="13" t="str">
        <f>IF(Z223&gt;94,"Met",IF(AB223="--","n/a",IF(AB223&gt;=0,"Met","Did Not Meet")))</f>
        <v>Did Not Meet</v>
      </c>
      <c r="M222" s="5" t="s">
        <v>4</v>
      </c>
      <c r="N222" s="68" t="s">
        <v>2497</v>
      </c>
      <c r="O222" s="35"/>
      <c r="P222" s="44"/>
      <c r="Q222" s="108"/>
      <c r="R222" s="5" t="s">
        <v>6</v>
      </c>
      <c r="S222" s="5" t="s">
        <v>2</v>
      </c>
      <c r="T222" s="5" t="s">
        <v>3</v>
      </c>
      <c r="U222" s="5">
        <v>743</v>
      </c>
      <c r="V222" s="5">
        <v>94.48</v>
      </c>
      <c r="W222" s="5">
        <v>94.53</v>
      </c>
      <c r="X222" s="8">
        <f t="shared" si="227"/>
        <v>-4.9999999999997158E-2</v>
      </c>
      <c r="Y222" s="14">
        <v>706</v>
      </c>
      <c r="Z222" s="5">
        <v>91.78</v>
      </c>
      <c r="AA222" s="5">
        <v>92.36</v>
      </c>
      <c r="AB222" s="72">
        <f t="shared" si="228"/>
        <v>-0.57999999999999829</v>
      </c>
      <c r="AC222" s="53"/>
    </row>
    <row r="223" spans="1:29" x14ac:dyDescent="0.25">
      <c r="A223" s="53">
        <v>401013</v>
      </c>
      <c r="B223" s="89" t="s">
        <v>2516</v>
      </c>
      <c r="C223" s="53" t="s">
        <v>309</v>
      </c>
      <c r="D223" s="50" t="s">
        <v>974</v>
      </c>
      <c r="E223" s="47" t="str">
        <f>VLOOKUP('2012 Accountability Database'!A218,Dems1112!$A$2:$G$1082,5)</f>
        <v>5-6</v>
      </c>
      <c r="F223" s="65" t="s">
        <v>2487</v>
      </c>
      <c r="G223" s="62"/>
      <c r="H223" s="13" t="str">
        <f>IF(V224&gt;94,"Met",IF(X224="--","n/a",IF(X224&gt;=0,"Met","Did Not Meet")))</f>
        <v>Did Not Meet</v>
      </c>
      <c r="I223" s="13" t="str">
        <f>IF(V225&gt;94,"Met",IF(X225="--","n/a",IF(X225&gt;=0,"Met","Did Not Meet")))</f>
        <v>Did Not Meet</v>
      </c>
      <c r="J223" s="13"/>
      <c r="K223" s="13" t="str">
        <f>IF(Z224&gt;94,"Met",IF(AB224="--","n/a",IF(AB224&gt;=0,"Met","Did Not Meet")))</f>
        <v>Did Not Meet</v>
      </c>
      <c r="L223" s="13" t="str">
        <f>IF(Z225&gt;94,"Met",IF(AB225="--","n/a",IF(AB225&gt;=0,"Met","Did Not Meet")))</f>
        <v>Did Not Meet</v>
      </c>
      <c r="M223" s="1" t="s">
        <v>4</v>
      </c>
      <c r="N223" s="14"/>
      <c r="O223" s="35" t="s">
        <v>2506</v>
      </c>
      <c r="P223" s="83" t="str">
        <f t="shared" ref="P223" si="264">IF(P218="No"," ", IF(P220="No"," ",IF(P219="No", " ",IF(P221="No"," ","X"))))</f>
        <v xml:space="preserve"> </v>
      </c>
      <c r="Q223" s="108"/>
      <c r="R223" s="5" t="s">
        <v>6</v>
      </c>
      <c r="S223" s="1" t="s">
        <v>2</v>
      </c>
      <c r="T223" s="1" t="s">
        <v>7</v>
      </c>
      <c r="U223" s="5">
        <v>287</v>
      </c>
      <c r="V223" s="1">
        <v>88.5</v>
      </c>
      <c r="W223" s="1">
        <v>89.78</v>
      </c>
      <c r="X223" s="6">
        <f t="shared" si="227"/>
        <v>-1.2800000000000011</v>
      </c>
      <c r="Y223" s="14">
        <v>266</v>
      </c>
      <c r="Z223" s="1">
        <v>84.96</v>
      </c>
      <c r="AA223" s="1">
        <v>87.92</v>
      </c>
      <c r="AB223" s="72">
        <f t="shared" si="228"/>
        <v>-2.960000000000008</v>
      </c>
      <c r="AC223" s="53"/>
    </row>
    <row r="224" spans="1:29" ht="15.75" x14ac:dyDescent="0.25">
      <c r="A224" s="53">
        <v>401013</v>
      </c>
      <c r="B224" s="89" t="s">
        <v>2516</v>
      </c>
      <c r="C224" s="53" t="s">
        <v>309</v>
      </c>
      <c r="D224" s="50" t="s">
        <v>975</v>
      </c>
      <c r="E224" s="48" t="str">
        <f>VLOOKUP('2012 Accountability Database'!A218,Dems1112!$A$2:$G$1082,6)</f>
        <v>1 (Northwest AR)</v>
      </c>
      <c r="F224" s="66"/>
      <c r="G224" s="63" t="s">
        <v>2488</v>
      </c>
      <c r="H224" s="61" t="str">
        <f t="shared" ref="H224:I224" si="265">IF(H222="Met","Yes",IF(H223="Met","Yes","No"))</f>
        <v>Yes</v>
      </c>
      <c r="I224" s="61" t="str">
        <f t="shared" si="265"/>
        <v>No</v>
      </c>
      <c r="J224" s="55"/>
      <c r="K224" s="61" t="str">
        <f t="shared" ref="K224:L224" si="266">IF(K222="Met","Yes",IF(K223="Met","Yes","No"))</f>
        <v>No</v>
      </c>
      <c r="L224" s="61" t="str">
        <f t="shared" si="266"/>
        <v>No</v>
      </c>
      <c r="M224" s="1" t="s">
        <v>4</v>
      </c>
      <c r="N224" s="14"/>
      <c r="O224" s="35" t="s">
        <v>2505</v>
      </c>
      <c r="P224" s="83" t="str">
        <f t="shared" ref="P224" si="267">IF(P223="X"," ",IF(P225="X"," ","X"))</f>
        <v>X</v>
      </c>
      <c r="Q224" s="94" t="s">
        <v>2759</v>
      </c>
      <c r="R224" s="5" t="s">
        <v>6</v>
      </c>
      <c r="S224" s="1" t="s">
        <v>5</v>
      </c>
      <c r="T224" s="1" t="s">
        <v>3</v>
      </c>
      <c r="U224" s="5">
        <v>2139</v>
      </c>
      <c r="V224" s="1">
        <v>93.27</v>
      </c>
      <c r="W224" s="1">
        <v>94.53</v>
      </c>
      <c r="X224" s="6">
        <f t="shared" si="227"/>
        <v>-1.2600000000000051</v>
      </c>
      <c r="Y224" s="14">
        <v>2019</v>
      </c>
      <c r="Z224" s="1">
        <v>90.24</v>
      </c>
      <c r="AA224" s="1">
        <v>92.36</v>
      </c>
      <c r="AB224" s="72">
        <f t="shared" si="228"/>
        <v>-2.1200000000000045</v>
      </c>
      <c r="AC224" s="53"/>
    </row>
    <row r="225" spans="1:29" x14ac:dyDescent="0.25">
      <c r="A225" s="54">
        <v>401013</v>
      </c>
      <c r="B225" s="90" t="s">
        <v>2516</v>
      </c>
      <c r="C225" s="54" t="s">
        <v>309</v>
      </c>
      <c r="D225" s="4"/>
      <c r="E225" s="4"/>
      <c r="F225" s="67"/>
      <c r="G225" s="64"/>
      <c r="H225" s="43"/>
      <c r="I225" s="43"/>
      <c r="J225" s="43"/>
      <c r="K225" s="43"/>
      <c r="L225" s="43"/>
      <c r="M225" s="4" t="s">
        <v>4</v>
      </c>
      <c r="N225" s="15"/>
      <c r="O225" s="38" t="s">
        <v>2482</v>
      </c>
      <c r="P225" s="84" t="str">
        <f>IF(E219="Achieving School"," ","X")</f>
        <v xml:space="preserve"> </v>
      </c>
      <c r="Q225" s="91"/>
      <c r="R225" s="4" t="s">
        <v>6</v>
      </c>
      <c r="S225" s="4" t="s">
        <v>5</v>
      </c>
      <c r="T225" s="4" t="s">
        <v>7</v>
      </c>
      <c r="U225" s="4">
        <v>811</v>
      </c>
      <c r="V225" s="4">
        <v>86.93</v>
      </c>
      <c r="W225" s="4">
        <v>89.78</v>
      </c>
      <c r="X225" s="7">
        <f t="shared" si="227"/>
        <v>-2.8499999999999943</v>
      </c>
      <c r="Y225" s="15">
        <v>752</v>
      </c>
      <c r="Z225" s="4">
        <v>84.04</v>
      </c>
      <c r="AA225" s="4">
        <v>87.92</v>
      </c>
      <c r="AB225" s="73">
        <f t="shared" si="228"/>
        <v>-3.8799999999999955</v>
      </c>
      <c r="AC225" s="54"/>
    </row>
    <row r="226" spans="1:29" x14ac:dyDescent="0.25">
      <c r="A226" s="1">
        <v>401014</v>
      </c>
      <c r="B226" s="87" t="s">
        <v>2516</v>
      </c>
      <c r="C226" s="55" t="s">
        <v>310</v>
      </c>
      <c r="E226" s="42"/>
      <c r="F226" s="65" t="s">
        <v>2483</v>
      </c>
      <c r="G226" s="62"/>
      <c r="H226" s="37" t="str">
        <f>IF(V226&gt;94,"Met",IF(X226="--","n/a",IF(X226&gt;=0,"Met","Did Not Meet")))</f>
        <v>Met</v>
      </c>
      <c r="I226" s="37" t="str">
        <f>IF(V227&gt;94,"Met",IF(X227="--","n/a",IF(X227&gt;=0,"Met","Did Not Meet")))</f>
        <v>Did Not Meet</v>
      </c>
      <c r="K226" s="13" t="str">
        <f>IF(Z226&gt;94,"Met",IF(AB226="--","n/a",IF(AB226&gt;=0,"Met","Did Not Meet")))</f>
        <v>Met</v>
      </c>
      <c r="L226" s="13" t="str">
        <f>IF(Z227&gt;94,"Met",IF(AB227="--","n/a",IF(AB227&gt;=0,"Met","Did Not Meet")))</f>
        <v>Did Not Meet</v>
      </c>
      <c r="M226" s="5" t="s">
        <v>9</v>
      </c>
      <c r="N226" s="14" t="s">
        <v>2502</v>
      </c>
      <c r="O226" s="5"/>
      <c r="P226" s="44" t="str">
        <f t="shared" ref="P226" si="268">IF(H228="Yes",IF(I228="Yes","Yes","No"),"No")</f>
        <v>No</v>
      </c>
      <c r="Q226" s="93"/>
      <c r="R226" s="5" t="s">
        <v>1</v>
      </c>
      <c r="S226" s="5" t="s">
        <v>2</v>
      </c>
      <c r="T226" s="5" t="s">
        <v>3</v>
      </c>
      <c r="U226" s="5">
        <v>278</v>
      </c>
      <c r="V226" s="5">
        <v>85.61</v>
      </c>
      <c r="W226" s="5">
        <v>85.12</v>
      </c>
      <c r="X226" s="11">
        <f t="shared" si="227"/>
        <v>0.48999999999999488</v>
      </c>
      <c r="Y226" s="14">
        <v>132</v>
      </c>
      <c r="Z226" s="5">
        <v>91.67</v>
      </c>
      <c r="AA226" s="5">
        <v>90.47</v>
      </c>
      <c r="AB226" s="71">
        <f t="shared" si="228"/>
        <v>1.2000000000000028</v>
      </c>
      <c r="AC226" s="36"/>
    </row>
    <row r="227" spans="1:29" ht="15.75" x14ac:dyDescent="0.25">
      <c r="A227" s="53">
        <v>401014</v>
      </c>
      <c r="B227" s="89" t="s">
        <v>2516</v>
      </c>
      <c r="C227" s="53" t="s">
        <v>310</v>
      </c>
      <c r="D227" s="49" t="s">
        <v>2498</v>
      </c>
      <c r="E227" s="34" t="str">
        <f>M226</f>
        <v>Needs Improvement School</v>
      </c>
      <c r="F227" s="65" t="s">
        <v>2484</v>
      </c>
      <c r="G227" s="62"/>
      <c r="H227" s="13" t="str">
        <f>IF(V228&gt;94,"Met",IF(X228="--","n/a",IF(X228&gt;=0,"Met","Did Not Meet")))</f>
        <v>Did Not Meet</v>
      </c>
      <c r="I227" s="13" t="str">
        <f>IF(V229&gt;94,"Met",IF(X229="--","n/a",IF(X229&gt;=0,"Met","Did Not Meet")))</f>
        <v>Did Not Meet</v>
      </c>
      <c r="K227" s="13" t="str">
        <f>IF(Z228&gt;94,"Met",IF(AB228="--","n/a",IF(AB228&gt;=0,"Met","Did Not Meet")))</f>
        <v>Did Not Meet</v>
      </c>
      <c r="L227" s="13" t="str">
        <f>IF(Z229&gt;94,"Met",IF(AB229="--","n/a",IF(AB229&gt;=0,"Met","Did Not Meet")))</f>
        <v>Did Not Meet</v>
      </c>
      <c r="M227" s="5" t="s">
        <v>9</v>
      </c>
      <c r="N227" s="14" t="s">
        <v>2501</v>
      </c>
      <c r="O227" s="5"/>
      <c r="P227" s="44" t="str">
        <f t="shared" ref="P227" si="269">IF(K228="Yes",IF(L228="Yes","Yes","No"),"No")</f>
        <v>No</v>
      </c>
      <c r="Q227" s="94" t="s">
        <v>2759</v>
      </c>
      <c r="R227" s="5" t="s">
        <v>1</v>
      </c>
      <c r="S227" s="5" t="s">
        <v>2</v>
      </c>
      <c r="T227" s="5" t="s">
        <v>7</v>
      </c>
      <c r="U227" s="5">
        <v>121</v>
      </c>
      <c r="V227" s="5">
        <v>76.86</v>
      </c>
      <c r="W227" s="5">
        <v>78.14</v>
      </c>
      <c r="X227" s="8">
        <f t="shared" si="227"/>
        <v>-1.2800000000000011</v>
      </c>
      <c r="Y227" s="14">
        <v>55</v>
      </c>
      <c r="Z227" s="5">
        <v>85.45</v>
      </c>
      <c r="AA227" s="5">
        <v>91.67</v>
      </c>
      <c r="AB227" s="72">
        <f t="shared" si="228"/>
        <v>-6.2199999999999989</v>
      </c>
      <c r="AC227" s="53"/>
    </row>
    <row r="228" spans="1:29" ht="15" customHeight="1" x14ac:dyDescent="0.25">
      <c r="A228" s="53">
        <v>401014</v>
      </c>
      <c r="B228" s="89" t="s">
        <v>2516</v>
      </c>
      <c r="C228" s="53" t="s">
        <v>310</v>
      </c>
      <c r="D228" s="49" t="s">
        <v>2499</v>
      </c>
      <c r="E228" s="35" t="str">
        <f>VLOOKUP('2012 Accountability Database'!$A226,'2011 AYP'!A$2:B$1072,2)</f>
        <v xml:space="preserve"> MS (Met Standards)</v>
      </c>
      <c r="F228" s="66"/>
      <c r="G228" s="63" t="s">
        <v>2485</v>
      </c>
      <c r="H228" s="60" t="str">
        <f t="shared" ref="H228:I228" si="270">IF(H226="Met","Yes",IF(H227="Met","Yes","No"))</f>
        <v>Yes</v>
      </c>
      <c r="I228" s="60" t="str">
        <f t="shared" si="270"/>
        <v>No</v>
      </c>
      <c r="J228" s="42"/>
      <c r="K228" s="60" t="str">
        <f t="shared" ref="K228:L228" si="271">IF(K226="Met","Yes",IF(K227="Met","Yes","No"))</f>
        <v>Yes</v>
      </c>
      <c r="L228" s="60" t="str">
        <f t="shared" si="271"/>
        <v>No</v>
      </c>
      <c r="M228" s="1" t="s">
        <v>9</v>
      </c>
      <c r="N228" s="14" t="s">
        <v>2503</v>
      </c>
      <c r="O228" s="5"/>
      <c r="P228" s="44" t="str">
        <f t="shared" ref="P228" si="272">IF(H232="Yes",IF(I232="Yes","Yes","No"),"No")</f>
        <v>Yes</v>
      </c>
      <c r="Q228" s="108" t="s">
        <v>2758</v>
      </c>
      <c r="R228" s="5" t="s">
        <v>1</v>
      </c>
      <c r="S228" s="1" t="s">
        <v>5</v>
      </c>
      <c r="T228" s="1" t="s">
        <v>3</v>
      </c>
      <c r="U228" s="5">
        <v>796</v>
      </c>
      <c r="V228" s="1">
        <v>84.55</v>
      </c>
      <c r="W228" s="1">
        <v>85.12</v>
      </c>
      <c r="X228" s="6">
        <f t="shared" si="227"/>
        <v>-0.57000000000000739</v>
      </c>
      <c r="Y228" s="14">
        <v>378</v>
      </c>
      <c r="Z228" s="1">
        <v>88.1</v>
      </c>
      <c r="AA228" s="1">
        <v>90.47</v>
      </c>
      <c r="AB228" s="72">
        <f t="shared" si="228"/>
        <v>-2.3700000000000045</v>
      </c>
      <c r="AC228" s="53"/>
    </row>
    <row r="229" spans="1:29" x14ac:dyDescent="0.25">
      <c r="A229" s="53">
        <v>401014</v>
      </c>
      <c r="B229" s="89" t="s">
        <v>2516</v>
      </c>
      <c r="C229" s="53" t="s">
        <v>310</v>
      </c>
      <c r="D229" s="49" t="s">
        <v>2507</v>
      </c>
      <c r="E229" s="47">
        <f>VLOOKUP('2012 Accountability Database'!A226,Dems1112!$A$2:$G$1082,3)</f>
        <v>0.25</v>
      </c>
      <c r="F229" s="66"/>
      <c r="G229" s="52"/>
      <c r="M229" s="1" t="s">
        <v>9</v>
      </c>
      <c r="N229" s="14" t="s">
        <v>2504</v>
      </c>
      <c r="O229" s="5"/>
      <c r="P229" s="44" t="str">
        <f t="shared" ref="P229" si="273">IF(K232="Yes",IF(L232="Yes","Yes","No"),"No")</f>
        <v>No</v>
      </c>
      <c r="Q229" s="108"/>
      <c r="R229" s="5" t="s">
        <v>1</v>
      </c>
      <c r="S229" s="1" t="s">
        <v>5</v>
      </c>
      <c r="T229" s="1" t="s">
        <v>7</v>
      </c>
      <c r="U229" s="5">
        <v>366</v>
      </c>
      <c r="V229" s="1">
        <v>75.959999999999994</v>
      </c>
      <c r="W229" s="1">
        <v>78.14</v>
      </c>
      <c r="X229" s="6">
        <f t="shared" si="227"/>
        <v>-2.1800000000000068</v>
      </c>
      <c r="Y229" s="14">
        <v>169</v>
      </c>
      <c r="Z229" s="1">
        <v>85.21</v>
      </c>
      <c r="AA229" s="1">
        <v>91.67</v>
      </c>
      <c r="AB229" s="72">
        <f t="shared" si="228"/>
        <v>-6.460000000000008</v>
      </c>
      <c r="AC229" s="53"/>
    </row>
    <row r="230" spans="1:29" x14ac:dyDescent="0.25">
      <c r="A230" s="53">
        <v>401014</v>
      </c>
      <c r="B230" s="89" t="s">
        <v>2516</v>
      </c>
      <c r="C230" s="53" t="s">
        <v>310</v>
      </c>
      <c r="D230" s="50" t="s">
        <v>2508</v>
      </c>
      <c r="E230" s="47">
        <f>VLOOKUP('2012 Accountability Database'!A226,Dems1112!$A$2:$G$1082,4)</f>
        <v>0.37</v>
      </c>
      <c r="F230" s="65" t="s">
        <v>2486</v>
      </c>
      <c r="G230" s="62"/>
      <c r="H230" s="13" t="str">
        <f>IF(V230&gt;94,"Met",IF(X230="--","n/a",IF(X230&gt;=0,"Met","Did Not Meet")))</f>
        <v>Met</v>
      </c>
      <c r="I230" s="13" t="str">
        <f>IF(V231&gt;94,"Met",IF(X231="--","n/a",IF(X231&gt;=0,"Met","Did Not Meet")))</f>
        <v>Did Not Meet</v>
      </c>
      <c r="J230" s="13"/>
      <c r="K230" s="13" t="str">
        <f>IF(Z230&gt;94,"Met",IF(AB230="--","n/a",IF(AB230&gt;=0,"Met","Did Not Meet")))</f>
        <v>Did Not Meet</v>
      </c>
      <c r="L230" s="13" t="str">
        <f>IF(Z231&gt;94,"Met",IF(AB231="--","n/a",IF(AB231&gt;=0,"Met","Did Not Meet")))</f>
        <v>Did Not Meet</v>
      </c>
      <c r="M230" s="1" t="s">
        <v>9</v>
      </c>
      <c r="N230" s="68" t="s">
        <v>2497</v>
      </c>
      <c r="O230" s="35"/>
      <c r="P230" s="44"/>
      <c r="Q230" s="108"/>
      <c r="R230" s="5" t="s">
        <v>6</v>
      </c>
      <c r="S230" s="1" t="s">
        <v>2</v>
      </c>
      <c r="T230" s="1" t="s">
        <v>3</v>
      </c>
      <c r="U230" s="5">
        <v>278</v>
      </c>
      <c r="V230" s="1">
        <v>91.73</v>
      </c>
      <c r="W230" s="1">
        <v>91.36</v>
      </c>
      <c r="X230" s="9">
        <f t="shared" si="227"/>
        <v>0.37000000000000455</v>
      </c>
      <c r="Y230" s="14">
        <v>132</v>
      </c>
      <c r="Z230" s="1">
        <v>61.36</v>
      </c>
      <c r="AA230" s="1">
        <v>72.87</v>
      </c>
      <c r="AB230" s="72">
        <f t="shared" si="228"/>
        <v>-11.510000000000005</v>
      </c>
      <c r="AC230" s="53"/>
    </row>
    <row r="231" spans="1:29" x14ac:dyDescent="0.25">
      <c r="A231" s="53">
        <v>401014</v>
      </c>
      <c r="B231" s="89" t="s">
        <v>2516</v>
      </c>
      <c r="C231" s="53" t="s">
        <v>310</v>
      </c>
      <c r="D231" s="50" t="s">
        <v>974</v>
      </c>
      <c r="E231" s="47" t="str">
        <f>VLOOKUP('2012 Accountability Database'!A226,Dems1112!$A$2:$G$1082,5)</f>
        <v>K-4</v>
      </c>
      <c r="F231" s="65" t="s">
        <v>2487</v>
      </c>
      <c r="G231" s="62"/>
      <c r="H231" s="13" t="str">
        <f>IF(V232&gt;94,"Met",IF(X232="--","n/a",IF(X232&gt;=0,"Met","Did Not Meet")))</f>
        <v>Met</v>
      </c>
      <c r="I231" s="13" t="str">
        <f>IF(V233&gt;94,"Met",IF(X233="--","n/a",IF(X233&gt;=0,"Met","Did Not Meet")))</f>
        <v>Met</v>
      </c>
      <c r="J231" s="13"/>
      <c r="K231" s="13" t="str">
        <f>IF(Z232&gt;94,"Met",IF(AB232="--","n/a",IF(AB232&gt;=0,"Met","Did Not Meet")))</f>
        <v>Did Not Meet</v>
      </c>
      <c r="L231" s="13" t="str">
        <f>IF(Z233&gt;94,"Met",IF(AB233="--","n/a",IF(AB233&gt;=0,"Met","Did Not Meet")))</f>
        <v>Did Not Meet</v>
      </c>
      <c r="M231" s="1" t="s">
        <v>9</v>
      </c>
      <c r="N231" s="14"/>
      <c r="O231" s="35" t="s">
        <v>2506</v>
      </c>
      <c r="P231" s="83" t="str">
        <f t="shared" ref="P231" si="274">IF(P226="No"," ", IF(P228="No"," ",IF(P227="No", " ",IF(P229="No"," ","X"))))</f>
        <v xml:space="preserve"> </v>
      </c>
      <c r="Q231" s="108"/>
      <c r="R231" s="5" t="s">
        <v>6</v>
      </c>
      <c r="S231" s="1" t="s">
        <v>2</v>
      </c>
      <c r="T231" s="1" t="s">
        <v>7</v>
      </c>
      <c r="U231" s="5">
        <v>121</v>
      </c>
      <c r="V231" s="1">
        <v>84.3</v>
      </c>
      <c r="W231" s="1">
        <v>86.6</v>
      </c>
      <c r="X231" s="6">
        <f t="shared" si="227"/>
        <v>-2.2999999999999972</v>
      </c>
      <c r="Y231" s="14">
        <v>55</v>
      </c>
      <c r="Z231" s="1">
        <v>56.36</v>
      </c>
      <c r="AA231" s="1">
        <v>68.05</v>
      </c>
      <c r="AB231" s="72">
        <f t="shared" si="228"/>
        <v>-11.689999999999998</v>
      </c>
      <c r="AC231" s="53"/>
    </row>
    <row r="232" spans="1:29" ht="15.75" x14ac:dyDescent="0.25">
      <c r="A232" s="53">
        <v>401014</v>
      </c>
      <c r="B232" s="89" t="s">
        <v>2516</v>
      </c>
      <c r="C232" s="53" t="s">
        <v>310</v>
      </c>
      <c r="D232" s="50" t="s">
        <v>975</v>
      </c>
      <c r="E232" s="48" t="str">
        <f>VLOOKUP('2012 Accountability Database'!A226,Dems1112!$A$2:$G$1082,6)</f>
        <v>1 (Northwest AR)</v>
      </c>
      <c r="F232" s="66"/>
      <c r="G232" s="63" t="s">
        <v>2488</v>
      </c>
      <c r="H232" s="61" t="str">
        <f t="shared" ref="H232:I232" si="275">IF(H230="Met","Yes",IF(H231="Met","Yes","No"))</f>
        <v>Yes</v>
      </c>
      <c r="I232" s="61" t="str">
        <f t="shared" si="275"/>
        <v>Yes</v>
      </c>
      <c r="J232" s="55"/>
      <c r="K232" s="61" t="str">
        <f t="shared" ref="K232:L232" si="276">IF(K230="Met","Yes",IF(K231="Met","Yes","No"))</f>
        <v>No</v>
      </c>
      <c r="L232" s="61" t="str">
        <f t="shared" si="276"/>
        <v>No</v>
      </c>
      <c r="M232" s="1" t="s">
        <v>9</v>
      </c>
      <c r="N232" s="14"/>
      <c r="O232" s="35" t="s">
        <v>2505</v>
      </c>
      <c r="P232" s="83" t="str">
        <f t="shared" ref="P232" si="277">IF(P231="X"," ",IF(P233="X"," ","X"))</f>
        <v xml:space="preserve"> </v>
      </c>
      <c r="Q232" s="94" t="s">
        <v>2759</v>
      </c>
      <c r="R232" s="5" t="s">
        <v>6</v>
      </c>
      <c r="S232" s="1" t="s">
        <v>5</v>
      </c>
      <c r="T232" s="1" t="s">
        <v>3</v>
      </c>
      <c r="U232" s="5">
        <v>796</v>
      </c>
      <c r="V232" s="1">
        <v>91.96</v>
      </c>
      <c r="W232" s="1">
        <v>91.36</v>
      </c>
      <c r="X232" s="9">
        <f t="shared" si="227"/>
        <v>0.59999999999999432</v>
      </c>
      <c r="Y232" s="14">
        <v>378</v>
      </c>
      <c r="Z232" s="1">
        <v>69.58</v>
      </c>
      <c r="AA232" s="1">
        <v>72.87</v>
      </c>
      <c r="AB232" s="72">
        <f t="shared" si="228"/>
        <v>-3.2900000000000063</v>
      </c>
      <c r="AC232" s="53"/>
    </row>
    <row r="233" spans="1:29" x14ac:dyDescent="0.25">
      <c r="A233" s="54">
        <v>401014</v>
      </c>
      <c r="B233" s="90" t="s">
        <v>2516</v>
      </c>
      <c r="C233" s="54" t="s">
        <v>310</v>
      </c>
      <c r="D233" s="4"/>
      <c r="E233" s="4"/>
      <c r="F233" s="67"/>
      <c r="G233" s="64"/>
      <c r="H233" s="43"/>
      <c r="I233" s="43"/>
      <c r="J233" s="43"/>
      <c r="K233" s="43"/>
      <c r="L233" s="43"/>
      <c r="M233" s="4" t="s">
        <v>9</v>
      </c>
      <c r="N233" s="15"/>
      <c r="O233" s="38" t="s">
        <v>2482</v>
      </c>
      <c r="P233" s="84" t="str">
        <f>IF(E227="Achieving School"," ","X")</f>
        <v>X</v>
      </c>
      <c r="Q233" s="91"/>
      <c r="R233" s="4" t="s">
        <v>6</v>
      </c>
      <c r="S233" s="4" t="s">
        <v>5</v>
      </c>
      <c r="T233" s="4" t="s">
        <v>7</v>
      </c>
      <c r="U233" s="4">
        <v>366</v>
      </c>
      <c r="V233" s="4">
        <v>87.16</v>
      </c>
      <c r="W233" s="4">
        <v>86.6</v>
      </c>
      <c r="X233" s="10">
        <f t="shared" si="227"/>
        <v>0.56000000000000227</v>
      </c>
      <c r="Y233" s="15">
        <v>169</v>
      </c>
      <c r="Z233" s="4">
        <v>66.27</v>
      </c>
      <c r="AA233" s="4">
        <v>68.05</v>
      </c>
      <c r="AB233" s="73">
        <f t="shared" si="228"/>
        <v>-1.7800000000000011</v>
      </c>
      <c r="AC233" s="54"/>
    </row>
    <row r="234" spans="1:29" x14ac:dyDescent="0.25">
      <c r="A234" s="1">
        <v>401015</v>
      </c>
      <c r="B234" s="87" t="s">
        <v>2516</v>
      </c>
      <c r="C234" s="55" t="s">
        <v>311</v>
      </c>
      <c r="E234" s="42"/>
      <c r="F234" s="65" t="s">
        <v>2483</v>
      </c>
      <c r="G234" s="62"/>
      <c r="H234" s="37" t="str">
        <f>IF(V234&gt;94,"Met",IF(X234="--","n/a",IF(X234&gt;=0,"Met","Did Not Meet")))</f>
        <v>Met</v>
      </c>
      <c r="I234" s="37" t="str">
        <f>IF(V235&gt;94,"Met",IF(X235="--","n/a",IF(X235&gt;=0,"Met","Did Not Meet")))</f>
        <v>Met</v>
      </c>
      <c r="K234" s="13" t="str">
        <f>IF(Z234&gt;94,"Met",IF(AB234="--","n/a",IF(AB234&gt;=0,"Met","Did Not Meet")))</f>
        <v>Met</v>
      </c>
      <c r="L234" s="13" t="str">
        <f>IF(Z235&gt;94,"Met",IF(AB235="--","n/a",IF(AB235&gt;=0,"Met","Did Not Meet")))</f>
        <v>Met</v>
      </c>
      <c r="M234" s="5" t="s">
        <v>4</v>
      </c>
      <c r="N234" s="14" t="s">
        <v>2502</v>
      </c>
      <c r="O234" s="5"/>
      <c r="P234" s="44" t="str">
        <f t="shared" ref="P234" si="278">IF(H236="Yes",IF(I236="Yes","Yes","No"),"No")</f>
        <v>Yes</v>
      </c>
      <c r="Q234" s="93"/>
      <c r="R234" s="5" t="s">
        <v>1</v>
      </c>
      <c r="S234" s="5" t="s">
        <v>2</v>
      </c>
      <c r="T234" s="5" t="s">
        <v>3</v>
      </c>
      <c r="U234" s="5">
        <v>272</v>
      </c>
      <c r="V234" s="5">
        <v>91.18</v>
      </c>
      <c r="W234" s="5">
        <v>88.5</v>
      </c>
      <c r="X234" s="11">
        <f t="shared" si="227"/>
        <v>2.6800000000000068</v>
      </c>
      <c r="Y234" s="14">
        <v>122</v>
      </c>
      <c r="Z234" s="5">
        <v>90.98</v>
      </c>
      <c r="AA234" s="5">
        <v>85.08</v>
      </c>
      <c r="AB234" s="71">
        <f t="shared" si="228"/>
        <v>5.9000000000000057</v>
      </c>
      <c r="AC234" s="36"/>
    </row>
    <row r="235" spans="1:29" ht="15.75" x14ac:dyDescent="0.25">
      <c r="A235" s="53">
        <v>401015</v>
      </c>
      <c r="B235" s="89" t="s">
        <v>2516</v>
      </c>
      <c r="C235" s="53" t="s">
        <v>311</v>
      </c>
      <c r="D235" s="49" t="s">
        <v>2498</v>
      </c>
      <c r="E235" s="34" t="str">
        <f>M234</f>
        <v>Achieving School</v>
      </c>
      <c r="F235" s="65" t="s">
        <v>2484</v>
      </c>
      <c r="G235" s="62"/>
      <c r="H235" s="13" t="str">
        <f>IF(V236&gt;94,"Met",IF(X236="--","n/a",IF(X236&gt;=0,"Met","Did Not Meet")))</f>
        <v>Met</v>
      </c>
      <c r="I235" s="13" t="str">
        <f>IF(V237&gt;94,"Met",IF(X237="--","n/a",IF(X237&gt;=0,"Met","Did Not Meet")))</f>
        <v>Did Not Meet</v>
      </c>
      <c r="K235" s="13" t="str">
        <f>IF(Z236&gt;94,"Met",IF(AB236="--","n/a",IF(AB236&gt;=0,"Met","Did Not Meet")))</f>
        <v>Met</v>
      </c>
      <c r="L235" s="13" t="str">
        <f>IF(Z237&gt;94,"Met",IF(AB237="--","n/a",IF(AB237&gt;=0,"Met","Did Not Meet")))</f>
        <v>Met</v>
      </c>
      <c r="M235" s="5" t="s">
        <v>4</v>
      </c>
      <c r="N235" s="14" t="s">
        <v>2501</v>
      </c>
      <c r="O235" s="5"/>
      <c r="P235" s="44" t="str">
        <f t="shared" ref="P235" si="279">IF(K236="Yes",IF(L236="Yes","Yes","No"),"No")</f>
        <v>Yes</v>
      </c>
      <c r="Q235" s="94" t="s">
        <v>2759</v>
      </c>
      <c r="R235" s="5" t="s">
        <v>1</v>
      </c>
      <c r="S235" s="5" t="s">
        <v>2</v>
      </c>
      <c r="T235" s="5" t="s">
        <v>7</v>
      </c>
      <c r="U235" s="5">
        <v>96</v>
      </c>
      <c r="V235" s="5">
        <v>82.29</v>
      </c>
      <c r="W235" s="5">
        <v>80.28</v>
      </c>
      <c r="X235" s="11">
        <f t="shared" si="227"/>
        <v>2.0100000000000051</v>
      </c>
      <c r="Y235" s="14">
        <v>40</v>
      </c>
      <c r="Z235" s="5">
        <v>90</v>
      </c>
      <c r="AA235" s="5">
        <v>75.989999999999995</v>
      </c>
      <c r="AB235" s="71">
        <f t="shared" si="228"/>
        <v>14.010000000000005</v>
      </c>
      <c r="AC235" s="53"/>
    </row>
    <row r="236" spans="1:29" ht="15" customHeight="1" x14ac:dyDescent="0.25">
      <c r="A236" s="53">
        <v>401015</v>
      </c>
      <c r="B236" s="89" t="s">
        <v>2516</v>
      </c>
      <c r="C236" s="53" t="s">
        <v>311</v>
      </c>
      <c r="D236" s="49" t="s">
        <v>2499</v>
      </c>
      <c r="E236" s="35" t="str">
        <f>VLOOKUP('2012 Accountability Database'!$A234,'2011 AYP'!A$2:B$1072,2)</f>
        <v xml:space="preserve"> MS (Met Standards)</v>
      </c>
      <c r="F236" s="66"/>
      <c r="G236" s="63" t="s">
        <v>2485</v>
      </c>
      <c r="H236" s="60" t="str">
        <f t="shared" ref="H236:I236" si="280">IF(H234="Met","Yes",IF(H235="Met","Yes","No"))</f>
        <v>Yes</v>
      </c>
      <c r="I236" s="60" t="str">
        <f t="shared" si="280"/>
        <v>Yes</v>
      </c>
      <c r="J236" s="42"/>
      <c r="K236" s="60" t="str">
        <f t="shared" ref="K236:L236" si="281">IF(K234="Met","Yes",IF(K235="Met","Yes","No"))</f>
        <v>Yes</v>
      </c>
      <c r="L236" s="60" t="str">
        <f t="shared" si="281"/>
        <v>Yes</v>
      </c>
      <c r="M236" s="1" t="s">
        <v>4</v>
      </c>
      <c r="N236" s="14" t="s">
        <v>2503</v>
      </c>
      <c r="O236" s="5"/>
      <c r="P236" s="44" t="str">
        <f t="shared" ref="P236" si="282">IF(H240="Yes",IF(I240="Yes","Yes","No"),"No")</f>
        <v>Yes</v>
      </c>
      <c r="Q236" s="108" t="s">
        <v>2758</v>
      </c>
      <c r="R236" s="5" t="s">
        <v>1</v>
      </c>
      <c r="S236" s="1" t="s">
        <v>5</v>
      </c>
      <c r="T236" s="1" t="s">
        <v>3</v>
      </c>
      <c r="U236" s="5">
        <v>798</v>
      </c>
      <c r="V236" s="1">
        <v>88.97</v>
      </c>
      <c r="W236" s="1">
        <v>88.5</v>
      </c>
      <c r="X236" s="9">
        <f t="shared" si="227"/>
        <v>0.46999999999999886</v>
      </c>
      <c r="Y236" s="14">
        <v>359</v>
      </c>
      <c r="Z236" s="1">
        <v>87.47</v>
      </c>
      <c r="AA236" s="1">
        <v>85.08</v>
      </c>
      <c r="AB236" s="71">
        <f t="shared" si="228"/>
        <v>2.3900000000000006</v>
      </c>
      <c r="AC236" s="53"/>
    </row>
    <row r="237" spans="1:29" x14ac:dyDescent="0.25">
      <c r="A237" s="53">
        <v>401015</v>
      </c>
      <c r="B237" s="89" t="s">
        <v>2516</v>
      </c>
      <c r="C237" s="53" t="s">
        <v>311</v>
      </c>
      <c r="D237" s="49" t="s">
        <v>2507</v>
      </c>
      <c r="E237" s="47">
        <f>VLOOKUP('2012 Accountability Database'!A234,Dems1112!$A$2:$G$1082,3)</f>
        <v>0.09</v>
      </c>
      <c r="F237" s="66"/>
      <c r="G237" s="52"/>
      <c r="M237" s="1" t="s">
        <v>4</v>
      </c>
      <c r="N237" s="14" t="s">
        <v>2504</v>
      </c>
      <c r="O237" s="5"/>
      <c r="P237" s="44" t="str">
        <f t="shared" ref="P237" si="283">IF(K240="Yes",IF(L240="Yes","Yes","No"),"No")</f>
        <v>Yes</v>
      </c>
      <c r="Q237" s="108"/>
      <c r="R237" s="5" t="s">
        <v>1</v>
      </c>
      <c r="S237" s="1" t="s">
        <v>5</v>
      </c>
      <c r="T237" s="1" t="s">
        <v>7</v>
      </c>
      <c r="U237" s="5">
        <v>277</v>
      </c>
      <c r="V237" s="1">
        <v>80.14</v>
      </c>
      <c r="W237" s="1">
        <v>80.28</v>
      </c>
      <c r="X237" s="6">
        <f t="shared" si="227"/>
        <v>-0.14000000000000057</v>
      </c>
      <c r="Y237" s="14">
        <v>117</v>
      </c>
      <c r="Z237" s="1">
        <v>82.91</v>
      </c>
      <c r="AA237" s="1">
        <v>75.989999999999995</v>
      </c>
      <c r="AB237" s="71">
        <f t="shared" si="228"/>
        <v>6.9200000000000017</v>
      </c>
      <c r="AC237" s="53"/>
    </row>
    <row r="238" spans="1:29" x14ac:dyDescent="0.25">
      <c r="A238" s="53">
        <v>401015</v>
      </c>
      <c r="B238" s="89" t="s">
        <v>2516</v>
      </c>
      <c r="C238" s="53" t="s">
        <v>311</v>
      </c>
      <c r="D238" s="50" t="s">
        <v>2508</v>
      </c>
      <c r="E238" s="47">
        <f>VLOOKUP('2012 Accountability Database'!A234,Dems1112!$A$2:$G$1082,4)</f>
        <v>0.28000000000000003</v>
      </c>
      <c r="F238" s="65" t="s">
        <v>2486</v>
      </c>
      <c r="G238" s="62"/>
      <c r="H238" s="13" t="str">
        <f>IF(V238&gt;94,"Met",IF(X238="--","n/a",IF(X238&gt;=0,"Met","Did Not Meet")))</f>
        <v>Met</v>
      </c>
      <c r="I238" s="13" t="str">
        <f>IF(V239&gt;94,"Met",IF(X239="--","n/a",IF(X239&gt;=0,"Met","Did Not Meet")))</f>
        <v>Met</v>
      </c>
      <c r="J238" s="13"/>
      <c r="K238" s="13" t="str">
        <f>IF(Z238&gt;94,"Met",IF(AB238="--","n/a",IF(AB238&gt;=0,"Met","Did Not Meet")))</f>
        <v>Did Not Meet</v>
      </c>
      <c r="L238" s="13" t="str">
        <f>IF(Z239&gt;94,"Met",IF(AB239="--","n/a",IF(AB239&gt;=0,"Met","Did Not Meet")))</f>
        <v>Did Not Meet</v>
      </c>
      <c r="M238" s="1" t="s">
        <v>4</v>
      </c>
      <c r="N238" s="68" t="s">
        <v>2497</v>
      </c>
      <c r="O238" s="35"/>
      <c r="P238" s="44"/>
      <c r="Q238" s="108"/>
      <c r="R238" s="5" t="s">
        <v>6</v>
      </c>
      <c r="S238" s="1" t="s">
        <v>2</v>
      </c>
      <c r="T238" s="1" t="s">
        <v>3</v>
      </c>
      <c r="U238" s="5">
        <v>272</v>
      </c>
      <c r="V238" s="1">
        <v>95.59</v>
      </c>
      <c r="W238" s="1">
        <v>93.91</v>
      </c>
      <c r="X238" s="9">
        <f t="shared" si="227"/>
        <v>1.6800000000000068</v>
      </c>
      <c r="Y238" s="14">
        <v>122</v>
      </c>
      <c r="Z238" s="1">
        <v>63.11</v>
      </c>
      <c r="AA238" s="1">
        <v>68.73</v>
      </c>
      <c r="AB238" s="72">
        <f t="shared" si="228"/>
        <v>-5.6200000000000045</v>
      </c>
      <c r="AC238" s="53"/>
    </row>
    <row r="239" spans="1:29" x14ac:dyDescent="0.25">
      <c r="A239" s="53">
        <v>401015</v>
      </c>
      <c r="B239" s="89" t="s">
        <v>2516</v>
      </c>
      <c r="C239" s="53" t="s">
        <v>311</v>
      </c>
      <c r="D239" s="50" t="s">
        <v>974</v>
      </c>
      <c r="E239" s="47" t="str">
        <f>VLOOKUP('2012 Accountability Database'!A234,Dems1112!$A$2:$G$1082,5)</f>
        <v>K-4</v>
      </c>
      <c r="F239" s="65" t="s">
        <v>2487</v>
      </c>
      <c r="G239" s="62"/>
      <c r="H239" s="13" t="str">
        <f>IF(V240&gt;94,"Met",IF(X240="--","n/a",IF(X240&gt;=0,"Met","Did Not Meet")))</f>
        <v>Met</v>
      </c>
      <c r="I239" s="13" t="str">
        <f>IF(V241&gt;94,"Met",IF(X241="--","n/a",IF(X241&gt;=0,"Met","Did Not Meet")))</f>
        <v>Met</v>
      </c>
      <c r="J239" s="13"/>
      <c r="K239" s="13" t="str">
        <f>IF(Z240&gt;94,"Met",IF(AB240="--","n/a",IF(AB240&gt;=0,"Met","Did Not Meet")))</f>
        <v>Met</v>
      </c>
      <c r="L239" s="13" t="str">
        <f>IF(Z241&gt;94,"Met",IF(AB241="--","n/a",IF(AB241&gt;=0,"Met","Did Not Meet")))</f>
        <v>Met</v>
      </c>
      <c r="M239" s="1" t="s">
        <v>4</v>
      </c>
      <c r="N239" s="14"/>
      <c r="O239" s="35" t="s">
        <v>2506</v>
      </c>
      <c r="P239" s="83" t="str">
        <f t="shared" ref="P239" si="284">IF(P234="No"," ", IF(P236="No"," ",IF(P235="No", " ",IF(P237="No"," ","X"))))</f>
        <v>X</v>
      </c>
      <c r="Q239" s="108"/>
      <c r="R239" s="5" t="s">
        <v>6</v>
      </c>
      <c r="S239" s="1" t="s">
        <v>2</v>
      </c>
      <c r="T239" s="1" t="s">
        <v>7</v>
      </c>
      <c r="U239" s="5">
        <v>96</v>
      </c>
      <c r="V239" s="1">
        <v>89.58</v>
      </c>
      <c r="W239" s="1">
        <v>88.18</v>
      </c>
      <c r="X239" s="9">
        <f t="shared" si="227"/>
        <v>1.3999999999999915</v>
      </c>
      <c r="Y239" s="14">
        <v>40</v>
      </c>
      <c r="Z239" s="1">
        <v>50</v>
      </c>
      <c r="AA239" s="1">
        <v>62.89</v>
      </c>
      <c r="AB239" s="72">
        <f t="shared" si="228"/>
        <v>-12.89</v>
      </c>
      <c r="AC239" s="53"/>
    </row>
    <row r="240" spans="1:29" ht="15.75" x14ac:dyDescent="0.25">
      <c r="A240" s="53">
        <v>401015</v>
      </c>
      <c r="B240" s="89" t="s">
        <v>2516</v>
      </c>
      <c r="C240" s="53" t="s">
        <v>311</v>
      </c>
      <c r="D240" s="50" t="s">
        <v>975</v>
      </c>
      <c r="E240" s="48" t="str">
        <f>VLOOKUP('2012 Accountability Database'!A234,Dems1112!$A$2:$G$1082,6)</f>
        <v>1 (Northwest AR)</v>
      </c>
      <c r="F240" s="66"/>
      <c r="G240" s="63" t="s">
        <v>2488</v>
      </c>
      <c r="H240" s="61" t="str">
        <f t="shared" ref="H240:I240" si="285">IF(H238="Met","Yes",IF(H239="Met","Yes","No"))</f>
        <v>Yes</v>
      </c>
      <c r="I240" s="61" t="str">
        <f t="shared" si="285"/>
        <v>Yes</v>
      </c>
      <c r="J240" s="55"/>
      <c r="K240" s="61" t="str">
        <f t="shared" ref="K240:L240" si="286">IF(K238="Met","Yes",IF(K239="Met","Yes","No"))</f>
        <v>Yes</v>
      </c>
      <c r="L240" s="61" t="str">
        <f t="shared" si="286"/>
        <v>Yes</v>
      </c>
      <c r="M240" s="5" t="s">
        <v>4</v>
      </c>
      <c r="N240" s="14"/>
      <c r="O240" s="35" t="s">
        <v>2505</v>
      </c>
      <c r="P240" s="83" t="str">
        <f t="shared" ref="P240" si="287">IF(P239="X"," ",IF(P241="X"," ","X"))</f>
        <v xml:space="preserve"> </v>
      </c>
      <c r="Q240" s="94" t="s">
        <v>2759</v>
      </c>
      <c r="R240" s="5" t="s">
        <v>6</v>
      </c>
      <c r="S240" s="5" t="s">
        <v>5</v>
      </c>
      <c r="T240" s="5" t="s">
        <v>3</v>
      </c>
      <c r="U240" s="5">
        <v>798</v>
      </c>
      <c r="V240" s="5">
        <v>94.99</v>
      </c>
      <c r="W240" s="5">
        <v>93.91</v>
      </c>
      <c r="X240" s="11">
        <f t="shared" si="227"/>
        <v>1.0799999999999983</v>
      </c>
      <c r="Y240" s="14">
        <v>359</v>
      </c>
      <c r="Z240" s="5">
        <v>69.08</v>
      </c>
      <c r="AA240" s="5">
        <v>68.73</v>
      </c>
      <c r="AB240" s="71">
        <f t="shared" si="228"/>
        <v>0.34999999999999432</v>
      </c>
      <c r="AC240" s="53"/>
    </row>
    <row r="241" spans="1:29" x14ac:dyDescent="0.25">
      <c r="A241" s="54">
        <v>401015</v>
      </c>
      <c r="B241" s="90" t="s">
        <v>2516</v>
      </c>
      <c r="C241" s="54" t="s">
        <v>311</v>
      </c>
      <c r="D241" s="4"/>
      <c r="E241" s="4"/>
      <c r="F241" s="67"/>
      <c r="G241" s="64"/>
      <c r="H241" s="43"/>
      <c r="I241" s="43"/>
      <c r="J241" s="43"/>
      <c r="K241" s="43"/>
      <c r="L241" s="43"/>
      <c r="M241" s="4" t="s">
        <v>4</v>
      </c>
      <c r="N241" s="15"/>
      <c r="O241" s="38" t="s">
        <v>2482</v>
      </c>
      <c r="P241" s="84" t="str">
        <f>IF(E235="Achieving School"," ","X")</f>
        <v xml:space="preserve"> </v>
      </c>
      <c r="Q241" s="91"/>
      <c r="R241" s="4" t="s">
        <v>6</v>
      </c>
      <c r="S241" s="4" t="s">
        <v>5</v>
      </c>
      <c r="T241" s="4" t="s">
        <v>7</v>
      </c>
      <c r="U241" s="4">
        <v>277</v>
      </c>
      <c r="V241" s="4">
        <v>89.53</v>
      </c>
      <c r="W241" s="4">
        <v>88.18</v>
      </c>
      <c r="X241" s="10">
        <f t="shared" si="227"/>
        <v>1.3499999999999943</v>
      </c>
      <c r="Y241" s="15">
        <v>117</v>
      </c>
      <c r="Z241" s="4">
        <v>63.25</v>
      </c>
      <c r="AA241" s="4">
        <v>62.89</v>
      </c>
      <c r="AB241" s="74">
        <f t="shared" si="228"/>
        <v>0.35999999999999943</v>
      </c>
      <c r="AC241" s="54"/>
    </row>
    <row r="242" spans="1:29" x14ac:dyDescent="0.25">
      <c r="A242" s="1">
        <v>402008</v>
      </c>
      <c r="B242" s="87" t="s">
        <v>2517</v>
      </c>
      <c r="C242" s="55" t="s">
        <v>409</v>
      </c>
      <c r="E242" s="42"/>
      <c r="F242" s="65" t="s">
        <v>2483</v>
      </c>
      <c r="G242" s="62"/>
      <c r="H242" s="37" t="str">
        <f>IF(V242&gt;94,"Met",IF(X242="--","n/a",IF(X242&gt;=0,"Met","Did Not Meet")))</f>
        <v>Met</v>
      </c>
      <c r="I242" s="37" t="str">
        <f>IF(V243&gt;94,"Met",IF(X243="--","n/a",IF(X243&gt;=0,"Met","Did Not Meet")))</f>
        <v>Did Not Meet</v>
      </c>
      <c r="K242" s="13" t="str">
        <f>IF(Z242&gt;94,"Met",IF(AB242="--","n/a",IF(AB242&gt;=0,"Met","Did Not Meet")))</f>
        <v>Met</v>
      </c>
      <c r="L242" s="13" t="str">
        <f>IF(Z243&gt;94,"Met",IF(AB243="--","n/a",IF(AB243&gt;=0,"Met","Did Not Meet")))</f>
        <v>Met</v>
      </c>
      <c r="M242" s="1" t="s">
        <v>9</v>
      </c>
      <c r="N242" s="14" t="s">
        <v>2502</v>
      </c>
      <c r="O242" s="5"/>
      <c r="P242" s="44" t="str">
        <f t="shared" ref="P242" si="288">IF(H244="Yes",IF(I244="Yes","Yes","No"),"No")</f>
        <v>No</v>
      </c>
      <c r="Q242" s="93"/>
      <c r="R242" s="5" t="s">
        <v>1</v>
      </c>
      <c r="S242" s="1" t="s">
        <v>2</v>
      </c>
      <c r="T242" s="1" t="s">
        <v>3</v>
      </c>
      <c r="U242" s="5">
        <v>154</v>
      </c>
      <c r="V242" s="1">
        <v>66.88</v>
      </c>
      <c r="W242" s="1">
        <v>66.05</v>
      </c>
      <c r="X242" s="9">
        <f t="shared" si="227"/>
        <v>0.82999999999999829</v>
      </c>
      <c r="Y242" s="14">
        <v>99</v>
      </c>
      <c r="Z242" s="1">
        <v>80.81</v>
      </c>
      <c r="AA242" s="1">
        <v>78.37</v>
      </c>
      <c r="AB242" s="71">
        <f t="shared" si="228"/>
        <v>2.4399999999999977</v>
      </c>
      <c r="AC242" s="36"/>
    </row>
    <row r="243" spans="1:29" ht="15.75" x14ac:dyDescent="0.25">
      <c r="A243" s="53">
        <v>402008</v>
      </c>
      <c r="B243" s="89" t="s">
        <v>2517</v>
      </c>
      <c r="C243" s="53" t="s">
        <v>409</v>
      </c>
      <c r="D243" s="49" t="s">
        <v>2498</v>
      </c>
      <c r="E243" s="34" t="str">
        <f>M242</f>
        <v>Needs Improvement School</v>
      </c>
      <c r="F243" s="65" t="s">
        <v>2484</v>
      </c>
      <c r="G243" s="62"/>
      <c r="H243" s="13" t="str">
        <f>IF(V244&gt;94,"Met",IF(X244="--","n/a",IF(X244&gt;=0,"Met","Did Not Meet")))</f>
        <v>Did Not Meet</v>
      </c>
      <c r="I243" s="13" t="str">
        <f>IF(V245&gt;94,"Met",IF(X245="--","n/a",IF(X245&gt;=0,"Met","Did Not Meet")))</f>
        <v>Did Not Meet</v>
      </c>
      <c r="K243" s="13" t="str">
        <f>IF(Z244&gt;94,"Met",IF(AB244="--","n/a",IF(AB244&gt;=0,"Met","Did Not Meet")))</f>
        <v>Met</v>
      </c>
      <c r="L243" s="13" t="str">
        <f>IF(Z245&gt;94,"Met",IF(AB245="--","n/a",IF(AB245&gt;=0,"Met","Did Not Meet")))</f>
        <v>Met</v>
      </c>
      <c r="M243" s="1" t="s">
        <v>9</v>
      </c>
      <c r="N243" s="14" t="s">
        <v>2501</v>
      </c>
      <c r="O243" s="5"/>
      <c r="P243" s="44" t="str">
        <f t="shared" ref="P243" si="289">IF(K244="Yes",IF(L244="Yes","Yes","No"),"No")</f>
        <v>Yes</v>
      </c>
      <c r="Q243" s="94" t="s">
        <v>2759</v>
      </c>
      <c r="R243" s="5" t="s">
        <v>1</v>
      </c>
      <c r="S243" s="1" t="s">
        <v>2</v>
      </c>
      <c r="T243" s="1" t="s">
        <v>7</v>
      </c>
      <c r="U243" s="5">
        <v>123</v>
      </c>
      <c r="V243" s="1">
        <v>63.41</v>
      </c>
      <c r="W243" s="1">
        <v>64.31</v>
      </c>
      <c r="X243" s="6">
        <f t="shared" si="227"/>
        <v>-0.90000000000000568</v>
      </c>
      <c r="Y243" s="14">
        <v>78</v>
      </c>
      <c r="Z243" s="1">
        <v>80.77</v>
      </c>
      <c r="AA243" s="1">
        <v>75.87</v>
      </c>
      <c r="AB243" s="71">
        <f t="shared" si="228"/>
        <v>4.8999999999999915</v>
      </c>
      <c r="AC243" s="53"/>
    </row>
    <row r="244" spans="1:29" ht="15" customHeight="1" x14ac:dyDescent="0.25">
      <c r="A244" s="53">
        <v>402008</v>
      </c>
      <c r="B244" s="89" t="s">
        <v>2517</v>
      </c>
      <c r="C244" s="53" t="s">
        <v>409</v>
      </c>
      <c r="D244" s="49" t="s">
        <v>2499</v>
      </c>
      <c r="E244" s="35" t="str">
        <f>VLOOKUP('2012 Accountability Database'!$A242,'2011 AYP'!A$2:B$1072,2)</f>
        <v>SI_3 (School Improvement Year 3)</v>
      </c>
      <c r="F244" s="66"/>
      <c r="G244" s="63" t="s">
        <v>2485</v>
      </c>
      <c r="H244" s="60" t="str">
        <f t="shared" ref="H244:I244" si="290">IF(H242="Met","Yes",IF(H243="Met","Yes","No"))</f>
        <v>Yes</v>
      </c>
      <c r="I244" s="60" t="str">
        <f t="shared" si="290"/>
        <v>No</v>
      </c>
      <c r="J244" s="42"/>
      <c r="K244" s="60" t="str">
        <f t="shared" ref="K244:L244" si="291">IF(K242="Met","Yes",IF(K243="Met","Yes","No"))</f>
        <v>Yes</v>
      </c>
      <c r="L244" s="60" t="str">
        <f t="shared" si="291"/>
        <v>Yes</v>
      </c>
      <c r="M244" s="1" t="s">
        <v>9</v>
      </c>
      <c r="N244" s="14" t="s">
        <v>2503</v>
      </c>
      <c r="O244" s="5"/>
      <c r="P244" s="44" t="str">
        <f t="shared" ref="P244" si="292">IF(H248="Yes",IF(I248="Yes","Yes","No"),"No")</f>
        <v>No</v>
      </c>
      <c r="Q244" s="108" t="s">
        <v>2758</v>
      </c>
      <c r="R244" s="5" t="s">
        <v>1</v>
      </c>
      <c r="S244" s="1" t="s">
        <v>5</v>
      </c>
      <c r="T244" s="1" t="s">
        <v>3</v>
      </c>
      <c r="U244" s="5">
        <v>385</v>
      </c>
      <c r="V244" s="1">
        <v>65.709999999999994</v>
      </c>
      <c r="W244" s="1">
        <v>66.05</v>
      </c>
      <c r="X244" s="6">
        <f t="shared" si="227"/>
        <v>-0.34000000000000341</v>
      </c>
      <c r="Y244" s="14">
        <v>237</v>
      </c>
      <c r="Z244" s="1">
        <v>80.59</v>
      </c>
      <c r="AA244" s="1">
        <v>78.37</v>
      </c>
      <c r="AB244" s="71">
        <f t="shared" si="228"/>
        <v>2.2199999999999989</v>
      </c>
      <c r="AC244" s="53"/>
    </row>
    <row r="245" spans="1:29" x14ac:dyDescent="0.25">
      <c r="A245" s="53">
        <v>402008</v>
      </c>
      <c r="B245" s="89" t="s">
        <v>2517</v>
      </c>
      <c r="C245" s="53" t="s">
        <v>409</v>
      </c>
      <c r="D245" s="49" t="s">
        <v>2507</v>
      </c>
      <c r="E245" s="47">
        <f>VLOOKUP('2012 Accountability Database'!A242,Dems1112!$A$2:$G$1082,3)</f>
        <v>0.44</v>
      </c>
      <c r="F245" s="66"/>
      <c r="G245" s="52"/>
      <c r="M245" s="1" t="s">
        <v>9</v>
      </c>
      <c r="N245" s="14" t="s">
        <v>2504</v>
      </c>
      <c r="O245" s="5"/>
      <c r="P245" s="44" t="str">
        <f t="shared" ref="P245" si="293">IF(K248="Yes",IF(L248="Yes","Yes","No"),"No")</f>
        <v>No</v>
      </c>
      <c r="Q245" s="108"/>
      <c r="R245" s="5" t="s">
        <v>1</v>
      </c>
      <c r="S245" s="1" t="s">
        <v>5</v>
      </c>
      <c r="T245" s="1" t="s">
        <v>7</v>
      </c>
      <c r="U245" s="5">
        <v>319</v>
      </c>
      <c r="V245" s="1">
        <v>63.01</v>
      </c>
      <c r="W245" s="1">
        <v>64.31</v>
      </c>
      <c r="X245" s="6">
        <f t="shared" si="227"/>
        <v>-1.3000000000000043</v>
      </c>
      <c r="Y245" s="14">
        <v>197</v>
      </c>
      <c r="Z245" s="1">
        <v>79.19</v>
      </c>
      <c r="AA245" s="1">
        <v>75.87</v>
      </c>
      <c r="AB245" s="71">
        <f t="shared" si="228"/>
        <v>3.3199999999999932</v>
      </c>
      <c r="AC245" s="53"/>
    </row>
    <row r="246" spans="1:29" x14ac:dyDescent="0.25">
      <c r="A246" s="53">
        <v>402008</v>
      </c>
      <c r="B246" s="89" t="s">
        <v>2517</v>
      </c>
      <c r="C246" s="53" t="s">
        <v>409</v>
      </c>
      <c r="D246" s="50" t="s">
        <v>2508</v>
      </c>
      <c r="E246" s="47">
        <f>VLOOKUP('2012 Accountability Database'!A242,Dems1112!$A$2:$G$1082,4)</f>
        <v>0.84</v>
      </c>
      <c r="F246" s="65" t="s">
        <v>2486</v>
      </c>
      <c r="G246" s="62"/>
      <c r="H246" s="13" t="str">
        <f>IF(V246&gt;94,"Met",IF(X246="--","n/a",IF(X246&gt;=0,"Met","Did Not Meet")))</f>
        <v>Did Not Meet</v>
      </c>
      <c r="I246" s="13" t="str">
        <f>IF(V247&gt;94,"Met",IF(X247="--","n/a",IF(X247&gt;=0,"Met","Did Not Meet")))</f>
        <v>Did Not Meet</v>
      </c>
      <c r="J246" s="13"/>
      <c r="K246" s="13" t="str">
        <f>IF(Z246&gt;94,"Met",IF(AB246="--","n/a",IF(AB246&gt;=0,"Met","Did Not Meet")))</f>
        <v>Did Not Meet</v>
      </c>
      <c r="L246" s="13" t="str">
        <f>IF(Z247&gt;94,"Met",IF(AB247="--","n/a",IF(AB247&gt;=0,"Met","Did Not Meet")))</f>
        <v>Did Not Meet</v>
      </c>
      <c r="M246" s="1" t="s">
        <v>9</v>
      </c>
      <c r="N246" s="68" t="s">
        <v>2497</v>
      </c>
      <c r="O246" s="35"/>
      <c r="P246" s="44"/>
      <c r="Q246" s="108"/>
      <c r="R246" s="5" t="s">
        <v>6</v>
      </c>
      <c r="S246" s="1" t="s">
        <v>2</v>
      </c>
      <c r="T246" s="1" t="s">
        <v>3</v>
      </c>
      <c r="U246" s="5">
        <v>154</v>
      </c>
      <c r="V246" s="1">
        <v>54.55</v>
      </c>
      <c r="W246" s="1">
        <v>72.16</v>
      </c>
      <c r="X246" s="6">
        <f t="shared" si="227"/>
        <v>-17.61</v>
      </c>
      <c r="Y246" s="14">
        <v>99</v>
      </c>
      <c r="Z246" s="1">
        <v>31.31</v>
      </c>
      <c r="AA246" s="1">
        <v>55.72</v>
      </c>
      <c r="AB246" s="72">
        <f t="shared" si="228"/>
        <v>-24.41</v>
      </c>
      <c r="AC246" s="53"/>
    </row>
    <row r="247" spans="1:29" x14ac:dyDescent="0.25">
      <c r="A247" s="53">
        <v>402008</v>
      </c>
      <c r="B247" s="89" t="s">
        <v>2517</v>
      </c>
      <c r="C247" s="53" t="s">
        <v>409</v>
      </c>
      <c r="D247" s="50" t="s">
        <v>974</v>
      </c>
      <c r="E247" s="47" t="str">
        <f>VLOOKUP('2012 Accountability Database'!A242,Dems1112!$A$2:$G$1082,5)</f>
        <v>P-6</v>
      </c>
      <c r="F247" s="65" t="s">
        <v>2487</v>
      </c>
      <c r="G247" s="62"/>
      <c r="H247" s="13" t="str">
        <f>IF(V248&gt;94,"Met",IF(X248="--","n/a",IF(X248&gt;=0,"Met","Did Not Meet")))</f>
        <v>Did Not Meet</v>
      </c>
      <c r="I247" s="13" t="str">
        <f>IF(V249&gt;94,"Met",IF(X249="--","n/a",IF(X249&gt;=0,"Met","Did Not Meet")))</f>
        <v>Did Not Meet</v>
      </c>
      <c r="J247" s="13"/>
      <c r="K247" s="13" t="str">
        <f>IF(Z248&gt;94,"Met",IF(AB248="--","n/a",IF(AB248&gt;=0,"Met","Did Not Meet")))</f>
        <v>Did Not Meet</v>
      </c>
      <c r="L247" s="13" t="str">
        <f>IF(Z249&gt;94,"Met",IF(AB249="--","n/a",IF(AB249&gt;=0,"Met","Did Not Meet")))</f>
        <v>Did Not Meet</v>
      </c>
      <c r="M247" s="5" t="s">
        <v>9</v>
      </c>
      <c r="N247" s="14"/>
      <c r="O247" s="35" t="s">
        <v>2506</v>
      </c>
      <c r="P247" s="83" t="str">
        <f t="shared" ref="P247" si="294">IF(P242="No"," ", IF(P244="No"," ",IF(P243="No", " ",IF(P245="No"," ","X"))))</f>
        <v xml:space="preserve"> </v>
      </c>
      <c r="Q247" s="108"/>
      <c r="R247" s="5" t="s">
        <v>6</v>
      </c>
      <c r="S247" s="5" t="s">
        <v>2</v>
      </c>
      <c r="T247" s="5" t="s">
        <v>7</v>
      </c>
      <c r="U247" s="5">
        <v>123</v>
      </c>
      <c r="V247" s="5">
        <v>47.15</v>
      </c>
      <c r="W247" s="5">
        <v>70.8</v>
      </c>
      <c r="X247" s="8">
        <f t="shared" si="227"/>
        <v>-23.65</v>
      </c>
      <c r="Y247" s="14">
        <v>78</v>
      </c>
      <c r="Z247" s="5">
        <v>26.92</v>
      </c>
      <c r="AA247" s="5">
        <v>52.96</v>
      </c>
      <c r="AB247" s="72">
        <f t="shared" si="228"/>
        <v>-26.04</v>
      </c>
      <c r="AC247" s="53"/>
    </row>
    <row r="248" spans="1:29" ht="15.75" x14ac:dyDescent="0.25">
      <c r="A248" s="53">
        <v>402008</v>
      </c>
      <c r="B248" s="89" t="s">
        <v>2517</v>
      </c>
      <c r="C248" s="53" t="s">
        <v>409</v>
      </c>
      <c r="D248" s="50" t="s">
        <v>975</v>
      </c>
      <c r="E248" s="48" t="str">
        <f>VLOOKUP('2012 Accountability Database'!A242,Dems1112!$A$2:$G$1082,6)</f>
        <v>1 (Northwest AR)</v>
      </c>
      <c r="F248" s="66"/>
      <c r="G248" s="63" t="s">
        <v>2488</v>
      </c>
      <c r="H248" s="61" t="str">
        <f t="shared" ref="H248:I248" si="295">IF(H246="Met","Yes",IF(H247="Met","Yes","No"))</f>
        <v>No</v>
      </c>
      <c r="I248" s="61" t="str">
        <f t="shared" si="295"/>
        <v>No</v>
      </c>
      <c r="J248" s="55"/>
      <c r="K248" s="61" t="str">
        <f t="shared" ref="K248:L248" si="296">IF(K246="Met","Yes",IF(K247="Met","Yes","No"))</f>
        <v>No</v>
      </c>
      <c r="L248" s="61" t="str">
        <f t="shared" si="296"/>
        <v>No</v>
      </c>
      <c r="M248" s="1" t="s">
        <v>9</v>
      </c>
      <c r="N248" s="14"/>
      <c r="O248" s="35" t="s">
        <v>2505</v>
      </c>
      <c r="P248" s="83" t="str">
        <f t="shared" ref="P248" si="297">IF(P247="X"," ",IF(P249="X"," ","X"))</f>
        <v xml:space="preserve"> </v>
      </c>
      <c r="Q248" s="94" t="s">
        <v>2759</v>
      </c>
      <c r="R248" s="5" t="s">
        <v>6</v>
      </c>
      <c r="S248" s="1" t="s">
        <v>5</v>
      </c>
      <c r="T248" s="1" t="s">
        <v>3</v>
      </c>
      <c r="U248" s="5">
        <v>385</v>
      </c>
      <c r="V248" s="1">
        <v>63.9</v>
      </c>
      <c r="W248" s="1">
        <v>72.16</v>
      </c>
      <c r="X248" s="6">
        <f t="shared" si="227"/>
        <v>-8.259999999999998</v>
      </c>
      <c r="Y248" s="14">
        <v>237</v>
      </c>
      <c r="Z248" s="1">
        <v>46.84</v>
      </c>
      <c r="AA248" s="1">
        <v>55.72</v>
      </c>
      <c r="AB248" s="72">
        <f t="shared" si="228"/>
        <v>-8.8799999999999955</v>
      </c>
      <c r="AC248" s="53"/>
    </row>
    <row r="249" spans="1:29" x14ac:dyDescent="0.25">
      <c r="A249" s="54">
        <v>402008</v>
      </c>
      <c r="B249" s="90" t="s">
        <v>2517</v>
      </c>
      <c r="C249" s="54" t="s">
        <v>409</v>
      </c>
      <c r="D249" s="4"/>
      <c r="E249" s="4"/>
      <c r="F249" s="67"/>
      <c r="G249" s="64"/>
      <c r="H249" s="43"/>
      <c r="I249" s="43"/>
      <c r="J249" s="43"/>
      <c r="K249" s="43"/>
      <c r="L249" s="43"/>
      <c r="M249" s="4" t="s">
        <v>9</v>
      </c>
      <c r="N249" s="15"/>
      <c r="O249" s="38" t="s">
        <v>2482</v>
      </c>
      <c r="P249" s="84" t="str">
        <f>IF(E243="Achieving School"," ","X")</f>
        <v>X</v>
      </c>
      <c r="Q249" s="91"/>
      <c r="R249" s="4" t="s">
        <v>6</v>
      </c>
      <c r="S249" s="4" t="s">
        <v>5</v>
      </c>
      <c r="T249" s="4" t="s">
        <v>7</v>
      </c>
      <c r="U249" s="4">
        <v>319</v>
      </c>
      <c r="V249" s="4">
        <v>59.87</v>
      </c>
      <c r="W249" s="4">
        <v>70.8</v>
      </c>
      <c r="X249" s="7">
        <f t="shared" si="227"/>
        <v>-10.93</v>
      </c>
      <c r="Y249" s="15">
        <v>197</v>
      </c>
      <c r="Z249" s="4">
        <v>43.65</v>
      </c>
      <c r="AA249" s="4">
        <v>52.96</v>
      </c>
      <c r="AB249" s="73">
        <f t="shared" si="228"/>
        <v>-9.3100000000000023</v>
      </c>
      <c r="AC249" s="54"/>
    </row>
    <row r="250" spans="1:29" x14ac:dyDescent="0.25">
      <c r="A250" s="1">
        <v>403013</v>
      </c>
      <c r="B250" s="87" t="s">
        <v>2518</v>
      </c>
      <c r="C250" s="55" t="s">
        <v>502</v>
      </c>
      <c r="E250" s="42"/>
      <c r="F250" s="65" t="s">
        <v>2483</v>
      </c>
      <c r="G250" s="62"/>
      <c r="H250" s="37" t="str">
        <f>IF(V250&gt;94,"Met",IF(X250="--","n/a",IF(X250&gt;=0,"Met","Did Not Meet")))</f>
        <v>Met</v>
      </c>
      <c r="I250" s="37" t="str">
        <f>IF(V251&gt;94,"Met",IF(X251="--","n/a",IF(X251&gt;=0,"Met","Did Not Meet")))</f>
        <v>Met</v>
      </c>
      <c r="K250" s="13" t="str">
        <f>IF(Z250&gt;94,"Met",IF(AB250="--","n/a",IF(AB250&gt;=0,"Met","Did Not Meet")))</f>
        <v>Met</v>
      </c>
      <c r="L250" s="13" t="str">
        <f>IF(Z251&gt;94,"Met",IF(AB251="--","n/a",IF(AB251&gt;=0,"Met","Did Not Meet")))</f>
        <v>Met</v>
      </c>
      <c r="M250" s="1" t="s">
        <v>4</v>
      </c>
      <c r="N250" s="14" t="s">
        <v>2502</v>
      </c>
      <c r="O250" s="5"/>
      <c r="P250" s="44" t="str">
        <f t="shared" ref="P250" si="298">IF(H252="Yes",IF(I252="Yes","Yes","No"),"No")</f>
        <v>Yes</v>
      </c>
      <c r="Q250" s="93"/>
      <c r="R250" s="5" t="s">
        <v>1</v>
      </c>
      <c r="S250" s="1" t="s">
        <v>2</v>
      </c>
      <c r="T250" s="1" t="s">
        <v>3</v>
      </c>
      <c r="U250" s="5">
        <v>320</v>
      </c>
      <c r="V250" s="1">
        <v>85</v>
      </c>
      <c r="W250" s="1">
        <v>80.81</v>
      </c>
      <c r="X250" s="9">
        <f t="shared" si="227"/>
        <v>4.1899999999999977</v>
      </c>
      <c r="Y250" s="14">
        <v>222</v>
      </c>
      <c r="Z250" s="1">
        <v>90.54</v>
      </c>
      <c r="AA250" s="1">
        <v>84.35</v>
      </c>
      <c r="AB250" s="71">
        <f t="shared" si="228"/>
        <v>6.1900000000000119</v>
      </c>
      <c r="AC250" s="36"/>
    </row>
    <row r="251" spans="1:29" ht="15.75" x14ac:dyDescent="0.25">
      <c r="A251" s="53">
        <v>403013</v>
      </c>
      <c r="B251" s="89" t="s">
        <v>2518</v>
      </c>
      <c r="C251" s="53" t="s">
        <v>502</v>
      </c>
      <c r="D251" s="49" t="s">
        <v>2498</v>
      </c>
      <c r="E251" s="34" t="str">
        <f>M250</f>
        <v>Achieving School</v>
      </c>
      <c r="F251" s="65" t="s">
        <v>2484</v>
      </c>
      <c r="G251" s="62"/>
      <c r="H251" s="13" t="str">
        <f>IF(V252&gt;94,"Met",IF(X252="--","n/a",IF(X252&gt;=0,"Met","Did Not Meet")))</f>
        <v>Did Not Meet</v>
      </c>
      <c r="I251" s="13" t="str">
        <f>IF(V253&gt;94,"Met",IF(X253="--","n/a",IF(X253&gt;=0,"Met","Did Not Meet")))</f>
        <v>Did Not Meet</v>
      </c>
      <c r="K251" s="13" t="str">
        <f>IF(Z252&gt;94,"Met",IF(AB252="--","n/a",IF(AB252&gt;=0,"Met","Did Not Meet")))</f>
        <v>Did Not Meet</v>
      </c>
      <c r="L251" s="13" t="str">
        <f>IF(Z253&gt;94,"Met",IF(AB253="--","n/a",IF(AB253&gt;=0,"Met","Did Not Meet")))</f>
        <v>Did Not Meet</v>
      </c>
      <c r="M251" s="1" t="s">
        <v>4</v>
      </c>
      <c r="N251" s="14" t="s">
        <v>2501</v>
      </c>
      <c r="O251" s="5"/>
      <c r="P251" s="44" t="str">
        <f t="shared" ref="P251" si="299">IF(K252="Yes",IF(L252="Yes","Yes","No"),"No")</f>
        <v>Yes</v>
      </c>
      <c r="Q251" s="94" t="s">
        <v>2759</v>
      </c>
      <c r="R251" s="5" t="s">
        <v>1</v>
      </c>
      <c r="S251" s="1" t="s">
        <v>2</v>
      </c>
      <c r="T251" s="1" t="s">
        <v>7</v>
      </c>
      <c r="U251" s="5">
        <v>221</v>
      </c>
      <c r="V251" s="1">
        <v>80.09</v>
      </c>
      <c r="W251" s="1">
        <v>75.28</v>
      </c>
      <c r="X251" s="9">
        <f t="shared" si="227"/>
        <v>4.8100000000000023</v>
      </c>
      <c r="Y251" s="14">
        <v>155</v>
      </c>
      <c r="Z251" s="1">
        <v>87.1</v>
      </c>
      <c r="AA251" s="1">
        <v>82.04</v>
      </c>
      <c r="AB251" s="71">
        <f t="shared" si="228"/>
        <v>5.0599999999999881</v>
      </c>
      <c r="AC251" s="53"/>
    </row>
    <row r="252" spans="1:29" ht="15" customHeight="1" x14ac:dyDescent="0.25">
      <c r="A252" s="53">
        <v>403013</v>
      </c>
      <c r="B252" s="89" t="s">
        <v>2518</v>
      </c>
      <c r="C252" s="53" t="s">
        <v>502</v>
      </c>
      <c r="D252" s="49" t="s">
        <v>2499</v>
      </c>
      <c r="E252" s="35" t="str">
        <f>VLOOKUP('2012 Accountability Database'!$A250,'2011 AYP'!A$2:B$1072,2)</f>
        <v>SI_1 (School Improvement Year 1)</v>
      </c>
      <c r="F252" s="66"/>
      <c r="G252" s="63" t="s">
        <v>2485</v>
      </c>
      <c r="H252" s="60" t="str">
        <f t="shared" ref="H252:I252" si="300">IF(H250="Met","Yes",IF(H251="Met","Yes","No"))</f>
        <v>Yes</v>
      </c>
      <c r="I252" s="60" t="str">
        <f t="shared" si="300"/>
        <v>Yes</v>
      </c>
      <c r="J252" s="42"/>
      <c r="K252" s="60" t="str">
        <f t="shared" ref="K252:L252" si="301">IF(K250="Met","Yes",IF(K251="Met","Yes","No"))</f>
        <v>Yes</v>
      </c>
      <c r="L252" s="60" t="str">
        <f t="shared" si="301"/>
        <v>Yes</v>
      </c>
      <c r="M252" s="1" t="s">
        <v>4</v>
      </c>
      <c r="N252" s="14" t="s">
        <v>2503</v>
      </c>
      <c r="O252" s="5"/>
      <c r="P252" s="44" t="str">
        <f t="shared" ref="P252" si="302">IF(H256="Yes",IF(I256="Yes","Yes","No"),"No")</f>
        <v>Yes</v>
      </c>
      <c r="Q252" s="108" t="s">
        <v>2758</v>
      </c>
      <c r="R252" s="5" t="s">
        <v>1</v>
      </c>
      <c r="S252" s="1" t="s">
        <v>5</v>
      </c>
      <c r="T252" s="1" t="s">
        <v>3</v>
      </c>
      <c r="U252" s="5">
        <v>992</v>
      </c>
      <c r="V252" s="1">
        <v>78.02</v>
      </c>
      <c r="W252" s="1">
        <v>80.81</v>
      </c>
      <c r="X252" s="6">
        <f t="shared" si="227"/>
        <v>-2.7900000000000063</v>
      </c>
      <c r="Y252" s="14">
        <v>625</v>
      </c>
      <c r="Z252" s="1">
        <v>83.04</v>
      </c>
      <c r="AA252" s="1">
        <v>84.35</v>
      </c>
      <c r="AB252" s="72">
        <f t="shared" si="228"/>
        <v>-1.3099999999999881</v>
      </c>
      <c r="AC252" s="53"/>
    </row>
    <row r="253" spans="1:29" x14ac:dyDescent="0.25">
      <c r="A253" s="53">
        <v>403013</v>
      </c>
      <c r="B253" s="89" t="s">
        <v>2518</v>
      </c>
      <c r="C253" s="53" t="s">
        <v>502</v>
      </c>
      <c r="D253" s="49" t="s">
        <v>2507</v>
      </c>
      <c r="E253" s="47">
        <f>VLOOKUP('2012 Accountability Database'!A250,Dems1112!$A$2:$G$1082,3)</f>
        <v>0.26</v>
      </c>
      <c r="F253" s="66"/>
      <c r="G253" s="52"/>
      <c r="M253" s="1" t="s">
        <v>4</v>
      </c>
      <c r="N253" s="14" t="s">
        <v>2504</v>
      </c>
      <c r="O253" s="5"/>
      <c r="P253" s="44" t="str">
        <f t="shared" ref="P253" si="303">IF(K256="Yes",IF(L256="Yes","Yes","No"),"No")</f>
        <v>No</v>
      </c>
      <c r="Q253" s="108"/>
      <c r="R253" s="5" t="s">
        <v>1</v>
      </c>
      <c r="S253" s="1" t="s">
        <v>5</v>
      </c>
      <c r="T253" s="1" t="s">
        <v>7</v>
      </c>
      <c r="U253" s="5">
        <v>691</v>
      </c>
      <c r="V253" s="1">
        <v>71.489999999999995</v>
      </c>
      <c r="W253" s="1">
        <v>75.28</v>
      </c>
      <c r="X253" s="6">
        <f t="shared" si="227"/>
        <v>-3.7900000000000063</v>
      </c>
      <c r="Y253" s="14">
        <v>439</v>
      </c>
      <c r="Z253" s="1">
        <v>78.59</v>
      </c>
      <c r="AA253" s="1">
        <v>82.04</v>
      </c>
      <c r="AB253" s="72">
        <f t="shared" si="228"/>
        <v>-3.4500000000000028</v>
      </c>
      <c r="AC253" s="53"/>
    </row>
    <row r="254" spans="1:29" x14ac:dyDescent="0.25">
      <c r="A254" s="53">
        <v>403013</v>
      </c>
      <c r="B254" s="89" t="s">
        <v>2518</v>
      </c>
      <c r="C254" s="53" t="s">
        <v>502</v>
      </c>
      <c r="D254" s="50" t="s">
        <v>2508</v>
      </c>
      <c r="E254" s="47">
        <f>VLOOKUP('2012 Accountability Database'!A250,Dems1112!$A$2:$G$1082,4)</f>
        <v>0.66</v>
      </c>
      <c r="F254" s="65" t="s">
        <v>2486</v>
      </c>
      <c r="G254" s="62"/>
      <c r="H254" s="13" t="str">
        <f>IF(V254&gt;94,"Met",IF(X254="--","n/a",IF(X254&gt;=0,"Met","Did Not Meet")))</f>
        <v>Met</v>
      </c>
      <c r="I254" s="13" t="str">
        <f>IF(V255&gt;94,"Met",IF(X255="--","n/a",IF(X255&gt;=0,"Met","Did Not Meet")))</f>
        <v>Met</v>
      </c>
      <c r="J254" s="13"/>
      <c r="K254" s="13" t="str">
        <f>IF(Z254&gt;94,"Met",IF(AB254="--","n/a",IF(AB254&gt;=0,"Met","Did Not Meet")))</f>
        <v>Met</v>
      </c>
      <c r="L254" s="13" t="str">
        <f>IF(Z255&gt;94,"Met",IF(AB255="--","n/a",IF(AB255&gt;=0,"Met","Did Not Meet")))</f>
        <v>Did Not Meet</v>
      </c>
      <c r="M254" s="1" t="s">
        <v>4</v>
      </c>
      <c r="N254" s="68" t="s">
        <v>2497</v>
      </c>
      <c r="O254" s="35"/>
      <c r="P254" s="44"/>
      <c r="Q254" s="108"/>
      <c r="R254" s="5" t="s">
        <v>6</v>
      </c>
      <c r="S254" s="1" t="s">
        <v>2</v>
      </c>
      <c r="T254" s="1" t="s">
        <v>3</v>
      </c>
      <c r="U254" s="5">
        <v>320</v>
      </c>
      <c r="V254" s="1">
        <v>84.69</v>
      </c>
      <c r="W254" s="1">
        <v>79.989999999999995</v>
      </c>
      <c r="X254" s="9">
        <f t="shared" si="227"/>
        <v>4.7000000000000028</v>
      </c>
      <c r="Y254" s="14">
        <v>222</v>
      </c>
      <c r="Z254" s="1">
        <v>59.01</v>
      </c>
      <c r="AA254" s="1">
        <v>58.86</v>
      </c>
      <c r="AB254" s="71">
        <f t="shared" si="228"/>
        <v>0.14999999999999858</v>
      </c>
      <c r="AC254" s="53"/>
    </row>
    <row r="255" spans="1:29" x14ac:dyDescent="0.25">
      <c r="A255" s="53">
        <v>403013</v>
      </c>
      <c r="B255" s="89" t="s">
        <v>2518</v>
      </c>
      <c r="C255" s="53" t="s">
        <v>502</v>
      </c>
      <c r="D255" s="50" t="s">
        <v>974</v>
      </c>
      <c r="E255" s="47" t="str">
        <f>VLOOKUP('2012 Accountability Database'!A250,Dems1112!$A$2:$G$1082,5)</f>
        <v>3-5</v>
      </c>
      <c r="F255" s="65" t="s">
        <v>2487</v>
      </c>
      <c r="G255" s="62"/>
      <c r="H255" s="13" t="str">
        <f>IF(V256&gt;94,"Met",IF(X256="--","n/a",IF(X256&gt;=0,"Met","Did Not Meet")))</f>
        <v>Met</v>
      </c>
      <c r="I255" s="13" t="str">
        <f>IF(V257&gt;94,"Met",IF(X257="--","n/a",IF(X257&gt;=0,"Met","Did Not Meet")))</f>
        <v>Did Not Meet</v>
      </c>
      <c r="J255" s="13"/>
      <c r="K255" s="13" t="str">
        <f>IF(Z256&gt;94,"Met",IF(AB256="--","n/a",IF(AB256&gt;=0,"Met","Did Not Meet")))</f>
        <v>Did Not Meet</v>
      </c>
      <c r="L255" s="13" t="str">
        <f>IF(Z257&gt;94,"Met",IF(AB257="--","n/a",IF(AB257&gt;=0,"Met","Did Not Meet")))</f>
        <v>Did Not Meet</v>
      </c>
      <c r="M255" s="1" t="s">
        <v>4</v>
      </c>
      <c r="N255" s="14"/>
      <c r="O255" s="35" t="s">
        <v>2506</v>
      </c>
      <c r="P255" s="83" t="str">
        <f t="shared" ref="P255" si="304">IF(P250="No"," ", IF(P252="No"," ",IF(P251="No", " ",IF(P253="No"," ","X"))))</f>
        <v xml:space="preserve"> </v>
      </c>
      <c r="Q255" s="108"/>
      <c r="R255" s="5" t="s">
        <v>6</v>
      </c>
      <c r="S255" s="1" t="s">
        <v>2</v>
      </c>
      <c r="T255" s="1" t="s">
        <v>7</v>
      </c>
      <c r="U255" s="5">
        <v>221</v>
      </c>
      <c r="V255" s="1">
        <v>81.45</v>
      </c>
      <c r="W255" s="1">
        <v>75.650000000000006</v>
      </c>
      <c r="X255" s="9">
        <f t="shared" si="227"/>
        <v>5.7999999999999972</v>
      </c>
      <c r="Y255" s="14">
        <v>155</v>
      </c>
      <c r="Z255" s="1">
        <v>56.13</v>
      </c>
      <c r="AA255" s="1">
        <v>57.88</v>
      </c>
      <c r="AB255" s="72">
        <f t="shared" si="228"/>
        <v>-1.75</v>
      </c>
      <c r="AC255" s="53"/>
    </row>
    <row r="256" spans="1:29" ht="15.75" x14ac:dyDescent="0.25">
      <c r="A256" s="53">
        <v>403013</v>
      </c>
      <c r="B256" s="89" t="s">
        <v>2518</v>
      </c>
      <c r="C256" s="53" t="s">
        <v>502</v>
      </c>
      <c r="D256" s="50" t="s">
        <v>975</v>
      </c>
      <c r="E256" s="48" t="str">
        <f>VLOOKUP('2012 Accountability Database'!A250,Dems1112!$A$2:$G$1082,6)</f>
        <v>1 (Northwest AR)</v>
      </c>
      <c r="F256" s="66"/>
      <c r="G256" s="63" t="s">
        <v>2488</v>
      </c>
      <c r="H256" s="61" t="str">
        <f t="shared" ref="H256:I256" si="305">IF(H254="Met","Yes",IF(H255="Met","Yes","No"))</f>
        <v>Yes</v>
      </c>
      <c r="I256" s="61" t="str">
        <f t="shared" si="305"/>
        <v>Yes</v>
      </c>
      <c r="J256" s="55"/>
      <c r="K256" s="61" t="str">
        <f t="shared" ref="K256:L256" si="306">IF(K254="Met","Yes",IF(K255="Met","Yes","No"))</f>
        <v>Yes</v>
      </c>
      <c r="L256" s="61" t="str">
        <f t="shared" si="306"/>
        <v>No</v>
      </c>
      <c r="M256" s="1" t="s">
        <v>4</v>
      </c>
      <c r="N256" s="14"/>
      <c r="O256" s="35" t="s">
        <v>2505</v>
      </c>
      <c r="P256" s="83" t="str">
        <f t="shared" ref="P256" si="307">IF(P255="X"," ",IF(P257="X"," ","X"))</f>
        <v>X</v>
      </c>
      <c r="Q256" s="94" t="s">
        <v>2759</v>
      </c>
      <c r="R256" s="5" t="s">
        <v>6</v>
      </c>
      <c r="S256" s="1" t="s">
        <v>5</v>
      </c>
      <c r="T256" s="1" t="s">
        <v>3</v>
      </c>
      <c r="U256" s="5">
        <v>992</v>
      </c>
      <c r="V256" s="1">
        <v>80.040000000000006</v>
      </c>
      <c r="W256" s="1">
        <v>79.989999999999995</v>
      </c>
      <c r="X256" s="9">
        <f t="shared" si="227"/>
        <v>5.0000000000011369E-2</v>
      </c>
      <c r="Y256" s="14">
        <v>626</v>
      </c>
      <c r="Z256" s="1">
        <v>56.87</v>
      </c>
      <c r="AA256" s="1">
        <v>58.86</v>
      </c>
      <c r="AB256" s="72">
        <f t="shared" si="228"/>
        <v>-1.990000000000002</v>
      </c>
      <c r="AC256" s="53"/>
    </row>
    <row r="257" spans="1:29" x14ac:dyDescent="0.25">
      <c r="A257" s="54">
        <v>403013</v>
      </c>
      <c r="B257" s="90" t="s">
        <v>2518</v>
      </c>
      <c r="C257" s="54" t="s">
        <v>502</v>
      </c>
      <c r="D257" s="4"/>
      <c r="E257" s="4"/>
      <c r="F257" s="67"/>
      <c r="G257" s="64"/>
      <c r="H257" s="43"/>
      <c r="I257" s="43"/>
      <c r="J257" s="43"/>
      <c r="K257" s="43"/>
      <c r="L257" s="43"/>
      <c r="M257" s="4" t="s">
        <v>4</v>
      </c>
      <c r="N257" s="15"/>
      <c r="O257" s="38" t="s">
        <v>2482</v>
      </c>
      <c r="P257" s="84" t="str">
        <f>IF(E251="Achieving School"," ","X")</f>
        <v xml:space="preserve"> </v>
      </c>
      <c r="Q257" s="91"/>
      <c r="R257" s="4" t="s">
        <v>6</v>
      </c>
      <c r="S257" s="4" t="s">
        <v>5</v>
      </c>
      <c r="T257" s="4" t="s">
        <v>7</v>
      </c>
      <c r="U257" s="4">
        <v>691</v>
      </c>
      <c r="V257" s="4">
        <v>75.11</v>
      </c>
      <c r="W257" s="4">
        <v>75.650000000000006</v>
      </c>
      <c r="X257" s="7">
        <f t="shared" si="227"/>
        <v>-0.54000000000000625</v>
      </c>
      <c r="Y257" s="15">
        <v>440</v>
      </c>
      <c r="Z257" s="4">
        <v>52.95</v>
      </c>
      <c r="AA257" s="4">
        <v>57.88</v>
      </c>
      <c r="AB257" s="73">
        <f t="shared" si="228"/>
        <v>-4.93</v>
      </c>
      <c r="AC257" s="54"/>
    </row>
    <row r="258" spans="1:29" x14ac:dyDescent="0.25">
      <c r="A258" s="1">
        <v>403015</v>
      </c>
      <c r="B258" s="87" t="s">
        <v>2518</v>
      </c>
      <c r="C258" s="55" t="s">
        <v>503</v>
      </c>
      <c r="E258" s="42"/>
      <c r="F258" s="65" t="s">
        <v>2483</v>
      </c>
      <c r="G258" s="62"/>
      <c r="H258" s="37" t="str">
        <f>IF(V258&gt;94,"Met",IF(X258="--","n/a",IF(X258&gt;=0,"Met","Did Not Meet")))</f>
        <v>Met</v>
      </c>
      <c r="I258" s="37" t="str">
        <f>IF(V259&gt;94,"Met",IF(X259="--","n/a",IF(X259&gt;=0,"Met","Did Not Meet")))</f>
        <v>Met</v>
      </c>
      <c r="K258" s="13" t="str">
        <f>IF(Z258&gt;94,"Met",IF(AB258="--","n/a",IF(AB258&gt;=0,"Met","Did Not Meet")))</f>
        <v>Met</v>
      </c>
      <c r="L258" s="13" t="str">
        <f>IF(Z259&gt;94,"Met",IF(AB259="--","n/a",IF(AB259&gt;=0,"Met","Did Not Meet")))</f>
        <v>Met</v>
      </c>
      <c r="M258" s="1" t="s">
        <v>4</v>
      </c>
      <c r="N258" s="14" t="s">
        <v>2502</v>
      </c>
      <c r="O258" s="5"/>
      <c r="P258" s="44" t="str">
        <f t="shared" ref="P258" si="308">IF(H260="Yes",IF(I260="Yes","Yes","No"),"No")</f>
        <v>Yes</v>
      </c>
      <c r="Q258" s="93"/>
      <c r="R258" s="5" t="s">
        <v>1</v>
      </c>
      <c r="S258" s="1" t="s">
        <v>2</v>
      </c>
      <c r="T258" s="1" t="s">
        <v>3</v>
      </c>
      <c r="U258" s="5">
        <v>324</v>
      </c>
      <c r="V258" s="1">
        <v>88.27</v>
      </c>
      <c r="W258" s="1">
        <v>84.99</v>
      </c>
      <c r="X258" s="9">
        <f t="shared" ref="X258:X321" si="309">V258-W258</f>
        <v>3.2800000000000011</v>
      </c>
      <c r="Y258" s="14">
        <v>309</v>
      </c>
      <c r="Z258" s="1">
        <v>89.32</v>
      </c>
      <c r="AA258" s="1">
        <v>87.87</v>
      </c>
      <c r="AB258" s="71">
        <f t="shared" ref="AB258:AB321" si="310">Z258-AA258</f>
        <v>1.4499999999999886</v>
      </c>
      <c r="AC258" s="36"/>
    </row>
    <row r="259" spans="1:29" ht="15.75" x14ac:dyDescent="0.25">
      <c r="A259" s="53">
        <v>403015</v>
      </c>
      <c r="B259" s="89" t="s">
        <v>2518</v>
      </c>
      <c r="C259" s="53" t="s">
        <v>503</v>
      </c>
      <c r="D259" s="49" t="s">
        <v>2498</v>
      </c>
      <c r="E259" s="34" t="str">
        <f>M258</f>
        <v>Achieving School</v>
      </c>
      <c r="F259" s="65" t="s">
        <v>2484</v>
      </c>
      <c r="G259" s="62"/>
      <c r="H259" s="13" t="str">
        <f>IF(V260&gt;94,"Met",IF(X260="--","n/a",IF(X260&gt;=0,"Met","Did Not Meet")))</f>
        <v>Did Not Meet</v>
      </c>
      <c r="I259" s="13" t="str">
        <f>IF(V261&gt;94,"Met",IF(X261="--","n/a",IF(X261&gt;=0,"Met","Did Not Meet")))</f>
        <v>Did Not Meet</v>
      </c>
      <c r="K259" s="13" t="str">
        <f>IF(Z260&gt;94,"Met",IF(AB260="--","n/a",IF(AB260&gt;=0,"Met","Did Not Meet")))</f>
        <v>Did Not Meet</v>
      </c>
      <c r="L259" s="13" t="str">
        <f>IF(Z261&gt;94,"Met",IF(AB261="--","n/a",IF(AB261&gt;=0,"Met","Did Not Meet")))</f>
        <v>Did Not Meet</v>
      </c>
      <c r="M259" s="1" t="s">
        <v>4</v>
      </c>
      <c r="N259" s="14" t="s">
        <v>2501</v>
      </c>
      <c r="O259" s="5"/>
      <c r="P259" s="44" t="str">
        <f t="shared" ref="P259" si="311">IF(K260="Yes",IF(L260="Yes","Yes","No"),"No")</f>
        <v>Yes</v>
      </c>
      <c r="Q259" s="94" t="s">
        <v>2759</v>
      </c>
      <c r="R259" s="5" t="s">
        <v>1</v>
      </c>
      <c r="S259" s="1" t="s">
        <v>2</v>
      </c>
      <c r="T259" s="1" t="s">
        <v>7</v>
      </c>
      <c r="U259" s="5">
        <v>219</v>
      </c>
      <c r="V259" s="1">
        <v>84.02</v>
      </c>
      <c r="W259" s="1">
        <v>80.13</v>
      </c>
      <c r="X259" s="9">
        <f t="shared" si="309"/>
        <v>3.8900000000000006</v>
      </c>
      <c r="Y259" s="14">
        <v>207</v>
      </c>
      <c r="Z259" s="1">
        <v>85.51</v>
      </c>
      <c r="AA259" s="1">
        <v>83.82</v>
      </c>
      <c r="AB259" s="71">
        <f t="shared" si="310"/>
        <v>1.6900000000000119</v>
      </c>
      <c r="AC259" s="53"/>
    </row>
    <row r="260" spans="1:29" ht="15" customHeight="1" x14ac:dyDescent="0.25">
      <c r="A260" s="53">
        <v>403015</v>
      </c>
      <c r="B260" s="89" t="s">
        <v>2518</v>
      </c>
      <c r="C260" s="53" t="s">
        <v>503</v>
      </c>
      <c r="D260" s="49" t="s">
        <v>2499</v>
      </c>
      <c r="E260" s="35" t="str">
        <f>VLOOKUP('2012 Accountability Database'!$A258,'2011 AYP'!A$2:B$1072,2)</f>
        <v xml:space="preserve"> A (Alert)</v>
      </c>
      <c r="F260" s="66"/>
      <c r="G260" s="63" t="s">
        <v>2485</v>
      </c>
      <c r="H260" s="60" t="str">
        <f t="shared" ref="H260:I260" si="312">IF(H258="Met","Yes",IF(H259="Met","Yes","No"))</f>
        <v>Yes</v>
      </c>
      <c r="I260" s="60" t="str">
        <f t="shared" si="312"/>
        <v>Yes</v>
      </c>
      <c r="J260" s="42"/>
      <c r="K260" s="60" t="str">
        <f t="shared" ref="K260:L260" si="313">IF(K258="Met","Yes",IF(K259="Met","Yes","No"))</f>
        <v>Yes</v>
      </c>
      <c r="L260" s="60" t="str">
        <f t="shared" si="313"/>
        <v>Yes</v>
      </c>
      <c r="M260" s="5" t="s">
        <v>4</v>
      </c>
      <c r="N260" s="14" t="s">
        <v>2503</v>
      </c>
      <c r="O260" s="5"/>
      <c r="P260" s="44" t="str">
        <f t="shared" ref="P260" si="314">IF(H264="Yes",IF(I264="Yes","Yes","No"),"No")</f>
        <v>Yes</v>
      </c>
      <c r="Q260" s="108" t="s">
        <v>2758</v>
      </c>
      <c r="R260" s="5" t="s">
        <v>1</v>
      </c>
      <c r="S260" s="5" t="s">
        <v>5</v>
      </c>
      <c r="T260" s="5" t="s">
        <v>3</v>
      </c>
      <c r="U260" s="5">
        <v>976</v>
      </c>
      <c r="V260" s="5">
        <v>84.43</v>
      </c>
      <c r="W260" s="5">
        <v>84.99</v>
      </c>
      <c r="X260" s="8">
        <f t="shared" si="309"/>
        <v>-0.55999999999998806</v>
      </c>
      <c r="Y260" s="14">
        <v>921</v>
      </c>
      <c r="Z260" s="5">
        <v>86.21</v>
      </c>
      <c r="AA260" s="5">
        <v>87.87</v>
      </c>
      <c r="AB260" s="72">
        <f t="shared" si="310"/>
        <v>-1.6600000000000108</v>
      </c>
      <c r="AC260" s="53"/>
    </row>
    <row r="261" spans="1:29" x14ac:dyDescent="0.25">
      <c r="A261" s="53">
        <v>403015</v>
      </c>
      <c r="B261" s="89" t="s">
        <v>2518</v>
      </c>
      <c r="C261" s="53" t="s">
        <v>503</v>
      </c>
      <c r="D261" s="49" t="s">
        <v>2507</v>
      </c>
      <c r="E261" s="47">
        <f>VLOOKUP('2012 Accountability Database'!A258,Dems1112!$A$2:$G$1082,3)</f>
        <v>0.32</v>
      </c>
      <c r="F261" s="66"/>
      <c r="G261" s="52"/>
      <c r="M261" s="1" t="s">
        <v>4</v>
      </c>
      <c r="N261" s="14" t="s">
        <v>2504</v>
      </c>
      <c r="O261" s="5"/>
      <c r="P261" s="44" t="str">
        <f t="shared" ref="P261" si="315">IF(K264="Yes",IF(L264="Yes","Yes","No"),"No")</f>
        <v>Yes</v>
      </c>
      <c r="Q261" s="108"/>
      <c r="R261" s="5" t="s">
        <v>1</v>
      </c>
      <c r="S261" s="1" t="s">
        <v>5</v>
      </c>
      <c r="T261" s="1" t="s">
        <v>7</v>
      </c>
      <c r="U261" s="5">
        <v>648</v>
      </c>
      <c r="V261" s="1">
        <v>78.7</v>
      </c>
      <c r="W261" s="1">
        <v>80.13</v>
      </c>
      <c r="X261" s="6">
        <f t="shared" si="309"/>
        <v>-1.4299999999999926</v>
      </c>
      <c r="Y261" s="14">
        <v>605</v>
      </c>
      <c r="Z261" s="1">
        <v>81.319999999999993</v>
      </c>
      <c r="AA261" s="1">
        <v>83.82</v>
      </c>
      <c r="AB261" s="72">
        <f t="shared" si="310"/>
        <v>-2.5</v>
      </c>
      <c r="AC261" s="53"/>
    </row>
    <row r="262" spans="1:29" x14ac:dyDescent="0.25">
      <c r="A262" s="53">
        <v>403015</v>
      </c>
      <c r="B262" s="89" t="s">
        <v>2518</v>
      </c>
      <c r="C262" s="53" t="s">
        <v>503</v>
      </c>
      <c r="D262" s="50" t="s">
        <v>2508</v>
      </c>
      <c r="E262" s="47">
        <f>VLOOKUP('2012 Accountability Database'!A258,Dems1112!$A$2:$G$1082,4)</f>
        <v>0.66</v>
      </c>
      <c r="F262" s="65" t="s">
        <v>2486</v>
      </c>
      <c r="G262" s="62"/>
      <c r="H262" s="13" t="str">
        <f>IF(V262&gt;94,"Met",IF(X262="--","n/a",IF(X262&gt;=0,"Met","Did Not Meet")))</f>
        <v>Met</v>
      </c>
      <c r="I262" s="13" t="str">
        <f>IF(V263&gt;94,"Met",IF(X263="--","n/a",IF(X263&gt;=0,"Met","Did Not Meet")))</f>
        <v>Met</v>
      </c>
      <c r="J262" s="13"/>
      <c r="K262" s="13" t="str">
        <f>IF(Z262&gt;94,"Met",IF(AB262="--","n/a",IF(AB262&gt;=0,"Met","Did Not Meet")))</f>
        <v>Met</v>
      </c>
      <c r="L262" s="13" t="str">
        <f>IF(Z263&gt;94,"Met",IF(AB263="--","n/a",IF(AB263&gt;=0,"Met","Did Not Meet")))</f>
        <v>Met</v>
      </c>
      <c r="M262" s="5" t="s">
        <v>4</v>
      </c>
      <c r="N262" s="68" t="s">
        <v>2497</v>
      </c>
      <c r="O262" s="35"/>
      <c r="P262" s="44"/>
      <c r="Q262" s="108"/>
      <c r="R262" s="5" t="s">
        <v>6</v>
      </c>
      <c r="S262" s="5" t="s">
        <v>2</v>
      </c>
      <c r="T262" s="5" t="s">
        <v>3</v>
      </c>
      <c r="U262" s="5">
        <v>339</v>
      </c>
      <c r="V262" s="5">
        <v>84.07</v>
      </c>
      <c r="W262" s="5">
        <v>78.41</v>
      </c>
      <c r="X262" s="11">
        <f t="shared" si="309"/>
        <v>5.6599999999999966</v>
      </c>
      <c r="Y262" s="14">
        <v>310</v>
      </c>
      <c r="Z262" s="5">
        <v>80.97</v>
      </c>
      <c r="AA262" s="5">
        <v>76.34</v>
      </c>
      <c r="AB262" s="71">
        <f t="shared" si="310"/>
        <v>4.6299999999999955</v>
      </c>
      <c r="AC262" s="53"/>
    </row>
    <row r="263" spans="1:29" x14ac:dyDescent="0.25">
      <c r="A263" s="53">
        <v>403015</v>
      </c>
      <c r="B263" s="89" t="s">
        <v>2518</v>
      </c>
      <c r="C263" s="53" t="s">
        <v>503</v>
      </c>
      <c r="D263" s="50" t="s">
        <v>974</v>
      </c>
      <c r="E263" s="47" t="str">
        <f>VLOOKUP('2012 Accountability Database'!A258,Dems1112!$A$2:$G$1082,5)</f>
        <v>6-8</v>
      </c>
      <c r="F263" s="65" t="s">
        <v>2487</v>
      </c>
      <c r="G263" s="62"/>
      <c r="H263" s="13" t="str">
        <f>IF(V264&gt;94,"Met",IF(X264="--","n/a",IF(X264&gt;=0,"Met","Did Not Meet")))</f>
        <v>Did Not Meet</v>
      </c>
      <c r="I263" s="13" t="str">
        <f>IF(V265&gt;94,"Met",IF(X265="--","n/a",IF(X265&gt;=0,"Met","Did Not Meet")))</f>
        <v>Did Not Meet</v>
      </c>
      <c r="J263" s="13"/>
      <c r="K263" s="13" t="str">
        <f>IF(Z264&gt;94,"Met",IF(AB264="--","n/a",IF(AB264&gt;=0,"Met","Did Not Meet")))</f>
        <v>Did Not Meet</v>
      </c>
      <c r="L263" s="13" t="str">
        <f>IF(Z265&gt;94,"Met",IF(AB265="--","n/a",IF(AB265&gt;=0,"Met","Did Not Meet")))</f>
        <v>Did Not Meet</v>
      </c>
      <c r="M263" s="1" t="s">
        <v>4</v>
      </c>
      <c r="N263" s="14"/>
      <c r="O263" s="35" t="s">
        <v>2506</v>
      </c>
      <c r="P263" s="83" t="str">
        <f t="shared" ref="P263" si="316">IF(P258="No"," ", IF(P260="No"," ",IF(P259="No", " ",IF(P261="No"," ","X"))))</f>
        <v>X</v>
      </c>
      <c r="Q263" s="108"/>
      <c r="R263" s="5" t="s">
        <v>6</v>
      </c>
      <c r="S263" s="1" t="s">
        <v>2</v>
      </c>
      <c r="T263" s="1" t="s">
        <v>7</v>
      </c>
      <c r="U263" s="5">
        <v>223</v>
      </c>
      <c r="V263" s="1">
        <v>77.58</v>
      </c>
      <c r="W263" s="1">
        <v>70.39</v>
      </c>
      <c r="X263" s="9">
        <f t="shared" si="309"/>
        <v>7.1899999999999977</v>
      </c>
      <c r="Y263" s="14">
        <v>208</v>
      </c>
      <c r="Z263" s="1">
        <v>73.56</v>
      </c>
      <c r="AA263" s="1">
        <v>66.75</v>
      </c>
      <c r="AB263" s="71">
        <f t="shared" si="310"/>
        <v>6.8100000000000023</v>
      </c>
      <c r="AC263" s="53"/>
    </row>
    <row r="264" spans="1:29" ht="15.75" x14ac:dyDescent="0.25">
      <c r="A264" s="53">
        <v>403015</v>
      </c>
      <c r="B264" s="89" t="s">
        <v>2518</v>
      </c>
      <c r="C264" s="53" t="s">
        <v>503</v>
      </c>
      <c r="D264" s="50" t="s">
        <v>975</v>
      </c>
      <c r="E264" s="48" t="str">
        <f>VLOOKUP('2012 Accountability Database'!A258,Dems1112!$A$2:$G$1082,6)</f>
        <v>1 (Northwest AR)</v>
      </c>
      <c r="F264" s="66"/>
      <c r="G264" s="63" t="s">
        <v>2488</v>
      </c>
      <c r="H264" s="61" t="str">
        <f t="shared" ref="H264:I264" si="317">IF(H262="Met","Yes",IF(H263="Met","Yes","No"))</f>
        <v>Yes</v>
      </c>
      <c r="I264" s="61" t="str">
        <f t="shared" si="317"/>
        <v>Yes</v>
      </c>
      <c r="J264" s="55"/>
      <c r="K264" s="61" t="str">
        <f t="shared" ref="K264:L264" si="318">IF(K262="Met","Yes",IF(K263="Met","Yes","No"))</f>
        <v>Yes</v>
      </c>
      <c r="L264" s="61" t="str">
        <f t="shared" si="318"/>
        <v>Yes</v>
      </c>
      <c r="M264" s="1" t="s">
        <v>4</v>
      </c>
      <c r="N264" s="14"/>
      <c r="O264" s="35" t="s">
        <v>2505</v>
      </c>
      <c r="P264" s="83" t="str">
        <f t="shared" ref="P264" si="319">IF(P263="X"," ",IF(P265="X"," ","X"))</f>
        <v xml:space="preserve"> </v>
      </c>
      <c r="Q264" s="94" t="s">
        <v>2759</v>
      </c>
      <c r="R264" s="5" t="s">
        <v>6</v>
      </c>
      <c r="S264" s="1" t="s">
        <v>5</v>
      </c>
      <c r="T264" s="1" t="s">
        <v>3</v>
      </c>
      <c r="U264" s="5">
        <v>999</v>
      </c>
      <c r="V264" s="1">
        <v>77.98</v>
      </c>
      <c r="W264" s="1">
        <v>78.41</v>
      </c>
      <c r="X264" s="6">
        <f t="shared" si="309"/>
        <v>-0.42999999999999261</v>
      </c>
      <c r="Y264" s="14">
        <v>922</v>
      </c>
      <c r="Z264" s="1">
        <v>74.84</v>
      </c>
      <c r="AA264" s="1">
        <v>76.34</v>
      </c>
      <c r="AB264" s="72">
        <f t="shared" si="310"/>
        <v>-1.5</v>
      </c>
      <c r="AC264" s="53"/>
    </row>
    <row r="265" spans="1:29" x14ac:dyDescent="0.25">
      <c r="A265" s="54">
        <v>403015</v>
      </c>
      <c r="B265" s="90" t="s">
        <v>2518</v>
      </c>
      <c r="C265" s="54" t="s">
        <v>503</v>
      </c>
      <c r="D265" s="4"/>
      <c r="E265" s="4"/>
      <c r="F265" s="67"/>
      <c r="G265" s="64"/>
      <c r="H265" s="43"/>
      <c r="I265" s="43"/>
      <c r="J265" s="43"/>
      <c r="K265" s="43"/>
      <c r="L265" s="43"/>
      <c r="M265" s="4" t="s">
        <v>4</v>
      </c>
      <c r="N265" s="15"/>
      <c r="O265" s="38" t="s">
        <v>2482</v>
      </c>
      <c r="P265" s="84" t="str">
        <f>IF(E259="Achieving School"," ","X")</f>
        <v xml:space="preserve"> </v>
      </c>
      <c r="Q265" s="91"/>
      <c r="R265" s="4" t="s">
        <v>6</v>
      </c>
      <c r="S265" s="4" t="s">
        <v>5</v>
      </c>
      <c r="T265" s="4" t="s">
        <v>7</v>
      </c>
      <c r="U265" s="4">
        <v>652</v>
      </c>
      <c r="V265" s="4">
        <v>69.790000000000006</v>
      </c>
      <c r="W265" s="4">
        <v>70.39</v>
      </c>
      <c r="X265" s="7">
        <f t="shared" si="309"/>
        <v>-0.59999999999999432</v>
      </c>
      <c r="Y265" s="15">
        <v>606</v>
      </c>
      <c r="Z265" s="4">
        <v>65.510000000000005</v>
      </c>
      <c r="AA265" s="4">
        <v>66.75</v>
      </c>
      <c r="AB265" s="73">
        <f t="shared" si="310"/>
        <v>-1.2399999999999949</v>
      </c>
      <c r="AC265" s="54"/>
    </row>
    <row r="266" spans="1:29" x14ac:dyDescent="0.25">
      <c r="A266" s="1">
        <v>403016</v>
      </c>
      <c r="B266" s="87" t="s">
        <v>2518</v>
      </c>
      <c r="C266" s="55" t="s">
        <v>504</v>
      </c>
      <c r="E266" s="42"/>
      <c r="F266" s="65" t="s">
        <v>2483</v>
      </c>
      <c r="G266" s="62"/>
      <c r="H266" s="37" t="str">
        <f>IF(V266&gt;94,"Met",IF(X266="--","n/a",IF(X266&gt;=0,"Met","Did Not Meet")))</f>
        <v>Met</v>
      </c>
      <c r="I266" s="37" t="str">
        <f>IF(V267&gt;94,"Met",IF(X267="--","n/a",IF(X267&gt;=0,"Met","Did Not Meet")))</f>
        <v>Met</v>
      </c>
      <c r="K266" s="13" t="str">
        <f>IF(Z266&gt;94,"Met",IF(AB266="--","n/a",IF(AB266&gt;=0,"Met","Did Not Meet")))</f>
        <v>Met</v>
      </c>
      <c r="L266" s="13" t="str">
        <f>IF(Z267&gt;94,"Met",IF(AB267="--","n/a",IF(AB267&gt;=0,"Met","Did Not Meet")))</f>
        <v>Met</v>
      </c>
      <c r="M266" s="5" t="s">
        <v>4</v>
      </c>
      <c r="N266" s="14" t="s">
        <v>2502</v>
      </c>
      <c r="O266" s="5"/>
      <c r="P266" s="44" t="str">
        <f t="shared" ref="P266" si="320">IF(H268="Yes",IF(I268="Yes","Yes","No"),"No")</f>
        <v>Yes</v>
      </c>
      <c r="Q266" s="93"/>
      <c r="R266" s="5" t="s">
        <v>1</v>
      </c>
      <c r="S266" s="5" t="s">
        <v>2</v>
      </c>
      <c r="T266" s="5" t="s">
        <v>3</v>
      </c>
      <c r="U266" s="5">
        <v>320</v>
      </c>
      <c r="V266" s="5">
        <v>85</v>
      </c>
      <c r="W266" s="5">
        <v>80.81</v>
      </c>
      <c r="X266" s="11">
        <f t="shared" si="309"/>
        <v>4.1899999999999977</v>
      </c>
      <c r="Y266" s="14">
        <v>222</v>
      </c>
      <c r="Z266" s="5">
        <v>90.54</v>
      </c>
      <c r="AA266" s="5">
        <v>84.35</v>
      </c>
      <c r="AB266" s="71">
        <f t="shared" si="310"/>
        <v>6.1900000000000119</v>
      </c>
      <c r="AC266" s="36"/>
    </row>
    <row r="267" spans="1:29" ht="15.75" x14ac:dyDescent="0.25">
      <c r="A267" s="53">
        <v>403016</v>
      </c>
      <c r="B267" s="89" t="s">
        <v>2518</v>
      </c>
      <c r="C267" s="53" t="s">
        <v>504</v>
      </c>
      <c r="D267" s="49" t="s">
        <v>2498</v>
      </c>
      <c r="E267" s="34" t="str">
        <f>M266</f>
        <v>Achieving School</v>
      </c>
      <c r="F267" s="65" t="s">
        <v>2484</v>
      </c>
      <c r="G267" s="62"/>
      <c r="H267" s="13" t="str">
        <f>IF(V268&gt;94,"Met",IF(X268="--","n/a",IF(X268&gt;=0,"Met","Did Not Meet")))</f>
        <v>Did Not Meet</v>
      </c>
      <c r="I267" s="13" t="str">
        <f>IF(V269&gt;94,"Met",IF(X269="--","n/a",IF(X269&gt;=0,"Met","Did Not Meet")))</f>
        <v>Did Not Meet</v>
      </c>
      <c r="K267" s="13" t="str">
        <f>IF(Z268&gt;94,"Met",IF(AB268="--","n/a",IF(AB268&gt;=0,"Met","Did Not Meet")))</f>
        <v>Did Not Meet</v>
      </c>
      <c r="L267" s="13" t="str">
        <f>IF(Z269&gt;94,"Met",IF(AB269="--","n/a",IF(AB269&gt;=0,"Met","Did Not Meet")))</f>
        <v>Did Not Meet</v>
      </c>
      <c r="M267" s="1" t="s">
        <v>4</v>
      </c>
      <c r="N267" s="14" t="s">
        <v>2501</v>
      </c>
      <c r="O267" s="5"/>
      <c r="P267" s="44" t="str">
        <f t="shared" ref="P267" si="321">IF(K268="Yes",IF(L268="Yes","Yes","No"),"No")</f>
        <v>Yes</v>
      </c>
      <c r="Q267" s="94" t="s">
        <v>2759</v>
      </c>
      <c r="R267" s="5" t="s">
        <v>1</v>
      </c>
      <c r="S267" s="1" t="s">
        <v>2</v>
      </c>
      <c r="T267" s="1" t="s">
        <v>7</v>
      </c>
      <c r="U267" s="5">
        <v>221</v>
      </c>
      <c r="V267" s="1">
        <v>80.09</v>
      </c>
      <c r="W267" s="1">
        <v>75.28</v>
      </c>
      <c r="X267" s="9">
        <f t="shared" si="309"/>
        <v>4.8100000000000023</v>
      </c>
      <c r="Y267" s="14">
        <v>155</v>
      </c>
      <c r="Z267" s="1">
        <v>87.1</v>
      </c>
      <c r="AA267" s="1">
        <v>82.04</v>
      </c>
      <c r="AB267" s="71">
        <f t="shared" si="310"/>
        <v>5.0599999999999881</v>
      </c>
      <c r="AC267" s="53"/>
    </row>
    <row r="268" spans="1:29" ht="15" customHeight="1" x14ac:dyDescent="0.25">
      <c r="A268" s="53">
        <v>403016</v>
      </c>
      <c r="B268" s="89" t="s">
        <v>2518</v>
      </c>
      <c r="C268" s="53" t="s">
        <v>504</v>
      </c>
      <c r="D268" s="49" t="s">
        <v>2499</v>
      </c>
      <c r="E268" s="35" t="str">
        <f>VLOOKUP('2012 Accountability Database'!$A266,'2011 AYP'!A$2:B$1072,2)</f>
        <v>SI_1 (School Improvement Year 1)</v>
      </c>
      <c r="F268" s="66"/>
      <c r="G268" s="63" t="s">
        <v>2485</v>
      </c>
      <c r="H268" s="60" t="str">
        <f t="shared" ref="H268:I268" si="322">IF(H266="Met","Yes",IF(H267="Met","Yes","No"))</f>
        <v>Yes</v>
      </c>
      <c r="I268" s="60" t="str">
        <f t="shared" si="322"/>
        <v>Yes</v>
      </c>
      <c r="J268" s="42"/>
      <c r="K268" s="60" t="str">
        <f t="shared" ref="K268:L268" si="323">IF(K266="Met","Yes",IF(K267="Met","Yes","No"))</f>
        <v>Yes</v>
      </c>
      <c r="L268" s="60" t="str">
        <f t="shared" si="323"/>
        <v>Yes</v>
      </c>
      <c r="M268" s="5" t="s">
        <v>4</v>
      </c>
      <c r="N268" s="14" t="s">
        <v>2503</v>
      </c>
      <c r="O268" s="5"/>
      <c r="P268" s="44" t="str">
        <f t="shared" ref="P268" si="324">IF(H272="Yes",IF(I272="Yes","Yes","No"),"No")</f>
        <v>Yes</v>
      </c>
      <c r="Q268" s="108" t="s">
        <v>2758</v>
      </c>
      <c r="R268" s="5" t="s">
        <v>1</v>
      </c>
      <c r="S268" s="5" t="s">
        <v>5</v>
      </c>
      <c r="T268" s="5" t="s">
        <v>3</v>
      </c>
      <c r="U268" s="5">
        <v>992</v>
      </c>
      <c r="V268" s="5">
        <v>78.02</v>
      </c>
      <c r="W268" s="5">
        <v>80.81</v>
      </c>
      <c r="X268" s="8">
        <f t="shared" si="309"/>
        <v>-2.7900000000000063</v>
      </c>
      <c r="Y268" s="14">
        <v>625</v>
      </c>
      <c r="Z268" s="5">
        <v>83.04</v>
      </c>
      <c r="AA268" s="5">
        <v>84.35</v>
      </c>
      <c r="AB268" s="72">
        <f t="shared" si="310"/>
        <v>-1.3099999999999881</v>
      </c>
      <c r="AC268" s="53"/>
    </row>
    <row r="269" spans="1:29" x14ac:dyDescent="0.25">
      <c r="A269" s="53">
        <v>403016</v>
      </c>
      <c r="B269" s="89" t="s">
        <v>2518</v>
      </c>
      <c r="C269" s="53" t="s">
        <v>504</v>
      </c>
      <c r="D269" s="49" t="s">
        <v>2507</v>
      </c>
      <c r="E269" s="47">
        <f>VLOOKUP('2012 Accountability Database'!A266,Dems1112!$A$2:$G$1082,3)</f>
        <v>0.32</v>
      </c>
      <c r="F269" s="66"/>
      <c r="G269" s="52"/>
      <c r="M269" s="1" t="s">
        <v>4</v>
      </c>
      <c r="N269" s="14" t="s">
        <v>2504</v>
      </c>
      <c r="O269" s="5"/>
      <c r="P269" s="44" t="str">
        <f t="shared" ref="P269" si="325">IF(K272="Yes",IF(L272="Yes","Yes","No"),"No")</f>
        <v>No</v>
      </c>
      <c r="Q269" s="108"/>
      <c r="R269" s="5" t="s">
        <v>1</v>
      </c>
      <c r="S269" s="1" t="s">
        <v>5</v>
      </c>
      <c r="T269" s="1" t="s">
        <v>7</v>
      </c>
      <c r="U269" s="5">
        <v>691</v>
      </c>
      <c r="V269" s="1">
        <v>71.489999999999995</v>
      </c>
      <c r="W269" s="1">
        <v>75.28</v>
      </c>
      <c r="X269" s="6">
        <f t="shared" si="309"/>
        <v>-3.7900000000000063</v>
      </c>
      <c r="Y269" s="14">
        <v>439</v>
      </c>
      <c r="Z269" s="1">
        <v>78.59</v>
      </c>
      <c r="AA269" s="1">
        <v>82.04</v>
      </c>
      <c r="AB269" s="72">
        <f t="shared" si="310"/>
        <v>-3.4500000000000028</v>
      </c>
      <c r="AC269" s="53"/>
    </row>
    <row r="270" spans="1:29" x14ac:dyDescent="0.25">
      <c r="A270" s="53">
        <v>403016</v>
      </c>
      <c r="B270" s="89" t="s">
        <v>2518</v>
      </c>
      <c r="C270" s="53" t="s">
        <v>504</v>
      </c>
      <c r="D270" s="50" t="s">
        <v>2508</v>
      </c>
      <c r="E270" s="47">
        <f>VLOOKUP('2012 Accountability Database'!A266,Dems1112!$A$2:$G$1082,4)</f>
        <v>0.74</v>
      </c>
      <c r="F270" s="65" t="s">
        <v>2486</v>
      </c>
      <c r="G270" s="62"/>
      <c r="H270" s="13" t="str">
        <f>IF(V270&gt;94,"Met",IF(X270="--","n/a",IF(X270&gt;=0,"Met","Did Not Meet")))</f>
        <v>Met</v>
      </c>
      <c r="I270" s="13" t="str">
        <f>IF(V271&gt;94,"Met",IF(X271="--","n/a",IF(X271&gt;=0,"Met","Did Not Meet")))</f>
        <v>Met</v>
      </c>
      <c r="J270" s="13"/>
      <c r="K270" s="13" t="str">
        <f>IF(Z270&gt;94,"Met",IF(AB270="--","n/a",IF(AB270&gt;=0,"Met","Did Not Meet")))</f>
        <v>Met</v>
      </c>
      <c r="L270" s="13" t="str">
        <f>IF(Z271&gt;94,"Met",IF(AB271="--","n/a",IF(AB271&gt;=0,"Met","Did Not Meet")))</f>
        <v>Did Not Meet</v>
      </c>
      <c r="M270" s="5" t="s">
        <v>4</v>
      </c>
      <c r="N270" s="68" t="s">
        <v>2497</v>
      </c>
      <c r="O270" s="35"/>
      <c r="P270" s="44"/>
      <c r="Q270" s="108"/>
      <c r="R270" s="5" t="s">
        <v>6</v>
      </c>
      <c r="S270" s="5" t="s">
        <v>2</v>
      </c>
      <c r="T270" s="5" t="s">
        <v>3</v>
      </c>
      <c r="U270" s="5">
        <v>320</v>
      </c>
      <c r="V270" s="5">
        <v>84.69</v>
      </c>
      <c r="W270" s="5">
        <v>79.989999999999995</v>
      </c>
      <c r="X270" s="11">
        <f t="shared" si="309"/>
        <v>4.7000000000000028</v>
      </c>
      <c r="Y270" s="14">
        <v>222</v>
      </c>
      <c r="Z270" s="5">
        <v>59.01</v>
      </c>
      <c r="AA270" s="5">
        <v>58.86</v>
      </c>
      <c r="AB270" s="71">
        <f t="shared" si="310"/>
        <v>0.14999999999999858</v>
      </c>
      <c r="AC270" s="53"/>
    </row>
    <row r="271" spans="1:29" x14ac:dyDescent="0.25">
      <c r="A271" s="53">
        <v>403016</v>
      </c>
      <c r="B271" s="89" t="s">
        <v>2518</v>
      </c>
      <c r="C271" s="53" t="s">
        <v>504</v>
      </c>
      <c r="D271" s="50" t="s">
        <v>974</v>
      </c>
      <c r="E271" s="47" t="str">
        <f>VLOOKUP('2012 Accountability Database'!A266,Dems1112!$A$2:$G$1082,5)</f>
        <v>K-2</v>
      </c>
      <c r="F271" s="65" t="s">
        <v>2487</v>
      </c>
      <c r="G271" s="62"/>
      <c r="H271" s="13" t="str">
        <f>IF(V272&gt;94,"Met",IF(X272="--","n/a",IF(X272&gt;=0,"Met","Did Not Meet")))</f>
        <v>Met</v>
      </c>
      <c r="I271" s="13" t="str">
        <f>IF(V273&gt;94,"Met",IF(X273="--","n/a",IF(X273&gt;=0,"Met","Did Not Meet")))</f>
        <v>Did Not Meet</v>
      </c>
      <c r="J271" s="13"/>
      <c r="K271" s="13" t="str">
        <f>IF(Z272&gt;94,"Met",IF(AB272="--","n/a",IF(AB272&gt;=0,"Met","Did Not Meet")))</f>
        <v>Did Not Meet</v>
      </c>
      <c r="L271" s="13" t="str">
        <f>IF(Z273&gt;94,"Met",IF(AB273="--","n/a",IF(AB273&gt;=0,"Met","Did Not Meet")))</f>
        <v>Did Not Meet</v>
      </c>
      <c r="M271" s="1" t="s">
        <v>4</v>
      </c>
      <c r="N271" s="14"/>
      <c r="O271" s="35" t="s">
        <v>2506</v>
      </c>
      <c r="P271" s="83" t="str">
        <f t="shared" ref="P271" si="326">IF(P266="No"," ", IF(P268="No"," ",IF(P267="No", " ",IF(P269="No"," ","X"))))</f>
        <v xml:space="preserve"> </v>
      </c>
      <c r="Q271" s="108"/>
      <c r="R271" s="5" t="s">
        <v>6</v>
      </c>
      <c r="S271" s="1" t="s">
        <v>2</v>
      </c>
      <c r="T271" s="1" t="s">
        <v>7</v>
      </c>
      <c r="U271" s="5">
        <v>221</v>
      </c>
      <c r="V271" s="1">
        <v>81.45</v>
      </c>
      <c r="W271" s="1">
        <v>75.650000000000006</v>
      </c>
      <c r="X271" s="9">
        <f t="shared" si="309"/>
        <v>5.7999999999999972</v>
      </c>
      <c r="Y271" s="14">
        <v>155</v>
      </c>
      <c r="Z271" s="1">
        <v>56.13</v>
      </c>
      <c r="AA271" s="1">
        <v>57.88</v>
      </c>
      <c r="AB271" s="72">
        <f t="shared" si="310"/>
        <v>-1.75</v>
      </c>
      <c r="AC271" s="53"/>
    </row>
    <row r="272" spans="1:29" ht="15.75" x14ac:dyDescent="0.25">
      <c r="A272" s="53">
        <v>403016</v>
      </c>
      <c r="B272" s="89" t="s">
        <v>2518</v>
      </c>
      <c r="C272" s="53" t="s">
        <v>504</v>
      </c>
      <c r="D272" s="50" t="s">
        <v>975</v>
      </c>
      <c r="E272" s="48" t="str">
        <f>VLOOKUP('2012 Accountability Database'!A266,Dems1112!$A$2:$G$1082,6)</f>
        <v>1 (Northwest AR)</v>
      </c>
      <c r="F272" s="66"/>
      <c r="G272" s="63" t="s">
        <v>2488</v>
      </c>
      <c r="H272" s="61" t="str">
        <f t="shared" ref="H272:I272" si="327">IF(H270="Met","Yes",IF(H271="Met","Yes","No"))</f>
        <v>Yes</v>
      </c>
      <c r="I272" s="61" t="str">
        <f t="shared" si="327"/>
        <v>Yes</v>
      </c>
      <c r="J272" s="55"/>
      <c r="K272" s="61" t="str">
        <f t="shared" ref="K272:L272" si="328">IF(K270="Met","Yes",IF(K271="Met","Yes","No"))</f>
        <v>Yes</v>
      </c>
      <c r="L272" s="61" t="str">
        <f t="shared" si="328"/>
        <v>No</v>
      </c>
      <c r="M272" s="1" t="s">
        <v>4</v>
      </c>
      <c r="N272" s="14"/>
      <c r="O272" s="35" t="s">
        <v>2505</v>
      </c>
      <c r="P272" s="83" t="str">
        <f t="shared" ref="P272" si="329">IF(P271="X"," ",IF(P273="X"," ","X"))</f>
        <v>X</v>
      </c>
      <c r="Q272" s="94" t="s">
        <v>2759</v>
      </c>
      <c r="R272" s="5" t="s">
        <v>6</v>
      </c>
      <c r="S272" s="1" t="s">
        <v>5</v>
      </c>
      <c r="T272" s="1" t="s">
        <v>3</v>
      </c>
      <c r="U272" s="5">
        <v>992</v>
      </c>
      <c r="V272" s="1">
        <v>80.040000000000006</v>
      </c>
      <c r="W272" s="1">
        <v>79.989999999999995</v>
      </c>
      <c r="X272" s="9">
        <f t="shared" si="309"/>
        <v>5.0000000000011369E-2</v>
      </c>
      <c r="Y272" s="14">
        <v>626</v>
      </c>
      <c r="Z272" s="1">
        <v>56.87</v>
      </c>
      <c r="AA272" s="1">
        <v>58.86</v>
      </c>
      <c r="AB272" s="72">
        <f t="shared" si="310"/>
        <v>-1.990000000000002</v>
      </c>
      <c r="AC272" s="53"/>
    </row>
    <row r="273" spans="1:29" x14ac:dyDescent="0.25">
      <c r="A273" s="54">
        <v>403016</v>
      </c>
      <c r="B273" s="90" t="s">
        <v>2518</v>
      </c>
      <c r="C273" s="54" t="s">
        <v>504</v>
      </c>
      <c r="D273" s="4"/>
      <c r="E273" s="4"/>
      <c r="F273" s="67"/>
      <c r="G273" s="64"/>
      <c r="H273" s="43"/>
      <c r="I273" s="43"/>
      <c r="J273" s="43"/>
      <c r="K273" s="43"/>
      <c r="L273" s="43"/>
      <c r="M273" s="4" t="s">
        <v>4</v>
      </c>
      <c r="N273" s="15"/>
      <c r="O273" s="38" t="s">
        <v>2482</v>
      </c>
      <c r="P273" s="84" t="str">
        <f>IF(E267="Achieving School"," ","X")</f>
        <v xml:space="preserve"> </v>
      </c>
      <c r="Q273" s="91"/>
      <c r="R273" s="4" t="s">
        <v>6</v>
      </c>
      <c r="S273" s="4" t="s">
        <v>5</v>
      </c>
      <c r="T273" s="4" t="s">
        <v>7</v>
      </c>
      <c r="U273" s="4">
        <v>691</v>
      </c>
      <c r="V273" s="4">
        <v>75.11</v>
      </c>
      <c r="W273" s="4">
        <v>75.650000000000006</v>
      </c>
      <c r="X273" s="7">
        <f t="shared" si="309"/>
        <v>-0.54000000000000625</v>
      </c>
      <c r="Y273" s="15">
        <v>440</v>
      </c>
      <c r="Z273" s="4">
        <v>52.95</v>
      </c>
      <c r="AA273" s="4">
        <v>57.88</v>
      </c>
      <c r="AB273" s="73">
        <f t="shared" si="310"/>
        <v>-4.93</v>
      </c>
      <c r="AC273" s="54"/>
    </row>
    <row r="274" spans="1:29" x14ac:dyDescent="0.25">
      <c r="A274" s="1">
        <v>404023</v>
      </c>
      <c r="B274" s="87" t="s">
        <v>2519</v>
      </c>
      <c r="C274" s="55" t="s">
        <v>508</v>
      </c>
      <c r="E274" s="42"/>
      <c r="F274" s="65" t="s">
        <v>2483</v>
      </c>
      <c r="G274" s="62"/>
      <c r="H274" s="37" t="str">
        <f>IF(V274&gt;94,"Met",IF(X274="--","n/a",IF(X274&gt;=0,"Met","Did Not Meet")))</f>
        <v>Met</v>
      </c>
      <c r="I274" s="37" t="str">
        <f>IF(V275&gt;94,"Met",IF(X275="--","n/a",IF(X275&gt;=0,"Met","Did Not Meet")))</f>
        <v>Met</v>
      </c>
      <c r="K274" s="13" t="str">
        <f>IF(Z274&gt;94,"Met",IF(AB274="--","n/a",IF(AB274&gt;=0,"Met","Did Not Meet")))</f>
        <v>Met</v>
      </c>
      <c r="L274" s="13" t="str">
        <f>IF(Z275&gt;94,"Met",IF(AB275="--","n/a",IF(AB275&gt;=0,"Met","Did Not Meet")))</f>
        <v>Met</v>
      </c>
      <c r="M274" s="5" t="s">
        <v>4</v>
      </c>
      <c r="N274" s="14" t="s">
        <v>2502</v>
      </c>
      <c r="O274" s="5"/>
      <c r="P274" s="44" t="str">
        <f t="shared" ref="P274" si="330">IF(H276="Yes",IF(I276="Yes","Yes","No"),"No")</f>
        <v>Yes</v>
      </c>
      <c r="Q274" s="93"/>
      <c r="R274" s="5" t="s">
        <v>1</v>
      </c>
      <c r="S274" s="5" t="s">
        <v>2</v>
      </c>
      <c r="T274" s="5" t="s">
        <v>3</v>
      </c>
      <c r="U274" s="5">
        <v>362</v>
      </c>
      <c r="V274" s="5">
        <v>85.64</v>
      </c>
      <c r="W274" s="5">
        <v>81.849999999999994</v>
      </c>
      <c r="X274" s="11">
        <f t="shared" si="309"/>
        <v>3.7900000000000063</v>
      </c>
      <c r="Y274" s="14">
        <v>233</v>
      </c>
      <c r="Z274" s="5">
        <v>91.42</v>
      </c>
      <c r="AA274" s="5">
        <v>83</v>
      </c>
      <c r="AB274" s="71">
        <f t="shared" si="310"/>
        <v>8.4200000000000017</v>
      </c>
      <c r="AC274" s="36"/>
    </row>
    <row r="275" spans="1:29" ht="15.75" x14ac:dyDescent="0.25">
      <c r="A275" s="53">
        <v>404023</v>
      </c>
      <c r="B275" s="89" t="s">
        <v>2519</v>
      </c>
      <c r="C275" s="53" t="s">
        <v>508</v>
      </c>
      <c r="D275" s="49" t="s">
        <v>2498</v>
      </c>
      <c r="E275" s="34" t="str">
        <f>M274</f>
        <v>Achieving School</v>
      </c>
      <c r="F275" s="65" t="s">
        <v>2484</v>
      </c>
      <c r="G275" s="62"/>
      <c r="H275" s="13" t="str">
        <f>IF(V276&gt;94,"Met",IF(X276="--","n/a",IF(X276&gt;=0,"Met","Did Not Meet")))</f>
        <v>Did Not Meet</v>
      </c>
      <c r="I275" s="13" t="str">
        <f>IF(V277&gt;94,"Met",IF(X277="--","n/a",IF(X277&gt;=0,"Met","Did Not Meet")))</f>
        <v>Did Not Meet</v>
      </c>
      <c r="K275" s="13" t="str">
        <f>IF(Z276&gt;94,"Met",IF(AB276="--","n/a",IF(AB276&gt;=0,"Met","Did Not Meet")))</f>
        <v>Did Not Meet</v>
      </c>
      <c r="L275" s="13" t="str">
        <f>IF(Z277&gt;94,"Met",IF(AB277="--","n/a",IF(AB277&gt;=0,"Met","Did Not Meet")))</f>
        <v>Did Not Meet</v>
      </c>
      <c r="M275" s="5" t="s">
        <v>4</v>
      </c>
      <c r="N275" s="14" t="s">
        <v>2501</v>
      </c>
      <c r="O275" s="5"/>
      <c r="P275" s="44" t="str">
        <f t="shared" ref="P275" si="331">IF(K276="Yes",IF(L276="Yes","Yes","No"),"No")</f>
        <v>Yes</v>
      </c>
      <c r="Q275" s="94" t="s">
        <v>2759</v>
      </c>
      <c r="R275" s="5" t="s">
        <v>1</v>
      </c>
      <c r="S275" s="5" t="s">
        <v>2</v>
      </c>
      <c r="T275" s="5" t="s">
        <v>7</v>
      </c>
      <c r="U275" s="5">
        <v>205</v>
      </c>
      <c r="V275" s="5">
        <v>78.05</v>
      </c>
      <c r="W275" s="5">
        <v>73.58</v>
      </c>
      <c r="X275" s="11">
        <f t="shared" si="309"/>
        <v>4.4699999999999989</v>
      </c>
      <c r="Y275" s="14">
        <v>127</v>
      </c>
      <c r="Z275" s="5">
        <v>86.61</v>
      </c>
      <c r="AA275" s="5">
        <v>78.739999999999995</v>
      </c>
      <c r="AB275" s="71">
        <f t="shared" si="310"/>
        <v>7.8700000000000045</v>
      </c>
      <c r="AC275" s="53"/>
    </row>
    <row r="276" spans="1:29" ht="15" customHeight="1" x14ac:dyDescent="0.25">
      <c r="A276" s="53">
        <v>404023</v>
      </c>
      <c r="B276" s="89" t="s">
        <v>2519</v>
      </c>
      <c r="C276" s="53" t="s">
        <v>508</v>
      </c>
      <c r="D276" s="49" t="s">
        <v>2499</v>
      </c>
      <c r="E276" s="35" t="str">
        <f>VLOOKUP('2012 Accountability Database'!$A274,'2011 AYP'!A$2:B$1072,2)</f>
        <v>SI_2 (School Improvement Year 2)</v>
      </c>
      <c r="F276" s="66"/>
      <c r="G276" s="63" t="s">
        <v>2485</v>
      </c>
      <c r="H276" s="60" t="str">
        <f t="shared" ref="H276:I276" si="332">IF(H274="Met","Yes",IF(H275="Met","Yes","No"))</f>
        <v>Yes</v>
      </c>
      <c r="I276" s="60" t="str">
        <f t="shared" si="332"/>
        <v>Yes</v>
      </c>
      <c r="J276" s="42"/>
      <c r="K276" s="60" t="str">
        <f t="shared" ref="K276:L276" si="333">IF(K274="Met","Yes",IF(K275="Met","Yes","No"))</f>
        <v>Yes</v>
      </c>
      <c r="L276" s="60" t="str">
        <f t="shared" si="333"/>
        <v>Yes</v>
      </c>
      <c r="M276" s="1" t="s">
        <v>4</v>
      </c>
      <c r="N276" s="14" t="s">
        <v>2503</v>
      </c>
      <c r="O276" s="5"/>
      <c r="P276" s="44" t="str">
        <f t="shared" ref="P276" si="334">IF(H280="Yes",IF(I280="Yes","Yes","No"),"No")</f>
        <v>Yes</v>
      </c>
      <c r="Q276" s="108" t="s">
        <v>2758</v>
      </c>
      <c r="R276" s="5" t="s">
        <v>1</v>
      </c>
      <c r="S276" s="1" t="s">
        <v>5</v>
      </c>
      <c r="T276" s="1" t="s">
        <v>3</v>
      </c>
      <c r="U276" s="5">
        <v>1149</v>
      </c>
      <c r="V276" s="1">
        <v>80.94</v>
      </c>
      <c r="W276" s="1">
        <v>81.849999999999994</v>
      </c>
      <c r="X276" s="6">
        <f t="shared" si="309"/>
        <v>-0.90999999999999659</v>
      </c>
      <c r="Y276" s="14">
        <v>746</v>
      </c>
      <c r="Z276" s="1">
        <v>81.64</v>
      </c>
      <c r="AA276" s="1">
        <v>83</v>
      </c>
      <c r="AB276" s="72">
        <f t="shared" si="310"/>
        <v>-1.3599999999999994</v>
      </c>
      <c r="AC276" s="53"/>
    </row>
    <row r="277" spans="1:29" x14ac:dyDescent="0.25">
      <c r="A277" s="53">
        <v>404023</v>
      </c>
      <c r="B277" s="89" t="s">
        <v>2519</v>
      </c>
      <c r="C277" s="53" t="s">
        <v>508</v>
      </c>
      <c r="D277" s="49" t="s">
        <v>2507</v>
      </c>
      <c r="E277" s="47">
        <f>VLOOKUP('2012 Accountability Database'!A274,Dems1112!$A$2:$G$1082,3)</f>
        <v>0.12</v>
      </c>
      <c r="F277" s="66"/>
      <c r="G277" s="52"/>
      <c r="M277" s="5" t="s">
        <v>4</v>
      </c>
      <c r="N277" s="14" t="s">
        <v>2504</v>
      </c>
      <c r="O277" s="5"/>
      <c r="P277" s="44" t="str">
        <f t="shared" ref="P277" si="335">IF(K280="Yes",IF(L280="Yes","Yes","No"),"No")</f>
        <v>Yes</v>
      </c>
      <c r="Q277" s="108"/>
      <c r="R277" s="5" t="s">
        <v>1</v>
      </c>
      <c r="S277" s="5" t="s">
        <v>5</v>
      </c>
      <c r="T277" s="5" t="s">
        <v>7</v>
      </c>
      <c r="U277" s="5">
        <v>625</v>
      </c>
      <c r="V277" s="5">
        <v>70.88</v>
      </c>
      <c r="W277" s="5">
        <v>73.58</v>
      </c>
      <c r="X277" s="8">
        <f t="shared" si="309"/>
        <v>-2.7000000000000028</v>
      </c>
      <c r="Y277" s="14">
        <v>394</v>
      </c>
      <c r="Z277" s="5">
        <v>75.63</v>
      </c>
      <c r="AA277" s="5">
        <v>78.739999999999995</v>
      </c>
      <c r="AB277" s="72">
        <f t="shared" si="310"/>
        <v>-3.1099999999999994</v>
      </c>
      <c r="AC277" s="53"/>
    </row>
    <row r="278" spans="1:29" x14ac:dyDescent="0.25">
      <c r="A278" s="53">
        <v>404023</v>
      </c>
      <c r="B278" s="89" t="s">
        <v>2519</v>
      </c>
      <c r="C278" s="53" t="s">
        <v>508</v>
      </c>
      <c r="D278" s="50" t="s">
        <v>2508</v>
      </c>
      <c r="E278" s="47">
        <f>VLOOKUP('2012 Accountability Database'!A274,Dems1112!$A$2:$G$1082,4)</f>
        <v>0.6</v>
      </c>
      <c r="F278" s="65" t="s">
        <v>2486</v>
      </c>
      <c r="G278" s="62"/>
      <c r="H278" s="13" t="str">
        <f>IF(V278&gt;94,"Met",IF(X278="--","n/a",IF(X278&gt;=0,"Met","Did Not Meet")))</f>
        <v>Met</v>
      </c>
      <c r="I278" s="13" t="str">
        <f>IF(V279&gt;94,"Met",IF(X279="--","n/a",IF(X279&gt;=0,"Met","Did Not Meet")))</f>
        <v>Met</v>
      </c>
      <c r="J278" s="13"/>
      <c r="K278" s="13" t="str">
        <f>IF(Z278&gt;94,"Met",IF(AB278="--","n/a",IF(AB278&gt;=0,"Met","Did Not Meet")))</f>
        <v>Met</v>
      </c>
      <c r="L278" s="13" t="str">
        <f>IF(Z279&gt;94,"Met",IF(AB279="--","n/a",IF(AB279&gt;=0,"Met","Did Not Meet")))</f>
        <v>Met</v>
      </c>
      <c r="M278" s="1" t="s">
        <v>4</v>
      </c>
      <c r="N278" s="68" t="s">
        <v>2497</v>
      </c>
      <c r="O278" s="35"/>
      <c r="P278" s="44"/>
      <c r="Q278" s="108"/>
      <c r="R278" s="5" t="s">
        <v>6</v>
      </c>
      <c r="S278" s="1" t="s">
        <v>2</v>
      </c>
      <c r="T278" s="1" t="s">
        <v>3</v>
      </c>
      <c r="U278" s="5">
        <v>362</v>
      </c>
      <c r="V278" s="1">
        <v>82.87</v>
      </c>
      <c r="W278" s="1">
        <v>81.849999999999994</v>
      </c>
      <c r="X278" s="9">
        <f t="shared" si="309"/>
        <v>1.0200000000000102</v>
      </c>
      <c r="Y278" s="14">
        <v>233</v>
      </c>
      <c r="Z278" s="1">
        <v>74.25</v>
      </c>
      <c r="AA278" s="1">
        <v>73.010000000000005</v>
      </c>
      <c r="AB278" s="71">
        <f t="shared" si="310"/>
        <v>1.2399999999999949</v>
      </c>
      <c r="AC278" s="53"/>
    </row>
    <row r="279" spans="1:29" x14ac:dyDescent="0.25">
      <c r="A279" s="53">
        <v>404023</v>
      </c>
      <c r="B279" s="89" t="s">
        <v>2519</v>
      </c>
      <c r="C279" s="53" t="s">
        <v>508</v>
      </c>
      <c r="D279" s="50" t="s">
        <v>974</v>
      </c>
      <c r="E279" s="47" t="str">
        <f>VLOOKUP('2012 Accountability Database'!A274,Dems1112!$A$2:$G$1082,5)</f>
        <v>P-2</v>
      </c>
      <c r="F279" s="65" t="s">
        <v>2487</v>
      </c>
      <c r="G279" s="62"/>
      <c r="H279" s="13" t="str">
        <f>IF(V280&gt;94,"Met",IF(X280="--","n/a",IF(X280&gt;=0,"Met","Did Not Meet")))</f>
        <v>Did Not Meet</v>
      </c>
      <c r="I279" s="13" t="str">
        <f>IF(V281&gt;94,"Met",IF(X281="--","n/a",IF(X281&gt;=0,"Met","Did Not Meet")))</f>
        <v>Did Not Meet</v>
      </c>
      <c r="J279" s="13"/>
      <c r="K279" s="13" t="str">
        <f>IF(Z280&gt;94,"Met",IF(AB280="--","n/a",IF(AB280&gt;=0,"Met","Did Not Meet")))</f>
        <v>Did Not Meet</v>
      </c>
      <c r="L279" s="13" t="str">
        <f>IF(Z281&gt;94,"Met",IF(AB281="--","n/a",IF(AB281&gt;=0,"Met","Did Not Meet")))</f>
        <v>Did Not Meet</v>
      </c>
      <c r="M279" s="5" t="s">
        <v>4</v>
      </c>
      <c r="N279" s="14"/>
      <c r="O279" s="35" t="s">
        <v>2506</v>
      </c>
      <c r="P279" s="83" t="str">
        <f t="shared" ref="P279" si="336">IF(P274="No"," ", IF(P276="No"," ",IF(P275="No", " ",IF(P277="No"," ","X"))))</f>
        <v>X</v>
      </c>
      <c r="Q279" s="108"/>
      <c r="R279" s="5" t="s">
        <v>6</v>
      </c>
      <c r="S279" s="5" t="s">
        <v>2</v>
      </c>
      <c r="T279" s="5" t="s">
        <v>7</v>
      </c>
      <c r="U279" s="5">
        <v>205</v>
      </c>
      <c r="V279" s="5">
        <v>76.099999999999994</v>
      </c>
      <c r="W279" s="5">
        <v>73.989999999999995</v>
      </c>
      <c r="X279" s="11">
        <f t="shared" si="309"/>
        <v>2.1099999999999994</v>
      </c>
      <c r="Y279" s="14">
        <v>127</v>
      </c>
      <c r="Z279" s="5">
        <v>66.14</v>
      </c>
      <c r="AA279" s="5">
        <v>65.459999999999994</v>
      </c>
      <c r="AB279" s="71">
        <f t="shared" si="310"/>
        <v>0.68000000000000682</v>
      </c>
      <c r="AC279" s="53"/>
    </row>
    <row r="280" spans="1:29" ht="15.75" x14ac:dyDescent="0.25">
      <c r="A280" s="53">
        <v>404023</v>
      </c>
      <c r="B280" s="89" t="s">
        <v>2519</v>
      </c>
      <c r="C280" s="53" t="s">
        <v>508</v>
      </c>
      <c r="D280" s="50" t="s">
        <v>975</v>
      </c>
      <c r="E280" s="48" t="str">
        <f>VLOOKUP('2012 Accountability Database'!A274,Dems1112!$A$2:$G$1082,6)</f>
        <v>1 (Northwest AR)</v>
      </c>
      <c r="F280" s="66"/>
      <c r="G280" s="63" t="s">
        <v>2488</v>
      </c>
      <c r="H280" s="61" t="str">
        <f t="shared" ref="H280:I280" si="337">IF(H278="Met","Yes",IF(H279="Met","Yes","No"))</f>
        <v>Yes</v>
      </c>
      <c r="I280" s="61" t="str">
        <f t="shared" si="337"/>
        <v>Yes</v>
      </c>
      <c r="J280" s="55"/>
      <c r="K280" s="61" t="str">
        <f t="shared" ref="K280:L280" si="338">IF(K278="Met","Yes",IF(K279="Met","Yes","No"))</f>
        <v>Yes</v>
      </c>
      <c r="L280" s="61" t="str">
        <f t="shared" si="338"/>
        <v>Yes</v>
      </c>
      <c r="M280" s="1" t="s">
        <v>4</v>
      </c>
      <c r="N280" s="14"/>
      <c r="O280" s="35" t="s">
        <v>2505</v>
      </c>
      <c r="P280" s="83" t="str">
        <f t="shared" ref="P280" si="339">IF(P279="X"," ",IF(P281="X"," ","X"))</f>
        <v xml:space="preserve"> </v>
      </c>
      <c r="Q280" s="94" t="s">
        <v>2759</v>
      </c>
      <c r="R280" s="5" t="s">
        <v>6</v>
      </c>
      <c r="S280" s="1" t="s">
        <v>5</v>
      </c>
      <c r="T280" s="1" t="s">
        <v>3</v>
      </c>
      <c r="U280" s="5">
        <v>1149</v>
      </c>
      <c r="V280" s="1">
        <v>80.680000000000007</v>
      </c>
      <c r="W280" s="1">
        <v>81.849999999999994</v>
      </c>
      <c r="X280" s="6">
        <f t="shared" si="309"/>
        <v>-1.1699999999999875</v>
      </c>
      <c r="Y280" s="14">
        <v>746</v>
      </c>
      <c r="Z280" s="1">
        <v>67.16</v>
      </c>
      <c r="AA280" s="1">
        <v>73.010000000000005</v>
      </c>
      <c r="AB280" s="72">
        <f t="shared" si="310"/>
        <v>-5.8500000000000085</v>
      </c>
      <c r="AC280" s="53"/>
    </row>
    <row r="281" spans="1:29" x14ac:dyDescent="0.25">
      <c r="A281" s="54">
        <v>404023</v>
      </c>
      <c r="B281" s="90" t="s">
        <v>2519</v>
      </c>
      <c r="C281" s="54" t="s">
        <v>508</v>
      </c>
      <c r="D281" s="4"/>
      <c r="E281" s="4"/>
      <c r="F281" s="67"/>
      <c r="G281" s="64"/>
      <c r="H281" s="43"/>
      <c r="I281" s="43"/>
      <c r="J281" s="43"/>
      <c r="K281" s="43"/>
      <c r="L281" s="43"/>
      <c r="M281" s="4" t="s">
        <v>4</v>
      </c>
      <c r="N281" s="15"/>
      <c r="O281" s="38" t="s">
        <v>2482</v>
      </c>
      <c r="P281" s="84" t="str">
        <f>IF(E275="Achieving School"," ","X")</f>
        <v xml:space="preserve"> </v>
      </c>
      <c r="Q281" s="91"/>
      <c r="R281" s="4" t="s">
        <v>6</v>
      </c>
      <c r="S281" s="4" t="s">
        <v>5</v>
      </c>
      <c r="T281" s="4" t="s">
        <v>7</v>
      </c>
      <c r="U281" s="4">
        <v>625</v>
      </c>
      <c r="V281" s="4">
        <v>72.64</v>
      </c>
      <c r="W281" s="4">
        <v>73.989999999999995</v>
      </c>
      <c r="X281" s="7">
        <f t="shared" si="309"/>
        <v>-1.3499999999999943</v>
      </c>
      <c r="Y281" s="15">
        <v>394</v>
      </c>
      <c r="Z281" s="4">
        <v>59.14</v>
      </c>
      <c r="AA281" s="4">
        <v>65.459999999999994</v>
      </c>
      <c r="AB281" s="73">
        <f t="shared" si="310"/>
        <v>-6.3199999999999932</v>
      </c>
      <c r="AC281" s="54"/>
    </row>
    <row r="282" spans="1:29" x14ac:dyDescent="0.25">
      <c r="A282" s="1">
        <v>404024</v>
      </c>
      <c r="B282" s="87" t="s">
        <v>2519</v>
      </c>
      <c r="C282" s="55" t="s">
        <v>509</v>
      </c>
      <c r="E282" s="42"/>
      <c r="F282" s="65" t="s">
        <v>2483</v>
      </c>
      <c r="G282" s="62"/>
      <c r="H282" s="37" t="str">
        <f>IF(V282&gt;94,"Met",IF(X282="--","n/a",IF(X282&gt;=0,"Met","Did Not Meet")))</f>
        <v>Did Not Meet</v>
      </c>
      <c r="I282" s="37" t="str">
        <f>IF(V283&gt;94,"Met",IF(X283="--","n/a",IF(X283&gt;=0,"Met","Did Not Meet")))</f>
        <v>Did Not Meet</v>
      </c>
      <c r="K282" s="13" t="str">
        <f>IF(Z282&gt;94,"Met",IF(AB282="--","n/a",IF(AB282&gt;=0,"Met","Did Not Meet")))</f>
        <v>Did Not Meet</v>
      </c>
      <c r="L282" s="13" t="str">
        <f>IF(Z283&gt;94,"Met",IF(AB283="--","n/a",IF(AB283&gt;=0,"Met","Did Not Meet")))</f>
        <v>Did Not Meet</v>
      </c>
      <c r="M282" s="1" t="s">
        <v>9</v>
      </c>
      <c r="N282" s="14" t="s">
        <v>2502</v>
      </c>
      <c r="O282" s="5"/>
      <c r="P282" s="44" t="str">
        <f t="shared" ref="P282" si="340">IF(H284="Yes",IF(I284="Yes","Yes","No"),"No")</f>
        <v>No</v>
      </c>
      <c r="Q282" s="93"/>
      <c r="R282" s="5" t="s">
        <v>1</v>
      </c>
      <c r="S282" s="1" t="s">
        <v>2</v>
      </c>
      <c r="T282" s="1" t="s">
        <v>3</v>
      </c>
      <c r="U282" s="5">
        <v>419</v>
      </c>
      <c r="V282" s="1">
        <v>81.62</v>
      </c>
      <c r="W282" s="1">
        <v>83.56</v>
      </c>
      <c r="X282" s="6">
        <f t="shared" si="309"/>
        <v>-1.9399999999999977</v>
      </c>
      <c r="Y282" s="14">
        <v>397</v>
      </c>
      <c r="Z282" s="1">
        <v>84.13</v>
      </c>
      <c r="AA282" s="1">
        <v>84.68</v>
      </c>
      <c r="AB282" s="72">
        <f t="shared" si="310"/>
        <v>-0.55000000000001137</v>
      </c>
      <c r="AC282" s="36"/>
    </row>
    <row r="283" spans="1:29" ht="15.75" x14ac:dyDescent="0.25">
      <c r="A283" s="53">
        <v>404024</v>
      </c>
      <c r="B283" s="89" t="s">
        <v>2519</v>
      </c>
      <c r="C283" s="53" t="s">
        <v>509</v>
      </c>
      <c r="D283" s="49" t="s">
        <v>2498</v>
      </c>
      <c r="E283" s="34" t="str">
        <f>M282</f>
        <v>Needs Improvement School</v>
      </c>
      <c r="F283" s="65" t="s">
        <v>2484</v>
      </c>
      <c r="G283" s="62"/>
      <c r="H283" s="13" t="str">
        <f>IF(V284&gt;94,"Met",IF(X284="--","n/a",IF(X284&gt;=0,"Met","Did Not Meet")))</f>
        <v>Did Not Meet</v>
      </c>
      <c r="I283" s="13" t="str">
        <f>IF(V285&gt;94,"Met",IF(X285="--","n/a",IF(X285&gt;=0,"Met","Did Not Meet")))</f>
        <v>Did Not Meet</v>
      </c>
      <c r="K283" s="13" t="str">
        <f>IF(Z284&gt;94,"Met",IF(AB284="--","n/a",IF(AB284&gt;=0,"Met","Did Not Meet")))</f>
        <v>Did Not Meet</v>
      </c>
      <c r="L283" s="13" t="str">
        <f>IF(Z285&gt;94,"Met",IF(AB285="--","n/a",IF(AB285&gt;=0,"Met","Did Not Meet")))</f>
        <v>Did Not Meet</v>
      </c>
      <c r="M283" s="1" t="s">
        <v>9</v>
      </c>
      <c r="N283" s="14" t="s">
        <v>2501</v>
      </c>
      <c r="O283" s="5"/>
      <c r="P283" s="44" t="str">
        <f t="shared" ref="P283" si="341">IF(K284="Yes",IF(L284="Yes","Yes","No"),"No")</f>
        <v>No</v>
      </c>
      <c r="Q283" s="94" t="s">
        <v>2759</v>
      </c>
      <c r="R283" s="5" t="s">
        <v>1</v>
      </c>
      <c r="S283" s="1" t="s">
        <v>2</v>
      </c>
      <c r="T283" s="1" t="s">
        <v>7</v>
      </c>
      <c r="U283" s="5">
        <v>229</v>
      </c>
      <c r="V283" s="1">
        <v>71.62</v>
      </c>
      <c r="W283" s="1">
        <v>75.53</v>
      </c>
      <c r="X283" s="6">
        <f t="shared" si="309"/>
        <v>-3.9099999999999966</v>
      </c>
      <c r="Y283" s="14">
        <v>211</v>
      </c>
      <c r="Z283" s="1">
        <v>76.3</v>
      </c>
      <c r="AA283" s="1">
        <v>76.97</v>
      </c>
      <c r="AB283" s="72">
        <f t="shared" si="310"/>
        <v>-0.67000000000000171</v>
      </c>
      <c r="AC283" s="53"/>
    </row>
    <row r="284" spans="1:29" ht="15" customHeight="1" x14ac:dyDescent="0.25">
      <c r="A284" s="53">
        <v>404024</v>
      </c>
      <c r="B284" s="89" t="s">
        <v>2519</v>
      </c>
      <c r="C284" s="53" t="s">
        <v>509</v>
      </c>
      <c r="D284" s="49" t="s">
        <v>2499</v>
      </c>
      <c r="E284" s="35" t="str">
        <f>VLOOKUP('2012 Accountability Database'!$A282,'2011 AYP'!A$2:B$1072,2)</f>
        <v>SI_2 (School Improvement Year 2)</v>
      </c>
      <c r="F284" s="66"/>
      <c r="G284" s="63" t="s">
        <v>2485</v>
      </c>
      <c r="H284" s="60" t="str">
        <f t="shared" ref="H284:I284" si="342">IF(H282="Met","Yes",IF(H283="Met","Yes","No"))</f>
        <v>No</v>
      </c>
      <c r="I284" s="60" t="str">
        <f t="shared" si="342"/>
        <v>No</v>
      </c>
      <c r="J284" s="42"/>
      <c r="K284" s="60" t="str">
        <f t="shared" ref="K284:L284" si="343">IF(K282="Met","Yes",IF(K283="Met","Yes","No"))</f>
        <v>No</v>
      </c>
      <c r="L284" s="60" t="str">
        <f t="shared" si="343"/>
        <v>No</v>
      </c>
      <c r="M284" s="1" t="s">
        <v>9</v>
      </c>
      <c r="N284" s="14" t="s">
        <v>2503</v>
      </c>
      <c r="O284" s="5"/>
      <c r="P284" s="44" t="str">
        <f t="shared" ref="P284" si="344">IF(H288="Yes",IF(I288="Yes","Yes","No"),"No")</f>
        <v>No</v>
      </c>
      <c r="Q284" s="108" t="s">
        <v>2758</v>
      </c>
      <c r="R284" s="5" t="s">
        <v>1</v>
      </c>
      <c r="S284" s="1" t="s">
        <v>5</v>
      </c>
      <c r="T284" s="1" t="s">
        <v>3</v>
      </c>
      <c r="U284" s="5">
        <v>1234</v>
      </c>
      <c r="V284" s="1">
        <v>81.44</v>
      </c>
      <c r="W284" s="1">
        <v>83.56</v>
      </c>
      <c r="X284" s="6">
        <f t="shared" si="309"/>
        <v>-2.1200000000000045</v>
      </c>
      <c r="Y284" s="14">
        <v>1159</v>
      </c>
      <c r="Z284" s="1">
        <v>83.69</v>
      </c>
      <c r="AA284" s="1">
        <v>84.68</v>
      </c>
      <c r="AB284" s="72">
        <f t="shared" si="310"/>
        <v>-0.99000000000000909</v>
      </c>
      <c r="AC284" s="53"/>
    </row>
    <row r="285" spans="1:29" x14ac:dyDescent="0.25">
      <c r="A285" s="53">
        <v>404024</v>
      </c>
      <c r="B285" s="89" t="s">
        <v>2519</v>
      </c>
      <c r="C285" s="53" t="s">
        <v>509</v>
      </c>
      <c r="D285" s="49" t="s">
        <v>2507</v>
      </c>
      <c r="E285" s="47">
        <f>VLOOKUP('2012 Accountability Database'!A282,Dems1112!$A$2:$G$1082,3)</f>
        <v>0.12</v>
      </c>
      <c r="F285" s="66"/>
      <c r="G285" s="52"/>
      <c r="M285" s="5" t="s">
        <v>9</v>
      </c>
      <c r="N285" s="14" t="s">
        <v>2504</v>
      </c>
      <c r="O285" s="5"/>
      <c r="P285" s="44" t="str">
        <f t="shared" ref="P285" si="345">IF(K288="Yes",IF(L288="Yes","Yes","No"),"No")</f>
        <v>No</v>
      </c>
      <c r="Q285" s="108"/>
      <c r="R285" s="5" t="s">
        <v>1</v>
      </c>
      <c r="S285" s="5" t="s">
        <v>5</v>
      </c>
      <c r="T285" s="5" t="s">
        <v>7</v>
      </c>
      <c r="U285" s="5">
        <v>663</v>
      </c>
      <c r="V285" s="5">
        <v>72.099999999999994</v>
      </c>
      <c r="W285" s="5">
        <v>75.53</v>
      </c>
      <c r="X285" s="8">
        <f t="shared" si="309"/>
        <v>-3.4300000000000068</v>
      </c>
      <c r="Y285" s="14">
        <v>614</v>
      </c>
      <c r="Z285" s="5">
        <v>75.73</v>
      </c>
      <c r="AA285" s="5">
        <v>76.97</v>
      </c>
      <c r="AB285" s="72">
        <f t="shared" si="310"/>
        <v>-1.2399999999999949</v>
      </c>
      <c r="AC285" s="53"/>
    </row>
    <row r="286" spans="1:29" x14ac:dyDescent="0.25">
      <c r="A286" s="53">
        <v>404024</v>
      </c>
      <c r="B286" s="89" t="s">
        <v>2519</v>
      </c>
      <c r="C286" s="53" t="s">
        <v>509</v>
      </c>
      <c r="D286" s="50" t="s">
        <v>2508</v>
      </c>
      <c r="E286" s="47">
        <f>VLOOKUP('2012 Accountability Database'!A282,Dems1112!$A$2:$G$1082,4)</f>
        <v>0.51</v>
      </c>
      <c r="F286" s="65" t="s">
        <v>2486</v>
      </c>
      <c r="G286" s="62"/>
      <c r="H286" s="13" t="str">
        <f>IF(V286&gt;94,"Met",IF(X286="--","n/a",IF(X286&gt;=0,"Met","Did Not Meet")))</f>
        <v>Did Not Meet</v>
      </c>
      <c r="I286" s="13" t="str">
        <f>IF(V287&gt;94,"Met",IF(X287="--","n/a",IF(X287&gt;=0,"Met","Did Not Meet")))</f>
        <v>Did Not Meet</v>
      </c>
      <c r="J286" s="13"/>
      <c r="K286" s="13" t="str">
        <f>IF(Z286&gt;94,"Met",IF(AB286="--","n/a",IF(AB286&gt;=0,"Met","Did Not Meet")))</f>
        <v>Did Not Meet</v>
      </c>
      <c r="L286" s="13" t="str">
        <f>IF(Z287&gt;94,"Met",IF(AB287="--","n/a",IF(AB287&gt;=0,"Met","Did Not Meet")))</f>
        <v>Did Not Meet</v>
      </c>
      <c r="M286" s="1" t="s">
        <v>9</v>
      </c>
      <c r="N286" s="68" t="s">
        <v>2497</v>
      </c>
      <c r="O286" s="35"/>
      <c r="P286" s="44"/>
      <c r="Q286" s="108"/>
      <c r="R286" s="5" t="s">
        <v>6</v>
      </c>
      <c r="S286" s="1" t="s">
        <v>2</v>
      </c>
      <c r="T286" s="1" t="s">
        <v>3</v>
      </c>
      <c r="U286" s="5">
        <v>474</v>
      </c>
      <c r="V286" s="1">
        <v>83.97</v>
      </c>
      <c r="W286" s="1">
        <v>84.91</v>
      </c>
      <c r="X286" s="6">
        <f t="shared" si="309"/>
        <v>-0.93999999999999773</v>
      </c>
      <c r="Y286" s="14">
        <v>397</v>
      </c>
      <c r="Z286" s="1">
        <v>79.849999999999994</v>
      </c>
      <c r="AA286" s="1">
        <v>82.33</v>
      </c>
      <c r="AB286" s="72">
        <f t="shared" si="310"/>
        <v>-2.480000000000004</v>
      </c>
      <c r="AC286" s="53"/>
    </row>
    <row r="287" spans="1:29" x14ac:dyDescent="0.25">
      <c r="A287" s="53">
        <v>404024</v>
      </c>
      <c r="B287" s="89" t="s">
        <v>2519</v>
      </c>
      <c r="C287" s="53" t="s">
        <v>509</v>
      </c>
      <c r="D287" s="50" t="s">
        <v>974</v>
      </c>
      <c r="E287" s="47" t="str">
        <f>VLOOKUP('2012 Accountability Database'!A282,Dems1112!$A$2:$G$1082,5)</f>
        <v>6-8</v>
      </c>
      <c r="F287" s="65" t="s">
        <v>2487</v>
      </c>
      <c r="G287" s="62"/>
      <c r="H287" s="13" t="str">
        <f>IF(V288&gt;94,"Met",IF(X288="--","n/a",IF(X288&gt;=0,"Met","Did Not Meet")))</f>
        <v>Did Not Meet</v>
      </c>
      <c r="I287" s="13" t="str">
        <f>IF(V289&gt;94,"Met",IF(X289="--","n/a",IF(X289&gt;=0,"Met","Did Not Meet")))</f>
        <v>Did Not Meet</v>
      </c>
      <c r="J287" s="13"/>
      <c r="K287" s="13" t="str">
        <f>IF(Z288&gt;94,"Met",IF(AB288="--","n/a",IF(AB288&gt;=0,"Met","Did Not Meet")))</f>
        <v>Did Not Meet</v>
      </c>
      <c r="L287" s="13" t="str">
        <f>IF(Z289&gt;94,"Met",IF(AB289="--","n/a",IF(AB289&gt;=0,"Met","Did Not Meet")))</f>
        <v>Did Not Meet</v>
      </c>
      <c r="M287" s="1" t="s">
        <v>9</v>
      </c>
      <c r="N287" s="14"/>
      <c r="O287" s="35" t="s">
        <v>2506</v>
      </c>
      <c r="P287" s="83" t="str">
        <f t="shared" ref="P287" si="346">IF(P282="No"," ", IF(P284="No"," ",IF(P283="No", " ",IF(P285="No"," ","X"))))</f>
        <v xml:space="preserve"> </v>
      </c>
      <c r="Q287" s="108"/>
      <c r="R287" s="5" t="s">
        <v>6</v>
      </c>
      <c r="S287" s="1" t="s">
        <v>2</v>
      </c>
      <c r="T287" s="1" t="s">
        <v>7</v>
      </c>
      <c r="U287" s="5">
        <v>249</v>
      </c>
      <c r="V287" s="1">
        <v>74.7</v>
      </c>
      <c r="W287" s="1">
        <v>76.989999999999995</v>
      </c>
      <c r="X287" s="6">
        <f t="shared" si="309"/>
        <v>-2.289999999999992</v>
      </c>
      <c r="Y287" s="14">
        <v>211</v>
      </c>
      <c r="Z287" s="1">
        <v>71.09</v>
      </c>
      <c r="AA287" s="1">
        <v>73.36</v>
      </c>
      <c r="AB287" s="72">
        <f t="shared" si="310"/>
        <v>-2.269999999999996</v>
      </c>
      <c r="AC287" s="53"/>
    </row>
    <row r="288" spans="1:29" ht="15.75" x14ac:dyDescent="0.25">
      <c r="A288" s="53">
        <v>404024</v>
      </c>
      <c r="B288" s="89" t="s">
        <v>2519</v>
      </c>
      <c r="C288" s="53" t="s">
        <v>509</v>
      </c>
      <c r="D288" s="50" t="s">
        <v>975</v>
      </c>
      <c r="E288" s="48" t="str">
        <f>VLOOKUP('2012 Accountability Database'!A282,Dems1112!$A$2:$G$1082,6)</f>
        <v>1 (Northwest AR)</v>
      </c>
      <c r="F288" s="66"/>
      <c r="G288" s="63" t="s">
        <v>2488</v>
      </c>
      <c r="H288" s="61" t="str">
        <f t="shared" ref="H288:I288" si="347">IF(H286="Met","Yes",IF(H287="Met","Yes","No"))</f>
        <v>No</v>
      </c>
      <c r="I288" s="61" t="str">
        <f t="shared" si="347"/>
        <v>No</v>
      </c>
      <c r="J288" s="55"/>
      <c r="K288" s="61" t="str">
        <f t="shared" ref="K288:L288" si="348">IF(K286="Met","Yes",IF(K287="Met","Yes","No"))</f>
        <v>No</v>
      </c>
      <c r="L288" s="61" t="str">
        <f t="shared" si="348"/>
        <v>No</v>
      </c>
      <c r="M288" s="5" t="s">
        <v>9</v>
      </c>
      <c r="N288" s="14"/>
      <c r="O288" s="35" t="s">
        <v>2505</v>
      </c>
      <c r="P288" s="83" t="str">
        <f t="shared" ref="P288" si="349">IF(P287="X"," ",IF(P289="X"," ","X"))</f>
        <v xml:space="preserve"> </v>
      </c>
      <c r="Q288" s="94" t="s">
        <v>2759</v>
      </c>
      <c r="R288" s="5" t="s">
        <v>6</v>
      </c>
      <c r="S288" s="5" t="s">
        <v>5</v>
      </c>
      <c r="T288" s="5" t="s">
        <v>3</v>
      </c>
      <c r="U288" s="5">
        <v>1384</v>
      </c>
      <c r="V288" s="5">
        <v>81.36</v>
      </c>
      <c r="W288" s="5">
        <v>84.91</v>
      </c>
      <c r="X288" s="8">
        <f t="shared" si="309"/>
        <v>-3.5499999999999972</v>
      </c>
      <c r="Y288" s="14">
        <v>1159</v>
      </c>
      <c r="Z288" s="5">
        <v>77.650000000000006</v>
      </c>
      <c r="AA288" s="5">
        <v>82.33</v>
      </c>
      <c r="AB288" s="72">
        <f t="shared" si="310"/>
        <v>-4.6799999999999926</v>
      </c>
      <c r="AC288" s="53"/>
    </row>
    <row r="289" spans="1:29" x14ac:dyDescent="0.25">
      <c r="A289" s="54">
        <v>404024</v>
      </c>
      <c r="B289" s="90" t="s">
        <v>2519</v>
      </c>
      <c r="C289" s="54" t="s">
        <v>509</v>
      </c>
      <c r="D289" s="4"/>
      <c r="E289" s="4"/>
      <c r="F289" s="67"/>
      <c r="G289" s="64"/>
      <c r="H289" s="43"/>
      <c r="I289" s="43"/>
      <c r="J289" s="43"/>
      <c r="K289" s="43"/>
      <c r="L289" s="43"/>
      <c r="M289" s="4" t="s">
        <v>9</v>
      </c>
      <c r="N289" s="15"/>
      <c r="O289" s="38" t="s">
        <v>2482</v>
      </c>
      <c r="P289" s="84" t="str">
        <f>IF(E283="Achieving School"," ","X")</f>
        <v>X</v>
      </c>
      <c r="Q289" s="91"/>
      <c r="R289" s="4" t="s">
        <v>6</v>
      </c>
      <c r="S289" s="4" t="s">
        <v>5</v>
      </c>
      <c r="T289" s="4" t="s">
        <v>7</v>
      </c>
      <c r="U289" s="4">
        <v>717</v>
      </c>
      <c r="V289" s="4">
        <v>73.08</v>
      </c>
      <c r="W289" s="4">
        <v>76.989999999999995</v>
      </c>
      <c r="X289" s="7">
        <f t="shared" si="309"/>
        <v>-3.9099999999999966</v>
      </c>
      <c r="Y289" s="15">
        <v>614</v>
      </c>
      <c r="Z289" s="4">
        <v>69.38</v>
      </c>
      <c r="AA289" s="4">
        <v>73.36</v>
      </c>
      <c r="AB289" s="73">
        <f t="shared" si="310"/>
        <v>-3.980000000000004</v>
      </c>
      <c r="AC289" s="54"/>
    </row>
    <row r="290" spans="1:29" x14ac:dyDescent="0.25">
      <c r="A290" s="1">
        <v>404025</v>
      </c>
      <c r="B290" s="87" t="s">
        <v>2519</v>
      </c>
      <c r="C290" s="55" t="s">
        <v>510</v>
      </c>
      <c r="E290" s="42"/>
      <c r="F290" s="65" t="s">
        <v>2483</v>
      </c>
      <c r="G290" s="62"/>
      <c r="H290" s="37" t="str">
        <f>IF(V290&gt;94,"Met",IF(X290="--","n/a",IF(X290&gt;=0,"Met","Did Not Meet")))</f>
        <v>Met</v>
      </c>
      <c r="I290" s="37" t="str">
        <f>IF(V291&gt;94,"Met",IF(X291="--","n/a",IF(X291&gt;=0,"Met","Did Not Meet")))</f>
        <v>Met</v>
      </c>
      <c r="K290" s="13" t="str">
        <f>IF(Z290&gt;94,"Met",IF(AB290="--","n/a",IF(AB290&gt;=0,"Met","Did Not Meet")))</f>
        <v>Met</v>
      </c>
      <c r="L290" s="13" t="str">
        <f>IF(Z291&gt;94,"Met",IF(AB291="--","n/a",IF(AB291&gt;=0,"Met","Did Not Meet")))</f>
        <v>Met</v>
      </c>
      <c r="M290" s="1" t="s">
        <v>4</v>
      </c>
      <c r="N290" s="14" t="s">
        <v>2502</v>
      </c>
      <c r="O290" s="5"/>
      <c r="P290" s="44" t="str">
        <f t="shared" ref="P290" si="350">IF(H292="Yes",IF(I292="Yes","Yes","No"),"No")</f>
        <v>Yes</v>
      </c>
      <c r="Q290" s="93"/>
      <c r="R290" s="5" t="s">
        <v>1</v>
      </c>
      <c r="S290" s="1" t="s">
        <v>2</v>
      </c>
      <c r="T290" s="1" t="s">
        <v>3</v>
      </c>
      <c r="U290" s="5">
        <v>362</v>
      </c>
      <c r="V290" s="1">
        <v>85.64</v>
      </c>
      <c r="W290" s="1">
        <v>81.849999999999994</v>
      </c>
      <c r="X290" s="9">
        <f t="shared" si="309"/>
        <v>3.7900000000000063</v>
      </c>
      <c r="Y290" s="14">
        <v>233</v>
      </c>
      <c r="Z290" s="1">
        <v>91.42</v>
      </c>
      <c r="AA290" s="1">
        <v>83</v>
      </c>
      <c r="AB290" s="71">
        <f t="shared" si="310"/>
        <v>8.4200000000000017</v>
      </c>
      <c r="AC290" s="36"/>
    </row>
    <row r="291" spans="1:29" ht="15.75" x14ac:dyDescent="0.25">
      <c r="A291" s="53">
        <v>404025</v>
      </c>
      <c r="B291" s="89" t="s">
        <v>2519</v>
      </c>
      <c r="C291" s="53" t="s">
        <v>510</v>
      </c>
      <c r="D291" s="49" t="s">
        <v>2498</v>
      </c>
      <c r="E291" s="34" t="str">
        <f>M290</f>
        <v>Achieving School</v>
      </c>
      <c r="F291" s="65" t="s">
        <v>2484</v>
      </c>
      <c r="G291" s="62"/>
      <c r="H291" s="13" t="str">
        <f>IF(V292&gt;94,"Met",IF(X292="--","n/a",IF(X292&gt;=0,"Met","Did Not Meet")))</f>
        <v>Did Not Meet</v>
      </c>
      <c r="I291" s="13" t="str">
        <f>IF(V293&gt;94,"Met",IF(X293="--","n/a",IF(X293&gt;=0,"Met","Did Not Meet")))</f>
        <v>Did Not Meet</v>
      </c>
      <c r="K291" s="13" t="str">
        <f>IF(Z292&gt;94,"Met",IF(AB292="--","n/a",IF(AB292&gt;=0,"Met","Did Not Meet")))</f>
        <v>Did Not Meet</v>
      </c>
      <c r="L291" s="13" t="str">
        <f>IF(Z293&gt;94,"Met",IF(AB293="--","n/a",IF(AB293&gt;=0,"Met","Did Not Meet")))</f>
        <v>Did Not Meet</v>
      </c>
      <c r="M291" s="1" t="s">
        <v>4</v>
      </c>
      <c r="N291" s="14" t="s">
        <v>2501</v>
      </c>
      <c r="O291" s="5"/>
      <c r="P291" s="44" t="str">
        <f t="shared" ref="P291" si="351">IF(K292="Yes",IF(L292="Yes","Yes","No"),"No")</f>
        <v>Yes</v>
      </c>
      <c r="Q291" s="94" t="s">
        <v>2759</v>
      </c>
      <c r="R291" s="5" t="s">
        <v>1</v>
      </c>
      <c r="S291" s="1" t="s">
        <v>2</v>
      </c>
      <c r="T291" s="1" t="s">
        <v>7</v>
      </c>
      <c r="U291" s="5">
        <v>205</v>
      </c>
      <c r="V291" s="1">
        <v>78.05</v>
      </c>
      <c r="W291" s="1">
        <v>73.58</v>
      </c>
      <c r="X291" s="9">
        <f t="shared" si="309"/>
        <v>4.4699999999999989</v>
      </c>
      <c r="Y291" s="14">
        <v>127</v>
      </c>
      <c r="Z291" s="1">
        <v>86.61</v>
      </c>
      <c r="AA291" s="1">
        <v>78.739999999999995</v>
      </c>
      <c r="AB291" s="71">
        <f t="shared" si="310"/>
        <v>7.8700000000000045</v>
      </c>
      <c r="AC291" s="53"/>
    </row>
    <row r="292" spans="1:29" ht="15" customHeight="1" x14ac:dyDescent="0.25">
      <c r="A292" s="53">
        <v>404025</v>
      </c>
      <c r="B292" s="89" t="s">
        <v>2519</v>
      </c>
      <c r="C292" s="53" t="s">
        <v>510</v>
      </c>
      <c r="D292" s="49" t="s">
        <v>2499</v>
      </c>
      <c r="E292" s="35" t="str">
        <f>VLOOKUP('2012 Accountability Database'!$A290,'2011 AYP'!A$2:B$1072,2)</f>
        <v>SI_2 (School Improvement Year 2)</v>
      </c>
      <c r="F292" s="66"/>
      <c r="G292" s="63" t="s">
        <v>2485</v>
      </c>
      <c r="H292" s="60" t="str">
        <f t="shared" ref="H292:I292" si="352">IF(H290="Met","Yes",IF(H291="Met","Yes","No"))</f>
        <v>Yes</v>
      </c>
      <c r="I292" s="60" t="str">
        <f t="shared" si="352"/>
        <v>Yes</v>
      </c>
      <c r="J292" s="42"/>
      <c r="K292" s="60" t="str">
        <f t="shared" ref="K292:L292" si="353">IF(K290="Met","Yes",IF(K291="Met","Yes","No"))</f>
        <v>Yes</v>
      </c>
      <c r="L292" s="60" t="str">
        <f t="shared" si="353"/>
        <v>Yes</v>
      </c>
      <c r="M292" s="5" t="s">
        <v>4</v>
      </c>
      <c r="N292" s="14" t="s">
        <v>2503</v>
      </c>
      <c r="O292" s="5"/>
      <c r="P292" s="44" t="str">
        <f t="shared" ref="P292" si="354">IF(H296="Yes",IF(I296="Yes","Yes","No"),"No")</f>
        <v>Yes</v>
      </c>
      <c r="Q292" s="108" t="s">
        <v>2758</v>
      </c>
      <c r="R292" s="5" t="s">
        <v>1</v>
      </c>
      <c r="S292" s="5" t="s">
        <v>5</v>
      </c>
      <c r="T292" s="5" t="s">
        <v>3</v>
      </c>
      <c r="U292" s="5">
        <v>1149</v>
      </c>
      <c r="V292" s="5">
        <v>80.94</v>
      </c>
      <c r="W292" s="5">
        <v>81.849999999999994</v>
      </c>
      <c r="X292" s="8">
        <f t="shared" si="309"/>
        <v>-0.90999999999999659</v>
      </c>
      <c r="Y292" s="14">
        <v>746</v>
      </c>
      <c r="Z292" s="5">
        <v>81.64</v>
      </c>
      <c r="AA292" s="5">
        <v>83</v>
      </c>
      <c r="AB292" s="72">
        <f t="shared" si="310"/>
        <v>-1.3599999999999994</v>
      </c>
      <c r="AC292" s="53"/>
    </row>
    <row r="293" spans="1:29" x14ac:dyDescent="0.25">
      <c r="A293" s="53">
        <v>404025</v>
      </c>
      <c r="B293" s="89" t="s">
        <v>2519</v>
      </c>
      <c r="C293" s="53" t="s">
        <v>510</v>
      </c>
      <c r="D293" s="49" t="s">
        <v>2507</v>
      </c>
      <c r="E293" s="47">
        <f>VLOOKUP('2012 Accountability Database'!A290,Dems1112!$A$2:$G$1082,3)</f>
        <v>0.15</v>
      </c>
      <c r="F293" s="66"/>
      <c r="G293" s="52"/>
      <c r="M293" s="1" t="s">
        <v>4</v>
      </c>
      <c r="N293" s="14" t="s">
        <v>2504</v>
      </c>
      <c r="O293" s="5"/>
      <c r="P293" s="44" t="str">
        <f t="shared" ref="P293" si="355">IF(K296="Yes",IF(L296="Yes","Yes","No"),"No")</f>
        <v>Yes</v>
      </c>
      <c r="Q293" s="108"/>
      <c r="R293" s="5" t="s">
        <v>1</v>
      </c>
      <c r="S293" s="1" t="s">
        <v>5</v>
      </c>
      <c r="T293" s="1" t="s">
        <v>7</v>
      </c>
      <c r="U293" s="5">
        <v>625</v>
      </c>
      <c r="V293" s="1">
        <v>70.88</v>
      </c>
      <c r="W293" s="1">
        <v>73.58</v>
      </c>
      <c r="X293" s="6">
        <f t="shared" si="309"/>
        <v>-2.7000000000000028</v>
      </c>
      <c r="Y293" s="14">
        <v>394</v>
      </c>
      <c r="Z293" s="1">
        <v>75.63</v>
      </c>
      <c r="AA293" s="1">
        <v>78.739999999999995</v>
      </c>
      <c r="AB293" s="72">
        <f t="shared" si="310"/>
        <v>-3.1099999999999994</v>
      </c>
      <c r="AC293" s="53"/>
    </row>
    <row r="294" spans="1:29" x14ac:dyDescent="0.25">
      <c r="A294" s="53">
        <v>404025</v>
      </c>
      <c r="B294" s="89" t="s">
        <v>2519</v>
      </c>
      <c r="C294" s="53" t="s">
        <v>510</v>
      </c>
      <c r="D294" s="50" t="s">
        <v>2508</v>
      </c>
      <c r="E294" s="47">
        <f>VLOOKUP('2012 Accountability Database'!A290,Dems1112!$A$2:$G$1082,4)</f>
        <v>0.54</v>
      </c>
      <c r="F294" s="65" t="s">
        <v>2486</v>
      </c>
      <c r="G294" s="62"/>
      <c r="H294" s="13" t="str">
        <f>IF(V294&gt;94,"Met",IF(X294="--","n/a",IF(X294&gt;=0,"Met","Did Not Meet")))</f>
        <v>Met</v>
      </c>
      <c r="I294" s="13" t="str">
        <f>IF(V295&gt;94,"Met",IF(X295="--","n/a",IF(X295&gt;=0,"Met","Did Not Meet")))</f>
        <v>Met</v>
      </c>
      <c r="J294" s="13"/>
      <c r="K294" s="13" t="str">
        <f>IF(Z294&gt;94,"Met",IF(AB294="--","n/a",IF(AB294&gt;=0,"Met","Did Not Meet")))</f>
        <v>Met</v>
      </c>
      <c r="L294" s="13" t="str">
        <f>IF(Z295&gt;94,"Met",IF(AB295="--","n/a",IF(AB295&gt;=0,"Met","Did Not Meet")))</f>
        <v>Met</v>
      </c>
      <c r="M294" s="5" t="s">
        <v>4</v>
      </c>
      <c r="N294" s="68" t="s">
        <v>2497</v>
      </c>
      <c r="O294" s="35"/>
      <c r="P294" s="44"/>
      <c r="Q294" s="108"/>
      <c r="R294" s="5" t="s">
        <v>6</v>
      </c>
      <c r="S294" s="5" t="s">
        <v>2</v>
      </c>
      <c r="T294" s="5" t="s">
        <v>3</v>
      </c>
      <c r="U294" s="5">
        <v>362</v>
      </c>
      <c r="V294" s="5">
        <v>82.87</v>
      </c>
      <c r="W294" s="5">
        <v>81.849999999999994</v>
      </c>
      <c r="X294" s="11">
        <f t="shared" si="309"/>
        <v>1.0200000000000102</v>
      </c>
      <c r="Y294" s="14">
        <v>233</v>
      </c>
      <c r="Z294" s="5">
        <v>74.25</v>
      </c>
      <c r="AA294" s="5">
        <v>73.010000000000005</v>
      </c>
      <c r="AB294" s="71">
        <f t="shared" si="310"/>
        <v>1.2399999999999949</v>
      </c>
      <c r="AC294" s="53"/>
    </row>
    <row r="295" spans="1:29" x14ac:dyDescent="0.25">
      <c r="A295" s="53">
        <v>404025</v>
      </c>
      <c r="B295" s="89" t="s">
        <v>2519</v>
      </c>
      <c r="C295" s="53" t="s">
        <v>510</v>
      </c>
      <c r="D295" s="50" t="s">
        <v>974</v>
      </c>
      <c r="E295" s="47" t="str">
        <f>VLOOKUP('2012 Accountability Database'!A290,Dems1112!$A$2:$G$1082,5)</f>
        <v>3-5</v>
      </c>
      <c r="F295" s="65" t="s">
        <v>2487</v>
      </c>
      <c r="G295" s="62"/>
      <c r="H295" s="13" t="str">
        <f>IF(V296&gt;94,"Met",IF(X296="--","n/a",IF(X296&gt;=0,"Met","Did Not Meet")))</f>
        <v>Did Not Meet</v>
      </c>
      <c r="I295" s="13" t="str">
        <f>IF(V297&gt;94,"Met",IF(X297="--","n/a",IF(X297&gt;=0,"Met","Did Not Meet")))</f>
        <v>Did Not Meet</v>
      </c>
      <c r="J295" s="13"/>
      <c r="K295" s="13" t="str">
        <f>IF(Z296&gt;94,"Met",IF(AB296="--","n/a",IF(AB296&gt;=0,"Met","Did Not Meet")))</f>
        <v>Did Not Meet</v>
      </c>
      <c r="L295" s="13" t="str">
        <f>IF(Z297&gt;94,"Met",IF(AB297="--","n/a",IF(AB297&gt;=0,"Met","Did Not Meet")))</f>
        <v>Did Not Meet</v>
      </c>
      <c r="M295" s="1" t="s">
        <v>4</v>
      </c>
      <c r="N295" s="14"/>
      <c r="O295" s="35" t="s">
        <v>2506</v>
      </c>
      <c r="P295" s="83" t="str">
        <f t="shared" ref="P295" si="356">IF(P290="No"," ", IF(P292="No"," ",IF(P291="No", " ",IF(P293="No"," ","X"))))</f>
        <v>X</v>
      </c>
      <c r="Q295" s="108"/>
      <c r="R295" s="5" t="s">
        <v>6</v>
      </c>
      <c r="S295" s="1" t="s">
        <v>2</v>
      </c>
      <c r="T295" s="1" t="s">
        <v>7</v>
      </c>
      <c r="U295" s="5">
        <v>205</v>
      </c>
      <c r="V295" s="1">
        <v>76.099999999999994</v>
      </c>
      <c r="W295" s="1">
        <v>73.989999999999995</v>
      </c>
      <c r="X295" s="9">
        <f t="shared" si="309"/>
        <v>2.1099999999999994</v>
      </c>
      <c r="Y295" s="14">
        <v>127</v>
      </c>
      <c r="Z295" s="1">
        <v>66.14</v>
      </c>
      <c r="AA295" s="1">
        <v>65.459999999999994</v>
      </c>
      <c r="AB295" s="71">
        <f t="shared" si="310"/>
        <v>0.68000000000000682</v>
      </c>
      <c r="AC295" s="53"/>
    </row>
    <row r="296" spans="1:29" ht="15.75" x14ac:dyDescent="0.25">
      <c r="A296" s="53">
        <v>404025</v>
      </c>
      <c r="B296" s="89" t="s">
        <v>2519</v>
      </c>
      <c r="C296" s="53" t="s">
        <v>510</v>
      </c>
      <c r="D296" s="50" t="s">
        <v>975</v>
      </c>
      <c r="E296" s="48" t="str">
        <f>VLOOKUP('2012 Accountability Database'!A290,Dems1112!$A$2:$G$1082,6)</f>
        <v>1 (Northwest AR)</v>
      </c>
      <c r="F296" s="66"/>
      <c r="G296" s="63" t="s">
        <v>2488</v>
      </c>
      <c r="H296" s="61" t="str">
        <f t="shared" ref="H296:I296" si="357">IF(H294="Met","Yes",IF(H295="Met","Yes","No"))</f>
        <v>Yes</v>
      </c>
      <c r="I296" s="61" t="str">
        <f t="shared" si="357"/>
        <v>Yes</v>
      </c>
      <c r="J296" s="55"/>
      <c r="K296" s="61" t="str">
        <f t="shared" ref="K296:L296" si="358">IF(K294="Met","Yes",IF(K295="Met","Yes","No"))</f>
        <v>Yes</v>
      </c>
      <c r="L296" s="61" t="str">
        <f t="shared" si="358"/>
        <v>Yes</v>
      </c>
      <c r="M296" s="5" t="s">
        <v>4</v>
      </c>
      <c r="N296" s="14"/>
      <c r="O296" s="35" t="s">
        <v>2505</v>
      </c>
      <c r="P296" s="83" t="str">
        <f t="shared" ref="P296" si="359">IF(P295="X"," ",IF(P297="X"," ","X"))</f>
        <v xml:space="preserve"> </v>
      </c>
      <c r="Q296" s="94" t="s">
        <v>2759</v>
      </c>
      <c r="R296" s="5" t="s">
        <v>6</v>
      </c>
      <c r="S296" s="5" t="s">
        <v>5</v>
      </c>
      <c r="T296" s="5" t="s">
        <v>3</v>
      </c>
      <c r="U296" s="5">
        <v>1149</v>
      </c>
      <c r="V296" s="5">
        <v>80.680000000000007</v>
      </c>
      <c r="W296" s="5">
        <v>81.849999999999994</v>
      </c>
      <c r="X296" s="8">
        <f t="shared" si="309"/>
        <v>-1.1699999999999875</v>
      </c>
      <c r="Y296" s="14">
        <v>746</v>
      </c>
      <c r="Z296" s="5">
        <v>67.16</v>
      </c>
      <c r="AA296" s="5">
        <v>73.010000000000005</v>
      </c>
      <c r="AB296" s="72">
        <f t="shared" si="310"/>
        <v>-5.8500000000000085</v>
      </c>
      <c r="AC296" s="53"/>
    </row>
    <row r="297" spans="1:29" x14ac:dyDescent="0.25">
      <c r="A297" s="54">
        <v>404025</v>
      </c>
      <c r="B297" s="90" t="s">
        <v>2519</v>
      </c>
      <c r="C297" s="54" t="s">
        <v>510</v>
      </c>
      <c r="D297" s="4"/>
      <c r="E297" s="4"/>
      <c r="F297" s="67"/>
      <c r="G297" s="64"/>
      <c r="H297" s="43"/>
      <c r="I297" s="43"/>
      <c r="J297" s="43"/>
      <c r="K297" s="43"/>
      <c r="L297" s="43"/>
      <c r="M297" s="4" t="s">
        <v>4</v>
      </c>
      <c r="N297" s="15"/>
      <c r="O297" s="38" t="s">
        <v>2482</v>
      </c>
      <c r="P297" s="84" t="str">
        <f>IF(E291="Achieving School"," ","X")</f>
        <v xml:space="preserve"> </v>
      </c>
      <c r="Q297" s="91"/>
      <c r="R297" s="4" t="s">
        <v>6</v>
      </c>
      <c r="S297" s="4" t="s">
        <v>5</v>
      </c>
      <c r="T297" s="4" t="s">
        <v>7</v>
      </c>
      <c r="U297" s="4">
        <v>625</v>
      </c>
      <c r="V297" s="4">
        <v>72.64</v>
      </c>
      <c r="W297" s="4">
        <v>73.989999999999995</v>
      </c>
      <c r="X297" s="7">
        <f t="shared" si="309"/>
        <v>-1.3499999999999943</v>
      </c>
      <c r="Y297" s="15">
        <v>394</v>
      </c>
      <c r="Z297" s="4">
        <v>59.14</v>
      </c>
      <c r="AA297" s="4">
        <v>65.459999999999994</v>
      </c>
      <c r="AB297" s="73">
        <f t="shared" si="310"/>
        <v>-6.3199999999999932</v>
      </c>
      <c r="AC297" s="54"/>
    </row>
    <row r="298" spans="1:29" x14ac:dyDescent="0.25">
      <c r="A298" s="1">
        <v>405031</v>
      </c>
      <c r="B298" s="87" t="s">
        <v>2520</v>
      </c>
      <c r="C298" s="55" t="s">
        <v>344</v>
      </c>
      <c r="E298" s="42"/>
      <c r="F298" s="65" t="s">
        <v>2483</v>
      </c>
      <c r="G298" s="62"/>
      <c r="H298" s="37" t="str">
        <f>IF(V298&gt;94,"Met",IF(X298="--","n/a",IF(X298&gt;=0,"Met","Did Not Meet")))</f>
        <v>Did Not Meet</v>
      </c>
      <c r="I298" s="37" t="str">
        <f>IF(V299&gt;94,"Met",IF(X299="--","n/a",IF(X299&gt;=0,"Met","Did Not Meet")))</f>
        <v>Did Not Meet</v>
      </c>
      <c r="K298" s="13" t="str">
        <f>IF(Z298&gt;94,"Met",IF(AB298="--","n/a",IF(AB298&gt;=0,"Met","Did Not Meet")))</f>
        <v>Met</v>
      </c>
      <c r="L298" s="13" t="str">
        <f>IF(Z299&gt;94,"Met",IF(AB299="--","n/a",IF(AB299&gt;=0,"Met","Did Not Meet")))</f>
        <v>Met</v>
      </c>
      <c r="M298" s="5" t="s">
        <v>4</v>
      </c>
      <c r="N298" s="14" t="s">
        <v>2502</v>
      </c>
      <c r="O298" s="5"/>
      <c r="P298" s="44" t="str">
        <f t="shared" ref="P298" si="360">IF(H300="Yes",IF(I300="Yes","Yes","No"),"No")</f>
        <v>No</v>
      </c>
      <c r="Q298" s="93"/>
      <c r="R298" s="5" t="s">
        <v>1</v>
      </c>
      <c r="S298" s="5" t="s">
        <v>2</v>
      </c>
      <c r="T298" s="5" t="s">
        <v>3</v>
      </c>
      <c r="U298" s="5">
        <v>246</v>
      </c>
      <c r="V298" s="5">
        <v>92.68</v>
      </c>
      <c r="W298" s="5">
        <v>93.48</v>
      </c>
      <c r="X298" s="8">
        <f t="shared" si="309"/>
        <v>-0.79999999999999716</v>
      </c>
      <c r="Y298" s="14">
        <v>149</v>
      </c>
      <c r="Z298" s="5">
        <v>97.32</v>
      </c>
      <c r="AA298" s="5">
        <v>94.11</v>
      </c>
      <c r="AB298" s="71">
        <f t="shared" si="310"/>
        <v>3.2099999999999937</v>
      </c>
      <c r="AC298" s="36"/>
    </row>
    <row r="299" spans="1:29" ht="15.75" x14ac:dyDescent="0.25">
      <c r="A299" s="53">
        <v>405031</v>
      </c>
      <c r="B299" s="89" t="s">
        <v>2520</v>
      </c>
      <c r="C299" s="53" t="s">
        <v>344</v>
      </c>
      <c r="D299" s="49" t="s">
        <v>2498</v>
      </c>
      <c r="E299" s="34" t="str">
        <f>M298</f>
        <v>Achieving School</v>
      </c>
      <c r="F299" s="65" t="s">
        <v>2484</v>
      </c>
      <c r="G299" s="62"/>
      <c r="H299" s="13" t="str">
        <f>IF(V300&gt;94,"Met",IF(X300="--","n/a",IF(X300&gt;=0,"Met","Did Not Meet")))</f>
        <v>Did Not Meet</v>
      </c>
      <c r="I299" s="13" t="str">
        <f>IF(V301&gt;94,"Met",IF(X301="--","n/a",IF(X301&gt;=0,"Met","Did Not Meet")))</f>
        <v>Did Not Meet</v>
      </c>
      <c r="K299" s="13" t="str">
        <f>IF(Z300&gt;94,"Met",IF(AB300="--","n/a",IF(AB300&gt;=0,"Met","Did Not Meet")))</f>
        <v>Did Not Meet</v>
      </c>
      <c r="L299" s="13" t="str">
        <f>IF(Z301&gt;94,"Met",IF(AB301="--","n/a",IF(AB301&gt;=0,"Met","Did Not Meet")))</f>
        <v>Did Not Meet</v>
      </c>
      <c r="M299" s="1" t="s">
        <v>4</v>
      </c>
      <c r="N299" s="14" t="s">
        <v>2501</v>
      </c>
      <c r="O299" s="5"/>
      <c r="P299" s="44" t="str">
        <f t="shared" ref="P299" si="361">IF(K300="Yes",IF(L300="Yes","Yes","No"),"No")</f>
        <v>Yes</v>
      </c>
      <c r="Q299" s="94" t="s">
        <v>2759</v>
      </c>
      <c r="R299" s="5" t="s">
        <v>1</v>
      </c>
      <c r="S299" s="1" t="s">
        <v>2</v>
      </c>
      <c r="T299" s="1" t="s">
        <v>7</v>
      </c>
      <c r="U299" s="5">
        <v>199</v>
      </c>
      <c r="V299" s="1">
        <v>90.95</v>
      </c>
      <c r="W299" s="1">
        <v>91.3</v>
      </c>
      <c r="X299" s="6">
        <f t="shared" si="309"/>
        <v>-0.34999999999999432</v>
      </c>
      <c r="Y299" s="14">
        <v>117</v>
      </c>
      <c r="Z299" s="1">
        <v>97.44</v>
      </c>
      <c r="AA299" s="1">
        <v>92.88</v>
      </c>
      <c r="AB299" s="71">
        <f t="shared" si="310"/>
        <v>4.5600000000000023</v>
      </c>
      <c r="AC299" s="53"/>
    </row>
    <row r="300" spans="1:29" ht="15" customHeight="1" x14ac:dyDescent="0.25">
      <c r="A300" s="53">
        <v>405031</v>
      </c>
      <c r="B300" s="89" t="s">
        <v>2520</v>
      </c>
      <c r="C300" s="53" t="s">
        <v>344</v>
      </c>
      <c r="D300" s="49" t="s">
        <v>2499</v>
      </c>
      <c r="E300" s="35" t="str">
        <f>VLOOKUP('2012 Accountability Database'!$A298,'2011 AYP'!A$2:B$1072,2)</f>
        <v xml:space="preserve"> MS (Met Standards)</v>
      </c>
      <c r="F300" s="66"/>
      <c r="G300" s="63" t="s">
        <v>2485</v>
      </c>
      <c r="H300" s="60" t="str">
        <f t="shared" ref="H300:I300" si="362">IF(H298="Met","Yes",IF(H299="Met","Yes","No"))</f>
        <v>No</v>
      </c>
      <c r="I300" s="60" t="str">
        <f t="shared" si="362"/>
        <v>No</v>
      </c>
      <c r="J300" s="42"/>
      <c r="K300" s="60" t="str">
        <f t="shared" ref="K300:L300" si="363">IF(K298="Met","Yes",IF(K299="Met","Yes","No"))</f>
        <v>Yes</v>
      </c>
      <c r="L300" s="60" t="str">
        <f t="shared" si="363"/>
        <v>Yes</v>
      </c>
      <c r="M300" s="5" t="s">
        <v>4</v>
      </c>
      <c r="N300" s="14" t="s">
        <v>2503</v>
      </c>
      <c r="O300" s="5"/>
      <c r="P300" s="44" t="str">
        <f t="shared" ref="P300" si="364">IF(H304="Yes",IF(I304="Yes","Yes","No"),"No")</f>
        <v>No</v>
      </c>
      <c r="Q300" s="108" t="s">
        <v>2758</v>
      </c>
      <c r="R300" s="5" t="s">
        <v>1</v>
      </c>
      <c r="S300" s="5" t="s">
        <v>5</v>
      </c>
      <c r="T300" s="5" t="s">
        <v>3</v>
      </c>
      <c r="U300" s="5">
        <v>692</v>
      </c>
      <c r="V300" s="5">
        <v>90.17</v>
      </c>
      <c r="W300" s="5">
        <v>93.48</v>
      </c>
      <c r="X300" s="8">
        <f t="shared" si="309"/>
        <v>-3.3100000000000023</v>
      </c>
      <c r="Y300" s="14">
        <v>434</v>
      </c>
      <c r="Z300" s="5">
        <v>92.63</v>
      </c>
      <c r="AA300" s="5">
        <v>94.11</v>
      </c>
      <c r="AB300" s="72">
        <f t="shared" si="310"/>
        <v>-1.480000000000004</v>
      </c>
      <c r="AC300" s="53"/>
    </row>
    <row r="301" spans="1:29" x14ac:dyDescent="0.25">
      <c r="A301" s="53">
        <v>405031</v>
      </c>
      <c r="B301" s="89" t="s">
        <v>2520</v>
      </c>
      <c r="C301" s="53" t="s">
        <v>344</v>
      </c>
      <c r="D301" s="49" t="s">
        <v>2507</v>
      </c>
      <c r="E301" s="47">
        <f>VLOOKUP('2012 Accountability Database'!A298,Dems1112!$A$2:$G$1082,3)</f>
        <v>0.63</v>
      </c>
      <c r="F301" s="66"/>
      <c r="G301" s="52"/>
      <c r="M301" s="5" t="s">
        <v>4</v>
      </c>
      <c r="N301" s="14" t="s">
        <v>2504</v>
      </c>
      <c r="O301" s="5"/>
      <c r="P301" s="44" t="str">
        <f t="shared" ref="P301" si="365">IF(K304="Yes",IF(L304="Yes","Yes","No"),"No")</f>
        <v>No</v>
      </c>
      <c r="Q301" s="108"/>
      <c r="R301" s="5" t="s">
        <v>1</v>
      </c>
      <c r="S301" s="5" t="s">
        <v>5</v>
      </c>
      <c r="T301" s="5" t="s">
        <v>7</v>
      </c>
      <c r="U301" s="5">
        <v>527</v>
      </c>
      <c r="V301" s="5">
        <v>87.29</v>
      </c>
      <c r="W301" s="5">
        <v>91.3</v>
      </c>
      <c r="X301" s="8">
        <f t="shared" si="309"/>
        <v>-4.0099999999999909</v>
      </c>
      <c r="Y301" s="14">
        <v>322</v>
      </c>
      <c r="Z301" s="5">
        <v>90.99</v>
      </c>
      <c r="AA301" s="5">
        <v>92.88</v>
      </c>
      <c r="AB301" s="72">
        <f t="shared" si="310"/>
        <v>-1.8900000000000006</v>
      </c>
      <c r="AC301" s="53"/>
    </row>
    <row r="302" spans="1:29" x14ac:dyDescent="0.25">
      <c r="A302" s="53">
        <v>405031</v>
      </c>
      <c r="B302" s="89" t="s">
        <v>2520</v>
      </c>
      <c r="C302" s="53" t="s">
        <v>344</v>
      </c>
      <c r="D302" s="50" t="s">
        <v>2508</v>
      </c>
      <c r="E302" s="47">
        <f>VLOOKUP('2012 Accountability Database'!A298,Dems1112!$A$2:$G$1082,4)</f>
        <v>0.72</v>
      </c>
      <c r="F302" s="65" t="s">
        <v>2486</v>
      </c>
      <c r="G302" s="62"/>
      <c r="H302" s="13" t="str">
        <f>IF(V302&gt;94,"Met",IF(X302="--","n/a",IF(X302&gt;=0,"Met","Did Not Meet")))</f>
        <v>Met</v>
      </c>
      <c r="I302" s="13" t="str">
        <f>IF(V303&gt;94,"Met",IF(X303="--","n/a",IF(X303&gt;=0,"Met","Did Not Meet")))</f>
        <v>Did Not Meet</v>
      </c>
      <c r="J302" s="13"/>
      <c r="K302" s="13" t="str">
        <f>IF(Z302&gt;94,"Met",IF(AB302="--","n/a",IF(AB302&gt;=0,"Met","Did Not Meet")))</f>
        <v>Did Not Meet</v>
      </c>
      <c r="L302" s="13" t="str">
        <f>IF(Z303&gt;94,"Met",IF(AB303="--","n/a",IF(AB303&gt;=0,"Met","Did Not Meet")))</f>
        <v>Did Not Meet</v>
      </c>
      <c r="M302" s="1" t="s">
        <v>4</v>
      </c>
      <c r="N302" s="68" t="s">
        <v>2497</v>
      </c>
      <c r="O302" s="35"/>
      <c r="P302" s="44"/>
      <c r="Q302" s="108"/>
      <c r="R302" s="5" t="s">
        <v>6</v>
      </c>
      <c r="S302" s="1" t="s">
        <v>2</v>
      </c>
      <c r="T302" s="1" t="s">
        <v>3</v>
      </c>
      <c r="U302" s="5">
        <v>246</v>
      </c>
      <c r="V302" s="1">
        <v>94.72</v>
      </c>
      <c r="W302" s="1">
        <v>95.22</v>
      </c>
      <c r="X302" s="6">
        <f t="shared" si="309"/>
        <v>-0.5</v>
      </c>
      <c r="Y302" s="14">
        <v>149</v>
      </c>
      <c r="Z302" s="1">
        <v>76.510000000000005</v>
      </c>
      <c r="AA302" s="1">
        <v>87.56</v>
      </c>
      <c r="AB302" s="72">
        <f t="shared" si="310"/>
        <v>-11.049999999999997</v>
      </c>
      <c r="AC302" s="53"/>
    </row>
    <row r="303" spans="1:29" x14ac:dyDescent="0.25">
      <c r="A303" s="53">
        <v>405031</v>
      </c>
      <c r="B303" s="89" t="s">
        <v>2520</v>
      </c>
      <c r="C303" s="53" t="s">
        <v>344</v>
      </c>
      <c r="D303" s="50" t="s">
        <v>974</v>
      </c>
      <c r="E303" s="47" t="str">
        <f>VLOOKUP('2012 Accountability Database'!A298,Dems1112!$A$2:$G$1082,5)</f>
        <v>K-5</v>
      </c>
      <c r="F303" s="65" t="s">
        <v>2487</v>
      </c>
      <c r="G303" s="62"/>
      <c r="H303" s="13" t="str">
        <f>IF(V304&gt;94,"Met",IF(X304="--","n/a",IF(X304&gt;=0,"Met","Did Not Meet")))</f>
        <v>Met</v>
      </c>
      <c r="I303" s="13" t="str">
        <f>IF(V305&gt;94,"Met",IF(X305="--","n/a",IF(X305&gt;=0,"Met","Did Not Meet")))</f>
        <v>Did Not Meet</v>
      </c>
      <c r="J303" s="13"/>
      <c r="K303" s="13" t="str">
        <f>IF(Z304&gt;94,"Met",IF(AB304="--","n/a",IF(AB304&gt;=0,"Met","Did Not Meet")))</f>
        <v>Did Not Meet</v>
      </c>
      <c r="L303" s="13" t="str">
        <f>IF(Z305&gt;94,"Met",IF(AB305="--","n/a",IF(AB305&gt;=0,"Met","Did Not Meet")))</f>
        <v>Did Not Meet</v>
      </c>
      <c r="M303" s="1" t="s">
        <v>4</v>
      </c>
      <c r="N303" s="14"/>
      <c r="O303" s="35" t="s">
        <v>2506</v>
      </c>
      <c r="P303" s="83" t="str">
        <f t="shared" ref="P303" si="366">IF(P298="No"," ", IF(P300="No"," ",IF(P299="No", " ",IF(P301="No"," ","X"))))</f>
        <v xml:space="preserve"> </v>
      </c>
      <c r="Q303" s="108"/>
      <c r="R303" s="5" t="s">
        <v>6</v>
      </c>
      <c r="S303" s="1" t="s">
        <v>2</v>
      </c>
      <c r="T303" s="1" t="s">
        <v>7</v>
      </c>
      <c r="U303" s="5">
        <v>199</v>
      </c>
      <c r="V303" s="1">
        <v>93.47</v>
      </c>
      <c r="W303" s="1">
        <v>94.2</v>
      </c>
      <c r="X303" s="6">
        <f t="shared" si="309"/>
        <v>-0.73000000000000398</v>
      </c>
      <c r="Y303" s="14">
        <v>117</v>
      </c>
      <c r="Z303" s="1">
        <v>73.5</v>
      </c>
      <c r="AA303" s="1">
        <v>89.32</v>
      </c>
      <c r="AB303" s="72">
        <f t="shared" si="310"/>
        <v>-15.819999999999993</v>
      </c>
      <c r="AC303" s="53"/>
    </row>
    <row r="304" spans="1:29" ht="15.75" x14ac:dyDescent="0.25">
      <c r="A304" s="53">
        <v>405031</v>
      </c>
      <c r="B304" s="89" t="s">
        <v>2520</v>
      </c>
      <c r="C304" s="53" t="s">
        <v>344</v>
      </c>
      <c r="D304" s="50" t="s">
        <v>975</v>
      </c>
      <c r="E304" s="48" t="str">
        <f>VLOOKUP('2012 Accountability Database'!A298,Dems1112!$A$2:$G$1082,6)</f>
        <v>1 (Northwest AR)</v>
      </c>
      <c r="F304" s="66"/>
      <c r="G304" s="63" t="s">
        <v>2488</v>
      </c>
      <c r="H304" s="61" t="str">
        <f t="shared" ref="H304:I304" si="367">IF(H302="Met","Yes",IF(H303="Met","Yes","No"))</f>
        <v>Yes</v>
      </c>
      <c r="I304" s="61" t="str">
        <f t="shared" si="367"/>
        <v>No</v>
      </c>
      <c r="J304" s="55"/>
      <c r="K304" s="61" t="str">
        <f t="shared" ref="K304:L304" si="368">IF(K302="Met","Yes",IF(K303="Met","Yes","No"))</f>
        <v>No</v>
      </c>
      <c r="L304" s="61" t="str">
        <f t="shared" si="368"/>
        <v>No</v>
      </c>
      <c r="M304" s="5" t="s">
        <v>4</v>
      </c>
      <c r="N304" s="14"/>
      <c r="O304" s="35" t="s">
        <v>2505</v>
      </c>
      <c r="P304" s="83" t="str">
        <f t="shared" ref="P304" si="369">IF(P303="X"," ",IF(P305="X"," ","X"))</f>
        <v>X</v>
      </c>
      <c r="Q304" s="94" t="s">
        <v>2759</v>
      </c>
      <c r="R304" s="5" t="s">
        <v>6</v>
      </c>
      <c r="S304" s="5" t="s">
        <v>5</v>
      </c>
      <c r="T304" s="5" t="s">
        <v>3</v>
      </c>
      <c r="U304" s="5">
        <v>692</v>
      </c>
      <c r="V304" s="5">
        <v>94.65</v>
      </c>
      <c r="W304" s="5">
        <v>95.22</v>
      </c>
      <c r="X304" s="8">
        <f t="shared" si="309"/>
        <v>-0.56999999999999318</v>
      </c>
      <c r="Y304" s="14">
        <v>434</v>
      </c>
      <c r="Z304" s="5">
        <v>83.18</v>
      </c>
      <c r="AA304" s="5">
        <v>87.56</v>
      </c>
      <c r="AB304" s="72">
        <f t="shared" si="310"/>
        <v>-4.3799999999999955</v>
      </c>
      <c r="AC304" s="53"/>
    </row>
    <row r="305" spans="1:29" x14ac:dyDescent="0.25">
      <c r="A305" s="54">
        <v>405031</v>
      </c>
      <c r="B305" s="90" t="s">
        <v>2520</v>
      </c>
      <c r="C305" s="54" t="s">
        <v>344</v>
      </c>
      <c r="D305" s="4"/>
      <c r="E305" s="4"/>
      <c r="F305" s="67"/>
      <c r="G305" s="64"/>
      <c r="H305" s="43"/>
      <c r="I305" s="43"/>
      <c r="J305" s="43"/>
      <c r="K305" s="43"/>
      <c r="L305" s="43"/>
      <c r="M305" s="4" t="s">
        <v>4</v>
      </c>
      <c r="N305" s="15"/>
      <c r="O305" s="38" t="s">
        <v>2482</v>
      </c>
      <c r="P305" s="84" t="str">
        <f>IF(E299="Achieving School"," ","X")</f>
        <v xml:space="preserve"> </v>
      </c>
      <c r="Q305" s="91"/>
      <c r="R305" s="4" t="s">
        <v>6</v>
      </c>
      <c r="S305" s="4" t="s">
        <v>5</v>
      </c>
      <c r="T305" s="4" t="s">
        <v>7</v>
      </c>
      <c r="U305" s="4">
        <v>527</v>
      </c>
      <c r="V305" s="4">
        <v>93.36</v>
      </c>
      <c r="W305" s="4">
        <v>94.2</v>
      </c>
      <c r="X305" s="7">
        <f t="shared" si="309"/>
        <v>-0.84000000000000341</v>
      </c>
      <c r="Y305" s="15">
        <v>322</v>
      </c>
      <c r="Z305" s="4">
        <v>82.3</v>
      </c>
      <c r="AA305" s="4">
        <v>89.32</v>
      </c>
      <c r="AB305" s="73">
        <f t="shared" si="310"/>
        <v>-7.019999999999996</v>
      </c>
      <c r="AC305" s="54"/>
    </row>
    <row r="306" spans="1:29" x14ac:dyDescent="0.25">
      <c r="A306" s="1">
        <v>405032</v>
      </c>
      <c r="B306" s="87" t="s">
        <v>2520</v>
      </c>
      <c r="C306" s="55" t="s">
        <v>259</v>
      </c>
      <c r="E306" s="42"/>
      <c r="F306" s="65" t="s">
        <v>2483</v>
      </c>
      <c r="G306" s="62"/>
      <c r="H306" s="37" t="str">
        <f>IF(V306&gt;94,"Met",IF(X306="--","n/a",IF(X306&gt;=0,"Met","Did Not Meet")))</f>
        <v>Met</v>
      </c>
      <c r="I306" s="37" t="str">
        <f>IF(V307&gt;94,"Met",IF(X307="--","n/a",IF(X307&gt;=0,"Met","Did Not Meet")))</f>
        <v>Met</v>
      </c>
      <c r="K306" s="13" t="str">
        <f>IF(Z306&gt;94,"Met",IF(AB306="--","n/a",IF(AB306&gt;=0,"Met","Did Not Meet")))</f>
        <v>Met</v>
      </c>
      <c r="L306" s="13" t="str">
        <f>IF(Z307&gt;94,"Met",IF(AB307="--","n/a",IF(AB307&gt;=0,"Met","Did Not Meet")))</f>
        <v>Met</v>
      </c>
      <c r="M306" s="5" t="s">
        <v>4</v>
      </c>
      <c r="N306" s="14" t="s">
        <v>2502</v>
      </c>
      <c r="O306" s="5"/>
      <c r="P306" s="44" t="str">
        <f t="shared" ref="P306" si="370">IF(H308="Yes",IF(I308="Yes","Yes","No"),"No")</f>
        <v>Yes</v>
      </c>
      <c r="Q306" s="93"/>
      <c r="R306" s="5" t="s">
        <v>1</v>
      </c>
      <c r="S306" s="5" t="s">
        <v>2</v>
      </c>
      <c r="T306" s="5" t="s">
        <v>3</v>
      </c>
      <c r="U306" s="5">
        <v>53</v>
      </c>
      <c r="V306" s="5">
        <v>90.57</v>
      </c>
      <c r="W306" s="5">
        <v>77.83</v>
      </c>
      <c r="X306" s="11">
        <f t="shared" si="309"/>
        <v>12.739999999999995</v>
      </c>
      <c r="Y306" s="14">
        <v>31</v>
      </c>
      <c r="Z306" s="5">
        <v>90.32</v>
      </c>
      <c r="AA306" s="5">
        <v>71.989999999999995</v>
      </c>
      <c r="AB306" s="71">
        <f t="shared" si="310"/>
        <v>18.329999999999998</v>
      </c>
      <c r="AC306" s="36"/>
    </row>
    <row r="307" spans="1:29" ht="15.75" x14ac:dyDescent="0.25">
      <c r="A307" s="53">
        <v>405032</v>
      </c>
      <c r="B307" s="89" t="s">
        <v>2520</v>
      </c>
      <c r="C307" s="53" t="s">
        <v>259</v>
      </c>
      <c r="D307" s="49" t="s">
        <v>2498</v>
      </c>
      <c r="E307" s="34" t="str">
        <f>M306</f>
        <v>Achieving School</v>
      </c>
      <c r="F307" s="65" t="s">
        <v>2484</v>
      </c>
      <c r="G307" s="62"/>
      <c r="H307" s="13" t="str">
        <f>IF(V308&gt;94,"Met",IF(X308="--","n/a",IF(X308&gt;=0,"Met","Did Not Meet")))</f>
        <v>Met</v>
      </c>
      <c r="I307" s="13" t="str">
        <f>IF(V309&gt;94,"Met",IF(X309="--","n/a",IF(X309&gt;=0,"Met","Did Not Meet")))</f>
        <v>Met</v>
      </c>
      <c r="K307" s="13" t="str">
        <f>IF(Z308&gt;94,"Met",IF(AB308="--","n/a",IF(AB308&gt;=0,"Met","Did Not Meet")))</f>
        <v>Met</v>
      </c>
      <c r="L307" s="13" t="str">
        <f>IF(Z309&gt;94,"Met",IF(AB309="--","n/a",IF(AB309&gt;=0,"Met","Did Not Meet")))</f>
        <v>Met</v>
      </c>
      <c r="M307" s="1" t="s">
        <v>4</v>
      </c>
      <c r="N307" s="14" t="s">
        <v>2501</v>
      </c>
      <c r="O307" s="5"/>
      <c r="P307" s="44" t="str">
        <f t="shared" ref="P307" si="371">IF(K308="Yes",IF(L308="Yes","Yes","No"),"No")</f>
        <v>Yes</v>
      </c>
      <c r="Q307" s="94" t="s">
        <v>2759</v>
      </c>
      <c r="R307" s="5" t="s">
        <v>1</v>
      </c>
      <c r="S307" s="1" t="s">
        <v>2</v>
      </c>
      <c r="T307" s="1" t="s">
        <v>7</v>
      </c>
      <c r="U307" s="5">
        <v>32</v>
      </c>
      <c r="V307" s="1">
        <v>84.38</v>
      </c>
      <c r="W307" s="1">
        <v>69.45</v>
      </c>
      <c r="X307" s="9">
        <f t="shared" si="309"/>
        <v>14.929999999999993</v>
      </c>
      <c r="Y307" s="14">
        <v>16</v>
      </c>
      <c r="Z307" s="1">
        <v>81.25</v>
      </c>
      <c r="AA307" s="1">
        <v>66.05</v>
      </c>
      <c r="AB307" s="71">
        <f t="shared" si="310"/>
        <v>15.200000000000003</v>
      </c>
      <c r="AC307" s="53"/>
    </row>
    <row r="308" spans="1:29" ht="15" customHeight="1" x14ac:dyDescent="0.25">
      <c r="A308" s="53">
        <v>405032</v>
      </c>
      <c r="B308" s="89" t="s">
        <v>2520</v>
      </c>
      <c r="C308" s="53" t="s">
        <v>259</v>
      </c>
      <c r="D308" s="49" t="s">
        <v>2499</v>
      </c>
      <c r="E308" s="35" t="str">
        <f>VLOOKUP('2012 Accountability Database'!$A306,'2011 AYP'!A$2:B$1072,2)</f>
        <v xml:space="preserve"> A (Alert)</v>
      </c>
      <c r="F308" s="66"/>
      <c r="G308" s="63" t="s">
        <v>2485</v>
      </c>
      <c r="H308" s="60" t="str">
        <f t="shared" ref="H308:I308" si="372">IF(H306="Met","Yes",IF(H307="Met","Yes","No"))</f>
        <v>Yes</v>
      </c>
      <c r="I308" s="60" t="str">
        <f t="shared" si="372"/>
        <v>Yes</v>
      </c>
      <c r="J308" s="42"/>
      <c r="K308" s="60" t="str">
        <f t="shared" ref="K308:L308" si="373">IF(K306="Met","Yes",IF(K307="Met","Yes","No"))</f>
        <v>Yes</v>
      </c>
      <c r="L308" s="60" t="str">
        <f t="shared" si="373"/>
        <v>Yes</v>
      </c>
      <c r="M308" s="1" t="s">
        <v>4</v>
      </c>
      <c r="N308" s="14" t="s">
        <v>2503</v>
      </c>
      <c r="O308" s="5"/>
      <c r="P308" s="44" t="str">
        <f t="shared" ref="P308" si="374">IF(H312="Yes",IF(I312="Yes","Yes","No"),"No")</f>
        <v>Yes</v>
      </c>
      <c r="Q308" s="108" t="s">
        <v>2758</v>
      </c>
      <c r="R308" s="5" t="s">
        <v>1</v>
      </c>
      <c r="S308" s="1" t="s">
        <v>5</v>
      </c>
      <c r="T308" s="1" t="s">
        <v>3</v>
      </c>
      <c r="U308" s="5">
        <v>172</v>
      </c>
      <c r="V308" s="1">
        <v>83.72</v>
      </c>
      <c r="W308" s="1">
        <v>77.83</v>
      </c>
      <c r="X308" s="9">
        <f t="shared" si="309"/>
        <v>5.8900000000000006</v>
      </c>
      <c r="Y308" s="14">
        <v>100</v>
      </c>
      <c r="Z308" s="1">
        <v>80</v>
      </c>
      <c r="AA308" s="1">
        <v>71.989999999999995</v>
      </c>
      <c r="AB308" s="71">
        <f t="shared" si="310"/>
        <v>8.0100000000000051</v>
      </c>
      <c r="AC308" s="53"/>
    </row>
    <row r="309" spans="1:29" x14ac:dyDescent="0.25">
      <c r="A309" s="53">
        <v>405032</v>
      </c>
      <c r="B309" s="89" t="s">
        <v>2520</v>
      </c>
      <c r="C309" s="53" t="s">
        <v>259</v>
      </c>
      <c r="D309" s="49" t="s">
        <v>2507</v>
      </c>
      <c r="E309" s="47">
        <f>VLOOKUP('2012 Accountability Database'!A306,Dems1112!$A$2:$G$1082,3)</f>
        <v>0.13</v>
      </c>
      <c r="F309" s="66"/>
      <c r="G309" s="52"/>
      <c r="M309" s="5" t="s">
        <v>4</v>
      </c>
      <c r="N309" s="14" t="s">
        <v>2504</v>
      </c>
      <c r="O309" s="5"/>
      <c r="P309" s="44" t="str">
        <f t="shared" ref="P309" si="375">IF(K312="Yes",IF(L312="Yes","Yes","No"),"No")</f>
        <v>Yes</v>
      </c>
      <c r="Q309" s="108"/>
      <c r="R309" s="5" t="s">
        <v>1</v>
      </c>
      <c r="S309" s="5" t="s">
        <v>5</v>
      </c>
      <c r="T309" s="5" t="s">
        <v>7</v>
      </c>
      <c r="U309" s="5">
        <v>118</v>
      </c>
      <c r="V309" s="5">
        <v>77.12</v>
      </c>
      <c r="W309" s="5">
        <v>69.45</v>
      </c>
      <c r="X309" s="11">
        <f t="shared" si="309"/>
        <v>7.6700000000000017</v>
      </c>
      <c r="Y309" s="14">
        <v>63</v>
      </c>
      <c r="Z309" s="5">
        <v>73.02</v>
      </c>
      <c r="AA309" s="5">
        <v>66.05</v>
      </c>
      <c r="AB309" s="71">
        <f t="shared" si="310"/>
        <v>6.9699999999999989</v>
      </c>
      <c r="AC309" s="53"/>
    </row>
    <row r="310" spans="1:29" x14ac:dyDescent="0.25">
      <c r="A310" s="53">
        <v>405032</v>
      </c>
      <c r="B310" s="89" t="s">
        <v>2520</v>
      </c>
      <c r="C310" s="53" t="s">
        <v>259</v>
      </c>
      <c r="D310" s="50" t="s">
        <v>2508</v>
      </c>
      <c r="E310" s="47">
        <f>VLOOKUP('2012 Accountability Database'!A306,Dems1112!$A$2:$G$1082,4)</f>
        <v>0.56000000000000005</v>
      </c>
      <c r="F310" s="65" t="s">
        <v>2486</v>
      </c>
      <c r="G310" s="62"/>
      <c r="H310" s="13" t="str">
        <f>IF(V310&gt;94,"Met",IF(X310="--","n/a",IF(X310&gt;=0,"Met","Did Not Meet")))</f>
        <v>Met</v>
      </c>
      <c r="I310" s="13" t="str">
        <f>IF(V311&gt;94,"Met",IF(X311="--","n/a",IF(X311&gt;=0,"Met","Did Not Meet")))</f>
        <v>Met</v>
      </c>
      <c r="J310" s="13"/>
      <c r="K310" s="13" t="str">
        <f>IF(Z310&gt;94,"Met",IF(AB310="--","n/a",IF(AB310&gt;=0,"Met","Did Not Meet")))</f>
        <v>Met</v>
      </c>
      <c r="L310" s="13" t="str">
        <f>IF(Z311&gt;94,"Met",IF(AB311="--","n/a",IF(AB311&gt;=0,"Met","Did Not Meet")))</f>
        <v>Met</v>
      </c>
      <c r="M310" s="1" t="s">
        <v>4</v>
      </c>
      <c r="N310" s="68" t="s">
        <v>2497</v>
      </c>
      <c r="O310" s="35"/>
      <c r="P310" s="44"/>
      <c r="Q310" s="108"/>
      <c r="R310" s="5" t="s">
        <v>6</v>
      </c>
      <c r="S310" s="1" t="s">
        <v>2</v>
      </c>
      <c r="T310" s="1" t="s">
        <v>3</v>
      </c>
      <c r="U310" s="5">
        <v>53</v>
      </c>
      <c r="V310" s="1">
        <v>92.45</v>
      </c>
      <c r="W310" s="1">
        <v>85.21</v>
      </c>
      <c r="X310" s="9">
        <f t="shared" si="309"/>
        <v>7.2400000000000091</v>
      </c>
      <c r="Y310" s="14">
        <v>31</v>
      </c>
      <c r="Z310" s="1">
        <v>67.739999999999995</v>
      </c>
      <c r="AA310" s="1">
        <v>46.53</v>
      </c>
      <c r="AB310" s="71">
        <f t="shared" si="310"/>
        <v>21.209999999999994</v>
      </c>
      <c r="AC310" s="53"/>
    </row>
    <row r="311" spans="1:29" x14ac:dyDescent="0.25">
      <c r="A311" s="53">
        <v>405032</v>
      </c>
      <c r="B311" s="89" t="s">
        <v>2520</v>
      </c>
      <c r="C311" s="53" t="s">
        <v>259</v>
      </c>
      <c r="D311" s="50" t="s">
        <v>974</v>
      </c>
      <c r="E311" s="47" t="str">
        <f>VLOOKUP('2012 Accountability Database'!A306,Dems1112!$A$2:$G$1082,5)</f>
        <v>K-5</v>
      </c>
      <c r="F311" s="65" t="s">
        <v>2487</v>
      </c>
      <c r="G311" s="62"/>
      <c r="H311" s="13" t="str">
        <f>IF(V312&gt;94,"Met",IF(X312="--","n/a",IF(X312&gt;=0,"Met","Did Not Meet")))</f>
        <v>Met</v>
      </c>
      <c r="I311" s="13" t="str">
        <f>IF(V313&gt;94,"Met",IF(X313="--","n/a",IF(X313&gt;=0,"Met","Did Not Meet")))</f>
        <v>Met</v>
      </c>
      <c r="J311" s="13"/>
      <c r="K311" s="13" t="str">
        <f>IF(Z312&gt;94,"Met",IF(AB312="--","n/a",IF(AB312&gt;=0,"Met","Did Not Meet")))</f>
        <v>Met</v>
      </c>
      <c r="L311" s="13" t="str">
        <f>IF(Z313&gt;94,"Met",IF(AB313="--","n/a",IF(AB313&gt;=0,"Met","Did Not Meet")))</f>
        <v>Met</v>
      </c>
      <c r="M311" s="1" t="s">
        <v>4</v>
      </c>
      <c r="N311" s="14"/>
      <c r="O311" s="35" t="s">
        <v>2506</v>
      </c>
      <c r="P311" s="83" t="str">
        <f t="shared" ref="P311" si="376">IF(P306="No"," ", IF(P308="No"," ",IF(P307="No", " ",IF(P309="No"," ","X"))))</f>
        <v>X</v>
      </c>
      <c r="Q311" s="108"/>
      <c r="R311" s="5" t="s">
        <v>6</v>
      </c>
      <c r="S311" s="1" t="s">
        <v>2</v>
      </c>
      <c r="T311" s="1" t="s">
        <v>7</v>
      </c>
      <c r="U311" s="5">
        <v>32</v>
      </c>
      <c r="V311" s="1">
        <v>87.5</v>
      </c>
      <c r="W311" s="1">
        <v>79.63</v>
      </c>
      <c r="X311" s="9">
        <f t="shared" si="309"/>
        <v>7.8700000000000045</v>
      </c>
      <c r="Y311" s="14">
        <v>16</v>
      </c>
      <c r="Z311" s="1">
        <v>56.25</v>
      </c>
      <c r="AA311" s="1">
        <v>42.29</v>
      </c>
      <c r="AB311" s="71">
        <f t="shared" si="310"/>
        <v>13.96</v>
      </c>
      <c r="AC311" s="53"/>
    </row>
    <row r="312" spans="1:29" ht="15.75" x14ac:dyDescent="0.25">
      <c r="A312" s="53">
        <v>405032</v>
      </c>
      <c r="B312" s="89" t="s">
        <v>2520</v>
      </c>
      <c r="C312" s="53" t="s">
        <v>259</v>
      </c>
      <c r="D312" s="50" t="s">
        <v>975</v>
      </c>
      <c r="E312" s="48" t="str">
        <f>VLOOKUP('2012 Accountability Database'!A306,Dems1112!$A$2:$G$1082,6)</f>
        <v>1 (Northwest AR)</v>
      </c>
      <c r="F312" s="66"/>
      <c r="G312" s="63" t="s">
        <v>2488</v>
      </c>
      <c r="H312" s="61" t="str">
        <f t="shared" ref="H312:I312" si="377">IF(H310="Met","Yes",IF(H311="Met","Yes","No"))</f>
        <v>Yes</v>
      </c>
      <c r="I312" s="61" t="str">
        <f t="shared" si="377"/>
        <v>Yes</v>
      </c>
      <c r="J312" s="55"/>
      <c r="K312" s="61" t="str">
        <f t="shared" ref="K312:L312" si="378">IF(K310="Met","Yes",IF(K311="Met","Yes","No"))</f>
        <v>Yes</v>
      </c>
      <c r="L312" s="61" t="str">
        <f t="shared" si="378"/>
        <v>Yes</v>
      </c>
      <c r="M312" s="5" t="s">
        <v>4</v>
      </c>
      <c r="N312" s="14"/>
      <c r="O312" s="35" t="s">
        <v>2505</v>
      </c>
      <c r="P312" s="83" t="str">
        <f t="shared" ref="P312" si="379">IF(P311="X"," ",IF(P313="X"," ","X"))</f>
        <v xml:space="preserve"> </v>
      </c>
      <c r="Q312" s="94" t="s">
        <v>2759</v>
      </c>
      <c r="R312" s="5" t="s">
        <v>6</v>
      </c>
      <c r="S312" s="5" t="s">
        <v>5</v>
      </c>
      <c r="T312" s="5" t="s">
        <v>3</v>
      </c>
      <c r="U312" s="5">
        <v>172</v>
      </c>
      <c r="V312" s="5">
        <v>86.63</v>
      </c>
      <c r="W312" s="5">
        <v>85.21</v>
      </c>
      <c r="X312" s="11">
        <f t="shared" si="309"/>
        <v>1.4200000000000017</v>
      </c>
      <c r="Y312" s="14">
        <v>100</v>
      </c>
      <c r="Z312" s="5">
        <v>62</v>
      </c>
      <c r="AA312" s="5">
        <v>46.53</v>
      </c>
      <c r="AB312" s="71">
        <f t="shared" si="310"/>
        <v>15.469999999999999</v>
      </c>
      <c r="AC312" s="53"/>
    </row>
    <row r="313" spans="1:29" x14ac:dyDescent="0.25">
      <c r="A313" s="54">
        <v>405032</v>
      </c>
      <c r="B313" s="90" t="s">
        <v>2520</v>
      </c>
      <c r="C313" s="54" t="s">
        <v>259</v>
      </c>
      <c r="D313" s="4"/>
      <c r="E313" s="4"/>
      <c r="F313" s="67"/>
      <c r="G313" s="64"/>
      <c r="H313" s="43"/>
      <c r="I313" s="43"/>
      <c r="J313" s="43"/>
      <c r="K313" s="43"/>
      <c r="L313" s="43"/>
      <c r="M313" s="4" t="s">
        <v>4</v>
      </c>
      <c r="N313" s="15"/>
      <c r="O313" s="38" t="s">
        <v>2482</v>
      </c>
      <c r="P313" s="84" t="str">
        <f>IF(E307="Achieving School"," ","X")</f>
        <v xml:space="preserve"> </v>
      </c>
      <c r="Q313" s="91"/>
      <c r="R313" s="4" t="s">
        <v>6</v>
      </c>
      <c r="S313" s="4" t="s">
        <v>5</v>
      </c>
      <c r="T313" s="4" t="s">
        <v>7</v>
      </c>
      <c r="U313" s="4">
        <v>118</v>
      </c>
      <c r="V313" s="4">
        <v>81.36</v>
      </c>
      <c r="W313" s="4">
        <v>79.63</v>
      </c>
      <c r="X313" s="10">
        <f t="shared" si="309"/>
        <v>1.730000000000004</v>
      </c>
      <c r="Y313" s="15">
        <v>63</v>
      </c>
      <c r="Z313" s="4">
        <v>52.38</v>
      </c>
      <c r="AA313" s="4">
        <v>42.29</v>
      </c>
      <c r="AB313" s="74">
        <f t="shared" si="310"/>
        <v>10.090000000000003</v>
      </c>
      <c r="AC313" s="54"/>
    </row>
    <row r="314" spans="1:29" x14ac:dyDescent="0.25">
      <c r="A314" s="1">
        <v>405033</v>
      </c>
      <c r="B314" s="87" t="s">
        <v>2520</v>
      </c>
      <c r="C314" s="55" t="s">
        <v>821</v>
      </c>
      <c r="E314" s="42"/>
      <c r="F314" s="65" t="s">
        <v>2483</v>
      </c>
      <c r="G314" s="62"/>
      <c r="H314" s="37" t="str">
        <f>IF(V314&gt;94,"Met",IF(X314="--","n/a",IF(X314&gt;=0,"Met","Did Not Meet")))</f>
        <v>Met</v>
      </c>
      <c r="I314" s="37" t="str">
        <f>IF(V315&gt;94,"Met",IF(X315="--","n/a",IF(X315&gt;=0,"Met","Did Not Meet")))</f>
        <v>Met</v>
      </c>
      <c r="K314" s="13" t="str">
        <f>IF(Z314&gt;94,"Met",IF(AB314="--","n/a",IF(AB314&gt;=0,"Met","Did Not Meet")))</f>
        <v>Met</v>
      </c>
      <c r="L314" s="13" t="str">
        <f>IF(Z315&gt;94,"Met",IF(AB315="--","n/a",IF(AB315&gt;=0,"Met","Did Not Meet")))</f>
        <v>Met</v>
      </c>
      <c r="M314" s="1" t="s">
        <v>4</v>
      </c>
      <c r="N314" s="14" t="s">
        <v>2502</v>
      </c>
      <c r="O314" s="5"/>
      <c r="P314" s="44" t="str">
        <f t="shared" ref="P314" si="380">IF(H316="Yes",IF(I316="Yes","Yes","No"),"No")</f>
        <v>Yes</v>
      </c>
      <c r="Q314" s="93"/>
      <c r="R314" s="5" t="s">
        <v>1</v>
      </c>
      <c r="S314" s="1" t="s">
        <v>2</v>
      </c>
      <c r="T314" s="1" t="s">
        <v>3</v>
      </c>
      <c r="U314" s="5">
        <v>222</v>
      </c>
      <c r="V314" s="1">
        <v>92.34</v>
      </c>
      <c r="W314" s="1">
        <v>91</v>
      </c>
      <c r="X314" s="9">
        <f t="shared" si="309"/>
        <v>1.3400000000000034</v>
      </c>
      <c r="Y314" s="14">
        <v>144</v>
      </c>
      <c r="Z314" s="1">
        <v>95.14</v>
      </c>
      <c r="AA314" s="1">
        <v>95.7</v>
      </c>
      <c r="AB314" s="72">
        <f t="shared" si="310"/>
        <v>-0.56000000000000227</v>
      </c>
      <c r="AC314" s="36"/>
    </row>
    <row r="315" spans="1:29" ht="15.75" x14ac:dyDescent="0.25">
      <c r="A315" s="53">
        <v>405033</v>
      </c>
      <c r="B315" s="89" t="s">
        <v>2520</v>
      </c>
      <c r="C315" s="53" t="s">
        <v>821</v>
      </c>
      <c r="D315" s="49" t="s">
        <v>2498</v>
      </c>
      <c r="E315" s="34" t="str">
        <f>M314</f>
        <v>Achieving School</v>
      </c>
      <c r="F315" s="65" t="s">
        <v>2484</v>
      </c>
      <c r="G315" s="62"/>
      <c r="H315" s="13" t="str">
        <f>IF(V316&gt;94,"Met",IF(X316="--","n/a",IF(X316&gt;=0,"Met","Did Not Meet")))</f>
        <v>Did Not Meet</v>
      </c>
      <c r="I315" s="13" t="str">
        <f>IF(V317&gt;94,"Met",IF(X317="--","n/a",IF(X317&gt;=0,"Met","Did Not Meet")))</f>
        <v>Did Not Meet</v>
      </c>
      <c r="K315" s="13" t="str">
        <f>IF(Z316&gt;94,"Met",IF(AB316="--","n/a",IF(AB316&gt;=0,"Met","Did Not Meet")))</f>
        <v>Did Not Meet</v>
      </c>
      <c r="L315" s="13" t="str">
        <f>IF(Z317&gt;94,"Met",IF(AB317="--","n/a",IF(AB317&gt;=0,"Met","Did Not Meet")))</f>
        <v>Did Not Meet</v>
      </c>
      <c r="M315" s="1" t="s">
        <v>4</v>
      </c>
      <c r="N315" s="14" t="s">
        <v>2501</v>
      </c>
      <c r="O315" s="5"/>
      <c r="P315" s="44" t="str">
        <f t="shared" ref="P315" si="381">IF(K316="Yes",IF(L316="Yes","Yes","No"),"No")</f>
        <v>Yes</v>
      </c>
      <c r="Q315" s="94" t="s">
        <v>2759</v>
      </c>
      <c r="R315" s="5" t="s">
        <v>1</v>
      </c>
      <c r="S315" s="1" t="s">
        <v>2</v>
      </c>
      <c r="T315" s="1" t="s">
        <v>7</v>
      </c>
      <c r="U315" s="5">
        <v>156</v>
      </c>
      <c r="V315" s="1">
        <v>89.1</v>
      </c>
      <c r="W315" s="1">
        <v>87.16</v>
      </c>
      <c r="X315" s="9">
        <f t="shared" si="309"/>
        <v>1.9399999999999977</v>
      </c>
      <c r="Y315" s="14">
        <v>101</v>
      </c>
      <c r="Z315" s="1">
        <v>96.04</v>
      </c>
      <c r="AA315" s="1">
        <v>93.53</v>
      </c>
      <c r="AB315" s="71">
        <f t="shared" si="310"/>
        <v>2.5100000000000051</v>
      </c>
      <c r="AC315" s="53"/>
    </row>
    <row r="316" spans="1:29" ht="15" customHeight="1" x14ac:dyDescent="0.25">
      <c r="A316" s="53">
        <v>405033</v>
      </c>
      <c r="B316" s="89" t="s">
        <v>2520</v>
      </c>
      <c r="C316" s="53" t="s">
        <v>821</v>
      </c>
      <c r="D316" s="49" t="s">
        <v>2499</v>
      </c>
      <c r="E316" s="35" t="str">
        <f>VLOOKUP('2012 Accountability Database'!$A314,'2011 AYP'!A$2:B$1072,2)</f>
        <v xml:space="preserve"> MS (Met Standards)</v>
      </c>
      <c r="F316" s="66"/>
      <c r="G316" s="63" t="s">
        <v>2485</v>
      </c>
      <c r="H316" s="60" t="str">
        <f t="shared" ref="H316:I316" si="382">IF(H314="Met","Yes",IF(H315="Met","Yes","No"))</f>
        <v>Yes</v>
      </c>
      <c r="I316" s="60" t="str">
        <f t="shared" si="382"/>
        <v>Yes</v>
      </c>
      <c r="J316" s="42"/>
      <c r="K316" s="60" t="str">
        <f t="shared" ref="K316:L316" si="383">IF(K314="Met","Yes",IF(K315="Met","Yes","No"))</f>
        <v>Yes</v>
      </c>
      <c r="L316" s="60" t="str">
        <f t="shared" si="383"/>
        <v>Yes</v>
      </c>
      <c r="M316" s="1" t="s">
        <v>4</v>
      </c>
      <c r="N316" s="14" t="s">
        <v>2503</v>
      </c>
      <c r="O316" s="5"/>
      <c r="P316" s="44" t="str">
        <f t="shared" ref="P316" si="384">IF(H320="Yes",IF(I320="Yes","Yes","No"),"No")</f>
        <v>Yes</v>
      </c>
      <c r="Q316" s="108" t="s">
        <v>2758</v>
      </c>
      <c r="R316" s="5" t="s">
        <v>1</v>
      </c>
      <c r="S316" s="1" t="s">
        <v>5</v>
      </c>
      <c r="T316" s="1" t="s">
        <v>3</v>
      </c>
      <c r="U316" s="5">
        <v>663</v>
      </c>
      <c r="V316" s="1">
        <v>86.73</v>
      </c>
      <c r="W316" s="1">
        <v>91</v>
      </c>
      <c r="X316" s="6">
        <f t="shared" si="309"/>
        <v>-4.269999999999996</v>
      </c>
      <c r="Y316" s="14">
        <v>403</v>
      </c>
      <c r="Z316" s="1">
        <v>91.32</v>
      </c>
      <c r="AA316" s="1">
        <v>95.7</v>
      </c>
      <c r="AB316" s="72">
        <f t="shared" si="310"/>
        <v>-4.3800000000000097</v>
      </c>
      <c r="AC316" s="53"/>
    </row>
    <row r="317" spans="1:29" x14ac:dyDescent="0.25">
      <c r="A317" s="53">
        <v>405033</v>
      </c>
      <c r="B317" s="89" t="s">
        <v>2520</v>
      </c>
      <c r="C317" s="53" t="s">
        <v>821</v>
      </c>
      <c r="D317" s="49" t="s">
        <v>2507</v>
      </c>
      <c r="E317" s="47">
        <f>VLOOKUP('2012 Accountability Database'!A314,Dems1112!$A$2:$G$1082,3)</f>
        <v>0.44</v>
      </c>
      <c r="F317" s="66"/>
      <c r="G317" s="52"/>
      <c r="M317" s="1" t="s">
        <v>4</v>
      </c>
      <c r="N317" s="14" t="s">
        <v>2504</v>
      </c>
      <c r="O317" s="5"/>
      <c r="P317" s="44" t="str">
        <f t="shared" ref="P317" si="385">IF(K320="Yes",IF(L320="Yes","Yes","No"),"No")</f>
        <v>No</v>
      </c>
      <c r="Q317" s="108"/>
      <c r="R317" s="5" t="s">
        <v>1</v>
      </c>
      <c r="S317" s="1" t="s">
        <v>5</v>
      </c>
      <c r="T317" s="1" t="s">
        <v>7</v>
      </c>
      <c r="U317" s="5">
        <v>450</v>
      </c>
      <c r="V317" s="1">
        <v>81.33</v>
      </c>
      <c r="W317" s="1">
        <v>87.16</v>
      </c>
      <c r="X317" s="6">
        <f t="shared" si="309"/>
        <v>-5.8299999999999983</v>
      </c>
      <c r="Y317" s="14">
        <v>264</v>
      </c>
      <c r="Z317" s="1">
        <v>91.67</v>
      </c>
      <c r="AA317" s="1">
        <v>93.53</v>
      </c>
      <c r="AB317" s="72">
        <f t="shared" si="310"/>
        <v>-1.8599999999999994</v>
      </c>
      <c r="AC317" s="53"/>
    </row>
    <row r="318" spans="1:29" x14ac:dyDescent="0.25">
      <c r="A318" s="53">
        <v>405033</v>
      </c>
      <c r="B318" s="89" t="s">
        <v>2520</v>
      </c>
      <c r="C318" s="53" t="s">
        <v>821</v>
      </c>
      <c r="D318" s="50" t="s">
        <v>2508</v>
      </c>
      <c r="E318" s="47">
        <f>VLOOKUP('2012 Accountability Database'!A314,Dems1112!$A$2:$G$1082,4)</f>
        <v>0.6</v>
      </c>
      <c r="F318" s="65" t="s">
        <v>2486</v>
      </c>
      <c r="G318" s="62"/>
      <c r="H318" s="13" t="str">
        <f>IF(V318&gt;94,"Met",IF(X318="--","n/a",IF(X318&gt;=0,"Met","Did Not Meet")))</f>
        <v>Met</v>
      </c>
      <c r="I318" s="13" t="str">
        <f>IF(V319&gt;94,"Met",IF(X319="--","n/a",IF(X319&gt;=0,"Met","Did Not Meet")))</f>
        <v>Met</v>
      </c>
      <c r="J318" s="13"/>
      <c r="K318" s="13" t="str">
        <f>IF(Z318&gt;94,"Met",IF(AB318="--","n/a",IF(AB318&gt;=0,"Met","Did Not Meet")))</f>
        <v>Did Not Meet</v>
      </c>
      <c r="L318" s="13" t="str">
        <f>IF(Z319&gt;94,"Met",IF(AB319="--","n/a",IF(AB319&gt;=0,"Met","Did Not Meet")))</f>
        <v>Did Not Meet</v>
      </c>
      <c r="M318" s="5" t="s">
        <v>4</v>
      </c>
      <c r="N318" s="68" t="s">
        <v>2497</v>
      </c>
      <c r="O318" s="35"/>
      <c r="P318" s="44"/>
      <c r="Q318" s="108"/>
      <c r="R318" s="5" t="s">
        <v>6</v>
      </c>
      <c r="S318" s="5" t="s">
        <v>2</v>
      </c>
      <c r="T318" s="5" t="s">
        <v>3</v>
      </c>
      <c r="U318" s="5">
        <v>222</v>
      </c>
      <c r="V318" s="5">
        <v>90.99</v>
      </c>
      <c r="W318" s="5">
        <v>90.59</v>
      </c>
      <c r="X318" s="11">
        <f t="shared" si="309"/>
        <v>0.39999999999999147</v>
      </c>
      <c r="Y318" s="14">
        <v>144</v>
      </c>
      <c r="Z318" s="5">
        <v>69.44</v>
      </c>
      <c r="AA318" s="5">
        <v>77.8</v>
      </c>
      <c r="AB318" s="72">
        <f t="shared" si="310"/>
        <v>-8.36</v>
      </c>
      <c r="AC318" s="53"/>
    </row>
    <row r="319" spans="1:29" x14ac:dyDescent="0.25">
      <c r="A319" s="53">
        <v>405033</v>
      </c>
      <c r="B319" s="89" t="s">
        <v>2520</v>
      </c>
      <c r="C319" s="53" t="s">
        <v>821</v>
      </c>
      <c r="D319" s="50" t="s">
        <v>974</v>
      </c>
      <c r="E319" s="47" t="str">
        <f>VLOOKUP('2012 Accountability Database'!A314,Dems1112!$A$2:$G$1082,5)</f>
        <v>K-5</v>
      </c>
      <c r="F319" s="65" t="s">
        <v>2487</v>
      </c>
      <c r="G319" s="62"/>
      <c r="H319" s="13" t="str">
        <f>IF(V320&gt;94,"Met",IF(X320="--","n/a",IF(X320&gt;=0,"Met","Did Not Meet")))</f>
        <v>Did Not Meet</v>
      </c>
      <c r="I319" s="13" t="str">
        <f>IF(V321&gt;94,"Met",IF(X321="--","n/a",IF(X321&gt;=0,"Met","Did Not Meet")))</f>
        <v>Did Not Meet</v>
      </c>
      <c r="J319" s="13"/>
      <c r="K319" s="13" t="str">
        <f>IF(Z320&gt;94,"Met",IF(AB320="--","n/a",IF(AB320&gt;=0,"Met","Did Not Meet")))</f>
        <v>Did Not Meet</v>
      </c>
      <c r="L319" s="13" t="str">
        <f>IF(Z321&gt;94,"Met",IF(AB321="--","n/a",IF(AB321&gt;=0,"Met","Did Not Meet")))</f>
        <v>Did Not Meet</v>
      </c>
      <c r="M319" s="1" t="s">
        <v>4</v>
      </c>
      <c r="N319" s="14"/>
      <c r="O319" s="35" t="s">
        <v>2506</v>
      </c>
      <c r="P319" s="83" t="str">
        <f t="shared" ref="P319" si="386">IF(P314="No"," ", IF(P316="No"," ",IF(P315="No", " ",IF(P317="No"," ","X"))))</f>
        <v xml:space="preserve"> </v>
      </c>
      <c r="Q319" s="108"/>
      <c r="R319" s="5" t="s">
        <v>6</v>
      </c>
      <c r="S319" s="1" t="s">
        <v>2</v>
      </c>
      <c r="T319" s="1" t="s">
        <v>7</v>
      </c>
      <c r="U319" s="5">
        <v>156</v>
      </c>
      <c r="V319" s="1">
        <v>88.46</v>
      </c>
      <c r="W319" s="1">
        <v>87.16</v>
      </c>
      <c r="X319" s="9">
        <f t="shared" si="309"/>
        <v>1.2999999999999972</v>
      </c>
      <c r="Y319" s="14">
        <v>101</v>
      </c>
      <c r="Z319" s="1">
        <v>68.319999999999993</v>
      </c>
      <c r="AA319" s="1">
        <v>74.11</v>
      </c>
      <c r="AB319" s="72">
        <f t="shared" si="310"/>
        <v>-5.7900000000000063</v>
      </c>
      <c r="AC319" s="53"/>
    </row>
    <row r="320" spans="1:29" ht="15.75" x14ac:dyDescent="0.25">
      <c r="A320" s="53">
        <v>405033</v>
      </c>
      <c r="B320" s="89" t="s">
        <v>2520</v>
      </c>
      <c r="C320" s="53" t="s">
        <v>821</v>
      </c>
      <c r="D320" s="50" t="s">
        <v>975</v>
      </c>
      <c r="E320" s="48" t="str">
        <f>VLOOKUP('2012 Accountability Database'!A314,Dems1112!$A$2:$G$1082,6)</f>
        <v>1 (Northwest AR)</v>
      </c>
      <c r="F320" s="66"/>
      <c r="G320" s="63" t="s">
        <v>2488</v>
      </c>
      <c r="H320" s="61" t="str">
        <f t="shared" ref="H320:I320" si="387">IF(H318="Met","Yes",IF(H319="Met","Yes","No"))</f>
        <v>Yes</v>
      </c>
      <c r="I320" s="61" t="str">
        <f t="shared" si="387"/>
        <v>Yes</v>
      </c>
      <c r="J320" s="55"/>
      <c r="K320" s="61" t="str">
        <f t="shared" ref="K320:L320" si="388">IF(K318="Met","Yes",IF(K319="Met","Yes","No"))</f>
        <v>No</v>
      </c>
      <c r="L320" s="61" t="str">
        <f t="shared" si="388"/>
        <v>No</v>
      </c>
      <c r="M320" s="5" t="s">
        <v>4</v>
      </c>
      <c r="N320" s="14"/>
      <c r="O320" s="35" t="s">
        <v>2505</v>
      </c>
      <c r="P320" s="83" t="str">
        <f t="shared" ref="P320" si="389">IF(P319="X"," ",IF(P321="X"," ","X"))</f>
        <v>X</v>
      </c>
      <c r="Q320" s="94" t="s">
        <v>2759</v>
      </c>
      <c r="R320" s="5" t="s">
        <v>6</v>
      </c>
      <c r="S320" s="5" t="s">
        <v>5</v>
      </c>
      <c r="T320" s="5" t="s">
        <v>3</v>
      </c>
      <c r="U320" s="5">
        <v>664</v>
      </c>
      <c r="V320" s="5">
        <v>88.4</v>
      </c>
      <c r="W320" s="5">
        <v>90.59</v>
      </c>
      <c r="X320" s="8">
        <f t="shared" si="309"/>
        <v>-2.1899999999999977</v>
      </c>
      <c r="Y320" s="14">
        <v>405</v>
      </c>
      <c r="Z320" s="5">
        <v>73.33</v>
      </c>
      <c r="AA320" s="5">
        <v>77.8</v>
      </c>
      <c r="AB320" s="72">
        <f t="shared" si="310"/>
        <v>-4.4699999999999989</v>
      </c>
      <c r="AC320" s="53"/>
    </row>
    <row r="321" spans="1:29" x14ac:dyDescent="0.25">
      <c r="A321" s="54">
        <v>405033</v>
      </c>
      <c r="B321" s="90" t="s">
        <v>2520</v>
      </c>
      <c r="C321" s="54" t="s">
        <v>821</v>
      </c>
      <c r="D321" s="4"/>
      <c r="E321" s="4"/>
      <c r="F321" s="67"/>
      <c r="G321" s="64"/>
      <c r="H321" s="43"/>
      <c r="I321" s="43"/>
      <c r="J321" s="43"/>
      <c r="K321" s="43"/>
      <c r="L321" s="43"/>
      <c r="M321" s="4" t="s">
        <v>4</v>
      </c>
      <c r="N321" s="15"/>
      <c r="O321" s="38" t="s">
        <v>2482</v>
      </c>
      <c r="P321" s="84" t="str">
        <f>IF(E315="Achieving School"," ","X")</f>
        <v xml:space="preserve"> </v>
      </c>
      <c r="Q321" s="91"/>
      <c r="R321" s="4" t="s">
        <v>6</v>
      </c>
      <c r="S321" s="4" t="s">
        <v>5</v>
      </c>
      <c r="T321" s="4" t="s">
        <v>7</v>
      </c>
      <c r="U321" s="4">
        <v>451</v>
      </c>
      <c r="V321" s="4">
        <v>84.48</v>
      </c>
      <c r="W321" s="4">
        <v>87.16</v>
      </c>
      <c r="X321" s="7">
        <f t="shared" si="309"/>
        <v>-2.6799999999999926</v>
      </c>
      <c r="Y321" s="15">
        <v>266</v>
      </c>
      <c r="Z321" s="4">
        <v>68.8</v>
      </c>
      <c r="AA321" s="4">
        <v>74.11</v>
      </c>
      <c r="AB321" s="73">
        <f t="shared" si="310"/>
        <v>-5.3100000000000023</v>
      </c>
      <c r="AC321" s="54"/>
    </row>
    <row r="322" spans="1:29" x14ac:dyDescent="0.25">
      <c r="A322" s="1">
        <v>405034</v>
      </c>
      <c r="B322" s="87" t="s">
        <v>2520</v>
      </c>
      <c r="C322" s="55" t="s">
        <v>348</v>
      </c>
      <c r="E322" s="42"/>
      <c r="F322" s="65" t="s">
        <v>2483</v>
      </c>
      <c r="G322" s="62"/>
      <c r="H322" s="37" t="str">
        <f>IF(V322&gt;94,"Met",IF(X322="--","n/a",IF(X322&gt;=0,"Met","Did Not Meet")))</f>
        <v>Met</v>
      </c>
      <c r="I322" s="37" t="str">
        <f>IF(V323&gt;94,"Met",IF(X323="--","n/a",IF(X323&gt;=0,"Met","Did Not Meet")))</f>
        <v>Met</v>
      </c>
      <c r="K322" s="13" t="str">
        <f>IF(Z322&gt;94,"Met",IF(AB322="--","n/a",IF(AB322&gt;=0,"Met","Did Not Meet")))</f>
        <v>Met</v>
      </c>
      <c r="L322" s="13" t="str">
        <f>IF(Z323&gt;94,"Met",IF(AB323="--","n/a",IF(AB323&gt;=0,"Met","Did Not Meet")))</f>
        <v>Met</v>
      </c>
      <c r="M322" s="1" t="s">
        <v>9</v>
      </c>
      <c r="N322" s="14" t="s">
        <v>2502</v>
      </c>
      <c r="O322" s="5"/>
      <c r="P322" s="44" t="str">
        <f t="shared" ref="P322" si="390">IF(H324="Yes",IF(I324="Yes","Yes","No"),"No")</f>
        <v>Yes</v>
      </c>
      <c r="Q322" s="93"/>
      <c r="R322" s="5" t="s">
        <v>1</v>
      </c>
      <c r="S322" s="1" t="s">
        <v>2</v>
      </c>
      <c r="T322" s="1" t="s">
        <v>3</v>
      </c>
      <c r="U322" s="5">
        <v>221</v>
      </c>
      <c r="V322" s="1">
        <v>93.21</v>
      </c>
      <c r="W322" s="1">
        <v>87.52</v>
      </c>
      <c r="X322" s="9">
        <f t="shared" ref="X322:X385" si="391">V322-W322</f>
        <v>5.6899999999999977</v>
      </c>
      <c r="Y322" s="14">
        <v>138</v>
      </c>
      <c r="Z322" s="1">
        <v>96.38</v>
      </c>
      <c r="AA322" s="1">
        <v>83.94</v>
      </c>
      <c r="AB322" s="71">
        <f t="shared" ref="AB322:AB385" si="392">Z322-AA322</f>
        <v>12.439999999999998</v>
      </c>
      <c r="AC322" s="36"/>
    </row>
    <row r="323" spans="1:29" ht="15.75" x14ac:dyDescent="0.25">
      <c r="A323" s="53">
        <v>405034</v>
      </c>
      <c r="B323" s="89" t="s">
        <v>2520</v>
      </c>
      <c r="C323" s="53" t="s">
        <v>348</v>
      </c>
      <c r="D323" s="49" t="s">
        <v>2498</v>
      </c>
      <c r="E323" s="34" t="str">
        <f>M322</f>
        <v>Needs Improvement School</v>
      </c>
      <c r="F323" s="65" t="s">
        <v>2484</v>
      </c>
      <c r="G323" s="62"/>
      <c r="H323" s="13" t="str">
        <f>IF(V324&gt;94,"Met",IF(X324="--","n/a",IF(X324&gt;=0,"Met","Did Not Meet")))</f>
        <v>Did Not Meet</v>
      </c>
      <c r="I323" s="13" t="str">
        <f>IF(V325&gt;94,"Met",IF(X325="--","n/a",IF(X325&gt;=0,"Met","Did Not Meet")))</f>
        <v>Met</v>
      </c>
      <c r="K323" s="13" t="str">
        <f>IF(Z324&gt;94,"Met",IF(AB324="--","n/a",IF(AB324&gt;=0,"Met","Did Not Meet")))</f>
        <v>Met</v>
      </c>
      <c r="L323" s="13" t="str">
        <f>IF(Z325&gt;94,"Met",IF(AB325="--","n/a",IF(AB325&gt;=0,"Met","Did Not Meet")))</f>
        <v>Met</v>
      </c>
      <c r="M323" s="5" t="s">
        <v>9</v>
      </c>
      <c r="N323" s="14" t="s">
        <v>2501</v>
      </c>
      <c r="O323" s="5"/>
      <c r="P323" s="44" t="str">
        <f t="shared" ref="P323" si="393">IF(K324="Yes",IF(L324="Yes","Yes","No"),"No")</f>
        <v>Yes</v>
      </c>
      <c r="Q323" s="94" t="s">
        <v>2759</v>
      </c>
      <c r="R323" s="5" t="s">
        <v>1</v>
      </c>
      <c r="S323" s="5" t="s">
        <v>2</v>
      </c>
      <c r="T323" s="5" t="s">
        <v>7</v>
      </c>
      <c r="U323" s="5">
        <v>141</v>
      </c>
      <c r="V323" s="5">
        <v>89.36</v>
      </c>
      <c r="W323" s="5">
        <v>80.989999999999995</v>
      </c>
      <c r="X323" s="11">
        <f t="shared" si="391"/>
        <v>8.3700000000000045</v>
      </c>
      <c r="Y323" s="14">
        <v>78</v>
      </c>
      <c r="Z323" s="5">
        <v>94.87</v>
      </c>
      <c r="AA323" s="5">
        <v>81.91</v>
      </c>
      <c r="AB323" s="71">
        <f t="shared" si="392"/>
        <v>12.960000000000008</v>
      </c>
      <c r="AC323" s="53"/>
    </row>
    <row r="324" spans="1:29" ht="15" customHeight="1" x14ac:dyDescent="0.25">
      <c r="A324" s="53">
        <v>405034</v>
      </c>
      <c r="B324" s="89" t="s">
        <v>2520</v>
      </c>
      <c r="C324" s="53" t="s">
        <v>348</v>
      </c>
      <c r="D324" s="49" t="s">
        <v>2499</v>
      </c>
      <c r="E324" s="35" t="str">
        <f>VLOOKUP('2012 Accountability Database'!$A322,'2011 AYP'!A$2:B$1072,2)</f>
        <v xml:space="preserve"> MS (Met Standards)</v>
      </c>
      <c r="F324" s="66"/>
      <c r="G324" s="63" t="s">
        <v>2485</v>
      </c>
      <c r="H324" s="60" t="str">
        <f t="shared" ref="H324:I324" si="394">IF(H322="Met","Yes",IF(H323="Met","Yes","No"))</f>
        <v>Yes</v>
      </c>
      <c r="I324" s="60" t="str">
        <f t="shared" si="394"/>
        <v>Yes</v>
      </c>
      <c r="J324" s="42"/>
      <c r="K324" s="60" t="str">
        <f t="shared" ref="K324:L324" si="395">IF(K322="Met","Yes",IF(K323="Met","Yes","No"))</f>
        <v>Yes</v>
      </c>
      <c r="L324" s="60" t="str">
        <f t="shared" si="395"/>
        <v>Yes</v>
      </c>
      <c r="M324" s="1" t="s">
        <v>9</v>
      </c>
      <c r="N324" s="14" t="s">
        <v>2503</v>
      </c>
      <c r="O324" s="5"/>
      <c r="P324" s="44" t="str">
        <f t="shared" ref="P324" si="396">IF(H328="Yes",IF(I328="Yes","Yes","No"),"No")</f>
        <v>No</v>
      </c>
      <c r="Q324" s="108" t="s">
        <v>2758</v>
      </c>
      <c r="R324" s="5" t="s">
        <v>1</v>
      </c>
      <c r="S324" s="1" t="s">
        <v>5</v>
      </c>
      <c r="T324" s="1" t="s">
        <v>3</v>
      </c>
      <c r="U324" s="5">
        <v>666</v>
      </c>
      <c r="V324" s="1">
        <v>86.94</v>
      </c>
      <c r="W324" s="1">
        <v>87.52</v>
      </c>
      <c r="X324" s="6">
        <f t="shared" si="391"/>
        <v>-0.57999999999999829</v>
      </c>
      <c r="Y324" s="14">
        <v>395</v>
      </c>
      <c r="Z324" s="1">
        <v>85.06</v>
      </c>
      <c r="AA324" s="1">
        <v>83.94</v>
      </c>
      <c r="AB324" s="71">
        <f t="shared" si="392"/>
        <v>1.1200000000000045</v>
      </c>
      <c r="AC324" s="53"/>
    </row>
    <row r="325" spans="1:29" x14ac:dyDescent="0.25">
      <c r="A325" s="53">
        <v>405034</v>
      </c>
      <c r="B325" s="89" t="s">
        <v>2520</v>
      </c>
      <c r="C325" s="53" t="s">
        <v>348</v>
      </c>
      <c r="D325" s="49" t="s">
        <v>2507</v>
      </c>
      <c r="E325" s="47">
        <f>VLOOKUP('2012 Accountability Database'!A322,Dems1112!$A$2:$G$1082,3)</f>
        <v>0.4</v>
      </c>
      <c r="F325" s="66"/>
      <c r="G325" s="52"/>
      <c r="M325" s="1" t="s">
        <v>9</v>
      </c>
      <c r="N325" s="14" t="s">
        <v>2504</v>
      </c>
      <c r="O325" s="5"/>
      <c r="P325" s="44" t="str">
        <f t="shared" ref="P325" si="397">IF(K328="Yes",IF(L328="Yes","Yes","No"),"No")</f>
        <v>No</v>
      </c>
      <c r="Q325" s="108"/>
      <c r="R325" s="5" t="s">
        <v>1</v>
      </c>
      <c r="S325" s="1" t="s">
        <v>5</v>
      </c>
      <c r="T325" s="1" t="s">
        <v>7</v>
      </c>
      <c r="U325" s="5">
        <v>422</v>
      </c>
      <c r="V325" s="1">
        <v>81.040000000000006</v>
      </c>
      <c r="W325" s="1">
        <v>80.989999999999995</v>
      </c>
      <c r="X325" s="9">
        <f t="shared" si="391"/>
        <v>5.0000000000011369E-2</v>
      </c>
      <c r="Y325" s="14">
        <v>232</v>
      </c>
      <c r="Z325" s="1">
        <v>82.76</v>
      </c>
      <c r="AA325" s="1">
        <v>81.91</v>
      </c>
      <c r="AB325" s="71">
        <f t="shared" si="392"/>
        <v>0.85000000000000853</v>
      </c>
      <c r="AC325" s="53"/>
    </row>
    <row r="326" spans="1:29" x14ac:dyDescent="0.25">
      <c r="A326" s="53">
        <v>405034</v>
      </c>
      <c r="B326" s="89" t="s">
        <v>2520</v>
      </c>
      <c r="C326" s="53" t="s">
        <v>348</v>
      </c>
      <c r="D326" s="50" t="s">
        <v>2508</v>
      </c>
      <c r="E326" s="47">
        <f>VLOOKUP('2012 Accountability Database'!A322,Dems1112!$A$2:$G$1082,4)</f>
        <v>0.62</v>
      </c>
      <c r="F326" s="65" t="s">
        <v>2486</v>
      </c>
      <c r="G326" s="62"/>
      <c r="H326" s="13" t="str">
        <f>IF(V326&gt;94,"Met",IF(X326="--","n/a",IF(X326&gt;=0,"Met","Did Not Meet")))</f>
        <v>Did Not Meet</v>
      </c>
      <c r="I326" s="13" t="str">
        <f>IF(V327&gt;94,"Met",IF(X327="--","n/a",IF(X327&gt;=0,"Met","Did Not Meet")))</f>
        <v>Did Not Meet</v>
      </c>
      <c r="J326" s="13"/>
      <c r="K326" s="13" t="str">
        <f>IF(Z326&gt;94,"Met",IF(AB326="--","n/a",IF(AB326&gt;=0,"Met","Did Not Meet")))</f>
        <v>Did Not Meet</v>
      </c>
      <c r="L326" s="13" t="str">
        <f>IF(Z327&gt;94,"Met",IF(AB327="--","n/a",IF(AB327&gt;=0,"Met","Did Not Meet")))</f>
        <v>Did Not Meet</v>
      </c>
      <c r="M326" s="1" t="s">
        <v>9</v>
      </c>
      <c r="N326" s="68" t="s">
        <v>2497</v>
      </c>
      <c r="O326" s="35"/>
      <c r="P326" s="44"/>
      <c r="Q326" s="108"/>
      <c r="R326" s="5" t="s">
        <v>6</v>
      </c>
      <c r="S326" s="1" t="s">
        <v>2</v>
      </c>
      <c r="T326" s="1" t="s">
        <v>3</v>
      </c>
      <c r="U326" s="5">
        <v>221</v>
      </c>
      <c r="V326" s="1">
        <v>91.4</v>
      </c>
      <c r="W326" s="1">
        <v>94.15</v>
      </c>
      <c r="X326" s="6">
        <f t="shared" si="391"/>
        <v>-2.75</v>
      </c>
      <c r="Y326" s="14">
        <v>138</v>
      </c>
      <c r="Z326" s="1">
        <v>65.22</v>
      </c>
      <c r="AA326" s="1">
        <v>76.58</v>
      </c>
      <c r="AB326" s="72">
        <f t="shared" si="392"/>
        <v>-11.36</v>
      </c>
      <c r="AC326" s="53"/>
    </row>
    <row r="327" spans="1:29" x14ac:dyDescent="0.25">
      <c r="A327" s="53">
        <v>405034</v>
      </c>
      <c r="B327" s="89" t="s">
        <v>2520</v>
      </c>
      <c r="C327" s="53" t="s">
        <v>348</v>
      </c>
      <c r="D327" s="50" t="s">
        <v>974</v>
      </c>
      <c r="E327" s="47" t="str">
        <f>VLOOKUP('2012 Accountability Database'!A322,Dems1112!$A$2:$G$1082,5)</f>
        <v>K-5</v>
      </c>
      <c r="F327" s="65" t="s">
        <v>2487</v>
      </c>
      <c r="G327" s="62"/>
      <c r="H327" s="13" t="str">
        <f>IF(V328&gt;94,"Met",IF(X328="--","n/a",IF(X328&gt;=0,"Met","Did Not Meet")))</f>
        <v>Did Not Meet</v>
      </c>
      <c r="I327" s="13" t="str">
        <f>IF(V329&gt;94,"Met",IF(X329="--","n/a",IF(X329&gt;=0,"Met","Did Not Meet")))</f>
        <v>Did Not Meet</v>
      </c>
      <c r="J327" s="13"/>
      <c r="K327" s="13" t="str">
        <f>IF(Z328&gt;94,"Met",IF(AB328="--","n/a",IF(AB328&gt;=0,"Met","Did Not Meet")))</f>
        <v>Did Not Meet</v>
      </c>
      <c r="L327" s="13" t="str">
        <f>IF(Z329&gt;94,"Met",IF(AB329="--","n/a",IF(AB329&gt;=0,"Met","Did Not Meet")))</f>
        <v>Did Not Meet</v>
      </c>
      <c r="M327" s="5" t="s">
        <v>9</v>
      </c>
      <c r="N327" s="14"/>
      <c r="O327" s="35" t="s">
        <v>2506</v>
      </c>
      <c r="P327" s="83" t="str">
        <f t="shared" ref="P327" si="398">IF(P322="No"," ", IF(P324="No"," ",IF(P323="No", " ",IF(P325="No"," ","X"))))</f>
        <v xml:space="preserve"> </v>
      </c>
      <c r="Q327" s="108"/>
      <c r="R327" s="5" t="s">
        <v>6</v>
      </c>
      <c r="S327" s="5" t="s">
        <v>2</v>
      </c>
      <c r="T327" s="5" t="s">
        <v>7</v>
      </c>
      <c r="U327" s="5">
        <v>141</v>
      </c>
      <c r="V327" s="5">
        <v>86.52</v>
      </c>
      <c r="W327" s="5">
        <v>91.17</v>
      </c>
      <c r="X327" s="8">
        <f t="shared" si="391"/>
        <v>-4.6500000000000057</v>
      </c>
      <c r="Y327" s="14">
        <v>78</v>
      </c>
      <c r="Z327" s="5">
        <v>62.82</v>
      </c>
      <c r="AA327" s="5">
        <v>68.64</v>
      </c>
      <c r="AB327" s="72">
        <f t="shared" si="392"/>
        <v>-5.82</v>
      </c>
      <c r="AC327" s="53"/>
    </row>
    <row r="328" spans="1:29" ht="15.75" x14ac:dyDescent="0.25">
      <c r="A328" s="53">
        <v>405034</v>
      </c>
      <c r="B328" s="89" t="s">
        <v>2520</v>
      </c>
      <c r="C328" s="53" t="s">
        <v>348</v>
      </c>
      <c r="D328" s="50" t="s">
        <v>975</v>
      </c>
      <c r="E328" s="48" t="str">
        <f>VLOOKUP('2012 Accountability Database'!A322,Dems1112!$A$2:$G$1082,6)</f>
        <v>1 (Northwest AR)</v>
      </c>
      <c r="F328" s="66"/>
      <c r="G328" s="63" t="s">
        <v>2488</v>
      </c>
      <c r="H328" s="61" t="str">
        <f t="shared" ref="H328:I328" si="399">IF(H326="Met","Yes",IF(H327="Met","Yes","No"))</f>
        <v>No</v>
      </c>
      <c r="I328" s="61" t="str">
        <f t="shared" si="399"/>
        <v>No</v>
      </c>
      <c r="J328" s="55"/>
      <c r="K328" s="61" t="str">
        <f t="shared" ref="K328:L328" si="400">IF(K326="Met","Yes",IF(K327="Met","Yes","No"))</f>
        <v>No</v>
      </c>
      <c r="L328" s="61" t="str">
        <f t="shared" si="400"/>
        <v>No</v>
      </c>
      <c r="M328" s="1" t="s">
        <v>9</v>
      </c>
      <c r="N328" s="14"/>
      <c r="O328" s="35" t="s">
        <v>2505</v>
      </c>
      <c r="P328" s="83" t="str">
        <f t="shared" ref="P328" si="401">IF(P327="X"," ",IF(P329="X"," ","X"))</f>
        <v xml:space="preserve"> </v>
      </c>
      <c r="Q328" s="94" t="s">
        <v>2759</v>
      </c>
      <c r="R328" s="5" t="s">
        <v>6</v>
      </c>
      <c r="S328" s="1" t="s">
        <v>5</v>
      </c>
      <c r="T328" s="1" t="s">
        <v>3</v>
      </c>
      <c r="U328" s="5">
        <v>666</v>
      </c>
      <c r="V328" s="1">
        <v>92.04</v>
      </c>
      <c r="W328" s="1">
        <v>94.15</v>
      </c>
      <c r="X328" s="6">
        <f t="shared" si="391"/>
        <v>-2.1099999999999994</v>
      </c>
      <c r="Y328" s="14">
        <v>396</v>
      </c>
      <c r="Z328" s="1">
        <v>68.94</v>
      </c>
      <c r="AA328" s="1">
        <v>76.58</v>
      </c>
      <c r="AB328" s="72">
        <f t="shared" si="392"/>
        <v>-7.6400000000000006</v>
      </c>
      <c r="AC328" s="53"/>
    </row>
    <row r="329" spans="1:29" x14ac:dyDescent="0.25">
      <c r="A329" s="54">
        <v>405034</v>
      </c>
      <c r="B329" s="90" t="s">
        <v>2520</v>
      </c>
      <c r="C329" s="54" t="s">
        <v>348</v>
      </c>
      <c r="D329" s="4"/>
      <c r="E329" s="4"/>
      <c r="F329" s="67"/>
      <c r="G329" s="64"/>
      <c r="H329" s="43"/>
      <c r="I329" s="43"/>
      <c r="J329" s="43"/>
      <c r="K329" s="43"/>
      <c r="L329" s="43"/>
      <c r="M329" s="4" t="s">
        <v>9</v>
      </c>
      <c r="N329" s="15"/>
      <c r="O329" s="38" t="s">
        <v>2482</v>
      </c>
      <c r="P329" s="84" t="str">
        <f>IF(E323="Achieving School"," ","X")</f>
        <v>X</v>
      </c>
      <c r="Q329" s="91"/>
      <c r="R329" s="4" t="s">
        <v>6</v>
      </c>
      <c r="S329" s="4" t="s">
        <v>5</v>
      </c>
      <c r="T329" s="4" t="s">
        <v>7</v>
      </c>
      <c r="U329" s="4">
        <v>422</v>
      </c>
      <c r="V329" s="4">
        <v>88.39</v>
      </c>
      <c r="W329" s="4">
        <v>91.17</v>
      </c>
      <c r="X329" s="7">
        <f t="shared" si="391"/>
        <v>-2.7800000000000011</v>
      </c>
      <c r="Y329" s="15">
        <v>233</v>
      </c>
      <c r="Z329" s="4">
        <v>65.239999999999995</v>
      </c>
      <c r="AA329" s="4">
        <v>68.64</v>
      </c>
      <c r="AB329" s="73">
        <f t="shared" si="392"/>
        <v>-3.4000000000000057</v>
      </c>
      <c r="AC329" s="54"/>
    </row>
    <row r="330" spans="1:29" x14ac:dyDescent="0.25">
      <c r="A330" s="1">
        <v>405036</v>
      </c>
      <c r="B330" s="87" t="s">
        <v>2520</v>
      </c>
      <c r="C330" s="55" t="s">
        <v>346</v>
      </c>
      <c r="E330" s="42"/>
      <c r="F330" s="65" t="s">
        <v>2483</v>
      </c>
      <c r="G330" s="62"/>
      <c r="H330" s="37" t="str">
        <f>IF(V330&gt;94,"Met",IF(X330="--","n/a",IF(X330&gt;=0,"Met","Did Not Meet")))</f>
        <v>Met</v>
      </c>
      <c r="I330" s="37" t="str">
        <f>IF(V331&gt;94,"Met",IF(X331="--","n/a",IF(X331&gt;=0,"Met","Did Not Meet")))</f>
        <v>Met</v>
      </c>
      <c r="K330" s="13" t="str">
        <f>IF(Z330&gt;94,"Met",IF(AB330="--","n/a",IF(AB330&gt;=0,"Met","Did Not Meet")))</f>
        <v>Met</v>
      </c>
      <c r="L330" s="13" t="str">
        <f>IF(Z331&gt;94,"Met",IF(AB331="--","n/a",IF(AB331&gt;=0,"Met","Did Not Meet")))</f>
        <v>Met</v>
      </c>
      <c r="M330" s="1" t="s">
        <v>9</v>
      </c>
      <c r="N330" s="14" t="s">
        <v>2502</v>
      </c>
      <c r="O330" s="5"/>
      <c r="P330" s="44" t="str">
        <f t="shared" ref="P330" si="402">IF(H332="Yes",IF(I332="Yes","Yes","No"),"No")</f>
        <v>Yes</v>
      </c>
      <c r="Q330" s="93"/>
      <c r="R330" s="5" t="s">
        <v>1</v>
      </c>
      <c r="S330" s="1" t="s">
        <v>2</v>
      </c>
      <c r="T330" s="1" t="s">
        <v>3</v>
      </c>
      <c r="U330" s="5">
        <v>220</v>
      </c>
      <c r="V330" s="1">
        <v>89.09</v>
      </c>
      <c r="W330" s="1">
        <v>88.5</v>
      </c>
      <c r="X330" s="9">
        <f t="shared" si="391"/>
        <v>0.59000000000000341</v>
      </c>
      <c r="Y330" s="14">
        <v>144</v>
      </c>
      <c r="Z330" s="1">
        <v>94.44</v>
      </c>
      <c r="AA330" s="1">
        <v>88.7</v>
      </c>
      <c r="AB330" s="71">
        <f t="shared" si="392"/>
        <v>5.7399999999999949</v>
      </c>
      <c r="AC330" s="36"/>
    </row>
    <row r="331" spans="1:29" ht="15.75" x14ac:dyDescent="0.25">
      <c r="A331" s="53">
        <v>405036</v>
      </c>
      <c r="B331" s="89" t="s">
        <v>2520</v>
      </c>
      <c r="C331" s="53" t="s">
        <v>346</v>
      </c>
      <c r="D331" s="49" t="s">
        <v>2498</v>
      </c>
      <c r="E331" s="34" t="str">
        <f>M330</f>
        <v>Needs Improvement School</v>
      </c>
      <c r="F331" s="65" t="s">
        <v>2484</v>
      </c>
      <c r="G331" s="62"/>
      <c r="H331" s="13" t="str">
        <f>IF(V332&gt;94,"Met",IF(X332="--","n/a",IF(X332&gt;=0,"Met","Did Not Meet")))</f>
        <v>Did Not Meet</v>
      </c>
      <c r="I331" s="13" t="str">
        <f>IF(V333&gt;94,"Met",IF(X333="--","n/a",IF(X333&gt;=0,"Met","Did Not Meet")))</f>
        <v>Met</v>
      </c>
      <c r="K331" s="13" t="str">
        <f>IF(Z332&gt;94,"Met",IF(AB332="--","n/a",IF(AB332&gt;=0,"Met","Did Not Meet")))</f>
        <v>Met</v>
      </c>
      <c r="L331" s="13" t="str">
        <f>IF(Z333&gt;94,"Met",IF(AB333="--","n/a",IF(AB333&gt;=0,"Met","Did Not Meet")))</f>
        <v>Met</v>
      </c>
      <c r="M331" s="5" t="s">
        <v>9</v>
      </c>
      <c r="N331" s="14" t="s">
        <v>2501</v>
      </c>
      <c r="O331" s="5"/>
      <c r="P331" s="44" t="str">
        <f t="shared" ref="P331" si="403">IF(K332="Yes",IF(L332="Yes","Yes","No"),"No")</f>
        <v>Yes</v>
      </c>
      <c r="Q331" s="94" t="s">
        <v>2759</v>
      </c>
      <c r="R331" s="5" t="s">
        <v>1</v>
      </c>
      <c r="S331" s="5" t="s">
        <v>2</v>
      </c>
      <c r="T331" s="5" t="s">
        <v>7</v>
      </c>
      <c r="U331" s="5">
        <v>151</v>
      </c>
      <c r="V331" s="5">
        <v>86.09</v>
      </c>
      <c r="W331" s="5">
        <v>81.67</v>
      </c>
      <c r="X331" s="11">
        <f t="shared" si="391"/>
        <v>4.4200000000000017</v>
      </c>
      <c r="Y331" s="14">
        <v>100</v>
      </c>
      <c r="Z331" s="5">
        <v>92</v>
      </c>
      <c r="AA331" s="5">
        <v>85.58</v>
      </c>
      <c r="AB331" s="71">
        <f t="shared" si="392"/>
        <v>6.4200000000000017</v>
      </c>
      <c r="AC331" s="53"/>
    </row>
    <row r="332" spans="1:29" ht="15" customHeight="1" x14ac:dyDescent="0.25">
      <c r="A332" s="53">
        <v>405036</v>
      </c>
      <c r="B332" s="89" t="s">
        <v>2520</v>
      </c>
      <c r="C332" s="53" t="s">
        <v>346</v>
      </c>
      <c r="D332" s="49" t="s">
        <v>2499</v>
      </c>
      <c r="E332" s="35" t="str">
        <f>VLOOKUP('2012 Accountability Database'!$A330,'2011 AYP'!A$2:B$1072,2)</f>
        <v xml:space="preserve"> MS (Met Standards)</v>
      </c>
      <c r="F332" s="66"/>
      <c r="G332" s="63" t="s">
        <v>2485</v>
      </c>
      <c r="H332" s="60" t="str">
        <f t="shared" ref="H332:I332" si="404">IF(H330="Met","Yes",IF(H331="Met","Yes","No"))</f>
        <v>Yes</v>
      </c>
      <c r="I332" s="60" t="str">
        <f t="shared" si="404"/>
        <v>Yes</v>
      </c>
      <c r="J332" s="42"/>
      <c r="K332" s="60" t="str">
        <f t="shared" ref="K332:L332" si="405">IF(K330="Met","Yes",IF(K331="Met","Yes","No"))</f>
        <v>Yes</v>
      </c>
      <c r="L332" s="60" t="str">
        <f t="shared" si="405"/>
        <v>Yes</v>
      </c>
      <c r="M332" s="1" t="s">
        <v>9</v>
      </c>
      <c r="N332" s="14" t="s">
        <v>2503</v>
      </c>
      <c r="O332" s="5"/>
      <c r="P332" s="44" t="str">
        <f t="shared" ref="P332" si="406">IF(H336="Yes",IF(I336="Yes","Yes","No"),"No")</f>
        <v>No</v>
      </c>
      <c r="Q332" s="108" t="s">
        <v>2758</v>
      </c>
      <c r="R332" s="5" t="s">
        <v>1</v>
      </c>
      <c r="S332" s="1" t="s">
        <v>5</v>
      </c>
      <c r="T332" s="1" t="s">
        <v>3</v>
      </c>
      <c r="U332" s="5">
        <v>682</v>
      </c>
      <c r="V332" s="1">
        <v>87.54</v>
      </c>
      <c r="W332" s="1">
        <v>88.5</v>
      </c>
      <c r="X332" s="6">
        <f t="shared" si="391"/>
        <v>-0.95999999999999375</v>
      </c>
      <c r="Y332" s="14">
        <v>428</v>
      </c>
      <c r="Z332" s="1">
        <v>89.49</v>
      </c>
      <c r="AA332" s="1">
        <v>88.7</v>
      </c>
      <c r="AB332" s="71">
        <f t="shared" si="392"/>
        <v>0.78999999999999204</v>
      </c>
      <c r="AC332" s="53"/>
    </row>
    <row r="333" spans="1:29" x14ac:dyDescent="0.25">
      <c r="A333" s="53">
        <v>405036</v>
      </c>
      <c r="B333" s="89" t="s">
        <v>2520</v>
      </c>
      <c r="C333" s="53" t="s">
        <v>346</v>
      </c>
      <c r="D333" s="49" t="s">
        <v>2507</v>
      </c>
      <c r="E333" s="47">
        <f>VLOOKUP('2012 Accountability Database'!A330,Dems1112!$A$2:$G$1082,3)</f>
        <v>0.43</v>
      </c>
      <c r="F333" s="66"/>
      <c r="G333" s="52"/>
      <c r="M333" s="1" t="s">
        <v>9</v>
      </c>
      <c r="N333" s="14" t="s">
        <v>2504</v>
      </c>
      <c r="O333" s="5"/>
      <c r="P333" s="44" t="str">
        <f t="shared" ref="P333" si="407">IF(K336="Yes",IF(L336="Yes","Yes","No"),"No")</f>
        <v>No</v>
      </c>
      <c r="Q333" s="108"/>
      <c r="R333" s="5" t="s">
        <v>1</v>
      </c>
      <c r="S333" s="1" t="s">
        <v>5</v>
      </c>
      <c r="T333" s="1" t="s">
        <v>7</v>
      </c>
      <c r="U333" s="5">
        <v>438</v>
      </c>
      <c r="V333" s="1">
        <v>82.42</v>
      </c>
      <c r="W333" s="1">
        <v>81.67</v>
      </c>
      <c r="X333" s="9">
        <f t="shared" si="391"/>
        <v>0.75</v>
      </c>
      <c r="Y333" s="14">
        <v>266</v>
      </c>
      <c r="Z333" s="1">
        <v>86.09</v>
      </c>
      <c r="AA333" s="1">
        <v>85.58</v>
      </c>
      <c r="AB333" s="71">
        <f t="shared" si="392"/>
        <v>0.51000000000000512</v>
      </c>
      <c r="AC333" s="53"/>
    </row>
    <row r="334" spans="1:29" x14ac:dyDescent="0.25">
      <c r="A334" s="53">
        <v>405036</v>
      </c>
      <c r="B334" s="89" t="s">
        <v>2520</v>
      </c>
      <c r="C334" s="53" t="s">
        <v>346</v>
      </c>
      <c r="D334" s="50" t="s">
        <v>2508</v>
      </c>
      <c r="E334" s="47">
        <f>VLOOKUP('2012 Accountability Database'!A330,Dems1112!$A$2:$G$1082,4)</f>
        <v>0.57999999999999996</v>
      </c>
      <c r="F334" s="65" t="s">
        <v>2486</v>
      </c>
      <c r="G334" s="62"/>
      <c r="H334" s="13" t="str">
        <f>IF(V334&gt;94,"Met",IF(X334="--","n/a",IF(X334&gt;=0,"Met","Did Not Meet")))</f>
        <v>Did Not Meet</v>
      </c>
      <c r="I334" s="13" t="str">
        <f>IF(V335&gt;94,"Met",IF(X335="--","n/a",IF(X335&gt;=0,"Met","Did Not Meet")))</f>
        <v>Did Not Meet</v>
      </c>
      <c r="J334" s="13"/>
      <c r="K334" s="13" t="str">
        <f>IF(Z334&gt;94,"Met",IF(AB334="--","n/a",IF(AB334&gt;=0,"Met","Did Not Meet")))</f>
        <v>Did Not Meet</v>
      </c>
      <c r="L334" s="13" t="str">
        <f>IF(Z335&gt;94,"Met",IF(AB335="--","n/a",IF(AB335&gt;=0,"Met","Did Not Meet")))</f>
        <v>Did Not Meet</v>
      </c>
      <c r="M334" s="1" t="s">
        <v>9</v>
      </c>
      <c r="N334" s="68" t="s">
        <v>2497</v>
      </c>
      <c r="O334" s="35"/>
      <c r="P334" s="44"/>
      <c r="Q334" s="108"/>
      <c r="R334" s="5" t="s">
        <v>6</v>
      </c>
      <c r="S334" s="1" t="s">
        <v>2</v>
      </c>
      <c r="T334" s="1" t="s">
        <v>3</v>
      </c>
      <c r="U334" s="5">
        <v>220</v>
      </c>
      <c r="V334" s="1">
        <v>90</v>
      </c>
      <c r="W334" s="1">
        <v>91.31</v>
      </c>
      <c r="X334" s="6">
        <f t="shared" si="391"/>
        <v>-1.3100000000000023</v>
      </c>
      <c r="Y334" s="14">
        <v>145</v>
      </c>
      <c r="Z334" s="1">
        <v>72.41</v>
      </c>
      <c r="AA334" s="1">
        <v>74.430000000000007</v>
      </c>
      <c r="AB334" s="72">
        <f t="shared" si="392"/>
        <v>-2.0200000000000102</v>
      </c>
      <c r="AC334" s="53"/>
    </row>
    <row r="335" spans="1:29" x14ac:dyDescent="0.25">
      <c r="A335" s="53">
        <v>405036</v>
      </c>
      <c r="B335" s="89" t="s">
        <v>2520</v>
      </c>
      <c r="C335" s="53" t="s">
        <v>346</v>
      </c>
      <c r="D335" s="50" t="s">
        <v>974</v>
      </c>
      <c r="E335" s="47" t="str">
        <f>VLOOKUP('2012 Accountability Database'!A330,Dems1112!$A$2:$G$1082,5)</f>
        <v>K-5</v>
      </c>
      <c r="F335" s="65" t="s">
        <v>2487</v>
      </c>
      <c r="G335" s="62"/>
      <c r="H335" s="13" t="str">
        <f>IF(V336&gt;94,"Met",IF(X336="--","n/a",IF(X336&gt;=0,"Met","Did Not Meet")))</f>
        <v>Did Not Meet</v>
      </c>
      <c r="I335" s="13" t="str">
        <f>IF(V337&gt;94,"Met",IF(X337="--","n/a",IF(X337&gt;=0,"Met","Did Not Meet")))</f>
        <v>Did Not Meet</v>
      </c>
      <c r="J335" s="13"/>
      <c r="K335" s="13" t="str">
        <f>IF(Z336&gt;94,"Met",IF(AB336="--","n/a",IF(AB336&gt;=0,"Met","Did Not Meet")))</f>
        <v>Did Not Meet</v>
      </c>
      <c r="L335" s="13" t="str">
        <f>IF(Z337&gt;94,"Met",IF(AB337="--","n/a",IF(AB337&gt;=0,"Met","Did Not Meet")))</f>
        <v>Did Not Meet</v>
      </c>
      <c r="M335" s="5" t="s">
        <v>9</v>
      </c>
      <c r="N335" s="14"/>
      <c r="O335" s="35" t="s">
        <v>2506</v>
      </c>
      <c r="P335" s="83" t="str">
        <f t="shared" ref="P335" si="408">IF(P330="No"," ", IF(P332="No"," ",IF(P331="No", " ",IF(P333="No"," ","X"))))</f>
        <v xml:space="preserve"> </v>
      </c>
      <c r="Q335" s="108"/>
      <c r="R335" s="5" t="s">
        <v>6</v>
      </c>
      <c r="S335" s="5" t="s">
        <v>2</v>
      </c>
      <c r="T335" s="5" t="s">
        <v>7</v>
      </c>
      <c r="U335" s="5">
        <v>151</v>
      </c>
      <c r="V335" s="5">
        <v>86.09</v>
      </c>
      <c r="W335" s="5">
        <v>87.64</v>
      </c>
      <c r="X335" s="8">
        <f t="shared" si="391"/>
        <v>-1.5499999999999972</v>
      </c>
      <c r="Y335" s="14">
        <v>101</v>
      </c>
      <c r="Z335" s="5">
        <v>68.319999999999993</v>
      </c>
      <c r="AA335" s="5">
        <v>70.47</v>
      </c>
      <c r="AB335" s="72">
        <f t="shared" si="392"/>
        <v>-2.1500000000000057</v>
      </c>
      <c r="AC335" s="53"/>
    </row>
    <row r="336" spans="1:29" ht="15.75" x14ac:dyDescent="0.25">
      <c r="A336" s="53">
        <v>405036</v>
      </c>
      <c r="B336" s="89" t="s">
        <v>2520</v>
      </c>
      <c r="C336" s="53" t="s">
        <v>346</v>
      </c>
      <c r="D336" s="50" t="s">
        <v>975</v>
      </c>
      <c r="E336" s="48" t="str">
        <f>VLOOKUP('2012 Accountability Database'!A330,Dems1112!$A$2:$G$1082,6)</f>
        <v>1 (Northwest AR)</v>
      </c>
      <c r="F336" s="66"/>
      <c r="G336" s="63" t="s">
        <v>2488</v>
      </c>
      <c r="H336" s="61" t="str">
        <f t="shared" ref="H336:I336" si="409">IF(H334="Met","Yes",IF(H335="Met","Yes","No"))</f>
        <v>No</v>
      </c>
      <c r="I336" s="61" t="str">
        <f t="shared" si="409"/>
        <v>No</v>
      </c>
      <c r="J336" s="55"/>
      <c r="K336" s="61" t="str">
        <f t="shared" ref="K336:L336" si="410">IF(K334="Met","Yes",IF(K335="Met","Yes","No"))</f>
        <v>No</v>
      </c>
      <c r="L336" s="61" t="str">
        <f t="shared" si="410"/>
        <v>No</v>
      </c>
      <c r="M336" s="1" t="s">
        <v>9</v>
      </c>
      <c r="N336" s="14"/>
      <c r="O336" s="35" t="s">
        <v>2505</v>
      </c>
      <c r="P336" s="83" t="str">
        <f t="shared" ref="P336" si="411">IF(P335="X"," ",IF(P337="X"," ","X"))</f>
        <v xml:space="preserve"> </v>
      </c>
      <c r="Q336" s="94" t="s">
        <v>2759</v>
      </c>
      <c r="R336" s="5" t="s">
        <v>6</v>
      </c>
      <c r="S336" s="1" t="s">
        <v>5</v>
      </c>
      <c r="T336" s="1" t="s">
        <v>3</v>
      </c>
      <c r="U336" s="5">
        <v>683</v>
      </c>
      <c r="V336" s="1">
        <v>88.87</v>
      </c>
      <c r="W336" s="1">
        <v>91.31</v>
      </c>
      <c r="X336" s="6">
        <f t="shared" si="391"/>
        <v>-2.4399999999999977</v>
      </c>
      <c r="Y336" s="14">
        <v>431</v>
      </c>
      <c r="Z336" s="1">
        <v>71.23</v>
      </c>
      <c r="AA336" s="1">
        <v>74.430000000000007</v>
      </c>
      <c r="AB336" s="72">
        <f t="shared" si="392"/>
        <v>-3.2000000000000028</v>
      </c>
      <c r="AC336" s="53"/>
    </row>
    <row r="337" spans="1:29" x14ac:dyDescent="0.25">
      <c r="A337" s="54">
        <v>405036</v>
      </c>
      <c r="B337" s="90" t="s">
        <v>2520</v>
      </c>
      <c r="C337" s="54" t="s">
        <v>346</v>
      </c>
      <c r="D337" s="4"/>
      <c r="E337" s="4"/>
      <c r="F337" s="67"/>
      <c r="G337" s="64"/>
      <c r="H337" s="43"/>
      <c r="I337" s="43"/>
      <c r="J337" s="43"/>
      <c r="K337" s="43"/>
      <c r="L337" s="43"/>
      <c r="M337" s="4" t="s">
        <v>9</v>
      </c>
      <c r="N337" s="15"/>
      <c r="O337" s="38" t="s">
        <v>2482</v>
      </c>
      <c r="P337" s="84" t="str">
        <f>IF(E331="Achieving School"," ","X")</f>
        <v>X</v>
      </c>
      <c r="Q337" s="91"/>
      <c r="R337" s="4" t="s">
        <v>6</v>
      </c>
      <c r="S337" s="4" t="s">
        <v>5</v>
      </c>
      <c r="T337" s="4" t="s">
        <v>7</v>
      </c>
      <c r="U337" s="4">
        <v>439</v>
      </c>
      <c r="V337" s="4">
        <v>85.19</v>
      </c>
      <c r="W337" s="4">
        <v>87.64</v>
      </c>
      <c r="X337" s="7">
        <f t="shared" si="391"/>
        <v>-2.4500000000000028</v>
      </c>
      <c r="Y337" s="15">
        <v>269</v>
      </c>
      <c r="Z337" s="4">
        <v>66.540000000000006</v>
      </c>
      <c r="AA337" s="4">
        <v>70.47</v>
      </c>
      <c r="AB337" s="73">
        <f t="shared" si="392"/>
        <v>-3.9299999999999926</v>
      </c>
      <c r="AC337" s="54"/>
    </row>
    <row r="338" spans="1:29" x14ac:dyDescent="0.25">
      <c r="A338" s="1">
        <v>405037</v>
      </c>
      <c r="B338" s="87" t="s">
        <v>2520</v>
      </c>
      <c r="C338" s="55" t="s">
        <v>822</v>
      </c>
      <c r="E338" s="42"/>
      <c r="F338" s="65" t="s">
        <v>2483</v>
      </c>
      <c r="G338" s="62"/>
      <c r="H338" s="37" t="str">
        <f>IF(V338&gt;94,"Met",IF(X338="--","n/a",IF(X338&gt;=0,"Met","Did Not Meet")))</f>
        <v>Met</v>
      </c>
      <c r="I338" s="37" t="str">
        <f>IF(V339&gt;94,"Met",IF(X339="--","n/a",IF(X339&gt;=0,"Met","Did Not Meet")))</f>
        <v>Met</v>
      </c>
      <c r="K338" s="13" t="str">
        <f>IF(Z338&gt;94,"Met",IF(AB338="--","n/a",IF(AB338&gt;=0,"Met","Did Not Meet")))</f>
        <v>Met</v>
      </c>
      <c r="L338" s="13" t="str">
        <f>IF(Z339&gt;94,"Met",IF(AB339="--","n/a",IF(AB339&gt;=0,"Met","Did Not Meet")))</f>
        <v>Met</v>
      </c>
      <c r="M338" s="5" t="s">
        <v>4</v>
      </c>
      <c r="N338" s="14" t="s">
        <v>2502</v>
      </c>
      <c r="O338" s="5"/>
      <c r="P338" s="44" t="str">
        <f t="shared" ref="P338" si="412">IF(H340="Yes",IF(I340="Yes","Yes","No"),"No")</f>
        <v>Yes</v>
      </c>
      <c r="Q338" s="93"/>
      <c r="R338" s="5" t="s">
        <v>1</v>
      </c>
      <c r="S338" s="5" t="s">
        <v>2</v>
      </c>
      <c r="T338" s="5" t="s">
        <v>3</v>
      </c>
      <c r="U338" s="5">
        <v>747</v>
      </c>
      <c r="V338" s="5">
        <v>88.49</v>
      </c>
      <c r="W338" s="5">
        <v>85.54</v>
      </c>
      <c r="X338" s="11">
        <f t="shared" si="391"/>
        <v>2.9499999999999886</v>
      </c>
      <c r="Y338" s="14">
        <v>707</v>
      </c>
      <c r="Z338" s="5">
        <v>89.82</v>
      </c>
      <c r="AA338" s="5">
        <v>87.17</v>
      </c>
      <c r="AB338" s="71">
        <f t="shared" si="392"/>
        <v>2.6499999999999915</v>
      </c>
      <c r="AC338" s="36"/>
    </row>
    <row r="339" spans="1:29" ht="15.75" x14ac:dyDescent="0.25">
      <c r="A339" s="53">
        <v>405037</v>
      </c>
      <c r="B339" s="89" t="s">
        <v>2520</v>
      </c>
      <c r="C339" s="53" t="s">
        <v>822</v>
      </c>
      <c r="D339" s="49" t="s">
        <v>2498</v>
      </c>
      <c r="E339" s="34" t="str">
        <f>M338</f>
        <v>Achieving School</v>
      </c>
      <c r="F339" s="65" t="s">
        <v>2484</v>
      </c>
      <c r="G339" s="62"/>
      <c r="H339" s="13" t="str">
        <f>IF(V340&gt;94,"Met",IF(X340="--","n/a",IF(X340&gt;=0,"Met","Did Not Meet")))</f>
        <v>Did Not Meet</v>
      </c>
      <c r="I339" s="13" t="str">
        <f>IF(V341&gt;94,"Met",IF(X341="--","n/a",IF(X341&gt;=0,"Met","Did Not Meet")))</f>
        <v>Did Not Meet</v>
      </c>
      <c r="K339" s="13" t="str">
        <f>IF(Z340&gt;94,"Met",IF(AB340="--","n/a",IF(AB340&gt;=0,"Met","Did Not Meet")))</f>
        <v>Met</v>
      </c>
      <c r="L339" s="13" t="str">
        <f>IF(Z341&gt;94,"Met",IF(AB341="--","n/a",IF(AB341&gt;=0,"Met","Did Not Meet")))</f>
        <v>Did Not Meet</v>
      </c>
      <c r="M339" s="1" t="s">
        <v>4</v>
      </c>
      <c r="N339" s="14" t="s">
        <v>2501</v>
      </c>
      <c r="O339" s="5"/>
      <c r="P339" s="44" t="str">
        <f t="shared" ref="P339" si="413">IF(K340="Yes",IF(L340="Yes","Yes","No"),"No")</f>
        <v>Yes</v>
      </c>
      <c r="Q339" s="94" t="s">
        <v>2759</v>
      </c>
      <c r="R339" s="5" t="s">
        <v>1</v>
      </c>
      <c r="S339" s="1" t="s">
        <v>2</v>
      </c>
      <c r="T339" s="1" t="s">
        <v>7</v>
      </c>
      <c r="U339" s="5">
        <v>453</v>
      </c>
      <c r="V339" s="1">
        <v>81.459999999999994</v>
      </c>
      <c r="W339" s="1">
        <v>78.08</v>
      </c>
      <c r="X339" s="9">
        <f t="shared" si="391"/>
        <v>3.3799999999999955</v>
      </c>
      <c r="Y339" s="14">
        <v>423</v>
      </c>
      <c r="Z339" s="1">
        <v>83.69</v>
      </c>
      <c r="AA339" s="1">
        <v>81.62</v>
      </c>
      <c r="AB339" s="71">
        <f t="shared" si="392"/>
        <v>2.0699999999999932</v>
      </c>
      <c r="AC339" s="53"/>
    </row>
    <row r="340" spans="1:29" ht="15" customHeight="1" x14ac:dyDescent="0.25">
      <c r="A340" s="53">
        <v>405037</v>
      </c>
      <c r="B340" s="89" t="s">
        <v>2520</v>
      </c>
      <c r="C340" s="53" t="s">
        <v>822</v>
      </c>
      <c r="D340" s="49" t="s">
        <v>2499</v>
      </c>
      <c r="E340" s="35" t="str">
        <f>VLOOKUP('2012 Accountability Database'!$A338,'2011 AYP'!A$2:B$1072,2)</f>
        <v>SI_6 (School Improvement Year 6)</v>
      </c>
      <c r="F340" s="66"/>
      <c r="G340" s="63" t="s">
        <v>2485</v>
      </c>
      <c r="H340" s="60" t="str">
        <f t="shared" ref="H340:I340" si="414">IF(H338="Met","Yes",IF(H339="Met","Yes","No"))</f>
        <v>Yes</v>
      </c>
      <c r="I340" s="60" t="str">
        <f t="shared" si="414"/>
        <v>Yes</v>
      </c>
      <c r="J340" s="42"/>
      <c r="K340" s="60" t="str">
        <f t="shared" ref="K340:L340" si="415">IF(K338="Met","Yes",IF(K339="Met","Yes","No"))</f>
        <v>Yes</v>
      </c>
      <c r="L340" s="60" t="str">
        <f t="shared" si="415"/>
        <v>Yes</v>
      </c>
      <c r="M340" s="1" t="s">
        <v>4</v>
      </c>
      <c r="N340" s="14" t="s">
        <v>2503</v>
      </c>
      <c r="O340" s="5"/>
      <c r="P340" s="44" t="str">
        <f t="shared" ref="P340" si="416">IF(H344="Yes",IF(I344="Yes","Yes","No"),"No")</f>
        <v>Yes</v>
      </c>
      <c r="Q340" s="108" t="s">
        <v>2758</v>
      </c>
      <c r="R340" s="5" t="s">
        <v>1</v>
      </c>
      <c r="S340" s="1" t="s">
        <v>5</v>
      </c>
      <c r="T340" s="1" t="s">
        <v>3</v>
      </c>
      <c r="U340" s="5">
        <v>2171</v>
      </c>
      <c r="V340" s="1">
        <v>85.49</v>
      </c>
      <c r="W340" s="1">
        <v>85.54</v>
      </c>
      <c r="X340" s="6">
        <f t="shared" si="391"/>
        <v>-5.0000000000011369E-2</v>
      </c>
      <c r="Y340" s="14">
        <v>2049</v>
      </c>
      <c r="Z340" s="1">
        <v>87.36</v>
      </c>
      <c r="AA340" s="1">
        <v>87.17</v>
      </c>
      <c r="AB340" s="71">
        <f t="shared" si="392"/>
        <v>0.18999999999999773</v>
      </c>
      <c r="AC340" s="53"/>
    </row>
    <row r="341" spans="1:29" x14ac:dyDescent="0.25">
      <c r="A341" s="53">
        <v>405037</v>
      </c>
      <c r="B341" s="89" t="s">
        <v>2520</v>
      </c>
      <c r="C341" s="53" t="s">
        <v>822</v>
      </c>
      <c r="D341" s="49" t="s">
        <v>2507</v>
      </c>
      <c r="E341" s="47">
        <f>VLOOKUP('2012 Accountability Database'!A338,Dems1112!$A$2:$G$1082,3)</f>
        <v>0.45</v>
      </c>
      <c r="F341" s="66"/>
      <c r="G341" s="52"/>
      <c r="M341" s="1" t="s">
        <v>4</v>
      </c>
      <c r="N341" s="14" t="s">
        <v>2504</v>
      </c>
      <c r="O341" s="5"/>
      <c r="P341" s="44" t="str">
        <f t="shared" ref="P341" si="417">IF(K344="Yes",IF(L344="Yes","Yes","No"),"No")</f>
        <v>Yes</v>
      </c>
      <c r="Q341" s="108"/>
      <c r="R341" s="5" t="s">
        <v>1</v>
      </c>
      <c r="S341" s="1" t="s">
        <v>5</v>
      </c>
      <c r="T341" s="1" t="s">
        <v>7</v>
      </c>
      <c r="U341" s="5">
        <v>1296</v>
      </c>
      <c r="V341" s="1">
        <v>77.78</v>
      </c>
      <c r="W341" s="1">
        <v>78.08</v>
      </c>
      <c r="X341" s="6">
        <f t="shared" si="391"/>
        <v>-0.29999999999999716</v>
      </c>
      <c r="Y341" s="14">
        <v>1213</v>
      </c>
      <c r="Z341" s="1">
        <v>81.12</v>
      </c>
      <c r="AA341" s="1">
        <v>81.62</v>
      </c>
      <c r="AB341" s="72">
        <f t="shared" si="392"/>
        <v>-0.5</v>
      </c>
      <c r="AC341" s="53"/>
    </row>
    <row r="342" spans="1:29" x14ac:dyDescent="0.25">
      <c r="A342" s="53">
        <v>405037</v>
      </c>
      <c r="B342" s="89" t="s">
        <v>2520</v>
      </c>
      <c r="C342" s="53" t="s">
        <v>822</v>
      </c>
      <c r="D342" s="50" t="s">
        <v>2508</v>
      </c>
      <c r="E342" s="47">
        <f>VLOOKUP('2012 Accountability Database'!A338,Dems1112!$A$2:$G$1082,4)</f>
        <v>0.54</v>
      </c>
      <c r="F342" s="65" t="s">
        <v>2486</v>
      </c>
      <c r="G342" s="62"/>
      <c r="H342" s="13" t="str">
        <f>IF(V342&gt;94,"Met",IF(X342="--","n/a",IF(X342&gt;=0,"Met","Did Not Meet")))</f>
        <v>Met</v>
      </c>
      <c r="I342" s="13" t="str">
        <f>IF(V343&gt;94,"Met",IF(X343="--","n/a",IF(X343&gt;=0,"Met","Did Not Meet")))</f>
        <v>Met</v>
      </c>
      <c r="J342" s="13"/>
      <c r="K342" s="13" t="str">
        <f>IF(Z342&gt;94,"Met",IF(AB342="--","n/a",IF(AB342&gt;=0,"Met","Did Not Meet")))</f>
        <v>Met</v>
      </c>
      <c r="L342" s="13" t="str">
        <f>IF(Z343&gt;94,"Met",IF(AB343="--","n/a",IF(AB343&gt;=0,"Met","Did Not Meet")))</f>
        <v>Met</v>
      </c>
      <c r="M342" s="1" t="s">
        <v>4</v>
      </c>
      <c r="N342" s="68" t="s">
        <v>2497</v>
      </c>
      <c r="O342" s="35"/>
      <c r="P342" s="44"/>
      <c r="Q342" s="108"/>
      <c r="R342" s="5" t="s">
        <v>6</v>
      </c>
      <c r="S342" s="1" t="s">
        <v>2</v>
      </c>
      <c r="T342" s="1" t="s">
        <v>3</v>
      </c>
      <c r="U342" s="5">
        <v>828</v>
      </c>
      <c r="V342" s="1">
        <v>86.35</v>
      </c>
      <c r="W342" s="1">
        <v>85.12</v>
      </c>
      <c r="X342" s="9">
        <f t="shared" si="391"/>
        <v>1.2299999999999898</v>
      </c>
      <c r="Y342" s="14">
        <v>710</v>
      </c>
      <c r="Z342" s="1">
        <v>83.52</v>
      </c>
      <c r="AA342" s="1">
        <v>82.74</v>
      </c>
      <c r="AB342" s="71">
        <f t="shared" si="392"/>
        <v>0.78000000000000114</v>
      </c>
      <c r="AC342" s="53"/>
    </row>
    <row r="343" spans="1:29" x14ac:dyDescent="0.25">
      <c r="A343" s="53">
        <v>405037</v>
      </c>
      <c r="B343" s="89" t="s">
        <v>2520</v>
      </c>
      <c r="C343" s="53" t="s">
        <v>822</v>
      </c>
      <c r="D343" s="50" t="s">
        <v>974</v>
      </c>
      <c r="E343" s="47" t="str">
        <f>VLOOKUP('2012 Accountability Database'!A338,Dems1112!$A$2:$G$1082,5)</f>
        <v>6-8</v>
      </c>
      <c r="F343" s="65" t="s">
        <v>2487</v>
      </c>
      <c r="G343" s="62"/>
      <c r="H343" s="13" t="str">
        <f>IF(V344&gt;94,"Met",IF(X344="--","n/a",IF(X344&gt;=0,"Met","Did Not Meet")))</f>
        <v>Did Not Meet</v>
      </c>
      <c r="I343" s="13" t="str">
        <f>IF(V345&gt;94,"Met",IF(X345="--","n/a",IF(X345&gt;=0,"Met","Did Not Meet")))</f>
        <v>Did Not Meet</v>
      </c>
      <c r="J343" s="13"/>
      <c r="K343" s="13" t="str">
        <f>IF(Z344&gt;94,"Met",IF(AB344="--","n/a",IF(AB344&gt;=0,"Met","Did Not Meet")))</f>
        <v>Did Not Meet</v>
      </c>
      <c r="L343" s="13" t="str">
        <f>IF(Z345&gt;94,"Met",IF(AB345="--","n/a",IF(AB345&gt;=0,"Met","Did Not Meet")))</f>
        <v>Did Not Meet</v>
      </c>
      <c r="M343" s="1" t="s">
        <v>4</v>
      </c>
      <c r="N343" s="14"/>
      <c r="O343" s="35" t="s">
        <v>2506</v>
      </c>
      <c r="P343" s="83" t="str">
        <f t="shared" ref="P343" si="418">IF(P338="No"," ", IF(P340="No"," ",IF(P339="No", " ",IF(P341="No"," ","X"))))</f>
        <v>X</v>
      </c>
      <c r="Q343" s="108"/>
      <c r="R343" s="5" t="s">
        <v>6</v>
      </c>
      <c r="S343" s="1" t="s">
        <v>2</v>
      </c>
      <c r="T343" s="1" t="s">
        <v>7</v>
      </c>
      <c r="U343" s="5">
        <v>475</v>
      </c>
      <c r="V343" s="1">
        <v>78.95</v>
      </c>
      <c r="W343" s="1">
        <v>76.44</v>
      </c>
      <c r="X343" s="9">
        <f t="shared" si="391"/>
        <v>2.5100000000000051</v>
      </c>
      <c r="Y343" s="14">
        <v>426</v>
      </c>
      <c r="Z343" s="1">
        <v>75.59</v>
      </c>
      <c r="AA343" s="1">
        <v>74.959999999999994</v>
      </c>
      <c r="AB343" s="71">
        <f t="shared" si="392"/>
        <v>0.63000000000000966</v>
      </c>
      <c r="AC343" s="53"/>
    </row>
    <row r="344" spans="1:29" ht="15.75" x14ac:dyDescent="0.25">
      <c r="A344" s="53">
        <v>405037</v>
      </c>
      <c r="B344" s="89" t="s">
        <v>2520</v>
      </c>
      <c r="C344" s="53" t="s">
        <v>822</v>
      </c>
      <c r="D344" s="50" t="s">
        <v>975</v>
      </c>
      <c r="E344" s="48" t="str">
        <f>VLOOKUP('2012 Accountability Database'!A338,Dems1112!$A$2:$G$1082,6)</f>
        <v>1 (Northwest AR)</v>
      </c>
      <c r="F344" s="66"/>
      <c r="G344" s="63" t="s">
        <v>2488</v>
      </c>
      <c r="H344" s="61" t="str">
        <f t="shared" ref="H344:I344" si="419">IF(H342="Met","Yes",IF(H343="Met","Yes","No"))</f>
        <v>Yes</v>
      </c>
      <c r="I344" s="61" t="str">
        <f t="shared" si="419"/>
        <v>Yes</v>
      </c>
      <c r="J344" s="55"/>
      <c r="K344" s="61" t="str">
        <f t="shared" ref="K344:L344" si="420">IF(K342="Met","Yes",IF(K343="Met","Yes","No"))</f>
        <v>Yes</v>
      </c>
      <c r="L344" s="61" t="str">
        <f t="shared" si="420"/>
        <v>Yes</v>
      </c>
      <c r="M344" s="1" t="s">
        <v>4</v>
      </c>
      <c r="N344" s="14"/>
      <c r="O344" s="35" t="s">
        <v>2505</v>
      </c>
      <c r="P344" s="83" t="str">
        <f t="shared" ref="P344" si="421">IF(P343="X"," ",IF(P345="X"," ","X"))</f>
        <v xml:space="preserve"> </v>
      </c>
      <c r="Q344" s="94" t="s">
        <v>2759</v>
      </c>
      <c r="R344" s="5" t="s">
        <v>6</v>
      </c>
      <c r="S344" s="1" t="s">
        <v>5</v>
      </c>
      <c r="T344" s="1" t="s">
        <v>3</v>
      </c>
      <c r="U344" s="5">
        <v>2417</v>
      </c>
      <c r="V344" s="1">
        <v>83.74</v>
      </c>
      <c r="W344" s="1">
        <v>85.12</v>
      </c>
      <c r="X344" s="6">
        <f t="shared" si="391"/>
        <v>-1.3800000000000097</v>
      </c>
      <c r="Y344" s="14">
        <v>2060</v>
      </c>
      <c r="Z344" s="1">
        <v>80.58</v>
      </c>
      <c r="AA344" s="1">
        <v>82.74</v>
      </c>
      <c r="AB344" s="72">
        <f t="shared" si="392"/>
        <v>-2.1599999999999966</v>
      </c>
      <c r="AC344" s="53"/>
    </row>
    <row r="345" spans="1:29" x14ac:dyDescent="0.25">
      <c r="A345" s="54">
        <v>405037</v>
      </c>
      <c r="B345" s="90" t="s">
        <v>2520</v>
      </c>
      <c r="C345" s="54" t="s">
        <v>822</v>
      </c>
      <c r="D345" s="4"/>
      <c r="E345" s="4"/>
      <c r="F345" s="67"/>
      <c r="G345" s="64"/>
      <c r="H345" s="43"/>
      <c r="I345" s="43"/>
      <c r="J345" s="43"/>
      <c r="K345" s="43"/>
      <c r="L345" s="43"/>
      <c r="M345" s="4" t="s">
        <v>4</v>
      </c>
      <c r="N345" s="15"/>
      <c r="O345" s="38" t="s">
        <v>2482</v>
      </c>
      <c r="P345" s="84" t="str">
        <f>IF(E339="Achieving School"," ","X")</f>
        <v xml:space="preserve"> </v>
      </c>
      <c r="Q345" s="91"/>
      <c r="R345" s="4" t="s">
        <v>6</v>
      </c>
      <c r="S345" s="4" t="s">
        <v>5</v>
      </c>
      <c r="T345" s="4" t="s">
        <v>7</v>
      </c>
      <c r="U345" s="4">
        <v>1373</v>
      </c>
      <c r="V345" s="4">
        <v>75.16</v>
      </c>
      <c r="W345" s="4">
        <v>76.44</v>
      </c>
      <c r="X345" s="7">
        <f t="shared" si="391"/>
        <v>-1.2800000000000011</v>
      </c>
      <c r="Y345" s="15">
        <v>1224</v>
      </c>
      <c r="Z345" s="4">
        <v>72.39</v>
      </c>
      <c r="AA345" s="4">
        <v>74.959999999999994</v>
      </c>
      <c r="AB345" s="73">
        <f t="shared" si="392"/>
        <v>-2.5699999999999932</v>
      </c>
      <c r="AC345" s="54"/>
    </row>
    <row r="346" spans="1:29" x14ac:dyDescent="0.25">
      <c r="A346" s="1">
        <v>405039</v>
      </c>
      <c r="B346" s="87" t="s">
        <v>2520</v>
      </c>
      <c r="C346" s="55" t="s">
        <v>823</v>
      </c>
      <c r="E346" s="42"/>
      <c r="F346" s="65" t="s">
        <v>2483</v>
      </c>
      <c r="G346" s="62"/>
      <c r="H346" s="37" t="str">
        <f>IF(V346&gt;94,"Met",IF(X346="--","n/a",IF(X346&gt;=0,"Met","Did Not Meet")))</f>
        <v>Met</v>
      </c>
      <c r="I346" s="37" t="str">
        <f>IF(V347&gt;94,"Met",IF(X347="--","n/a",IF(X347&gt;=0,"Met","Did Not Meet")))</f>
        <v>Met</v>
      </c>
      <c r="K346" s="13" t="str">
        <f>IF(Z346&gt;94,"Met",IF(AB346="--","n/a",IF(AB346&gt;=0,"Met","Did Not Meet")))</f>
        <v>Met</v>
      </c>
      <c r="L346" s="13" t="str">
        <f>IF(Z347&gt;94,"Met",IF(AB347="--","n/a",IF(AB347&gt;=0,"Met","Did Not Meet")))</f>
        <v>Met</v>
      </c>
      <c r="M346" s="1" t="s">
        <v>9</v>
      </c>
      <c r="N346" s="14" t="s">
        <v>2502</v>
      </c>
      <c r="O346" s="5"/>
      <c r="P346" s="44" t="str">
        <f t="shared" ref="P346" si="422">IF(H348="Yes",IF(I348="Yes","Yes","No"),"No")</f>
        <v>Yes</v>
      </c>
      <c r="Q346" s="93"/>
      <c r="R346" s="5" t="s">
        <v>1</v>
      </c>
      <c r="S346" s="1" t="s">
        <v>2</v>
      </c>
      <c r="T346" s="1" t="s">
        <v>3</v>
      </c>
      <c r="U346" s="5">
        <v>681</v>
      </c>
      <c r="V346" s="1">
        <v>83.55</v>
      </c>
      <c r="W346" s="1">
        <v>80.040000000000006</v>
      </c>
      <c r="X346" s="9">
        <f t="shared" si="391"/>
        <v>3.5099999999999909</v>
      </c>
      <c r="Y346" s="14">
        <v>643</v>
      </c>
      <c r="Z346" s="1">
        <v>86</v>
      </c>
      <c r="AA346" s="1">
        <v>83.56</v>
      </c>
      <c r="AB346" s="71">
        <f t="shared" si="392"/>
        <v>2.4399999999999977</v>
      </c>
      <c r="AC346" s="36"/>
    </row>
    <row r="347" spans="1:29" ht="15.75" x14ac:dyDescent="0.25">
      <c r="A347" s="53">
        <v>405039</v>
      </c>
      <c r="B347" s="89" t="s">
        <v>2520</v>
      </c>
      <c r="C347" s="53" t="s">
        <v>823</v>
      </c>
      <c r="D347" s="49" t="s">
        <v>2498</v>
      </c>
      <c r="E347" s="34" t="str">
        <f>M346</f>
        <v>Needs Improvement School</v>
      </c>
      <c r="F347" s="65" t="s">
        <v>2484</v>
      </c>
      <c r="G347" s="62"/>
      <c r="H347" s="13" t="str">
        <f>IF(V348&gt;94,"Met",IF(X348="--","n/a",IF(X348&gt;=0,"Met","Did Not Meet")))</f>
        <v>Met</v>
      </c>
      <c r="I347" s="13" t="str">
        <f>IF(V349&gt;94,"Met",IF(X349="--","n/a",IF(X349&gt;=0,"Met","Did Not Meet")))</f>
        <v>Did Not Meet</v>
      </c>
      <c r="K347" s="13" t="str">
        <f>IF(Z348&gt;94,"Met",IF(AB348="--","n/a",IF(AB348&gt;=0,"Met","Did Not Meet")))</f>
        <v>Did Not Meet</v>
      </c>
      <c r="L347" s="13" t="str">
        <f>IF(Z349&gt;94,"Met",IF(AB349="--","n/a",IF(AB349&gt;=0,"Met","Did Not Meet")))</f>
        <v>Did Not Meet</v>
      </c>
      <c r="M347" s="1" t="s">
        <v>9</v>
      </c>
      <c r="N347" s="14" t="s">
        <v>2501</v>
      </c>
      <c r="O347" s="5"/>
      <c r="P347" s="44" t="str">
        <f t="shared" ref="P347" si="423">IF(K348="Yes",IF(L348="Yes","Yes","No"),"No")</f>
        <v>Yes</v>
      </c>
      <c r="Q347" s="94" t="s">
        <v>2759</v>
      </c>
      <c r="R347" s="5" t="s">
        <v>1</v>
      </c>
      <c r="S347" s="1" t="s">
        <v>2</v>
      </c>
      <c r="T347" s="1" t="s">
        <v>7</v>
      </c>
      <c r="U347" s="5">
        <v>500</v>
      </c>
      <c r="V347" s="1">
        <v>78.599999999999994</v>
      </c>
      <c r="W347" s="1">
        <v>75.86</v>
      </c>
      <c r="X347" s="9">
        <f t="shared" si="391"/>
        <v>2.7399999999999949</v>
      </c>
      <c r="Y347" s="14">
        <v>473</v>
      </c>
      <c r="Z347" s="1">
        <v>82.45</v>
      </c>
      <c r="AA347" s="1">
        <v>81.010000000000005</v>
      </c>
      <c r="AB347" s="71">
        <f t="shared" si="392"/>
        <v>1.4399999999999977</v>
      </c>
      <c r="AC347" s="53"/>
    </row>
    <row r="348" spans="1:29" ht="15" customHeight="1" x14ac:dyDescent="0.25">
      <c r="A348" s="53">
        <v>405039</v>
      </c>
      <c r="B348" s="89" t="s">
        <v>2520</v>
      </c>
      <c r="C348" s="53" t="s">
        <v>823</v>
      </c>
      <c r="D348" s="49" t="s">
        <v>2499</v>
      </c>
      <c r="E348" s="35" t="str">
        <f>VLOOKUP('2012 Accountability Database'!$A346,'2011 AYP'!A$2:B$1072,2)</f>
        <v>SI_2 (School Improvement Year 2)</v>
      </c>
      <c r="F348" s="66"/>
      <c r="G348" s="63" t="s">
        <v>2485</v>
      </c>
      <c r="H348" s="60" t="str">
        <f t="shared" ref="H348:I348" si="424">IF(H346="Met","Yes",IF(H347="Met","Yes","No"))</f>
        <v>Yes</v>
      </c>
      <c r="I348" s="60" t="str">
        <f t="shared" si="424"/>
        <v>Yes</v>
      </c>
      <c r="J348" s="42"/>
      <c r="K348" s="60" t="str">
        <f t="shared" ref="K348:L348" si="425">IF(K346="Met","Yes",IF(K347="Met","Yes","No"))</f>
        <v>Yes</v>
      </c>
      <c r="L348" s="60" t="str">
        <f t="shared" si="425"/>
        <v>Yes</v>
      </c>
      <c r="M348" s="1" t="s">
        <v>9</v>
      </c>
      <c r="N348" s="14" t="s">
        <v>2503</v>
      </c>
      <c r="O348" s="5"/>
      <c r="P348" s="44" t="str">
        <f t="shared" ref="P348" si="426">IF(H352="Yes",IF(I352="Yes","Yes","No"),"No")</f>
        <v>No</v>
      </c>
      <c r="Q348" s="108" t="s">
        <v>2758</v>
      </c>
      <c r="R348" s="5" t="s">
        <v>1</v>
      </c>
      <c r="S348" s="1" t="s">
        <v>5</v>
      </c>
      <c r="T348" s="1" t="s">
        <v>3</v>
      </c>
      <c r="U348" s="5">
        <v>2080</v>
      </c>
      <c r="V348" s="1">
        <v>80.72</v>
      </c>
      <c r="W348" s="1">
        <v>80.040000000000006</v>
      </c>
      <c r="X348" s="9">
        <f t="shared" si="391"/>
        <v>0.67999999999999261</v>
      </c>
      <c r="Y348" s="14">
        <v>1976</v>
      </c>
      <c r="Z348" s="1">
        <v>83.2</v>
      </c>
      <c r="AA348" s="1">
        <v>83.56</v>
      </c>
      <c r="AB348" s="72">
        <f t="shared" si="392"/>
        <v>-0.35999999999999943</v>
      </c>
      <c r="AC348" s="53"/>
    </row>
    <row r="349" spans="1:29" x14ac:dyDescent="0.25">
      <c r="A349" s="53">
        <v>405039</v>
      </c>
      <c r="B349" s="89" t="s">
        <v>2520</v>
      </c>
      <c r="C349" s="53" t="s">
        <v>823</v>
      </c>
      <c r="D349" s="49" t="s">
        <v>2507</v>
      </c>
      <c r="E349" s="47">
        <f>VLOOKUP('2012 Accountability Database'!A346,Dems1112!$A$2:$G$1082,3)</f>
        <v>0.48</v>
      </c>
      <c r="F349" s="66"/>
      <c r="G349" s="52"/>
      <c r="M349" s="1" t="s">
        <v>9</v>
      </c>
      <c r="N349" s="14" t="s">
        <v>2504</v>
      </c>
      <c r="O349" s="5"/>
      <c r="P349" s="44" t="str">
        <f t="shared" ref="P349" si="427">IF(K352="Yes",IF(L352="Yes","Yes","No"),"No")</f>
        <v>No</v>
      </c>
      <c r="Q349" s="108"/>
      <c r="R349" s="5" t="s">
        <v>1</v>
      </c>
      <c r="S349" s="1" t="s">
        <v>5</v>
      </c>
      <c r="T349" s="1" t="s">
        <v>7</v>
      </c>
      <c r="U349" s="5">
        <v>1502</v>
      </c>
      <c r="V349" s="1">
        <v>75.17</v>
      </c>
      <c r="W349" s="1">
        <v>75.86</v>
      </c>
      <c r="X349" s="6">
        <f t="shared" si="391"/>
        <v>-0.68999999999999773</v>
      </c>
      <c r="Y349" s="14">
        <v>1424</v>
      </c>
      <c r="Z349" s="1">
        <v>79</v>
      </c>
      <c r="AA349" s="1">
        <v>81.010000000000005</v>
      </c>
      <c r="AB349" s="72">
        <f t="shared" si="392"/>
        <v>-2.0100000000000051</v>
      </c>
      <c r="AC349" s="53"/>
    </row>
    <row r="350" spans="1:29" x14ac:dyDescent="0.25">
      <c r="A350" s="53">
        <v>405039</v>
      </c>
      <c r="B350" s="89" t="s">
        <v>2520</v>
      </c>
      <c r="C350" s="53" t="s">
        <v>823</v>
      </c>
      <c r="D350" s="50" t="s">
        <v>2508</v>
      </c>
      <c r="E350" s="47">
        <f>VLOOKUP('2012 Accountability Database'!A346,Dems1112!$A$2:$G$1082,4)</f>
        <v>0.67</v>
      </c>
      <c r="F350" s="65" t="s">
        <v>2486</v>
      </c>
      <c r="G350" s="62"/>
      <c r="H350" s="13" t="str">
        <f>IF(V350&gt;94,"Met",IF(X350="--","n/a",IF(X350&gt;=0,"Met","Did Not Meet")))</f>
        <v>Did Not Meet</v>
      </c>
      <c r="I350" s="13" t="str">
        <f>IF(V351&gt;94,"Met",IF(X351="--","n/a",IF(X351&gt;=0,"Met","Did Not Meet")))</f>
        <v>Did Not Meet</v>
      </c>
      <c r="J350" s="13"/>
      <c r="K350" s="13" t="str">
        <f>IF(Z350&gt;94,"Met",IF(AB350="--","n/a",IF(AB350&gt;=0,"Met","Did Not Meet")))</f>
        <v>Did Not Meet</v>
      </c>
      <c r="L350" s="13" t="str">
        <f>IF(Z351&gt;94,"Met",IF(AB351="--","n/a",IF(AB351&gt;=0,"Met","Did Not Meet")))</f>
        <v>Did Not Meet</v>
      </c>
      <c r="M350" s="5" t="s">
        <v>9</v>
      </c>
      <c r="N350" s="68" t="s">
        <v>2497</v>
      </c>
      <c r="O350" s="35"/>
      <c r="P350" s="44"/>
      <c r="Q350" s="108"/>
      <c r="R350" s="5" t="s">
        <v>6</v>
      </c>
      <c r="S350" s="5" t="s">
        <v>2</v>
      </c>
      <c r="T350" s="5" t="s">
        <v>3</v>
      </c>
      <c r="U350" s="5">
        <v>781</v>
      </c>
      <c r="V350" s="5">
        <v>78.489999999999995</v>
      </c>
      <c r="W350" s="5">
        <v>81.03</v>
      </c>
      <c r="X350" s="8">
        <f t="shared" si="391"/>
        <v>-2.5400000000000063</v>
      </c>
      <c r="Y350" s="14">
        <v>646</v>
      </c>
      <c r="Z350" s="5">
        <v>74.150000000000006</v>
      </c>
      <c r="AA350" s="5">
        <v>77.489999999999995</v>
      </c>
      <c r="AB350" s="72">
        <f t="shared" si="392"/>
        <v>-3.3399999999999892</v>
      </c>
      <c r="AC350" s="53"/>
    </row>
    <row r="351" spans="1:29" x14ac:dyDescent="0.25">
      <c r="A351" s="53">
        <v>405039</v>
      </c>
      <c r="B351" s="89" t="s">
        <v>2520</v>
      </c>
      <c r="C351" s="53" t="s">
        <v>823</v>
      </c>
      <c r="D351" s="50" t="s">
        <v>974</v>
      </c>
      <c r="E351" s="47" t="str">
        <f>VLOOKUP('2012 Accountability Database'!A346,Dems1112!$A$2:$G$1082,5)</f>
        <v>6-8</v>
      </c>
      <c r="F351" s="65" t="s">
        <v>2487</v>
      </c>
      <c r="G351" s="62"/>
      <c r="H351" s="13" t="str">
        <f>IF(V352&gt;94,"Met",IF(X352="--","n/a",IF(X352&gt;=0,"Met","Did Not Meet")))</f>
        <v>Did Not Meet</v>
      </c>
      <c r="I351" s="13" t="str">
        <f>IF(V353&gt;94,"Met",IF(X353="--","n/a",IF(X353&gt;=0,"Met","Did Not Meet")))</f>
        <v>Did Not Meet</v>
      </c>
      <c r="J351" s="13"/>
      <c r="K351" s="13" t="str">
        <f>IF(Z352&gt;94,"Met",IF(AB352="--","n/a",IF(AB352&gt;=0,"Met","Did Not Meet")))</f>
        <v>Did Not Meet</v>
      </c>
      <c r="L351" s="13" t="str">
        <f>IF(Z353&gt;94,"Met",IF(AB353="--","n/a",IF(AB353&gt;=0,"Met","Did Not Meet")))</f>
        <v>Did Not Meet</v>
      </c>
      <c r="M351" s="5" t="s">
        <v>9</v>
      </c>
      <c r="N351" s="14"/>
      <c r="O351" s="35" t="s">
        <v>2506</v>
      </c>
      <c r="P351" s="83" t="str">
        <f t="shared" ref="P351" si="428">IF(P346="No"," ", IF(P348="No"," ",IF(P347="No", " ",IF(P349="No"," ","X"))))</f>
        <v xml:space="preserve"> </v>
      </c>
      <c r="Q351" s="108"/>
      <c r="R351" s="5" t="s">
        <v>6</v>
      </c>
      <c r="S351" s="5" t="s">
        <v>2</v>
      </c>
      <c r="T351" s="5" t="s">
        <v>7</v>
      </c>
      <c r="U351" s="5">
        <v>544</v>
      </c>
      <c r="V351" s="5">
        <v>72.430000000000007</v>
      </c>
      <c r="W351" s="5">
        <v>76.44</v>
      </c>
      <c r="X351" s="8">
        <f t="shared" si="391"/>
        <v>-4.0099999999999909</v>
      </c>
      <c r="Y351" s="14">
        <v>476</v>
      </c>
      <c r="Z351" s="5">
        <v>68.489999999999995</v>
      </c>
      <c r="AA351" s="5">
        <v>73.44</v>
      </c>
      <c r="AB351" s="72">
        <f t="shared" si="392"/>
        <v>-4.9500000000000028</v>
      </c>
      <c r="AC351" s="53"/>
    </row>
    <row r="352" spans="1:29" ht="15.75" x14ac:dyDescent="0.25">
      <c r="A352" s="53">
        <v>405039</v>
      </c>
      <c r="B352" s="89" t="s">
        <v>2520</v>
      </c>
      <c r="C352" s="53" t="s">
        <v>823</v>
      </c>
      <c r="D352" s="50" t="s">
        <v>975</v>
      </c>
      <c r="E352" s="48" t="str">
        <f>VLOOKUP('2012 Accountability Database'!A346,Dems1112!$A$2:$G$1082,6)</f>
        <v>1 (Northwest AR)</v>
      </c>
      <c r="F352" s="66"/>
      <c r="G352" s="63" t="s">
        <v>2488</v>
      </c>
      <c r="H352" s="61" t="str">
        <f t="shared" ref="H352:I352" si="429">IF(H350="Met","Yes",IF(H351="Met","Yes","No"))</f>
        <v>No</v>
      </c>
      <c r="I352" s="61" t="str">
        <f t="shared" si="429"/>
        <v>No</v>
      </c>
      <c r="J352" s="55"/>
      <c r="K352" s="61" t="str">
        <f t="shared" ref="K352:L352" si="430">IF(K350="Met","Yes",IF(K351="Met","Yes","No"))</f>
        <v>No</v>
      </c>
      <c r="L352" s="61" t="str">
        <f t="shared" si="430"/>
        <v>No</v>
      </c>
      <c r="M352" s="5" t="s">
        <v>9</v>
      </c>
      <c r="N352" s="14"/>
      <c r="O352" s="35" t="s">
        <v>2505</v>
      </c>
      <c r="P352" s="83" t="str">
        <f t="shared" ref="P352" si="431">IF(P351="X"," ",IF(P353="X"," ","X"))</f>
        <v xml:space="preserve"> </v>
      </c>
      <c r="Q352" s="94" t="s">
        <v>2759</v>
      </c>
      <c r="R352" s="5" t="s">
        <v>6</v>
      </c>
      <c r="S352" s="5" t="s">
        <v>5</v>
      </c>
      <c r="T352" s="5" t="s">
        <v>3</v>
      </c>
      <c r="U352" s="5">
        <v>2352</v>
      </c>
      <c r="V352" s="5">
        <v>78.78</v>
      </c>
      <c r="W352" s="5">
        <v>81.03</v>
      </c>
      <c r="X352" s="8">
        <f t="shared" si="391"/>
        <v>-2.25</v>
      </c>
      <c r="Y352" s="14">
        <v>1984</v>
      </c>
      <c r="Z352" s="5">
        <v>74.849999999999994</v>
      </c>
      <c r="AA352" s="5">
        <v>77.489999999999995</v>
      </c>
      <c r="AB352" s="72">
        <f t="shared" si="392"/>
        <v>-2.6400000000000006</v>
      </c>
      <c r="AC352" s="53"/>
    </row>
    <row r="353" spans="1:29" x14ac:dyDescent="0.25">
      <c r="A353" s="54">
        <v>405039</v>
      </c>
      <c r="B353" s="90" t="s">
        <v>2520</v>
      </c>
      <c r="C353" s="54" t="s">
        <v>823</v>
      </c>
      <c r="D353" s="4"/>
      <c r="E353" s="4"/>
      <c r="F353" s="67"/>
      <c r="G353" s="64"/>
      <c r="H353" s="43"/>
      <c r="I353" s="43"/>
      <c r="J353" s="43"/>
      <c r="K353" s="43"/>
      <c r="L353" s="43"/>
      <c r="M353" s="4" t="s">
        <v>9</v>
      </c>
      <c r="N353" s="15"/>
      <c r="O353" s="38" t="s">
        <v>2482</v>
      </c>
      <c r="P353" s="84" t="str">
        <f>IF(E347="Achieving School"," ","X")</f>
        <v>X</v>
      </c>
      <c r="Q353" s="91"/>
      <c r="R353" s="4" t="s">
        <v>6</v>
      </c>
      <c r="S353" s="4" t="s">
        <v>5</v>
      </c>
      <c r="T353" s="4" t="s">
        <v>7</v>
      </c>
      <c r="U353" s="4">
        <v>1630</v>
      </c>
      <c r="V353" s="4">
        <v>73.010000000000005</v>
      </c>
      <c r="W353" s="4">
        <v>76.44</v>
      </c>
      <c r="X353" s="7">
        <f t="shared" si="391"/>
        <v>-3.4299999999999926</v>
      </c>
      <c r="Y353" s="15">
        <v>1432</v>
      </c>
      <c r="Z353" s="4">
        <v>69.55</v>
      </c>
      <c r="AA353" s="4">
        <v>73.44</v>
      </c>
      <c r="AB353" s="73">
        <f t="shared" si="392"/>
        <v>-3.8900000000000006</v>
      </c>
      <c r="AC353" s="54"/>
    </row>
    <row r="354" spans="1:29" x14ac:dyDescent="0.25">
      <c r="A354" s="1">
        <v>405040</v>
      </c>
      <c r="B354" s="87" t="s">
        <v>2520</v>
      </c>
      <c r="C354" s="55" t="s">
        <v>824</v>
      </c>
      <c r="E354" s="42"/>
      <c r="F354" s="65" t="s">
        <v>2483</v>
      </c>
      <c r="G354" s="62"/>
      <c r="H354" s="37" t="str">
        <f>IF(V354&gt;94,"Met",IF(X354="--","n/a",IF(X354&gt;=0,"Met","Did Not Meet")))</f>
        <v>Met</v>
      </c>
      <c r="I354" s="37" t="str">
        <f>IF(V355&gt;94,"Met",IF(X355="--","n/a",IF(X355&gt;=0,"Met","Did Not Meet")))</f>
        <v>Met</v>
      </c>
      <c r="K354" s="13" t="str">
        <f>IF(Z354&gt;94,"Met",IF(AB354="--","n/a",IF(AB354&gt;=0,"Met","Did Not Meet")))</f>
        <v>Met</v>
      </c>
      <c r="L354" s="13" t="str">
        <f>IF(Z355&gt;94,"Met",IF(AB355="--","n/a",IF(AB355&gt;=0,"Met","Did Not Meet")))</f>
        <v>Met</v>
      </c>
      <c r="M354" s="1" t="s">
        <v>4</v>
      </c>
      <c r="N354" s="14" t="s">
        <v>2502</v>
      </c>
      <c r="O354" s="5"/>
      <c r="P354" s="44" t="str">
        <f t="shared" ref="P354" si="432">IF(H356="Yes",IF(I356="Yes","Yes","No"),"No")</f>
        <v>Yes</v>
      </c>
      <c r="Q354" s="93"/>
      <c r="R354" s="5" t="s">
        <v>1</v>
      </c>
      <c r="S354" s="1" t="s">
        <v>2</v>
      </c>
      <c r="T354" s="1" t="s">
        <v>3</v>
      </c>
      <c r="U354" s="5">
        <v>213</v>
      </c>
      <c r="V354" s="1">
        <v>92.49</v>
      </c>
      <c r="W354" s="1">
        <v>89.82</v>
      </c>
      <c r="X354" s="9">
        <f t="shared" si="391"/>
        <v>2.6700000000000017</v>
      </c>
      <c r="Y354" s="14">
        <v>139</v>
      </c>
      <c r="Z354" s="1">
        <v>93.53</v>
      </c>
      <c r="AA354" s="1">
        <v>89.06</v>
      </c>
      <c r="AB354" s="71">
        <f t="shared" si="392"/>
        <v>4.4699999999999989</v>
      </c>
      <c r="AC354" s="36"/>
    </row>
    <row r="355" spans="1:29" ht="15.75" x14ac:dyDescent="0.25">
      <c r="A355" s="53">
        <v>405040</v>
      </c>
      <c r="B355" s="89" t="s">
        <v>2520</v>
      </c>
      <c r="C355" s="53" t="s">
        <v>824</v>
      </c>
      <c r="D355" s="49" t="s">
        <v>2498</v>
      </c>
      <c r="E355" s="34" t="str">
        <f>M354</f>
        <v>Achieving School</v>
      </c>
      <c r="F355" s="65" t="s">
        <v>2484</v>
      </c>
      <c r="G355" s="62"/>
      <c r="H355" s="13" t="str">
        <f>IF(V356&gt;94,"Met",IF(X356="--","n/a",IF(X356&gt;=0,"Met","Did Not Meet")))</f>
        <v>Did Not Meet</v>
      </c>
      <c r="I355" s="13" t="str">
        <f>IF(V357&gt;94,"Met",IF(X357="--","n/a",IF(X357&gt;=0,"Met","Did Not Meet")))</f>
        <v>Did Not Meet</v>
      </c>
      <c r="K355" s="13" t="str">
        <f>IF(Z356&gt;94,"Met",IF(AB356="--","n/a",IF(AB356&gt;=0,"Met","Did Not Meet")))</f>
        <v>Met</v>
      </c>
      <c r="L355" s="13" t="str">
        <f>IF(Z357&gt;94,"Met",IF(AB357="--","n/a",IF(AB357&gt;=0,"Met","Did Not Meet")))</f>
        <v>Met</v>
      </c>
      <c r="M355" s="1" t="s">
        <v>4</v>
      </c>
      <c r="N355" s="14" t="s">
        <v>2501</v>
      </c>
      <c r="O355" s="5"/>
      <c r="P355" s="44" t="str">
        <f t="shared" ref="P355" si="433">IF(K356="Yes",IF(L356="Yes","Yes","No"),"No")</f>
        <v>Yes</v>
      </c>
      <c r="Q355" s="94" t="s">
        <v>2759</v>
      </c>
      <c r="R355" s="5" t="s">
        <v>1</v>
      </c>
      <c r="S355" s="1" t="s">
        <v>2</v>
      </c>
      <c r="T355" s="1" t="s">
        <v>7</v>
      </c>
      <c r="U355" s="5">
        <v>189</v>
      </c>
      <c r="V355" s="1">
        <v>91.53</v>
      </c>
      <c r="W355" s="1">
        <v>88.79</v>
      </c>
      <c r="X355" s="9">
        <f t="shared" si="391"/>
        <v>2.7399999999999949</v>
      </c>
      <c r="Y355" s="14">
        <v>122</v>
      </c>
      <c r="Z355" s="1">
        <v>93.44</v>
      </c>
      <c r="AA355" s="1">
        <v>87.98</v>
      </c>
      <c r="AB355" s="71">
        <f t="shared" si="392"/>
        <v>5.4599999999999937</v>
      </c>
      <c r="AC355" s="53"/>
    </row>
    <row r="356" spans="1:29" ht="15" customHeight="1" x14ac:dyDescent="0.25">
      <c r="A356" s="53">
        <v>405040</v>
      </c>
      <c r="B356" s="89" t="s">
        <v>2520</v>
      </c>
      <c r="C356" s="53" t="s">
        <v>824</v>
      </c>
      <c r="D356" s="49" t="s">
        <v>2499</v>
      </c>
      <c r="E356" s="35" t="str">
        <f>VLOOKUP('2012 Accountability Database'!$A354,'2011 AYP'!A$2:B$1072,2)</f>
        <v xml:space="preserve"> MS (Met Standards)</v>
      </c>
      <c r="F356" s="66"/>
      <c r="G356" s="63" t="s">
        <v>2485</v>
      </c>
      <c r="H356" s="60" t="str">
        <f t="shared" ref="H356:I356" si="434">IF(H354="Met","Yes",IF(H355="Met","Yes","No"))</f>
        <v>Yes</v>
      </c>
      <c r="I356" s="60" t="str">
        <f t="shared" si="434"/>
        <v>Yes</v>
      </c>
      <c r="J356" s="42"/>
      <c r="K356" s="60" t="str">
        <f t="shared" ref="K356:L356" si="435">IF(K354="Met","Yes",IF(K355="Met","Yes","No"))</f>
        <v>Yes</v>
      </c>
      <c r="L356" s="60" t="str">
        <f t="shared" si="435"/>
        <v>Yes</v>
      </c>
      <c r="M356" s="5" t="s">
        <v>4</v>
      </c>
      <c r="N356" s="14" t="s">
        <v>2503</v>
      </c>
      <c r="O356" s="5"/>
      <c r="P356" s="44" t="str">
        <f t="shared" ref="P356" si="436">IF(H360="Yes",IF(I360="Yes","Yes","No"),"No")</f>
        <v>No</v>
      </c>
      <c r="Q356" s="108" t="s">
        <v>2758</v>
      </c>
      <c r="R356" s="5" t="s">
        <v>1</v>
      </c>
      <c r="S356" s="5" t="s">
        <v>5</v>
      </c>
      <c r="T356" s="5" t="s">
        <v>3</v>
      </c>
      <c r="U356" s="5">
        <v>617</v>
      </c>
      <c r="V356" s="5">
        <v>88.49</v>
      </c>
      <c r="W356" s="5">
        <v>89.82</v>
      </c>
      <c r="X356" s="8">
        <f t="shared" si="391"/>
        <v>-1.3299999999999983</v>
      </c>
      <c r="Y356" s="14">
        <v>392</v>
      </c>
      <c r="Z356" s="5">
        <v>90.31</v>
      </c>
      <c r="AA356" s="5">
        <v>89.06</v>
      </c>
      <c r="AB356" s="71">
        <f t="shared" si="392"/>
        <v>1.25</v>
      </c>
      <c r="AC356" s="53"/>
    </row>
    <row r="357" spans="1:29" x14ac:dyDescent="0.25">
      <c r="A357" s="53">
        <v>405040</v>
      </c>
      <c r="B357" s="89" t="s">
        <v>2520</v>
      </c>
      <c r="C357" s="53" t="s">
        <v>824</v>
      </c>
      <c r="D357" s="49" t="s">
        <v>2507</v>
      </c>
      <c r="E357" s="47">
        <f>VLOOKUP('2012 Accountability Database'!A354,Dems1112!$A$2:$G$1082,3)</f>
        <v>0.59</v>
      </c>
      <c r="F357" s="66"/>
      <c r="G357" s="52"/>
      <c r="M357" s="1" t="s">
        <v>4</v>
      </c>
      <c r="N357" s="14" t="s">
        <v>2504</v>
      </c>
      <c r="O357" s="5"/>
      <c r="P357" s="44" t="str">
        <f t="shared" ref="P357" si="437">IF(K360="Yes",IF(L360="Yes","Yes","No"),"No")</f>
        <v>Yes</v>
      </c>
      <c r="Q357" s="108"/>
      <c r="R357" s="5" t="s">
        <v>1</v>
      </c>
      <c r="S357" s="1" t="s">
        <v>5</v>
      </c>
      <c r="T357" s="1" t="s">
        <v>7</v>
      </c>
      <c r="U357" s="5">
        <v>557</v>
      </c>
      <c r="V357" s="1">
        <v>87.25</v>
      </c>
      <c r="W357" s="1">
        <v>88.79</v>
      </c>
      <c r="X357" s="6">
        <f t="shared" si="391"/>
        <v>-1.5400000000000063</v>
      </c>
      <c r="Y357" s="14">
        <v>354</v>
      </c>
      <c r="Z357" s="1">
        <v>89.83</v>
      </c>
      <c r="AA357" s="1">
        <v>87.98</v>
      </c>
      <c r="AB357" s="71">
        <f t="shared" si="392"/>
        <v>1.8499999999999943</v>
      </c>
      <c r="AC357" s="53"/>
    </row>
    <row r="358" spans="1:29" x14ac:dyDescent="0.25">
      <c r="A358" s="53">
        <v>405040</v>
      </c>
      <c r="B358" s="89" t="s">
        <v>2520</v>
      </c>
      <c r="C358" s="53" t="s">
        <v>824</v>
      </c>
      <c r="D358" s="50" t="s">
        <v>2508</v>
      </c>
      <c r="E358" s="47">
        <f>VLOOKUP('2012 Accountability Database'!A354,Dems1112!$A$2:$G$1082,4)</f>
        <v>0.84</v>
      </c>
      <c r="F358" s="65" t="s">
        <v>2486</v>
      </c>
      <c r="G358" s="62"/>
      <c r="H358" s="13" t="str">
        <f>IF(V358&gt;94,"Met",IF(X358="--","n/a",IF(X358&gt;=0,"Met","Did Not Meet")))</f>
        <v>Did Not Meet</v>
      </c>
      <c r="I358" s="13" t="str">
        <f>IF(V359&gt;94,"Met",IF(X359="--","n/a",IF(X359&gt;=0,"Met","Did Not Meet")))</f>
        <v>Did Not Meet</v>
      </c>
      <c r="J358" s="13"/>
      <c r="K358" s="13" t="str">
        <f>IF(Z358&gt;94,"Met",IF(AB358="--","n/a",IF(AB358&gt;=0,"Met","Did Not Meet")))</f>
        <v>Met</v>
      </c>
      <c r="L358" s="13" t="str">
        <f>IF(Z359&gt;94,"Met",IF(AB359="--","n/a",IF(AB359&gt;=0,"Met","Did Not Meet")))</f>
        <v>Met</v>
      </c>
      <c r="M358" s="1" t="s">
        <v>4</v>
      </c>
      <c r="N358" s="68" t="s">
        <v>2497</v>
      </c>
      <c r="O358" s="35"/>
      <c r="P358" s="44"/>
      <c r="Q358" s="108"/>
      <c r="R358" s="5" t="s">
        <v>6</v>
      </c>
      <c r="S358" s="1" t="s">
        <v>2</v>
      </c>
      <c r="T358" s="1" t="s">
        <v>3</v>
      </c>
      <c r="U358" s="5">
        <v>215</v>
      </c>
      <c r="V358" s="1">
        <v>93.02</v>
      </c>
      <c r="W358" s="1">
        <v>94.24</v>
      </c>
      <c r="X358" s="6">
        <f t="shared" si="391"/>
        <v>-1.2199999999999989</v>
      </c>
      <c r="Y358" s="14">
        <v>139</v>
      </c>
      <c r="Z358" s="1">
        <v>67.63</v>
      </c>
      <c r="AA358" s="1">
        <v>66.48</v>
      </c>
      <c r="AB358" s="71">
        <f t="shared" si="392"/>
        <v>1.1499999999999915</v>
      </c>
      <c r="AC358" s="53"/>
    </row>
    <row r="359" spans="1:29" x14ac:dyDescent="0.25">
      <c r="A359" s="53">
        <v>405040</v>
      </c>
      <c r="B359" s="89" t="s">
        <v>2520</v>
      </c>
      <c r="C359" s="53" t="s">
        <v>824</v>
      </c>
      <c r="D359" s="50" t="s">
        <v>974</v>
      </c>
      <c r="E359" s="47" t="str">
        <f>VLOOKUP('2012 Accountability Database'!A354,Dems1112!$A$2:$G$1082,5)</f>
        <v>K-5</v>
      </c>
      <c r="F359" s="65" t="s">
        <v>2487</v>
      </c>
      <c r="G359" s="62"/>
      <c r="H359" s="13" t="str">
        <f>IF(V360&gt;94,"Met",IF(X360="--","n/a",IF(X360&gt;=0,"Met","Did Not Meet")))</f>
        <v>Did Not Meet</v>
      </c>
      <c r="I359" s="13" t="str">
        <f>IF(V361&gt;94,"Met",IF(X361="--","n/a",IF(X361&gt;=0,"Met","Did Not Meet")))</f>
        <v>Did Not Meet</v>
      </c>
      <c r="J359" s="13"/>
      <c r="K359" s="13" t="str">
        <f>IF(Z360&gt;94,"Met",IF(AB360="--","n/a",IF(AB360&gt;=0,"Met","Did Not Meet")))</f>
        <v>Met</v>
      </c>
      <c r="L359" s="13" t="str">
        <f>IF(Z361&gt;94,"Met",IF(AB361="--","n/a",IF(AB361&gt;=0,"Met","Did Not Meet")))</f>
        <v>Met</v>
      </c>
      <c r="M359" s="1" t="s">
        <v>4</v>
      </c>
      <c r="N359" s="14"/>
      <c r="O359" s="35" t="s">
        <v>2506</v>
      </c>
      <c r="P359" s="83" t="str">
        <f t="shared" ref="P359" si="438">IF(P354="No"," ", IF(P356="No"," ",IF(P355="No", " ",IF(P357="No"," ","X"))))</f>
        <v xml:space="preserve"> </v>
      </c>
      <c r="Q359" s="108"/>
      <c r="R359" s="5" t="s">
        <v>6</v>
      </c>
      <c r="S359" s="1" t="s">
        <v>2</v>
      </c>
      <c r="T359" s="1" t="s">
        <v>7</v>
      </c>
      <c r="U359" s="5">
        <v>191</v>
      </c>
      <c r="V359" s="1">
        <v>92.67</v>
      </c>
      <c r="W359" s="1">
        <v>93.67</v>
      </c>
      <c r="X359" s="6">
        <f t="shared" si="391"/>
        <v>-1</v>
      </c>
      <c r="Y359" s="14">
        <v>122</v>
      </c>
      <c r="Z359" s="1">
        <v>69.67</v>
      </c>
      <c r="AA359" s="1">
        <v>63.94</v>
      </c>
      <c r="AB359" s="71">
        <f t="shared" si="392"/>
        <v>5.730000000000004</v>
      </c>
      <c r="AC359" s="53"/>
    </row>
    <row r="360" spans="1:29" ht="15.75" x14ac:dyDescent="0.25">
      <c r="A360" s="53">
        <v>405040</v>
      </c>
      <c r="B360" s="89" t="s">
        <v>2520</v>
      </c>
      <c r="C360" s="53" t="s">
        <v>824</v>
      </c>
      <c r="D360" s="50" t="s">
        <v>975</v>
      </c>
      <c r="E360" s="48" t="str">
        <f>VLOOKUP('2012 Accountability Database'!A354,Dems1112!$A$2:$G$1082,6)</f>
        <v>1 (Northwest AR)</v>
      </c>
      <c r="F360" s="66"/>
      <c r="G360" s="63" t="s">
        <v>2488</v>
      </c>
      <c r="H360" s="61" t="str">
        <f t="shared" ref="H360:I360" si="439">IF(H358="Met","Yes",IF(H359="Met","Yes","No"))</f>
        <v>No</v>
      </c>
      <c r="I360" s="61" t="str">
        <f t="shared" si="439"/>
        <v>No</v>
      </c>
      <c r="J360" s="55"/>
      <c r="K360" s="61" t="str">
        <f t="shared" ref="K360:L360" si="440">IF(K358="Met","Yes",IF(K359="Met","Yes","No"))</f>
        <v>Yes</v>
      </c>
      <c r="L360" s="61" t="str">
        <f t="shared" si="440"/>
        <v>Yes</v>
      </c>
      <c r="M360" s="1" t="s">
        <v>4</v>
      </c>
      <c r="N360" s="14"/>
      <c r="O360" s="35" t="s">
        <v>2505</v>
      </c>
      <c r="P360" s="83" t="str">
        <f t="shared" ref="P360" si="441">IF(P359="X"," ",IF(P361="X"," ","X"))</f>
        <v>X</v>
      </c>
      <c r="Q360" s="94" t="s">
        <v>2759</v>
      </c>
      <c r="R360" s="5" t="s">
        <v>6</v>
      </c>
      <c r="S360" s="1" t="s">
        <v>5</v>
      </c>
      <c r="T360" s="1" t="s">
        <v>3</v>
      </c>
      <c r="U360" s="5">
        <v>619</v>
      </c>
      <c r="V360" s="1">
        <v>93.21</v>
      </c>
      <c r="W360" s="1">
        <v>94.24</v>
      </c>
      <c r="X360" s="6">
        <f t="shared" si="391"/>
        <v>-1.0300000000000011</v>
      </c>
      <c r="Y360" s="14">
        <v>393</v>
      </c>
      <c r="Z360" s="1">
        <v>73.540000000000006</v>
      </c>
      <c r="AA360" s="1">
        <v>66.48</v>
      </c>
      <c r="AB360" s="71">
        <f t="shared" si="392"/>
        <v>7.0600000000000023</v>
      </c>
      <c r="AC360" s="53"/>
    </row>
    <row r="361" spans="1:29" x14ac:dyDescent="0.25">
      <c r="A361" s="54">
        <v>405040</v>
      </c>
      <c r="B361" s="90" t="s">
        <v>2520</v>
      </c>
      <c r="C361" s="54" t="s">
        <v>824</v>
      </c>
      <c r="D361" s="4"/>
      <c r="E361" s="4"/>
      <c r="F361" s="67"/>
      <c r="G361" s="64"/>
      <c r="H361" s="43"/>
      <c r="I361" s="43"/>
      <c r="J361" s="43"/>
      <c r="K361" s="43"/>
      <c r="L361" s="43"/>
      <c r="M361" s="4" t="s">
        <v>4</v>
      </c>
      <c r="N361" s="15"/>
      <c r="O361" s="38" t="s">
        <v>2482</v>
      </c>
      <c r="P361" s="84" t="str">
        <f>IF(E355="Achieving School"," ","X")</f>
        <v xml:space="preserve"> </v>
      </c>
      <c r="Q361" s="91"/>
      <c r="R361" s="4" t="s">
        <v>6</v>
      </c>
      <c r="S361" s="4" t="s">
        <v>5</v>
      </c>
      <c r="T361" s="4" t="s">
        <v>7</v>
      </c>
      <c r="U361" s="4">
        <v>559</v>
      </c>
      <c r="V361" s="4">
        <v>92.67</v>
      </c>
      <c r="W361" s="4">
        <v>93.67</v>
      </c>
      <c r="X361" s="7">
        <f t="shared" si="391"/>
        <v>-1</v>
      </c>
      <c r="Y361" s="15">
        <v>355</v>
      </c>
      <c r="Z361" s="4">
        <v>73.239999999999995</v>
      </c>
      <c r="AA361" s="4">
        <v>63.94</v>
      </c>
      <c r="AB361" s="74">
        <f t="shared" si="392"/>
        <v>9.2999999999999972</v>
      </c>
      <c r="AC361" s="54"/>
    </row>
    <row r="362" spans="1:29" x14ac:dyDescent="0.25">
      <c r="A362" s="1">
        <v>405041</v>
      </c>
      <c r="B362" s="87" t="s">
        <v>2520</v>
      </c>
      <c r="C362" s="55" t="s">
        <v>825</v>
      </c>
      <c r="E362" s="42"/>
      <c r="F362" s="65" t="s">
        <v>2483</v>
      </c>
      <c r="G362" s="62"/>
      <c r="H362" s="37" t="str">
        <f>IF(V362&gt;94,"Met",IF(X362="--","n/a",IF(X362&gt;=0,"Met","Did Not Meet")))</f>
        <v>Met</v>
      </c>
      <c r="I362" s="37" t="str">
        <f>IF(V363&gt;94,"Met",IF(X363="--","n/a",IF(X363&gt;=0,"Met","Did Not Meet")))</f>
        <v>Met</v>
      </c>
      <c r="K362" s="13" t="str">
        <f>IF(Z362&gt;94,"Met",IF(AB362="--","n/a",IF(AB362&gt;=0,"Met","Did Not Meet")))</f>
        <v>Did Not Meet</v>
      </c>
      <c r="L362" s="13" t="str">
        <f>IF(Z363&gt;94,"Met",IF(AB363="--","n/a",IF(AB363&gt;=0,"Met","Did Not Meet")))</f>
        <v>Met</v>
      </c>
      <c r="M362" s="5" t="s">
        <v>4</v>
      </c>
      <c r="N362" s="14" t="s">
        <v>2502</v>
      </c>
      <c r="O362" s="5"/>
      <c r="P362" s="44" t="str">
        <f t="shared" ref="P362" si="442">IF(H364="Yes",IF(I364="Yes","Yes","No"),"No")</f>
        <v>Yes</v>
      </c>
      <c r="Q362" s="93"/>
      <c r="R362" s="5" t="s">
        <v>1</v>
      </c>
      <c r="S362" s="5" t="s">
        <v>2</v>
      </c>
      <c r="T362" s="5" t="s">
        <v>3</v>
      </c>
      <c r="U362" s="5">
        <v>282</v>
      </c>
      <c r="V362" s="5">
        <v>93.62</v>
      </c>
      <c r="W362" s="5">
        <v>90.21</v>
      </c>
      <c r="X362" s="11">
        <f t="shared" si="391"/>
        <v>3.4100000000000108</v>
      </c>
      <c r="Y362" s="14">
        <v>185</v>
      </c>
      <c r="Z362" s="5">
        <v>90.27</v>
      </c>
      <c r="AA362" s="5">
        <v>90.49</v>
      </c>
      <c r="AB362" s="72">
        <f t="shared" si="392"/>
        <v>-0.21999999999999886</v>
      </c>
      <c r="AC362" s="36"/>
    </row>
    <row r="363" spans="1:29" ht="15.75" x14ac:dyDescent="0.25">
      <c r="A363" s="53">
        <v>405041</v>
      </c>
      <c r="B363" s="89" t="s">
        <v>2520</v>
      </c>
      <c r="C363" s="53" t="s">
        <v>825</v>
      </c>
      <c r="D363" s="49" t="s">
        <v>2498</v>
      </c>
      <c r="E363" s="34" t="str">
        <f>M362</f>
        <v>Achieving School</v>
      </c>
      <c r="F363" s="65" t="s">
        <v>2484</v>
      </c>
      <c r="G363" s="62"/>
      <c r="H363" s="13" t="str">
        <f>IF(V364&gt;94,"Met",IF(X364="--","n/a",IF(X364&gt;=0,"Met","Did Not Meet")))</f>
        <v>Did Not Meet</v>
      </c>
      <c r="I363" s="13" t="str">
        <f>IF(V365&gt;94,"Met",IF(X365="--","n/a",IF(X365&gt;=0,"Met","Did Not Meet")))</f>
        <v>Did Not Meet</v>
      </c>
      <c r="K363" s="13" t="str">
        <f>IF(Z364&gt;94,"Met",IF(AB364="--","n/a",IF(AB364&gt;=0,"Met","Did Not Meet")))</f>
        <v>Did Not Meet</v>
      </c>
      <c r="L363" s="13" t="str">
        <f>IF(Z365&gt;94,"Met",IF(AB365="--","n/a",IF(AB365&gt;=0,"Met","Did Not Meet")))</f>
        <v>Did Not Meet</v>
      </c>
      <c r="M363" s="5" t="s">
        <v>4</v>
      </c>
      <c r="N363" s="14" t="s">
        <v>2501</v>
      </c>
      <c r="O363" s="5"/>
      <c r="P363" s="44" t="str">
        <f t="shared" ref="P363" si="443">IF(K364="Yes",IF(L364="Yes","Yes","No"),"No")</f>
        <v>No</v>
      </c>
      <c r="Q363" s="94" t="s">
        <v>2759</v>
      </c>
      <c r="R363" s="5" t="s">
        <v>1</v>
      </c>
      <c r="S363" s="5" t="s">
        <v>2</v>
      </c>
      <c r="T363" s="5" t="s">
        <v>7</v>
      </c>
      <c r="U363" s="5">
        <v>251</v>
      </c>
      <c r="V363" s="5">
        <v>93.63</v>
      </c>
      <c r="W363" s="5">
        <v>88.82</v>
      </c>
      <c r="X363" s="11">
        <f t="shared" si="391"/>
        <v>4.8100000000000023</v>
      </c>
      <c r="Y363" s="14">
        <v>165</v>
      </c>
      <c r="Z363" s="5">
        <v>90.3</v>
      </c>
      <c r="AA363" s="5">
        <v>89.13</v>
      </c>
      <c r="AB363" s="71">
        <f t="shared" si="392"/>
        <v>1.1700000000000017</v>
      </c>
      <c r="AC363" s="53"/>
    </row>
    <row r="364" spans="1:29" ht="15" customHeight="1" x14ac:dyDescent="0.25">
      <c r="A364" s="53">
        <v>405041</v>
      </c>
      <c r="B364" s="89" t="s">
        <v>2520</v>
      </c>
      <c r="C364" s="53" t="s">
        <v>825</v>
      </c>
      <c r="D364" s="49" t="s">
        <v>2499</v>
      </c>
      <c r="E364" s="35" t="str">
        <f>VLOOKUP('2012 Accountability Database'!$A362,'2011 AYP'!A$2:B$1072,2)</f>
        <v xml:space="preserve"> MS (Met Standards)</v>
      </c>
      <c r="F364" s="66"/>
      <c r="G364" s="63" t="s">
        <v>2485</v>
      </c>
      <c r="H364" s="60" t="str">
        <f t="shared" ref="H364:I364" si="444">IF(H362="Met","Yes",IF(H363="Met","Yes","No"))</f>
        <v>Yes</v>
      </c>
      <c r="I364" s="60" t="str">
        <f t="shared" si="444"/>
        <v>Yes</v>
      </c>
      <c r="J364" s="42"/>
      <c r="K364" s="60" t="str">
        <f t="shared" ref="K364:L364" si="445">IF(K362="Met","Yes",IF(K363="Met","Yes","No"))</f>
        <v>No</v>
      </c>
      <c r="L364" s="60" t="str">
        <f t="shared" si="445"/>
        <v>Yes</v>
      </c>
      <c r="M364" s="1" t="s">
        <v>4</v>
      </c>
      <c r="N364" s="14" t="s">
        <v>2503</v>
      </c>
      <c r="O364" s="5"/>
      <c r="P364" s="44" t="str">
        <f t="shared" ref="P364" si="446">IF(H368="Yes",IF(I368="Yes","Yes","No"),"No")</f>
        <v>No</v>
      </c>
      <c r="Q364" s="108" t="s">
        <v>2758</v>
      </c>
      <c r="R364" s="5" t="s">
        <v>1</v>
      </c>
      <c r="S364" s="1" t="s">
        <v>5</v>
      </c>
      <c r="T364" s="1" t="s">
        <v>3</v>
      </c>
      <c r="U364" s="5">
        <v>741</v>
      </c>
      <c r="V364" s="1">
        <v>88.39</v>
      </c>
      <c r="W364" s="1">
        <v>90.21</v>
      </c>
      <c r="X364" s="6">
        <f t="shared" si="391"/>
        <v>-1.8199999999999932</v>
      </c>
      <c r="Y364" s="14">
        <v>469</v>
      </c>
      <c r="Z364" s="1">
        <v>87.21</v>
      </c>
      <c r="AA364" s="1">
        <v>90.49</v>
      </c>
      <c r="AB364" s="72">
        <f t="shared" si="392"/>
        <v>-3.2800000000000011</v>
      </c>
      <c r="AC364" s="53"/>
    </row>
    <row r="365" spans="1:29" x14ac:dyDescent="0.25">
      <c r="A365" s="53">
        <v>405041</v>
      </c>
      <c r="B365" s="89" t="s">
        <v>2520</v>
      </c>
      <c r="C365" s="53" t="s">
        <v>825</v>
      </c>
      <c r="D365" s="49" t="s">
        <v>2507</v>
      </c>
      <c r="E365" s="47">
        <f>VLOOKUP('2012 Accountability Database'!A362,Dems1112!$A$2:$G$1082,3)</f>
        <v>0.69</v>
      </c>
      <c r="F365" s="66"/>
      <c r="G365" s="52"/>
      <c r="M365" s="1" t="s">
        <v>4</v>
      </c>
      <c r="N365" s="14" t="s">
        <v>2504</v>
      </c>
      <c r="O365" s="5"/>
      <c r="P365" s="44" t="str">
        <f t="shared" ref="P365" si="447">IF(K368="Yes",IF(L368="Yes","Yes","No"),"No")</f>
        <v>Yes</v>
      </c>
      <c r="Q365" s="108"/>
      <c r="R365" s="5" t="s">
        <v>1</v>
      </c>
      <c r="S365" s="1" t="s">
        <v>5</v>
      </c>
      <c r="T365" s="1" t="s">
        <v>7</v>
      </c>
      <c r="U365" s="5">
        <v>645</v>
      </c>
      <c r="V365" s="1">
        <v>87.29</v>
      </c>
      <c r="W365" s="1">
        <v>88.82</v>
      </c>
      <c r="X365" s="6">
        <f t="shared" si="391"/>
        <v>-1.5299999999999869</v>
      </c>
      <c r="Y365" s="14">
        <v>406</v>
      </c>
      <c r="Z365" s="1">
        <v>86.7</v>
      </c>
      <c r="AA365" s="1">
        <v>89.13</v>
      </c>
      <c r="AB365" s="72">
        <f t="shared" si="392"/>
        <v>-2.4299999999999926</v>
      </c>
      <c r="AC365" s="53"/>
    </row>
    <row r="366" spans="1:29" x14ac:dyDescent="0.25">
      <c r="A366" s="53">
        <v>405041</v>
      </c>
      <c r="B366" s="89" t="s">
        <v>2520</v>
      </c>
      <c r="C366" s="53" t="s">
        <v>825</v>
      </c>
      <c r="D366" s="50" t="s">
        <v>2508</v>
      </c>
      <c r="E366" s="47">
        <f>VLOOKUP('2012 Accountability Database'!A362,Dems1112!$A$2:$G$1082,4)</f>
        <v>0.81</v>
      </c>
      <c r="F366" s="65" t="s">
        <v>2486</v>
      </c>
      <c r="G366" s="62"/>
      <c r="H366" s="13" t="str">
        <f>IF(V366&gt;94,"Met",IF(X366="--","n/a",IF(X366&gt;=0,"Met","Did Not Meet")))</f>
        <v>Did Not Meet</v>
      </c>
      <c r="I366" s="13" t="str">
        <f>IF(V367&gt;94,"Met",IF(X367="--","n/a",IF(X367&gt;=0,"Met","Did Not Meet")))</f>
        <v>Did Not Meet</v>
      </c>
      <c r="J366" s="13"/>
      <c r="K366" s="13" t="str">
        <f>IF(Z366&gt;94,"Met",IF(AB366="--","n/a",IF(AB366&gt;=0,"Met","Did Not Meet")))</f>
        <v>Did Not Meet</v>
      </c>
      <c r="L366" s="13" t="str">
        <f>IF(Z367&gt;94,"Met",IF(AB367="--","n/a",IF(AB367&gt;=0,"Met","Did Not Meet")))</f>
        <v>Did Not Meet</v>
      </c>
      <c r="M366" s="1" t="s">
        <v>4</v>
      </c>
      <c r="N366" s="68" t="s">
        <v>2497</v>
      </c>
      <c r="O366" s="35"/>
      <c r="P366" s="44"/>
      <c r="Q366" s="108"/>
      <c r="R366" s="5" t="s">
        <v>6</v>
      </c>
      <c r="S366" s="1" t="s">
        <v>2</v>
      </c>
      <c r="T366" s="1" t="s">
        <v>3</v>
      </c>
      <c r="U366" s="5">
        <v>282</v>
      </c>
      <c r="V366" s="1">
        <v>90.07</v>
      </c>
      <c r="W366" s="1">
        <v>90.6</v>
      </c>
      <c r="X366" s="6">
        <f t="shared" si="391"/>
        <v>-0.53000000000000114</v>
      </c>
      <c r="Y366" s="14">
        <v>185</v>
      </c>
      <c r="Z366" s="1">
        <v>54.05</v>
      </c>
      <c r="AA366" s="1">
        <v>57.9</v>
      </c>
      <c r="AB366" s="72">
        <f t="shared" si="392"/>
        <v>-3.8500000000000014</v>
      </c>
      <c r="AC366" s="53"/>
    </row>
    <row r="367" spans="1:29" x14ac:dyDescent="0.25">
      <c r="A367" s="53">
        <v>405041</v>
      </c>
      <c r="B367" s="89" t="s">
        <v>2520</v>
      </c>
      <c r="C367" s="53" t="s">
        <v>825</v>
      </c>
      <c r="D367" s="50" t="s">
        <v>974</v>
      </c>
      <c r="E367" s="47" t="str">
        <f>VLOOKUP('2012 Accountability Database'!A362,Dems1112!$A$2:$G$1082,5)</f>
        <v>K-5</v>
      </c>
      <c r="F367" s="65" t="s">
        <v>2487</v>
      </c>
      <c r="G367" s="62"/>
      <c r="H367" s="13" t="str">
        <f>IF(V368&gt;94,"Met",IF(X368="--","n/a",IF(X368&gt;=0,"Met","Did Not Meet")))</f>
        <v>Did Not Meet</v>
      </c>
      <c r="I367" s="13" t="str">
        <f>IF(V369&gt;94,"Met",IF(X369="--","n/a",IF(X369&gt;=0,"Met","Did Not Meet")))</f>
        <v>Did Not Meet</v>
      </c>
      <c r="J367" s="13"/>
      <c r="K367" s="13" t="str">
        <f>IF(Z368&gt;94,"Met",IF(AB368="--","n/a",IF(AB368&gt;=0,"Met","Did Not Meet")))</f>
        <v>Met</v>
      </c>
      <c r="L367" s="13" t="str">
        <f>IF(Z369&gt;94,"Met",IF(AB369="--","n/a",IF(AB369&gt;=0,"Met","Did Not Meet")))</f>
        <v>Met</v>
      </c>
      <c r="M367" s="1" t="s">
        <v>4</v>
      </c>
      <c r="N367" s="14"/>
      <c r="O367" s="35" t="s">
        <v>2506</v>
      </c>
      <c r="P367" s="83" t="str">
        <f t="shared" ref="P367" si="448">IF(P362="No"," ", IF(P364="No"," ",IF(P363="No", " ",IF(P365="No"," ","X"))))</f>
        <v xml:space="preserve"> </v>
      </c>
      <c r="Q367" s="108"/>
      <c r="R367" s="5" t="s">
        <v>6</v>
      </c>
      <c r="S367" s="1" t="s">
        <v>2</v>
      </c>
      <c r="T367" s="1" t="s">
        <v>7</v>
      </c>
      <c r="U367" s="5">
        <v>251</v>
      </c>
      <c r="V367" s="1">
        <v>89.24</v>
      </c>
      <c r="W367" s="1">
        <v>89.27</v>
      </c>
      <c r="X367" s="6">
        <f t="shared" si="391"/>
        <v>-3.0000000000001137E-2</v>
      </c>
      <c r="Y367" s="14">
        <v>165</v>
      </c>
      <c r="Z367" s="1">
        <v>52.73</v>
      </c>
      <c r="AA367" s="1">
        <v>53.39</v>
      </c>
      <c r="AB367" s="72">
        <f t="shared" si="392"/>
        <v>-0.66000000000000369</v>
      </c>
      <c r="AC367" s="53"/>
    </row>
    <row r="368" spans="1:29" ht="15.75" x14ac:dyDescent="0.25">
      <c r="A368" s="53">
        <v>405041</v>
      </c>
      <c r="B368" s="89" t="s">
        <v>2520</v>
      </c>
      <c r="C368" s="53" t="s">
        <v>825</v>
      </c>
      <c r="D368" s="50" t="s">
        <v>975</v>
      </c>
      <c r="E368" s="48" t="str">
        <f>VLOOKUP('2012 Accountability Database'!A362,Dems1112!$A$2:$G$1082,6)</f>
        <v>1 (Northwest AR)</v>
      </c>
      <c r="F368" s="66"/>
      <c r="G368" s="63" t="s">
        <v>2488</v>
      </c>
      <c r="H368" s="61" t="str">
        <f t="shared" ref="H368:I368" si="449">IF(H366="Met","Yes",IF(H367="Met","Yes","No"))</f>
        <v>No</v>
      </c>
      <c r="I368" s="61" t="str">
        <f t="shared" si="449"/>
        <v>No</v>
      </c>
      <c r="J368" s="55"/>
      <c r="K368" s="61" t="str">
        <f t="shared" ref="K368:L368" si="450">IF(K366="Met","Yes",IF(K367="Met","Yes","No"))</f>
        <v>Yes</v>
      </c>
      <c r="L368" s="61" t="str">
        <f t="shared" si="450"/>
        <v>Yes</v>
      </c>
      <c r="M368" s="1" t="s">
        <v>4</v>
      </c>
      <c r="N368" s="14"/>
      <c r="O368" s="35" t="s">
        <v>2505</v>
      </c>
      <c r="P368" s="83" t="str">
        <f t="shared" ref="P368" si="451">IF(P367="X"," ",IF(P369="X"," ","X"))</f>
        <v>X</v>
      </c>
      <c r="Q368" s="94" t="s">
        <v>2759</v>
      </c>
      <c r="R368" s="5" t="s">
        <v>6</v>
      </c>
      <c r="S368" s="1" t="s">
        <v>5</v>
      </c>
      <c r="T368" s="1" t="s">
        <v>3</v>
      </c>
      <c r="U368" s="5">
        <v>741</v>
      </c>
      <c r="V368" s="1">
        <v>90.15</v>
      </c>
      <c r="W368" s="1">
        <v>90.6</v>
      </c>
      <c r="X368" s="6">
        <f t="shared" si="391"/>
        <v>-0.44999999999998863</v>
      </c>
      <c r="Y368" s="14">
        <v>470</v>
      </c>
      <c r="Z368" s="1">
        <v>60.64</v>
      </c>
      <c r="AA368" s="1">
        <v>57.9</v>
      </c>
      <c r="AB368" s="71">
        <f t="shared" si="392"/>
        <v>2.740000000000002</v>
      </c>
      <c r="AC368" s="53"/>
    </row>
    <row r="369" spans="1:29" x14ac:dyDescent="0.25">
      <c r="A369" s="54">
        <v>405041</v>
      </c>
      <c r="B369" s="90" t="s">
        <v>2520</v>
      </c>
      <c r="C369" s="54" t="s">
        <v>825</v>
      </c>
      <c r="D369" s="4"/>
      <c r="E369" s="4"/>
      <c r="F369" s="67"/>
      <c r="G369" s="64"/>
      <c r="H369" s="43"/>
      <c r="I369" s="43"/>
      <c r="J369" s="43"/>
      <c r="K369" s="43"/>
      <c r="L369" s="43"/>
      <c r="M369" s="4" t="s">
        <v>4</v>
      </c>
      <c r="N369" s="15"/>
      <c r="O369" s="38" t="s">
        <v>2482</v>
      </c>
      <c r="P369" s="84" t="str">
        <f>IF(E363="Achieving School"," ","X")</f>
        <v xml:space="preserve"> </v>
      </c>
      <c r="Q369" s="91"/>
      <c r="R369" s="4" t="s">
        <v>6</v>
      </c>
      <c r="S369" s="4" t="s">
        <v>5</v>
      </c>
      <c r="T369" s="4" t="s">
        <v>7</v>
      </c>
      <c r="U369" s="4">
        <v>645</v>
      </c>
      <c r="V369" s="4">
        <v>88.99</v>
      </c>
      <c r="W369" s="4">
        <v>89.27</v>
      </c>
      <c r="X369" s="7">
        <f t="shared" si="391"/>
        <v>-0.28000000000000114</v>
      </c>
      <c r="Y369" s="15">
        <v>407</v>
      </c>
      <c r="Z369" s="4">
        <v>57.74</v>
      </c>
      <c r="AA369" s="4">
        <v>53.39</v>
      </c>
      <c r="AB369" s="74">
        <f t="shared" si="392"/>
        <v>4.3500000000000014</v>
      </c>
      <c r="AC369" s="54"/>
    </row>
    <row r="370" spans="1:29" x14ac:dyDescent="0.25">
      <c r="A370" s="1">
        <v>405042</v>
      </c>
      <c r="B370" s="87" t="s">
        <v>2520</v>
      </c>
      <c r="C370" s="55" t="s">
        <v>826</v>
      </c>
      <c r="E370" s="42"/>
      <c r="F370" s="65" t="s">
        <v>2483</v>
      </c>
      <c r="G370" s="62"/>
      <c r="H370" s="37" t="str">
        <f>IF(V370&gt;94,"Met",IF(X370="--","n/a",IF(X370&gt;=0,"Met","Did Not Meet")))</f>
        <v>Met</v>
      </c>
      <c r="I370" s="37" t="str">
        <f>IF(V371&gt;94,"Met",IF(X371="--","n/a",IF(X371&gt;=0,"Met","Did Not Meet")))</f>
        <v>Met</v>
      </c>
      <c r="K370" s="13" t="str">
        <f>IF(Z370&gt;94,"Met",IF(AB370="--","n/a",IF(AB370&gt;=0,"Met","Did Not Meet")))</f>
        <v>Met</v>
      </c>
      <c r="L370" s="13" t="str">
        <f>IF(Z371&gt;94,"Met",IF(AB371="--","n/a",IF(AB371&gt;=0,"Met","Did Not Meet")))</f>
        <v>Met</v>
      </c>
      <c r="M370" s="1" t="s">
        <v>4</v>
      </c>
      <c r="N370" s="14" t="s">
        <v>2502</v>
      </c>
      <c r="O370" s="5"/>
      <c r="P370" s="44" t="str">
        <f t="shared" ref="P370" si="452">IF(H372="Yes",IF(I372="Yes","Yes","No"),"No")</f>
        <v>Yes</v>
      </c>
      <c r="Q370" s="93"/>
      <c r="R370" s="5" t="s">
        <v>1</v>
      </c>
      <c r="S370" s="1" t="s">
        <v>2</v>
      </c>
      <c r="T370" s="1" t="s">
        <v>3</v>
      </c>
      <c r="U370" s="5">
        <v>232</v>
      </c>
      <c r="V370" s="1">
        <v>93.97</v>
      </c>
      <c r="W370" s="1">
        <v>88.01</v>
      </c>
      <c r="X370" s="9">
        <f t="shared" si="391"/>
        <v>5.9599999999999937</v>
      </c>
      <c r="Y370" s="14">
        <v>151</v>
      </c>
      <c r="Z370" s="1">
        <v>93.38</v>
      </c>
      <c r="AA370" s="1">
        <v>91.05</v>
      </c>
      <c r="AB370" s="71">
        <f t="shared" si="392"/>
        <v>2.3299999999999983</v>
      </c>
      <c r="AC370" s="36"/>
    </row>
    <row r="371" spans="1:29" ht="15.75" x14ac:dyDescent="0.25">
      <c r="A371" s="53">
        <v>405042</v>
      </c>
      <c r="B371" s="89" t="s">
        <v>2520</v>
      </c>
      <c r="C371" s="53" t="s">
        <v>826</v>
      </c>
      <c r="D371" s="49" t="s">
        <v>2498</v>
      </c>
      <c r="E371" s="34" t="str">
        <f>M370</f>
        <v>Achieving School</v>
      </c>
      <c r="F371" s="65" t="s">
        <v>2484</v>
      </c>
      <c r="G371" s="62"/>
      <c r="H371" s="13" t="str">
        <f>IF(V372&gt;94,"Met",IF(X372="--","n/a",IF(X372&gt;=0,"Met","Did Not Meet")))</f>
        <v>Met</v>
      </c>
      <c r="I371" s="13" t="str">
        <f>IF(V373&gt;94,"Met",IF(X373="--","n/a",IF(X373&gt;=0,"Met","Did Not Meet")))</f>
        <v>Met</v>
      </c>
      <c r="K371" s="13" t="str">
        <f>IF(Z372&gt;94,"Met",IF(AB372="--","n/a",IF(AB372&gt;=0,"Met","Did Not Meet")))</f>
        <v>Met</v>
      </c>
      <c r="L371" s="13" t="str">
        <f>IF(Z373&gt;94,"Met",IF(AB373="--","n/a",IF(AB373&gt;=0,"Met","Did Not Meet")))</f>
        <v>Met</v>
      </c>
      <c r="M371" s="1" t="s">
        <v>4</v>
      </c>
      <c r="N371" s="14" t="s">
        <v>2501</v>
      </c>
      <c r="O371" s="5"/>
      <c r="P371" s="44" t="str">
        <f t="shared" ref="P371" si="453">IF(K372="Yes",IF(L372="Yes","Yes","No"),"No")</f>
        <v>Yes</v>
      </c>
      <c r="Q371" s="94" t="s">
        <v>2759</v>
      </c>
      <c r="R371" s="5" t="s">
        <v>1</v>
      </c>
      <c r="S371" s="1" t="s">
        <v>2</v>
      </c>
      <c r="T371" s="1" t="s">
        <v>7</v>
      </c>
      <c r="U371" s="5">
        <v>130</v>
      </c>
      <c r="V371" s="1">
        <v>90</v>
      </c>
      <c r="W371" s="1">
        <v>78.290000000000006</v>
      </c>
      <c r="X371" s="9">
        <f t="shared" si="391"/>
        <v>11.709999999999994</v>
      </c>
      <c r="Y371" s="14">
        <v>81</v>
      </c>
      <c r="Z371" s="1">
        <v>91.36</v>
      </c>
      <c r="AA371" s="1">
        <v>88.54</v>
      </c>
      <c r="AB371" s="71">
        <f t="shared" si="392"/>
        <v>2.8199999999999932</v>
      </c>
      <c r="AC371" s="53"/>
    </row>
    <row r="372" spans="1:29" ht="15" customHeight="1" x14ac:dyDescent="0.25">
      <c r="A372" s="53">
        <v>405042</v>
      </c>
      <c r="B372" s="89" t="s">
        <v>2520</v>
      </c>
      <c r="C372" s="53" t="s">
        <v>826</v>
      </c>
      <c r="D372" s="49" t="s">
        <v>2499</v>
      </c>
      <c r="E372" s="35" t="str">
        <f>VLOOKUP('2012 Accountability Database'!$A370,'2011 AYP'!A$2:B$1072,2)</f>
        <v xml:space="preserve"> A (Alert)</v>
      </c>
      <c r="F372" s="66"/>
      <c r="G372" s="63" t="s">
        <v>2485</v>
      </c>
      <c r="H372" s="60" t="str">
        <f t="shared" ref="H372:I372" si="454">IF(H370="Met","Yes",IF(H371="Met","Yes","No"))</f>
        <v>Yes</v>
      </c>
      <c r="I372" s="60" t="str">
        <f t="shared" si="454"/>
        <v>Yes</v>
      </c>
      <c r="J372" s="42"/>
      <c r="K372" s="60" t="str">
        <f t="shared" ref="K372:L372" si="455">IF(K370="Met","Yes",IF(K371="Met","Yes","No"))</f>
        <v>Yes</v>
      </c>
      <c r="L372" s="60" t="str">
        <f t="shared" si="455"/>
        <v>Yes</v>
      </c>
      <c r="M372" s="1" t="s">
        <v>4</v>
      </c>
      <c r="N372" s="14" t="s">
        <v>2503</v>
      </c>
      <c r="O372" s="5"/>
      <c r="P372" s="44" t="str">
        <f t="shared" ref="P372" si="456">IF(H376="Yes",IF(I376="Yes","Yes","No"),"No")</f>
        <v>Yes</v>
      </c>
      <c r="Q372" s="108" t="s">
        <v>2758</v>
      </c>
      <c r="R372" s="5" t="s">
        <v>1</v>
      </c>
      <c r="S372" s="1" t="s">
        <v>5</v>
      </c>
      <c r="T372" s="1" t="s">
        <v>3</v>
      </c>
      <c r="U372" s="5">
        <v>644</v>
      </c>
      <c r="V372" s="1">
        <v>88.35</v>
      </c>
      <c r="W372" s="1">
        <v>88.01</v>
      </c>
      <c r="X372" s="9">
        <f t="shared" si="391"/>
        <v>0.3399999999999892</v>
      </c>
      <c r="Y372" s="14">
        <v>401</v>
      </c>
      <c r="Z372" s="1">
        <v>91.27</v>
      </c>
      <c r="AA372" s="1">
        <v>91.05</v>
      </c>
      <c r="AB372" s="71">
        <f t="shared" si="392"/>
        <v>0.21999999999999886</v>
      </c>
      <c r="AC372" s="53"/>
    </row>
    <row r="373" spans="1:29" x14ac:dyDescent="0.25">
      <c r="A373" s="53">
        <v>405042</v>
      </c>
      <c r="B373" s="89" t="s">
        <v>2520</v>
      </c>
      <c r="C373" s="53" t="s">
        <v>826</v>
      </c>
      <c r="D373" s="49" t="s">
        <v>2507</v>
      </c>
      <c r="E373" s="47">
        <f>VLOOKUP('2012 Accountability Database'!A370,Dems1112!$A$2:$G$1082,3)</f>
        <v>0.41</v>
      </c>
      <c r="F373" s="66"/>
      <c r="G373" s="52"/>
      <c r="M373" s="1" t="s">
        <v>4</v>
      </c>
      <c r="N373" s="14" t="s">
        <v>2504</v>
      </c>
      <c r="O373" s="5"/>
      <c r="P373" s="44" t="str">
        <f t="shared" ref="P373" si="457">IF(K376="Yes",IF(L376="Yes","Yes","No"),"No")</f>
        <v>Yes</v>
      </c>
      <c r="Q373" s="108"/>
      <c r="R373" s="5" t="s">
        <v>1</v>
      </c>
      <c r="S373" s="1" t="s">
        <v>5</v>
      </c>
      <c r="T373" s="1" t="s">
        <v>7</v>
      </c>
      <c r="U373" s="5">
        <v>359</v>
      </c>
      <c r="V373" s="1">
        <v>80.22</v>
      </c>
      <c r="W373" s="1">
        <v>78.290000000000006</v>
      </c>
      <c r="X373" s="9">
        <f t="shared" si="391"/>
        <v>1.9299999999999926</v>
      </c>
      <c r="Y373" s="14">
        <v>221</v>
      </c>
      <c r="Z373" s="1">
        <v>89.14</v>
      </c>
      <c r="AA373" s="1">
        <v>88.54</v>
      </c>
      <c r="AB373" s="71">
        <f t="shared" si="392"/>
        <v>0.59999999999999432</v>
      </c>
      <c r="AC373" s="53"/>
    </row>
    <row r="374" spans="1:29" x14ac:dyDescent="0.25">
      <c r="A374" s="53">
        <v>405042</v>
      </c>
      <c r="B374" s="89" t="s">
        <v>2520</v>
      </c>
      <c r="C374" s="53" t="s">
        <v>826</v>
      </c>
      <c r="D374" s="50" t="s">
        <v>2508</v>
      </c>
      <c r="E374" s="47">
        <f>VLOOKUP('2012 Accountability Database'!A370,Dems1112!$A$2:$G$1082,4)</f>
        <v>0.5</v>
      </c>
      <c r="F374" s="65" t="s">
        <v>2486</v>
      </c>
      <c r="G374" s="62"/>
      <c r="H374" s="13" t="str">
        <f>IF(V374&gt;94,"Met",IF(X374="--","n/a",IF(X374&gt;=0,"Met","Did Not Meet")))</f>
        <v>Met</v>
      </c>
      <c r="I374" s="13" t="str">
        <f>IF(V375&gt;94,"Met",IF(X375="--","n/a",IF(X375&gt;=0,"Met","Did Not Meet")))</f>
        <v>Met</v>
      </c>
      <c r="J374" s="13"/>
      <c r="K374" s="13" t="str">
        <f>IF(Z374&gt;94,"Met",IF(AB374="--","n/a",IF(AB374&gt;=0,"Met","Did Not Meet")))</f>
        <v>Met</v>
      </c>
      <c r="L374" s="13" t="str">
        <f>IF(Z375&gt;94,"Met",IF(AB375="--","n/a",IF(AB375&gt;=0,"Met","Did Not Meet")))</f>
        <v>Met</v>
      </c>
      <c r="M374" s="1" t="s">
        <v>4</v>
      </c>
      <c r="N374" s="68" t="s">
        <v>2497</v>
      </c>
      <c r="O374" s="35"/>
      <c r="P374" s="44"/>
      <c r="Q374" s="108"/>
      <c r="R374" s="5" t="s">
        <v>6</v>
      </c>
      <c r="S374" s="1" t="s">
        <v>2</v>
      </c>
      <c r="T374" s="1" t="s">
        <v>3</v>
      </c>
      <c r="U374" s="5">
        <v>232</v>
      </c>
      <c r="V374" s="1">
        <v>93.1</v>
      </c>
      <c r="W374" s="1">
        <v>88.43</v>
      </c>
      <c r="X374" s="9">
        <f t="shared" si="391"/>
        <v>4.6699999999999875</v>
      </c>
      <c r="Y374" s="14">
        <v>151</v>
      </c>
      <c r="Z374" s="1">
        <v>74.83</v>
      </c>
      <c r="AA374" s="1">
        <v>74.12</v>
      </c>
      <c r="AB374" s="71">
        <f t="shared" si="392"/>
        <v>0.70999999999999375</v>
      </c>
      <c r="AC374" s="53"/>
    </row>
    <row r="375" spans="1:29" x14ac:dyDescent="0.25">
      <c r="A375" s="53">
        <v>405042</v>
      </c>
      <c r="B375" s="89" t="s">
        <v>2520</v>
      </c>
      <c r="C375" s="53" t="s">
        <v>826</v>
      </c>
      <c r="D375" s="50" t="s">
        <v>974</v>
      </c>
      <c r="E375" s="47" t="str">
        <f>VLOOKUP('2012 Accountability Database'!A370,Dems1112!$A$2:$G$1082,5)</f>
        <v>K-5</v>
      </c>
      <c r="F375" s="65" t="s">
        <v>2487</v>
      </c>
      <c r="G375" s="62"/>
      <c r="H375" s="13" t="str">
        <f>IF(V376&gt;94,"Met",IF(X376="--","n/a",IF(X376&gt;=0,"Met","Did Not Meet")))</f>
        <v>Met</v>
      </c>
      <c r="I375" s="13" t="str">
        <f>IF(V377&gt;94,"Met",IF(X377="--","n/a",IF(X377&gt;=0,"Met","Did Not Meet")))</f>
        <v>Met</v>
      </c>
      <c r="J375" s="13"/>
      <c r="K375" s="13" t="str">
        <f>IF(Z376&gt;94,"Met",IF(AB376="--","n/a",IF(AB376&gt;=0,"Met","Did Not Meet")))</f>
        <v>Met</v>
      </c>
      <c r="L375" s="13" t="str">
        <f>IF(Z377&gt;94,"Met",IF(AB377="--","n/a",IF(AB377&gt;=0,"Met","Did Not Meet")))</f>
        <v>Met</v>
      </c>
      <c r="M375" s="1" t="s">
        <v>4</v>
      </c>
      <c r="N375" s="14"/>
      <c r="O375" s="35" t="s">
        <v>2506</v>
      </c>
      <c r="P375" s="83" t="str">
        <f t="shared" ref="P375" si="458">IF(P370="No"," ", IF(P372="No"," ",IF(P371="No", " ",IF(P373="No"," ","X"))))</f>
        <v>X</v>
      </c>
      <c r="Q375" s="108"/>
      <c r="R375" s="5" t="s">
        <v>6</v>
      </c>
      <c r="S375" s="1" t="s">
        <v>2</v>
      </c>
      <c r="T375" s="1" t="s">
        <v>7</v>
      </c>
      <c r="U375" s="5">
        <v>130</v>
      </c>
      <c r="V375" s="1">
        <v>89.23</v>
      </c>
      <c r="W375" s="1">
        <v>79.900000000000006</v>
      </c>
      <c r="X375" s="9">
        <f t="shared" si="391"/>
        <v>9.3299999999999983</v>
      </c>
      <c r="Y375" s="14">
        <v>81</v>
      </c>
      <c r="Z375" s="1">
        <v>67.900000000000006</v>
      </c>
      <c r="AA375" s="1">
        <v>64.75</v>
      </c>
      <c r="AB375" s="71">
        <f t="shared" si="392"/>
        <v>3.1500000000000057</v>
      </c>
      <c r="AC375" s="53"/>
    </row>
    <row r="376" spans="1:29" ht="15.75" x14ac:dyDescent="0.25">
      <c r="A376" s="53">
        <v>405042</v>
      </c>
      <c r="B376" s="89" t="s">
        <v>2520</v>
      </c>
      <c r="C376" s="53" t="s">
        <v>826</v>
      </c>
      <c r="D376" s="50" t="s">
        <v>975</v>
      </c>
      <c r="E376" s="48" t="str">
        <f>VLOOKUP('2012 Accountability Database'!A370,Dems1112!$A$2:$G$1082,6)</f>
        <v>1 (Northwest AR)</v>
      </c>
      <c r="F376" s="66"/>
      <c r="G376" s="63" t="s">
        <v>2488</v>
      </c>
      <c r="H376" s="61" t="str">
        <f t="shared" ref="H376:I376" si="459">IF(H374="Met","Yes",IF(H375="Met","Yes","No"))</f>
        <v>Yes</v>
      </c>
      <c r="I376" s="61" t="str">
        <f t="shared" si="459"/>
        <v>Yes</v>
      </c>
      <c r="J376" s="55"/>
      <c r="K376" s="61" t="str">
        <f t="shared" ref="K376:L376" si="460">IF(K374="Met","Yes",IF(K375="Met","Yes","No"))</f>
        <v>Yes</v>
      </c>
      <c r="L376" s="61" t="str">
        <f t="shared" si="460"/>
        <v>Yes</v>
      </c>
      <c r="M376" s="5" t="s">
        <v>4</v>
      </c>
      <c r="N376" s="14"/>
      <c r="O376" s="35" t="s">
        <v>2505</v>
      </c>
      <c r="P376" s="83" t="str">
        <f t="shared" ref="P376" si="461">IF(P375="X"," ",IF(P377="X"," ","X"))</f>
        <v xml:space="preserve"> </v>
      </c>
      <c r="Q376" s="94" t="s">
        <v>2759</v>
      </c>
      <c r="R376" s="5" t="s">
        <v>6</v>
      </c>
      <c r="S376" s="5" t="s">
        <v>5</v>
      </c>
      <c r="T376" s="5" t="s">
        <v>3</v>
      </c>
      <c r="U376" s="5">
        <v>644</v>
      </c>
      <c r="V376" s="5">
        <v>90.99</v>
      </c>
      <c r="W376" s="5">
        <v>88.43</v>
      </c>
      <c r="X376" s="11">
        <f t="shared" si="391"/>
        <v>2.5599999999999881</v>
      </c>
      <c r="Y376" s="14">
        <v>403</v>
      </c>
      <c r="Z376" s="5">
        <v>78.41</v>
      </c>
      <c r="AA376" s="5">
        <v>74.12</v>
      </c>
      <c r="AB376" s="71">
        <f t="shared" si="392"/>
        <v>4.289999999999992</v>
      </c>
      <c r="AC376" s="53"/>
    </row>
    <row r="377" spans="1:29" x14ac:dyDescent="0.25">
      <c r="A377" s="54">
        <v>405042</v>
      </c>
      <c r="B377" s="90" t="s">
        <v>2520</v>
      </c>
      <c r="C377" s="54" t="s">
        <v>826</v>
      </c>
      <c r="D377" s="4"/>
      <c r="E377" s="4"/>
      <c r="F377" s="67"/>
      <c r="G377" s="64"/>
      <c r="H377" s="43"/>
      <c r="I377" s="43"/>
      <c r="J377" s="43"/>
      <c r="K377" s="43"/>
      <c r="L377" s="43"/>
      <c r="M377" s="4" t="s">
        <v>4</v>
      </c>
      <c r="N377" s="15"/>
      <c r="O377" s="38" t="s">
        <v>2482</v>
      </c>
      <c r="P377" s="84" t="str">
        <f>IF(E371="Achieving School"," ","X")</f>
        <v xml:space="preserve"> </v>
      </c>
      <c r="Q377" s="91"/>
      <c r="R377" s="4" t="s">
        <v>6</v>
      </c>
      <c r="S377" s="4" t="s">
        <v>5</v>
      </c>
      <c r="T377" s="4" t="s">
        <v>7</v>
      </c>
      <c r="U377" s="4">
        <v>359</v>
      </c>
      <c r="V377" s="4">
        <v>85.24</v>
      </c>
      <c r="W377" s="4">
        <v>79.900000000000006</v>
      </c>
      <c r="X377" s="10">
        <f t="shared" si="391"/>
        <v>5.3399999999999892</v>
      </c>
      <c r="Y377" s="15">
        <v>223</v>
      </c>
      <c r="Z377" s="4">
        <v>71.3</v>
      </c>
      <c r="AA377" s="4">
        <v>64.75</v>
      </c>
      <c r="AB377" s="74">
        <f t="shared" si="392"/>
        <v>6.5499999999999972</v>
      </c>
      <c r="AC377" s="54"/>
    </row>
    <row r="378" spans="1:29" x14ac:dyDescent="0.25">
      <c r="A378" s="1">
        <v>405043</v>
      </c>
      <c r="B378" s="87" t="s">
        <v>2520</v>
      </c>
      <c r="C378" s="55" t="s">
        <v>827</v>
      </c>
      <c r="E378" s="42"/>
      <c r="F378" s="65" t="s">
        <v>2483</v>
      </c>
      <c r="G378" s="62"/>
      <c r="H378" s="37" t="str">
        <f>IF(V378&gt;94,"Met",IF(X378="--","n/a",IF(X378&gt;=0,"Met","Did Not Meet")))</f>
        <v>Met</v>
      </c>
      <c r="I378" s="37" t="str">
        <f>IF(V379&gt;94,"Met",IF(X379="--","n/a",IF(X379&gt;=0,"Met","Did Not Meet")))</f>
        <v>Met</v>
      </c>
      <c r="K378" s="13" t="str">
        <f>IF(Z378&gt;94,"Met",IF(AB378="--","n/a",IF(AB378&gt;=0,"Met","Did Not Meet")))</f>
        <v>Did Not Meet</v>
      </c>
      <c r="L378" s="13" t="str">
        <f>IF(Z379&gt;94,"Met",IF(AB379="--","n/a",IF(AB379&gt;=0,"Met","Did Not Meet")))</f>
        <v>Did Not Meet</v>
      </c>
      <c r="M378" s="1" t="s">
        <v>4</v>
      </c>
      <c r="N378" s="14" t="s">
        <v>2502</v>
      </c>
      <c r="O378" s="5"/>
      <c r="P378" s="44" t="str">
        <f t="shared" ref="P378" si="462">IF(H380="Yes",IF(I380="Yes","Yes","No"),"No")</f>
        <v>Yes</v>
      </c>
      <c r="Q378" s="93"/>
      <c r="R378" s="5" t="s">
        <v>1</v>
      </c>
      <c r="S378" s="1" t="s">
        <v>2</v>
      </c>
      <c r="T378" s="1" t="s">
        <v>3</v>
      </c>
      <c r="U378" s="5">
        <v>262</v>
      </c>
      <c r="V378" s="1">
        <v>88.93</v>
      </c>
      <c r="W378" s="1">
        <v>84.21</v>
      </c>
      <c r="X378" s="9">
        <f t="shared" si="391"/>
        <v>4.7200000000000131</v>
      </c>
      <c r="Y378" s="14">
        <v>169</v>
      </c>
      <c r="Z378" s="1">
        <v>81.66</v>
      </c>
      <c r="AA378" s="1">
        <v>87.36</v>
      </c>
      <c r="AB378" s="72">
        <f t="shared" si="392"/>
        <v>-5.7000000000000028</v>
      </c>
      <c r="AC378" s="36"/>
    </row>
    <row r="379" spans="1:29" ht="15.75" x14ac:dyDescent="0.25">
      <c r="A379" s="53">
        <v>405043</v>
      </c>
      <c r="B379" s="89" t="s">
        <v>2520</v>
      </c>
      <c r="C379" s="53" t="s">
        <v>827</v>
      </c>
      <c r="D379" s="49" t="s">
        <v>2498</v>
      </c>
      <c r="E379" s="34" t="str">
        <f>M378</f>
        <v>Achieving School</v>
      </c>
      <c r="F379" s="65" t="s">
        <v>2484</v>
      </c>
      <c r="G379" s="62"/>
      <c r="H379" s="13" t="str">
        <f>IF(V380&gt;94,"Met",IF(X380="--","n/a",IF(X380&gt;=0,"Met","Did Not Meet")))</f>
        <v>Did Not Meet</v>
      </c>
      <c r="I379" s="13" t="str">
        <f>IF(V381&gt;94,"Met",IF(X381="--","n/a",IF(X381&gt;=0,"Met","Did Not Meet")))</f>
        <v>Did Not Meet</v>
      </c>
      <c r="K379" s="13" t="str">
        <f>IF(Z380&gt;94,"Met",IF(AB380="--","n/a",IF(AB380&gt;=0,"Met","Did Not Meet")))</f>
        <v>Did Not Meet</v>
      </c>
      <c r="L379" s="13" t="str">
        <f>IF(Z381&gt;94,"Met",IF(AB381="--","n/a",IF(AB381&gt;=0,"Met","Did Not Meet")))</f>
        <v>Did Not Meet</v>
      </c>
      <c r="M379" s="1" t="s">
        <v>4</v>
      </c>
      <c r="N379" s="14" t="s">
        <v>2501</v>
      </c>
      <c r="O379" s="5"/>
      <c r="P379" s="44" t="str">
        <f t="shared" ref="P379" si="463">IF(K380="Yes",IF(L380="Yes","Yes","No"),"No")</f>
        <v>No</v>
      </c>
      <c r="Q379" s="94" t="s">
        <v>2759</v>
      </c>
      <c r="R379" s="5" t="s">
        <v>1</v>
      </c>
      <c r="S379" s="1" t="s">
        <v>2</v>
      </c>
      <c r="T379" s="1" t="s">
        <v>7</v>
      </c>
      <c r="U379" s="5">
        <v>213</v>
      </c>
      <c r="V379" s="1">
        <v>87.79</v>
      </c>
      <c r="W379" s="1">
        <v>81.47</v>
      </c>
      <c r="X379" s="9">
        <f t="shared" si="391"/>
        <v>6.3200000000000074</v>
      </c>
      <c r="Y379" s="14">
        <v>135</v>
      </c>
      <c r="Z379" s="1">
        <v>80</v>
      </c>
      <c r="AA379" s="1">
        <v>85.13</v>
      </c>
      <c r="AB379" s="72">
        <f t="shared" si="392"/>
        <v>-5.1299999999999955</v>
      </c>
      <c r="AC379" s="53"/>
    </row>
    <row r="380" spans="1:29" ht="15" customHeight="1" x14ac:dyDescent="0.25">
      <c r="A380" s="53">
        <v>405043</v>
      </c>
      <c r="B380" s="89" t="s">
        <v>2520</v>
      </c>
      <c r="C380" s="53" t="s">
        <v>827</v>
      </c>
      <c r="D380" s="49" t="s">
        <v>2499</v>
      </c>
      <c r="E380" s="35" t="str">
        <f>VLOOKUP('2012 Accountability Database'!$A378,'2011 AYP'!A$2:B$1072,2)</f>
        <v xml:space="preserve"> MS (Met Standards)</v>
      </c>
      <c r="F380" s="66"/>
      <c r="G380" s="63" t="s">
        <v>2485</v>
      </c>
      <c r="H380" s="60" t="str">
        <f t="shared" ref="H380:I380" si="464">IF(H378="Met","Yes",IF(H379="Met","Yes","No"))</f>
        <v>Yes</v>
      </c>
      <c r="I380" s="60" t="str">
        <f t="shared" si="464"/>
        <v>Yes</v>
      </c>
      <c r="J380" s="42"/>
      <c r="K380" s="60" t="str">
        <f t="shared" ref="K380:L380" si="465">IF(K378="Met","Yes",IF(K379="Met","Yes","No"))</f>
        <v>No</v>
      </c>
      <c r="L380" s="60" t="str">
        <f t="shared" si="465"/>
        <v>No</v>
      </c>
      <c r="M380" s="1" t="s">
        <v>4</v>
      </c>
      <c r="N380" s="14" t="s">
        <v>2503</v>
      </c>
      <c r="O380" s="5"/>
      <c r="P380" s="44" t="str">
        <f t="shared" ref="P380" si="466">IF(H384="Yes",IF(I384="Yes","Yes","No"),"No")</f>
        <v>Yes</v>
      </c>
      <c r="Q380" s="108" t="s">
        <v>2758</v>
      </c>
      <c r="R380" s="5" t="s">
        <v>1</v>
      </c>
      <c r="S380" s="1" t="s">
        <v>5</v>
      </c>
      <c r="T380" s="1" t="s">
        <v>3</v>
      </c>
      <c r="U380" s="5">
        <v>722</v>
      </c>
      <c r="V380" s="1">
        <v>83.24</v>
      </c>
      <c r="W380" s="1">
        <v>84.21</v>
      </c>
      <c r="X380" s="6">
        <f t="shared" si="391"/>
        <v>-0.96999999999999886</v>
      </c>
      <c r="Y380" s="14">
        <v>454</v>
      </c>
      <c r="Z380" s="1">
        <v>85.68</v>
      </c>
      <c r="AA380" s="1">
        <v>87.36</v>
      </c>
      <c r="AB380" s="72">
        <f t="shared" si="392"/>
        <v>-1.6799999999999926</v>
      </c>
      <c r="AC380" s="53"/>
    </row>
    <row r="381" spans="1:29" x14ac:dyDescent="0.25">
      <c r="A381" s="53">
        <v>405043</v>
      </c>
      <c r="B381" s="89" t="s">
        <v>2520</v>
      </c>
      <c r="C381" s="53" t="s">
        <v>827</v>
      </c>
      <c r="D381" s="49" t="s">
        <v>2507</v>
      </c>
      <c r="E381" s="47">
        <f>VLOOKUP('2012 Accountability Database'!A378,Dems1112!$A$2:$G$1082,3)</f>
        <v>0.51</v>
      </c>
      <c r="F381" s="66"/>
      <c r="G381" s="52"/>
      <c r="M381" s="1" t="s">
        <v>4</v>
      </c>
      <c r="N381" s="14" t="s">
        <v>2504</v>
      </c>
      <c r="O381" s="5"/>
      <c r="P381" s="44" t="str">
        <f t="shared" ref="P381" si="467">IF(K384="Yes",IF(L384="Yes","Yes","No"),"No")</f>
        <v>No</v>
      </c>
      <c r="Q381" s="108"/>
      <c r="R381" s="5" t="s">
        <v>1</v>
      </c>
      <c r="S381" s="1" t="s">
        <v>5</v>
      </c>
      <c r="T381" s="1" t="s">
        <v>7</v>
      </c>
      <c r="U381" s="5">
        <v>580</v>
      </c>
      <c r="V381" s="1">
        <v>81.03</v>
      </c>
      <c r="W381" s="1">
        <v>81.47</v>
      </c>
      <c r="X381" s="6">
        <f t="shared" si="391"/>
        <v>-0.43999999999999773</v>
      </c>
      <c r="Y381" s="14">
        <v>363</v>
      </c>
      <c r="Z381" s="1">
        <v>84.02</v>
      </c>
      <c r="AA381" s="1">
        <v>85.13</v>
      </c>
      <c r="AB381" s="72">
        <f t="shared" si="392"/>
        <v>-1.1099999999999994</v>
      </c>
      <c r="AC381" s="53"/>
    </row>
    <row r="382" spans="1:29" x14ac:dyDescent="0.25">
      <c r="A382" s="53">
        <v>405043</v>
      </c>
      <c r="B382" s="89" t="s">
        <v>2520</v>
      </c>
      <c r="C382" s="53" t="s">
        <v>827</v>
      </c>
      <c r="D382" s="50" t="s">
        <v>2508</v>
      </c>
      <c r="E382" s="47">
        <f>VLOOKUP('2012 Accountability Database'!A378,Dems1112!$A$2:$G$1082,4)</f>
        <v>0.75</v>
      </c>
      <c r="F382" s="65" t="s">
        <v>2486</v>
      </c>
      <c r="G382" s="62"/>
      <c r="H382" s="13" t="str">
        <f>IF(V382&gt;94,"Met",IF(X382="--","n/a",IF(X382&gt;=0,"Met","Did Not Meet")))</f>
        <v>Met</v>
      </c>
      <c r="I382" s="13" t="str">
        <f>IF(V383&gt;94,"Met",IF(X383="--","n/a",IF(X383&gt;=0,"Met","Did Not Meet")))</f>
        <v>Met</v>
      </c>
      <c r="J382" s="13"/>
      <c r="K382" s="13" t="str">
        <f>IF(Z382&gt;94,"Met",IF(AB382="--","n/a",IF(AB382&gt;=0,"Met","Did Not Meet")))</f>
        <v>Did Not Meet</v>
      </c>
      <c r="L382" s="13" t="str">
        <f>IF(Z383&gt;94,"Met",IF(AB383="--","n/a",IF(AB383&gt;=0,"Met","Did Not Meet")))</f>
        <v>Did Not Meet</v>
      </c>
      <c r="M382" s="1" t="s">
        <v>4</v>
      </c>
      <c r="N382" s="68" t="s">
        <v>2497</v>
      </c>
      <c r="O382" s="35"/>
      <c r="P382" s="44"/>
      <c r="Q382" s="108"/>
      <c r="R382" s="5" t="s">
        <v>6</v>
      </c>
      <c r="S382" s="1" t="s">
        <v>2</v>
      </c>
      <c r="T382" s="1" t="s">
        <v>3</v>
      </c>
      <c r="U382" s="5">
        <v>263</v>
      </c>
      <c r="V382" s="1">
        <v>85.93</v>
      </c>
      <c r="W382" s="1">
        <v>82.67</v>
      </c>
      <c r="X382" s="9">
        <f t="shared" si="391"/>
        <v>3.2600000000000051</v>
      </c>
      <c r="Y382" s="14">
        <v>169</v>
      </c>
      <c r="Z382" s="1">
        <v>50.89</v>
      </c>
      <c r="AA382" s="1">
        <v>66.73</v>
      </c>
      <c r="AB382" s="72">
        <f t="shared" si="392"/>
        <v>-15.840000000000003</v>
      </c>
      <c r="AC382" s="53"/>
    </row>
    <row r="383" spans="1:29" x14ac:dyDescent="0.25">
      <c r="A383" s="53">
        <v>405043</v>
      </c>
      <c r="B383" s="89" t="s">
        <v>2520</v>
      </c>
      <c r="C383" s="53" t="s">
        <v>827</v>
      </c>
      <c r="D383" s="50" t="s">
        <v>974</v>
      </c>
      <c r="E383" s="47" t="str">
        <f>VLOOKUP('2012 Accountability Database'!A378,Dems1112!$A$2:$G$1082,5)</f>
        <v>K-5</v>
      </c>
      <c r="F383" s="65" t="s">
        <v>2487</v>
      </c>
      <c r="G383" s="62"/>
      <c r="H383" s="13" t="str">
        <f>IF(V384&gt;94,"Met",IF(X384="--","n/a",IF(X384&gt;=0,"Met","Did Not Meet")))</f>
        <v>Met</v>
      </c>
      <c r="I383" s="13" t="str">
        <f>IF(V385&gt;94,"Met",IF(X385="--","n/a",IF(X385&gt;=0,"Met","Did Not Meet")))</f>
        <v>Met</v>
      </c>
      <c r="J383" s="13"/>
      <c r="K383" s="13" t="str">
        <f>IF(Z384&gt;94,"Met",IF(AB384="--","n/a",IF(AB384&gt;=0,"Met","Did Not Meet")))</f>
        <v>Did Not Meet</v>
      </c>
      <c r="L383" s="13" t="str">
        <f>IF(Z385&gt;94,"Met",IF(AB385="--","n/a",IF(AB385&gt;=0,"Met","Did Not Meet")))</f>
        <v>Did Not Meet</v>
      </c>
      <c r="M383" s="1" t="s">
        <v>4</v>
      </c>
      <c r="N383" s="14"/>
      <c r="O383" s="35" t="s">
        <v>2506</v>
      </c>
      <c r="P383" s="83" t="str">
        <f t="shared" ref="P383" si="468">IF(P378="No"," ", IF(P380="No"," ",IF(P379="No", " ",IF(P381="No"," ","X"))))</f>
        <v xml:space="preserve"> </v>
      </c>
      <c r="Q383" s="108"/>
      <c r="R383" s="5" t="s">
        <v>6</v>
      </c>
      <c r="S383" s="1" t="s">
        <v>2</v>
      </c>
      <c r="T383" s="1" t="s">
        <v>7</v>
      </c>
      <c r="U383" s="5">
        <v>214</v>
      </c>
      <c r="V383" s="1">
        <v>84.11</v>
      </c>
      <c r="W383" s="1">
        <v>79.52</v>
      </c>
      <c r="X383" s="9">
        <f t="shared" si="391"/>
        <v>4.5900000000000034</v>
      </c>
      <c r="Y383" s="14">
        <v>135</v>
      </c>
      <c r="Z383" s="1">
        <v>50.37</v>
      </c>
      <c r="AA383" s="1">
        <v>64.81</v>
      </c>
      <c r="AB383" s="72">
        <f t="shared" si="392"/>
        <v>-14.440000000000005</v>
      </c>
      <c r="AC383" s="53"/>
    </row>
    <row r="384" spans="1:29" ht="15.75" x14ac:dyDescent="0.25">
      <c r="A384" s="53">
        <v>405043</v>
      </c>
      <c r="B384" s="89" t="s">
        <v>2520</v>
      </c>
      <c r="C384" s="53" t="s">
        <v>827</v>
      </c>
      <c r="D384" s="50" t="s">
        <v>975</v>
      </c>
      <c r="E384" s="48" t="str">
        <f>VLOOKUP('2012 Accountability Database'!A378,Dems1112!$A$2:$G$1082,6)</f>
        <v>1 (Northwest AR)</v>
      </c>
      <c r="F384" s="66"/>
      <c r="G384" s="63" t="s">
        <v>2488</v>
      </c>
      <c r="H384" s="61" t="str">
        <f t="shared" ref="H384:I384" si="469">IF(H382="Met","Yes",IF(H383="Met","Yes","No"))</f>
        <v>Yes</v>
      </c>
      <c r="I384" s="61" t="str">
        <f t="shared" si="469"/>
        <v>Yes</v>
      </c>
      <c r="J384" s="55"/>
      <c r="K384" s="61" t="str">
        <f t="shared" ref="K384:L384" si="470">IF(K382="Met","Yes",IF(K383="Met","Yes","No"))</f>
        <v>No</v>
      </c>
      <c r="L384" s="61" t="str">
        <f t="shared" si="470"/>
        <v>No</v>
      </c>
      <c r="M384" s="1" t="s">
        <v>4</v>
      </c>
      <c r="N384" s="14"/>
      <c r="O384" s="35" t="s">
        <v>2505</v>
      </c>
      <c r="P384" s="83" t="str">
        <f t="shared" ref="P384" si="471">IF(P383="X"," ",IF(P385="X"," ","X"))</f>
        <v>X</v>
      </c>
      <c r="Q384" s="94" t="s">
        <v>2759</v>
      </c>
      <c r="R384" s="5" t="s">
        <v>6</v>
      </c>
      <c r="S384" s="1" t="s">
        <v>5</v>
      </c>
      <c r="T384" s="1" t="s">
        <v>3</v>
      </c>
      <c r="U384" s="5">
        <v>723</v>
      </c>
      <c r="V384" s="1">
        <v>84.37</v>
      </c>
      <c r="W384" s="1">
        <v>82.67</v>
      </c>
      <c r="X384" s="9">
        <f t="shared" si="391"/>
        <v>1.7000000000000028</v>
      </c>
      <c r="Y384" s="14">
        <v>457</v>
      </c>
      <c r="Z384" s="1">
        <v>60.39</v>
      </c>
      <c r="AA384" s="1">
        <v>66.73</v>
      </c>
      <c r="AB384" s="72">
        <f t="shared" si="392"/>
        <v>-6.3400000000000034</v>
      </c>
      <c r="AC384" s="53"/>
    </row>
    <row r="385" spans="1:29" x14ac:dyDescent="0.25">
      <c r="A385" s="54">
        <v>405043</v>
      </c>
      <c r="B385" s="90" t="s">
        <v>2520</v>
      </c>
      <c r="C385" s="54" t="s">
        <v>827</v>
      </c>
      <c r="D385" s="4"/>
      <c r="E385" s="4"/>
      <c r="F385" s="67"/>
      <c r="G385" s="64"/>
      <c r="H385" s="43"/>
      <c r="I385" s="43"/>
      <c r="J385" s="43"/>
      <c r="K385" s="43"/>
      <c r="L385" s="43"/>
      <c r="M385" s="4" t="s">
        <v>4</v>
      </c>
      <c r="N385" s="15"/>
      <c r="O385" s="38" t="s">
        <v>2482</v>
      </c>
      <c r="P385" s="84" t="str">
        <f>IF(E379="Achieving School"," ","X")</f>
        <v xml:space="preserve"> </v>
      </c>
      <c r="Q385" s="91"/>
      <c r="R385" s="4" t="s">
        <v>6</v>
      </c>
      <c r="S385" s="4" t="s">
        <v>5</v>
      </c>
      <c r="T385" s="4" t="s">
        <v>7</v>
      </c>
      <c r="U385" s="4">
        <v>581</v>
      </c>
      <c r="V385" s="4">
        <v>81.93</v>
      </c>
      <c r="W385" s="4">
        <v>79.52</v>
      </c>
      <c r="X385" s="10">
        <f t="shared" si="391"/>
        <v>2.4100000000000108</v>
      </c>
      <c r="Y385" s="15">
        <v>366</v>
      </c>
      <c r="Z385" s="4">
        <v>59.02</v>
      </c>
      <c r="AA385" s="4">
        <v>64.81</v>
      </c>
      <c r="AB385" s="73">
        <f t="shared" si="392"/>
        <v>-5.7899999999999991</v>
      </c>
      <c r="AC385" s="54"/>
    </row>
    <row r="386" spans="1:29" x14ac:dyDescent="0.25">
      <c r="A386" s="1">
        <v>405044</v>
      </c>
      <c r="B386" s="87" t="s">
        <v>2520</v>
      </c>
      <c r="C386" s="55" t="s">
        <v>828</v>
      </c>
      <c r="E386" s="42"/>
      <c r="F386" s="65" t="s">
        <v>2483</v>
      </c>
      <c r="G386" s="62"/>
      <c r="H386" s="37" t="str">
        <f>IF(V386&gt;94,"Met",IF(X386="--","n/a",IF(X386&gt;=0,"Met","Did Not Meet")))</f>
        <v>Met</v>
      </c>
      <c r="I386" s="37" t="str">
        <f>IF(V387&gt;94,"Met",IF(X387="--","n/a",IF(X387&gt;=0,"Met","Did Not Meet")))</f>
        <v>Met</v>
      </c>
      <c r="K386" s="13" t="str">
        <f>IF(Z386&gt;94,"Met",IF(AB386="--","n/a",IF(AB386&gt;=0,"Met","Did Not Meet")))</f>
        <v>Met</v>
      </c>
      <c r="L386" s="13" t="str">
        <f>IF(Z387&gt;94,"Met",IF(AB387="--","n/a",IF(AB387&gt;=0,"Met","Did Not Meet")))</f>
        <v>Met</v>
      </c>
      <c r="M386" s="1" t="s">
        <v>4</v>
      </c>
      <c r="N386" s="14" t="s">
        <v>2502</v>
      </c>
      <c r="O386" s="5"/>
      <c r="P386" s="44" t="str">
        <f t="shared" ref="P386" si="472">IF(H388="Yes",IF(I388="Yes","Yes","No"),"No")</f>
        <v>Yes</v>
      </c>
      <c r="Q386" s="93"/>
      <c r="R386" s="5" t="s">
        <v>1</v>
      </c>
      <c r="S386" s="1" t="s">
        <v>2</v>
      </c>
      <c r="T386" s="1" t="s">
        <v>3</v>
      </c>
      <c r="U386" s="5">
        <v>209</v>
      </c>
      <c r="V386" s="1">
        <v>87.08</v>
      </c>
      <c r="W386" s="1">
        <v>75.31</v>
      </c>
      <c r="X386" s="9">
        <f t="shared" ref="X386:X449" si="473">V386-W386</f>
        <v>11.769999999999996</v>
      </c>
      <c r="Y386" s="14">
        <v>123</v>
      </c>
      <c r="Z386" s="1">
        <v>88.62</v>
      </c>
      <c r="AA386" s="1">
        <v>81.5</v>
      </c>
      <c r="AB386" s="71">
        <f t="shared" ref="AB386:AB405" si="474">Z386-AA386</f>
        <v>7.1200000000000045</v>
      </c>
      <c r="AC386" s="36"/>
    </row>
    <row r="387" spans="1:29" ht="15.75" x14ac:dyDescent="0.25">
      <c r="A387" s="53">
        <v>405044</v>
      </c>
      <c r="B387" s="89" t="s">
        <v>2520</v>
      </c>
      <c r="C387" s="53" t="s">
        <v>828</v>
      </c>
      <c r="D387" s="49" t="s">
        <v>2498</v>
      </c>
      <c r="E387" s="34" t="str">
        <f>M386</f>
        <v>Achieving School</v>
      </c>
      <c r="F387" s="65" t="s">
        <v>2484</v>
      </c>
      <c r="G387" s="62"/>
      <c r="H387" s="13" t="str">
        <f>IF(V388&gt;94,"Met",IF(X388="--","n/a",IF(X388&gt;=0,"Met","Did Not Meet")))</f>
        <v>Met</v>
      </c>
      <c r="I387" s="13" t="str">
        <f>IF(V389&gt;94,"Met",IF(X389="--","n/a",IF(X389&gt;=0,"Met","Did Not Meet")))</f>
        <v>Met</v>
      </c>
      <c r="K387" s="13" t="str">
        <f>IF(Z388&gt;94,"Met",IF(AB388="--","n/a",IF(AB388&gt;=0,"Met","Did Not Meet")))</f>
        <v>Did Not Meet</v>
      </c>
      <c r="L387" s="13" t="str">
        <f>IF(Z389&gt;94,"Met",IF(AB389="--","n/a",IF(AB389&gt;=0,"Met","Did Not Meet")))</f>
        <v>Did Not Meet</v>
      </c>
      <c r="M387" s="1" t="s">
        <v>4</v>
      </c>
      <c r="N387" s="14" t="s">
        <v>2501</v>
      </c>
      <c r="O387" s="5"/>
      <c r="P387" s="44" t="str">
        <f t="shared" ref="P387" si="475">IF(K388="Yes",IF(L388="Yes","Yes","No"),"No")</f>
        <v>Yes</v>
      </c>
      <c r="Q387" s="94" t="s">
        <v>2759</v>
      </c>
      <c r="R387" s="5" t="s">
        <v>1</v>
      </c>
      <c r="S387" s="1" t="s">
        <v>2</v>
      </c>
      <c r="T387" s="1" t="s">
        <v>7</v>
      </c>
      <c r="U387" s="5">
        <v>193</v>
      </c>
      <c r="V387" s="1">
        <v>86.53</v>
      </c>
      <c r="W387" s="1">
        <v>72.45</v>
      </c>
      <c r="X387" s="9">
        <f t="shared" si="473"/>
        <v>14.079999999999998</v>
      </c>
      <c r="Y387" s="14">
        <v>115</v>
      </c>
      <c r="Z387" s="1">
        <v>88.7</v>
      </c>
      <c r="AA387" s="1">
        <v>80.36</v>
      </c>
      <c r="AB387" s="71">
        <f t="shared" si="474"/>
        <v>8.3400000000000034</v>
      </c>
      <c r="AC387" s="53"/>
    </row>
    <row r="388" spans="1:29" ht="15" customHeight="1" x14ac:dyDescent="0.25">
      <c r="A388" s="53">
        <v>405044</v>
      </c>
      <c r="B388" s="89" t="s">
        <v>2520</v>
      </c>
      <c r="C388" s="53" t="s">
        <v>828</v>
      </c>
      <c r="D388" s="49" t="s">
        <v>2499</v>
      </c>
      <c r="E388" s="35" t="str">
        <f>VLOOKUP('2012 Accountability Database'!$A386,'2011 AYP'!A$2:B$1072,2)</f>
        <v xml:space="preserve"> MS (Met Standards)</v>
      </c>
      <c r="F388" s="66"/>
      <c r="G388" s="63" t="s">
        <v>2485</v>
      </c>
      <c r="H388" s="60" t="str">
        <f t="shared" ref="H388:I388" si="476">IF(H386="Met","Yes",IF(H387="Met","Yes","No"))</f>
        <v>Yes</v>
      </c>
      <c r="I388" s="60" t="str">
        <f t="shared" si="476"/>
        <v>Yes</v>
      </c>
      <c r="J388" s="42"/>
      <c r="K388" s="60" t="str">
        <f t="shared" ref="K388:L388" si="477">IF(K386="Met","Yes",IF(K387="Met","Yes","No"))</f>
        <v>Yes</v>
      </c>
      <c r="L388" s="60" t="str">
        <f t="shared" si="477"/>
        <v>Yes</v>
      </c>
      <c r="M388" s="1" t="s">
        <v>4</v>
      </c>
      <c r="N388" s="14" t="s">
        <v>2503</v>
      </c>
      <c r="O388" s="5"/>
      <c r="P388" s="44" t="str">
        <f t="shared" ref="P388" si="478">IF(H392="Yes",IF(I392="Yes","Yes","No"),"No")</f>
        <v>Yes</v>
      </c>
      <c r="Q388" s="108" t="s">
        <v>2758</v>
      </c>
      <c r="R388" s="5" t="s">
        <v>1</v>
      </c>
      <c r="S388" s="1" t="s">
        <v>5</v>
      </c>
      <c r="T388" s="1" t="s">
        <v>3</v>
      </c>
      <c r="U388" s="5">
        <v>610</v>
      </c>
      <c r="V388" s="1">
        <v>75.739999999999995</v>
      </c>
      <c r="W388" s="1">
        <v>75.31</v>
      </c>
      <c r="X388" s="9">
        <f t="shared" si="473"/>
        <v>0.42999999999999261</v>
      </c>
      <c r="Y388" s="14">
        <v>373</v>
      </c>
      <c r="Z388" s="1">
        <v>77.48</v>
      </c>
      <c r="AA388" s="1">
        <v>81.5</v>
      </c>
      <c r="AB388" s="72">
        <f t="shared" si="474"/>
        <v>-4.019999999999996</v>
      </c>
      <c r="AC388" s="53"/>
    </row>
    <row r="389" spans="1:29" x14ac:dyDescent="0.25">
      <c r="A389" s="53">
        <v>405044</v>
      </c>
      <c r="B389" s="89" t="s">
        <v>2520</v>
      </c>
      <c r="C389" s="53" t="s">
        <v>828</v>
      </c>
      <c r="D389" s="49" t="s">
        <v>2507</v>
      </c>
      <c r="E389" s="47">
        <f>VLOOKUP('2012 Accountability Database'!A386,Dems1112!$A$2:$G$1082,3)</f>
        <v>0.66</v>
      </c>
      <c r="F389" s="66"/>
      <c r="G389" s="52"/>
      <c r="M389" s="5" t="s">
        <v>4</v>
      </c>
      <c r="N389" s="14" t="s">
        <v>2504</v>
      </c>
      <c r="O389" s="5"/>
      <c r="P389" s="44" t="str">
        <f t="shared" ref="P389" si="479">IF(K392="Yes",IF(L392="Yes","Yes","No"),"No")</f>
        <v>Yes</v>
      </c>
      <c r="Q389" s="108"/>
      <c r="R389" s="5" t="s">
        <v>1</v>
      </c>
      <c r="S389" s="5" t="s">
        <v>5</v>
      </c>
      <c r="T389" s="5" t="s">
        <v>7</v>
      </c>
      <c r="U389" s="5">
        <v>548</v>
      </c>
      <c r="V389" s="5">
        <v>73.91</v>
      </c>
      <c r="W389" s="5">
        <v>72.45</v>
      </c>
      <c r="X389" s="11">
        <f t="shared" si="473"/>
        <v>1.4599999999999937</v>
      </c>
      <c r="Y389" s="14">
        <v>336</v>
      </c>
      <c r="Z389" s="5">
        <v>76.489999999999995</v>
      </c>
      <c r="AA389" s="5">
        <v>80.36</v>
      </c>
      <c r="AB389" s="72">
        <f t="shared" si="474"/>
        <v>-3.8700000000000045</v>
      </c>
      <c r="AC389" s="53"/>
    </row>
    <row r="390" spans="1:29" x14ac:dyDescent="0.25">
      <c r="A390" s="53">
        <v>405044</v>
      </c>
      <c r="B390" s="89" t="s">
        <v>2520</v>
      </c>
      <c r="C390" s="53" t="s">
        <v>828</v>
      </c>
      <c r="D390" s="50" t="s">
        <v>2508</v>
      </c>
      <c r="E390" s="47">
        <f>VLOOKUP('2012 Accountability Database'!A386,Dems1112!$A$2:$G$1082,4)</f>
        <v>0.82</v>
      </c>
      <c r="F390" s="65" t="s">
        <v>2486</v>
      </c>
      <c r="G390" s="62"/>
      <c r="H390" s="13" t="str">
        <f>IF(V390&gt;94,"Met",IF(X390="--","n/a",IF(X390&gt;=0,"Met","Did Not Meet")))</f>
        <v>Met</v>
      </c>
      <c r="I390" s="13" t="str">
        <f>IF(V391&gt;94,"Met",IF(X391="--","n/a",IF(X391&gt;=0,"Met","Did Not Meet")))</f>
        <v>Met</v>
      </c>
      <c r="J390" s="13"/>
      <c r="K390" s="13" t="str">
        <f>IF(Z390&gt;94,"Met",IF(AB390="--","n/a",IF(AB390&gt;=0,"Met","Did Not Meet")))</f>
        <v>Met</v>
      </c>
      <c r="L390" s="13" t="str">
        <f>IF(Z391&gt;94,"Met",IF(AB391="--","n/a",IF(AB391&gt;=0,"Met","Did Not Meet")))</f>
        <v>Met</v>
      </c>
      <c r="M390" s="1" t="s">
        <v>4</v>
      </c>
      <c r="N390" s="68" t="s">
        <v>2497</v>
      </c>
      <c r="O390" s="35"/>
      <c r="P390" s="44"/>
      <c r="Q390" s="108"/>
      <c r="R390" s="5" t="s">
        <v>6</v>
      </c>
      <c r="S390" s="1" t="s">
        <v>2</v>
      </c>
      <c r="T390" s="1" t="s">
        <v>3</v>
      </c>
      <c r="U390" s="5">
        <v>209</v>
      </c>
      <c r="V390" s="1">
        <v>86.12</v>
      </c>
      <c r="W390" s="1">
        <v>81.95</v>
      </c>
      <c r="X390" s="9">
        <f t="shared" si="473"/>
        <v>4.1700000000000017</v>
      </c>
      <c r="Y390" s="14">
        <v>123</v>
      </c>
      <c r="Z390" s="1">
        <v>68.290000000000006</v>
      </c>
      <c r="AA390" s="1">
        <v>60.94</v>
      </c>
      <c r="AB390" s="71">
        <f t="shared" si="474"/>
        <v>7.3500000000000085</v>
      </c>
      <c r="AC390" s="53"/>
    </row>
    <row r="391" spans="1:29" x14ac:dyDescent="0.25">
      <c r="A391" s="53">
        <v>405044</v>
      </c>
      <c r="B391" s="89" t="s">
        <v>2520</v>
      </c>
      <c r="C391" s="53" t="s">
        <v>828</v>
      </c>
      <c r="D391" s="50" t="s">
        <v>974</v>
      </c>
      <c r="E391" s="47" t="str">
        <f>VLOOKUP('2012 Accountability Database'!A386,Dems1112!$A$2:$G$1082,5)</f>
        <v>K-5</v>
      </c>
      <c r="F391" s="65" t="s">
        <v>2487</v>
      </c>
      <c r="G391" s="62"/>
      <c r="H391" s="13" t="str">
        <f>IF(V392&gt;94,"Met",IF(X392="--","n/a",IF(X392&gt;=0,"Met","Did Not Meet")))</f>
        <v>Did Not Meet</v>
      </c>
      <c r="I391" s="13" t="str">
        <f>IF(V393&gt;94,"Met",IF(X393="--","n/a",IF(X393&gt;=0,"Met","Did Not Meet")))</f>
        <v>Did Not Meet</v>
      </c>
      <c r="J391" s="13"/>
      <c r="K391" s="13" t="str">
        <f>IF(Z392&gt;94,"Met",IF(AB392="--","n/a",IF(AB392&gt;=0,"Met","Did Not Meet")))</f>
        <v>Met</v>
      </c>
      <c r="L391" s="13" t="str">
        <f>IF(Z393&gt;94,"Met",IF(AB393="--","n/a",IF(AB393&gt;=0,"Met","Did Not Meet")))</f>
        <v>Met</v>
      </c>
      <c r="M391" s="1" t="s">
        <v>4</v>
      </c>
      <c r="N391" s="14"/>
      <c r="O391" s="35" t="s">
        <v>2506</v>
      </c>
      <c r="P391" s="83" t="str">
        <f t="shared" ref="P391" si="480">IF(P386="No"," ", IF(P388="No"," ",IF(P387="No", " ",IF(P389="No"," ","X"))))</f>
        <v>X</v>
      </c>
      <c r="Q391" s="108"/>
      <c r="R391" s="5" t="s">
        <v>6</v>
      </c>
      <c r="S391" s="1" t="s">
        <v>2</v>
      </c>
      <c r="T391" s="1" t="s">
        <v>7</v>
      </c>
      <c r="U391" s="5">
        <v>193</v>
      </c>
      <c r="V391" s="1">
        <v>85.49</v>
      </c>
      <c r="W391" s="1">
        <v>80.92</v>
      </c>
      <c r="X391" s="9">
        <f t="shared" si="473"/>
        <v>4.5699999999999932</v>
      </c>
      <c r="Y391" s="14">
        <v>115</v>
      </c>
      <c r="Z391" s="1">
        <v>67.83</v>
      </c>
      <c r="AA391" s="1">
        <v>57.41</v>
      </c>
      <c r="AB391" s="71">
        <f t="shared" si="474"/>
        <v>10.420000000000002</v>
      </c>
      <c r="AC391" s="53"/>
    </row>
    <row r="392" spans="1:29" ht="15.75" x14ac:dyDescent="0.25">
      <c r="A392" s="53">
        <v>405044</v>
      </c>
      <c r="B392" s="89" t="s">
        <v>2520</v>
      </c>
      <c r="C392" s="53" t="s">
        <v>828</v>
      </c>
      <c r="D392" s="50" t="s">
        <v>975</v>
      </c>
      <c r="E392" s="48" t="str">
        <f>VLOOKUP('2012 Accountability Database'!A386,Dems1112!$A$2:$G$1082,6)</f>
        <v>1 (Northwest AR)</v>
      </c>
      <c r="F392" s="66"/>
      <c r="G392" s="63" t="s">
        <v>2488</v>
      </c>
      <c r="H392" s="61" t="str">
        <f t="shared" ref="H392:I392" si="481">IF(H390="Met","Yes",IF(H391="Met","Yes","No"))</f>
        <v>Yes</v>
      </c>
      <c r="I392" s="61" t="str">
        <f t="shared" si="481"/>
        <v>Yes</v>
      </c>
      <c r="J392" s="55"/>
      <c r="K392" s="61" t="str">
        <f t="shared" ref="K392:L392" si="482">IF(K390="Met","Yes",IF(K391="Met","Yes","No"))</f>
        <v>Yes</v>
      </c>
      <c r="L392" s="61" t="str">
        <f t="shared" si="482"/>
        <v>Yes</v>
      </c>
      <c r="M392" s="1" t="s">
        <v>4</v>
      </c>
      <c r="N392" s="14"/>
      <c r="O392" s="35" t="s">
        <v>2505</v>
      </c>
      <c r="P392" s="83" t="str">
        <f t="shared" ref="P392" si="483">IF(P391="X"," ",IF(P393="X"," ","X"))</f>
        <v xml:space="preserve"> </v>
      </c>
      <c r="Q392" s="94" t="s">
        <v>2759</v>
      </c>
      <c r="R392" s="5" t="s">
        <v>6</v>
      </c>
      <c r="S392" s="1" t="s">
        <v>5</v>
      </c>
      <c r="T392" s="1" t="s">
        <v>3</v>
      </c>
      <c r="U392" s="5">
        <v>610</v>
      </c>
      <c r="V392" s="1">
        <v>81.48</v>
      </c>
      <c r="W392" s="1">
        <v>81.95</v>
      </c>
      <c r="X392" s="6">
        <f t="shared" si="473"/>
        <v>-0.46999999999999886</v>
      </c>
      <c r="Y392" s="14">
        <v>376</v>
      </c>
      <c r="Z392" s="1">
        <v>61.97</v>
      </c>
      <c r="AA392" s="1">
        <v>60.94</v>
      </c>
      <c r="AB392" s="71">
        <f t="shared" si="474"/>
        <v>1.0300000000000011</v>
      </c>
      <c r="AC392" s="53"/>
    </row>
    <row r="393" spans="1:29" x14ac:dyDescent="0.25">
      <c r="A393" s="54">
        <v>405044</v>
      </c>
      <c r="B393" s="90" t="s">
        <v>2520</v>
      </c>
      <c r="C393" s="54" t="s">
        <v>828</v>
      </c>
      <c r="D393" s="4"/>
      <c r="E393" s="4"/>
      <c r="F393" s="67"/>
      <c r="G393" s="64"/>
      <c r="H393" s="43"/>
      <c r="I393" s="43"/>
      <c r="J393" s="43"/>
      <c r="K393" s="43"/>
      <c r="L393" s="43"/>
      <c r="M393" s="4" t="s">
        <v>4</v>
      </c>
      <c r="N393" s="15"/>
      <c r="O393" s="38" t="s">
        <v>2482</v>
      </c>
      <c r="P393" s="84" t="str">
        <f>IF(E387="Achieving School"," ","X")</f>
        <v xml:space="preserve"> </v>
      </c>
      <c r="Q393" s="91"/>
      <c r="R393" s="4" t="s">
        <v>6</v>
      </c>
      <c r="S393" s="4" t="s">
        <v>5</v>
      </c>
      <c r="T393" s="4" t="s">
        <v>7</v>
      </c>
      <c r="U393" s="4">
        <v>548</v>
      </c>
      <c r="V393" s="4">
        <v>80.47</v>
      </c>
      <c r="W393" s="4">
        <v>80.92</v>
      </c>
      <c r="X393" s="7">
        <f t="shared" si="473"/>
        <v>-0.45000000000000284</v>
      </c>
      <c r="Y393" s="15">
        <v>339</v>
      </c>
      <c r="Z393" s="4">
        <v>60.18</v>
      </c>
      <c r="AA393" s="4">
        <v>57.41</v>
      </c>
      <c r="AB393" s="74">
        <f t="shared" si="474"/>
        <v>2.7700000000000031</v>
      </c>
      <c r="AC393" s="54"/>
    </row>
    <row r="394" spans="1:29" x14ac:dyDescent="0.25">
      <c r="A394" s="1">
        <v>405045</v>
      </c>
      <c r="B394" s="87" t="s">
        <v>2520</v>
      </c>
      <c r="C394" s="55" t="s">
        <v>829</v>
      </c>
      <c r="E394" s="42"/>
      <c r="F394" s="65" t="s">
        <v>2483</v>
      </c>
      <c r="G394" s="62"/>
      <c r="H394" s="37" t="str">
        <f>IF(V394&gt;94,"Met",IF(X394="--","n/a",IF(X394&gt;=0,"Met","Did Not Meet")))</f>
        <v>Did Not Meet</v>
      </c>
      <c r="I394" s="37" t="str">
        <f>IF(V395&gt;94,"Met",IF(X395="--","n/a",IF(X395&gt;=0,"Met","Did Not Meet")))</f>
        <v>Did Not Meet</v>
      </c>
      <c r="K394" s="13" t="str">
        <f>IF(Z394&gt;94,"Met",IF(AB394="--","n/a",IF(AB394&gt;=0,"Met","Did Not Meet")))</f>
        <v>Met</v>
      </c>
      <c r="L394" s="13" t="str">
        <f>IF(Z395&gt;94,"Met",IF(AB395="--","n/a",IF(AB395&gt;=0,"Met","Did Not Meet")))</f>
        <v>Met</v>
      </c>
      <c r="M394" s="5" t="s">
        <v>9</v>
      </c>
      <c r="N394" s="14" t="s">
        <v>2502</v>
      </c>
      <c r="O394" s="5"/>
      <c r="P394" s="44" t="str">
        <f t="shared" ref="P394" si="484">IF(H396="Yes",IF(I396="Yes","Yes","No"),"No")</f>
        <v>No</v>
      </c>
      <c r="Q394" s="93"/>
      <c r="R394" s="5" t="s">
        <v>1</v>
      </c>
      <c r="S394" s="5" t="s">
        <v>2</v>
      </c>
      <c r="T394" s="5" t="s">
        <v>3</v>
      </c>
      <c r="U394" s="5">
        <v>851</v>
      </c>
      <c r="V394" s="5">
        <v>89.31</v>
      </c>
      <c r="W394" s="5">
        <v>89.43</v>
      </c>
      <c r="X394" s="8">
        <f t="shared" si="473"/>
        <v>-0.12000000000000455</v>
      </c>
      <c r="Y394" s="14">
        <v>804</v>
      </c>
      <c r="Z394" s="5">
        <v>91.17</v>
      </c>
      <c r="AA394" s="5">
        <v>90.16</v>
      </c>
      <c r="AB394" s="71">
        <f t="shared" si="474"/>
        <v>1.0100000000000051</v>
      </c>
      <c r="AC394" s="36"/>
    </row>
    <row r="395" spans="1:29" ht="15.75" x14ac:dyDescent="0.25">
      <c r="A395" s="53">
        <v>405045</v>
      </c>
      <c r="B395" s="89" t="s">
        <v>2520</v>
      </c>
      <c r="C395" s="53" t="s">
        <v>829</v>
      </c>
      <c r="D395" s="49" t="s">
        <v>2498</v>
      </c>
      <c r="E395" s="34" t="str">
        <f>M394</f>
        <v>Needs Improvement School</v>
      </c>
      <c r="F395" s="65" t="s">
        <v>2484</v>
      </c>
      <c r="G395" s="62"/>
      <c r="H395" s="13" t="str">
        <f>IF(V396&gt;94,"Met",IF(X396="--","n/a",IF(X396&gt;=0,"Met","Did Not Meet")))</f>
        <v>Did Not Meet</v>
      </c>
      <c r="I395" s="13" t="str">
        <f>IF(V397&gt;94,"Met",IF(X397="--","n/a",IF(X397&gt;=0,"Met","Did Not Meet")))</f>
        <v>Did Not Meet</v>
      </c>
      <c r="K395" s="13" t="str">
        <f>IF(Z396&gt;94,"Met",IF(AB396="--","n/a",IF(AB396&gt;=0,"Met","Did Not Meet")))</f>
        <v>Did Not Meet</v>
      </c>
      <c r="L395" s="13" t="str">
        <f>IF(Z397&gt;94,"Met",IF(AB397="--","n/a",IF(AB397&gt;=0,"Met","Did Not Meet")))</f>
        <v>Did Not Meet</v>
      </c>
      <c r="M395" s="1" t="s">
        <v>9</v>
      </c>
      <c r="N395" s="14" t="s">
        <v>2501</v>
      </c>
      <c r="O395" s="5"/>
      <c r="P395" s="44" t="str">
        <f t="shared" ref="P395" si="485">IF(K396="Yes",IF(L396="Yes","Yes","No"),"No")</f>
        <v>Yes</v>
      </c>
      <c r="Q395" s="94" t="s">
        <v>2759</v>
      </c>
      <c r="R395" s="5" t="s">
        <v>1</v>
      </c>
      <c r="S395" s="1" t="s">
        <v>2</v>
      </c>
      <c r="T395" s="1" t="s">
        <v>7</v>
      </c>
      <c r="U395" s="5">
        <v>520</v>
      </c>
      <c r="V395" s="1">
        <v>83.27</v>
      </c>
      <c r="W395" s="1">
        <v>83.3</v>
      </c>
      <c r="X395" s="6">
        <f t="shared" si="473"/>
        <v>-3.0000000000001137E-2</v>
      </c>
      <c r="Y395" s="14">
        <v>485</v>
      </c>
      <c r="Z395" s="1">
        <v>87.01</v>
      </c>
      <c r="AA395" s="1">
        <v>85.34</v>
      </c>
      <c r="AB395" s="71">
        <f t="shared" si="474"/>
        <v>1.6700000000000017</v>
      </c>
      <c r="AC395" s="53"/>
    </row>
    <row r="396" spans="1:29" ht="15" customHeight="1" x14ac:dyDescent="0.25">
      <c r="A396" s="53">
        <v>405045</v>
      </c>
      <c r="B396" s="89" t="s">
        <v>2520</v>
      </c>
      <c r="C396" s="53" t="s">
        <v>829</v>
      </c>
      <c r="D396" s="49" t="s">
        <v>2499</v>
      </c>
      <c r="E396" s="35" t="str">
        <f>VLOOKUP('2012 Accountability Database'!$A394,'2011 AYP'!A$2:B$1072,2)</f>
        <v>SI_6 (School Improvement Year 6)</v>
      </c>
      <c r="F396" s="66"/>
      <c r="G396" s="63" t="s">
        <v>2485</v>
      </c>
      <c r="H396" s="60" t="str">
        <f t="shared" ref="H396:I396" si="486">IF(H394="Met","Yes",IF(H395="Met","Yes","No"))</f>
        <v>No</v>
      </c>
      <c r="I396" s="60" t="str">
        <f t="shared" si="486"/>
        <v>No</v>
      </c>
      <c r="J396" s="42"/>
      <c r="K396" s="60" t="str">
        <f t="shared" ref="K396:L396" si="487">IF(K394="Met","Yes",IF(K395="Met","Yes","No"))</f>
        <v>Yes</v>
      </c>
      <c r="L396" s="60" t="str">
        <f t="shared" si="487"/>
        <v>Yes</v>
      </c>
      <c r="M396" s="1" t="s">
        <v>9</v>
      </c>
      <c r="N396" s="14" t="s">
        <v>2503</v>
      </c>
      <c r="O396" s="5"/>
      <c r="P396" s="44" t="str">
        <f t="shared" ref="P396" si="488">IF(H400="Yes",IF(I400="Yes","Yes","No"),"No")</f>
        <v>No</v>
      </c>
      <c r="Q396" s="108" t="s">
        <v>2758</v>
      </c>
      <c r="R396" s="5" t="s">
        <v>1</v>
      </c>
      <c r="S396" s="1" t="s">
        <v>5</v>
      </c>
      <c r="T396" s="1" t="s">
        <v>3</v>
      </c>
      <c r="U396" s="5">
        <v>2544</v>
      </c>
      <c r="V396" s="1">
        <v>87.93</v>
      </c>
      <c r="W396" s="1">
        <v>89.43</v>
      </c>
      <c r="X396" s="6">
        <f t="shared" si="473"/>
        <v>-1.5</v>
      </c>
      <c r="Y396" s="14">
        <v>2411</v>
      </c>
      <c r="Z396" s="1">
        <v>89.38</v>
      </c>
      <c r="AA396" s="1">
        <v>90.16</v>
      </c>
      <c r="AB396" s="72">
        <f t="shared" si="474"/>
        <v>-0.78000000000000114</v>
      </c>
      <c r="AC396" s="53"/>
    </row>
    <row r="397" spans="1:29" x14ac:dyDescent="0.25">
      <c r="A397" s="53">
        <v>405045</v>
      </c>
      <c r="B397" s="89" t="s">
        <v>2520</v>
      </c>
      <c r="C397" s="53" t="s">
        <v>829</v>
      </c>
      <c r="D397" s="49" t="s">
        <v>2507</v>
      </c>
      <c r="E397" s="47">
        <f>VLOOKUP('2012 Accountability Database'!A394,Dems1112!$A$2:$G$1082,3)</f>
        <v>0.48</v>
      </c>
      <c r="F397" s="66"/>
      <c r="G397" s="52"/>
      <c r="M397" s="5" t="s">
        <v>9</v>
      </c>
      <c r="N397" s="14" t="s">
        <v>2504</v>
      </c>
      <c r="O397" s="5"/>
      <c r="P397" s="44" t="str">
        <f t="shared" ref="P397" si="489">IF(K400="Yes",IF(L400="Yes","Yes","No"),"No")</f>
        <v>No</v>
      </c>
      <c r="Q397" s="108"/>
      <c r="R397" s="5" t="s">
        <v>1</v>
      </c>
      <c r="S397" s="5" t="s">
        <v>5</v>
      </c>
      <c r="T397" s="5" t="s">
        <v>7</v>
      </c>
      <c r="U397" s="5">
        <v>1510</v>
      </c>
      <c r="V397" s="5">
        <v>80.86</v>
      </c>
      <c r="W397" s="5">
        <v>83.3</v>
      </c>
      <c r="X397" s="8">
        <f t="shared" si="473"/>
        <v>-2.4399999999999977</v>
      </c>
      <c r="Y397" s="14">
        <v>1421</v>
      </c>
      <c r="Z397" s="5">
        <v>84.17</v>
      </c>
      <c r="AA397" s="5">
        <v>85.34</v>
      </c>
      <c r="AB397" s="72">
        <f t="shared" si="474"/>
        <v>-1.1700000000000017</v>
      </c>
      <c r="AC397" s="53"/>
    </row>
    <row r="398" spans="1:29" x14ac:dyDescent="0.25">
      <c r="A398" s="53">
        <v>405045</v>
      </c>
      <c r="B398" s="89" t="s">
        <v>2520</v>
      </c>
      <c r="C398" s="53" t="s">
        <v>829</v>
      </c>
      <c r="D398" s="50" t="s">
        <v>2508</v>
      </c>
      <c r="E398" s="47">
        <f>VLOOKUP('2012 Accountability Database'!A394,Dems1112!$A$2:$G$1082,4)</f>
        <v>0.54</v>
      </c>
      <c r="F398" s="65" t="s">
        <v>2486</v>
      </c>
      <c r="G398" s="62"/>
      <c r="H398" s="13" t="str">
        <f>IF(V398&gt;94,"Met",IF(X398="--","n/a",IF(X398&gt;=0,"Met","Did Not Meet")))</f>
        <v>Did Not Meet</v>
      </c>
      <c r="I398" s="13" t="str">
        <f>IF(V399&gt;94,"Met",IF(X399="--","n/a",IF(X399&gt;=0,"Met","Did Not Meet")))</f>
        <v>Did Not Meet</v>
      </c>
      <c r="J398" s="13"/>
      <c r="K398" s="13" t="str">
        <f>IF(Z398&gt;94,"Met",IF(AB398="--","n/a",IF(AB398&gt;=0,"Met","Did Not Meet")))</f>
        <v>Did Not Meet</v>
      </c>
      <c r="L398" s="13" t="str">
        <f>IF(Z399&gt;94,"Met",IF(AB399="--","n/a",IF(AB399&gt;=0,"Met","Did Not Meet")))</f>
        <v>Did Not Meet</v>
      </c>
      <c r="M398" s="1" t="s">
        <v>9</v>
      </c>
      <c r="N398" s="68" t="s">
        <v>2497</v>
      </c>
      <c r="O398" s="35"/>
      <c r="P398" s="44"/>
      <c r="Q398" s="108"/>
      <c r="R398" s="5" t="s">
        <v>6</v>
      </c>
      <c r="S398" s="1" t="s">
        <v>2</v>
      </c>
      <c r="T398" s="1" t="s">
        <v>3</v>
      </c>
      <c r="U398" s="5">
        <v>961</v>
      </c>
      <c r="V398" s="1">
        <v>84.5</v>
      </c>
      <c r="W398" s="1">
        <v>87.76</v>
      </c>
      <c r="X398" s="6">
        <f t="shared" si="473"/>
        <v>-3.2600000000000051</v>
      </c>
      <c r="Y398" s="14">
        <v>808</v>
      </c>
      <c r="Z398" s="1">
        <v>81.19</v>
      </c>
      <c r="AA398" s="1">
        <v>85.18</v>
      </c>
      <c r="AB398" s="72">
        <f t="shared" si="474"/>
        <v>-3.9900000000000091</v>
      </c>
      <c r="AC398" s="53"/>
    </row>
    <row r="399" spans="1:29" x14ac:dyDescent="0.25">
      <c r="A399" s="53">
        <v>405045</v>
      </c>
      <c r="B399" s="89" t="s">
        <v>2520</v>
      </c>
      <c r="C399" s="53" t="s">
        <v>829</v>
      </c>
      <c r="D399" s="50" t="s">
        <v>974</v>
      </c>
      <c r="E399" s="47" t="str">
        <f>VLOOKUP('2012 Accountability Database'!A394,Dems1112!$A$2:$G$1082,5)</f>
        <v>6-8</v>
      </c>
      <c r="F399" s="65" t="s">
        <v>2487</v>
      </c>
      <c r="G399" s="62"/>
      <c r="H399" s="13" t="str">
        <f>IF(V400&gt;94,"Met",IF(X400="--","n/a",IF(X400&gt;=0,"Met","Did Not Meet")))</f>
        <v>Did Not Meet</v>
      </c>
      <c r="I399" s="13" t="str">
        <f>IF(V401&gt;94,"Met",IF(X401="--","n/a",IF(X401&gt;=0,"Met","Did Not Meet")))</f>
        <v>Did Not Meet</v>
      </c>
      <c r="J399" s="13"/>
      <c r="K399" s="13" t="str">
        <f>IF(Z400&gt;94,"Met",IF(AB400="--","n/a",IF(AB400&gt;=0,"Met","Did Not Meet")))</f>
        <v>Did Not Meet</v>
      </c>
      <c r="L399" s="13" t="str">
        <f>IF(Z401&gt;94,"Met",IF(AB401="--","n/a",IF(AB401&gt;=0,"Met","Did Not Meet")))</f>
        <v>Did Not Meet</v>
      </c>
      <c r="M399" s="1" t="s">
        <v>9</v>
      </c>
      <c r="N399" s="14"/>
      <c r="O399" s="35" t="s">
        <v>2506</v>
      </c>
      <c r="P399" s="83" t="str">
        <f t="shared" ref="P399" si="490">IF(P394="No"," ", IF(P396="No"," ",IF(P395="No", " ",IF(P397="No"," ","X"))))</f>
        <v xml:space="preserve"> </v>
      </c>
      <c r="Q399" s="108"/>
      <c r="R399" s="5" t="s">
        <v>6</v>
      </c>
      <c r="S399" s="1" t="s">
        <v>2</v>
      </c>
      <c r="T399" s="1" t="s">
        <v>7</v>
      </c>
      <c r="U399" s="5">
        <v>548</v>
      </c>
      <c r="V399" s="1">
        <v>74.819999999999993</v>
      </c>
      <c r="W399" s="1">
        <v>79.959999999999994</v>
      </c>
      <c r="X399" s="6">
        <f t="shared" si="473"/>
        <v>-5.1400000000000006</v>
      </c>
      <c r="Y399" s="14">
        <v>489</v>
      </c>
      <c r="Z399" s="1">
        <v>71.98</v>
      </c>
      <c r="AA399" s="1">
        <v>77.52</v>
      </c>
      <c r="AB399" s="72">
        <f t="shared" si="474"/>
        <v>-5.539999999999992</v>
      </c>
      <c r="AC399" s="53"/>
    </row>
    <row r="400" spans="1:29" ht="15.75" x14ac:dyDescent="0.25">
      <c r="A400" s="53">
        <v>405045</v>
      </c>
      <c r="B400" s="89" t="s">
        <v>2520</v>
      </c>
      <c r="C400" s="53" t="s">
        <v>829</v>
      </c>
      <c r="D400" s="50" t="s">
        <v>975</v>
      </c>
      <c r="E400" s="48" t="str">
        <f>VLOOKUP('2012 Accountability Database'!A394,Dems1112!$A$2:$G$1082,6)</f>
        <v>1 (Northwest AR)</v>
      </c>
      <c r="F400" s="66"/>
      <c r="G400" s="63" t="s">
        <v>2488</v>
      </c>
      <c r="H400" s="61" t="str">
        <f t="shared" ref="H400:I400" si="491">IF(H398="Met","Yes",IF(H399="Met","Yes","No"))</f>
        <v>No</v>
      </c>
      <c r="I400" s="61" t="str">
        <f t="shared" si="491"/>
        <v>No</v>
      </c>
      <c r="J400" s="55"/>
      <c r="K400" s="61" t="str">
        <f t="shared" ref="K400:L400" si="492">IF(K398="Met","Yes",IF(K399="Met","Yes","No"))</f>
        <v>No</v>
      </c>
      <c r="L400" s="61" t="str">
        <f t="shared" si="492"/>
        <v>No</v>
      </c>
      <c r="M400" s="1" t="s">
        <v>9</v>
      </c>
      <c r="N400" s="14"/>
      <c r="O400" s="35" t="s">
        <v>2505</v>
      </c>
      <c r="P400" s="83" t="str">
        <f t="shared" ref="P400" si="493">IF(P399="X"," ",IF(P401="X"," ","X"))</f>
        <v xml:space="preserve"> </v>
      </c>
      <c r="Q400" s="94" t="s">
        <v>2759</v>
      </c>
      <c r="R400" s="5" t="s">
        <v>6</v>
      </c>
      <c r="S400" s="1" t="s">
        <v>5</v>
      </c>
      <c r="T400" s="1" t="s">
        <v>3</v>
      </c>
      <c r="U400" s="5">
        <v>2847</v>
      </c>
      <c r="V400" s="1">
        <v>85.6</v>
      </c>
      <c r="W400" s="1">
        <v>87.76</v>
      </c>
      <c r="X400" s="6">
        <f t="shared" si="473"/>
        <v>-2.1600000000000108</v>
      </c>
      <c r="Y400" s="14">
        <v>2423</v>
      </c>
      <c r="Z400" s="1">
        <v>83.66</v>
      </c>
      <c r="AA400" s="1">
        <v>85.18</v>
      </c>
      <c r="AB400" s="72">
        <f t="shared" si="474"/>
        <v>-1.5200000000000102</v>
      </c>
      <c r="AC400" s="53"/>
    </row>
    <row r="401" spans="1:29" x14ac:dyDescent="0.25">
      <c r="A401" s="54">
        <v>405045</v>
      </c>
      <c r="B401" s="90" t="s">
        <v>2520</v>
      </c>
      <c r="C401" s="54" t="s">
        <v>829</v>
      </c>
      <c r="D401" s="4"/>
      <c r="E401" s="4"/>
      <c r="F401" s="67"/>
      <c r="G401" s="64"/>
      <c r="H401" s="43"/>
      <c r="I401" s="43"/>
      <c r="J401" s="43"/>
      <c r="K401" s="43"/>
      <c r="L401" s="43"/>
      <c r="M401" s="4" t="s">
        <v>9</v>
      </c>
      <c r="N401" s="15"/>
      <c r="O401" s="38" t="s">
        <v>2482</v>
      </c>
      <c r="P401" s="84" t="str">
        <f>IF(E395="Achieving School"," ","X")</f>
        <v>X</v>
      </c>
      <c r="Q401" s="91"/>
      <c r="R401" s="4" t="s">
        <v>6</v>
      </c>
      <c r="S401" s="4" t="s">
        <v>5</v>
      </c>
      <c r="T401" s="4" t="s">
        <v>7</v>
      </c>
      <c r="U401" s="4">
        <v>1592</v>
      </c>
      <c r="V401" s="4">
        <v>76.569999999999993</v>
      </c>
      <c r="W401" s="4">
        <v>79.959999999999994</v>
      </c>
      <c r="X401" s="7">
        <f t="shared" si="473"/>
        <v>-3.3900000000000006</v>
      </c>
      <c r="Y401" s="15">
        <v>1433</v>
      </c>
      <c r="Z401" s="4">
        <v>75.510000000000005</v>
      </c>
      <c r="AA401" s="4">
        <v>77.52</v>
      </c>
      <c r="AB401" s="73">
        <f t="shared" si="474"/>
        <v>-2.0099999999999909</v>
      </c>
      <c r="AC401" s="54"/>
    </row>
    <row r="402" spans="1:29" x14ac:dyDescent="0.25">
      <c r="A402" s="1">
        <v>405046</v>
      </c>
      <c r="B402" s="87" t="s">
        <v>2520</v>
      </c>
      <c r="C402" s="55" t="s">
        <v>830</v>
      </c>
      <c r="E402" s="42"/>
      <c r="F402" s="65" t="s">
        <v>2483</v>
      </c>
      <c r="G402" s="62"/>
      <c r="H402" s="37" t="str">
        <f>IF(V402&gt;94,"Met",IF(X402="--","n/a",IF(X402&gt;=0,"Met","Did Not Meet")))</f>
        <v>Met</v>
      </c>
      <c r="I402" s="37" t="str">
        <f>IF(V403&gt;94,"Met",IF(X403="--","n/a",IF(X403&gt;=0,"Met","Did Not Meet")))</f>
        <v>Met</v>
      </c>
      <c r="K402" s="13" t="str">
        <f>IF(Z402&gt;94,"Met",IF(AB402="--","n/a",IF(AB402&gt;=0,"Met","Did Not Meet")))</f>
        <v>Met</v>
      </c>
      <c r="L402" s="13" t="str">
        <f>IF(Z403&gt;94,"Met",IF(AB403="--","n/a",IF(AB403&gt;=0,"Met","Did Not Meet")))</f>
        <v>Met</v>
      </c>
      <c r="M402" s="1" t="s">
        <v>4</v>
      </c>
      <c r="N402" s="14" t="s">
        <v>2502</v>
      </c>
      <c r="O402" s="5"/>
      <c r="P402" s="44" t="str">
        <f t="shared" ref="P402" si="494">IF(H404="Yes",IF(I404="Yes","Yes","No"),"No")</f>
        <v>Yes</v>
      </c>
      <c r="Q402" s="93"/>
      <c r="R402" s="5" t="s">
        <v>1</v>
      </c>
      <c r="S402" s="1" t="s">
        <v>2</v>
      </c>
      <c r="T402" s="1" t="s">
        <v>3</v>
      </c>
      <c r="U402" s="5">
        <v>674</v>
      </c>
      <c r="V402" s="1">
        <v>86.05</v>
      </c>
      <c r="W402" s="1">
        <v>84.19</v>
      </c>
      <c r="X402" s="9">
        <f t="shared" si="473"/>
        <v>1.8599999999999994</v>
      </c>
      <c r="Y402" s="14">
        <v>622</v>
      </c>
      <c r="Z402" s="1">
        <v>87.78</v>
      </c>
      <c r="AA402" s="1">
        <v>84.91</v>
      </c>
      <c r="AB402" s="71">
        <f t="shared" si="474"/>
        <v>2.8700000000000045</v>
      </c>
      <c r="AC402" s="36"/>
    </row>
    <row r="403" spans="1:29" ht="15.75" x14ac:dyDescent="0.25">
      <c r="A403" s="53">
        <v>405046</v>
      </c>
      <c r="B403" s="89" t="s">
        <v>2520</v>
      </c>
      <c r="C403" s="53" t="s">
        <v>830</v>
      </c>
      <c r="D403" s="49" t="s">
        <v>2498</v>
      </c>
      <c r="E403" s="34" t="str">
        <f>M402</f>
        <v>Achieving School</v>
      </c>
      <c r="F403" s="65" t="s">
        <v>2484</v>
      </c>
      <c r="G403" s="62"/>
      <c r="H403" s="13" t="str">
        <f>IF(V404&gt;94,"Met",IF(X404="--","n/a",IF(X404&gt;=0,"Met","Did Not Meet")))</f>
        <v>Did Not Meet</v>
      </c>
      <c r="I403" s="13" t="str">
        <f>IF(V405&gt;94,"Met",IF(X405="--","n/a",IF(X405&gt;=0,"Met","Did Not Meet")))</f>
        <v>Did Not Meet</v>
      </c>
      <c r="K403" s="13" t="str">
        <f>IF(Z404&gt;94,"Met",IF(AB404="--","n/a",IF(AB404&gt;=0,"Met","Did Not Meet")))</f>
        <v>Met</v>
      </c>
      <c r="L403" s="13" t="str">
        <f>IF(Z405&gt;94,"Met",IF(AB405="--","n/a",IF(AB405&gt;=0,"Met","Did Not Meet")))</f>
        <v>Met</v>
      </c>
      <c r="M403" s="1" t="s">
        <v>4</v>
      </c>
      <c r="N403" s="14" t="s">
        <v>2501</v>
      </c>
      <c r="O403" s="5"/>
      <c r="P403" s="44" t="str">
        <f t="shared" ref="P403" si="495">IF(K404="Yes",IF(L404="Yes","Yes","No"),"No")</f>
        <v>Yes</v>
      </c>
      <c r="Q403" s="94" t="s">
        <v>2759</v>
      </c>
      <c r="R403" s="5" t="s">
        <v>1</v>
      </c>
      <c r="S403" s="1" t="s">
        <v>2</v>
      </c>
      <c r="T403" s="1" t="s">
        <v>7</v>
      </c>
      <c r="U403" s="5">
        <v>491</v>
      </c>
      <c r="V403" s="1">
        <v>81.67</v>
      </c>
      <c r="W403" s="1">
        <v>78.39</v>
      </c>
      <c r="X403" s="9">
        <f t="shared" si="473"/>
        <v>3.2800000000000011</v>
      </c>
      <c r="Y403" s="14">
        <v>452</v>
      </c>
      <c r="Z403" s="1">
        <v>84.07</v>
      </c>
      <c r="AA403" s="1">
        <v>78.84</v>
      </c>
      <c r="AB403" s="71">
        <f t="shared" si="474"/>
        <v>5.2299999999999898</v>
      </c>
      <c r="AC403" s="53"/>
    </row>
    <row r="404" spans="1:29" ht="15" customHeight="1" x14ac:dyDescent="0.25">
      <c r="A404" s="53">
        <v>405046</v>
      </c>
      <c r="B404" s="89" t="s">
        <v>2520</v>
      </c>
      <c r="C404" s="53" t="s">
        <v>830</v>
      </c>
      <c r="D404" s="49" t="s">
        <v>2499</v>
      </c>
      <c r="E404" s="35" t="str">
        <f>VLOOKUP('2012 Accountability Database'!$A402,'2011 AYP'!A$2:B$1072,2)</f>
        <v>SI_2 (School Improvement Year 2)</v>
      </c>
      <c r="F404" s="66"/>
      <c r="G404" s="63" t="s">
        <v>2485</v>
      </c>
      <c r="H404" s="60" t="str">
        <f t="shared" ref="H404:I404" si="496">IF(H402="Met","Yes",IF(H403="Met","Yes","No"))</f>
        <v>Yes</v>
      </c>
      <c r="I404" s="60" t="str">
        <f t="shared" si="496"/>
        <v>Yes</v>
      </c>
      <c r="J404" s="42"/>
      <c r="K404" s="60" t="str">
        <f t="shared" ref="K404:L404" si="497">IF(K402="Met","Yes",IF(K403="Met","Yes","No"))</f>
        <v>Yes</v>
      </c>
      <c r="L404" s="60" t="str">
        <f t="shared" si="497"/>
        <v>Yes</v>
      </c>
      <c r="M404" s="5" t="s">
        <v>4</v>
      </c>
      <c r="N404" s="14" t="s">
        <v>2503</v>
      </c>
      <c r="O404" s="5"/>
      <c r="P404" s="44" t="str">
        <f t="shared" ref="P404" si="498">IF(H408="Yes",IF(I408="Yes","Yes","No"),"No")</f>
        <v>No</v>
      </c>
      <c r="Q404" s="108" t="s">
        <v>2758</v>
      </c>
      <c r="R404" s="5" t="s">
        <v>1</v>
      </c>
      <c r="S404" s="5" t="s">
        <v>5</v>
      </c>
      <c r="T404" s="5" t="s">
        <v>3</v>
      </c>
      <c r="U404" s="5">
        <v>2063</v>
      </c>
      <c r="V404" s="5">
        <v>83.76</v>
      </c>
      <c r="W404" s="5">
        <v>84.19</v>
      </c>
      <c r="X404" s="8">
        <f t="shared" si="473"/>
        <v>-0.42999999999999261</v>
      </c>
      <c r="Y404" s="14">
        <v>1910</v>
      </c>
      <c r="Z404" s="5">
        <v>85.5</v>
      </c>
      <c r="AA404" s="5">
        <v>84.91</v>
      </c>
      <c r="AB404" s="71">
        <f t="shared" si="474"/>
        <v>0.59000000000000341</v>
      </c>
      <c r="AC404" s="53"/>
    </row>
    <row r="405" spans="1:29" x14ac:dyDescent="0.25">
      <c r="A405" s="53">
        <v>405046</v>
      </c>
      <c r="B405" s="89" t="s">
        <v>2520</v>
      </c>
      <c r="C405" s="53" t="s">
        <v>830</v>
      </c>
      <c r="D405" s="49" t="s">
        <v>2507</v>
      </c>
      <c r="E405" s="47">
        <f>VLOOKUP('2012 Accountability Database'!A402,Dems1112!$A$2:$G$1082,3)</f>
        <v>0.45</v>
      </c>
      <c r="F405" s="66"/>
      <c r="G405" s="52"/>
      <c r="M405" s="1" t="s">
        <v>4</v>
      </c>
      <c r="N405" s="14" t="s">
        <v>2504</v>
      </c>
      <c r="O405" s="5"/>
      <c r="P405" s="44" t="str">
        <f t="shared" ref="P405" si="499">IF(K408="Yes",IF(L408="Yes","Yes","No"),"No")</f>
        <v>No</v>
      </c>
      <c r="Q405" s="108"/>
      <c r="R405" s="5" t="s">
        <v>1</v>
      </c>
      <c r="S405" s="1" t="s">
        <v>5</v>
      </c>
      <c r="T405" s="1" t="s">
        <v>7</v>
      </c>
      <c r="U405" s="5">
        <v>1439</v>
      </c>
      <c r="V405" s="1">
        <v>78.11</v>
      </c>
      <c r="W405" s="1">
        <v>78.39</v>
      </c>
      <c r="X405" s="6">
        <f t="shared" si="473"/>
        <v>-0.28000000000000114</v>
      </c>
      <c r="Y405" s="14">
        <v>1324</v>
      </c>
      <c r="Z405" s="1">
        <v>80.209999999999994</v>
      </c>
      <c r="AA405" s="1">
        <v>78.84</v>
      </c>
      <c r="AB405" s="71">
        <f t="shared" si="474"/>
        <v>1.3699999999999903</v>
      </c>
      <c r="AC405" s="53"/>
    </row>
    <row r="406" spans="1:29" x14ac:dyDescent="0.25">
      <c r="A406" s="53">
        <v>405046</v>
      </c>
      <c r="B406" s="89" t="s">
        <v>2520</v>
      </c>
      <c r="C406" s="53" t="s">
        <v>830</v>
      </c>
      <c r="D406" s="50" t="s">
        <v>2508</v>
      </c>
      <c r="E406" s="47">
        <f>VLOOKUP('2012 Accountability Database'!A402,Dems1112!$A$2:$G$1082,4)</f>
        <v>0.64</v>
      </c>
      <c r="F406" s="65" t="s">
        <v>2486</v>
      </c>
      <c r="G406" s="62"/>
      <c r="H406" s="13" t="str">
        <f>IF(V406&gt;94,"Met",IF(X406="--","n/a",IF(X406&gt;=0,"Met","Did Not Meet")))</f>
        <v>Did Not Meet</v>
      </c>
      <c r="I406" s="13" t="str">
        <f>IF(V407&gt;94,"Met",IF(X407="--","n/a",IF(X407&gt;=0,"Met","Did Not Meet")))</f>
        <v>Met</v>
      </c>
      <c r="J406" s="13"/>
      <c r="K406" s="13" t="str">
        <f>IF(Z406&gt;94,"Met",IF(AB406="--","n/a",IF(AB406&gt;=0,"Met","Did Not Meet")))</f>
        <v>n/a</v>
      </c>
      <c r="L406" s="13" t="str">
        <f>IF(Z407&gt;94,"Met",IF(AB407="--","n/a",IF(AB407&gt;=0,"Met","Did Not Meet")))</f>
        <v>Met</v>
      </c>
      <c r="M406" s="1" t="s">
        <v>4</v>
      </c>
      <c r="N406" s="68" t="s">
        <v>2497</v>
      </c>
      <c r="O406" s="35"/>
      <c r="P406" s="44"/>
      <c r="Q406" s="108"/>
      <c r="R406" s="5" t="s">
        <v>6</v>
      </c>
      <c r="S406" s="1" t="s">
        <v>2</v>
      </c>
      <c r="T406" s="1" t="s">
        <v>3</v>
      </c>
      <c r="U406" s="5">
        <v>730</v>
      </c>
      <c r="V406" s="1">
        <v>84.93</v>
      </c>
      <c r="W406" s="1">
        <v>85.07</v>
      </c>
      <c r="X406" s="6">
        <f t="shared" si="473"/>
        <v>-0.13999999999998636</v>
      </c>
      <c r="Y406" s="14">
        <v>625</v>
      </c>
      <c r="Z406" s="1">
        <v>81.92</v>
      </c>
      <c r="AA406" s="13" t="s">
        <v>970</v>
      </c>
      <c r="AB406" s="77" t="s">
        <v>970</v>
      </c>
      <c r="AC406" s="53"/>
    </row>
    <row r="407" spans="1:29" x14ac:dyDescent="0.25">
      <c r="A407" s="53">
        <v>405046</v>
      </c>
      <c r="B407" s="89" t="s">
        <v>2520</v>
      </c>
      <c r="C407" s="53" t="s">
        <v>830</v>
      </c>
      <c r="D407" s="50" t="s">
        <v>974</v>
      </c>
      <c r="E407" s="47" t="str">
        <f>VLOOKUP('2012 Accountability Database'!A402,Dems1112!$A$2:$G$1082,5)</f>
        <v>6-8</v>
      </c>
      <c r="F407" s="65" t="s">
        <v>2487</v>
      </c>
      <c r="G407" s="62"/>
      <c r="H407" s="13" t="str">
        <f>IF(V408&gt;94,"Met",IF(X408="--","n/a",IF(X408&gt;=0,"Met","Did Not Meet")))</f>
        <v>Did Not Meet</v>
      </c>
      <c r="I407" s="13" t="str">
        <f>IF(V409&gt;94,"Met",IF(X409="--","n/a",IF(X409&gt;=0,"Met","Did Not Meet")))</f>
        <v>Did Not Meet</v>
      </c>
      <c r="J407" s="13"/>
      <c r="K407" s="13" t="str">
        <f>IF(Z408&gt;94,"Met",IF(AB408="--","n/a",IF(AB408&gt;=0,"Met","Did Not Meet")))</f>
        <v>Did Not Meet</v>
      </c>
      <c r="L407" s="13" t="str">
        <f>IF(Z409&gt;94,"Met",IF(AB409="--","n/a",IF(AB409&gt;=0,"Met","Did Not Meet")))</f>
        <v>Did Not Meet</v>
      </c>
      <c r="M407" s="1" t="s">
        <v>4</v>
      </c>
      <c r="N407" s="14"/>
      <c r="O407" s="35" t="s">
        <v>2506</v>
      </c>
      <c r="P407" s="83" t="str">
        <f t="shared" ref="P407" si="500">IF(P402="No"," ", IF(P404="No"," ",IF(P403="No", " ",IF(P405="No"," ","X"))))</f>
        <v xml:space="preserve"> </v>
      </c>
      <c r="Q407" s="108"/>
      <c r="R407" s="5" t="s">
        <v>6</v>
      </c>
      <c r="S407" s="1" t="s">
        <v>2</v>
      </c>
      <c r="T407" s="1" t="s">
        <v>7</v>
      </c>
      <c r="U407" s="5">
        <v>520</v>
      </c>
      <c r="V407" s="1">
        <v>80.77</v>
      </c>
      <c r="W407" s="1">
        <v>79.92</v>
      </c>
      <c r="X407" s="9">
        <f t="shared" si="473"/>
        <v>0.84999999999999432</v>
      </c>
      <c r="Y407" s="14">
        <v>455</v>
      </c>
      <c r="Z407" s="1">
        <v>77.14</v>
      </c>
      <c r="AA407" s="1">
        <v>76.83</v>
      </c>
      <c r="AB407" s="71">
        <f t="shared" ref="AB407:AB433" si="501">Z407-AA407</f>
        <v>0.31000000000000227</v>
      </c>
      <c r="AC407" s="53"/>
    </row>
    <row r="408" spans="1:29" ht="15.75" x14ac:dyDescent="0.25">
      <c r="A408" s="53">
        <v>405046</v>
      </c>
      <c r="B408" s="89" t="s">
        <v>2520</v>
      </c>
      <c r="C408" s="53" t="s">
        <v>830</v>
      </c>
      <c r="D408" s="50" t="s">
        <v>975</v>
      </c>
      <c r="E408" s="48" t="str">
        <f>VLOOKUP('2012 Accountability Database'!A402,Dems1112!$A$2:$G$1082,6)</f>
        <v>1 (Northwest AR)</v>
      </c>
      <c r="F408" s="66"/>
      <c r="G408" s="63" t="s">
        <v>2488</v>
      </c>
      <c r="H408" s="61" t="str">
        <f t="shared" ref="H408:I408" si="502">IF(H406="Met","Yes",IF(H407="Met","Yes","No"))</f>
        <v>No</v>
      </c>
      <c r="I408" s="61" t="str">
        <f t="shared" si="502"/>
        <v>Yes</v>
      </c>
      <c r="J408" s="55"/>
      <c r="K408" s="61" t="str">
        <f t="shared" ref="K408:L408" si="503">IF(K406="Met","Yes",IF(K407="Met","Yes","No"))</f>
        <v>No</v>
      </c>
      <c r="L408" s="61" t="str">
        <f t="shared" si="503"/>
        <v>Yes</v>
      </c>
      <c r="M408" s="1" t="s">
        <v>4</v>
      </c>
      <c r="N408" s="14"/>
      <c r="O408" s="35" t="s">
        <v>2505</v>
      </c>
      <c r="P408" s="83" t="str">
        <f t="shared" ref="P408" si="504">IF(P407="X"," ",IF(P409="X"," ","X"))</f>
        <v>X</v>
      </c>
      <c r="Q408" s="94" t="s">
        <v>2759</v>
      </c>
      <c r="R408" s="5" t="s">
        <v>6</v>
      </c>
      <c r="S408" s="1" t="s">
        <v>5</v>
      </c>
      <c r="T408" s="1" t="s">
        <v>3</v>
      </c>
      <c r="U408" s="5">
        <v>2232</v>
      </c>
      <c r="V408" s="1">
        <v>82.66</v>
      </c>
      <c r="W408" s="1">
        <v>85.07</v>
      </c>
      <c r="X408" s="6">
        <f t="shared" si="473"/>
        <v>-2.4099999999999966</v>
      </c>
      <c r="Y408" s="14">
        <v>1919</v>
      </c>
      <c r="Z408" s="1">
        <v>79.42</v>
      </c>
      <c r="AA408" s="1">
        <v>81.92</v>
      </c>
      <c r="AB408" s="72">
        <f t="shared" si="501"/>
        <v>-2.5</v>
      </c>
      <c r="AC408" s="53"/>
    </row>
    <row r="409" spans="1:29" x14ac:dyDescent="0.25">
      <c r="A409" s="54">
        <v>405046</v>
      </c>
      <c r="B409" s="90" t="s">
        <v>2520</v>
      </c>
      <c r="C409" s="54" t="s">
        <v>830</v>
      </c>
      <c r="D409" s="4"/>
      <c r="E409" s="4"/>
      <c r="F409" s="67"/>
      <c r="G409" s="64"/>
      <c r="H409" s="43"/>
      <c r="I409" s="43"/>
      <c r="J409" s="43"/>
      <c r="K409" s="43"/>
      <c r="L409" s="43"/>
      <c r="M409" s="4" t="s">
        <v>4</v>
      </c>
      <c r="N409" s="15"/>
      <c r="O409" s="38" t="s">
        <v>2482</v>
      </c>
      <c r="P409" s="84" t="str">
        <f>IF(E403="Achieving School"," ","X")</f>
        <v xml:space="preserve"> </v>
      </c>
      <c r="Q409" s="91"/>
      <c r="R409" s="4" t="s">
        <v>6</v>
      </c>
      <c r="S409" s="4" t="s">
        <v>5</v>
      </c>
      <c r="T409" s="4" t="s">
        <v>7</v>
      </c>
      <c r="U409" s="4">
        <v>1500</v>
      </c>
      <c r="V409" s="4">
        <v>76.87</v>
      </c>
      <c r="W409" s="4">
        <v>79.92</v>
      </c>
      <c r="X409" s="7">
        <f t="shared" si="473"/>
        <v>-3.0499999999999972</v>
      </c>
      <c r="Y409" s="15">
        <v>1333</v>
      </c>
      <c r="Z409" s="4">
        <v>73.37</v>
      </c>
      <c r="AA409" s="4">
        <v>76.83</v>
      </c>
      <c r="AB409" s="73">
        <f t="shared" si="501"/>
        <v>-3.4599999999999937</v>
      </c>
      <c r="AC409" s="54"/>
    </row>
    <row r="410" spans="1:29" x14ac:dyDescent="0.25">
      <c r="A410" s="1">
        <v>405047</v>
      </c>
      <c r="B410" s="87" t="s">
        <v>2520</v>
      </c>
      <c r="C410" s="55" t="s">
        <v>831</v>
      </c>
      <c r="E410" s="42"/>
      <c r="F410" s="65" t="s">
        <v>2483</v>
      </c>
      <c r="G410" s="62"/>
      <c r="H410" s="37" t="str">
        <f>IF(V410&gt;94,"Met",IF(X410="--","n/a",IF(X410&gt;=0,"Met","Did Not Meet")))</f>
        <v>Met</v>
      </c>
      <c r="I410" s="37" t="str">
        <f>IF(V411&gt;94,"Met",IF(X411="--","n/a",IF(X411&gt;=0,"Met","Did Not Meet")))</f>
        <v>Met</v>
      </c>
      <c r="K410" s="13" t="str">
        <f>IF(Z410&gt;94,"Met",IF(AB410="--","n/a",IF(AB410&gt;=0,"Met","Did Not Meet")))</f>
        <v>Met</v>
      </c>
      <c r="L410" s="13" t="str">
        <f>IF(Z411&gt;94,"Met",IF(AB411="--","n/a",IF(AB411&gt;=0,"Met","Did Not Meet")))</f>
        <v>Met</v>
      </c>
      <c r="M410" s="5" t="s">
        <v>4</v>
      </c>
      <c r="N410" s="14" t="s">
        <v>2502</v>
      </c>
      <c r="O410" s="5"/>
      <c r="P410" s="44" t="str">
        <f t="shared" ref="P410" si="505">IF(H412="Yes",IF(I412="Yes","Yes","No"),"No")</f>
        <v>Yes</v>
      </c>
      <c r="Q410" s="93"/>
      <c r="R410" s="5" t="s">
        <v>1</v>
      </c>
      <c r="S410" s="5" t="s">
        <v>2</v>
      </c>
      <c r="T410" s="5" t="s">
        <v>3</v>
      </c>
      <c r="U410" s="5">
        <v>287</v>
      </c>
      <c r="V410" s="5">
        <v>94.77</v>
      </c>
      <c r="W410" s="5">
        <v>91.61</v>
      </c>
      <c r="X410" s="11">
        <f t="shared" si="473"/>
        <v>3.1599999999999966</v>
      </c>
      <c r="Y410" s="14">
        <v>183</v>
      </c>
      <c r="Z410" s="5">
        <v>96.17</v>
      </c>
      <c r="AA410" s="5">
        <v>92.14</v>
      </c>
      <c r="AB410" s="71">
        <f t="shared" si="501"/>
        <v>4.0300000000000011</v>
      </c>
      <c r="AC410" s="36"/>
    </row>
    <row r="411" spans="1:29" ht="15.75" x14ac:dyDescent="0.25">
      <c r="A411" s="53">
        <v>405047</v>
      </c>
      <c r="B411" s="89" t="s">
        <v>2520</v>
      </c>
      <c r="C411" s="53" t="s">
        <v>831</v>
      </c>
      <c r="D411" s="49" t="s">
        <v>2498</v>
      </c>
      <c r="E411" s="34" t="str">
        <f>M410</f>
        <v>Achieving School</v>
      </c>
      <c r="F411" s="65" t="s">
        <v>2484</v>
      </c>
      <c r="G411" s="62"/>
      <c r="H411" s="13" t="str">
        <f>IF(V412&gt;94,"Met",IF(X412="--","n/a",IF(X412&gt;=0,"Met","Did Not Meet")))</f>
        <v>Met</v>
      </c>
      <c r="I411" s="13" t="str">
        <f>IF(V413&gt;94,"Met",IF(X413="--","n/a",IF(X413&gt;=0,"Met","Did Not Meet")))</f>
        <v>Met</v>
      </c>
      <c r="K411" s="13" t="str">
        <f>IF(Z412&gt;94,"Met",IF(AB412="--","n/a",IF(AB412&gt;=0,"Met","Did Not Meet")))</f>
        <v>Met</v>
      </c>
      <c r="L411" s="13" t="str">
        <f>IF(Z413&gt;94,"Met",IF(AB413="--","n/a",IF(AB413&gt;=0,"Met","Did Not Meet")))</f>
        <v>Met</v>
      </c>
      <c r="M411" s="1" t="s">
        <v>4</v>
      </c>
      <c r="N411" s="14" t="s">
        <v>2501</v>
      </c>
      <c r="O411" s="5"/>
      <c r="P411" s="44" t="str">
        <f t="shared" ref="P411" si="506">IF(K412="Yes",IF(L412="Yes","Yes","No"),"No")</f>
        <v>Yes</v>
      </c>
      <c r="Q411" s="94" t="s">
        <v>2759</v>
      </c>
      <c r="R411" s="5" t="s">
        <v>1</v>
      </c>
      <c r="S411" s="1" t="s">
        <v>2</v>
      </c>
      <c r="T411" s="1" t="s">
        <v>7</v>
      </c>
      <c r="U411" s="5">
        <v>76</v>
      </c>
      <c r="V411" s="1">
        <v>82.89</v>
      </c>
      <c r="W411" s="1">
        <v>68.12</v>
      </c>
      <c r="X411" s="9">
        <f t="shared" si="473"/>
        <v>14.769999999999996</v>
      </c>
      <c r="Y411" s="14">
        <v>53</v>
      </c>
      <c r="Z411" s="1">
        <v>90.57</v>
      </c>
      <c r="AA411" s="1">
        <v>83.7</v>
      </c>
      <c r="AB411" s="71">
        <f t="shared" si="501"/>
        <v>6.8699999999999903</v>
      </c>
      <c r="AC411" s="53"/>
    </row>
    <row r="412" spans="1:29" ht="15" customHeight="1" x14ac:dyDescent="0.25">
      <c r="A412" s="53">
        <v>405047</v>
      </c>
      <c r="B412" s="89" t="s">
        <v>2520</v>
      </c>
      <c r="C412" s="53" t="s">
        <v>831</v>
      </c>
      <c r="D412" s="49" t="s">
        <v>2499</v>
      </c>
      <c r="E412" s="35" t="str">
        <f>VLOOKUP('2012 Accountability Database'!$A410,'2011 AYP'!A$2:B$1072,2)</f>
        <v xml:space="preserve"> A (Alert)</v>
      </c>
      <c r="F412" s="66"/>
      <c r="G412" s="63" t="s">
        <v>2485</v>
      </c>
      <c r="H412" s="60" t="str">
        <f t="shared" ref="H412:I412" si="507">IF(H410="Met","Yes",IF(H411="Met","Yes","No"))</f>
        <v>Yes</v>
      </c>
      <c r="I412" s="60" t="str">
        <f t="shared" si="507"/>
        <v>Yes</v>
      </c>
      <c r="J412" s="42"/>
      <c r="K412" s="60" t="str">
        <f t="shared" ref="K412:L412" si="508">IF(K410="Met","Yes",IF(K411="Met","Yes","No"))</f>
        <v>Yes</v>
      </c>
      <c r="L412" s="60" t="str">
        <f t="shared" si="508"/>
        <v>Yes</v>
      </c>
      <c r="M412" s="1" t="s">
        <v>4</v>
      </c>
      <c r="N412" s="14" t="s">
        <v>2503</v>
      </c>
      <c r="O412" s="5"/>
      <c r="P412" s="44" t="str">
        <f t="shared" ref="P412" si="509">IF(H416="Yes",IF(I416="Yes","Yes","No"),"No")</f>
        <v>Yes</v>
      </c>
      <c r="Q412" s="108" t="s">
        <v>2758</v>
      </c>
      <c r="R412" s="5" t="s">
        <v>1</v>
      </c>
      <c r="S412" s="1" t="s">
        <v>5</v>
      </c>
      <c r="T412" s="1" t="s">
        <v>3</v>
      </c>
      <c r="U412" s="5">
        <v>840</v>
      </c>
      <c r="V412" s="1">
        <v>92.98</v>
      </c>
      <c r="W412" s="1">
        <v>91.61</v>
      </c>
      <c r="X412" s="9">
        <f t="shared" si="473"/>
        <v>1.3700000000000045</v>
      </c>
      <c r="Y412" s="14">
        <v>525</v>
      </c>
      <c r="Z412" s="1">
        <v>92.95</v>
      </c>
      <c r="AA412" s="1">
        <v>92.14</v>
      </c>
      <c r="AB412" s="71">
        <f t="shared" si="501"/>
        <v>0.81000000000000227</v>
      </c>
      <c r="AC412" s="53"/>
    </row>
    <row r="413" spans="1:29" x14ac:dyDescent="0.25">
      <c r="A413" s="53">
        <v>405047</v>
      </c>
      <c r="B413" s="89" t="s">
        <v>2520</v>
      </c>
      <c r="C413" s="53" t="s">
        <v>831</v>
      </c>
      <c r="D413" s="49" t="s">
        <v>2507</v>
      </c>
      <c r="E413" s="47">
        <f>VLOOKUP('2012 Accountability Database'!A410,Dems1112!$A$2:$G$1082,3)</f>
        <v>0.19</v>
      </c>
      <c r="F413" s="66"/>
      <c r="G413" s="52"/>
      <c r="M413" s="1" t="s">
        <v>4</v>
      </c>
      <c r="N413" s="14" t="s">
        <v>2504</v>
      </c>
      <c r="O413" s="5"/>
      <c r="P413" s="44" t="str">
        <f t="shared" ref="P413" si="510">IF(K416="Yes",IF(L416="Yes","Yes","No"),"No")</f>
        <v>No</v>
      </c>
      <c r="Q413" s="108"/>
      <c r="R413" s="5" t="s">
        <v>1</v>
      </c>
      <c r="S413" s="1" t="s">
        <v>5</v>
      </c>
      <c r="T413" s="1" t="s">
        <v>7</v>
      </c>
      <c r="U413" s="5">
        <v>201</v>
      </c>
      <c r="V413" s="1">
        <v>73.13</v>
      </c>
      <c r="W413" s="1">
        <v>68.12</v>
      </c>
      <c r="X413" s="9">
        <f t="shared" si="473"/>
        <v>5.0099999999999909</v>
      </c>
      <c r="Y413" s="14">
        <v>126</v>
      </c>
      <c r="Z413" s="1">
        <v>84.13</v>
      </c>
      <c r="AA413" s="1">
        <v>83.7</v>
      </c>
      <c r="AB413" s="71">
        <f t="shared" si="501"/>
        <v>0.42999999999999261</v>
      </c>
      <c r="AC413" s="53"/>
    </row>
    <row r="414" spans="1:29" x14ac:dyDescent="0.25">
      <c r="A414" s="53">
        <v>405047</v>
      </c>
      <c r="B414" s="89" t="s">
        <v>2520</v>
      </c>
      <c r="C414" s="53" t="s">
        <v>831</v>
      </c>
      <c r="D414" s="50" t="s">
        <v>2508</v>
      </c>
      <c r="E414" s="47">
        <f>VLOOKUP('2012 Accountability Database'!A410,Dems1112!$A$2:$G$1082,4)</f>
        <v>0.08</v>
      </c>
      <c r="F414" s="65" t="s">
        <v>2486</v>
      </c>
      <c r="G414" s="62"/>
      <c r="H414" s="13" t="str">
        <f>IF(V414&gt;94,"Met",IF(X414="--","n/a",IF(X414&gt;=0,"Met","Did Not Meet")))</f>
        <v>Met</v>
      </c>
      <c r="I414" s="13" t="str">
        <f>IF(V415&gt;94,"Met",IF(X415="--","n/a",IF(X415&gt;=0,"Met","Did Not Meet")))</f>
        <v>Met</v>
      </c>
      <c r="J414" s="13"/>
      <c r="K414" s="13" t="str">
        <f>IF(Z414&gt;94,"Met",IF(AB414="--","n/a",IF(AB414&gt;=0,"Met","Did Not Meet")))</f>
        <v>Did Not Meet</v>
      </c>
      <c r="L414" s="13" t="str">
        <f>IF(Z415&gt;94,"Met",IF(AB415="--","n/a",IF(AB415&gt;=0,"Met","Did Not Meet")))</f>
        <v>Met</v>
      </c>
      <c r="M414" s="1" t="s">
        <v>4</v>
      </c>
      <c r="N414" s="68" t="s">
        <v>2497</v>
      </c>
      <c r="O414" s="35"/>
      <c r="P414" s="44"/>
      <c r="Q414" s="108"/>
      <c r="R414" s="5" t="s">
        <v>6</v>
      </c>
      <c r="S414" s="1" t="s">
        <v>2</v>
      </c>
      <c r="T414" s="1" t="s">
        <v>3</v>
      </c>
      <c r="U414" s="5">
        <v>287</v>
      </c>
      <c r="V414" s="1">
        <v>94.77</v>
      </c>
      <c r="W414" s="1">
        <v>93.87</v>
      </c>
      <c r="X414" s="9">
        <f t="shared" si="473"/>
        <v>0.89999999999999147</v>
      </c>
      <c r="Y414" s="14">
        <v>183</v>
      </c>
      <c r="Z414" s="1">
        <v>81.97</v>
      </c>
      <c r="AA414" s="1">
        <v>86.38</v>
      </c>
      <c r="AB414" s="72">
        <f t="shared" si="501"/>
        <v>-4.4099999999999966</v>
      </c>
      <c r="AC414" s="53"/>
    </row>
    <row r="415" spans="1:29" x14ac:dyDescent="0.25">
      <c r="A415" s="53">
        <v>405047</v>
      </c>
      <c r="B415" s="89" t="s">
        <v>2520</v>
      </c>
      <c r="C415" s="53" t="s">
        <v>831</v>
      </c>
      <c r="D415" s="50" t="s">
        <v>974</v>
      </c>
      <c r="E415" s="47" t="str">
        <f>VLOOKUP('2012 Accountability Database'!A410,Dems1112!$A$2:$G$1082,5)</f>
        <v>K-5</v>
      </c>
      <c r="F415" s="65" t="s">
        <v>2487</v>
      </c>
      <c r="G415" s="62"/>
      <c r="H415" s="13" t="str">
        <f>IF(V416&gt;94,"Met",IF(X416="--","n/a",IF(X416&gt;=0,"Met","Did Not Meet")))</f>
        <v>Met</v>
      </c>
      <c r="I415" s="13" t="str">
        <f>IF(V417&gt;94,"Met",IF(X417="--","n/a",IF(X417&gt;=0,"Met","Did Not Meet")))</f>
        <v>Met</v>
      </c>
      <c r="J415" s="13"/>
      <c r="K415" s="13" t="str">
        <f>IF(Z416&gt;94,"Met",IF(AB416="--","n/a",IF(AB416&gt;=0,"Met","Did Not Meet")))</f>
        <v>Did Not Meet</v>
      </c>
      <c r="L415" s="13" t="str">
        <f>IF(Z417&gt;94,"Met",IF(AB417="--","n/a",IF(AB417&gt;=0,"Met","Did Not Meet")))</f>
        <v>Met</v>
      </c>
      <c r="M415" s="5" t="s">
        <v>4</v>
      </c>
      <c r="N415" s="14"/>
      <c r="O415" s="35" t="s">
        <v>2506</v>
      </c>
      <c r="P415" s="83" t="str">
        <f t="shared" ref="P415" si="511">IF(P410="No"," ", IF(P412="No"," ",IF(P411="No", " ",IF(P413="No"," ","X"))))</f>
        <v xml:space="preserve"> </v>
      </c>
      <c r="Q415" s="108"/>
      <c r="R415" s="5" t="s">
        <v>6</v>
      </c>
      <c r="S415" s="5" t="s">
        <v>2</v>
      </c>
      <c r="T415" s="5" t="s">
        <v>7</v>
      </c>
      <c r="U415" s="5">
        <v>76</v>
      </c>
      <c r="V415" s="5">
        <v>80.260000000000005</v>
      </c>
      <c r="W415" s="5">
        <v>76.08</v>
      </c>
      <c r="X415" s="11">
        <f t="shared" si="473"/>
        <v>4.1800000000000068</v>
      </c>
      <c r="Y415" s="14">
        <v>53</v>
      </c>
      <c r="Z415" s="5">
        <v>73.58</v>
      </c>
      <c r="AA415" s="5">
        <v>61.3</v>
      </c>
      <c r="AB415" s="71">
        <f t="shared" si="501"/>
        <v>12.280000000000001</v>
      </c>
      <c r="AC415" s="53"/>
    </row>
    <row r="416" spans="1:29" ht="15.75" x14ac:dyDescent="0.25">
      <c r="A416" s="53">
        <v>405047</v>
      </c>
      <c r="B416" s="89" t="s">
        <v>2520</v>
      </c>
      <c r="C416" s="53" t="s">
        <v>831</v>
      </c>
      <c r="D416" s="50" t="s">
        <v>975</v>
      </c>
      <c r="E416" s="48" t="str">
        <f>VLOOKUP('2012 Accountability Database'!A410,Dems1112!$A$2:$G$1082,6)</f>
        <v>1 (Northwest AR)</v>
      </c>
      <c r="F416" s="66"/>
      <c r="G416" s="63" t="s">
        <v>2488</v>
      </c>
      <c r="H416" s="61" t="str">
        <f t="shared" ref="H416:I416" si="512">IF(H414="Met","Yes",IF(H415="Met","Yes","No"))</f>
        <v>Yes</v>
      </c>
      <c r="I416" s="61" t="str">
        <f t="shared" si="512"/>
        <v>Yes</v>
      </c>
      <c r="J416" s="55"/>
      <c r="K416" s="61" t="str">
        <f t="shared" ref="K416:L416" si="513">IF(K414="Met","Yes",IF(K415="Met","Yes","No"))</f>
        <v>No</v>
      </c>
      <c r="L416" s="61" t="str">
        <f t="shared" si="513"/>
        <v>Yes</v>
      </c>
      <c r="M416" s="1" t="s">
        <v>4</v>
      </c>
      <c r="N416" s="14"/>
      <c r="O416" s="35" t="s">
        <v>2505</v>
      </c>
      <c r="P416" s="83" t="str">
        <f t="shared" ref="P416" si="514">IF(P415="X"," ",IF(P417="X"," ","X"))</f>
        <v>X</v>
      </c>
      <c r="Q416" s="94" t="s">
        <v>2759</v>
      </c>
      <c r="R416" s="5" t="s">
        <v>6</v>
      </c>
      <c r="S416" s="1" t="s">
        <v>5</v>
      </c>
      <c r="T416" s="1" t="s">
        <v>3</v>
      </c>
      <c r="U416" s="5">
        <v>840</v>
      </c>
      <c r="V416" s="1">
        <v>94.88</v>
      </c>
      <c r="W416" s="1">
        <v>93.87</v>
      </c>
      <c r="X416" s="9">
        <f t="shared" si="473"/>
        <v>1.0099999999999909</v>
      </c>
      <c r="Y416" s="14">
        <v>525</v>
      </c>
      <c r="Z416" s="1">
        <v>86.29</v>
      </c>
      <c r="AA416" s="1">
        <v>86.38</v>
      </c>
      <c r="AB416" s="72">
        <f t="shared" si="501"/>
        <v>-8.99999999999892E-2</v>
      </c>
      <c r="AC416" s="53"/>
    </row>
    <row r="417" spans="1:29" x14ac:dyDescent="0.25">
      <c r="A417" s="54">
        <v>405047</v>
      </c>
      <c r="B417" s="90" t="s">
        <v>2520</v>
      </c>
      <c r="C417" s="54" t="s">
        <v>831</v>
      </c>
      <c r="D417" s="4"/>
      <c r="E417" s="4"/>
      <c r="F417" s="67"/>
      <c r="G417" s="64"/>
      <c r="H417" s="43"/>
      <c r="I417" s="43"/>
      <c r="J417" s="43"/>
      <c r="K417" s="43"/>
      <c r="L417" s="43"/>
      <c r="M417" s="4" t="s">
        <v>4</v>
      </c>
      <c r="N417" s="15"/>
      <c r="O417" s="38" t="s">
        <v>2482</v>
      </c>
      <c r="P417" s="84" t="str">
        <f>IF(E411="Achieving School"," ","X")</f>
        <v xml:space="preserve"> </v>
      </c>
      <c r="Q417" s="91"/>
      <c r="R417" s="4" t="s">
        <v>6</v>
      </c>
      <c r="S417" s="4" t="s">
        <v>5</v>
      </c>
      <c r="T417" s="4" t="s">
        <v>7</v>
      </c>
      <c r="U417" s="4">
        <v>201</v>
      </c>
      <c r="V417" s="4">
        <v>80.099999999999994</v>
      </c>
      <c r="W417" s="4">
        <v>76.08</v>
      </c>
      <c r="X417" s="10">
        <f t="shared" si="473"/>
        <v>4.019999999999996</v>
      </c>
      <c r="Y417" s="15">
        <v>126</v>
      </c>
      <c r="Z417" s="4">
        <v>69.84</v>
      </c>
      <c r="AA417" s="4">
        <v>61.3</v>
      </c>
      <c r="AB417" s="74">
        <f t="shared" si="501"/>
        <v>8.5400000000000063</v>
      </c>
      <c r="AC417" s="54"/>
    </row>
    <row r="418" spans="1:29" x14ac:dyDescent="0.25">
      <c r="A418" s="1">
        <v>405049</v>
      </c>
      <c r="B418" s="87" t="s">
        <v>2520</v>
      </c>
      <c r="C418" s="55" t="s">
        <v>832</v>
      </c>
      <c r="E418" s="42"/>
      <c r="F418" s="65" t="s">
        <v>2483</v>
      </c>
      <c r="G418" s="62"/>
      <c r="H418" s="37" t="str">
        <f>IF(V418&gt;94,"Met",IF(X418="--","n/a",IF(X418&gt;=0,"Met","Did Not Meet")))</f>
        <v>Met</v>
      </c>
      <c r="I418" s="37" t="str">
        <f>IF(V419&gt;94,"Met",IF(X419="--","n/a",IF(X419&gt;=0,"Met","Did Not Meet")))</f>
        <v>Met</v>
      </c>
      <c r="K418" s="13" t="str">
        <f>IF(Z418&gt;94,"Met",IF(AB418="--","n/a",IF(AB418&gt;=0,"Met","Did Not Meet")))</f>
        <v>Met</v>
      </c>
      <c r="L418" s="13" t="str">
        <f>IF(Z419&gt;94,"Met",IF(AB419="--","n/a",IF(AB419&gt;=0,"Met","Did Not Meet")))</f>
        <v>Met</v>
      </c>
      <c r="M418" s="1" t="s">
        <v>4</v>
      </c>
      <c r="N418" s="14" t="s">
        <v>2502</v>
      </c>
      <c r="O418" s="5"/>
      <c r="P418" s="44" t="str">
        <f t="shared" ref="P418" si="515">IF(H420="Yes",IF(I420="Yes","Yes","No"),"No")</f>
        <v>Yes</v>
      </c>
      <c r="Q418" s="93"/>
      <c r="R418" s="5" t="s">
        <v>1</v>
      </c>
      <c r="S418" s="1" t="s">
        <v>2</v>
      </c>
      <c r="T418" s="1" t="s">
        <v>3</v>
      </c>
      <c r="U418" s="5">
        <v>195</v>
      </c>
      <c r="V418" s="1">
        <v>91.28</v>
      </c>
      <c r="W418" s="1">
        <v>87.9</v>
      </c>
      <c r="X418" s="9">
        <f t="shared" si="473"/>
        <v>3.3799999999999955</v>
      </c>
      <c r="Y418" s="14">
        <v>123</v>
      </c>
      <c r="Z418" s="1">
        <v>94.31</v>
      </c>
      <c r="AA418" s="1">
        <v>84.09</v>
      </c>
      <c r="AB418" s="71">
        <f t="shared" si="501"/>
        <v>10.219999999999999</v>
      </c>
      <c r="AC418" s="36"/>
    </row>
    <row r="419" spans="1:29" ht="15.75" x14ac:dyDescent="0.25">
      <c r="A419" s="53">
        <v>405049</v>
      </c>
      <c r="B419" s="89" t="s">
        <v>2520</v>
      </c>
      <c r="C419" s="53" t="s">
        <v>832</v>
      </c>
      <c r="D419" s="49" t="s">
        <v>2498</v>
      </c>
      <c r="E419" s="34" t="str">
        <f>M418</f>
        <v>Achieving School</v>
      </c>
      <c r="F419" s="65" t="s">
        <v>2484</v>
      </c>
      <c r="G419" s="62"/>
      <c r="H419" s="13" t="str">
        <f>IF(V420&gt;94,"Met",IF(X420="--","n/a",IF(X420&gt;=0,"Met","Did Not Meet")))</f>
        <v>Did Not Meet</v>
      </c>
      <c r="I419" s="13" t="str">
        <f>IF(V421&gt;94,"Met",IF(X421="--","n/a",IF(X421&gt;=0,"Met","Did Not Meet")))</f>
        <v>Did Not Meet</v>
      </c>
      <c r="K419" s="13" t="str">
        <f>IF(Z420&gt;94,"Met",IF(AB420="--","n/a",IF(AB420&gt;=0,"Met","Did Not Meet")))</f>
        <v>Met</v>
      </c>
      <c r="L419" s="13" t="str">
        <f>IF(Z421&gt;94,"Met",IF(AB421="--","n/a",IF(AB421&gt;=0,"Met","Did Not Meet")))</f>
        <v>Met</v>
      </c>
      <c r="M419" s="1" t="s">
        <v>4</v>
      </c>
      <c r="N419" s="14" t="s">
        <v>2501</v>
      </c>
      <c r="O419" s="5"/>
      <c r="P419" s="44" t="str">
        <f t="shared" ref="P419" si="516">IF(K420="Yes",IF(L420="Yes","Yes","No"),"No")</f>
        <v>Yes</v>
      </c>
      <c r="Q419" s="94" t="s">
        <v>2759</v>
      </c>
      <c r="R419" s="5" t="s">
        <v>1</v>
      </c>
      <c r="S419" s="1" t="s">
        <v>2</v>
      </c>
      <c r="T419" s="1" t="s">
        <v>7</v>
      </c>
      <c r="U419" s="5">
        <v>182</v>
      </c>
      <c r="V419" s="1">
        <v>91.21</v>
      </c>
      <c r="W419" s="1">
        <v>86.84</v>
      </c>
      <c r="X419" s="9">
        <f t="shared" si="473"/>
        <v>4.3699999999999903</v>
      </c>
      <c r="Y419" s="14">
        <v>114</v>
      </c>
      <c r="Z419" s="1">
        <v>94.74</v>
      </c>
      <c r="AA419" s="1">
        <v>82.66</v>
      </c>
      <c r="AB419" s="71">
        <f t="shared" si="501"/>
        <v>12.079999999999998</v>
      </c>
      <c r="AC419" s="53"/>
    </row>
    <row r="420" spans="1:29" ht="15" customHeight="1" x14ac:dyDescent="0.25">
      <c r="A420" s="53">
        <v>405049</v>
      </c>
      <c r="B420" s="89" t="s">
        <v>2520</v>
      </c>
      <c r="C420" s="53" t="s">
        <v>832</v>
      </c>
      <c r="D420" s="49" t="s">
        <v>2499</v>
      </c>
      <c r="E420" s="35" t="str">
        <f>VLOOKUP('2012 Accountability Database'!$A418,'2011 AYP'!A$2:B$1072,2)</f>
        <v xml:space="preserve"> MS (Met Standards)</v>
      </c>
      <c r="F420" s="66"/>
      <c r="G420" s="63" t="s">
        <v>2485</v>
      </c>
      <c r="H420" s="60" t="str">
        <f t="shared" ref="H420:I420" si="517">IF(H418="Met","Yes",IF(H419="Met","Yes","No"))</f>
        <v>Yes</v>
      </c>
      <c r="I420" s="60" t="str">
        <f t="shared" si="517"/>
        <v>Yes</v>
      </c>
      <c r="J420" s="42"/>
      <c r="K420" s="60" t="str">
        <f t="shared" ref="K420:L420" si="518">IF(K418="Met","Yes",IF(K419="Met","Yes","No"))</f>
        <v>Yes</v>
      </c>
      <c r="L420" s="60" t="str">
        <f t="shared" si="518"/>
        <v>Yes</v>
      </c>
      <c r="M420" s="1" t="s">
        <v>4</v>
      </c>
      <c r="N420" s="14" t="s">
        <v>2503</v>
      </c>
      <c r="O420" s="5"/>
      <c r="P420" s="44" t="str">
        <f t="shared" ref="P420" si="519">IF(H424="Yes",IF(I424="Yes","Yes","No"),"No")</f>
        <v>Yes</v>
      </c>
      <c r="Q420" s="108" t="s">
        <v>2758</v>
      </c>
      <c r="R420" s="5" t="s">
        <v>1</v>
      </c>
      <c r="S420" s="1" t="s">
        <v>5</v>
      </c>
      <c r="T420" s="1" t="s">
        <v>3</v>
      </c>
      <c r="U420" s="5">
        <v>586</v>
      </c>
      <c r="V420" s="1">
        <v>84.64</v>
      </c>
      <c r="W420" s="1">
        <v>87.9</v>
      </c>
      <c r="X420" s="6">
        <f t="shared" si="473"/>
        <v>-3.2600000000000051</v>
      </c>
      <c r="Y420" s="14">
        <v>362</v>
      </c>
      <c r="Z420" s="1">
        <v>87.29</v>
      </c>
      <c r="AA420" s="1">
        <v>84.09</v>
      </c>
      <c r="AB420" s="71">
        <f t="shared" si="501"/>
        <v>3.2000000000000028</v>
      </c>
      <c r="AC420" s="53"/>
    </row>
    <row r="421" spans="1:29" x14ac:dyDescent="0.25">
      <c r="A421" s="53">
        <v>405049</v>
      </c>
      <c r="B421" s="89" t="s">
        <v>2520</v>
      </c>
      <c r="C421" s="53" t="s">
        <v>832</v>
      </c>
      <c r="D421" s="49" t="s">
        <v>2507</v>
      </c>
      <c r="E421" s="47">
        <f>VLOOKUP('2012 Accountability Database'!A418,Dems1112!$A$2:$G$1082,3)</f>
        <v>0.8</v>
      </c>
      <c r="F421" s="66"/>
      <c r="G421" s="52"/>
      <c r="M421" s="1" t="s">
        <v>4</v>
      </c>
      <c r="N421" s="14" t="s">
        <v>2504</v>
      </c>
      <c r="O421" s="5"/>
      <c r="P421" s="44" t="str">
        <f t="shared" ref="P421" si="520">IF(K424="Yes",IF(L424="Yes","Yes","No"),"No")</f>
        <v>No</v>
      </c>
      <c r="Q421" s="108"/>
      <c r="R421" s="5" t="s">
        <v>1</v>
      </c>
      <c r="S421" s="1" t="s">
        <v>5</v>
      </c>
      <c r="T421" s="1" t="s">
        <v>7</v>
      </c>
      <c r="U421" s="5">
        <v>542</v>
      </c>
      <c r="V421" s="1">
        <v>83.58</v>
      </c>
      <c r="W421" s="1">
        <v>86.84</v>
      </c>
      <c r="X421" s="6">
        <f t="shared" si="473"/>
        <v>-3.2600000000000051</v>
      </c>
      <c r="Y421" s="14">
        <v>332</v>
      </c>
      <c r="Z421" s="1">
        <v>86.45</v>
      </c>
      <c r="AA421" s="1">
        <v>82.66</v>
      </c>
      <c r="AB421" s="71">
        <f t="shared" si="501"/>
        <v>3.7900000000000063</v>
      </c>
      <c r="AC421" s="53"/>
    </row>
    <row r="422" spans="1:29" x14ac:dyDescent="0.25">
      <c r="A422" s="53">
        <v>405049</v>
      </c>
      <c r="B422" s="89" t="s">
        <v>2520</v>
      </c>
      <c r="C422" s="53" t="s">
        <v>832</v>
      </c>
      <c r="D422" s="50" t="s">
        <v>2508</v>
      </c>
      <c r="E422" s="47">
        <f>VLOOKUP('2012 Accountability Database'!A418,Dems1112!$A$2:$G$1082,4)</f>
        <v>0.84</v>
      </c>
      <c r="F422" s="65" t="s">
        <v>2486</v>
      </c>
      <c r="G422" s="62"/>
      <c r="H422" s="13" t="str">
        <f>IF(V422&gt;94,"Met",IF(X422="--","n/a",IF(X422&gt;=0,"Met","Did Not Meet")))</f>
        <v>Met</v>
      </c>
      <c r="I422" s="13" t="str">
        <f>IF(V423&gt;94,"Met",IF(X423="--","n/a",IF(X423&gt;=0,"Met","Did Not Meet")))</f>
        <v>Met</v>
      </c>
      <c r="J422" s="13"/>
      <c r="K422" s="13" t="str">
        <f>IF(Z422&gt;94,"Met",IF(AB422="--","n/a",IF(AB422&gt;=0,"Met","Did Not Meet")))</f>
        <v>Did Not Meet</v>
      </c>
      <c r="L422" s="13" t="str">
        <f>IF(Z423&gt;94,"Met",IF(AB423="--","n/a",IF(AB423&gt;=0,"Met","Did Not Meet")))</f>
        <v>Did Not Meet</v>
      </c>
      <c r="M422" s="1" t="s">
        <v>4</v>
      </c>
      <c r="N422" s="68" t="s">
        <v>2497</v>
      </c>
      <c r="O422" s="35"/>
      <c r="P422" s="44"/>
      <c r="Q422" s="108"/>
      <c r="R422" s="5" t="s">
        <v>6</v>
      </c>
      <c r="S422" s="1" t="s">
        <v>2</v>
      </c>
      <c r="T422" s="1" t="s">
        <v>3</v>
      </c>
      <c r="U422" s="5">
        <v>195</v>
      </c>
      <c r="V422" s="1">
        <v>90.26</v>
      </c>
      <c r="W422" s="1">
        <v>89.76</v>
      </c>
      <c r="X422" s="9">
        <f t="shared" si="473"/>
        <v>0.5</v>
      </c>
      <c r="Y422" s="14">
        <v>123</v>
      </c>
      <c r="Z422" s="1">
        <v>52.03</v>
      </c>
      <c r="AA422" s="1">
        <v>73.7</v>
      </c>
      <c r="AB422" s="72">
        <f t="shared" si="501"/>
        <v>-21.67</v>
      </c>
      <c r="AC422" s="53"/>
    </row>
    <row r="423" spans="1:29" x14ac:dyDescent="0.25">
      <c r="A423" s="53">
        <v>405049</v>
      </c>
      <c r="B423" s="89" t="s">
        <v>2520</v>
      </c>
      <c r="C423" s="53" t="s">
        <v>832</v>
      </c>
      <c r="D423" s="50" t="s">
        <v>974</v>
      </c>
      <c r="E423" s="47" t="str">
        <f>VLOOKUP('2012 Accountability Database'!A418,Dems1112!$A$2:$G$1082,5)</f>
        <v>K-5</v>
      </c>
      <c r="F423" s="65" t="s">
        <v>2487</v>
      </c>
      <c r="G423" s="62"/>
      <c r="H423" s="13" t="str">
        <f>IF(V424&gt;94,"Met",IF(X424="--","n/a",IF(X424&gt;=0,"Met","Did Not Meet")))</f>
        <v>Did Not Meet</v>
      </c>
      <c r="I423" s="13" t="str">
        <f>IF(V425&gt;94,"Met",IF(X425="--","n/a",IF(X425&gt;=0,"Met","Did Not Meet")))</f>
        <v>Did Not Meet</v>
      </c>
      <c r="J423" s="13"/>
      <c r="K423" s="13" t="str">
        <f>IF(Z424&gt;94,"Met",IF(AB424="--","n/a",IF(AB424&gt;=0,"Met","Did Not Meet")))</f>
        <v>Did Not Meet</v>
      </c>
      <c r="L423" s="13" t="str">
        <f>IF(Z425&gt;94,"Met",IF(AB425="--","n/a",IF(AB425&gt;=0,"Met","Did Not Meet")))</f>
        <v>Did Not Meet</v>
      </c>
      <c r="M423" s="1" t="s">
        <v>4</v>
      </c>
      <c r="N423" s="14"/>
      <c r="O423" s="35" t="s">
        <v>2506</v>
      </c>
      <c r="P423" s="83" t="str">
        <f t="shared" ref="P423" si="521">IF(P418="No"," ", IF(P420="No"," ",IF(P419="No", " ",IF(P421="No"," ","X"))))</f>
        <v xml:space="preserve"> </v>
      </c>
      <c r="Q423" s="108"/>
      <c r="R423" s="5" t="s">
        <v>6</v>
      </c>
      <c r="S423" s="1" t="s">
        <v>2</v>
      </c>
      <c r="T423" s="1" t="s">
        <v>7</v>
      </c>
      <c r="U423" s="5">
        <v>182</v>
      </c>
      <c r="V423" s="1">
        <v>90.11</v>
      </c>
      <c r="W423" s="1">
        <v>89.37</v>
      </c>
      <c r="X423" s="9">
        <f t="shared" si="473"/>
        <v>0.73999999999999488</v>
      </c>
      <c r="Y423" s="14">
        <v>114</v>
      </c>
      <c r="Z423" s="1">
        <v>51.75</v>
      </c>
      <c r="AA423" s="1">
        <v>73</v>
      </c>
      <c r="AB423" s="72">
        <f t="shared" si="501"/>
        <v>-21.25</v>
      </c>
      <c r="AC423" s="53"/>
    </row>
    <row r="424" spans="1:29" ht="15.75" x14ac:dyDescent="0.25">
      <c r="A424" s="53">
        <v>405049</v>
      </c>
      <c r="B424" s="89" t="s">
        <v>2520</v>
      </c>
      <c r="C424" s="53" t="s">
        <v>832</v>
      </c>
      <c r="D424" s="50" t="s">
        <v>975</v>
      </c>
      <c r="E424" s="48" t="str">
        <f>VLOOKUP('2012 Accountability Database'!A418,Dems1112!$A$2:$G$1082,6)</f>
        <v>1 (Northwest AR)</v>
      </c>
      <c r="F424" s="66"/>
      <c r="G424" s="63" t="s">
        <v>2488</v>
      </c>
      <c r="H424" s="61" t="str">
        <f t="shared" ref="H424:I424" si="522">IF(H422="Met","Yes",IF(H423="Met","Yes","No"))</f>
        <v>Yes</v>
      </c>
      <c r="I424" s="61" t="str">
        <f t="shared" si="522"/>
        <v>Yes</v>
      </c>
      <c r="J424" s="55"/>
      <c r="K424" s="61" t="str">
        <f t="shared" ref="K424:L424" si="523">IF(K422="Met","Yes",IF(K423="Met","Yes","No"))</f>
        <v>No</v>
      </c>
      <c r="L424" s="61" t="str">
        <f t="shared" si="523"/>
        <v>No</v>
      </c>
      <c r="M424" s="1" t="s">
        <v>4</v>
      </c>
      <c r="N424" s="14"/>
      <c r="O424" s="35" t="s">
        <v>2505</v>
      </c>
      <c r="P424" s="83" t="str">
        <f t="shared" ref="P424" si="524">IF(P423="X"," ",IF(P425="X"," ","X"))</f>
        <v>X</v>
      </c>
      <c r="Q424" s="94" t="s">
        <v>2759</v>
      </c>
      <c r="R424" s="5" t="s">
        <v>6</v>
      </c>
      <c r="S424" s="1" t="s">
        <v>5</v>
      </c>
      <c r="T424" s="1" t="s">
        <v>3</v>
      </c>
      <c r="U424" s="5">
        <v>586</v>
      </c>
      <c r="V424" s="1">
        <v>88.4</v>
      </c>
      <c r="W424" s="1">
        <v>89.76</v>
      </c>
      <c r="X424" s="6">
        <f t="shared" si="473"/>
        <v>-1.3599999999999994</v>
      </c>
      <c r="Y424" s="14">
        <v>364</v>
      </c>
      <c r="Z424" s="1">
        <v>67.86</v>
      </c>
      <c r="AA424" s="1">
        <v>73.7</v>
      </c>
      <c r="AB424" s="72">
        <f t="shared" si="501"/>
        <v>-5.8400000000000034</v>
      </c>
      <c r="AC424" s="53"/>
    </row>
    <row r="425" spans="1:29" x14ac:dyDescent="0.25">
      <c r="A425" s="54">
        <v>405049</v>
      </c>
      <c r="B425" s="90" t="s">
        <v>2520</v>
      </c>
      <c r="C425" s="54" t="s">
        <v>832</v>
      </c>
      <c r="D425" s="4"/>
      <c r="E425" s="4"/>
      <c r="F425" s="67"/>
      <c r="G425" s="64"/>
      <c r="H425" s="43"/>
      <c r="I425" s="43"/>
      <c r="J425" s="43"/>
      <c r="K425" s="43"/>
      <c r="L425" s="43"/>
      <c r="M425" s="4" t="s">
        <v>4</v>
      </c>
      <c r="N425" s="15"/>
      <c r="O425" s="38" t="s">
        <v>2482</v>
      </c>
      <c r="P425" s="84" t="str">
        <f>IF(E419="Achieving School"," ","X")</f>
        <v xml:space="preserve"> </v>
      </c>
      <c r="Q425" s="91"/>
      <c r="R425" s="4" t="s">
        <v>6</v>
      </c>
      <c r="S425" s="4" t="s">
        <v>5</v>
      </c>
      <c r="T425" s="4" t="s">
        <v>7</v>
      </c>
      <c r="U425" s="4">
        <v>542</v>
      </c>
      <c r="V425" s="4">
        <v>87.82</v>
      </c>
      <c r="W425" s="4">
        <v>89.37</v>
      </c>
      <c r="X425" s="7">
        <f t="shared" si="473"/>
        <v>-1.5500000000000114</v>
      </c>
      <c r="Y425" s="15">
        <v>334</v>
      </c>
      <c r="Z425" s="4">
        <v>66.77</v>
      </c>
      <c r="AA425" s="4">
        <v>73</v>
      </c>
      <c r="AB425" s="73">
        <f t="shared" si="501"/>
        <v>-6.230000000000004</v>
      </c>
      <c r="AC425" s="54"/>
    </row>
    <row r="426" spans="1:29" x14ac:dyDescent="0.25">
      <c r="A426" s="1">
        <v>405050</v>
      </c>
      <c r="B426" s="87" t="s">
        <v>2520</v>
      </c>
      <c r="C426" s="55" t="s">
        <v>833</v>
      </c>
      <c r="E426" s="42"/>
      <c r="F426" s="65" t="s">
        <v>2483</v>
      </c>
      <c r="G426" s="62"/>
      <c r="H426" s="37" t="str">
        <f>IF(V426&gt;94,"Met",IF(X426="--","n/a",IF(X426&gt;=0,"Met","Did Not Meet")))</f>
        <v>Met</v>
      </c>
      <c r="I426" s="37" t="str">
        <f>IF(V427&gt;94,"Met",IF(X427="--","n/a",IF(X427&gt;=0,"Met","Did Not Meet")))</f>
        <v>Met</v>
      </c>
      <c r="K426" s="13" t="str">
        <f>IF(Z426&gt;94,"Met",IF(AB426="--","n/a",IF(AB426&gt;=0,"Met","Did Not Meet")))</f>
        <v>Did Not Meet</v>
      </c>
      <c r="L426" s="13" t="str">
        <f>IF(Z427&gt;94,"Met",IF(AB427="--","n/a",IF(AB427&gt;=0,"Met","Did Not Meet")))</f>
        <v>Did Not Meet</v>
      </c>
      <c r="M426" s="1" t="s">
        <v>9</v>
      </c>
      <c r="N426" s="14" t="s">
        <v>2502</v>
      </c>
      <c r="O426" s="5"/>
      <c r="P426" s="44" t="str">
        <f t="shared" ref="P426" si="525">IF(H428="Yes",IF(I428="Yes","Yes","No"),"No")</f>
        <v>Yes</v>
      </c>
      <c r="Q426" s="93"/>
      <c r="R426" s="5" t="s">
        <v>1</v>
      </c>
      <c r="S426" s="1" t="s">
        <v>2</v>
      </c>
      <c r="T426" s="1" t="s">
        <v>3</v>
      </c>
      <c r="U426" s="5">
        <v>283</v>
      </c>
      <c r="V426" s="1">
        <v>92.93</v>
      </c>
      <c r="W426" s="1">
        <v>87.47</v>
      </c>
      <c r="X426" s="9">
        <f t="shared" si="473"/>
        <v>5.460000000000008</v>
      </c>
      <c r="Y426" s="14">
        <v>197</v>
      </c>
      <c r="Z426" s="1">
        <v>93.91</v>
      </c>
      <c r="AA426" s="1">
        <v>94</v>
      </c>
      <c r="AB426" s="72">
        <f t="shared" si="501"/>
        <v>-9.0000000000003411E-2</v>
      </c>
      <c r="AC426" s="36"/>
    </row>
    <row r="427" spans="1:29" ht="15.75" x14ac:dyDescent="0.25">
      <c r="A427" s="53">
        <v>405050</v>
      </c>
      <c r="B427" s="89" t="s">
        <v>2520</v>
      </c>
      <c r="C427" s="53" t="s">
        <v>833</v>
      </c>
      <c r="D427" s="49" t="s">
        <v>2498</v>
      </c>
      <c r="E427" s="34" t="str">
        <f>M426</f>
        <v>Needs Improvement School</v>
      </c>
      <c r="F427" s="65" t="s">
        <v>2484</v>
      </c>
      <c r="G427" s="62"/>
      <c r="H427" s="13" t="str">
        <f>IF(V428&gt;94,"Met",IF(X428="--","n/a",IF(X428&gt;=0,"Met","Did Not Meet")))</f>
        <v>Met</v>
      </c>
      <c r="I427" s="13" t="str">
        <f>IF(V429&gt;94,"Met",IF(X429="--","n/a",IF(X429&gt;=0,"Met","Did Not Meet")))</f>
        <v>Did Not Meet</v>
      </c>
      <c r="K427" s="13" t="str">
        <f>IF(Z428&gt;94,"Met",IF(AB428="--","n/a",IF(AB428&gt;=0,"Met","Did Not Meet")))</f>
        <v>Did Not Meet</v>
      </c>
      <c r="L427" s="13" t="str">
        <f>IF(Z429&gt;94,"Met",IF(AB429="--","n/a",IF(AB429&gt;=0,"Met","Did Not Meet")))</f>
        <v>Did Not Meet</v>
      </c>
      <c r="M427" s="1" t="s">
        <v>9</v>
      </c>
      <c r="N427" s="14" t="s">
        <v>2501</v>
      </c>
      <c r="O427" s="5"/>
      <c r="P427" s="44" t="str">
        <f t="shared" ref="P427" si="526">IF(K428="Yes",IF(L428="Yes","Yes","No"),"No")</f>
        <v>No</v>
      </c>
      <c r="Q427" s="94" t="s">
        <v>2759</v>
      </c>
      <c r="R427" s="5" t="s">
        <v>1</v>
      </c>
      <c r="S427" s="1" t="s">
        <v>2</v>
      </c>
      <c r="T427" s="1" t="s">
        <v>7</v>
      </c>
      <c r="U427" s="5">
        <v>155</v>
      </c>
      <c r="V427" s="1">
        <v>87.74</v>
      </c>
      <c r="W427" s="1">
        <v>79.489999999999995</v>
      </c>
      <c r="X427" s="9">
        <f t="shared" si="473"/>
        <v>8.25</v>
      </c>
      <c r="Y427" s="14">
        <v>105</v>
      </c>
      <c r="Z427" s="1">
        <v>88.57</v>
      </c>
      <c r="AA427" s="1">
        <v>95.74</v>
      </c>
      <c r="AB427" s="72">
        <f t="shared" si="501"/>
        <v>-7.1700000000000017</v>
      </c>
      <c r="AC427" s="53"/>
    </row>
    <row r="428" spans="1:29" ht="15" customHeight="1" x14ac:dyDescent="0.25">
      <c r="A428" s="53">
        <v>405050</v>
      </c>
      <c r="B428" s="89" t="s">
        <v>2520</v>
      </c>
      <c r="C428" s="53" t="s">
        <v>833</v>
      </c>
      <c r="D428" s="49" t="s">
        <v>2499</v>
      </c>
      <c r="E428" s="35" t="str">
        <f>VLOOKUP('2012 Accountability Database'!$A426,'2011 AYP'!A$2:B$1072,2)</f>
        <v xml:space="preserve"> MS (Met Standards)</v>
      </c>
      <c r="F428" s="66"/>
      <c r="G428" s="63" t="s">
        <v>2485</v>
      </c>
      <c r="H428" s="60" t="str">
        <f t="shared" ref="H428:I428" si="527">IF(H426="Met","Yes",IF(H427="Met","Yes","No"))</f>
        <v>Yes</v>
      </c>
      <c r="I428" s="60" t="str">
        <f t="shared" si="527"/>
        <v>Yes</v>
      </c>
      <c r="J428" s="42"/>
      <c r="K428" s="60" t="str">
        <f t="shared" ref="K428:L428" si="528">IF(K426="Met","Yes",IF(K427="Met","Yes","No"))</f>
        <v>No</v>
      </c>
      <c r="L428" s="60" t="str">
        <f t="shared" si="528"/>
        <v>No</v>
      </c>
      <c r="M428" s="1" t="s">
        <v>9</v>
      </c>
      <c r="N428" s="14" t="s">
        <v>2503</v>
      </c>
      <c r="O428" s="5"/>
      <c r="P428" s="44" t="str">
        <f t="shared" ref="P428" si="529">IF(H432="Yes",IF(I432="Yes","Yes","No"),"No")</f>
        <v>No</v>
      </c>
      <c r="Q428" s="108" t="s">
        <v>2758</v>
      </c>
      <c r="R428" s="5" t="s">
        <v>1</v>
      </c>
      <c r="S428" s="1" t="s">
        <v>5</v>
      </c>
      <c r="T428" s="1" t="s">
        <v>3</v>
      </c>
      <c r="U428" s="5">
        <v>813</v>
      </c>
      <c r="V428" s="1">
        <v>88.07</v>
      </c>
      <c r="W428" s="1">
        <v>87.47</v>
      </c>
      <c r="X428" s="9">
        <f t="shared" si="473"/>
        <v>0.59999999999999432</v>
      </c>
      <c r="Y428" s="14">
        <v>523</v>
      </c>
      <c r="Z428" s="1">
        <v>91.01</v>
      </c>
      <c r="AA428" s="1">
        <v>94</v>
      </c>
      <c r="AB428" s="72">
        <f t="shared" si="501"/>
        <v>-2.9899999999999949</v>
      </c>
      <c r="AC428" s="53"/>
    </row>
    <row r="429" spans="1:29" x14ac:dyDescent="0.25">
      <c r="A429" s="53">
        <v>405050</v>
      </c>
      <c r="B429" s="89" t="s">
        <v>2520</v>
      </c>
      <c r="C429" s="53" t="s">
        <v>833</v>
      </c>
      <c r="D429" s="49" t="s">
        <v>2507</v>
      </c>
      <c r="E429" s="47">
        <f>VLOOKUP('2012 Accountability Database'!A426,Dems1112!$A$2:$G$1082,3)</f>
        <v>0.37</v>
      </c>
      <c r="F429" s="66"/>
      <c r="G429" s="52"/>
      <c r="M429" s="1" t="s">
        <v>9</v>
      </c>
      <c r="N429" s="14" t="s">
        <v>2504</v>
      </c>
      <c r="O429" s="5"/>
      <c r="P429" s="44" t="str">
        <f t="shared" ref="P429" si="530">IF(K432="Yes",IF(L432="Yes","Yes","No"),"No")</f>
        <v>No</v>
      </c>
      <c r="Q429" s="108"/>
      <c r="R429" s="5" t="s">
        <v>1</v>
      </c>
      <c r="S429" s="1" t="s">
        <v>5</v>
      </c>
      <c r="T429" s="1" t="s">
        <v>7</v>
      </c>
      <c r="U429" s="5">
        <v>431</v>
      </c>
      <c r="V429" s="1">
        <v>79.349999999999994</v>
      </c>
      <c r="W429" s="1">
        <v>79.489999999999995</v>
      </c>
      <c r="X429" s="6">
        <f t="shared" si="473"/>
        <v>-0.14000000000000057</v>
      </c>
      <c r="Y429" s="14">
        <v>270</v>
      </c>
      <c r="Z429" s="1">
        <v>89.26</v>
      </c>
      <c r="AA429" s="1">
        <v>95.74</v>
      </c>
      <c r="AB429" s="72">
        <f t="shared" si="501"/>
        <v>-6.4799999999999898</v>
      </c>
      <c r="AC429" s="53"/>
    </row>
    <row r="430" spans="1:29" x14ac:dyDescent="0.25">
      <c r="A430" s="53">
        <v>405050</v>
      </c>
      <c r="B430" s="89" t="s">
        <v>2520</v>
      </c>
      <c r="C430" s="53" t="s">
        <v>833</v>
      </c>
      <c r="D430" s="50" t="s">
        <v>2508</v>
      </c>
      <c r="E430" s="47">
        <f>VLOOKUP('2012 Accountability Database'!A426,Dems1112!$A$2:$G$1082,4)</f>
        <v>0.46</v>
      </c>
      <c r="F430" s="65" t="s">
        <v>2486</v>
      </c>
      <c r="G430" s="62"/>
      <c r="H430" s="13" t="str">
        <f>IF(V430&gt;94,"Met",IF(X430="--","n/a",IF(X430&gt;=0,"Met","Did Not Meet")))</f>
        <v>Did Not Meet</v>
      </c>
      <c r="I430" s="13" t="str">
        <f>IF(V431&gt;94,"Met",IF(X431="--","n/a",IF(X431&gt;=0,"Met","Did Not Meet")))</f>
        <v>Did Not Meet</v>
      </c>
      <c r="J430" s="13"/>
      <c r="K430" s="13" t="str">
        <f>IF(Z430&gt;94,"Met",IF(AB430="--","n/a",IF(AB430&gt;=0,"Met","Did Not Meet")))</f>
        <v>Did Not Meet</v>
      </c>
      <c r="L430" s="13" t="str">
        <f>IF(Z431&gt;94,"Met",IF(AB431="--","n/a",IF(AB431&gt;=0,"Met","Did Not Meet")))</f>
        <v>Did Not Meet</v>
      </c>
      <c r="M430" s="1" t="s">
        <v>9</v>
      </c>
      <c r="N430" s="68" t="s">
        <v>2497</v>
      </c>
      <c r="O430" s="35"/>
      <c r="P430" s="44"/>
      <c r="Q430" s="108"/>
      <c r="R430" s="5" t="s">
        <v>6</v>
      </c>
      <c r="S430" s="1" t="s">
        <v>2</v>
      </c>
      <c r="T430" s="1" t="s">
        <v>3</v>
      </c>
      <c r="U430" s="5">
        <v>283</v>
      </c>
      <c r="V430" s="1">
        <v>92.58</v>
      </c>
      <c r="W430" s="1">
        <v>94.39</v>
      </c>
      <c r="X430" s="6">
        <f t="shared" si="473"/>
        <v>-1.8100000000000023</v>
      </c>
      <c r="Y430" s="14">
        <v>198</v>
      </c>
      <c r="Z430" s="1">
        <v>70.709999999999994</v>
      </c>
      <c r="AA430" s="1">
        <v>79.38</v>
      </c>
      <c r="AB430" s="72">
        <f t="shared" si="501"/>
        <v>-8.6700000000000017</v>
      </c>
      <c r="AC430" s="53"/>
    </row>
    <row r="431" spans="1:29" x14ac:dyDescent="0.25">
      <c r="A431" s="53">
        <v>405050</v>
      </c>
      <c r="B431" s="89" t="s">
        <v>2520</v>
      </c>
      <c r="C431" s="53" t="s">
        <v>833</v>
      </c>
      <c r="D431" s="50" t="s">
        <v>974</v>
      </c>
      <c r="E431" s="47" t="str">
        <f>VLOOKUP('2012 Accountability Database'!A426,Dems1112!$A$2:$G$1082,5)</f>
        <v>K-5</v>
      </c>
      <c r="F431" s="65" t="s">
        <v>2487</v>
      </c>
      <c r="G431" s="62"/>
      <c r="H431" s="13" t="str">
        <f>IF(V432&gt;94,"Met",IF(X432="--","n/a",IF(X432&gt;=0,"Met","Did Not Meet")))</f>
        <v>Did Not Meet</v>
      </c>
      <c r="I431" s="13" t="str">
        <f>IF(V433&gt;94,"Met",IF(X433="--","n/a",IF(X433&gt;=0,"Met","Did Not Meet")))</f>
        <v>Did Not Meet</v>
      </c>
      <c r="J431" s="13"/>
      <c r="K431" s="13" t="str">
        <f>IF(Z432&gt;94,"Met",IF(AB432="--","n/a",IF(AB432&gt;=0,"Met","Did Not Meet")))</f>
        <v>Did Not Meet</v>
      </c>
      <c r="L431" s="13" t="str">
        <f>IF(Z433&gt;94,"Met",IF(AB433="--","n/a",IF(AB433&gt;=0,"Met","Did Not Meet")))</f>
        <v>Did Not Meet</v>
      </c>
      <c r="M431" s="1" t="s">
        <v>9</v>
      </c>
      <c r="N431" s="14"/>
      <c r="O431" s="35" t="s">
        <v>2506</v>
      </c>
      <c r="P431" s="83" t="str">
        <f t="shared" ref="P431" si="531">IF(P426="No"," ", IF(P428="No"," ",IF(P427="No", " ",IF(P429="No"," ","X"))))</f>
        <v xml:space="preserve"> </v>
      </c>
      <c r="Q431" s="108"/>
      <c r="R431" s="5" t="s">
        <v>6</v>
      </c>
      <c r="S431" s="1" t="s">
        <v>2</v>
      </c>
      <c r="T431" s="1" t="s">
        <v>7</v>
      </c>
      <c r="U431" s="5">
        <v>155</v>
      </c>
      <c r="V431" s="1">
        <v>87.1</v>
      </c>
      <c r="W431" s="1">
        <v>91.03</v>
      </c>
      <c r="X431" s="6">
        <f t="shared" si="473"/>
        <v>-3.9300000000000068</v>
      </c>
      <c r="Y431" s="14">
        <v>106</v>
      </c>
      <c r="Z431" s="1">
        <v>62.26</v>
      </c>
      <c r="AA431" s="1">
        <v>73.66</v>
      </c>
      <c r="AB431" s="72">
        <f t="shared" si="501"/>
        <v>-11.399999999999999</v>
      </c>
      <c r="AC431" s="53"/>
    </row>
    <row r="432" spans="1:29" ht="15.75" x14ac:dyDescent="0.25">
      <c r="A432" s="53">
        <v>405050</v>
      </c>
      <c r="B432" s="89" t="s">
        <v>2520</v>
      </c>
      <c r="C432" s="53" t="s">
        <v>833</v>
      </c>
      <c r="D432" s="50" t="s">
        <v>975</v>
      </c>
      <c r="E432" s="48" t="str">
        <f>VLOOKUP('2012 Accountability Database'!A426,Dems1112!$A$2:$G$1082,6)</f>
        <v>1 (Northwest AR)</v>
      </c>
      <c r="F432" s="66"/>
      <c r="G432" s="63" t="s">
        <v>2488</v>
      </c>
      <c r="H432" s="61" t="str">
        <f t="shared" ref="H432:I432" si="532">IF(H430="Met","Yes",IF(H431="Met","Yes","No"))</f>
        <v>No</v>
      </c>
      <c r="I432" s="61" t="str">
        <f t="shared" si="532"/>
        <v>No</v>
      </c>
      <c r="J432" s="55"/>
      <c r="K432" s="61" t="str">
        <f t="shared" ref="K432:L432" si="533">IF(K430="Met","Yes",IF(K431="Met","Yes","No"))</f>
        <v>No</v>
      </c>
      <c r="L432" s="61" t="str">
        <f t="shared" si="533"/>
        <v>No</v>
      </c>
      <c r="M432" s="1" t="s">
        <v>9</v>
      </c>
      <c r="N432" s="14"/>
      <c r="O432" s="35" t="s">
        <v>2505</v>
      </c>
      <c r="P432" s="83" t="str">
        <f t="shared" ref="P432" si="534">IF(P431="X"," ",IF(P433="X"," ","X"))</f>
        <v xml:space="preserve"> </v>
      </c>
      <c r="Q432" s="94" t="s">
        <v>2759</v>
      </c>
      <c r="R432" s="5" t="s">
        <v>6</v>
      </c>
      <c r="S432" s="1" t="s">
        <v>5</v>
      </c>
      <c r="T432" s="1" t="s">
        <v>3</v>
      </c>
      <c r="U432" s="5">
        <v>813</v>
      </c>
      <c r="V432" s="1">
        <v>92.62</v>
      </c>
      <c r="W432" s="1">
        <v>94.39</v>
      </c>
      <c r="X432" s="6">
        <f t="shared" si="473"/>
        <v>-1.769999999999996</v>
      </c>
      <c r="Y432" s="14">
        <v>525</v>
      </c>
      <c r="Z432" s="1">
        <v>75.05</v>
      </c>
      <c r="AA432" s="1">
        <v>79.38</v>
      </c>
      <c r="AB432" s="72">
        <f t="shared" si="501"/>
        <v>-4.3299999999999983</v>
      </c>
      <c r="AC432" s="53"/>
    </row>
    <row r="433" spans="1:29" x14ac:dyDescent="0.25">
      <c r="A433" s="54">
        <v>405050</v>
      </c>
      <c r="B433" s="90" t="s">
        <v>2520</v>
      </c>
      <c r="C433" s="54" t="s">
        <v>833</v>
      </c>
      <c r="D433" s="4"/>
      <c r="E433" s="4"/>
      <c r="F433" s="67"/>
      <c r="G433" s="64"/>
      <c r="H433" s="43"/>
      <c r="I433" s="43"/>
      <c r="J433" s="43"/>
      <c r="K433" s="43"/>
      <c r="L433" s="43"/>
      <c r="M433" s="4" t="s">
        <v>9</v>
      </c>
      <c r="N433" s="15"/>
      <c r="O433" s="38" t="s">
        <v>2482</v>
      </c>
      <c r="P433" s="84" t="str">
        <f>IF(E427="Achieving School"," ","X")</f>
        <v>X</v>
      </c>
      <c r="Q433" s="91"/>
      <c r="R433" s="4" t="s">
        <v>6</v>
      </c>
      <c r="S433" s="4" t="s">
        <v>5</v>
      </c>
      <c r="T433" s="4" t="s">
        <v>7</v>
      </c>
      <c r="U433" s="4">
        <v>431</v>
      </c>
      <c r="V433" s="4">
        <v>87.47</v>
      </c>
      <c r="W433" s="4">
        <v>91.03</v>
      </c>
      <c r="X433" s="7">
        <f t="shared" si="473"/>
        <v>-3.5600000000000023</v>
      </c>
      <c r="Y433" s="15">
        <v>272</v>
      </c>
      <c r="Z433" s="4">
        <v>67.28</v>
      </c>
      <c r="AA433" s="4">
        <v>73.66</v>
      </c>
      <c r="AB433" s="73">
        <f t="shared" si="501"/>
        <v>-6.3799999999999955</v>
      </c>
      <c r="AC433" s="54"/>
    </row>
    <row r="434" spans="1:29" x14ac:dyDescent="0.25">
      <c r="A434" s="1">
        <v>405051</v>
      </c>
      <c r="B434" s="87" t="s">
        <v>2520</v>
      </c>
      <c r="C434" s="55" t="s">
        <v>834</v>
      </c>
      <c r="E434" s="42"/>
      <c r="F434" s="65" t="s">
        <v>2483</v>
      </c>
      <c r="G434" s="62"/>
      <c r="H434" s="37" t="str">
        <f>IF(V434&gt;94,"Met",IF(X434="--","n/a",IF(X434&gt;=0,"Met","Did Not Meet")))</f>
        <v>Met</v>
      </c>
      <c r="I434" s="37" t="str">
        <f>IF(V435&gt;94,"Met",IF(X435="--","n/a",IF(X435&gt;=0,"Met","Did Not Meet")))</f>
        <v>Met</v>
      </c>
      <c r="K434" s="13" t="str">
        <f>IF(Z434&gt;94,"Met",IF(AB434="--","n/a",IF(AB434&gt;=0,"Met","Did Not Meet")))</f>
        <v>n/a</v>
      </c>
      <c r="L434" s="13" t="str">
        <f>IF(Z435&gt;94,"Met",IF(AB435="--","n/a",IF(AB435&gt;=0,"Met","Did Not Meet")))</f>
        <v>Did Not Meet</v>
      </c>
      <c r="M434" s="1" t="s">
        <v>4</v>
      </c>
      <c r="N434" s="14" t="s">
        <v>2502</v>
      </c>
      <c r="O434" s="5"/>
      <c r="P434" s="44" t="str">
        <f t="shared" ref="P434" si="535">IF(H436="Yes",IF(I436="Yes","Yes","No"),"No")</f>
        <v>Yes</v>
      </c>
      <c r="Q434" s="93"/>
      <c r="R434" s="5" t="s">
        <v>1</v>
      </c>
      <c r="S434" s="1" t="s">
        <v>2</v>
      </c>
      <c r="T434" s="1" t="s">
        <v>3</v>
      </c>
      <c r="U434" s="5">
        <v>226</v>
      </c>
      <c r="V434" s="1">
        <v>89.82</v>
      </c>
      <c r="W434" s="1">
        <v>89.25</v>
      </c>
      <c r="X434" s="9">
        <f t="shared" si="473"/>
        <v>0.56999999999999318</v>
      </c>
      <c r="Y434" s="14">
        <v>130</v>
      </c>
      <c r="Z434" s="1">
        <v>90</v>
      </c>
      <c r="AA434" s="13" t="s">
        <v>970</v>
      </c>
      <c r="AB434" s="77" t="s">
        <v>970</v>
      </c>
      <c r="AC434" s="36"/>
    </row>
    <row r="435" spans="1:29" ht="15.75" x14ac:dyDescent="0.25">
      <c r="A435" s="53">
        <v>405051</v>
      </c>
      <c r="B435" s="89" t="s">
        <v>2520</v>
      </c>
      <c r="C435" s="53" t="s">
        <v>834</v>
      </c>
      <c r="D435" s="49" t="s">
        <v>2498</v>
      </c>
      <c r="E435" s="34" t="str">
        <f>M434</f>
        <v>Achieving School</v>
      </c>
      <c r="F435" s="65" t="s">
        <v>2484</v>
      </c>
      <c r="G435" s="62"/>
      <c r="H435" s="13" t="str">
        <f>IF(V436&gt;94,"Met",IF(X436="--","n/a",IF(X436&gt;=0,"Met","Did Not Meet")))</f>
        <v>Did Not Meet</v>
      </c>
      <c r="I435" s="13" t="str">
        <f>IF(V437&gt;94,"Met",IF(X437="--","n/a",IF(X437&gt;=0,"Met","Did Not Meet")))</f>
        <v>Did Not Meet</v>
      </c>
      <c r="K435" s="13" t="str">
        <f>IF(Z436&gt;94,"Met",IF(AB436="--","n/a",IF(AB436&gt;=0,"Met","Did Not Meet")))</f>
        <v>Did Not Meet</v>
      </c>
      <c r="L435" s="13" t="str">
        <f>IF(Z437&gt;94,"Met",IF(AB437="--","n/a",IF(AB437&gt;=0,"Met","Did Not Meet")))</f>
        <v>Did Not Meet</v>
      </c>
      <c r="M435" s="1" t="s">
        <v>4</v>
      </c>
      <c r="N435" s="14" t="s">
        <v>2501</v>
      </c>
      <c r="O435" s="5"/>
      <c r="P435" s="44" t="str">
        <f t="shared" ref="P435" si="536">IF(K436="Yes",IF(L436="Yes","Yes","No"),"No")</f>
        <v>No</v>
      </c>
      <c r="Q435" s="94" t="s">
        <v>2759</v>
      </c>
      <c r="R435" s="5" t="s">
        <v>1</v>
      </c>
      <c r="S435" s="1" t="s">
        <v>2</v>
      </c>
      <c r="T435" s="1" t="s">
        <v>7</v>
      </c>
      <c r="U435" s="5">
        <v>207</v>
      </c>
      <c r="V435" s="1">
        <v>89.86</v>
      </c>
      <c r="W435" s="1">
        <v>88.28</v>
      </c>
      <c r="X435" s="9">
        <f t="shared" si="473"/>
        <v>1.5799999999999983</v>
      </c>
      <c r="Y435" s="14">
        <v>113</v>
      </c>
      <c r="Z435" s="1">
        <v>89.38</v>
      </c>
      <c r="AA435" s="1">
        <v>89.39</v>
      </c>
      <c r="AB435" s="72">
        <f t="shared" ref="AB435:AB466" si="537">Z435-AA435</f>
        <v>-1.0000000000005116E-2</v>
      </c>
      <c r="AC435" s="53"/>
    </row>
    <row r="436" spans="1:29" ht="15" customHeight="1" x14ac:dyDescent="0.25">
      <c r="A436" s="53">
        <v>405051</v>
      </c>
      <c r="B436" s="89" t="s">
        <v>2520</v>
      </c>
      <c r="C436" s="53" t="s">
        <v>834</v>
      </c>
      <c r="D436" s="49" t="s">
        <v>2499</v>
      </c>
      <c r="E436" s="35" t="str">
        <f>VLOOKUP('2012 Accountability Database'!$A434,'2011 AYP'!A$2:B$1072,2)</f>
        <v xml:space="preserve"> MS (Met Standards)</v>
      </c>
      <c r="F436" s="66"/>
      <c r="G436" s="63" t="s">
        <v>2485</v>
      </c>
      <c r="H436" s="60" t="str">
        <f t="shared" ref="H436:I436" si="538">IF(H434="Met","Yes",IF(H435="Met","Yes","No"))</f>
        <v>Yes</v>
      </c>
      <c r="I436" s="60" t="str">
        <f t="shared" si="538"/>
        <v>Yes</v>
      </c>
      <c r="J436" s="42"/>
      <c r="K436" s="60" t="str">
        <f t="shared" ref="K436:L436" si="539">IF(K434="Met","Yes",IF(K435="Met","Yes","No"))</f>
        <v>No</v>
      </c>
      <c r="L436" s="60" t="str">
        <f t="shared" si="539"/>
        <v>No</v>
      </c>
      <c r="M436" s="1" t="s">
        <v>4</v>
      </c>
      <c r="N436" s="14" t="s">
        <v>2503</v>
      </c>
      <c r="O436" s="5"/>
      <c r="P436" s="44" t="str">
        <f t="shared" ref="P436" si="540">IF(H440="Yes",IF(I440="Yes","Yes","No"),"No")</f>
        <v>Yes</v>
      </c>
      <c r="Q436" s="108" t="s">
        <v>2758</v>
      </c>
      <c r="R436" s="5" t="s">
        <v>1</v>
      </c>
      <c r="S436" s="1" t="s">
        <v>5</v>
      </c>
      <c r="T436" s="1" t="s">
        <v>3</v>
      </c>
      <c r="U436" s="5">
        <v>578</v>
      </c>
      <c r="V436" s="1">
        <v>87.02</v>
      </c>
      <c r="W436" s="1">
        <v>89.25</v>
      </c>
      <c r="X436" s="6">
        <f t="shared" si="473"/>
        <v>-2.230000000000004</v>
      </c>
      <c r="Y436" s="14">
        <v>324</v>
      </c>
      <c r="Z436" s="1">
        <v>89.51</v>
      </c>
      <c r="AA436" s="1">
        <v>90</v>
      </c>
      <c r="AB436" s="72">
        <f t="shared" si="537"/>
        <v>-0.48999999999999488</v>
      </c>
      <c r="AC436" s="53"/>
    </row>
    <row r="437" spans="1:29" x14ac:dyDescent="0.25">
      <c r="A437" s="53">
        <v>405051</v>
      </c>
      <c r="B437" s="89" t="s">
        <v>2520</v>
      </c>
      <c r="C437" s="53" t="s">
        <v>834</v>
      </c>
      <c r="D437" s="49" t="s">
        <v>2507</v>
      </c>
      <c r="E437" s="47">
        <f>VLOOKUP('2012 Accountability Database'!A434,Dems1112!$A$2:$G$1082,3)</f>
        <v>0.72</v>
      </c>
      <c r="F437" s="66"/>
      <c r="G437" s="52"/>
      <c r="M437" s="1" t="s">
        <v>4</v>
      </c>
      <c r="N437" s="14" t="s">
        <v>2504</v>
      </c>
      <c r="O437" s="5"/>
      <c r="P437" s="44" t="str">
        <f t="shared" ref="P437" si="541">IF(K440="Yes",IF(L440="Yes","Yes","No"),"No")</f>
        <v>Yes</v>
      </c>
      <c r="Q437" s="108"/>
      <c r="R437" s="5" t="s">
        <v>1</v>
      </c>
      <c r="S437" s="1" t="s">
        <v>5</v>
      </c>
      <c r="T437" s="1" t="s">
        <v>7</v>
      </c>
      <c r="U437" s="5">
        <v>514</v>
      </c>
      <c r="V437" s="1">
        <v>86.19</v>
      </c>
      <c r="W437" s="1">
        <v>88.28</v>
      </c>
      <c r="X437" s="6">
        <f t="shared" si="473"/>
        <v>-2.0900000000000034</v>
      </c>
      <c r="Y437" s="14">
        <v>281</v>
      </c>
      <c r="Z437" s="1">
        <v>88.97</v>
      </c>
      <c r="AA437" s="1">
        <v>89.39</v>
      </c>
      <c r="AB437" s="72">
        <f t="shared" si="537"/>
        <v>-0.42000000000000171</v>
      </c>
      <c r="AC437" s="53"/>
    </row>
    <row r="438" spans="1:29" x14ac:dyDescent="0.25">
      <c r="A438" s="53">
        <v>405051</v>
      </c>
      <c r="B438" s="89" t="s">
        <v>2520</v>
      </c>
      <c r="C438" s="53" t="s">
        <v>834</v>
      </c>
      <c r="D438" s="50" t="s">
        <v>2508</v>
      </c>
      <c r="E438" s="47">
        <f>VLOOKUP('2012 Accountability Database'!A434,Dems1112!$A$2:$G$1082,4)</f>
        <v>0.82</v>
      </c>
      <c r="F438" s="65" t="s">
        <v>2486</v>
      </c>
      <c r="G438" s="62"/>
      <c r="H438" s="13" t="str">
        <f>IF(V438&gt;94,"Met",IF(X438="--","n/a",IF(X438&gt;=0,"Met","Did Not Meet")))</f>
        <v>Met</v>
      </c>
      <c r="I438" s="13" t="str">
        <f>IF(V439&gt;94,"Met",IF(X439="--","n/a",IF(X439&gt;=0,"Met","Did Not Meet")))</f>
        <v>Met</v>
      </c>
      <c r="J438" s="13"/>
      <c r="K438" s="13" t="str">
        <f>IF(Z438&gt;94,"Met",IF(AB438="--","n/a",IF(AB438&gt;=0,"Met","Did Not Meet")))</f>
        <v>Met</v>
      </c>
      <c r="L438" s="13" t="str">
        <f>IF(Z439&gt;94,"Met",IF(AB439="--","n/a",IF(AB439&gt;=0,"Met","Did Not Meet")))</f>
        <v>Met</v>
      </c>
      <c r="M438" s="1" t="s">
        <v>4</v>
      </c>
      <c r="N438" s="68" t="s">
        <v>2497</v>
      </c>
      <c r="O438" s="35"/>
      <c r="P438" s="44"/>
      <c r="Q438" s="108"/>
      <c r="R438" s="5" t="s">
        <v>6</v>
      </c>
      <c r="S438" s="1" t="s">
        <v>2</v>
      </c>
      <c r="T438" s="1" t="s">
        <v>3</v>
      </c>
      <c r="U438" s="5">
        <v>227</v>
      </c>
      <c r="V438" s="1">
        <v>87.67</v>
      </c>
      <c r="W438" s="1">
        <v>87.37</v>
      </c>
      <c r="X438" s="9">
        <f t="shared" si="473"/>
        <v>0.29999999999999716</v>
      </c>
      <c r="Y438" s="14">
        <v>131</v>
      </c>
      <c r="Z438" s="1">
        <v>64.12</v>
      </c>
      <c r="AA438" s="1">
        <v>52.93</v>
      </c>
      <c r="AB438" s="71">
        <f t="shared" si="537"/>
        <v>11.190000000000005</v>
      </c>
      <c r="AC438" s="53"/>
    </row>
    <row r="439" spans="1:29" x14ac:dyDescent="0.25">
      <c r="A439" s="53">
        <v>405051</v>
      </c>
      <c r="B439" s="89" t="s">
        <v>2520</v>
      </c>
      <c r="C439" s="53" t="s">
        <v>834</v>
      </c>
      <c r="D439" s="50" t="s">
        <v>974</v>
      </c>
      <c r="E439" s="47" t="str">
        <f>VLOOKUP('2012 Accountability Database'!A434,Dems1112!$A$2:$G$1082,5)</f>
        <v>K-5</v>
      </c>
      <c r="F439" s="65" t="s">
        <v>2487</v>
      </c>
      <c r="G439" s="62"/>
      <c r="H439" s="13" t="str">
        <f>IF(V440&gt;94,"Met",IF(X440="--","n/a",IF(X440&gt;=0,"Met","Did Not Meet")))</f>
        <v>Met</v>
      </c>
      <c r="I439" s="13" t="str">
        <f>IF(V441&gt;94,"Met",IF(X441="--","n/a",IF(X441&gt;=0,"Met","Did Not Meet")))</f>
        <v>Met</v>
      </c>
      <c r="J439" s="13"/>
      <c r="K439" s="13" t="str">
        <f>IF(Z440&gt;94,"Met",IF(AB440="--","n/a",IF(AB440&gt;=0,"Met","Did Not Meet")))</f>
        <v>Met</v>
      </c>
      <c r="L439" s="13" t="str">
        <f>IF(Z441&gt;94,"Met",IF(AB441="--","n/a",IF(AB441&gt;=0,"Met","Did Not Meet")))</f>
        <v>Met</v>
      </c>
      <c r="M439" s="1" t="s">
        <v>4</v>
      </c>
      <c r="N439" s="14"/>
      <c r="O439" s="35" t="s">
        <v>2506</v>
      </c>
      <c r="P439" s="83" t="str">
        <f t="shared" ref="P439" si="542">IF(P434="No"," ", IF(P436="No"," ",IF(P435="No", " ",IF(P437="No"," ","X"))))</f>
        <v xml:space="preserve"> </v>
      </c>
      <c r="Q439" s="108"/>
      <c r="R439" s="5" t="s">
        <v>6</v>
      </c>
      <c r="S439" s="1" t="s">
        <v>2</v>
      </c>
      <c r="T439" s="1" t="s">
        <v>7</v>
      </c>
      <c r="U439" s="5">
        <v>208</v>
      </c>
      <c r="V439" s="1">
        <v>87.02</v>
      </c>
      <c r="W439" s="1">
        <v>86.68</v>
      </c>
      <c r="X439" s="9">
        <f t="shared" si="473"/>
        <v>0.3399999999999892</v>
      </c>
      <c r="Y439" s="14">
        <v>114</v>
      </c>
      <c r="Z439" s="1">
        <v>64.040000000000006</v>
      </c>
      <c r="AA439" s="1">
        <v>53.21</v>
      </c>
      <c r="AB439" s="71">
        <f t="shared" si="537"/>
        <v>10.830000000000005</v>
      </c>
      <c r="AC439" s="53"/>
    </row>
    <row r="440" spans="1:29" ht="15.75" x14ac:dyDescent="0.25">
      <c r="A440" s="53">
        <v>405051</v>
      </c>
      <c r="B440" s="89" t="s">
        <v>2520</v>
      </c>
      <c r="C440" s="53" t="s">
        <v>834</v>
      </c>
      <c r="D440" s="50" t="s">
        <v>975</v>
      </c>
      <c r="E440" s="48" t="str">
        <f>VLOOKUP('2012 Accountability Database'!A434,Dems1112!$A$2:$G$1082,6)</f>
        <v>1 (Northwest AR)</v>
      </c>
      <c r="F440" s="66"/>
      <c r="G440" s="63" t="s">
        <v>2488</v>
      </c>
      <c r="H440" s="61" t="str">
        <f t="shared" ref="H440:I440" si="543">IF(H438="Met","Yes",IF(H439="Met","Yes","No"))</f>
        <v>Yes</v>
      </c>
      <c r="I440" s="61" t="str">
        <f t="shared" si="543"/>
        <v>Yes</v>
      </c>
      <c r="J440" s="55"/>
      <c r="K440" s="61" t="str">
        <f t="shared" ref="K440:L440" si="544">IF(K438="Met","Yes",IF(K439="Met","Yes","No"))</f>
        <v>Yes</v>
      </c>
      <c r="L440" s="61" t="str">
        <f t="shared" si="544"/>
        <v>Yes</v>
      </c>
      <c r="M440" s="5" t="s">
        <v>4</v>
      </c>
      <c r="N440" s="14"/>
      <c r="O440" s="35" t="s">
        <v>2505</v>
      </c>
      <c r="P440" s="83" t="str">
        <f t="shared" ref="P440" si="545">IF(P439="X"," ",IF(P441="X"," ","X"))</f>
        <v>X</v>
      </c>
      <c r="Q440" s="94" t="s">
        <v>2759</v>
      </c>
      <c r="R440" s="5" t="s">
        <v>6</v>
      </c>
      <c r="S440" s="5" t="s">
        <v>5</v>
      </c>
      <c r="T440" s="5" t="s">
        <v>3</v>
      </c>
      <c r="U440" s="5">
        <v>579</v>
      </c>
      <c r="V440" s="5">
        <v>89.29</v>
      </c>
      <c r="W440" s="5">
        <v>87.37</v>
      </c>
      <c r="X440" s="11">
        <f t="shared" si="473"/>
        <v>1.9200000000000017</v>
      </c>
      <c r="Y440" s="14">
        <v>327</v>
      </c>
      <c r="Z440" s="5">
        <v>66.36</v>
      </c>
      <c r="AA440" s="5">
        <v>52.93</v>
      </c>
      <c r="AB440" s="71">
        <f t="shared" si="537"/>
        <v>13.43</v>
      </c>
      <c r="AC440" s="53"/>
    </row>
    <row r="441" spans="1:29" x14ac:dyDescent="0.25">
      <c r="A441" s="54">
        <v>405051</v>
      </c>
      <c r="B441" s="90" t="s">
        <v>2520</v>
      </c>
      <c r="C441" s="54" t="s">
        <v>834</v>
      </c>
      <c r="D441" s="4"/>
      <c r="E441" s="4"/>
      <c r="F441" s="67"/>
      <c r="G441" s="64"/>
      <c r="H441" s="43"/>
      <c r="I441" s="43"/>
      <c r="J441" s="43"/>
      <c r="K441" s="43"/>
      <c r="L441" s="43"/>
      <c r="M441" s="4" t="s">
        <v>4</v>
      </c>
      <c r="N441" s="15"/>
      <c r="O441" s="38" t="s">
        <v>2482</v>
      </c>
      <c r="P441" s="84" t="str">
        <f>IF(E435="Achieving School"," ","X")</f>
        <v xml:space="preserve"> </v>
      </c>
      <c r="Q441" s="91"/>
      <c r="R441" s="4" t="s">
        <v>6</v>
      </c>
      <c r="S441" s="4" t="s">
        <v>5</v>
      </c>
      <c r="T441" s="4" t="s">
        <v>7</v>
      </c>
      <c r="U441" s="4">
        <v>515</v>
      </c>
      <c r="V441" s="4">
        <v>88.74</v>
      </c>
      <c r="W441" s="4">
        <v>86.68</v>
      </c>
      <c r="X441" s="10">
        <f t="shared" si="473"/>
        <v>2.0599999999999881</v>
      </c>
      <c r="Y441" s="15">
        <v>284</v>
      </c>
      <c r="Z441" s="4">
        <v>66.2</v>
      </c>
      <c r="AA441" s="4">
        <v>53.21</v>
      </c>
      <c r="AB441" s="74">
        <f t="shared" si="537"/>
        <v>12.990000000000002</v>
      </c>
      <c r="AC441" s="54"/>
    </row>
    <row r="442" spans="1:29" x14ac:dyDescent="0.25">
      <c r="A442" s="1">
        <v>406046</v>
      </c>
      <c r="B442" s="87" t="s">
        <v>2521</v>
      </c>
      <c r="C442" s="55" t="s">
        <v>348</v>
      </c>
      <c r="E442" s="42"/>
      <c r="F442" s="65" t="s">
        <v>2483</v>
      </c>
      <c r="G442" s="62"/>
      <c r="H442" s="37" t="str">
        <f>IF(V442&gt;94,"Met",IF(X442="--","n/a",IF(X442&gt;=0,"Met","Did Not Meet")))</f>
        <v>Met</v>
      </c>
      <c r="I442" s="37" t="str">
        <f>IF(V443&gt;94,"Met",IF(X443="--","n/a",IF(X443&gt;=0,"Met","Did Not Meet")))</f>
        <v>Met</v>
      </c>
      <c r="K442" s="13" t="str">
        <f>IF(Z442&gt;94,"Met",IF(AB442="--","n/a",IF(AB442&gt;=0,"Met","Did Not Meet")))</f>
        <v>Met</v>
      </c>
      <c r="L442" s="13" t="str">
        <f>IF(Z443&gt;94,"Met",IF(AB443="--","n/a",IF(AB443&gt;=0,"Met","Did Not Meet")))</f>
        <v>Met</v>
      </c>
      <c r="M442" s="1" t="s">
        <v>4</v>
      </c>
      <c r="N442" s="14" t="s">
        <v>2502</v>
      </c>
      <c r="O442" s="5"/>
      <c r="P442" s="44" t="str">
        <f t="shared" ref="P442" si="546">IF(H444="Yes",IF(I444="Yes","Yes","No"),"No")</f>
        <v>Yes</v>
      </c>
      <c r="Q442" s="93"/>
      <c r="R442" s="5" t="s">
        <v>1</v>
      </c>
      <c r="S442" s="1" t="s">
        <v>2</v>
      </c>
      <c r="T442" s="1" t="s">
        <v>3</v>
      </c>
      <c r="U442" s="5">
        <v>871</v>
      </c>
      <c r="V442" s="1">
        <v>85.19</v>
      </c>
      <c r="W442" s="1">
        <v>80.37</v>
      </c>
      <c r="X442" s="9">
        <f t="shared" si="473"/>
        <v>4.8199999999999932</v>
      </c>
      <c r="Y442" s="14">
        <v>549</v>
      </c>
      <c r="Z442" s="1">
        <v>91.99</v>
      </c>
      <c r="AA442" s="1">
        <v>87.36</v>
      </c>
      <c r="AB442" s="71">
        <f t="shared" si="537"/>
        <v>4.6299999999999955</v>
      </c>
      <c r="AC442" s="36"/>
    </row>
    <row r="443" spans="1:29" ht="15.75" x14ac:dyDescent="0.25">
      <c r="A443" s="53">
        <v>406046</v>
      </c>
      <c r="B443" s="89" t="s">
        <v>2521</v>
      </c>
      <c r="C443" s="53" t="s">
        <v>348</v>
      </c>
      <c r="D443" s="49" t="s">
        <v>2498</v>
      </c>
      <c r="E443" s="34" t="str">
        <f>M442</f>
        <v>Achieving School</v>
      </c>
      <c r="F443" s="65" t="s">
        <v>2484</v>
      </c>
      <c r="G443" s="62"/>
      <c r="H443" s="13" t="str">
        <f>IF(V444&gt;94,"Met",IF(X444="--","n/a",IF(X444&gt;=0,"Met","Did Not Meet")))</f>
        <v>Did Not Meet</v>
      </c>
      <c r="I443" s="13" t="str">
        <f>IF(V445&gt;94,"Met",IF(X445="--","n/a",IF(X445&gt;=0,"Met","Did Not Meet")))</f>
        <v>Did Not Meet</v>
      </c>
      <c r="K443" s="13" t="str">
        <f>IF(Z444&gt;94,"Met",IF(AB444="--","n/a",IF(AB444&gt;=0,"Met","Did Not Meet")))</f>
        <v>Did Not Meet</v>
      </c>
      <c r="L443" s="13" t="str">
        <f>IF(Z445&gt;94,"Met",IF(AB445="--","n/a",IF(AB445&gt;=0,"Met","Did Not Meet")))</f>
        <v>Met</v>
      </c>
      <c r="M443" s="1" t="s">
        <v>4</v>
      </c>
      <c r="N443" s="14" t="s">
        <v>2501</v>
      </c>
      <c r="O443" s="5"/>
      <c r="P443" s="44" t="str">
        <f t="shared" ref="P443" si="547">IF(K444="Yes",IF(L444="Yes","Yes","No"),"No")</f>
        <v>Yes</v>
      </c>
      <c r="Q443" s="94" t="s">
        <v>2759</v>
      </c>
      <c r="R443" s="5" t="s">
        <v>1</v>
      </c>
      <c r="S443" s="1" t="s">
        <v>2</v>
      </c>
      <c r="T443" s="1" t="s">
        <v>7</v>
      </c>
      <c r="U443" s="5">
        <v>546</v>
      </c>
      <c r="V443" s="1">
        <v>78.94</v>
      </c>
      <c r="W443" s="1">
        <v>72.64</v>
      </c>
      <c r="X443" s="9">
        <f t="shared" si="473"/>
        <v>6.2999999999999972</v>
      </c>
      <c r="Y443" s="14">
        <v>334</v>
      </c>
      <c r="Z443" s="1">
        <v>88.02</v>
      </c>
      <c r="AA443" s="1">
        <v>81.45</v>
      </c>
      <c r="AB443" s="71">
        <f t="shared" si="537"/>
        <v>6.5699999999999932</v>
      </c>
      <c r="AC443" s="53"/>
    </row>
    <row r="444" spans="1:29" ht="15" customHeight="1" x14ac:dyDescent="0.25">
      <c r="A444" s="53">
        <v>406046</v>
      </c>
      <c r="B444" s="89" t="s">
        <v>2521</v>
      </c>
      <c r="C444" s="53" t="s">
        <v>348</v>
      </c>
      <c r="D444" s="49" t="s">
        <v>2499</v>
      </c>
      <c r="E444" s="35" t="str">
        <f>VLOOKUP('2012 Accountability Database'!$A442,'2011 AYP'!A$2:B$1072,2)</f>
        <v>SI_M (School Improvement - Met Standards)</v>
      </c>
      <c r="F444" s="66"/>
      <c r="G444" s="63" t="s">
        <v>2485</v>
      </c>
      <c r="H444" s="60" t="str">
        <f t="shared" ref="H444:I444" si="548">IF(H442="Met","Yes",IF(H443="Met","Yes","No"))</f>
        <v>Yes</v>
      </c>
      <c r="I444" s="60" t="str">
        <f t="shared" si="548"/>
        <v>Yes</v>
      </c>
      <c r="J444" s="42"/>
      <c r="K444" s="60" t="str">
        <f t="shared" ref="K444:L444" si="549">IF(K442="Met","Yes",IF(K443="Met","Yes","No"))</f>
        <v>Yes</v>
      </c>
      <c r="L444" s="60" t="str">
        <f t="shared" si="549"/>
        <v>Yes</v>
      </c>
      <c r="M444" s="1" t="s">
        <v>4</v>
      </c>
      <c r="N444" s="14" t="s">
        <v>2503</v>
      </c>
      <c r="O444" s="5"/>
      <c r="P444" s="44" t="str">
        <f t="shared" ref="P444" si="550">IF(H448="Yes",IF(I448="Yes","Yes","No"),"No")</f>
        <v>Yes</v>
      </c>
      <c r="Q444" s="108" t="s">
        <v>2758</v>
      </c>
      <c r="R444" s="5" t="s">
        <v>1</v>
      </c>
      <c r="S444" s="1" t="s">
        <v>5</v>
      </c>
      <c r="T444" s="1" t="s">
        <v>3</v>
      </c>
      <c r="U444" s="5">
        <v>2600</v>
      </c>
      <c r="V444" s="1">
        <v>79</v>
      </c>
      <c r="W444" s="1">
        <v>80.37</v>
      </c>
      <c r="X444" s="6">
        <f t="shared" si="473"/>
        <v>-1.3700000000000045</v>
      </c>
      <c r="Y444" s="14">
        <v>1617</v>
      </c>
      <c r="Z444" s="1">
        <v>87.26</v>
      </c>
      <c r="AA444" s="1">
        <v>87.36</v>
      </c>
      <c r="AB444" s="72">
        <f t="shared" si="537"/>
        <v>-9.9999999999994316E-2</v>
      </c>
      <c r="AC444" s="53"/>
    </row>
    <row r="445" spans="1:29" x14ac:dyDescent="0.25">
      <c r="A445" s="53">
        <v>406046</v>
      </c>
      <c r="B445" s="89" t="s">
        <v>2521</v>
      </c>
      <c r="C445" s="53" t="s">
        <v>348</v>
      </c>
      <c r="D445" s="49" t="s">
        <v>2507</v>
      </c>
      <c r="E445" s="47">
        <f>VLOOKUP('2012 Accountability Database'!A442,Dems1112!$A$2:$G$1082,3)</f>
        <v>0.41</v>
      </c>
      <c r="F445" s="66"/>
      <c r="G445" s="52"/>
      <c r="M445" s="1" t="s">
        <v>4</v>
      </c>
      <c r="N445" s="14" t="s">
        <v>2504</v>
      </c>
      <c r="O445" s="5"/>
      <c r="P445" s="44" t="str">
        <f t="shared" ref="P445" si="551">IF(K448="Yes",IF(L448="Yes","Yes","No"),"No")</f>
        <v>No</v>
      </c>
      <c r="Q445" s="108"/>
      <c r="R445" s="5" t="s">
        <v>1</v>
      </c>
      <c r="S445" s="1" t="s">
        <v>5</v>
      </c>
      <c r="T445" s="1" t="s">
        <v>7</v>
      </c>
      <c r="U445" s="5">
        <v>1610</v>
      </c>
      <c r="V445" s="1">
        <v>70.62</v>
      </c>
      <c r="W445" s="1">
        <v>72.64</v>
      </c>
      <c r="X445" s="6">
        <f t="shared" si="473"/>
        <v>-2.019999999999996</v>
      </c>
      <c r="Y445" s="14">
        <v>984</v>
      </c>
      <c r="Z445" s="1">
        <v>81.81</v>
      </c>
      <c r="AA445" s="1">
        <v>81.45</v>
      </c>
      <c r="AB445" s="71">
        <f t="shared" si="537"/>
        <v>0.35999999999999943</v>
      </c>
      <c r="AC445" s="53"/>
    </row>
    <row r="446" spans="1:29" x14ac:dyDescent="0.25">
      <c r="A446" s="53">
        <v>406046</v>
      </c>
      <c r="B446" s="89" t="s">
        <v>2521</v>
      </c>
      <c r="C446" s="53" t="s">
        <v>348</v>
      </c>
      <c r="D446" s="50" t="s">
        <v>2508</v>
      </c>
      <c r="E446" s="47">
        <f>VLOOKUP('2012 Accountability Database'!A442,Dems1112!$A$2:$G$1082,4)</f>
        <v>0.64</v>
      </c>
      <c r="F446" s="65" t="s">
        <v>2486</v>
      </c>
      <c r="G446" s="62"/>
      <c r="H446" s="13" t="str">
        <f>IF(V446&gt;94,"Met",IF(X446="--","n/a",IF(X446&gt;=0,"Met","Did Not Meet")))</f>
        <v>Met</v>
      </c>
      <c r="I446" s="13" t="str">
        <f>IF(V447&gt;94,"Met",IF(X447="--","n/a",IF(X447&gt;=0,"Met","Did Not Meet")))</f>
        <v>Met</v>
      </c>
      <c r="J446" s="13"/>
      <c r="K446" s="13" t="str">
        <f>IF(Z446&gt;94,"Met",IF(AB446="--","n/a",IF(AB446&gt;=0,"Met","Did Not Meet")))</f>
        <v>Did Not Meet</v>
      </c>
      <c r="L446" s="13" t="str">
        <f>IF(Z447&gt;94,"Met",IF(AB447="--","n/a",IF(AB447&gt;=0,"Met","Did Not Meet")))</f>
        <v>Did Not Meet</v>
      </c>
      <c r="M446" s="1" t="s">
        <v>4</v>
      </c>
      <c r="N446" s="68" t="s">
        <v>2497</v>
      </c>
      <c r="O446" s="35"/>
      <c r="P446" s="44"/>
      <c r="Q446" s="108"/>
      <c r="R446" s="5" t="s">
        <v>6</v>
      </c>
      <c r="S446" s="1" t="s">
        <v>2</v>
      </c>
      <c r="T446" s="1" t="s">
        <v>3</v>
      </c>
      <c r="U446" s="5">
        <v>871</v>
      </c>
      <c r="V446" s="1">
        <v>86.8</v>
      </c>
      <c r="W446" s="1">
        <v>86.25</v>
      </c>
      <c r="X446" s="9">
        <f t="shared" si="473"/>
        <v>0.54999999999999716</v>
      </c>
      <c r="Y446" s="14">
        <v>549</v>
      </c>
      <c r="Z446" s="1">
        <v>74.13</v>
      </c>
      <c r="AA446" s="1">
        <v>77.58</v>
      </c>
      <c r="AB446" s="72">
        <f t="shared" si="537"/>
        <v>-3.4500000000000028</v>
      </c>
      <c r="AC446" s="53"/>
    </row>
    <row r="447" spans="1:29" x14ac:dyDescent="0.25">
      <c r="A447" s="53">
        <v>406046</v>
      </c>
      <c r="B447" s="89" t="s">
        <v>2521</v>
      </c>
      <c r="C447" s="53" t="s">
        <v>348</v>
      </c>
      <c r="D447" s="50" t="s">
        <v>974</v>
      </c>
      <c r="E447" s="47" t="str">
        <f>VLOOKUP('2012 Accountability Database'!A442,Dems1112!$A$2:$G$1082,5)</f>
        <v>P-K</v>
      </c>
      <c r="F447" s="65" t="s">
        <v>2487</v>
      </c>
      <c r="G447" s="62"/>
      <c r="H447" s="13" t="str">
        <f>IF(V448&gt;94,"Met",IF(X448="--","n/a",IF(X448&gt;=0,"Met","Did Not Meet")))</f>
        <v>Did Not Meet</v>
      </c>
      <c r="I447" s="13" t="str">
        <f>IF(V449&gt;94,"Met",IF(X449="--","n/a",IF(X449&gt;=0,"Met","Did Not Meet")))</f>
        <v>Did Not Meet</v>
      </c>
      <c r="J447" s="13"/>
      <c r="K447" s="13" t="str">
        <f>IF(Z448&gt;94,"Met",IF(AB448="--","n/a",IF(AB448&gt;=0,"Met","Did Not Meet")))</f>
        <v>Did Not Meet</v>
      </c>
      <c r="L447" s="13" t="str">
        <f>IF(Z449&gt;94,"Met",IF(AB449="--","n/a",IF(AB449&gt;=0,"Met","Did Not Meet")))</f>
        <v>Did Not Meet</v>
      </c>
      <c r="M447" s="1" t="s">
        <v>4</v>
      </c>
      <c r="N447" s="14"/>
      <c r="O447" s="35" t="s">
        <v>2506</v>
      </c>
      <c r="P447" s="83" t="str">
        <f t="shared" ref="P447" si="552">IF(P442="No"," ", IF(P444="No"," ",IF(P443="No", " ",IF(P445="No"," ","X"))))</f>
        <v xml:space="preserve"> </v>
      </c>
      <c r="Q447" s="108"/>
      <c r="R447" s="5" t="s">
        <v>6</v>
      </c>
      <c r="S447" s="1" t="s">
        <v>2</v>
      </c>
      <c r="T447" s="1" t="s">
        <v>7</v>
      </c>
      <c r="U447" s="5">
        <v>546</v>
      </c>
      <c r="V447" s="1">
        <v>80.400000000000006</v>
      </c>
      <c r="W447" s="1">
        <v>80.260000000000005</v>
      </c>
      <c r="X447" s="9">
        <f t="shared" si="473"/>
        <v>0.14000000000000057</v>
      </c>
      <c r="Y447" s="14">
        <v>334</v>
      </c>
      <c r="Z447" s="1">
        <v>67.37</v>
      </c>
      <c r="AA447" s="1">
        <v>71.84</v>
      </c>
      <c r="AB447" s="72">
        <f t="shared" si="537"/>
        <v>-4.4699999999999989</v>
      </c>
      <c r="AC447" s="53"/>
    </row>
    <row r="448" spans="1:29" ht="15.75" x14ac:dyDescent="0.25">
      <c r="A448" s="53">
        <v>406046</v>
      </c>
      <c r="B448" s="89" t="s">
        <v>2521</v>
      </c>
      <c r="C448" s="53" t="s">
        <v>348</v>
      </c>
      <c r="D448" s="50" t="s">
        <v>975</v>
      </c>
      <c r="E448" s="48" t="str">
        <f>VLOOKUP('2012 Accountability Database'!A442,Dems1112!$A$2:$G$1082,6)</f>
        <v>1 (Northwest AR)</v>
      </c>
      <c r="F448" s="66"/>
      <c r="G448" s="63" t="s">
        <v>2488</v>
      </c>
      <c r="H448" s="61" t="str">
        <f t="shared" ref="H448:I448" si="553">IF(H446="Met","Yes",IF(H447="Met","Yes","No"))</f>
        <v>Yes</v>
      </c>
      <c r="I448" s="61" t="str">
        <f t="shared" si="553"/>
        <v>Yes</v>
      </c>
      <c r="J448" s="55"/>
      <c r="K448" s="61" t="str">
        <f t="shared" ref="K448:L448" si="554">IF(K446="Met","Yes",IF(K447="Met","Yes","No"))</f>
        <v>No</v>
      </c>
      <c r="L448" s="61" t="str">
        <f t="shared" si="554"/>
        <v>No</v>
      </c>
      <c r="M448" s="5" t="s">
        <v>4</v>
      </c>
      <c r="N448" s="14"/>
      <c r="O448" s="35" t="s">
        <v>2505</v>
      </c>
      <c r="P448" s="83" t="str">
        <f t="shared" ref="P448" si="555">IF(P447="X"," ",IF(P449="X"," ","X"))</f>
        <v>X</v>
      </c>
      <c r="Q448" s="94" t="s">
        <v>2759</v>
      </c>
      <c r="R448" s="5" t="s">
        <v>6</v>
      </c>
      <c r="S448" s="5" t="s">
        <v>5</v>
      </c>
      <c r="T448" s="5" t="s">
        <v>3</v>
      </c>
      <c r="U448" s="5">
        <v>2602</v>
      </c>
      <c r="V448" s="5">
        <v>85.93</v>
      </c>
      <c r="W448" s="5">
        <v>86.25</v>
      </c>
      <c r="X448" s="8">
        <f t="shared" si="473"/>
        <v>-0.31999999999999318</v>
      </c>
      <c r="Y448" s="14">
        <v>1620</v>
      </c>
      <c r="Z448" s="5">
        <v>76.67</v>
      </c>
      <c r="AA448" s="5">
        <v>77.58</v>
      </c>
      <c r="AB448" s="72">
        <f t="shared" si="537"/>
        <v>-0.90999999999999659</v>
      </c>
      <c r="AC448" s="53"/>
    </row>
    <row r="449" spans="1:29" x14ac:dyDescent="0.25">
      <c r="A449" s="54">
        <v>406046</v>
      </c>
      <c r="B449" s="90" t="s">
        <v>2521</v>
      </c>
      <c r="C449" s="54" t="s">
        <v>348</v>
      </c>
      <c r="D449" s="4"/>
      <c r="E449" s="4"/>
      <c r="F449" s="67"/>
      <c r="G449" s="64"/>
      <c r="H449" s="43"/>
      <c r="I449" s="43"/>
      <c r="J449" s="43"/>
      <c r="K449" s="43"/>
      <c r="L449" s="43"/>
      <c r="M449" s="4" t="s">
        <v>4</v>
      </c>
      <c r="N449" s="15"/>
      <c r="O449" s="38" t="s">
        <v>2482</v>
      </c>
      <c r="P449" s="84" t="str">
        <f>IF(E443="Achieving School"," ","X")</f>
        <v xml:space="preserve"> </v>
      </c>
      <c r="Q449" s="91"/>
      <c r="R449" s="4" t="s">
        <v>6</v>
      </c>
      <c r="S449" s="4" t="s">
        <v>5</v>
      </c>
      <c r="T449" s="4" t="s">
        <v>7</v>
      </c>
      <c r="U449" s="4">
        <v>1612</v>
      </c>
      <c r="V449" s="4">
        <v>79.53</v>
      </c>
      <c r="W449" s="4">
        <v>80.260000000000005</v>
      </c>
      <c r="X449" s="7">
        <f t="shared" si="473"/>
        <v>-0.73000000000000398</v>
      </c>
      <c r="Y449" s="15">
        <v>987</v>
      </c>
      <c r="Z449" s="4">
        <v>70.62</v>
      </c>
      <c r="AA449" s="4">
        <v>71.84</v>
      </c>
      <c r="AB449" s="73">
        <f t="shared" si="537"/>
        <v>-1.2199999999999989</v>
      </c>
      <c r="AC449" s="54"/>
    </row>
    <row r="450" spans="1:29" x14ac:dyDescent="0.25">
      <c r="A450" s="1">
        <v>406048</v>
      </c>
      <c r="B450" s="87" t="s">
        <v>2521</v>
      </c>
      <c r="C450" s="55" t="s">
        <v>2760</v>
      </c>
      <c r="E450" s="42"/>
      <c r="F450" s="65" t="s">
        <v>2483</v>
      </c>
      <c r="G450" s="62"/>
      <c r="H450" s="37" t="str">
        <f>IF(V450&gt;94,"Met",IF(X450="--","n/a",IF(X450&gt;=0,"Met","Did Not Meet")))</f>
        <v>Met</v>
      </c>
      <c r="I450" s="37" t="str">
        <f>IF(V451&gt;94,"Met",IF(X451="--","n/a",IF(X451&gt;=0,"Met","Did Not Meet")))</f>
        <v>Met</v>
      </c>
      <c r="K450" s="13" t="str">
        <f>IF(Z450&gt;94,"Met",IF(AB450="--","n/a",IF(AB450&gt;=0,"Met","Did Not Meet")))</f>
        <v>Met</v>
      </c>
      <c r="L450" s="13" t="str">
        <f>IF(Z451&gt;94,"Met",IF(AB451="--","n/a",IF(AB451&gt;=0,"Met","Did Not Meet")))</f>
        <v>Met</v>
      </c>
      <c r="M450" s="1" t="s">
        <v>4</v>
      </c>
      <c r="N450" s="14" t="s">
        <v>2502</v>
      </c>
      <c r="O450" s="5"/>
      <c r="P450" s="44" t="str">
        <f t="shared" ref="P450" si="556">IF(H452="Yes",IF(I452="Yes","Yes","No"),"No")</f>
        <v>Yes</v>
      </c>
      <c r="Q450" s="93"/>
      <c r="R450" s="5" t="s">
        <v>1</v>
      </c>
      <c r="S450" s="1" t="s">
        <v>2</v>
      </c>
      <c r="T450" s="1" t="s">
        <v>3</v>
      </c>
      <c r="U450" s="5">
        <v>871</v>
      </c>
      <c r="V450" s="1">
        <v>85.19</v>
      </c>
      <c r="W450" s="1">
        <v>80.37</v>
      </c>
      <c r="X450" s="9">
        <f t="shared" ref="X450:X513" si="557">V450-W450</f>
        <v>4.8199999999999932</v>
      </c>
      <c r="Y450" s="14">
        <v>549</v>
      </c>
      <c r="Z450" s="1">
        <v>91.99</v>
      </c>
      <c r="AA450" s="1">
        <v>87.36</v>
      </c>
      <c r="AB450" s="71">
        <f t="shared" si="537"/>
        <v>4.6299999999999955</v>
      </c>
      <c r="AC450" s="36"/>
    </row>
    <row r="451" spans="1:29" ht="15.75" x14ac:dyDescent="0.25">
      <c r="A451" s="53">
        <v>406048</v>
      </c>
      <c r="B451" s="89" t="s">
        <v>2521</v>
      </c>
      <c r="C451" s="96" t="s">
        <v>2760</v>
      </c>
      <c r="D451" s="49" t="s">
        <v>2498</v>
      </c>
      <c r="E451" s="34" t="str">
        <f>M450</f>
        <v>Achieving School</v>
      </c>
      <c r="F451" s="65" t="s">
        <v>2484</v>
      </c>
      <c r="G451" s="62"/>
      <c r="H451" s="13" t="str">
        <f>IF(V452&gt;94,"Met",IF(X452="--","n/a",IF(X452&gt;=0,"Met","Did Not Meet")))</f>
        <v>Did Not Meet</v>
      </c>
      <c r="I451" s="13" t="str">
        <f>IF(V453&gt;94,"Met",IF(X453="--","n/a",IF(X453&gt;=0,"Met","Did Not Meet")))</f>
        <v>Did Not Meet</v>
      </c>
      <c r="K451" s="13" t="str">
        <f>IF(Z452&gt;94,"Met",IF(AB452="--","n/a",IF(AB452&gt;=0,"Met","Did Not Meet")))</f>
        <v>Did Not Meet</v>
      </c>
      <c r="L451" s="13" t="str">
        <f>IF(Z453&gt;94,"Met",IF(AB453="--","n/a",IF(AB453&gt;=0,"Met","Did Not Meet")))</f>
        <v>Met</v>
      </c>
      <c r="M451" s="1" t="s">
        <v>4</v>
      </c>
      <c r="N451" s="14" t="s">
        <v>2501</v>
      </c>
      <c r="O451" s="5"/>
      <c r="P451" s="44" t="str">
        <f t="shared" ref="P451" si="558">IF(K452="Yes",IF(L452="Yes","Yes","No"),"No")</f>
        <v>Yes</v>
      </c>
      <c r="Q451" s="94" t="s">
        <v>2759</v>
      </c>
      <c r="R451" s="5" t="s">
        <v>1</v>
      </c>
      <c r="S451" s="1" t="s">
        <v>2</v>
      </c>
      <c r="T451" s="1" t="s">
        <v>7</v>
      </c>
      <c r="U451" s="5">
        <v>546</v>
      </c>
      <c r="V451" s="1">
        <v>78.94</v>
      </c>
      <c r="W451" s="1">
        <v>72.64</v>
      </c>
      <c r="X451" s="9">
        <f t="shared" si="557"/>
        <v>6.2999999999999972</v>
      </c>
      <c r="Y451" s="14">
        <v>334</v>
      </c>
      <c r="Z451" s="1">
        <v>88.02</v>
      </c>
      <c r="AA451" s="1">
        <v>81.45</v>
      </c>
      <c r="AB451" s="71">
        <f t="shared" si="537"/>
        <v>6.5699999999999932</v>
      </c>
      <c r="AC451" s="53"/>
    </row>
    <row r="452" spans="1:29" ht="15" customHeight="1" x14ac:dyDescent="0.25">
      <c r="A452" s="53">
        <v>406048</v>
      </c>
      <c r="B452" s="89" t="s">
        <v>2521</v>
      </c>
      <c r="C452" s="96" t="s">
        <v>2760</v>
      </c>
      <c r="D452" s="49" t="s">
        <v>2499</v>
      </c>
      <c r="E452" s="35" t="str">
        <f>VLOOKUP('2012 Accountability Database'!$A450,'2011 AYP'!A$2:B$1072,2)</f>
        <v>SI_M (School Improvement - Met Standards)</v>
      </c>
      <c r="F452" s="66"/>
      <c r="G452" s="63" t="s">
        <v>2485</v>
      </c>
      <c r="H452" s="60" t="str">
        <f t="shared" ref="H452:I452" si="559">IF(H450="Met","Yes",IF(H451="Met","Yes","No"))</f>
        <v>Yes</v>
      </c>
      <c r="I452" s="60" t="str">
        <f t="shared" si="559"/>
        <v>Yes</v>
      </c>
      <c r="J452" s="42"/>
      <c r="K452" s="60" t="str">
        <f t="shared" ref="K452:L452" si="560">IF(K450="Met","Yes",IF(K451="Met","Yes","No"))</f>
        <v>Yes</v>
      </c>
      <c r="L452" s="60" t="str">
        <f t="shared" si="560"/>
        <v>Yes</v>
      </c>
      <c r="M452" s="1" t="s">
        <v>4</v>
      </c>
      <c r="N452" s="14" t="s">
        <v>2503</v>
      </c>
      <c r="O452" s="5"/>
      <c r="P452" s="44" t="str">
        <f t="shared" ref="P452" si="561">IF(H456="Yes",IF(I456="Yes","Yes","No"),"No")</f>
        <v>Yes</v>
      </c>
      <c r="Q452" s="108" t="s">
        <v>2758</v>
      </c>
      <c r="R452" s="5" t="s">
        <v>1</v>
      </c>
      <c r="S452" s="1" t="s">
        <v>5</v>
      </c>
      <c r="T452" s="1" t="s">
        <v>3</v>
      </c>
      <c r="U452" s="5">
        <v>2600</v>
      </c>
      <c r="V452" s="1">
        <v>79</v>
      </c>
      <c r="W452" s="1">
        <v>80.37</v>
      </c>
      <c r="X452" s="6">
        <f t="shared" si="557"/>
        <v>-1.3700000000000045</v>
      </c>
      <c r="Y452" s="14">
        <v>1617</v>
      </c>
      <c r="Z452" s="1">
        <v>87.26</v>
      </c>
      <c r="AA452" s="1">
        <v>87.36</v>
      </c>
      <c r="AB452" s="72">
        <f t="shared" si="537"/>
        <v>-9.9999999999994316E-2</v>
      </c>
      <c r="AC452" s="53"/>
    </row>
    <row r="453" spans="1:29" x14ac:dyDescent="0.25">
      <c r="A453" s="53">
        <v>406048</v>
      </c>
      <c r="B453" s="89" t="s">
        <v>2521</v>
      </c>
      <c r="C453" s="96" t="s">
        <v>2760</v>
      </c>
      <c r="D453" s="49" t="s">
        <v>2507</v>
      </c>
      <c r="E453" s="47">
        <f>VLOOKUP('2012 Accountability Database'!A450,Dems1112!$A$2:$G$1082,3)</f>
        <v>0.38</v>
      </c>
      <c r="F453" s="66"/>
      <c r="G453" s="52"/>
      <c r="M453" s="1" t="s">
        <v>4</v>
      </c>
      <c r="N453" s="14" t="s">
        <v>2504</v>
      </c>
      <c r="O453" s="5"/>
      <c r="P453" s="44" t="str">
        <f t="shared" ref="P453" si="562">IF(K456="Yes",IF(L456="Yes","Yes","No"),"No")</f>
        <v>No</v>
      </c>
      <c r="Q453" s="108"/>
      <c r="R453" s="5" t="s">
        <v>1</v>
      </c>
      <c r="S453" s="1" t="s">
        <v>5</v>
      </c>
      <c r="T453" s="1" t="s">
        <v>7</v>
      </c>
      <c r="U453" s="5">
        <v>1610</v>
      </c>
      <c r="V453" s="1">
        <v>70.62</v>
      </c>
      <c r="W453" s="1">
        <v>72.64</v>
      </c>
      <c r="X453" s="6">
        <f t="shared" si="557"/>
        <v>-2.019999999999996</v>
      </c>
      <c r="Y453" s="14">
        <v>984</v>
      </c>
      <c r="Z453" s="1">
        <v>81.81</v>
      </c>
      <c r="AA453" s="1">
        <v>81.45</v>
      </c>
      <c r="AB453" s="71">
        <f t="shared" si="537"/>
        <v>0.35999999999999943</v>
      </c>
      <c r="AC453" s="53"/>
    </row>
    <row r="454" spans="1:29" x14ac:dyDescent="0.25">
      <c r="A454" s="53">
        <v>406048</v>
      </c>
      <c r="B454" s="89" t="s">
        <v>2521</v>
      </c>
      <c r="C454" s="96" t="s">
        <v>2760</v>
      </c>
      <c r="D454" s="50" t="s">
        <v>2508</v>
      </c>
      <c r="E454" s="47">
        <f>VLOOKUP('2012 Accountability Database'!A450,Dems1112!$A$2:$G$1082,4)</f>
        <v>0.6</v>
      </c>
      <c r="F454" s="65" t="s">
        <v>2486</v>
      </c>
      <c r="G454" s="62"/>
      <c r="H454" s="13" t="str">
        <f>IF(V454&gt;94,"Met",IF(X454="--","n/a",IF(X454&gt;=0,"Met","Did Not Meet")))</f>
        <v>Met</v>
      </c>
      <c r="I454" s="13" t="str">
        <f>IF(V455&gt;94,"Met",IF(X455="--","n/a",IF(X455&gt;=0,"Met","Did Not Meet")))</f>
        <v>Met</v>
      </c>
      <c r="J454" s="13"/>
      <c r="K454" s="13" t="str">
        <f>IF(Z454&gt;94,"Met",IF(AB454="--","n/a",IF(AB454&gt;=0,"Met","Did Not Meet")))</f>
        <v>Did Not Meet</v>
      </c>
      <c r="L454" s="13" t="str">
        <f>IF(Z455&gt;94,"Met",IF(AB455="--","n/a",IF(AB455&gt;=0,"Met","Did Not Meet")))</f>
        <v>Did Not Meet</v>
      </c>
      <c r="M454" s="1" t="s">
        <v>4</v>
      </c>
      <c r="N454" s="68" t="s">
        <v>2497</v>
      </c>
      <c r="O454" s="35"/>
      <c r="P454" s="44"/>
      <c r="Q454" s="108"/>
      <c r="R454" s="5" t="s">
        <v>6</v>
      </c>
      <c r="S454" s="1" t="s">
        <v>2</v>
      </c>
      <c r="T454" s="1" t="s">
        <v>3</v>
      </c>
      <c r="U454" s="5">
        <v>871</v>
      </c>
      <c r="V454" s="1">
        <v>86.8</v>
      </c>
      <c r="W454" s="1">
        <v>86.25</v>
      </c>
      <c r="X454" s="9">
        <f t="shared" si="557"/>
        <v>0.54999999999999716</v>
      </c>
      <c r="Y454" s="14">
        <v>549</v>
      </c>
      <c r="Z454" s="1">
        <v>74.13</v>
      </c>
      <c r="AA454" s="1">
        <v>77.58</v>
      </c>
      <c r="AB454" s="72">
        <f t="shared" si="537"/>
        <v>-3.4500000000000028</v>
      </c>
      <c r="AC454" s="53"/>
    </row>
    <row r="455" spans="1:29" x14ac:dyDescent="0.25">
      <c r="A455" s="53">
        <v>406048</v>
      </c>
      <c r="B455" s="89" t="s">
        <v>2521</v>
      </c>
      <c r="C455" s="96" t="s">
        <v>2760</v>
      </c>
      <c r="D455" s="50" t="s">
        <v>974</v>
      </c>
      <c r="E455" s="47" t="str">
        <f>VLOOKUP('2012 Accountability Database'!A450,Dems1112!$A$2:$G$1082,5)</f>
        <v>1-2</v>
      </c>
      <c r="F455" s="65" t="s">
        <v>2487</v>
      </c>
      <c r="G455" s="62"/>
      <c r="H455" s="13" t="str">
        <f>IF(V456&gt;94,"Met",IF(X456="--","n/a",IF(X456&gt;=0,"Met","Did Not Meet")))</f>
        <v>Did Not Meet</v>
      </c>
      <c r="I455" s="13" t="str">
        <f>IF(V457&gt;94,"Met",IF(X457="--","n/a",IF(X457&gt;=0,"Met","Did Not Meet")))</f>
        <v>Did Not Meet</v>
      </c>
      <c r="J455" s="13"/>
      <c r="K455" s="13" t="str">
        <f>IF(Z456&gt;94,"Met",IF(AB456="--","n/a",IF(AB456&gt;=0,"Met","Did Not Meet")))</f>
        <v>Did Not Meet</v>
      </c>
      <c r="L455" s="13" t="str">
        <f>IF(Z457&gt;94,"Met",IF(AB457="--","n/a",IF(AB457&gt;=0,"Met","Did Not Meet")))</f>
        <v>Did Not Meet</v>
      </c>
      <c r="M455" s="1" t="s">
        <v>4</v>
      </c>
      <c r="N455" s="14"/>
      <c r="O455" s="35" t="s">
        <v>2506</v>
      </c>
      <c r="P455" s="83" t="str">
        <f t="shared" ref="P455" si="563">IF(P450="No"," ", IF(P452="No"," ",IF(P451="No", " ",IF(P453="No"," ","X"))))</f>
        <v xml:space="preserve"> </v>
      </c>
      <c r="Q455" s="108"/>
      <c r="R455" s="5" t="s">
        <v>6</v>
      </c>
      <c r="S455" s="1" t="s">
        <v>2</v>
      </c>
      <c r="T455" s="1" t="s">
        <v>7</v>
      </c>
      <c r="U455" s="5">
        <v>546</v>
      </c>
      <c r="V455" s="1">
        <v>80.400000000000006</v>
      </c>
      <c r="W455" s="1">
        <v>80.260000000000005</v>
      </c>
      <c r="X455" s="9">
        <f t="shared" si="557"/>
        <v>0.14000000000000057</v>
      </c>
      <c r="Y455" s="14">
        <v>334</v>
      </c>
      <c r="Z455" s="1">
        <v>67.37</v>
      </c>
      <c r="AA455" s="1">
        <v>71.84</v>
      </c>
      <c r="AB455" s="72">
        <f t="shared" si="537"/>
        <v>-4.4699999999999989</v>
      </c>
      <c r="AC455" s="53"/>
    </row>
    <row r="456" spans="1:29" ht="15.75" x14ac:dyDescent="0.25">
      <c r="A456" s="53">
        <v>406048</v>
      </c>
      <c r="B456" s="89" t="s">
        <v>2521</v>
      </c>
      <c r="C456" s="96" t="s">
        <v>2760</v>
      </c>
      <c r="D456" s="50" t="s">
        <v>975</v>
      </c>
      <c r="E456" s="48" t="str">
        <f>VLOOKUP('2012 Accountability Database'!A450,Dems1112!$A$2:$G$1082,6)</f>
        <v>1 (Northwest AR)</v>
      </c>
      <c r="F456" s="66"/>
      <c r="G456" s="63" t="s">
        <v>2488</v>
      </c>
      <c r="H456" s="61" t="str">
        <f t="shared" ref="H456:I456" si="564">IF(H454="Met","Yes",IF(H455="Met","Yes","No"))</f>
        <v>Yes</v>
      </c>
      <c r="I456" s="61" t="str">
        <f t="shared" si="564"/>
        <v>Yes</v>
      </c>
      <c r="J456" s="55"/>
      <c r="K456" s="61" t="str">
        <f t="shared" ref="K456:L456" si="565">IF(K454="Met","Yes",IF(K455="Met","Yes","No"))</f>
        <v>No</v>
      </c>
      <c r="L456" s="61" t="str">
        <f t="shared" si="565"/>
        <v>No</v>
      </c>
      <c r="M456" s="1" t="s">
        <v>4</v>
      </c>
      <c r="N456" s="14"/>
      <c r="O456" s="35" t="s">
        <v>2505</v>
      </c>
      <c r="P456" s="83" t="str">
        <f t="shared" ref="P456" si="566">IF(P455="X"," ",IF(P457="X"," ","X"))</f>
        <v>X</v>
      </c>
      <c r="Q456" s="94" t="s">
        <v>2759</v>
      </c>
      <c r="R456" s="5" t="s">
        <v>6</v>
      </c>
      <c r="S456" s="1" t="s">
        <v>5</v>
      </c>
      <c r="T456" s="1" t="s">
        <v>3</v>
      </c>
      <c r="U456" s="5">
        <v>2602</v>
      </c>
      <c r="V456" s="1">
        <v>85.93</v>
      </c>
      <c r="W456" s="1">
        <v>86.25</v>
      </c>
      <c r="X456" s="6">
        <f t="shared" si="557"/>
        <v>-0.31999999999999318</v>
      </c>
      <c r="Y456" s="14">
        <v>1620</v>
      </c>
      <c r="Z456" s="1">
        <v>76.67</v>
      </c>
      <c r="AA456" s="1">
        <v>77.58</v>
      </c>
      <c r="AB456" s="72">
        <f t="shared" si="537"/>
        <v>-0.90999999999999659</v>
      </c>
      <c r="AC456" s="53"/>
    </row>
    <row r="457" spans="1:29" x14ac:dyDescent="0.25">
      <c r="A457" s="54">
        <v>406048</v>
      </c>
      <c r="B457" s="90" t="s">
        <v>2521</v>
      </c>
      <c r="C457" s="97" t="s">
        <v>2760</v>
      </c>
      <c r="D457" s="4"/>
      <c r="E457" s="4"/>
      <c r="F457" s="67"/>
      <c r="G457" s="64"/>
      <c r="H457" s="43"/>
      <c r="I457" s="43"/>
      <c r="J457" s="43"/>
      <c r="K457" s="43"/>
      <c r="L457" s="43"/>
      <c r="M457" s="4" t="s">
        <v>4</v>
      </c>
      <c r="N457" s="15"/>
      <c r="O457" s="38" t="s">
        <v>2482</v>
      </c>
      <c r="P457" s="84" t="str">
        <f>IF(E451="Achieving School"," ","X")</f>
        <v xml:space="preserve"> </v>
      </c>
      <c r="Q457" s="91"/>
      <c r="R457" s="4" t="s">
        <v>6</v>
      </c>
      <c r="S457" s="4" t="s">
        <v>5</v>
      </c>
      <c r="T457" s="4" t="s">
        <v>7</v>
      </c>
      <c r="U457" s="4">
        <v>1612</v>
      </c>
      <c r="V457" s="4">
        <v>79.53</v>
      </c>
      <c r="W457" s="4">
        <v>80.260000000000005</v>
      </c>
      <c r="X457" s="7">
        <f t="shared" si="557"/>
        <v>-0.73000000000000398</v>
      </c>
      <c r="Y457" s="15">
        <v>987</v>
      </c>
      <c r="Z457" s="4">
        <v>70.62</v>
      </c>
      <c r="AA457" s="4">
        <v>71.84</v>
      </c>
      <c r="AB457" s="73">
        <f t="shared" si="537"/>
        <v>-1.2199999999999989</v>
      </c>
      <c r="AC457" s="54"/>
    </row>
    <row r="458" spans="1:29" x14ac:dyDescent="0.25">
      <c r="A458" s="1">
        <v>406049</v>
      </c>
      <c r="B458" s="87" t="s">
        <v>2521</v>
      </c>
      <c r="C458" s="55" t="s">
        <v>856</v>
      </c>
      <c r="E458" s="42"/>
      <c r="F458" s="65" t="s">
        <v>2483</v>
      </c>
      <c r="G458" s="62"/>
      <c r="H458" s="37" t="str">
        <f>IF(V458&gt;94,"Met",IF(X458="--","n/a",IF(X458&gt;=0,"Met","Did Not Meet")))</f>
        <v>Met</v>
      </c>
      <c r="I458" s="37" t="str">
        <f>IF(V459&gt;94,"Met",IF(X459="--","n/a",IF(X459&gt;=0,"Met","Did Not Meet")))</f>
        <v>Met</v>
      </c>
      <c r="K458" s="13" t="str">
        <f>IF(Z458&gt;94,"Met",IF(AB458="--","n/a",IF(AB458&gt;=0,"Met","Did Not Meet")))</f>
        <v>Met</v>
      </c>
      <c r="L458" s="13" t="str">
        <f>IF(Z459&gt;94,"Met",IF(AB459="--","n/a",IF(AB459&gt;=0,"Met","Did Not Meet")))</f>
        <v>Met</v>
      </c>
      <c r="M458" s="1" t="s">
        <v>4</v>
      </c>
      <c r="N458" s="14" t="s">
        <v>2502</v>
      </c>
      <c r="O458" s="5"/>
      <c r="P458" s="44" t="str">
        <f t="shared" ref="P458" si="567">IF(H460="Yes",IF(I460="Yes","Yes","No"),"No")</f>
        <v>Yes</v>
      </c>
      <c r="Q458" s="93"/>
      <c r="R458" s="5" t="s">
        <v>1</v>
      </c>
      <c r="S458" s="1" t="s">
        <v>2</v>
      </c>
      <c r="T458" s="1" t="s">
        <v>3</v>
      </c>
      <c r="U458" s="5">
        <v>842</v>
      </c>
      <c r="V458" s="1">
        <v>83.02</v>
      </c>
      <c r="W458" s="1">
        <v>75.61</v>
      </c>
      <c r="X458" s="9">
        <f t="shared" si="557"/>
        <v>7.4099999999999966</v>
      </c>
      <c r="Y458" s="14">
        <v>791</v>
      </c>
      <c r="Z458" s="1">
        <v>84.7</v>
      </c>
      <c r="AA458" s="1">
        <v>76.34</v>
      </c>
      <c r="AB458" s="71">
        <f t="shared" si="537"/>
        <v>8.36</v>
      </c>
      <c r="AC458" s="36"/>
    </row>
    <row r="459" spans="1:29" ht="15.75" x14ac:dyDescent="0.25">
      <c r="A459" s="53">
        <v>406049</v>
      </c>
      <c r="B459" s="89" t="s">
        <v>2521</v>
      </c>
      <c r="C459" s="53" t="s">
        <v>856</v>
      </c>
      <c r="D459" s="49" t="s">
        <v>2498</v>
      </c>
      <c r="E459" s="34" t="str">
        <f>M458</f>
        <v>Achieving School</v>
      </c>
      <c r="F459" s="65" t="s">
        <v>2484</v>
      </c>
      <c r="G459" s="62"/>
      <c r="H459" s="13" t="str">
        <f>IF(V460&gt;94,"Met",IF(X460="--","n/a",IF(X460&gt;=0,"Met","Did Not Meet")))</f>
        <v>Met</v>
      </c>
      <c r="I459" s="13" t="str">
        <f>IF(V461&gt;94,"Met",IF(X461="--","n/a",IF(X461&gt;=0,"Met","Did Not Meet")))</f>
        <v>Met</v>
      </c>
      <c r="K459" s="13" t="str">
        <f>IF(Z460&gt;94,"Met",IF(AB460="--","n/a",IF(AB460&gt;=0,"Met","Did Not Meet")))</f>
        <v>Met</v>
      </c>
      <c r="L459" s="13" t="str">
        <f>IF(Z461&gt;94,"Met",IF(AB461="--","n/a",IF(AB461&gt;=0,"Met","Did Not Meet")))</f>
        <v>Met</v>
      </c>
      <c r="M459" s="1" t="s">
        <v>4</v>
      </c>
      <c r="N459" s="14" t="s">
        <v>2501</v>
      </c>
      <c r="O459" s="5"/>
      <c r="P459" s="44" t="str">
        <f t="shared" ref="P459" si="568">IF(K460="Yes",IF(L460="Yes","Yes","No"),"No")</f>
        <v>Yes</v>
      </c>
      <c r="Q459" s="94" t="s">
        <v>2759</v>
      </c>
      <c r="R459" s="5" t="s">
        <v>1</v>
      </c>
      <c r="S459" s="1" t="s">
        <v>2</v>
      </c>
      <c r="T459" s="1" t="s">
        <v>7</v>
      </c>
      <c r="U459" s="5">
        <v>497</v>
      </c>
      <c r="V459" s="1">
        <v>73.64</v>
      </c>
      <c r="W459" s="1">
        <v>63.64</v>
      </c>
      <c r="X459" s="9">
        <f t="shared" si="557"/>
        <v>10</v>
      </c>
      <c r="Y459" s="14">
        <v>465</v>
      </c>
      <c r="Z459" s="1">
        <v>76.77</v>
      </c>
      <c r="AA459" s="1">
        <v>64.88</v>
      </c>
      <c r="AB459" s="71">
        <f t="shared" si="537"/>
        <v>11.89</v>
      </c>
      <c r="AC459" s="53"/>
    </row>
    <row r="460" spans="1:29" ht="15" customHeight="1" x14ac:dyDescent="0.25">
      <c r="A460" s="53">
        <v>406049</v>
      </c>
      <c r="B460" s="89" t="s">
        <v>2521</v>
      </c>
      <c r="C460" s="53" t="s">
        <v>856</v>
      </c>
      <c r="D460" s="49" t="s">
        <v>2499</v>
      </c>
      <c r="E460" s="35" t="str">
        <f>VLOOKUP('2012 Accountability Database'!$A458,'2011 AYP'!A$2:B$1072,2)</f>
        <v>SI_7 (School Improvement Year 7)</v>
      </c>
      <c r="F460" s="66"/>
      <c r="G460" s="63" t="s">
        <v>2485</v>
      </c>
      <c r="H460" s="60" t="str">
        <f t="shared" ref="H460:I460" si="569">IF(H458="Met","Yes",IF(H459="Met","Yes","No"))</f>
        <v>Yes</v>
      </c>
      <c r="I460" s="60" t="str">
        <f t="shared" si="569"/>
        <v>Yes</v>
      </c>
      <c r="J460" s="42"/>
      <c r="K460" s="60" t="str">
        <f t="shared" ref="K460:L460" si="570">IF(K458="Met","Yes",IF(K459="Met","Yes","No"))</f>
        <v>Yes</v>
      </c>
      <c r="L460" s="60" t="str">
        <f t="shared" si="570"/>
        <v>Yes</v>
      </c>
      <c r="M460" s="5" t="s">
        <v>4</v>
      </c>
      <c r="N460" s="14" t="s">
        <v>2503</v>
      </c>
      <c r="O460" s="5"/>
      <c r="P460" s="44" t="str">
        <f t="shared" ref="P460" si="571">IF(H464="Yes",IF(I464="Yes","Yes","No"),"No")</f>
        <v>Yes</v>
      </c>
      <c r="Q460" s="108" t="s">
        <v>2758</v>
      </c>
      <c r="R460" s="5" t="s">
        <v>1</v>
      </c>
      <c r="S460" s="5" t="s">
        <v>5</v>
      </c>
      <c r="T460" s="5" t="s">
        <v>3</v>
      </c>
      <c r="U460" s="5">
        <v>2546</v>
      </c>
      <c r="V460" s="5">
        <v>76.900000000000006</v>
      </c>
      <c r="W460" s="5">
        <v>75.61</v>
      </c>
      <c r="X460" s="11">
        <f t="shared" si="557"/>
        <v>1.2900000000000063</v>
      </c>
      <c r="Y460" s="14">
        <v>2398</v>
      </c>
      <c r="Z460" s="5">
        <v>78.61</v>
      </c>
      <c r="AA460" s="5">
        <v>76.34</v>
      </c>
      <c r="AB460" s="71">
        <f t="shared" si="537"/>
        <v>2.269999999999996</v>
      </c>
      <c r="AC460" s="53"/>
    </row>
    <row r="461" spans="1:29" x14ac:dyDescent="0.25">
      <c r="A461" s="53">
        <v>406049</v>
      </c>
      <c r="B461" s="89" t="s">
        <v>2521</v>
      </c>
      <c r="C461" s="53" t="s">
        <v>856</v>
      </c>
      <c r="D461" s="49" t="s">
        <v>2507</v>
      </c>
      <c r="E461" s="47">
        <f>VLOOKUP('2012 Accountability Database'!A458,Dems1112!$A$2:$G$1082,3)</f>
        <v>0.35</v>
      </c>
      <c r="F461" s="66"/>
      <c r="G461" s="52"/>
      <c r="M461" s="1" t="s">
        <v>4</v>
      </c>
      <c r="N461" s="14" t="s">
        <v>2504</v>
      </c>
      <c r="O461" s="5"/>
      <c r="P461" s="44" t="str">
        <f t="shared" ref="P461" si="572">IF(K464="Yes",IF(L464="Yes","Yes","No"),"No")</f>
        <v>No</v>
      </c>
      <c r="Q461" s="108"/>
      <c r="R461" s="5" t="s">
        <v>1</v>
      </c>
      <c r="S461" s="1" t="s">
        <v>5</v>
      </c>
      <c r="T461" s="1" t="s">
        <v>7</v>
      </c>
      <c r="U461" s="5">
        <v>1451</v>
      </c>
      <c r="V461" s="1">
        <v>65.06</v>
      </c>
      <c r="W461" s="1">
        <v>63.64</v>
      </c>
      <c r="X461" s="9">
        <f t="shared" si="557"/>
        <v>1.4200000000000017</v>
      </c>
      <c r="Y461" s="14">
        <v>1346</v>
      </c>
      <c r="Z461" s="1">
        <v>67.83</v>
      </c>
      <c r="AA461" s="1">
        <v>64.88</v>
      </c>
      <c r="AB461" s="71">
        <f t="shared" si="537"/>
        <v>2.9500000000000028</v>
      </c>
      <c r="AC461" s="53"/>
    </row>
    <row r="462" spans="1:29" x14ac:dyDescent="0.25">
      <c r="A462" s="53">
        <v>406049</v>
      </c>
      <c r="B462" s="89" t="s">
        <v>2521</v>
      </c>
      <c r="C462" s="53" t="s">
        <v>856</v>
      </c>
      <c r="D462" s="50" t="s">
        <v>2508</v>
      </c>
      <c r="E462" s="47">
        <f>VLOOKUP('2012 Accountability Database'!A458,Dems1112!$A$2:$G$1082,4)</f>
        <v>0.55000000000000004</v>
      </c>
      <c r="F462" s="65" t="s">
        <v>2486</v>
      </c>
      <c r="G462" s="62"/>
      <c r="H462" s="13" t="str">
        <f>IF(V462&gt;94,"Met",IF(X462="--","n/a",IF(X462&gt;=0,"Met","Did Not Meet")))</f>
        <v>Met</v>
      </c>
      <c r="I462" s="13" t="str">
        <f>IF(V463&gt;94,"Met",IF(X463="--","n/a",IF(X463&gt;=0,"Met","Did Not Meet")))</f>
        <v>Met</v>
      </c>
      <c r="J462" s="13"/>
      <c r="K462" s="13" t="str">
        <f>IF(Z462&gt;94,"Met",IF(AB462="--","n/a",IF(AB462&gt;=0,"Met","Did Not Meet")))</f>
        <v>Did Not Meet</v>
      </c>
      <c r="L462" s="13" t="str">
        <f>IF(Z463&gt;94,"Met",IF(AB463="--","n/a",IF(AB463&gt;=0,"Met","Did Not Meet")))</f>
        <v>Met</v>
      </c>
      <c r="M462" s="1" t="s">
        <v>4</v>
      </c>
      <c r="N462" s="68" t="s">
        <v>2497</v>
      </c>
      <c r="O462" s="35"/>
      <c r="P462" s="44"/>
      <c r="Q462" s="108"/>
      <c r="R462" s="5" t="s">
        <v>6</v>
      </c>
      <c r="S462" s="1" t="s">
        <v>2</v>
      </c>
      <c r="T462" s="1" t="s">
        <v>3</v>
      </c>
      <c r="U462" s="5">
        <v>919</v>
      </c>
      <c r="V462" s="1">
        <v>84</v>
      </c>
      <c r="W462" s="1">
        <v>82.55</v>
      </c>
      <c r="X462" s="9">
        <f t="shared" si="557"/>
        <v>1.4500000000000028</v>
      </c>
      <c r="Y462" s="14">
        <v>793</v>
      </c>
      <c r="Z462" s="1">
        <v>82.47</v>
      </c>
      <c r="AA462" s="1">
        <v>82.69</v>
      </c>
      <c r="AB462" s="72">
        <f t="shared" si="537"/>
        <v>-0.21999999999999886</v>
      </c>
      <c r="AC462" s="53"/>
    </row>
    <row r="463" spans="1:29" x14ac:dyDescent="0.25">
      <c r="A463" s="53">
        <v>406049</v>
      </c>
      <c r="B463" s="89" t="s">
        <v>2521</v>
      </c>
      <c r="C463" s="53" t="s">
        <v>856</v>
      </c>
      <c r="D463" s="50" t="s">
        <v>974</v>
      </c>
      <c r="E463" s="47" t="str">
        <f>VLOOKUP('2012 Accountability Database'!A458,Dems1112!$A$2:$G$1082,5)</f>
        <v>6-8</v>
      </c>
      <c r="F463" s="65" t="s">
        <v>2487</v>
      </c>
      <c r="G463" s="62"/>
      <c r="H463" s="13" t="str">
        <f>IF(V464&gt;94,"Met",IF(X464="--","n/a",IF(X464&gt;=0,"Met","Did Not Meet")))</f>
        <v>Met</v>
      </c>
      <c r="I463" s="13" t="str">
        <f>IF(V465&gt;94,"Met",IF(X465="--","n/a",IF(X465&gt;=0,"Met","Did Not Meet")))</f>
        <v>Met</v>
      </c>
      <c r="J463" s="13"/>
      <c r="K463" s="13" t="str">
        <f>IF(Z464&gt;94,"Met",IF(AB464="--","n/a",IF(AB464&gt;=0,"Met","Did Not Meet")))</f>
        <v>Did Not Meet</v>
      </c>
      <c r="L463" s="13" t="str">
        <f>IF(Z465&gt;94,"Met",IF(AB465="--","n/a",IF(AB465&gt;=0,"Met","Did Not Meet")))</f>
        <v>Did Not Meet</v>
      </c>
      <c r="M463" s="1" t="s">
        <v>4</v>
      </c>
      <c r="N463" s="14"/>
      <c r="O463" s="35" t="s">
        <v>2506</v>
      </c>
      <c r="P463" s="83" t="str">
        <f t="shared" ref="P463" si="573">IF(P458="No"," ", IF(P460="No"," ",IF(P459="No", " ",IF(P461="No"," ","X"))))</f>
        <v xml:space="preserve"> </v>
      </c>
      <c r="Q463" s="108"/>
      <c r="R463" s="5" t="s">
        <v>6</v>
      </c>
      <c r="S463" s="1" t="s">
        <v>2</v>
      </c>
      <c r="T463" s="1" t="s">
        <v>7</v>
      </c>
      <c r="U463" s="5">
        <v>520</v>
      </c>
      <c r="V463" s="1">
        <v>75.38</v>
      </c>
      <c r="W463" s="1">
        <v>72.7</v>
      </c>
      <c r="X463" s="9">
        <f t="shared" si="557"/>
        <v>2.6799999999999926</v>
      </c>
      <c r="Y463" s="14">
        <v>467</v>
      </c>
      <c r="Z463" s="1">
        <v>74.3</v>
      </c>
      <c r="AA463" s="1">
        <v>74.040000000000006</v>
      </c>
      <c r="AB463" s="71">
        <f t="shared" si="537"/>
        <v>0.25999999999999091</v>
      </c>
      <c r="AC463" s="53"/>
    </row>
    <row r="464" spans="1:29" ht="15.75" x14ac:dyDescent="0.25">
      <c r="A464" s="53">
        <v>406049</v>
      </c>
      <c r="B464" s="89" t="s">
        <v>2521</v>
      </c>
      <c r="C464" s="53" t="s">
        <v>856</v>
      </c>
      <c r="D464" s="50" t="s">
        <v>975</v>
      </c>
      <c r="E464" s="48" t="str">
        <f>VLOOKUP('2012 Accountability Database'!A458,Dems1112!$A$2:$G$1082,6)</f>
        <v>1 (Northwest AR)</v>
      </c>
      <c r="F464" s="66"/>
      <c r="G464" s="63" t="s">
        <v>2488</v>
      </c>
      <c r="H464" s="61" t="str">
        <f t="shared" ref="H464:I464" si="574">IF(H462="Met","Yes",IF(H463="Met","Yes","No"))</f>
        <v>Yes</v>
      </c>
      <c r="I464" s="61" t="str">
        <f t="shared" si="574"/>
        <v>Yes</v>
      </c>
      <c r="J464" s="55"/>
      <c r="K464" s="61" t="str">
        <f t="shared" ref="K464:L464" si="575">IF(K462="Met","Yes",IF(K463="Met","Yes","No"))</f>
        <v>No</v>
      </c>
      <c r="L464" s="61" t="str">
        <f t="shared" si="575"/>
        <v>Yes</v>
      </c>
      <c r="M464" s="5" t="s">
        <v>4</v>
      </c>
      <c r="N464" s="14"/>
      <c r="O464" s="35" t="s">
        <v>2505</v>
      </c>
      <c r="P464" s="83" t="str">
        <f t="shared" ref="P464" si="576">IF(P463="X"," ",IF(P465="X"," ","X"))</f>
        <v>X</v>
      </c>
      <c r="Q464" s="94" t="s">
        <v>2759</v>
      </c>
      <c r="R464" s="5" t="s">
        <v>6</v>
      </c>
      <c r="S464" s="5" t="s">
        <v>5</v>
      </c>
      <c r="T464" s="5" t="s">
        <v>3</v>
      </c>
      <c r="U464" s="5">
        <v>2740</v>
      </c>
      <c r="V464" s="5">
        <v>84</v>
      </c>
      <c r="W464" s="5">
        <v>82.55</v>
      </c>
      <c r="X464" s="11">
        <f t="shared" si="557"/>
        <v>1.4500000000000028</v>
      </c>
      <c r="Y464" s="14">
        <v>2408</v>
      </c>
      <c r="Z464" s="22">
        <v>81.94</v>
      </c>
      <c r="AA464" s="22">
        <v>82.69</v>
      </c>
      <c r="AB464" s="78">
        <f t="shared" si="537"/>
        <v>-0.75</v>
      </c>
      <c r="AC464" s="53"/>
    </row>
    <row r="465" spans="1:29" x14ac:dyDescent="0.25">
      <c r="A465" s="54">
        <v>406049</v>
      </c>
      <c r="B465" s="90" t="s">
        <v>2521</v>
      </c>
      <c r="C465" s="54" t="s">
        <v>856</v>
      </c>
      <c r="D465" s="4"/>
      <c r="E465" s="4"/>
      <c r="F465" s="67"/>
      <c r="G465" s="64"/>
      <c r="H465" s="43"/>
      <c r="I465" s="43"/>
      <c r="J465" s="43"/>
      <c r="K465" s="43"/>
      <c r="L465" s="43"/>
      <c r="M465" s="4" t="s">
        <v>4</v>
      </c>
      <c r="N465" s="15"/>
      <c r="O465" s="38" t="s">
        <v>2482</v>
      </c>
      <c r="P465" s="84" t="str">
        <f>IF(E459="Achieving School"," ","X")</f>
        <v xml:space="preserve"> </v>
      </c>
      <c r="Q465" s="91"/>
      <c r="R465" s="4" t="s">
        <v>6</v>
      </c>
      <c r="S465" s="4" t="s">
        <v>5</v>
      </c>
      <c r="T465" s="4" t="s">
        <v>7</v>
      </c>
      <c r="U465" s="4">
        <v>1499</v>
      </c>
      <c r="V465" s="4">
        <v>72.849999999999994</v>
      </c>
      <c r="W465" s="4">
        <v>72.7</v>
      </c>
      <c r="X465" s="10">
        <f t="shared" si="557"/>
        <v>0.14999999999999147</v>
      </c>
      <c r="Y465" s="15">
        <v>1356</v>
      </c>
      <c r="Z465" s="4">
        <v>73.3</v>
      </c>
      <c r="AA465" s="4">
        <v>74.040000000000006</v>
      </c>
      <c r="AB465" s="73">
        <f t="shared" si="537"/>
        <v>-0.74000000000000909</v>
      </c>
      <c r="AC465" s="54"/>
    </row>
    <row r="466" spans="1:29" x14ac:dyDescent="0.25">
      <c r="A466" s="1">
        <v>407025</v>
      </c>
      <c r="B466" s="87" t="s">
        <v>2522</v>
      </c>
      <c r="C466" s="55" t="s">
        <v>761</v>
      </c>
      <c r="E466" s="42"/>
      <c r="F466" s="65" t="s">
        <v>2483</v>
      </c>
      <c r="G466" s="62"/>
      <c r="H466" s="37" t="str">
        <f>IF(V466&gt;94,"Met",IF(X466="--","n/a",IF(X466&gt;=0,"Met","Did Not Meet")))</f>
        <v>Met</v>
      </c>
      <c r="I466" s="37" t="str">
        <f>IF(V467&gt;94,"Met",IF(X467="--","n/a",IF(X467&gt;=0,"Met","Did Not Meet")))</f>
        <v>Met</v>
      </c>
      <c r="K466" s="13" t="str">
        <f>IF(Z466&gt;94,"Met",IF(AB466="--","n/a",IF(AB466&gt;=0,"Met","Did Not Meet")))</f>
        <v>Met</v>
      </c>
      <c r="L466" s="13" t="str">
        <f>IF(Z467&gt;94,"Met",IF(AB467="--","n/a",IF(AB467&gt;=0,"Met","Did Not Meet")))</f>
        <v>Met</v>
      </c>
      <c r="M466" s="1" t="s">
        <v>9</v>
      </c>
      <c r="N466" s="14" t="s">
        <v>2502</v>
      </c>
      <c r="O466" s="5"/>
      <c r="P466" s="44" t="str">
        <f t="shared" ref="P466" si="577">IF(H468="Yes",IF(I468="Yes","Yes","No"),"No")</f>
        <v>Yes</v>
      </c>
      <c r="Q466" s="93"/>
      <c r="R466" s="5" t="s">
        <v>1</v>
      </c>
      <c r="S466" s="1" t="s">
        <v>2</v>
      </c>
      <c r="T466" s="1" t="s">
        <v>3</v>
      </c>
      <c r="U466" s="5">
        <v>424</v>
      </c>
      <c r="V466" s="1">
        <v>88.21</v>
      </c>
      <c r="W466" s="1">
        <v>83.23</v>
      </c>
      <c r="X466" s="9">
        <f t="shared" si="557"/>
        <v>4.9799999999999898</v>
      </c>
      <c r="Y466" s="14">
        <v>273</v>
      </c>
      <c r="Z466" s="1">
        <v>89.38</v>
      </c>
      <c r="AA466" s="1">
        <v>84.86</v>
      </c>
      <c r="AB466" s="71">
        <f t="shared" si="537"/>
        <v>4.519999999999996</v>
      </c>
      <c r="AC466" s="36"/>
    </row>
    <row r="467" spans="1:29" ht="15.75" x14ac:dyDescent="0.25">
      <c r="A467" s="53">
        <v>407025</v>
      </c>
      <c r="B467" s="89" t="s">
        <v>2522</v>
      </c>
      <c r="C467" s="53" t="s">
        <v>761</v>
      </c>
      <c r="D467" s="49" t="s">
        <v>2498</v>
      </c>
      <c r="E467" s="34" t="str">
        <f>M466</f>
        <v>Needs Improvement School</v>
      </c>
      <c r="F467" s="65" t="s">
        <v>2484</v>
      </c>
      <c r="G467" s="62"/>
      <c r="H467" s="13" t="str">
        <f>IF(V468&gt;94,"Met",IF(X468="--","n/a",IF(X468&gt;=0,"Met","Did Not Meet")))</f>
        <v>Met</v>
      </c>
      <c r="I467" s="13" t="str">
        <f>IF(V469&gt;94,"Met",IF(X469="--","n/a",IF(X469&gt;=0,"Met","Did Not Meet")))</f>
        <v>Did Not Meet</v>
      </c>
      <c r="K467" s="13" t="str">
        <f>IF(Z468&gt;94,"Met",IF(AB468="--","n/a",IF(AB468&gt;=0,"Met","Did Not Meet")))</f>
        <v>Did Not Meet</v>
      </c>
      <c r="L467" s="13" t="str">
        <f>IF(Z469&gt;94,"Met",IF(AB469="--","n/a",IF(AB469&gt;=0,"Met","Did Not Meet")))</f>
        <v>Did Not Meet</v>
      </c>
      <c r="M467" s="1" t="s">
        <v>9</v>
      </c>
      <c r="N467" s="14" t="s">
        <v>2501</v>
      </c>
      <c r="O467" s="5"/>
      <c r="P467" s="44" t="str">
        <f t="shared" ref="P467" si="578">IF(K468="Yes",IF(L468="Yes","Yes","No"),"No")</f>
        <v>Yes</v>
      </c>
      <c r="Q467" s="94" t="s">
        <v>2759</v>
      </c>
      <c r="R467" s="5" t="s">
        <v>1</v>
      </c>
      <c r="S467" s="1" t="s">
        <v>2</v>
      </c>
      <c r="T467" s="1" t="s">
        <v>7</v>
      </c>
      <c r="U467" s="5">
        <v>213</v>
      </c>
      <c r="V467" s="1">
        <v>80.75</v>
      </c>
      <c r="W467" s="1">
        <v>76.489999999999995</v>
      </c>
      <c r="X467" s="9">
        <f t="shared" si="557"/>
        <v>4.2600000000000051</v>
      </c>
      <c r="Y467" s="14">
        <v>140</v>
      </c>
      <c r="Z467" s="1">
        <v>84.29</v>
      </c>
      <c r="AA467" s="1">
        <v>84.17</v>
      </c>
      <c r="AB467" s="71">
        <f t="shared" ref="AB467:AB498" si="579">Z467-AA467</f>
        <v>0.12000000000000455</v>
      </c>
      <c r="AC467" s="53"/>
    </row>
    <row r="468" spans="1:29" ht="15" customHeight="1" x14ac:dyDescent="0.25">
      <c r="A468" s="53">
        <v>407025</v>
      </c>
      <c r="B468" s="89" t="s">
        <v>2522</v>
      </c>
      <c r="C468" s="53" t="s">
        <v>761</v>
      </c>
      <c r="D468" s="49" t="s">
        <v>2499</v>
      </c>
      <c r="E468" s="35" t="str">
        <f>VLOOKUP('2012 Accountability Database'!$A466,'2011 AYP'!A$2:B$1072,2)</f>
        <v xml:space="preserve"> MS (Met Standards)</v>
      </c>
      <c r="F468" s="66"/>
      <c r="G468" s="63" t="s">
        <v>2485</v>
      </c>
      <c r="H468" s="60" t="str">
        <f t="shared" ref="H468:I468" si="580">IF(H466="Met","Yes",IF(H467="Met","Yes","No"))</f>
        <v>Yes</v>
      </c>
      <c r="I468" s="60" t="str">
        <f t="shared" si="580"/>
        <v>Yes</v>
      </c>
      <c r="J468" s="42"/>
      <c r="K468" s="60" t="str">
        <f t="shared" ref="K468:L468" si="581">IF(K466="Met","Yes",IF(K467="Met","Yes","No"))</f>
        <v>Yes</v>
      </c>
      <c r="L468" s="60" t="str">
        <f t="shared" si="581"/>
        <v>Yes</v>
      </c>
      <c r="M468" s="1" t="s">
        <v>9</v>
      </c>
      <c r="N468" s="14" t="s">
        <v>2503</v>
      </c>
      <c r="O468" s="5"/>
      <c r="P468" s="44" t="str">
        <f t="shared" ref="P468" si="582">IF(H472="Yes",IF(I472="Yes","Yes","No"),"No")</f>
        <v>No</v>
      </c>
      <c r="Q468" s="108" t="s">
        <v>2758</v>
      </c>
      <c r="R468" s="5" t="s">
        <v>1</v>
      </c>
      <c r="S468" s="1" t="s">
        <v>5</v>
      </c>
      <c r="T468" s="1" t="s">
        <v>3</v>
      </c>
      <c r="U468" s="5">
        <v>1175</v>
      </c>
      <c r="V468" s="1">
        <v>83.4</v>
      </c>
      <c r="W468" s="1">
        <v>83.23</v>
      </c>
      <c r="X468" s="9">
        <f t="shared" si="557"/>
        <v>0.17000000000000171</v>
      </c>
      <c r="Y468" s="14">
        <v>743</v>
      </c>
      <c r="Z468" s="1">
        <v>83.85</v>
      </c>
      <c r="AA468" s="1">
        <v>84.86</v>
      </c>
      <c r="AB468" s="72">
        <f t="shared" si="579"/>
        <v>-1.0100000000000051</v>
      </c>
      <c r="AC468" s="53"/>
    </row>
    <row r="469" spans="1:29" x14ac:dyDescent="0.25">
      <c r="A469" s="53">
        <v>407025</v>
      </c>
      <c r="B469" s="89" t="s">
        <v>2522</v>
      </c>
      <c r="C469" s="53" t="s">
        <v>761</v>
      </c>
      <c r="D469" s="49" t="s">
        <v>2507</v>
      </c>
      <c r="E469" s="47">
        <f>VLOOKUP('2012 Accountability Database'!A466,Dems1112!$A$2:$G$1082,3)</f>
        <v>0.12</v>
      </c>
      <c r="F469" s="66"/>
      <c r="G469" s="52"/>
      <c r="M469" s="1" t="s">
        <v>9</v>
      </c>
      <c r="N469" s="14" t="s">
        <v>2504</v>
      </c>
      <c r="O469" s="5"/>
      <c r="P469" s="44" t="str">
        <f t="shared" ref="P469" si="583">IF(K472="Yes",IF(L472="Yes","Yes","No"),"No")</f>
        <v>No</v>
      </c>
      <c r="Q469" s="108"/>
      <c r="R469" s="5" t="s">
        <v>1</v>
      </c>
      <c r="S469" s="1" t="s">
        <v>5</v>
      </c>
      <c r="T469" s="1" t="s">
        <v>7</v>
      </c>
      <c r="U469" s="5">
        <v>596</v>
      </c>
      <c r="V469" s="1">
        <v>75</v>
      </c>
      <c r="W469" s="1">
        <v>76.489999999999995</v>
      </c>
      <c r="X469" s="6">
        <f t="shared" si="557"/>
        <v>-1.4899999999999949</v>
      </c>
      <c r="Y469" s="14">
        <v>372</v>
      </c>
      <c r="Z469" s="1">
        <v>80.11</v>
      </c>
      <c r="AA469" s="1">
        <v>84.17</v>
      </c>
      <c r="AB469" s="72">
        <f t="shared" si="579"/>
        <v>-4.0600000000000023</v>
      </c>
      <c r="AC469" s="53"/>
    </row>
    <row r="470" spans="1:29" x14ac:dyDescent="0.25">
      <c r="A470" s="53">
        <v>407025</v>
      </c>
      <c r="B470" s="89" t="s">
        <v>2522</v>
      </c>
      <c r="C470" s="53" t="s">
        <v>761</v>
      </c>
      <c r="D470" s="50" t="s">
        <v>2508</v>
      </c>
      <c r="E470" s="47">
        <f>VLOOKUP('2012 Accountability Database'!A466,Dems1112!$A$2:$G$1082,4)</f>
        <v>0.5</v>
      </c>
      <c r="F470" s="65" t="s">
        <v>2486</v>
      </c>
      <c r="G470" s="62"/>
      <c r="H470" s="13" t="str">
        <f>IF(V470&gt;94,"Met",IF(X470="--","n/a",IF(X470&gt;=0,"Met","Did Not Meet")))</f>
        <v>Did Not Meet</v>
      </c>
      <c r="I470" s="13" t="str">
        <f>IF(V471&gt;94,"Met",IF(X471="--","n/a",IF(X471&gt;=0,"Met","Did Not Meet")))</f>
        <v>Did Not Meet</v>
      </c>
      <c r="J470" s="13"/>
      <c r="K470" s="13" t="str">
        <f>IF(Z470&gt;94,"Met",IF(AB470="--","n/a",IF(AB470&gt;=0,"Met","Did Not Meet")))</f>
        <v>Did Not Meet</v>
      </c>
      <c r="L470" s="13" t="str">
        <f>IF(Z471&gt;94,"Met",IF(AB471="--","n/a",IF(AB471&gt;=0,"Met","Did Not Meet")))</f>
        <v>Did Not Meet</v>
      </c>
      <c r="M470" s="1" t="s">
        <v>9</v>
      </c>
      <c r="N470" s="68" t="s">
        <v>2497</v>
      </c>
      <c r="O470" s="35"/>
      <c r="P470" s="44"/>
      <c r="Q470" s="108"/>
      <c r="R470" s="5" t="s">
        <v>6</v>
      </c>
      <c r="S470" s="1" t="s">
        <v>2</v>
      </c>
      <c r="T470" s="1" t="s">
        <v>3</v>
      </c>
      <c r="U470" s="5">
        <v>424</v>
      </c>
      <c r="V470" s="1">
        <v>87.03</v>
      </c>
      <c r="W470" s="1">
        <v>89.79</v>
      </c>
      <c r="X470" s="6">
        <f t="shared" si="557"/>
        <v>-2.7600000000000051</v>
      </c>
      <c r="Y470" s="14">
        <v>273</v>
      </c>
      <c r="Z470" s="1">
        <v>64.47</v>
      </c>
      <c r="AA470" s="1">
        <v>83.26</v>
      </c>
      <c r="AB470" s="72">
        <f t="shared" si="579"/>
        <v>-18.790000000000006</v>
      </c>
      <c r="AC470" s="53"/>
    </row>
    <row r="471" spans="1:29" x14ac:dyDescent="0.25">
      <c r="A471" s="53">
        <v>407025</v>
      </c>
      <c r="B471" s="89" t="s">
        <v>2522</v>
      </c>
      <c r="C471" s="53" t="s">
        <v>761</v>
      </c>
      <c r="D471" s="50" t="s">
        <v>974</v>
      </c>
      <c r="E471" s="47" t="str">
        <f>VLOOKUP('2012 Accountability Database'!A466,Dems1112!$A$2:$G$1082,5)</f>
        <v>K-2</v>
      </c>
      <c r="F471" s="65" t="s">
        <v>2487</v>
      </c>
      <c r="G471" s="62"/>
      <c r="H471" s="13" t="str">
        <f>IF(V472&gt;94,"Met",IF(X472="--","n/a",IF(X472&gt;=0,"Met","Did Not Meet")))</f>
        <v>Did Not Meet</v>
      </c>
      <c r="I471" s="13" t="str">
        <f>IF(V473&gt;94,"Met",IF(X473="--","n/a",IF(X473&gt;=0,"Met","Did Not Meet")))</f>
        <v>Did Not Meet</v>
      </c>
      <c r="J471" s="13"/>
      <c r="K471" s="13" t="str">
        <f>IF(Z472&gt;94,"Met",IF(AB472="--","n/a",IF(AB472&gt;=0,"Met","Did Not Meet")))</f>
        <v>Did Not Meet</v>
      </c>
      <c r="L471" s="13" t="str">
        <f>IF(Z473&gt;94,"Met",IF(AB473="--","n/a",IF(AB473&gt;=0,"Met","Did Not Meet")))</f>
        <v>Did Not Meet</v>
      </c>
      <c r="M471" s="1" t="s">
        <v>9</v>
      </c>
      <c r="N471" s="14"/>
      <c r="O471" s="35" t="s">
        <v>2506</v>
      </c>
      <c r="P471" s="83" t="str">
        <f t="shared" ref="P471" si="584">IF(P466="No"," ", IF(P468="No"," ",IF(P467="No", " ",IF(P469="No"," ","X"))))</f>
        <v xml:space="preserve"> </v>
      </c>
      <c r="Q471" s="108"/>
      <c r="R471" s="5" t="s">
        <v>6</v>
      </c>
      <c r="S471" s="1" t="s">
        <v>2</v>
      </c>
      <c r="T471" s="1" t="s">
        <v>7</v>
      </c>
      <c r="U471" s="5">
        <v>213</v>
      </c>
      <c r="V471" s="1">
        <v>78.400000000000006</v>
      </c>
      <c r="W471" s="1">
        <v>85.12</v>
      </c>
      <c r="X471" s="6">
        <f t="shared" si="557"/>
        <v>-6.7199999999999989</v>
      </c>
      <c r="Y471" s="14">
        <v>140</v>
      </c>
      <c r="Z471" s="1">
        <v>56.43</v>
      </c>
      <c r="AA471" s="1">
        <v>78.33</v>
      </c>
      <c r="AB471" s="72">
        <f t="shared" si="579"/>
        <v>-21.9</v>
      </c>
      <c r="AC471" s="53"/>
    </row>
    <row r="472" spans="1:29" ht="15.75" x14ac:dyDescent="0.25">
      <c r="A472" s="53">
        <v>407025</v>
      </c>
      <c r="B472" s="89" t="s">
        <v>2522</v>
      </c>
      <c r="C472" s="53" t="s">
        <v>761</v>
      </c>
      <c r="D472" s="50" t="s">
        <v>975</v>
      </c>
      <c r="E472" s="48" t="str">
        <f>VLOOKUP('2012 Accountability Database'!A466,Dems1112!$A$2:$G$1082,6)</f>
        <v>1 (Northwest AR)</v>
      </c>
      <c r="F472" s="66"/>
      <c r="G472" s="63" t="s">
        <v>2488</v>
      </c>
      <c r="H472" s="61" t="str">
        <f t="shared" ref="H472:I472" si="585">IF(H470="Met","Yes",IF(H471="Met","Yes","No"))</f>
        <v>No</v>
      </c>
      <c r="I472" s="61" t="str">
        <f t="shared" si="585"/>
        <v>No</v>
      </c>
      <c r="J472" s="55"/>
      <c r="K472" s="61" t="str">
        <f t="shared" ref="K472:L472" si="586">IF(K470="Met","Yes",IF(K471="Met","Yes","No"))</f>
        <v>No</v>
      </c>
      <c r="L472" s="61" t="str">
        <f t="shared" si="586"/>
        <v>No</v>
      </c>
      <c r="M472" s="1" t="s">
        <v>9</v>
      </c>
      <c r="N472" s="14"/>
      <c r="O472" s="35" t="s">
        <v>2505</v>
      </c>
      <c r="P472" s="83" t="str">
        <f t="shared" ref="P472" si="587">IF(P471="X"," ",IF(P473="X"," ","X"))</f>
        <v xml:space="preserve"> </v>
      </c>
      <c r="Q472" s="94" t="s">
        <v>2759</v>
      </c>
      <c r="R472" s="5" t="s">
        <v>6</v>
      </c>
      <c r="S472" s="1" t="s">
        <v>5</v>
      </c>
      <c r="T472" s="1" t="s">
        <v>3</v>
      </c>
      <c r="U472" s="5">
        <v>1175</v>
      </c>
      <c r="V472" s="1">
        <v>87.74</v>
      </c>
      <c r="W472" s="1">
        <v>89.79</v>
      </c>
      <c r="X472" s="6">
        <f t="shared" si="557"/>
        <v>-2.0500000000000114</v>
      </c>
      <c r="Y472" s="14">
        <v>743</v>
      </c>
      <c r="Z472" s="1">
        <v>75.5</v>
      </c>
      <c r="AA472" s="1">
        <v>83.26</v>
      </c>
      <c r="AB472" s="72">
        <f t="shared" si="579"/>
        <v>-7.7600000000000051</v>
      </c>
      <c r="AC472" s="53"/>
    </row>
    <row r="473" spans="1:29" x14ac:dyDescent="0.25">
      <c r="A473" s="54">
        <v>407025</v>
      </c>
      <c r="B473" s="90" t="s">
        <v>2522</v>
      </c>
      <c r="C473" s="54" t="s">
        <v>761</v>
      </c>
      <c r="D473" s="4"/>
      <c r="E473" s="4"/>
      <c r="F473" s="67"/>
      <c r="G473" s="64"/>
      <c r="H473" s="43"/>
      <c r="I473" s="43"/>
      <c r="J473" s="43"/>
      <c r="K473" s="43"/>
      <c r="L473" s="43"/>
      <c r="M473" s="4" t="s">
        <v>9</v>
      </c>
      <c r="N473" s="15"/>
      <c r="O473" s="38" t="s">
        <v>2482</v>
      </c>
      <c r="P473" s="84" t="str">
        <f>IF(E467="Achieving School"," ","X")</f>
        <v>X</v>
      </c>
      <c r="Q473" s="91"/>
      <c r="R473" s="4" t="s">
        <v>6</v>
      </c>
      <c r="S473" s="4" t="s">
        <v>5</v>
      </c>
      <c r="T473" s="4" t="s">
        <v>7</v>
      </c>
      <c r="U473" s="4">
        <v>596</v>
      </c>
      <c r="V473" s="4">
        <v>80.87</v>
      </c>
      <c r="W473" s="4">
        <v>85.12</v>
      </c>
      <c r="X473" s="7">
        <f t="shared" si="557"/>
        <v>-4.25</v>
      </c>
      <c r="Y473" s="15">
        <v>372</v>
      </c>
      <c r="Z473" s="4">
        <v>68.819999999999993</v>
      </c>
      <c r="AA473" s="4">
        <v>78.33</v>
      </c>
      <c r="AB473" s="73">
        <f t="shared" si="579"/>
        <v>-9.5100000000000051</v>
      </c>
      <c r="AC473" s="54"/>
    </row>
    <row r="474" spans="1:29" x14ac:dyDescent="0.25">
      <c r="A474" s="1">
        <v>407026</v>
      </c>
      <c r="B474" s="87" t="s">
        <v>2522</v>
      </c>
      <c r="C474" s="55" t="s">
        <v>762</v>
      </c>
      <c r="E474" s="42"/>
      <c r="F474" s="65" t="s">
        <v>2483</v>
      </c>
      <c r="G474" s="62"/>
      <c r="H474" s="37" t="str">
        <f>IF(V474&gt;94,"Met",IF(X474="--","n/a",IF(X474&gt;=0,"Met","Did Not Meet")))</f>
        <v>Met</v>
      </c>
      <c r="I474" s="37" t="str">
        <f>IF(V475&gt;94,"Met",IF(X475="--","n/a",IF(X475&gt;=0,"Met","Did Not Meet")))</f>
        <v>Met</v>
      </c>
      <c r="K474" s="13" t="str">
        <f>IF(Z474&gt;94,"Met",IF(AB474="--","n/a",IF(AB474&gt;=0,"Met","Did Not Meet")))</f>
        <v>Met</v>
      </c>
      <c r="L474" s="13" t="str">
        <f>IF(Z475&gt;94,"Met",IF(AB475="--","n/a",IF(AB475&gt;=0,"Met","Did Not Meet")))</f>
        <v>Met</v>
      </c>
      <c r="M474" s="1" t="s">
        <v>9</v>
      </c>
      <c r="N474" s="14" t="s">
        <v>2502</v>
      </c>
      <c r="O474" s="5"/>
      <c r="P474" s="44" t="str">
        <f t="shared" ref="P474" si="588">IF(H476="Yes",IF(I476="Yes","Yes","No"),"No")</f>
        <v>Yes</v>
      </c>
      <c r="Q474" s="93"/>
      <c r="R474" s="5" t="s">
        <v>1</v>
      </c>
      <c r="S474" s="1" t="s">
        <v>2</v>
      </c>
      <c r="T474" s="1" t="s">
        <v>3</v>
      </c>
      <c r="U474" s="5">
        <v>424</v>
      </c>
      <c r="V474" s="1">
        <v>88.21</v>
      </c>
      <c r="W474" s="1">
        <v>83.23</v>
      </c>
      <c r="X474" s="9">
        <f t="shared" si="557"/>
        <v>4.9799999999999898</v>
      </c>
      <c r="Y474" s="14">
        <v>273</v>
      </c>
      <c r="Z474" s="1">
        <v>89.38</v>
      </c>
      <c r="AA474" s="1">
        <v>84.86</v>
      </c>
      <c r="AB474" s="71">
        <f t="shared" si="579"/>
        <v>4.519999999999996</v>
      </c>
      <c r="AC474" s="36"/>
    </row>
    <row r="475" spans="1:29" ht="15.75" x14ac:dyDescent="0.25">
      <c r="A475" s="53">
        <v>407026</v>
      </c>
      <c r="B475" s="89" t="s">
        <v>2522</v>
      </c>
      <c r="C475" s="53" t="s">
        <v>762</v>
      </c>
      <c r="D475" s="49" t="s">
        <v>2498</v>
      </c>
      <c r="E475" s="34" t="str">
        <f>M474</f>
        <v>Needs Improvement School</v>
      </c>
      <c r="F475" s="65" t="s">
        <v>2484</v>
      </c>
      <c r="G475" s="62"/>
      <c r="H475" s="13" t="str">
        <f>IF(V476&gt;94,"Met",IF(X476="--","n/a",IF(X476&gt;=0,"Met","Did Not Meet")))</f>
        <v>Met</v>
      </c>
      <c r="I475" s="13" t="str">
        <f>IF(V477&gt;94,"Met",IF(X477="--","n/a",IF(X477&gt;=0,"Met","Did Not Meet")))</f>
        <v>Did Not Meet</v>
      </c>
      <c r="K475" s="13" t="str">
        <f>IF(Z476&gt;94,"Met",IF(AB476="--","n/a",IF(AB476&gt;=0,"Met","Did Not Meet")))</f>
        <v>Did Not Meet</v>
      </c>
      <c r="L475" s="13" t="str">
        <f>IF(Z477&gt;94,"Met",IF(AB477="--","n/a",IF(AB477&gt;=0,"Met","Did Not Meet")))</f>
        <v>Did Not Meet</v>
      </c>
      <c r="M475" s="1" t="s">
        <v>9</v>
      </c>
      <c r="N475" s="14" t="s">
        <v>2501</v>
      </c>
      <c r="O475" s="5"/>
      <c r="P475" s="44" t="str">
        <f t="shared" ref="P475" si="589">IF(K476="Yes",IF(L476="Yes","Yes","No"),"No")</f>
        <v>Yes</v>
      </c>
      <c r="Q475" s="94" t="s">
        <v>2759</v>
      </c>
      <c r="R475" s="5" t="s">
        <v>1</v>
      </c>
      <c r="S475" s="1" t="s">
        <v>2</v>
      </c>
      <c r="T475" s="1" t="s">
        <v>7</v>
      </c>
      <c r="U475" s="5">
        <v>213</v>
      </c>
      <c r="V475" s="1">
        <v>80.75</v>
      </c>
      <c r="W475" s="1">
        <v>76.489999999999995</v>
      </c>
      <c r="X475" s="9">
        <f t="shared" si="557"/>
        <v>4.2600000000000051</v>
      </c>
      <c r="Y475" s="14">
        <v>140</v>
      </c>
      <c r="Z475" s="1">
        <v>84.29</v>
      </c>
      <c r="AA475" s="1">
        <v>84.17</v>
      </c>
      <c r="AB475" s="71">
        <f t="shared" si="579"/>
        <v>0.12000000000000455</v>
      </c>
      <c r="AC475" s="53"/>
    </row>
    <row r="476" spans="1:29" ht="15" customHeight="1" x14ac:dyDescent="0.25">
      <c r="A476" s="53">
        <v>407026</v>
      </c>
      <c r="B476" s="89" t="s">
        <v>2522</v>
      </c>
      <c r="C476" s="53" t="s">
        <v>762</v>
      </c>
      <c r="D476" s="49" t="s">
        <v>2499</v>
      </c>
      <c r="E476" s="35" t="str">
        <f>VLOOKUP('2012 Accountability Database'!$A474,'2011 AYP'!A$2:B$1072,2)</f>
        <v xml:space="preserve"> MS (Met Standards)</v>
      </c>
      <c r="F476" s="66"/>
      <c r="G476" s="63" t="s">
        <v>2485</v>
      </c>
      <c r="H476" s="60" t="str">
        <f t="shared" ref="H476:I476" si="590">IF(H474="Met","Yes",IF(H475="Met","Yes","No"))</f>
        <v>Yes</v>
      </c>
      <c r="I476" s="60" t="str">
        <f t="shared" si="590"/>
        <v>Yes</v>
      </c>
      <c r="J476" s="42"/>
      <c r="K476" s="60" t="str">
        <f t="shared" ref="K476:L476" si="591">IF(K474="Met","Yes",IF(K475="Met","Yes","No"))</f>
        <v>Yes</v>
      </c>
      <c r="L476" s="60" t="str">
        <f t="shared" si="591"/>
        <v>Yes</v>
      </c>
      <c r="M476" s="5" t="s">
        <v>9</v>
      </c>
      <c r="N476" s="14" t="s">
        <v>2503</v>
      </c>
      <c r="O476" s="5"/>
      <c r="P476" s="44" t="str">
        <f t="shared" ref="P476" si="592">IF(H480="Yes",IF(I480="Yes","Yes","No"),"No")</f>
        <v>No</v>
      </c>
      <c r="Q476" s="108" t="s">
        <v>2758</v>
      </c>
      <c r="R476" s="5" t="s">
        <v>1</v>
      </c>
      <c r="S476" s="5" t="s">
        <v>5</v>
      </c>
      <c r="T476" s="5" t="s">
        <v>3</v>
      </c>
      <c r="U476" s="5">
        <v>1175</v>
      </c>
      <c r="V476" s="5">
        <v>83.4</v>
      </c>
      <c r="W476" s="5">
        <v>83.23</v>
      </c>
      <c r="X476" s="11">
        <f t="shared" si="557"/>
        <v>0.17000000000000171</v>
      </c>
      <c r="Y476" s="14">
        <v>743</v>
      </c>
      <c r="Z476" s="5">
        <v>83.85</v>
      </c>
      <c r="AA476" s="5">
        <v>84.86</v>
      </c>
      <c r="AB476" s="72">
        <f t="shared" si="579"/>
        <v>-1.0100000000000051</v>
      </c>
      <c r="AC476" s="53"/>
    </row>
    <row r="477" spans="1:29" x14ac:dyDescent="0.25">
      <c r="A477" s="53">
        <v>407026</v>
      </c>
      <c r="B477" s="89" t="s">
        <v>2522</v>
      </c>
      <c r="C477" s="53" t="s">
        <v>762</v>
      </c>
      <c r="D477" s="49" t="s">
        <v>2507</v>
      </c>
      <c r="E477" s="47">
        <f>VLOOKUP('2012 Accountability Database'!A474,Dems1112!$A$2:$G$1082,3)</f>
        <v>7.0000000000000007E-2</v>
      </c>
      <c r="F477" s="66"/>
      <c r="G477" s="52"/>
      <c r="M477" s="1" t="s">
        <v>9</v>
      </c>
      <c r="N477" s="14" t="s">
        <v>2504</v>
      </c>
      <c r="O477" s="5"/>
      <c r="P477" s="44" t="str">
        <f t="shared" ref="P477" si="593">IF(K480="Yes",IF(L480="Yes","Yes","No"),"No")</f>
        <v>No</v>
      </c>
      <c r="Q477" s="108"/>
      <c r="R477" s="5" t="s">
        <v>1</v>
      </c>
      <c r="S477" s="1" t="s">
        <v>5</v>
      </c>
      <c r="T477" s="1" t="s">
        <v>7</v>
      </c>
      <c r="U477" s="5">
        <v>596</v>
      </c>
      <c r="V477" s="1">
        <v>75</v>
      </c>
      <c r="W477" s="1">
        <v>76.489999999999995</v>
      </c>
      <c r="X477" s="6">
        <f t="shared" si="557"/>
        <v>-1.4899999999999949</v>
      </c>
      <c r="Y477" s="14">
        <v>372</v>
      </c>
      <c r="Z477" s="1">
        <v>80.11</v>
      </c>
      <c r="AA477" s="1">
        <v>84.17</v>
      </c>
      <c r="AB477" s="72">
        <f t="shared" si="579"/>
        <v>-4.0600000000000023</v>
      </c>
      <c r="AC477" s="53"/>
    </row>
    <row r="478" spans="1:29" x14ac:dyDescent="0.25">
      <c r="A478" s="53">
        <v>407026</v>
      </c>
      <c r="B478" s="89" t="s">
        <v>2522</v>
      </c>
      <c r="C478" s="53" t="s">
        <v>762</v>
      </c>
      <c r="D478" s="50" t="s">
        <v>2508</v>
      </c>
      <c r="E478" s="47">
        <f>VLOOKUP('2012 Accountability Database'!A474,Dems1112!$A$2:$G$1082,4)</f>
        <v>0.49</v>
      </c>
      <c r="F478" s="65" t="s">
        <v>2486</v>
      </c>
      <c r="G478" s="62"/>
      <c r="H478" s="13" t="str">
        <f>IF(V478&gt;94,"Met",IF(X478="--","n/a",IF(X478&gt;=0,"Met","Did Not Meet")))</f>
        <v>Did Not Meet</v>
      </c>
      <c r="I478" s="13" t="str">
        <f>IF(V479&gt;94,"Met",IF(X479="--","n/a",IF(X479&gt;=0,"Met","Did Not Meet")))</f>
        <v>Did Not Meet</v>
      </c>
      <c r="J478" s="13"/>
      <c r="K478" s="13" t="str">
        <f>IF(Z478&gt;94,"Met",IF(AB478="--","n/a",IF(AB478&gt;=0,"Met","Did Not Meet")))</f>
        <v>Did Not Meet</v>
      </c>
      <c r="L478" s="13" t="str">
        <f>IF(Z479&gt;94,"Met",IF(AB479="--","n/a",IF(AB479&gt;=0,"Met","Did Not Meet")))</f>
        <v>Did Not Meet</v>
      </c>
      <c r="M478" s="1" t="s">
        <v>9</v>
      </c>
      <c r="N478" s="68" t="s">
        <v>2497</v>
      </c>
      <c r="O478" s="35"/>
      <c r="P478" s="44"/>
      <c r="Q478" s="108"/>
      <c r="R478" s="5" t="s">
        <v>6</v>
      </c>
      <c r="S478" s="1" t="s">
        <v>2</v>
      </c>
      <c r="T478" s="1" t="s">
        <v>3</v>
      </c>
      <c r="U478" s="5">
        <v>424</v>
      </c>
      <c r="V478" s="1">
        <v>87.03</v>
      </c>
      <c r="W478" s="1">
        <v>89.79</v>
      </c>
      <c r="X478" s="6">
        <f t="shared" si="557"/>
        <v>-2.7600000000000051</v>
      </c>
      <c r="Y478" s="14">
        <v>273</v>
      </c>
      <c r="Z478" s="1">
        <v>64.47</v>
      </c>
      <c r="AA478" s="1">
        <v>83.26</v>
      </c>
      <c r="AB478" s="72">
        <f t="shared" si="579"/>
        <v>-18.790000000000006</v>
      </c>
      <c r="AC478" s="53"/>
    </row>
    <row r="479" spans="1:29" x14ac:dyDescent="0.25">
      <c r="A479" s="53">
        <v>407026</v>
      </c>
      <c r="B479" s="89" t="s">
        <v>2522</v>
      </c>
      <c r="C479" s="53" t="s">
        <v>762</v>
      </c>
      <c r="D479" s="50" t="s">
        <v>974</v>
      </c>
      <c r="E479" s="47" t="str">
        <f>VLOOKUP('2012 Accountability Database'!A474,Dems1112!$A$2:$G$1082,5)</f>
        <v>3-5</v>
      </c>
      <c r="F479" s="65" t="s">
        <v>2487</v>
      </c>
      <c r="G479" s="62"/>
      <c r="H479" s="13" t="str">
        <f>IF(V480&gt;94,"Met",IF(X480="--","n/a",IF(X480&gt;=0,"Met","Did Not Meet")))</f>
        <v>Did Not Meet</v>
      </c>
      <c r="I479" s="13" t="str">
        <f>IF(V481&gt;94,"Met",IF(X481="--","n/a",IF(X481&gt;=0,"Met","Did Not Meet")))</f>
        <v>Did Not Meet</v>
      </c>
      <c r="J479" s="13"/>
      <c r="K479" s="13" t="str">
        <f>IF(Z480&gt;94,"Met",IF(AB480="--","n/a",IF(AB480&gt;=0,"Met","Did Not Meet")))</f>
        <v>Did Not Meet</v>
      </c>
      <c r="L479" s="13" t="str">
        <f>IF(Z481&gt;94,"Met",IF(AB481="--","n/a",IF(AB481&gt;=0,"Met","Did Not Meet")))</f>
        <v>Did Not Meet</v>
      </c>
      <c r="M479" s="5" t="s">
        <v>9</v>
      </c>
      <c r="N479" s="14"/>
      <c r="O479" s="35" t="s">
        <v>2506</v>
      </c>
      <c r="P479" s="83" t="str">
        <f t="shared" ref="P479" si="594">IF(P474="No"," ", IF(P476="No"," ",IF(P475="No", " ",IF(P477="No"," ","X"))))</f>
        <v xml:space="preserve"> </v>
      </c>
      <c r="Q479" s="108"/>
      <c r="R479" s="5" t="s">
        <v>6</v>
      </c>
      <c r="S479" s="5" t="s">
        <v>2</v>
      </c>
      <c r="T479" s="5" t="s">
        <v>7</v>
      </c>
      <c r="U479" s="5">
        <v>213</v>
      </c>
      <c r="V479" s="5">
        <v>78.400000000000006</v>
      </c>
      <c r="W479" s="5">
        <v>85.12</v>
      </c>
      <c r="X479" s="8">
        <f t="shared" si="557"/>
        <v>-6.7199999999999989</v>
      </c>
      <c r="Y479" s="14">
        <v>140</v>
      </c>
      <c r="Z479" s="5">
        <v>56.43</v>
      </c>
      <c r="AA479" s="5">
        <v>78.33</v>
      </c>
      <c r="AB479" s="72">
        <f t="shared" si="579"/>
        <v>-21.9</v>
      </c>
      <c r="AC479" s="53"/>
    </row>
    <row r="480" spans="1:29" ht="15.75" x14ac:dyDescent="0.25">
      <c r="A480" s="53">
        <v>407026</v>
      </c>
      <c r="B480" s="89" t="s">
        <v>2522</v>
      </c>
      <c r="C480" s="53" t="s">
        <v>762</v>
      </c>
      <c r="D480" s="50" t="s">
        <v>975</v>
      </c>
      <c r="E480" s="48" t="str">
        <f>VLOOKUP('2012 Accountability Database'!A474,Dems1112!$A$2:$G$1082,6)</f>
        <v>1 (Northwest AR)</v>
      </c>
      <c r="F480" s="66"/>
      <c r="G480" s="63" t="s">
        <v>2488</v>
      </c>
      <c r="H480" s="61" t="str">
        <f t="shared" ref="H480:I480" si="595">IF(H478="Met","Yes",IF(H479="Met","Yes","No"))</f>
        <v>No</v>
      </c>
      <c r="I480" s="61" t="str">
        <f t="shared" si="595"/>
        <v>No</v>
      </c>
      <c r="J480" s="55"/>
      <c r="K480" s="61" t="str">
        <f t="shared" ref="K480:L480" si="596">IF(K478="Met","Yes",IF(K479="Met","Yes","No"))</f>
        <v>No</v>
      </c>
      <c r="L480" s="61" t="str">
        <f t="shared" si="596"/>
        <v>No</v>
      </c>
      <c r="M480" s="1" t="s">
        <v>9</v>
      </c>
      <c r="N480" s="14"/>
      <c r="O480" s="35" t="s">
        <v>2505</v>
      </c>
      <c r="P480" s="83" t="str">
        <f t="shared" ref="P480" si="597">IF(P479="X"," ",IF(P481="X"," ","X"))</f>
        <v xml:space="preserve"> </v>
      </c>
      <c r="Q480" s="94" t="s">
        <v>2759</v>
      </c>
      <c r="R480" s="5" t="s">
        <v>6</v>
      </c>
      <c r="S480" s="1" t="s">
        <v>5</v>
      </c>
      <c r="T480" s="1" t="s">
        <v>3</v>
      </c>
      <c r="U480" s="5">
        <v>1175</v>
      </c>
      <c r="V480" s="1">
        <v>87.74</v>
      </c>
      <c r="W480" s="1">
        <v>89.79</v>
      </c>
      <c r="X480" s="6">
        <f t="shared" si="557"/>
        <v>-2.0500000000000114</v>
      </c>
      <c r="Y480" s="14">
        <v>743</v>
      </c>
      <c r="Z480" s="1">
        <v>75.5</v>
      </c>
      <c r="AA480" s="1">
        <v>83.26</v>
      </c>
      <c r="AB480" s="72">
        <f t="shared" si="579"/>
        <v>-7.7600000000000051</v>
      </c>
      <c r="AC480" s="53"/>
    </row>
    <row r="481" spans="1:29" x14ac:dyDescent="0.25">
      <c r="A481" s="54">
        <v>407026</v>
      </c>
      <c r="B481" s="90" t="s">
        <v>2522</v>
      </c>
      <c r="C481" s="54" t="s">
        <v>762</v>
      </c>
      <c r="D481" s="4"/>
      <c r="E481" s="4"/>
      <c r="F481" s="67"/>
      <c r="G481" s="64"/>
      <c r="H481" s="43"/>
      <c r="I481" s="43"/>
      <c r="J481" s="43"/>
      <c r="K481" s="43"/>
      <c r="L481" s="43"/>
      <c r="M481" s="4" t="s">
        <v>9</v>
      </c>
      <c r="N481" s="15"/>
      <c r="O481" s="38" t="s">
        <v>2482</v>
      </c>
      <c r="P481" s="84" t="str">
        <f>IF(E475="Achieving School"," ","X")</f>
        <v>X</v>
      </c>
      <c r="Q481" s="91"/>
      <c r="R481" s="4" t="s">
        <v>6</v>
      </c>
      <c r="S481" s="4" t="s">
        <v>5</v>
      </c>
      <c r="T481" s="4" t="s">
        <v>7</v>
      </c>
      <c r="U481" s="4">
        <v>596</v>
      </c>
      <c r="V481" s="4">
        <v>80.87</v>
      </c>
      <c r="W481" s="4">
        <v>85.12</v>
      </c>
      <c r="X481" s="7">
        <f t="shared" si="557"/>
        <v>-4.25</v>
      </c>
      <c r="Y481" s="15">
        <v>372</v>
      </c>
      <c r="Z481" s="4">
        <v>68.819999999999993</v>
      </c>
      <c r="AA481" s="4">
        <v>78.33</v>
      </c>
      <c r="AB481" s="73">
        <f t="shared" si="579"/>
        <v>-9.5100000000000051</v>
      </c>
      <c r="AC481" s="54"/>
    </row>
    <row r="482" spans="1:29" x14ac:dyDescent="0.25">
      <c r="A482" s="1">
        <v>407028</v>
      </c>
      <c r="B482" s="87" t="s">
        <v>2522</v>
      </c>
      <c r="C482" s="55" t="s">
        <v>763</v>
      </c>
      <c r="E482" s="42"/>
      <c r="F482" s="65" t="s">
        <v>2483</v>
      </c>
      <c r="G482" s="62"/>
      <c r="H482" s="37" t="str">
        <f>IF(V482&gt;94,"Met",IF(X482="--","n/a",IF(X482&gt;=0,"Met","Did Not Meet")))</f>
        <v>Did Not Meet</v>
      </c>
      <c r="I482" s="37" t="str">
        <f>IF(V483&gt;94,"Met",IF(X483="--","n/a",IF(X483&gt;=0,"Met","Did Not Meet")))</f>
        <v>Did Not Meet</v>
      </c>
      <c r="K482" s="13" t="str">
        <f>IF(Z482&gt;94,"Met",IF(AB482="--","n/a",IF(AB482&gt;=0,"Met","Did Not Meet")))</f>
        <v>Met</v>
      </c>
      <c r="L482" s="13" t="str">
        <f>IF(Z483&gt;94,"Met",IF(AB483="--","n/a",IF(AB483&gt;=0,"Met","Did Not Meet")))</f>
        <v>Did Not Meet</v>
      </c>
      <c r="M482" s="1" t="s">
        <v>9</v>
      </c>
      <c r="N482" s="14" t="s">
        <v>2502</v>
      </c>
      <c r="O482" s="5"/>
      <c r="P482" s="44" t="str">
        <f t="shared" ref="P482" si="598">IF(H484="Yes",IF(I484="Yes","Yes","No"),"No")</f>
        <v>No</v>
      </c>
      <c r="Q482" s="93"/>
      <c r="R482" s="5" t="s">
        <v>1</v>
      </c>
      <c r="S482" s="1" t="s">
        <v>2</v>
      </c>
      <c r="T482" s="1" t="s">
        <v>3</v>
      </c>
      <c r="U482" s="5">
        <v>362</v>
      </c>
      <c r="V482" s="1">
        <v>87.57</v>
      </c>
      <c r="W482" s="1">
        <v>88.18</v>
      </c>
      <c r="X482" s="6">
        <f t="shared" si="557"/>
        <v>-0.61000000000001364</v>
      </c>
      <c r="Y482" s="14">
        <v>350</v>
      </c>
      <c r="Z482" s="1">
        <v>89.71</v>
      </c>
      <c r="AA482" s="1">
        <v>89.55</v>
      </c>
      <c r="AB482" s="71">
        <f t="shared" si="579"/>
        <v>0.15999999999999659</v>
      </c>
      <c r="AC482" s="36"/>
    </row>
    <row r="483" spans="1:29" ht="15.75" x14ac:dyDescent="0.25">
      <c r="A483" s="53">
        <v>407028</v>
      </c>
      <c r="B483" s="89" t="s">
        <v>2522</v>
      </c>
      <c r="C483" s="53" t="s">
        <v>763</v>
      </c>
      <c r="D483" s="49" t="s">
        <v>2498</v>
      </c>
      <c r="E483" s="34" t="str">
        <f>M482</f>
        <v>Needs Improvement School</v>
      </c>
      <c r="F483" s="65" t="s">
        <v>2484</v>
      </c>
      <c r="G483" s="62"/>
      <c r="H483" s="13" t="str">
        <f>IF(V484&gt;94,"Met",IF(X484="--","n/a",IF(X484&gt;=0,"Met","Did Not Meet")))</f>
        <v>Did Not Meet</v>
      </c>
      <c r="I483" s="13" t="str">
        <f>IF(V485&gt;94,"Met",IF(X485="--","n/a",IF(X485&gt;=0,"Met","Did Not Meet")))</f>
        <v>Did Not Meet</v>
      </c>
      <c r="K483" s="13" t="str">
        <f>IF(Z484&gt;94,"Met",IF(AB484="--","n/a",IF(AB484&gt;=0,"Met","Did Not Meet")))</f>
        <v>Did Not Meet</v>
      </c>
      <c r="L483" s="13" t="str">
        <f>IF(Z485&gt;94,"Met",IF(AB485="--","n/a",IF(AB485&gt;=0,"Met","Did Not Meet")))</f>
        <v>Did Not Meet</v>
      </c>
      <c r="M483" s="1" t="s">
        <v>9</v>
      </c>
      <c r="N483" s="14" t="s">
        <v>2501</v>
      </c>
      <c r="O483" s="5"/>
      <c r="P483" s="44" t="str">
        <f t="shared" ref="P483" si="599">IF(K484="Yes",IF(L484="Yes","Yes","No"),"No")</f>
        <v>No</v>
      </c>
      <c r="Q483" s="94" t="s">
        <v>2759</v>
      </c>
      <c r="R483" s="5" t="s">
        <v>1</v>
      </c>
      <c r="S483" s="1" t="s">
        <v>2</v>
      </c>
      <c r="T483" s="1" t="s">
        <v>7</v>
      </c>
      <c r="U483" s="5">
        <v>166</v>
      </c>
      <c r="V483" s="1">
        <v>77.11</v>
      </c>
      <c r="W483" s="1">
        <v>80.849999999999994</v>
      </c>
      <c r="X483" s="6">
        <f t="shared" si="557"/>
        <v>-3.7399999999999949</v>
      </c>
      <c r="Y483" s="14">
        <v>156</v>
      </c>
      <c r="Z483" s="1">
        <v>81.41</v>
      </c>
      <c r="AA483" s="1">
        <v>83.01</v>
      </c>
      <c r="AB483" s="72">
        <f t="shared" si="579"/>
        <v>-1.6000000000000085</v>
      </c>
      <c r="AC483" s="53"/>
    </row>
    <row r="484" spans="1:29" ht="15" customHeight="1" x14ac:dyDescent="0.25">
      <c r="A484" s="53">
        <v>407028</v>
      </c>
      <c r="B484" s="89" t="s">
        <v>2522</v>
      </c>
      <c r="C484" s="53" t="s">
        <v>763</v>
      </c>
      <c r="D484" s="49" t="s">
        <v>2499</v>
      </c>
      <c r="E484" s="35" t="str">
        <f>VLOOKUP('2012 Accountability Database'!$A482,'2011 AYP'!A$2:B$1072,2)</f>
        <v xml:space="preserve"> MS (Met Standards)</v>
      </c>
      <c r="F484" s="66"/>
      <c r="G484" s="63" t="s">
        <v>2485</v>
      </c>
      <c r="H484" s="60" t="str">
        <f t="shared" ref="H484:I484" si="600">IF(H482="Met","Yes",IF(H483="Met","Yes","No"))</f>
        <v>No</v>
      </c>
      <c r="I484" s="60" t="str">
        <f t="shared" si="600"/>
        <v>No</v>
      </c>
      <c r="J484" s="42"/>
      <c r="K484" s="60" t="str">
        <f t="shared" ref="K484:L484" si="601">IF(K482="Met","Yes",IF(K483="Met","Yes","No"))</f>
        <v>Yes</v>
      </c>
      <c r="L484" s="60" t="str">
        <f t="shared" si="601"/>
        <v>No</v>
      </c>
      <c r="M484" s="1" t="s">
        <v>9</v>
      </c>
      <c r="N484" s="14" t="s">
        <v>2503</v>
      </c>
      <c r="O484" s="5"/>
      <c r="P484" s="44" t="str">
        <f t="shared" ref="P484" si="602">IF(H488="Yes",IF(I488="Yes","Yes","No"),"No")</f>
        <v>No</v>
      </c>
      <c r="Q484" s="108" t="s">
        <v>2758</v>
      </c>
      <c r="R484" s="5" t="s">
        <v>1</v>
      </c>
      <c r="S484" s="1" t="s">
        <v>5</v>
      </c>
      <c r="T484" s="1" t="s">
        <v>3</v>
      </c>
      <c r="U484" s="5">
        <v>1069</v>
      </c>
      <c r="V484" s="1">
        <v>87.46</v>
      </c>
      <c r="W484" s="1">
        <v>88.18</v>
      </c>
      <c r="X484" s="6">
        <f t="shared" si="557"/>
        <v>-0.72000000000001307</v>
      </c>
      <c r="Y484" s="14">
        <v>1039</v>
      </c>
      <c r="Z484" s="1">
        <v>88.93</v>
      </c>
      <c r="AA484" s="1">
        <v>89.55</v>
      </c>
      <c r="AB484" s="72">
        <f t="shared" si="579"/>
        <v>-0.61999999999999034</v>
      </c>
      <c r="AC484" s="53"/>
    </row>
    <row r="485" spans="1:29" x14ac:dyDescent="0.25">
      <c r="A485" s="53">
        <v>407028</v>
      </c>
      <c r="B485" s="89" t="s">
        <v>2522</v>
      </c>
      <c r="C485" s="53" t="s">
        <v>763</v>
      </c>
      <c r="D485" s="49" t="s">
        <v>2507</v>
      </c>
      <c r="E485" s="47">
        <f>VLOOKUP('2012 Accountability Database'!A482,Dems1112!$A$2:$G$1082,3)</f>
        <v>0.1</v>
      </c>
      <c r="F485" s="66"/>
      <c r="G485" s="52"/>
      <c r="M485" s="1" t="s">
        <v>9</v>
      </c>
      <c r="N485" s="14" t="s">
        <v>2504</v>
      </c>
      <c r="O485" s="5"/>
      <c r="P485" s="44" t="str">
        <f t="shared" ref="P485" si="603">IF(K488="Yes",IF(L488="Yes","Yes","No"),"No")</f>
        <v>Yes</v>
      </c>
      <c r="Q485" s="108"/>
      <c r="R485" s="5" t="s">
        <v>1</v>
      </c>
      <c r="S485" s="1" t="s">
        <v>5</v>
      </c>
      <c r="T485" s="1" t="s">
        <v>7</v>
      </c>
      <c r="U485" s="5">
        <v>496</v>
      </c>
      <c r="V485" s="1">
        <v>79.64</v>
      </c>
      <c r="W485" s="1">
        <v>80.849999999999994</v>
      </c>
      <c r="X485" s="6">
        <f t="shared" si="557"/>
        <v>-1.2099999999999937</v>
      </c>
      <c r="Y485" s="14">
        <v>471</v>
      </c>
      <c r="Z485" s="1">
        <v>82.59</v>
      </c>
      <c r="AA485" s="1">
        <v>83.01</v>
      </c>
      <c r="AB485" s="72">
        <f t="shared" si="579"/>
        <v>-0.42000000000000171</v>
      </c>
      <c r="AC485" s="53"/>
    </row>
    <row r="486" spans="1:29" x14ac:dyDescent="0.25">
      <c r="A486" s="53">
        <v>407028</v>
      </c>
      <c r="B486" s="89" t="s">
        <v>2522</v>
      </c>
      <c r="C486" s="53" t="s">
        <v>763</v>
      </c>
      <c r="D486" s="50" t="s">
        <v>2508</v>
      </c>
      <c r="E486" s="47">
        <f>VLOOKUP('2012 Accountability Database'!A482,Dems1112!$A$2:$G$1082,4)</f>
        <v>0.45</v>
      </c>
      <c r="F486" s="65" t="s">
        <v>2486</v>
      </c>
      <c r="G486" s="62"/>
      <c r="H486" s="13" t="str">
        <f>IF(V486&gt;94,"Met",IF(X486="--","n/a",IF(X486&gt;=0,"Met","Did Not Meet")))</f>
        <v>Met</v>
      </c>
      <c r="I486" s="13" t="str">
        <f>IF(V487&gt;94,"Met",IF(X487="--","n/a",IF(X487&gt;=0,"Met","Did Not Meet")))</f>
        <v>Did Not Meet</v>
      </c>
      <c r="J486" s="13"/>
      <c r="K486" s="13" t="str">
        <f>IF(Z486&gt;94,"Met",IF(AB486="--","n/a",IF(AB486&gt;=0,"Met","Did Not Meet")))</f>
        <v>Met</v>
      </c>
      <c r="L486" s="13" t="str">
        <f>IF(Z487&gt;94,"Met",IF(AB487="--","n/a",IF(AB487&gt;=0,"Met","Did Not Meet")))</f>
        <v>Met</v>
      </c>
      <c r="M486" s="1" t="s">
        <v>9</v>
      </c>
      <c r="N486" s="68" t="s">
        <v>2497</v>
      </c>
      <c r="O486" s="35"/>
      <c r="P486" s="44"/>
      <c r="Q486" s="108"/>
      <c r="R486" s="5" t="s">
        <v>6</v>
      </c>
      <c r="S486" s="1" t="s">
        <v>2</v>
      </c>
      <c r="T486" s="1" t="s">
        <v>3</v>
      </c>
      <c r="U486" s="5">
        <v>408</v>
      </c>
      <c r="V486" s="1">
        <v>94.85</v>
      </c>
      <c r="W486" s="1">
        <v>94.45</v>
      </c>
      <c r="X486" s="9">
        <f t="shared" si="557"/>
        <v>0.39999999999999147</v>
      </c>
      <c r="Y486" s="14">
        <v>350</v>
      </c>
      <c r="Z486" s="1">
        <v>94.86</v>
      </c>
      <c r="AA486" s="1">
        <v>93.03</v>
      </c>
      <c r="AB486" s="71">
        <f t="shared" si="579"/>
        <v>1.8299999999999983</v>
      </c>
      <c r="AC486" s="53"/>
    </row>
    <row r="487" spans="1:29" x14ac:dyDescent="0.25">
      <c r="A487" s="53">
        <v>407028</v>
      </c>
      <c r="B487" s="89" t="s">
        <v>2522</v>
      </c>
      <c r="C487" s="53" t="s">
        <v>763</v>
      </c>
      <c r="D487" s="50" t="s">
        <v>974</v>
      </c>
      <c r="E487" s="47" t="str">
        <f>VLOOKUP('2012 Accountability Database'!A482,Dems1112!$A$2:$G$1082,5)</f>
        <v>6-8</v>
      </c>
      <c r="F487" s="65" t="s">
        <v>2487</v>
      </c>
      <c r="G487" s="62"/>
      <c r="H487" s="13" t="str">
        <f>IF(V488&gt;94,"Met",IF(X488="--","n/a",IF(X488&gt;=0,"Met","Did Not Meet")))</f>
        <v>Met</v>
      </c>
      <c r="I487" s="13" t="str">
        <f>IF(V489&gt;94,"Met",IF(X489="--","n/a",IF(X489&gt;=0,"Met","Did Not Meet")))</f>
        <v>Did Not Meet</v>
      </c>
      <c r="J487" s="13"/>
      <c r="K487" s="13" t="str">
        <f>IF(Z488&gt;94,"Met",IF(AB488="--","n/a",IF(AB488&gt;=0,"Met","Did Not Meet")))</f>
        <v>Met</v>
      </c>
      <c r="L487" s="13" t="str">
        <f>IF(Z489&gt;94,"Met",IF(AB489="--","n/a",IF(AB489&gt;=0,"Met","Did Not Meet")))</f>
        <v>Met</v>
      </c>
      <c r="M487" s="1" t="s">
        <v>9</v>
      </c>
      <c r="N487" s="14"/>
      <c r="O487" s="35" t="s">
        <v>2506</v>
      </c>
      <c r="P487" s="83" t="str">
        <f t="shared" ref="P487" si="604">IF(P482="No"," ", IF(P484="No"," ",IF(P483="No", " ",IF(P485="No"," ","X"))))</f>
        <v xml:space="preserve"> </v>
      </c>
      <c r="Q487" s="108"/>
      <c r="R487" s="5" t="s">
        <v>6</v>
      </c>
      <c r="S487" s="1" t="s">
        <v>2</v>
      </c>
      <c r="T487" s="1" t="s">
        <v>7</v>
      </c>
      <c r="U487" s="5">
        <v>179</v>
      </c>
      <c r="V487" s="1">
        <v>89.94</v>
      </c>
      <c r="W487" s="1">
        <v>91.17</v>
      </c>
      <c r="X487" s="6">
        <f t="shared" si="557"/>
        <v>-1.230000000000004</v>
      </c>
      <c r="Y487" s="14">
        <v>156</v>
      </c>
      <c r="Z487" s="1">
        <v>90.38</v>
      </c>
      <c r="AA487" s="1">
        <v>89.68</v>
      </c>
      <c r="AB487" s="71">
        <f t="shared" si="579"/>
        <v>0.69999999999998863</v>
      </c>
      <c r="AC487" s="53"/>
    </row>
    <row r="488" spans="1:29" ht="15.75" x14ac:dyDescent="0.25">
      <c r="A488" s="53">
        <v>407028</v>
      </c>
      <c r="B488" s="89" t="s">
        <v>2522</v>
      </c>
      <c r="C488" s="53" t="s">
        <v>763</v>
      </c>
      <c r="D488" s="50" t="s">
        <v>975</v>
      </c>
      <c r="E488" s="48" t="str">
        <f>VLOOKUP('2012 Accountability Database'!A482,Dems1112!$A$2:$G$1082,6)</f>
        <v>1 (Northwest AR)</v>
      </c>
      <c r="F488" s="66"/>
      <c r="G488" s="63" t="s">
        <v>2488</v>
      </c>
      <c r="H488" s="61" t="str">
        <f t="shared" ref="H488:I488" si="605">IF(H486="Met","Yes",IF(H487="Met","Yes","No"))</f>
        <v>Yes</v>
      </c>
      <c r="I488" s="61" t="str">
        <f t="shared" si="605"/>
        <v>No</v>
      </c>
      <c r="J488" s="55"/>
      <c r="K488" s="61" t="str">
        <f t="shared" ref="K488:L488" si="606">IF(K486="Met","Yes",IF(K487="Met","Yes","No"))</f>
        <v>Yes</v>
      </c>
      <c r="L488" s="61" t="str">
        <f t="shared" si="606"/>
        <v>Yes</v>
      </c>
      <c r="M488" s="1" t="s">
        <v>9</v>
      </c>
      <c r="N488" s="14"/>
      <c r="O488" s="35" t="s">
        <v>2505</v>
      </c>
      <c r="P488" s="83" t="str">
        <f t="shared" ref="P488" si="607">IF(P487="X"," ",IF(P489="X"," ","X"))</f>
        <v xml:space="preserve"> </v>
      </c>
      <c r="Q488" s="94" t="s">
        <v>2759</v>
      </c>
      <c r="R488" s="5" t="s">
        <v>6</v>
      </c>
      <c r="S488" s="1" t="s">
        <v>5</v>
      </c>
      <c r="T488" s="1" t="s">
        <v>3</v>
      </c>
      <c r="U488" s="5">
        <v>1266</v>
      </c>
      <c r="V488" s="1">
        <v>94.55</v>
      </c>
      <c r="W488" s="1">
        <v>94.45</v>
      </c>
      <c r="X488" s="9">
        <f t="shared" si="557"/>
        <v>9.9999999999994316E-2</v>
      </c>
      <c r="Y488" s="14">
        <v>1039</v>
      </c>
      <c r="Z488" s="1">
        <v>93.74</v>
      </c>
      <c r="AA488" s="1">
        <v>93.03</v>
      </c>
      <c r="AB488" s="71">
        <f t="shared" si="579"/>
        <v>0.70999999999999375</v>
      </c>
      <c r="AC488" s="53"/>
    </row>
    <row r="489" spans="1:29" x14ac:dyDescent="0.25">
      <c r="A489" s="54">
        <v>407028</v>
      </c>
      <c r="B489" s="90" t="s">
        <v>2522</v>
      </c>
      <c r="C489" s="54" t="s">
        <v>763</v>
      </c>
      <c r="D489" s="4"/>
      <c r="E489" s="4"/>
      <c r="F489" s="67"/>
      <c r="G489" s="64"/>
      <c r="H489" s="43"/>
      <c r="I489" s="43"/>
      <c r="J489" s="43"/>
      <c r="K489" s="43"/>
      <c r="L489" s="43"/>
      <c r="M489" s="4" t="s">
        <v>9</v>
      </c>
      <c r="N489" s="15"/>
      <c r="O489" s="38" t="s">
        <v>2482</v>
      </c>
      <c r="P489" s="84" t="str">
        <f>IF(E483="Achieving School"," ","X")</f>
        <v>X</v>
      </c>
      <c r="Q489" s="91"/>
      <c r="R489" s="4" t="s">
        <v>6</v>
      </c>
      <c r="S489" s="4" t="s">
        <v>5</v>
      </c>
      <c r="T489" s="4" t="s">
        <v>7</v>
      </c>
      <c r="U489" s="4">
        <v>566</v>
      </c>
      <c r="V489" s="4">
        <v>90.28</v>
      </c>
      <c r="W489" s="4">
        <v>91.17</v>
      </c>
      <c r="X489" s="7">
        <f t="shared" si="557"/>
        <v>-0.89000000000000057</v>
      </c>
      <c r="Y489" s="15">
        <v>471</v>
      </c>
      <c r="Z489" s="4">
        <v>90.02</v>
      </c>
      <c r="AA489" s="4">
        <v>89.68</v>
      </c>
      <c r="AB489" s="74">
        <f t="shared" si="579"/>
        <v>0.3399999999999892</v>
      </c>
      <c r="AC489" s="54"/>
    </row>
    <row r="490" spans="1:29" x14ac:dyDescent="0.25">
      <c r="A490" s="1">
        <v>440701</v>
      </c>
      <c r="B490" s="87" t="s">
        <v>2716</v>
      </c>
      <c r="C490" s="55" t="s">
        <v>292</v>
      </c>
      <c r="E490" s="42"/>
      <c r="F490" s="65" t="s">
        <v>2483</v>
      </c>
      <c r="G490" s="62"/>
      <c r="H490" s="37" t="str">
        <f>IF(V490&gt;94,"Met",IF(X490="--","n/a",IF(X490&gt;=0,"Met","Did Not Meet")))</f>
        <v>Met</v>
      </c>
      <c r="I490" s="37" t="str">
        <f>IF(V491&gt;94,"Met",IF(X491="--","n/a",IF(X491&gt;=0,"Met","Did Not Meet")))</f>
        <v>Did Not Meet</v>
      </c>
      <c r="K490" s="13" t="str">
        <f>IF(Z490&gt;94,"Met",IF(AB490="--","n/a",IF(AB490&gt;=0,"Met","Did Not Meet")))</f>
        <v>Met</v>
      </c>
      <c r="L490" s="13" t="str">
        <f>IF(Z491&gt;94,"Met",IF(AB491="--","n/a",IF(AB491&gt;=0,"Met","Did Not Meet")))</f>
        <v>Met</v>
      </c>
      <c r="M490" s="5" t="s">
        <v>4</v>
      </c>
      <c r="N490" s="14" t="s">
        <v>2502</v>
      </c>
      <c r="O490" s="5"/>
      <c r="P490" s="44" t="str">
        <f t="shared" ref="P490" si="608">IF(H492="Yes",IF(I492="Yes","Yes","No"),"No")</f>
        <v>No</v>
      </c>
      <c r="Q490" s="93"/>
      <c r="R490" s="5" t="s">
        <v>1</v>
      </c>
      <c r="S490" s="5" t="s">
        <v>2</v>
      </c>
      <c r="T490" s="5" t="s">
        <v>3</v>
      </c>
      <c r="U490" s="5">
        <v>354</v>
      </c>
      <c r="V490" s="5">
        <v>88.7</v>
      </c>
      <c r="W490" s="5">
        <v>86.83</v>
      </c>
      <c r="X490" s="11">
        <f t="shared" si="557"/>
        <v>1.8700000000000045</v>
      </c>
      <c r="Y490" s="14">
        <v>289</v>
      </c>
      <c r="Z490" s="5">
        <v>91.35</v>
      </c>
      <c r="AA490" s="5">
        <v>86.75</v>
      </c>
      <c r="AB490" s="71">
        <f t="shared" si="579"/>
        <v>4.5999999999999943</v>
      </c>
      <c r="AC490" s="36"/>
    </row>
    <row r="491" spans="1:29" ht="15.75" x14ac:dyDescent="0.25">
      <c r="A491" s="53">
        <v>440701</v>
      </c>
      <c r="B491" s="89" t="s">
        <v>2716</v>
      </c>
      <c r="C491" s="53" t="s">
        <v>292</v>
      </c>
      <c r="D491" s="49" t="s">
        <v>2498</v>
      </c>
      <c r="E491" s="34" t="str">
        <f>M490</f>
        <v>Achieving School</v>
      </c>
      <c r="F491" s="65" t="s">
        <v>2484</v>
      </c>
      <c r="G491" s="62"/>
      <c r="H491" s="13" t="str">
        <f>IF(V492&gt;94,"Met",IF(X492="--","n/a",IF(X492&gt;=0,"Met","Did Not Meet")))</f>
        <v>Did Not Meet</v>
      </c>
      <c r="I491" s="13" t="str">
        <f>IF(V493&gt;94,"Met",IF(X493="--","n/a",IF(X493&gt;=0,"Met","Did Not Meet")))</f>
        <v>Did Not Meet</v>
      </c>
      <c r="K491" s="13" t="str">
        <f>IF(Z492&gt;94,"Met",IF(AB492="--","n/a",IF(AB492&gt;=0,"Met","Did Not Meet")))</f>
        <v>Did Not Meet</v>
      </c>
      <c r="L491" s="13" t="str">
        <f>IF(Z493&gt;94,"Met",IF(AB493="--","n/a",IF(AB493&gt;=0,"Met","Did Not Meet")))</f>
        <v>Did Not Meet</v>
      </c>
      <c r="M491" s="1" t="s">
        <v>4</v>
      </c>
      <c r="N491" s="14" t="s">
        <v>2501</v>
      </c>
      <c r="O491" s="5"/>
      <c r="P491" s="44" t="str">
        <f t="shared" ref="P491" si="609">IF(K492="Yes",IF(L492="Yes","Yes","No"),"No")</f>
        <v>Yes</v>
      </c>
      <c r="Q491" s="94" t="s">
        <v>2759</v>
      </c>
      <c r="R491" s="5" t="s">
        <v>1</v>
      </c>
      <c r="S491" s="1" t="s">
        <v>2</v>
      </c>
      <c r="T491" s="1" t="s">
        <v>7</v>
      </c>
      <c r="U491" s="5">
        <v>135</v>
      </c>
      <c r="V491" s="1">
        <v>76.3</v>
      </c>
      <c r="W491" s="1">
        <v>77.87</v>
      </c>
      <c r="X491" s="6">
        <f t="shared" si="557"/>
        <v>-1.5700000000000074</v>
      </c>
      <c r="Y491" s="14">
        <v>113</v>
      </c>
      <c r="Z491" s="1">
        <v>82.3</v>
      </c>
      <c r="AA491" s="1">
        <v>77.08</v>
      </c>
      <c r="AB491" s="71">
        <f t="shared" si="579"/>
        <v>5.2199999999999989</v>
      </c>
      <c r="AC491" s="53"/>
    </row>
    <row r="492" spans="1:29" ht="15" customHeight="1" x14ac:dyDescent="0.25">
      <c r="A492" s="53">
        <v>440701</v>
      </c>
      <c r="B492" s="89" t="s">
        <v>2716</v>
      </c>
      <c r="C492" s="53" t="s">
        <v>292</v>
      </c>
      <c r="D492" s="49" t="s">
        <v>2499</v>
      </c>
      <c r="E492" s="35" t="str">
        <f>VLOOKUP('2012 Accountability Database'!$A490,'2011 AYP'!A$2:B$1072,2)</f>
        <v xml:space="preserve"> MS (Met Standards)</v>
      </c>
      <c r="F492" s="66"/>
      <c r="G492" s="63" t="s">
        <v>2485</v>
      </c>
      <c r="H492" s="60" t="str">
        <f t="shared" ref="H492:I492" si="610">IF(H490="Met","Yes",IF(H491="Met","Yes","No"))</f>
        <v>Yes</v>
      </c>
      <c r="I492" s="60" t="str">
        <f t="shared" si="610"/>
        <v>No</v>
      </c>
      <c r="J492" s="42"/>
      <c r="K492" s="60" t="str">
        <f t="shared" ref="K492:L492" si="611">IF(K490="Met","Yes",IF(K491="Met","Yes","No"))</f>
        <v>Yes</v>
      </c>
      <c r="L492" s="60" t="str">
        <f t="shared" si="611"/>
        <v>Yes</v>
      </c>
      <c r="M492" s="1" t="s">
        <v>4</v>
      </c>
      <c r="N492" s="14" t="s">
        <v>2503</v>
      </c>
      <c r="O492" s="5"/>
      <c r="P492" s="44" t="str">
        <f t="shared" ref="P492" si="612">IF(H496="Yes",IF(I496="Yes","Yes","No"),"No")</f>
        <v>Yes</v>
      </c>
      <c r="Q492" s="108" t="s">
        <v>2758</v>
      </c>
      <c r="R492" s="5" t="s">
        <v>1</v>
      </c>
      <c r="S492" s="1" t="s">
        <v>5</v>
      </c>
      <c r="T492" s="1" t="s">
        <v>3</v>
      </c>
      <c r="U492" s="5">
        <v>1004</v>
      </c>
      <c r="V492" s="1">
        <v>84.86</v>
      </c>
      <c r="W492" s="1">
        <v>86.83</v>
      </c>
      <c r="X492" s="6">
        <f t="shared" si="557"/>
        <v>-1.9699999999999989</v>
      </c>
      <c r="Y492" s="14">
        <v>790</v>
      </c>
      <c r="Z492" s="1">
        <v>85.7</v>
      </c>
      <c r="AA492" s="1">
        <v>86.75</v>
      </c>
      <c r="AB492" s="72">
        <f t="shared" si="579"/>
        <v>-1.0499999999999972</v>
      </c>
      <c r="AC492" s="53"/>
    </row>
    <row r="493" spans="1:29" x14ac:dyDescent="0.25">
      <c r="A493" s="53">
        <v>440701</v>
      </c>
      <c r="B493" s="89" t="s">
        <v>2716</v>
      </c>
      <c r="C493" s="53" t="s">
        <v>292</v>
      </c>
      <c r="D493" s="49" t="s">
        <v>2507</v>
      </c>
      <c r="E493" s="47">
        <f>VLOOKUP('2012 Accountability Database'!A490,Dems1112!$A$2:$G$1082,3)</f>
        <v>0.16</v>
      </c>
      <c r="F493" s="66"/>
      <c r="G493" s="52"/>
      <c r="M493" s="5" t="s">
        <v>4</v>
      </c>
      <c r="N493" s="14" t="s">
        <v>2504</v>
      </c>
      <c r="O493" s="5"/>
      <c r="P493" s="44" t="str">
        <f t="shared" ref="P493" si="613">IF(K496="Yes",IF(L496="Yes","Yes","No"),"No")</f>
        <v>Yes</v>
      </c>
      <c r="Q493" s="108"/>
      <c r="R493" s="5" t="s">
        <v>1</v>
      </c>
      <c r="S493" s="5" t="s">
        <v>5</v>
      </c>
      <c r="T493" s="5" t="s">
        <v>7</v>
      </c>
      <c r="U493" s="5">
        <v>333</v>
      </c>
      <c r="V493" s="5">
        <v>73.27</v>
      </c>
      <c r="W493" s="5">
        <v>77.87</v>
      </c>
      <c r="X493" s="8">
        <f t="shared" si="557"/>
        <v>-4.6000000000000085</v>
      </c>
      <c r="Y493" s="14">
        <v>273</v>
      </c>
      <c r="Z493" s="5">
        <v>75.819999999999993</v>
      </c>
      <c r="AA493" s="5">
        <v>77.08</v>
      </c>
      <c r="AB493" s="72">
        <f t="shared" si="579"/>
        <v>-1.2600000000000051</v>
      </c>
      <c r="AC493" s="53"/>
    </row>
    <row r="494" spans="1:29" x14ac:dyDescent="0.25">
      <c r="A494" s="53">
        <v>440701</v>
      </c>
      <c r="B494" s="89" t="s">
        <v>2716</v>
      </c>
      <c r="C494" s="53" t="s">
        <v>292</v>
      </c>
      <c r="D494" s="50" t="s">
        <v>2508</v>
      </c>
      <c r="E494" s="47">
        <f>VLOOKUP('2012 Accountability Database'!A490,Dems1112!$A$2:$G$1082,4)</f>
        <v>0.34</v>
      </c>
      <c r="F494" s="65" t="s">
        <v>2486</v>
      </c>
      <c r="G494" s="62"/>
      <c r="H494" s="13" t="str">
        <f>IF(V494&gt;94,"Met",IF(X494="--","n/a",IF(X494&gt;=0,"Met","Did Not Meet")))</f>
        <v>Met</v>
      </c>
      <c r="I494" s="13" t="str">
        <f>IF(V495&gt;94,"Met",IF(X495="--","n/a",IF(X495&gt;=0,"Met","Did Not Meet")))</f>
        <v>Met</v>
      </c>
      <c r="J494" s="13"/>
      <c r="K494" s="13" t="str">
        <f>IF(Z494&gt;94,"Met",IF(AB494="--","n/a",IF(AB494&gt;=0,"Met","Did Not Meet")))</f>
        <v>Met</v>
      </c>
      <c r="L494" s="13" t="str">
        <f>IF(Z495&gt;94,"Met",IF(AB495="--","n/a",IF(AB495&gt;=0,"Met","Did Not Meet")))</f>
        <v>Met</v>
      </c>
      <c r="M494" s="1" t="s">
        <v>4</v>
      </c>
      <c r="N494" s="68" t="s">
        <v>2497</v>
      </c>
      <c r="O494" s="35"/>
      <c r="P494" s="44"/>
      <c r="Q494" s="108"/>
      <c r="R494" s="5" t="s">
        <v>6</v>
      </c>
      <c r="S494" s="1" t="s">
        <v>2</v>
      </c>
      <c r="T494" s="1" t="s">
        <v>3</v>
      </c>
      <c r="U494" s="5">
        <v>373</v>
      </c>
      <c r="V494" s="1">
        <v>84.99</v>
      </c>
      <c r="W494" s="1">
        <v>75.63</v>
      </c>
      <c r="X494" s="9">
        <f t="shared" si="557"/>
        <v>9.36</v>
      </c>
      <c r="Y494" s="14">
        <v>289</v>
      </c>
      <c r="Z494" s="1">
        <v>76.47</v>
      </c>
      <c r="AA494" s="1">
        <v>68.98</v>
      </c>
      <c r="AB494" s="71">
        <f t="shared" si="579"/>
        <v>7.4899999999999949</v>
      </c>
      <c r="AC494" s="53"/>
    </row>
    <row r="495" spans="1:29" x14ac:dyDescent="0.25">
      <c r="A495" s="53">
        <v>440701</v>
      </c>
      <c r="B495" s="89" t="s">
        <v>2716</v>
      </c>
      <c r="C495" s="53" t="s">
        <v>292</v>
      </c>
      <c r="D495" s="50" t="s">
        <v>974</v>
      </c>
      <c r="E495" s="47" t="str">
        <f>VLOOKUP('2012 Accountability Database'!A490,Dems1112!$A$2:$G$1082,5)</f>
        <v>K-8</v>
      </c>
      <c r="F495" s="65" t="s">
        <v>2487</v>
      </c>
      <c r="G495" s="62"/>
      <c r="H495" s="13" t="str">
        <f>IF(V496&gt;94,"Met",IF(X496="--","n/a",IF(X496&gt;=0,"Met","Did Not Meet")))</f>
        <v>Met</v>
      </c>
      <c r="I495" s="13" t="str">
        <f>IF(V497&gt;94,"Met",IF(X497="--","n/a",IF(X497&gt;=0,"Met","Did Not Meet")))</f>
        <v>Did Not Meet</v>
      </c>
      <c r="J495" s="13"/>
      <c r="K495" s="13" t="str">
        <f>IF(Z496&gt;94,"Met",IF(AB496="--","n/a",IF(AB496&gt;=0,"Met","Did Not Meet")))</f>
        <v>Met</v>
      </c>
      <c r="L495" s="13" t="str">
        <f>IF(Z497&gt;94,"Met",IF(AB497="--","n/a",IF(AB497&gt;=0,"Met","Did Not Meet")))</f>
        <v>Did Not Meet</v>
      </c>
      <c r="M495" s="1" t="s">
        <v>4</v>
      </c>
      <c r="N495" s="14"/>
      <c r="O495" s="35" t="s">
        <v>2506</v>
      </c>
      <c r="P495" s="83" t="str">
        <f t="shared" ref="P495" si="614">IF(P490="No"," ", IF(P492="No"," ",IF(P491="No", " ",IF(P493="No"," ","X"))))</f>
        <v xml:space="preserve"> </v>
      </c>
      <c r="Q495" s="108"/>
      <c r="R495" s="5" t="s">
        <v>6</v>
      </c>
      <c r="S495" s="1" t="s">
        <v>2</v>
      </c>
      <c r="T495" s="1" t="s">
        <v>7</v>
      </c>
      <c r="U495" s="5">
        <v>140</v>
      </c>
      <c r="V495" s="1">
        <v>75.709999999999994</v>
      </c>
      <c r="W495" s="1">
        <v>68.180000000000007</v>
      </c>
      <c r="X495" s="9">
        <f t="shared" si="557"/>
        <v>7.5299999999999869</v>
      </c>
      <c r="Y495" s="14">
        <v>113</v>
      </c>
      <c r="Z495" s="1">
        <v>68.14</v>
      </c>
      <c r="AA495" s="1">
        <v>60.14</v>
      </c>
      <c r="AB495" s="71">
        <f t="shared" si="579"/>
        <v>8</v>
      </c>
      <c r="AC495" s="53"/>
    </row>
    <row r="496" spans="1:29" ht="15.75" x14ac:dyDescent="0.25">
      <c r="A496" s="53">
        <v>440701</v>
      </c>
      <c r="B496" s="89" t="s">
        <v>2716</v>
      </c>
      <c r="C496" s="53" t="s">
        <v>292</v>
      </c>
      <c r="D496" s="50" t="s">
        <v>975</v>
      </c>
      <c r="E496" s="48" t="str">
        <f>VLOOKUP('2012 Accountability Database'!A490,Dems1112!$A$2:$G$1082,6)</f>
        <v>1 (Northwest AR)</v>
      </c>
      <c r="F496" s="66"/>
      <c r="G496" s="63" t="s">
        <v>2488</v>
      </c>
      <c r="H496" s="61" t="str">
        <f t="shared" ref="H496:I496" si="615">IF(H494="Met","Yes",IF(H495="Met","Yes","No"))</f>
        <v>Yes</v>
      </c>
      <c r="I496" s="61" t="str">
        <f t="shared" si="615"/>
        <v>Yes</v>
      </c>
      <c r="J496" s="55"/>
      <c r="K496" s="61" t="str">
        <f t="shared" ref="K496:L496" si="616">IF(K494="Met","Yes",IF(K495="Met","Yes","No"))</f>
        <v>Yes</v>
      </c>
      <c r="L496" s="61" t="str">
        <f t="shared" si="616"/>
        <v>Yes</v>
      </c>
      <c r="M496" s="5" t="s">
        <v>4</v>
      </c>
      <c r="N496" s="14"/>
      <c r="O496" s="35" t="s">
        <v>2505</v>
      </c>
      <c r="P496" s="83" t="str">
        <f t="shared" ref="P496" si="617">IF(P495="X"," ",IF(P497="X"," ","X"))</f>
        <v>X</v>
      </c>
      <c r="Q496" s="94" t="s">
        <v>2759</v>
      </c>
      <c r="R496" s="5" t="s">
        <v>6</v>
      </c>
      <c r="S496" s="5" t="s">
        <v>5</v>
      </c>
      <c r="T496" s="5" t="s">
        <v>3</v>
      </c>
      <c r="U496" s="5">
        <v>1057</v>
      </c>
      <c r="V496" s="5">
        <v>77.48</v>
      </c>
      <c r="W496" s="5">
        <v>75.63</v>
      </c>
      <c r="X496" s="11">
        <f t="shared" si="557"/>
        <v>1.8500000000000085</v>
      </c>
      <c r="Y496" s="14">
        <v>790</v>
      </c>
      <c r="Z496" s="5">
        <v>69.11</v>
      </c>
      <c r="AA496" s="5">
        <v>68.98</v>
      </c>
      <c r="AB496" s="71">
        <f t="shared" si="579"/>
        <v>0.12999999999999545</v>
      </c>
      <c r="AC496" s="53"/>
    </row>
    <row r="497" spans="1:29" x14ac:dyDescent="0.25">
      <c r="A497" s="54">
        <v>440701</v>
      </c>
      <c r="B497" s="90" t="s">
        <v>2716</v>
      </c>
      <c r="C497" s="54" t="s">
        <v>292</v>
      </c>
      <c r="D497" s="4"/>
      <c r="E497" s="4"/>
      <c r="F497" s="67"/>
      <c r="G497" s="64"/>
      <c r="H497" s="43"/>
      <c r="I497" s="43"/>
      <c r="J497" s="43"/>
      <c r="K497" s="43"/>
      <c r="L497" s="43"/>
      <c r="M497" s="4" t="s">
        <v>4</v>
      </c>
      <c r="N497" s="15"/>
      <c r="O497" s="38" t="s">
        <v>2482</v>
      </c>
      <c r="P497" s="84" t="str">
        <f>IF(E491="Achieving School"," ","X")</f>
        <v xml:space="preserve"> </v>
      </c>
      <c r="Q497" s="91"/>
      <c r="R497" s="4" t="s">
        <v>6</v>
      </c>
      <c r="S497" s="4" t="s">
        <v>5</v>
      </c>
      <c r="T497" s="4" t="s">
        <v>7</v>
      </c>
      <c r="U497" s="4">
        <v>344</v>
      </c>
      <c r="V497" s="4">
        <v>66.86</v>
      </c>
      <c r="W497" s="4">
        <v>68.180000000000007</v>
      </c>
      <c r="X497" s="7">
        <f t="shared" si="557"/>
        <v>-1.3200000000000074</v>
      </c>
      <c r="Y497" s="15">
        <v>273</v>
      </c>
      <c r="Z497" s="4">
        <v>58.97</v>
      </c>
      <c r="AA497" s="4">
        <v>60.14</v>
      </c>
      <c r="AB497" s="73">
        <f t="shared" si="579"/>
        <v>-1.1700000000000017</v>
      </c>
      <c r="AC497" s="54"/>
    </row>
    <row r="498" spans="1:29" x14ac:dyDescent="0.25">
      <c r="A498" s="1">
        <v>501001</v>
      </c>
      <c r="B498" s="87" t="s">
        <v>2523</v>
      </c>
      <c r="C498" s="55" t="s">
        <v>264</v>
      </c>
      <c r="E498" s="42"/>
      <c r="F498" s="65" t="s">
        <v>2483</v>
      </c>
      <c r="G498" s="62"/>
      <c r="H498" s="37" t="str">
        <f>IF(V498&gt;94,"Met",IF(X498="--","n/a",IF(X498&gt;=0,"Met","Did Not Meet")))</f>
        <v>Met</v>
      </c>
      <c r="I498" s="37" t="str">
        <f>IF(V499&gt;94,"Met",IF(X499="--","n/a",IF(X499&gt;=0,"Met","Did Not Meet")))</f>
        <v>Met</v>
      </c>
      <c r="K498" s="13" t="str">
        <f>IF(Z498&gt;94,"Met",IF(AB498="--","n/a",IF(AB498&gt;=0,"Met","Did Not Meet")))</f>
        <v>Met</v>
      </c>
      <c r="L498" s="13" t="str">
        <f>IF(Z499&gt;94,"Met",IF(AB499="--","n/a",IF(AB499&gt;=0,"Met","Did Not Meet")))</f>
        <v>Met</v>
      </c>
      <c r="M498" s="1" t="s">
        <v>9</v>
      </c>
      <c r="N498" s="14" t="s">
        <v>2502</v>
      </c>
      <c r="O498" s="5"/>
      <c r="P498" s="44" t="str">
        <f t="shared" ref="P498" si="618">IF(H500="Yes",IF(I500="Yes","Yes","No"),"No")</f>
        <v>Yes</v>
      </c>
      <c r="Q498" s="93"/>
      <c r="R498" s="5" t="s">
        <v>1</v>
      </c>
      <c r="S498" s="1" t="s">
        <v>2</v>
      </c>
      <c r="T498" s="1" t="s">
        <v>3</v>
      </c>
      <c r="U498" s="5">
        <v>152</v>
      </c>
      <c r="V498" s="1">
        <v>84.21</v>
      </c>
      <c r="W498" s="1">
        <v>81.790000000000006</v>
      </c>
      <c r="X498" s="9">
        <f t="shared" si="557"/>
        <v>2.4199999999999875</v>
      </c>
      <c r="Y498" s="14">
        <v>105</v>
      </c>
      <c r="Z498" s="1">
        <v>81.900000000000006</v>
      </c>
      <c r="AA498" s="1">
        <v>73.569999999999993</v>
      </c>
      <c r="AB498" s="71">
        <f t="shared" si="579"/>
        <v>8.3300000000000125</v>
      </c>
      <c r="AC498" s="36"/>
    </row>
    <row r="499" spans="1:29" ht="15.75" x14ac:dyDescent="0.25">
      <c r="A499" s="53">
        <v>501001</v>
      </c>
      <c r="B499" s="89" t="s">
        <v>2523</v>
      </c>
      <c r="C499" s="53" t="s">
        <v>264</v>
      </c>
      <c r="D499" s="49" t="s">
        <v>2498</v>
      </c>
      <c r="E499" s="34" t="str">
        <f>M498</f>
        <v>Needs Improvement School</v>
      </c>
      <c r="F499" s="65" t="s">
        <v>2484</v>
      </c>
      <c r="G499" s="62"/>
      <c r="H499" s="13" t="str">
        <f>IF(V500&gt;94,"Met",IF(X500="--","n/a",IF(X500&gt;=0,"Met","Did Not Meet")))</f>
        <v>Did Not Meet</v>
      </c>
      <c r="I499" s="13" t="str">
        <f>IF(V501&gt;94,"Met",IF(X501="--","n/a",IF(X501&gt;=0,"Met","Did Not Meet")))</f>
        <v>Did Not Meet</v>
      </c>
      <c r="K499" s="13" t="str">
        <f>IF(Z500&gt;94,"Met",IF(AB500="--","n/a",IF(AB500&gt;=0,"Met","Did Not Meet")))</f>
        <v>Met</v>
      </c>
      <c r="L499" s="13" t="str">
        <f>IF(Z501&gt;94,"Met",IF(AB501="--","n/a",IF(AB501&gt;=0,"Met","Did Not Meet")))</f>
        <v>Met</v>
      </c>
      <c r="M499" s="5" t="s">
        <v>9</v>
      </c>
      <c r="N499" s="14" t="s">
        <v>2501</v>
      </c>
      <c r="O499" s="5"/>
      <c r="P499" s="44" t="str">
        <f t="shared" ref="P499" si="619">IF(K500="Yes",IF(L500="Yes","Yes","No"),"No")</f>
        <v>Yes</v>
      </c>
      <c r="Q499" s="94" t="s">
        <v>2759</v>
      </c>
      <c r="R499" s="5" t="s">
        <v>1</v>
      </c>
      <c r="S499" s="5" t="s">
        <v>2</v>
      </c>
      <c r="T499" s="5" t="s">
        <v>7</v>
      </c>
      <c r="U499" s="5">
        <v>114</v>
      </c>
      <c r="V499" s="5">
        <v>80.7</v>
      </c>
      <c r="W499" s="5">
        <v>75.44</v>
      </c>
      <c r="X499" s="11">
        <f t="shared" si="557"/>
        <v>5.2600000000000051</v>
      </c>
      <c r="Y499" s="14">
        <v>78</v>
      </c>
      <c r="Z499" s="5">
        <v>79.489999999999995</v>
      </c>
      <c r="AA499" s="5">
        <v>69.45</v>
      </c>
      <c r="AB499" s="71">
        <f t="shared" ref="AB499:AB530" si="620">Z499-AA499</f>
        <v>10.039999999999992</v>
      </c>
      <c r="AC499" s="53"/>
    </row>
    <row r="500" spans="1:29" ht="15" customHeight="1" x14ac:dyDescent="0.25">
      <c r="A500" s="53">
        <v>501001</v>
      </c>
      <c r="B500" s="89" t="s">
        <v>2523</v>
      </c>
      <c r="C500" s="53" t="s">
        <v>264</v>
      </c>
      <c r="D500" s="49" t="s">
        <v>2499</v>
      </c>
      <c r="E500" s="35" t="str">
        <f>VLOOKUP('2012 Accountability Database'!$A498,'2011 AYP'!A$2:B$1072,2)</f>
        <v xml:space="preserve"> MS (Met Standards)</v>
      </c>
      <c r="F500" s="66"/>
      <c r="G500" s="63" t="s">
        <v>2485</v>
      </c>
      <c r="H500" s="60" t="str">
        <f t="shared" ref="H500:I500" si="621">IF(H498="Met","Yes",IF(H499="Met","Yes","No"))</f>
        <v>Yes</v>
      </c>
      <c r="I500" s="60" t="str">
        <f t="shared" si="621"/>
        <v>Yes</v>
      </c>
      <c r="J500" s="42"/>
      <c r="K500" s="60" t="str">
        <f t="shared" ref="K500:L500" si="622">IF(K498="Met","Yes",IF(K499="Met","Yes","No"))</f>
        <v>Yes</v>
      </c>
      <c r="L500" s="60" t="str">
        <f t="shared" si="622"/>
        <v>Yes</v>
      </c>
      <c r="M500" s="1" t="s">
        <v>9</v>
      </c>
      <c r="N500" s="14" t="s">
        <v>2503</v>
      </c>
      <c r="O500" s="5"/>
      <c r="P500" s="44" t="str">
        <f t="shared" ref="P500" si="623">IF(H504="Yes",IF(I504="Yes","Yes","No"),"No")</f>
        <v>No</v>
      </c>
      <c r="Q500" s="108" t="s">
        <v>2758</v>
      </c>
      <c r="R500" s="5" t="s">
        <v>1</v>
      </c>
      <c r="S500" s="1" t="s">
        <v>5</v>
      </c>
      <c r="T500" s="1" t="s">
        <v>3</v>
      </c>
      <c r="U500" s="5">
        <v>486</v>
      </c>
      <c r="V500" s="1">
        <v>80.25</v>
      </c>
      <c r="W500" s="1">
        <v>81.790000000000006</v>
      </c>
      <c r="X500" s="6">
        <f t="shared" si="557"/>
        <v>-1.5400000000000063</v>
      </c>
      <c r="Y500" s="14">
        <v>342</v>
      </c>
      <c r="Z500" s="1">
        <v>76.319999999999993</v>
      </c>
      <c r="AA500" s="1">
        <v>73.569999999999993</v>
      </c>
      <c r="AB500" s="71">
        <f t="shared" si="620"/>
        <v>2.75</v>
      </c>
      <c r="AC500" s="53"/>
    </row>
    <row r="501" spans="1:29" x14ac:dyDescent="0.25">
      <c r="A501" s="53">
        <v>501001</v>
      </c>
      <c r="B501" s="89" t="s">
        <v>2523</v>
      </c>
      <c r="C501" s="53" t="s">
        <v>264</v>
      </c>
      <c r="D501" s="49" t="s">
        <v>2507</v>
      </c>
      <c r="E501" s="47">
        <f>VLOOKUP('2012 Accountability Database'!A498,Dems1112!$A$2:$G$1082,3)</f>
        <v>0.05</v>
      </c>
      <c r="F501" s="66"/>
      <c r="G501" s="52"/>
      <c r="M501" s="5" t="s">
        <v>9</v>
      </c>
      <c r="N501" s="14" t="s">
        <v>2504</v>
      </c>
      <c r="O501" s="5"/>
      <c r="P501" s="44" t="str">
        <f t="shared" ref="P501" si="624">IF(K504="Yes",IF(L504="Yes","Yes","No"),"No")</f>
        <v>No</v>
      </c>
      <c r="Q501" s="108"/>
      <c r="R501" s="5" t="s">
        <v>1</v>
      </c>
      <c r="S501" s="5" t="s">
        <v>5</v>
      </c>
      <c r="T501" s="5" t="s">
        <v>7</v>
      </c>
      <c r="U501" s="5">
        <v>342</v>
      </c>
      <c r="V501" s="5">
        <v>73.98</v>
      </c>
      <c r="W501" s="5">
        <v>75.44</v>
      </c>
      <c r="X501" s="8">
        <f t="shared" si="557"/>
        <v>-1.4599999999999937</v>
      </c>
      <c r="Y501" s="14">
        <v>234</v>
      </c>
      <c r="Z501" s="5">
        <v>71.790000000000006</v>
      </c>
      <c r="AA501" s="5">
        <v>69.45</v>
      </c>
      <c r="AB501" s="71">
        <f t="shared" si="620"/>
        <v>2.3400000000000034</v>
      </c>
      <c r="AC501" s="53"/>
    </row>
    <row r="502" spans="1:29" x14ac:dyDescent="0.25">
      <c r="A502" s="53">
        <v>501001</v>
      </c>
      <c r="B502" s="89" t="s">
        <v>2523</v>
      </c>
      <c r="C502" s="53" t="s">
        <v>264</v>
      </c>
      <c r="D502" s="50" t="s">
        <v>2508</v>
      </c>
      <c r="E502" s="47">
        <f>VLOOKUP('2012 Accountability Database'!A498,Dems1112!$A$2:$G$1082,4)</f>
        <v>0.69</v>
      </c>
      <c r="F502" s="65" t="s">
        <v>2486</v>
      </c>
      <c r="G502" s="62"/>
      <c r="H502" s="13" t="str">
        <f>IF(V502&gt;94,"Met",IF(X502="--","n/a",IF(X502&gt;=0,"Met","Did Not Meet")))</f>
        <v>Did Not Meet</v>
      </c>
      <c r="I502" s="13" t="str">
        <f>IF(V503&gt;94,"Met",IF(X503="--","n/a",IF(X503&gt;=0,"Met","Did Not Meet")))</f>
        <v>Did Not Meet</v>
      </c>
      <c r="J502" s="13"/>
      <c r="K502" s="13" t="str">
        <f>IF(Z502&gt;94,"Met",IF(AB502="--","n/a",IF(AB502&gt;=0,"Met","Did Not Meet")))</f>
        <v>Did Not Meet</v>
      </c>
      <c r="L502" s="13" t="str">
        <f>IF(Z503&gt;94,"Met",IF(AB503="--","n/a",IF(AB503&gt;=0,"Met","Did Not Meet")))</f>
        <v>Did Not Meet</v>
      </c>
      <c r="M502" s="5" t="s">
        <v>9</v>
      </c>
      <c r="N502" s="68" t="s">
        <v>2497</v>
      </c>
      <c r="O502" s="35"/>
      <c r="P502" s="44"/>
      <c r="Q502" s="108"/>
      <c r="R502" s="5" t="s">
        <v>6</v>
      </c>
      <c r="S502" s="5" t="s">
        <v>2</v>
      </c>
      <c r="T502" s="5" t="s">
        <v>3</v>
      </c>
      <c r="U502" s="5">
        <v>152</v>
      </c>
      <c r="V502" s="5">
        <v>78.95</v>
      </c>
      <c r="W502" s="5">
        <v>87.66</v>
      </c>
      <c r="X502" s="8">
        <f t="shared" si="557"/>
        <v>-8.7099999999999937</v>
      </c>
      <c r="Y502" s="14">
        <v>105</v>
      </c>
      <c r="Z502" s="5">
        <v>34.29</v>
      </c>
      <c r="AA502" s="5">
        <v>71.92</v>
      </c>
      <c r="AB502" s="72">
        <f t="shared" si="620"/>
        <v>-37.630000000000003</v>
      </c>
      <c r="AC502" s="53"/>
    </row>
    <row r="503" spans="1:29" x14ac:dyDescent="0.25">
      <c r="A503" s="53">
        <v>501001</v>
      </c>
      <c r="B503" s="89" t="s">
        <v>2523</v>
      </c>
      <c r="C503" s="53" t="s">
        <v>264</v>
      </c>
      <c r="D503" s="50" t="s">
        <v>974</v>
      </c>
      <c r="E503" s="47" t="str">
        <f>VLOOKUP('2012 Accountability Database'!A498,Dems1112!$A$2:$G$1082,5)</f>
        <v>K-6</v>
      </c>
      <c r="F503" s="65" t="s">
        <v>2487</v>
      </c>
      <c r="G503" s="62"/>
      <c r="H503" s="13" t="str">
        <f>IF(V504&gt;94,"Met",IF(X504="--","n/a",IF(X504&gt;=0,"Met","Did Not Meet")))</f>
        <v>Did Not Meet</v>
      </c>
      <c r="I503" s="13" t="str">
        <f>IF(V505&gt;94,"Met",IF(X505="--","n/a",IF(X505&gt;=0,"Met","Did Not Meet")))</f>
        <v>Did Not Meet</v>
      </c>
      <c r="J503" s="13"/>
      <c r="K503" s="13" t="str">
        <f>IF(Z504&gt;94,"Met",IF(AB504="--","n/a",IF(AB504&gt;=0,"Met","Did Not Meet")))</f>
        <v>Did Not Meet</v>
      </c>
      <c r="L503" s="13" t="str">
        <f>IF(Z505&gt;94,"Met",IF(AB505="--","n/a",IF(AB505&gt;=0,"Met","Did Not Meet")))</f>
        <v>Did Not Meet</v>
      </c>
      <c r="M503" s="1" t="s">
        <v>9</v>
      </c>
      <c r="N503" s="14"/>
      <c r="O503" s="35" t="s">
        <v>2506</v>
      </c>
      <c r="P503" s="83" t="str">
        <f t="shared" ref="P503" si="625">IF(P498="No"," ", IF(P500="No"," ",IF(P499="No", " ",IF(P501="No"," ","X"))))</f>
        <v xml:space="preserve"> </v>
      </c>
      <c r="Q503" s="108"/>
      <c r="R503" s="5" t="s">
        <v>6</v>
      </c>
      <c r="S503" s="1" t="s">
        <v>2</v>
      </c>
      <c r="T503" s="1" t="s">
        <v>7</v>
      </c>
      <c r="U503" s="5">
        <v>114</v>
      </c>
      <c r="V503" s="1">
        <v>75.44</v>
      </c>
      <c r="W503" s="1">
        <v>83.63</v>
      </c>
      <c r="X503" s="6">
        <f t="shared" si="557"/>
        <v>-8.1899999999999977</v>
      </c>
      <c r="Y503" s="14">
        <v>78</v>
      </c>
      <c r="Z503" s="1">
        <v>33.33</v>
      </c>
      <c r="AA503" s="1">
        <v>64.55</v>
      </c>
      <c r="AB503" s="72">
        <f t="shared" si="620"/>
        <v>-31.22</v>
      </c>
      <c r="AC503" s="53"/>
    </row>
    <row r="504" spans="1:29" ht="15.75" x14ac:dyDescent="0.25">
      <c r="A504" s="53">
        <v>501001</v>
      </c>
      <c r="B504" s="89" t="s">
        <v>2523</v>
      </c>
      <c r="C504" s="53" t="s">
        <v>264</v>
      </c>
      <c r="D504" s="50" t="s">
        <v>975</v>
      </c>
      <c r="E504" s="48" t="str">
        <f>VLOOKUP('2012 Accountability Database'!A498,Dems1112!$A$2:$G$1082,6)</f>
        <v>1 (Northwest AR)</v>
      </c>
      <c r="F504" s="66"/>
      <c r="G504" s="63" t="s">
        <v>2488</v>
      </c>
      <c r="H504" s="61" t="str">
        <f t="shared" ref="H504:I504" si="626">IF(H502="Met","Yes",IF(H503="Met","Yes","No"))</f>
        <v>No</v>
      </c>
      <c r="I504" s="61" t="str">
        <f t="shared" si="626"/>
        <v>No</v>
      </c>
      <c r="J504" s="55"/>
      <c r="K504" s="61" t="str">
        <f t="shared" ref="K504:L504" si="627">IF(K502="Met","Yes",IF(K503="Met","Yes","No"))</f>
        <v>No</v>
      </c>
      <c r="L504" s="61" t="str">
        <f t="shared" si="627"/>
        <v>No</v>
      </c>
      <c r="M504" s="1" t="s">
        <v>9</v>
      </c>
      <c r="N504" s="14"/>
      <c r="O504" s="35" t="s">
        <v>2505</v>
      </c>
      <c r="P504" s="83" t="str">
        <f t="shared" ref="P504" si="628">IF(P503="X"," ",IF(P505="X"," ","X"))</f>
        <v xml:space="preserve"> </v>
      </c>
      <c r="Q504" s="94" t="s">
        <v>2759</v>
      </c>
      <c r="R504" s="5" t="s">
        <v>6</v>
      </c>
      <c r="S504" s="1" t="s">
        <v>5</v>
      </c>
      <c r="T504" s="1" t="s">
        <v>3</v>
      </c>
      <c r="U504" s="5">
        <v>486</v>
      </c>
      <c r="V504" s="1">
        <v>81.69</v>
      </c>
      <c r="W504" s="1">
        <v>87.66</v>
      </c>
      <c r="X504" s="6">
        <f t="shared" si="557"/>
        <v>-5.9699999999999989</v>
      </c>
      <c r="Y504" s="14">
        <v>342</v>
      </c>
      <c r="Z504" s="1">
        <v>55.26</v>
      </c>
      <c r="AA504" s="1">
        <v>71.92</v>
      </c>
      <c r="AB504" s="72">
        <f t="shared" si="620"/>
        <v>-16.660000000000004</v>
      </c>
      <c r="AC504" s="53"/>
    </row>
    <row r="505" spans="1:29" x14ac:dyDescent="0.25">
      <c r="A505" s="54">
        <v>501001</v>
      </c>
      <c r="B505" s="90" t="s">
        <v>2523</v>
      </c>
      <c r="C505" s="54" t="s">
        <v>264</v>
      </c>
      <c r="D505" s="4"/>
      <c r="E505" s="4"/>
      <c r="F505" s="67"/>
      <c r="G505" s="64"/>
      <c r="H505" s="43"/>
      <c r="I505" s="43"/>
      <c r="J505" s="43"/>
      <c r="K505" s="43"/>
      <c r="L505" s="43"/>
      <c r="M505" s="4" t="s">
        <v>9</v>
      </c>
      <c r="N505" s="15"/>
      <c r="O505" s="38" t="s">
        <v>2482</v>
      </c>
      <c r="P505" s="84" t="str">
        <f>IF(E499="Achieving School"," ","X")</f>
        <v>X</v>
      </c>
      <c r="Q505" s="91"/>
      <c r="R505" s="4" t="s">
        <v>6</v>
      </c>
      <c r="S505" s="4" t="s">
        <v>5</v>
      </c>
      <c r="T505" s="4" t="s">
        <v>7</v>
      </c>
      <c r="U505" s="4">
        <v>342</v>
      </c>
      <c r="V505" s="4">
        <v>76.900000000000006</v>
      </c>
      <c r="W505" s="4">
        <v>83.63</v>
      </c>
      <c r="X505" s="7">
        <f t="shared" si="557"/>
        <v>-6.7299999999999898</v>
      </c>
      <c r="Y505" s="15">
        <v>234</v>
      </c>
      <c r="Z505" s="4">
        <v>49.57</v>
      </c>
      <c r="AA505" s="4">
        <v>64.55</v>
      </c>
      <c r="AB505" s="73">
        <f t="shared" si="620"/>
        <v>-14.979999999999997</v>
      </c>
      <c r="AC505" s="54"/>
    </row>
    <row r="506" spans="1:29" x14ac:dyDescent="0.25">
      <c r="A506" s="1">
        <v>502006</v>
      </c>
      <c r="B506" s="87" t="s">
        <v>2524</v>
      </c>
      <c r="C506" s="55" t="s">
        <v>312</v>
      </c>
      <c r="E506" s="42"/>
      <c r="F506" s="65" t="s">
        <v>2483</v>
      </c>
      <c r="G506" s="62"/>
      <c r="H506" s="37" t="str">
        <f>IF(V506&gt;94,"Met",IF(X506="--","n/a",IF(X506&gt;=0,"Met","Did Not Meet")))</f>
        <v>Met</v>
      </c>
      <c r="I506" s="37" t="str">
        <f>IF(V507&gt;94,"Met",IF(X507="--","n/a",IF(X507&gt;=0,"Met","Did Not Meet")))</f>
        <v>Met</v>
      </c>
      <c r="K506" s="13" t="str">
        <f>IF(Z506&gt;94,"Met",IF(AB506="--","n/a",IF(AB506&gt;=0,"Met","Did Not Meet")))</f>
        <v>Met</v>
      </c>
      <c r="L506" s="13" t="str">
        <f>IF(Z507&gt;94,"Met",IF(AB507="--","n/a",IF(AB507&gt;=0,"Met","Did Not Meet")))</f>
        <v>Met</v>
      </c>
      <c r="M506" s="5" t="s">
        <v>4</v>
      </c>
      <c r="N506" s="14" t="s">
        <v>2502</v>
      </c>
      <c r="O506" s="5"/>
      <c r="P506" s="44" t="str">
        <f t="shared" ref="P506" si="629">IF(H508="Yes",IF(I508="Yes","Yes","No"),"No")</f>
        <v>Yes</v>
      </c>
      <c r="Q506" s="93"/>
      <c r="R506" s="5" t="s">
        <v>1</v>
      </c>
      <c r="S506" s="5" t="s">
        <v>2</v>
      </c>
      <c r="T506" s="5" t="s">
        <v>3</v>
      </c>
      <c r="U506" s="5">
        <v>158</v>
      </c>
      <c r="V506" s="5">
        <v>96.2</v>
      </c>
      <c r="W506" s="5">
        <v>91.78</v>
      </c>
      <c r="X506" s="11">
        <f t="shared" si="557"/>
        <v>4.4200000000000017</v>
      </c>
      <c r="Y506" s="14">
        <v>77</v>
      </c>
      <c r="Z506" s="5">
        <v>83.12</v>
      </c>
      <c r="AA506" s="5">
        <v>74.180000000000007</v>
      </c>
      <c r="AB506" s="71">
        <f t="shared" si="620"/>
        <v>8.9399999999999977</v>
      </c>
      <c r="AC506" s="36"/>
    </row>
    <row r="507" spans="1:29" ht="15.75" x14ac:dyDescent="0.25">
      <c r="A507" s="53">
        <v>502006</v>
      </c>
      <c r="B507" s="89" t="s">
        <v>2524</v>
      </c>
      <c r="C507" s="53" t="s">
        <v>312</v>
      </c>
      <c r="D507" s="49" t="s">
        <v>2498</v>
      </c>
      <c r="E507" s="34" t="str">
        <f>M506</f>
        <v>Achieving School</v>
      </c>
      <c r="F507" s="65" t="s">
        <v>2484</v>
      </c>
      <c r="G507" s="62"/>
      <c r="H507" s="13" t="str">
        <f>IF(V508&gt;94,"Met",IF(X508="--","n/a",IF(X508&gt;=0,"Met","Did Not Meet")))</f>
        <v>Did Not Meet</v>
      </c>
      <c r="I507" s="13" t="str">
        <f>IF(V509&gt;94,"Met",IF(X509="--","n/a",IF(X509&gt;=0,"Met","Did Not Meet")))</f>
        <v>Did Not Meet</v>
      </c>
      <c r="K507" s="13" t="str">
        <f>IF(Z508&gt;94,"Met",IF(AB508="--","n/a",IF(AB508&gt;=0,"Met","Did Not Meet")))</f>
        <v>Met</v>
      </c>
      <c r="L507" s="13" t="str">
        <f>IF(Z509&gt;94,"Met",IF(AB509="--","n/a",IF(AB509&gt;=0,"Met","Did Not Meet")))</f>
        <v>Did Not Meet</v>
      </c>
      <c r="M507" s="1" t="s">
        <v>4</v>
      </c>
      <c r="N507" s="14" t="s">
        <v>2501</v>
      </c>
      <c r="O507" s="5"/>
      <c r="P507" s="44" t="str">
        <f t="shared" ref="P507" si="630">IF(K508="Yes",IF(L508="Yes","Yes","No"),"No")</f>
        <v>Yes</v>
      </c>
      <c r="Q507" s="94" t="s">
        <v>2759</v>
      </c>
      <c r="R507" s="5" t="s">
        <v>1</v>
      </c>
      <c r="S507" s="1" t="s">
        <v>2</v>
      </c>
      <c r="T507" s="1" t="s">
        <v>7</v>
      </c>
      <c r="U507" s="5">
        <v>98</v>
      </c>
      <c r="V507" s="1">
        <v>93.88</v>
      </c>
      <c r="W507" s="1">
        <v>86.75</v>
      </c>
      <c r="X507" s="9">
        <f t="shared" si="557"/>
        <v>7.1299999999999955</v>
      </c>
      <c r="Y507" s="14">
        <v>46</v>
      </c>
      <c r="Z507" s="1">
        <v>76.09</v>
      </c>
      <c r="AA507" s="1">
        <v>71.05</v>
      </c>
      <c r="AB507" s="71">
        <f t="shared" si="620"/>
        <v>5.0400000000000063</v>
      </c>
      <c r="AC507" s="53"/>
    </row>
    <row r="508" spans="1:29" ht="15" customHeight="1" x14ac:dyDescent="0.25">
      <c r="A508" s="53">
        <v>502006</v>
      </c>
      <c r="B508" s="89" t="s">
        <v>2524</v>
      </c>
      <c r="C508" s="53" t="s">
        <v>312</v>
      </c>
      <c r="D508" s="49" t="s">
        <v>2499</v>
      </c>
      <c r="E508" s="35" t="str">
        <f>VLOOKUP('2012 Accountability Database'!$A506,'2011 AYP'!A$2:B$1072,2)</f>
        <v xml:space="preserve"> MS (Met Standards)</v>
      </c>
      <c r="F508" s="66"/>
      <c r="G508" s="63" t="s">
        <v>2485</v>
      </c>
      <c r="H508" s="60" t="str">
        <f t="shared" ref="H508:I508" si="631">IF(H506="Met","Yes",IF(H507="Met","Yes","No"))</f>
        <v>Yes</v>
      </c>
      <c r="I508" s="60" t="str">
        <f t="shared" si="631"/>
        <v>Yes</v>
      </c>
      <c r="J508" s="42"/>
      <c r="K508" s="60" t="str">
        <f t="shared" ref="K508:L508" si="632">IF(K506="Met","Yes",IF(K507="Met","Yes","No"))</f>
        <v>Yes</v>
      </c>
      <c r="L508" s="60" t="str">
        <f t="shared" si="632"/>
        <v>Yes</v>
      </c>
      <c r="M508" s="1" t="s">
        <v>4</v>
      </c>
      <c r="N508" s="14" t="s">
        <v>2503</v>
      </c>
      <c r="O508" s="5"/>
      <c r="P508" s="44" t="str">
        <f t="shared" ref="P508" si="633">IF(H512="Yes",IF(I512="Yes","Yes","No"),"No")</f>
        <v>Yes</v>
      </c>
      <c r="Q508" s="108" t="s">
        <v>2758</v>
      </c>
      <c r="R508" s="5" t="s">
        <v>1</v>
      </c>
      <c r="S508" s="1" t="s">
        <v>5</v>
      </c>
      <c r="T508" s="1" t="s">
        <v>3</v>
      </c>
      <c r="U508" s="5">
        <v>453</v>
      </c>
      <c r="V508" s="1">
        <v>91.39</v>
      </c>
      <c r="W508" s="1">
        <v>91.78</v>
      </c>
      <c r="X508" s="6">
        <f t="shared" si="557"/>
        <v>-0.39000000000000057</v>
      </c>
      <c r="Y508" s="14">
        <v>225</v>
      </c>
      <c r="Z508" s="1">
        <v>74.67</v>
      </c>
      <c r="AA508" s="1">
        <v>74.180000000000007</v>
      </c>
      <c r="AB508" s="71">
        <f t="shared" si="620"/>
        <v>0.48999999999999488</v>
      </c>
      <c r="AC508" s="53"/>
    </row>
    <row r="509" spans="1:29" x14ac:dyDescent="0.25">
      <c r="A509" s="53">
        <v>502006</v>
      </c>
      <c r="B509" s="89" t="s">
        <v>2524</v>
      </c>
      <c r="C509" s="53" t="s">
        <v>312</v>
      </c>
      <c r="D509" s="49" t="s">
        <v>2507</v>
      </c>
      <c r="E509" s="47">
        <f>VLOOKUP('2012 Accountability Database'!A506,Dems1112!$A$2:$G$1082,3)</f>
        <v>0.05</v>
      </c>
      <c r="F509" s="66"/>
      <c r="G509" s="52"/>
      <c r="M509" s="1" t="s">
        <v>4</v>
      </c>
      <c r="N509" s="14" t="s">
        <v>2504</v>
      </c>
      <c r="O509" s="5"/>
      <c r="P509" s="44" t="str">
        <f t="shared" ref="P509" si="634">IF(K512="Yes",IF(L512="Yes","Yes","No"),"No")</f>
        <v>No</v>
      </c>
      <c r="Q509" s="108"/>
      <c r="R509" s="5" t="s">
        <v>1</v>
      </c>
      <c r="S509" s="1" t="s">
        <v>5</v>
      </c>
      <c r="T509" s="1" t="s">
        <v>7</v>
      </c>
      <c r="U509" s="5">
        <v>269</v>
      </c>
      <c r="V509" s="1">
        <v>86.62</v>
      </c>
      <c r="W509" s="1">
        <v>86.75</v>
      </c>
      <c r="X509" s="6">
        <f t="shared" si="557"/>
        <v>-0.12999999999999545</v>
      </c>
      <c r="Y509" s="14">
        <v>131</v>
      </c>
      <c r="Z509" s="1">
        <v>70.989999999999995</v>
      </c>
      <c r="AA509" s="1">
        <v>71.05</v>
      </c>
      <c r="AB509" s="72">
        <f t="shared" si="620"/>
        <v>-6.0000000000002274E-2</v>
      </c>
      <c r="AC509" s="53"/>
    </row>
    <row r="510" spans="1:29" x14ac:dyDescent="0.25">
      <c r="A510" s="53">
        <v>502006</v>
      </c>
      <c r="B510" s="89" t="s">
        <v>2524</v>
      </c>
      <c r="C510" s="53" t="s">
        <v>312</v>
      </c>
      <c r="D510" s="50" t="s">
        <v>2508</v>
      </c>
      <c r="E510" s="47">
        <f>VLOOKUP('2012 Accountability Database'!A506,Dems1112!$A$2:$G$1082,4)</f>
        <v>0.57999999999999996</v>
      </c>
      <c r="F510" s="65" t="s">
        <v>2486</v>
      </c>
      <c r="G510" s="62"/>
      <c r="H510" s="13" t="str">
        <f>IF(V510&gt;94,"Met",IF(X510="--","n/a",IF(X510&gt;=0,"Met","Did Not Meet")))</f>
        <v>Met</v>
      </c>
      <c r="I510" s="13" t="str">
        <f>IF(V511&gt;94,"Met",IF(X511="--","n/a",IF(X511&gt;=0,"Met","Did Not Meet")))</f>
        <v>Met</v>
      </c>
      <c r="J510" s="13"/>
      <c r="K510" s="13" t="str">
        <f>IF(Z510&gt;94,"Met",IF(AB510="--","n/a",IF(AB510&gt;=0,"Met","Did Not Meet")))</f>
        <v>Did Not Meet</v>
      </c>
      <c r="L510" s="13" t="str">
        <f>IF(Z511&gt;94,"Met",IF(AB511="--","n/a",IF(AB511&gt;=0,"Met","Did Not Meet")))</f>
        <v>Did Not Meet</v>
      </c>
      <c r="M510" s="1" t="s">
        <v>4</v>
      </c>
      <c r="N510" s="68" t="s">
        <v>2497</v>
      </c>
      <c r="O510" s="35"/>
      <c r="P510" s="44"/>
      <c r="Q510" s="108"/>
      <c r="R510" s="5" t="s">
        <v>6</v>
      </c>
      <c r="S510" s="1" t="s">
        <v>2</v>
      </c>
      <c r="T510" s="1" t="s">
        <v>3</v>
      </c>
      <c r="U510" s="5">
        <v>158</v>
      </c>
      <c r="V510" s="1">
        <v>98.1</v>
      </c>
      <c r="W510" s="1">
        <v>96.21</v>
      </c>
      <c r="X510" s="9">
        <f t="shared" si="557"/>
        <v>1.8900000000000006</v>
      </c>
      <c r="Y510" s="14">
        <v>77</v>
      </c>
      <c r="Z510" s="1">
        <v>36.36</v>
      </c>
      <c r="AA510" s="1">
        <v>66.430000000000007</v>
      </c>
      <c r="AB510" s="72">
        <f t="shared" si="620"/>
        <v>-30.070000000000007</v>
      </c>
      <c r="AC510" s="53"/>
    </row>
    <row r="511" spans="1:29" x14ac:dyDescent="0.25">
      <c r="A511" s="53">
        <v>502006</v>
      </c>
      <c r="B511" s="89" t="s">
        <v>2524</v>
      </c>
      <c r="C511" s="53" t="s">
        <v>312</v>
      </c>
      <c r="D511" s="50" t="s">
        <v>974</v>
      </c>
      <c r="E511" s="47" t="str">
        <f>VLOOKUP('2012 Accountability Database'!A506,Dems1112!$A$2:$G$1082,5)</f>
        <v>K-4</v>
      </c>
      <c r="F511" s="65" t="s">
        <v>2487</v>
      </c>
      <c r="G511" s="62"/>
      <c r="H511" s="13" t="str">
        <f>IF(V512&gt;94,"Met",IF(X512="--","n/a",IF(X512&gt;=0,"Met","Did Not Meet")))</f>
        <v>Met</v>
      </c>
      <c r="I511" s="13" t="str">
        <f>IF(V513&gt;94,"Met",IF(X513="--","n/a",IF(X513&gt;=0,"Met","Did Not Meet")))</f>
        <v>Met</v>
      </c>
      <c r="J511" s="13"/>
      <c r="K511" s="13" t="str">
        <f>IF(Z512&gt;94,"Met",IF(AB512="--","n/a",IF(AB512&gt;=0,"Met","Did Not Meet")))</f>
        <v>Did Not Meet</v>
      </c>
      <c r="L511" s="13" t="str">
        <f>IF(Z513&gt;94,"Met",IF(AB513="--","n/a",IF(AB513&gt;=0,"Met","Did Not Meet")))</f>
        <v>Did Not Meet</v>
      </c>
      <c r="M511" s="5" t="s">
        <v>4</v>
      </c>
      <c r="N511" s="14"/>
      <c r="O511" s="35" t="s">
        <v>2506</v>
      </c>
      <c r="P511" s="83" t="str">
        <f t="shared" ref="P511" si="635">IF(P506="No"," ", IF(P508="No"," ",IF(P507="No", " ",IF(P509="No"," ","X"))))</f>
        <v xml:space="preserve"> </v>
      </c>
      <c r="Q511" s="108"/>
      <c r="R511" s="5" t="s">
        <v>6</v>
      </c>
      <c r="S511" s="5" t="s">
        <v>2</v>
      </c>
      <c r="T511" s="5" t="s">
        <v>7</v>
      </c>
      <c r="U511" s="5">
        <v>98</v>
      </c>
      <c r="V511" s="5">
        <v>98.98</v>
      </c>
      <c r="W511" s="5">
        <v>93.37</v>
      </c>
      <c r="X511" s="11">
        <f t="shared" si="557"/>
        <v>5.6099999999999994</v>
      </c>
      <c r="Y511" s="14">
        <v>46</v>
      </c>
      <c r="Z511" s="5">
        <v>41.3</v>
      </c>
      <c r="AA511" s="5">
        <v>63.82</v>
      </c>
      <c r="AB511" s="72">
        <f t="shared" si="620"/>
        <v>-22.520000000000003</v>
      </c>
      <c r="AC511" s="53"/>
    </row>
    <row r="512" spans="1:29" ht="15.75" x14ac:dyDescent="0.25">
      <c r="A512" s="53">
        <v>502006</v>
      </c>
      <c r="B512" s="89" t="s">
        <v>2524</v>
      </c>
      <c r="C512" s="53" t="s">
        <v>312</v>
      </c>
      <c r="D512" s="50" t="s">
        <v>975</v>
      </c>
      <c r="E512" s="48" t="str">
        <f>VLOOKUP('2012 Accountability Database'!A506,Dems1112!$A$2:$G$1082,6)</f>
        <v>1 (Northwest AR)</v>
      </c>
      <c r="F512" s="66"/>
      <c r="G512" s="63" t="s">
        <v>2488</v>
      </c>
      <c r="H512" s="61" t="str">
        <f t="shared" ref="H512:I512" si="636">IF(H510="Met","Yes",IF(H511="Met","Yes","No"))</f>
        <v>Yes</v>
      </c>
      <c r="I512" s="61" t="str">
        <f t="shared" si="636"/>
        <v>Yes</v>
      </c>
      <c r="J512" s="55"/>
      <c r="K512" s="61" t="str">
        <f t="shared" ref="K512:L512" si="637">IF(K510="Met","Yes",IF(K511="Met","Yes","No"))</f>
        <v>No</v>
      </c>
      <c r="L512" s="61" t="str">
        <f t="shared" si="637"/>
        <v>No</v>
      </c>
      <c r="M512" s="1" t="s">
        <v>4</v>
      </c>
      <c r="N512" s="14"/>
      <c r="O512" s="35" t="s">
        <v>2505</v>
      </c>
      <c r="P512" s="83" t="str">
        <f t="shared" ref="P512" si="638">IF(P511="X"," ",IF(P513="X"," ","X"))</f>
        <v>X</v>
      </c>
      <c r="Q512" s="94" t="s">
        <v>2759</v>
      </c>
      <c r="R512" s="5" t="s">
        <v>6</v>
      </c>
      <c r="S512" s="1" t="s">
        <v>5</v>
      </c>
      <c r="T512" s="1" t="s">
        <v>3</v>
      </c>
      <c r="U512" s="5">
        <v>453</v>
      </c>
      <c r="V512" s="1">
        <v>95.81</v>
      </c>
      <c r="W512" s="1">
        <v>96.21</v>
      </c>
      <c r="X512" s="6">
        <f t="shared" si="557"/>
        <v>-0.39999999999999147</v>
      </c>
      <c r="Y512" s="14">
        <v>225</v>
      </c>
      <c r="Z512" s="1">
        <v>52</v>
      </c>
      <c r="AA512" s="1">
        <v>66.430000000000007</v>
      </c>
      <c r="AB512" s="72">
        <f t="shared" si="620"/>
        <v>-14.430000000000007</v>
      </c>
      <c r="AC512" s="53"/>
    </row>
    <row r="513" spans="1:29" x14ac:dyDescent="0.25">
      <c r="A513" s="54">
        <v>502006</v>
      </c>
      <c r="B513" s="90" t="s">
        <v>2524</v>
      </c>
      <c r="C513" s="54" t="s">
        <v>312</v>
      </c>
      <c r="D513" s="4"/>
      <c r="E513" s="4"/>
      <c r="F513" s="67"/>
      <c r="G513" s="64"/>
      <c r="H513" s="43"/>
      <c r="I513" s="43"/>
      <c r="J513" s="43"/>
      <c r="K513" s="43"/>
      <c r="L513" s="43"/>
      <c r="M513" s="4" t="s">
        <v>4</v>
      </c>
      <c r="N513" s="15"/>
      <c r="O513" s="38" t="s">
        <v>2482</v>
      </c>
      <c r="P513" s="84" t="str">
        <f>IF(E507="Achieving School"," ","X")</f>
        <v xml:space="preserve"> </v>
      </c>
      <c r="Q513" s="91"/>
      <c r="R513" s="4" t="s">
        <v>6</v>
      </c>
      <c r="S513" s="4" t="s">
        <v>5</v>
      </c>
      <c r="T513" s="4" t="s">
        <v>7</v>
      </c>
      <c r="U513" s="4">
        <v>269</v>
      </c>
      <c r="V513" s="4">
        <v>93.68</v>
      </c>
      <c r="W513" s="4">
        <v>93.37</v>
      </c>
      <c r="X513" s="10">
        <f t="shared" si="557"/>
        <v>0.31000000000000227</v>
      </c>
      <c r="Y513" s="15">
        <v>131</v>
      </c>
      <c r="Z513" s="4">
        <v>49.62</v>
      </c>
      <c r="AA513" s="4">
        <v>63.82</v>
      </c>
      <c r="AB513" s="73">
        <f t="shared" si="620"/>
        <v>-14.200000000000003</v>
      </c>
      <c r="AC513" s="54"/>
    </row>
    <row r="514" spans="1:29" x14ac:dyDescent="0.25">
      <c r="A514" s="1">
        <v>502008</v>
      </c>
      <c r="B514" s="87" t="s">
        <v>2524</v>
      </c>
      <c r="C514" s="55" t="s">
        <v>313</v>
      </c>
      <c r="E514" s="42"/>
      <c r="F514" s="65" t="s">
        <v>2483</v>
      </c>
      <c r="G514" s="62"/>
      <c r="H514" s="37" t="str">
        <f>IF(V514&gt;94,"Met",IF(X514="--","n/a",IF(X514&gt;=0,"Met","Did Not Meet")))</f>
        <v>Met</v>
      </c>
      <c r="I514" s="37" t="str">
        <f>IF(V515&gt;94,"Met",IF(X515="--","n/a",IF(X515&gt;=0,"Met","Did Not Meet")))</f>
        <v>Met</v>
      </c>
      <c r="K514" s="13" t="str">
        <f>IF(Z514&gt;94,"Met",IF(AB514="--","n/a",IF(AB514&gt;=0,"Met","Did Not Meet")))</f>
        <v>Met</v>
      </c>
      <c r="L514" s="13" t="str">
        <f>IF(Z515&gt;94,"Met",IF(AB515="--","n/a",IF(AB515&gt;=0,"Met","Did Not Meet")))</f>
        <v>Met</v>
      </c>
      <c r="M514" s="1" t="s">
        <v>4</v>
      </c>
      <c r="N514" s="14" t="s">
        <v>2502</v>
      </c>
      <c r="O514" s="5"/>
      <c r="P514" s="44" t="str">
        <f t="shared" ref="P514" si="639">IF(H516="Yes",IF(I516="Yes","Yes","No"),"No")</f>
        <v>Yes</v>
      </c>
      <c r="Q514" s="93"/>
      <c r="R514" s="5" t="s">
        <v>1</v>
      </c>
      <c r="S514" s="1" t="s">
        <v>2</v>
      </c>
      <c r="T514" s="1" t="s">
        <v>3</v>
      </c>
      <c r="U514" s="5">
        <v>328</v>
      </c>
      <c r="V514" s="1">
        <v>88.41</v>
      </c>
      <c r="W514" s="1">
        <v>87.07</v>
      </c>
      <c r="X514" s="9">
        <f t="shared" ref="X514:X577" si="640">V514-W514</f>
        <v>1.3400000000000034</v>
      </c>
      <c r="Y514" s="14">
        <v>317</v>
      </c>
      <c r="Z514" s="1">
        <v>88.33</v>
      </c>
      <c r="AA514" s="1">
        <v>85.1</v>
      </c>
      <c r="AB514" s="71">
        <f t="shared" si="620"/>
        <v>3.230000000000004</v>
      </c>
      <c r="AC514" s="36"/>
    </row>
    <row r="515" spans="1:29" ht="15.75" x14ac:dyDescent="0.25">
      <c r="A515" s="53">
        <v>502008</v>
      </c>
      <c r="B515" s="89" t="s">
        <v>2524</v>
      </c>
      <c r="C515" s="53" t="s">
        <v>313</v>
      </c>
      <c r="D515" s="49" t="s">
        <v>2498</v>
      </c>
      <c r="E515" s="34" t="str">
        <f>M514</f>
        <v>Achieving School</v>
      </c>
      <c r="F515" s="65" t="s">
        <v>2484</v>
      </c>
      <c r="G515" s="62"/>
      <c r="H515" s="13" t="str">
        <f>IF(V516&gt;94,"Met",IF(X516="--","n/a",IF(X516&gt;=0,"Met","Did Not Meet")))</f>
        <v>Did Not Meet</v>
      </c>
      <c r="I515" s="13" t="str">
        <f>IF(V517&gt;94,"Met",IF(X517="--","n/a",IF(X517&gt;=0,"Met","Did Not Meet")))</f>
        <v>Did Not Meet</v>
      </c>
      <c r="K515" s="13" t="str">
        <f>IF(Z516&gt;94,"Met",IF(AB516="--","n/a",IF(AB516&gt;=0,"Met","Did Not Meet")))</f>
        <v>Met</v>
      </c>
      <c r="L515" s="13" t="str">
        <f>IF(Z517&gt;94,"Met",IF(AB517="--","n/a",IF(AB517&gt;=0,"Met","Did Not Meet")))</f>
        <v>Did Not Meet</v>
      </c>
      <c r="M515" s="1" t="s">
        <v>4</v>
      </c>
      <c r="N515" s="14" t="s">
        <v>2501</v>
      </c>
      <c r="O515" s="5"/>
      <c r="P515" s="44" t="str">
        <f t="shared" ref="P515" si="641">IF(K516="Yes",IF(L516="Yes","Yes","No"),"No")</f>
        <v>Yes</v>
      </c>
      <c r="Q515" s="94" t="s">
        <v>2759</v>
      </c>
      <c r="R515" s="5" t="s">
        <v>1</v>
      </c>
      <c r="S515" s="1" t="s">
        <v>2</v>
      </c>
      <c r="T515" s="1" t="s">
        <v>7</v>
      </c>
      <c r="U515" s="5">
        <v>182</v>
      </c>
      <c r="V515" s="1">
        <v>81.87</v>
      </c>
      <c r="W515" s="1">
        <v>81.55</v>
      </c>
      <c r="X515" s="9">
        <f t="shared" si="640"/>
        <v>0.32000000000000739</v>
      </c>
      <c r="Y515" s="14">
        <v>173</v>
      </c>
      <c r="Z515" s="1">
        <v>82.66</v>
      </c>
      <c r="AA515" s="1">
        <v>82.28</v>
      </c>
      <c r="AB515" s="71">
        <f t="shared" si="620"/>
        <v>0.37999999999999545</v>
      </c>
      <c r="AC515" s="53"/>
    </row>
    <row r="516" spans="1:29" ht="15" customHeight="1" x14ac:dyDescent="0.25">
      <c r="A516" s="53">
        <v>502008</v>
      </c>
      <c r="B516" s="89" t="s">
        <v>2524</v>
      </c>
      <c r="C516" s="53" t="s">
        <v>313</v>
      </c>
      <c r="D516" s="49" t="s">
        <v>2499</v>
      </c>
      <c r="E516" s="35" t="str">
        <f>VLOOKUP('2012 Accountability Database'!$A514,'2011 AYP'!A$2:B$1072,2)</f>
        <v xml:space="preserve"> MS (Met Standards)</v>
      </c>
      <c r="F516" s="66"/>
      <c r="G516" s="63" t="s">
        <v>2485</v>
      </c>
      <c r="H516" s="60" t="str">
        <f t="shared" ref="H516:I516" si="642">IF(H514="Met","Yes",IF(H515="Met","Yes","No"))</f>
        <v>Yes</v>
      </c>
      <c r="I516" s="60" t="str">
        <f t="shared" si="642"/>
        <v>Yes</v>
      </c>
      <c r="J516" s="42"/>
      <c r="K516" s="60" t="str">
        <f t="shared" ref="K516:L516" si="643">IF(K514="Met","Yes",IF(K515="Met","Yes","No"))</f>
        <v>Yes</v>
      </c>
      <c r="L516" s="60" t="str">
        <f t="shared" si="643"/>
        <v>Yes</v>
      </c>
      <c r="M516" s="5" t="s">
        <v>4</v>
      </c>
      <c r="N516" s="14" t="s">
        <v>2503</v>
      </c>
      <c r="O516" s="5"/>
      <c r="P516" s="44" t="str">
        <f t="shared" ref="P516" si="644">IF(H520="Yes",IF(I520="Yes","Yes","No"),"No")</f>
        <v>No</v>
      </c>
      <c r="Q516" s="108" t="s">
        <v>2758</v>
      </c>
      <c r="R516" s="5" t="s">
        <v>1</v>
      </c>
      <c r="S516" s="5" t="s">
        <v>5</v>
      </c>
      <c r="T516" s="5" t="s">
        <v>3</v>
      </c>
      <c r="U516" s="5">
        <v>978</v>
      </c>
      <c r="V516" s="5">
        <v>86.91</v>
      </c>
      <c r="W516" s="5">
        <v>87.07</v>
      </c>
      <c r="X516" s="8">
        <f t="shared" si="640"/>
        <v>-0.15999999999999659</v>
      </c>
      <c r="Y516" s="14">
        <v>944</v>
      </c>
      <c r="Z516" s="5">
        <v>85.59</v>
      </c>
      <c r="AA516" s="5">
        <v>85.1</v>
      </c>
      <c r="AB516" s="71">
        <f t="shared" si="620"/>
        <v>0.49000000000000909</v>
      </c>
      <c r="AC516" s="53"/>
    </row>
    <row r="517" spans="1:29" x14ac:dyDescent="0.25">
      <c r="A517" s="53">
        <v>502008</v>
      </c>
      <c r="B517" s="89" t="s">
        <v>2524</v>
      </c>
      <c r="C517" s="53" t="s">
        <v>313</v>
      </c>
      <c r="D517" s="49" t="s">
        <v>2507</v>
      </c>
      <c r="E517" s="47">
        <f>VLOOKUP('2012 Accountability Database'!A514,Dems1112!$A$2:$G$1082,3)</f>
        <v>0.06</v>
      </c>
      <c r="F517" s="66"/>
      <c r="G517" s="52"/>
      <c r="M517" s="1" t="s">
        <v>4</v>
      </c>
      <c r="N517" s="14" t="s">
        <v>2504</v>
      </c>
      <c r="O517" s="5"/>
      <c r="P517" s="44" t="str">
        <f t="shared" ref="P517" si="645">IF(K520="Yes",IF(L520="Yes","Yes","No"),"No")</f>
        <v>No</v>
      </c>
      <c r="Q517" s="108"/>
      <c r="R517" s="5" t="s">
        <v>1</v>
      </c>
      <c r="S517" s="1" t="s">
        <v>5</v>
      </c>
      <c r="T517" s="1" t="s">
        <v>7</v>
      </c>
      <c r="U517" s="5">
        <v>489</v>
      </c>
      <c r="V517" s="1">
        <v>79.55</v>
      </c>
      <c r="W517" s="1">
        <v>81.55</v>
      </c>
      <c r="X517" s="6">
        <f t="shared" si="640"/>
        <v>-2</v>
      </c>
      <c r="Y517" s="14">
        <v>464</v>
      </c>
      <c r="Z517" s="1">
        <v>79.09</v>
      </c>
      <c r="AA517" s="1">
        <v>82.28</v>
      </c>
      <c r="AB517" s="72">
        <f t="shared" si="620"/>
        <v>-3.1899999999999977</v>
      </c>
      <c r="AC517" s="53"/>
    </row>
    <row r="518" spans="1:29" x14ac:dyDescent="0.25">
      <c r="A518" s="53">
        <v>502008</v>
      </c>
      <c r="B518" s="89" t="s">
        <v>2524</v>
      </c>
      <c r="C518" s="53" t="s">
        <v>313</v>
      </c>
      <c r="D518" s="50" t="s">
        <v>2508</v>
      </c>
      <c r="E518" s="47">
        <f>VLOOKUP('2012 Accountability Database'!A514,Dems1112!$A$2:$G$1082,4)</f>
        <v>0.53</v>
      </c>
      <c r="F518" s="65" t="s">
        <v>2486</v>
      </c>
      <c r="G518" s="62"/>
      <c r="H518" s="13" t="str">
        <f>IF(V518&gt;94,"Met",IF(X518="--","n/a",IF(X518&gt;=0,"Met","Did Not Meet")))</f>
        <v>Did Not Meet</v>
      </c>
      <c r="I518" s="13" t="str">
        <f>IF(V519&gt;94,"Met",IF(X519="--","n/a",IF(X519&gt;=0,"Met","Did Not Meet")))</f>
        <v>Met</v>
      </c>
      <c r="J518" s="13"/>
      <c r="K518" s="13" t="str">
        <f>IF(Z518&gt;94,"Met",IF(AB518="--","n/a",IF(AB518&gt;=0,"Met","Did Not Meet")))</f>
        <v>Did Not Meet</v>
      </c>
      <c r="L518" s="13" t="str">
        <f>IF(Z519&gt;94,"Met",IF(AB519="--","n/a",IF(AB519&gt;=0,"Met","Did Not Meet")))</f>
        <v>Met</v>
      </c>
      <c r="M518" s="1" t="s">
        <v>4</v>
      </c>
      <c r="N518" s="68" t="s">
        <v>2497</v>
      </c>
      <c r="O518" s="35"/>
      <c r="P518" s="44"/>
      <c r="Q518" s="108"/>
      <c r="R518" s="5" t="s">
        <v>6</v>
      </c>
      <c r="S518" s="1" t="s">
        <v>2</v>
      </c>
      <c r="T518" s="1" t="s">
        <v>3</v>
      </c>
      <c r="U518" s="5">
        <v>328</v>
      </c>
      <c r="V518" s="1">
        <v>87.5</v>
      </c>
      <c r="W518" s="1">
        <v>87.56</v>
      </c>
      <c r="X518" s="6">
        <f t="shared" si="640"/>
        <v>-6.0000000000002274E-2</v>
      </c>
      <c r="Y518" s="14">
        <v>317</v>
      </c>
      <c r="Z518" s="1">
        <v>81.39</v>
      </c>
      <c r="AA518" s="1">
        <v>84.54</v>
      </c>
      <c r="AB518" s="72">
        <f t="shared" si="620"/>
        <v>-3.1500000000000057</v>
      </c>
      <c r="AC518" s="53"/>
    </row>
    <row r="519" spans="1:29" x14ac:dyDescent="0.25">
      <c r="A519" s="53">
        <v>502008</v>
      </c>
      <c r="B519" s="89" t="s">
        <v>2524</v>
      </c>
      <c r="C519" s="53" t="s">
        <v>313</v>
      </c>
      <c r="D519" s="50" t="s">
        <v>974</v>
      </c>
      <c r="E519" s="47" t="str">
        <f>VLOOKUP('2012 Accountability Database'!A514,Dems1112!$A$2:$G$1082,5)</f>
        <v>5-8</v>
      </c>
      <c r="F519" s="65" t="s">
        <v>2487</v>
      </c>
      <c r="G519" s="62"/>
      <c r="H519" s="13" t="str">
        <f>IF(V520&gt;94,"Met",IF(X520="--","n/a",IF(X520&gt;=0,"Met","Did Not Meet")))</f>
        <v>Did Not Meet</v>
      </c>
      <c r="I519" s="13" t="str">
        <f>IF(V521&gt;94,"Met",IF(X521="--","n/a",IF(X521&gt;=0,"Met","Did Not Meet")))</f>
        <v>Did Not Meet</v>
      </c>
      <c r="J519" s="13"/>
      <c r="K519" s="13" t="str">
        <f>IF(Z520&gt;94,"Met",IF(AB520="--","n/a",IF(AB520&gt;=0,"Met","Did Not Meet")))</f>
        <v>Did Not Meet</v>
      </c>
      <c r="L519" s="13" t="str">
        <f>IF(Z521&gt;94,"Met",IF(AB521="--","n/a",IF(AB521&gt;=0,"Met","Did Not Meet")))</f>
        <v>Did Not Meet</v>
      </c>
      <c r="M519" s="5" t="s">
        <v>4</v>
      </c>
      <c r="N519" s="14"/>
      <c r="O519" s="35" t="s">
        <v>2506</v>
      </c>
      <c r="P519" s="83" t="str">
        <f t="shared" ref="P519" si="646">IF(P514="No"," ", IF(P516="No"," ",IF(P515="No", " ",IF(P517="No"," ","X"))))</f>
        <v xml:space="preserve"> </v>
      </c>
      <c r="Q519" s="108"/>
      <c r="R519" s="5" t="s">
        <v>6</v>
      </c>
      <c r="S519" s="5" t="s">
        <v>2</v>
      </c>
      <c r="T519" s="5" t="s">
        <v>7</v>
      </c>
      <c r="U519" s="5">
        <v>182</v>
      </c>
      <c r="V519" s="5">
        <v>81.87</v>
      </c>
      <c r="W519" s="5">
        <v>79.95</v>
      </c>
      <c r="X519" s="11">
        <f t="shared" si="640"/>
        <v>1.9200000000000017</v>
      </c>
      <c r="Y519" s="14">
        <v>173</v>
      </c>
      <c r="Z519" s="5">
        <v>76.88</v>
      </c>
      <c r="AA519" s="5">
        <v>76.78</v>
      </c>
      <c r="AB519" s="71">
        <f t="shared" si="620"/>
        <v>9.9999999999994316E-2</v>
      </c>
      <c r="AC519" s="53"/>
    </row>
    <row r="520" spans="1:29" ht="15.75" x14ac:dyDescent="0.25">
      <c r="A520" s="53">
        <v>502008</v>
      </c>
      <c r="B520" s="89" t="s">
        <v>2524</v>
      </c>
      <c r="C520" s="53" t="s">
        <v>313</v>
      </c>
      <c r="D520" s="50" t="s">
        <v>975</v>
      </c>
      <c r="E520" s="48" t="str">
        <f>VLOOKUP('2012 Accountability Database'!A514,Dems1112!$A$2:$G$1082,6)</f>
        <v>1 (Northwest AR)</v>
      </c>
      <c r="F520" s="66"/>
      <c r="G520" s="63" t="s">
        <v>2488</v>
      </c>
      <c r="H520" s="61" t="str">
        <f t="shared" ref="H520:I520" si="647">IF(H518="Met","Yes",IF(H519="Met","Yes","No"))</f>
        <v>No</v>
      </c>
      <c r="I520" s="61" t="str">
        <f t="shared" si="647"/>
        <v>Yes</v>
      </c>
      <c r="J520" s="55"/>
      <c r="K520" s="61" t="str">
        <f t="shared" ref="K520:L520" si="648">IF(K518="Met","Yes",IF(K519="Met","Yes","No"))</f>
        <v>No</v>
      </c>
      <c r="L520" s="61" t="str">
        <f t="shared" si="648"/>
        <v>Yes</v>
      </c>
      <c r="M520" s="1" t="s">
        <v>4</v>
      </c>
      <c r="N520" s="14"/>
      <c r="O520" s="35" t="s">
        <v>2505</v>
      </c>
      <c r="P520" s="83" t="str">
        <f t="shared" ref="P520" si="649">IF(P519="X"," ",IF(P521="X"," ","X"))</f>
        <v>X</v>
      </c>
      <c r="Q520" s="94" t="s">
        <v>2759</v>
      </c>
      <c r="R520" s="5" t="s">
        <v>6</v>
      </c>
      <c r="S520" s="1" t="s">
        <v>5</v>
      </c>
      <c r="T520" s="1" t="s">
        <v>3</v>
      </c>
      <c r="U520" s="5">
        <v>988</v>
      </c>
      <c r="V520" s="1">
        <v>86.74</v>
      </c>
      <c r="W520" s="1">
        <v>87.56</v>
      </c>
      <c r="X520" s="6">
        <f t="shared" si="640"/>
        <v>-0.82000000000000739</v>
      </c>
      <c r="Y520" s="14">
        <v>944</v>
      </c>
      <c r="Z520" s="1">
        <v>81.25</v>
      </c>
      <c r="AA520" s="1">
        <v>84.54</v>
      </c>
      <c r="AB520" s="72">
        <f t="shared" si="620"/>
        <v>-3.2900000000000063</v>
      </c>
      <c r="AC520" s="53"/>
    </row>
    <row r="521" spans="1:29" x14ac:dyDescent="0.25">
      <c r="A521" s="54">
        <v>502008</v>
      </c>
      <c r="B521" s="90" t="s">
        <v>2524</v>
      </c>
      <c r="C521" s="54" t="s">
        <v>313</v>
      </c>
      <c r="D521" s="4"/>
      <c r="E521" s="4"/>
      <c r="F521" s="67"/>
      <c r="G521" s="64"/>
      <c r="H521" s="43"/>
      <c r="I521" s="43"/>
      <c r="J521" s="43"/>
      <c r="K521" s="43"/>
      <c r="L521" s="43"/>
      <c r="M521" s="4" t="s">
        <v>4</v>
      </c>
      <c r="N521" s="15"/>
      <c r="O521" s="38" t="s">
        <v>2482</v>
      </c>
      <c r="P521" s="84" t="str">
        <f>IF(E515="Achieving School"," ","X")</f>
        <v xml:space="preserve"> </v>
      </c>
      <c r="Q521" s="91"/>
      <c r="R521" s="4" t="s">
        <v>6</v>
      </c>
      <c r="S521" s="4" t="s">
        <v>5</v>
      </c>
      <c r="T521" s="4" t="s">
        <v>7</v>
      </c>
      <c r="U521" s="4">
        <v>490</v>
      </c>
      <c r="V521" s="4">
        <v>79.180000000000007</v>
      </c>
      <c r="W521" s="4">
        <v>79.95</v>
      </c>
      <c r="X521" s="7">
        <f t="shared" si="640"/>
        <v>-0.76999999999999602</v>
      </c>
      <c r="Y521" s="15">
        <v>464</v>
      </c>
      <c r="Z521" s="4">
        <v>73.489999999999995</v>
      </c>
      <c r="AA521" s="4">
        <v>76.78</v>
      </c>
      <c r="AB521" s="73">
        <f t="shared" si="620"/>
        <v>-3.2900000000000063</v>
      </c>
      <c r="AC521" s="54"/>
    </row>
    <row r="522" spans="1:29" x14ac:dyDescent="0.25">
      <c r="A522" s="1">
        <v>503011</v>
      </c>
      <c r="B522" s="87" t="s">
        <v>2525</v>
      </c>
      <c r="C522" s="55" t="s">
        <v>538</v>
      </c>
      <c r="E522" s="42"/>
      <c r="F522" s="65" t="s">
        <v>2483</v>
      </c>
      <c r="G522" s="62"/>
      <c r="H522" s="37" t="str">
        <f>IF(V522&gt;94,"Met",IF(X522="--","n/a",IF(X522&gt;=0,"Met","Did Not Meet")))</f>
        <v>Met</v>
      </c>
      <c r="I522" s="37" t="str">
        <f>IF(V523&gt;94,"Met",IF(X523="--","n/a",IF(X523&gt;=0,"Met","Did Not Meet")))</f>
        <v>Met</v>
      </c>
      <c r="K522" s="13" t="str">
        <f>IF(Z522&gt;94,"Met",IF(AB522="--","n/a",IF(AB522&gt;=0,"Met","Did Not Meet")))</f>
        <v>Did Not Meet</v>
      </c>
      <c r="L522" s="13" t="str">
        <f>IF(Z523&gt;94,"Met",IF(AB523="--","n/a",IF(AB523&gt;=0,"Met","Did Not Meet")))</f>
        <v>Met</v>
      </c>
      <c r="M522" s="1" t="s">
        <v>9</v>
      </c>
      <c r="N522" s="14" t="s">
        <v>2502</v>
      </c>
      <c r="O522" s="5"/>
      <c r="P522" s="44" t="str">
        <f t="shared" ref="P522" si="650">IF(H524="Yes",IF(I524="Yes","Yes","No"),"No")</f>
        <v>Yes</v>
      </c>
      <c r="Q522" s="93"/>
      <c r="R522" s="5" t="s">
        <v>1</v>
      </c>
      <c r="S522" s="1" t="s">
        <v>2</v>
      </c>
      <c r="T522" s="1" t="s">
        <v>3</v>
      </c>
      <c r="U522" s="5">
        <v>60</v>
      </c>
      <c r="V522" s="1">
        <v>96.67</v>
      </c>
      <c r="W522" s="1">
        <v>93.72</v>
      </c>
      <c r="X522" s="9">
        <f t="shared" si="640"/>
        <v>2.9500000000000028</v>
      </c>
      <c r="Y522" s="14">
        <v>31</v>
      </c>
      <c r="Z522" s="1">
        <v>87.1</v>
      </c>
      <c r="AA522" s="1">
        <v>87.94</v>
      </c>
      <c r="AB522" s="72">
        <f t="shared" si="620"/>
        <v>-0.84000000000000341</v>
      </c>
      <c r="AC522" s="36"/>
    </row>
    <row r="523" spans="1:29" ht="15.75" x14ac:dyDescent="0.25">
      <c r="A523" s="53">
        <v>503011</v>
      </c>
      <c r="B523" s="89" t="s">
        <v>2525</v>
      </c>
      <c r="C523" s="53" t="s">
        <v>538</v>
      </c>
      <c r="D523" s="49" t="s">
        <v>2498</v>
      </c>
      <c r="E523" s="34" t="str">
        <f>M522</f>
        <v>Needs Improvement School</v>
      </c>
      <c r="F523" s="65" t="s">
        <v>2484</v>
      </c>
      <c r="G523" s="62"/>
      <c r="H523" s="13" t="str">
        <f>IF(V524&gt;94,"Met",IF(X524="--","n/a",IF(X524&gt;=0,"Met","Did Not Meet")))</f>
        <v>Did Not Meet</v>
      </c>
      <c r="I523" s="13" t="str">
        <f>IF(V525&gt;94,"Met",IF(X525="--","n/a",IF(X525&gt;=0,"Met","Did Not Meet")))</f>
        <v>Did Not Meet</v>
      </c>
      <c r="K523" s="13" t="str">
        <f>IF(Z524&gt;94,"Met",IF(AB524="--","n/a",IF(AB524&gt;=0,"Met","Did Not Meet")))</f>
        <v>Did Not Meet</v>
      </c>
      <c r="L523" s="13" t="str">
        <f>IF(Z525&gt;94,"Met",IF(AB525="--","n/a",IF(AB525&gt;=0,"Met","Did Not Meet")))</f>
        <v>Did Not Meet</v>
      </c>
      <c r="M523" s="5" t="s">
        <v>9</v>
      </c>
      <c r="N523" s="14" t="s">
        <v>2501</v>
      </c>
      <c r="O523" s="5"/>
      <c r="P523" s="44" t="str">
        <f t="shared" ref="P523" si="651">IF(K524="Yes",IF(L524="Yes","Yes","No"),"No")</f>
        <v>No</v>
      </c>
      <c r="Q523" s="94" t="s">
        <v>2759</v>
      </c>
      <c r="R523" s="5" t="s">
        <v>1</v>
      </c>
      <c r="S523" s="5" t="s">
        <v>2</v>
      </c>
      <c r="T523" s="5" t="s">
        <v>7</v>
      </c>
      <c r="U523" s="5">
        <v>43</v>
      </c>
      <c r="V523" s="5">
        <v>95.35</v>
      </c>
      <c r="W523" s="5">
        <v>90.45</v>
      </c>
      <c r="X523" s="11">
        <f t="shared" si="640"/>
        <v>4.8999999999999915</v>
      </c>
      <c r="Y523" s="14">
        <v>23</v>
      </c>
      <c r="Z523" s="5">
        <v>86.96</v>
      </c>
      <c r="AA523" s="5">
        <v>86.9</v>
      </c>
      <c r="AB523" s="71">
        <f t="shared" si="620"/>
        <v>5.9999999999988063E-2</v>
      </c>
      <c r="AC523" s="53"/>
    </row>
    <row r="524" spans="1:29" ht="15" customHeight="1" x14ac:dyDescent="0.25">
      <c r="A524" s="53">
        <v>503011</v>
      </c>
      <c r="B524" s="89" t="s">
        <v>2525</v>
      </c>
      <c r="C524" s="53" t="s">
        <v>538</v>
      </c>
      <c r="D524" s="49" t="s">
        <v>2499</v>
      </c>
      <c r="E524" s="35" t="str">
        <f>VLOOKUP('2012 Accountability Database'!$A522,'2011 AYP'!A$2:B$1072,2)</f>
        <v xml:space="preserve"> MS (Met Standards)</v>
      </c>
      <c r="F524" s="66"/>
      <c r="G524" s="63" t="s">
        <v>2485</v>
      </c>
      <c r="H524" s="60" t="str">
        <f t="shared" ref="H524:I524" si="652">IF(H522="Met","Yes",IF(H523="Met","Yes","No"))</f>
        <v>Yes</v>
      </c>
      <c r="I524" s="60" t="str">
        <f t="shared" si="652"/>
        <v>Yes</v>
      </c>
      <c r="J524" s="42"/>
      <c r="K524" s="60" t="str">
        <f t="shared" ref="K524:L524" si="653">IF(K522="Met","Yes",IF(K523="Met","Yes","No"))</f>
        <v>No</v>
      </c>
      <c r="L524" s="60" t="str">
        <f t="shared" si="653"/>
        <v>Yes</v>
      </c>
      <c r="M524" s="1" t="s">
        <v>9</v>
      </c>
      <c r="N524" s="14" t="s">
        <v>2503</v>
      </c>
      <c r="O524" s="5"/>
      <c r="P524" s="44" t="str">
        <f t="shared" ref="P524" si="654">IF(H528="Yes",IF(I528="Yes","Yes","No"),"No")</f>
        <v>No</v>
      </c>
      <c r="Q524" s="108" t="s">
        <v>2758</v>
      </c>
      <c r="R524" s="5" t="s">
        <v>1</v>
      </c>
      <c r="S524" s="1" t="s">
        <v>5</v>
      </c>
      <c r="T524" s="1" t="s">
        <v>3</v>
      </c>
      <c r="U524" s="5">
        <v>198</v>
      </c>
      <c r="V524" s="1">
        <v>91.41</v>
      </c>
      <c r="W524" s="1">
        <v>93.72</v>
      </c>
      <c r="X524" s="6">
        <f t="shared" si="640"/>
        <v>-2.3100000000000023</v>
      </c>
      <c r="Y524" s="14">
        <v>95</v>
      </c>
      <c r="Z524" s="1">
        <v>80</v>
      </c>
      <c r="AA524" s="1">
        <v>87.94</v>
      </c>
      <c r="AB524" s="72">
        <f t="shared" si="620"/>
        <v>-7.9399999999999977</v>
      </c>
      <c r="AC524" s="53"/>
    </row>
    <row r="525" spans="1:29" x14ac:dyDescent="0.25">
      <c r="A525" s="53">
        <v>503011</v>
      </c>
      <c r="B525" s="89" t="s">
        <v>2525</v>
      </c>
      <c r="C525" s="53" t="s">
        <v>538</v>
      </c>
      <c r="D525" s="49" t="s">
        <v>2507</v>
      </c>
      <c r="E525" s="47">
        <f>VLOOKUP('2012 Accountability Database'!A522,Dems1112!$A$2:$G$1082,3)</f>
        <v>0.04</v>
      </c>
      <c r="F525" s="66"/>
      <c r="G525" s="52"/>
      <c r="M525" s="1" t="s">
        <v>9</v>
      </c>
      <c r="N525" s="14" t="s">
        <v>2504</v>
      </c>
      <c r="O525" s="5"/>
      <c r="P525" s="44" t="str">
        <f t="shared" ref="P525" si="655">IF(K528="Yes",IF(L528="Yes","Yes","No"),"No")</f>
        <v>No</v>
      </c>
      <c r="Q525" s="108"/>
      <c r="R525" s="5" t="s">
        <v>1</v>
      </c>
      <c r="S525" s="1" t="s">
        <v>5</v>
      </c>
      <c r="T525" s="1" t="s">
        <v>7</v>
      </c>
      <c r="U525" s="5">
        <v>139</v>
      </c>
      <c r="V525" s="1">
        <v>87.77</v>
      </c>
      <c r="W525" s="1">
        <v>90.45</v>
      </c>
      <c r="X525" s="6">
        <f t="shared" si="640"/>
        <v>-2.6800000000000068</v>
      </c>
      <c r="Y525" s="14">
        <v>69</v>
      </c>
      <c r="Z525" s="1">
        <v>76.81</v>
      </c>
      <c r="AA525" s="1">
        <v>86.9</v>
      </c>
      <c r="AB525" s="72">
        <f t="shared" si="620"/>
        <v>-10.090000000000003</v>
      </c>
      <c r="AC525" s="53"/>
    </row>
    <row r="526" spans="1:29" x14ac:dyDescent="0.25">
      <c r="A526" s="53">
        <v>503011</v>
      </c>
      <c r="B526" s="89" t="s">
        <v>2525</v>
      </c>
      <c r="C526" s="53" t="s">
        <v>538</v>
      </c>
      <c r="D526" s="50" t="s">
        <v>2508</v>
      </c>
      <c r="E526" s="47">
        <f>VLOOKUP('2012 Accountability Database'!A522,Dems1112!$A$2:$G$1082,4)</f>
        <v>0.71</v>
      </c>
      <c r="F526" s="65" t="s">
        <v>2486</v>
      </c>
      <c r="G526" s="62"/>
      <c r="H526" s="13" t="str">
        <f>IF(V526&gt;94,"Met",IF(X526="--","n/a",IF(X526&gt;=0,"Met","Did Not Meet")))</f>
        <v>Did Not Meet</v>
      </c>
      <c r="I526" s="13" t="str">
        <f>IF(V527&gt;94,"Met",IF(X527="--","n/a",IF(X527&gt;=0,"Met","Did Not Meet")))</f>
        <v>Did Not Meet</v>
      </c>
      <c r="J526" s="13"/>
      <c r="K526" s="13" t="str">
        <f>IF(Z526&gt;94,"Met",IF(AB526="--","n/a",IF(AB526&gt;=0,"Met","Did Not Meet")))</f>
        <v>Did Not Meet</v>
      </c>
      <c r="L526" s="13" t="str">
        <f>IF(Z527&gt;94,"Met",IF(AB527="--","n/a",IF(AB527&gt;=0,"Met","Did Not Meet")))</f>
        <v>Did Not Meet</v>
      </c>
      <c r="M526" s="1" t="s">
        <v>9</v>
      </c>
      <c r="N526" s="68" t="s">
        <v>2497</v>
      </c>
      <c r="O526" s="35"/>
      <c r="P526" s="44"/>
      <c r="Q526" s="108"/>
      <c r="R526" s="5" t="s">
        <v>6</v>
      </c>
      <c r="S526" s="1" t="s">
        <v>2</v>
      </c>
      <c r="T526" s="1" t="s">
        <v>3</v>
      </c>
      <c r="U526" s="5">
        <v>60</v>
      </c>
      <c r="V526" s="1">
        <v>90</v>
      </c>
      <c r="W526" s="1">
        <v>92.47</v>
      </c>
      <c r="X526" s="6">
        <f t="shared" si="640"/>
        <v>-2.4699999999999989</v>
      </c>
      <c r="Y526" s="14">
        <v>31</v>
      </c>
      <c r="Z526" s="1">
        <v>22.58</v>
      </c>
      <c r="AA526" s="1">
        <v>60.04</v>
      </c>
      <c r="AB526" s="72">
        <f t="shared" si="620"/>
        <v>-37.46</v>
      </c>
      <c r="AC526" s="53"/>
    </row>
    <row r="527" spans="1:29" x14ac:dyDescent="0.25">
      <c r="A527" s="53">
        <v>503011</v>
      </c>
      <c r="B527" s="89" t="s">
        <v>2525</v>
      </c>
      <c r="C527" s="53" t="s">
        <v>538</v>
      </c>
      <c r="D527" s="50" t="s">
        <v>974</v>
      </c>
      <c r="E527" s="47" t="str">
        <f>VLOOKUP('2012 Accountability Database'!A522,Dems1112!$A$2:$G$1082,5)</f>
        <v>K-4</v>
      </c>
      <c r="F527" s="65" t="s">
        <v>2487</v>
      </c>
      <c r="G527" s="62"/>
      <c r="H527" s="13" t="str">
        <f>IF(V528&gt;94,"Met",IF(X528="--","n/a",IF(X528&gt;=0,"Met","Did Not Meet")))</f>
        <v>Did Not Meet</v>
      </c>
      <c r="I527" s="13" t="str">
        <f>IF(V529&gt;94,"Met",IF(X529="--","n/a",IF(X529&gt;=0,"Met","Did Not Meet")))</f>
        <v>Did Not Meet</v>
      </c>
      <c r="J527" s="13"/>
      <c r="K527" s="13" t="str">
        <f>IF(Z528&gt;94,"Met",IF(AB528="--","n/a",IF(AB528&gt;=0,"Met","Did Not Meet")))</f>
        <v>Did Not Meet</v>
      </c>
      <c r="L527" s="13" t="str">
        <f>IF(Z529&gt;94,"Met",IF(AB529="--","n/a",IF(AB529&gt;=0,"Met","Did Not Meet")))</f>
        <v>Did Not Meet</v>
      </c>
      <c r="M527" s="1" t="s">
        <v>9</v>
      </c>
      <c r="N527" s="14"/>
      <c r="O527" s="35" t="s">
        <v>2506</v>
      </c>
      <c r="P527" s="83" t="str">
        <f t="shared" ref="P527" si="656">IF(P522="No"," ", IF(P524="No"," ",IF(P523="No", " ",IF(P525="No"," ","X"))))</f>
        <v xml:space="preserve"> </v>
      </c>
      <c r="Q527" s="108"/>
      <c r="R527" s="5" t="s">
        <v>6</v>
      </c>
      <c r="S527" s="1" t="s">
        <v>2</v>
      </c>
      <c r="T527" s="1" t="s">
        <v>7</v>
      </c>
      <c r="U527" s="5">
        <v>43</v>
      </c>
      <c r="V527" s="1">
        <v>86.05</v>
      </c>
      <c r="W527" s="1">
        <v>88.54</v>
      </c>
      <c r="X527" s="6">
        <f t="shared" si="640"/>
        <v>-2.4900000000000091</v>
      </c>
      <c r="Y527" s="14">
        <v>23</v>
      </c>
      <c r="Z527" s="1">
        <v>21.74</v>
      </c>
      <c r="AA527" s="1">
        <v>62.07</v>
      </c>
      <c r="AB527" s="72">
        <f t="shared" si="620"/>
        <v>-40.33</v>
      </c>
      <c r="AC527" s="53"/>
    </row>
    <row r="528" spans="1:29" ht="15.75" x14ac:dyDescent="0.25">
      <c r="A528" s="53">
        <v>503011</v>
      </c>
      <c r="B528" s="89" t="s">
        <v>2525</v>
      </c>
      <c r="C528" s="53" t="s">
        <v>538</v>
      </c>
      <c r="D528" s="50" t="s">
        <v>975</v>
      </c>
      <c r="E528" s="48" t="str">
        <f>VLOOKUP('2012 Accountability Database'!A522,Dems1112!$A$2:$G$1082,6)</f>
        <v>1 (Northwest AR)</v>
      </c>
      <c r="F528" s="66"/>
      <c r="G528" s="63" t="s">
        <v>2488</v>
      </c>
      <c r="H528" s="61" t="str">
        <f t="shared" ref="H528:I528" si="657">IF(H526="Met","Yes",IF(H527="Met","Yes","No"))</f>
        <v>No</v>
      </c>
      <c r="I528" s="61" t="str">
        <f t="shared" si="657"/>
        <v>No</v>
      </c>
      <c r="J528" s="55"/>
      <c r="K528" s="61" t="str">
        <f t="shared" ref="K528:L528" si="658">IF(K526="Met","Yes",IF(K527="Met","Yes","No"))</f>
        <v>No</v>
      </c>
      <c r="L528" s="61" t="str">
        <f t="shared" si="658"/>
        <v>No</v>
      </c>
      <c r="M528" s="1" t="s">
        <v>9</v>
      </c>
      <c r="N528" s="14"/>
      <c r="O528" s="35" t="s">
        <v>2505</v>
      </c>
      <c r="P528" s="83" t="str">
        <f t="shared" ref="P528" si="659">IF(P527="X"," ",IF(P529="X"," ","X"))</f>
        <v xml:space="preserve"> </v>
      </c>
      <c r="Q528" s="94" t="s">
        <v>2759</v>
      </c>
      <c r="R528" s="5" t="s">
        <v>6</v>
      </c>
      <c r="S528" s="1" t="s">
        <v>5</v>
      </c>
      <c r="T528" s="1" t="s">
        <v>3</v>
      </c>
      <c r="U528" s="5">
        <v>198</v>
      </c>
      <c r="V528" s="1">
        <v>90.4</v>
      </c>
      <c r="W528" s="1">
        <v>92.47</v>
      </c>
      <c r="X528" s="6">
        <f t="shared" si="640"/>
        <v>-2.0699999999999932</v>
      </c>
      <c r="Y528" s="14">
        <v>96</v>
      </c>
      <c r="Z528" s="1">
        <v>44.79</v>
      </c>
      <c r="AA528" s="1">
        <v>60.04</v>
      </c>
      <c r="AB528" s="72">
        <f t="shared" si="620"/>
        <v>-15.25</v>
      </c>
      <c r="AC528" s="53"/>
    </row>
    <row r="529" spans="1:29" x14ac:dyDescent="0.25">
      <c r="A529" s="54">
        <v>503011</v>
      </c>
      <c r="B529" s="90" t="s">
        <v>2525</v>
      </c>
      <c r="C529" s="54" t="s">
        <v>538</v>
      </c>
      <c r="D529" s="4"/>
      <c r="E529" s="4"/>
      <c r="F529" s="67"/>
      <c r="G529" s="64"/>
      <c r="H529" s="43"/>
      <c r="I529" s="43"/>
      <c r="J529" s="43"/>
      <c r="K529" s="43"/>
      <c r="L529" s="43"/>
      <c r="M529" s="4" t="s">
        <v>9</v>
      </c>
      <c r="N529" s="15"/>
      <c r="O529" s="38" t="s">
        <v>2482</v>
      </c>
      <c r="P529" s="84" t="str">
        <f>IF(E523="Achieving School"," ","X")</f>
        <v>X</v>
      </c>
      <c r="Q529" s="91"/>
      <c r="R529" s="4" t="s">
        <v>6</v>
      </c>
      <c r="S529" s="4" t="s">
        <v>5</v>
      </c>
      <c r="T529" s="4" t="s">
        <v>7</v>
      </c>
      <c r="U529" s="4">
        <v>139</v>
      </c>
      <c r="V529" s="4">
        <v>86.33</v>
      </c>
      <c r="W529" s="4">
        <v>88.54</v>
      </c>
      <c r="X529" s="7">
        <f t="shared" si="640"/>
        <v>-2.210000000000008</v>
      </c>
      <c r="Y529" s="15">
        <v>70</v>
      </c>
      <c r="Z529" s="4">
        <v>47.14</v>
      </c>
      <c r="AA529" s="4">
        <v>62.07</v>
      </c>
      <c r="AB529" s="73">
        <f t="shared" si="620"/>
        <v>-14.93</v>
      </c>
      <c r="AC529" s="54"/>
    </row>
    <row r="530" spans="1:29" x14ac:dyDescent="0.25">
      <c r="A530" s="1">
        <v>503012</v>
      </c>
      <c r="B530" s="87" t="s">
        <v>2525</v>
      </c>
      <c r="C530" s="55" t="s">
        <v>539</v>
      </c>
      <c r="E530" s="42"/>
      <c r="F530" s="65" t="s">
        <v>2483</v>
      </c>
      <c r="G530" s="62"/>
      <c r="H530" s="37" t="str">
        <f>IF(V530&gt;94,"Met",IF(X530="--","n/a",IF(X530&gt;=0,"Met","Did Not Meet")))</f>
        <v>Met</v>
      </c>
      <c r="I530" s="37" t="str">
        <f>IF(V531&gt;94,"Met",IF(X531="--","n/a",IF(X531&gt;=0,"Met","Did Not Meet")))</f>
        <v>Met</v>
      </c>
      <c r="K530" s="13" t="str">
        <f>IF(Z530&gt;94,"Met",IF(AB530="--","n/a",IF(AB530&gt;=0,"Met","Did Not Meet")))</f>
        <v>Met</v>
      </c>
      <c r="L530" s="13" t="str">
        <f>IF(Z531&gt;94,"Met",IF(AB531="--","n/a",IF(AB531&gt;=0,"Met","Did Not Meet")))</f>
        <v>Met</v>
      </c>
      <c r="M530" s="1" t="s">
        <v>4</v>
      </c>
      <c r="N530" s="14" t="s">
        <v>2502</v>
      </c>
      <c r="O530" s="5"/>
      <c r="P530" s="44" t="str">
        <f t="shared" ref="P530" si="660">IF(H532="Yes",IF(I532="Yes","Yes","No"),"No")</f>
        <v>Yes</v>
      </c>
      <c r="Q530" s="93"/>
      <c r="R530" s="5" t="s">
        <v>1</v>
      </c>
      <c r="S530" s="1" t="s">
        <v>2</v>
      </c>
      <c r="T530" s="1" t="s">
        <v>3</v>
      </c>
      <c r="U530" s="5">
        <v>136</v>
      </c>
      <c r="V530" s="1">
        <v>94.85</v>
      </c>
      <c r="W530" s="1">
        <v>93.35</v>
      </c>
      <c r="X530" s="9">
        <f t="shared" si="640"/>
        <v>1.5</v>
      </c>
      <c r="Y530" s="14">
        <v>68</v>
      </c>
      <c r="Z530" s="1">
        <v>94.12</v>
      </c>
      <c r="AA530" s="1">
        <v>87.09</v>
      </c>
      <c r="AB530" s="71">
        <f t="shared" si="620"/>
        <v>7.0300000000000011</v>
      </c>
      <c r="AC530" s="36"/>
    </row>
    <row r="531" spans="1:29" ht="15.75" x14ac:dyDescent="0.25">
      <c r="A531" s="53">
        <v>503012</v>
      </c>
      <c r="B531" s="89" t="s">
        <v>2525</v>
      </c>
      <c r="C531" s="53" t="s">
        <v>539</v>
      </c>
      <c r="D531" s="49" t="s">
        <v>2498</v>
      </c>
      <c r="E531" s="34" t="str">
        <f>M530</f>
        <v>Achieving School</v>
      </c>
      <c r="F531" s="65" t="s">
        <v>2484</v>
      </c>
      <c r="G531" s="62"/>
      <c r="H531" s="13" t="str">
        <f>IF(V532&gt;94,"Met",IF(X532="--","n/a",IF(X532&gt;=0,"Met","Did Not Meet")))</f>
        <v>Met</v>
      </c>
      <c r="I531" s="13" t="str">
        <f>IF(V533&gt;94,"Met",IF(X533="--","n/a",IF(X533&gt;=0,"Met","Did Not Meet")))</f>
        <v>Did Not Meet</v>
      </c>
      <c r="K531" s="13" t="str">
        <f>IF(Z532&gt;94,"Met",IF(AB532="--","n/a",IF(AB532&gt;=0,"Met","Did Not Meet")))</f>
        <v>Met</v>
      </c>
      <c r="L531" s="13" t="str">
        <f>IF(Z533&gt;94,"Met",IF(AB533="--","n/a",IF(AB533&gt;=0,"Met","Did Not Meet")))</f>
        <v>Met</v>
      </c>
      <c r="M531" s="1" t="s">
        <v>4</v>
      </c>
      <c r="N531" s="14" t="s">
        <v>2501</v>
      </c>
      <c r="O531" s="5"/>
      <c r="P531" s="44" t="str">
        <f t="shared" ref="P531" si="661">IF(K532="Yes",IF(L532="Yes","Yes","No"),"No")</f>
        <v>Yes</v>
      </c>
      <c r="Q531" s="94" t="s">
        <v>2759</v>
      </c>
      <c r="R531" s="5" t="s">
        <v>1</v>
      </c>
      <c r="S531" s="1" t="s">
        <v>2</v>
      </c>
      <c r="T531" s="1" t="s">
        <v>7</v>
      </c>
      <c r="U531" s="5">
        <v>69</v>
      </c>
      <c r="V531" s="1">
        <v>91.3</v>
      </c>
      <c r="W531" s="1">
        <v>90.09</v>
      </c>
      <c r="X531" s="9">
        <f t="shared" si="640"/>
        <v>1.2099999999999937</v>
      </c>
      <c r="Y531" s="14">
        <v>33</v>
      </c>
      <c r="Z531" s="1">
        <v>90.91</v>
      </c>
      <c r="AA531" s="1">
        <v>84.35</v>
      </c>
      <c r="AB531" s="71">
        <f t="shared" ref="AB531:AB546" si="662">Z531-AA531</f>
        <v>6.5600000000000023</v>
      </c>
      <c r="AC531" s="53"/>
    </row>
    <row r="532" spans="1:29" ht="15" customHeight="1" x14ac:dyDescent="0.25">
      <c r="A532" s="53">
        <v>503012</v>
      </c>
      <c r="B532" s="89" t="s">
        <v>2525</v>
      </c>
      <c r="C532" s="53" t="s">
        <v>539</v>
      </c>
      <c r="D532" s="49" t="s">
        <v>2499</v>
      </c>
      <c r="E532" s="35" t="str">
        <f>VLOOKUP('2012 Accountability Database'!$A530,'2011 AYP'!A$2:B$1072,2)</f>
        <v xml:space="preserve"> MS (Met Standards)</v>
      </c>
      <c r="F532" s="66"/>
      <c r="G532" s="63" t="s">
        <v>2485</v>
      </c>
      <c r="H532" s="60" t="str">
        <f t="shared" ref="H532:I532" si="663">IF(H530="Met","Yes",IF(H531="Met","Yes","No"))</f>
        <v>Yes</v>
      </c>
      <c r="I532" s="60" t="str">
        <f t="shared" si="663"/>
        <v>Yes</v>
      </c>
      <c r="J532" s="42"/>
      <c r="K532" s="60" t="str">
        <f t="shared" ref="K532:L532" si="664">IF(K530="Met","Yes",IF(K531="Met","Yes","No"))</f>
        <v>Yes</v>
      </c>
      <c r="L532" s="60" t="str">
        <f t="shared" si="664"/>
        <v>Yes</v>
      </c>
      <c r="M532" s="1" t="s">
        <v>4</v>
      </c>
      <c r="N532" s="14" t="s">
        <v>2503</v>
      </c>
      <c r="O532" s="5"/>
      <c r="P532" s="44" t="str">
        <f t="shared" ref="P532" si="665">IF(H536="Yes",IF(I536="Yes","Yes","No"),"No")</f>
        <v>Yes</v>
      </c>
      <c r="Q532" s="108" t="s">
        <v>2758</v>
      </c>
      <c r="R532" s="5" t="s">
        <v>1</v>
      </c>
      <c r="S532" s="1" t="s">
        <v>5</v>
      </c>
      <c r="T532" s="1" t="s">
        <v>3</v>
      </c>
      <c r="U532" s="5">
        <v>414</v>
      </c>
      <c r="V532" s="1">
        <v>93.48</v>
      </c>
      <c r="W532" s="1">
        <v>93.35</v>
      </c>
      <c r="X532" s="9">
        <f t="shared" si="640"/>
        <v>0.13000000000000966</v>
      </c>
      <c r="Y532" s="14">
        <v>209</v>
      </c>
      <c r="Z532" s="1">
        <v>91.39</v>
      </c>
      <c r="AA532" s="1">
        <v>87.09</v>
      </c>
      <c r="AB532" s="71">
        <f t="shared" si="662"/>
        <v>4.2999999999999972</v>
      </c>
      <c r="AC532" s="53"/>
    </row>
    <row r="533" spans="1:29" x14ac:dyDescent="0.25">
      <c r="A533" s="53">
        <v>503012</v>
      </c>
      <c r="B533" s="89" t="s">
        <v>2525</v>
      </c>
      <c r="C533" s="53" t="s">
        <v>539</v>
      </c>
      <c r="D533" s="49" t="s">
        <v>2507</v>
      </c>
      <c r="E533" s="47">
        <f>VLOOKUP('2012 Accountability Database'!A530,Dems1112!$A$2:$G$1082,3)</f>
        <v>7.0000000000000007E-2</v>
      </c>
      <c r="F533" s="66"/>
      <c r="G533" s="52"/>
      <c r="M533" s="5" t="s">
        <v>4</v>
      </c>
      <c r="N533" s="14" t="s">
        <v>2504</v>
      </c>
      <c r="O533" s="5"/>
      <c r="P533" s="44" t="str">
        <f t="shared" ref="P533" si="666">IF(K536="Yes",IF(L536="Yes","Yes","No"),"No")</f>
        <v>No</v>
      </c>
      <c r="Q533" s="108"/>
      <c r="R533" s="5" t="s">
        <v>1</v>
      </c>
      <c r="S533" s="5" t="s">
        <v>5</v>
      </c>
      <c r="T533" s="5" t="s">
        <v>7</v>
      </c>
      <c r="U533" s="5">
        <v>212</v>
      </c>
      <c r="V533" s="5">
        <v>89.62</v>
      </c>
      <c r="W533" s="5">
        <v>90.09</v>
      </c>
      <c r="X533" s="8">
        <f t="shared" si="640"/>
        <v>-0.46999999999999886</v>
      </c>
      <c r="Y533" s="14">
        <v>109</v>
      </c>
      <c r="Z533" s="5">
        <v>88.07</v>
      </c>
      <c r="AA533" s="5">
        <v>84.35</v>
      </c>
      <c r="AB533" s="71">
        <f t="shared" si="662"/>
        <v>3.7199999999999989</v>
      </c>
      <c r="AC533" s="53"/>
    </row>
    <row r="534" spans="1:29" x14ac:dyDescent="0.25">
      <c r="A534" s="53">
        <v>503012</v>
      </c>
      <c r="B534" s="89" t="s">
        <v>2525</v>
      </c>
      <c r="C534" s="53" t="s">
        <v>539</v>
      </c>
      <c r="D534" s="50" t="s">
        <v>2508</v>
      </c>
      <c r="E534" s="47">
        <f>VLOOKUP('2012 Accountability Database'!A530,Dems1112!$A$2:$G$1082,4)</f>
        <v>0.46</v>
      </c>
      <c r="F534" s="65" t="s">
        <v>2486</v>
      </c>
      <c r="G534" s="62"/>
      <c r="H534" s="13" t="str">
        <f>IF(V534&gt;94,"Met",IF(X534="--","n/a",IF(X534&gt;=0,"Met","Did Not Meet")))</f>
        <v>Met</v>
      </c>
      <c r="I534" s="13" t="str">
        <f>IF(V535&gt;94,"Met",IF(X535="--","n/a",IF(X535&gt;=0,"Met","Did Not Meet")))</f>
        <v>Met</v>
      </c>
      <c r="J534" s="13"/>
      <c r="K534" s="13" t="str">
        <f>IF(Z534&gt;94,"Met",IF(AB534="--","n/a",IF(AB534&gt;=0,"Met","Did Not Meet")))</f>
        <v>Did Not Meet</v>
      </c>
      <c r="L534" s="13" t="str">
        <f>IF(Z535&gt;94,"Met",IF(AB535="--","n/a",IF(AB535&gt;=0,"Met","Did Not Meet")))</f>
        <v>Did Not Meet</v>
      </c>
      <c r="M534" s="5" t="s">
        <v>4</v>
      </c>
      <c r="N534" s="68" t="s">
        <v>2497</v>
      </c>
      <c r="O534" s="35"/>
      <c r="P534" s="44"/>
      <c r="Q534" s="108"/>
      <c r="R534" s="5" t="s">
        <v>6</v>
      </c>
      <c r="S534" s="5" t="s">
        <v>2</v>
      </c>
      <c r="T534" s="5" t="s">
        <v>3</v>
      </c>
      <c r="U534" s="5">
        <v>136</v>
      </c>
      <c r="V534" s="5">
        <v>95.59</v>
      </c>
      <c r="W534" s="5">
        <v>94.02</v>
      </c>
      <c r="X534" s="11">
        <f t="shared" si="640"/>
        <v>1.5700000000000074</v>
      </c>
      <c r="Y534" s="14">
        <v>68</v>
      </c>
      <c r="Z534" s="5">
        <v>79.41</v>
      </c>
      <c r="AA534" s="5">
        <v>84.51</v>
      </c>
      <c r="AB534" s="72">
        <f t="shared" si="662"/>
        <v>-5.1000000000000085</v>
      </c>
      <c r="AC534" s="53"/>
    </row>
    <row r="535" spans="1:29" x14ac:dyDescent="0.25">
      <c r="A535" s="53">
        <v>503012</v>
      </c>
      <c r="B535" s="89" t="s">
        <v>2525</v>
      </c>
      <c r="C535" s="53" t="s">
        <v>539</v>
      </c>
      <c r="D535" s="50" t="s">
        <v>974</v>
      </c>
      <c r="E535" s="47" t="str">
        <f>VLOOKUP('2012 Accountability Database'!A530,Dems1112!$A$2:$G$1082,5)</f>
        <v>K-4</v>
      </c>
      <c r="F535" s="65" t="s">
        <v>2487</v>
      </c>
      <c r="G535" s="62"/>
      <c r="H535" s="13" t="str">
        <f>IF(V536&gt;94,"Met",IF(X536="--","n/a",IF(X536&gt;=0,"Met","Did Not Meet")))</f>
        <v>Met</v>
      </c>
      <c r="I535" s="13" t="str">
        <f>IF(V537&gt;94,"Met",IF(X537="--","n/a",IF(X537&gt;=0,"Met","Did Not Meet")))</f>
        <v>Met</v>
      </c>
      <c r="J535" s="13"/>
      <c r="K535" s="13" t="str">
        <f>IF(Z536&gt;94,"Met",IF(AB536="--","n/a",IF(AB536&gt;=0,"Met","Did Not Meet")))</f>
        <v>Did Not Meet</v>
      </c>
      <c r="L535" s="13" t="str">
        <f>IF(Z537&gt;94,"Met",IF(AB537="--","n/a",IF(AB537&gt;=0,"Met","Did Not Meet")))</f>
        <v>Did Not Meet</v>
      </c>
      <c r="M535" s="1" t="s">
        <v>4</v>
      </c>
      <c r="N535" s="14"/>
      <c r="O535" s="35" t="s">
        <v>2506</v>
      </c>
      <c r="P535" s="83" t="str">
        <f t="shared" ref="P535" si="667">IF(P530="No"," ", IF(P532="No"," ",IF(P531="No", " ",IF(P533="No"," ","X"))))</f>
        <v xml:space="preserve"> </v>
      </c>
      <c r="Q535" s="108"/>
      <c r="R535" s="5" t="s">
        <v>6</v>
      </c>
      <c r="S535" s="1" t="s">
        <v>2</v>
      </c>
      <c r="T535" s="1" t="s">
        <v>7</v>
      </c>
      <c r="U535" s="5">
        <v>69</v>
      </c>
      <c r="V535" s="1">
        <v>92.75</v>
      </c>
      <c r="W535" s="1">
        <v>88.85</v>
      </c>
      <c r="X535" s="9">
        <f t="shared" si="640"/>
        <v>3.9000000000000057</v>
      </c>
      <c r="Y535" s="14">
        <v>33</v>
      </c>
      <c r="Z535" s="1">
        <v>69.7</v>
      </c>
      <c r="AA535" s="1">
        <v>77.64</v>
      </c>
      <c r="AB535" s="72">
        <f t="shared" si="662"/>
        <v>-7.9399999999999977</v>
      </c>
      <c r="AC535" s="53"/>
    </row>
    <row r="536" spans="1:29" ht="15.75" x14ac:dyDescent="0.25">
      <c r="A536" s="53">
        <v>503012</v>
      </c>
      <c r="B536" s="89" t="s">
        <v>2525</v>
      </c>
      <c r="C536" s="53" t="s">
        <v>539</v>
      </c>
      <c r="D536" s="50" t="s">
        <v>975</v>
      </c>
      <c r="E536" s="48" t="str">
        <f>VLOOKUP('2012 Accountability Database'!A530,Dems1112!$A$2:$G$1082,6)</f>
        <v>1 (Northwest AR)</v>
      </c>
      <c r="F536" s="66"/>
      <c r="G536" s="63" t="s">
        <v>2488</v>
      </c>
      <c r="H536" s="61" t="str">
        <f t="shared" ref="H536:I536" si="668">IF(H534="Met","Yes",IF(H535="Met","Yes","No"))</f>
        <v>Yes</v>
      </c>
      <c r="I536" s="61" t="str">
        <f t="shared" si="668"/>
        <v>Yes</v>
      </c>
      <c r="J536" s="55"/>
      <c r="K536" s="61" t="str">
        <f t="shared" ref="K536:L536" si="669">IF(K534="Met","Yes",IF(K535="Met","Yes","No"))</f>
        <v>No</v>
      </c>
      <c r="L536" s="61" t="str">
        <f t="shared" si="669"/>
        <v>No</v>
      </c>
      <c r="M536" s="1" t="s">
        <v>4</v>
      </c>
      <c r="N536" s="14"/>
      <c r="O536" s="35" t="s">
        <v>2505</v>
      </c>
      <c r="P536" s="83" t="str">
        <f t="shared" ref="P536" si="670">IF(P535="X"," ",IF(P537="X"," ","X"))</f>
        <v>X</v>
      </c>
      <c r="Q536" s="94" t="s">
        <v>2759</v>
      </c>
      <c r="R536" s="5" t="s">
        <v>6</v>
      </c>
      <c r="S536" s="1" t="s">
        <v>5</v>
      </c>
      <c r="T536" s="1" t="s">
        <v>3</v>
      </c>
      <c r="U536" s="5">
        <v>414</v>
      </c>
      <c r="V536" s="1">
        <v>94.93</v>
      </c>
      <c r="W536" s="1">
        <v>94.02</v>
      </c>
      <c r="X536" s="9">
        <f t="shared" si="640"/>
        <v>0.9100000000000108</v>
      </c>
      <c r="Y536" s="14">
        <v>209</v>
      </c>
      <c r="Z536" s="1">
        <v>82.3</v>
      </c>
      <c r="AA536" s="1">
        <v>84.51</v>
      </c>
      <c r="AB536" s="72">
        <f t="shared" si="662"/>
        <v>-2.210000000000008</v>
      </c>
      <c r="AC536" s="53"/>
    </row>
    <row r="537" spans="1:29" x14ac:dyDescent="0.25">
      <c r="A537" s="54">
        <v>503012</v>
      </c>
      <c r="B537" s="90" t="s">
        <v>2525</v>
      </c>
      <c r="C537" s="54" t="s">
        <v>539</v>
      </c>
      <c r="D537" s="4"/>
      <c r="E537" s="4"/>
      <c r="F537" s="67"/>
      <c r="G537" s="64"/>
      <c r="H537" s="43"/>
      <c r="I537" s="43"/>
      <c r="J537" s="43"/>
      <c r="K537" s="43"/>
      <c r="L537" s="43"/>
      <c r="M537" s="4" t="s">
        <v>4</v>
      </c>
      <c r="N537" s="15"/>
      <c r="O537" s="38" t="s">
        <v>2482</v>
      </c>
      <c r="P537" s="84" t="str">
        <f>IF(E531="Achieving School"," ","X")</f>
        <v xml:space="preserve"> </v>
      </c>
      <c r="Q537" s="91"/>
      <c r="R537" s="4" t="s">
        <v>6</v>
      </c>
      <c r="S537" s="4" t="s">
        <v>5</v>
      </c>
      <c r="T537" s="4" t="s">
        <v>7</v>
      </c>
      <c r="U537" s="4">
        <v>212</v>
      </c>
      <c r="V537" s="4">
        <v>91.51</v>
      </c>
      <c r="W537" s="4">
        <v>88.85</v>
      </c>
      <c r="X537" s="10">
        <f t="shared" si="640"/>
        <v>2.6600000000000108</v>
      </c>
      <c r="Y537" s="15">
        <v>109</v>
      </c>
      <c r="Z537" s="4">
        <v>75.23</v>
      </c>
      <c r="AA537" s="4">
        <v>77.64</v>
      </c>
      <c r="AB537" s="73">
        <f t="shared" si="662"/>
        <v>-2.4099999999999966</v>
      </c>
      <c r="AC537" s="54"/>
    </row>
    <row r="538" spans="1:29" x14ac:dyDescent="0.25">
      <c r="A538" s="1">
        <v>503013</v>
      </c>
      <c r="B538" s="87" t="s">
        <v>2525</v>
      </c>
      <c r="C538" s="55" t="s">
        <v>540</v>
      </c>
      <c r="E538" s="42"/>
      <c r="F538" s="65" t="s">
        <v>2483</v>
      </c>
      <c r="G538" s="62"/>
      <c r="H538" s="37" t="str">
        <f>IF(V538&gt;94,"Met",IF(X538="--","n/a",IF(X538&gt;=0,"Met","Did Not Meet")))</f>
        <v>Did Not Meet</v>
      </c>
      <c r="I538" s="37" t="str">
        <f>IF(V539&gt;94,"Met",IF(X539="--","n/a",IF(X539&gt;=0,"Met","Did Not Meet")))</f>
        <v>Met</v>
      </c>
      <c r="K538" s="13" t="str">
        <f>IF(Z538&gt;94,"Met",IF(AB538="--","n/a",IF(AB538&gt;=0,"Met","Did Not Meet")))</f>
        <v>Met</v>
      </c>
      <c r="L538" s="13" t="str">
        <f>IF(Z539&gt;94,"Met",IF(AB539="--","n/a",IF(AB539&gt;=0,"Met","Did Not Meet")))</f>
        <v>Met</v>
      </c>
      <c r="M538" s="1" t="s">
        <v>9</v>
      </c>
      <c r="N538" s="14" t="s">
        <v>2502</v>
      </c>
      <c r="O538" s="5"/>
      <c r="P538" s="44" t="str">
        <f t="shared" ref="P538" si="671">IF(H540="Yes",IF(I540="Yes","Yes","No"),"No")</f>
        <v>No</v>
      </c>
      <c r="Q538" s="93"/>
      <c r="R538" s="5" t="s">
        <v>1</v>
      </c>
      <c r="S538" s="1" t="s">
        <v>2</v>
      </c>
      <c r="T538" s="1" t="s">
        <v>3</v>
      </c>
      <c r="U538" s="5">
        <v>134</v>
      </c>
      <c r="V538" s="1">
        <v>93.28</v>
      </c>
      <c r="W538" s="1">
        <v>93.7</v>
      </c>
      <c r="X538" s="6">
        <f t="shared" si="640"/>
        <v>-0.42000000000000171</v>
      </c>
      <c r="Y538" s="14">
        <v>72</v>
      </c>
      <c r="Z538" s="1">
        <v>88.89</v>
      </c>
      <c r="AA538" s="1">
        <v>83.89</v>
      </c>
      <c r="AB538" s="71">
        <f t="shared" si="662"/>
        <v>5</v>
      </c>
      <c r="AC538" s="36"/>
    </row>
    <row r="539" spans="1:29" ht="15.75" x14ac:dyDescent="0.25">
      <c r="A539" s="53">
        <v>503013</v>
      </c>
      <c r="B539" s="89" t="s">
        <v>2525</v>
      </c>
      <c r="C539" s="53" t="s">
        <v>540</v>
      </c>
      <c r="D539" s="49" t="s">
        <v>2498</v>
      </c>
      <c r="E539" s="34" t="str">
        <f>M538</f>
        <v>Needs Improvement School</v>
      </c>
      <c r="F539" s="65" t="s">
        <v>2484</v>
      </c>
      <c r="G539" s="62"/>
      <c r="H539" s="13" t="str">
        <f>IF(V540&gt;94,"Met",IF(X540="--","n/a",IF(X540&gt;=0,"Met","Did Not Meet")))</f>
        <v>Did Not Meet</v>
      </c>
      <c r="I539" s="13" t="str">
        <f>IF(V541&gt;94,"Met",IF(X541="--","n/a",IF(X541&gt;=0,"Met","Did Not Meet")))</f>
        <v>Did Not Meet</v>
      </c>
      <c r="K539" s="13" t="str">
        <f>IF(Z540&gt;94,"Met",IF(AB540="--","n/a",IF(AB540&gt;=0,"Met","Did Not Meet")))</f>
        <v>Met</v>
      </c>
      <c r="L539" s="13" t="str">
        <f>IF(Z541&gt;94,"Met",IF(AB541="--","n/a",IF(AB541&gt;=0,"Met","Did Not Meet")))</f>
        <v>Met</v>
      </c>
      <c r="M539" s="1" t="s">
        <v>9</v>
      </c>
      <c r="N539" s="14" t="s">
        <v>2501</v>
      </c>
      <c r="O539" s="5"/>
      <c r="P539" s="44" t="str">
        <f t="shared" ref="P539" si="672">IF(K540="Yes",IF(L540="Yes","Yes","No"),"No")</f>
        <v>Yes</v>
      </c>
      <c r="Q539" s="94" t="s">
        <v>2759</v>
      </c>
      <c r="R539" s="5" t="s">
        <v>1</v>
      </c>
      <c r="S539" s="1" t="s">
        <v>2</v>
      </c>
      <c r="T539" s="1" t="s">
        <v>7</v>
      </c>
      <c r="U539" s="5">
        <v>75</v>
      </c>
      <c r="V539" s="1">
        <v>90.67</v>
      </c>
      <c r="W539" s="1">
        <v>89.34</v>
      </c>
      <c r="X539" s="9">
        <f t="shared" si="640"/>
        <v>1.3299999999999983</v>
      </c>
      <c r="Y539" s="14">
        <v>42</v>
      </c>
      <c r="Z539" s="1">
        <v>90.48</v>
      </c>
      <c r="AA539" s="1">
        <v>80.180000000000007</v>
      </c>
      <c r="AB539" s="71">
        <f t="shared" si="662"/>
        <v>10.299999999999997</v>
      </c>
      <c r="AC539" s="53"/>
    </row>
    <row r="540" spans="1:29" ht="15" customHeight="1" x14ac:dyDescent="0.25">
      <c r="A540" s="53">
        <v>503013</v>
      </c>
      <c r="B540" s="89" t="s">
        <v>2525</v>
      </c>
      <c r="C540" s="53" t="s">
        <v>540</v>
      </c>
      <c r="D540" s="49" t="s">
        <v>2499</v>
      </c>
      <c r="E540" s="35" t="str">
        <f>VLOOKUP('2012 Accountability Database'!$A538,'2011 AYP'!A$2:B$1072,2)</f>
        <v xml:space="preserve"> MS (Met Standards)</v>
      </c>
      <c r="F540" s="66"/>
      <c r="G540" s="63" t="s">
        <v>2485</v>
      </c>
      <c r="H540" s="60" t="str">
        <f t="shared" ref="H540:I540" si="673">IF(H538="Met","Yes",IF(H539="Met","Yes","No"))</f>
        <v>No</v>
      </c>
      <c r="I540" s="60" t="str">
        <f t="shared" si="673"/>
        <v>Yes</v>
      </c>
      <c r="J540" s="42"/>
      <c r="K540" s="60" t="str">
        <f t="shared" ref="K540:L540" si="674">IF(K538="Met","Yes",IF(K539="Met","Yes","No"))</f>
        <v>Yes</v>
      </c>
      <c r="L540" s="60" t="str">
        <f t="shared" si="674"/>
        <v>Yes</v>
      </c>
      <c r="M540" s="1" t="s">
        <v>9</v>
      </c>
      <c r="N540" s="14" t="s">
        <v>2503</v>
      </c>
      <c r="O540" s="5"/>
      <c r="P540" s="44" t="str">
        <f t="shared" ref="P540" si="675">IF(H544="Yes",IF(I544="Yes","Yes","No"),"No")</f>
        <v>No</v>
      </c>
      <c r="Q540" s="108" t="s">
        <v>2758</v>
      </c>
      <c r="R540" s="5" t="s">
        <v>1</v>
      </c>
      <c r="S540" s="1" t="s">
        <v>5</v>
      </c>
      <c r="T540" s="1" t="s">
        <v>3</v>
      </c>
      <c r="U540" s="5">
        <v>448</v>
      </c>
      <c r="V540" s="1">
        <v>91.29</v>
      </c>
      <c r="W540" s="1">
        <v>93.7</v>
      </c>
      <c r="X540" s="6">
        <f t="shared" si="640"/>
        <v>-2.4099999999999966</v>
      </c>
      <c r="Y540" s="14">
        <v>219</v>
      </c>
      <c r="Z540" s="1">
        <v>86.3</v>
      </c>
      <c r="AA540" s="1">
        <v>83.89</v>
      </c>
      <c r="AB540" s="71">
        <f t="shared" si="662"/>
        <v>2.4099999999999966</v>
      </c>
      <c r="AC540" s="53"/>
    </row>
    <row r="541" spans="1:29" x14ac:dyDescent="0.25">
      <c r="A541" s="53">
        <v>503013</v>
      </c>
      <c r="B541" s="89" t="s">
        <v>2525</v>
      </c>
      <c r="C541" s="53" t="s">
        <v>540</v>
      </c>
      <c r="D541" s="49" t="s">
        <v>2507</v>
      </c>
      <c r="E541" s="47">
        <f>VLOOKUP('2012 Accountability Database'!A538,Dems1112!$A$2:$G$1082,3)</f>
        <v>0.09</v>
      </c>
      <c r="F541" s="66"/>
      <c r="G541" s="52"/>
      <c r="M541" s="5" t="s">
        <v>9</v>
      </c>
      <c r="N541" s="14" t="s">
        <v>2504</v>
      </c>
      <c r="O541" s="5"/>
      <c r="P541" s="44" t="str">
        <f t="shared" ref="P541" si="676">IF(K544="Yes",IF(L544="Yes","Yes","No"),"No")</f>
        <v>No</v>
      </c>
      <c r="Q541" s="108"/>
      <c r="R541" s="5" t="s">
        <v>1</v>
      </c>
      <c r="S541" s="5" t="s">
        <v>5</v>
      </c>
      <c r="T541" s="5" t="s">
        <v>7</v>
      </c>
      <c r="U541" s="5">
        <v>233</v>
      </c>
      <c r="V541" s="5">
        <v>85.41</v>
      </c>
      <c r="W541" s="5">
        <v>89.34</v>
      </c>
      <c r="X541" s="8">
        <f t="shared" si="640"/>
        <v>-3.9300000000000068</v>
      </c>
      <c r="Y541" s="14">
        <v>110</v>
      </c>
      <c r="Z541" s="5">
        <v>84.55</v>
      </c>
      <c r="AA541" s="5">
        <v>80.180000000000007</v>
      </c>
      <c r="AB541" s="71">
        <f t="shared" si="662"/>
        <v>4.3699999999999903</v>
      </c>
      <c r="AC541" s="53"/>
    </row>
    <row r="542" spans="1:29" x14ac:dyDescent="0.25">
      <c r="A542" s="53">
        <v>503013</v>
      </c>
      <c r="B542" s="89" t="s">
        <v>2525</v>
      </c>
      <c r="C542" s="53" t="s">
        <v>540</v>
      </c>
      <c r="D542" s="50" t="s">
        <v>2508</v>
      </c>
      <c r="E542" s="47">
        <f>VLOOKUP('2012 Accountability Database'!A538,Dems1112!$A$2:$G$1082,4)</f>
        <v>0.56999999999999995</v>
      </c>
      <c r="F542" s="65" t="s">
        <v>2486</v>
      </c>
      <c r="G542" s="62"/>
      <c r="H542" s="13" t="str">
        <f>IF(V542&gt;94,"Met",IF(X542="--","n/a",IF(X542&gt;=0,"Met","Did Not Meet")))</f>
        <v>Did Not Meet</v>
      </c>
      <c r="I542" s="13" t="str">
        <f>IF(V543&gt;94,"Met",IF(X543="--","n/a",IF(X543&gt;=0,"Met","Did Not Meet")))</f>
        <v>Did Not Meet</v>
      </c>
      <c r="J542" s="13"/>
      <c r="K542" s="13" t="str">
        <f>IF(Z542&gt;94,"Met",IF(AB542="--","n/a",IF(AB542&gt;=0,"Met","Did Not Meet")))</f>
        <v>Did Not Meet</v>
      </c>
      <c r="L542" s="13" t="str">
        <f>IF(Z543&gt;94,"Met",IF(AB543="--","n/a",IF(AB543&gt;=0,"Met","Did Not Meet")))</f>
        <v>Did Not Meet</v>
      </c>
      <c r="M542" s="5" t="s">
        <v>9</v>
      </c>
      <c r="N542" s="68" t="s">
        <v>2497</v>
      </c>
      <c r="O542" s="35"/>
      <c r="P542" s="44"/>
      <c r="Q542" s="108"/>
      <c r="R542" s="5" t="s">
        <v>6</v>
      </c>
      <c r="S542" s="5" t="s">
        <v>2</v>
      </c>
      <c r="T542" s="5" t="s">
        <v>3</v>
      </c>
      <c r="U542" s="5">
        <v>134</v>
      </c>
      <c r="V542" s="5">
        <v>88.81</v>
      </c>
      <c r="W542" s="5">
        <v>94.27</v>
      </c>
      <c r="X542" s="8">
        <f t="shared" si="640"/>
        <v>-5.4599999999999937</v>
      </c>
      <c r="Y542" s="14">
        <v>72</v>
      </c>
      <c r="Z542" s="5">
        <v>38.89</v>
      </c>
      <c r="AA542" s="5">
        <v>65.31</v>
      </c>
      <c r="AB542" s="72">
        <f t="shared" si="662"/>
        <v>-26.42</v>
      </c>
      <c r="AC542" s="53"/>
    </row>
    <row r="543" spans="1:29" x14ac:dyDescent="0.25">
      <c r="A543" s="53">
        <v>503013</v>
      </c>
      <c r="B543" s="89" t="s">
        <v>2525</v>
      </c>
      <c r="C543" s="53" t="s">
        <v>540</v>
      </c>
      <c r="D543" s="50" t="s">
        <v>974</v>
      </c>
      <c r="E543" s="47" t="str">
        <f>VLOOKUP('2012 Accountability Database'!A538,Dems1112!$A$2:$G$1082,5)</f>
        <v>K-4</v>
      </c>
      <c r="F543" s="65" t="s">
        <v>2487</v>
      </c>
      <c r="G543" s="62"/>
      <c r="H543" s="13" t="str">
        <f>IF(V544&gt;94,"Met",IF(X544="--","n/a",IF(X544&gt;=0,"Met","Did Not Meet")))</f>
        <v>Did Not Meet</v>
      </c>
      <c r="I543" s="13" t="str">
        <f>IF(V545&gt;94,"Met",IF(X545="--","n/a",IF(X545&gt;=0,"Met","Did Not Meet")))</f>
        <v>Did Not Meet</v>
      </c>
      <c r="J543" s="13"/>
      <c r="K543" s="13" t="str">
        <f>IF(Z544&gt;94,"Met",IF(AB544="--","n/a",IF(AB544&gt;=0,"Met","Did Not Meet")))</f>
        <v>Did Not Meet</v>
      </c>
      <c r="L543" s="13" t="str">
        <f>IF(Z545&gt;94,"Met",IF(AB545="--","n/a",IF(AB545&gt;=0,"Met","Did Not Meet")))</f>
        <v>Did Not Meet</v>
      </c>
      <c r="M543" s="1" t="s">
        <v>9</v>
      </c>
      <c r="N543" s="14"/>
      <c r="O543" s="35" t="s">
        <v>2506</v>
      </c>
      <c r="P543" s="83" t="str">
        <f t="shared" ref="P543" si="677">IF(P538="No"," ", IF(P540="No"," ",IF(P539="No", " ",IF(P541="No"," ","X"))))</f>
        <v xml:space="preserve"> </v>
      </c>
      <c r="Q543" s="108"/>
      <c r="R543" s="5" t="s">
        <v>6</v>
      </c>
      <c r="S543" s="1" t="s">
        <v>2</v>
      </c>
      <c r="T543" s="1" t="s">
        <v>7</v>
      </c>
      <c r="U543" s="5">
        <v>75</v>
      </c>
      <c r="V543" s="1">
        <v>82.67</v>
      </c>
      <c r="W543" s="1">
        <v>91.48</v>
      </c>
      <c r="X543" s="6">
        <f t="shared" si="640"/>
        <v>-8.8100000000000023</v>
      </c>
      <c r="Y543" s="14">
        <v>42</v>
      </c>
      <c r="Z543" s="1">
        <v>38.1</v>
      </c>
      <c r="AA543" s="1">
        <v>57.88</v>
      </c>
      <c r="AB543" s="72">
        <f t="shared" si="662"/>
        <v>-19.78</v>
      </c>
      <c r="AC543" s="53"/>
    </row>
    <row r="544" spans="1:29" ht="15.75" x14ac:dyDescent="0.25">
      <c r="A544" s="53">
        <v>503013</v>
      </c>
      <c r="B544" s="89" t="s">
        <v>2525</v>
      </c>
      <c r="C544" s="53" t="s">
        <v>540</v>
      </c>
      <c r="D544" s="50" t="s">
        <v>975</v>
      </c>
      <c r="E544" s="48" t="str">
        <f>VLOOKUP('2012 Accountability Database'!A538,Dems1112!$A$2:$G$1082,6)</f>
        <v>1 (Northwest AR)</v>
      </c>
      <c r="F544" s="66"/>
      <c r="G544" s="63" t="s">
        <v>2488</v>
      </c>
      <c r="H544" s="61" t="str">
        <f t="shared" ref="H544:I544" si="678">IF(H542="Met","Yes",IF(H543="Met","Yes","No"))</f>
        <v>No</v>
      </c>
      <c r="I544" s="61" t="str">
        <f t="shared" si="678"/>
        <v>No</v>
      </c>
      <c r="J544" s="55"/>
      <c r="K544" s="61" t="str">
        <f t="shared" ref="K544:L544" si="679">IF(K542="Met","Yes",IF(K543="Met","Yes","No"))</f>
        <v>No</v>
      </c>
      <c r="L544" s="61" t="str">
        <f t="shared" si="679"/>
        <v>No</v>
      </c>
      <c r="M544" s="1" t="s">
        <v>9</v>
      </c>
      <c r="N544" s="14"/>
      <c r="O544" s="35" t="s">
        <v>2505</v>
      </c>
      <c r="P544" s="83" t="str">
        <f t="shared" ref="P544" si="680">IF(P543="X"," ",IF(P545="X"," ","X"))</f>
        <v xml:space="preserve"> </v>
      </c>
      <c r="Q544" s="94" t="s">
        <v>2759</v>
      </c>
      <c r="R544" s="5" t="s">
        <v>6</v>
      </c>
      <c r="S544" s="1" t="s">
        <v>5</v>
      </c>
      <c r="T544" s="1" t="s">
        <v>3</v>
      </c>
      <c r="U544" s="5">
        <v>448</v>
      </c>
      <c r="V544" s="1">
        <v>92.41</v>
      </c>
      <c r="W544" s="1">
        <v>94.27</v>
      </c>
      <c r="X544" s="6">
        <f t="shared" si="640"/>
        <v>-1.8599999999999994</v>
      </c>
      <c r="Y544" s="14">
        <v>219</v>
      </c>
      <c r="Z544" s="1">
        <v>53.42</v>
      </c>
      <c r="AA544" s="1">
        <v>65.31</v>
      </c>
      <c r="AB544" s="72">
        <f t="shared" si="662"/>
        <v>-11.89</v>
      </c>
      <c r="AC544" s="53"/>
    </row>
    <row r="545" spans="1:29" x14ac:dyDescent="0.25">
      <c r="A545" s="54">
        <v>503013</v>
      </c>
      <c r="B545" s="90" t="s">
        <v>2525</v>
      </c>
      <c r="C545" s="54" t="s">
        <v>540</v>
      </c>
      <c r="D545" s="4"/>
      <c r="E545" s="4"/>
      <c r="F545" s="67"/>
      <c r="G545" s="64"/>
      <c r="H545" s="43"/>
      <c r="I545" s="43"/>
      <c r="J545" s="43"/>
      <c r="K545" s="43"/>
      <c r="L545" s="43"/>
      <c r="M545" s="4" t="s">
        <v>9</v>
      </c>
      <c r="N545" s="15"/>
      <c r="O545" s="38" t="s">
        <v>2482</v>
      </c>
      <c r="P545" s="84" t="str">
        <f>IF(E539="Achieving School"," ","X")</f>
        <v>X</v>
      </c>
      <c r="Q545" s="91"/>
      <c r="R545" s="4" t="s">
        <v>6</v>
      </c>
      <c r="S545" s="4" t="s">
        <v>5</v>
      </c>
      <c r="T545" s="4" t="s">
        <v>7</v>
      </c>
      <c r="U545" s="4">
        <v>233</v>
      </c>
      <c r="V545" s="4">
        <v>87.55</v>
      </c>
      <c r="W545" s="4">
        <v>91.48</v>
      </c>
      <c r="X545" s="7">
        <f t="shared" si="640"/>
        <v>-3.9300000000000068</v>
      </c>
      <c r="Y545" s="15">
        <v>110</v>
      </c>
      <c r="Z545" s="4">
        <v>47.27</v>
      </c>
      <c r="AA545" s="4">
        <v>57.88</v>
      </c>
      <c r="AB545" s="73">
        <f t="shared" si="662"/>
        <v>-10.61</v>
      </c>
      <c r="AC545" s="54"/>
    </row>
    <row r="546" spans="1:29" x14ac:dyDescent="0.25">
      <c r="A546" s="1">
        <v>503014</v>
      </c>
      <c r="B546" s="87" t="s">
        <v>2525</v>
      </c>
      <c r="C546" s="55" t="s">
        <v>541</v>
      </c>
      <c r="E546" s="42"/>
      <c r="F546" s="65" t="s">
        <v>2483</v>
      </c>
      <c r="G546" s="62"/>
      <c r="H546" s="37" t="str">
        <f>IF(V546&gt;94,"Met",IF(X546="--","n/a",IF(X546&gt;=0,"Met","Did Not Meet")))</f>
        <v>Met</v>
      </c>
      <c r="I546" s="37" t="str">
        <f>IF(V547&gt;94,"Met",IF(X547="--","n/a",IF(X547&gt;=0,"Met","Did Not Meet")))</f>
        <v>Met</v>
      </c>
      <c r="K546" s="13" t="str">
        <f>IF(Z546&gt;94,"Met",IF(AB546="--","n/a",IF(AB546&gt;=0,"Met","Did Not Meet")))</f>
        <v>Met</v>
      </c>
      <c r="L546" s="13" t="str">
        <f>IF(Z547&gt;94,"Met",IF(AB547="--","n/a",IF(AB547&gt;=0,"Met","Did Not Meet")))</f>
        <v>Met</v>
      </c>
      <c r="M546" s="5" t="s">
        <v>4</v>
      </c>
      <c r="N546" s="14" t="s">
        <v>2502</v>
      </c>
      <c r="O546" s="5"/>
      <c r="P546" s="44" t="str">
        <f t="shared" ref="P546" si="681">IF(H548="Yes",IF(I548="Yes","Yes","No"),"No")</f>
        <v>Yes</v>
      </c>
      <c r="Q546" s="93"/>
      <c r="R546" s="5" t="s">
        <v>1</v>
      </c>
      <c r="S546" s="5" t="s">
        <v>2</v>
      </c>
      <c r="T546" s="5" t="s">
        <v>3</v>
      </c>
      <c r="U546" s="5">
        <v>40</v>
      </c>
      <c r="V546" s="5">
        <v>97.5</v>
      </c>
      <c r="W546" s="5">
        <v>90.83</v>
      </c>
      <c r="X546" s="11">
        <f t="shared" si="640"/>
        <v>6.6700000000000017</v>
      </c>
      <c r="Y546" s="14">
        <v>19</v>
      </c>
      <c r="Z546" s="5">
        <v>100</v>
      </c>
      <c r="AA546" s="5">
        <v>89.82</v>
      </c>
      <c r="AB546" s="71">
        <f t="shared" si="662"/>
        <v>10.180000000000007</v>
      </c>
      <c r="AC546" s="36"/>
    </row>
    <row r="547" spans="1:29" ht="15.75" x14ac:dyDescent="0.25">
      <c r="A547" s="53">
        <v>503014</v>
      </c>
      <c r="B547" s="89" t="s">
        <v>2525</v>
      </c>
      <c r="C547" s="53" t="s">
        <v>541</v>
      </c>
      <c r="D547" s="49" t="s">
        <v>2498</v>
      </c>
      <c r="E547" s="34" t="str">
        <f>M546</f>
        <v>Achieving School</v>
      </c>
      <c r="F547" s="65" t="s">
        <v>2484</v>
      </c>
      <c r="G547" s="62"/>
      <c r="H547" s="13" t="str">
        <f>IF(V548&gt;94,"Met",IF(X548="--","n/a",IF(X548&gt;=0,"Met","Did Not Meet")))</f>
        <v>Met</v>
      </c>
      <c r="I547" s="13" t="str">
        <f>IF(V549&gt;94,"Met",IF(X549="--","n/a",IF(X549&gt;=0,"Met","Did Not Meet")))</f>
        <v>Met</v>
      </c>
      <c r="K547" s="13" t="str">
        <f>IF(Z548&gt;94,"Met",IF(AB548="--","n/a",IF(AB548&gt;=0,"Met","Did Not Meet")))</f>
        <v>Met</v>
      </c>
      <c r="L547" s="13" t="str">
        <f>IF(Z549&gt;94,"Met",IF(AB549="--","n/a",IF(AB549&gt;=0,"Met","Did Not Meet")))</f>
        <v>Met</v>
      </c>
      <c r="M547" s="1" t="s">
        <v>4</v>
      </c>
      <c r="N547" s="14" t="s">
        <v>2501</v>
      </c>
      <c r="O547" s="5"/>
      <c r="P547" s="44" t="str">
        <f t="shared" ref="P547" si="682">IF(K548="Yes",IF(L548="Yes","Yes","No"),"No")</f>
        <v>Yes</v>
      </c>
      <c r="Q547" s="94" t="s">
        <v>2759</v>
      </c>
      <c r="R547" s="5" t="s">
        <v>1</v>
      </c>
      <c r="S547" s="1" t="s">
        <v>2</v>
      </c>
      <c r="T547" s="1" t="s">
        <v>7</v>
      </c>
      <c r="U547" s="5">
        <v>26</v>
      </c>
      <c r="V547" s="1">
        <v>100</v>
      </c>
      <c r="W547" s="1">
        <v>87.78</v>
      </c>
      <c r="X547" s="9">
        <f t="shared" si="640"/>
        <v>12.219999999999999</v>
      </c>
      <c r="Y547" s="14">
        <v>10</v>
      </c>
      <c r="Z547" s="1">
        <v>100</v>
      </c>
      <c r="AA547" s="13" t="s">
        <v>970</v>
      </c>
      <c r="AB547" s="77" t="s">
        <v>970</v>
      </c>
      <c r="AC547" s="53"/>
    </row>
    <row r="548" spans="1:29" ht="15" customHeight="1" x14ac:dyDescent="0.25">
      <c r="A548" s="53">
        <v>503014</v>
      </c>
      <c r="B548" s="89" t="s">
        <v>2525</v>
      </c>
      <c r="C548" s="53" t="s">
        <v>541</v>
      </c>
      <c r="D548" s="49" t="s">
        <v>2499</v>
      </c>
      <c r="E548" s="35" t="str">
        <f>VLOOKUP('2012 Accountability Database'!$A546,'2011 AYP'!A$2:B$1072,2)</f>
        <v xml:space="preserve"> MS (Met Standards)</v>
      </c>
      <c r="F548" s="66"/>
      <c r="G548" s="63" t="s">
        <v>2485</v>
      </c>
      <c r="H548" s="60" t="str">
        <f t="shared" ref="H548:I548" si="683">IF(H546="Met","Yes",IF(H547="Met","Yes","No"))</f>
        <v>Yes</v>
      </c>
      <c r="I548" s="60" t="str">
        <f t="shared" si="683"/>
        <v>Yes</v>
      </c>
      <c r="J548" s="42"/>
      <c r="K548" s="60" t="str">
        <f t="shared" ref="K548:L548" si="684">IF(K546="Met","Yes",IF(K547="Met","Yes","No"))</f>
        <v>Yes</v>
      </c>
      <c r="L548" s="60" t="str">
        <f t="shared" si="684"/>
        <v>Yes</v>
      </c>
      <c r="M548" s="1" t="s">
        <v>4</v>
      </c>
      <c r="N548" s="14" t="s">
        <v>2503</v>
      </c>
      <c r="O548" s="5"/>
      <c r="P548" s="44" t="str">
        <f t="shared" ref="P548" si="685">IF(H552="Yes",IF(I552="Yes","Yes","No"),"No")</f>
        <v>Yes</v>
      </c>
      <c r="Q548" s="108" t="s">
        <v>2758</v>
      </c>
      <c r="R548" s="5" t="s">
        <v>1</v>
      </c>
      <c r="S548" s="1" t="s">
        <v>5</v>
      </c>
      <c r="T548" s="1" t="s">
        <v>3</v>
      </c>
      <c r="U548" s="5">
        <v>128</v>
      </c>
      <c r="V548" s="1">
        <v>91.41</v>
      </c>
      <c r="W548" s="1">
        <v>90.83</v>
      </c>
      <c r="X548" s="9">
        <f t="shared" si="640"/>
        <v>0.57999999999999829</v>
      </c>
      <c r="Y548" s="14">
        <v>62</v>
      </c>
      <c r="Z548" s="1">
        <v>91.94</v>
      </c>
      <c r="AA548" s="1">
        <v>89.82</v>
      </c>
      <c r="AB548" s="71">
        <f t="shared" ref="AB548:AB611" si="686">Z548-AA548</f>
        <v>2.1200000000000045</v>
      </c>
      <c r="AC548" s="53"/>
    </row>
    <row r="549" spans="1:29" x14ac:dyDescent="0.25">
      <c r="A549" s="53">
        <v>503014</v>
      </c>
      <c r="B549" s="89" t="s">
        <v>2525</v>
      </c>
      <c r="C549" s="53" t="s">
        <v>541</v>
      </c>
      <c r="D549" s="49" t="s">
        <v>2507</v>
      </c>
      <c r="E549" s="47">
        <f>VLOOKUP('2012 Accountability Database'!A546,Dems1112!$A$2:$G$1082,3)</f>
        <v>0.05</v>
      </c>
      <c r="F549" s="66"/>
      <c r="G549" s="52"/>
      <c r="M549" s="1" t="s">
        <v>4</v>
      </c>
      <c r="N549" s="14" t="s">
        <v>2504</v>
      </c>
      <c r="O549" s="5"/>
      <c r="P549" s="44" t="str">
        <f t="shared" ref="P549" si="687">IF(K552="Yes",IF(L552="Yes","Yes","No"),"No")</f>
        <v>Yes</v>
      </c>
      <c r="Q549" s="108"/>
      <c r="R549" s="5" t="s">
        <v>1</v>
      </c>
      <c r="S549" s="1" t="s">
        <v>5</v>
      </c>
      <c r="T549" s="1" t="s">
        <v>7</v>
      </c>
      <c r="U549" s="5">
        <v>90</v>
      </c>
      <c r="V549" s="1">
        <v>88.89</v>
      </c>
      <c r="W549" s="1">
        <v>87.78</v>
      </c>
      <c r="X549" s="9">
        <f t="shared" si="640"/>
        <v>1.1099999999999994</v>
      </c>
      <c r="Y549" s="14">
        <v>39</v>
      </c>
      <c r="Z549" s="1">
        <v>97.44</v>
      </c>
      <c r="AA549" s="1">
        <v>100</v>
      </c>
      <c r="AB549" s="72">
        <f t="shared" si="686"/>
        <v>-2.5600000000000023</v>
      </c>
      <c r="AC549" s="53"/>
    </row>
    <row r="550" spans="1:29" x14ac:dyDescent="0.25">
      <c r="A550" s="53">
        <v>503014</v>
      </c>
      <c r="B550" s="89" t="s">
        <v>2525</v>
      </c>
      <c r="C550" s="53" t="s">
        <v>541</v>
      </c>
      <c r="D550" s="50" t="s">
        <v>2508</v>
      </c>
      <c r="E550" s="47">
        <f>VLOOKUP('2012 Accountability Database'!A546,Dems1112!$A$2:$G$1082,4)</f>
        <v>0.74</v>
      </c>
      <c r="F550" s="65" t="s">
        <v>2486</v>
      </c>
      <c r="G550" s="62"/>
      <c r="H550" s="13" t="str">
        <f>IF(V550&gt;94,"Met",IF(X550="--","n/a",IF(X550&gt;=0,"Met","Did Not Meet")))</f>
        <v>Met</v>
      </c>
      <c r="I550" s="13" t="str">
        <f>IF(V551&gt;94,"Met",IF(X551="--","n/a",IF(X551&gt;=0,"Met","Did Not Meet")))</f>
        <v>Did Not Meet</v>
      </c>
      <c r="J550" s="13"/>
      <c r="K550" s="13" t="str">
        <f>IF(Z550&gt;94,"Met",IF(AB550="--","n/a",IF(AB550&gt;=0,"Met","Did Not Meet")))</f>
        <v>Met</v>
      </c>
      <c r="L550" s="13" t="str">
        <f>IF(Z551&gt;94,"Met",IF(AB551="--","n/a",IF(AB551&gt;=0,"Met","Did Not Meet")))</f>
        <v>Did Not Meet</v>
      </c>
      <c r="M550" s="1" t="s">
        <v>4</v>
      </c>
      <c r="N550" s="68" t="s">
        <v>2497</v>
      </c>
      <c r="O550" s="35"/>
      <c r="P550" s="44"/>
      <c r="Q550" s="108"/>
      <c r="R550" s="5" t="s">
        <v>6</v>
      </c>
      <c r="S550" s="1" t="s">
        <v>2</v>
      </c>
      <c r="T550" s="1" t="s">
        <v>3</v>
      </c>
      <c r="U550" s="5">
        <v>40</v>
      </c>
      <c r="V550" s="1">
        <v>90</v>
      </c>
      <c r="W550" s="1">
        <v>88.54</v>
      </c>
      <c r="X550" s="9">
        <f t="shared" si="640"/>
        <v>1.4599999999999937</v>
      </c>
      <c r="Y550" s="14">
        <v>19</v>
      </c>
      <c r="Z550" s="1">
        <v>73.680000000000007</v>
      </c>
      <c r="AA550" s="1">
        <v>69.45</v>
      </c>
      <c r="AB550" s="71">
        <f t="shared" si="686"/>
        <v>4.230000000000004</v>
      </c>
      <c r="AC550" s="53"/>
    </row>
    <row r="551" spans="1:29" x14ac:dyDescent="0.25">
      <c r="A551" s="53">
        <v>503014</v>
      </c>
      <c r="B551" s="89" t="s">
        <v>2525</v>
      </c>
      <c r="C551" s="53" t="s">
        <v>541</v>
      </c>
      <c r="D551" s="50" t="s">
        <v>974</v>
      </c>
      <c r="E551" s="47" t="str">
        <f>VLOOKUP('2012 Accountability Database'!A546,Dems1112!$A$2:$G$1082,5)</f>
        <v>K-4</v>
      </c>
      <c r="F551" s="65" t="s">
        <v>2487</v>
      </c>
      <c r="G551" s="62"/>
      <c r="H551" s="13" t="str">
        <f>IF(V552&gt;94,"Met",IF(X552="--","n/a",IF(X552&gt;=0,"Met","Did Not Meet")))</f>
        <v>Met</v>
      </c>
      <c r="I551" s="13" t="str">
        <f>IF(V553&gt;94,"Met",IF(X553="--","n/a",IF(X553&gt;=0,"Met","Did Not Meet")))</f>
        <v>Met</v>
      </c>
      <c r="J551" s="13"/>
      <c r="K551" s="13" t="str">
        <f>IF(Z552&gt;94,"Met",IF(AB552="--","n/a",IF(AB552&gt;=0,"Met","Did Not Meet")))</f>
        <v>Met</v>
      </c>
      <c r="L551" s="13" t="str">
        <f>IF(Z553&gt;94,"Met",IF(AB553="--","n/a",IF(AB553&gt;=0,"Met","Did Not Meet")))</f>
        <v>Met</v>
      </c>
      <c r="M551" s="1" t="s">
        <v>4</v>
      </c>
      <c r="N551" s="14"/>
      <c r="O551" s="35" t="s">
        <v>2506</v>
      </c>
      <c r="P551" s="83" t="str">
        <f t="shared" ref="P551" si="688">IF(P546="No"," ", IF(P548="No"," ",IF(P547="No", " ",IF(P549="No"," ","X"))))</f>
        <v>X</v>
      </c>
      <c r="Q551" s="108"/>
      <c r="R551" s="5" t="s">
        <v>6</v>
      </c>
      <c r="S551" s="1" t="s">
        <v>2</v>
      </c>
      <c r="T551" s="1" t="s">
        <v>7</v>
      </c>
      <c r="U551" s="5">
        <v>26</v>
      </c>
      <c r="V551" s="1">
        <v>84.62</v>
      </c>
      <c r="W551" s="1">
        <v>84.72</v>
      </c>
      <c r="X551" s="6">
        <f t="shared" si="640"/>
        <v>-9.9999999999994316E-2</v>
      </c>
      <c r="Y551" s="14">
        <v>10</v>
      </c>
      <c r="Z551" s="1">
        <v>50</v>
      </c>
      <c r="AA551" s="1">
        <v>61.8</v>
      </c>
      <c r="AB551" s="72">
        <f t="shared" si="686"/>
        <v>-11.799999999999997</v>
      </c>
      <c r="AC551" s="53"/>
    </row>
    <row r="552" spans="1:29" ht="15.75" x14ac:dyDescent="0.25">
      <c r="A552" s="53">
        <v>503014</v>
      </c>
      <c r="B552" s="89" t="s">
        <v>2525</v>
      </c>
      <c r="C552" s="53" t="s">
        <v>541</v>
      </c>
      <c r="D552" s="50" t="s">
        <v>975</v>
      </c>
      <c r="E552" s="48" t="str">
        <f>VLOOKUP('2012 Accountability Database'!A546,Dems1112!$A$2:$G$1082,6)</f>
        <v>1 (Northwest AR)</v>
      </c>
      <c r="F552" s="66"/>
      <c r="G552" s="63" t="s">
        <v>2488</v>
      </c>
      <c r="H552" s="61" t="str">
        <f t="shared" ref="H552:I552" si="689">IF(H550="Met","Yes",IF(H551="Met","Yes","No"))</f>
        <v>Yes</v>
      </c>
      <c r="I552" s="61" t="str">
        <f t="shared" si="689"/>
        <v>Yes</v>
      </c>
      <c r="J552" s="55"/>
      <c r="K552" s="61" t="str">
        <f t="shared" ref="K552:L552" si="690">IF(K550="Met","Yes",IF(K551="Met","Yes","No"))</f>
        <v>Yes</v>
      </c>
      <c r="L552" s="61" t="str">
        <f t="shared" si="690"/>
        <v>Yes</v>
      </c>
      <c r="M552" s="1" t="s">
        <v>4</v>
      </c>
      <c r="N552" s="14"/>
      <c r="O552" s="35" t="s">
        <v>2505</v>
      </c>
      <c r="P552" s="83" t="str">
        <f t="shared" ref="P552" si="691">IF(P551="X"," ",IF(P553="X"," ","X"))</f>
        <v xml:space="preserve"> </v>
      </c>
      <c r="Q552" s="94" t="s">
        <v>2759</v>
      </c>
      <c r="R552" s="5" t="s">
        <v>6</v>
      </c>
      <c r="S552" s="1" t="s">
        <v>5</v>
      </c>
      <c r="T552" s="1" t="s">
        <v>3</v>
      </c>
      <c r="U552" s="5">
        <v>128</v>
      </c>
      <c r="V552" s="1">
        <v>90.63</v>
      </c>
      <c r="W552" s="1">
        <v>88.54</v>
      </c>
      <c r="X552" s="9">
        <f t="shared" si="640"/>
        <v>2.0899999999999892</v>
      </c>
      <c r="Y552" s="14">
        <v>62</v>
      </c>
      <c r="Z552" s="1">
        <v>77.42</v>
      </c>
      <c r="AA552" s="1">
        <v>69.45</v>
      </c>
      <c r="AB552" s="71">
        <f t="shared" si="686"/>
        <v>7.9699999999999989</v>
      </c>
      <c r="AC552" s="53"/>
    </row>
    <row r="553" spans="1:29" x14ac:dyDescent="0.25">
      <c r="A553" s="54">
        <v>503014</v>
      </c>
      <c r="B553" s="90" t="s">
        <v>2525</v>
      </c>
      <c r="C553" s="54" t="s">
        <v>541</v>
      </c>
      <c r="D553" s="4"/>
      <c r="E553" s="4"/>
      <c r="F553" s="67"/>
      <c r="G553" s="64"/>
      <c r="H553" s="43"/>
      <c r="I553" s="43"/>
      <c r="J553" s="43"/>
      <c r="K553" s="43"/>
      <c r="L553" s="43"/>
      <c r="M553" s="4" t="s">
        <v>4</v>
      </c>
      <c r="N553" s="15"/>
      <c r="O553" s="38" t="s">
        <v>2482</v>
      </c>
      <c r="P553" s="84" t="str">
        <f>IF(E547="Achieving School"," ","X")</f>
        <v xml:space="preserve"> </v>
      </c>
      <c r="Q553" s="91"/>
      <c r="R553" s="4" t="s">
        <v>6</v>
      </c>
      <c r="S553" s="4" t="s">
        <v>5</v>
      </c>
      <c r="T553" s="4" t="s">
        <v>7</v>
      </c>
      <c r="U553" s="4">
        <v>90</v>
      </c>
      <c r="V553" s="4">
        <v>86.67</v>
      </c>
      <c r="W553" s="4">
        <v>84.72</v>
      </c>
      <c r="X553" s="10">
        <f t="shared" si="640"/>
        <v>1.9500000000000028</v>
      </c>
      <c r="Y553" s="15">
        <v>39</v>
      </c>
      <c r="Z553" s="4">
        <v>66.67</v>
      </c>
      <c r="AA553" s="4">
        <v>61.8</v>
      </c>
      <c r="AB553" s="74">
        <f t="shared" si="686"/>
        <v>4.8700000000000045</v>
      </c>
      <c r="AC553" s="54"/>
    </row>
    <row r="554" spans="1:29" x14ac:dyDescent="0.25">
      <c r="A554" s="1">
        <v>503015</v>
      </c>
      <c r="B554" s="87" t="s">
        <v>2525</v>
      </c>
      <c r="C554" s="55" t="s">
        <v>542</v>
      </c>
      <c r="E554" s="42"/>
      <c r="F554" s="65" t="s">
        <v>2483</v>
      </c>
      <c r="G554" s="62"/>
      <c r="H554" s="37" t="str">
        <f>IF(V554&gt;94,"Met",IF(X554="--","n/a",IF(X554&gt;=0,"Met","Did Not Meet")))</f>
        <v>Met</v>
      </c>
      <c r="I554" s="37" t="str">
        <f>IF(V555&gt;94,"Met",IF(X555="--","n/a",IF(X555&gt;=0,"Met","Did Not Meet")))</f>
        <v>Met</v>
      </c>
      <c r="K554" s="13" t="str">
        <f>IF(Z554&gt;94,"Met",IF(AB554="--","n/a",IF(AB554&gt;=0,"Met","Did Not Meet")))</f>
        <v>Met</v>
      </c>
      <c r="L554" s="13" t="str">
        <f>IF(Z555&gt;94,"Met",IF(AB555="--","n/a",IF(AB555&gt;=0,"Met","Did Not Meet")))</f>
        <v>Met</v>
      </c>
      <c r="M554" s="1" t="s">
        <v>4</v>
      </c>
      <c r="N554" s="14" t="s">
        <v>2502</v>
      </c>
      <c r="O554" s="5"/>
      <c r="P554" s="44" t="str">
        <f t="shared" ref="P554" si="692">IF(H556="Yes",IF(I556="Yes","Yes","No"),"No")</f>
        <v>Yes</v>
      </c>
      <c r="Q554" s="93"/>
      <c r="R554" s="5" t="s">
        <v>1</v>
      </c>
      <c r="S554" s="1" t="s">
        <v>2</v>
      </c>
      <c r="T554" s="1" t="s">
        <v>3</v>
      </c>
      <c r="U554" s="5">
        <v>401</v>
      </c>
      <c r="V554" s="1">
        <v>89.03</v>
      </c>
      <c r="W554" s="1">
        <v>87.32</v>
      </c>
      <c r="X554" s="9">
        <f t="shared" si="640"/>
        <v>1.710000000000008</v>
      </c>
      <c r="Y554" s="14">
        <v>385</v>
      </c>
      <c r="Z554" s="1">
        <v>89.09</v>
      </c>
      <c r="AA554" s="1">
        <v>87.89</v>
      </c>
      <c r="AB554" s="71">
        <f t="shared" si="686"/>
        <v>1.2000000000000028</v>
      </c>
      <c r="AC554" s="36"/>
    </row>
    <row r="555" spans="1:29" ht="15.75" x14ac:dyDescent="0.25">
      <c r="A555" s="53">
        <v>503015</v>
      </c>
      <c r="B555" s="89" t="s">
        <v>2525</v>
      </c>
      <c r="C555" s="53" t="s">
        <v>542</v>
      </c>
      <c r="D555" s="49" t="s">
        <v>2498</v>
      </c>
      <c r="E555" s="34" t="str">
        <f>M554</f>
        <v>Achieving School</v>
      </c>
      <c r="F555" s="65" t="s">
        <v>2484</v>
      </c>
      <c r="G555" s="62"/>
      <c r="H555" s="13" t="str">
        <f>IF(V556&gt;94,"Met",IF(X556="--","n/a",IF(X556&gt;=0,"Met","Did Not Meet")))</f>
        <v>Did Not Meet</v>
      </c>
      <c r="I555" s="13" t="str">
        <f>IF(V557&gt;94,"Met",IF(X557="--","n/a",IF(X557&gt;=0,"Met","Did Not Meet")))</f>
        <v>Did Not Meet</v>
      </c>
      <c r="K555" s="13" t="str">
        <f>IF(Z556&gt;94,"Met",IF(AB556="--","n/a",IF(AB556&gt;=0,"Met","Did Not Meet")))</f>
        <v>Did Not Meet</v>
      </c>
      <c r="L555" s="13" t="str">
        <f>IF(Z557&gt;94,"Met",IF(AB557="--","n/a",IF(AB557&gt;=0,"Met","Did Not Meet")))</f>
        <v>Did Not Meet</v>
      </c>
      <c r="M555" s="1" t="s">
        <v>4</v>
      </c>
      <c r="N555" s="14" t="s">
        <v>2501</v>
      </c>
      <c r="O555" s="5"/>
      <c r="P555" s="44" t="str">
        <f t="shared" ref="P555" si="693">IF(K556="Yes",IF(L556="Yes","Yes","No"),"No")</f>
        <v>Yes</v>
      </c>
      <c r="Q555" s="94" t="s">
        <v>2759</v>
      </c>
      <c r="R555" s="5" t="s">
        <v>1</v>
      </c>
      <c r="S555" s="1" t="s">
        <v>2</v>
      </c>
      <c r="T555" s="1" t="s">
        <v>7</v>
      </c>
      <c r="U555" s="5">
        <v>210</v>
      </c>
      <c r="V555" s="1">
        <v>80.95</v>
      </c>
      <c r="W555" s="1">
        <v>78.88</v>
      </c>
      <c r="X555" s="9">
        <f t="shared" si="640"/>
        <v>2.0700000000000074</v>
      </c>
      <c r="Y555" s="14">
        <v>196</v>
      </c>
      <c r="Z555" s="1">
        <v>81.12</v>
      </c>
      <c r="AA555" s="1">
        <v>79.63</v>
      </c>
      <c r="AB555" s="71">
        <f t="shared" si="686"/>
        <v>1.4900000000000091</v>
      </c>
      <c r="AC555" s="53"/>
    </row>
    <row r="556" spans="1:29" ht="15" customHeight="1" x14ac:dyDescent="0.25">
      <c r="A556" s="53">
        <v>503015</v>
      </c>
      <c r="B556" s="89" t="s">
        <v>2525</v>
      </c>
      <c r="C556" s="53" t="s">
        <v>542</v>
      </c>
      <c r="D556" s="49" t="s">
        <v>2499</v>
      </c>
      <c r="E556" s="35" t="str">
        <f>VLOOKUP('2012 Accountability Database'!$A554,'2011 AYP'!A$2:B$1072,2)</f>
        <v>SI_M (School Improvement - Met Standards)</v>
      </c>
      <c r="F556" s="66"/>
      <c r="G556" s="63" t="s">
        <v>2485</v>
      </c>
      <c r="H556" s="60" t="str">
        <f t="shared" ref="H556:I556" si="694">IF(H554="Met","Yes",IF(H555="Met","Yes","No"))</f>
        <v>Yes</v>
      </c>
      <c r="I556" s="60" t="str">
        <f t="shared" si="694"/>
        <v>Yes</v>
      </c>
      <c r="J556" s="42"/>
      <c r="K556" s="60" t="str">
        <f t="shared" ref="K556:L556" si="695">IF(K554="Met","Yes",IF(K555="Met","Yes","No"))</f>
        <v>Yes</v>
      </c>
      <c r="L556" s="60" t="str">
        <f t="shared" si="695"/>
        <v>Yes</v>
      </c>
      <c r="M556" s="1" t="s">
        <v>4</v>
      </c>
      <c r="N556" s="14" t="s">
        <v>2503</v>
      </c>
      <c r="O556" s="5"/>
      <c r="P556" s="44" t="str">
        <f t="shared" ref="P556" si="696">IF(H560="Yes",IF(I560="Yes","Yes","No"),"No")</f>
        <v>Yes</v>
      </c>
      <c r="Q556" s="108" t="s">
        <v>2758</v>
      </c>
      <c r="R556" s="5" t="s">
        <v>1</v>
      </c>
      <c r="S556" s="1" t="s">
        <v>5</v>
      </c>
      <c r="T556" s="1" t="s">
        <v>3</v>
      </c>
      <c r="U556" s="5">
        <v>1198</v>
      </c>
      <c r="V556" s="1">
        <v>85.89</v>
      </c>
      <c r="W556" s="1">
        <v>87.32</v>
      </c>
      <c r="X556" s="6">
        <f t="shared" si="640"/>
        <v>-1.4299999999999926</v>
      </c>
      <c r="Y556" s="14">
        <v>1149</v>
      </c>
      <c r="Z556" s="1">
        <v>86.25</v>
      </c>
      <c r="AA556" s="1">
        <v>87.89</v>
      </c>
      <c r="AB556" s="72">
        <f t="shared" si="686"/>
        <v>-1.6400000000000006</v>
      </c>
      <c r="AC556" s="53"/>
    </row>
    <row r="557" spans="1:29" x14ac:dyDescent="0.25">
      <c r="A557" s="53">
        <v>503015</v>
      </c>
      <c r="B557" s="89" t="s">
        <v>2525</v>
      </c>
      <c r="C557" s="53" t="s">
        <v>542</v>
      </c>
      <c r="D557" s="49" t="s">
        <v>2507</v>
      </c>
      <c r="E557" s="47">
        <f>VLOOKUP('2012 Accountability Database'!A554,Dems1112!$A$2:$G$1082,3)</f>
        <v>0.06</v>
      </c>
      <c r="F557" s="66"/>
      <c r="G557" s="52"/>
      <c r="M557" s="1" t="s">
        <v>4</v>
      </c>
      <c r="N557" s="14" t="s">
        <v>2504</v>
      </c>
      <c r="O557" s="5"/>
      <c r="P557" s="44" t="str">
        <f t="shared" ref="P557" si="697">IF(K560="Yes",IF(L560="Yes","Yes","No"),"No")</f>
        <v>Yes</v>
      </c>
      <c r="Q557" s="108"/>
      <c r="R557" s="5" t="s">
        <v>1</v>
      </c>
      <c r="S557" s="1" t="s">
        <v>5</v>
      </c>
      <c r="T557" s="1" t="s">
        <v>7</v>
      </c>
      <c r="U557" s="5">
        <v>580</v>
      </c>
      <c r="V557" s="1">
        <v>76.55</v>
      </c>
      <c r="W557" s="1">
        <v>78.88</v>
      </c>
      <c r="X557" s="6">
        <f t="shared" si="640"/>
        <v>-2.3299999999999983</v>
      </c>
      <c r="Y557" s="14">
        <v>541</v>
      </c>
      <c r="Z557" s="1">
        <v>76.89</v>
      </c>
      <c r="AA557" s="1">
        <v>79.63</v>
      </c>
      <c r="AB557" s="72">
        <f t="shared" si="686"/>
        <v>-2.7399999999999949</v>
      </c>
      <c r="AC557" s="53"/>
    </row>
    <row r="558" spans="1:29" x14ac:dyDescent="0.25">
      <c r="A558" s="53">
        <v>503015</v>
      </c>
      <c r="B558" s="89" t="s">
        <v>2525</v>
      </c>
      <c r="C558" s="53" t="s">
        <v>542</v>
      </c>
      <c r="D558" s="50" t="s">
        <v>2508</v>
      </c>
      <c r="E558" s="47">
        <f>VLOOKUP('2012 Accountability Database'!A554,Dems1112!$A$2:$G$1082,4)</f>
        <v>0.48</v>
      </c>
      <c r="F558" s="65" t="s">
        <v>2486</v>
      </c>
      <c r="G558" s="62"/>
      <c r="H558" s="13" t="str">
        <f>IF(V558&gt;94,"Met",IF(X558="--","n/a",IF(X558&gt;=0,"Met","Did Not Meet")))</f>
        <v>Met</v>
      </c>
      <c r="I558" s="13" t="str">
        <f>IF(V559&gt;94,"Met",IF(X559="--","n/a",IF(X559&gt;=0,"Met","Did Not Meet")))</f>
        <v>Met</v>
      </c>
      <c r="J558" s="13"/>
      <c r="K558" s="13" t="str">
        <f>IF(Z558&gt;94,"Met",IF(AB558="--","n/a",IF(AB558&gt;=0,"Met","Did Not Meet")))</f>
        <v>Met</v>
      </c>
      <c r="L558" s="13" t="str">
        <f>IF(Z559&gt;94,"Met",IF(AB559="--","n/a",IF(AB559&gt;=0,"Met","Did Not Meet")))</f>
        <v>Met</v>
      </c>
      <c r="M558" s="5" t="s">
        <v>4</v>
      </c>
      <c r="N558" s="68" t="s">
        <v>2497</v>
      </c>
      <c r="O558" s="35"/>
      <c r="P558" s="44"/>
      <c r="Q558" s="108"/>
      <c r="R558" s="5" t="s">
        <v>6</v>
      </c>
      <c r="S558" s="5" t="s">
        <v>2</v>
      </c>
      <c r="T558" s="5" t="s">
        <v>3</v>
      </c>
      <c r="U558" s="5">
        <v>682</v>
      </c>
      <c r="V558" s="5">
        <v>86.51</v>
      </c>
      <c r="W558" s="5">
        <v>86.44</v>
      </c>
      <c r="X558" s="11">
        <f t="shared" si="640"/>
        <v>7.000000000000739E-2</v>
      </c>
      <c r="Y558" s="14">
        <v>385</v>
      </c>
      <c r="Z558" s="5">
        <v>87.01</v>
      </c>
      <c r="AA558" s="5">
        <v>83.85</v>
      </c>
      <c r="AB558" s="71">
        <f t="shared" si="686"/>
        <v>3.1600000000000108</v>
      </c>
      <c r="AC558" s="53"/>
    </row>
    <row r="559" spans="1:29" x14ac:dyDescent="0.25">
      <c r="A559" s="53">
        <v>503015</v>
      </c>
      <c r="B559" s="89" t="s">
        <v>2525</v>
      </c>
      <c r="C559" s="53" t="s">
        <v>542</v>
      </c>
      <c r="D559" s="50" t="s">
        <v>974</v>
      </c>
      <c r="E559" s="47" t="str">
        <f>VLOOKUP('2012 Accountability Database'!A554,Dems1112!$A$2:$G$1082,5)</f>
        <v>7-9</v>
      </c>
      <c r="F559" s="65" t="s">
        <v>2487</v>
      </c>
      <c r="G559" s="62"/>
      <c r="H559" s="13" t="str">
        <f>IF(V560&gt;94,"Met",IF(X560="--","n/a",IF(X560&gt;=0,"Met","Did Not Meet")))</f>
        <v>Did Not Meet</v>
      </c>
      <c r="I559" s="13" t="str">
        <f>IF(V561&gt;94,"Met",IF(X561="--","n/a",IF(X561&gt;=0,"Met","Did Not Meet")))</f>
        <v>Did Not Meet</v>
      </c>
      <c r="J559" s="13"/>
      <c r="K559" s="13" t="str">
        <f>IF(Z560&gt;94,"Met",IF(AB560="--","n/a",IF(AB560&gt;=0,"Met","Did Not Meet")))</f>
        <v>Met</v>
      </c>
      <c r="L559" s="13" t="str">
        <f>IF(Z561&gt;94,"Met",IF(AB561="--","n/a",IF(AB561&gt;=0,"Met","Did Not Meet")))</f>
        <v>Did Not Meet</v>
      </c>
      <c r="M559" s="5" t="s">
        <v>4</v>
      </c>
      <c r="N559" s="14"/>
      <c r="O559" s="35" t="s">
        <v>2506</v>
      </c>
      <c r="P559" s="83" t="str">
        <f t="shared" ref="P559" si="698">IF(P554="No"," ", IF(P556="No"," ",IF(P555="No", " ",IF(P557="No"," ","X"))))</f>
        <v>X</v>
      </c>
      <c r="Q559" s="108"/>
      <c r="R559" s="5" t="s">
        <v>6</v>
      </c>
      <c r="S559" s="5" t="s">
        <v>2</v>
      </c>
      <c r="T559" s="5" t="s">
        <v>7</v>
      </c>
      <c r="U559" s="5">
        <v>323</v>
      </c>
      <c r="V559" s="5">
        <v>79.88</v>
      </c>
      <c r="W559" s="5">
        <v>78.08</v>
      </c>
      <c r="X559" s="11">
        <f t="shared" si="640"/>
        <v>1.7999999999999972</v>
      </c>
      <c r="Y559" s="14">
        <v>196</v>
      </c>
      <c r="Z559" s="5">
        <v>80.099999999999994</v>
      </c>
      <c r="AA559" s="5">
        <v>74.78</v>
      </c>
      <c r="AB559" s="71">
        <f t="shared" si="686"/>
        <v>5.3199999999999932</v>
      </c>
      <c r="AC559" s="53"/>
    </row>
    <row r="560" spans="1:29" ht="15.75" x14ac:dyDescent="0.25">
      <c r="A560" s="53">
        <v>503015</v>
      </c>
      <c r="B560" s="89" t="s">
        <v>2525</v>
      </c>
      <c r="C560" s="53" t="s">
        <v>542</v>
      </c>
      <c r="D560" s="50" t="s">
        <v>975</v>
      </c>
      <c r="E560" s="48" t="str">
        <f>VLOOKUP('2012 Accountability Database'!A554,Dems1112!$A$2:$G$1082,6)</f>
        <v>1 (Northwest AR)</v>
      </c>
      <c r="F560" s="66"/>
      <c r="G560" s="63" t="s">
        <v>2488</v>
      </c>
      <c r="H560" s="61" t="str">
        <f t="shared" ref="H560:I560" si="699">IF(H558="Met","Yes",IF(H559="Met","Yes","No"))</f>
        <v>Yes</v>
      </c>
      <c r="I560" s="61" t="str">
        <f t="shared" si="699"/>
        <v>Yes</v>
      </c>
      <c r="J560" s="55"/>
      <c r="K560" s="61" t="str">
        <f t="shared" ref="K560:L560" si="700">IF(K558="Met","Yes",IF(K559="Met","Yes","No"))</f>
        <v>Yes</v>
      </c>
      <c r="L560" s="61" t="str">
        <f t="shared" si="700"/>
        <v>Yes</v>
      </c>
      <c r="M560" s="1" t="s">
        <v>4</v>
      </c>
      <c r="N560" s="14"/>
      <c r="O560" s="35" t="s">
        <v>2505</v>
      </c>
      <c r="P560" s="83" t="str">
        <f t="shared" ref="P560" si="701">IF(P559="X"," ",IF(P561="X"," ","X"))</f>
        <v xml:space="preserve"> </v>
      </c>
      <c r="Q560" s="94" t="s">
        <v>2759</v>
      </c>
      <c r="R560" s="5" t="s">
        <v>6</v>
      </c>
      <c r="S560" s="1" t="s">
        <v>5</v>
      </c>
      <c r="T560" s="1" t="s">
        <v>3</v>
      </c>
      <c r="U560" s="5">
        <v>1981</v>
      </c>
      <c r="V560" s="1">
        <v>85.21</v>
      </c>
      <c r="W560" s="1">
        <v>86.44</v>
      </c>
      <c r="X560" s="6">
        <f t="shared" si="640"/>
        <v>-1.230000000000004</v>
      </c>
      <c r="Y560" s="14">
        <v>1149</v>
      </c>
      <c r="Z560" s="1">
        <v>83.9</v>
      </c>
      <c r="AA560" s="1">
        <v>83.85</v>
      </c>
      <c r="AB560" s="71">
        <f t="shared" si="686"/>
        <v>5.0000000000011369E-2</v>
      </c>
      <c r="AC560" s="53"/>
    </row>
    <row r="561" spans="1:29" x14ac:dyDescent="0.25">
      <c r="A561" s="54">
        <v>503015</v>
      </c>
      <c r="B561" s="90" t="s">
        <v>2525</v>
      </c>
      <c r="C561" s="54" t="s">
        <v>542</v>
      </c>
      <c r="D561" s="4"/>
      <c r="E561" s="4"/>
      <c r="F561" s="67"/>
      <c r="G561" s="64"/>
      <c r="H561" s="43"/>
      <c r="I561" s="43"/>
      <c r="J561" s="43"/>
      <c r="K561" s="43"/>
      <c r="L561" s="43"/>
      <c r="M561" s="4" t="s">
        <v>4</v>
      </c>
      <c r="N561" s="15"/>
      <c r="O561" s="38" t="s">
        <v>2482</v>
      </c>
      <c r="P561" s="84" t="str">
        <f>IF(E555="Achieving School"," ","X")</f>
        <v xml:space="preserve"> </v>
      </c>
      <c r="Q561" s="91"/>
      <c r="R561" s="4" t="s">
        <v>6</v>
      </c>
      <c r="S561" s="4" t="s">
        <v>5</v>
      </c>
      <c r="T561" s="4" t="s">
        <v>7</v>
      </c>
      <c r="U561" s="4">
        <v>888</v>
      </c>
      <c r="V561" s="4">
        <v>76.58</v>
      </c>
      <c r="W561" s="4">
        <v>78.08</v>
      </c>
      <c r="X561" s="7">
        <f t="shared" si="640"/>
        <v>-1.5</v>
      </c>
      <c r="Y561" s="15">
        <v>541</v>
      </c>
      <c r="Z561" s="4">
        <v>74.680000000000007</v>
      </c>
      <c r="AA561" s="4">
        <v>74.78</v>
      </c>
      <c r="AB561" s="73">
        <f t="shared" si="686"/>
        <v>-9.9999999999994316E-2</v>
      </c>
      <c r="AC561" s="54"/>
    </row>
    <row r="562" spans="1:29" x14ac:dyDescent="0.25">
      <c r="A562" s="1">
        <v>503018</v>
      </c>
      <c r="B562" s="87" t="s">
        <v>2525</v>
      </c>
      <c r="C562" s="55" t="s">
        <v>543</v>
      </c>
      <c r="E562" s="42"/>
      <c r="F562" s="65" t="s">
        <v>2483</v>
      </c>
      <c r="G562" s="62"/>
      <c r="H562" s="37" t="str">
        <f>IF(V562&gt;94,"Met",IF(X562="--","n/a",IF(X562&gt;=0,"Met","Did Not Meet")))</f>
        <v>Met</v>
      </c>
      <c r="I562" s="37" t="str">
        <f>IF(V563&gt;94,"Met",IF(X563="--","n/a",IF(X563&gt;=0,"Met","Did Not Meet")))</f>
        <v>Met</v>
      </c>
      <c r="K562" s="13" t="str">
        <f>IF(Z562&gt;94,"Met",IF(AB562="--","n/a",IF(AB562&gt;=0,"Met","Did Not Meet")))</f>
        <v>Met</v>
      </c>
      <c r="L562" s="13" t="str">
        <f>IF(Z563&gt;94,"Met",IF(AB563="--","n/a",IF(AB563&gt;=0,"Met","Did Not Meet")))</f>
        <v>Met</v>
      </c>
      <c r="M562" s="5" t="s">
        <v>9</v>
      </c>
      <c r="N562" s="14" t="s">
        <v>2502</v>
      </c>
      <c r="O562" s="5"/>
      <c r="P562" s="44" t="str">
        <f t="shared" ref="P562" si="702">IF(H564="Yes",IF(I564="Yes","Yes","No"),"No")</f>
        <v>Yes</v>
      </c>
      <c r="Q562" s="93"/>
      <c r="R562" s="5" t="s">
        <v>1</v>
      </c>
      <c r="S562" s="5" t="s">
        <v>2</v>
      </c>
      <c r="T562" s="5" t="s">
        <v>3</v>
      </c>
      <c r="U562" s="5">
        <v>413</v>
      </c>
      <c r="V562" s="5">
        <v>89.1</v>
      </c>
      <c r="W562" s="5">
        <v>88.46</v>
      </c>
      <c r="X562" s="11">
        <f t="shared" si="640"/>
        <v>0.64000000000000057</v>
      </c>
      <c r="Y562" s="14">
        <v>394</v>
      </c>
      <c r="Z562" s="5">
        <v>88.83</v>
      </c>
      <c r="AA562" s="5">
        <v>86.46</v>
      </c>
      <c r="AB562" s="71">
        <f t="shared" si="686"/>
        <v>2.3700000000000045</v>
      </c>
      <c r="AC562" s="36"/>
    </row>
    <row r="563" spans="1:29" ht="15.75" x14ac:dyDescent="0.25">
      <c r="A563" s="53">
        <v>503018</v>
      </c>
      <c r="B563" s="89" t="s">
        <v>2525</v>
      </c>
      <c r="C563" s="53" t="s">
        <v>543</v>
      </c>
      <c r="D563" s="49" t="s">
        <v>2498</v>
      </c>
      <c r="E563" s="34" t="str">
        <f>M562</f>
        <v>Needs Improvement School</v>
      </c>
      <c r="F563" s="65" t="s">
        <v>2484</v>
      </c>
      <c r="G563" s="62"/>
      <c r="H563" s="13" t="str">
        <f>IF(V564&gt;94,"Met",IF(X564="--","n/a",IF(X564&gt;=0,"Met","Did Not Meet")))</f>
        <v>Met</v>
      </c>
      <c r="I563" s="13" t="str">
        <f>IF(V565&gt;94,"Met",IF(X565="--","n/a",IF(X565&gt;=0,"Met","Did Not Meet")))</f>
        <v>Met</v>
      </c>
      <c r="K563" s="13" t="str">
        <f>IF(Z564&gt;94,"Met",IF(AB564="--","n/a",IF(AB564&gt;=0,"Met","Did Not Meet")))</f>
        <v>Met</v>
      </c>
      <c r="L563" s="13" t="str">
        <f>IF(Z565&gt;94,"Met",IF(AB565="--","n/a",IF(AB565&gt;=0,"Met","Did Not Meet")))</f>
        <v>Met</v>
      </c>
      <c r="M563" s="1" t="s">
        <v>9</v>
      </c>
      <c r="N563" s="14" t="s">
        <v>2501</v>
      </c>
      <c r="O563" s="5"/>
      <c r="P563" s="44" t="str">
        <f t="shared" ref="P563" si="703">IF(K564="Yes",IF(L564="Yes","Yes","No"),"No")</f>
        <v>Yes</v>
      </c>
      <c r="Q563" s="94" t="s">
        <v>2759</v>
      </c>
      <c r="R563" s="5" t="s">
        <v>1</v>
      </c>
      <c r="S563" s="1" t="s">
        <v>2</v>
      </c>
      <c r="T563" s="1" t="s">
        <v>7</v>
      </c>
      <c r="U563" s="5">
        <v>230</v>
      </c>
      <c r="V563" s="1">
        <v>82.17</v>
      </c>
      <c r="W563" s="1">
        <v>79.930000000000007</v>
      </c>
      <c r="X563" s="9">
        <f t="shared" si="640"/>
        <v>2.2399999999999949</v>
      </c>
      <c r="Y563" s="14">
        <v>217</v>
      </c>
      <c r="Z563" s="1">
        <v>82.49</v>
      </c>
      <c r="AA563" s="1">
        <v>77.680000000000007</v>
      </c>
      <c r="AB563" s="71">
        <f t="shared" si="686"/>
        <v>4.8099999999999881</v>
      </c>
      <c r="AC563" s="53"/>
    </row>
    <row r="564" spans="1:29" ht="15" customHeight="1" x14ac:dyDescent="0.25">
      <c r="A564" s="53">
        <v>503018</v>
      </c>
      <c r="B564" s="89" t="s">
        <v>2525</v>
      </c>
      <c r="C564" s="53" t="s">
        <v>543</v>
      </c>
      <c r="D564" s="49" t="s">
        <v>2499</v>
      </c>
      <c r="E564" s="35" t="str">
        <f>VLOOKUP('2012 Accountability Database'!$A562,'2011 AYP'!A$2:B$1072,2)</f>
        <v xml:space="preserve"> MS (Met Standards)</v>
      </c>
      <c r="F564" s="66"/>
      <c r="G564" s="63" t="s">
        <v>2485</v>
      </c>
      <c r="H564" s="60" t="str">
        <f t="shared" ref="H564:I564" si="704">IF(H562="Met","Yes",IF(H563="Met","Yes","No"))</f>
        <v>Yes</v>
      </c>
      <c r="I564" s="60" t="str">
        <f t="shared" si="704"/>
        <v>Yes</v>
      </c>
      <c r="J564" s="42"/>
      <c r="K564" s="60" t="str">
        <f t="shared" ref="K564:L564" si="705">IF(K562="Met","Yes",IF(K563="Met","Yes","No"))</f>
        <v>Yes</v>
      </c>
      <c r="L564" s="60" t="str">
        <f t="shared" si="705"/>
        <v>Yes</v>
      </c>
      <c r="M564" s="1" t="s">
        <v>9</v>
      </c>
      <c r="N564" s="14" t="s">
        <v>2503</v>
      </c>
      <c r="O564" s="5"/>
      <c r="P564" s="44" t="str">
        <f t="shared" ref="P564" si="706">IF(H568="Yes",IF(I568="Yes","Yes","No"),"No")</f>
        <v>No</v>
      </c>
      <c r="Q564" s="108" t="s">
        <v>2758</v>
      </c>
      <c r="R564" s="5" t="s">
        <v>1</v>
      </c>
      <c r="S564" s="1" t="s">
        <v>5</v>
      </c>
      <c r="T564" s="1" t="s">
        <v>3</v>
      </c>
      <c r="U564" s="5">
        <v>1207</v>
      </c>
      <c r="V564" s="1">
        <v>88.73</v>
      </c>
      <c r="W564" s="1">
        <v>88.46</v>
      </c>
      <c r="X564" s="9">
        <f t="shared" si="640"/>
        <v>0.27000000000001023</v>
      </c>
      <c r="Y564" s="14">
        <v>1169</v>
      </c>
      <c r="Z564" s="1">
        <v>87.6</v>
      </c>
      <c r="AA564" s="1">
        <v>86.46</v>
      </c>
      <c r="AB564" s="71">
        <f t="shared" si="686"/>
        <v>1.1400000000000006</v>
      </c>
      <c r="AC564" s="53"/>
    </row>
    <row r="565" spans="1:29" x14ac:dyDescent="0.25">
      <c r="A565" s="53">
        <v>503018</v>
      </c>
      <c r="B565" s="89" t="s">
        <v>2525</v>
      </c>
      <c r="C565" s="53" t="s">
        <v>543</v>
      </c>
      <c r="D565" s="49" t="s">
        <v>2507</v>
      </c>
      <c r="E565" s="47">
        <f>VLOOKUP('2012 Accountability Database'!A562,Dems1112!$A$2:$G$1082,3)</f>
        <v>7.0000000000000007E-2</v>
      </c>
      <c r="F565" s="66"/>
      <c r="G565" s="52"/>
      <c r="M565" s="5" t="s">
        <v>9</v>
      </c>
      <c r="N565" s="14" t="s">
        <v>2504</v>
      </c>
      <c r="O565" s="5"/>
      <c r="P565" s="44" t="str">
        <f t="shared" ref="P565" si="707">IF(K568="Yes",IF(L568="Yes","Yes","No"),"No")</f>
        <v>No</v>
      </c>
      <c r="Q565" s="108"/>
      <c r="R565" s="5" t="s">
        <v>1</v>
      </c>
      <c r="S565" s="5" t="s">
        <v>5</v>
      </c>
      <c r="T565" s="5" t="s">
        <v>7</v>
      </c>
      <c r="U565" s="5">
        <v>644</v>
      </c>
      <c r="V565" s="5">
        <v>81.52</v>
      </c>
      <c r="W565" s="5">
        <v>79.930000000000007</v>
      </c>
      <c r="X565" s="11">
        <f t="shared" si="640"/>
        <v>1.5899999999999892</v>
      </c>
      <c r="Y565" s="14">
        <v>615</v>
      </c>
      <c r="Z565" s="5">
        <v>81.14</v>
      </c>
      <c r="AA565" s="5">
        <v>77.680000000000007</v>
      </c>
      <c r="AB565" s="71">
        <f t="shared" si="686"/>
        <v>3.4599999999999937</v>
      </c>
      <c r="AC565" s="53"/>
    </row>
    <row r="566" spans="1:29" x14ac:dyDescent="0.25">
      <c r="A566" s="53">
        <v>503018</v>
      </c>
      <c r="B566" s="89" t="s">
        <v>2525</v>
      </c>
      <c r="C566" s="53" t="s">
        <v>543</v>
      </c>
      <c r="D566" s="50" t="s">
        <v>2508</v>
      </c>
      <c r="E566" s="47">
        <f>VLOOKUP('2012 Accountability Database'!A562,Dems1112!$A$2:$G$1082,4)</f>
        <v>0.54</v>
      </c>
      <c r="F566" s="65" t="s">
        <v>2486</v>
      </c>
      <c r="G566" s="62"/>
      <c r="H566" s="13" t="str">
        <f>IF(V566&gt;94,"Met",IF(X566="--","n/a",IF(X566&gt;=0,"Met","Did Not Meet")))</f>
        <v>Did Not Meet</v>
      </c>
      <c r="I566" s="13" t="str">
        <f>IF(V567&gt;94,"Met",IF(X567="--","n/a",IF(X567&gt;=0,"Met","Did Not Meet")))</f>
        <v>Did Not Meet</v>
      </c>
      <c r="J566" s="13"/>
      <c r="K566" s="13" t="str">
        <f>IF(Z566&gt;94,"Met",IF(AB566="--","n/a",IF(AB566&gt;=0,"Met","Did Not Meet")))</f>
        <v>Did Not Meet</v>
      </c>
      <c r="L566" s="13" t="str">
        <f>IF(Z567&gt;94,"Met",IF(AB567="--","n/a",IF(AB567&gt;=0,"Met","Did Not Meet")))</f>
        <v>Did Not Meet</v>
      </c>
      <c r="M566" s="1" t="s">
        <v>9</v>
      </c>
      <c r="N566" s="68" t="s">
        <v>2497</v>
      </c>
      <c r="O566" s="35"/>
      <c r="P566" s="44"/>
      <c r="Q566" s="108"/>
      <c r="R566" s="5" t="s">
        <v>6</v>
      </c>
      <c r="S566" s="1" t="s">
        <v>2</v>
      </c>
      <c r="T566" s="1" t="s">
        <v>3</v>
      </c>
      <c r="U566" s="5">
        <v>413</v>
      </c>
      <c r="V566" s="1">
        <v>86.2</v>
      </c>
      <c r="W566" s="1">
        <v>92.38</v>
      </c>
      <c r="X566" s="6">
        <f t="shared" si="640"/>
        <v>-6.1799999999999926</v>
      </c>
      <c r="Y566" s="14">
        <v>394</v>
      </c>
      <c r="Z566" s="1">
        <v>72.59</v>
      </c>
      <c r="AA566" s="1">
        <v>86.94</v>
      </c>
      <c r="AB566" s="72">
        <f t="shared" si="686"/>
        <v>-14.349999999999994</v>
      </c>
      <c r="AC566" s="53"/>
    </row>
    <row r="567" spans="1:29" x14ac:dyDescent="0.25">
      <c r="A567" s="53">
        <v>503018</v>
      </c>
      <c r="B567" s="89" t="s">
        <v>2525</v>
      </c>
      <c r="C567" s="53" t="s">
        <v>543</v>
      </c>
      <c r="D567" s="50" t="s">
        <v>974</v>
      </c>
      <c r="E567" s="47" t="str">
        <f>VLOOKUP('2012 Accountability Database'!A562,Dems1112!$A$2:$G$1082,5)</f>
        <v>5-6</v>
      </c>
      <c r="F567" s="65" t="s">
        <v>2487</v>
      </c>
      <c r="G567" s="62"/>
      <c r="H567" s="13" t="str">
        <f>IF(V568&gt;94,"Met",IF(X568="--","n/a",IF(X568&gt;=0,"Met","Did Not Meet")))</f>
        <v>Did Not Meet</v>
      </c>
      <c r="I567" s="13" t="str">
        <f>IF(V569&gt;94,"Met",IF(X569="--","n/a",IF(X569&gt;=0,"Met","Did Not Meet")))</f>
        <v>Did Not Meet</v>
      </c>
      <c r="J567" s="13"/>
      <c r="K567" s="13" t="str">
        <f>IF(Z568&gt;94,"Met",IF(AB568="--","n/a",IF(AB568&gt;=0,"Met","Did Not Meet")))</f>
        <v>Did Not Meet</v>
      </c>
      <c r="L567" s="13" t="str">
        <f>IF(Z569&gt;94,"Met",IF(AB569="--","n/a",IF(AB569&gt;=0,"Met","Did Not Meet")))</f>
        <v>Did Not Meet</v>
      </c>
      <c r="M567" s="5" t="s">
        <v>9</v>
      </c>
      <c r="N567" s="14"/>
      <c r="O567" s="35" t="s">
        <v>2506</v>
      </c>
      <c r="P567" s="83" t="str">
        <f t="shared" ref="P567" si="708">IF(P562="No"," ", IF(P564="No"," ",IF(P563="No", " ",IF(P565="No"," ","X"))))</f>
        <v xml:space="preserve"> </v>
      </c>
      <c r="Q567" s="108"/>
      <c r="R567" s="5" t="s">
        <v>6</v>
      </c>
      <c r="S567" s="5" t="s">
        <v>2</v>
      </c>
      <c r="T567" s="5" t="s">
        <v>7</v>
      </c>
      <c r="U567" s="5">
        <v>230</v>
      </c>
      <c r="V567" s="5">
        <v>77.39</v>
      </c>
      <c r="W567" s="5">
        <v>85.87</v>
      </c>
      <c r="X567" s="8">
        <f t="shared" si="640"/>
        <v>-8.480000000000004</v>
      </c>
      <c r="Y567" s="14">
        <v>217</v>
      </c>
      <c r="Z567" s="5">
        <v>62.67</v>
      </c>
      <c r="AA567" s="5">
        <v>80.53</v>
      </c>
      <c r="AB567" s="72">
        <f t="shared" si="686"/>
        <v>-17.86</v>
      </c>
      <c r="AC567" s="53"/>
    </row>
    <row r="568" spans="1:29" ht="15.75" x14ac:dyDescent="0.25">
      <c r="A568" s="53">
        <v>503018</v>
      </c>
      <c r="B568" s="89" t="s">
        <v>2525</v>
      </c>
      <c r="C568" s="53" t="s">
        <v>543</v>
      </c>
      <c r="D568" s="50" t="s">
        <v>975</v>
      </c>
      <c r="E568" s="48" t="str">
        <f>VLOOKUP('2012 Accountability Database'!A562,Dems1112!$A$2:$G$1082,6)</f>
        <v>1 (Northwest AR)</v>
      </c>
      <c r="F568" s="66"/>
      <c r="G568" s="63" t="s">
        <v>2488</v>
      </c>
      <c r="H568" s="61" t="str">
        <f t="shared" ref="H568:I568" si="709">IF(H566="Met","Yes",IF(H567="Met","Yes","No"))</f>
        <v>No</v>
      </c>
      <c r="I568" s="61" t="str">
        <f t="shared" si="709"/>
        <v>No</v>
      </c>
      <c r="J568" s="55"/>
      <c r="K568" s="61" t="str">
        <f t="shared" ref="K568:L568" si="710">IF(K566="Met","Yes",IF(K567="Met","Yes","No"))</f>
        <v>No</v>
      </c>
      <c r="L568" s="61" t="str">
        <f t="shared" si="710"/>
        <v>No</v>
      </c>
      <c r="M568" s="5" t="s">
        <v>9</v>
      </c>
      <c r="N568" s="14"/>
      <c r="O568" s="35" t="s">
        <v>2505</v>
      </c>
      <c r="P568" s="83" t="str">
        <f t="shared" ref="P568" si="711">IF(P567="X"," ",IF(P569="X"," ","X"))</f>
        <v xml:space="preserve"> </v>
      </c>
      <c r="Q568" s="94" t="s">
        <v>2759</v>
      </c>
      <c r="R568" s="5" t="s">
        <v>6</v>
      </c>
      <c r="S568" s="5" t="s">
        <v>5</v>
      </c>
      <c r="T568" s="5" t="s">
        <v>3</v>
      </c>
      <c r="U568" s="5">
        <v>1207</v>
      </c>
      <c r="V568" s="5">
        <v>88.4</v>
      </c>
      <c r="W568" s="5">
        <v>92.38</v>
      </c>
      <c r="X568" s="8">
        <f t="shared" si="640"/>
        <v>-3.9799999999999898</v>
      </c>
      <c r="Y568" s="14">
        <v>1169</v>
      </c>
      <c r="Z568" s="5">
        <v>79.040000000000006</v>
      </c>
      <c r="AA568" s="5">
        <v>86.94</v>
      </c>
      <c r="AB568" s="72">
        <f t="shared" si="686"/>
        <v>-7.8999999999999915</v>
      </c>
      <c r="AC568" s="53"/>
    </row>
    <row r="569" spans="1:29" x14ac:dyDescent="0.25">
      <c r="A569" s="54">
        <v>503018</v>
      </c>
      <c r="B569" s="90" t="s">
        <v>2525</v>
      </c>
      <c r="C569" s="54" t="s">
        <v>543</v>
      </c>
      <c r="D569" s="4"/>
      <c r="E569" s="4"/>
      <c r="F569" s="67"/>
      <c r="G569" s="64"/>
      <c r="H569" s="43"/>
      <c r="I569" s="43"/>
      <c r="J569" s="43"/>
      <c r="K569" s="43"/>
      <c r="L569" s="43"/>
      <c r="M569" s="4" t="s">
        <v>9</v>
      </c>
      <c r="N569" s="15"/>
      <c r="O569" s="38" t="s">
        <v>2482</v>
      </c>
      <c r="P569" s="84" t="str">
        <f>IF(E563="Achieving School"," ","X")</f>
        <v>X</v>
      </c>
      <c r="Q569" s="91"/>
      <c r="R569" s="4" t="s">
        <v>6</v>
      </c>
      <c r="S569" s="4" t="s">
        <v>5</v>
      </c>
      <c r="T569" s="4" t="s">
        <v>7</v>
      </c>
      <c r="U569" s="4">
        <v>644</v>
      </c>
      <c r="V569" s="4">
        <v>80.59</v>
      </c>
      <c r="W569" s="4">
        <v>85.87</v>
      </c>
      <c r="X569" s="7">
        <f t="shared" si="640"/>
        <v>-5.2800000000000011</v>
      </c>
      <c r="Y569" s="15">
        <v>615</v>
      </c>
      <c r="Z569" s="4">
        <v>70.41</v>
      </c>
      <c r="AA569" s="4">
        <v>80.53</v>
      </c>
      <c r="AB569" s="73">
        <f t="shared" si="686"/>
        <v>-10.120000000000005</v>
      </c>
      <c r="AC569" s="54"/>
    </row>
    <row r="570" spans="1:29" x14ac:dyDescent="0.25">
      <c r="A570" s="1">
        <v>504022</v>
      </c>
      <c r="B570" s="87" t="s">
        <v>2526</v>
      </c>
      <c r="C570" s="55" t="s">
        <v>737</v>
      </c>
      <c r="E570" s="42"/>
      <c r="F570" s="65" t="s">
        <v>2483</v>
      </c>
      <c r="G570" s="62"/>
      <c r="H570" s="37" t="str">
        <f>IF(V570&gt;94,"Met",IF(X570="--","n/a",IF(X570&gt;=0,"Met","Did Not Meet")))</f>
        <v>Met</v>
      </c>
      <c r="I570" s="37" t="str">
        <f>IF(V571&gt;94,"Met",IF(X571="--","n/a",IF(X571&gt;=0,"Met","Did Not Meet")))</f>
        <v>Did Not Meet</v>
      </c>
      <c r="K570" s="13" t="str">
        <f>IF(Z570&gt;94,"Met",IF(AB570="--","n/a",IF(AB570&gt;=0,"Met","Did Not Meet")))</f>
        <v>Met</v>
      </c>
      <c r="L570" s="13" t="str">
        <f>IF(Z571&gt;94,"Met",IF(AB571="--","n/a",IF(AB571&gt;=0,"Met","Did Not Meet")))</f>
        <v>Met</v>
      </c>
      <c r="M570" s="5" t="s">
        <v>4</v>
      </c>
      <c r="N570" s="14" t="s">
        <v>2502</v>
      </c>
      <c r="O570" s="5"/>
      <c r="P570" s="44" t="str">
        <f t="shared" ref="P570" si="712">IF(H572="Yes",IF(I572="Yes","Yes","No"),"No")</f>
        <v>Yes</v>
      </c>
      <c r="Q570" s="93"/>
      <c r="R570" s="5" t="s">
        <v>1</v>
      </c>
      <c r="S570" s="5" t="s">
        <v>2</v>
      </c>
      <c r="T570" s="5" t="s">
        <v>3</v>
      </c>
      <c r="U570" s="5">
        <v>118</v>
      </c>
      <c r="V570" s="5">
        <v>87.29</v>
      </c>
      <c r="W570" s="5">
        <v>86.25</v>
      </c>
      <c r="X570" s="11">
        <f t="shared" si="640"/>
        <v>1.0400000000000063</v>
      </c>
      <c r="Y570" s="14">
        <v>85</v>
      </c>
      <c r="Z570" s="5">
        <v>91.76</v>
      </c>
      <c r="AA570" s="5">
        <v>79.98</v>
      </c>
      <c r="AB570" s="71">
        <f t="shared" si="686"/>
        <v>11.780000000000001</v>
      </c>
      <c r="AC570" s="36"/>
    </row>
    <row r="571" spans="1:29" ht="15.75" x14ac:dyDescent="0.25">
      <c r="A571" s="53">
        <v>504022</v>
      </c>
      <c r="B571" s="89" t="s">
        <v>2526</v>
      </c>
      <c r="C571" s="53" t="s">
        <v>737</v>
      </c>
      <c r="D571" s="49" t="s">
        <v>2498</v>
      </c>
      <c r="E571" s="34" t="str">
        <f>M570</f>
        <v>Achieving School</v>
      </c>
      <c r="F571" s="65" t="s">
        <v>2484</v>
      </c>
      <c r="G571" s="62"/>
      <c r="H571" s="13" t="str">
        <f>IF(V572&gt;94,"Met",IF(X572="--","n/a",IF(X572&gt;=0,"Met","Did Not Meet")))</f>
        <v>Met</v>
      </c>
      <c r="I571" s="13" t="str">
        <f>IF(V573&gt;94,"Met",IF(X573="--","n/a",IF(X573&gt;=0,"Met","Did Not Meet")))</f>
        <v>Met</v>
      </c>
      <c r="K571" s="13" t="str">
        <f>IF(Z572&gt;94,"Met",IF(AB572="--","n/a",IF(AB572&gt;=0,"Met","Did Not Meet")))</f>
        <v>Met</v>
      </c>
      <c r="L571" s="13" t="str">
        <f>IF(Z573&gt;94,"Met",IF(AB573="--","n/a",IF(AB573&gt;=0,"Met","Did Not Meet")))</f>
        <v>Met</v>
      </c>
      <c r="M571" s="1" t="s">
        <v>4</v>
      </c>
      <c r="N571" s="14" t="s">
        <v>2501</v>
      </c>
      <c r="O571" s="5"/>
      <c r="P571" s="44" t="str">
        <f t="shared" ref="P571" si="713">IF(K572="Yes",IF(L572="Yes","Yes","No"),"No")</f>
        <v>Yes</v>
      </c>
      <c r="Q571" s="94" t="s">
        <v>2759</v>
      </c>
      <c r="R571" s="5" t="s">
        <v>1</v>
      </c>
      <c r="S571" s="1" t="s">
        <v>2</v>
      </c>
      <c r="T571" s="1" t="s">
        <v>7</v>
      </c>
      <c r="U571" s="5">
        <v>90</v>
      </c>
      <c r="V571" s="1">
        <v>83.33</v>
      </c>
      <c r="W571" s="1">
        <v>83.7</v>
      </c>
      <c r="X571" s="6">
        <f t="shared" si="640"/>
        <v>-0.37000000000000455</v>
      </c>
      <c r="Y571" s="14">
        <v>62</v>
      </c>
      <c r="Z571" s="1">
        <v>90.32</v>
      </c>
      <c r="AA571" s="1">
        <v>77.430000000000007</v>
      </c>
      <c r="AB571" s="71">
        <f t="shared" si="686"/>
        <v>12.889999999999986</v>
      </c>
      <c r="AC571" s="53"/>
    </row>
    <row r="572" spans="1:29" ht="15" customHeight="1" x14ac:dyDescent="0.25">
      <c r="A572" s="53">
        <v>504022</v>
      </c>
      <c r="B572" s="89" t="s">
        <v>2526</v>
      </c>
      <c r="C572" s="53" t="s">
        <v>737</v>
      </c>
      <c r="D572" s="49" t="s">
        <v>2499</v>
      </c>
      <c r="E572" s="35" t="str">
        <f>VLOOKUP('2012 Accountability Database'!$A570,'2011 AYP'!A$2:B$1072,2)</f>
        <v xml:space="preserve"> MS (Met Standards)</v>
      </c>
      <c r="F572" s="66"/>
      <c r="G572" s="63" t="s">
        <v>2485</v>
      </c>
      <c r="H572" s="60" t="str">
        <f t="shared" ref="H572:I572" si="714">IF(H570="Met","Yes",IF(H571="Met","Yes","No"))</f>
        <v>Yes</v>
      </c>
      <c r="I572" s="60" t="str">
        <f t="shared" si="714"/>
        <v>Yes</v>
      </c>
      <c r="J572" s="42"/>
      <c r="K572" s="60" t="str">
        <f t="shared" ref="K572:L572" si="715">IF(K570="Met","Yes",IF(K571="Met","Yes","No"))</f>
        <v>Yes</v>
      </c>
      <c r="L572" s="60" t="str">
        <f t="shared" si="715"/>
        <v>Yes</v>
      </c>
      <c r="M572" s="1" t="s">
        <v>4</v>
      </c>
      <c r="N572" s="14" t="s">
        <v>2503</v>
      </c>
      <c r="O572" s="5"/>
      <c r="P572" s="44" t="str">
        <f t="shared" ref="P572" si="716">IF(H576="Yes",IF(I576="Yes","Yes","No"),"No")</f>
        <v>Yes</v>
      </c>
      <c r="Q572" s="108" t="s">
        <v>2758</v>
      </c>
      <c r="R572" s="5" t="s">
        <v>1</v>
      </c>
      <c r="S572" s="1" t="s">
        <v>5</v>
      </c>
      <c r="T572" s="1" t="s">
        <v>3</v>
      </c>
      <c r="U572" s="5">
        <v>373</v>
      </c>
      <c r="V572" s="1">
        <v>87.13</v>
      </c>
      <c r="W572" s="1">
        <v>86.25</v>
      </c>
      <c r="X572" s="9">
        <f t="shared" si="640"/>
        <v>0.87999999999999545</v>
      </c>
      <c r="Y572" s="14">
        <v>272</v>
      </c>
      <c r="Z572" s="1">
        <v>87.13</v>
      </c>
      <c r="AA572" s="1">
        <v>79.98</v>
      </c>
      <c r="AB572" s="71">
        <f t="shared" si="686"/>
        <v>7.1499999999999915</v>
      </c>
      <c r="AC572" s="53"/>
    </row>
    <row r="573" spans="1:29" x14ac:dyDescent="0.25">
      <c r="A573" s="53">
        <v>504022</v>
      </c>
      <c r="B573" s="89" t="s">
        <v>2526</v>
      </c>
      <c r="C573" s="53" t="s">
        <v>737</v>
      </c>
      <c r="D573" s="49" t="s">
        <v>2507</v>
      </c>
      <c r="E573" s="47">
        <f>VLOOKUP('2012 Accountability Database'!A570,Dems1112!$A$2:$G$1082,3)</f>
        <v>0.05</v>
      </c>
      <c r="F573" s="66"/>
      <c r="G573" s="52"/>
      <c r="M573" s="5" t="s">
        <v>4</v>
      </c>
      <c r="N573" s="14" t="s">
        <v>2504</v>
      </c>
      <c r="O573" s="5"/>
      <c r="P573" s="44" t="str">
        <f t="shared" ref="P573" si="717">IF(K576="Yes",IF(L576="Yes","Yes","No"),"No")</f>
        <v>Yes</v>
      </c>
      <c r="Q573" s="108"/>
      <c r="R573" s="5" t="s">
        <v>1</v>
      </c>
      <c r="S573" s="5" t="s">
        <v>5</v>
      </c>
      <c r="T573" s="5" t="s">
        <v>7</v>
      </c>
      <c r="U573" s="5">
        <v>282</v>
      </c>
      <c r="V573" s="5">
        <v>84.04</v>
      </c>
      <c r="W573" s="5">
        <v>83.7</v>
      </c>
      <c r="X573" s="11">
        <f t="shared" si="640"/>
        <v>0.34000000000000341</v>
      </c>
      <c r="Y573" s="14">
        <v>203</v>
      </c>
      <c r="Z573" s="5">
        <v>85.22</v>
      </c>
      <c r="AA573" s="5">
        <v>77.430000000000007</v>
      </c>
      <c r="AB573" s="71">
        <f t="shared" si="686"/>
        <v>7.789999999999992</v>
      </c>
      <c r="AC573" s="53"/>
    </row>
    <row r="574" spans="1:29" x14ac:dyDescent="0.25">
      <c r="A574" s="53">
        <v>504022</v>
      </c>
      <c r="B574" s="89" t="s">
        <v>2526</v>
      </c>
      <c r="C574" s="53" t="s">
        <v>737</v>
      </c>
      <c r="D574" s="50" t="s">
        <v>2508</v>
      </c>
      <c r="E574" s="47">
        <f>VLOOKUP('2012 Accountability Database'!A570,Dems1112!$A$2:$G$1082,4)</f>
        <v>0.78</v>
      </c>
      <c r="F574" s="65" t="s">
        <v>2486</v>
      </c>
      <c r="G574" s="62"/>
      <c r="H574" s="13" t="str">
        <f>IF(V574&gt;94,"Met",IF(X574="--","n/a",IF(X574&gt;=0,"Met","Did Not Meet")))</f>
        <v>Met</v>
      </c>
      <c r="I574" s="13" t="str">
        <f>IF(V575&gt;94,"Met",IF(X575="--","n/a",IF(X575&gt;=0,"Met","Did Not Meet")))</f>
        <v>Met</v>
      </c>
      <c r="J574" s="13"/>
      <c r="K574" s="13" t="str">
        <f>IF(Z574&gt;94,"Met",IF(AB574="--","n/a",IF(AB574&gt;=0,"Met","Did Not Meet")))</f>
        <v>Met</v>
      </c>
      <c r="L574" s="13" t="str">
        <f>IF(Z575&gt;94,"Met",IF(AB575="--","n/a",IF(AB575&gt;=0,"Met","Did Not Meet")))</f>
        <v>Met</v>
      </c>
      <c r="M574" s="5" t="s">
        <v>4</v>
      </c>
      <c r="N574" s="68" t="s">
        <v>2497</v>
      </c>
      <c r="O574" s="35"/>
      <c r="P574" s="44"/>
      <c r="Q574" s="108"/>
      <c r="R574" s="5" t="s">
        <v>6</v>
      </c>
      <c r="S574" s="5" t="s">
        <v>2</v>
      </c>
      <c r="T574" s="5" t="s">
        <v>3</v>
      </c>
      <c r="U574" s="5">
        <v>118</v>
      </c>
      <c r="V574" s="5">
        <v>88.98</v>
      </c>
      <c r="W574" s="5">
        <v>88.54</v>
      </c>
      <c r="X574" s="11">
        <f t="shared" si="640"/>
        <v>0.43999999999999773</v>
      </c>
      <c r="Y574" s="14">
        <v>85</v>
      </c>
      <c r="Z574" s="5">
        <v>72.94</v>
      </c>
      <c r="AA574" s="5">
        <v>67.34</v>
      </c>
      <c r="AB574" s="71">
        <f t="shared" si="686"/>
        <v>5.5999999999999943</v>
      </c>
      <c r="AC574" s="53"/>
    </row>
    <row r="575" spans="1:29" x14ac:dyDescent="0.25">
      <c r="A575" s="53">
        <v>504022</v>
      </c>
      <c r="B575" s="89" t="s">
        <v>2526</v>
      </c>
      <c r="C575" s="53" t="s">
        <v>737</v>
      </c>
      <c r="D575" s="50" t="s">
        <v>974</v>
      </c>
      <c r="E575" s="47" t="str">
        <f>VLOOKUP('2012 Accountability Database'!A570,Dems1112!$A$2:$G$1082,5)</f>
        <v>K-6</v>
      </c>
      <c r="F575" s="65" t="s">
        <v>2487</v>
      </c>
      <c r="G575" s="62"/>
      <c r="H575" s="13" t="str">
        <f>IF(V576&gt;94,"Met",IF(X576="--","n/a",IF(X576&gt;=0,"Met","Did Not Meet")))</f>
        <v>Did Not Meet</v>
      </c>
      <c r="I575" s="13" t="str">
        <f>IF(V577&gt;94,"Met",IF(X577="--","n/a",IF(X577&gt;=0,"Met","Did Not Meet")))</f>
        <v>Did Not Meet</v>
      </c>
      <c r="J575" s="13"/>
      <c r="K575" s="13" t="str">
        <f>IF(Z576&gt;94,"Met",IF(AB576="--","n/a",IF(AB576&gt;=0,"Met","Did Not Meet")))</f>
        <v>Met</v>
      </c>
      <c r="L575" s="13" t="str">
        <f>IF(Z577&gt;94,"Met",IF(AB577="--","n/a",IF(AB577&gt;=0,"Met","Did Not Meet")))</f>
        <v>Met</v>
      </c>
      <c r="M575" s="1" t="s">
        <v>4</v>
      </c>
      <c r="N575" s="14"/>
      <c r="O575" s="35" t="s">
        <v>2506</v>
      </c>
      <c r="P575" s="83" t="str">
        <f t="shared" ref="P575" si="718">IF(P570="No"," ", IF(P572="No"," ",IF(P571="No", " ",IF(P573="No"," ","X"))))</f>
        <v>X</v>
      </c>
      <c r="Q575" s="108"/>
      <c r="R575" s="5" t="s">
        <v>6</v>
      </c>
      <c r="S575" s="1" t="s">
        <v>2</v>
      </c>
      <c r="T575" s="1" t="s">
        <v>7</v>
      </c>
      <c r="U575" s="5">
        <v>90</v>
      </c>
      <c r="V575" s="1">
        <v>85.56</v>
      </c>
      <c r="W575" s="1">
        <v>84.72</v>
      </c>
      <c r="X575" s="9">
        <f t="shared" si="640"/>
        <v>0.84000000000000341</v>
      </c>
      <c r="Y575" s="14">
        <v>62</v>
      </c>
      <c r="Z575" s="1">
        <v>66.13</v>
      </c>
      <c r="AA575" s="1">
        <v>60.51</v>
      </c>
      <c r="AB575" s="71">
        <f t="shared" si="686"/>
        <v>5.6199999999999974</v>
      </c>
      <c r="AC575" s="53"/>
    </row>
    <row r="576" spans="1:29" ht="15.75" x14ac:dyDescent="0.25">
      <c r="A576" s="53">
        <v>504022</v>
      </c>
      <c r="B576" s="89" t="s">
        <v>2526</v>
      </c>
      <c r="C576" s="53" t="s">
        <v>737</v>
      </c>
      <c r="D576" s="50" t="s">
        <v>975</v>
      </c>
      <c r="E576" s="48" t="str">
        <f>VLOOKUP('2012 Accountability Database'!A570,Dems1112!$A$2:$G$1082,6)</f>
        <v>1 (Northwest AR)</v>
      </c>
      <c r="F576" s="66"/>
      <c r="G576" s="63" t="s">
        <v>2488</v>
      </c>
      <c r="H576" s="61" t="str">
        <f t="shared" ref="H576:I576" si="719">IF(H574="Met","Yes",IF(H575="Met","Yes","No"))</f>
        <v>Yes</v>
      </c>
      <c r="I576" s="61" t="str">
        <f t="shared" si="719"/>
        <v>Yes</v>
      </c>
      <c r="J576" s="55"/>
      <c r="K576" s="61" t="str">
        <f t="shared" ref="K576:L576" si="720">IF(K574="Met","Yes",IF(K575="Met","Yes","No"))</f>
        <v>Yes</v>
      </c>
      <c r="L576" s="61" t="str">
        <f t="shared" si="720"/>
        <v>Yes</v>
      </c>
      <c r="M576" s="5" t="s">
        <v>4</v>
      </c>
      <c r="N576" s="14"/>
      <c r="O576" s="35" t="s">
        <v>2505</v>
      </c>
      <c r="P576" s="83" t="str">
        <f t="shared" ref="P576" si="721">IF(P575="X"," ",IF(P577="X"," ","X"))</f>
        <v xml:space="preserve"> </v>
      </c>
      <c r="Q576" s="94" t="s">
        <v>2759</v>
      </c>
      <c r="R576" s="5" t="s">
        <v>6</v>
      </c>
      <c r="S576" s="5" t="s">
        <v>5</v>
      </c>
      <c r="T576" s="5" t="s">
        <v>3</v>
      </c>
      <c r="U576" s="5">
        <v>373</v>
      </c>
      <c r="V576" s="5">
        <v>87.94</v>
      </c>
      <c r="W576" s="5">
        <v>88.54</v>
      </c>
      <c r="X576" s="8">
        <f t="shared" si="640"/>
        <v>-0.60000000000000853</v>
      </c>
      <c r="Y576" s="14">
        <v>272</v>
      </c>
      <c r="Z576" s="5">
        <v>70.59</v>
      </c>
      <c r="AA576" s="5">
        <v>67.34</v>
      </c>
      <c r="AB576" s="71">
        <f t="shared" si="686"/>
        <v>3.25</v>
      </c>
      <c r="AC576" s="53"/>
    </row>
    <row r="577" spans="1:29" x14ac:dyDescent="0.25">
      <c r="A577" s="54">
        <v>504022</v>
      </c>
      <c r="B577" s="90" t="s">
        <v>2526</v>
      </c>
      <c r="C577" s="54" t="s">
        <v>737</v>
      </c>
      <c r="D577" s="4"/>
      <c r="E577" s="4"/>
      <c r="F577" s="67"/>
      <c r="G577" s="64"/>
      <c r="H577" s="43"/>
      <c r="I577" s="43"/>
      <c r="J577" s="43"/>
      <c r="K577" s="43"/>
      <c r="L577" s="43"/>
      <c r="M577" s="4" t="s">
        <v>4</v>
      </c>
      <c r="N577" s="15"/>
      <c r="O577" s="38" t="s">
        <v>2482</v>
      </c>
      <c r="P577" s="84" t="str">
        <f>IF(E571="Achieving School"," ","X")</f>
        <v xml:space="preserve"> </v>
      </c>
      <c r="Q577" s="91"/>
      <c r="R577" s="4" t="s">
        <v>6</v>
      </c>
      <c r="S577" s="4" t="s">
        <v>5</v>
      </c>
      <c r="T577" s="4" t="s">
        <v>7</v>
      </c>
      <c r="U577" s="4">
        <v>282</v>
      </c>
      <c r="V577" s="4">
        <v>84.4</v>
      </c>
      <c r="W577" s="4">
        <v>84.72</v>
      </c>
      <c r="X577" s="7">
        <f t="shared" si="640"/>
        <v>-0.31999999999999318</v>
      </c>
      <c r="Y577" s="15">
        <v>203</v>
      </c>
      <c r="Z577" s="4">
        <v>63.55</v>
      </c>
      <c r="AA577" s="4">
        <v>60.51</v>
      </c>
      <c r="AB577" s="74">
        <f t="shared" si="686"/>
        <v>3.0399999999999991</v>
      </c>
      <c r="AC577" s="54"/>
    </row>
    <row r="578" spans="1:29" x14ac:dyDescent="0.25">
      <c r="A578" s="1">
        <v>505026</v>
      </c>
      <c r="B578" s="87" t="s">
        <v>2527</v>
      </c>
      <c r="C578" s="55" t="s">
        <v>905</v>
      </c>
      <c r="E578" s="42"/>
      <c r="F578" s="65" t="s">
        <v>2483</v>
      </c>
      <c r="G578" s="62"/>
      <c r="H578" s="37" t="str">
        <f>IF(V578&gt;94,"Met",IF(X578="--","n/a",IF(X578&gt;=0,"Met","Did Not Meet")))</f>
        <v>Met</v>
      </c>
      <c r="I578" s="37" t="str">
        <f>IF(V579&gt;94,"Met",IF(X579="--","n/a",IF(X579&gt;=0,"Met","Did Not Meet")))</f>
        <v>Met</v>
      </c>
      <c r="K578" s="13" t="str">
        <f>IF(Z578&gt;94,"Met",IF(AB578="--","n/a",IF(AB578&gt;=0,"Met","Did Not Meet")))</f>
        <v>Met</v>
      </c>
      <c r="L578" s="13" t="str">
        <f>IF(Z579&gt;94,"Met",IF(AB579="--","n/a",IF(AB579&gt;=0,"Met","Did Not Meet")))</f>
        <v>Met</v>
      </c>
      <c r="M578" s="5" t="s">
        <v>9</v>
      </c>
      <c r="N578" s="14" t="s">
        <v>2502</v>
      </c>
      <c r="O578" s="5"/>
      <c r="P578" s="44" t="str">
        <f t="shared" ref="P578" si="722">IF(H580="Yes",IF(I580="Yes","Yes","No"),"No")</f>
        <v>Yes</v>
      </c>
      <c r="Q578" s="93"/>
      <c r="R578" s="5" t="s">
        <v>1</v>
      </c>
      <c r="S578" s="5" t="s">
        <v>2</v>
      </c>
      <c r="T578" s="5" t="s">
        <v>3</v>
      </c>
      <c r="U578" s="5">
        <v>150</v>
      </c>
      <c r="V578" s="5">
        <v>88.67</v>
      </c>
      <c r="W578" s="5">
        <v>88.1</v>
      </c>
      <c r="X578" s="11">
        <f t="shared" ref="X578:X641" si="723">V578-W578</f>
        <v>0.57000000000000739</v>
      </c>
      <c r="Y578" s="14">
        <v>62</v>
      </c>
      <c r="Z578" s="5">
        <v>98.39</v>
      </c>
      <c r="AA578" s="5">
        <v>84.06</v>
      </c>
      <c r="AB578" s="71">
        <f t="shared" si="686"/>
        <v>14.329999999999998</v>
      </c>
      <c r="AC578" s="36"/>
    </row>
    <row r="579" spans="1:29" ht="15.75" x14ac:dyDescent="0.25">
      <c r="A579" s="53">
        <v>505026</v>
      </c>
      <c r="B579" s="89" t="s">
        <v>2527</v>
      </c>
      <c r="C579" s="53" t="s">
        <v>905</v>
      </c>
      <c r="D579" s="49" t="s">
        <v>2498</v>
      </c>
      <c r="E579" s="34" t="str">
        <f>M578</f>
        <v>Needs Improvement School</v>
      </c>
      <c r="F579" s="65" t="s">
        <v>2484</v>
      </c>
      <c r="G579" s="62"/>
      <c r="H579" s="13" t="str">
        <f>IF(V580&gt;94,"Met",IF(X580="--","n/a",IF(X580&gt;=0,"Met","Did Not Meet")))</f>
        <v>Did Not Meet</v>
      </c>
      <c r="I579" s="13" t="str">
        <f>IF(V581&gt;94,"Met",IF(X581="--","n/a",IF(X581&gt;=0,"Met","Did Not Meet")))</f>
        <v>Did Not Meet</v>
      </c>
      <c r="K579" s="13" t="str">
        <f>IF(Z580&gt;94,"Met",IF(AB580="--","n/a",IF(AB580&gt;=0,"Met","Did Not Meet")))</f>
        <v>Met</v>
      </c>
      <c r="L579" s="13" t="str">
        <f>IF(Z581&gt;94,"Met",IF(AB581="--","n/a",IF(AB581&gt;=0,"Met","Did Not Meet")))</f>
        <v>Met</v>
      </c>
      <c r="M579" s="1" t="s">
        <v>9</v>
      </c>
      <c r="N579" s="14" t="s">
        <v>2501</v>
      </c>
      <c r="O579" s="5"/>
      <c r="P579" s="44" t="str">
        <f t="shared" ref="P579" si="724">IF(K580="Yes",IF(L580="Yes","Yes","No"),"No")</f>
        <v>Yes</v>
      </c>
      <c r="Q579" s="94" t="s">
        <v>2759</v>
      </c>
      <c r="R579" s="5" t="s">
        <v>1</v>
      </c>
      <c r="S579" s="1" t="s">
        <v>2</v>
      </c>
      <c r="T579" s="1" t="s">
        <v>7</v>
      </c>
      <c r="U579" s="5">
        <v>78</v>
      </c>
      <c r="V579" s="1">
        <v>82.05</v>
      </c>
      <c r="W579" s="1">
        <v>80.260000000000005</v>
      </c>
      <c r="X579" s="9">
        <f t="shared" si="723"/>
        <v>1.789999999999992</v>
      </c>
      <c r="Y579" s="14">
        <v>33</v>
      </c>
      <c r="Z579" s="1">
        <v>96.97</v>
      </c>
      <c r="AA579" s="1">
        <v>75.739999999999995</v>
      </c>
      <c r="AB579" s="71">
        <f t="shared" si="686"/>
        <v>21.230000000000004</v>
      </c>
      <c r="AC579" s="53"/>
    </row>
    <row r="580" spans="1:29" ht="15" customHeight="1" x14ac:dyDescent="0.25">
      <c r="A580" s="53">
        <v>505026</v>
      </c>
      <c r="B580" s="89" t="s">
        <v>2527</v>
      </c>
      <c r="C580" s="53" t="s">
        <v>905</v>
      </c>
      <c r="D580" s="49" t="s">
        <v>2499</v>
      </c>
      <c r="E580" s="35" t="str">
        <f>VLOOKUP('2012 Accountability Database'!$A578,'2011 AYP'!A$2:B$1072,2)</f>
        <v xml:space="preserve"> MS (Met Standards)</v>
      </c>
      <c r="F580" s="66"/>
      <c r="G580" s="63" t="s">
        <v>2485</v>
      </c>
      <c r="H580" s="60" t="str">
        <f t="shared" ref="H580:I580" si="725">IF(H578="Met","Yes",IF(H579="Met","Yes","No"))</f>
        <v>Yes</v>
      </c>
      <c r="I580" s="60" t="str">
        <f t="shared" si="725"/>
        <v>Yes</v>
      </c>
      <c r="J580" s="42"/>
      <c r="K580" s="60" t="str">
        <f t="shared" ref="K580:L580" si="726">IF(K578="Met","Yes",IF(K579="Met","Yes","No"))</f>
        <v>Yes</v>
      </c>
      <c r="L580" s="60" t="str">
        <f t="shared" si="726"/>
        <v>Yes</v>
      </c>
      <c r="M580" s="1" t="s">
        <v>9</v>
      </c>
      <c r="N580" s="14" t="s">
        <v>2503</v>
      </c>
      <c r="O580" s="5"/>
      <c r="P580" s="44" t="str">
        <f t="shared" ref="P580" si="727">IF(H584="Yes",IF(I584="Yes","Yes","No"),"No")</f>
        <v>No</v>
      </c>
      <c r="Q580" s="108" t="s">
        <v>2758</v>
      </c>
      <c r="R580" s="5" t="s">
        <v>1</v>
      </c>
      <c r="S580" s="1" t="s">
        <v>5</v>
      </c>
      <c r="T580" s="1" t="s">
        <v>3</v>
      </c>
      <c r="U580" s="5">
        <v>428</v>
      </c>
      <c r="V580" s="1">
        <v>84.35</v>
      </c>
      <c r="W580" s="1">
        <v>88.1</v>
      </c>
      <c r="X580" s="6">
        <f t="shared" si="723"/>
        <v>-3.75</v>
      </c>
      <c r="Y580" s="14">
        <v>204</v>
      </c>
      <c r="Z580" s="1">
        <v>86.27</v>
      </c>
      <c r="AA580" s="1">
        <v>84.06</v>
      </c>
      <c r="AB580" s="71">
        <f t="shared" si="686"/>
        <v>2.2099999999999937</v>
      </c>
      <c r="AC580" s="53"/>
    </row>
    <row r="581" spans="1:29" x14ac:dyDescent="0.25">
      <c r="A581" s="53">
        <v>505026</v>
      </c>
      <c r="B581" s="89" t="s">
        <v>2527</v>
      </c>
      <c r="C581" s="53" t="s">
        <v>905</v>
      </c>
      <c r="D581" s="49" t="s">
        <v>2507</v>
      </c>
      <c r="E581" s="47">
        <f>VLOOKUP('2012 Accountability Database'!A578,Dems1112!$A$2:$G$1082,3)</f>
        <v>0.01</v>
      </c>
      <c r="F581" s="66"/>
      <c r="G581" s="52"/>
      <c r="M581" s="1" t="s">
        <v>9</v>
      </c>
      <c r="N581" s="14" t="s">
        <v>2504</v>
      </c>
      <c r="O581" s="5"/>
      <c r="P581" s="44" t="str">
        <f t="shared" ref="P581" si="728">IF(K584="Yes",IF(L584="Yes","Yes","No"),"No")</f>
        <v>No</v>
      </c>
      <c r="Q581" s="108"/>
      <c r="R581" s="5" t="s">
        <v>1</v>
      </c>
      <c r="S581" s="1" t="s">
        <v>5</v>
      </c>
      <c r="T581" s="1" t="s">
        <v>7</v>
      </c>
      <c r="U581" s="5">
        <v>214</v>
      </c>
      <c r="V581" s="1">
        <v>77.099999999999994</v>
      </c>
      <c r="W581" s="1">
        <v>80.260000000000005</v>
      </c>
      <c r="X581" s="6">
        <f t="shared" si="723"/>
        <v>-3.1600000000000108</v>
      </c>
      <c r="Y581" s="14">
        <v>98</v>
      </c>
      <c r="Z581" s="1">
        <v>78.569999999999993</v>
      </c>
      <c r="AA581" s="1">
        <v>75.739999999999995</v>
      </c>
      <c r="AB581" s="71">
        <f t="shared" si="686"/>
        <v>2.8299999999999983</v>
      </c>
      <c r="AC581" s="53"/>
    </row>
    <row r="582" spans="1:29" x14ac:dyDescent="0.25">
      <c r="A582" s="53">
        <v>505026</v>
      </c>
      <c r="B582" s="89" t="s">
        <v>2527</v>
      </c>
      <c r="C582" s="53" t="s">
        <v>905</v>
      </c>
      <c r="D582" s="50" t="s">
        <v>2508</v>
      </c>
      <c r="E582" s="47">
        <f>VLOOKUP('2012 Accountability Database'!A578,Dems1112!$A$2:$G$1082,4)</f>
        <v>0.51</v>
      </c>
      <c r="F582" s="65" t="s">
        <v>2486</v>
      </c>
      <c r="G582" s="62"/>
      <c r="H582" s="13" t="str">
        <f>IF(V582&gt;94,"Met",IF(X582="--","n/a",IF(X582&gt;=0,"Met","Did Not Meet")))</f>
        <v>Did Not Meet</v>
      </c>
      <c r="I582" s="13" t="str">
        <f>IF(V583&gt;94,"Met",IF(X583="--","n/a",IF(X583&gt;=0,"Met","Did Not Meet")))</f>
        <v>Did Not Meet</v>
      </c>
      <c r="J582" s="13"/>
      <c r="K582" s="13" t="str">
        <f>IF(Z582&gt;94,"Met",IF(AB582="--","n/a",IF(AB582&gt;=0,"Met","Did Not Meet")))</f>
        <v>Did Not Meet</v>
      </c>
      <c r="L582" s="13" t="str">
        <f>IF(Z583&gt;94,"Met",IF(AB583="--","n/a",IF(AB583&gt;=0,"Met","Did Not Meet")))</f>
        <v>Did Not Meet</v>
      </c>
      <c r="M582" s="1" t="s">
        <v>9</v>
      </c>
      <c r="N582" s="68" t="s">
        <v>2497</v>
      </c>
      <c r="O582" s="35"/>
      <c r="P582" s="44"/>
      <c r="Q582" s="108"/>
      <c r="R582" s="5" t="s">
        <v>6</v>
      </c>
      <c r="S582" s="1" t="s">
        <v>2</v>
      </c>
      <c r="T582" s="1" t="s">
        <v>3</v>
      </c>
      <c r="U582" s="5">
        <v>150</v>
      </c>
      <c r="V582" s="1">
        <v>88.67</v>
      </c>
      <c r="W582" s="1">
        <v>92.3</v>
      </c>
      <c r="X582" s="6">
        <f t="shared" si="723"/>
        <v>-3.6299999999999955</v>
      </c>
      <c r="Y582" s="14">
        <v>62</v>
      </c>
      <c r="Z582" s="1">
        <v>66.13</v>
      </c>
      <c r="AA582" s="1">
        <v>81.400000000000006</v>
      </c>
      <c r="AB582" s="72">
        <f t="shared" si="686"/>
        <v>-15.27000000000001</v>
      </c>
      <c r="AC582" s="53"/>
    </row>
    <row r="583" spans="1:29" x14ac:dyDescent="0.25">
      <c r="A583" s="53">
        <v>505026</v>
      </c>
      <c r="B583" s="89" t="s">
        <v>2527</v>
      </c>
      <c r="C583" s="53" t="s">
        <v>905</v>
      </c>
      <c r="D583" s="50" t="s">
        <v>974</v>
      </c>
      <c r="E583" s="47" t="str">
        <f>VLOOKUP('2012 Accountability Database'!A578,Dems1112!$A$2:$G$1082,5)</f>
        <v>K-4</v>
      </c>
      <c r="F583" s="65" t="s">
        <v>2487</v>
      </c>
      <c r="G583" s="62"/>
      <c r="H583" s="13" t="str">
        <f>IF(V584&gt;94,"Met",IF(X584="--","n/a",IF(X584&gt;=0,"Met","Did Not Meet")))</f>
        <v>Did Not Meet</v>
      </c>
      <c r="I583" s="13" t="str">
        <f>IF(V585&gt;94,"Met",IF(X585="--","n/a",IF(X585&gt;=0,"Met","Did Not Meet")))</f>
        <v>Did Not Meet</v>
      </c>
      <c r="J583" s="13"/>
      <c r="K583" s="13" t="str">
        <f>IF(Z584&gt;94,"Met",IF(AB584="--","n/a",IF(AB584&gt;=0,"Met","Did Not Meet")))</f>
        <v>Did Not Meet</v>
      </c>
      <c r="L583" s="13" t="str">
        <f>IF(Z585&gt;94,"Met",IF(AB585="--","n/a",IF(AB585&gt;=0,"Met","Did Not Meet")))</f>
        <v>Did Not Meet</v>
      </c>
      <c r="M583" s="5" t="s">
        <v>9</v>
      </c>
      <c r="N583" s="14"/>
      <c r="O583" s="35" t="s">
        <v>2506</v>
      </c>
      <c r="P583" s="83" t="str">
        <f t="shared" ref="P583" si="729">IF(P578="No"," ", IF(P580="No"," ",IF(P579="No", " ",IF(P581="No"," ","X"))))</f>
        <v xml:space="preserve"> </v>
      </c>
      <c r="Q583" s="108"/>
      <c r="R583" s="5" t="s">
        <v>6</v>
      </c>
      <c r="S583" s="5" t="s">
        <v>2</v>
      </c>
      <c r="T583" s="5" t="s">
        <v>7</v>
      </c>
      <c r="U583" s="5">
        <v>78</v>
      </c>
      <c r="V583" s="5">
        <v>83.33</v>
      </c>
      <c r="W583" s="5">
        <v>87.3</v>
      </c>
      <c r="X583" s="8">
        <f t="shared" si="723"/>
        <v>-3.9699999999999989</v>
      </c>
      <c r="Y583" s="14">
        <v>33</v>
      </c>
      <c r="Z583" s="5">
        <v>72.73</v>
      </c>
      <c r="AA583" s="5">
        <v>75.739999999999995</v>
      </c>
      <c r="AB583" s="72">
        <f t="shared" si="686"/>
        <v>-3.0099999999999909</v>
      </c>
      <c r="AC583" s="53"/>
    </row>
    <row r="584" spans="1:29" ht="15.75" x14ac:dyDescent="0.25">
      <c r="A584" s="53">
        <v>505026</v>
      </c>
      <c r="B584" s="89" t="s">
        <v>2527</v>
      </c>
      <c r="C584" s="53" t="s">
        <v>905</v>
      </c>
      <c r="D584" s="50" t="s">
        <v>975</v>
      </c>
      <c r="E584" s="48" t="str">
        <f>VLOOKUP('2012 Accountability Database'!A578,Dems1112!$A$2:$G$1082,6)</f>
        <v>1 (Northwest AR)</v>
      </c>
      <c r="F584" s="66"/>
      <c r="G584" s="63" t="s">
        <v>2488</v>
      </c>
      <c r="H584" s="61" t="str">
        <f t="shared" ref="H584:I584" si="730">IF(H582="Met","Yes",IF(H583="Met","Yes","No"))</f>
        <v>No</v>
      </c>
      <c r="I584" s="61" t="str">
        <f t="shared" si="730"/>
        <v>No</v>
      </c>
      <c r="J584" s="55"/>
      <c r="K584" s="61" t="str">
        <f t="shared" ref="K584:L584" si="731">IF(K582="Met","Yes",IF(K583="Met","Yes","No"))</f>
        <v>No</v>
      </c>
      <c r="L584" s="61" t="str">
        <f t="shared" si="731"/>
        <v>No</v>
      </c>
      <c r="M584" s="5" t="s">
        <v>9</v>
      </c>
      <c r="N584" s="14"/>
      <c r="O584" s="35" t="s">
        <v>2505</v>
      </c>
      <c r="P584" s="83" t="str">
        <f t="shared" ref="P584" si="732">IF(P583="X"," ",IF(P585="X"," ","X"))</f>
        <v xml:space="preserve"> </v>
      </c>
      <c r="Q584" s="94" t="s">
        <v>2759</v>
      </c>
      <c r="R584" s="5" t="s">
        <v>6</v>
      </c>
      <c r="S584" s="5" t="s">
        <v>5</v>
      </c>
      <c r="T584" s="5" t="s">
        <v>3</v>
      </c>
      <c r="U584" s="5">
        <v>428</v>
      </c>
      <c r="V584" s="5">
        <v>89.25</v>
      </c>
      <c r="W584" s="5">
        <v>92.3</v>
      </c>
      <c r="X584" s="8">
        <f t="shared" si="723"/>
        <v>-3.0499999999999972</v>
      </c>
      <c r="Y584" s="14">
        <v>204</v>
      </c>
      <c r="Z584" s="5">
        <v>75.98</v>
      </c>
      <c r="AA584" s="5">
        <v>81.400000000000006</v>
      </c>
      <c r="AB584" s="72">
        <f t="shared" si="686"/>
        <v>-5.4200000000000017</v>
      </c>
      <c r="AC584" s="53"/>
    </row>
    <row r="585" spans="1:29" x14ac:dyDescent="0.25">
      <c r="A585" s="54">
        <v>505026</v>
      </c>
      <c r="B585" s="90" t="s">
        <v>2527</v>
      </c>
      <c r="C585" s="54" t="s">
        <v>905</v>
      </c>
      <c r="D585" s="4"/>
      <c r="E585" s="4"/>
      <c r="F585" s="67"/>
      <c r="G585" s="64"/>
      <c r="H585" s="43"/>
      <c r="I585" s="43"/>
      <c r="J585" s="43"/>
      <c r="K585" s="43"/>
      <c r="L585" s="43"/>
      <c r="M585" s="4" t="s">
        <v>9</v>
      </c>
      <c r="N585" s="15"/>
      <c r="O585" s="38" t="s">
        <v>2482</v>
      </c>
      <c r="P585" s="84" t="str">
        <f>IF(E579="Achieving School"," ","X")</f>
        <v>X</v>
      </c>
      <c r="Q585" s="91"/>
      <c r="R585" s="4" t="s">
        <v>6</v>
      </c>
      <c r="S585" s="4" t="s">
        <v>5</v>
      </c>
      <c r="T585" s="4" t="s">
        <v>7</v>
      </c>
      <c r="U585" s="4">
        <v>214</v>
      </c>
      <c r="V585" s="4">
        <v>83.64</v>
      </c>
      <c r="W585" s="4">
        <v>87.3</v>
      </c>
      <c r="X585" s="7">
        <f t="shared" si="723"/>
        <v>-3.6599999999999966</v>
      </c>
      <c r="Y585" s="15">
        <v>98</v>
      </c>
      <c r="Z585" s="4">
        <v>71.430000000000007</v>
      </c>
      <c r="AA585" s="4">
        <v>75.739999999999995</v>
      </c>
      <c r="AB585" s="73">
        <f t="shared" si="686"/>
        <v>-4.3099999999999881</v>
      </c>
      <c r="AC585" s="54"/>
    </row>
    <row r="586" spans="1:29" x14ac:dyDescent="0.25">
      <c r="A586" s="1">
        <v>505028</v>
      </c>
      <c r="B586" s="87" t="s">
        <v>2527</v>
      </c>
      <c r="C586" s="55" t="s">
        <v>906</v>
      </c>
      <c r="E586" s="42"/>
      <c r="F586" s="65" t="s">
        <v>2483</v>
      </c>
      <c r="G586" s="62"/>
      <c r="H586" s="37" t="str">
        <f>IF(V586&gt;94,"Met",IF(X586="--","n/a",IF(X586&gt;=0,"Met","Did Not Meet")))</f>
        <v>Did Not Meet</v>
      </c>
      <c r="I586" s="37" t="str">
        <f>IF(V587&gt;94,"Met",IF(X587="--","n/a",IF(X587&gt;=0,"Met","Did Not Meet")))</f>
        <v>Did Not Meet</v>
      </c>
      <c r="K586" s="13" t="str">
        <f>IF(Z586&gt;94,"Met",IF(AB586="--","n/a",IF(AB586&gt;=0,"Met","Did Not Meet")))</f>
        <v>Met</v>
      </c>
      <c r="L586" s="13" t="str">
        <f>IF(Z587&gt;94,"Met",IF(AB587="--","n/a",IF(AB587&gt;=0,"Met","Did Not Meet")))</f>
        <v>Met</v>
      </c>
      <c r="M586" s="1" t="s">
        <v>4</v>
      </c>
      <c r="N586" s="14" t="s">
        <v>2502</v>
      </c>
      <c r="O586" s="5"/>
      <c r="P586" s="44" t="str">
        <f t="shared" ref="P586" si="733">IF(H588="Yes",IF(I588="Yes","Yes","No"),"No")</f>
        <v>No</v>
      </c>
      <c r="Q586" s="93"/>
      <c r="R586" s="5" t="s">
        <v>1</v>
      </c>
      <c r="S586" s="1" t="s">
        <v>2</v>
      </c>
      <c r="T586" s="1" t="s">
        <v>3</v>
      </c>
      <c r="U586" s="5">
        <v>283</v>
      </c>
      <c r="V586" s="1">
        <v>92.23</v>
      </c>
      <c r="W586" s="1">
        <v>92.82</v>
      </c>
      <c r="X586" s="6">
        <f t="shared" si="723"/>
        <v>-0.5899999999999892</v>
      </c>
      <c r="Y586" s="14">
        <v>268</v>
      </c>
      <c r="Z586" s="1">
        <v>93.66</v>
      </c>
      <c r="AA586" s="1">
        <v>93.02</v>
      </c>
      <c r="AB586" s="71">
        <f t="shared" si="686"/>
        <v>0.64000000000000057</v>
      </c>
      <c r="AC586" s="36"/>
    </row>
    <row r="587" spans="1:29" ht="15.75" x14ac:dyDescent="0.25">
      <c r="A587" s="53">
        <v>505028</v>
      </c>
      <c r="B587" s="89" t="s">
        <v>2527</v>
      </c>
      <c r="C587" s="53" t="s">
        <v>906</v>
      </c>
      <c r="D587" s="49" t="s">
        <v>2498</v>
      </c>
      <c r="E587" s="34" t="str">
        <f>M586</f>
        <v>Achieving School</v>
      </c>
      <c r="F587" s="65" t="s">
        <v>2484</v>
      </c>
      <c r="G587" s="62"/>
      <c r="H587" s="13" t="str">
        <f>IF(V588&gt;94,"Met",IF(X588="--","n/a",IF(X588&gt;=0,"Met","Did Not Meet")))</f>
        <v>Did Not Meet</v>
      </c>
      <c r="I587" s="13" t="str">
        <f>IF(V589&gt;94,"Met",IF(X589="--","n/a",IF(X589&gt;=0,"Met","Did Not Meet")))</f>
        <v>Did Not Meet</v>
      </c>
      <c r="K587" s="13" t="str">
        <f>IF(Z588&gt;94,"Met",IF(AB588="--","n/a",IF(AB588&gt;=0,"Met","Did Not Meet")))</f>
        <v>Did Not Meet</v>
      </c>
      <c r="L587" s="13" t="str">
        <f>IF(Z589&gt;94,"Met",IF(AB589="--","n/a",IF(AB589&gt;=0,"Met","Did Not Meet")))</f>
        <v>Did Not Meet</v>
      </c>
      <c r="M587" s="1" t="s">
        <v>4</v>
      </c>
      <c r="N587" s="14" t="s">
        <v>2501</v>
      </c>
      <c r="O587" s="5"/>
      <c r="P587" s="44" t="str">
        <f t="shared" ref="P587" si="734">IF(K588="Yes",IF(L588="Yes","Yes","No"),"No")</f>
        <v>Yes</v>
      </c>
      <c r="Q587" s="94" t="s">
        <v>2759</v>
      </c>
      <c r="R587" s="5" t="s">
        <v>1</v>
      </c>
      <c r="S587" s="1" t="s">
        <v>2</v>
      </c>
      <c r="T587" s="1" t="s">
        <v>7</v>
      </c>
      <c r="U587" s="5">
        <v>138</v>
      </c>
      <c r="V587" s="1">
        <v>86.23</v>
      </c>
      <c r="W587" s="1">
        <v>86.9</v>
      </c>
      <c r="X587" s="6">
        <f t="shared" si="723"/>
        <v>-0.67000000000000171</v>
      </c>
      <c r="Y587" s="14">
        <v>127</v>
      </c>
      <c r="Z587" s="1">
        <v>89.76</v>
      </c>
      <c r="AA587" s="1">
        <v>88.38</v>
      </c>
      <c r="AB587" s="71">
        <f t="shared" si="686"/>
        <v>1.3800000000000097</v>
      </c>
      <c r="AC587" s="53"/>
    </row>
    <row r="588" spans="1:29" ht="15" customHeight="1" x14ac:dyDescent="0.25">
      <c r="A588" s="53">
        <v>505028</v>
      </c>
      <c r="B588" s="89" t="s">
        <v>2527</v>
      </c>
      <c r="C588" s="53" t="s">
        <v>906</v>
      </c>
      <c r="D588" s="49" t="s">
        <v>2499</v>
      </c>
      <c r="E588" s="35" t="str">
        <f>VLOOKUP('2012 Accountability Database'!$A586,'2011 AYP'!A$2:B$1072,2)</f>
        <v xml:space="preserve"> MS (Met Standards)</v>
      </c>
      <c r="F588" s="66"/>
      <c r="G588" s="63" t="s">
        <v>2485</v>
      </c>
      <c r="H588" s="60" t="str">
        <f t="shared" ref="H588:I588" si="735">IF(H586="Met","Yes",IF(H587="Met","Yes","No"))</f>
        <v>No</v>
      </c>
      <c r="I588" s="60" t="str">
        <f t="shared" si="735"/>
        <v>No</v>
      </c>
      <c r="J588" s="42"/>
      <c r="K588" s="60" t="str">
        <f t="shared" ref="K588:L588" si="736">IF(K586="Met","Yes",IF(K587="Met","Yes","No"))</f>
        <v>Yes</v>
      </c>
      <c r="L588" s="60" t="str">
        <f t="shared" si="736"/>
        <v>Yes</v>
      </c>
      <c r="M588" s="5" t="s">
        <v>4</v>
      </c>
      <c r="N588" s="14" t="s">
        <v>2503</v>
      </c>
      <c r="O588" s="5"/>
      <c r="P588" s="44" t="str">
        <f t="shared" ref="P588" si="737">IF(H592="Yes",IF(I592="Yes","Yes","No"),"No")</f>
        <v>No</v>
      </c>
      <c r="Q588" s="108" t="s">
        <v>2758</v>
      </c>
      <c r="R588" s="5" t="s">
        <v>1</v>
      </c>
      <c r="S588" s="5" t="s">
        <v>5</v>
      </c>
      <c r="T588" s="5" t="s">
        <v>3</v>
      </c>
      <c r="U588" s="5">
        <v>838</v>
      </c>
      <c r="V588" s="5">
        <v>91.89</v>
      </c>
      <c r="W588" s="5">
        <v>92.82</v>
      </c>
      <c r="X588" s="8">
        <f t="shared" si="723"/>
        <v>-0.92999999999999261</v>
      </c>
      <c r="Y588" s="14">
        <v>808</v>
      </c>
      <c r="Z588" s="5">
        <v>92.57</v>
      </c>
      <c r="AA588" s="5">
        <v>93.02</v>
      </c>
      <c r="AB588" s="72">
        <f t="shared" si="686"/>
        <v>-0.45000000000000284</v>
      </c>
      <c r="AC588" s="53"/>
    </row>
    <row r="589" spans="1:29" x14ac:dyDescent="0.25">
      <c r="A589" s="53">
        <v>505028</v>
      </c>
      <c r="B589" s="89" t="s">
        <v>2527</v>
      </c>
      <c r="C589" s="53" t="s">
        <v>906</v>
      </c>
      <c r="D589" s="49" t="s">
        <v>2507</v>
      </c>
      <c r="E589" s="47">
        <f>VLOOKUP('2012 Accountability Database'!A586,Dems1112!$A$2:$G$1082,3)</f>
        <v>0.03</v>
      </c>
      <c r="F589" s="66"/>
      <c r="G589" s="52"/>
      <c r="M589" s="5" t="s">
        <v>4</v>
      </c>
      <c r="N589" s="14" t="s">
        <v>2504</v>
      </c>
      <c r="O589" s="5"/>
      <c r="P589" s="44" t="str">
        <f t="shared" ref="P589" si="738">IF(K592="Yes",IF(L592="Yes","Yes","No"),"No")</f>
        <v>No</v>
      </c>
      <c r="Q589" s="108"/>
      <c r="R589" s="5" t="s">
        <v>1</v>
      </c>
      <c r="S589" s="5" t="s">
        <v>5</v>
      </c>
      <c r="T589" s="5" t="s">
        <v>7</v>
      </c>
      <c r="U589" s="5">
        <v>424</v>
      </c>
      <c r="V589" s="5">
        <v>85.61</v>
      </c>
      <c r="W589" s="5">
        <v>86.9</v>
      </c>
      <c r="X589" s="8">
        <f t="shared" si="723"/>
        <v>-1.2900000000000063</v>
      </c>
      <c r="Y589" s="14">
        <v>404</v>
      </c>
      <c r="Z589" s="5">
        <v>87.62</v>
      </c>
      <c r="AA589" s="5">
        <v>88.38</v>
      </c>
      <c r="AB589" s="72">
        <f t="shared" si="686"/>
        <v>-0.75999999999999091</v>
      </c>
      <c r="AC589" s="53"/>
    </row>
    <row r="590" spans="1:29" x14ac:dyDescent="0.25">
      <c r="A590" s="53">
        <v>505028</v>
      </c>
      <c r="B590" s="89" t="s">
        <v>2527</v>
      </c>
      <c r="C590" s="53" t="s">
        <v>906</v>
      </c>
      <c r="D590" s="50" t="s">
        <v>2508</v>
      </c>
      <c r="E590" s="47">
        <f>VLOOKUP('2012 Accountability Database'!A586,Dems1112!$A$2:$G$1082,4)</f>
        <v>0.44</v>
      </c>
      <c r="F590" s="65" t="s">
        <v>2486</v>
      </c>
      <c r="G590" s="62"/>
      <c r="H590" s="13" t="str">
        <f>IF(V590&gt;94,"Met",IF(X590="--","n/a",IF(X590&gt;=0,"Met","Did Not Meet")))</f>
        <v>Did Not Meet</v>
      </c>
      <c r="I590" s="13" t="str">
        <f>IF(V591&gt;94,"Met",IF(X591="--","n/a",IF(X591&gt;=0,"Met","Did Not Meet")))</f>
        <v>Did Not Meet</v>
      </c>
      <c r="J590" s="13"/>
      <c r="K590" s="13" t="str">
        <f>IF(Z590&gt;94,"Met",IF(AB590="--","n/a",IF(AB590&gt;=0,"Met","Did Not Meet")))</f>
        <v>Did Not Meet</v>
      </c>
      <c r="L590" s="13" t="str">
        <f>IF(Z591&gt;94,"Met",IF(AB591="--","n/a",IF(AB591&gt;=0,"Met","Did Not Meet")))</f>
        <v>Did Not Meet</v>
      </c>
      <c r="M590" s="5" t="s">
        <v>4</v>
      </c>
      <c r="N590" s="68" t="s">
        <v>2497</v>
      </c>
      <c r="O590" s="35"/>
      <c r="P590" s="44"/>
      <c r="Q590" s="108"/>
      <c r="R590" s="5" t="s">
        <v>6</v>
      </c>
      <c r="S590" s="5" t="s">
        <v>2</v>
      </c>
      <c r="T590" s="5" t="s">
        <v>3</v>
      </c>
      <c r="U590" s="5">
        <v>316</v>
      </c>
      <c r="V590" s="5">
        <v>89.24</v>
      </c>
      <c r="W590" s="5">
        <v>91.88</v>
      </c>
      <c r="X590" s="8">
        <f t="shared" si="723"/>
        <v>-2.6400000000000006</v>
      </c>
      <c r="Y590" s="14">
        <v>268</v>
      </c>
      <c r="Z590" s="5">
        <v>83.96</v>
      </c>
      <c r="AA590" s="5">
        <v>87.05</v>
      </c>
      <c r="AB590" s="72">
        <f t="shared" si="686"/>
        <v>-3.0900000000000034</v>
      </c>
      <c r="AC590" s="53"/>
    </row>
    <row r="591" spans="1:29" x14ac:dyDescent="0.25">
      <c r="A591" s="53">
        <v>505028</v>
      </c>
      <c r="B591" s="89" t="s">
        <v>2527</v>
      </c>
      <c r="C591" s="53" t="s">
        <v>906</v>
      </c>
      <c r="D591" s="50" t="s">
        <v>974</v>
      </c>
      <c r="E591" s="47" t="str">
        <f>VLOOKUP('2012 Accountability Database'!A586,Dems1112!$A$2:$G$1082,5)</f>
        <v>5-8</v>
      </c>
      <c r="F591" s="65" t="s">
        <v>2487</v>
      </c>
      <c r="G591" s="62"/>
      <c r="H591" s="13" t="str">
        <f>IF(V592&gt;94,"Met",IF(X592="--","n/a",IF(X592&gt;=0,"Met","Did Not Meet")))</f>
        <v>Did Not Meet</v>
      </c>
      <c r="I591" s="13" t="str">
        <f>IF(V593&gt;94,"Met",IF(X593="--","n/a",IF(X593&gt;=0,"Met","Did Not Meet")))</f>
        <v>Did Not Meet</v>
      </c>
      <c r="J591" s="13"/>
      <c r="K591" s="13" t="str">
        <f>IF(Z592&gt;94,"Met",IF(AB592="--","n/a",IF(AB592&gt;=0,"Met","Did Not Meet")))</f>
        <v>Did Not Meet</v>
      </c>
      <c r="L591" s="13" t="str">
        <f>IF(Z593&gt;94,"Met",IF(AB593="--","n/a",IF(AB593&gt;=0,"Met","Did Not Meet")))</f>
        <v>Did Not Meet</v>
      </c>
      <c r="M591" s="1" t="s">
        <v>4</v>
      </c>
      <c r="N591" s="14"/>
      <c r="O591" s="35" t="s">
        <v>2506</v>
      </c>
      <c r="P591" s="83" t="str">
        <f t="shared" ref="P591" si="739">IF(P586="No"," ", IF(P588="No"," ",IF(P587="No", " ",IF(P589="No"," ","X"))))</f>
        <v xml:space="preserve"> </v>
      </c>
      <c r="Q591" s="108"/>
      <c r="R591" s="5" t="s">
        <v>6</v>
      </c>
      <c r="S591" s="1" t="s">
        <v>2</v>
      </c>
      <c r="T591" s="1" t="s">
        <v>7</v>
      </c>
      <c r="U591" s="5">
        <v>152</v>
      </c>
      <c r="V591" s="1">
        <v>84.21</v>
      </c>
      <c r="W591" s="1">
        <v>88.68</v>
      </c>
      <c r="X591" s="6">
        <f t="shared" si="723"/>
        <v>-4.4700000000000131</v>
      </c>
      <c r="Y591" s="14">
        <v>127</v>
      </c>
      <c r="Z591" s="1">
        <v>78.739999999999995</v>
      </c>
      <c r="AA591" s="1">
        <v>83.86</v>
      </c>
      <c r="AB591" s="72">
        <f t="shared" si="686"/>
        <v>-5.1200000000000045</v>
      </c>
      <c r="AC591" s="53"/>
    </row>
    <row r="592" spans="1:29" ht="15.75" x14ac:dyDescent="0.25">
      <c r="A592" s="53">
        <v>505028</v>
      </c>
      <c r="B592" s="89" t="s">
        <v>2527</v>
      </c>
      <c r="C592" s="53" t="s">
        <v>906</v>
      </c>
      <c r="D592" s="50" t="s">
        <v>975</v>
      </c>
      <c r="E592" s="48" t="str">
        <f>VLOOKUP('2012 Accountability Database'!A586,Dems1112!$A$2:$G$1082,6)</f>
        <v>1 (Northwest AR)</v>
      </c>
      <c r="F592" s="66"/>
      <c r="G592" s="63" t="s">
        <v>2488</v>
      </c>
      <c r="H592" s="61" t="str">
        <f t="shared" ref="H592:I592" si="740">IF(H590="Met","Yes",IF(H591="Met","Yes","No"))</f>
        <v>No</v>
      </c>
      <c r="I592" s="61" t="str">
        <f t="shared" si="740"/>
        <v>No</v>
      </c>
      <c r="J592" s="55"/>
      <c r="K592" s="61" t="str">
        <f t="shared" ref="K592:L592" si="741">IF(K590="Met","Yes",IF(K591="Met","Yes","No"))</f>
        <v>No</v>
      </c>
      <c r="L592" s="61" t="str">
        <f t="shared" si="741"/>
        <v>No</v>
      </c>
      <c r="M592" s="1" t="s">
        <v>4</v>
      </c>
      <c r="N592" s="14"/>
      <c r="O592" s="35" t="s">
        <v>2505</v>
      </c>
      <c r="P592" s="83" t="str">
        <f t="shared" ref="P592" si="742">IF(P591="X"," ",IF(P593="X"," ","X"))</f>
        <v>X</v>
      </c>
      <c r="Q592" s="94" t="s">
        <v>2759</v>
      </c>
      <c r="R592" s="5" t="s">
        <v>6</v>
      </c>
      <c r="S592" s="1" t="s">
        <v>5</v>
      </c>
      <c r="T592" s="1" t="s">
        <v>3</v>
      </c>
      <c r="U592" s="5">
        <v>943</v>
      </c>
      <c r="V592" s="1">
        <v>90.67</v>
      </c>
      <c r="W592" s="1">
        <v>91.88</v>
      </c>
      <c r="X592" s="6">
        <f t="shared" si="723"/>
        <v>-1.2099999999999937</v>
      </c>
      <c r="Y592" s="14">
        <v>808</v>
      </c>
      <c r="Z592" s="1">
        <v>85.77</v>
      </c>
      <c r="AA592" s="1">
        <v>87.05</v>
      </c>
      <c r="AB592" s="72">
        <f t="shared" si="686"/>
        <v>-1.2800000000000011</v>
      </c>
      <c r="AC592" s="53"/>
    </row>
    <row r="593" spans="1:29" x14ac:dyDescent="0.25">
      <c r="A593" s="54">
        <v>505028</v>
      </c>
      <c r="B593" s="90" t="s">
        <v>2527</v>
      </c>
      <c r="C593" s="54" t="s">
        <v>906</v>
      </c>
      <c r="D593" s="4"/>
      <c r="E593" s="4"/>
      <c r="F593" s="67"/>
      <c r="G593" s="64"/>
      <c r="H593" s="43"/>
      <c r="I593" s="43"/>
      <c r="J593" s="43"/>
      <c r="K593" s="43"/>
      <c r="L593" s="43"/>
      <c r="M593" s="4" t="s">
        <v>4</v>
      </c>
      <c r="N593" s="15"/>
      <c r="O593" s="38" t="s">
        <v>2482</v>
      </c>
      <c r="P593" s="84" t="str">
        <f>IF(E587="Achieving School"," ","X")</f>
        <v xml:space="preserve"> </v>
      </c>
      <c r="Q593" s="91"/>
      <c r="R593" s="4" t="s">
        <v>6</v>
      </c>
      <c r="S593" s="4" t="s">
        <v>5</v>
      </c>
      <c r="T593" s="4" t="s">
        <v>7</v>
      </c>
      <c r="U593" s="4">
        <v>461</v>
      </c>
      <c r="V593" s="4">
        <v>86.33</v>
      </c>
      <c r="W593" s="4">
        <v>88.68</v>
      </c>
      <c r="X593" s="7">
        <f t="shared" si="723"/>
        <v>-2.3500000000000085</v>
      </c>
      <c r="Y593" s="15">
        <v>404</v>
      </c>
      <c r="Z593" s="4">
        <v>81.19</v>
      </c>
      <c r="AA593" s="4">
        <v>83.86</v>
      </c>
      <c r="AB593" s="73">
        <f t="shared" si="686"/>
        <v>-2.6700000000000017</v>
      </c>
      <c r="AC593" s="54"/>
    </row>
    <row r="594" spans="1:29" x14ac:dyDescent="0.25">
      <c r="A594" s="1">
        <v>506031</v>
      </c>
      <c r="B594" s="87" t="s">
        <v>2528</v>
      </c>
      <c r="C594" s="55" t="s">
        <v>609</v>
      </c>
      <c r="E594" s="42"/>
      <c r="F594" s="65" t="s">
        <v>2483</v>
      </c>
      <c r="G594" s="62"/>
      <c r="H594" s="37" t="str">
        <f>IF(V594&gt;94,"Met",IF(X594="--","n/a",IF(X594&gt;=0,"Met","Did Not Meet")))</f>
        <v>Met</v>
      </c>
      <c r="I594" s="37" t="str">
        <f>IF(V595&gt;94,"Met",IF(X595="--","n/a",IF(X595&gt;=0,"Met","Did Not Meet")))</f>
        <v>Did Not Meet</v>
      </c>
      <c r="K594" s="13" t="str">
        <f>IF(Z594&gt;94,"Met",IF(AB594="--","n/a",IF(AB594&gt;=0,"Met","Did Not Meet")))</f>
        <v>Did Not Meet</v>
      </c>
      <c r="L594" s="13" t="str">
        <f>IF(Z595&gt;94,"Met",IF(AB595="--","n/a",IF(AB595&gt;=0,"Met","Did Not Meet")))</f>
        <v>Did Not Meet</v>
      </c>
      <c r="M594" s="1" t="s">
        <v>9</v>
      </c>
      <c r="N594" s="14" t="s">
        <v>2502</v>
      </c>
      <c r="O594" s="5"/>
      <c r="P594" s="44" t="str">
        <f t="shared" ref="P594" si="743">IF(H596="Yes",IF(I596="Yes","Yes","No"),"No")</f>
        <v>No</v>
      </c>
      <c r="Q594" s="93"/>
      <c r="R594" s="5" t="s">
        <v>1</v>
      </c>
      <c r="S594" s="1" t="s">
        <v>2</v>
      </c>
      <c r="T594" s="1" t="s">
        <v>3</v>
      </c>
      <c r="U594" s="5">
        <v>82</v>
      </c>
      <c r="V594" s="1">
        <v>75.61</v>
      </c>
      <c r="W594" s="1">
        <v>72.989999999999995</v>
      </c>
      <c r="X594" s="9">
        <f t="shared" si="723"/>
        <v>2.6200000000000045</v>
      </c>
      <c r="Y594" s="14">
        <v>58</v>
      </c>
      <c r="Z594" s="1">
        <v>70.69</v>
      </c>
      <c r="AA594" s="1">
        <v>74.180000000000007</v>
      </c>
      <c r="AB594" s="72">
        <f t="shared" si="686"/>
        <v>-3.4900000000000091</v>
      </c>
      <c r="AC594" s="36"/>
    </row>
    <row r="595" spans="1:29" ht="15.75" x14ac:dyDescent="0.25">
      <c r="A595" s="53">
        <v>506031</v>
      </c>
      <c r="B595" s="89" t="s">
        <v>2528</v>
      </c>
      <c r="C595" s="53" t="s">
        <v>609</v>
      </c>
      <c r="D595" s="49" t="s">
        <v>2498</v>
      </c>
      <c r="E595" s="34" t="str">
        <f>M594</f>
        <v>Needs Improvement School</v>
      </c>
      <c r="F595" s="65" t="s">
        <v>2484</v>
      </c>
      <c r="G595" s="62"/>
      <c r="H595" s="13" t="str">
        <f>IF(V596&gt;94,"Met",IF(X596="--","n/a",IF(X596&gt;=0,"Met","Did Not Meet")))</f>
        <v>Did Not Meet</v>
      </c>
      <c r="I595" s="13" t="str">
        <f>IF(V597&gt;94,"Met",IF(X597="--","n/a",IF(X597&gt;=0,"Met","Did Not Meet")))</f>
        <v>Did Not Meet</v>
      </c>
      <c r="K595" s="13" t="str">
        <f>IF(Z596&gt;94,"Met",IF(AB596="--","n/a",IF(AB596&gt;=0,"Met","Did Not Meet")))</f>
        <v>Did Not Meet</v>
      </c>
      <c r="L595" s="13" t="str">
        <f>IF(Z597&gt;94,"Met",IF(AB597="--","n/a",IF(AB597&gt;=0,"Met","Did Not Meet")))</f>
        <v>Did Not Meet</v>
      </c>
      <c r="M595" s="1" t="s">
        <v>9</v>
      </c>
      <c r="N595" s="14" t="s">
        <v>2501</v>
      </c>
      <c r="O595" s="5"/>
      <c r="P595" s="44" t="str">
        <f t="shared" ref="P595" si="744">IF(K596="Yes",IF(L596="Yes","Yes","No"),"No")</f>
        <v>No</v>
      </c>
      <c r="Q595" s="94" t="s">
        <v>2759</v>
      </c>
      <c r="R595" s="5" t="s">
        <v>1</v>
      </c>
      <c r="S595" s="1" t="s">
        <v>2</v>
      </c>
      <c r="T595" s="1" t="s">
        <v>7</v>
      </c>
      <c r="U595" s="5">
        <v>62</v>
      </c>
      <c r="V595" s="1">
        <v>67.739999999999995</v>
      </c>
      <c r="W595" s="1">
        <v>67.86</v>
      </c>
      <c r="X595" s="6">
        <f t="shared" si="723"/>
        <v>-0.12000000000000455</v>
      </c>
      <c r="Y595" s="14">
        <v>42</v>
      </c>
      <c r="Z595" s="1">
        <v>61.9</v>
      </c>
      <c r="AA595" s="1">
        <v>69.97</v>
      </c>
      <c r="AB595" s="72">
        <f t="shared" si="686"/>
        <v>-8.07</v>
      </c>
      <c r="AC595" s="53"/>
    </row>
    <row r="596" spans="1:29" ht="15" customHeight="1" x14ac:dyDescent="0.25">
      <c r="A596" s="53">
        <v>506031</v>
      </c>
      <c r="B596" s="89" t="s">
        <v>2528</v>
      </c>
      <c r="C596" s="53" t="s">
        <v>609</v>
      </c>
      <c r="D596" s="49" t="s">
        <v>2499</v>
      </c>
      <c r="E596" s="35" t="str">
        <f>VLOOKUP('2012 Accountability Database'!$A594,'2011 AYP'!A$2:B$1072,2)</f>
        <v xml:space="preserve"> A (Alert)</v>
      </c>
      <c r="F596" s="66"/>
      <c r="G596" s="63" t="s">
        <v>2485</v>
      </c>
      <c r="H596" s="60" t="str">
        <f t="shared" ref="H596:I596" si="745">IF(H594="Met","Yes",IF(H595="Met","Yes","No"))</f>
        <v>Yes</v>
      </c>
      <c r="I596" s="60" t="str">
        <f t="shared" si="745"/>
        <v>No</v>
      </c>
      <c r="J596" s="42"/>
      <c r="K596" s="60" t="str">
        <f t="shared" ref="K596:L596" si="746">IF(K594="Met","Yes",IF(K595="Met","Yes","No"))</f>
        <v>No</v>
      </c>
      <c r="L596" s="60" t="str">
        <f t="shared" si="746"/>
        <v>No</v>
      </c>
      <c r="M596" s="1" t="s">
        <v>9</v>
      </c>
      <c r="N596" s="14" t="s">
        <v>2503</v>
      </c>
      <c r="O596" s="5"/>
      <c r="P596" s="44" t="str">
        <f t="shared" ref="P596" si="747">IF(H600="Yes",IF(I600="Yes","Yes","No"),"No")</f>
        <v>No</v>
      </c>
      <c r="Q596" s="108" t="s">
        <v>2758</v>
      </c>
      <c r="R596" s="5" t="s">
        <v>1</v>
      </c>
      <c r="S596" s="1" t="s">
        <v>5</v>
      </c>
      <c r="T596" s="1" t="s">
        <v>3</v>
      </c>
      <c r="U596" s="5">
        <v>271</v>
      </c>
      <c r="V596" s="1">
        <v>71.22</v>
      </c>
      <c r="W596" s="1">
        <v>72.989999999999995</v>
      </c>
      <c r="X596" s="6">
        <f t="shared" si="723"/>
        <v>-1.769999999999996</v>
      </c>
      <c r="Y596" s="14">
        <v>195</v>
      </c>
      <c r="Z596" s="1">
        <v>71.28</v>
      </c>
      <c r="AA596" s="1">
        <v>74.180000000000007</v>
      </c>
      <c r="AB596" s="72">
        <f t="shared" si="686"/>
        <v>-2.9000000000000057</v>
      </c>
      <c r="AC596" s="53"/>
    </row>
    <row r="597" spans="1:29" x14ac:dyDescent="0.25">
      <c r="A597" s="53">
        <v>506031</v>
      </c>
      <c r="B597" s="89" t="s">
        <v>2528</v>
      </c>
      <c r="C597" s="53" t="s">
        <v>609</v>
      </c>
      <c r="D597" s="49" t="s">
        <v>2507</v>
      </c>
      <c r="E597" s="47">
        <f>VLOOKUP('2012 Accountability Database'!A594,Dems1112!$A$2:$G$1082,3)</f>
        <v>0.01</v>
      </c>
      <c r="F597" s="66"/>
      <c r="G597" s="52"/>
      <c r="M597" s="1" t="s">
        <v>9</v>
      </c>
      <c r="N597" s="14" t="s">
        <v>2504</v>
      </c>
      <c r="O597" s="5"/>
      <c r="P597" s="44" t="str">
        <f t="shared" ref="P597" si="748">IF(K600="Yes",IF(L600="Yes","Yes","No"),"No")</f>
        <v>No</v>
      </c>
      <c r="Q597" s="108"/>
      <c r="R597" s="5" t="s">
        <v>1</v>
      </c>
      <c r="S597" s="1" t="s">
        <v>5</v>
      </c>
      <c r="T597" s="1" t="s">
        <v>7</v>
      </c>
      <c r="U597" s="5">
        <v>219</v>
      </c>
      <c r="V597" s="1">
        <v>65.3</v>
      </c>
      <c r="W597" s="1">
        <v>67.86</v>
      </c>
      <c r="X597" s="6">
        <f t="shared" si="723"/>
        <v>-2.5600000000000023</v>
      </c>
      <c r="Y597" s="14">
        <v>158</v>
      </c>
      <c r="Z597" s="1">
        <v>66.459999999999994</v>
      </c>
      <c r="AA597" s="1">
        <v>69.97</v>
      </c>
      <c r="AB597" s="72">
        <f t="shared" si="686"/>
        <v>-3.5100000000000051</v>
      </c>
      <c r="AC597" s="53"/>
    </row>
    <row r="598" spans="1:29" x14ac:dyDescent="0.25">
      <c r="A598" s="53">
        <v>506031</v>
      </c>
      <c r="B598" s="89" t="s">
        <v>2528</v>
      </c>
      <c r="C598" s="53" t="s">
        <v>609</v>
      </c>
      <c r="D598" s="50" t="s">
        <v>2508</v>
      </c>
      <c r="E598" s="47">
        <f>VLOOKUP('2012 Accountability Database'!A594,Dems1112!$A$2:$G$1082,4)</f>
        <v>0.78</v>
      </c>
      <c r="F598" s="65" t="s">
        <v>2486</v>
      </c>
      <c r="G598" s="62"/>
      <c r="H598" s="13" t="str">
        <f>IF(V598&gt;94,"Met",IF(X598="--","n/a",IF(X598&gt;=0,"Met","Did Not Meet")))</f>
        <v>Did Not Meet</v>
      </c>
      <c r="I598" s="13" t="str">
        <f>IF(V599&gt;94,"Met",IF(X599="--","n/a",IF(X599&gt;=0,"Met","Did Not Meet")))</f>
        <v>Did Not Meet</v>
      </c>
      <c r="J598" s="13"/>
      <c r="K598" s="13" t="str">
        <f>IF(Z598&gt;94,"Met",IF(AB598="--","n/a",IF(AB598&gt;=0,"Met","Did Not Meet")))</f>
        <v>Did Not Meet</v>
      </c>
      <c r="L598" s="13" t="str">
        <f>IF(Z599&gt;94,"Met",IF(AB599="--","n/a",IF(AB599&gt;=0,"Met","Did Not Meet")))</f>
        <v>Did Not Meet</v>
      </c>
      <c r="M598" s="1" t="s">
        <v>9</v>
      </c>
      <c r="N598" s="68" t="s">
        <v>2497</v>
      </c>
      <c r="O598" s="35"/>
      <c r="P598" s="44"/>
      <c r="Q598" s="108"/>
      <c r="R598" s="5" t="s">
        <v>6</v>
      </c>
      <c r="S598" s="1" t="s">
        <v>2</v>
      </c>
      <c r="T598" s="1" t="s">
        <v>3</v>
      </c>
      <c r="U598" s="5">
        <v>82</v>
      </c>
      <c r="V598" s="1">
        <v>79.27</v>
      </c>
      <c r="W598" s="1">
        <v>81.67</v>
      </c>
      <c r="X598" s="6">
        <f t="shared" si="723"/>
        <v>-2.4000000000000057</v>
      </c>
      <c r="Y598" s="14">
        <v>58</v>
      </c>
      <c r="Z598" s="1">
        <v>58.62</v>
      </c>
      <c r="AA598" s="1">
        <v>75.47</v>
      </c>
      <c r="AB598" s="72">
        <f t="shared" si="686"/>
        <v>-16.850000000000001</v>
      </c>
      <c r="AC598" s="53"/>
    </row>
    <row r="599" spans="1:29" x14ac:dyDescent="0.25">
      <c r="A599" s="53">
        <v>506031</v>
      </c>
      <c r="B599" s="89" t="s">
        <v>2528</v>
      </c>
      <c r="C599" s="53" t="s">
        <v>609</v>
      </c>
      <c r="D599" s="50" t="s">
        <v>974</v>
      </c>
      <c r="E599" s="47" t="str">
        <f>VLOOKUP('2012 Accountability Database'!A594,Dems1112!$A$2:$G$1082,5)</f>
        <v>K-6</v>
      </c>
      <c r="F599" s="65" t="s">
        <v>2487</v>
      </c>
      <c r="G599" s="62"/>
      <c r="H599" s="13" t="str">
        <f>IF(V600&gt;94,"Met",IF(X600="--","n/a",IF(X600&gt;=0,"Met","Did Not Meet")))</f>
        <v>Did Not Meet</v>
      </c>
      <c r="I599" s="13" t="str">
        <f>IF(V601&gt;94,"Met",IF(X601="--","n/a",IF(X601&gt;=0,"Met","Did Not Meet")))</f>
        <v>Did Not Meet</v>
      </c>
      <c r="J599" s="13"/>
      <c r="K599" s="13" t="str">
        <f>IF(Z600&gt;94,"Met",IF(AB600="--","n/a",IF(AB600&gt;=0,"Met","Did Not Meet")))</f>
        <v>Did Not Meet</v>
      </c>
      <c r="L599" s="13" t="str">
        <f>IF(Z601&gt;94,"Met",IF(AB601="--","n/a",IF(AB601&gt;=0,"Met","Did Not Meet")))</f>
        <v>Did Not Meet</v>
      </c>
      <c r="M599" s="5" t="s">
        <v>9</v>
      </c>
      <c r="N599" s="14"/>
      <c r="O599" s="35" t="s">
        <v>2506</v>
      </c>
      <c r="P599" s="83" t="str">
        <f t="shared" ref="P599" si="749">IF(P594="No"," ", IF(P596="No"," ",IF(P595="No", " ",IF(P597="No"," ","X"))))</f>
        <v xml:space="preserve"> </v>
      </c>
      <c r="Q599" s="108"/>
      <c r="R599" s="5" t="s">
        <v>6</v>
      </c>
      <c r="S599" s="5" t="s">
        <v>2</v>
      </c>
      <c r="T599" s="5" t="s">
        <v>7</v>
      </c>
      <c r="U599" s="5">
        <v>62</v>
      </c>
      <c r="V599" s="5">
        <v>75.81</v>
      </c>
      <c r="W599" s="5">
        <v>77.38</v>
      </c>
      <c r="X599" s="8">
        <f t="shared" si="723"/>
        <v>-1.5699999999999932</v>
      </c>
      <c r="Y599" s="14">
        <v>42</v>
      </c>
      <c r="Z599" s="5">
        <v>57.14</v>
      </c>
      <c r="AA599" s="5">
        <v>69.97</v>
      </c>
      <c r="AB599" s="72">
        <f t="shared" si="686"/>
        <v>-12.829999999999998</v>
      </c>
      <c r="AC599" s="53"/>
    </row>
    <row r="600" spans="1:29" ht="15.75" x14ac:dyDescent="0.25">
      <c r="A600" s="53">
        <v>506031</v>
      </c>
      <c r="B600" s="89" t="s">
        <v>2528</v>
      </c>
      <c r="C600" s="53" t="s">
        <v>609</v>
      </c>
      <c r="D600" s="50" t="s">
        <v>975</v>
      </c>
      <c r="E600" s="48" t="str">
        <f>VLOOKUP('2012 Accountability Database'!A594,Dems1112!$A$2:$G$1082,6)</f>
        <v>1 (Northwest AR)</v>
      </c>
      <c r="F600" s="66"/>
      <c r="G600" s="63" t="s">
        <v>2488</v>
      </c>
      <c r="H600" s="61" t="str">
        <f t="shared" ref="H600:I600" si="750">IF(H598="Met","Yes",IF(H599="Met","Yes","No"))</f>
        <v>No</v>
      </c>
      <c r="I600" s="61" t="str">
        <f t="shared" si="750"/>
        <v>No</v>
      </c>
      <c r="J600" s="55"/>
      <c r="K600" s="61" t="str">
        <f t="shared" ref="K600:L600" si="751">IF(K598="Met","Yes",IF(K599="Met","Yes","No"))</f>
        <v>No</v>
      </c>
      <c r="L600" s="61" t="str">
        <f t="shared" si="751"/>
        <v>No</v>
      </c>
      <c r="M600" s="5" t="s">
        <v>9</v>
      </c>
      <c r="N600" s="14"/>
      <c r="O600" s="35" t="s">
        <v>2505</v>
      </c>
      <c r="P600" s="83" t="str">
        <f t="shared" ref="P600" si="752">IF(P599="X"," ",IF(P601="X"," ","X"))</f>
        <v xml:space="preserve"> </v>
      </c>
      <c r="Q600" s="94" t="s">
        <v>2759</v>
      </c>
      <c r="R600" s="5" t="s">
        <v>6</v>
      </c>
      <c r="S600" s="5" t="s">
        <v>5</v>
      </c>
      <c r="T600" s="5" t="s">
        <v>3</v>
      </c>
      <c r="U600" s="5">
        <v>271</v>
      </c>
      <c r="V600" s="5">
        <v>76.010000000000005</v>
      </c>
      <c r="W600" s="5">
        <v>81.67</v>
      </c>
      <c r="X600" s="8">
        <f t="shared" si="723"/>
        <v>-5.6599999999999966</v>
      </c>
      <c r="Y600" s="14">
        <v>195</v>
      </c>
      <c r="Z600" s="5">
        <v>63.08</v>
      </c>
      <c r="AA600" s="5">
        <v>75.47</v>
      </c>
      <c r="AB600" s="72">
        <f t="shared" si="686"/>
        <v>-12.39</v>
      </c>
      <c r="AC600" s="53"/>
    </row>
    <row r="601" spans="1:29" x14ac:dyDescent="0.25">
      <c r="A601" s="54">
        <v>506031</v>
      </c>
      <c r="B601" s="90" t="s">
        <v>2528</v>
      </c>
      <c r="C601" s="54" t="s">
        <v>609</v>
      </c>
      <c r="D601" s="4"/>
      <c r="E601" s="4"/>
      <c r="F601" s="67"/>
      <c r="G601" s="64"/>
      <c r="H601" s="43"/>
      <c r="I601" s="43"/>
      <c r="J601" s="43"/>
      <c r="K601" s="43"/>
      <c r="L601" s="43"/>
      <c r="M601" s="4" t="s">
        <v>9</v>
      </c>
      <c r="N601" s="15"/>
      <c r="O601" s="38" t="s">
        <v>2482</v>
      </c>
      <c r="P601" s="84" t="str">
        <f>IF(E595="Achieving School"," ","X")</f>
        <v>X</v>
      </c>
      <c r="Q601" s="91"/>
      <c r="R601" s="4" t="s">
        <v>6</v>
      </c>
      <c r="S601" s="4" t="s">
        <v>5</v>
      </c>
      <c r="T601" s="4" t="s">
        <v>7</v>
      </c>
      <c r="U601" s="4">
        <v>219</v>
      </c>
      <c r="V601" s="4">
        <v>71.23</v>
      </c>
      <c r="W601" s="4">
        <v>77.38</v>
      </c>
      <c r="X601" s="7">
        <f t="shared" si="723"/>
        <v>-6.1499999999999915</v>
      </c>
      <c r="Y601" s="15">
        <v>158</v>
      </c>
      <c r="Z601" s="4">
        <v>59.49</v>
      </c>
      <c r="AA601" s="4">
        <v>69.97</v>
      </c>
      <c r="AB601" s="73">
        <f t="shared" si="686"/>
        <v>-10.479999999999997</v>
      </c>
      <c r="AC601" s="54"/>
    </row>
    <row r="602" spans="1:29" x14ac:dyDescent="0.25">
      <c r="A602" s="1">
        <v>601006</v>
      </c>
      <c r="B602" s="87" t="s">
        <v>2529</v>
      </c>
      <c r="C602" s="55" t="s">
        <v>553</v>
      </c>
      <c r="E602" s="42"/>
      <c r="F602" s="65" t="s">
        <v>2483</v>
      </c>
      <c r="G602" s="62"/>
      <c r="H602" s="37" t="str">
        <f>IF(V602&gt;94,"Met",IF(X602="--","n/a",IF(X602&gt;=0,"Met","Did Not Meet")))</f>
        <v>Met</v>
      </c>
      <c r="I602" s="37" t="str">
        <f>IF(V603&gt;94,"Met",IF(X603="--","n/a",IF(X603&gt;=0,"Met","Did Not Meet")))</f>
        <v>Met</v>
      </c>
      <c r="K602" s="13" t="str">
        <f>IF(Z602&gt;94,"Met",IF(AB602="--","n/a",IF(AB602&gt;=0,"Met","Did Not Meet")))</f>
        <v>Met</v>
      </c>
      <c r="L602" s="13" t="str">
        <f>IF(Z603&gt;94,"Met",IF(AB603="--","n/a",IF(AB603&gt;=0,"Met","Did Not Meet")))</f>
        <v>Met</v>
      </c>
      <c r="M602" s="1" t="s">
        <v>18</v>
      </c>
      <c r="N602" s="14" t="s">
        <v>2502</v>
      </c>
      <c r="O602" s="5"/>
      <c r="P602" s="44" t="str">
        <f t="shared" ref="P602" si="753">IF(H604="Yes",IF(I604="Yes","Yes","No"),"No")</f>
        <v>Yes</v>
      </c>
      <c r="Q602" s="93"/>
      <c r="R602" s="5" t="s">
        <v>1</v>
      </c>
      <c r="S602" s="1" t="s">
        <v>2</v>
      </c>
      <c r="T602" s="1" t="s">
        <v>3</v>
      </c>
      <c r="U602" s="5">
        <v>139</v>
      </c>
      <c r="V602" s="1">
        <v>75.540000000000006</v>
      </c>
      <c r="W602" s="1">
        <v>69.45</v>
      </c>
      <c r="X602" s="9">
        <f t="shared" si="723"/>
        <v>6.0900000000000034</v>
      </c>
      <c r="Y602" s="14">
        <v>100</v>
      </c>
      <c r="Z602" s="1">
        <v>74</v>
      </c>
      <c r="AA602" s="1">
        <v>59.56</v>
      </c>
      <c r="AB602" s="71">
        <f t="shared" si="686"/>
        <v>14.439999999999998</v>
      </c>
      <c r="AC602" s="36"/>
    </row>
    <row r="603" spans="1:29" ht="15.75" x14ac:dyDescent="0.25">
      <c r="A603" s="53">
        <v>601006</v>
      </c>
      <c r="B603" s="89" t="s">
        <v>2529</v>
      </c>
      <c r="C603" s="53" t="s">
        <v>553</v>
      </c>
      <c r="D603" s="49" t="s">
        <v>2498</v>
      </c>
      <c r="E603" s="34" t="str">
        <f>M602</f>
        <v>Needs Improvement Focus School</v>
      </c>
      <c r="F603" s="65" t="s">
        <v>2484</v>
      </c>
      <c r="G603" s="62"/>
      <c r="H603" s="13" t="str">
        <f>IF(V604&gt;94,"Met",IF(X604="--","n/a",IF(X604&gt;=0,"Met","Did Not Meet")))</f>
        <v>Did Not Meet</v>
      </c>
      <c r="I603" s="13" t="str">
        <f>IF(V605&gt;94,"Met",IF(X605="--","n/a",IF(X605&gt;=0,"Met","Did Not Meet")))</f>
        <v>Did Not Meet</v>
      </c>
      <c r="K603" s="13" t="str">
        <f>IF(Z604&gt;94,"Met",IF(AB604="--","n/a",IF(AB604&gt;=0,"Met","Did Not Meet")))</f>
        <v>Met</v>
      </c>
      <c r="L603" s="13" t="str">
        <f>IF(Z605&gt;94,"Met",IF(AB605="--","n/a",IF(AB605&gt;=0,"Met","Did Not Meet")))</f>
        <v>Met</v>
      </c>
      <c r="M603" s="5" t="s">
        <v>18</v>
      </c>
      <c r="N603" s="14" t="s">
        <v>2501</v>
      </c>
      <c r="O603" s="5"/>
      <c r="P603" s="44" t="str">
        <f t="shared" ref="P603" si="754">IF(K604="Yes",IF(L604="Yes","Yes","No"),"No")</f>
        <v>Yes</v>
      </c>
      <c r="Q603" s="94" t="s">
        <v>2759</v>
      </c>
      <c r="R603" s="5" t="s">
        <v>1</v>
      </c>
      <c r="S603" s="5" t="s">
        <v>2</v>
      </c>
      <c r="T603" s="5" t="s">
        <v>7</v>
      </c>
      <c r="U603" s="5">
        <v>115</v>
      </c>
      <c r="V603" s="5">
        <v>72.17</v>
      </c>
      <c r="W603" s="5">
        <v>65.42</v>
      </c>
      <c r="X603" s="11">
        <f t="shared" si="723"/>
        <v>6.75</v>
      </c>
      <c r="Y603" s="14">
        <v>82</v>
      </c>
      <c r="Z603" s="5">
        <v>70.73</v>
      </c>
      <c r="AA603" s="5">
        <v>58.53</v>
      </c>
      <c r="AB603" s="71">
        <f t="shared" si="686"/>
        <v>12.200000000000003</v>
      </c>
      <c r="AC603" s="53"/>
    </row>
    <row r="604" spans="1:29" ht="15" customHeight="1" x14ac:dyDescent="0.25">
      <c r="A604" s="53">
        <v>601006</v>
      </c>
      <c r="B604" s="89" t="s">
        <v>2529</v>
      </c>
      <c r="C604" s="53" t="s">
        <v>553</v>
      </c>
      <c r="D604" s="49" t="s">
        <v>2499</v>
      </c>
      <c r="E604" s="35" t="str">
        <f>VLOOKUP('2012 Accountability Database'!$A602,'2011 AYP'!A$2:B$1072,2)</f>
        <v>SI_M (School Improvement - Met Standards)</v>
      </c>
      <c r="F604" s="66"/>
      <c r="G604" s="63" t="s">
        <v>2485</v>
      </c>
      <c r="H604" s="60" t="str">
        <f t="shared" ref="H604:I604" si="755">IF(H602="Met","Yes",IF(H603="Met","Yes","No"))</f>
        <v>Yes</v>
      </c>
      <c r="I604" s="60" t="str">
        <f t="shared" si="755"/>
        <v>Yes</v>
      </c>
      <c r="J604" s="42"/>
      <c r="K604" s="60" t="str">
        <f t="shared" ref="K604:L604" si="756">IF(K602="Met","Yes",IF(K603="Met","Yes","No"))</f>
        <v>Yes</v>
      </c>
      <c r="L604" s="60" t="str">
        <f t="shared" si="756"/>
        <v>Yes</v>
      </c>
      <c r="M604" s="1" t="s">
        <v>18</v>
      </c>
      <c r="N604" s="14" t="s">
        <v>2503</v>
      </c>
      <c r="O604" s="5"/>
      <c r="P604" s="44" t="str">
        <f t="shared" ref="P604" si="757">IF(H608="Yes",IF(I608="Yes","Yes","No"),"No")</f>
        <v>No</v>
      </c>
      <c r="Q604" s="108" t="s">
        <v>2758</v>
      </c>
      <c r="R604" s="5" t="s">
        <v>1</v>
      </c>
      <c r="S604" s="1" t="s">
        <v>5</v>
      </c>
      <c r="T604" s="1" t="s">
        <v>3</v>
      </c>
      <c r="U604" s="5">
        <v>403</v>
      </c>
      <c r="V604" s="1">
        <v>67.489999999999995</v>
      </c>
      <c r="W604" s="1">
        <v>69.45</v>
      </c>
      <c r="X604" s="6">
        <f t="shared" si="723"/>
        <v>-1.960000000000008</v>
      </c>
      <c r="Y604" s="14">
        <v>289</v>
      </c>
      <c r="Z604" s="1">
        <v>62.28</v>
      </c>
      <c r="AA604" s="1">
        <v>59.56</v>
      </c>
      <c r="AB604" s="71">
        <f t="shared" si="686"/>
        <v>2.7199999999999989</v>
      </c>
      <c r="AC604" s="53"/>
    </row>
    <row r="605" spans="1:29" x14ac:dyDescent="0.25">
      <c r="A605" s="53">
        <v>601006</v>
      </c>
      <c r="B605" s="89" t="s">
        <v>2529</v>
      </c>
      <c r="C605" s="53" t="s">
        <v>553</v>
      </c>
      <c r="D605" s="49" t="s">
        <v>2507</v>
      </c>
      <c r="E605" s="47">
        <f>VLOOKUP('2012 Accountability Database'!A602,Dems1112!$A$2:$G$1082,3)</f>
        <v>0.46</v>
      </c>
      <c r="F605" s="66"/>
      <c r="G605" s="52"/>
      <c r="M605" s="1" t="s">
        <v>18</v>
      </c>
      <c r="N605" s="14" t="s">
        <v>2504</v>
      </c>
      <c r="O605" s="5"/>
      <c r="P605" s="44" t="str">
        <f t="shared" ref="P605" si="758">IF(K608="Yes",IF(L608="Yes","Yes","No"),"No")</f>
        <v>No</v>
      </c>
      <c r="Q605" s="108"/>
      <c r="R605" s="5" t="s">
        <v>1</v>
      </c>
      <c r="S605" s="1" t="s">
        <v>5</v>
      </c>
      <c r="T605" s="1" t="s">
        <v>7</v>
      </c>
      <c r="U605" s="5">
        <v>334</v>
      </c>
      <c r="V605" s="1">
        <v>62.57</v>
      </c>
      <c r="W605" s="1">
        <v>65.42</v>
      </c>
      <c r="X605" s="6">
        <f t="shared" si="723"/>
        <v>-2.8500000000000014</v>
      </c>
      <c r="Y605" s="14">
        <v>237</v>
      </c>
      <c r="Z605" s="1">
        <v>58.65</v>
      </c>
      <c r="AA605" s="1">
        <v>58.53</v>
      </c>
      <c r="AB605" s="71">
        <f t="shared" si="686"/>
        <v>0.11999999999999744</v>
      </c>
      <c r="AC605" s="53"/>
    </row>
    <row r="606" spans="1:29" x14ac:dyDescent="0.25">
      <c r="A606" s="53">
        <v>601006</v>
      </c>
      <c r="B606" s="89" t="s">
        <v>2529</v>
      </c>
      <c r="C606" s="53" t="s">
        <v>553</v>
      </c>
      <c r="D606" s="50" t="s">
        <v>2508</v>
      </c>
      <c r="E606" s="47">
        <f>VLOOKUP('2012 Accountability Database'!A602,Dems1112!$A$2:$G$1082,4)</f>
        <v>0.81</v>
      </c>
      <c r="F606" s="65" t="s">
        <v>2486</v>
      </c>
      <c r="G606" s="62"/>
      <c r="H606" s="13" t="str">
        <f>IF(V606&gt;94,"Met",IF(X606="--","n/a",IF(X606&gt;=0,"Met","Did Not Meet")))</f>
        <v>Did Not Meet</v>
      </c>
      <c r="I606" s="13" t="str">
        <f>IF(V607&gt;94,"Met",IF(X607="--","n/a",IF(X607&gt;=0,"Met","Did Not Meet")))</f>
        <v>Did Not Meet</v>
      </c>
      <c r="J606" s="13"/>
      <c r="K606" s="13" t="str">
        <f>IF(Z606&gt;94,"Met",IF(AB606="--","n/a",IF(AB606&gt;=0,"Met","Did Not Meet")))</f>
        <v>Did Not Meet</v>
      </c>
      <c r="L606" s="13" t="str">
        <f>IF(Z607&gt;94,"Met",IF(AB607="--","n/a",IF(AB607&gt;=0,"Met","Did Not Meet")))</f>
        <v>Did Not Meet</v>
      </c>
      <c r="M606" s="1" t="s">
        <v>18</v>
      </c>
      <c r="N606" s="68" t="s">
        <v>2497</v>
      </c>
      <c r="O606" s="35"/>
      <c r="P606" s="44"/>
      <c r="Q606" s="108"/>
      <c r="R606" s="5" t="s">
        <v>6</v>
      </c>
      <c r="S606" s="1" t="s">
        <v>2</v>
      </c>
      <c r="T606" s="1" t="s">
        <v>3</v>
      </c>
      <c r="U606" s="5">
        <v>139</v>
      </c>
      <c r="V606" s="1">
        <v>73.38</v>
      </c>
      <c r="W606" s="1">
        <v>76.23</v>
      </c>
      <c r="X606" s="6">
        <f t="shared" si="723"/>
        <v>-2.8500000000000085</v>
      </c>
      <c r="Y606" s="14">
        <v>100</v>
      </c>
      <c r="Z606" s="1">
        <v>60</v>
      </c>
      <c r="AA606" s="1">
        <v>64.95</v>
      </c>
      <c r="AB606" s="72">
        <f t="shared" si="686"/>
        <v>-4.9500000000000028</v>
      </c>
      <c r="AC606" s="53"/>
    </row>
    <row r="607" spans="1:29" x14ac:dyDescent="0.25">
      <c r="A607" s="53">
        <v>601006</v>
      </c>
      <c r="B607" s="89" t="s">
        <v>2529</v>
      </c>
      <c r="C607" s="53" t="s">
        <v>553</v>
      </c>
      <c r="D607" s="50" t="s">
        <v>974</v>
      </c>
      <c r="E607" s="47" t="str">
        <f>VLOOKUP('2012 Accountability Database'!A602,Dems1112!$A$2:$G$1082,5)</f>
        <v>P-6</v>
      </c>
      <c r="F607" s="65" t="s">
        <v>2487</v>
      </c>
      <c r="G607" s="62"/>
      <c r="H607" s="13" t="str">
        <f>IF(V608&gt;94,"Met",IF(X608="--","n/a",IF(X608&gt;=0,"Met","Did Not Meet")))</f>
        <v>Did Not Meet</v>
      </c>
      <c r="I607" s="13" t="str">
        <f>IF(V609&gt;94,"Met",IF(X609="--","n/a",IF(X609&gt;=0,"Met","Did Not Meet")))</f>
        <v>Did Not Meet</v>
      </c>
      <c r="J607" s="13"/>
      <c r="K607" s="13" t="str">
        <f>IF(Z608&gt;94,"Met",IF(AB608="--","n/a",IF(AB608&gt;=0,"Met","Did Not Meet")))</f>
        <v>Did Not Meet</v>
      </c>
      <c r="L607" s="13" t="str">
        <f>IF(Z609&gt;94,"Met",IF(AB609="--","n/a",IF(AB609&gt;=0,"Met","Did Not Meet")))</f>
        <v>Did Not Meet</v>
      </c>
      <c r="M607" s="1" t="s">
        <v>18</v>
      </c>
      <c r="N607" s="14"/>
      <c r="O607" s="35" t="s">
        <v>2506</v>
      </c>
      <c r="P607" s="83" t="str">
        <f t="shared" ref="P607" si="759">IF(P602="No"," ", IF(P604="No"," ",IF(P603="No", " ",IF(P605="No"," ","X"))))</f>
        <v xml:space="preserve"> </v>
      </c>
      <c r="Q607" s="108"/>
      <c r="R607" s="5" t="s">
        <v>6</v>
      </c>
      <c r="S607" s="1" t="s">
        <v>2</v>
      </c>
      <c r="T607" s="1" t="s">
        <v>7</v>
      </c>
      <c r="U607" s="5">
        <v>115</v>
      </c>
      <c r="V607" s="1">
        <v>71.3</v>
      </c>
      <c r="W607" s="1">
        <v>72.67</v>
      </c>
      <c r="X607" s="6">
        <f t="shared" si="723"/>
        <v>-1.3700000000000045</v>
      </c>
      <c r="Y607" s="14">
        <v>82</v>
      </c>
      <c r="Z607" s="1">
        <v>56.1</v>
      </c>
      <c r="AA607" s="1">
        <v>59.62</v>
      </c>
      <c r="AB607" s="72">
        <f t="shared" si="686"/>
        <v>-3.519999999999996</v>
      </c>
      <c r="AC607" s="53"/>
    </row>
    <row r="608" spans="1:29" ht="15.75" x14ac:dyDescent="0.25">
      <c r="A608" s="53">
        <v>601006</v>
      </c>
      <c r="B608" s="89" t="s">
        <v>2529</v>
      </c>
      <c r="C608" s="53" t="s">
        <v>553</v>
      </c>
      <c r="D608" s="50" t="s">
        <v>975</v>
      </c>
      <c r="E608" s="48" t="str">
        <f>VLOOKUP('2012 Accountability Database'!A602,Dems1112!$A$2:$G$1082,6)</f>
        <v>5 (Southeast AR)</v>
      </c>
      <c r="F608" s="66"/>
      <c r="G608" s="63" t="s">
        <v>2488</v>
      </c>
      <c r="H608" s="61" t="str">
        <f t="shared" ref="H608:I608" si="760">IF(H606="Met","Yes",IF(H607="Met","Yes","No"))</f>
        <v>No</v>
      </c>
      <c r="I608" s="61" t="str">
        <f t="shared" si="760"/>
        <v>No</v>
      </c>
      <c r="J608" s="55"/>
      <c r="K608" s="61" t="str">
        <f t="shared" ref="K608:L608" si="761">IF(K606="Met","Yes",IF(K607="Met","Yes","No"))</f>
        <v>No</v>
      </c>
      <c r="L608" s="61" t="str">
        <f t="shared" si="761"/>
        <v>No</v>
      </c>
      <c r="M608" s="1" t="s">
        <v>18</v>
      </c>
      <c r="N608" s="14"/>
      <c r="O608" s="35" t="s">
        <v>2505</v>
      </c>
      <c r="P608" s="83" t="str">
        <f t="shared" ref="P608" si="762">IF(P607="X"," ",IF(P609="X"," ","X"))</f>
        <v xml:space="preserve"> </v>
      </c>
      <c r="Q608" s="94" t="s">
        <v>2759</v>
      </c>
      <c r="R608" s="5" t="s">
        <v>6</v>
      </c>
      <c r="S608" s="1" t="s">
        <v>5</v>
      </c>
      <c r="T608" s="1" t="s">
        <v>3</v>
      </c>
      <c r="U608" s="5">
        <v>403</v>
      </c>
      <c r="V608" s="1">
        <v>72.95</v>
      </c>
      <c r="W608" s="1">
        <v>76.23</v>
      </c>
      <c r="X608" s="6">
        <f t="shared" si="723"/>
        <v>-3.2800000000000011</v>
      </c>
      <c r="Y608" s="14">
        <v>290</v>
      </c>
      <c r="Z608" s="1">
        <v>61.03</v>
      </c>
      <c r="AA608" s="1">
        <v>64.95</v>
      </c>
      <c r="AB608" s="72">
        <f t="shared" si="686"/>
        <v>-3.9200000000000017</v>
      </c>
      <c r="AC608" s="53"/>
    </row>
    <row r="609" spans="1:29" x14ac:dyDescent="0.25">
      <c r="A609" s="54">
        <v>601006</v>
      </c>
      <c r="B609" s="90" t="s">
        <v>2529</v>
      </c>
      <c r="C609" s="54" t="s">
        <v>553</v>
      </c>
      <c r="D609" s="4"/>
      <c r="E609" s="4"/>
      <c r="F609" s="67"/>
      <c r="G609" s="64"/>
      <c r="H609" s="43"/>
      <c r="I609" s="43"/>
      <c r="J609" s="43"/>
      <c r="K609" s="43"/>
      <c r="L609" s="43"/>
      <c r="M609" s="4" t="s">
        <v>18</v>
      </c>
      <c r="N609" s="15"/>
      <c r="O609" s="38" t="s">
        <v>2482</v>
      </c>
      <c r="P609" s="84" t="str">
        <f>IF(E603="Achieving School"," ","X")</f>
        <v>X</v>
      </c>
      <c r="Q609" s="91"/>
      <c r="R609" s="4" t="s">
        <v>6</v>
      </c>
      <c r="S609" s="4" t="s">
        <v>5</v>
      </c>
      <c r="T609" s="4" t="s">
        <v>7</v>
      </c>
      <c r="U609" s="4">
        <v>334</v>
      </c>
      <c r="V609" s="4">
        <v>69.16</v>
      </c>
      <c r="W609" s="4">
        <v>72.67</v>
      </c>
      <c r="X609" s="7">
        <f t="shared" si="723"/>
        <v>-3.5100000000000051</v>
      </c>
      <c r="Y609" s="15">
        <v>238</v>
      </c>
      <c r="Z609" s="4">
        <v>55.88</v>
      </c>
      <c r="AA609" s="4">
        <v>59.62</v>
      </c>
      <c r="AB609" s="73">
        <f t="shared" si="686"/>
        <v>-3.7399999999999949</v>
      </c>
      <c r="AC609" s="54"/>
    </row>
    <row r="610" spans="1:29" x14ac:dyDescent="0.25">
      <c r="A610" s="1">
        <v>602013</v>
      </c>
      <c r="B610" s="87" t="s">
        <v>2530</v>
      </c>
      <c r="C610" s="55" t="s">
        <v>926</v>
      </c>
      <c r="E610" s="42"/>
      <c r="F610" s="65" t="s">
        <v>2483</v>
      </c>
      <c r="G610" s="62"/>
      <c r="H610" s="37" t="str">
        <f>IF(V610&gt;94,"Met",IF(X610="--","n/a",IF(X610&gt;=0,"Met","Did Not Meet")))</f>
        <v>Met</v>
      </c>
      <c r="I610" s="37" t="str">
        <f>IF(V611&gt;94,"Met",IF(X611="--","n/a",IF(X611&gt;=0,"Met","Did Not Meet")))</f>
        <v>Met</v>
      </c>
      <c r="K610" s="13" t="str">
        <f>IF(Z610&gt;94,"Met",IF(AB610="--","n/a",IF(AB610&gt;=0,"Met","Did Not Meet")))</f>
        <v>Met</v>
      </c>
      <c r="L610" s="13" t="str">
        <f>IF(Z611&gt;94,"Met",IF(AB611="--","n/a",IF(AB611&gt;=0,"Met","Did Not Meet")))</f>
        <v>Met</v>
      </c>
      <c r="M610" s="1" t="s">
        <v>9</v>
      </c>
      <c r="N610" s="14" t="s">
        <v>2502</v>
      </c>
      <c r="O610" s="5"/>
      <c r="P610" s="44" t="str">
        <f t="shared" ref="P610" si="763">IF(H612="Yes",IF(I612="Yes","Yes","No"),"No")</f>
        <v>Yes</v>
      </c>
      <c r="Q610" s="93"/>
      <c r="R610" s="5" t="s">
        <v>1</v>
      </c>
      <c r="S610" s="1" t="s">
        <v>2</v>
      </c>
      <c r="T610" s="1" t="s">
        <v>3</v>
      </c>
      <c r="U610" s="5">
        <v>232</v>
      </c>
      <c r="V610" s="1">
        <v>78.88</v>
      </c>
      <c r="W610" s="1">
        <v>69.7</v>
      </c>
      <c r="X610" s="9">
        <f t="shared" si="723"/>
        <v>9.1799999999999926</v>
      </c>
      <c r="Y610" s="14">
        <v>225</v>
      </c>
      <c r="Z610" s="1">
        <v>86.22</v>
      </c>
      <c r="AA610" s="1">
        <v>65.19</v>
      </c>
      <c r="AB610" s="71">
        <f t="shared" si="686"/>
        <v>21.03</v>
      </c>
      <c r="AC610" s="36"/>
    </row>
    <row r="611" spans="1:29" ht="15.75" x14ac:dyDescent="0.25">
      <c r="A611" s="53">
        <v>602013</v>
      </c>
      <c r="B611" s="89" t="s">
        <v>2530</v>
      </c>
      <c r="C611" s="53" t="s">
        <v>926</v>
      </c>
      <c r="D611" s="49" t="s">
        <v>2498</v>
      </c>
      <c r="E611" s="34" t="str">
        <f>M610</f>
        <v>Needs Improvement School</v>
      </c>
      <c r="F611" s="65" t="s">
        <v>2484</v>
      </c>
      <c r="G611" s="62"/>
      <c r="H611" s="13" t="str">
        <f>IF(V612&gt;94,"Met",IF(X612="--","n/a",IF(X612&gt;=0,"Met","Did Not Meet")))</f>
        <v>Met</v>
      </c>
      <c r="I611" s="13" t="str">
        <f>IF(V613&gt;94,"Met",IF(X613="--","n/a",IF(X613&gt;=0,"Met","Did Not Meet")))</f>
        <v>Met</v>
      </c>
      <c r="K611" s="13" t="str">
        <f>IF(Z612&gt;94,"Met",IF(AB612="--","n/a",IF(AB612&gt;=0,"Met","Did Not Meet")))</f>
        <v>Met</v>
      </c>
      <c r="L611" s="13" t="str">
        <f>IF(Z613&gt;94,"Met",IF(AB613="--","n/a",IF(AB613&gt;=0,"Met","Did Not Meet")))</f>
        <v>Met</v>
      </c>
      <c r="M611" s="5" t="s">
        <v>9</v>
      </c>
      <c r="N611" s="14" t="s">
        <v>2501</v>
      </c>
      <c r="O611" s="5"/>
      <c r="P611" s="44" t="str">
        <f t="shared" ref="P611" si="764">IF(K612="Yes",IF(L612="Yes","Yes","No"),"No")</f>
        <v>Yes</v>
      </c>
      <c r="Q611" s="94" t="s">
        <v>2759</v>
      </c>
      <c r="R611" s="5" t="s">
        <v>1</v>
      </c>
      <c r="S611" s="5" t="s">
        <v>2</v>
      </c>
      <c r="T611" s="5" t="s">
        <v>7</v>
      </c>
      <c r="U611" s="5">
        <v>178</v>
      </c>
      <c r="V611" s="5">
        <v>74.72</v>
      </c>
      <c r="W611" s="5">
        <v>64.489999999999995</v>
      </c>
      <c r="X611" s="11">
        <f t="shared" si="723"/>
        <v>10.230000000000004</v>
      </c>
      <c r="Y611" s="14">
        <v>173</v>
      </c>
      <c r="Z611" s="5">
        <v>82.66</v>
      </c>
      <c r="AA611" s="5">
        <v>61.72</v>
      </c>
      <c r="AB611" s="71">
        <f t="shared" si="686"/>
        <v>20.939999999999998</v>
      </c>
      <c r="AC611" s="53"/>
    </row>
    <row r="612" spans="1:29" ht="15" customHeight="1" x14ac:dyDescent="0.25">
      <c r="A612" s="53">
        <v>602013</v>
      </c>
      <c r="B612" s="89" t="s">
        <v>2530</v>
      </c>
      <c r="C612" s="53" t="s">
        <v>926</v>
      </c>
      <c r="D612" s="49" t="s">
        <v>2499</v>
      </c>
      <c r="E612" s="35" t="str">
        <f>VLOOKUP('2012 Accountability Database'!$A610,'2011 AYP'!A$2:B$1072,2)</f>
        <v xml:space="preserve"> A (Alert)</v>
      </c>
      <c r="F612" s="66"/>
      <c r="G612" s="63" t="s">
        <v>2485</v>
      </c>
      <c r="H612" s="60" t="str">
        <f t="shared" ref="H612:I612" si="765">IF(H610="Met","Yes",IF(H611="Met","Yes","No"))</f>
        <v>Yes</v>
      </c>
      <c r="I612" s="60" t="str">
        <f t="shared" si="765"/>
        <v>Yes</v>
      </c>
      <c r="J612" s="42"/>
      <c r="K612" s="60" t="str">
        <f t="shared" ref="K612:L612" si="766">IF(K610="Met","Yes",IF(K611="Met","Yes","No"))</f>
        <v>Yes</v>
      </c>
      <c r="L612" s="60" t="str">
        <f t="shared" si="766"/>
        <v>Yes</v>
      </c>
      <c r="M612" s="5" t="s">
        <v>9</v>
      </c>
      <c r="N612" s="14" t="s">
        <v>2503</v>
      </c>
      <c r="O612" s="5"/>
      <c r="P612" s="44" t="str">
        <f t="shared" ref="P612" si="767">IF(H616="Yes",IF(I616="Yes","Yes","No"),"No")</f>
        <v>No</v>
      </c>
      <c r="Q612" s="108" t="s">
        <v>2758</v>
      </c>
      <c r="R612" s="5" t="s">
        <v>1</v>
      </c>
      <c r="S612" s="5" t="s">
        <v>5</v>
      </c>
      <c r="T612" s="5" t="s">
        <v>3</v>
      </c>
      <c r="U612" s="5">
        <v>720</v>
      </c>
      <c r="V612" s="5">
        <v>72.5</v>
      </c>
      <c r="W612" s="5">
        <v>69.7</v>
      </c>
      <c r="X612" s="11">
        <f t="shared" si="723"/>
        <v>2.7999999999999972</v>
      </c>
      <c r="Y612" s="14">
        <v>699</v>
      </c>
      <c r="Z612" s="5">
        <v>75.819999999999993</v>
      </c>
      <c r="AA612" s="5">
        <v>65.19</v>
      </c>
      <c r="AB612" s="71">
        <f t="shared" ref="AB612:AB675" si="768">Z612-AA612</f>
        <v>10.629999999999995</v>
      </c>
      <c r="AC612" s="53"/>
    </row>
    <row r="613" spans="1:29" x14ac:dyDescent="0.25">
      <c r="A613" s="53">
        <v>602013</v>
      </c>
      <c r="B613" s="89" t="s">
        <v>2530</v>
      </c>
      <c r="C613" s="53" t="s">
        <v>926</v>
      </c>
      <c r="D613" s="49" t="s">
        <v>2507</v>
      </c>
      <c r="E613" s="47">
        <f>VLOOKUP('2012 Accountability Database'!A610,Dems1112!$A$2:$G$1082,3)</f>
        <v>0.53</v>
      </c>
      <c r="F613" s="66"/>
      <c r="G613" s="52"/>
      <c r="M613" s="5" t="s">
        <v>9</v>
      </c>
      <c r="N613" s="14" t="s">
        <v>2504</v>
      </c>
      <c r="O613" s="5"/>
      <c r="P613" s="44" t="str">
        <f t="shared" ref="P613" si="769">IF(K616="Yes",IF(L616="Yes","Yes","No"),"No")</f>
        <v>No</v>
      </c>
      <c r="Q613" s="108"/>
      <c r="R613" s="5" t="s">
        <v>1</v>
      </c>
      <c r="S613" s="5" t="s">
        <v>5</v>
      </c>
      <c r="T613" s="5" t="s">
        <v>7</v>
      </c>
      <c r="U613" s="5">
        <v>553</v>
      </c>
      <c r="V613" s="5">
        <v>67.09</v>
      </c>
      <c r="W613" s="5">
        <v>64.489999999999995</v>
      </c>
      <c r="X613" s="11">
        <f t="shared" si="723"/>
        <v>2.6000000000000085</v>
      </c>
      <c r="Y613" s="14">
        <v>536</v>
      </c>
      <c r="Z613" s="5">
        <v>72.2</v>
      </c>
      <c r="AA613" s="5">
        <v>61.72</v>
      </c>
      <c r="AB613" s="71">
        <f t="shared" si="768"/>
        <v>10.480000000000004</v>
      </c>
      <c r="AC613" s="53"/>
    </row>
    <row r="614" spans="1:29" x14ac:dyDescent="0.25">
      <c r="A614" s="53">
        <v>602013</v>
      </c>
      <c r="B614" s="89" t="s">
        <v>2530</v>
      </c>
      <c r="C614" s="53" t="s">
        <v>926</v>
      </c>
      <c r="D614" s="50" t="s">
        <v>2508</v>
      </c>
      <c r="E614" s="47">
        <f>VLOOKUP('2012 Accountability Database'!A610,Dems1112!$A$2:$G$1082,4)</f>
        <v>0.76</v>
      </c>
      <c r="F614" s="65" t="s">
        <v>2486</v>
      </c>
      <c r="G614" s="62"/>
      <c r="H614" s="13" t="str">
        <f>IF(V614&gt;94,"Met",IF(X614="--","n/a",IF(X614&gt;=0,"Met","Did Not Meet")))</f>
        <v>Did Not Meet</v>
      </c>
      <c r="I614" s="13" t="str">
        <f>IF(V615&gt;94,"Met",IF(X615="--","n/a",IF(X615&gt;=0,"Met","Did Not Meet")))</f>
        <v>Did Not Meet</v>
      </c>
      <c r="J614" s="13"/>
      <c r="K614" s="13" t="str">
        <f>IF(Z614&gt;94,"Met",IF(AB614="--","n/a",IF(AB614&gt;=0,"Met","Did Not Meet")))</f>
        <v>Did Not Meet</v>
      </c>
      <c r="L614" s="13" t="str">
        <f>IF(Z615&gt;94,"Met",IF(AB615="--","n/a",IF(AB615&gt;=0,"Met","Did Not Meet")))</f>
        <v>Did Not Meet</v>
      </c>
      <c r="M614" s="1" t="s">
        <v>9</v>
      </c>
      <c r="N614" s="68" t="s">
        <v>2497</v>
      </c>
      <c r="O614" s="35"/>
      <c r="P614" s="44"/>
      <c r="Q614" s="108"/>
      <c r="R614" s="5" t="s">
        <v>6</v>
      </c>
      <c r="S614" s="1" t="s">
        <v>2</v>
      </c>
      <c r="T614" s="1" t="s">
        <v>3</v>
      </c>
      <c r="U614" s="5">
        <v>232</v>
      </c>
      <c r="V614" s="1">
        <v>69.400000000000006</v>
      </c>
      <c r="W614" s="1">
        <v>78.56</v>
      </c>
      <c r="X614" s="6">
        <f t="shared" si="723"/>
        <v>-9.1599999999999966</v>
      </c>
      <c r="Y614" s="14">
        <v>225</v>
      </c>
      <c r="Z614" s="1">
        <v>56.44</v>
      </c>
      <c r="AA614" s="1">
        <v>67.13</v>
      </c>
      <c r="AB614" s="72">
        <f t="shared" si="768"/>
        <v>-10.689999999999998</v>
      </c>
      <c r="AC614" s="53"/>
    </row>
    <row r="615" spans="1:29" x14ac:dyDescent="0.25">
      <c r="A615" s="53">
        <v>602013</v>
      </c>
      <c r="B615" s="89" t="s">
        <v>2530</v>
      </c>
      <c r="C615" s="53" t="s">
        <v>926</v>
      </c>
      <c r="D615" s="50" t="s">
        <v>974</v>
      </c>
      <c r="E615" s="47" t="str">
        <f>VLOOKUP('2012 Accountability Database'!A610,Dems1112!$A$2:$G$1082,5)</f>
        <v>4-5</v>
      </c>
      <c r="F615" s="65" t="s">
        <v>2487</v>
      </c>
      <c r="G615" s="62"/>
      <c r="H615" s="13" t="str">
        <f>IF(V616&gt;94,"Met",IF(X616="--","n/a",IF(X616&gt;=0,"Met","Did Not Meet")))</f>
        <v>Did Not Meet</v>
      </c>
      <c r="I615" s="13" t="str">
        <f>IF(V617&gt;94,"Met",IF(X617="--","n/a",IF(X617&gt;=0,"Met","Did Not Meet")))</f>
        <v>Did Not Meet</v>
      </c>
      <c r="J615" s="13"/>
      <c r="K615" s="13" t="str">
        <f>IF(Z616&gt;94,"Met",IF(AB616="--","n/a",IF(AB616&gt;=0,"Met","Did Not Meet")))</f>
        <v>Did Not Meet</v>
      </c>
      <c r="L615" s="13" t="str">
        <f>IF(Z617&gt;94,"Met",IF(AB617="--","n/a",IF(AB617&gt;=0,"Met","Did Not Meet")))</f>
        <v>Did Not Meet</v>
      </c>
      <c r="M615" s="1" t="s">
        <v>9</v>
      </c>
      <c r="N615" s="14"/>
      <c r="O615" s="35" t="s">
        <v>2506</v>
      </c>
      <c r="P615" s="83" t="str">
        <f t="shared" ref="P615" si="770">IF(P610="No"," ", IF(P612="No"," ",IF(P611="No", " ",IF(P613="No"," ","X"))))</f>
        <v xml:space="preserve"> </v>
      </c>
      <c r="Q615" s="108"/>
      <c r="R615" s="5" t="s">
        <v>6</v>
      </c>
      <c r="S615" s="1" t="s">
        <v>2</v>
      </c>
      <c r="T615" s="1" t="s">
        <v>7</v>
      </c>
      <c r="U615" s="5">
        <v>178</v>
      </c>
      <c r="V615" s="1">
        <v>63.48</v>
      </c>
      <c r="W615" s="1">
        <v>74.56</v>
      </c>
      <c r="X615" s="6">
        <f t="shared" si="723"/>
        <v>-11.080000000000005</v>
      </c>
      <c r="Y615" s="14">
        <v>173</v>
      </c>
      <c r="Z615" s="1">
        <v>54.34</v>
      </c>
      <c r="AA615" s="1">
        <v>65.75</v>
      </c>
      <c r="AB615" s="72">
        <f t="shared" si="768"/>
        <v>-11.409999999999997</v>
      </c>
      <c r="AC615" s="53"/>
    </row>
    <row r="616" spans="1:29" ht="15.75" x14ac:dyDescent="0.25">
      <c r="A616" s="53">
        <v>602013</v>
      </c>
      <c r="B616" s="89" t="s">
        <v>2530</v>
      </c>
      <c r="C616" s="53" t="s">
        <v>926</v>
      </c>
      <c r="D616" s="50" t="s">
        <v>975</v>
      </c>
      <c r="E616" s="48" t="str">
        <f>VLOOKUP('2012 Accountability Database'!A610,Dems1112!$A$2:$G$1082,6)</f>
        <v>5 (Southeast AR)</v>
      </c>
      <c r="F616" s="66"/>
      <c r="G616" s="63" t="s">
        <v>2488</v>
      </c>
      <c r="H616" s="61" t="str">
        <f t="shared" ref="H616:I616" si="771">IF(H614="Met","Yes",IF(H615="Met","Yes","No"))</f>
        <v>No</v>
      </c>
      <c r="I616" s="61" t="str">
        <f t="shared" si="771"/>
        <v>No</v>
      </c>
      <c r="J616" s="55"/>
      <c r="K616" s="61" t="str">
        <f t="shared" ref="K616:L616" si="772">IF(K614="Met","Yes",IF(K615="Met","Yes","No"))</f>
        <v>No</v>
      </c>
      <c r="L616" s="61" t="str">
        <f t="shared" si="772"/>
        <v>No</v>
      </c>
      <c r="M616" s="1" t="s">
        <v>9</v>
      </c>
      <c r="N616" s="14"/>
      <c r="O616" s="35" t="s">
        <v>2505</v>
      </c>
      <c r="P616" s="83" t="str">
        <f t="shared" ref="P616" si="773">IF(P615="X"," ",IF(P617="X"," ","X"))</f>
        <v xml:space="preserve"> </v>
      </c>
      <c r="Q616" s="94" t="s">
        <v>2759</v>
      </c>
      <c r="R616" s="5" t="s">
        <v>6</v>
      </c>
      <c r="S616" s="1" t="s">
        <v>5</v>
      </c>
      <c r="T616" s="1" t="s">
        <v>3</v>
      </c>
      <c r="U616" s="5">
        <v>720</v>
      </c>
      <c r="V616" s="1">
        <v>75.83</v>
      </c>
      <c r="W616" s="1">
        <v>78.56</v>
      </c>
      <c r="X616" s="6">
        <f t="shared" si="723"/>
        <v>-2.730000000000004</v>
      </c>
      <c r="Y616" s="14">
        <v>699</v>
      </c>
      <c r="Z616" s="1">
        <v>65.239999999999995</v>
      </c>
      <c r="AA616" s="1">
        <v>67.13</v>
      </c>
      <c r="AB616" s="72">
        <f t="shared" si="768"/>
        <v>-1.8900000000000006</v>
      </c>
      <c r="AC616" s="53"/>
    </row>
    <row r="617" spans="1:29" x14ac:dyDescent="0.25">
      <c r="A617" s="54">
        <v>602013</v>
      </c>
      <c r="B617" s="90" t="s">
        <v>2530</v>
      </c>
      <c r="C617" s="54" t="s">
        <v>926</v>
      </c>
      <c r="D617" s="4"/>
      <c r="E617" s="4"/>
      <c r="F617" s="67"/>
      <c r="G617" s="64"/>
      <c r="H617" s="43"/>
      <c r="I617" s="43"/>
      <c r="J617" s="43"/>
      <c r="K617" s="43"/>
      <c r="L617" s="43"/>
      <c r="M617" s="4" t="s">
        <v>9</v>
      </c>
      <c r="N617" s="15"/>
      <c r="O617" s="38" t="s">
        <v>2482</v>
      </c>
      <c r="P617" s="84" t="str">
        <f>IF(E611="Achieving School"," ","X")</f>
        <v>X</v>
      </c>
      <c r="Q617" s="91"/>
      <c r="R617" s="4" t="s">
        <v>6</v>
      </c>
      <c r="S617" s="4" t="s">
        <v>5</v>
      </c>
      <c r="T617" s="4" t="s">
        <v>7</v>
      </c>
      <c r="U617" s="4">
        <v>553</v>
      </c>
      <c r="V617" s="4">
        <v>71.25</v>
      </c>
      <c r="W617" s="4">
        <v>74.56</v>
      </c>
      <c r="X617" s="7">
        <f t="shared" si="723"/>
        <v>-3.3100000000000023</v>
      </c>
      <c r="Y617" s="15">
        <v>536</v>
      </c>
      <c r="Z617" s="4">
        <v>62.69</v>
      </c>
      <c r="AA617" s="4">
        <v>65.75</v>
      </c>
      <c r="AB617" s="73">
        <f t="shared" si="768"/>
        <v>-3.0600000000000023</v>
      </c>
      <c r="AC617" s="54"/>
    </row>
    <row r="618" spans="1:29" x14ac:dyDescent="0.25">
      <c r="A618" s="1">
        <v>602015</v>
      </c>
      <c r="B618" s="87" t="s">
        <v>2530</v>
      </c>
      <c r="C618" s="55" t="s">
        <v>927</v>
      </c>
      <c r="E618" s="42"/>
      <c r="F618" s="65" t="s">
        <v>2483</v>
      </c>
      <c r="G618" s="62"/>
      <c r="H618" s="37" t="str">
        <f>IF(V618&gt;94,"Met",IF(X618="--","n/a",IF(X618&gt;=0,"Met","Did Not Meet")))</f>
        <v>Met</v>
      </c>
      <c r="I618" s="37" t="str">
        <f>IF(V619&gt;94,"Met",IF(X619="--","n/a",IF(X619&gt;=0,"Met","Did Not Meet")))</f>
        <v>Met</v>
      </c>
      <c r="K618" s="13" t="str">
        <f>IF(Z618&gt;94,"Met",IF(AB618="--","n/a",IF(AB618&gt;=0,"Met","Did Not Meet")))</f>
        <v>Met</v>
      </c>
      <c r="L618" s="13" t="str">
        <f>IF(Z619&gt;94,"Met",IF(AB619="--","n/a",IF(AB619&gt;=0,"Met","Did Not Meet")))</f>
        <v>Met</v>
      </c>
      <c r="M618" s="1" t="s">
        <v>9</v>
      </c>
      <c r="N618" s="14" t="s">
        <v>2502</v>
      </c>
      <c r="O618" s="5"/>
      <c r="P618" s="44" t="str">
        <f t="shared" ref="P618" si="774">IF(H620="Yes",IF(I620="Yes","Yes","No"),"No")</f>
        <v>Yes</v>
      </c>
      <c r="Q618" s="93"/>
      <c r="R618" s="5" t="s">
        <v>1</v>
      </c>
      <c r="S618" s="1" t="s">
        <v>2</v>
      </c>
      <c r="T618" s="1" t="s">
        <v>3</v>
      </c>
      <c r="U618" s="5">
        <v>356</v>
      </c>
      <c r="V618" s="1">
        <v>75.56</v>
      </c>
      <c r="W618" s="1">
        <v>64.91</v>
      </c>
      <c r="X618" s="9">
        <f t="shared" si="723"/>
        <v>10.650000000000006</v>
      </c>
      <c r="Y618" s="14">
        <v>347</v>
      </c>
      <c r="Z618" s="1">
        <v>76.66</v>
      </c>
      <c r="AA618" s="1">
        <v>66.08</v>
      </c>
      <c r="AB618" s="71">
        <f t="shared" si="768"/>
        <v>10.579999999999998</v>
      </c>
      <c r="AC618" s="36"/>
    </row>
    <row r="619" spans="1:29" ht="15.75" x14ac:dyDescent="0.25">
      <c r="A619" s="53">
        <v>602015</v>
      </c>
      <c r="B619" s="89" t="s">
        <v>2530</v>
      </c>
      <c r="C619" s="53" t="s">
        <v>927</v>
      </c>
      <c r="D619" s="49" t="s">
        <v>2498</v>
      </c>
      <c r="E619" s="34" t="str">
        <f>M618</f>
        <v>Needs Improvement School</v>
      </c>
      <c r="F619" s="65" t="s">
        <v>2484</v>
      </c>
      <c r="G619" s="62"/>
      <c r="H619" s="13" t="str">
        <f>IF(V620&gt;94,"Met",IF(X620="--","n/a",IF(X620&gt;=0,"Met","Did Not Meet")))</f>
        <v>Met</v>
      </c>
      <c r="I619" s="13" t="str">
        <f>IF(V621&gt;94,"Met",IF(X621="--","n/a",IF(X621&gt;=0,"Met","Did Not Meet")))</f>
        <v>Met</v>
      </c>
      <c r="K619" s="13" t="str">
        <f>IF(Z620&gt;94,"Met",IF(AB620="--","n/a",IF(AB620&gt;=0,"Met","Did Not Meet")))</f>
        <v>Met</v>
      </c>
      <c r="L619" s="13" t="str">
        <f>IF(Z621&gt;94,"Met",IF(AB621="--","n/a",IF(AB621&gt;=0,"Met","Did Not Meet")))</f>
        <v>Met</v>
      </c>
      <c r="M619" s="1" t="s">
        <v>9</v>
      </c>
      <c r="N619" s="14" t="s">
        <v>2501</v>
      </c>
      <c r="O619" s="5"/>
      <c r="P619" s="44" t="str">
        <f t="shared" ref="P619" si="775">IF(K620="Yes",IF(L620="Yes","Yes","No"),"No")</f>
        <v>Yes</v>
      </c>
      <c r="Q619" s="94" t="s">
        <v>2759</v>
      </c>
      <c r="R619" s="5" t="s">
        <v>1</v>
      </c>
      <c r="S619" s="1" t="s">
        <v>2</v>
      </c>
      <c r="T619" s="1" t="s">
        <v>7</v>
      </c>
      <c r="U619" s="5">
        <v>269</v>
      </c>
      <c r="V619" s="1">
        <v>70.260000000000005</v>
      </c>
      <c r="W619" s="1">
        <v>58.91</v>
      </c>
      <c r="X619" s="9">
        <f t="shared" si="723"/>
        <v>11.350000000000009</v>
      </c>
      <c r="Y619" s="14">
        <v>262</v>
      </c>
      <c r="Z619" s="1">
        <v>72.52</v>
      </c>
      <c r="AA619" s="1">
        <v>61.29</v>
      </c>
      <c r="AB619" s="71">
        <f t="shared" si="768"/>
        <v>11.229999999999997</v>
      </c>
      <c r="AC619" s="53"/>
    </row>
    <row r="620" spans="1:29" ht="15" customHeight="1" x14ac:dyDescent="0.25">
      <c r="A620" s="53">
        <v>602015</v>
      </c>
      <c r="B620" s="89" t="s">
        <v>2530</v>
      </c>
      <c r="C620" s="53" t="s">
        <v>927</v>
      </c>
      <c r="D620" s="49" t="s">
        <v>2499</v>
      </c>
      <c r="E620" s="35" t="str">
        <f>VLOOKUP('2012 Accountability Database'!$A618,'2011 AYP'!A$2:B$1072,2)</f>
        <v>SI_5 (School Improvement Year 5)</v>
      </c>
      <c r="F620" s="66"/>
      <c r="G620" s="63" t="s">
        <v>2485</v>
      </c>
      <c r="H620" s="60" t="str">
        <f t="shared" ref="H620:I620" si="776">IF(H618="Met","Yes",IF(H619="Met","Yes","No"))</f>
        <v>Yes</v>
      </c>
      <c r="I620" s="60" t="str">
        <f t="shared" si="776"/>
        <v>Yes</v>
      </c>
      <c r="J620" s="42"/>
      <c r="K620" s="60" t="str">
        <f t="shared" ref="K620:L620" si="777">IF(K618="Met","Yes",IF(K619="Met","Yes","No"))</f>
        <v>Yes</v>
      </c>
      <c r="L620" s="60" t="str">
        <f t="shared" si="777"/>
        <v>Yes</v>
      </c>
      <c r="M620" s="1" t="s">
        <v>9</v>
      </c>
      <c r="N620" s="14" t="s">
        <v>2503</v>
      </c>
      <c r="O620" s="5"/>
      <c r="P620" s="44" t="str">
        <f t="shared" ref="P620" si="778">IF(H624="Yes",IF(I624="Yes","Yes","No"),"No")</f>
        <v>No</v>
      </c>
      <c r="Q620" s="108" t="s">
        <v>2758</v>
      </c>
      <c r="R620" s="5" t="s">
        <v>1</v>
      </c>
      <c r="S620" s="1" t="s">
        <v>5</v>
      </c>
      <c r="T620" s="1" t="s">
        <v>3</v>
      </c>
      <c r="U620" s="5">
        <v>1011</v>
      </c>
      <c r="V620" s="1">
        <v>67.66</v>
      </c>
      <c r="W620" s="1">
        <v>64.91</v>
      </c>
      <c r="X620" s="9">
        <f t="shared" si="723"/>
        <v>2.75</v>
      </c>
      <c r="Y620" s="14">
        <v>981</v>
      </c>
      <c r="Z620" s="1">
        <v>69.010000000000005</v>
      </c>
      <c r="AA620" s="1">
        <v>66.08</v>
      </c>
      <c r="AB620" s="71">
        <f t="shared" si="768"/>
        <v>2.9300000000000068</v>
      </c>
      <c r="AC620" s="53"/>
    </row>
    <row r="621" spans="1:29" x14ac:dyDescent="0.25">
      <c r="A621" s="53">
        <v>602015</v>
      </c>
      <c r="B621" s="89" t="s">
        <v>2530</v>
      </c>
      <c r="C621" s="53" t="s">
        <v>927</v>
      </c>
      <c r="D621" s="49" t="s">
        <v>2507</v>
      </c>
      <c r="E621" s="47">
        <f>VLOOKUP('2012 Accountability Database'!A618,Dems1112!$A$2:$G$1082,3)</f>
        <v>0.56999999999999995</v>
      </c>
      <c r="F621" s="66"/>
      <c r="G621" s="52"/>
      <c r="M621" s="1" t="s">
        <v>9</v>
      </c>
      <c r="N621" s="14" t="s">
        <v>2504</v>
      </c>
      <c r="O621" s="5"/>
      <c r="P621" s="44" t="str">
        <f t="shared" ref="P621" si="779">IF(K624="Yes",IF(L624="Yes","Yes","No"),"No")</f>
        <v>No</v>
      </c>
      <c r="Q621" s="108"/>
      <c r="R621" s="5" t="s">
        <v>1</v>
      </c>
      <c r="S621" s="1" t="s">
        <v>5</v>
      </c>
      <c r="T621" s="1" t="s">
        <v>7</v>
      </c>
      <c r="U621" s="5">
        <v>772</v>
      </c>
      <c r="V621" s="1">
        <v>61.27</v>
      </c>
      <c r="W621" s="1">
        <v>58.91</v>
      </c>
      <c r="X621" s="9">
        <f t="shared" si="723"/>
        <v>2.3600000000000065</v>
      </c>
      <c r="Y621" s="14">
        <v>746</v>
      </c>
      <c r="Z621" s="1">
        <v>63.67</v>
      </c>
      <c r="AA621" s="1">
        <v>61.29</v>
      </c>
      <c r="AB621" s="71">
        <f t="shared" si="768"/>
        <v>2.3800000000000026</v>
      </c>
      <c r="AC621" s="53"/>
    </row>
    <row r="622" spans="1:29" x14ac:dyDescent="0.25">
      <c r="A622" s="53">
        <v>602015</v>
      </c>
      <c r="B622" s="89" t="s">
        <v>2530</v>
      </c>
      <c r="C622" s="53" t="s">
        <v>927</v>
      </c>
      <c r="D622" s="50" t="s">
        <v>2508</v>
      </c>
      <c r="E622" s="47">
        <f>VLOOKUP('2012 Accountability Database'!A618,Dems1112!$A$2:$G$1082,4)</f>
        <v>0.75</v>
      </c>
      <c r="F622" s="65" t="s">
        <v>2486</v>
      </c>
      <c r="G622" s="62"/>
      <c r="H622" s="13" t="str">
        <f>IF(V622&gt;94,"Met",IF(X622="--","n/a",IF(X622&gt;=0,"Met","Did Not Meet")))</f>
        <v>Met</v>
      </c>
      <c r="I622" s="13" t="str">
        <f>IF(V623&gt;94,"Met",IF(X623="--","n/a",IF(X623&gt;=0,"Met","Did Not Meet")))</f>
        <v>Did Not Meet</v>
      </c>
      <c r="J622" s="13"/>
      <c r="K622" s="13" t="str">
        <f>IF(Z622&gt;94,"Met",IF(AB622="--","n/a",IF(AB622&gt;=0,"Met","Did Not Meet")))</f>
        <v>Did Not Meet</v>
      </c>
      <c r="L622" s="13" t="str">
        <f>IF(Z623&gt;94,"Met",IF(AB623="--","n/a",IF(AB623&gt;=0,"Met","Did Not Meet")))</f>
        <v>Did Not Meet</v>
      </c>
      <c r="M622" s="1" t="s">
        <v>9</v>
      </c>
      <c r="N622" s="68" t="s">
        <v>2497</v>
      </c>
      <c r="O622" s="35"/>
      <c r="P622" s="44"/>
      <c r="Q622" s="108"/>
      <c r="R622" s="5" t="s">
        <v>6</v>
      </c>
      <c r="S622" s="1" t="s">
        <v>2</v>
      </c>
      <c r="T622" s="1" t="s">
        <v>3</v>
      </c>
      <c r="U622" s="5">
        <v>383</v>
      </c>
      <c r="V622" s="1">
        <v>76.239999999999995</v>
      </c>
      <c r="W622" s="1">
        <v>75.709999999999994</v>
      </c>
      <c r="X622" s="9">
        <f t="shared" si="723"/>
        <v>0.53000000000000114</v>
      </c>
      <c r="Y622" s="14">
        <v>347</v>
      </c>
      <c r="Z622" s="1">
        <v>70.89</v>
      </c>
      <c r="AA622" s="1">
        <v>72.81</v>
      </c>
      <c r="AB622" s="72">
        <f t="shared" si="768"/>
        <v>-1.9200000000000017</v>
      </c>
      <c r="AC622" s="53"/>
    </row>
    <row r="623" spans="1:29" x14ac:dyDescent="0.25">
      <c r="A623" s="53">
        <v>602015</v>
      </c>
      <c r="B623" s="89" t="s">
        <v>2530</v>
      </c>
      <c r="C623" s="53" t="s">
        <v>927</v>
      </c>
      <c r="D623" s="50" t="s">
        <v>974</v>
      </c>
      <c r="E623" s="47" t="str">
        <f>VLOOKUP('2012 Accountability Database'!A618,Dems1112!$A$2:$G$1082,5)</f>
        <v>6-8</v>
      </c>
      <c r="F623" s="65" t="s">
        <v>2487</v>
      </c>
      <c r="G623" s="62"/>
      <c r="H623" s="13" t="str">
        <f>IF(V624&gt;94,"Met",IF(X624="--","n/a",IF(X624&gt;=0,"Met","Did Not Meet")))</f>
        <v>Met</v>
      </c>
      <c r="I623" s="13" t="str">
        <f>IF(V625&gt;94,"Met",IF(X625="--","n/a",IF(X625&gt;=0,"Met","Did Not Meet")))</f>
        <v>Did Not Meet</v>
      </c>
      <c r="J623" s="13"/>
      <c r="K623" s="13" t="str">
        <f>IF(Z624&gt;94,"Met",IF(AB624="--","n/a",IF(AB624&gt;=0,"Met","Did Not Meet")))</f>
        <v>Did Not Meet</v>
      </c>
      <c r="L623" s="13" t="str">
        <f>IF(Z625&gt;94,"Met",IF(AB625="--","n/a",IF(AB625&gt;=0,"Met","Did Not Meet")))</f>
        <v>Did Not Meet</v>
      </c>
      <c r="M623" s="1" t="s">
        <v>9</v>
      </c>
      <c r="N623" s="14"/>
      <c r="O623" s="35" t="s">
        <v>2506</v>
      </c>
      <c r="P623" s="83" t="str">
        <f t="shared" ref="P623" si="780">IF(P618="No"," ", IF(P620="No"," ",IF(P619="No", " ",IF(P621="No"," ","X"))))</f>
        <v xml:space="preserve"> </v>
      </c>
      <c r="Q623" s="108"/>
      <c r="R623" s="5" t="s">
        <v>6</v>
      </c>
      <c r="S623" s="1" t="s">
        <v>2</v>
      </c>
      <c r="T623" s="1" t="s">
        <v>7</v>
      </c>
      <c r="U623" s="5">
        <v>287</v>
      </c>
      <c r="V623" s="1">
        <v>70.38</v>
      </c>
      <c r="W623" s="1">
        <v>71.13</v>
      </c>
      <c r="X623" s="6">
        <f t="shared" si="723"/>
        <v>-0.75</v>
      </c>
      <c r="Y623" s="14">
        <v>262</v>
      </c>
      <c r="Z623" s="1">
        <v>66.03</v>
      </c>
      <c r="AA623" s="1">
        <v>68.959999999999994</v>
      </c>
      <c r="AB623" s="72">
        <f t="shared" si="768"/>
        <v>-2.9299999999999926</v>
      </c>
      <c r="AC623" s="53"/>
    </row>
    <row r="624" spans="1:29" ht="15.75" x14ac:dyDescent="0.25">
      <c r="A624" s="53">
        <v>602015</v>
      </c>
      <c r="B624" s="89" t="s">
        <v>2530</v>
      </c>
      <c r="C624" s="53" t="s">
        <v>927</v>
      </c>
      <c r="D624" s="50" t="s">
        <v>975</v>
      </c>
      <c r="E624" s="48" t="str">
        <f>VLOOKUP('2012 Accountability Database'!A618,Dems1112!$A$2:$G$1082,6)</f>
        <v>5 (Southeast AR)</v>
      </c>
      <c r="F624" s="66"/>
      <c r="G624" s="63" t="s">
        <v>2488</v>
      </c>
      <c r="H624" s="61" t="str">
        <f t="shared" ref="H624:I624" si="781">IF(H622="Met","Yes",IF(H623="Met","Yes","No"))</f>
        <v>Yes</v>
      </c>
      <c r="I624" s="61" t="str">
        <f t="shared" si="781"/>
        <v>No</v>
      </c>
      <c r="J624" s="55"/>
      <c r="K624" s="61" t="str">
        <f t="shared" ref="K624:L624" si="782">IF(K622="Met","Yes",IF(K623="Met","Yes","No"))</f>
        <v>No</v>
      </c>
      <c r="L624" s="61" t="str">
        <f t="shared" si="782"/>
        <v>No</v>
      </c>
      <c r="M624" s="1" t="s">
        <v>9</v>
      </c>
      <c r="N624" s="14"/>
      <c r="O624" s="35" t="s">
        <v>2505</v>
      </c>
      <c r="P624" s="83" t="str">
        <f t="shared" ref="P624" si="783">IF(P623="X"," ",IF(P625="X"," ","X"))</f>
        <v xml:space="preserve"> </v>
      </c>
      <c r="Q624" s="94" t="s">
        <v>2759</v>
      </c>
      <c r="R624" s="5" t="s">
        <v>6</v>
      </c>
      <c r="S624" s="1" t="s">
        <v>5</v>
      </c>
      <c r="T624" s="1" t="s">
        <v>3</v>
      </c>
      <c r="U624" s="5">
        <v>1089</v>
      </c>
      <c r="V624" s="1">
        <v>75.760000000000005</v>
      </c>
      <c r="W624" s="1">
        <v>75.709999999999994</v>
      </c>
      <c r="X624" s="9">
        <f t="shared" si="723"/>
        <v>5.0000000000011369E-2</v>
      </c>
      <c r="Y624" s="14">
        <v>983</v>
      </c>
      <c r="Z624" s="1">
        <v>72.53</v>
      </c>
      <c r="AA624" s="1">
        <v>72.81</v>
      </c>
      <c r="AB624" s="72">
        <f t="shared" si="768"/>
        <v>-0.28000000000000114</v>
      </c>
      <c r="AC624" s="53"/>
    </row>
    <row r="625" spans="1:29" x14ac:dyDescent="0.25">
      <c r="A625" s="54">
        <v>602015</v>
      </c>
      <c r="B625" s="90" t="s">
        <v>2530</v>
      </c>
      <c r="C625" s="54" t="s">
        <v>927</v>
      </c>
      <c r="D625" s="4"/>
      <c r="E625" s="4"/>
      <c r="F625" s="67"/>
      <c r="G625" s="64"/>
      <c r="H625" s="43"/>
      <c r="I625" s="43"/>
      <c r="J625" s="43"/>
      <c r="K625" s="43"/>
      <c r="L625" s="43"/>
      <c r="M625" s="4" t="s">
        <v>9</v>
      </c>
      <c r="N625" s="15"/>
      <c r="O625" s="38" t="s">
        <v>2482</v>
      </c>
      <c r="P625" s="84" t="str">
        <f>IF(E619="Achieving School"," ","X")</f>
        <v>X</v>
      </c>
      <c r="Q625" s="91"/>
      <c r="R625" s="4" t="s">
        <v>6</v>
      </c>
      <c r="S625" s="4" t="s">
        <v>5</v>
      </c>
      <c r="T625" s="4" t="s">
        <v>7</v>
      </c>
      <c r="U625" s="4">
        <v>808</v>
      </c>
      <c r="V625" s="4">
        <v>70.3</v>
      </c>
      <c r="W625" s="4">
        <v>71.13</v>
      </c>
      <c r="X625" s="7">
        <f t="shared" si="723"/>
        <v>-0.82999999999999829</v>
      </c>
      <c r="Y625" s="15">
        <v>748</v>
      </c>
      <c r="Z625" s="4">
        <v>68.05</v>
      </c>
      <c r="AA625" s="4">
        <v>68.959999999999994</v>
      </c>
      <c r="AB625" s="73">
        <f t="shared" si="768"/>
        <v>-0.90999999999999659</v>
      </c>
      <c r="AC625" s="54"/>
    </row>
    <row r="626" spans="1:29" x14ac:dyDescent="0.25">
      <c r="A626" s="1">
        <v>701001</v>
      </c>
      <c r="B626" s="87" t="s">
        <v>2531</v>
      </c>
      <c r="C626" s="55" t="s">
        <v>530</v>
      </c>
      <c r="E626" s="42"/>
      <c r="F626" s="65" t="s">
        <v>2483</v>
      </c>
      <c r="G626" s="62"/>
      <c r="H626" s="37" t="str">
        <f>IF(V626&gt;94,"Met",IF(X626="--","n/a",IF(X626&gt;=0,"Met","Did Not Meet")))</f>
        <v>Met</v>
      </c>
      <c r="I626" s="37" t="str">
        <f>IF(V627&gt;94,"Met",IF(X627="--","n/a",IF(X627&gt;=0,"Met","Did Not Meet")))</f>
        <v>Met</v>
      </c>
      <c r="K626" s="13" t="str">
        <f>IF(Z626&gt;94,"Met",IF(AB626="--","n/a",IF(AB626&gt;=0,"Met","Did Not Meet")))</f>
        <v>Met</v>
      </c>
      <c r="L626" s="13" t="str">
        <f>IF(Z627&gt;94,"Met",IF(AB627="--","n/a",IF(AB627&gt;=0,"Met","Did Not Meet")))</f>
        <v>Met</v>
      </c>
      <c r="M626" s="1" t="s">
        <v>4</v>
      </c>
      <c r="N626" s="14" t="s">
        <v>2502</v>
      </c>
      <c r="O626" s="5"/>
      <c r="P626" s="44" t="str">
        <f t="shared" ref="P626" si="784">IF(H628="Yes",IF(I628="Yes","Yes","No"),"No")</f>
        <v>Yes</v>
      </c>
      <c r="Q626" s="93"/>
      <c r="R626" s="5" t="s">
        <v>1</v>
      </c>
      <c r="S626" s="1" t="s">
        <v>2</v>
      </c>
      <c r="T626" s="1" t="s">
        <v>3</v>
      </c>
      <c r="U626" s="5">
        <v>148</v>
      </c>
      <c r="V626" s="1">
        <v>75</v>
      </c>
      <c r="W626" s="1">
        <v>69.05</v>
      </c>
      <c r="X626" s="9">
        <f t="shared" si="723"/>
        <v>5.9500000000000028</v>
      </c>
      <c r="Y626" s="14">
        <v>116</v>
      </c>
      <c r="Z626" s="1">
        <v>78.45</v>
      </c>
      <c r="AA626" s="1">
        <v>66.14</v>
      </c>
      <c r="AB626" s="71">
        <f t="shared" si="768"/>
        <v>12.310000000000002</v>
      </c>
      <c r="AC626" s="36"/>
    </row>
    <row r="627" spans="1:29" ht="15.75" x14ac:dyDescent="0.25">
      <c r="A627" s="53">
        <v>701001</v>
      </c>
      <c r="B627" s="89" t="s">
        <v>2531</v>
      </c>
      <c r="C627" s="53" t="s">
        <v>530</v>
      </c>
      <c r="D627" s="49" t="s">
        <v>2498</v>
      </c>
      <c r="E627" s="34" t="str">
        <f>M626</f>
        <v>Achieving School</v>
      </c>
      <c r="F627" s="65" t="s">
        <v>2484</v>
      </c>
      <c r="G627" s="62"/>
      <c r="H627" s="13" t="str">
        <f>IF(V628&gt;94,"Met",IF(X628="--","n/a",IF(X628&gt;=0,"Met","Did Not Meet")))</f>
        <v>Met</v>
      </c>
      <c r="I627" s="13" t="str">
        <f>IF(V629&gt;94,"Met",IF(X629="--","n/a",IF(X629&gt;=0,"Met","Did Not Meet")))</f>
        <v>Met</v>
      </c>
      <c r="K627" s="13" t="str">
        <f>IF(Z628&gt;94,"Met",IF(AB628="--","n/a",IF(AB628&gt;=0,"Met","Did Not Meet")))</f>
        <v>Met</v>
      </c>
      <c r="L627" s="13" t="str">
        <f>IF(Z629&gt;94,"Met",IF(AB629="--","n/a",IF(AB629&gt;=0,"Met","Did Not Meet")))</f>
        <v>Met</v>
      </c>
      <c r="M627" s="5" t="s">
        <v>4</v>
      </c>
      <c r="N627" s="14" t="s">
        <v>2501</v>
      </c>
      <c r="O627" s="5"/>
      <c r="P627" s="44" t="str">
        <f t="shared" ref="P627" si="785">IF(K628="Yes",IF(L628="Yes","Yes","No"),"No")</f>
        <v>Yes</v>
      </c>
      <c r="Q627" s="94" t="s">
        <v>2759</v>
      </c>
      <c r="R627" s="5" t="s">
        <v>1</v>
      </c>
      <c r="S627" s="5" t="s">
        <v>2</v>
      </c>
      <c r="T627" s="5" t="s">
        <v>7</v>
      </c>
      <c r="U627" s="5">
        <v>109</v>
      </c>
      <c r="V627" s="5">
        <v>68.81</v>
      </c>
      <c r="W627" s="5">
        <v>59.9</v>
      </c>
      <c r="X627" s="11">
        <f t="shared" si="723"/>
        <v>8.9100000000000037</v>
      </c>
      <c r="Y627" s="14">
        <v>83</v>
      </c>
      <c r="Z627" s="5">
        <v>71.08</v>
      </c>
      <c r="AA627" s="5">
        <v>59.52</v>
      </c>
      <c r="AB627" s="71">
        <f t="shared" si="768"/>
        <v>11.559999999999995</v>
      </c>
      <c r="AC627" s="53"/>
    </row>
    <row r="628" spans="1:29" ht="15" customHeight="1" x14ac:dyDescent="0.25">
      <c r="A628" s="53">
        <v>701001</v>
      </c>
      <c r="B628" s="89" t="s">
        <v>2531</v>
      </c>
      <c r="C628" s="53" t="s">
        <v>530</v>
      </c>
      <c r="D628" s="49" t="s">
        <v>2499</v>
      </c>
      <c r="E628" s="35" t="str">
        <f>VLOOKUP('2012 Accountability Database'!$A626,'2011 AYP'!A$2:B$1072,2)</f>
        <v>SI_6 (School Improvement Year 6)</v>
      </c>
      <c r="F628" s="66"/>
      <c r="G628" s="63" t="s">
        <v>2485</v>
      </c>
      <c r="H628" s="60" t="str">
        <f t="shared" ref="H628:I628" si="786">IF(H626="Met","Yes",IF(H627="Met","Yes","No"))</f>
        <v>Yes</v>
      </c>
      <c r="I628" s="60" t="str">
        <f t="shared" si="786"/>
        <v>Yes</v>
      </c>
      <c r="J628" s="42"/>
      <c r="K628" s="60" t="str">
        <f t="shared" ref="K628:L628" si="787">IF(K626="Met","Yes",IF(K627="Met","Yes","No"))</f>
        <v>Yes</v>
      </c>
      <c r="L628" s="60" t="str">
        <f t="shared" si="787"/>
        <v>Yes</v>
      </c>
      <c r="M628" s="1" t="s">
        <v>4</v>
      </c>
      <c r="N628" s="14" t="s">
        <v>2503</v>
      </c>
      <c r="O628" s="5"/>
      <c r="P628" s="44" t="str">
        <f t="shared" ref="P628" si="788">IF(H632="Yes",IF(I632="Yes","Yes","No"),"No")</f>
        <v>No</v>
      </c>
      <c r="Q628" s="108" t="s">
        <v>2758</v>
      </c>
      <c r="R628" s="5" t="s">
        <v>1</v>
      </c>
      <c r="S628" s="1" t="s">
        <v>5</v>
      </c>
      <c r="T628" s="1" t="s">
        <v>3</v>
      </c>
      <c r="U628" s="5">
        <v>472</v>
      </c>
      <c r="V628" s="1">
        <v>69.92</v>
      </c>
      <c r="W628" s="1">
        <v>69.05</v>
      </c>
      <c r="X628" s="9">
        <f t="shared" si="723"/>
        <v>0.87000000000000455</v>
      </c>
      <c r="Y628" s="14">
        <v>350</v>
      </c>
      <c r="Z628" s="1">
        <v>69.430000000000007</v>
      </c>
      <c r="AA628" s="1">
        <v>66.14</v>
      </c>
      <c r="AB628" s="71">
        <f t="shared" si="768"/>
        <v>3.2900000000000063</v>
      </c>
      <c r="AC628" s="53"/>
    </row>
    <row r="629" spans="1:29" x14ac:dyDescent="0.25">
      <c r="A629" s="53">
        <v>701001</v>
      </c>
      <c r="B629" s="89" t="s">
        <v>2531</v>
      </c>
      <c r="C629" s="53" t="s">
        <v>530</v>
      </c>
      <c r="D629" s="49" t="s">
        <v>2507</v>
      </c>
      <c r="E629" s="47">
        <f>VLOOKUP('2012 Accountability Database'!A626,Dems1112!$A$2:$G$1082,3)</f>
        <v>0.32</v>
      </c>
      <c r="F629" s="66"/>
      <c r="G629" s="52"/>
      <c r="M629" s="1" t="s">
        <v>4</v>
      </c>
      <c r="N629" s="14" t="s">
        <v>2504</v>
      </c>
      <c r="O629" s="5"/>
      <c r="P629" s="44" t="str">
        <f t="shared" ref="P629" si="789">IF(K632="Yes",IF(L632="Yes","Yes","No"),"No")</f>
        <v>Yes</v>
      </c>
      <c r="Q629" s="108"/>
      <c r="R629" s="5" t="s">
        <v>1</v>
      </c>
      <c r="S629" s="1" t="s">
        <v>5</v>
      </c>
      <c r="T629" s="1" t="s">
        <v>7</v>
      </c>
      <c r="U629" s="5">
        <v>340</v>
      </c>
      <c r="V629" s="1">
        <v>61.76</v>
      </c>
      <c r="W629" s="1">
        <v>59.9</v>
      </c>
      <c r="X629" s="9">
        <f t="shared" si="723"/>
        <v>1.8599999999999994</v>
      </c>
      <c r="Y629" s="14">
        <v>244</v>
      </c>
      <c r="Z629" s="1">
        <v>62.3</v>
      </c>
      <c r="AA629" s="1">
        <v>59.52</v>
      </c>
      <c r="AB629" s="71">
        <f t="shared" si="768"/>
        <v>2.779999999999994</v>
      </c>
      <c r="AC629" s="53"/>
    </row>
    <row r="630" spans="1:29" x14ac:dyDescent="0.25">
      <c r="A630" s="53">
        <v>701001</v>
      </c>
      <c r="B630" s="89" t="s">
        <v>2531</v>
      </c>
      <c r="C630" s="53" t="s">
        <v>530</v>
      </c>
      <c r="D630" s="50" t="s">
        <v>2508</v>
      </c>
      <c r="E630" s="47">
        <f>VLOOKUP('2012 Accountability Database'!A626,Dems1112!$A$2:$G$1082,4)</f>
        <v>0.7</v>
      </c>
      <c r="F630" s="65" t="s">
        <v>2486</v>
      </c>
      <c r="G630" s="62"/>
      <c r="H630" s="13" t="str">
        <f>IF(V630&gt;94,"Met",IF(X630="--","n/a",IF(X630&gt;=0,"Met","Did Not Meet")))</f>
        <v>Did Not Meet</v>
      </c>
      <c r="I630" s="13" t="str">
        <f>IF(V631&gt;94,"Met",IF(X631="--","n/a",IF(X631&gt;=0,"Met","Did Not Meet")))</f>
        <v>Did Not Meet</v>
      </c>
      <c r="J630" s="13"/>
      <c r="K630" s="13" t="str">
        <f>IF(Z630&gt;94,"Met",IF(AB630="--","n/a",IF(AB630&gt;=0,"Met","Did Not Meet")))</f>
        <v>Met</v>
      </c>
      <c r="L630" s="13" t="str">
        <f>IF(Z631&gt;94,"Met",IF(AB631="--","n/a",IF(AB631&gt;=0,"Met","Did Not Meet")))</f>
        <v>Met</v>
      </c>
      <c r="M630" s="1" t="s">
        <v>4</v>
      </c>
      <c r="N630" s="68" t="s">
        <v>2497</v>
      </c>
      <c r="O630" s="35"/>
      <c r="P630" s="44"/>
      <c r="Q630" s="108"/>
      <c r="R630" s="5" t="s">
        <v>6</v>
      </c>
      <c r="S630" s="1" t="s">
        <v>2</v>
      </c>
      <c r="T630" s="1" t="s">
        <v>3</v>
      </c>
      <c r="U630" s="5">
        <v>148</v>
      </c>
      <c r="V630" s="1">
        <v>68.92</v>
      </c>
      <c r="W630" s="1">
        <v>74.89</v>
      </c>
      <c r="X630" s="6">
        <f t="shared" si="723"/>
        <v>-5.9699999999999989</v>
      </c>
      <c r="Y630" s="14">
        <v>116</v>
      </c>
      <c r="Z630" s="1">
        <v>60.34</v>
      </c>
      <c r="AA630" s="1">
        <v>59.54</v>
      </c>
      <c r="AB630" s="71">
        <f t="shared" si="768"/>
        <v>0.80000000000000426</v>
      </c>
      <c r="AC630" s="53"/>
    </row>
    <row r="631" spans="1:29" x14ac:dyDescent="0.25">
      <c r="A631" s="53">
        <v>701001</v>
      </c>
      <c r="B631" s="89" t="s">
        <v>2531</v>
      </c>
      <c r="C631" s="53" t="s">
        <v>530</v>
      </c>
      <c r="D631" s="50" t="s">
        <v>974</v>
      </c>
      <c r="E631" s="47" t="str">
        <f>VLOOKUP('2012 Accountability Database'!A626,Dems1112!$A$2:$G$1082,5)</f>
        <v>K-6</v>
      </c>
      <c r="F631" s="65" t="s">
        <v>2487</v>
      </c>
      <c r="G631" s="62"/>
      <c r="H631" s="13" t="str">
        <f>IF(V632&gt;94,"Met",IF(X632="--","n/a",IF(X632&gt;=0,"Met","Did Not Meet")))</f>
        <v>Did Not Meet</v>
      </c>
      <c r="I631" s="13" t="str">
        <f>IF(V633&gt;94,"Met",IF(X633="--","n/a",IF(X633&gt;=0,"Met","Did Not Meet")))</f>
        <v>Did Not Meet</v>
      </c>
      <c r="J631" s="13"/>
      <c r="K631" s="13" t="str">
        <f>IF(Z632&gt;94,"Met",IF(AB632="--","n/a",IF(AB632&gt;=0,"Met","Did Not Meet")))</f>
        <v>Did Not Meet</v>
      </c>
      <c r="L631" s="13" t="str">
        <f>IF(Z633&gt;94,"Met",IF(AB633="--","n/a",IF(AB633&gt;=0,"Met","Did Not Meet")))</f>
        <v>Did Not Meet</v>
      </c>
      <c r="M631" s="5" t="s">
        <v>4</v>
      </c>
      <c r="N631" s="14"/>
      <c r="O631" s="35" t="s">
        <v>2506</v>
      </c>
      <c r="P631" s="83" t="str">
        <f t="shared" ref="P631" si="790">IF(P626="No"," ", IF(P628="No"," ",IF(P627="No", " ",IF(P629="No"," ","X"))))</f>
        <v xml:space="preserve"> </v>
      </c>
      <c r="Q631" s="108"/>
      <c r="R631" s="5" t="s">
        <v>6</v>
      </c>
      <c r="S631" s="5" t="s">
        <v>2</v>
      </c>
      <c r="T631" s="5" t="s">
        <v>7</v>
      </c>
      <c r="U631" s="5">
        <v>109</v>
      </c>
      <c r="V631" s="5">
        <v>61.47</v>
      </c>
      <c r="W631" s="5">
        <v>68.900000000000006</v>
      </c>
      <c r="X631" s="8">
        <f t="shared" si="723"/>
        <v>-7.4300000000000068</v>
      </c>
      <c r="Y631" s="14">
        <v>83</v>
      </c>
      <c r="Z631" s="5">
        <v>56.63</v>
      </c>
      <c r="AA631" s="5">
        <v>53.57</v>
      </c>
      <c r="AB631" s="71">
        <f t="shared" si="768"/>
        <v>3.0600000000000023</v>
      </c>
      <c r="AC631" s="53"/>
    </row>
    <row r="632" spans="1:29" ht="15.75" x14ac:dyDescent="0.25">
      <c r="A632" s="53">
        <v>701001</v>
      </c>
      <c r="B632" s="89" t="s">
        <v>2531</v>
      </c>
      <c r="C632" s="53" t="s">
        <v>530</v>
      </c>
      <c r="D632" s="50" t="s">
        <v>975</v>
      </c>
      <c r="E632" s="48" t="str">
        <f>VLOOKUP('2012 Accountability Database'!A626,Dems1112!$A$2:$G$1082,6)</f>
        <v>4 (Southwest AR)</v>
      </c>
      <c r="F632" s="66"/>
      <c r="G632" s="63" t="s">
        <v>2488</v>
      </c>
      <c r="H632" s="61" t="str">
        <f t="shared" ref="H632:I632" si="791">IF(H630="Met","Yes",IF(H631="Met","Yes","No"))</f>
        <v>No</v>
      </c>
      <c r="I632" s="61" t="str">
        <f t="shared" si="791"/>
        <v>No</v>
      </c>
      <c r="J632" s="55"/>
      <c r="K632" s="61" t="str">
        <f t="shared" ref="K632:L632" si="792">IF(K630="Met","Yes",IF(K631="Met","Yes","No"))</f>
        <v>Yes</v>
      </c>
      <c r="L632" s="61" t="str">
        <f t="shared" si="792"/>
        <v>Yes</v>
      </c>
      <c r="M632" s="1" t="s">
        <v>4</v>
      </c>
      <c r="N632" s="14"/>
      <c r="O632" s="35" t="s">
        <v>2505</v>
      </c>
      <c r="P632" s="83" t="str">
        <f t="shared" ref="P632" si="793">IF(P631="X"," ",IF(P633="X"," ","X"))</f>
        <v>X</v>
      </c>
      <c r="Q632" s="94" t="s">
        <v>2759</v>
      </c>
      <c r="R632" s="5" t="s">
        <v>6</v>
      </c>
      <c r="S632" s="1" t="s">
        <v>5</v>
      </c>
      <c r="T632" s="1" t="s">
        <v>3</v>
      </c>
      <c r="U632" s="5">
        <v>472</v>
      </c>
      <c r="V632" s="1">
        <v>72.03</v>
      </c>
      <c r="W632" s="1">
        <v>74.89</v>
      </c>
      <c r="X632" s="6">
        <f t="shared" si="723"/>
        <v>-2.8599999999999994</v>
      </c>
      <c r="Y632" s="14">
        <v>350</v>
      </c>
      <c r="Z632" s="1">
        <v>57.14</v>
      </c>
      <c r="AA632" s="1">
        <v>59.54</v>
      </c>
      <c r="AB632" s="72">
        <f t="shared" si="768"/>
        <v>-2.3999999999999986</v>
      </c>
      <c r="AC632" s="53"/>
    </row>
    <row r="633" spans="1:29" x14ac:dyDescent="0.25">
      <c r="A633" s="54">
        <v>701001</v>
      </c>
      <c r="B633" s="90" t="s">
        <v>2531</v>
      </c>
      <c r="C633" s="54" t="s">
        <v>530</v>
      </c>
      <c r="D633" s="4"/>
      <c r="E633" s="4"/>
      <c r="F633" s="67"/>
      <c r="G633" s="64"/>
      <c r="H633" s="43"/>
      <c r="I633" s="43"/>
      <c r="J633" s="43"/>
      <c r="K633" s="43"/>
      <c r="L633" s="43"/>
      <c r="M633" s="4" t="s">
        <v>4</v>
      </c>
      <c r="N633" s="15"/>
      <c r="O633" s="38" t="s">
        <v>2482</v>
      </c>
      <c r="P633" s="84" t="str">
        <f>IF(E627="Achieving School"," ","X")</f>
        <v xml:space="preserve"> </v>
      </c>
      <c r="Q633" s="91"/>
      <c r="R633" s="4" t="s">
        <v>6</v>
      </c>
      <c r="S633" s="4" t="s">
        <v>5</v>
      </c>
      <c r="T633" s="4" t="s">
        <v>7</v>
      </c>
      <c r="U633" s="4">
        <v>340</v>
      </c>
      <c r="V633" s="4">
        <v>64.709999999999994</v>
      </c>
      <c r="W633" s="4">
        <v>68.900000000000006</v>
      </c>
      <c r="X633" s="7">
        <f t="shared" si="723"/>
        <v>-4.1900000000000119</v>
      </c>
      <c r="Y633" s="15">
        <v>244</v>
      </c>
      <c r="Z633" s="4">
        <v>52.46</v>
      </c>
      <c r="AA633" s="4">
        <v>53.57</v>
      </c>
      <c r="AB633" s="73">
        <f t="shared" si="768"/>
        <v>-1.1099999999999994</v>
      </c>
      <c r="AC633" s="54"/>
    </row>
    <row r="634" spans="1:29" x14ac:dyDescent="0.25">
      <c r="A634" s="1">
        <v>801001</v>
      </c>
      <c r="B634" s="87" t="s">
        <v>2532</v>
      </c>
      <c r="C634" s="55" t="s">
        <v>314</v>
      </c>
      <c r="E634" s="42"/>
      <c r="F634" s="65" t="s">
        <v>2483</v>
      </c>
      <c r="G634" s="62"/>
      <c r="H634" s="37" t="str">
        <f>IF(V634&gt;94,"Met",IF(X634="--","n/a",IF(X634&gt;=0,"Met","Did Not Meet")))</f>
        <v>Met</v>
      </c>
      <c r="I634" s="37" t="str">
        <f>IF(V635&gt;94,"Met",IF(X635="--","n/a",IF(X635&gt;=0,"Met","Did Not Meet")))</f>
        <v>Met</v>
      </c>
      <c r="K634" s="13" t="str">
        <f>IF(Z634&gt;94,"Met",IF(AB634="--","n/a",IF(AB634&gt;=0,"Met","Did Not Meet")))</f>
        <v>Met</v>
      </c>
      <c r="L634" s="13" t="str">
        <f>IF(Z635&gt;94,"Met",IF(AB635="--","n/a",IF(AB635&gt;=0,"Met","Did Not Meet")))</f>
        <v>Met</v>
      </c>
      <c r="M634" s="5" t="s">
        <v>4</v>
      </c>
      <c r="N634" s="14" t="s">
        <v>2502</v>
      </c>
      <c r="O634" s="5"/>
      <c r="P634" s="44" t="str">
        <f t="shared" ref="P634" si="794">IF(H636="Yes",IF(I636="Yes","Yes","No"),"No")</f>
        <v>Yes</v>
      </c>
      <c r="Q634" s="93"/>
      <c r="R634" s="5" t="s">
        <v>1</v>
      </c>
      <c r="S634" s="5" t="s">
        <v>2</v>
      </c>
      <c r="T634" s="5" t="s">
        <v>3</v>
      </c>
      <c r="U634" s="5">
        <v>404</v>
      </c>
      <c r="V634" s="5">
        <v>89.6</v>
      </c>
      <c r="W634" s="5">
        <v>85.85</v>
      </c>
      <c r="X634" s="11">
        <f t="shared" si="723"/>
        <v>3.75</v>
      </c>
      <c r="Y634" s="14">
        <v>253</v>
      </c>
      <c r="Z634" s="5">
        <v>90.91</v>
      </c>
      <c r="AA634" s="5">
        <v>84.38</v>
      </c>
      <c r="AB634" s="71">
        <f t="shared" si="768"/>
        <v>6.5300000000000011</v>
      </c>
      <c r="AC634" s="36"/>
    </row>
    <row r="635" spans="1:29" ht="15.75" x14ac:dyDescent="0.25">
      <c r="A635" s="53">
        <v>801001</v>
      </c>
      <c r="B635" s="89" t="s">
        <v>2532</v>
      </c>
      <c r="C635" s="53" t="s">
        <v>314</v>
      </c>
      <c r="D635" s="49" t="s">
        <v>2498</v>
      </c>
      <c r="E635" s="34" t="str">
        <f>M634</f>
        <v>Achieving School</v>
      </c>
      <c r="F635" s="65" t="s">
        <v>2484</v>
      </c>
      <c r="G635" s="62"/>
      <c r="H635" s="13" t="str">
        <f>IF(V636&gt;94,"Met",IF(X636="--","n/a",IF(X636&gt;=0,"Met","Did Not Meet")))</f>
        <v>Did Not Meet</v>
      </c>
      <c r="I635" s="13" t="str">
        <f>IF(V637&gt;94,"Met",IF(X637="--","n/a",IF(X637&gt;=0,"Met","Did Not Meet")))</f>
        <v>Did Not Meet</v>
      </c>
      <c r="K635" s="13" t="str">
        <f>IF(Z636&gt;94,"Met",IF(AB636="--","n/a",IF(AB636&gt;=0,"Met","Did Not Meet")))</f>
        <v>Met</v>
      </c>
      <c r="L635" s="13" t="str">
        <f>IF(Z637&gt;94,"Met",IF(AB637="--","n/a",IF(AB637&gt;=0,"Met","Did Not Meet")))</f>
        <v>Met</v>
      </c>
      <c r="M635" s="1" t="s">
        <v>4</v>
      </c>
      <c r="N635" s="14" t="s">
        <v>2501</v>
      </c>
      <c r="O635" s="5"/>
      <c r="P635" s="44" t="str">
        <f t="shared" ref="P635" si="795">IF(K636="Yes",IF(L636="Yes","Yes","No"),"No")</f>
        <v>Yes</v>
      </c>
      <c r="Q635" s="94" t="s">
        <v>2759</v>
      </c>
      <c r="R635" s="5" t="s">
        <v>1</v>
      </c>
      <c r="S635" s="1" t="s">
        <v>2</v>
      </c>
      <c r="T635" s="1" t="s">
        <v>7</v>
      </c>
      <c r="U635" s="5">
        <v>271</v>
      </c>
      <c r="V635" s="1">
        <v>85.61</v>
      </c>
      <c r="W635" s="1">
        <v>82.4</v>
      </c>
      <c r="X635" s="9">
        <f t="shared" si="723"/>
        <v>3.2099999999999937</v>
      </c>
      <c r="Y635" s="14">
        <v>163</v>
      </c>
      <c r="Z635" s="1">
        <v>87.73</v>
      </c>
      <c r="AA635" s="1">
        <v>82.18</v>
      </c>
      <c r="AB635" s="71">
        <f t="shared" si="768"/>
        <v>5.5499999999999972</v>
      </c>
      <c r="AC635" s="53"/>
    </row>
    <row r="636" spans="1:29" ht="15" customHeight="1" x14ac:dyDescent="0.25">
      <c r="A636" s="53">
        <v>801001</v>
      </c>
      <c r="B636" s="89" t="s">
        <v>2532</v>
      </c>
      <c r="C636" s="53" t="s">
        <v>314</v>
      </c>
      <c r="D636" s="49" t="s">
        <v>2499</v>
      </c>
      <c r="E636" s="35" t="str">
        <f>VLOOKUP('2012 Accountability Database'!$A634,'2011 AYP'!A$2:B$1072,2)</f>
        <v xml:space="preserve"> A (Alert)</v>
      </c>
      <c r="F636" s="66"/>
      <c r="G636" s="63" t="s">
        <v>2485</v>
      </c>
      <c r="H636" s="60" t="str">
        <f t="shared" ref="H636:I636" si="796">IF(H634="Met","Yes",IF(H635="Met","Yes","No"))</f>
        <v>Yes</v>
      </c>
      <c r="I636" s="60" t="str">
        <f t="shared" si="796"/>
        <v>Yes</v>
      </c>
      <c r="J636" s="42"/>
      <c r="K636" s="60" t="str">
        <f t="shared" ref="K636:L636" si="797">IF(K634="Met","Yes",IF(K635="Met","Yes","No"))</f>
        <v>Yes</v>
      </c>
      <c r="L636" s="60" t="str">
        <f t="shared" si="797"/>
        <v>Yes</v>
      </c>
      <c r="M636" s="1" t="s">
        <v>4</v>
      </c>
      <c r="N636" s="14" t="s">
        <v>2503</v>
      </c>
      <c r="O636" s="5"/>
      <c r="P636" s="44" t="str">
        <f t="shared" ref="P636" si="798">IF(H640="Yes",IF(I640="Yes","Yes","No"),"No")</f>
        <v>Yes</v>
      </c>
      <c r="Q636" s="108" t="s">
        <v>2758</v>
      </c>
      <c r="R636" s="5" t="s">
        <v>1</v>
      </c>
      <c r="S636" s="1" t="s">
        <v>5</v>
      </c>
      <c r="T636" s="1" t="s">
        <v>3</v>
      </c>
      <c r="U636" s="5">
        <v>1259</v>
      </c>
      <c r="V636" s="1">
        <v>84.27</v>
      </c>
      <c r="W636" s="1">
        <v>85.85</v>
      </c>
      <c r="X636" s="6">
        <f t="shared" si="723"/>
        <v>-1.5799999999999983</v>
      </c>
      <c r="Y636" s="14">
        <v>803</v>
      </c>
      <c r="Z636" s="1">
        <v>85.43</v>
      </c>
      <c r="AA636" s="1">
        <v>84.38</v>
      </c>
      <c r="AB636" s="71">
        <f t="shared" si="768"/>
        <v>1.0500000000000114</v>
      </c>
      <c r="AC636" s="53"/>
    </row>
    <row r="637" spans="1:29" x14ac:dyDescent="0.25">
      <c r="A637" s="53">
        <v>801001</v>
      </c>
      <c r="B637" s="89" t="s">
        <v>2532</v>
      </c>
      <c r="C637" s="53" t="s">
        <v>314</v>
      </c>
      <c r="D637" s="49" t="s">
        <v>2507</v>
      </c>
      <c r="E637" s="47">
        <f>VLOOKUP('2012 Accountability Database'!A634,Dems1112!$A$2:$G$1082,3)</f>
        <v>0.3</v>
      </c>
      <c r="F637" s="66"/>
      <c r="G637" s="52"/>
      <c r="M637" s="5" t="s">
        <v>4</v>
      </c>
      <c r="N637" s="14" t="s">
        <v>2504</v>
      </c>
      <c r="O637" s="5"/>
      <c r="P637" s="44" t="str">
        <f t="shared" ref="P637" si="799">IF(K640="Yes",IF(L640="Yes","Yes","No"),"No")</f>
        <v>No</v>
      </c>
      <c r="Q637" s="108"/>
      <c r="R637" s="5" t="s">
        <v>1</v>
      </c>
      <c r="S637" s="5" t="s">
        <v>5</v>
      </c>
      <c r="T637" s="5" t="s">
        <v>7</v>
      </c>
      <c r="U637" s="5">
        <v>850</v>
      </c>
      <c r="V637" s="5">
        <v>79.290000000000006</v>
      </c>
      <c r="W637" s="5">
        <v>82.4</v>
      </c>
      <c r="X637" s="8">
        <f t="shared" si="723"/>
        <v>-3.1099999999999994</v>
      </c>
      <c r="Y637" s="14">
        <v>528</v>
      </c>
      <c r="Z637" s="5">
        <v>82.95</v>
      </c>
      <c r="AA637" s="5">
        <v>82.18</v>
      </c>
      <c r="AB637" s="71">
        <f t="shared" si="768"/>
        <v>0.76999999999999602</v>
      </c>
      <c r="AC637" s="53"/>
    </row>
    <row r="638" spans="1:29" x14ac:dyDescent="0.25">
      <c r="A638" s="53">
        <v>801001</v>
      </c>
      <c r="B638" s="89" t="s">
        <v>2532</v>
      </c>
      <c r="C638" s="53" t="s">
        <v>314</v>
      </c>
      <c r="D638" s="50" t="s">
        <v>2508</v>
      </c>
      <c r="E638" s="47">
        <f>VLOOKUP('2012 Accountability Database'!A634,Dems1112!$A$2:$G$1082,4)</f>
        <v>0.72</v>
      </c>
      <c r="F638" s="65" t="s">
        <v>2486</v>
      </c>
      <c r="G638" s="62"/>
      <c r="H638" s="13" t="str">
        <f>IF(V638&gt;94,"Met",IF(X638="--","n/a",IF(X638&gt;=0,"Met","Did Not Meet")))</f>
        <v>Met</v>
      </c>
      <c r="I638" s="13" t="str">
        <f>IF(V639&gt;94,"Met",IF(X639="--","n/a",IF(X639&gt;=0,"Met","Did Not Meet")))</f>
        <v>Met</v>
      </c>
      <c r="J638" s="13"/>
      <c r="K638" s="13" t="str">
        <f>IF(Z638&gt;94,"Met",IF(AB638="--","n/a",IF(AB638&gt;=0,"Met","Did Not Meet")))</f>
        <v>Did Not Meet</v>
      </c>
      <c r="L638" s="13" t="str">
        <f>IF(Z639&gt;94,"Met",IF(AB639="--","n/a",IF(AB639&gt;=0,"Met","Did Not Meet")))</f>
        <v>Did Not Meet</v>
      </c>
      <c r="M638" s="1" t="s">
        <v>4</v>
      </c>
      <c r="N638" s="68" t="s">
        <v>2497</v>
      </c>
      <c r="O638" s="35"/>
      <c r="P638" s="44"/>
      <c r="Q638" s="108"/>
      <c r="R638" s="5" t="s">
        <v>6</v>
      </c>
      <c r="S638" s="1" t="s">
        <v>2</v>
      </c>
      <c r="T638" s="1" t="s">
        <v>3</v>
      </c>
      <c r="U638" s="5">
        <v>404</v>
      </c>
      <c r="V638" s="1">
        <v>93.07</v>
      </c>
      <c r="W638" s="1">
        <v>91.92</v>
      </c>
      <c r="X638" s="9">
        <f t="shared" si="723"/>
        <v>1.1499999999999915</v>
      </c>
      <c r="Y638" s="14">
        <v>254</v>
      </c>
      <c r="Z638" s="1">
        <v>66.930000000000007</v>
      </c>
      <c r="AA638" s="1">
        <v>77.680000000000007</v>
      </c>
      <c r="AB638" s="72">
        <f t="shared" si="768"/>
        <v>-10.75</v>
      </c>
      <c r="AC638" s="53"/>
    </row>
    <row r="639" spans="1:29" x14ac:dyDescent="0.25">
      <c r="A639" s="53">
        <v>801001</v>
      </c>
      <c r="B639" s="89" t="s">
        <v>2532</v>
      </c>
      <c r="C639" s="53" t="s">
        <v>314</v>
      </c>
      <c r="D639" s="50" t="s">
        <v>974</v>
      </c>
      <c r="E639" s="47" t="str">
        <f>VLOOKUP('2012 Accountability Database'!A634,Dems1112!$A$2:$G$1082,5)</f>
        <v>K-2</v>
      </c>
      <c r="F639" s="65" t="s">
        <v>2487</v>
      </c>
      <c r="G639" s="62"/>
      <c r="H639" s="13" t="str">
        <f>IF(V640&gt;94,"Met",IF(X640="--","n/a",IF(X640&gt;=0,"Met","Did Not Meet")))</f>
        <v>Did Not Meet</v>
      </c>
      <c r="I639" s="13" t="str">
        <f>IF(V641&gt;94,"Met",IF(X641="--","n/a",IF(X641&gt;=0,"Met","Did Not Meet")))</f>
        <v>Did Not Meet</v>
      </c>
      <c r="J639" s="13"/>
      <c r="K639" s="13" t="str">
        <f>IF(Z640&gt;94,"Met",IF(AB640="--","n/a",IF(AB640&gt;=0,"Met","Did Not Meet")))</f>
        <v>Did Not Meet</v>
      </c>
      <c r="L639" s="13" t="str">
        <f>IF(Z641&gt;94,"Met",IF(AB641="--","n/a",IF(AB641&gt;=0,"Met","Did Not Meet")))</f>
        <v>Did Not Meet</v>
      </c>
      <c r="M639" s="5" t="s">
        <v>4</v>
      </c>
      <c r="N639" s="14"/>
      <c r="O639" s="35" t="s">
        <v>2506</v>
      </c>
      <c r="P639" s="83" t="str">
        <f t="shared" ref="P639" si="800">IF(P634="No"," ", IF(P636="No"," ",IF(P635="No", " ",IF(P637="No"," ","X"))))</f>
        <v xml:space="preserve"> </v>
      </c>
      <c r="Q639" s="108"/>
      <c r="R639" s="5" t="s">
        <v>6</v>
      </c>
      <c r="S639" s="5" t="s">
        <v>2</v>
      </c>
      <c r="T639" s="5" t="s">
        <v>7</v>
      </c>
      <c r="U639" s="5">
        <v>271</v>
      </c>
      <c r="V639" s="5">
        <v>90.77</v>
      </c>
      <c r="W639" s="5">
        <v>88.38</v>
      </c>
      <c r="X639" s="11">
        <f t="shared" si="723"/>
        <v>2.3900000000000006</v>
      </c>
      <c r="Y639" s="14">
        <v>164</v>
      </c>
      <c r="Z639" s="5">
        <v>60.37</v>
      </c>
      <c r="AA639" s="5">
        <v>74.680000000000007</v>
      </c>
      <c r="AB639" s="72">
        <f t="shared" si="768"/>
        <v>-14.310000000000009</v>
      </c>
      <c r="AC639" s="53"/>
    </row>
    <row r="640" spans="1:29" ht="15.75" x14ac:dyDescent="0.25">
      <c r="A640" s="53">
        <v>801001</v>
      </c>
      <c r="B640" s="89" t="s">
        <v>2532</v>
      </c>
      <c r="C640" s="53" t="s">
        <v>314</v>
      </c>
      <c r="D640" s="50" t="s">
        <v>975</v>
      </c>
      <c r="E640" s="48" t="str">
        <f>VLOOKUP('2012 Accountability Database'!A634,Dems1112!$A$2:$G$1082,6)</f>
        <v>1 (Northwest AR)</v>
      </c>
      <c r="F640" s="66"/>
      <c r="G640" s="63" t="s">
        <v>2488</v>
      </c>
      <c r="H640" s="61" t="str">
        <f t="shared" ref="H640:I640" si="801">IF(H638="Met","Yes",IF(H639="Met","Yes","No"))</f>
        <v>Yes</v>
      </c>
      <c r="I640" s="61" t="str">
        <f t="shared" si="801"/>
        <v>Yes</v>
      </c>
      <c r="J640" s="55"/>
      <c r="K640" s="61" t="str">
        <f t="shared" ref="K640:L640" si="802">IF(K638="Met","Yes",IF(K639="Met","Yes","No"))</f>
        <v>No</v>
      </c>
      <c r="L640" s="61" t="str">
        <f t="shared" si="802"/>
        <v>No</v>
      </c>
      <c r="M640" s="1" t="s">
        <v>4</v>
      </c>
      <c r="N640" s="14"/>
      <c r="O640" s="35" t="s">
        <v>2505</v>
      </c>
      <c r="P640" s="83" t="str">
        <f t="shared" ref="P640" si="803">IF(P639="X"," ",IF(P641="X"," ","X"))</f>
        <v>X</v>
      </c>
      <c r="Q640" s="94" t="s">
        <v>2759</v>
      </c>
      <c r="R640" s="5" t="s">
        <v>6</v>
      </c>
      <c r="S640" s="1" t="s">
        <v>5</v>
      </c>
      <c r="T640" s="1" t="s">
        <v>3</v>
      </c>
      <c r="U640" s="5">
        <v>1261</v>
      </c>
      <c r="V640" s="1">
        <v>90.8</v>
      </c>
      <c r="W640" s="1">
        <v>91.92</v>
      </c>
      <c r="X640" s="6">
        <f t="shared" si="723"/>
        <v>-1.1200000000000045</v>
      </c>
      <c r="Y640" s="14">
        <v>805</v>
      </c>
      <c r="Z640" s="1">
        <v>74.78</v>
      </c>
      <c r="AA640" s="1">
        <v>77.680000000000007</v>
      </c>
      <c r="AB640" s="72">
        <f t="shared" si="768"/>
        <v>-2.9000000000000057</v>
      </c>
      <c r="AC640" s="53"/>
    </row>
    <row r="641" spans="1:29" x14ac:dyDescent="0.25">
      <c r="A641" s="54">
        <v>801001</v>
      </c>
      <c r="B641" s="90" t="s">
        <v>2532</v>
      </c>
      <c r="C641" s="54" t="s">
        <v>314</v>
      </c>
      <c r="D641" s="4"/>
      <c r="E641" s="4"/>
      <c r="F641" s="67"/>
      <c r="G641" s="64"/>
      <c r="H641" s="43"/>
      <c r="I641" s="43"/>
      <c r="J641" s="43"/>
      <c r="K641" s="43"/>
      <c r="L641" s="43"/>
      <c r="M641" s="4" t="s">
        <v>4</v>
      </c>
      <c r="N641" s="15"/>
      <c r="O641" s="38" t="s">
        <v>2482</v>
      </c>
      <c r="P641" s="84" t="str">
        <f>IF(E635="Achieving School"," ","X")</f>
        <v xml:space="preserve"> </v>
      </c>
      <c r="Q641" s="91"/>
      <c r="R641" s="4" t="s">
        <v>6</v>
      </c>
      <c r="S641" s="4" t="s">
        <v>5</v>
      </c>
      <c r="T641" s="4" t="s">
        <v>7</v>
      </c>
      <c r="U641" s="4">
        <v>852</v>
      </c>
      <c r="V641" s="4">
        <v>87.21</v>
      </c>
      <c r="W641" s="4">
        <v>88.38</v>
      </c>
      <c r="X641" s="7">
        <f t="shared" si="723"/>
        <v>-1.1700000000000017</v>
      </c>
      <c r="Y641" s="15">
        <v>530</v>
      </c>
      <c r="Z641" s="4">
        <v>69.62</v>
      </c>
      <c r="AA641" s="4">
        <v>74.680000000000007</v>
      </c>
      <c r="AB641" s="73">
        <f t="shared" si="768"/>
        <v>-5.0600000000000023</v>
      </c>
      <c r="AC641" s="54"/>
    </row>
    <row r="642" spans="1:29" x14ac:dyDescent="0.25">
      <c r="A642" s="1">
        <v>801003</v>
      </c>
      <c r="B642" s="87" t="s">
        <v>2532</v>
      </c>
      <c r="C642" s="55" t="s">
        <v>315</v>
      </c>
      <c r="E642" s="42"/>
      <c r="F642" s="65" t="s">
        <v>2483</v>
      </c>
      <c r="G642" s="62"/>
      <c r="H642" s="37" t="str">
        <f>IF(V642&gt;94,"Met",IF(X642="--","n/a",IF(X642&gt;=0,"Met","Did Not Meet")))</f>
        <v>Met</v>
      </c>
      <c r="I642" s="37" t="str">
        <f>IF(V643&gt;94,"Met",IF(X643="--","n/a",IF(X643&gt;=0,"Met","Did Not Meet")))</f>
        <v>Did Not Meet</v>
      </c>
      <c r="K642" s="13" t="str">
        <f>IF(Z642&gt;94,"Met",IF(AB642="--","n/a",IF(AB642&gt;=0,"Met","Did Not Meet")))</f>
        <v>Met</v>
      </c>
      <c r="L642" s="13" t="str">
        <f>IF(Z643&gt;94,"Met",IF(AB643="--","n/a",IF(AB643&gt;=0,"Met","Did Not Meet")))</f>
        <v>Met</v>
      </c>
      <c r="M642" s="1" t="s">
        <v>9</v>
      </c>
      <c r="N642" s="14" t="s">
        <v>2502</v>
      </c>
      <c r="O642" s="5"/>
      <c r="P642" s="44" t="str">
        <f t="shared" ref="P642" si="804">IF(H644="Yes",IF(I644="Yes","Yes","No"),"No")</f>
        <v>No</v>
      </c>
      <c r="Q642" s="93"/>
      <c r="R642" s="5" t="s">
        <v>1</v>
      </c>
      <c r="S642" s="1" t="s">
        <v>2</v>
      </c>
      <c r="T642" s="1" t="s">
        <v>3</v>
      </c>
      <c r="U642" s="5">
        <v>443</v>
      </c>
      <c r="V642" s="1">
        <v>83.3</v>
      </c>
      <c r="W642" s="1">
        <v>82.41</v>
      </c>
      <c r="X642" s="9">
        <f t="shared" ref="X642:X705" si="805">V642-W642</f>
        <v>0.89000000000000057</v>
      </c>
      <c r="Y642" s="14">
        <v>411</v>
      </c>
      <c r="Z642" s="1">
        <v>84.67</v>
      </c>
      <c r="AA642" s="1">
        <v>83.76</v>
      </c>
      <c r="AB642" s="71">
        <f t="shared" si="768"/>
        <v>0.90999999999999659</v>
      </c>
      <c r="AC642" s="36"/>
    </row>
    <row r="643" spans="1:29" ht="15.75" x14ac:dyDescent="0.25">
      <c r="A643" s="53">
        <v>801003</v>
      </c>
      <c r="B643" s="89" t="s">
        <v>2532</v>
      </c>
      <c r="C643" s="53" t="s">
        <v>315</v>
      </c>
      <c r="D643" s="49" t="s">
        <v>2498</v>
      </c>
      <c r="E643" s="34" t="str">
        <f>M642</f>
        <v>Needs Improvement School</v>
      </c>
      <c r="F643" s="65" t="s">
        <v>2484</v>
      </c>
      <c r="G643" s="62"/>
      <c r="H643" s="13" t="str">
        <f>IF(V644&gt;94,"Met",IF(X644="--","n/a",IF(X644&gt;=0,"Met","Did Not Meet")))</f>
        <v>Did Not Meet</v>
      </c>
      <c r="I643" s="13" t="str">
        <f>IF(V645&gt;94,"Met",IF(X645="--","n/a",IF(X645&gt;=0,"Met","Did Not Meet")))</f>
        <v>Did Not Meet</v>
      </c>
      <c r="K643" s="13" t="str">
        <f>IF(Z644&gt;94,"Met",IF(AB644="--","n/a",IF(AB644&gt;=0,"Met","Did Not Meet")))</f>
        <v>Did Not Meet</v>
      </c>
      <c r="L643" s="13" t="str">
        <f>IF(Z645&gt;94,"Met",IF(AB645="--","n/a",IF(AB645&gt;=0,"Met","Did Not Meet")))</f>
        <v>Did Not Meet</v>
      </c>
      <c r="M643" s="5" t="s">
        <v>9</v>
      </c>
      <c r="N643" s="14" t="s">
        <v>2501</v>
      </c>
      <c r="O643" s="5"/>
      <c r="P643" s="44" t="str">
        <f t="shared" ref="P643" si="806">IF(K644="Yes",IF(L644="Yes","Yes","No"),"No")</f>
        <v>Yes</v>
      </c>
      <c r="Q643" s="94" t="s">
        <v>2759</v>
      </c>
      <c r="R643" s="5" t="s">
        <v>1</v>
      </c>
      <c r="S643" s="5" t="s">
        <v>2</v>
      </c>
      <c r="T643" s="5" t="s">
        <v>7</v>
      </c>
      <c r="U643" s="5">
        <v>281</v>
      </c>
      <c r="V643" s="5">
        <v>76.16</v>
      </c>
      <c r="W643" s="5">
        <v>77.260000000000005</v>
      </c>
      <c r="X643" s="8">
        <f t="shared" si="805"/>
        <v>-1.1000000000000085</v>
      </c>
      <c r="Y643" s="14">
        <v>252</v>
      </c>
      <c r="Z643" s="5">
        <v>79.37</v>
      </c>
      <c r="AA643" s="5">
        <v>79.05</v>
      </c>
      <c r="AB643" s="71">
        <f t="shared" si="768"/>
        <v>0.32000000000000739</v>
      </c>
      <c r="AC643" s="53"/>
    </row>
    <row r="644" spans="1:29" ht="15" customHeight="1" x14ac:dyDescent="0.25">
      <c r="A644" s="53">
        <v>801003</v>
      </c>
      <c r="B644" s="89" t="s">
        <v>2532</v>
      </c>
      <c r="C644" s="53" t="s">
        <v>315</v>
      </c>
      <c r="D644" s="49" t="s">
        <v>2499</v>
      </c>
      <c r="E644" s="35" t="str">
        <f>VLOOKUP('2012 Accountability Database'!$A642,'2011 AYP'!A$2:B$1072,2)</f>
        <v xml:space="preserve"> A (Alert)</v>
      </c>
      <c r="F644" s="66"/>
      <c r="G644" s="63" t="s">
        <v>2485</v>
      </c>
      <c r="H644" s="60" t="str">
        <f t="shared" ref="H644:I644" si="807">IF(H642="Met","Yes",IF(H643="Met","Yes","No"))</f>
        <v>Yes</v>
      </c>
      <c r="I644" s="60" t="str">
        <f t="shared" si="807"/>
        <v>No</v>
      </c>
      <c r="J644" s="42"/>
      <c r="K644" s="60" t="str">
        <f t="shared" ref="K644:L644" si="808">IF(K642="Met","Yes",IF(K643="Met","Yes","No"))</f>
        <v>Yes</v>
      </c>
      <c r="L644" s="60" t="str">
        <f t="shared" si="808"/>
        <v>Yes</v>
      </c>
      <c r="M644" s="1" t="s">
        <v>9</v>
      </c>
      <c r="N644" s="14" t="s">
        <v>2503</v>
      </c>
      <c r="O644" s="5"/>
      <c r="P644" s="44" t="str">
        <f t="shared" ref="P644" si="809">IF(H648="Yes",IF(I648="Yes","Yes","No"),"No")</f>
        <v>No</v>
      </c>
      <c r="Q644" s="108" t="s">
        <v>2758</v>
      </c>
      <c r="R644" s="5" t="s">
        <v>1</v>
      </c>
      <c r="S644" s="1" t="s">
        <v>5</v>
      </c>
      <c r="T644" s="1" t="s">
        <v>3</v>
      </c>
      <c r="U644" s="5">
        <v>1262</v>
      </c>
      <c r="V644" s="1">
        <v>80.11</v>
      </c>
      <c r="W644" s="1">
        <v>82.41</v>
      </c>
      <c r="X644" s="6">
        <f t="shared" si="805"/>
        <v>-2.2999999999999972</v>
      </c>
      <c r="Y644" s="14">
        <v>1173</v>
      </c>
      <c r="Z644" s="1">
        <v>82.61</v>
      </c>
      <c r="AA644" s="1">
        <v>83.76</v>
      </c>
      <c r="AB644" s="72">
        <f t="shared" si="768"/>
        <v>-1.1500000000000057</v>
      </c>
      <c r="AC644" s="53"/>
    </row>
    <row r="645" spans="1:29" x14ac:dyDescent="0.25">
      <c r="A645" s="53">
        <v>801003</v>
      </c>
      <c r="B645" s="89" t="s">
        <v>2532</v>
      </c>
      <c r="C645" s="53" t="s">
        <v>315</v>
      </c>
      <c r="D645" s="49" t="s">
        <v>2507</v>
      </c>
      <c r="E645" s="47">
        <f>VLOOKUP('2012 Accountability Database'!A642,Dems1112!$A$2:$G$1082,3)</f>
        <v>0.25</v>
      </c>
      <c r="F645" s="66"/>
      <c r="G645" s="52"/>
      <c r="M645" s="1" t="s">
        <v>9</v>
      </c>
      <c r="N645" s="14" t="s">
        <v>2504</v>
      </c>
      <c r="O645" s="5"/>
      <c r="P645" s="44" t="str">
        <f t="shared" ref="P645" si="810">IF(K648="Yes",IF(L648="Yes","Yes","No"),"No")</f>
        <v>No</v>
      </c>
      <c r="Q645" s="108"/>
      <c r="R645" s="5" t="s">
        <v>1</v>
      </c>
      <c r="S645" s="1" t="s">
        <v>5</v>
      </c>
      <c r="T645" s="1" t="s">
        <v>7</v>
      </c>
      <c r="U645" s="5">
        <v>793</v>
      </c>
      <c r="V645" s="1">
        <v>73.14</v>
      </c>
      <c r="W645" s="1">
        <v>77.260000000000005</v>
      </c>
      <c r="X645" s="6">
        <f t="shared" si="805"/>
        <v>-4.1200000000000045</v>
      </c>
      <c r="Y645" s="14">
        <v>720</v>
      </c>
      <c r="Z645" s="1">
        <v>76.67</v>
      </c>
      <c r="AA645" s="1">
        <v>79.05</v>
      </c>
      <c r="AB645" s="72">
        <f t="shared" si="768"/>
        <v>-2.3799999999999955</v>
      </c>
      <c r="AC645" s="53"/>
    </row>
    <row r="646" spans="1:29" x14ac:dyDescent="0.25">
      <c r="A646" s="53">
        <v>801003</v>
      </c>
      <c r="B646" s="89" t="s">
        <v>2532</v>
      </c>
      <c r="C646" s="53" t="s">
        <v>315</v>
      </c>
      <c r="D646" s="50" t="s">
        <v>2508</v>
      </c>
      <c r="E646" s="47">
        <f>VLOOKUP('2012 Accountability Database'!A642,Dems1112!$A$2:$G$1082,4)</f>
        <v>0.56000000000000005</v>
      </c>
      <c r="F646" s="65" t="s">
        <v>2486</v>
      </c>
      <c r="G646" s="62"/>
      <c r="H646" s="13" t="str">
        <f>IF(V646&gt;94,"Met",IF(X646="--","n/a",IF(X646&gt;=0,"Met","Did Not Meet")))</f>
        <v>Did Not Meet</v>
      </c>
      <c r="I646" s="13" t="str">
        <f>IF(V647&gt;94,"Met",IF(X647="--","n/a",IF(X647&gt;=0,"Met","Did Not Meet")))</f>
        <v>Did Not Meet</v>
      </c>
      <c r="J646" s="13"/>
      <c r="K646" s="13" t="str">
        <f>IF(Z646&gt;94,"Met",IF(AB646="--","n/a",IF(AB646&gt;=0,"Met","Did Not Meet")))</f>
        <v>Did Not Meet</v>
      </c>
      <c r="L646" s="13" t="str">
        <f>IF(Z647&gt;94,"Met",IF(AB647="--","n/a",IF(AB647&gt;=0,"Met","Did Not Meet")))</f>
        <v>Did Not Meet</v>
      </c>
      <c r="M646" s="1" t="s">
        <v>9</v>
      </c>
      <c r="N646" s="68" t="s">
        <v>2497</v>
      </c>
      <c r="O646" s="35"/>
      <c r="P646" s="44"/>
      <c r="Q646" s="108"/>
      <c r="R646" s="5" t="s">
        <v>6</v>
      </c>
      <c r="S646" s="1" t="s">
        <v>2</v>
      </c>
      <c r="T646" s="1" t="s">
        <v>3</v>
      </c>
      <c r="U646" s="5">
        <v>466</v>
      </c>
      <c r="V646" s="1">
        <v>82.4</v>
      </c>
      <c r="W646" s="1">
        <v>85.95</v>
      </c>
      <c r="X646" s="6">
        <f t="shared" si="805"/>
        <v>-3.5499999999999972</v>
      </c>
      <c r="Y646" s="14">
        <v>413</v>
      </c>
      <c r="Z646" s="1">
        <v>79.66</v>
      </c>
      <c r="AA646" s="1">
        <v>83.34</v>
      </c>
      <c r="AB646" s="72">
        <f t="shared" si="768"/>
        <v>-3.6800000000000068</v>
      </c>
      <c r="AC646" s="53"/>
    </row>
    <row r="647" spans="1:29" x14ac:dyDescent="0.25">
      <c r="A647" s="53">
        <v>801003</v>
      </c>
      <c r="B647" s="89" t="s">
        <v>2532</v>
      </c>
      <c r="C647" s="53" t="s">
        <v>315</v>
      </c>
      <c r="D647" s="50" t="s">
        <v>974</v>
      </c>
      <c r="E647" s="47" t="str">
        <f>VLOOKUP('2012 Accountability Database'!A642,Dems1112!$A$2:$G$1082,5)</f>
        <v>6-8</v>
      </c>
      <c r="F647" s="65" t="s">
        <v>2487</v>
      </c>
      <c r="G647" s="62"/>
      <c r="H647" s="13" t="str">
        <f>IF(V648&gt;94,"Met",IF(X648="--","n/a",IF(X648&gt;=0,"Met","Did Not Meet")))</f>
        <v>Did Not Meet</v>
      </c>
      <c r="I647" s="13" t="str">
        <f>IF(V649&gt;94,"Met",IF(X649="--","n/a",IF(X649&gt;=0,"Met","Did Not Meet")))</f>
        <v>Did Not Meet</v>
      </c>
      <c r="J647" s="13"/>
      <c r="K647" s="13" t="str">
        <f>IF(Z648&gt;94,"Met",IF(AB648="--","n/a",IF(AB648&gt;=0,"Met","Did Not Meet")))</f>
        <v>Did Not Meet</v>
      </c>
      <c r="L647" s="13" t="str">
        <f>IF(Z649&gt;94,"Met",IF(AB649="--","n/a",IF(AB649&gt;=0,"Met","Did Not Meet")))</f>
        <v>Did Not Meet</v>
      </c>
      <c r="M647" s="5" t="s">
        <v>9</v>
      </c>
      <c r="N647" s="14"/>
      <c r="O647" s="35" t="s">
        <v>2506</v>
      </c>
      <c r="P647" s="83" t="str">
        <f t="shared" ref="P647" si="811">IF(P642="No"," ", IF(P644="No"," ",IF(P643="No", " ",IF(P645="No"," ","X"))))</f>
        <v xml:space="preserve"> </v>
      </c>
      <c r="Q647" s="108"/>
      <c r="R647" s="5" t="s">
        <v>6</v>
      </c>
      <c r="S647" s="5" t="s">
        <v>2</v>
      </c>
      <c r="T647" s="5" t="s">
        <v>7</v>
      </c>
      <c r="U647" s="5">
        <v>287</v>
      </c>
      <c r="V647" s="5">
        <v>76.31</v>
      </c>
      <c r="W647" s="5">
        <v>81.87</v>
      </c>
      <c r="X647" s="8">
        <f t="shared" si="805"/>
        <v>-5.5600000000000023</v>
      </c>
      <c r="Y647" s="14">
        <v>254</v>
      </c>
      <c r="Z647" s="5">
        <v>72.44</v>
      </c>
      <c r="AA647" s="5">
        <v>79.5</v>
      </c>
      <c r="AB647" s="72">
        <f t="shared" si="768"/>
        <v>-7.0600000000000023</v>
      </c>
      <c r="AC647" s="53"/>
    </row>
    <row r="648" spans="1:29" ht="15.75" x14ac:dyDescent="0.25">
      <c r="A648" s="53">
        <v>801003</v>
      </c>
      <c r="B648" s="89" t="s">
        <v>2532</v>
      </c>
      <c r="C648" s="53" t="s">
        <v>315</v>
      </c>
      <c r="D648" s="50" t="s">
        <v>975</v>
      </c>
      <c r="E648" s="48" t="str">
        <f>VLOOKUP('2012 Accountability Database'!A642,Dems1112!$A$2:$G$1082,6)</f>
        <v>1 (Northwest AR)</v>
      </c>
      <c r="F648" s="66"/>
      <c r="G648" s="63" t="s">
        <v>2488</v>
      </c>
      <c r="H648" s="61" t="str">
        <f t="shared" ref="H648:I648" si="812">IF(H646="Met","Yes",IF(H647="Met","Yes","No"))</f>
        <v>No</v>
      </c>
      <c r="I648" s="61" t="str">
        <f t="shared" si="812"/>
        <v>No</v>
      </c>
      <c r="J648" s="55"/>
      <c r="K648" s="61" t="str">
        <f t="shared" ref="K648:L648" si="813">IF(K646="Met","Yes",IF(K647="Met","Yes","No"))</f>
        <v>No</v>
      </c>
      <c r="L648" s="61" t="str">
        <f t="shared" si="813"/>
        <v>No</v>
      </c>
      <c r="M648" s="1" t="s">
        <v>9</v>
      </c>
      <c r="N648" s="14"/>
      <c r="O648" s="35" t="s">
        <v>2505</v>
      </c>
      <c r="P648" s="83" t="str">
        <f t="shared" ref="P648" si="814">IF(P647="X"," ",IF(P649="X"," ","X"))</f>
        <v xml:space="preserve"> </v>
      </c>
      <c r="Q648" s="94" t="s">
        <v>2759</v>
      </c>
      <c r="R648" s="5" t="s">
        <v>6</v>
      </c>
      <c r="S648" s="1" t="s">
        <v>5</v>
      </c>
      <c r="T648" s="1" t="s">
        <v>3</v>
      </c>
      <c r="U648" s="5">
        <v>1340</v>
      </c>
      <c r="V648" s="1">
        <v>84.03</v>
      </c>
      <c r="W648" s="1">
        <v>85.95</v>
      </c>
      <c r="X648" s="6">
        <f t="shared" si="805"/>
        <v>-1.9200000000000017</v>
      </c>
      <c r="Y648" s="14">
        <v>1176</v>
      </c>
      <c r="Z648" s="1">
        <v>81.89</v>
      </c>
      <c r="AA648" s="1">
        <v>83.34</v>
      </c>
      <c r="AB648" s="72">
        <f t="shared" si="768"/>
        <v>-1.4500000000000028</v>
      </c>
      <c r="AC648" s="53"/>
    </row>
    <row r="649" spans="1:29" x14ac:dyDescent="0.25">
      <c r="A649" s="54">
        <v>801003</v>
      </c>
      <c r="B649" s="90" t="s">
        <v>2532</v>
      </c>
      <c r="C649" s="54" t="s">
        <v>315</v>
      </c>
      <c r="D649" s="4"/>
      <c r="E649" s="4"/>
      <c r="F649" s="67"/>
      <c r="G649" s="64"/>
      <c r="H649" s="43"/>
      <c r="I649" s="43"/>
      <c r="J649" s="43"/>
      <c r="K649" s="43"/>
      <c r="L649" s="43"/>
      <c r="M649" s="4" t="s">
        <v>9</v>
      </c>
      <c r="N649" s="15"/>
      <c r="O649" s="38" t="s">
        <v>2482</v>
      </c>
      <c r="P649" s="84" t="str">
        <f>IF(E643="Achieving School"," ","X")</f>
        <v>X</v>
      </c>
      <c r="Q649" s="91"/>
      <c r="R649" s="4" t="s">
        <v>6</v>
      </c>
      <c r="S649" s="4" t="s">
        <v>5</v>
      </c>
      <c r="T649" s="4" t="s">
        <v>7</v>
      </c>
      <c r="U649" s="4">
        <v>818</v>
      </c>
      <c r="V649" s="4">
        <v>78.36</v>
      </c>
      <c r="W649" s="4">
        <v>81.87</v>
      </c>
      <c r="X649" s="7">
        <f t="shared" si="805"/>
        <v>-3.5100000000000051</v>
      </c>
      <c r="Y649" s="15">
        <v>723</v>
      </c>
      <c r="Z649" s="4">
        <v>76.069999999999993</v>
      </c>
      <c r="AA649" s="4">
        <v>79.5</v>
      </c>
      <c r="AB649" s="73">
        <f t="shared" si="768"/>
        <v>-3.4300000000000068</v>
      </c>
      <c r="AC649" s="54"/>
    </row>
    <row r="650" spans="1:29" x14ac:dyDescent="0.25">
      <c r="A650" s="1">
        <v>801004</v>
      </c>
      <c r="B650" s="87" t="s">
        <v>2532</v>
      </c>
      <c r="C650" s="55" t="s">
        <v>316</v>
      </c>
      <c r="E650" s="42"/>
      <c r="F650" s="65" t="s">
        <v>2483</v>
      </c>
      <c r="G650" s="62"/>
      <c r="H650" s="37" t="str">
        <f>IF(V650&gt;94,"Met",IF(X650="--","n/a",IF(X650&gt;=0,"Met","Did Not Meet")))</f>
        <v>Met</v>
      </c>
      <c r="I650" s="37" t="str">
        <f>IF(V651&gt;94,"Met",IF(X651="--","n/a",IF(X651&gt;=0,"Met","Did Not Meet")))</f>
        <v>Met</v>
      </c>
      <c r="K650" s="13" t="str">
        <f>IF(Z650&gt;94,"Met",IF(AB650="--","n/a",IF(AB650&gt;=0,"Met","Did Not Meet")))</f>
        <v>Met</v>
      </c>
      <c r="L650" s="13" t="str">
        <f>IF(Z651&gt;94,"Met",IF(AB651="--","n/a",IF(AB651&gt;=0,"Met","Did Not Meet")))</f>
        <v>Met</v>
      </c>
      <c r="M650" s="1" t="s">
        <v>4</v>
      </c>
      <c r="N650" s="14" t="s">
        <v>2502</v>
      </c>
      <c r="O650" s="5"/>
      <c r="P650" s="44" t="str">
        <f t="shared" ref="P650" si="815">IF(H652="Yes",IF(I652="Yes","Yes","No"),"No")</f>
        <v>Yes</v>
      </c>
      <c r="Q650" s="93"/>
      <c r="R650" s="5" t="s">
        <v>1</v>
      </c>
      <c r="S650" s="1" t="s">
        <v>2</v>
      </c>
      <c r="T650" s="1" t="s">
        <v>3</v>
      </c>
      <c r="U650" s="5">
        <v>404</v>
      </c>
      <c r="V650" s="1">
        <v>89.6</v>
      </c>
      <c r="W650" s="1">
        <v>85.85</v>
      </c>
      <c r="X650" s="9">
        <f t="shared" si="805"/>
        <v>3.75</v>
      </c>
      <c r="Y650" s="14">
        <v>253</v>
      </c>
      <c r="Z650" s="1">
        <v>90.91</v>
      </c>
      <c r="AA650" s="1">
        <v>84.38</v>
      </c>
      <c r="AB650" s="71">
        <f t="shared" si="768"/>
        <v>6.5300000000000011</v>
      </c>
      <c r="AC650" s="36"/>
    </row>
    <row r="651" spans="1:29" ht="15.75" x14ac:dyDescent="0.25">
      <c r="A651" s="53">
        <v>801004</v>
      </c>
      <c r="B651" s="89" t="s">
        <v>2532</v>
      </c>
      <c r="C651" s="53" t="s">
        <v>316</v>
      </c>
      <c r="D651" s="49" t="s">
        <v>2498</v>
      </c>
      <c r="E651" s="34" t="str">
        <f>M650</f>
        <v>Achieving School</v>
      </c>
      <c r="F651" s="65" t="s">
        <v>2484</v>
      </c>
      <c r="G651" s="62"/>
      <c r="H651" s="13" t="str">
        <f>IF(V652&gt;94,"Met",IF(X652="--","n/a",IF(X652&gt;=0,"Met","Did Not Meet")))</f>
        <v>Did Not Meet</v>
      </c>
      <c r="I651" s="13" t="str">
        <f>IF(V653&gt;94,"Met",IF(X653="--","n/a",IF(X653&gt;=0,"Met","Did Not Meet")))</f>
        <v>Did Not Meet</v>
      </c>
      <c r="K651" s="13" t="str">
        <f>IF(Z652&gt;94,"Met",IF(AB652="--","n/a",IF(AB652&gt;=0,"Met","Did Not Meet")))</f>
        <v>Met</v>
      </c>
      <c r="L651" s="13" t="str">
        <f>IF(Z653&gt;94,"Met",IF(AB653="--","n/a",IF(AB653&gt;=0,"Met","Did Not Meet")))</f>
        <v>Met</v>
      </c>
      <c r="M651" s="1" t="s">
        <v>4</v>
      </c>
      <c r="N651" s="14" t="s">
        <v>2501</v>
      </c>
      <c r="O651" s="5"/>
      <c r="P651" s="44" t="str">
        <f t="shared" ref="P651" si="816">IF(K652="Yes",IF(L652="Yes","Yes","No"),"No")</f>
        <v>Yes</v>
      </c>
      <c r="Q651" s="94" t="s">
        <v>2759</v>
      </c>
      <c r="R651" s="5" t="s">
        <v>1</v>
      </c>
      <c r="S651" s="1" t="s">
        <v>2</v>
      </c>
      <c r="T651" s="1" t="s">
        <v>7</v>
      </c>
      <c r="U651" s="5">
        <v>271</v>
      </c>
      <c r="V651" s="1">
        <v>85.61</v>
      </c>
      <c r="W651" s="1">
        <v>82.4</v>
      </c>
      <c r="X651" s="9">
        <f t="shared" si="805"/>
        <v>3.2099999999999937</v>
      </c>
      <c r="Y651" s="14">
        <v>163</v>
      </c>
      <c r="Z651" s="1">
        <v>87.73</v>
      </c>
      <c r="AA651" s="1">
        <v>82.18</v>
      </c>
      <c r="AB651" s="71">
        <f t="shared" si="768"/>
        <v>5.5499999999999972</v>
      </c>
      <c r="AC651" s="53"/>
    </row>
    <row r="652" spans="1:29" ht="15" customHeight="1" x14ac:dyDescent="0.25">
      <c r="A652" s="53">
        <v>801004</v>
      </c>
      <c r="B652" s="89" t="s">
        <v>2532</v>
      </c>
      <c r="C652" s="53" t="s">
        <v>316</v>
      </c>
      <c r="D652" s="49" t="s">
        <v>2499</v>
      </c>
      <c r="E652" s="35" t="str">
        <f>VLOOKUP('2012 Accountability Database'!$A650,'2011 AYP'!A$2:B$1072,2)</f>
        <v xml:space="preserve"> A (Alert)</v>
      </c>
      <c r="F652" s="66"/>
      <c r="G652" s="63" t="s">
        <v>2485</v>
      </c>
      <c r="H652" s="60" t="str">
        <f t="shared" ref="H652:I652" si="817">IF(H650="Met","Yes",IF(H651="Met","Yes","No"))</f>
        <v>Yes</v>
      </c>
      <c r="I652" s="60" t="str">
        <f t="shared" si="817"/>
        <v>Yes</v>
      </c>
      <c r="J652" s="42"/>
      <c r="K652" s="60" t="str">
        <f t="shared" ref="K652:L652" si="818">IF(K650="Met","Yes",IF(K651="Met","Yes","No"))</f>
        <v>Yes</v>
      </c>
      <c r="L652" s="60" t="str">
        <f t="shared" si="818"/>
        <v>Yes</v>
      </c>
      <c r="M652" s="1" t="s">
        <v>4</v>
      </c>
      <c r="N652" s="14" t="s">
        <v>2503</v>
      </c>
      <c r="O652" s="5"/>
      <c r="P652" s="44" t="str">
        <f t="shared" ref="P652" si="819">IF(H656="Yes",IF(I656="Yes","Yes","No"),"No")</f>
        <v>Yes</v>
      </c>
      <c r="Q652" s="108" t="s">
        <v>2758</v>
      </c>
      <c r="R652" s="5" t="s">
        <v>1</v>
      </c>
      <c r="S652" s="1" t="s">
        <v>5</v>
      </c>
      <c r="T652" s="1" t="s">
        <v>3</v>
      </c>
      <c r="U652" s="5">
        <v>1259</v>
      </c>
      <c r="V652" s="1">
        <v>84.27</v>
      </c>
      <c r="W652" s="1">
        <v>85.85</v>
      </c>
      <c r="X652" s="6">
        <f t="shared" si="805"/>
        <v>-1.5799999999999983</v>
      </c>
      <c r="Y652" s="14">
        <v>803</v>
      </c>
      <c r="Z652" s="1">
        <v>85.43</v>
      </c>
      <c r="AA652" s="1">
        <v>84.38</v>
      </c>
      <c r="AB652" s="71">
        <f t="shared" si="768"/>
        <v>1.0500000000000114</v>
      </c>
      <c r="AC652" s="53"/>
    </row>
    <row r="653" spans="1:29" x14ac:dyDescent="0.25">
      <c r="A653" s="53">
        <v>801004</v>
      </c>
      <c r="B653" s="89" t="s">
        <v>2532</v>
      </c>
      <c r="C653" s="53" t="s">
        <v>316</v>
      </c>
      <c r="D653" s="49" t="s">
        <v>2507</v>
      </c>
      <c r="E653" s="47">
        <f>VLOOKUP('2012 Accountability Database'!A650,Dems1112!$A$2:$G$1082,3)</f>
        <v>0.25</v>
      </c>
      <c r="F653" s="66"/>
      <c r="G653" s="52"/>
      <c r="M653" s="5" t="s">
        <v>4</v>
      </c>
      <c r="N653" s="14" t="s">
        <v>2504</v>
      </c>
      <c r="O653" s="5"/>
      <c r="P653" s="44" t="str">
        <f t="shared" ref="P653" si="820">IF(K656="Yes",IF(L656="Yes","Yes","No"),"No")</f>
        <v>No</v>
      </c>
      <c r="Q653" s="108"/>
      <c r="R653" s="5" t="s">
        <v>1</v>
      </c>
      <c r="S653" s="5" t="s">
        <v>5</v>
      </c>
      <c r="T653" s="5" t="s">
        <v>7</v>
      </c>
      <c r="U653" s="5">
        <v>850</v>
      </c>
      <c r="V653" s="5">
        <v>79.290000000000006</v>
      </c>
      <c r="W653" s="5">
        <v>82.4</v>
      </c>
      <c r="X653" s="8">
        <f t="shared" si="805"/>
        <v>-3.1099999999999994</v>
      </c>
      <c r="Y653" s="14">
        <v>528</v>
      </c>
      <c r="Z653" s="5">
        <v>82.95</v>
      </c>
      <c r="AA653" s="5">
        <v>82.18</v>
      </c>
      <c r="AB653" s="71">
        <f t="shared" si="768"/>
        <v>0.76999999999999602</v>
      </c>
      <c r="AC653" s="53"/>
    </row>
    <row r="654" spans="1:29" x14ac:dyDescent="0.25">
      <c r="A654" s="53">
        <v>801004</v>
      </c>
      <c r="B654" s="89" t="s">
        <v>2532</v>
      </c>
      <c r="C654" s="53" t="s">
        <v>316</v>
      </c>
      <c r="D654" s="50" t="s">
        <v>2508</v>
      </c>
      <c r="E654" s="47">
        <f>VLOOKUP('2012 Accountability Database'!A650,Dems1112!$A$2:$G$1082,4)</f>
        <v>0.62</v>
      </c>
      <c r="F654" s="65" t="s">
        <v>2486</v>
      </c>
      <c r="G654" s="62"/>
      <c r="H654" s="13" t="str">
        <f>IF(V654&gt;94,"Met",IF(X654="--","n/a",IF(X654&gt;=0,"Met","Did Not Meet")))</f>
        <v>Met</v>
      </c>
      <c r="I654" s="13" t="str">
        <f>IF(V655&gt;94,"Met",IF(X655="--","n/a",IF(X655&gt;=0,"Met","Did Not Meet")))</f>
        <v>Met</v>
      </c>
      <c r="J654" s="13"/>
      <c r="K654" s="13" t="str">
        <f>IF(Z654&gt;94,"Met",IF(AB654="--","n/a",IF(AB654&gt;=0,"Met","Did Not Meet")))</f>
        <v>Did Not Meet</v>
      </c>
      <c r="L654" s="13" t="str">
        <f>IF(Z655&gt;94,"Met",IF(AB655="--","n/a",IF(AB655&gt;=0,"Met","Did Not Meet")))</f>
        <v>Did Not Meet</v>
      </c>
      <c r="M654" s="1" t="s">
        <v>4</v>
      </c>
      <c r="N654" s="68" t="s">
        <v>2497</v>
      </c>
      <c r="O654" s="35"/>
      <c r="P654" s="44"/>
      <c r="Q654" s="108"/>
      <c r="R654" s="5" t="s">
        <v>6</v>
      </c>
      <c r="S654" s="1" t="s">
        <v>2</v>
      </c>
      <c r="T654" s="1" t="s">
        <v>3</v>
      </c>
      <c r="U654" s="5">
        <v>404</v>
      </c>
      <c r="V654" s="1">
        <v>93.07</v>
      </c>
      <c r="W654" s="1">
        <v>91.92</v>
      </c>
      <c r="X654" s="9">
        <f t="shared" si="805"/>
        <v>1.1499999999999915</v>
      </c>
      <c r="Y654" s="14">
        <v>254</v>
      </c>
      <c r="Z654" s="1">
        <v>66.930000000000007</v>
      </c>
      <c r="AA654" s="1">
        <v>77.680000000000007</v>
      </c>
      <c r="AB654" s="72">
        <f t="shared" si="768"/>
        <v>-10.75</v>
      </c>
      <c r="AC654" s="53"/>
    </row>
    <row r="655" spans="1:29" x14ac:dyDescent="0.25">
      <c r="A655" s="53">
        <v>801004</v>
      </c>
      <c r="B655" s="89" t="s">
        <v>2532</v>
      </c>
      <c r="C655" s="53" t="s">
        <v>316</v>
      </c>
      <c r="D655" s="50" t="s">
        <v>974</v>
      </c>
      <c r="E655" s="47" t="str">
        <f>VLOOKUP('2012 Accountability Database'!A650,Dems1112!$A$2:$G$1082,5)</f>
        <v>3-5</v>
      </c>
      <c r="F655" s="65" t="s">
        <v>2487</v>
      </c>
      <c r="G655" s="62"/>
      <c r="H655" s="13" t="str">
        <f>IF(V656&gt;94,"Met",IF(X656="--","n/a",IF(X656&gt;=0,"Met","Did Not Meet")))</f>
        <v>Did Not Meet</v>
      </c>
      <c r="I655" s="13" t="str">
        <f>IF(V657&gt;94,"Met",IF(X657="--","n/a",IF(X657&gt;=0,"Met","Did Not Meet")))</f>
        <v>Did Not Meet</v>
      </c>
      <c r="J655" s="13"/>
      <c r="K655" s="13" t="str">
        <f>IF(Z656&gt;94,"Met",IF(AB656="--","n/a",IF(AB656&gt;=0,"Met","Did Not Meet")))</f>
        <v>Did Not Meet</v>
      </c>
      <c r="L655" s="13" t="str">
        <f>IF(Z657&gt;94,"Met",IF(AB657="--","n/a",IF(AB657&gt;=0,"Met","Did Not Meet")))</f>
        <v>Did Not Meet</v>
      </c>
      <c r="M655" s="1" t="s">
        <v>4</v>
      </c>
      <c r="N655" s="14"/>
      <c r="O655" s="35" t="s">
        <v>2506</v>
      </c>
      <c r="P655" s="83" t="str">
        <f t="shared" ref="P655" si="821">IF(P650="No"," ", IF(P652="No"," ",IF(P651="No", " ",IF(P653="No"," ","X"))))</f>
        <v xml:space="preserve"> </v>
      </c>
      <c r="Q655" s="108"/>
      <c r="R655" s="5" t="s">
        <v>6</v>
      </c>
      <c r="S655" s="1" t="s">
        <v>2</v>
      </c>
      <c r="T655" s="1" t="s">
        <v>7</v>
      </c>
      <c r="U655" s="5">
        <v>271</v>
      </c>
      <c r="V655" s="1">
        <v>90.77</v>
      </c>
      <c r="W655" s="1">
        <v>88.38</v>
      </c>
      <c r="X655" s="9">
        <f t="shared" si="805"/>
        <v>2.3900000000000006</v>
      </c>
      <c r="Y655" s="14">
        <v>164</v>
      </c>
      <c r="Z655" s="1">
        <v>60.37</v>
      </c>
      <c r="AA655" s="1">
        <v>74.680000000000007</v>
      </c>
      <c r="AB655" s="72">
        <f t="shared" si="768"/>
        <v>-14.310000000000009</v>
      </c>
      <c r="AC655" s="53"/>
    </row>
    <row r="656" spans="1:29" ht="15.75" x14ac:dyDescent="0.25">
      <c r="A656" s="53">
        <v>801004</v>
      </c>
      <c r="B656" s="89" t="s">
        <v>2532</v>
      </c>
      <c r="C656" s="53" t="s">
        <v>316</v>
      </c>
      <c r="D656" s="50" t="s">
        <v>975</v>
      </c>
      <c r="E656" s="48" t="str">
        <f>VLOOKUP('2012 Accountability Database'!A650,Dems1112!$A$2:$G$1082,6)</f>
        <v>1 (Northwest AR)</v>
      </c>
      <c r="F656" s="66"/>
      <c r="G656" s="63" t="s">
        <v>2488</v>
      </c>
      <c r="H656" s="61" t="str">
        <f t="shared" ref="H656:I656" si="822">IF(H654="Met","Yes",IF(H655="Met","Yes","No"))</f>
        <v>Yes</v>
      </c>
      <c r="I656" s="61" t="str">
        <f t="shared" si="822"/>
        <v>Yes</v>
      </c>
      <c r="J656" s="55"/>
      <c r="K656" s="61" t="str">
        <f t="shared" ref="K656:L656" si="823">IF(K654="Met","Yes",IF(K655="Met","Yes","No"))</f>
        <v>No</v>
      </c>
      <c r="L656" s="61" t="str">
        <f t="shared" si="823"/>
        <v>No</v>
      </c>
      <c r="M656" s="5" t="s">
        <v>4</v>
      </c>
      <c r="N656" s="14"/>
      <c r="O656" s="35" t="s">
        <v>2505</v>
      </c>
      <c r="P656" s="83" t="str">
        <f t="shared" ref="P656" si="824">IF(P655="X"," ",IF(P657="X"," ","X"))</f>
        <v>X</v>
      </c>
      <c r="Q656" s="94" t="s">
        <v>2759</v>
      </c>
      <c r="R656" s="5" t="s">
        <v>6</v>
      </c>
      <c r="S656" s="5" t="s">
        <v>5</v>
      </c>
      <c r="T656" s="5" t="s">
        <v>3</v>
      </c>
      <c r="U656" s="5">
        <v>1261</v>
      </c>
      <c r="V656" s="5">
        <v>90.8</v>
      </c>
      <c r="W656" s="5">
        <v>91.92</v>
      </c>
      <c r="X656" s="8">
        <f t="shared" si="805"/>
        <v>-1.1200000000000045</v>
      </c>
      <c r="Y656" s="14">
        <v>805</v>
      </c>
      <c r="Z656" s="5">
        <v>74.78</v>
      </c>
      <c r="AA656" s="5">
        <v>77.680000000000007</v>
      </c>
      <c r="AB656" s="72">
        <f t="shared" si="768"/>
        <v>-2.9000000000000057</v>
      </c>
      <c r="AC656" s="53"/>
    </row>
    <row r="657" spans="1:29" x14ac:dyDescent="0.25">
      <c r="A657" s="54">
        <v>801004</v>
      </c>
      <c r="B657" s="90" t="s">
        <v>2532</v>
      </c>
      <c r="C657" s="54" t="s">
        <v>316</v>
      </c>
      <c r="D657" s="4"/>
      <c r="E657" s="4"/>
      <c r="F657" s="67"/>
      <c r="G657" s="64"/>
      <c r="H657" s="43"/>
      <c r="I657" s="43"/>
      <c r="J657" s="43"/>
      <c r="K657" s="43"/>
      <c r="L657" s="43"/>
      <c r="M657" s="4" t="s">
        <v>4</v>
      </c>
      <c r="N657" s="15"/>
      <c r="O657" s="38" t="s">
        <v>2482</v>
      </c>
      <c r="P657" s="84" t="str">
        <f>IF(E651="Achieving School"," ","X")</f>
        <v xml:space="preserve"> </v>
      </c>
      <c r="Q657" s="91"/>
      <c r="R657" s="4" t="s">
        <v>6</v>
      </c>
      <c r="S657" s="4" t="s">
        <v>5</v>
      </c>
      <c r="T657" s="4" t="s">
        <v>7</v>
      </c>
      <c r="U657" s="4">
        <v>852</v>
      </c>
      <c r="V657" s="4">
        <v>87.21</v>
      </c>
      <c r="W657" s="4">
        <v>88.38</v>
      </c>
      <c r="X657" s="7">
        <f t="shared" si="805"/>
        <v>-1.1700000000000017</v>
      </c>
      <c r="Y657" s="15">
        <v>530</v>
      </c>
      <c r="Z657" s="4">
        <v>69.62</v>
      </c>
      <c r="AA657" s="4">
        <v>74.680000000000007</v>
      </c>
      <c r="AB657" s="73">
        <f t="shared" si="768"/>
        <v>-5.0600000000000023</v>
      </c>
      <c r="AC657" s="54"/>
    </row>
    <row r="658" spans="1:29" x14ac:dyDescent="0.25">
      <c r="A658" s="1">
        <v>802006</v>
      </c>
      <c r="B658" s="87" t="s">
        <v>2533</v>
      </c>
      <c r="C658" s="55" t="s">
        <v>451</v>
      </c>
      <c r="E658" s="42"/>
      <c r="F658" s="65" t="s">
        <v>2483</v>
      </c>
      <c r="G658" s="62"/>
      <c r="H658" s="37" t="str">
        <f>IF(V658&gt;94,"Met",IF(X658="--","n/a",IF(X658&gt;=0,"Met","Did Not Meet")))</f>
        <v>Met</v>
      </c>
      <c r="I658" s="37" t="str">
        <f>IF(V659&gt;94,"Met",IF(X659="--","n/a",IF(X659&gt;=0,"Met","Did Not Meet")))</f>
        <v>Met</v>
      </c>
      <c r="K658" s="13" t="str">
        <f>IF(Z658&gt;94,"Met",IF(AB658="--","n/a",IF(AB658&gt;=0,"Met","Did Not Meet")))</f>
        <v>Did Not Meet</v>
      </c>
      <c r="L658" s="13" t="str">
        <f>IF(Z659&gt;94,"Met",IF(AB659="--","n/a",IF(AB659&gt;=0,"Met","Did Not Meet")))</f>
        <v>Met</v>
      </c>
      <c r="M658" s="1" t="s">
        <v>4</v>
      </c>
      <c r="N658" s="14" t="s">
        <v>2502</v>
      </c>
      <c r="O658" s="5"/>
      <c r="P658" s="44" t="str">
        <f t="shared" ref="P658" si="825">IF(H660="Yes",IF(I660="Yes","Yes","No"),"No")</f>
        <v>Yes</v>
      </c>
      <c r="Q658" s="93"/>
      <c r="R658" s="5" t="s">
        <v>1</v>
      </c>
      <c r="S658" s="1" t="s">
        <v>2</v>
      </c>
      <c r="T658" s="1" t="s">
        <v>3</v>
      </c>
      <c r="U658" s="5">
        <v>74</v>
      </c>
      <c r="V658" s="1">
        <v>89.19</v>
      </c>
      <c r="W658" s="1">
        <v>86.9</v>
      </c>
      <c r="X658" s="9">
        <f t="shared" si="805"/>
        <v>2.289999999999992</v>
      </c>
      <c r="Y658" s="14">
        <v>38</v>
      </c>
      <c r="Z658" s="1">
        <v>92.11</v>
      </c>
      <c r="AA658" s="1">
        <v>93.29</v>
      </c>
      <c r="AB658" s="72">
        <f t="shared" si="768"/>
        <v>-1.1800000000000068</v>
      </c>
      <c r="AC658" s="36"/>
    </row>
    <row r="659" spans="1:29" ht="15.75" x14ac:dyDescent="0.25">
      <c r="A659" s="53">
        <v>802006</v>
      </c>
      <c r="B659" s="89" t="s">
        <v>2533</v>
      </c>
      <c r="C659" s="53" t="s">
        <v>451</v>
      </c>
      <c r="D659" s="49" t="s">
        <v>2498</v>
      </c>
      <c r="E659" s="34" t="str">
        <f>M658</f>
        <v>Achieving School</v>
      </c>
      <c r="F659" s="65" t="s">
        <v>2484</v>
      </c>
      <c r="G659" s="62"/>
      <c r="H659" s="13" t="str">
        <f>IF(V660&gt;94,"Met",IF(X660="--","n/a",IF(X660&gt;=0,"Met","Did Not Meet")))</f>
        <v>Did Not Meet</v>
      </c>
      <c r="I659" s="13" t="str">
        <f>IF(V661&gt;94,"Met",IF(X661="--","n/a",IF(X661&gt;=0,"Met","Did Not Meet")))</f>
        <v>Did Not Meet</v>
      </c>
      <c r="K659" s="13" t="str">
        <f>IF(Z660&gt;94,"Met",IF(AB660="--","n/a",IF(AB660&gt;=0,"Met","Did Not Meet")))</f>
        <v>Did Not Meet</v>
      </c>
      <c r="L659" s="13" t="str">
        <f>IF(Z661&gt;94,"Met",IF(AB661="--","n/a",IF(AB661&gt;=0,"Met","Did Not Meet")))</f>
        <v>Did Not Meet</v>
      </c>
      <c r="M659" s="5" t="s">
        <v>4</v>
      </c>
      <c r="N659" s="14" t="s">
        <v>2501</v>
      </c>
      <c r="O659" s="5"/>
      <c r="P659" s="44" t="str">
        <f t="shared" ref="P659" si="826">IF(K660="Yes",IF(L660="Yes","Yes","No"),"No")</f>
        <v>No</v>
      </c>
      <c r="Q659" s="94" t="s">
        <v>2759</v>
      </c>
      <c r="R659" s="5" t="s">
        <v>1</v>
      </c>
      <c r="S659" s="5" t="s">
        <v>2</v>
      </c>
      <c r="T659" s="5" t="s">
        <v>7</v>
      </c>
      <c r="U659" s="5">
        <v>51</v>
      </c>
      <c r="V659" s="5">
        <v>86.27</v>
      </c>
      <c r="W659" s="5">
        <v>82.81</v>
      </c>
      <c r="X659" s="11">
        <f t="shared" si="805"/>
        <v>3.4599999999999937</v>
      </c>
      <c r="Y659" s="14">
        <v>24</v>
      </c>
      <c r="Z659" s="5">
        <v>91.67</v>
      </c>
      <c r="AA659" s="5">
        <v>91.41</v>
      </c>
      <c r="AB659" s="71">
        <f t="shared" si="768"/>
        <v>0.26000000000000512</v>
      </c>
      <c r="AC659" s="53"/>
    </row>
    <row r="660" spans="1:29" ht="15" customHeight="1" x14ac:dyDescent="0.25">
      <c r="A660" s="53">
        <v>802006</v>
      </c>
      <c r="B660" s="89" t="s">
        <v>2533</v>
      </c>
      <c r="C660" s="53" t="s">
        <v>451</v>
      </c>
      <c r="D660" s="49" t="s">
        <v>2499</v>
      </c>
      <c r="E660" s="35" t="str">
        <f>VLOOKUP('2012 Accountability Database'!$A658,'2011 AYP'!A$2:B$1072,2)</f>
        <v xml:space="preserve"> MS (Met Standards)</v>
      </c>
      <c r="F660" s="66"/>
      <c r="G660" s="63" t="s">
        <v>2485</v>
      </c>
      <c r="H660" s="60" t="str">
        <f t="shared" ref="H660:I660" si="827">IF(H658="Met","Yes",IF(H659="Met","Yes","No"))</f>
        <v>Yes</v>
      </c>
      <c r="I660" s="60" t="str">
        <f t="shared" si="827"/>
        <v>Yes</v>
      </c>
      <c r="J660" s="42"/>
      <c r="K660" s="60" t="str">
        <f t="shared" ref="K660:L660" si="828">IF(K658="Met","Yes",IF(K659="Met","Yes","No"))</f>
        <v>No</v>
      </c>
      <c r="L660" s="60" t="str">
        <f t="shared" si="828"/>
        <v>Yes</v>
      </c>
      <c r="M660" s="1" t="s">
        <v>4</v>
      </c>
      <c r="N660" s="14" t="s">
        <v>2503</v>
      </c>
      <c r="O660" s="5"/>
      <c r="P660" s="44" t="str">
        <f t="shared" ref="P660" si="829">IF(H664="Yes",IF(I664="Yes","Yes","No"),"No")</f>
        <v>Yes</v>
      </c>
      <c r="Q660" s="108" t="s">
        <v>2758</v>
      </c>
      <c r="R660" s="5" t="s">
        <v>1</v>
      </c>
      <c r="S660" s="1" t="s">
        <v>5</v>
      </c>
      <c r="T660" s="1" t="s">
        <v>3</v>
      </c>
      <c r="U660" s="5">
        <v>256</v>
      </c>
      <c r="V660" s="1">
        <v>79.69</v>
      </c>
      <c r="W660" s="1">
        <v>86.9</v>
      </c>
      <c r="X660" s="6">
        <f t="shared" si="805"/>
        <v>-7.210000000000008</v>
      </c>
      <c r="Y660" s="14">
        <v>123</v>
      </c>
      <c r="Z660" s="1">
        <v>82.11</v>
      </c>
      <c r="AA660" s="1">
        <v>93.29</v>
      </c>
      <c r="AB660" s="72">
        <f t="shared" si="768"/>
        <v>-11.180000000000007</v>
      </c>
      <c r="AC660" s="53"/>
    </row>
    <row r="661" spans="1:29" x14ac:dyDescent="0.25">
      <c r="A661" s="53">
        <v>802006</v>
      </c>
      <c r="B661" s="89" t="s">
        <v>2533</v>
      </c>
      <c r="C661" s="53" t="s">
        <v>451</v>
      </c>
      <c r="D661" s="49" t="s">
        <v>2507</v>
      </c>
      <c r="E661" s="47">
        <f>VLOOKUP('2012 Accountability Database'!A658,Dems1112!$A$2:$G$1082,3)</f>
        <v>0.15</v>
      </c>
      <c r="F661" s="66"/>
      <c r="G661" s="52"/>
      <c r="M661" s="1" t="s">
        <v>4</v>
      </c>
      <c r="N661" s="14" t="s">
        <v>2504</v>
      </c>
      <c r="O661" s="5"/>
      <c r="P661" s="44" t="str">
        <f t="shared" ref="P661" si="830">IF(K664="Yes",IF(L664="Yes","Yes","No"),"No")</f>
        <v>No</v>
      </c>
      <c r="Q661" s="108"/>
      <c r="R661" s="5" t="s">
        <v>1</v>
      </c>
      <c r="S661" s="1" t="s">
        <v>5</v>
      </c>
      <c r="T661" s="1" t="s">
        <v>7</v>
      </c>
      <c r="U661" s="5">
        <v>191</v>
      </c>
      <c r="V661" s="1">
        <v>75.92</v>
      </c>
      <c r="W661" s="1">
        <v>82.81</v>
      </c>
      <c r="X661" s="6">
        <f t="shared" si="805"/>
        <v>-6.8900000000000006</v>
      </c>
      <c r="Y661" s="14">
        <v>94</v>
      </c>
      <c r="Z661" s="1">
        <v>78.72</v>
      </c>
      <c r="AA661" s="1">
        <v>91.41</v>
      </c>
      <c r="AB661" s="72">
        <f t="shared" si="768"/>
        <v>-12.689999999999998</v>
      </c>
      <c r="AC661" s="53"/>
    </row>
    <row r="662" spans="1:29" x14ac:dyDescent="0.25">
      <c r="A662" s="53">
        <v>802006</v>
      </c>
      <c r="B662" s="89" t="s">
        <v>2533</v>
      </c>
      <c r="C662" s="53" t="s">
        <v>451</v>
      </c>
      <c r="D662" s="50" t="s">
        <v>2508</v>
      </c>
      <c r="E662" s="47">
        <f>VLOOKUP('2012 Accountability Database'!A658,Dems1112!$A$2:$G$1082,4)</f>
        <v>0.69</v>
      </c>
      <c r="F662" s="65" t="s">
        <v>2486</v>
      </c>
      <c r="G662" s="62"/>
      <c r="H662" s="13" t="str">
        <f>IF(V662&gt;94,"Met",IF(X662="--","n/a",IF(X662&gt;=0,"Met","Did Not Meet")))</f>
        <v>Met</v>
      </c>
      <c r="I662" s="13" t="str">
        <f>IF(V663&gt;94,"Met",IF(X663="--","n/a",IF(X663&gt;=0,"Met","Did Not Meet")))</f>
        <v>Met</v>
      </c>
      <c r="J662" s="13"/>
      <c r="K662" s="13" t="str">
        <f>IF(Z662&gt;94,"Met",IF(AB662="--","n/a",IF(AB662&gt;=0,"Met","Did Not Meet")))</f>
        <v>Did Not Meet</v>
      </c>
      <c r="L662" s="13" t="str">
        <f>IF(Z663&gt;94,"Met",IF(AB663="--","n/a",IF(AB663&gt;=0,"Met","Did Not Meet")))</f>
        <v>Did Not Meet</v>
      </c>
      <c r="M662" s="1" t="s">
        <v>4</v>
      </c>
      <c r="N662" s="68" t="s">
        <v>2497</v>
      </c>
      <c r="O662" s="35"/>
      <c r="P662" s="44"/>
      <c r="Q662" s="108"/>
      <c r="R662" s="5" t="s">
        <v>6</v>
      </c>
      <c r="S662" s="1" t="s">
        <v>2</v>
      </c>
      <c r="T662" s="1" t="s">
        <v>3</v>
      </c>
      <c r="U662" s="5">
        <v>74</v>
      </c>
      <c r="V662" s="1">
        <v>91.89</v>
      </c>
      <c r="W662" s="1">
        <v>85.9</v>
      </c>
      <c r="X662" s="9">
        <f t="shared" si="805"/>
        <v>5.9899999999999949</v>
      </c>
      <c r="Y662" s="14">
        <v>38</v>
      </c>
      <c r="Z662" s="1">
        <v>73.680000000000007</v>
      </c>
      <c r="AA662" s="1">
        <v>75.41</v>
      </c>
      <c r="AB662" s="72">
        <f t="shared" si="768"/>
        <v>-1.7299999999999898</v>
      </c>
      <c r="AC662" s="53"/>
    </row>
    <row r="663" spans="1:29" x14ac:dyDescent="0.25">
      <c r="A663" s="53">
        <v>802006</v>
      </c>
      <c r="B663" s="89" t="s">
        <v>2533</v>
      </c>
      <c r="C663" s="53" t="s">
        <v>451</v>
      </c>
      <c r="D663" s="50" t="s">
        <v>974</v>
      </c>
      <c r="E663" s="47" t="str">
        <f>VLOOKUP('2012 Accountability Database'!A658,Dems1112!$A$2:$G$1082,5)</f>
        <v>K-4</v>
      </c>
      <c r="F663" s="65" t="s">
        <v>2487</v>
      </c>
      <c r="G663" s="62"/>
      <c r="H663" s="13" t="str">
        <f>IF(V664&gt;94,"Met",IF(X664="--","n/a",IF(X664&gt;=0,"Met","Did Not Meet")))</f>
        <v>Did Not Meet</v>
      </c>
      <c r="I663" s="13" t="str">
        <f>IF(V665&gt;94,"Met",IF(X665="--","n/a",IF(X665&gt;=0,"Met","Did Not Meet")))</f>
        <v>Did Not Meet</v>
      </c>
      <c r="J663" s="13"/>
      <c r="K663" s="13" t="str">
        <f>IF(Z664&gt;94,"Met",IF(AB664="--","n/a",IF(AB664&gt;=0,"Met","Did Not Meet")))</f>
        <v>Did Not Meet</v>
      </c>
      <c r="L663" s="13" t="str">
        <f>IF(Z665&gt;94,"Met",IF(AB665="--","n/a",IF(AB665&gt;=0,"Met","Did Not Meet")))</f>
        <v>Did Not Meet</v>
      </c>
      <c r="M663" s="5" t="s">
        <v>4</v>
      </c>
      <c r="N663" s="14"/>
      <c r="O663" s="35" t="s">
        <v>2506</v>
      </c>
      <c r="P663" s="83" t="str">
        <f t="shared" ref="P663" si="831">IF(P658="No"," ", IF(P660="No"," ",IF(P659="No", " ",IF(P661="No"," ","X"))))</f>
        <v xml:space="preserve"> </v>
      </c>
      <c r="Q663" s="108"/>
      <c r="R663" s="5" t="s">
        <v>6</v>
      </c>
      <c r="S663" s="5" t="s">
        <v>2</v>
      </c>
      <c r="T663" s="5" t="s">
        <v>7</v>
      </c>
      <c r="U663" s="5">
        <v>51</v>
      </c>
      <c r="V663" s="5">
        <v>88.24</v>
      </c>
      <c r="W663" s="5">
        <v>82.81</v>
      </c>
      <c r="X663" s="11">
        <f t="shared" si="805"/>
        <v>5.4299999999999926</v>
      </c>
      <c r="Y663" s="14">
        <v>24</v>
      </c>
      <c r="Z663" s="5">
        <v>66.67</v>
      </c>
      <c r="AA663" s="5">
        <v>79.95</v>
      </c>
      <c r="AB663" s="72">
        <f t="shared" si="768"/>
        <v>-13.280000000000001</v>
      </c>
      <c r="AC663" s="53"/>
    </row>
    <row r="664" spans="1:29" ht="15.75" x14ac:dyDescent="0.25">
      <c r="A664" s="53">
        <v>802006</v>
      </c>
      <c r="B664" s="89" t="s">
        <v>2533</v>
      </c>
      <c r="C664" s="53" t="s">
        <v>451</v>
      </c>
      <c r="D664" s="50" t="s">
        <v>975</v>
      </c>
      <c r="E664" s="48" t="str">
        <f>VLOOKUP('2012 Accountability Database'!A658,Dems1112!$A$2:$G$1082,6)</f>
        <v>1 (Northwest AR)</v>
      </c>
      <c r="F664" s="66"/>
      <c r="G664" s="63" t="s">
        <v>2488</v>
      </c>
      <c r="H664" s="61" t="str">
        <f t="shared" ref="H664:I664" si="832">IF(H662="Met","Yes",IF(H663="Met","Yes","No"))</f>
        <v>Yes</v>
      </c>
      <c r="I664" s="61" t="str">
        <f t="shared" si="832"/>
        <v>Yes</v>
      </c>
      <c r="J664" s="55"/>
      <c r="K664" s="61" t="str">
        <f t="shared" ref="K664:L664" si="833">IF(K662="Met","Yes",IF(K663="Met","Yes","No"))</f>
        <v>No</v>
      </c>
      <c r="L664" s="61" t="str">
        <f t="shared" si="833"/>
        <v>No</v>
      </c>
      <c r="M664" s="5" t="s">
        <v>4</v>
      </c>
      <c r="N664" s="14"/>
      <c r="O664" s="35" t="s">
        <v>2505</v>
      </c>
      <c r="P664" s="83" t="str">
        <f t="shared" ref="P664" si="834">IF(P663="X"," ",IF(P665="X"," ","X"))</f>
        <v>X</v>
      </c>
      <c r="Q664" s="94" t="s">
        <v>2759</v>
      </c>
      <c r="R664" s="5" t="s">
        <v>6</v>
      </c>
      <c r="S664" s="5" t="s">
        <v>5</v>
      </c>
      <c r="T664" s="5" t="s">
        <v>3</v>
      </c>
      <c r="U664" s="5">
        <v>256</v>
      </c>
      <c r="V664" s="5">
        <v>85.55</v>
      </c>
      <c r="W664" s="5">
        <v>85.9</v>
      </c>
      <c r="X664" s="8">
        <f t="shared" si="805"/>
        <v>-0.35000000000000853</v>
      </c>
      <c r="Y664" s="14">
        <v>123</v>
      </c>
      <c r="Z664" s="5">
        <v>66.67</v>
      </c>
      <c r="AA664" s="5">
        <v>75.41</v>
      </c>
      <c r="AB664" s="72">
        <f t="shared" si="768"/>
        <v>-8.7399999999999949</v>
      </c>
      <c r="AC664" s="53"/>
    </row>
    <row r="665" spans="1:29" x14ac:dyDescent="0.25">
      <c r="A665" s="54">
        <v>802006</v>
      </c>
      <c r="B665" s="90" t="s">
        <v>2533</v>
      </c>
      <c r="C665" s="54" t="s">
        <v>451</v>
      </c>
      <c r="D665" s="4"/>
      <c r="E665" s="4"/>
      <c r="F665" s="67"/>
      <c r="G665" s="64"/>
      <c r="H665" s="43"/>
      <c r="I665" s="43"/>
      <c r="J665" s="43"/>
      <c r="K665" s="43"/>
      <c r="L665" s="43"/>
      <c r="M665" s="4" t="s">
        <v>4</v>
      </c>
      <c r="N665" s="15"/>
      <c r="O665" s="38" t="s">
        <v>2482</v>
      </c>
      <c r="P665" s="84" t="str">
        <f>IF(E659="Achieving School"," ","X")</f>
        <v xml:space="preserve"> </v>
      </c>
      <c r="Q665" s="91"/>
      <c r="R665" s="4" t="s">
        <v>6</v>
      </c>
      <c r="S665" s="4" t="s">
        <v>5</v>
      </c>
      <c r="T665" s="4" t="s">
        <v>7</v>
      </c>
      <c r="U665" s="4">
        <v>191</v>
      </c>
      <c r="V665" s="4">
        <v>82.72</v>
      </c>
      <c r="W665" s="4">
        <v>82.81</v>
      </c>
      <c r="X665" s="7">
        <f t="shared" si="805"/>
        <v>-9.0000000000003411E-2</v>
      </c>
      <c r="Y665" s="15">
        <v>94</v>
      </c>
      <c r="Z665" s="4">
        <v>67.02</v>
      </c>
      <c r="AA665" s="4">
        <v>79.95</v>
      </c>
      <c r="AB665" s="73">
        <f t="shared" si="768"/>
        <v>-12.930000000000007</v>
      </c>
      <c r="AC665" s="54"/>
    </row>
    <row r="666" spans="1:29" x14ac:dyDescent="0.25">
      <c r="A666" s="1">
        <v>802008</v>
      </c>
      <c r="B666" s="87" t="s">
        <v>2533</v>
      </c>
      <c r="C666" s="55" t="s">
        <v>452</v>
      </c>
      <c r="E666" s="42"/>
      <c r="F666" s="65" t="s">
        <v>2483</v>
      </c>
      <c r="G666" s="62"/>
      <c r="H666" s="37" t="str">
        <f>IF(V666&gt;94,"Met",IF(X666="--","n/a",IF(X666&gt;=0,"Met","Did Not Meet")))</f>
        <v>Met</v>
      </c>
      <c r="I666" s="37" t="str">
        <f>IF(V667&gt;94,"Met",IF(X667="--","n/a",IF(X667&gt;=0,"Met","Did Not Meet")))</f>
        <v>Met</v>
      </c>
      <c r="K666" s="13" t="str">
        <f>IF(Z666&gt;94,"Met",IF(AB666="--","n/a",IF(AB666&gt;=0,"Met","Did Not Meet")))</f>
        <v>Met</v>
      </c>
      <c r="L666" s="13" t="str">
        <f>IF(Z667&gt;94,"Met",IF(AB667="--","n/a",IF(AB667&gt;=0,"Met","Did Not Meet")))</f>
        <v>Met</v>
      </c>
      <c r="M666" s="5" t="s">
        <v>4</v>
      </c>
      <c r="N666" s="14" t="s">
        <v>2502</v>
      </c>
      <c r="O666" s="5"/>
      <c r="P666" s="44" t="str">
        <f t="shared" ref="P666" si="835">IF(H668="Yes",IF(I668="Yes","Yes","No"),"No")</f>
        <v>Yes</v>
      </c>
      <c r="Q666" s="93"/>
      <c r="R666" s="5" t="s">
        <v>1</v>
      </c>
      <c r="S666" s="5" t="s">
        <v>2</v>
      </c>
      <c r="T666" s="5" t="s">
        <v>3</v>
      </c>
      <c r="U666" s="5">
        <v>149</v>
      </c>
      <c r="V666" s="5">
        <v>87.25</v>
      </c>
      <c r="W666" s="5">
        <v>79.849999999999994</v>
      </c>
      <c r="X666" s="11">
        <f t="shared" si="805"/>
        <v>7.4000000000000057</v>
      </c>
      <c r="Y666" s="14">
        <v>139</v>
      </c>
      <c r="Z666" s="5">
        <v>87.77</v>
      </c>
      <c r="AA666" s="5">
        <v>81.11</v>
      </c>
      <c r="AB666" s="71">
        <f t="shared" si="768"/>
        <v>6.6599999999999966</v>
      </c>
      <c r="AC666" s="36"/>
    </row>
    <row r="667" spans="1:29" ht="15.75" x14ac:dyDescent="0.25">
      <c r="A667" s="53">
        <v>802008</v>
      </c>
      <c r="B667" s="89" t="s">
        <v>2533</v>
      </c>
      <c r="C667" s="53" t="s">
        <v>452</v>
      </c>
      <c r="D667" s="49" t="s">
        <v>2498</v>
      </c>
      <c r="E667" s="34" t="str">
        <f>M666</f>
        <v>Achieving School</v>
      </c>
      <c r="F667" s="65" t="s">
        <v>2484</v>
      </c>
      <c r="G667" s="62"/>
      <c r="H667" s="13" t="str">
        <f>IF(V668&gt;94,"Met",IF(X668="--","n/a",IF(X668&gt;=0,"Met","Did Not Meet")))</f>
        <v>Met</v>
      </c>
      <c r="I667" s="13" t="str">
        <f>IF(V669&gt;94,"Met",IF(X669="--","n/a",IF(X669&gt;=0,"Met","Did Not Meet")))</f>
        <v>Met</v>
      </c>
      <c r="K667" s="13" t="str">
        <f>IF(Z668&gt;94,"Met",IF(AB668="--","n/a",IF(AB668&gt;=0,"Met","Did Not Meet")))</f>
        <v>Met</v>
      </c>
      <c r="L667" s="13" t="str">
        <f>IF(Z669&gt;94,"Met",IF(AB669="--","n/a",IF(AB669&gt;=0,"Met","Did Not Meet")))</f>
        <v>Met</v>
      </c>
      <c r="M667" s="1" t="s">
        <v>4</v>
      </c>
      <c r="N667" s="14" t="s">
        <v>2501</v>
      </c>
      <c r="O667" s="5"/>
      <c r="P667" s="44" t="str">
        <f t="shared" ref="P667" si="836">IF(K668="Yes",IF(L668="Yes","Yes","No"),"No")</f>
        <v>Yes</v>
      </c>
      <c r="Q667" s="94" t="s">
        <v>2759</v>
      </c>
      <c r="R667" s="5" t="s">
        <v>1</v>
      </c>
      <c r="S667" s="1" t="s">
        <v>2</v>
      </c>
      <c r="T667" s="1" t="s">
        <v>7</v>
      </c>
      <c r="U667" s="5">
        <v>106</v>
      </c>
      <c r="V667" s="1">
        <v>82.08</v>
      </c>
      <c r="W667" s="1">
        <v>73.12</v>
      </c>
      <c r="X667" s="9">
        <f t="shared" si="805"/>
        <v>8.9599999999999937</v>
      </c>
      <c r="Y667" s="14">
        <v>97</v>
      </c>
      <c r="Z667" s="1">
        <v>83.51</v>
      </c>
      <c r="AA667" s="1">
        <v>75.349999999999994</v>
      </c>
      <c r="AB667" s="71">
        <f t="shared" si="768"/>
        <v>8.1600000000000108</v>
      </c>
      <c r="AC667" s="53"/>
    </row>
    <row r="668" spans="1:29" ht="15" customHeight="1" x14ac:dyDescent="0.25">
      <c r="A668" s="53">
        <v>802008</v>
      </c>
      <c r="B668" s="89" t="s">
        <v>2533</v>
      </c>
      <c r="C668" s="53" t="s">
        <v>452</v>
      </c>
      <c r="D668" s="49" t="s">
        <v>2499</v>
      </c>
      <c r="E668" s="35" t="str">
        <f>VLOOKUP('2012 Accountability Database'!$A666,'2011 AYP'!A$2:B$1072,2)</f>
        <v xml:space="preserve"> A (Alert)</v>
      </c>
      <c r="F668" s="66"/>
      <c r="G668" s="63" t="s">
        <v>2485</v>
      </c>
      <c r="H668" s="60" t="str">
        <f t="shared" ref="H668:I668" si="837">IF(H666="Met","Yes",IF(H667="Met","Yes","No"))</f>
        <v>Yes</v>
      </c>
      <c r="I668" s="60" t="str">
        <f t="shared" si="837"/>
        <v>Yes</v>
      </c>
      <c r="J668" s="42"/>
      <c r="K668" s="60" t="str">
        <f t="shared" ref="K668:L668" si="838">IF(K666="Met","Yes",IF(K667="Met","Yes","No"))</f>
        <v>Yes</v>
      </c>
      <c r="L668" s="60" t="str">
        <f t="shared" si="838"/>
        <v>Yes</v>
      </c>
      <c r="M668" s="1" t="s">
        <v>4</v>
      </c>
      <c r="N668" s="14" t="s">
        <v>2503</v>
      </c>
      <c r="O668" s="5"/>
      <c r="P668" s="44" t="str">
        <f t="shared" ref="P668" si="839">IF(H672="Yes",IF(I672="Yes","Yes","No"),"No")</f>
        <v>Yes</v>
      </c>
      <c r="Q668" s="108" t="s">
        <v>2758</v>
      </c>
      <c r="R668" s="5" t="s">
        <v>1</v>
      </c>
      <c r="S668" s="1" t="s">
        <v>5</v>
      </c>
      <c r="T668" s="1" t="s">
        <v>3</v>
      </c>
      <c r="U668" s="5">
        <v>512</v>
      </c>
      <c r="V668" s="1">
        <v>81.25</v>
      </c>
      <c r="W668" s="1">
        <v>79.849999999999994</v>
      </c>
      <c r="X668" s="9">
        <f t="shared" si="805"/>
        <v>1.4000000000000057</v>
      </c>
      <c r="Y668" s="14">
        <v>464</v>
      </c>
      <c r="Z668" s="1">
        <v>82.76</v>
      </c>
      <c r="AA668" s="1">
        <v>81.11</v>
      </c>
      <c r="AB668" s="71">
        <f t="shared" si="768"/>
        <v>1.6500000000000057</v>
      </c>
      <c r="AC668" s="53"/>
    </row>
    <row r="669" spans="1:29" x14ac:dyDescent="0.25">
      <c r="A669" s="53">
        <v>802008</v>
      </c>
      <c r="B669" s="89" t="s">
        <v>2533</v>
      </c>
      <c r="C669" s="53" t="s">
        <v>452</v>
      </c>
      <c r="D669" s="49" t="s">
        <v>2507</v>
      </c>
      <c r="E669" s="47">
        <f>VLOOKUP('2012 Accountability Database'!A666,Dems1112!$A$2:$G$1082,3)</f>
        <v>0.09</v>
      </c>
      <c r="F669" s="66"/>
      <c r="G669" s="52"/>
      <c r="M669" s="1" t="s">
        <v>4</v>
      </c>
      <c r="N669" s="14" t="s">
        <v>2504</v>
      </c>
      <c r="O669" s="5"/>
      <c r="P669" s="44" t="str">
        <f t="shared" ref="P669" si="840">IF(K672="Yes",IF(L672="Yes","Yes","No"),"No")</f>
        <v>Yes</v>
      </c>
      <c r="Q669" s="108"/>
      <c r="R669" s="5" t="s">
        <v>1</v>
      </c>
      <c r="S669" s="1" t="s">
        <v>5</v>
      </c>
      <c r="T669" s="1" t="s">
        <v>7</v>
      </c>
      <c r="U669" s="5">
        <v>353</v>
      </c>
      <c r="V669" s="1">
        <v>75.64</v>
      </c>
      <c r="W669" s="1">
        <v>73.12</v>
      </c>
      <c r="X669" s="9">
        <f t="shared" si="805"/>
        <v>2.519999999999996</v>
      </c>
      <c r="Y669" s="14">
        <v>311</v>
      </c>
      <c r="Z669" s="1">
        <v>78.78</v>
      </c>
      <c r="AA669" s="1">
        <v>75.349999999999994</v>
      </c>
      <c r="AB669" s="71">
        <f t="shared" si="768"/>
        <v>3.4300000000000068</v>
      </c>
      <c r="AC669" s="53"/>
    </row>
    <row r="670" spans="1:29" x14ac:dyDescent="0.25">
      <c r="A670" s="53">
        <v>802008</v>
      </c>
      <c r="B670" s="89" t="s">
        <v>2533</v>
      </c>
      <c r="C670" s="53" t="s">
        <v>452</v>
      </c>
      <c r="D670" s="50" t="s">
        <v>2508</v>
      </c>
      <c r="E670" s="47">
        <f>VLOOKUP('2012 Accountability Database'!A666,Dems1112!$A$2:$G$1082,4)</f>
        <v>0.66</v>
      </c>
      <c r="F670" s="65" t="s">
        <v>2486</v>
      </c>
      <c r="G670" s="62"/>
      <c r="H670" s="13" t="str">
        <f>IF(V670&gt;94,"Met",IF(X670="--","n/a",IF(X670&gt;=0,"Met","Did Not Meet")))</f>
        <v>Met</v>
      </c>
      <c r="I670" s="13" t="str">
        <f>IF(V671&gt;94,"Met",IF(X671="--","n/a",IF(X671&gt;=0,"Met","Did Not Meet")))</f>
        <v>Met</v>
      </c>
      <c r="J670" s="13"/>
      <c r="K670" s="13" t="str">
        <f>IF(Z670&gt;94,"Met",IF(AB670="--","n/a",IF(AB670&gt;=0,"Met","Did Not Meet")))</f>
        <v>Met</v>
      </c>
      <c r="L670" s="13" t="str">
        <f>IF(Z671&gt;94,"Met",IF(AB671="--","n/a",IF(AB671&gt;=0,"Met","Did Not Meet")))</f>
        <v>Met</v>
      </c>
      <c r="M670" s="1" t="s">
        <v>4</v>
      </c>
      <c r="N670" s="68" t="s">
        <v>2497</v>
      </c>
      <c r="O670" s="35"/>
      <c r="P670" s="44"/>
      <c r="Q670" s="108"/>
      <c r="R670" s="5" t="s">
        <v>6</v>
      </c>
      <c r="S670" s="1" t="s">
        <v>2</v>
      </c>
      <c r="T670" s="1" t="s">
        <v>3</v>
      </c>
      <c r="U670" s="5">
        <v>157</v>
      </c>
      <c r="V670" s="1">
        <v>78.98</v>
      </c>
      <c r="W670" s="1">
        <v>77.930000000000007</v>
      </c>
      <c r="X670" s="9">
        <f t="shared" si="805"/>
        <v>1.0499999999999972</v>
      </c>
      <c r="Y670" s="14">
        <v>139</v>
      </c>
      <c r="Z670" s="1">
        <v>77.7</v>
      </c>
      <c r="AA670" s="1">
        <v>73.89</v>
      </c>
      <c r="AB670" s="71">
        <f t="shared" si="768"/>
        <v>3.8100000000000023</v>
      </c>
      <c r="AC670" s="53"/>
    </row>
    <row r="671" spans="1:29" x14ac:dyDescent="0.25">
      <c r="A671" s="53">
        <v>802008</v>
      </c>
      <c r="B671" s="89" t="s">
        <v>2533</v>
      </c>
      <c r="C671" s="53" t="s">
        <v>452</v>
      </c>
      <c r="D671" s="50" t="s">
        <v>974</v>
      </c>
      <c r="E671" s="47" t="str">
        <f>VLOOKUP('2012 Accountability Database'!A666,Dems1112!$A$2:$G$1082,5)</f>
        <v>5-8</v>
      </c>
      <c r="F671" s="65" t="s">
        <v>2487</v>
      </c>
      <c r="G671" s="62"/>
      <c r="H671" s="13" t="str">
        <f>IF(V672&gt;94,"Met",IF(X672="--","n/a",IF(X672&gt;=0,"Met","Did Not Meet")))</f>
        <v>Did Not Meet</v>
      </c>
      <c r="I671" s="13" t="str">
        <f>IF(V673&gt;94,"Met",IF(X673="--","n/a",IF(X673&gt;=0,"Met","Did Not Meet")))</f>
        <v>Did Not Meet</v>
      </c>
      <c r="J671" s="13"/>
      <c r="K671" s="13" t="str">
        <f>IF(Z672&gt;94,"Met",IF(AB672="--","n/a",IF(AB672&gt;=0,"Met","Did Not Meet")))</f>
        <v>Met</v>
      </c>
      <c r="L671" s="13" t="str">
        <f>IF(Z673&gt;94,"Met",IF(AB673="--","n/a",IF(AB673&gt;=0,"Met","Did Not Meet")))</f>
        <v>Met</v>
      </c>
      <c r="M671" s="1" t="s">
        <v>4</v>
      </c>
      <c r="N671" s="14"/>
      <c r="O671" s="35" t="s">
        <v>2506</v>
      </c>
      <c r="P671" s="83" t="str">
        <f t="shared" ref="P671" si="841">IF(P666="No"," ", IF(P668="No"," ",IF(P667="No", " ",IF(P669="No"," ","X"))))</f>
        <v>X</v>
      </c>
      <c r="Q671" s="108"/>
      <c r="R671" s="5" t="s">
        <v>6</v>
      </c>
      <c r="S671" s="1" t="s">
        <v>2</v>
      </c>
      <c r="T671" s="1" t="s">
        <v>7</v>
      </c>
      <c r="U671" s="5">
        <v>110</v>
      </c>
      <c r="V671" s="1">
        <v>73.64</v>
      </c>
      <c r="W671" s="1">
        <v>72.84</v>
      </c>
      <c r="X671" s="9">
        <f t="shared" si="805"/>
        <v>0.79999999999999716</v>
      </c>
      <c r="Y671" s="14">
        <v>97</v>
      </c>
      <c r="Z671" s="1">
        <v>73.2</v>
      </c>
      <c r="AA671" s="1">
        <v>67.650000000000006</v>
      </c>
      <c r="AB671" s="71">
        <f t="shared" si="768"/>
        <v>5.5499999999999972</v>
      </c>
      <c r="AC671" s="53"/>
    </row>
    <row r="672" spans="1:29" ht="15.75" x14ac:dyDescent="0.25">
      <c r="A672" s="53">
        <v>802008</v>
      </c>
      <c r="B672" s="89" t="s">
        <v>2533</v>
      </c>
      <c r="C672" s="53" t="s">
        <v>452</v>
      </c>
      <c r="D672" s="50" t="s">
        <v>975</v>
      </c>
      <c r="E672" s="48" t="str">
        <f>VLOOKUP('2012 Accountability Database'!A666,Dems1112!$A$2:$G$1082,6)</f>
        <v>1 (Northwest AR)</v>
      </c>
      <c r="F672" s="66"/>
      <c r="G672" s="63" t="s">
        <v>2488</v>
      </c>
      <c r="H672" s="61" t="str">
        <f t="shared" ref="H672:I672" si="842">IF(H670="Met","Yes",IF(H671="Met","Yes","No"))</f>
        <v>Yes</v>
      </c>
      <c r="I672" s="61" t="str">
        <f t="shared" si="842"/>
        <v>Yes</v>
      </c>
      <c r="J672" s="55"/>
      <c r="K672" s="61" t="str">
        <f t="shared" ref="K672:L672" si="843">IF(K670="Met","Yes",IF(K671="Met","Yes","No"))</f>
        <v>Yes</v>
      </c>
      <c r="L672" s="61" t="str">
        <f t="shared" si="843"/>
        <v>Yes</v>
      </c>
      <c r="M672" s="1" t="s">
        <v>4</v>
      </c>
      <c r="N672" s="14"/>
      <c r="O672" s="35" t="s">
        <v>2505</v>
      </c>
      <c r="P672" s="83" t="str">
        <f t="shared" ref="P672" si="844">IF(P671="X"," ",IF(P673="X"," ","X"))</f>
        <v xml:space="preserve"> </v>
      </c>
      <c r="Q672" s="94" t="s">
        <v>2759</v>
      </c>
      <c r="R672" s="5" t="s">
        <v>6</v>
      </c>
      <c r="S672" s="1" t="s">
        <v>5</v>
      </c>
      <c r="T672" s="1" t="s">
        <v>3</v>
      </c>
      <c r="U672" s="5">
        <v>545</v>
      </c>
      <c r="V672" s="1">
        <v>77.25</v>
      </c>
      <c r="W672" s="1">
        <v>77.930000000000007</v>
      </c>
      <c r="X672" s="6">
        <f t="shared" si="805"/>
        <v>-0.68000000000000682</v>
      </c>
      <c r="Y672" s="14">
        <v>464</v>
      </c>
      <c r="Z672" s="1">
        <v>74.14</v>
      </c>
      <c r="AA672" s="1">
        <v>73.89</v>
      </c>
      <c r="AB672" s="71">
        <f t="shared" si="768"/>
        <v>0.25</v>
      </c>
      <c r="AC672" s="53"/>
    </row>
    <row r="673" spans="1:29" x14ac:dyDescent="0.25">
      <c r="A673" s="54">
        <v>802008</v>
      </c>
      <c r="B673" s="90" t="s">
        <v>2533</v>
      </c>
      <c r="C673" s="54" t="s">
        <v>452</v>
      </c>
      <c r="D673" s="4"/>
      <c r="E673" s="4"/>
      <c r="F673" s="67"/>
      <c r="G673" s="64"/>
      <c r="H673" s="43"/>
      <c r="I673" s="43"/>
      <c r="J673" s="43"/>
      <c r="K673" s="43"/>
      <c r="L673" s="43"/>
      <c r="M673" s="4" t="s">
        <v>4</v>
      </c>
      <c r="N673" s="15"/>
      <c r="O673" s="38" t="s">
        <v>2482</v>
      </c>
      <c r="P673" s="84" t="str">
        <f>IF(E667="Achieving School"," ","X")</f>
        <v xml:space="preserve"> </v>
      </c>
      <c r="Q673" s="91"/>
      <c r="R673" s="4" t="s">
        <v>6</v>
      </c>
      <c r="S673" s="4" t="s">
        <v>5</v>
      </c>
      <c r="T673" s="4" t="s">
        <v>7</v>
      </c>
      <c r="U673" s="4">
        <v>363</v>
      </c>
      <c r="V673" s="4">
        <v>71.069999999999993</v>
      </c>
      <c r="W673" s="4">
        <v>72.84</v>
      </c>
      <c r="X673" s="7">
        <f t="shared" si="805"/>
        <v>-1.7700000000000102</v>
      </c>
      <c r="Y673" s="15">
        <v>311</v>
      </c>
      <c r="Z673" s="4">
        <v>68.17</v>
      </c>
      <c r="AA673" s="4">
        <v>67.650000000000006</v>
      </c>
      <c r="AB673" s="74">
        <f t="shared" si="768"/>
        <v>0.51999999999999602</v>
      </c>
      <c r="AC673" s="54"/>
    </row>
    <row r="674" spans="1:29" x14ac:dyDescent="0.25">
      <c r="A674" s="1">
        <v>803013</v>
      </c>
      <c r="B674" s="87" t="s">
        <v>2534</v>
      </c>
      <c r="C674" s="55" t="s">
        <v>511</v>
      </c>
      <c r="E674" s="42"/>
      <c r="F674" s="65" t="s">
        <v>2483</v>
      </c>
      <c r="G674" s="62"/>
      <c r="H674" s="37" t="str">
        <f>IF(V674&gt;94,"Met",IF(X674="--","n/a",IF(X674&gt;=0,"Met","Did Not Meet")))</f>
        <v>Met</v>
      </c>
      <c r="I674" s="37" t="str">
        <f>IF(V675&gt;94,"Met",IF(X675="--","n/a",IF(X675&gt;=0,"Met","Did Not Meet")))</f>
        <v>Met</v>
      </c>
      <c r="K674" s="13" t="str">
        <f>IF(Z674&gt;94,"Met",IF(AB674="--","n/a",IF(AB674&gt;=0,"Met","Did Not Meet")))</f>
        <v>Met</v>
      </c>
      <c r="L674" s="13" t="str">
        <f>IF(Z675&gt;94,"Met",IF(AB675="--","n/a",IF(AB675&gt;=0,"Met","Did Not Meet")))</f>
        <v>Met</v>
      </c>
      <c r="M674" s="5" t="s">
        <v>4</v>
      </c>
      <c r="N674" s="14" t="s">
        <v>2502</v>
      </c>
      <c r="O674" s="5"/>
      <c r="P674" s="44" t="str">
        <f t="shared" ref="P674" si="845">IF(H676="Yes",IF(I676="Yes","Yes","No"),"No")</f>
        <v>Yes</v>
      </c>
      <c r="Q674" s="93"/>
      <c r="R674" s="5" t="s">
        <v>1</v>
      </c>
      <c r="S674" s="5" t="s">
        <v>2</v>
      </c>
      <c r="T674" s="5" t="s">
        <v>3</v>
      </c>
      <c r="U674" s="5">
        <v>442</v>
      </c>
      <c r="V674" s="5">
        <v>86.65</v>
      </c>
      <c r="W674" s="5">
        <v>78.459999999999994</v>
      </c>
      <c r="X674" s="11">
        <f t="shared" si="805"/>
        <v>8.1900000000000119</v>
      </c>
      <c r="Y674" s="14">
        <v>420</v>
      </c>
      <c r="Z674" s="5">
        <v>89.05</v>
      </c>
      <c r="AA674" s="5">
        <v>77.239999999999995</v>
      </c>
      <c r="AB674" s="71">
        <f t="shared" si="768"/>
        <v>11.810000000000002</v>
      </c>
      <c r="AC674" s="36"/>
    </row>
    <row r="675" spans="1:29" ht="15.75" x14ac:dyDescent="0.25">
      <c r="A675" s="53">
        <v>803013</v>
      </c>
      <c r="B675" s="89" t="s">
        <v>2534</v>
      </c>
      <c r="C675" s="53" t="s">
        <v>511</v>
      </c>
      <c r="D675" s="49" t="s">
        <v>2498</v>
      </c>
      <c r="E675" s="34" t="str">
        <f>M674</f>
        <v>Achieving School</v>
      </c>
      <c r="F675" s="65" t="s">
        <v>2484</v>
      </c>
      <c r="G675" s="62"/>
      <c r="H675" s="13" t="str">
        <f>IF(V676&gt;94,"Met",IF(X676="--","n/a",IF(X676&gt;=0,"Met","Did Not Meet")))</f>
        <v>Met</v>
      </c>
      <c r="I675" s="13" t="str">
        <f>IF(V677&gt;94,"Met",IF(X677="--","n/a",IF(X677&gt;=0,"Met","Did Not Meet")))</f>
        <v>Did Not Meet</v>
      </c>
      <c r="K675" s="13" t="str">
        <f>IF(Z676&gt;94,"Met",IF(AB676="--","n/a",IF(AB676&gt;=0,"Met","Did Not Meet")))</f>
        <v>Met</v>
      </c>
      <c r="L675" s="13" t="str">
        <f>IF(Z677&gt;94,"Met",IF(AB677="--","n/a",IF(AB677&gt;=0,"Met","Did Not Meet")))</f>
        <v>Met</v>
      </c>
      <c r="M675" s="1" t="s">
        <v>4</v>
      </c>
      <c r="N675" s="14" t="s">
        <v>2501</v>
      </c>
      <c r="O675" s="5"/>
      <c r="P675" s="44" t="str">
        <f t="shared" ref="P675" si="846">IF(K676="Yes",IF(L676="Yes","Yes","No"),"No")</f>
        <v>Yes</v>
      </c>
      <c r="Q675" s="94" t="s">
        <v>2759</v>
      </c>
      <c r="R675" s="5" t="s">
        <v>1</v>
      </c>
      <c r="S675" s="1" t="s">
        <v>2</v>
      </c>
      <c r="T675" s="1" t="s">
        <v>7</v>
      </c>
      <c r="U675" s="5">
        <v>364</v>
      </c>
      <c r="V675" s="1">
        <v>83.79</v>
      </c>
      <c r="W675" s="1">
        <v>75.16</v>
      </c>
      <c r="X675" s="9">
        <f t="shared" si="805"/>
        <v>8.6300000000000097</v>
      </c>
      <c r="Y675" s="14">
        <v>344</v>
      </c>
      <c r="Z675" s="1">
        <v>86.63</v>
      </c>
      <c r="AA675" s="1">
        <v>75.069999999999993</v>
      </c>
      <c r="AB675" s="71">
        <f t="shared" si="768"/>
        <v>11.560000000000002</v>
      </c>
      <c r="AC675" s="53"/>
    </row>
    <row r="676" spans="1:29" ht="15" customHeight="1" x14ac:dyDescent="0.25">
      <c r="A676" s="53">
        <v>803013</v>
      </c>
      <c r="B676" s="89" t="s">
        <v>2534</v>
      </c>
      <c r="C676" s="53" t="s">
        <v>511</v>
      </c>
      <c r="D676" s="49" t="s">
        <v>2499</v>
      </c>
      <c r="E676" s="35" t="str">
        <f>VLOOKUP('2012 Accountability Database'!$A674,'2011 AYP'!A$2:B$1072,2)</f>
        <v xml:space="preserve"> A (Alert)</v>
      </c>
      <c r="F676" s="66"/>
      <c r="G676" s="63" t="s">
        <v>2485</v>
      </c>
      <c r="H676" s="60" t="str">
        <f t="shared" ref="H676:I676" si="847">IF(H674="Met","Yes",IF(H675="Met","Yes","No"))</f>
        <v>Yes</v>
      </c>
      <c r="I676" s="60" t="str">
        <f t="shared" si="847"/>
        <v>Yes</v>
      </c>
      <c r="J676" s="42"/>
      <c r="K676" s="60" t="str">
        <f t="shared" ref="K676:L676" si="848">IF(K674="Met","Yes",IF(K675="Met","Yes","No"))</f>
        <v>Yes</v>
      </c>
      <c r="L676" s="60" t="str">
        <f t="shared" si="848"/>
        <v>Yes</v>
      </c>
      <c r="M676" s="1" t="s">
        <v>4</v>
      </c>
      <c r="N676" s="14" t="s">
        <v>2503</v>
      </c>
      <c r="O676" s="5"/>
      <c r="P676" s="44" t="str">
        <f t="shared" ref="P676" si="849">IF(H680="Yes",IF(I680="Yes","Yes","No"),"No")</f>
        <v>Yes</v>
      </c>
      <c r="Q676" s="108" t="s">
        <v>2758</v>
      </c>
      <c r="R676" s="5" t="s">
        <v>1</v>
      </c>
      <c r="S676" s="1" t="s">
        <v>5</v>
      </c>
      <c r="T676" s="1" t="s">
        <v>3</v>
      </c>
      <c r="U676" s="5">
        <v>1258</v>
      </c>
      <c r="V676" s="1">
        <v>78.459999999999994</v>
      </c>
      <c r="W676" s="1">
        <v>78.459999999999994</v>
      </c>
      <c r="X676" s="3">
        <f t="shared" si="805"/>
        <v>0</v>
      </c>
      <c r="Y676" s="23">
        <v>1193</v>
      </c>
      <c r="Z676" s="24">
        <v>78.88</v>
      </c>
      <c r="AA676" s="25">
        <v>77.239999999999995</v>
      </c>
      <c r="AB676" s="79">
        <f t="shared" ref="AB676:AB739" si="850">Z676-AA676</f>
        <v>1.6400000000000006</v>
      </c>
      <c r="AC676" s="53"/>
    </row>
    <row r="677" spans="1:29" x14ac:dyDescent="0.25">
      <c r="A677" s="53">
        <v>803013</v>
      </c>
      <c r="B677" s="89" t="s">
        <v>2534</v>
      </c>
      <c r="C677" s="53" t="s">
        <v>511</v>
      </c>
      <c r="D677" s="49" t="s">
        <v>2507</v>
      </c>
      <c r="E677" s="47">
        <f>VLOOKUP('2012 Accountability Database'!A674,Dems1112!$A$2:$G$1082,3)</f>
        <v>0.4</v>
      </c>
      <c r="F677" s="66"/>
      <c r="G677" s="52"/>
      <c r="M677" s="5" t="s">
        <v>4</v>
      </c>
      <c r="N677" s="14" t="s">
        <v>2504</v>
      </c>
      <c r="O677" s="5"/>
      <c r="P677" s="44" t="str">
        <f t="shared" ref="P677" si="851">IF(K680="Yes",IF(L680="Yes","Yes","No"),"No")</f>
        <v>No</v>
      </c>
      <c r="Q677" s="108"/>
      <c r="R677" s="5" t="s">
        <v>1</v>
      </c>
      <c r="S677" s="5" t="s">
        <v>5</v>
      </c>
      <c r="T677" s="5" t="s">
        <v>7</v>
      </c>
      <c r="U677" s="5">
        <v>1023</v>
      </c>
      <c r="V677" s="5">
        <v>74.680000000000007</v>
      </c>
      <c r="W677" s="5">
        <v>75.16</v>
      </c>
      <c r="X677" s="8">
        <f t="shared" si="805"/>
        <v>-0.47999999999998977</v>
      </c>
      <c r="Y677" s="14">
        <v>961</v>
      </c>
      <c r="Z677" s="5">
        <v>76.17</v>
      </c>
      <c r="AA677" s="5">
        <v>75.069999999999993</v>
      </c>
      <c r="AB677" s="71">
        <f t="shared" si="850"/>
        <v>1.1000000000000085</v>
      </c>
      <c r="AC677" s="53"/>
    </row>
    <row r="678" spans="1:29" x14ac:dyDescent="0.25">
      <c r="A678" s="53">
        <v>803013</v>
      </c>
      <c r="B678" s="89" t="s">
        <v>2534</v>
      </c>
      <c r="C678" s="53" t="s">
        <v>511</v>
      </c>
      <c r="D678" s="50" t="s">
        <v>2508</v>
      </c>
      <c r="E678" s="47">
        <f>VLOOKUP('2012 Accountability Database'!A674,Dems1112!$A$2:$G$1082,4)</f>
        <v>0.8</v>
      </c>
      <c r="F678" s="65" t="s">
        <v>2486</v>
      </c>
      <c r="G678" s="62"/>
      <c r="H678" s="13" t="str">
        <f>IF(V678&gt;94,"Met",IF(X678="--","n/a",IF(X678&gt;=0,"Met","Did Not Meet")))</f>
        <v>Met</v>
      </c>
      <c r="I678" s="13" t="str">
        <f>IF(V679&gt;94,"Met",IF(X679="--","n/a",IF(X679&gt;=0,"Met","Did Not Meet")))</f>
        <v>Met</v>
      </c>
      <c r="J678" s="13"/>
      <c r="K678" s="13" t="str">
        <f>IF(Z678&gt;94,"Met",IF(AB678="--","n/a",IF(AB678&gt;=0,"Met","Did Not Meet")))</f>
        <v>Did Not Meet</v>
      </c>
      <c r="L678" s="13" t="str">
        <f>IF(Z679&gt;94,"Met",IF(AB679="--","n/a",IF(AB679&gt;=0,"Met","Did Not Meet")))</f>
        <v>Did Not Meet</v>
      </c>
      <c r="M678" s="1" t="s">
        <v>4</v>
      </c>
      <c r="N678" s="68" t="s">
        <v>2497</v>
      </c>
      <c r="O678" s="35"/>
      <c r="P678" s="44"/>
      <c r="Q678" s="108"/>
      <c r="R678" s="5" t="s">
        <v>6</v>
      </c>
      <c r="S678" s="1" t="s">
        <v>2</v>
      </c>
      <c r="T678" s="1" t="s">
        <v>3</v>
      </c>
      <c r="U678" s="5">
        <v>463</v>
      </c>
      <c r="V678" s="1">
        <v>83.8</v>
      </c>
      <c r="W678" s="1">
        <v>82.26</v>
      </c>
      <c r="X678" s="9">
        <f t="shared" si="805"/>
        <v>1.539999999999992</v>
      </c>
      <c r="Y678" s="14">
        <v>423</v>
      </c>
      <c r="Z678" s="1">
        <v>70.45</v>
      </c>
      <c r="AA678" s="1">
        <v>76.349999999999994</v>
      </c>
      <c r="AB678" s="72">
        <f t="shared" si="850"/>
        <v>-5.8999999999999915</v>
      </c>
      <c r="AC678" s="53"/>
    </row>
    <row r="679" spans="1:29" x14ac:dyDescent="0.25">
      <c r="A679" s="53">
        <v>803013</v>
      </c>
      <c r="B679" s="89" t="s">
        <v>2534</v>
      </c>
      <c r="C679" s="53" t="s">
        <v>511</v>
      </c>
      <c r="D679" s="50" t="s">
        <v>974</v>
      </c>
      <c r="E679" s="47" t="str">
        <f>VLOOKUP('2012 Accountability Database'!A674,Dems1112!$A$2:$G$1082,5)</f>
        <v>4-8</v>
      </c>
      <c r="F679" s="65" t="s">
        <v>2487</v>
      </c>
      <c r="G679" s="62"/>
      <c r="H679" s="13" t="str">
        <f>IF(V680&gt;94,"Met",IF(X680="--","n/a",IF(X680&gt;=0,"Met","Did Not Meet")))</f>
        <v>Met</v>
      </c>
      <c r="I679" s="13" t="str">
        <f>IF(V681&gt;94,"Met",IF(X681="--","n/a",IF(X681&gt;=0,"Met","Did Not Meet")))</f>
        <v>Met</v>
      </c>
      <c r="J679" s="13"/>
      <c r="K679" s="13" t="str">
        <f>IF(Z680&gt;94,"Met",IF(AB680="--","n/a",IF(AB680&gt;=0,"Met","Did Not Meet")))</f>
        <v>Did Not Meet</v>
      </c>
      <c r="L679" s="13" t="str">
        <f>IF(Z681&gt;94,"Met",IF(AB681="--","n/a",IF(AB681&gt;=0,"Met","Did Not Meet")))</f>
        <v>Did Not Meet</v>
      </c>
      <c r="M679" s="5" t="s">
        <v>4</v>
      </c>
      <c r="N679" s="14"/>
      <c r="O679" s="35" t="s">
        <v>2506</v>
      </c>
      <c r="P679" s="83" t="str">
        <f t="shared" ref="P679" si="852">IF(P674="No"," ", IF(P676="No"," ",IF(P675="No", " ",IF(P677="No"," ","X"))))</f>
        <v xml:space="preserve"> </v>
      </c>
      <c r="Q679" s="108"/>
      <c r="R679" s="5" t="s">
        <v>6</v>
      </c>
      <c r="S679" s="5" t="s">
        <v>2</v>
      </c>
      <c r="T679" s="5" t="s">
        <v>7</v>
      </c>
      <c r="U679" s="5">
        <v>381</v>
      </c>
      <c r="V679" s="5">
        <v>82.41</v>
      </c>
      <c r="W679" s="5">
        <v>79.25</v>
      </c>
      <c r="X679" s="11">
        <f t="shared" si="805"/>
        <v>3.1599999999999966</v>
      </c>
      <c r="Y679" s="14">
        <v>347</v>
      </c>
      <c r="Z679" s="5">
        <v>68.88</v>
      </c>
      <c r="AA679" s="5">
        <v>74.25</v>
      </c>
      <c r="AB679" s="72">
        <f t="shared" si="850"/>
        <v>-5.3700000000000045</v>
      </c>
      <c r="AC679" s="53"/>
    </row>
    <row r="680" spans="1:29" ht="15.75" x14ac:dyDescent="0.25">
      <c r="A680" s="53">
        <v>803013</v>
      </c>
      <c r="B680" s="89" t="s">
        <v>2534</v>
      </c>
      <c r="C680" s="53" t="s">
        <v>511</v>
      </c>
      <c r="D680" s="50" t="s">
        <v>975</v>
      </c>
      <c r="E680" s="48" t="str">
        <f>VLOOKUP('2012 Accountability Database'!A674,Dems1112!$A$2:$G$1082,6)</f>
        <v>1 (Northwest AR)</v>
      </c>
      <c r="F680" s="66"/>
      <c r="G680" s="63" t="s">
        <v>2488</v>
      </c>
      <c r="H680" s="61" t="str">
        <f t="shared" ref="H680:I680" si="853">IF(H678="Met","Yes",IF(H679="Met","Yes","No"))</f>
        <v>Yes</v>
      </c>
      <c r="I680" s="61" t="str">
        <f t="shared" si="853"/>
        <v>Yes</v>
      </c>
      <c r="J680" s="55"/>
      <c r="K680" s="61" t="str">
        <f t="shared" ref="K680:L680" si="854">IF(K678="Met","Yes",IF(K679="Met","Yes","No"))</f>
        <v>No</v>
      </c>
      <c r="L680" s="61" t="str">
        <f t="shared" si="854"/>
        <v>No</v>
      </c>
      <c r="M680" s="1" t="s">
        <v>4</v>
      </c>
      <c r="N680" s="14"/>
      <c r="O680" s="35" t="s">
        <v>2505</v>
      </c>
      <c r="P680" s="83" t="str">
        <f t="shared" ref="P680" si="855">IF(P679="X"," ",IF(P681="X"," ","X"))</f>
        <v>X</v>
      </c>
      <c r="Q680" s="94" t="s">
        <v>2759</v>
      </c>
      <c r="R680" s="5" t="s">
        <v>6</v>
      </c>
      <c r="S680" s="1" t="s">
        <v>5</v>
      </c>
      <c r="T680" s="1" t="s">
        <v>3</v>
      </c>
      <c r="U680" s="5">
        <v>1324</v>
      </c>
      <c r="V680" s="1">
        <v>82.33</v>
      </c>
      <c r="W680" s="1">
        <v>82.26</v>
      </c>
      <c r="X680" s="9">
        <f t="shared" si="805"/>
        <v>6.9999999999993179E-2</v>
      </c>
      <c r="Y680" s="14">
        <v>1199</v>
      </c>
      <c r="Z680" s="1">
        <v>73.31</v>
      </c>
      <c r="AA680" s="1">
        <v>76.349999999999994</v>
      </c>
      <c r="AB680" s="72">
        <f t="shared" si="850"/>
        <v>-3.039999999999992</v>
      </c>
      <c r="AC680" s="53"/>
    </row>
    <row r="681" spans="1:29" x14ac:dyDescent="0.25">
      <c r="A681" s="54">
        <v>803013</v>
      </c>
      <c r="B681" s="90" t="s">
        <v>2534</v>
      </c>
      <c r="C681" s="54" t="s">
        <v>511</v>
      </c>
      <c r="D681" s="4"/>
      <c r="E681" s="4"/>
      <c r="F681" s="67"/>
      <c r="G681" s="64"/>
      <c r="H681" s="43"/>
      <c r="I681" s="43"/>
      <c r="J681" s="43"/>
      <c r="K681" s="43"/>
      <c r="L681" s="43"/>
      <c r="M681" s="4" t="s">
        <v>4</v>
      </c>
      <c r="N681" s="15"/>
      <c r="O681" s="38" t="s">
        <v>2482</v>
      </c>
      <c r="P681" s="84" t="str">
        <f>IF(E675="Achieving School"," ","X")</f>
        <v xml:space="preserve"> </v>
      </c>
      <c r="Q681" s="91"/>
      <c r="R681" s="4" t="s">
        <v>6</v>
      </c>
      <c r="S681" s="4" t="s">
        <v>5</v>
      </c>
      <c r="T681" s="4" t="s">
        <v>7</v>
      </c>
      <c r="U681" s="4">
        <v>1073</v>
      </c>
      <c r="V681" s="4">
        <v>79.78</v>
      </c>
      <c r="W681" s="4">
        <v>79.25</v>
      </c>
      <c r="X681" s="10">
        <f t="shared" si="805"/>
        <v>0.53000000000000114</v>
      </c>
      <c r="Y681" s="15">
        <v>967</v>
      </c>
      <c r="Z681" s="4">
        <v>71.040000000000006</v>
      </c>
      <c r="AA681" s="4">
        <v>74.25</v>
      </c>
      <c r="AB681" s="73">
        <f t="shared" si="850"/>
        <v>-3.2099999999999937</v>
      </c>
      <c r="AC681" s="54"/>
    </row>
    <row r="682" spans="1:29" x14ac:dyDescent="0.25">
      <c r="A682" s="1">
        <v>901001</v>
      </c>
      <c r="B682" s="87" t="s">
        <v>2535</v>
      </c>
      <c r="C682" s="55" t="s">
        <v>416</v>
      </c>
      <c r="E682" s="42"/>
      <c r="F682" s="65" t="s">
        <v>2483</v>
      </c>
      <c r="G682" s="62"/>
      <c r="H682" s="37" t="str">
        <f>IF(V682&gt;94,"Met",IF(X682="--","n/a",IF(X682&gt;=0,"Met","Did Not Meet")))</f>
        <v>Did Not Meet</v>
      </c>
      <c r="I682" s="37" t="str">
        <f>IF(V683&gt;94,"Met",IF(X683="--","n/a",IF(X683&gt;=0,"Met","Did Not Meet")))</f>
        <v>Did Not Meet</v>
      </c>
      <c r="K682" s="13" t="str">
        <f>IF(Z682&gt;94,"Met",IF(AB682="--","n/a",IF(AB682&gt;=0,"Met","Did Not Meet")))</f>
        <v>Met</v>
      </c>
      <c r="L682" s="13" t="str">
        <f>IF(Z683&gt;94,"Met",IF(AB683="--","n/a",IF(AB683&gt;=0,"Met","Did Not Meet")))</f>
        <v>Met</v>
      </c>
      <c r="M682" s="1" t="s">
        <v>18</v>
      </c>
      <c r="N682" s="14" t="s">
        <v>2502</v>
      </c>
      <c r="O682" s="5"/>
      <c r="P682" s="44" t="str">
        <f t="shared" ref="P682" si="856">IF(H684="Yes",IF(I684="Yes","Yes","No"),"No")</f>
        <v>No</v>
      </c>
      <c r="Q682" s="93"/>
      <c r="R682" s="5" t="s">
        <v>1</v>
      </c>
      <c r="S682" s="1" t="s">
        <v>2</v>
      </c>
      <c r="T682" s="1" t="s">
        <v>3</v>
      </c>
      <c r="U682" s="5">
        <v>107</v>
      </c>
      <c r="V682" s="1">
        <v>60.75</v>
      </c>
      <c r="W682" s="1">
        <v>60.94</v>
      </c>
      <c r="X682" s="6">
        <f t="shared" si="805"/>
        <v>-0.18999999999999773</v>
      </c>
      <c r="Y682" s="14">
        <v>70</v>
      </c>
      <c r="Z682" s="1">
        <v>84.29</v>
      </c>
      <c r="AA682" s="1">
        <v>65.63</v>
      </c>
      <c r="AB682" s="71">
        <f t="shared" si="850"/>
        <v>18.660000000000011</v>
      </c>
      <c r="AC682" s="36" t="s">
        <v>19</v>
      </c>
    </row>
    <row r="683" spans="1:29" ht="15.75" x14ac:dyDescent="0.25">
      <c r="A683" s="53">
        <v>901001</v>
      </c>
      <c r="B683" s="89" t="s">
        <v>2535</v>
      </c>
      <c r="C683" s="53" t="s">
        <v>416</v>
      </c>
      <c r="D683" s="49" t="s">
        <v>2498</v>
      </c>
      <c r="E683" s="34" t="str">
        <f>M682</f>
        <v>Needs Improvement Focus School</v>
      </c>
      <c r="F683" s="65" t="s">
        <v>2484</v>
      </c>
      <c r="G683" s="62"/>
      <c r="H683" s="13" t="str">
        <f>IF(V684&gt;94,"Met",IF(X684="--","n/a",IF(X684&gt;=0,"Met","Did Not Meet")))</f>
        <v>Did Not Meet</v>
      </c>
      <c r="I683" s="13" t="str">
        <f>IF(V685&gt;94,"Met",IF(X685="--","n/a",IF(X685&gt;=0,"Met","Did Not Meet")))</f>
        <v>Did Not Meet</v>
      </c>
      <c r="K683" s="13" t="str">
        <f>IF(Z684&gt;94,"Met",IF(AB684="--","n/a",IF(AB684&gt;=0,"Met","Did Not Meet")))</f>
        <v>Met</v>
      </c>
      <c r="L683" s="13" t="str">
        <f>IF(Z685&gt;94,"Met",IF(AB685="--","n/a",IF(AB685&gt;=0,"Met","Did Not Meet")))</f>
        <v>Met</v>
      </c>
      <c r="M683" s="5" t="s">
        <v>18</v>
      </c>
      <c r="N683" s="14" t="s">
        <v>2501</v>
      </c>
      <c r="O683" s="5"/>
      <c r="P683" s="44" t="str">
        <f t="shared" ref="P683" si="857">IF(K684="Yes",IF(L684="Yes","Yes","No"),"No")</f>
        <v>Yes</v>
      </c>
      <c r="Q683" s="94" t="s">
        <v>2759</v>
      </c>
      <c r="R683" s="5" t="s">
        <v>1</v>
      </c>
      <c r="S683" s="5" t="s">
        <v>2</v>
      </c>
      <c r="T683" s="5" t="s">
        <v>7</v>
      </c>
      <c r="U683" s="5">
        <v>107</v>
      </c>
      <c r="V683" s="5">
        <v>60.75</v>
      </c>
      <c r="W683" s="5">
        <v>60.94</v>
      </c>
      <c r="X683" s="8">
        <f t="shared" si="805"/>
        <v>-0.18999999999999773</v>
      </c>
      <c r="Y683" s="14">
        <v>70</v>
      </c>
      <c r="Z683" s="5">
        <v>84.29</v>
      </c>
      <c r="AA683" s="5">
        <v>65.63</v>
      </c>
      <c r="AB683" s="71">
        <f t="shared" si="850"/>
        <v>18.660000000000011</v>
      </c>
      <c r="AC683" s="53" t="s">
        <v>19</v>
      </c>
    </row>
    <row r="684" spans="1:29" ht="15" customHeight="1" x14ac:dyDescent="0.25">
      <c r="A684" s="53">
        <v>901001</v>
      </c>
      <c r="B684" s="89" t="s">
        <v>2535</v>
      </c>
      <c r="C684" s="53" t="s">
        <v>416</v>
      </c>
      <c r="D684" s="49" t="s">
        <v>2499</v>
      </c>
      <c r="E684" s="35" t="str">
        <f>VLOOKUP('2012 Accountability Database'!$A682,'2011 AYP'!A$2:B$1072,2)</f>
        <v>SI_1 (School Improvement Year 1)</v>
      </c>
      <c r="F684" s="66"/>
      <c r="G684" s="63" t="s">
        <v>2485</v>
      </c>
      <c r="H684" s="60" t="str">
        <f t="shared" ref="H684:I684" si="858">IF(H682="Met","Yes",IF(H683="Met","Yes","No"))</f>
        <v>No</v>
      </c>
      <c r="I684" s="60" t="str">
        <f t="shared" si="858"/>
        <v>No</v>
      </c>
      <c r="J684" s="42"/>
      <c r="K684" s="60" t="str">
        <f t="shared" ref="K684:L684" si="859">IF(K682="Met","Yes",IF(K683="Met","Yes","No"))</f>
        <v>Yes</v>
      </c>
      <c r="L684" s="60" t="str">
        <f t="shared" si="859"/>
        <v>Yes</v>
      </c>
      <c r="M684" s="1" t="s">
        <v>18</v>
      </c>
      <c r="N684" s="14" t="s">
        <v>2503</v>
      </c>
      <c r="O684" s="5"/>
      <c r="P684" s="44" t="str">
        <f t="shared" ref="P684" si="860">IF(H688="Yes",IF(I688="Yes","Yes","No"),"No")</f>
        <v>Yes</v>
      </c>
      <c r="Q684" s="108" t="s">
        <v>2758</v>
      </c>
      <c r="R684" s="5" t="s">
        <v>1</v>
      </c>
      <c r="S684" s="1" t="s">
        <v>5</v>
      </c>
      <c r="T684" s="1" t="s">
        <v>3</v>
      </c>
      <c r="U684" s="5">
        <v>353</v>
      </c>
      <c r="V684" s="1">
        <v>58.07</v>
      </c>
      <c r="W684" s="1">
        <v>60.94</v>
      </c>
      <c r="X684" s="6">
        <f t="shared" si="805"/>
        <v>-2.8699999999999974</v>
      </c>
      <c r="Y684" s="14">
        <v>255</v>
      </c>
      <c r="Z684" s="1">
        <v>74.12</v>
      </c>
      <c r="AA684" s="1">
        <v>65.63</v>
      </c>
      <c r="AB684" s="71">
        <f t="shared" si="850"/>
        <v>8.4900000000000091</v>
      </c>
      <c r="AC684" s="53" t="s">
        <v>19</v>
      </c>
    </row>
    <row r="685" spans="1:29" x14ac:dyDescent="0.25">
      <c r="A685" s="53">
        <v>901001</v>
      </c>
      <c r="B685" s="89" t="s">
        <v>2535</v>
      </c>
      <c r="C685" s="53" t="s">
        <v>416</v>
      </c>
      <c r="D685" s="49" t="s">
        <v>2507</v>
      </c>
      <c r="E685" s="47">
        <f>VLOOKUP('2012 Accountability Database'!A682,Dems1112!$A$2:$G$1082,3)</f>
        <v>0.95</v>
      </c>
      <c r="F685" s="66"/>
      <c r="G685" s="52"/>
      <c r="M685" s="1" t="s">
        <v>18</v>
      </c>
      <c r="N685" s="14" t="s">
        <v>2504</v>
      </c>
      <c r="O685" s="5"/>
      <c r="P685" s="44" t="str">
        <f t="shared" ref="P685" si="861">IF(K688="Yes",IF(L688="Yes","Yes","No"),"No")</f>
        <v>Yes</v>
      </c>
      <c r="Q685" s="108"/>
      <c r="R685" s="5" t="s">
        <v>1</v>
      </c>
      <c r="S685" s="1" t="s">
        <v>5</v>
      </c>
      <c r="T685" s="1" t="s">
        <v>7</v>
      </c>
      <c r="U685" s="5">
        <v>353</v>
      </c>
      <c r="V685" s="1">
        <v>58.07</v>
      </c>
      <c r="W685" s="1">
        <v>60.94</v>
      </c>
      <c r="X685" s="6">
        <f t="shared" si="805"/>
        <v>-2.8699999999999974</v>
      </c>
      <c r="Y685" s="14">
        <v>255</v>
      </c>
      <c r="Z685" s="1">
        <v>74.12</v>
      </c>
      <c r="AA685" s="1">
        <v>65.63</v>
      </c>
      <c r="AB685" s="71">
        <f t="shared" si="850"/>
        <v>8.4900000000000091</v>
      </c>
      <c r="AC685" s="53" t="s">
        <v>19</v>
      </c>
    </row>
    <row r="686" spans="1:29" x14ac:dyDescent="0.25">
      <c r="A686" s="53">
        <v>901001</v>
      </c>
      <c r="B686" s="89" t="s">
        <v>2535</v>
      </c>
      <c r="C686" s="53" t="s">
        <v>416</v>
      </c>
      <c r="D686" s="50" t="s">
        <v>2508</v>
      </c>
      <c r="E686" s="47">
        <f>VLOOKUP('2012 Accountability Database'!A682,Dems1112!$A$2:$G$1082,4)</f>
        <v>0.95</v>
      </c>
      <c r="F686" s="65" t="s">
        <v>2486</v>
      </c>
      <c r="G686" s="62"/>
      <c r="H686" s="13" t="str">
        <f>IF(V686&gt;94,"Met",IF(X686="--","n/a",IF(X686&gt;=0,"Met","Did Not Meet")))</f>
        <v>Met</v>
      </c>
      <c r="I686" s="13" t="str">
        <f>IF(V687&gt;94,"Met",IF(X687="--","n/a",IF(X687&gt;=0,"Met","Did Not Meet")))</f>
        <v>Met</v>
      </c>
      <c r="J686" s="13"/>
      <c r="K686" s="13" t="str">
        <f>IF(Z686&gt;94,"Met",IF(AB686="--","n/a",IF(AB686&gt;=0,"Met","Did Not Meet")))</f>
        <v>Met</v>
      </c>
      <c r="L686" s="13" t="str">
        <f>IF(Z687&gt;94,"Met",IF(AB687="--","n/a",IF(AB687&gt;=0,"Met","Did Not Meet")))</f>
        <v>Met</v>
      </c>
      <c r="M686" s="5" t="s">
        <v>18</v>
      </c>
      <c r="N686" s="68" t="s">
        <v>2497</v>
      </c>
      <c r="O686" s="35"/>
      <c r="P686" s="44"/>
      <c r="Q686" s="108"/>
      <c r="R686" s="5" t="s">
        <v>6</v>
      </c>
      <c r="S686" s="5" t="s">
        <v>2</v>
      </c>
      <c r="T686" s="5" t="s">
        <v>3</v>
      </c>
      <c r="U686" s="5">
        <v>107</v>
      </c>
      <c r="V686" s="5">
        <v>59.81</v>
      </c>
      <c r="W686" s="5">
        <v>56.95</v>
      </c>
      <c r="X686" s="11">
        <f t="shared" si="805"/>
        <v>2.8599999999999994</v>
      </c>
      <c r="Y686" s="14">
        <v>70</v>
      </c>
      <c r="Z686" s="5">
        <v>61.43</v>
      </c>
      <c r="AA686" s="5">
        <v>52.09</v>
      </c>
      <c r="AB686" s="71">
        <f t="shared" si="850"/>
        <v>9.3399999999999963</v>
      </c>
      <c r="AC686" s="53" t="s">
        <v>19</v>
      </c>
    </row>
    <row r="687" spans="1:29" x14ac:dyDescent="0.25">
      <c r="A687" s="53">
        <v>901001</v>
      </c>
      <c r="B687" s="89" t="s">
        <v>2535</v>
      </c>
      <c r="C687" s="53" t="s">
        <v>416</v>
      </c>
      <c r="D687" s="50" t="s">
        <v>974</v>
      </c>
      <c r="E687" s="47" t="str">
        <f>VLOOKUP('2012 Accountability Database'!A682,Dems1112!$A$2:$G$1082,5)</f>
        <v>K-6</v>
      </c>
      <c r="F687" s="65" t="s">
        <v>2487</v>
      </c>
      <c r="G687" s="62"/>
      <c r="H687" s="13" t="str">
        <f>IF(V688&gt;94,"Met",IF(X688="--","n/a",IF(X688&gt;=0,"Met","Did Not Meet")))</f>
        <v>Did Not Meet</v>
      </c>
      <c r="I687" s="13" t="str">
        <f>IF(V689&gt;94,"Met",IF(X689="--","n/a",IF(X689&gt;=0,"Met","Did Not Meet")))</f>
        <v>Did Not Meet</v>
      </c>
      <c r="J687" s="13"/>
      <c r="K687" s="13" t="str">
        <f>IF(Z688&gt;94,"Met",IF(AB688="--","n/a",IF(AB688&gt;=0,"Met","Did Not Meet")))</f>
        <v>Met</v>
      </c>
      <c r="L687" s="13" t="str">
        <f>IF(Z689&gt;94,"Met",IF(AB689="--","n/a",IF(AB689&gt;=0,"Met","Did Not Meet")))</f>
        <v>Met</v>
      </c>
      <c r="M687" s="1" t="s">
        <v>18</v>
      </c>
      <c r="N687" s="14"/>
      <c r="O687" s="35" t="s">
        <v>2506</v>
      </c>
      <c r="P687" s="83" t="str">
        <f t="shared" ref="P687" si="862">IF(P682="No"," ", IF(P684="No"," ",IF(P683="No", " ",IF(P685="No"," ","X"))))</f>
        <v xml:space="preserve"> </v>
      </c>
      <c r="Q687" s="108"/>
      <c r="R687" s="5" t="s">
        <v>6</v>
      </c>
      <c r="S687" s="1" t="s">
        <v>2</v>
      </c>
      <c r="T687" s="1" t="s">
        <v>7</v>
      </c>
      <c r="U687" s="5">
        <v>107</v>
      </c>
      <c r="V687" s="1">
        <v>59.81</v>
      </c>
      <c r="W687" s="1">
        <v>56.95</v>
      </c>
      <c r="X687" s="9">
        <f t="shared" si="805"/>
        <v>2.8599999999999994</v>
      </c>
      <c r="Y687" s="14">
        <v>70</v>
      </c>
      <c r="Z687" s="1">
        <v>61.43</v>
      </c>
      <c r="AA687" s="1">
        <v>52.09</v>
      </c>
      <c r="AB687" s="71">
        <f t="shared" si="850"/>
        <v>9.3399999999999963</v>
      </c>
      <c r="AC687" s="53" t="s">
        <v>19</v>
      </c>
    </row>
    <row r="688" spans="1:29" ht="15.75" x14ac:dyDescent="0.25">
      <c r="A688" s="53">
        <v>901001</v>
      </c>
      <c r="B688" s="89" t="s">
        <v>2535</v>
      </c>
      <c r="C688" s="53" t="s">
        <v>416</v>
      </c>
      <c r="D688" s="50" t="s">
        <v>975</v>
      </c>
      <c r="E688" s="48" t="str">
        <f>VLOOKUP('2012 Accountability Database'!A682,Dems1112!$A$2:$G$1082,6)</f>
        <v>5 (Southeast AR)</v>
      </c>
      <c r="F688" s="66"/>
      <c r="G688" s="63" t="s">
        <v>2488</v>
      </c>
      <c r="H688" s="61" t="str">
        <f t="shared" ref="H688:I688" si="863">IF(H686="Met","Yes",IF(H687="Met","Yes","No"))</f>
        <v>Yes</v>
      </c>
      <c r="I688" s="61" t="str">
        <f t="shared" si="863"/>
        <v>Yes</v>
      </c>
      <c r="J688" s="55"/>
      <c r="K688" s="61" t="str">
        <f t="shared" ref="K688:L688" si="864">IF(K686="Met","Yes",IF(K687="Met","Yes","No"))</f>
        <v>Yes</v>
      </c>
      <c r="L688" s="61" t="str">
        <f t="shared" si="864"/>
        <v>Yes</v>
      </c>
      <c r="M688" s="5" t="s">
        <v>18</v>
      </c>
      <c r="N688" s="14"/>
      <c r="O688" s="35" t="s">
        <v>2505</v>
      </c>
      <c r="P688" s="83" t="str">
        <f t="shared" ref="P688" si="865">IF(P687="X"," ",IF(P689="X"," ","X"))</f>
        <v xml:space="preserve"> </v>
      </c>
      <c r="Q688" s="94" t="s">
        <v>2759</v>
      </c>
      <c r="R688" s="5" t="s">
        <v>6</v>
      </c>
      <c r="S688" s="5" t="s">
        <v>5</v>
      </c>
      <c r="T688" s="5" t="s">
        <v>3</v>
      </c>
      <c r="U688" s="5">
        <v>353</v>
      </c>
      <c r="V688" s="5">
        <v>54.39</v>
      </c>
      <c r="W688" s="5">
        <v>56.95</v>
      </c>
      <c r="X688" s="8">
        <f t="shared" si="805"/>
        <v>-2.5600000000000023</v>
      </c>
      <c r="Y688" s="14">
        <v>255</v>
      </c>
      <c r="Z688" s="5">
        <v>54.9</v>
      </c>
      <c r="AA688" s="5">
        <v>52.09</v>
      </c>
      <c r="AB688" s="71">
        <f t="shared" si="850"/>
        <v>2.8099999999999952</v>
      </c>
      <c r="AC688" s="53" t="s">
        <v>19</v>
      </c>
    </row>
    <row r="689" spans="1:29" x14ac:dyDescent="0.25">
      <c r="A689" s="54">
        <v>901001</v>
      </c>
      <c r="B689" s="90" t="s">
        <v>2535</v>
      </c>
      <c r="C689" s="54" t="s">
        <v>416</v>
      </c>
      <c r="D689" s="4"/>
      <c r="E689" s="4"/>
      <c r="F689" s="67"/>
      <c r="G689" s="64"/>
      <c r="H689" s="43"/>
      <c r="I689" s="43"/>
      <c r="J689" s="43"/>
      <c r="K689" s="43"/>
      <c r="L689" s="43"/>
      <c r="M689" s="4" t="s">
        <v>18</v>
      </c>
      <c r="N689" s="15"/>
      <c r="O689" s="38" t="s">
        <v>2482</v>
      </c>
      <c r="P689" s="84" t="str">
        <f>IF(E683="Achieving School"," ","X")</f>
        <v>X</v>
      </c>
      <c r="Q689" s="91"/>
      <c r="R689" s="4" t="s">
        <v>6</v>
      </c>
      <c r="S689" s="4" t="s">
        <v>5</v>
      </c>
      <c r="T689" s="4" t="s">
        <v>7</v>
      </c>
      <c r="U689" s="4">
        <v>353</v>
      </c>
      <c r="V689" s="4">
        <v>54.39</v>
      </c>
      <c r="W689" s="4">
        <v>56.95</v>
      </c>
      <c r="X689" s="7">
        <f t="shared" si="805"/>
        <v>-2.5600000000000023</v>
      </c>
      <c r="Y689" s="15">
        <v>255</v>
      </c>
      <c r="Z689" s="4">
        <v>54.9</v>
      </c>
      <c r="AA689" s="4">
        <v>52.09</v>
      </c>
      <c r="AB689" s="74">
        <f t="shared" si="850"/>
        <v>2.8099999999999952</v>
      </c>
      <c r="AC689" s="54" t="s">
        <v>19</v>
      </c>
    </row>
    <row r="690" spans="1:29" x14ac:dyDescent="0.25">
      <c r="A690" s="1">
        <v>903015</v>
      </c>
      <c r="B690" s="87" t="s">
        <v>2717</v>
      </c>
      <c r="C690" s="55" t="s">
        <v>598</v>
      </c>
      <c r="E690" s="42"/>
      <c r="F690" s="65" t="s">
        <v>2483</v>
      </c>
      <c r="G690" s="62"/>
      <c r="H690" s="37" t="str">
        <f>IF(V690&gt;94,"Met",IF(X690="--","n/a",IF(X690&gt;=0,"Met","Did Not Meet")))</f>
        <v>Met</v>
      </c>
      <c r="I690" s="37" t="str">
        <f>IF(V691&gt;94,"Met",IF(X691="--","n/a",IF(X691&gt;=0,"Met","Did Not Meet")))</f>
        <v>Met</v>
      </c>
      <c r="K690" s="13" t="str">
        <f>IF(Z690&gt;94,"Met",IF(AB690="--","n/a",IF(AB690&gt;=0,"Met","Did Not Meet")))</f>
        <v>Met</v>
      </c>
      <c r="L690" s="13" t="str">
        <f>IF(Z691&gt;94,"Met",IF(AB691="--","n/a",IF(AB691&gt;=0,"Met","Did Not Meet")))</f>
        <v>Met</v>
      </c>
      <c r="M690" s="1" t="s">
        <v>18</v>
      </c>
      <c r="N690" s="14" t="s">
        <v>2502</v>
      </c>
      <c r="O690" s="5"/>
      <c r="P690" s="44" t="str">
        <f t="shared" ref="P690" si="866">IF(H692="Yes",IF(I692="Yes","Yes","No"),"No")</f>
        <v>Yes</v>
      </c>
      <c r="Q690" s="93"/>
      <c r="R690" s="5" t="s">
        <v>1</v>
      </c>
      <c r="S690" s="1" t="s">
        <v>2</v>
      </c>
      <c r="T690" s="1" t="s">
        <v>3</v>
      </c>
      <c r="U690" s="5">
        <v>201</v>
      </c>
      <c r="V690" s="1">
        <v>79.599999999999994</v>
      </c>
      <c r="W690" s="1">
        <v>64.3</v>
      </c>
      <c r="X690" s="9">
        <f t="shared" si="805"/>
        <v>15.299999999999997</v>
      </c>
      <c r="Y690" s="14">
        <v>134</v>
      </c>
      <c r="Z690" s="1">
        <v>76.12</v>
      </c>
      <c r="AA690" s="1">
        <v>62.86</v>
      </c>
      <c r="AB690" s="71">
        <f t="shared" si="850"/>
        <v>13.260000000000005</v>
      </c>
      <c r="AC690" s="36"/>
    </row>
    <row r="691" spans="1:29" ht="15.75" x14ac:dyDescent="0.25">
      <c r="A691" s="53">
        <v>903015</v>
      </c>
      <c r="B691" s="89" t="s">
        <v>2717</v>
      </c>
      <c r="C691" s="53" t="s">
        <v>598</v>
      </c>
      <c r="D691" s="49" t="s">
        <v>2498</v>
      </c>
      <c r="E691" s="34" t="str">
        <f>M690</f>
        <v>Needs Improvement Focus School</v>
      </c>
      <c r="F691" s="65" t="s">
        <v>2484</v>
      </c>
      <c r="G691" s="62"/>
      <c r="H691" s="13" t="str">
        <f>IF(V692&gt;94,"Met",IF(X692="--","n/a",IF(X692&gt;=0,"Met","Did Not Meet")))</f>
        <v>Met</v>
      </c>
      <c r="I691" s="13" t="str">
        <f>IF(V693&gt;94,"Met",IF(X693="--","n/a",IF(X693&gt;=0,"Met","Did Not Meet")))</f>
        <v>Met</v>
      </c>
      <c r="K691" s="13" t="str">
        <f>IF(Z692&gt;94,"Met",IF(AB692="--","n/a",IF(AB692&gt;=0,"Met","Did Not Meet")))</f>
        <v>Met</v>
      </c>
      <c r="L691" s="13" t="str">
        <f>IF(Z693&gt;94,"Met",IF(AB693="--","n/a",IF(AB693&gt;=0,"Met","Did Not Meet")))</f>
        <v>Met</v>
      </c>
      <c r="M691" s="1" t="s">
        <v>18</v>
      </c>
      <c r="N691" s="14" t="s">
        <v>2501</v>
      </c>
      <c r="O691" s="5"/>
      <c r="P691" s="44" t="str">
        <f t="shared" ref="P691" si="867">IF(K692="Yes",IF(L692="Yes","Yes","No"),"No")</f>
        <v>Yes</v>
      </c>
      <c r="Q691" s="94" t="s">
        <v>2759</v>
      </c>
      <c r="R691" s="5" t="s">
        <v>1</v>
      </c>
      <c r="S691" s="1" t="s">
        <v>2</v>
      </c>
      <c r="T691" s="1" t="s">
        <v>7</v>
      </c>
      <c r="U691" s="5">
        <v>201</v>
      </c>
      <c r="V691" s="1">
        <v>79.599999999999994</v>
      </c>
      <c r="W691" s="1">
        <v>64.3</v>
      </c>
      <c r="X691" s="9">
        <f t="shared" si="805"/>
        <v>15.299999999999997</v>
      </c>
      <c r="Y691" s="14">
        <v>134</v>
      </c>
      <c r="Z691" s="1">
        <v>76.12</v>
      </c>
      <c r="AA691" s="1">
        <v>62.86</v>
      </c>
      <c r="AB691" s="71">
        <f t="shared" si="850"/>
        <v>13.260000000000005</v>
      </c>
      <c r="AC691" s="53"/>
    </row>
    <row r="692" spans="1:29" ht="15" customHeight="1" x14ac:dyDescent="0.25">
      <c r="A692" s="53">
        <v>903015</v>
      </c>
      <c r="B692" s="89" t="s">
        <v>2717</v>
      </c>
      <c r="C692" s="53" t="s">
        <v>598</v>
      </c>
      <c r="D692" s="49" t="s">
        <v>2499</v>
      </c>
      <c r="E692" s="35" t="str">
        <f>VLOOKUP('2012 Accountability Database'!$A690,'2011 AYP'!A$2:B$1072,2)</f>
        <v>SI_4 (School Improvement Year 4)</v>
      </c>
      <c r="F692" s="66"/>
      <c r="G692" s="63" t="s">
        <v>2485</v>
      </c>
      <c r="H692" s="60" t="str">
        <f t="shared" ref="H692:I692" si="868">IF(H690="Met","Yes",IF(H691="Met","Yes","No"))</f>
        <v>Yes</v>
      </c>
      <c r="I692" s="60" t="str">
        <f t="shared" si="868"/>
        <v>Yes</v>
      </c>
      <c r="J692" s="42"/>
      <c r="K692" s="60" t="str">
        <f t="shared" ref="K692:L692" si="869">IF(K690="Met","Yes",IF(K691="Met","Yes","No"))</f>
        <v>Yes</v>
      </c>
      <c r="L692" s="60" t="str">
        <f t="shared" si="869"/>
        <v>Yes</v>
      </c>
      <c r="M692" s="1" t="s">
        <v>18</v>
      </c>
      <c r="N692" s="14" t="s">
        <v>2503</v>
      </c>
      <c r="O692" s="5"/>
      <c r="P692" s="44" t="str">
        <f t="shared" ref="P692" si="870">IF(H696="Yes",IF(I696="Yes","Yes","No"),"No")</f>
        <v>No</v>
      </c>
      <c r="Q692" s="108" t="s">
        <v>2758</v>
      </c>
      <c r="R692" s="5" t="s">
        <v>1</v>
      </c>
      <c r="S692" s="1" t="s">
        <v>5</v>
      </c>
      <c r="T692" s="1" t="s">
        <v>3</v>
      </c>
      <c r="U692" s="5">
        <v>591</v>
      </c>
      <c r="V692" s="1">
        <v>66.5</v>
      </c>
      <c r="W692" s="1">
        <v>64.3</v>
      </c>
      <c r="X692" s="9">
        <f t="shared" si="805"/>
        <v>2.2000000000000028</v>
      </c>
      <c r="Y692" s="14">
        <v>432</v>
      </c>
      <c r="Z692" s="1">
        <v>63.19</v>
      </c>
      <c r="AA692" s="1">
        <v>62.86</v>
      </c>
      <c r="AB692" s="71">
        <f t="shared" si="850"/>
        <v>0.32999999999999829</v>
      </c>
      <c r="AC692" s="53"/>
    </row>
    <row r="693" spans="1:29" x14ac:dyDescent="0.25">
      <c r="A693" s="53">
        <v>903015</v>
      </c>
      <c r="B693" s="89" t="s">
        <v>2717</v>
      </c>
      <c r="C693" s="53" t="s">
        <v>598</v>
      </c>
      <c r="D693" s="49" t="s">
        <v>2507</v>
      </c>
      <c r="E693" s="47">
        <f>VLOOKUP('2012 Accountability Database'!A690,Dems1112!$A$2:$G$1082,3)</f>
        <v>0.76</v>
      </c>
      <c r="F693" s="66"/>
      <c r="G693" s="52"/>
      <c r="M693" s="1" t="s">
        <v>18</v>
      </c>
      <c r="N693" s="14" t="s">
        <v>2504</v>
      </c>
      <c r="O693" s="5"/>
      <c r="P693" s="44" t="str">
        <f t="shared" ref="P693" si="871">IF(K696="Yes",IF(L696="Yes","Yes","No"),"No")</f>
        <v>No</v>
      </c>
      <c r="Q693" s="108"/>
      <c r="R693" s="5" t="s">
        <v>1</v>
      </c>
      <c r="S693" s="1" t="s">
        <v>5</v>
      </c>
      <c r="T693" s="1" t="s">
        <v>7</v>
      </c>
      <c r="U693" s="5">
        <v>591</v>
      </c>
      <c r="V693" s="1">
        <v>66.5</v>
      </c>
      <c r="W693" s="1">
        <v>64.3</v>
      </c>
      <c r="X693" s="9">
        <f t="shared" si="805"/>
        <v>2.2000000000000028</v>
      </c>
      <c r="Y693" s="14">
        <v>432</v>
      </c>
      <c r="Z693" s="1">
        <v>63.19</v>
      </c>
      <c r="AA693" s="1">
        <v>62.86</v>
      </c>
      <c r="AB693" s="71">
        <f t="shared" si="850"/>
        <v>0.32999999999999829</v>
      </c>
      <c r="AC693" s="53"/>
    </row>
    <row r="694" spans="1:29" x14ac:dyDescent="0.25">
      <c r="A694" s="53">
        <v>903015</v>
      </c>
      <c r="B694" s="89" t="s">
        <v>2717</v>
      </c>
      <c r="C694" s="53" t="s">
        <v>598</v>
      </c>
      <c r="D694" s="50" t="s">
        <v>2508</v>
      </c>
      <c r="E694" s="47">
        <f>VLOOKUP('2012 Accountability Database'!A690,Dems1112!$A$2:$G$1082,4)</f>
        <v>0.8</v>
      </c>
      <c r="F694" s="65" t="s">
        <v>2486</v>
      </c>
      <c r="G694" s="62"/>
      <c r="H694" s="13" t="str">
        <f>IF(V694&gt;94,"Met",IF(X694="--","n/a",IF(X694&gt;=0,"Met","Did Not Meet")))</f>
        <v>Did Not Meet</v>
      </c>
      <c r="I694" s="13" t="str">
        <f>IF(V695&gt;94,"Met",IF(X695="--","n/a",IF(X695&gt;=0,"Met","Did Not Meet")))</f>
        <v>Did Not Meet</v>
      </c>
      <c r="J694" s="13"/>
      <c r="K694" s="13" t="str">
        <f>IF(Z694&gt;94,"Met",IF(AB694="--","n/a",IF(AB694&gt;=0,"Met","Did Not Meet")))</f>
        <v>Did Not Meet</v>
      </c>
      <c r="L694" s="13" t="str">
        <f>IF(Z695&gt;94,"Met",IF(AB695="--","n/a",IF(AB695&gt;=0,"Met","Did Not Meet")))</f>
        <v>Did Not Meet</v>
      </c>
      <c r="M694" s="5" t="s">
        <v>18</v>
      </c>
      <c r="N694" s="68" t="s">
        <v>2497</v>
      </c>
      <c r="O694" s="35"/>
      <c r="P694" s="44"/>
      <c r="Q694" s="108"/>
      <c r="R694" s="5" t="s">
        <v>6</v>
      </c>
      <c r="S694" s="5" t="s">
        <v>2</v>
      </c>
      <c r="T694" s="5" t="s">
        <v>3</v>
      </c>
      <c r="U694" s="5">
        <v>201</v>
      </c>
      <c r="V694" s="5">
        <v>67.66</v>
      </c>
      <c r="W694" s="5">
        <v>72.5</v>
      </c>
      <c r="X694" s="8">
        <f t="shared" si="805"/>
        <v>-4.8400000000000034</v>
      </c>
      <c r="Y694" s="14">
        <v>134</v>
      </c>
      <c r="Z694" s="5">
        <v>27.61</v>
      </c>
      <c r="AA694" s="5">
        <v>47.03</v>
      </c>
      <c r="AB694" s="72">
        <f t="shared" si="850"/>
        <v>-19.420000000000002</v>
      </c>
      <c r="AC694" s="53"/>
    </row>
    <row r="695" spans="1:29" x14ac:dyDescent="0.25">
      <c r="A695" s="53">
        <v>903015</v>
      </c>
      <c r="B695" s="89" t="s">
        <v>2717</v>
      </c>
      <c r="C695" s="53" t="s">
        <v>598</v>
      </c>
      <c r="D695" s="50" t="s">
        <v>974</v>
      </c>
      <c r="E695" s="47" t="str">
        <f>VLOOKUP('2012 Accountability Database'!A690,Dems1112!$A$2:$G$1082,5)</f>
        <v>P-2</v>
      </c>
      <c r="F695" s="65" t="s">
        <v>2487</v>
      </c>
      <c r="G695" s="62"/>
      <c r="H695" s="13" t="str">
        <f>IF(V696&gt;94,"Met",IF(X696="--","n/a",IF(X696&gt;=0,"Met","Did Not Meet")))</f>
        <v>Did Not Meet</v>
      </c>
      <c r="I695" s="13" t="str">
        <f>IF(V697&gt;94,"Met",IF(X697="--","n/a",IF(X697&gt;=0,"Met","Did Not Meet")))</f>
        <v>Did Not Meet</v>
      </c>
      <c r="J695" s="13"/>
      <c r="K695" s="13" t="str">
        <f>IF(Z696&gt;94,"Met",IF(AB696="--","n/a",IF(AB696&gt;=0,"Met","Did Not Meet")))</f>
        <v>Did Not Meet</v>
      </c>
      <c r="L695" s="13" t="str">
        <f>IF(Z697&gt;94,"Met",IF(AB697="--","n/a",IF(AB697&gt;=0,"Met","Did Not Meet")))</f>
        <v>Did Not Meet</v>
      </c>
      <c r="M695" s="5" t="s">
        <v>18</v>
      </c>
      <c r="N695" s="14"/>
      <c r="O695" s="35" t="s">
        <v>2506</v>
      </c>
      <c r="P695" s="83" t="str">
        <f t="shared" ref="P695" si="872">IF(P690="No"," ", IF(P692="No"," ",IF(P691="No", " ",IF(P693="No"," ","X"))))</f>
        <v xml:space="preserve"> </v>
      </c>
      <c r="Q695" s="108"/>
      <c r="R695" s="5" t="s">
        <v>6</v>
      </c>
      <c r="S695" s="5" t="s">
        <v>2</v>
      </c>
      <c r="T695" s="5" t="s">
        <v>7</v>
      </c>
      <c r="U695" s="5">
        <v>201</v>
      </c>
      <c r="V695" s="5">
        <v>67.66</v>
      </c>
      <c r="W695" s="5">
        <v>72.5</v>
      </c>
      <c r="X695" s="8">
        <f t="shared" si="805"/>
        <v>-4.8400000000000034</v>
      </c>
      <c r="Y695" s="14">
        <v>134</v>
      </c>
      <c r="Z695" s="5">
        <v>27.61</v>
      </c>
      <c r="AA695" s="5">
        <v>47.03</v>
      </c>
      <c r="AB695" s="72">
        <f t="shared" si="850"/>
        <v>-19.420000000000002</v>
      </c>
      <c r="AC695" s="53"/>
    </row>
    <row r="696" spans="1:29" ht="15.75" x14ac:dyDescent="0.25">
      <c r="A696" s="53">
        <v>903015</v>
      </c>
      <c r="B696" s="89" t="s">
        <v>2717</v>
      </c>
      <c r="C696" s="53" t="s">
        <v>598</v>
      </c>
      <c r="D696" s="50" t="s">
        <v>975</v>
      </c>
      <c r="E696" s="48" t="str">
        <f>VLOOKUP('2012 Accountability Database'!A690,Dems1112!$A$2:$G$1082,6)</f>
        <v>5 (Southeast AR)</v>
      </c>
      <c r="F696" s="66"/>
      <c r="G696" s="63" t="s">
        <v>2488</v>
      </c>
      <c r="H696" s="61" t="str">
        <f t="shared" ref="H696:I696" si="873">IF(H694="Met","Yes",IF(H695="Met","Yes","No"))</f>
        <v>No</v>
      </c>
      <c r="I696" s="61" t="str">
        <f t="shared" si="873"/>
        <v>No</v>
      </c>
      <c r="J696" s="55"/>
      <c r="K696" s="61" t="str">
        <f t="shared" ref="K696:L696" si="874">IF(K694="Met","Yes",IF(K695="Met","Yes","No"))</f>
        <v>No</v>
      </c>
      <c r="L696" s="61" t="str">
        <f t="shared" si="874"/>
        <v>No</v>
      </c>
      <c r="M696" s="5" t="s">
        <v>18</v>
      </c>
      <c r="N696" s="14"/>
      <c r="O696" s="35" t="s">
        <v>2505</v>
      </c>
      <c r="P696" s="83" t="str">
        <f t="shared" ref="P696" si="875">IF(P695="X"," ",IF(P697="X"," ","X"))</f>
        <v xml:space="preserve"> </v>
      </c>
      <c r="Q696" s="94" t="s">
        <v>2759</v>
      </c>
      <c r="R696" s="5" t="s">
        <v>6</v>
      </c>
      <c r="S696" s="5" t="s">
        <v>5</v>
      </c>
      <c r="T696" s="5" t="s">
        <v>3</v>
      </c>
      <c r="U696" s="5">
        <v>591</v>
      </c>
      <c r="V696" s="5">
        <v>69.37</v>
      </c>
      <c r="W696" s="5">
        <v>72.5</v>
      </c>
      <c r="X696" s="8">
        <f t="shared" si="805"/>
        <v>-3.1299999999999955</v>
      </c>
      <c r="Y696" s="14">
        <v>433</v>
      </c>
      <c r="Z696" s="5">
        <v>39.950000000000003</v>
      </c>
      <c r="AA696" s="5">
        <v>47.03</v>
      </c>
      <c r="AB696" s="72">
        <f t="shared" si="850"/>
        <v>-7.0799999999999983</v>
      </c>
      <c r="AC696" s="53"/>
    </row>
    <row r="697" spans="1:29" x14ac:dyDescent="0.25">
      <c r="A697" s="54">
        <v>903015</v>
      </c>
      <c r="B697" s="90" t="s">
        <v>2717</v>
      </c>
      <c r="C697" s="54" t="s">
        <v>598</v>
      </c>
      <c r="D697" s="4"/>
      <c r="E697" s="4"/>
      <c r="F697" s="67"/>
      <c r="G697" s="64"/>
      <c r="H697" s="43"/>
      <c r="I697" s="43"/>
      <c r="J697" s="43"/>
      <c r="K697" s="43"/>
      <c r="L697" s="43"/>
      <c r="M697" s="4" t="s">
        <v>18</v>
      </c>
      <c r="N697" s="15"/>
      <c r="O697" s="38" t="s">
        <v>2482</v>
      </c>
      <c r="P697" s="84" t="str">
        <f>IF(E691="Achieving School"," ","X")</f>
        <v>X</v>
      </c>
      <c r="Q697" s="91"/>
      <c r="R697" s="4" t="s">
        <v>6</v>
      </c>
      <c r="S697" s="4" t="s">
        <v>5</v>
      </c>
      <c r="T697" s="4" t="s">
        <v>7</v>
      </c>
      <c r="U697" s="4">
        <v>591</v>
      </c>
      <c r="V697" s="4">
        <v>69.37</v>
      </c>
      <c r="W697" s="4">
        <v>72.5</v>
      </c>
      <c r="X697" s="7">
        <f t="shared" si="805"/>
        <v>-3.1299999999999955</v>
      </c>
      <c r="Y697" s="15">
        <v>433</v>
      </c>
      <c r="Z697" s="4">
        <v>39.950000000000003</v>
      </c>
      <c r="AA697" s="4">
        <v>47.03</v>
      </c>
      <c r="AB697" s="73">
        <f t="shared" si="850"/>
        <v>-7.0799999999999983</v>
      </c>
      <c r="AC697" s="54"/>
    </row>
    <row r="698" spans="1:29" x14ac:dyDescent="0.25">
      <c r="A698" s="1">
        <v>903016</v>
      </c>
      <c r="B698" s="87" t="s">
        <v>2718</v>
      </c>
      <c r="C698" s="55" t="s">
        <v>599</v>
      </c>
      <c r="E698" s="42"/>
      <c r="F698" s="65" t="s">
        <v>2483</v>
      </c>
      <c r="G698" s="62"/>
      <c r="H698" s="37" t="str">
        <f>IF(V698&gt;94,"Met",IF(X698="--","n/a",IF(X698&gt;=0,"Met","Did Not Meet")))</f>
        <v>Met</v>
      </c>
      <c r="I698" s="37" t="str">
        <f>IF(V699&gt;94,"Met",IF(X699="--","n/a",IF(X699&gt;=0,"Met","Did Not Meet")))</f>
        <v>Met</v>
      </c>
      <c r="K698" s="13" t="str">
        <f>IF(Z698&gt;94,"Met",IF(AB698="--","n/a",IF(AB698&gt;=0,"Met","Did Not Meet")))</f>
        <v>Met</v>
      </c>
      <c r="L698" s="13" t="str">
        <f>IF(Z699&gt;94,"Met",IF(AB699="--","n/a",IF(AB699&gt;=0,"Met","Did Not Meet")))</f>
        <v>Met</v>
      </c>
      <c r="M698" s="1" t="s">
        <v>18</v>
      </c>
      <c r="N698" s="14" t="s">
        <v>2502</v>
      </c>
      <c r="O698" s="5"/>
      <c r="P698" s="44" t="str">
        <f t="shared" ref="P698" si="876">IF(H700="Yes",IF(I700="Yes","Yes","No"),"No")</f>
        <v>Yes</v>
      </c>
      <c r="Q698" s="93"/>
      <c r="R698" s="5" t="s">
        <v>1</v>
      </c>
      <c r="S698" s="1" t="s">
        <v>2</v>
      </c>
      <c r="T698" s="1" t="s">
        <v>3</v>
      </c>
      <c r="U698" s="5">
        <v>201</v>
      </c>
      <c r="V698" s="1">
        <v>79.599999999999994</v>
      </c>
      <c r="W698" s="1">
        <v>64.3</v>
      </c>
      <c r="X698" s="9">
        <f t="shared" si="805"/>
        <v>15.299999999999997</v>
      </c>
      <c r="Y698" s="14">
        <v>134</v>
      </c>
      <c r="Z698" s="1">
        <v>76.12</v>
      </c>
      <c r="AA698" s="1">
        <v>62.86</v>
      </c>
      <c r="AB698" s="71">
        <f t="shared" si="850"/>
        <v>13.260000000000005</v>
      </c>
      <c r="AC698" s="36"/>
    </row>
    <row r="699" spans="1:29" ht="15.75" x14ac:dyDescent="0.25">
      <c r="A699" s="53">
        <v>903016</v>
      </c>
      <c r="B699" s="89" t="s">
        <v>2718</v>
      </c>
      <c r="C699" s="53" t="s">
        <v>599</v>
      </c>
      <c r="D699" s="49" t="s">
        <v>2498</v>
      </c>
      <c r="E699" s="34" t="str">
        <f>M698</f>
        <v>Needs Improvement Focus School</v>
      </c>
      <c r="F699" s="65" t="s">
        <v>2484</v>
      </c>
      <c r="G699" s="62"/>
      <c r="H699" s="13" t="str">
        <f>IF(V700&gt;94,"Met",IF(X700="--","n/a",IF(X700&gt;=0,"Met","Did Not Meet")))</f>
        <v>Met</v>
      </c>
      <c r="I699" s="13" t="str">
        <f>IF(V701&gt;94,"Met",IF(X701="--","n/a",IF(X701&gt;=0,"Met","Did Not Meet")))</f>
        <v>Met</v>
      </c>
      <c r="K699" s="13" t="str">
        <f>IF(Z700&gt;94,"Met",IF(AB700="--","n/a",IF(AB700&gt;=0,"Met","Did Not Meet")))</f>
        <v>Met</v>
      </c>
      <c r="L699" s="13" t="str">
        <f>IF(Z701&gt;94,"Met",IF(AB701="--","n/a",IF(AB701&gt;=0,"Met","Did Not Meet")))</f>
        <v>Met</v>
      </c>
      <c r="M699" s="1" t="s">
        <v>18</v>
      </c>
      <c r="N699" s="14" t="s">
        <v>2501</v>
      </c>
      <c r="O699" s="5"/>
      <c r="P699" s="44" t="str">
        <f t="shared" ref="P699" si="877">IF(K700="Yes",IF(L700="Yes","Yes","No"),"No")</f>
        <v>Yes</v>
      </c>
      <c r="Q699" s="94" t="s">
        <v>2759</v>
      </c>
      <c r="R699" s="5" t="s">
        <v>1</v>
      </c>
      <c r="S699" s="1" t="s">
        <v>2</v>
      </c>
      <c r="T699" s="1" t="s">
        <v>7</v>
      </c>
      <c r="U699" s="5">
        <v>201</v>
      </c>
      <c r="V699" s="1">
        <v>79.599999999999994</v>
      </c>
      <c r="W699" s="1">
        <v>64.3</v>
      </c>
      <c r="X699" s="9">
        <f t="shared" si="805"/>
        <v>15.299999999999997</v>
      </c>
      <c r="Y699" s="14">
        <v>134</v>
      </c>
      <c r="Z699" s="1">
        <v>76.12</v>
      </c>
      <c r="AA699" s="1">
        <v>62.86</v>
      </c>
      <c r="AB699" s="71">
        <f t="shared" si="850"/>
        <v>13.260000000000005</v>
      </c>
      <c r="AC699" s="53"/>
    </row>
    <row r="700" spans="1:29" ht="15" customHeight="1" x14ac:dyDescent="0.25">
      <c r="A700" s="53">
        <v>903016</v>
      </c>
      <c r="B700" s="89" t="s">
        <v>2718</v>
      </c>
      <c r="C700" s="53" t="s">
        <v>599</v>
      </c>
      <c r="D700" s="49" t="s">
        <v>2499</v>
      </c>
      <c r="E700" s="35" t="str">
        <f>VLOOKUP('2012 Accountability Database'!$A698,'2011 AYP'!A$2:B$1072,2)</f>
        <v>SI_4 (School Improvement Year 4)</v>
      </c>
      <c r="F700" s="66"/>
      <c r="G700" s="63" t="s">
        <v>2485</v>
      </c>
      <c r="H700" s="60" t="str">
        <f t="shared" ref="H700:I700" si="878">IF(H698="Met","Yes",IF(H699="Met","Yes","No"))</f>
        <v>Yes</v>
      </c>
      <c r="I700" s="60" t="str">
        <f t="shared" si="878"/>
        <v>Yes</v>
      </c>
      <c r="J700" s="42"/>
      <c r="K700" s="60" t="str">
        <f t="shared" ref="K700:L700" si="879">IF(K698="Met","Yes",IF(K699="Met","Yes","No"))</f>
        <v>Yes</v>
      </c>
      <c r="L700" s="60" t="str">
        <f t="shared" si="879"/>
        <v>Yes</v>
      </c>
      <c r="M700" s="1" t="s">
        <v>18</v>
      </c>
      <c r="N700" s="14" t="s">
        <v>2503</v>
      </c>
      <c r="O700" s="5"/>
      <c r="P700" s="44" t="str">
        <f t="shared" ref="P700" si="880">IF(H704="Yes",IF(I704="Yes","Yes","No"),"No")</f>
        <v>No</v>
      </c>
      <c r="Q700" s="108" t="s">
        <v>2758</v>
      </c>
      <c r="R700" s="5" t="s">
        <v>1</v>
      </c>
      <c r="S700" s="1" t="s">
        <v>5</v>
      </c>
      <c r="T700" s="1" t="s">
        <v>3</v>
      </c>
      <c r="U700" s="5">
        <v>591</v>
      </c>
      <c r="V700" s="1">
        <v>66.5</v>
      </c>
      <c r="W700" s="1">
        <v>64.3</v>
      </c>
      <c r="X700" s="9">
        <f t="shared" si="805"/>
        <v>2.2000000000000028</v>
      </c>
      <c r="Y700" s="14">
        <v>432</v>
      </c>
      <c r="Z700" s="1">
        <v>63.19</v>
      </c>
      <c r="AA700" s="1">
        <v>62.86</v>
      </c>
      <c r="AB700" s="71">
        <f t="shared" si="850"/>
        <v>0.32999999999999829</v>
      </c>
      <c r="AC700" s="53"/>
    </row>
    <row r="701" spans="1:29" x14ac:dyDescent="0.25">
      <c r="A701" s="53">
        <v>903016</v>
      </c>
      <c r="B701" s="89" t="s">
        <v>2718</v>
      </c>
      <c r="C701" s="53" t="s">
        <v>599</v>
      </c>
      <c r="D701" s="49" t="s">
        <v>2507</v>
      </c>
      <c r="E701" s="47">
        <f>VLOOKUP('2012 Accountability Database'!A698,Dems1112!$A$2:$G$1082,3)</f>
        <v>0.85</v>
      </c>
      <c r="F701" s="66"/>
      <c r="G701" s="52"/>
      <c r="M701" s="1" t="s">
        <v>18</v>
      </c>
      <c r="N701" s="14" t="s">
        <v>2504</v>
      </c>
      <c r="O701" s="5"/>
      <c r="P701" s="44" t="str">
        <f t="shared" ref="P701" si="881">IF(K704="Yes",IF(L704="Yes","Yes","No"),"No")</f>
        <v>No</v>
      </c>
      <c r="Q701" s="108"/>
      <c r="R701" s="5" t="s">
        <v>1</v>
      </c>
      <c r="S701" s="1" t="s">
        <v>5</v>
      </c>
      <c r="T701" s="1" t="s">
        <v>7</v>
      </c>
      <c r="U701" s="5">
        <v>591</v>
      </c>
      <c r="V701" s="1">
        <v>66.5</v>
      </c>
      <c r="W701" s="1">
        <v>64.3</v>
      </c>
      <c r="X701" s="9">
        <f t="shared" si="805"/>
        <v>2.2000000000000028</v>
      </c>
      <c r="Y701" s="14">
        <v>432</v>
      </c>
      <c r="Z701" s="1">
        <v>63.19</v>
      </c>
      <c r="AA701" s="1">
        <v>62.86</v>
      </c>
      <c r="AB701" s="71">
        <f t="shared" si="850"/>
        <v>0.32999999999999829</v>
      </c>
      <c r="AC701" s="53"/>
    </row>
    <row r="702" spans="1:29" x14ac:dyDescent="0.25">
      <c r="A702" s="53">
        <v>903016</v>
      </c>
      <c r="B702" s="89" t="s">
        <v>2718</v>
      </c>
      <c r="C702" s="53" t="s">
        <v>599</v>
      </c>
      <c r="D702" s="50" t="s">
        <v>2508</v>
      </c>
      <c r="E702" s="47">
        <f>VLOOKUP('2012 Accountability Database'!A698,Dems1112!$A$2:$G$1082,4)</f>
        <v>0.87</v>
      </c>
      <c r="F702" s="65" t="s">
        <v>2486</v>
      </c>
      <c r="G702" s="62"/>
      <c r="H702" s="13" t="str">
        <f>IF(V702&gt;94,"Met",IF(X702="--","n/a",IF(X702&gt;=0,"Met","Did Not Meet")))</f>
        <v>Did Not Meet</v>
      </c>
      <c r="I702" s="13" t="str">
        <f>IF(V703&gt;94,"Met",IF(X703="--","n/a",IF(X703&gt;=0,"Met","Did Not Meet")))</f>
        <v>Did Not Meet</v>
      </c>
      <c r="J702" s="13"/>
      <c r="K702" s="13" t="str">
        <f>IF(Z702&gt;94,"Met",IF(AB702="--","n/a",IF(AB702&gt;=0,"Met","Did Not Meet")))</f>
        <v>Did Not Meet</v>
      </c>
      <c r="L702" s="13" t="str">
        <f>IF(Z703&gt;94,"Met",IF(AB703="--","n/a",IF(AB703&gt;=0,"Met","Did Not Meet")))</f>
        <v>Did Not Meet</v>
      </c>
      <c r="M702" s="1" t="s">
        <v>18</v>
      </c>
      <c r="N702" s="68" t="s">
        <v>2497</v>
      </c>
      <c r="O702" s="35"/>
      <c r="P702" s="44"/>
      <c r="Q702" s="108"/>
      <c r="R702" s="5" t="s">
        <v>6</v>
      </c>
      <c r="S702" s="1" t="s">
        <v>2</v>
      </c>
      <c r="T702" s="1" t="s">
        <v>3</v>
      </c>
      <c r="U702" s="5">
        <v>201</v>
      </c>
      <c r="V702" s="1">
        <v>67.66</v>
      </c>
      <c r="W702" s="1">
        <v>72.5</v>
      </c>
      <c r="X702" s="6">
        <f t="shared" si="805"/>
        <v>-4.8400000000000034</v>
      </c>
      <c r="Y702" s="14">
        <v>134</v>
      </c>
      <c r="Z702" s="1">
        <v>27.61</v>
      </c>
      <c r="AA702" s="1">
        <v>47.03</v>
      </c>
      <c r="AB702" s="72">
        <f t="shared" si="850"/>
        <v>-19.420000000000002</v>
      </c>
      <c r="AC702" s="53"/>
    </row>
    <row r="703" spans="1:29" x14ac:dyDescent="0.25">
      <c r="A703" s="53">
        <v>903016</v>
      </c>
      <c r="B703" s="89" t="s">
        <v>2718</v>
      </c>
      <c r="C703" s="53" t="s">
        <v>599</v>
      </c>
      <c r="D703" s="50" t="s">
        <v>974</v>
      </c>
      <c r="E703" s="47" t="str">
        <f>VLOOKUP('2012 Accountability Database'!A698,Dems1112!$A$2:$G$1082,5)</f>
        <v>3-5</v>
      </c>
      <c r="F703" s="65" t="s">
        <v>2487</v>
      </c>
      <c r="G703" s="62"/>
      <c r="H703" s="13" t="str">
        <f>IF(V704&gt;94,"Met",IF(X704="--","n/a",IF(X704&gt;=0,"Met","Did Not Meet")))</f>
        <v>Did Not Meet</v>
      </c>
      <c r="I703" s="13" t="str">
        <f>IF(V705&gt;94,"Met",IF(X705="--","n/a",IF(X705&gt;=0,"Met","Did Not Meet")))</f>
        <v>Did Not Meet</v>
      </c>
      <c r="J703" s="13"/>
      <c r="K703" s="13" t="str">
        <f>IF(Z704&gt;94,"Met",IF(AB704="--","n/a",IF(AB704&gt;=0,"Met","Did Not Meet")))</f>
        <v>Did Not Meet</v>
      </c>
      <c r="L703" s="13" t="str">
        <f>IF(Z705&gt;94,"Met",IF(AB705="--","n/a",IF(AB705&gt;=0,"Met","Did Not Meet")))</f>
        <v>Did Not Meet</v>
      </c>
      <c r="M703" s="1" t="s">
        <v>18</v>
      </c>
      <c r="N703" s="14"/>
      <c r="O703" s="35" t="s">
        <v>2506</v>
      </c>
      <c r="P703" s="83" t="str">
        <f t="shared" ref="P703" si="882">IF(P698="No"," ", IF(P700="No"," ",IF(P699="No", " ",IF(P701="No"," ","X"))))</f>
        <v xml:space="preserve"> </v>
      </c>
      <c r="Q703" s="108"/>
      <c r="R703" s="5" t="s">
        <v>6</v>
      </c>
      <c r="S703" s="1" t="s">
        <v>2</v>
      </c>
      <c r="T703" s="1" t="s">
        <v>7</v>
      </c>
      <c r="U703" s="5">
        <v>201</v>
      </c>
      <c r="V703" s="1">
        <v>67.66</v>
      </c>
      <c r="W703" s="1">
        <v>72.5</v>
      </c>
      <c r="X703" s="6">
        <f t="shared" si="805"/>
        <v>-4.8400000000000034</v>
      </c>
      <c r="Y703" s="14">
        <v>134</v>
      </c>
      <c r="Z703" s="1">
        <v>27.61</v>
      </c>
      <c r="AA703" s="1">
        <v>47.03</v>
      </c>
      <c r="AB703" s="72">
        <f t="shared" si="850"/>
        <v>-19.420000000000002</v>
      </c>
      <c r="AC703" s="53"/>
    </row>
    <row r="704" spans="1:29" ht="15.75" x14ac:dyDescent="0.25">
      <c r="A704" s="53">
        <v>903016</v>
      </c>
      <c r="B704" s="89" t="s">
        <v>2718</v>
      </c>
      <c r="C704" s="53" t="s">
        <v>599</v>
      </c>
      <c r="D704" s="50" t="s">
        <v>975</v>
      </c>
      <c r="E704" s="48" t="str">
        <f>VLOOKUP('2012 Accountability Database'!A698,Dems1112!$A$2:$G$1082,6)</f>
        <v>5 (Southeast AR)</v>
      </c>
      <c r="F704" s="66"/>
      <c r="G704" s="63" t="s">
        <v>2488</v>
      </c>
      <c r="H704" s="61" t="str">
        <f t="shared" ref="H704:I704" si="883">IF(H702="Met","Yes",IF(H703="Met","Yes","No"))</f>
        <v>No</v>
      </c>
      <c r="I704" s="61" t="str">
        <f t="shared" si="883"/>
        <v>No</v>
      </c>
      <c r="J704" s="55"/>
      <c r="K704" s="61" t="str">
        <f t="shared" ref="K704:L704" si="884">IF(K702="Met","Yes",IF(K703="Met","Yes","No"))</f>
        <v>No</v>
      </c>
      <c r="L704" s="61" t="str">
        <f t="shared" si="884"/>
        <v>No</v>
      </c>
      <c r="M704" s="1" t="s">
        <v>18</v>
      </c>
      <c r="N704" s="14"/>
      <c r="O704" s="35" t="s">
        <v>2505</v>
      </c>
      <c r="P704" s="83" t="str">
        <f t="shared" ref="P704" si="885">IF(P703="X"," ",IF(P705="X"," ","X"))</f>
        <v xml:space="preserve"> </v>
      </c>
      <c r="Q704" s="94" t="s">
        <v>2759</v>
      </c>
      <c r="R704" s="5" t="s">
        <v>6</v>
      </c>
      <c r="S704" s="1" t="s">
        <v>5</v>
      </c>
      <c r="T704" s="1" t="s">
        <v>3</v>
      </c>
      <c r="U704" s="5">
        <v>591</v>
      </c>
      <c r="V704" s="1">
        <v>69.37</v>
      </c>
      <c r="W704" s="1">
        <v>72.5</v>
      </c>
      <c r="X704" s="6">
        <f t="shared" si="805"/>
        <v>-3.1299999999999955</v>
      </c>
      <c r="Y704" s="14">
        <v>433</v>
      </c>
      <c r="Z704" s="1">
        <v>39.950000000000003</v>
      </c>
      <c r="AA704" s="1">
        <v>47.03</v>
      </c>
      <c r="AB704" s="72">
        <f t="shared" si="850"/>
        <v>-7.0799999999999983</v>
      </c>
      <c r="AC704" s="53"/>
    </row>
    <row r="705" spans="1:29" x14ac:dyDescent="0.25">
      <c r="A705" s="54">
        <v>903016</v>
      </c>
      <c r="B705" s="90" t="s">
        <v>2718</v>
      </c>
      <c r="C705" s="54" t="s">
        <v>599</v>
      </c>
      <c r="D705" s="4"/>
      <c r="E705" s="4"/>
      <c r="F705" s="67"/>
      <c r="G705" s="64"/>
      <c r="H705" s="43"/>
      <c r="I705" s="43"/>
      <c r="J705" s="43"/>
      <c r="K705" s="43"/>
      <c r="L705" s="43"/>
      <c r="M705" s="4" t="s">
        <v>18</v>
      </c>
      <c r="N705" s="15"/>
      <c r="O705" s="38" t="s">
        <v>2482</v>
      </c>
      <c r="P705" s="84" t="str">
        <f>IF(E699="Achieving School"," ","X")</f>
        <v>X</v>
      </c>
      <c r="Q705" s="91"/>
      <c r="R705" s="4" t="s">
        <v>6</v>
      </c>
      <c r="S705" s="4" t="s">
        <v>5</v>
      </c>
      <c r="T705" s="4" t="s">
        <v>7</v>
      </c>
      <c r="U705" s="4">
        <v>591</v>
      </c>
      <c r="V705" s="4">
        <v>69.37</v>
      </c>
      <c r="W705" s="4">
        <v>72.5</v>
      </c>
      <c r="X705" s="7">
        <f t="shared" si="805"/>
        <v>-3.1299999999999955</v>
      </c>
      <c r="Y705" s="15">
        <v>433</v>
      </c>
      <c r="Z705" s="4">
        <v>39.950000000000003</v>
      </c>
      <c r="AA705" s="4">
        <v>47.03</v>
      </c>
      <c r="AB705" s="73">
        <f t="shared" si="850"/>
        <v>-7.0799999999999983</v>
      </c>
      <c r="AC705" s="54"/>
    </row>
    <row r="706" spans="1:29" x14ac:dyDescent="0.25">
      <c r="A706" s="1">
        <v>903017</v>
      </c>
      <c r="B706" s="87" t="s">
        <v>144</v>
      </c>
      <c r="C706" s="55" t="s">
        <v>600</v>
      </c>
      <c r="E706" s="42"/>
      <c r="F706" s="65" t="s">
        <v>2483</v>
      </c>
      <c r="G706" s="62"/>
      <c r="H706" s="37" t="str">
        <f>IF(V706&gt;94,"Met",IF(X706="--","n/a",IF(X706&gt;=0,"Met","Did Not Meet")))</f>
        <v>Met</v>
      </c>
      <c r="I706" s="37" t="str">
        <f>IF(V707&gt;94,"Met",IF(X707="--","n/a",IF(X707&gt;=0,"Met","Did Not Meet")))</f>
        <v>Met</v>
      </c>
      <c r="K706" s="13" t="str">
        <f>IF(Z706&gt;94,"Met",IF(AB706="--","n/a",IF(AB706&gt;=0,"Met","Did Not Meet")))</f>
        <v>Met</v>
      </c>
      <c r="L706" s="13" t="str">
        <f>IF(Z707&gt;94,"Met",IF(AB707="--","n/a",IF(AB707&gt;=0,"Met","Did Not Meet")))</f>
        <v>Met</v>
      </c>
      <c r="M706" s="1" t="s">
        <v>9</v>
      </c>
      <c r="N706" s="14" t="s">
        <v>2502</v>
      </c>
      <c r="O706" s="5"/>
      <c r="P706" s="44" t="str">
        <f t="shared" ref="P706" si="886">IF(H708="Yes",IF(I708="Yes","Yes","No"),"No")</f>
        <v>Yes</v>
      </c>
      <c r="Q706" s="93"/>
      <c r="R706" s="5" t="s">
        <v>1</v>
      </c>
      <c r="S706" s="1" t="s">
        <v>2</v>
      </c>
      <c r="T706" s="1" t="s">
        <v>3</v>
      </c>
      <c r="U706" s="5">
        <v>250</v>
      </c>
      <c r="V706" s="1">
        <v>74.400000000000006</v>
      </c>
      <c r="W706" s="1">
        <v>68.84</v>
      </c>
      <c r="X706" s="9">
        <f t="shared" ref="X706:X769" si="887">V706-W706</f>
        <v>5.5600000000000023</v>
      </c>
      <c r="Y706" s="14">
        <v>232</v>
      </c>
      <c r="Z706" s="1">
        <v>75.86</v>
      </c>
      <c r="AA706" s="1">
        <v>66.39</v>
      </c>
      <c r="AB706" s="71">
        <f t="shared" si="850"/>
        <v>9.4699999999999989</v>
      </c>
      <c r="AC706" s="36"/>
    </row>
    <row r="707" spans="1:29" ht="15.75" x14ac:dyDescent="0.25">
      <c r="A707" s="53">
        <v>903017</v>
      </c>
      <c r="B707" s="89" t="s">
        <v>2718</v>
      </c>
      <c r="C707" s="53" t="s">
        <v>600</v>
      </c>
      <c r="D707" s="49" t="s">
        <v>2498</v>
      </c>
      <c r="E707" s="34" t="str">
        <f>M706</f>
        <v>Needs Improvement School</v>
      </c>
      <c r="F707" s="65" t="s">
        <v>2484</v>
      </c>
      <c r="G707" s="62"/>
      <c r="H707" s="13" t="str">
        <f>IF(V708&gt;94,"Met",IF(X708="--","n/a",IF(X708&gt;=0,"Met","Did Not Meet")))</f>
        <v>Did Not Meet</v>
      </c>
      <c r="I707" s="13" t="str">
        <f>IF(V709&gt;94,"Met",IF(X709="--","n/a",IF(X709&gt;=0,"Met","Did Not Meet")))</f>
        <v>Did Not Meet</v>
      </c>
      <c r="K707" s="13" t="str">
        <f>IF(Z708&gt;94,"Met",IF(AB708="--","n/a",IF(AB708&gt;=0,"Met","Did Not Meet")))</f>
        <v>Met</v>
      </c>
      <c r="L707" s="13" t="str">
        <f>IF(Z709&gt;94,"Met",IF(AB709="--","n/a",IF(AB709&gt;=0,"Met","Did Not Meet")))</f>
        <v>Met</v>
      </c>
      <c r="M707" s="5" t="s">
        <v>9</v>
      </c>
      <c r="N707" s="14" t="s">
        <v>2501</v>
      </c>
      <c r="O707" s="5"/>
      <c r="P707" s="44" t="str">
        <f t="shared" ref="P707" si="888">IF(K708="Yes",IF(L708="Yes","Yes","No"),"No")</f>
        <v>Yes</v>
      </c>
      <c r="Q707" s="94" t="s">
        <v>2759</v>
      </c>
      <c r="R707" s="5" t="s">
        <v>1</v>
      </c>
      <c r="S707" s="5" t="s">
        <v>2</v>
      </c>
      <c r="T707" s="5" t="s">
        <v>7</v>
      </c>
      <c r="U707" s="5">
        <v>250</v>
      </c>
      <c r="V707" s="5">
        <v>74.400000000000006</v>
      </c>
      <c r="W707" s="5">
        <v>68.84</v>
      </c>
      <c r="X707" s="11">
        <f t="shared" si="887"/>
        <v>5.5600000000000023</v>
      </c>
      <c r="Y707" s="14">
        <v>232</v>
      </c>
      <c r="Z707" s="5">
        <v>75.86</v>
      </c>
      <c r="AA707" s="5">
        <v>66.39</v>
      </c>
      <c r="AB707" s="71">
        <f t="shared" si="850"/>
        <v>9.4699999999999989</v>
      </c>
      <c r="AC707" s="53"/>
    </row>
    <row r="708" spans="1:29" ht="15" customHeight="1" x14ac:dyDescent="0.25">
      <c r="A708" s="53">
        <v>903017</v>
      </c>
      <c r="B708" s="89" t="s">
        <v>2718</v>
      </c>
      <c r="C708" s="53" t="s">
        <v>600</v>
      </c>
      <c r="D708" s="49" t="s">
        <v>2499</v>
      </c>
      <c r="E708" s="35" t="str">
        <f>VLOOKUP('2012 Accountability Database'!$A706,'2011 AYP'!A$2:B$1072,2)</f>
        <v xml:space="preserve"> A (Alert)</v>
      </c>
      <c r="F708" s="66"/>
      <c r="G708" s="63" t="s">
        <v>2485</v>
      </c>
      <c r="H708" s="60" t="str">
        <f t="shared" ref="H708:I708" si="889">IF(H706="Met","Yes",IF(H707="Met","Yes","No"))</f>
        <v>Yes</v>
      </c>
      <c r="I708" s="60" t="str">
        <f t="shared" si="889"/>
        <v>Yes</v>
      </c>
      <c r="J708" s="42"/>
      <c r="K708" s="60" t="str">
        <f t="shared" ref="K708:L708" si="890">IF(K706="Met","Yes",IF(K707="Met","Yes","No"))</f>
        <v>Yes</v>
      </c>
      <c r="L708" s="60" t="str">
        <f t="shared" si="890"/>
        <v>Yes</v>
      </c>
      <c r="M708" s="5" t="s">
        <v>9</v>
      </c>
      <c r="N708" s="14" t="s">
        <v>2503</v>
      </c>
      <c r="O708" s="5"/>
      <c r="P708" s="44" t="str">
        <f t="shared" ref="P708" si="891">IF(H712="Yes",IF(I712="Yes","Yes","No"),"No")</f>
        <v>No</v>
      </c>
      <c r="Q708" s="108" t="s">
        <v>2758</v>
      </c>
      <c r="R708" s="5" t="s">
        <v>1</v>
      </c>
      <c r="S708" s="5" t="s">
        <v>5</v>
      </c>
      <c r="T708" s="5" t="s">
        <v>3</v>
      </c>
      <c r="U708" s="5">
        <v>771</v>
      </c>
      <c r="V708" s="5">
        <v>66.41</v>
      </c>
      <c r="W708" s="5">
        <v>68.84</v>
      </c>
      <c r="X708" s="8">
        <f t="shared" si="887"/>
        <v>-2.4300000000000068</v>
      </c>
      <c r="Y708" s="14">
        <v>677</v>
      </c>
      <c r="Z708" s="5">
        <v>67.95</v>
      </c>
      <c r="AA708" s="5">
        <v>66.39</v>
      </c>
      <c r="AB708" s="71">
        <f t="shared" si="850"/>
        <v>1.5600000000000023</v>
      </c>
      <c r="AC708" s="53"/>
    </row>
    <row r="709" spans="1:29" x14ac:dyDescent="0.25">
      <c r="A709" s="53">
        <v>903017</v>
      </c>
      <c r="B709" s="89" t="s">
        <v>2718</v>
      </c>
      <c r="C709" s="53" t="s">
        <v>600</v>
      </c>
      <c r="D709" s="49" t="s">
        <v>2507</v>
      </c>
      <c r="E709" s="47">
        <f>VLOOKUP('2012 Accountability Database'!A706,Dems1112!$A$2:$G$1082,3)</f>
        <v>0.89</v>
      </c>
      <c r="F709" s="66"/>
      <c r="G709" s="52"/>
      <c r="M709" s="1" t="s">
        <v>9</v>
      </c>
      <c r="N709" s="14" t="s">
        <v>2504</v>
      </c>
      <c r="O709" s="5"/>
      <c r="P709" s="44" t="str">
        <f t="shared" ref="P709" si="892">IF(K712="Yes",IF(L712="Yes","Yes","No"),"No")</f>
        <v>No</v>
      </c>
      <c r="Q709" s="108"/>
      <c r="R709" s="5" t="s">
        <v>1</v>
      </c>
      <c r="S709" s="1" t="s">
        <v>5</v>
      </c>
      <c r="T709" s="1" t="s">
        <v>7</v>
      </c>
      <c r="U709" s="5">
        <v>771</v>
      </c>
      <c r="V709" s="1">
        <v>66.41</v>
      </c>
      <c r="W709" s="1">
        <v>68.84</v>
      </c>
      <c r="X709" s="6">
        <f t="shared" si="887"/>
        <v>-2.4300000000000068</v>
      </c>
      <c r="Y709" s="14">
        <v>677</v>
      </c>
      <c r="Z709" s="1">
        <v>67.95</v>
      </c>
      <c r="AA709" s="1">
        <v>66.39</v>
      </c>
      <c r="AB709" s="71">
        <f t="shared" si="850"/>
        <v>1.5600000000000023</v>
      </c>
      <c r="AC709" s="53"/>
    </row>
    <row r="710" spans="1:29" x14ac:dyDescent="0.25">
      <c r="A710" s="53">
        <v>903017</v>
      </c>
      <c r="B710" s="89" t="s">
        <v>2718</v>
      </c>
      <c r="C710" s="53" t="s">
        <v>600</v>
      </c>
      <c r="D710" s="50" t="s">
        <v>2508</v>
      </c>
      <c r="E710" s="47">
        <f>VLOOKUP('2012 Accountability Database'!A706,Dems1112!$A$2:$G$1082,4)</f>
        <v>0.85</v>
      </c>
      <c r="F710" s="65" t="s">
        <v>2486</v>
      </c>
      <c r="G710" s="62"/>
      <c r="H710" s="13" t="str">
        <f>IF(V710&gt;94,"Met",IF(X710="--","n/a",IF(X710&gt;=0,"Met","Did Not Meet")))</f>
        <v>Did Not Meet</v>
      </c>
      <c r="I710" s="13" t="str">
        <f>IF(V711&gt;94,"Met",IF(X711="--","n/a",IF(X711&gt;=0,"Met","Did Not Meet")))</f>
        <v>Did Not Meet</v>
      </c>
      <c r="J710" s="13"/>
      <c r="K710" s="13" t="str">
        <f>IF(Z710&gt;94,"Met",IF(AB710="--","n/a",IF(AB710&gt;=0,"Met","Did Not Meet")))</f>
        <v>Did Not Meet</v>
      </c>
      <c r="L710" s="13" t="str">
        <f>IF(Z711&gt;94,"Met",IF(AB711="--","n/a",IF(AB711&gt;=0,"Met","Did Not Meet")))</f>
        <v>Did Not Meet</v>
      </c>
      <c r="M710" s="5" t="s">
        <v>9</v>
      </c>
      <c r="N710" s="68" t="s">
        <v>2497</v>
      </c>
      <c r="O710" s="35"/>
      <c r="P710" s="44"/>
      <c r="Q710" s="108"/>
      <c r="R710" s="5" t="s">
        <v>6</v>
      </c>
      <c r="S710" s="5" t="s">
        <v>2</v>
      </c>
      <c r="T710" s="5" t="s">
        <v>3</v>
      </c>
      <c r="U710" s="5">
        <v>304</v>
      </c>
      <c r="V710" s="5">
        <v>59.87</v>
      </c>
      <c r="W710" s="5">
        <v>64.84</v>
      </c>
      <c r="X710" s="8">
        <f t="shared" si="887"/>
        <v>-4.970000000000006</v>
      </c>
      <c r="Y710" s="14">
        <v>236</v>
      </c>
      <c r="Z710" s="5">
        <v>50.85</v>
      </c>
      <c r="AA710" s="5">
        <v>53.22</v>
      </c>
      <c r="AB710" s="72">
        <f t="shared" si="850"/>
        <v>-2.3699999999999974</v>
      </c>
      <c r="AC710" s="53"/>
    </row>
    <row r="711" spans="1:29" x14ac:dyDescent="0.25">
      <c r="A711" s="53">
        <v>903017</v>
      </c>
      <c r="B711" s="89" t="s">
        <v>2718</v>
      </c>
      <c r="C711" s="53" t="s">
        <v>600</v>
      </c>
      <c r="D711" s="50" t="s">
        <v>974</v>
      </c>
      <c r="E711" s="47" t="str">
        <f>VLOOKUP('2012 Accountability Database'!A706,Dems1112!$A$2:$G$1082,5)</f>
        <v>6-8</v>
      </c>
      <c r="F711" s="65" t="s">
        <v>2487</v>
      </c>
      <c r="G711" s="62"/>
      <c r="H711" s="13" t="str">
        <f>IF(V712&gt;94,"Met",IF(X712="--","n/a",IF(X712&gt;=0,"Met","Did Not Meet")))</f>
        <v>Did Not Meet</v>
      </c>
      <c r="I711" s="13" t="str">
        <f>IF(V713&gt;94,"Met",IF(X713="--","n/a",IF(X713&gt;=0,"Met","Did Not Meet")))</f>
        <v>Did Not Meet</v>
      </c>
      <c r="J711" s="13"/>
      <c r="K711" s="13" t="str">
        <f>IF(Z712&gt;94,"Met",IF(AB712="--","n/a",IF(AB712&gt;=0,"Met","Did Not Meet")))</f>
        <v>Did Not Meet</v>
      </c>
      <c r="L711" s="13" t="str">
        <f>IF(Z713&gt;94,"Met",IF(AB713="--","n/a",IF(AB713&gt;=0,"Met","Did Not Meet")))</f>
        <v>Did Not Meet</v>
      </c>
      <c r="M711" s="1" t="s">
        <v>9</v>
      </c>
      <c r="N711" s="14"/>
      <c r="O711" s="35" t="s">
        <v>2506</v>
      </c>
      <c r="P711" s="83" t="str">
        <f t="shared" ref="P711" si="893">IF(P706="No"," ", IF(P708="No"," ",IF(P707="No", " ",IF(P709="No"," ","X"))))</f>
        <v xml:space="preserve"> </v>
      </c>
      <c r="Q711" s="108"/>
      <c r="R711" s="5" t="s">
        <v>6</v>
      </c>
      <c r="S711" s="1" t="s">
        <v>2</v>
      </c>
      <c r="T711" s="1" t="s">
        <v>7</v>
      </c>
      <c r="U711" s="5">
        <v>304</v>
      </c>
      <c r="V711" s="1">
        <v>59.87</v>
      </c>
      <c r="W711" s="1">
        <v>64.84</v>
      </c>
      <c r="X711" s="6">
        <f t="shared" si="887"/>
        <v>-4.970000000000006</v>
      </c>
      <c r="Y711" s="14">
        <v>236</v>
      </c>
      <c r="Z711" s="1">
        <v>50.85</v>
      </c>
      <c r="AA711" s="1">
        <v>53.22</v>
      </c>
      <c r="AB711" s="72">
        <f t="shared" si="850"/>
        <v>-2.3699999999999974</v>
      </c>
      <c r="AC711" s="53"/>
    </row>
    <row r="712" spans="1:29" ht="15.75" x14ac:dyDescent="0.25">
      <c r="A712" s="53">
        <v>903017</v>
      </c>
      <c r="B712" s="89" t="s">
        <v>2718</v>
      </c>
      <c r="C712" s="53" t="s">
        <v>600</v>
      </c>
      <c r="D712" s="50" t="s">
        <v>975</v>
      </c>
      <c r="E712" s="48" t="str">
        <f>VLOOKUP('2012 Accountability Database'!A706,Dems1112!$A$2:$G$1082,6)</f>
        <v>5 (Southeast AR)</v>
      </c>
      <c r="F712" s="66"/>
      <c r="G712" s="63" t="s">
        <v>2488</v>
      </c>
      <c r="H712" s="61" t="str">
        <f t="shared" ref="H712:I712" si="894">IF(H710="Met","Yes",IF(H711="Met","Yes","No"))</f>
        <v>No</v>
      </c>
      <c r="I712" s="61" t="str">
        <f t="shared" si="894"/>
        <v>No</v>
      </c>
      <c r="J712" s="55"/>
      <c r="K712" s="61" t="str">
        <f t="shared" ref="K712:L712" si="895">IF(K710="Met","Yes",IF(K711="Met","Yes","No"))</f>
        <v>No</v>
      </c>
      <c r="L712" s="61" t="str">
        <f t="shared" si="895"/>
        <v>No</v>
      </c>
      <c r="M712" s="1" t="s">
        <v>9</v>
      </c>
      <c r="N712" s="14"/>
      <c r="O712" s="35" t="s">
        <v>2505</v>
      </c>
      <c r="P712" s="83" t="str">
        <f t="shared" ref="P712" si="896">IF(P711="X"," ",IF(P713="X"," ","X"))</f>
        <v xml:space="preserve"> </v>
      </c>
      <c r="Q712" s="94" t="s">
        <v>2759</v>
      </c>
      <c r="R712" s="5" t="s">
        <v>6</v>
      </c>
      <c r="S712" s="1" t="s">
        <v>5</v>
      </c>
      <c r="T712" s="1" t="s">
        <v>3</v>
      </c>
      <c r="U712" s="5">
        <v>922</v>
      </c>
      <c r="V712" s="1">
        <v>62.15</v>
      </c>
      <c r="W712" s="1">
        <v>64.84</v>
      </c>
      <c r="X712" s="6">
        <f t="shared" si="887"/>
        <v>-2.6900000000000048</v>
      </c>
      <c r="Y712" s="14">
        <v>684</v>
      </c>
      <c r="Z712" s="1">
        <v>52.92</v>
      </c>
      <c r="AA712" s="1">
        <v>53.22</v>
      </c>
      <c r="AB712" s="72">
        <f t="shared" si="850"/>
        <v>-0.29999999999999716</v>
      </c>
      <c r="AC712" s="53"/>
    </row>
    <row r="713" spans="1:29" x14ac:dyDescent="0.25">
      <c r="A713" s="54">
        <v>903017</v>
      </c>
      <c r="B713" s="90" t="s">
        <v>2718</v>
      </c>
      <c r="C713" s="54" t="s">
        <v>600</v>
      </c>
      <c r="D713" s="4"/>
      <c r="E713" s="4"/>
      <c r="F713" s="67"/>
      <c r="G713" s="64"/>
      <c r="H713" s="43"/>
      <c r="I713" s="43"/>
      <c r="J713" s="43"/>
      <c r="K713" s="43"/>
      <c r="L713" s="43"/>
      <c r="M713" s="4" t="s">
        <v>9</v>
      </c>
      <c r="N713" s="15"/>
      <c r="O713" s="38" t="s">
        <v>2482</v>
      </c>
      <c r="P713" s="84" t="str">
        <f>IF(E707="Achieving School"," ","X")</f>
        <v>X</v>
      </c>
      <c r="Q713" s="91"/>
      <c r="R713" s="4" t="s">
        <v>6</v>
      </c>
      <c r="S713" s="4" t="s">
        <v>5</v>
      </c>
      <c r="T713" s="4" t="s">
        <v>7</v>
      </c>
      <c r="U713" s="4">
        <v>922</v>
      </c>
      <c r="V713" s="4">
        <v>62.15</v>
      </c>
      <c r="W713" s="4">
        <v>64.84</v>
      </c>
      <c r="X713" s="7">
        <f t="shared" si="887"/>
        <v>-2.6900000000000048</v>
      </c>
      <c r="Y713" s="15">
        <v>684</v>
      </c>
      <c r="Z713" s="4">
        <v>52.92</v>
      </c>
      <c r="AA713" s="4">
        <v>53.22</v>
      </c>
      <c r="AB713" s="73">
        <f t="shared" si="850"/>
        <v>-0.29999999999999716</v>
      </c>
      <c r="AC713" s="54"/>
    </row>
    <row r="714" spans="1:29" x14ac:dyDescent="0.25">
      <c r="A714" s="1">
        <v>1002008</v>
      </c>
      <c r="B714" s="87" t="s">
        <v>2536</v>
      </c>
      <c r="C714" s="55" t="s">
        <v>267</v>
      </c>
      <c r="E714" s="42"/>
      <c r="F714" s="65" t="s">
        <v>2483</v>
      </c>
      <c r="G714" s="62"/>
      <c r="H714" s="37" t="str">
        <f>IF(V714&gt;94,"Met",IF(X714="--","n/a",IF(X714&gt;=0,"Met","Did Not Meet")))</f>
        <v>Did Not Meet</v>
      </c>
      <c r="I714" s="37" t="str">
        <f>IF(V715&gt;94,"Met",IF(X715="--","n/a",IF(X715&gt;=0,"Met","Did Not Meet")))</f>
        <v>Did Not Meet</v>
      </c>
      <c r="K714" s="13" t="str">
        <f>IF(Z714&gt;94,"Met",IF(AB714="--","n/a",IF(AB714&gt;=0,"Met","Did Not Meet")))</f>
        <v>Met</v>
      </c>
      <c r="L714" s="13" t="str">
        <f>IF(Z715&gt;94,"Met",IF(AB715="--","n/a",IF(AB715&gt;=0,"Met","Did Not Meet")))</f>
        <v>Met</v>
      </c>
      <c r="M714" s="1" t="s">
        <v>9</v>
      </c>
      <c r="N714" s="14" t="s">
        <v>2502</v>
      </c>
      <c r="O714" s="5"/>
      <c r="P714" s="44" t="str">
        <f t="shared" ref="P714" si="897">IF(H716="Yes",IF(I716="Yes","Yes","No"),"No")</f>
        <v>No</v>
      </c>
      <c r="Q714" s="93"/>
      <c r="R714" s="5" t="s">
        <v>1</v>
      </c>
      <c r="S714" s="1" t="s">
        <v>2</v>
      </c>
      <c r="T714" s="1" t="s">
        <v>3</v>
      </c>
      <c r="U714" s="5">
        <v>293</v>
      </c>
      <c r="V714" s="1">
        <v>83.28</v>
      </c>
      <c r="W714" s="1">
        <v>83.75</v>
      </c>
      <c r="X714" s="6">
        <f t="shared" si="887"/>
        <v>-0.46999999999999886</v>
      </c>
      <c r="Y714" s="14">
        <v>284</v>
      </c>
      <c r="Z714" s="1">
        <v>85.21</v>
      </c>
      <c r="AA714" s="1">
        <v>83.13</v>
      </c>
      <c r="AB714" s="71">
        <f t="shared" si="850"/>
        <v>2.0799999999999983</v>
      </c>
      <c r="AC714" s="36"/>
    </row>
    <row r="715" spans="1:29" ht="15.75" x14ac:dyDescent="0.25">
      <c r="A715" s="53">
        <v>1002008</v>
      </c>
      <c r="B715" s="89" t="s">
        <v>2536</v>
      </c>
      <c r="C715" s="53" t="s">
        <v>267</v>
      </c>
      <c r="D715" s="49" t="s">
        <v>2498</v>
      </c>
      <c r="E715" s="34" t="str">
        <f>M714</f>
        <v>Needs Improvement School</v>
      </c>
      <c r="F715" s="65" t="s">
        <v>2484</v>
      </c>
      <c r="G715" s="62"/>
      <c r="H715" s="13" t="str">
        <f>IF(V716&gt;94,"Met",IF(X716="--","n/a",IF(X716&gt;=0,"Met","Did Not Meet")))</f>
        <v>Did Not Meet</v>
      </c>
      <c r="I715" s="13" t="str">
        <f>IF(V717&gt;94,"Met",IF(X717="--","n/a",IF(X717&gt;=0,"Met","Did Not Meet")))</f>
        <v>Did Not Meet</v>
      </c>
      <c r="K715" s="13" t="str">
        <f>IF(Z716&gt;94,"Met",IF(AB716="--","n/a",IF(AB716&gt;=0,"Met","Did Not Meet")))</f>
        <v>Did Not Meet</v>
      </c>
      <c r="L715" s="13" t="str">
        <f>IF(Z717&gt;94,"Met",IF(AB717="--","n/a",IF(AB717&gt;=0,"Met","Did Not Meet")))</f>
        <v>Did Not Meet</v>
      </c>
      <c r="M715" s="5" t="s">
        <v>9</v>
      </c>
      <c r="N715" s="14" t="s">
        <v>2501</v>
      </c>
      <c r="O715" s="5"/>
      <c r="P715" s="44" t="str">
        <f t="shared" ref="P715" si="898">IF(K716="Yes",IF(L716="Yes","Yes","No"),"No")</f>
        <v>Yes</v>
      </c>
      <c r="Q715" s="94" t="s">
        <v>2759</v>
      </c>
      <c r="R715" s="5" t="s">
        <v>1</v>
      </c>
      <c r="S715" s="5" t="s">
        <v>2</v>
      </c>
      <c r="T715" s="5" t="s">
        <v>7</v>
      </c>
      <c r="U715" s="5">
        <v>187</v>
      </c>
      <c r="V715" s="5">
        <v>75.400000000000006</v>
      </c>
      <c r="W715" s="5">
        <v>77.08</v>
      </c>
      <c r="X715" s="8">
        <f t="shared" si="887"/>
        <v>-1.6799999999999926</v>
      </c>
      <c r="Y715" s="14">
        <v>179</v>
      </c>
      <c r="Z715" s="5">
        <v>78.77</v>
      </c>
      <c r="AA715" s="5">
        <v>77.489999999999995</v>
      </c>
      <c r="AB715" s="71">
        <f t="shared" si="850"/>
        <v>1.2800000000000011</v>
      </c>
      <c r="AC715" s="53"/>
    </row>
    <row r="716" spans="1:29" ht="15" customHeight="1" x14ac:dyDescent="0.25">
      <c r="A716" s="53">
        <v>1002008</v>
      </c>
      <c r="B716" s="89" t="s">
        <v>2536</v>
      </c>
      <c r="C716" s="53" t="s">
        <v>267</v>
      </c>
      <c r="D716" s="49" t="s">
        <v>2499</v>
      </c>
      <c r="E716" s="35" t="str">
        <f>VLOOKUP('2012 Accountability Database'!$A714,'2011 AYP'!A$2:B$1072,2)</f>
        <v xml:space="preserve"> A (Alert)</v>
      </c>
      <c r="F716" s="66"/>
      <c r="G716" s="63" t="s">
        <v>2485</v>
      </c>
      <c r="H716" s="60" t="str">
        <f t="shared" ref="H716:I716" si="899">IF(H714="Met","Yes",IF(H715="Met","Yes","No"))</f>
        <v>No</v>
      </c>
      <c r="I716" s="60" t="str">
        <f t="shared" si="899"/>
        <v>No</v>
      </c>
      <c r="J716" s="42"/>
      <c r="K716" s="60" t="str">
        <f t="shared" ref="K716:L716" si="900">IF(K714="Met","Yes",IF(K715="Met","Yes","No"))</f>
        <v>Yes</v>
      </c>
      <c r="L716" s="60" t="str">
        <f t="shared" si="900"/>
        <v>Yes</v>
      </c>
      <c r="M716" s="1" t="s">
        <v>9</v>
      </c>
      <c r="N716" s="14" t="s">
        <v>2503</v>
      </c>
      <c r="O716" s="5"/>
      <c r="P716" s="44" t="str">
        <f t="shared" ref="P716" si="901">IF(H720="Yes",IF(I720="Yes","Yes","No"),"No")</f>
        <v>No</v>
      </c>
      <c r="Q716" s="108" t="s">
        <v>2758</v>
      </c>
      <c r="R716" s="5" t="s">
        <v>1</v>
      </c>
      <c r="S716" s="1" t="s">
        <v>5</v>
      </c>
      <c r="T716" s="1" t="s">
        <v>3</v>
      </c>
      <c r="U716" s="5">
        <v>859</v>
      </c>
      <c r="V716" s="1">
        <v>81.02</v>
      </c>
      <c r="W716" s="1">
        <v>83.75</v>
      </c>
      <c r="X716" s="6">
        <f t="shared" si="887"/>
        <v>-2.730000000000004</v>
      </c>
      <c r="Y716" s="14">
        <v>833</v>
      </c>
      <c r="Z716" s="1">
        <v>80.91</v>
      </c>
      <c r="AA716" s="1">
        <v>83.13</v>
      </c>
      <c r="AB716" s="72">
        <f t="shared" si="850"/>
        <v>-2.2199999999999989</v>
      </c>
      <c r="AC716" s="53"/>
    </row>
    <row r="717" spans="1:29" x14ac:dyDescent="0.25">
      <c r="A717" s="53">
        <v>1002008</v>
      </c>
      <c r="B717" s="89" t="s">
        <v>2536</v>
      </c>
      <c r="C717" s="53" t="s">
        <v>267</v>
      </c>
      <c r="D717" s="49" t="s">
        <v>2507</v>
      </c>
      <c r="E717" s="47">
        <f>VLOOKUP('2012 Accountability Database'!A714,Dems1112!$A$2:$G$1082,3)</f>
        <v>0.47</v>
      </c>
      <c r="F717" s="66"/>
      <c r="G717" s="52"/>
      <c r="M717" s="5" t="s">
        <v>9</v>
      </c>
      <c r="N717" s="14" t="s">
        <v>2504</v>
      </c>
      <c r="O717" s="5"/>
      <c r="P717" s="44" t="str">
        <f t="shared" ref="P717" si="902">IF(K720="Yes",IF(L720="Yes","Yes","No"),"No")</f>
        <v>No</v>
      </c>
      <c r="Q717" s="108"/>
      <c r="R717" s="5" t="s">
        <v>1</v>
      </c>
      <c r="S717" s="5" t="s">
        <v>5</v>
      </c>
      <c r="T717" s="5" t="s">
        <v>7</v>
      </c>
      <c r="U717" s="5">
        <v>530</v>
      </c>
      <c r="V717" s="5">
        <v>73.02</v>
      </c>
      <c r="W717" s="5">
        <v>77.08</v>
      </c>
      <c r="X717" s="8">
        <f t="shared" si="887"/>
        <v>-4.0600000000000023</v>
      </c>
      <c r="Y717" s="14">
        <v>508</v>
      </c>
      <c r="Z717" s="5">
        <v>75.2</v>
      </c>
      <c r="AA717" s="5">
        <v>77.489999999999995</v>
      </c>
      <c r="AB717" s="72">
        <f t="shared" si="850"/>
        <v>-2.289999999999992</v>
      </c>
      <c r="AC717" s="53"/>
    </row>
    <row r="718" spans="1:29" x14ac:dyDescent="0.25">
      <c r="A718" s="53">
        <v>1002008</v>
      </c>
      <c r="B718" s="89" t="s">
        <v>2536</v>
      </c>
      <c r="C718" s="53" t="s">
        <v>267</v>
      </c>
      <c r="D718" s="50" t="s">
        <v>2508</v>
      </c>
      <c r="E718" s="47">
        <f>VLOOKUP('2012 Accountability Database'!A714,Dems1112!$A$2:$G$1082,4)</f>
        <v>0.59</v>
      </c>
      <c r="F718" s="65" t="s">
        <v>2486</v>
      </c>
      <c r="G718" s="62"/>
      <c r="H718" s="13" t="str">
        <f>IF(V718&gt;94,"Met",IF(X718="--","n/a",IF(X718&gt;=0,"Met","Did Not Meet")))</f>
        <v>Did Not Meet</v>
      </c>
      <c r="I718" s="13" t="str">
        <f>IF(V719&gt;94,"Met",IF(X719="--","n/a",IF(X719&gt;=0,"Met","Did Not Meet")))</f>
        <v>Did Not Meet</v>
      </c>
      <c r="J718" s="13"/>
      <c r="K718" s="13" t="str">
        <f>IF(Z718&gt;94,"Met",IF(AB718="--","n/a",IF(AB718&gt;=0,"Met","Did Not Meet")))</f>
        <v>Did Not Meet</v>
      </c>
      <c r="L718" s="13" t="str">
        <f>IF(Z719&gt;94,"Met",IF(AB719="--","n/a",IF(AB719&gt;=0,"Met","Did Not Meet")))</f>
        <v>Did Not Meet</v>
      </c>
      <c r="M718" s="1" t="s">
        <v>9</v>
      </c>
      <c r="N718" s="68" t="s">
        <v>2497</v>
      </c>
      <c r="O718" s="35"/>
      <c r="P718" s="44"/>
      <c r="Q718" s="108"/>
      <c r="R718" s="5" t="s">
        <v>6</v>
      </c>
      <c r="S718" s="1" t="s">
        <v>2</v>
      </c>
      <c r="T718" s="1" t="s">
        <v>3</v>
      </c>
      <c r="U718" s="5">
        <v>293</v>
      </c>
      <c r="V718" s="1">
        <v>78.5</v>
      </c>
      <c r="W718" s="1">
        <v>83.45</v>
      </c>
      <c r="X718" s="6">
        <f t="shared" si="887"/>
        <v>-4.9500000000000028</v>
      </c>
      <c r="Y718" s="14">
        <v>284</v>
      </c>
      <c r="Z718" s="1">
        <v>56.69</v>
      </c>
      <c r="AA718" s="1">
        <v>66.260000000000005</v>
      </c>
      <c r="AB718" s="72">
        <f t="shared" si="850"/>
        <v>-9.5700000000000074</v>
      </c>
      <c r="AC718" s="53"/>
    </row>
    <row r="719" spans="1:29" x14ac:dyDescent="0.25">
      <c r="A719" s="53">
        <v>1002008</v>
      </c>
      <c r="B719" s="89" t="s">
        <v>2536</v>
      </c>
      <c r="C719" s="53" t="s">
        <v>267</v>
      </c>
      <c r="D719" s="50" t="s">
        <v>974</v>
      </c>
      <c r="E719" s="47" t="str">
        <f>VLOOKUP('2012 Accountability Database'!A714,Dems1112!$A$2:$G$1082,5)</f>
        <v>4-5</v>
      </c>
      <c r="F719" s="65" t="s">
        <v>2487</v>
      </c>
      <c r="G719" s="62"/>
      <c r="H719" s="13" t="str">
        <f>IF(V720&gt;94,"Met",IF(X720="--","n/a",IF(X720&gt;=0,"Met","Did Not Meet")))</f>
        <v>Did Not Meet</v>
      </c>
      <c r="I719" s="13" t="str">
        <f>IF(V721&gt;94,"Met",IF(X721="--","n/a",IF(X721&gt;=0,"Met","Did Not Meet")))</f>
        <v>Did Not Meet</v>
      </c>
      <c r="J719" s="13"/>
      <c r="K719" s="13" t="str">
        <f>IF(Z720&gt;94,"Met",IF(AB720="--","n/a",IF(AB720&gt;=0,"Met","Did Not Meet")))</f>
        <v>Did Not Meet</v>
      </c>
      <c r="L719" s="13" t="str">
        <f>IF(Z721&gt;94,"Met",IF(AB721="--","n/a",IF(AB721&gt;=0,"Met","Did Not Meet")))</f>
        <v>Did Not Meet</v>
      </c>
      <c r="M719" s="1" t="s">
        <v>9</v>
      </c>
      <c r="N719" s="14"/>
      <c r="O719" s="35" t="s">
        <v>2506</v>
      </c>
      <c r="P719" s="83" t="str">
        <f t="shared" ref="P719" si="903">IF(P714="No"," ", IF(P716="No"," ",IF(P715="No", " ",IF(P717="No"," ","X"))))</f>
        <v xml:space="preserve"> </v>
      </c>
      <c r="Q719" s="108"/>
      <c r="R719" s="5" t="s">
        <v>6</v>
      </c>
      <c r="S719" s="1" t="s">
        <v>2</v>
      </c>
      <c r="T719" s="1" t="s">
        <v>7</v>
      </c>
      <c r="U719" s="5">
        <v>187</v>
      </c>
      <c r="V719" s="1">
        <v>70.05</v>
      </c>
      <c r="W719" s="1">
        <v>76.569999999999993</v>
      </c>
      <c r="X719" s="6">
        <f t="shared" si="887"/>
        <v>-6.519999999999996</v>
      </c>
      <c r="Y719" s="14">
        <v>179</v>
      </c>
      <c r="Z719" s="1">
        <v>45.81</v>
      </c>
      <c r="AA719" s="1">
        <v>56.05</v>
      </c>
      <c r="AB719" s="72">
        <f t="shared" si="850"/>
        <v>-10.239999999999995</v>
      </c>
      <c r="AC719" s="53"/>
    </row>
    <row r="720" spans="1:29" ht="15.75" x14ac:dyDescent="0.25">
      <c r="A720" s="53">
        <v>1002008</v>
      </c>
      <c r="B720" s="89" t="s">
        <v>2536</v>
      </c>
      <c r="C720" s="53" t="s">
        <v>267</v>
      </c>
      <c r="D720" s="50" t="s">
        <v>975</v>
      </c>
      <c r="E720" s="48" t="str">
        <f>VLOOKUP('2012 Accountability Database'!A714,Dems1112!$A$2:$G$1082,6)</f>
        <v>4 (Southwest AR)</v>
      </c>
      <c r="F720" s="66"/>
      <c r="G720" s="63" t="s">
        <v>2488</v>
      </c>
      <c r="H720" s="61" t="str">
        <f t="shared" ref="H720:I720" si="904">IF(H718="Met","Yes",IF(H719="Met","Yes","No"))</f>
        <v>No</v>
      </c>
      <c r="I720" s="61" t="str">
        <f t="shared" si="904"/>
        <v>No</v>
      </c>
      <c r="J720" s="55"/>
      <c r="K720" s="61" t="str">
        <f t="shared" ref="K720:L720" si="905">IF(K718="Met","Yes",IF(K719="Met","Yes","No"))</f>
        <v>No</v>
      </c>
      <c r="L720" s="61" t="str">
        <f t="shared" si="905"/>
        <v>No</v>
      </c>
      <c r="M720" s="5" t="s">
        <v>9</v>
      </c>
      <c r="N720" s="14"/>
      <c r="O720" s="35" t="s">
        <v>2505</v>
      </c>
      <c r="P720" s="83" t="str">
        <f t="shared" ref="P720" si="906">IF(P719="X"," ",IF(P721="X"," ","X"))</f>
        <v xml:space="preserve"> </v>
      </c>
      <c r="Q720" s="94" t="s">
        <v>2759</v>
      </c>
      <c r="R720" s="5" t="s">
        <v>6</v>
      </c>
      <c r="S720" s="5" t="s">
        <v>5</v>
      </c>
      <c r="T720" s="5" t="s">
        <v>3</v>
      </c>
      <c r="U720" s="5">
        <v>859</v>
      </c>
      <c r="V720" s="5">
        <v>81.14</v>
      </c>
      <c r="W720" s="5">
        <v>83.45</v>
      </c>
      <c r="X720" s="8">
        <f t="shared" si="887"/>
        <v>-2.3100000000000023</v>
      </c>
      <c r="Y720" s="14">
        <v>833</v>
      </c>
      <c r="Z720" s="5">
        <v>64.59</v>
      </c>
      <c r="AA720" s="5">
        <v>66.260000000000005</v>
      </c>
      <c r="AB720" s="72">
        <f t="shared" si="850"/>
        <v>-1.6700000000000017</v>
      </c>
      <c r="AC720" s="53"/>
    </row>
    <row r="721" spans="1:29" x14ac:dyDescent="0.25">
      <c r="A721" s="54">
        <v>1002008</v>
      </c>
      <c r="B721" s="90" t="s">
        <v>2536</v>
      </c>
      <c r="C721" s="54" t="s">
        <v>267</v>
      </c>
      <c r="D721" s="4"/>
      <c r="E721" s="4"/>
      <c r="F721" s="67"/>
      <c r="G721" s="64"/>
      <c r="H721" s="43"/>
      <c r="I721" s="43"/>
      <c r="J721" s="43"/>
      <c r="K721" s="43"/>
      <c r="L721" s="43"/>
      <c r="M721" s="4" t="s">
        <v>9</v>
      </c>
      <c r="N721" s="15"/>
      <c r="O721" s="38" t="s">
        <v>2482</v>
      </c>
      <c r="P721" s="84" t="str">
        <f>IF(E715="Achieving School"," ","X")</f>
        <v>X</v>
      </c>
      <c r="Q721" s="91"/>
      <c r="R721" s="4" t="s">
        <v>6</v>
      </c>
      <c r="S721" s="4" t="s">
        <v>5</v>
      </c>
      <c r="T721" s="4" t="s">
        <v>7</v>
      </c>
      <c r="U721" s="4">
        <v>530</v>
      </c>
      <c r="V721" s="4">
        <v>73.02</v>
      </c>
      <c r="W721" s="4">
        <v>76.569999999999993</v>
      </c>
      <c r="X721" s="7">
        <f t="shared" si="887"/>
        <v>-3.5499999999999972</v>
      </c>
      <c r="Y721" s="15">
        <v>508</v>
      </c>
      <c r="Z721" s="4">
        <v>54.13</v>
      </c>
      <c r="AA721" s="4">
        <v>56.05</v>
      </c>
      <c r="AB721" s="73">
        <f t="shared" si="850"/>
        <v>-1.9199999999999946</v>
      </c>
      <c r="AC721" s="54"/>
    </row>
    <row r="722" spans="1:29" x14ac:dyDescent="0.25">
      <c r="A722" s="1">
        <v>1002009</v>
      </c>
      <c r="B722" s="87" t="s">
        <v>2536</v>
      </c>
      <c r="C722" s="55" t="s">
        <v>268</v>
      </c>
      <c r="E722" s="42"/>
      <c r="F722" s="65" t="s">
        <v>2483</v>
      </c>
      <c r="G722" s="62"/>
      <c r="H722" s="37" t="str">
        <f>IF(V722&gt;94,"Met",IF(X722="--","n/a",IF(X722&gt;=0,"Met","Did Not Meet")))</f>
        <v>Met</v>
      </c>
      <c r="I722" s="37" t="str">
        <f>IF(V723&gt;94,"Met",IF(X723="--","n/a",IF(X723&gt;=0,"Met","Did Not Meet")))</f>
        <v>Met</v>
      </c>
      <c r="K722" s="13" t="str">
        <f>IF(Z722&gt;94,"Met",IF(AB722="--","n/a",IF(AB722&gt;=0,"Met","Did Not Meet")))</f>
        <v>Met</v>
      </c>
      <c r="L722" s="13" t="str">
        <f>IF(Z723&gt;94,"Met",IF(AB723="--","n/a",IF(AB723&gt;=0,"Met","Did Not Meet")))</f>
        <v>Met</v>
      </c>
      <c r="M722" s="1" t="s">
        <v>4</v>
      </c>
      <c r="N722" s="14" t="s">
        <v>2502</v>
      </c>
      <c r="O722" s="5"/>
      <c r="P722" s="44" t="str">
        <f t="shared" ref="P722" si="907">IF(H724="Yes",IF(I724="Yes","Yes","No"),"No")</f>
        <v>Yes</v>
      </c>
      <c r="Q722" s="93"/>
      <c r="R722" s="5" t="s">
        <v>1</v>
      </c>
      <c r="S722" s="1" t="s">
        <v>2</v>
      </c>
      <c r="T722" s="1" t="s">
        <v>3</v>
      </c>
      <c r="U722" s="5">
        <v>424</v>
      </c>
      <c r="V722" s="1">
        <v>83.25</v>
      </c>
      <c r="W722" s="1">
        <v>77.709999999999994</v>
      </c>
      <c r="X722" s="9">
        <f t="shared" si="887"/>
        <v>5.5400000000000063</v>
      </c>
      <c r="Y722" s="14">
        <v>412</v>
      </c>
      <c r="Z722" s="1">
        <v>85.68</v>
      </c>
      <c r="AA722" s="1">
        <v>76.849999999999994</v>
      </c>
      <c r="AB722" s="71">
        <f t="shared" si="850"/>
        <v>8.8300000000000125</v>
      </c>
      <c r="AC722" s="36"/>
    </row>
    <row r="723" spans="1:29" ht="15.75" x14ac:dyDescent="0.25">
      <c r="A723" s="53">
        <v>1002009</v>
      </c>
      <c r="B723" s="89" t="s">
        <v>2536</v>
      </c>
      <c r="C723" s="53" t="s">
        <v>268</v>
      </c>
      <c r="D723" s="49" t="s">
        <v>2498</v>
      </c>
      <c r="E723" s="34" t="str">
        <f>M722</f>
        <v>Achieving School</v>
      </c>
      <c r="F723" s="65" t="s">
        <v>2484</v>
      </c>
      <c r="G723" s="62"/>
      <c r="H723" s="13" t="str">
        <f>IF(V724&gt;94,"Met",IF(X724="--","n/a",IF(X724&gt;=0,"Met","Did Not Meet")))</f>
        <v>Met</v>
      </c>
      <c r="I723" s="13" t="str">
        <f>IF(V725&gt;94,"Met",IF(X725="--","n/a",IF(X725&gt;=0,"Met","Did Not Meet")))</f>
        <v>Did Not Meet</v>
      </c>
      <c r="K723" s="13" t="str">
        <f>IF(Z724&gt;94,"Met",IF(AB724="--","n/a",IF(AB724&gt;=0,"Met","Did Not Meet")))</f>
        <v>Met</v>
      </c>
      <c r="L723" s="13" t="str">
        <f>IF(Z725&gt;94,"Met",IF(AB725="--","n/a",IF(AB725&gt;=0,"Met","Did Not Meet")))</f>
        <v>Met</v>
      </c>
      <c r="M723" s="1" t="s">
        <v>4</v>
      </c>
      <c r="N723" s="14" t="s">
        <v>2501</v>
      </c>
      <c r="O723" s="5"/>
      <c r="P723" s="44" t="str">
        <f t="shared" ref="P723" si="908">IF(K724="Yes",IF(L724="Yes","Yes","No"),"No")</f>
        <v>Yes</v>
      </c>
      <c r="Q723" s="94" t="s">
        <v>2759</v>
      </c>
      <c r="R723" s="5" t="s">
        <v>1</v>
      </c>
      <c r="S723" s="1" t="s">
        <v>2</v>
      </c>
      <c r="T723" s="1" t="s">
        <v>7</v>
      </c>
      <c r="U723" s="5">
        <v>243</v>
      </c>
      <c r="V723" s="1">
        <v>76.13</v>
      </c>
      <c r="W723" s="1">
        <v>70.239999999999995</v>
      </c>
      <c r="X723" s="9">
        <f t="shared" si="887"/>
        <v>5.8900000000000006</v>
      </c>
      <c r="Y723" s="14">
        <v>235</v>
      </c>
      <c r="Z723" s="1">
        <v>78.72</v>
      </c>
      <c r="AA723" s="1">
        <v>68.89</v>
      </c>
      <c r="AB723" s="71">
        <f t="shared" si="850"/>
        <v>9.8299999999999983</v>
      </c>
      <c r="AC723" s="53"/>
    </row>
    <row r="724" spans="1:29" ht="15" customHeight="1" x14ac:dyDescent="0.25">
      <c r="A724" s="53">
        <v>1002009</v>
      </c>
      <c r="B724" s="89" t="s">
        <v>2536</v>
      </c>
      <c r="C724" s="53" t="s">
        <v>268</v>
      </c>
      <c r="D724" s="49" t="s">
        <v>2499</v>
      </c>
      <c r="E724" s="35" t="str">
        <f>VLOOKUP('2012 Accountability Database'!$A722,'2011 AYP'!A$2:B$1072,2)</f>
        <v xml:space="preserve"> A (Alert)</v>
      </c>
      <c r="F724" s="66"/>
      <c r="G724" s="63" t="s">
        <v>2485</v>
      </c>
      <c r="H724" s="60" t="str">
        <f t="shared" ref="H724:I724" si="909">IF(H722="Met","Yes",IF(H723="Met","Yes","No"))</f>
        <v>Yes</v>
      </c>
      <c r="I724" s="60" t="str">
        <f t="shared" si="909"/>
        <v>Yes</v>
      </c>
      <c r="J724" s="42"/>
      <c r="K724" s="60" t="str">
        <f t="shared" ref="K724:L724" si="910">IF(K722="Met","Yes",IF(K723="Met","Yes","No"))</f>
        <v>Yes</v>
      </c>
      <c r="L724" s="60" t="str">
        <f t="shared" si="910"/>
        <v>Yes</v>
      </c>
      <c r="M724" s="1" t="s">
        <v>4</v>
      </c>
      <c r="N724" s="14" t="s">
        <v>2503</v>
      </c>
      <c r="O724" s="5"/>
      <c r="P724" s="44" t="str">
        <f t="shared" ref="P724" si="911">IF(H728="Yes",IF(I728="Yes","Yes","No"),"No")</f>
        <v>Yes</v>
      </c>
      <c r="Q724" s="108" t="s">
        <v>2758</v>
      </c>
      <c r="R724" s="5" t="s">
        <v>1</v>
      </c>
      <c r="S724" s="1" t="s">
        <v>5</v>
      </c>
      <c r="T724" s="1" t="s">
        <v>3</v>
      </c>
      <c r="U724" s="5">
        <v>1244</v>
      </c>
      <c r="V724" s="1">
        <v>77.73</v>
      </c>
      <c r="W724" s="1">
        <v>77.709999999999994</v>
      </c>
      <c r="X724" s="9">
        <f t="shared" si="887"/>
        <v>2.0000000000010232E-2</v>
      </c>
      <c r="Y724" s="14">
        <v>1195</v>
      </c>
      <c r="Z724" s="1">
        <v>78.739999999999995</v>
      </c>
      <c r="AA724" s="1">
        <v>76.849999999999994</v>
      </c>
      <c r="AB724" s="71">
        <f t="shared" si="850"/>
        <v>1.8900000000000006</v>
      </c>
      <c r="AC724" s="53"/>
    </row>
    <row r="725" spans="1:29" x14ac:dyDescent="0.25">
      <c r="A725" s="53">
        <v>1002009</v>
      </c>
      <c r="B725" s="89" t="s">
        <v>2536</v>
      </c>
      <c r="C725" s="53" t="s">
        <v>268</v>
      </c>
      <c r="D725" s="49" t="s">
        <v>2507</v>
      </c>
      <c r="E725" s="47">
        <f>VLOOKUP('2012 Accountability Database'!A722,Dems1112!$A$2:$G$1082,3)</f>
        <v>0.41</v>
      </c>
      <c r="F725" s="66"/>
      <c r="G725" s="52"/>
      <c r="M725" s="5" t="s">
        <v>4</v>
      </c>
      <c r="N725" s="14" t="s">
        <v>2504</v>
      </c>
      <c r="O725" s="5"/>
      <c r="P725" s="44" t="str">
        <f t="shared" ref="P725" si="912">IF(K728="Yes",IF(L728="Yes","Yes","No"),"No")</f>
        <v>No</v>
      </c>
      <c r="Q725" s="108"/>
      <c r="R725" s="5" t="s">
        <v>1</v>
      </c>
      <c r="S725" s="5" t="s">
        <v>5</v>
      </c>
      <c r="T725" s="5" t="s">
        <v>7</v>
      </c>
      <c r="U725" s="5">
        <v>713</v>
      </c>
      <c r="V725" s="5">
        <v>69</v>
      </c>
      <c r="W725" s="5">
        <v>70.239999999999995</v>
      </c>
      <c r="X725" s="8">
        <f t="shared" si="887"/>
        <v>-1.2399999999999949</v>
      </c>
      <c r="Y725" s="14">
        <v>677</v>
      </c>
      <c r="Z725" s="5">
        <v>70.010000000000005</v>
      </c>
      <c r="AA725" s="5">
        <v>68.89</v>
      </c>
      <c r="AB725" s="71">
        <f t="shared" si="850"/>
        <v>1.1200000000000045</v>
      </c>
      <c r="AC725" s="53"/>
    </row>
    <row r="726" spans="1:29" x14ac:dyDescent="0.25">
      <c r="A726" s="53">
        <v>1002009</v>
      </c>
      <c r="B726" s="89" t="s">
        <v>2536</v>
      </c>
      <c r="C726" s="53" t="s">
        <v>268</v>
      </c>
      <c r="D726" s="50" t="s">
        <v>2508</v>
      </c>
      <c r="E726" s="47">
        <f>VLOOKUP('2012 Accountability Database'!A722,Dems1112!$A$2:$G$1082,4)</f>
        <v>0.56000000000000005</v>
      </c>
      <c r="F726" s="65" t="s">
        <v>2486</v>
      </c>
      <c r="G726" s="62"/>
      <c r="H726" s="13" t="str">
        <f>IF(V726&gt;94,"Met",IF(X726="--","n/a",IF(X726&gt;=0,"Met","Did Not Meet")))</f>
        <v>Met</v>
      </c>
      <c r="I726" s="13" t="str">
        <f>IF(V727&gt;94,"Met",IF(X727="--","n/a",IF(X727&gt;=0,"Met","Did Not Meet")))</f>
        <v>Met</v>
      </c>
      <c r="J726" s="13"/>
      <c r="K726" s="13" t="str">
        <f>IF(Z726&gt;94,"Met",IF(AB726="--","n/a",IF(AB726&gt;=0,"Met","Did Not Meet")))</f>
        <v>Did Not Meet</v>
      </c>
      <c r="L726" s="13" t="str">
        <f>IF(Z727&gt;94,"Met",IF(AB727="--","n/a",IF(AB727&gt;=0,"Met","Did Not Meet")))</f>
        <v>Did Not Meet</v>
      </c>
      <c r="M726" s="1" t="s">
        <v>4</v>
      </c>
      <c r="N726" s="68" t="s">
        <v>2497</v>
      </c>
      <c r="O726" s="35"/>
      <c r="P726" s="44"/>
      <c r="Q726" s="108"/>
      <c r="R726" s="5" t="s">
        <v>6</v>
      </c>
      <c r="S726" s="1" t="s">
        <v>2</v>
      </c>
      <c r="T726" s="1" t="s">
        <v>3</v>
      </c>
      <c r="U726" s="5">
        <v>502</v>
      </c>
      <c r="V726" s="1">
        <v>84.66</v>
      </c>
      <c r="W726" s="1">
        <v>82.79</v>
      </c>
      <c r="X726" s="9">
        <f t="shared" si="887"/>
        <v>1.8699999999999903</v>
      </c>
      <c r="Y726" s="14">
        <v>412</v>
      </c>
      <c r="Z726" s="1">
        <v>79.849999999999994</v>
      </c>
      <c r="AA726" s="1">
        <v>79.95</v>
      </c>
      <c r="AB726" s="72">
        <f t="shared" si="850"/>
        <v>-0.10000000000000853</v>
      </c>
      <c r="AC726" s="53"/>
    </row>
    <row r="727" spans="1:29" x14ac:dyDescent="0.25">
      <c r="A727" s="53">
        <v>1002009</v>
      </c>
      <c r="B727" s="89" t="s">
        <v>2536</v>
      </c>
      <c r="C727" s="53" t="s">
        <v>268</v>
      </c>
      <c r="D727" s="50" t="s">
        <v>974</v>
      </c>
      <c r="E727" s="47" t="str">
        <f>VLOOKUP('2012 Accountability Database'!A722,Dems1112!$A$2:$G$1082,5)</f>
        <v>6-8</v>
      </c>
      <c r="F727" s="65" t="s">
        <v>2487</v>
      </c>
      <c r="G727" s="62"/>
      <c r="H727" s="13" t="str">
        <f>IF(V728&gt;94,"Met",IF(X728="--","n/a",IF(X728&gt;=0,"Met","Did Not Meet")))</f>
        <v>Did Not Meet</v>
      </c>
      <c r="I727" s="13" t="str">
        <f>IF(V729&gt;94,"Met",IF(X729="--","n/a",IF(X729&gt;=0,"Met","Did Not Meet")))</f>
        <v>Did Not Meet</v>
      </c>
      <c r="J727" s="13"/>
      <c r="K727" s="13" t="str">
        <f>IF(Z728&gt;94,"Met",IF(AB728="--","n/a",IF(AB728&gt;=0,"Met","Did Not Meet")))</f>
        <v>Did Not Meet</v>
      </c>
      <c r="L727" s="13" t="str">
        <f>IF(Z729&gt;94,"Met",IF(AB729="--","n/a",IF(AB729&gt;=0,"Met","Did Not Meet")))</f>
        <v>Did Not Meet</v>
      </c>
      <c r="M727" s="1" t="s">
        <v>4</v>
      </c>
      <c r="N727" s="14"/>
      <c r="O727" s="35" t="s">
        <v>2506</v>
      </c>
      <c r="P727" s="83" t="str">
        <f t="shared" ref="P727" si="913">IF(P722="No"," ", IF(P724="No"," ",IF(P723="No", " ",IF(P725="No"," ","X"))))</f>
        <v xml:space="preserve"> </v>
      </c>
      <c r="Q727" s="108"/>
      <c r="R727" s="5" t="s">
        <v>6</v>
      </c>
      <c r="S727" s="1" t="s">
        <v>2</v>
      </c>
      <c r="T727" s="1" t="s">
        <v>7</v>
      </c>
      <c r="U727" s="5">
        <v>274</v>
      </c>
      <c r="V727" s="1">
        <v>75.180000000000007</v>
      </c>
      <c r="W727" s="1">
        <v>73.91</v>
      </c>
      <c r="X727" s="9">
        <f t="shared" si="887"/>
        <v>1.2700000000000102</v>
      </c>
      <c r="Y727" s="14">
        <v>235</v>
      </c>
      <c r="Z727" s="1">
        <v>70.64</v>
      </c>
      <c r="AA727" s="1">
        <v>70.989999999999995</v>
      </c>
      <c r="AB727" s="72">
        <f t="shared" si="850"/>
        <v>-0.34999999999999432</v>
      </c>
      <c r="AC727" s="53"/>
    </row>
    <row r="728" spans="1:29" ht="15.75" x14ac:dyDescent="0.25">
      <c r="A728" s="53">
        <v>1002009</v>
      </c>
      <c r="B728" s="89" t="s">
        <v>2536</v>
      </c>
      <c r="C728" s="53" t="s">
        <v>268</v>
      </c>
      <c r="D728" s="50" t="s">
        <v>975</v>
      </c>
      <c r="E728" s="48" t="str">
        <f>VLOOKUP('2012 Accountability Database'!A722,Dems1112!$A$2:$G$1082,6)</f>
        <v>4 (Southwest AR)</v>
      </c>
      <c r="F728" s="66"/>
      <c r="G728" s="63" t="s">
        <v>2488</v>
      </c>
      <c r="H728" s="61" t="str">
        <f t="shared" ref="H728:I728" si="914">IF(H726="Met","Yes",IF(H727="Met","Yes","No"))</f>
        <v>Yes</v>
      </c>
      <c r="I728" s="61" t="str">
        <f t="shared" si="914"/>
        <v>Yes</v>
      </c>
      <c r="J728" s="55"/>
      <c r="K728" s="61" t="str">
        <f t="shared" ref="K728:L728" si="915">IF(K726="Met","Yes",IF(K727="Met","Yes","No"))</f>
        <v>No</v>
      </c>
      <c r="L728" s="61" t="str">
        <f t="shared" si="915"/>
        <v>No</v>
      </c>
      <c r="M728" s="1" t="s">
        <v>4</v>
      </c>
      <c r="N728" s="14"/>
      <c r="O728" s="35" t="s">
        <v>2505</v>
      </c>
      <c r="P728" s="83" t="str">
        <f t="shared" ref="P728" si="916">IF(P727="X"," ",IF(P729="X"," ","X"))</f>
        <v>X</v>
      </c>
      <c r="Q728" s="94" t="s">
        <v>2759</v>
      </c>
      <c r="R728" s="5" t="s">
        <v>6</v>
      </c>
      <c r="S728" s="1" t="s">
        <v>5</v>
      </c>
      <c r="T728" s="1" t="s">
        <v>3</v>
      </c>
      <c r="U728" s="5">
        <v>1455</v>
      </c>
      <c r="V728" s="1">
        <v>82.2</v>
      </c>
      <c r="W728" s="1">
        <v>82.79</v>
      </c>
      <c r="X728" s="6">
        <f t="shared" si="887"/>
        <v>-0.59000000000000341</v>
      </c>
      <c r="Y728" s="14">
        <v>1195</v>
      </c>
      <c r="Z728" s="1">
        <v>78.58</v>
      </c>
      <c r="AA728" s="1">
        <v>79.95</v>
      </c>
      <c r="AB728" s="72">
        <f t="shared" si="850"/>
        <v>-1.3700000000000045</v>
      </c>
      <c r="AC728" s="53"/>
    </row>
    <row r="729" spans="1:29" x14ac:dyDescent="0.25">
      <c r="A729" s="54">
        <v>1002009</v>
      </c>
      <c r="B729" s="90" t="s">
        <v>2536</v>
      </c>
      <c r="C729" s="54" t="s">
        <v>268</v>
      </c>
      <c r="D729" s="4"/>
      <c r="E729" s="4"/>
      <c r="F729" s="67"/>
      <c r="G729" s="64"/>
      <c r="H729" s="43"/>
      <c r="I729" s="43"/>
      <c r="J729" s="43"/>
      <c r="K729" s="43"/>
      <c r="L729" s="43"/>
      <c r="M729" s="4" t="s">
        <v>4</v>
      </c>
      <c r="N729" s="15"/>
      <c r="O729" s="38" t="s">
        <v>2482</v>
      </c>
      <c r="P729" s="84" t="str">
        <f>IF(E723="Achieving School"," ","X")</f>
        <v xml:space="preserve"> </v>
      </c>
      <c r="Q729" s="91"/>
      <c r="R729" s="4" t="s">
        <v>6</v>
      </c>
      <c r="S729" s="4" t="s">
        <v>5</v>
      </c>
      <c r="T729" s="4" t="s">
        <v>7</v>
      </c>
      <c r="U729" s="4">
        <v>791</v>
      </c>
      <c r="V729" s="4">
        <v>72.19</v>
      </c>
      <c r="W729" s="4">
        <v>73.91</v>
      </c>
      <c r="X729" s="7">
        <f t="shared" si="887"/>
        <v>-1.7199999999999989</v>
      </c>
      <c r="Y729" s="15">
        <v>677</v>
      </c>
      <c r="Z729" s="4">
        <v>68.540000000000006</v>
      </c>
      <c r="AA729" s="4">
        <v>70.989999999999995</v>
      </c>
      <c r="AB729" s="73">
        <f t="shared" si="850"/>
        <v>-2.4499999999999886</v>
      </c>
      <c r="AC729" s="54"/>
    </row>
    <row r="730" spans="1:29" x14ac:dyDescent="0.25">
      <c r="A730" s="1">
        <v>1003016</v>
      </c>
      <c r="B730" s="87" t="s">
        <v>2537</v>
      </c>
      <c r="C730" s="55" t="s">
        <v>524</v>
      </c>
      <c r="E730" s="42"/>
      <c r="F730" s="65" t="s">
        <v>2483</v>
      </c>
      <c r="G730" s="62"/>
      <c r="H730" s="37" t="str">
        <f>IF(V730&gt;94,"Met",IF(X730="--","n/a",IF(X730&gt;=0,"Met","Did Not Meet")))</f>
        <v>Did Not Meet</v>
      </c>
      <c r="I730" s="37" t="str">
        <f>IF(V731&gt;94,"Met",IF(X731="--","n/a",IF(X731&gt;=0,"Met","Did Not Meet")))</f>
        <v>Did Not Meet</v>
      </c>
      <c r="K730" s="13" t="str">
        <f>IF(Z730&gt;94,"Met",IF(AB730="--","n/a",IF(AB730&gt;=0,"Met","Did Not Meet")))</f>
        <v>Did Not Meet</v>
      </c>
      <c r="L730" s="13" t="str">
        <f>IF(Z731&gt;94,"Met",IF(AB731="--","n/a",IF(AB731&gt;=0,"Met","Did Not Meet")))</f>
        <v>Did Not Meet</v>
      </c>
      <c r="M730" s="5" t="s">
        <v>9</v>
      </c>
      <c r="N730" s="14" t="s">
        <v>2502</v>
      </c>
      <c r="O730" s="5"/>
      <c r="P730" s="44" t="str">
        <f t="shared" ref="P730" si="917">IF(H732="Yes",IF(I732="Yes","Yes","No"),"No")</f>
        <v>No</v>
      </c>
      <c r="Q730" s="93"/>
      <c r="R730" s="5" t="s">
        <v>1</v>
      </c>
      <c r="S730" s="5" t="s">
        <v>2</v>
      </c>
      <c r="T730" s="5" t="s">
        <v>3</v>
      </c>
      <c r="U730" s="5">
        <v>97</v>
      </c>
      <c r="V730" s="5">
        <v>88.66</v>
      </c>
      <c r="W730" s="5">
        <v>91.76</v>
      </c>
      <c r="X730" s="8">
        <f t="shared" si="887"/>
        <v>-3.1000000000000085</v>
      </c>
      <c r="Y730" s="14">
        <v>45</v>
      </c>
      <c r="Z730" s="5">
        <v>73.33</v>
      </c>
      <c r="AA730" s="5">
        <v>73.81</v>
      </c>
      <c r="AB730" s="72">
        <f t="shared" si="850"/>
        <v>-0.48000000000000398</v>
      </c>
      <c r="AC730" s="36"/>
    </row>
    <row r="731" spans="1:29" ht="15.75" x14ac:dyDescent="0.25">
      <c r="A731" s="53">
        <v>1003016</v>
      </c>
      <c r="B731" s="89" t="s">
        <v>2537</v>
      </c>
      <c r="C731" s="53" t="s">
        <v>524</v>
      </c>
      <c r="D731" s="49" t="s">
        <v>2498</v>
      </c>
      <c r="E731" s="34" t="str">
        <f>M730</f>
        <v>Needs Improvement School</v>
      </c>
      <c r="F731" s="65" t="s">
        <v>2484</v>
      </c>
      <c r="G731" s="62"/>
      <c r="H731" s="13" t="str">
        <f>IF(V732&gt;94,"Met",IF(X732="--","n/a",IF(X732&gt;=0,"Met","Did Not Meet")))</f>
        <v>Did Not Meet</v>
      </c>
      <c r="I731" s="13" t="str">
        <f>IF(V733&gt;94,"Met",IF(X733="--","n/a",IF(X733&gt;=0,"Met","Did Not Meet")))</f>
        <v>Did Not Meet</v>
      </c>
      <c r="K731" s="13" t="str">
        <f>IF(Z732&gt;94,"Met",IF(AB732="--","n/a",IF(AB732&gt;=0,"Met","Did Not Meet")))</f>
        <v>Met</v>
      </c>
      <c r="L731" s="13" t="str">
        <f>IF(Z733&gt;94,"Met",IF(AB733="--","n/a",IF(AB733&gt;=0,"Met","Did Not Meet")))</f>
        <v>Met</v>
      </c>
      <c r="M731" s="1" t="s">
        <v>9</v>
      </c>
      <c r="N731" s="14" t="s">
        <v>2501</v>
      </c>
      <c r="O731" s="5"/>
      <c r="P731" s="44" t="str">
        <f t="shared" ref="P731" si="918">IF(K732="Yes",IF(L732="Yes","Yes","No"),"No")</f>
        <v>Yes</v>
      </c>
      <c r="Q731" s="94" t="s">
        <v>2759</v>
      </c>
      <c r="R731" s="5" t="s">
        <v>1</v>
      </c>
      <c r="S731" s="1" t="s">
        <v>2</v>
      </c>
      <c r="T731" s="1" t="s">
        <v>7</v>
      </c>
      <c r="U731" s="5">
        <v>80</v>
      </c>
      <c r="V731" s="1">
        <v>86.25</v>
      </c>
      <c r="W731" s="1">
        <v>89.67</v>
      </c>
      <c r="X731" s="6">
        <f t="shared" si="887"/>
        <v>-3.4200000000000017</v>
      </c>
      <c r="Y731" s="14">
        <v>34</v>
      </c>
      <c r="Z731" s="1">
        <v>70.59</v>
      </c>
      <c r="AA731" s="1">
        <v>73.040000000000006</v>
      </c>
      <c r="AB731" s="72">
        <f t="shared" si="850"/>
        <v>-2.4500000000000028</v>
      </c>
      <c r="AC731" s="53"/>
    </row>
    <row r="732" spans="1:29" ht="15" customHeight="1" x14ac:dyDescent="0.25">
      <c r="A732" s="53">
        <v>1003016</v>
      </c>
      <c r="B732" s="89" t="s">
        <v>2537</v>
      </c>
      <c r="C732" s="53" t="s">
        <v>524</v>
      </c>
      <c r="D732" s="49" t="s">
        <v>2499</v>
      </c>
      <c r="E732" s="35" t="str">
        <f>VLOOKUP('2012 Accountability Database'!$A730,'2011 AYP'!A$2:B$1072,2)</f>
        <v xml:space="preserve"> MS (Met Standards)</v>
      </c>
      <c r="F732" s="66"/>
      <c r="G732" s="63" t="s">
        <v>2485</v>
      </c>
      <c r="H732" s="60" t="str">
        <f t="shared" ref="H732:I732" si="919">IF(H730="Met","Yes",IF(H731="Met","Yes","No"))</f>
        <v>No</v>
      </c>
      <c r="I732" s="60" t="str">
        <f t="shared" si="919"/>
        <v>No</v>
      </c>
      <c r="J732" s="42"/>
      <c r="K732" s="60" t="str">
        <f t="shared" ref="K732:L732" si="920">IF(K730="Met","Yes",IF(K731="Met","Yes","No"))</f>
        <v>Yes</v>
      </c>
      <c r="L732" s="60" t="str">
        <f t="shared" si="920"/>
        <v>Yes</v>
      </c>
      <c r="M732" s="1" t="s">
        <v>9</v>
      </c>
      <c r="N732" s="14" t="s">
        <v>2503</v>
      </c>
      <c r="O732" s="5"/>
      <c r="P732" s="44" t="str">
        <f t="shared" ref="P732" si="921">IF(H736="Yes",IF(I736="Yes","Yes","No"),"No")</f>
        <v>No</v>
      </c>
      <c r="Q732" s="108" t="s">
        <v>2758</v>
      </c>
      <c r="R732" s="5" t="s">
        <v>1</v>
      </c>
      <c r="S732" s="1" t="s">
        <v>5</v>
      </c>
      <c r="T732" s="1" t="s">
        <v>3</v>
      </c>
      <c r="U732" s="5">
        <v>286</v>
      </c>
      <c r="V732" s="1">
        <v>89.86</v>
      </c>
      <c r="W732" s="1">
        <v>91.76</v>
      </c>
      <c r="X732" s="6">
        <f t="shared" si="887"/>
        <v>-1.9000000000000057</v>
      </c>
      <c r="Y732" s="14">
        <v>143</v>
      </c>
      <c r="Z732" s="1">
        <v>79.02</v>
      </c>
      <c r="AA732" s="1">
        <v>73.81</v>
      </c>
      <c r="AB732" s="71">
        <f t="shared" si="850"/>
        <v>5.2099999999999937</v>
      </c>
      <c r="AC732" s="53"/>
    </row>
    <row r="733" spans="1:29" x14ac:dyDescent="0.25">
      <c r="A733" s="53">
        <v>1003016</v>
      </c>
      <c r="B733" s="89" t="s">
        <v>2537</v>
      </c>
      <c r="C733" s="53" t="s">
        <v>524</v>
      </c>
      <c r="D733" s="49" t="s">
        <v>2507</v>
      </c>
      <c r="E733" s="47">
        <f>VLOOKUP('2012 Accountability Database'!A730,Dems1112!$A$2:$G$1082,3)</f>
        <v>0.48</v>
      </c>
      <c r="F733" s="66"/>
      <c r="G733" s="52"/>
      <c r="M733" s="5" t="s">
        <v>9</v>
      </c>
      <c r="N733" s="14" t="s">
        <v>2504</v>
      </c>
      <c r="O733" s="5"/>
      <c r="P733" s="44" t="str">
        <f t="shared" ref="P733" si="922">IF(K736="Yes",IF(L736="Yes","Yes","No"),"No")</f>
        <v>No</v>
      </c>
      <c r="Q733" s="108"/>
      <c r="R733" s="5" t="s">
        <v>1</v>
      </c>
      <c r="S733" s="5" t="s">
        <v>5</v>
      </c>
      <c r="T733" s="5" t="s">
        <v>7</v>
      </c>
      <c r="U733" s="5">
        <v>227</v>
      </c>
      <c r="V733" s="5">
        <v>87.22</v>
      </c>
      <c r="W733" s="5">
        <v>89.67</v>
      </c>
      <c r="X733" s="8">
        <f t="shared" si="887"/>
        <v>-2.4500000000000028</v>
      </c>
      <c r="Y733" s="14">
        <v>109</v>
      </c>
      <c r="Z733" s="5">
        <v>77.06</v>
      </c>
      <c r="AA733" s="5">
        <v>73.040000000000006</v>
      </c>
      <c r="AB733" s="71">
        <f t="shared" si="850"/>
        <v>4.019999999999996</v>
      </c>
      <c r="AC733" s="53"/>
    </row>
    <row r="734" spans="1:29" x14ac:dyDescent="0.25">
      <c r="A734" s="53">
        <v>1003016</v>
      </c>
      <c r="B734" s="89" t="s">
        <v>2537</v>
      </c>
      <c r="C734" s="53" t="s">
        <v>524</v>
      </c>
      <c r="D734" s="50" t="s">
        <v>2508</v>
      </c>
      <c r="E734" s="47">
        <f>VLOOKUP('2012 Accountability Database'!A730,Dems1112!$A$2:$G$1082,4)</f>
        <v>0.78</v>
      </c>
      <c r="F734" s="65" t="s">
        <v>2486</v>
      </c>
      <c r="G734" s="62"/>
      <c r="H734" s="13" t="str">
        <f>IF(V734&gt;94,"Met",IF(X734="--","n/a",IF(X734&gt;=0,"Met","Did Not Meet")))</f>
        <v>Did Not Meet</v>
      </c>
      <c r="I734" s="13" t="str">
        <f>IF(V735&gt;94,"Met",IF(X735="--","n/a",IF(X735&gt;=0,"Met","Did Not Meet")))</f>
        <v>Did Not Meet</v>
      </c>
      <c r="J734" s="13"/>
      <c r="K734" s="13" t="str">
        <f>IF(Z734&gt;94,"Met",IF(AB734="--","n/a",IF(AB734&gt;=0,"Met","Did Not Meet")))</f>
        <v>Did Not Meet</v>
      </c>
      <c r="L734" s="13" t="str">
        <f>IF(Z735&gt;94,"Met",IF(AB735="--","n/a",IF(AB735&gt;=0,"Met","Did Not Meet")))</f>
        <v>Did Not Meet</v>
      </c>
      <c r="M734" s="1" t="s">
        <v>9</v>
      </c>
      <c r="N734" s="68" t="s">
        <v>2497</v>
      </c>
      <c r="O734" s="35"/>
      <c r="P734" s="44"/>
      <c r="Q734" s="108"/>
      <c r="R734" s="5" t="s">
        <v>6</v>
      </c>
      <c r="S734" s="1" t="s">
        <v>2</v>
      </c>
      <c r="T734" s="1" t="s">
        <v>3</v>
      </c>
      <c r="U734" s="5">
        <v>98</v>
      </c>
      <c r="V734" s="1">
        <v>85.71</v>
      </c>
      <c r="W734" s="1">
        <v>87.64</v>
      </c>
      <c r="X734" s="6">
        <f t="shared" si="887"/>
        <v>-1.9300000000000068</v>
      </c>
      <c r="Y734" s="14">
        <v>45</v>
      </c>
      <c r="Z734" s="1">
        <v>31.11</v>
      </c>
      <c r="AA734" s="1">
        <v>67.27</v>
      </c>
      <c r="AB734" s="72">
        <f t="shared" si="850"/>
        <v>-36.159999999999997</v>
      </c>
      <c r="AC734" s="53"/>
    </row>
    <row r="735" spans="1:29" x14ac:dyDescent="0.25">
      <c r="A735" s="53">
        <v>1003016</v>
      </c>
      <c r="B735" s="89" t="s">
        <v>2537</v>
      </c>
      <c r="C735" s="53" t="s">
        <v>524</v>
      </c>
      <c r="D735" s="50" t="s">
        <v>974</v>
      </c>
      <c r="E735" s="47" t="str">
        <f>VLOOKUP('2012 Accountability Database'!A730,Dems1112!$A$2:$G$1082,5)</f>
        <v>K-4</v>
      </c>
      <c r="F735" s="65" t="s">
        <v>2487</v>
      </c>
      <c r="G735" s="62"/>
      <c r="H735" s="13" t="str">
        <f>IF(V736&gt;94,"Met",IF(X736="--","n/a",IF(X736&gt;=0,"Met","Did Not Meet")))</f>
        <v>Did Not Meet</v>
      </c>
      <c r="I735" s="13" t="str">
        <f>IF(V737&gt;94,"Met",IF(X737="--","n/a",IF(X737&gt;=0,"Met","Did Not Meet")))</f>
        <v>Did Not Meet</v>
      </c>
      <c r="J735" s="13"/>
      <c r="K735" s="13" t="str">
        <f>IF(Z736&gt;94,"Met",IF(AB736="--","n/a",IF(AB736&gt;=0,"Met","Did Not Meet")))</f>
        <v>Did Not Meet</v>
      </c>
      <c r="L735" s="13" t="str">
        <f>IF(Z737&gt;94,"Met",IF(AB737="--","n/a",IF(AB737&gt;=0,"Met","Did Not Meet")))</f>
        <v>Did Not Meet</v>
      </c>
      <c r="M735" s="1" t="s">
        <v>9</v>
      </c>
      <c r="N735" s="14"/>
      <c r="O735" s="35" t="s">
        <v>2506</v>
      </c>
      <c r="P735" s="83" t="str">
        <f t="shared" ref="P735" si="923">IF(P730="No"," ", IF(P732="No"," ",IF(P731="No", " ",IF(P733="No"," ","X"))))</f>
        <v xml:space="preserve"> </v>
      </c>
      <c r="Q735" s="108"/>
      <c r="R735" s="5" t="s">
        <v>6</v>
      </c>
      <c r="S735" s="1" t="s">
        <v>2</v>
      </c>
      <c r="T735" s="1" t="s">
        <v>7</v>
      </c>
      <c r="U735" s="5">
        <v>81</v>
      </c>
      <c r="V735" s="1">
        <v>82.72</v>
      </c>
      <c r="W735" s="1">
        <v>85.8</v>
      </c>
      <c r="X735" s="6">
        <f t="shared" si="887"/>
        <v>-3.0799999999999983</v>
      </c>
      <c r="Y735" s="14">
        <v>34</v>
      </c>
      <c r="Z735" s="1">
        <v>29.41</v>
      </c>
      <c r="AA735" s="1">
        <v>64.95</v>
      </c>
      <c r="AB735" s="72">
        <f t="shared" si="850"/>
        <v>-35.540000000000006</v>
      </c>
      <c r="AC735" s="53"/>
    </row>
    <row r="736" spans="1:29" ht="15.75" x14ac:dyDescent="0.25">
      <c r="A736" s="53">
        <v>1003016</v>
      </c>
      <c r="B736" s="89" t="s">
        <v>2537</v>
      </c>
      <c r="C736" s="53" t="s">
        <v>524</v>
      </c>
      <c r="D736" s="50" t="s">
        <v>975</v>
      </c>
      <c r="E736" s="48" t="str">
        <f>VLOOKUP('2012 Accountability Database'!A730,Dems1112!$A$2:$G$1082,6)</f>
        <v>4 (Southwest AR)</v>
      </c>
      <c r="F736" s="66"/>
      <c r="G736" s="63" t="s">
        <v>2488</v>
      </c>
      <c r="H736" s="61" t="str">
        <f t="shared" ref="H736:I736" si="924">IF(H734="Met","Yes",IF(H735="Met","Yes","No"))</f>
        <v>No</v>
      </c>
      <c r="I736" s="61" t="str">
        <f t="shared" si="924"/>
        <v>No</v>
      </c>
      <c r="J736" s="55"/>
      <c r="K736" s="61" t="str">
        <f t="shared" ref="K736:L736" si="925">IF(K734="Met","Yes",IF(K735="Met","Yes","No"))</f>
        <v>No</v>
      </c>
      <c r="L736" s="61" t="str">
        <f t="shared" si="925"/>
        <v>No</v>
      </c>
      <c r="M736" s="1" t="s">
        <v>9</v>
      </c>
      <c r="N736" s="14"/>
      <c r="O736" s="35" t="s">
        <v>2505</v>
      </c>
      <c r="P736" s="83" t="str">
        <f t="shared" ref="P736" si="926">IF(P735="X"," ",IF(P737="X"," ","X"))</f>
        <v xml:space="preserve"> </v>
      </c>
      <c r="Q736" s="94" t="s">
        <v>2759</v>
      </c>
      <c r="R736" s="5" t="s">
        <v>6</v>
      </c>
      <c r="S736" s="1" t="s">
        <v>5</v>
      </c>
      <c r="T736" s="1" t="s">
        <v>3</v>
      </c>
      <c r="U736" s="5">
        <v>287</v>
      </c>
      <c r="V736" s="1">
        <v>86.41</v>
      </c>
      <c r="W736" s="1">
        <v>87.64</v>
      </c>
      <c r="X736" s="6">
        <f t="shared" si="887"/>
        <v>-1.230000000000004</v>
      </c>
      <c r="Y736" s="14">
        <v>143</v>
      </c>
      <c r="Z736" s="1">
        <v>59.44</v>
      </c>
      <c r="AA736" s="1">
        <v>67.27</v>
      </c>
      <c r="AB736" s="72">
        <f t="shared" si="850"/>
        <v>-7.8299999999999983</v>
      </c>
      <c r="AC736" s="53"/>
    </row>
    <row r="737" spans="1:29" x14ac:dyDescent="0.25">
      <c r="A737" s="54">
        <v>1003016</v>
      </c>
      <c r="B737" s="90" t="s">
        <v>2537</v>
      </c>
      <c r="C737" s="54" t="s">
        <v>524</v>
      </c>
      <c r="D737" s="4"/>
      <c r="E737" s="4"/>
      <c r="F737" s="67"/>
      <c r="G737" s="64"/>
      <c r="H737" s="43"/>
      <c r="I737" s="43"/>
      <c r="J737" s="43"/>
      <c r="K737" s="43"/>
      <c r="L737" s="43"/>
      <c r="M737" s="4" t="s">
        <v>9</v>
      </c>
      <c r="N737" s="15"/>
      <c r="O737" s="38" t="s">
        <v>2482</v>
      </c>
      <c r="P737" s="84" t="str">
        <f>IF(E731="Achieving School"," ","X")</f>
        <v>X</v>
      </c>
      <c r="Q737" s="91"/>
      <c r="R737" s="4" t="s">
        <v>6</v>
      </c>
      <c r="S737" s="4" t="s">
        <v>5</v>
      </c>
      <c r="T737" s="4" t="s">
        <v>7</v>
      </c>
      <c r="U737" s="4">
        <v>228</v>
      </c>
      <c r="V737" s="4">
        <v>83.77</v>
      </c>
      <c r="W737" s="4">
        <v>85.8</v>
      </c>
      <c r="X737" s="7">
        <f t="shared" si="887"/>
        <v>-2.0300000000000011</v>
      </c>
      <c r="Y737" s="15">
        <v>109</v>
      </c>
      <c r="Z737" s="4">
        <v>55.96</v>
      </c>
      <c r="AA737" s="4">
        <v>64.95</v>
      </c>
      <c r="AB737" s="73">
        <f t="shared" si="850"/>
        <v>-8.990000000000002</v>
      </c>
      <c r="AC737" s="54"/>
    </row>
    <row r="738" spans="1:29" x14ac:dyDescent="0.25">
      <c r="A738" s="1">
        <v>1003017</v>
      </c>
      <c r="B738" s="87" t="s">
        <v>2537</v>
      </c>
      <c r="C738" s="55" t="s">
        <v>525</v>
      </c>
      <c r="E738" s="42"/>
      <c r="F738" s="65" t="s">
        <v>2483</v>
      </c>
      <c r="G738" s="62"/>
      <c r="H738" s="37" t="str">
        <f>IF(V738&gt;94,"Met",IF(X738="--","n/a",IF(X738&gt;=0,"Met","Did Not Meet")))</f>
        <v>Met</v>
      </c>
      <c r="I738" s="37" t="str">
        <f>IF(V739&gt;94,"Met",IF(X739="--","n/a",IF(X739&gt;=0,"Met","Did Not Meet")))</f>
        <v>Met</v>
      </c>
      <c r="K738" s="13" t="str">
        <f>IF(Z738&gt;94,"Met",IF(AB738="--","n/a",IF(AB738&gt;=0,"Met","Did Not Meet")))</f>
        <v>Met</v>
      </c>
      <c r="L738" s="13" t="str">
        <f>IF(Z739&gt;94,"Met",IF(AB739="--","n/a",IF(AB739&gt;=0,"Met","Did Not Meet")))</f>
        <v>Met</v>
      </c>
      <c r="M738" s="1" t="s">
        <v>9</v>
      </c>
      <c r="N738" s="14" t="s">
        <v>2502</v>
      </c>
      <c r="O738" s="5"/>
      <c r="P738" s="44" t="str">
        <f t="shared" ref="P738" si="927">IF(H740="Yes",IF(I740="Yes","Yes","No"),"No")</f>
        <v>Yes</v>
      </c>
      <c r="Q738" s="93"/>
      <c r="R738" s="5" t="s">
        <v>1</v>
      </c>
      <c r="S738" s="1" t="s">
        <v>2</v>
      </c>
      <c r="T738" s="1" t="s">
        <v>3</v>
      </c>
      <c r="U738" s="5">
        <v>224</v>
      </c>
      <c r="V738" s="1">
        <v>84.38</v>
      </c>
      <c r="W738" s="1">
        <v>77.569999999999993</v>
      </c>
      <c r="X738" s="9">
        <f t="shared" si="887"/>
        <v>6.8100000000000023</v>
      </c>
      <c r="Y738" s="14">
        <v>214</v>
      </c>
      <c r="Z738" s="1">
        <v>84.11</v>
      </c>
      <c r="AA738" s="1">
        <v>80.53</v>
      </c>
      <c r="AB738" s="71">
        <f t="shared" si="850"/>
        <v>3.5799999999999983</v>
      </c>
      <c r="AC738" s="36"/>
    </row>
    <row r="739" spans="1:29" ht="15.75" x14ac:dyDescent="0.25">
      <c r="A739" s="53">
        <v>1003017</v>
      </c>
      <c r="B739" s="89" t="s">
        <v>2537</v>
      </c>
      <c r="C739" s="53" t="s">
        <v>525</v>
      </c>
      <c r="D739" s="49" t="s">
        <v>2498</v>
      </c>
      <c r="E739" s="34" t="str">
        <f>M738</f>
        <v>Needs Improvement School</v>
      </c>
      <c r="F739" s="65" t="s">
        <v>2484</v>
      </c>
      <c r="G739" s="62"/>
      <c r="H739" s="13" t="str">
        <f>IF(V740&gt;94,"Met",IF(X740="--","n/a",IF(X740&gt;=0,"Met","Did Not Meet")))</f>
        <v>Met</v>
      </c>
      <c r="I739" s="13" t="str">
        <f>IF(V741&gt;94,"Met",IF(X741="--","n/a",IF(X741&gt;=0,"Met","Did Not Meet")))</f>
        <v>Met</v>
      </c>
      <c r="K739" s="13" t="str">
        <f>IF(Z740&gt;94,"Met",IF(AB740="--","n/a",IF(AB740&gt;=0,"Met","Did Not Meet")))</f>
        <v>Did Not Meet</v>
      </c>
      <c r="L739" s="13" t="str">
        <f>IF(Z741&gt;94,"Met",IF(AB741="--","n/a",IF(AB741&gt;=0,"Met","Did Not Meet")))</f>
        <v>Did Not Meet</v>
      </c>
      <c r="M739" s="5" t="s">
        <v>9</v>
      </c>
      <c r="N739" s="14" t="s">
        <v>2501</v>
      </c>
      <c r="O739" s="5"/>
      <c r="P739" s="44" t="str">
        <f t="shared" ref="P739" si="928">IF(K740="Yes",IF(L740="Yes","Yes","No"),"No")</f>
        <v>Yes</v>
      </c>
      <c r="Q739" s="94" t="s">
        <v>2759</v>
      </c>
      <c r="R739" s="5" t="s">
        <v>1</v>
      </c>
      <c r="S739" s="5" t="s">
        <v>2</v>
      </c>
      <c r="T739" s="5" t="s">
        <v>7</v>
      </c>
      <c r="U739" s="5">
        <v>167</v>
      </c>
      <c r="V739" s="5">
        <v>81.44</v>
      </c>
      <c r="W739" s="5">
        <v>71.56</v>
      </c>
      <c r="X739" s="11">
        <f t="shared" si="887"/>
        <v>9.8799999999999955</v>
      </c>
      <c r="Y739" s="14">
        <v>157</v>
      </c>
      <c r="Z739" s="5">
        <v>81.53</v>
      </c>
      <c r="AA739" s="5">
        <v>75.260000000000005</v>
      </c>
      <c r="AB739" s="71">
        <f t="shared" si="850"/>
        <v>6.269999999999996</v>
      </c>
      <c r="AC739" s="53"/>
    </row>
    <row r="740" spans="1:29" ht="15" customHeight="1" x14ac:dyDescent="0.25">
      <c r="A740" s="53">
        <v>1003017</v>
      </c>
      <c r="B740" s="89" t="s">
        <v>2537</v>
      </c>
      <c r="C740" s="53" t="s">
        <v>525</v>
      </c>
      <c r="D740" s="49" t="s">
        <v>2499</v>
      </c>
      <c r="E740" s="35" t="str">
        <f>VLOOKUP('2012 Accountability Database'!$A738,'2011 AYP'!A$2:B$1072,2)</f>
        <v>SI_1 (School Improvement Year 1)</v>
      </c>
      <c r="F740" s="66"/>
      <c r="G740" s="63" t="s">
        <v>2485</v>
      </c>
      <c r="H740" s="60" t="str">
        <f t="shared" ref="H740:I740" si="929">IF(H738="Met","Yes",IF(H739="Met","Yes","No"))</f>
        <v>Yes</v>
      </c>
      <c r="I740" s="60" t="str">
        <f t="shared" si="929"/>
        <v>Yes</v>
      </c>
      <c r="J740" s="42"/>
      <c r="K740" s="60" t="str">
        <f t="shared" ref="K740:L740" si="930">IF(K738="Met","Yes",IF(K739="Met","Yes","No"))</f>
        <v>Yes</v>
      </c>
      <c r="L740" s="60" t="str">
        <f t="shared" si="930"/>
        <v>Yes</v>
      </c>
      <c r="M740" s="1" t="s">
        <v>9</v>
      </c>
      <c r="N740" s="14" t="s">
        <v>2503</v>
      </c>
      <c r="O740" s="5"/>
      <c r="P740" s="44" t="str">
        <f t="shared" ref="P740" si="931">IF(H744="Yes",IF(I744="Yes","Yes","No"),"No")</f>
        <v>No</v>
      </c>
      <c r="Q740" s="108" t="s">
        <v>2758</v>
      </c>
      <c r="R740" s="5" t="s">
        <v>1</v>
      </c>
      <c r="S740" s="1" t="s">
        <v>5</v>
      </c>
      <c r="T740" s="1" t="s">
        <v>3</v>
      </c>
      <c r="U740" s="5">
        <v>699</v>
      </c>
      <c r="V740" s="1">
        <v>77.83</v>
      </c>
      <c r="W740" s="1">
        <v>77.569999999999993</v>
      </c>
      <c r="X740" s="9">
        <f t="shared" si="887"/>
        <v>0.26000000000000512</v>
      </c>
      <c r="Y740" s="14">
        <v>670</v>
      </c>
      <c r="Z740" s="1">
        <v>79.099999999999994</v>
      </c>
      <c r="AA740" s="1">
        <v>80.53</v>
      </c>
      <c r="AB740" s="72">
        <f t="shared" ref="AB740:AB803" si="932">Z740-AA740</f>
        <v>-1.4300000000000068</v>
      </c>
      <c r="AC740" s="53"/>
    </row>
    <row r="741" spans="1:29" x14ac:dyDescent="0.25">
      <c r="A741" s="53">
        <v>1003017</v>
      </c>
      <c r="B741" s="89" t="s">
        <v>2537</v>
      </c>
      <c r="C741" s="53" t="s">
        <v>525</v>
      </c>
      <c r="D741" s="49" t="s">
        <v>2507</v>
      </c>
      <c r="E741" s="47">
        <f>VLOOKUP('2012 Accountability Database'!A738,Dems1112!$A$2:$G$1082,3)</f>
        <v>0.44</v>
      </c>
      <c r="F741" s="66"/>
      <c r="G741" s="52"/>
      <c r="M741" s="1" t="s">
        <v>9</v>
      </c>
      <c r="N741" s="14" t="s">
        <v>2504</v>
      </c>
      <c r="O741" s="5"/>
      <c r="P741" s="44" t="str">
        <f t="shared" ref="P741" si="933">IF(K744="Yes",IF(L744="Yes","Yes","No"),"No")</f>
        <v>No</v>
      </c>
      <c r="Q741" s="108"/>
      <c r="R741" s="5" t="s">
        <v>1</v>
      </c>
      <c r="S741" s="1" t="s">
        <v>5</v>
      </c>
      <c r="T741" s="1" t="s">
        <v>7</v>
      </c>
      <c r="U741" s="5">
        <v>516</v>
      </c>
      <c r="V741" s="1">
        <v>72.09</v>
      </c>
      <c r="W741" s="1">
        <v>71.56</v>
      </c>
      <c r="X741" s="9">
        <f t="shared" si="887"/>
        <v>0.53000000000000114</v>
      </c>
      <c r="Y741" s="14">
        <v>487</v>
      </c>
      <c r="Z741" s="1">
        <v>73.510000000000005</v>
      </c>
      <c r="AA741" s="1">
        <v>75.260000000000005</v>
      </c>
      <c r="AB741" s="72">
        <f t="shared" si="932"/>
        <v>-1.75</v>
      </c>
      <c r="AC741" s="53"/>
    </row>
    <row r="742" spans="1:29" x14ac:dyDescent="0.25">
      <c r="A742" s="53">
        <v>1003017</v>
      </c>
      <c r="B742" s="89" t="s">
        <v>2537</v>
      </c>
      <c r="C742" s="53" t="s">
        <v>525</v>
      </c>
      <c r="D742" s="50" t="s">
        <v>2508</v>
      </c>
      <c r="E742" s="47">
        <f>VLOOKUP('2012 Accountability Database'!A738,Dems1112!$A$2:$G$1082,4)</f>
        <v>0.72</v>
      </c>
      <c r="F742" s="65" t="s">
        <v>2486</v>
      </c>
      <c r="G742" s="62"/>
      <c r="H742" s="13" t="str">
        <f>IF(V742&gt;94,"Met",IF(X742="--","n/a",IF(X742&gt;=0,"Met","Did Not Meet")))</f>
        <v>Did Not Meet</v>
      </c>
      <c r="I742" s="13" t="str">
        <f>IF(V743&gt;94,"Met",IF(X743="--","n/a",IF(X743&gt;=0,"Met","Did Not Meet")))</f>
        <v>Did Not Meet</v>
      </c>
      <c r="J742" s="13"/>
      <c r="K742" s="13" t="str">
        <f>IF(Z742&gt;94,"Met",IF(AB742="--","n/a",IF(AB742&gt;=0,"Met","Did Not Meet")))</f>
        <v>Did Not Meet</v>
      </c>
      <c r="L742" s="13" t="str">
        <f>IF(Z743&gt;94,"Met",IF(AB743="--","n/a",IF(AB743&gt;=0,"Met","Did Not Meet")))</f>
        <v>Did Not Meet</v>
      </c>
      <c r="M742" s="5" t="s">
        <v>9</v>
      </c>
      <c r="N742" s="68" t="s">
        <v>2497</v>
      </c>
      <c r="O742" s="35"/>
      <c r="P742" s="44"/>
      <c r="Q742" s="108"/>
      <c r="R742" s="5" t="s">
        <v>6</v>
      </c>
      <c r="S742" s="5" t="s">
        <v>2</v>
      </c>
      <c r="T742" s="5" t="s">
        <v>3</v>
      </c>
      <c r="U742" s="5">
        <v>247</v>
      </c>
      <c r="V742" s="5">
        <v>65.59</v>
      </c>
      <c r="W742" s="5">
        <v>72.150000000000006</v>
      </c>
      <c r="X742" s="8">
        <f t="shared" si="887"/>
        <v>-6.5600000000000023</v>
      </c>
      <c r="Y742" s="14">
        <v>214</v>
      </c>
      <c r="Z742" s="5">
        <v>60.28</v>
      </c>
      <c r="AA742" s="5">
        <v>68.37</v>
      </c>
      <c r="AB742" s="72">
        <f t="shared" si="932"/>
        <v>-8.0900000000000034</v>
      </c>
      <c r="AC742" s="53"/>
    </row>
    <row r="743" spans="1:29" x14ac:dyDescent="0.25">
      <c r="A743" s="53">
        <v>1003017</v>
      </c>
      <c r="B743" s="89" t="s">
        <v>2537</v>
      </c>
      <c r="C743" s="53" t="s">
        <v>525</v>
      </c>
      <c r="D743" s="50" t="s">
        <v>974</v>
      </c>
      <c r="E743" s="47" t="str">
        <f>VLOOKUP('2012 Accountability Database'!A738,Dems1112!$A$2:$G$1082,5)</f>
        <v>5-8</v>
      </c>
      <c r="F743" s="65" t="s">
        <v>2487</v>
      </c>
      <c r="G743" s="62"/>
      <c r="H743" s="13" t="str">
        <f>IF(V744&gt;94,"Met",IF(X744="--","n/a",IF(X744&gt;=0,"Met","Did Not Meet")))</f>
        <v>Did Not Meet</v>
      </c>
      <c r="I743" s="13" t="str">
        <f>IF(V745&gt;94,"Met",IF(X745="--","n/a",IF(X745&gt;=0,"Met","Did Not Meet")))</f>
        <v>Did Not Meet</v>
      </c>
      <c r="J743" s="13"/>
      <c r="K743" s="13" t="str">
        <f>IF(Z744&gt;94,"Met",IF(AB744="--","n/a",IF(AB744&gt;=0,"Met","Did Not Meet")))</f>
        <v>Did Not Meet</v>
      </c>
      <c r="L743" s="13" t="str">
        <f>IF(Z745&gt;94,"Met",IF(AB745="--","n/a",IF(AB745&gt;=0,"Met","Did Not Meet")))</f>
        <v>Did Not Meet</v>
      </c>
      <c r="M743" s="1" t="s">
        <v>9</v>
      </c>
      <c r="N743" s="14"/>
      <c r="O743" s="35" t="s">
        <v>2506</v>
      </c>
      <c r="P743" s="83" t="str">
        <f t="shared" ref="P743" si="934">IF(P738="No"," ", IF(P740="No"," ",IF(P739="No", " ",IF(P741="No"," ","X"))))</f>
        <v xml:space="preserve"> </v>
      </c>
      <c r="Q743" s="108"/>
      <c r="R743" s="5" t="s">
        <v>6</v>
      </c>
      <c r="S743" s="1" t="s">
        <v>2</v>
      </c>
      <c r="T743" s="1" t="s">
        <v>7</v>
      </c>
      <c r="U743" s="5">
        <v>179</v>
      </c>
      <c r="V743" s="1">
        <v>60.34</v>
      </c>
      <c r="W743" s="1">
        <v>66.36</v>
      </c>
      <c r="X743" s="6">
        <f t="shared" si="887"/>
        <v>-6.019999999999996</v>
      </c>
      <c r="Y743" s="14">
        <v>157</v>
      </c>
      <c r="Z743" s="1">
        <v>55.41</v>
      </c>
      <c r="AA743" s="1">
        <v>60.64</v>
      </c>
      <c r="AB743" s="72">
        <f t="shared" si="932"/>
        <v>-5.230000000000004</v>
      </c>
      <c r="AC743" s="53"/>
    </row>
    <row r="744" spans="1:29" ht="15.75" x14ac:dyDescent="0.25">
      <c r="A744" s="53">
        <v>1003017</v>
      </c>
      <c r="B744" s="89" t="s">
        <v>2537</v>
      </c>
      <c r="C744" s="53" t="s">
        <v>525</v>
      </c>
      <c r="D744" s="50" t="s">
        <v>975</v>
      </c>
      <c r="E744" s="48" t="str">
        <f>VLOOKUP('2012 Accountability Database'!A738,Dems1112!$A$2:$G$1082,6)</f>
        <v>4 (Southwest AR)</v>
      </c>
      <c r="F744" s="66"/>
      <c r="G744" s="63" t="s">
        <v>2488</v>
      </c>
      <c r="H744" s="61" t="str">
        <f t="shared" ref="H744:I744" si="935">IF(H742="Met","Yes",IF(H743="Met","Yes","No"))</f>
        <v>No</v>
      </c>
      <c r="I744" s="61" t="str">
        <f t="shared" si="935"/>
        <v>No</v>
      </c>
      <c r="J744" s="55"/>
      <c r="K744" s="61" t="str">
        <f t="shared" ref="K744:L744" si="936">IF(K742="Met","Yes",IF(K743="Met","Yes","No"))</f>
        <v>No</v>
      </c>
      <c r="L744" s="61" t="str">
        <f t="shared" si="936"/>
        <v>No</v>
      </c>
      <c r="M744" s="5" t="s">
        <v>9</v>
      </c>
      <c r="N744" s="14"/>
      <c r="O744" s="35" t="s">
        <v>2505</v>
      </c>
      <c r="P744" s="83" t="str">
        <f t="shared" ref="P744" si="937">IF(P743="X"," ",IF(P745="X"," ","X"))</f>
        <v xml:space="preserve"> </v>
      </c>
      <c r="Q744" s="94" t="s">
        <v>2759</v>
      </c>
      <c r="R744" s="5" t="s">
        <v>6</v>
      </c>
      <c r="S744" s="5" t="s">
        <v>5</v>
      </c>
      <c r="T744" s="5" t="s">
        <v>3</v>
      </c>
      <c r="U744" s="5">
        <v>765</v>
      </c>
      <c r="V744" s="5">
        <v>68.5</v>
      </c>
      <c r="W744" s="5">
        <v>72.150000000000006</v>
      </c>
      <c r="X744" s="8">
        <f t="shared" si="887"/>
        <v>-3.6500000000000057</v>
      </c>
      <c r="Y744" s="14">
        <v>670</v>
      </c>
      <c r="Z744" s="5">
        <v>63.58</v>
      </c>
      <c r="AA744" s="5">
        <v>68.37</v>
      </c>
      <c r="AB744" s="72">
        <f t="shared" si="932"/>
        <v>-4.7900000000000063</v>
      </c>
      <c r="AC744" s="53"/>
    </row>
    <row r="745" spans="1:29" x14ac:dyDescent="0.25">
      <c r="A745" s="54">
        <v>1003017</v>
      </c>
      <c r="B745" s="90" t="s">
        <v>2537</v>
      </c>
      <c r="C745" s="54" t="s">
        <v>525</v>
      </c>
      <c r="D745" s="4"/>
      <c r="E745" s="4"/>
      <c r="F745" s="67"/>
      <c r="G745" s="64"/>
      <c r="H745" s="43"/>
      <c r="I745" s="43"/>
      <c r="J745" s="43"/>
      <c r="K745" s="43"/>
      <c r="L745" s="43"/>
      <c r="M745" s="4" t="s">
        <v>9</v>
      </c>
      <c r="N745" s="15"/>
      <c r="O745" s="38" t="s">
        <v>2482</v>
      </c>
      <c r="P745" s="84" t="str">
        <f>IF(E739="Achieving School"," ","X")</f>
        <v>X</v>
      </c>
      <c r="Q745" s="91"/>
      <c r="R745" s="4" t="s">
        <v>6</v>
      </c>
      <c r="S745" s="4" t="s">
        <v>5</v>
      </c>
      <c r="T745" s="4" t="s">
        <v>7</v>
      </c>
      <c r="U745" s="4">
        <v>553</v>
      </c>
      <c r="V745" s="4">
        <v>62.03</v>
      </c>
      <c r="W745" s="4">
        <v>66.36</v>
      </c>
      <c r="X745" s="7">
        <f t="shared" si="887"/>
        <v>-4.3299999999999983</v>
      </c>
      <c r="Y745" s="15">
        <v>487</v>
      </c>
      <c r="Z745" s="4">
        <v>56.26</v>
      </c>
      <c r="AA745" s="4">
        <v>60.64</v>
      </c>
      <c r="AB745" s="73">
        <f t="shared" si="932"/>
        <v>-4.3800000000000026</v>
      </c>
      <c r="AC745" s="54"/>
    </row>
    <row r="746" spans="1:29" x14ac:dyDescent="0.25">
      <c r="A746" s="1">
        <v>1101005</v>
      </c>
      <c r="B746" s="87" t="s">
        <v>2538</v>
      </c>
      <c r="C746" s="55" t="s">
        <v>320</v>
      </c>
      <c r="E746" s="42"/>
      <c r="F746" s="65" t="s">
        <v>2483</v>
      </c>
      <c r="G746" s="62"/>
      <c r="H746" s="37" t="str">
        <f>IF(V746&gt;94,"Met",IF(X746="--","n/a",IF(X746&gt;=0,"Met","Did Not Meet")))</f>
        <v>Met</v>
      </c>
      <c r="I746" s="37" t="str">
        <f>IF(V747&gt;94,"Met",IF(X747="--","n/a",IF(X747&gt;=0,"Met","Did Not Meet")))</f>
        <v>Met</v>
      </c>
      <c r="K746" s="13" t="str">
        <f>IF(Z746&gt;94,"Met",IF(AB746="--","n/a",IF(AB746&gt;=0,"Met","Did Not Meet")))</f>
        <v>Met</v>
      </c>
      <c r="L746" s="13" t="str">
        <f>IF(Z747&gt;94,"Met",IF(AB747="--","n/a",IF(AB747&gt;=0,"Met","Did Not Meet")))</f>
        <v>Met</v>
      </c>
      <c r="M746" s="1" t="s">
        <v>9</v>
      </c>
      <c r="N746" s="14" t="s">
        <v>2502</v>
      </c>
      <c r="O746" s="5"/>
      <c r="P746" s="44" t="str">
        <f t="shared" ref="P746" si="938">IF(H748="Yes",IF(I748="Yes","Yes","No"),"No")</f>
        <v>Yes</v>
      </c>
      <c r="Q746" s="93"/>
      <c r="R746" s="5" t="s">
        <v>1</v>
      </c>
      <c r="S746" s="1" t="s">
        <v>2</v>
      </c>
      <c r="T746" s="1" t="s">
        <v>3</v>
      </c>
      <c r="U746" s="5">
        <v>290</v>
      </c>
      <c r="V746" s="1">
        <v>84.83</v>
      </c>
      <c r="W746" s="1">
        <v>79.52</v>
      </c>
      <c r="X746" s="9">
        <f t="shared" si="887"/>
        <v>5.3100000000000023</v>
      </c>
      <c r="Y746" s="14">
        <v>209</v>
      </c>
      <c r="Z746" s="1">
        <v>88.52</v>
      </c>
      <c r="AA746" s="1">
        <v>80.180000000000007</v>
      </c>
      <c r="AB746" s="71">
        <f t="shared" si="932"/>
        <v>8.3399999999999892</v>
      </c>
      <c r="AC746" s="36"/>
    </row>
    <row r="747" spans="1:29" ht="15.75" x14ac:dyDescent="0.25">
      <c r="A747" s="53">
        <v>1101005</v>
      </c>
      <c r="B747" s="89" t="s">
        <v>2538</v>
      </c>
      <c r="C747" s="53" t="s">
        <v>320</v>
      </c>
      <c r="D747" s="49" t="s">
        <v>2498</v>
      </c>
      <c r="E747" s="34" t="str">
        <f>M746</f>
        <v>Needs Improvement School</v>
      </c>
      <c r="F747" s="65" t="s">
        <v>2484</v>
      </c>
      <c r="G747" s="62"/>
      <c r="H747" s="13" t="str">
        <f>IF(V748&gt;94,"Met",IF(X748="--","n/a",IF(X748&gt;=0,"Met","Did Not Meet")))</f>
        <v>Did Not Meet</v>
      </c>
      <c r="I747" s="13" t="str">
        <f>IF(V749&gt;94,"Met",IF(X749="--","n/a",IF(X749&gt;=0,"Met","Did Not Meet")))</f>
        <v>Did Not Meet</v>
      </c>
      <c r="K747" s="13" t="str">
        <f>IF(Z748&gt;94,"Met",IF(AB748="--","n/a",IF(AB748&gt;=0,"Met","Did Not Meet")))</f>
        <v>Met</v>
      </c>
      <c r="L747" s="13" t="str">
        <f>IF(Z749&gt;94,"Met",IF(AB749="--","n/a",IF(AB749&gt;=0,"Met","Did Not Meet")))</f>
        <v>Met</v>
      </c>
      <c r="M747" s="1" t="s">
        <v>9</v>
      </c>
      <c r="N747" s="14" t="s">
        <v>2501</v>
      </c>
      <c r="O747" s="5"/>
      <c r="P747" s="44" t="str">
        <f t="shared" ref="P747" si="939">IF(K748="Yes",IF(L748="Yes","Yes","No"),"No")</f>
        <v>Yes</v>
      </c>
      <c r="Q747" s="94" t="s">
        <v>2759</v>
      </c>
      <c r="R747" s="5" t="s">
        <v>1</v>
      </c>
      <c r="S747" s="1" t="s">
        <v>2</v>
      </c>
      <c r="T747" s="1" t="s">
        <v>7</v>
      </c>
      <c r="U747" s="5">
        <v>210</v>
      </c>
      <c r="V747" s="1">
        <v>81.430000000000007</v>
      </c>
      <c r="W747" s="1">
        <v>77.63</v>
      </c>
      <c r="X747" s="9">
        <f t="shared" si="887"/>
        <v>3.8000000000000114</v>
      </c>
      <c r="Y747" s="14">
        <v>146</v>
      </c>
      <c r="Z747" s="1">
        <v>86.99</v>
      </c>
      <c r="AA747" s="1">
        <v>78.39</v>
      </c>
      <c r="AB747" s="71">
        <f t="shared" si="932"/>
        <v>8.5999999999999943</v>
      </c>
      <c r="AC747" s="53"/>
    </row>
    <row r="748" spans="1:29" ht="15" customHeight="1" x14ac:dyDescent="0.25">
      <c r="A748" s="53">
        <v>1101005</v>
      </c>
      <c r="B748" s="89" t="s">
        <v>2538</v>
      </c>
      <c r="C748" s="53" t="s">
        <v>320</v>
      </c>
      <c r="D748" s="49" t="s">
        <v>2499</v>
      </c>
      <c r="E748" s="35" t="str">
        <f>VLOOKUP('2012 Accountability Database'!$A746,'2011 AYP'!A$2:B$1072,2)</f>
        <v xml:space="preserve"> MS (Met Standards)</v>
      </c>
      <c r="F748" s="66"/>
      <c r="G748" s="63" t="s">
        <v>2485</v>
      </c>
      <c r="H748" s="60" t="str">
        <f t="shared" ref="H748:I748" si="940">IF(H746="Met","Yes",IF(H747="Met","Yes","No"))</f>
        <v>Yes</v>
      </c>
      <c r="I748" s="60" t="str">
        <f t="shared" si="940"/>
        <v>Yes</v>
      </c>
      <c r="J748" s="42"/>
      <c r="K748" s="60" t="str">
        <f t="shared" ref="K748:L748" si="941">IF(K746="Met","Yes",IF(K747="Met","Yes","No"))</f>
        <v>Yes</v>
      </c>
      <c r="L748" s="60" t="str">
        <f t="shared" si="941"/>
        <v>Yes</v>
      </c>
      <c r="M748" s="5" t="s">
        <v>9</v>
      </c>
      <c r="N748" s="14" t="s">
        <v>2503</v>
      </c>
      <c r="O748" s="5"/>
      <c r="P748" s="44" t="str">
        <f t="shared" ref="P748" si="942">IF(H752="Yes",IF(I752="Yes","Yes","No"),"No")</f>
        <v>No</v>
      </c>
      <c r="Q748" s="108" t="s">
        <v>2758</v>
      </c>
      <c r="R748" s="5" t="s">
        <v>1</v>
      </c>
      <c r="S748" s="5" t="s">
        <v>5</v>
      </c>
      <c r="T748" s="5" t="s">
        <v>3</v>
      </c>
      <c r="U748" s="5">
        <v>889</v>
      </c>
      <c r="V748" s="5">
        <v>78.849999999999994</v>
      </c>
      <c r="W748" s="5">
        <v>79.52</v>
      </c>
      <c r="X748" s="8">
        <f t="shared" si="887"/>
        <v>-0.67000000000000171</v>
      </c>
      <c r="Y748" s="14">
        <v>641</v>
      </c>
      <c r="Z748" s="5">
        <v>82.84</v>
      </c>
      <c r="AA748" s="5">
        <v>80.180000000000007</v>
      </c>
      <c r="AB748" s="71">
        <f t="shared" si="932"/>
        <v>2.6599999999999966</v>
      </c>
      <c r="AC748" s="53"/>
    </row>
    <row r="749" spans="1:29" x14ac:dyDescent="0.25">
      <c r="A749" s="53">
        <v>1101005</v>
      </c>
      <c r="B749" s="89" t="s">
        <v>2538</v>
      </c>
      <c r="C749" s="53" t="s">
        <v>320</v>
      </c>
      <c r="D749" s="49" t="s">
        <v>2507</v>
      </c>
      <c r="E749" s="47">
        <f>VLOOKUP('2012 Accountability Database'!A746,Dems1112!$A$2:$G$1082,3)</f>
        <v>0.03</v>
      </c>
      <c r="F749" s="66"/>
      <c r="G749" s="52"/>
      <c r="M749" s="1" t="s">
        <v>9</v>
      </c>
      <c r="N749" s="14" t="s">
        <v>2504</v>
      </c>
      <c r="O749" s="5"/>
      <c r="P749" s="44" t="str">
        <f t="shared" ref="P749" si="943">IF(K752="Yes",IF(L752="Yes","Yes","No"),"No")</f>
        <v>No</v>
      </c>
      <c r="Q749" s="108"/>
      <c r="R749" s="5" t="s">
        <v>1</v>
      </c>
      <c r="S749" s="1" t="s">
        <v>5</v>
      </c>
      <c r="T749" s="1" t="s">
        <v>7</v>
      </c>
      <c r="U749" s="5">
        <v>639</v>
      </c>
      <c r="V749" s="1">
        <v>74.8</v>
      </c>
      <c r="W749" s="1">
        <v>77.63</v>
      </c>
      <c r="X749" s="6">
        <f t="shared" si="887"/>
        <v>-2.8299999999999983</v>
      </c>
      <c r="Y749" s="14">
        <v>446</v>
      </c>
      <c r="Z749" s="1">
        <v>80.489999999999995</v>
      </c>
      <c r="AA749" s="1">
        <v>78.39</v>
      </c>
      <c r="AB749" s="71">
        <f t="shared" si="932"/>
        <v>2.0999999999999943</v>
      </c>
      <c r="AC749" s="53"/>
    </row>
    <row r="750" spans="1:29" x14ac:dyDescent="0.25">
      <c r="A750" s="53">
        <v>1101005</v>
      </c>
      <c r="B750" s="89" t="s">
        <v>2538</v>
      </c>
      <c r="C750" s="53" t="s">
        <v>320</v>
      </c>
      <c r="D750" s="50" t="s">
        <v>2508</v>
      </c>
      <c r="E750" s="47">
        <f>VLOOKUP('2012 Accountability Database'!A746,Dems1112!$A$2:$G$1082,4)</f>
        <v>0.73</v>
      </c>
      <c r="F750" s="65" t="s">
        <v>2486</v>
      </c>
      <c r="G750" s="62"/>
      <c r="H750" s="13" t="str">
        <f>IF(V750&gt;94,"Met",IF(X750="--","n/a",IF(X750&gt;=0,"Met","Did Not Meet")))</f>
        <v>Did Not Meet</v>
      </c>
      <c r="I750" s="13" t="str">
        <f>IF(V751&gt;94,"Met",IF(X751="--","n/a",IF(X751&gt;=0,"Met","Did Not Meet")))</f>
        <v>Did Not Meet</v>
      </c>
      <c r="J750" s="13"/>
      <c r="K750" s="13" t="str">
        <f>IF(Z750&gt;94,"Met",IF(AB750="--","n/a",IF(AB750&gt;=0,"Met","Did Not Meet")))</f>
        <v>Did Not Meet</v>
      </c>
      <c r="L750" s="13" t="str">
        <f>IF(Z751&gt;94,"Met",IF(AB751="--","n/a",IF(AB751&gt;=0,"Met","Did Not Meet")))</f>
        <v>Did Not Meet</v>
      </c>
      <c r="M750" s="5" t="s">
        <v>9</v>
      </c>
      <c r="N750" s="68" t="s">
        <v>2497</v>
      </c>
      <c r="O750" s="35"/>
      <c r="P750" s="44"/>
      <c r="Q750" s="108"/>
      <c r="R750" s="5" t="s">
        <v>6</v>
      </c>
      <c r="S750" s="5" t="s">
        <v>2</v>
      </c>
      <c r="T750" s="5" t="s">
        <v>3</v>
      </c>
      <c r="U750" s="5">
        <v>290</v>
      </c>
      <c r="V750" s="5">
        <v>84.14</v>
      </c>
      <c r="W750" s="5">
        <v>87.4</v>
      </c>
      <c r="X750" s="8">
        <f t="shared" si="887"/>
        <v>-3.2600000000000051</v>
      </c>
      <c r="Y750" s="14">
        <v>209</v>
      </c>
      <c r="Z750" s="5">
        <v>59.81</v>
      </c>
      <c r="AA750" s="5">
        <v>67.38</v>
      </c>
      <c r="AB750" s="72">
        <f t="shared" si="932"/>
        <v>-7.5699999999999932</v>
      </c>
      <c r="AC750" s="53"/>
    </row>
    <row r="751" spans="1:29" x14ac:dyDescent="0.25">
      <c r="A751" s="53">
        <v>1101005</v>
      </c>
      <c r="B751" s="89" t="s">
        <v>2538</v>
      </c>
      <c r="C751" s="53" t="s">
        <v>320</v>
      </c>
      <c r="D751" s="50" t="s">
        <v>974</v>
      </c>
      <c r="E751" s="47" t="str">
        <f>VLOOKUP('2012 Accountability Database'!A746,Dems1112!$A$2:$G$1082,5)</f>
        <v>3-6</v>
      </c>
      <c r="F751" s="65" t="s">
        <v>2487</v>
      </c>
      <c r="G751" s="62"/>
      <c r="H751" s="13" t="str">
        <f>IF(V752&gt;94,"Met",IF(X752="--","n/a",IF(X752&gt;=0,"Met","Did Not Meet")))</f>
        <v>Did Not Meet</v>
      </c>
      <c r="I751" s="13" t="str">
        <f>IF(V753&gt;94,"Met",IF(X753="--","n/a",IF(X753&gt;=0,"Met","Did Not Meet")))</f>
        <v>Did Not Meet</v>
      </c>
      <c r="J751" s="13"/>
      <c r="K751" s="13" t="str">
        <f>IF(Z752&gt;94,"Met",IF(AB752="--","n/a",IF(AB752&gt;=0,"Met","Did Not Meet")))</f>
        <v>Did Not Meet</v>
      </c>
      <c r="L751" s="13" t="str">
        <f>IF(Z753&gt;94,"Met",IF(AB753="--","n/a",IF(AB753&gt;=0,"Met","Did Not Meet")))</f>
        <v>Did Not Meet</v>
      </c>
      <c r="M751" s="1" t="s">
        <v>9</v>
      </c>
      <c r="N751" s="14"/>
      <c r="O751" s="35" t="s">
        <v>2506</v>
      </c>
      <c r="P751" s="83" t="str">
        <f t="shared" ref="P751" si="944">IF(P746="No"," ", IF(P748="No"," ",IF(P747="No", " ",IF(P749="No"," ","X"))))</f>
        <v xml:space="preserve"> </v>
      </c>
      <c r="Q751" s="108"/>
      <c r="R751" s="5" t="s">
        <v>6</v>
      </c>
      <c r="S751" s="1" t="s">
        <v>2</v>
      </c>
      <c r="T751" s="1" t="s">
        <v>7</v>
      </c>
      <c r="U751" s="5">
        <v>210</v>
      </c>
      <c r="V751" s="1">
        <v>80.95</v>
      </c>
      <c r="W751" s="1">
        <v>85.53</v>
      </c>
      <c r="X751" s="6">
        <f t="shared" si="887"/>
        <v>-4.5799999999999983</v>
      </c>
      <c r="Y751" s="14">
        <v>146</v>
      </c>
      <c r="Z751" s="1">
        <v>55.48</v>
      </c>
      <c r="AA751" s="1">
        <v>65.55</v>
      </c>
      <c r="AB751" s="72">
        <f t="shared" si="932"/>
        <v>-10.07</v>
      </c>
      <c r="AC751" s="53"/>
    </row>
    <row r="752" spans="1:29" ht="15.75" x14ac:dyDescent="0.25">
      <c r="A752" s="53">
        <v>1101005</v>
      </c>
      <c r="B752" s="89" t="s">
        <v>2538</v>
      </c>
      <c r="C752" s="53" t="s">
        <v>320</v>
      </c>
      <c r="D752" s="50" t="s">
        <v>975</v>
      </c>
      <c r="E752" s="48" t="str">
        <f>VLOOKUP('2012 Accountability Database'!A746,Dems1112!$A$2:$G$1082,6)</f>
        <v>2 (Northeast AR)</v>
      </c>
      <c r="F752" s="66"/>
      <c r="G752" s="63" t="s">
        <v>2488</v>
      </c>
      <c r="H752" s="61" t="str">
        <f t="shared" ref="H752:I752" si="945">IF(H750="Met","Yes",IF(H751="Met","Yes","No"))</f>
        <v>No</v>
      </c>
      <c r="I752" s="61" t="str">
        <f t="shared" si="945"/>
        <v>No</v>
      </c>
      <c r="J752" s="55"/>
      <c r="K752" s="61" t="str">
        <f t="shared" ref="K752:L752" si="946">IF(K750="Met","Yes",IF(K751="Met","Yes","No"))</f>
        <v>No</v>
      </c>
      <c r="L752" s="61" t="str">
        <f t="shared" si="946"/>
        <v>No</v>
      </c>
      <c r="M752" s="5" t="s">
        <v>9</v>
      </c>
      <c r="N752" s="14"/>
      <c r="O752" s="35" t="s">
        <v>2505</v>
      </c>
      <c r="P752" s="83" t="str">
        <f t="shared" ref="P752" si="947">IF(P751="X"," ",IF(P753="X"," ","X"))</f>
        <v xml:space="preserve"> </v>
      </c>
      <c r="Q752" s="94" t="s">
        <v>2759</v>
      </c>
      <c r="R752" s="5" t="s">
        <v>6</v>
      </c>
      <c r="S752" s="5" t="s">
        <v>5</v>
      </c>
      <c r="T752" s="5" t="s">
        <v>3</v>
      </c>
      <c r="U752" s="5">
        <v>889</v>
      </c>
      <c r="V752" s="5">
        <v>83.24</v>
      </c>
      <c r="W752" s="5">
        <v>87.4</v>
      </c>
      <c r="X752" s="8">
        <f t="shared" si="887"/>
        <v>-4.1600000000000108</v>
      </c>
      <c r="Y752" s="14">
        <v>641</v>
      </c>
      <c r="Z752" s="5">
        <v>60.53</v>
      </c>
      <c r="AA752" s="5">
        <v>67.38</v>
      </c>
      <c r="AB752" s="72">
        <f t="shared" si="932"/>
        <v>-6.8499999999999943</v>
      </c>
      <c r="AC752" s="53"/>
    </row>
    <row r="753" spans="1:29" x14ac:dyDescent="0.25">
      <c r="A753" s="54">
        <v>1101005</v>
      </c>
      <c r="B753" s="90" t="s">
        <v>2538</v>
      </c>
      <c r="C753" s="54" t="s">
        <v>320</v>
      </c>
      <c r="D753" s="4"/>
      <c r="E753" s="4"/>
      <c r="F753" s="67"/>
      <c r="G753" s="64"/>
      <c r="H753" s="43"/>
      <c r="I753" s="43"/>
      <c r="J753" s="43"/>
      <c r="K753" s="43"/>
      <c r="L753" s="43"/>
      <c r="M753" s="4" t="s">
        <v>9</v>
      </c>
      <c r="N753" s="15"/>
      <c r="O753" s="38" t="s">
        <v>2482</v>
      </c>
      <c r="P753" s="84" t="str">
        <f>IF(E747="Achieving School"," ","X")</f>
        <v>X</v>
      </c>
      <c r="Q753" s="91"/>
      <c r="R753" s="4" t="s">
        <v>6</v>
      </c>
      <c r="S753" s="4" t="s">
        <v>5</v>
      </c>
      <c r="T753" s="4" t="s">
        <v>7</v>
      </c>
      <c r="U753" s="4">
        <v>639</v>
      </c>
      <c r="V753" s="4">
        <v>79.81</v>
      </c>
      <c r="W753" s="4">
        <v>85.53</v>
      </c>
      <c r="X753" s="7">
        <f t="shared" si="887"/>
        <v>-5.7199999999999989</v>
      </c>
      <c r="Y753" s="15">
        <v>446</v>
      </c>
      <c r="Z753" s="4">
        <v>57.4</v>
      </c>
      <c r="AA753" s="4">
        <v>65.55</v>
      </c>
      <c r="AB753" s="73">
        <f t="shared" si="932"/>
        <v>-8.1499999999999986</v>
      </c>
      <c r="AC753" s="54"/>
    </row>
    <row r="754" spans="1:29" x14ac:dyDescent="0.25">
      <c r="A754" s="1">
        <v>1101006</v>
      </c>
      <c r="B754" s="87" t="s">
        <v>2538</v>
      </c>
      <c r="C754" s="55" t="s">
        <v>393</v>
      </c>
      <c r="E754" s="42"/>
      <c r="F754" s="65" t="s">
        <v>2483</v>
      </c>
      <c r="G754" s="62"/>
      <c r="H754" s="37" t="str">
        <f>IF(V754&gt;94,"Met",IF(X754="--","n/a",IF(X754&gt;=0,"Met","Did Not Meet")))</f>
        <v>Met</v>
      </c>
      <c r="I754" s="37" t="str">
        <f>IF(V755&gt;94,"Met",IF(X755="--","n/a",IF(X755&gt;=0,"Met","Did Not Meet")))</f>
        <v>Met</v>
      </c>
      <c r="K754" s="13" t="str">
        <f>IF(Z754&gt;94,"Met",IF(AB754="--","n/a",IF(AB754&gt;=0,"Met","Did Not Meet")))</f>
        <v>Met</v>
      </c>
      <c r="L754" s="13" t="str">
        <f>IF(Z755&gt;94,"Met",IF(AB755="--","n/a",IF(AB755&gt;=0,"Met","Did Not Meet")))</f>
        <v>Met</v>
      </c>
      <c r="M754" s="1" t="s">
        <v>9</v>
      </c>
      <c r="N754" s="14" t="s">
        <v>2502</v>
      </c>
      <c r="O754" s="5"/>
      <c r="P754" s="44" t="str">
        <f t="shared" ref="P754" si="948">IF(H756="Yes",IF(I756="Yes","Yes","No"),"No")</f>
        <v>Yes</v>
      </c>
      <c r="Q754" s="93"/>
      <c r="R754" s="5" t="s">
        <v>1</v>
      </c>
      <c r="S754" s="1" t="s">
        <v>2</v>
      </c>
      <c r="T754" s="1" t="s">
        <v>3</v>
      </c>
      <c r="U754" s="5">
        <v>290</v>
      </c>
      <c r="V754" s="1">
        <v>84.83</v>
      </c>
      <c r="W754" s="1">
        <v>79.52</v>
      </c>
      <c r="X754" s="9">
        <f t="shared" si="887"/>
        <v>5.3100000000000023</v>
      </c>
      <c r="Y754" s="14">
        <v>209</v>
      </c>
      <c r="Z754" s="1">
        <v>88.52</v>
      </c>
      <c r="AA754" s="1">
        <v>80.180000000000007</v>
      </c>
      <c r="AB754" s="71">
        <f t="shared" si="932"/>
        <v>8.3399999999999892</v>
      </c>
      <c r="AC754" s="36"/>
    </row>
    <row r="755" spans="1:29" ht="15.75" x14ac:dyDescent="0.25">
      <c r="A755" s="53">
        <v>1101006</v>
      </c>
      <c r="B755" s="89" t="s">
        <v>2538</v>
      </c>
      <c r="C755" s="53" t="s">
        <v>393</v>
      </c>
      <c r="D755" s="49" t="s">
        <v>2498</v>
      </c>
      <c r="E755" s="34" t="str">
        <f>M754</f>
        <v>Needs Improvement School</v>
      </c>
      <c r="F755" s="65" t="s">
        <v>2484</v>
      </c>
      <c r="G755" s="62"/>
      <c r="H755" s="13" t="str">
        <f>IF(V756&gt;94,"Met",IF(X756="--","n/a",IF(X756&gt;=0,"Met","Did Not Meet")))</f>
        <v>Did Not Meet</v>
      </c>
      <c r="I755" s="13" t="str">
        <f>IF(V757&gt;94,"Met",IF(X757="--","n/a",IF(X757&gt;=0,"Met","Did Not Meet")))</f>
        <v>Did Not Meet</v>
      </c>
      <c r="K755" s="13" t="str">
        <f>IF(Z756&gt;94,"Met",IF(AB756="--","n/a",IF(AB756&gt;=0,"Met","Did Not Meet")))</f>
        <v>Met</v>
      </c>
      <c r="L755" s="13" t="str">
        <f>IF(Z757&gt;94,"Met",IF(AB757="--","n/a",IF(AB757&gt;=0,"Met","Did Not Meet")))</f>
        <v>Met</v>
      </c>
      <c r="M755" s="1" t="s">
        <v>9</v>
      </c>
      <c r="N755" s="14" t="s">
        <v>2501</v>
      </c>
      <c r="O755" s="5"/>
      <c r="P755" s="44" t="str">
        <f t="shared" ref="P755" si="949">IF(K756="Yes",IF(L756="Yes","Yes","No"),"No")</f>
        <v>Yes</v>
      </c>
      <c r="Q755" s="94" t="s">
        <v>2759</v>
      </c>
      <c r="R755" s="5" t="s">
        <v>1</v>
      </c>
      <c r="S755" s="1" t="s">
        <v>2</v>
      </c>
      <c r="T755" s="1" t="s">
        <v>7</v>
      </c>
      <c r="U755" s="5">
        <v>210</v>
      </c>
      <c r="V755" s="1">
        <v>81.430000000000007</v>
      </c>
      <c r="W755" s="1">
        <v>77.63</v>
      </c>
      <c r="X755" s="9">
        <f t="shared" si="887"/>
        <v>3.8000000000000114</v>
      </c>
      <c r="Y755" s="14">
        <v>146</v>
      </c>
      <c r="Z755" s="1">
        <v>86.99</v>
      </c>
      <c r="AA755" s="1">
        <v>78.39</v>
      </c>
      <c r="AB755" s="71">
        <f t="shared" si="932"/>
        <v>8.5999999999999943</v>
      </c>
      <c r="AC755" s="53"/>
    </row>
    <row r="756" spans="1:29" ht="15" customHeight="1" x14ac:dyDescent="0.25">
      <c r="A756" s="53">
        <v>1101006</v>
      </c>
      <c r="B756" s="89" t="s">
        <v>2538</v>
      </c>
      <c r="C756" s="53" t="s">
        <v>393</v>
      </c>
      <c r="D756" s="49" t="s">
        <v>2499</v>
      </c>
      <c r="E756" s="35" t="str">
        <f>VLOOKUP('2012 Accountability Database'!$A754,'2011 AYP'!A$2:B$1072,2)</f>
        <v xml:space="preserve"> MS (Met Standards)</v>
      </c>
      <c r="F756" s="66"/>
      <c r="G756" s="63" t="s">
        <v>2485</v>
      </c>
      <c r="H756" s="60" t="str">
        <f t="shared" ref="H756:I756" si="950">IF(H754="Met","Yes",IF(H755="Met","Yes","No"))</f>
        <v>Yes</v>
      </c>
      <c r="I756" s="60" t="str">
        <f t="shared" si="950"/>
        <v>Yes</v>
      </c>
      <c r="J756" s="42"/>
      <c r="K756" s="60" t="str">
        <f t="shared" ref="K756:L756" si="951">IF(K754="Met","Yes",IF(K755="Met","Yes","No"))</f>
        <v>Yes</v>
      </c>
      <c r="L756" s="60" t="str">
        <f t="shared" si="951"/>
        <v>Yes</v>
      </c>
      <c r="M756" s="1" t="s">
        <v>9</v>
      </c>
      <c r="N756" s="14" t="s">
        <v>2503</v>
      </c>
      <c r="O756" s="5"/>
      <c r="P756" s="44" t="str">
        <f t="shared" ref="P756" si="952">IF(H760="Yes",IF(I760="Yes","Yes","No"),"No")</f>
        <v>No</v>
      </c>
      <c r="Q756" s="108" t="s">
        <v>2758</v>
      </c>
      <c r="R756" s="5" t="s">
        <v>1</v>
      </c>
      <c r="S756" s="1" t="s">
        <v>5</v>
      </c>
      <c r="T756" s="1" t="s">
        <v>3</v>
      </c>
      <c r="U756" s="5">
        <v>889</v>
      </c>
      <c r="V756" s="1">
        <v>78.849999999999994</v>
      </c>
      <c r="W756" s="1">
        <v>79.52</v>
      </c>
      <c r="X756" s="6">
        <f t="shared" si="887"/>
        <v>-0.67000000000000171</v>
      </c>
      <c r="Y756" s="14">
        <v>641</v>
      </c>
      <c r="Z756" s="1">
        <v>82.84</v>
      </c>
      <c r="AA756" s="1">
        <v>80.180000000000007</v>
      </c>
      <c r="AB756" s="71">
        <f t="shared" si="932"/>
        <v>2.6599999999999966</v>
      </c>
      <c r="AC756" s="53"/>
    </row>
    <row r="757" spans="1:29" x14ac:dyDescent="0.25">
      <c r="A757" s="53">
        <v>1101006</v>
      </c>
      <c r="B757" s="89" t="s">
        <v>2538</v>
      </c>
      <c r="C757" s="53" t="s">
        <v>393</v>
      </c>
      <c r="D757" s="49" t="s">
        <v>2507</v>
      </c>
      <c r="E757" s="47">
        <f>VLOOKUP('2012 Accountability Database'!A754,Dems1112!$A$2:$G$1082,3)</f>
        <v>0.05</v>
      </c>
      <c r="F757" s="66"/>
      <c r="G757" s="52"/>
      <c r="M757" s="5" t="s">
        <v>9</v>
      </c>
      <c r="N757" s="14" t="s">
        <v>2504</v>
      </c>
      <c r="O757" s="5"/>
      <c r="P757" s="44" t="str">
        <f t="shared" ref="P757" si="953">IF(K760="Yes",IF(L760="Yes","Yes","No"),"No")</f>
        <v>No</v>
      </c>
      <c r="Q757" s="108"/>
      <c r="R757" s="5" t="s">
        <v>1</v>
      </c>
      <c r="S757" s="5" t="s">
        <v>5</v>
      </c>
      <c r="T757" s="5" t="s">
        <v>7</v>
      </c>
      <c r="U757" s="5">
        <v>639</v>
      </c>
      <c r="V757" s="5">
        <v>74.8</v>
      </c>
      <c r="W757" s="5">
        <v>77.63</v>
      </c>
      <c r="X757" s="8">
        <f t="shared" si="887"/>
        <v>-2.8299999999999983</v>
      </c>
      <c r="Y757" s="14">
        <v>446</v>
      </c>
      <c r="Z757" s="5">
        <v>80.489999999999995</v>
      </c>
      <c r="AA757" s="5">
        <v>78.39</v>
      </c>
      <c r="AB757" s="71">
        <f t="shared" si="932"/>
        <v>2.0999999999999943</v>
      </c>
      <c r="AC757" s="53"/>
    </row>
    <row r="758" spans="1:29" x14ac:dyDescent="0.25">
      <c r="A758" s="53">
        <v>1101006</v>
      </c>
      <c r="B758" s="89" t="s">
        <v>2538</v>
      </c>
      <c r="C758" s="53" t="s">
        <v>393</v>
      </c>
      <c r="D758" s="50" t="s">
        <v>2508</v>
      </c>
      <c r="E758" s="47">
        <f>VLOOKUP('2012 Accountability Database'!A754,Dems1112!$A$2:$G$1082,4)</f>
        <v>0.8</v>
      </c>
      <c r="F758" s="65" t="s">
        <v>2486</v>
      </c>
      <c r="G758" s="62"/>
      <c r="H758" s="13" t="str">
        <f>IF(V758&gt;94,"Met",IF(X758="--","n/a",IF(X758&gt;=0,"Met","Did Not Meet")))</f>
        <v>Did Not Meet</v>
      </c>
      <c r="I758" s="13" t="str">
        <f>IF(V759&gt;94,"Met",IF(X759="--","n/a",IF(X759&gt;=0,"Met","Did Not Meet")))</f>
        <v>Did Not Meet</v>
      </c>
      <c r="J758" s="13"/>
      <c r="K758" s="13" t="str">
        <f>IF(Z758&gt;94,"Met",IF(AB758="--","n/a",IF(AB758&gt;=0,"Met","Did Not Meet")))</f>
        <v>Did Not Meet</v>
      </c>
      <c r="L758" s="13" t="str">
        <f>IF(Z759&gt;94,"Met",IF(AB759="--","n/a",IF(AB759&gt;=0,"Met","Did Not Meet")))</f>
        <v>Did Not Meet</v>
      </c>
      <c r="M758" s="1" t="s">
        <v>9</v>
      </c>
      <c r="N758" s="68" t="s">
        <v>2497</v>
      </c>
      <c r="O758" s="35"/>
      <c r="P758" s="44"/>
      <c r="Q758" s="108"/>
      <c r="R758" s="5" t="s">
        <v>6</v>
      </c>
      <c r="S758" s="1" t="s">
        <v>2</v>
      </c>
      <c r="T758" s="1" t="s">
        <v>3</v>
      </c>
      <c r="U758" s="5">
        <v>290</v>
      </c>
      <c r="V758" s="1">
        <v>84.14</v>
      </c>
      <c r="W758" s="1">
        <v>87.4</v>
      </c>
      <c r="X758" s="6">
        <f t="shared" si="887"/>
        <v>-3.2600000000000051</v>
      </c>
      <c r="Y758" s="14">
        <v>209</v>
      </c>
      <c r="Z758" s="1">
        <v>59.81</v>
      </c>
      <c r="AA758" s="1">
        <v>67.38</v>
      </c>
      <c r="AB758" s="72">
        <f t="shared" si="932"/>
        <v>-7.5699999999999932</v>
      </c>
      <c r="AC758" s="53"/>
    </row>
    <row r="759" spans="1:29" x14ac:dyDescent="0.25">
      <c r="A759" s="53">
        <v>1101006</v>
      </c>
      <c r="B759" s="89" t="s">
        <v>2538</v>
      </c>
      <c r="C759" s="53" t="s">
        <v>393</v>
      </c>
      <c r="D759" s="50" t="s">
        <v>974</v>
      </c>
      <c r="E759" s="47" t="str">
        <f>VLOOKUP('2012 Accountability Database'!A754,Dems1112!$A$2:$G$1082,5)</f>
        <v>K-2</v>
      </c>
      <c r="F759" s="65" t="s">
        <v>2487</v>
      </c>
      <c r="G759" s="62"/>
      <c r="H759" s="13" t="str">
        <f>IF(V760&gt;94,"Met",IF(X760="--","n/a",IF(X760&gt;=0,"Met","Did Not Meet")))</f>
        <v>Did Not Meet</v>
      </c>
      <c r="I759" s="13" t="str">
        <f>IF(V761&gt;94,"Met",IF(X761="--","n/a",IF(X761&gt;=0,"Met","Did Not Meet")))</f>
        <v>Did Not Meet</v>
      </c>
      <c r="J759" s="13"/>
      <c r="K759" s="13" t="str">
        <f>IF(Z760&gt;94,"Met",IF(AB760="--","n/a",IF(AB760&gt;=0,"Met","Did Not Meet")))</f>
        <v>Did Not Meet</v>
      </c>
      <c r="L759" s="13" t="str">
        <f>IF(Z761&gt;94,"Met",IF(AB761="--","n/a",IF(AB761&gt;=0,"Met","Did Not Meet")))</f>
        <v>Did Not Meet</v>
      </c>
      <c r="M759" s="1" t="s">
        <v>9</v>
      </c>
      <c r="N759" s="14"/>
      <c r="O759" s="35" t="s">
        <v>2506</v>
      </c>
      <c r="P759" s="83" t="str">
        <f t="shared" ref="P759" si="954">IF(P754="No"," ", IF(P756="No"," ",IF(P755="No", " ",IF(P757="No"," ","X"))))</f>
        <v xml:space="preserve"> </v>
      </c>
      <c r="Q759" s="108"/>
      <c r="R759" s="5" t="s">
        <v>6</v>
      </c>
      <c r="S759" s="1" t="s">
        <v>2</v>
      </c>
      <c r="T759" s="1" t="s">
        <v>7</v>
      </c>
      <c r="U759" s="5">
        <v>210</v>
      </c>
      <c r="V759" s="1">
        <v>80.95</v>
      </c>
      <c r="W759" s="1">
        <v>85.53</v>
      </c>
      <c r="X759" s="6">
        <f t="shared" si="887"/>
        <v>-4.5799999999999983</v>
      </c>
      <c r="Y759" s="14">
        <v>146</v>
      </c>
      <c r="Z759" s="1">
        <v>55.48</v>
      </c>
      <c r="AA759" s="1">
        <v>65.55</v>
      </c>
      <c r="AB759" s="72">
        <f t="shared" si="932"/>
        <v>-10.07</v>
      </c>
      <c r="AC759" s="53"/>
    </row>
    <row r="760" spans="1:29" ht="15.75" x14ac:dyDescent="0.25">
      <c r="A760" s="53">
        <v>1101006</v>
      </c>
      <c r="B760" s="89" t="s">
        <v>2538</v>
      </c>
      <c r="C760" s="53" t="s">
        <v>393</v>
      </c>
      <c r="D760" s="50" t="s">
        <v>975</v>
      </c>
      <c r="E760" s="48" t="str">
        <f>VLOOKUP('2012 Accountability Database'!A754,Dems1112!$A$2:$G$1082,6)</f>
        <v>2 (Northeast AR)</v>
      </c>
      <c r="F760" s="66"/>
      <c r="G760" s="63" t="s">
        <v>2488</v>
      </c>
      <c r="H760" s="61" t="str">
        <f t="shared" ref="H760:I760" si="955">IF(H758="Met","Yes",IF(H759="Met","Yes","No"))</f>
        <v>No</v>
      </c>
      <c r="I760" s="61" t="str">
        <f t="shared" si="955"/>
        <v>No</v>
      </c>
      <c r="J760" s="55"/>
      <c r="K760" s="61" t="str">
        <f t="shared" ref="K760:L760" si="956">IF(K758="Met","Yes",IF(K759="Met","Yes","No"))</f>
        <v>No</v>
      </c>
      <c r="L760" s="61" t="str">
        <f t="shared" si="956"/>
        <v>No</v>
      </c>
      <c r="M760" s="5" t="s">
        <v>9</v>
      </c>
      <c r="N760" s="14"/>
      <c r="O760" s="35" t="s">
        <v>2505</v>
      </c>
      <c r="P760" s="83" t="str">
        <f t="shared" ref="P760" si="957">IF(P759="X"," ",IF(P761="X"," ","X"))</f>
        <v xml:space="preserve"> </v>
      </c>
      <c r="Q760" s="94" t="s">
        <v>2759</v>
      </c>
      <c r="R760" s="5" t="s">
        <v>6</v>
      </c>
      <c r="S760" s="5" t="s">
        <v>5</v>
      </c>
      <c r="T760" s="5" t="s">
        <v>3</v>
      </c>
      <c r="U760" s="5">
        <v>889</v>
      </c>
      <c r="V760" s="5">
        <v>83.24</v>
      </c>
      <c r="W760" s="5">
        <v>87.4</v>
      </c>
      <c r="X760" s="8">
        <f t="shared" si="887"/>
        <v>-4.1600000000000108</v>
      </c>
      <c r="Y760" s="14">
        <v>641</v>
      </c>
      <c r="Z760" s="5">
        <v>60.53</v>
      </c>
      <c r="AA760" s="5">
        <v>67.38</v>
      </c>
      <c r="AB760" s="72">
        <f t="shared" si="932"/>
        <v>-6.8499999999999943</v>
      </c>
      <c r="AC760" s="53"/>
    </row>
    <row r="761" spans="1:29" x14ac:dyDescent="0.25">
      <c r="A761" s="54">
        <v>1101006</v>
      </c>
      <c r="B761" s="90" t="s">
        <v>2538</v>
      </c>
      <c r="C761" s="54" t="s">
        <v>393</v>
      </c>
      <c r="D761" s="4"/>
      <c r="E761" s="4"/>
      <c r="F761" s="67"/>
      <c r="G761" s="64"/>
      <c r="H761" s="43"/>
      <c r="I761" s="43"/>
      <c r="J761" s="43"/>
      <c r="K761" s="43"/>
      <c r="L761" s="43"/>
      <c r="M761" s="4" t="s">
        <v>9</v>
      </c>
      <c r="N761" s="15"/>
      <c r="O761" s="38" t="s">
        <v>2482</v>
      </c>
      <c r="P761" s="84" t="str">
        <f>IF(E755="Achieving School"," ","X")</f>
        <v>X</v>
      </c>
      <c r="Q761" s="91"/>
      <c r="R761" s="4" t="s">
        <v>6</v>
      </c>
      <c r="S761" s="4" t="s">
        <v>5</v>
      </c>
      <c r="T761" s="4" t="s">
        <v>7</v>
      </c>
      <c r="U761" s="4">
        <v>639</v>
      </c>
      <c r="V761" s="4">
        <v>79.81</v>
      </c>
      <c r="W761" s="4">
        <v>85.53</v>
      </c>
      <c r="X761" s="7">
        <f t="shared" si="887"/>
        <v>-5.7199999999999989</v>
      </c>
      <c r="Y761" s="15">
        <v>446</v>
      </c>
      <c r="Z761" s="4">
        <v>57.4</v>
      </c>
      <c r="AA761" s="4">
        <v>65.55</v>
      </c>
      <c r="AB761" s="73">
        <f t="shared" si="932"/>
        <v>-8.1499999999999986</v>
      </c>
      <c r="AC761" s="54"/>
    </row>
    <row r="762" spans="1:29" x14ac:dyDescent="0.25">
      <c r="A762" s="1">
        <v>1104017</v>
      </c>
      <c r="B762" s="87" t="s">
        <v>2539</v>
      </c>
      <c r="C762" s="55" t="s">
        <v>765</v>
      </c>
      <c r="E762" s="42"/>
      <c r="F762" s="65" t="s">
        <v>2483</v>
      </c>
      <c r="G762" s="62"/>
      <c r="H762" s="37" t="str">
        <f>IF(V762&gt;94,"Met",IF(X762="--","n/a",IF(X762&gt;=0,"Met","Did Not Meet")))</f>
        <v>Met</v>
      </c>
      <c r="I762" s="37" t="str">
        <f>IF(V763&gt;94,"Met",IF(X763="--","n/a",IF(X763&gt;=0,"Met","Did Not Meet")))</f>
        <v>Met</v>
      </c>
      <c r="K762" s="13" t="str">
        <f>IF(Z762&gt;94,"Met",IF(AB762="--","n/a",IF(AB762&gt;=0,"Met","Did Not Meet")))</f>
        <v>Met</v>
      </c>
      <c r="L762" s="13" t="str">
        <f>IF(Z763&gt;94,"Met",IF(AB763="--","n/a",IF(AB763&gt;=0,"Met","Did Not Meet")))</f>
        <v>Did Not Meet</v>
      </c>
      <c r="M762" s="1" t="s">
        <v>9</v>
      </c>
      <c r="N762" s="14" t="s">
        <v>2502</v>
      </c>
      <c r="O762" s="5"/>
      <c r="P762" s="44" t="str">
        <f t="shared" ref="P762" si="958">IF(H764="Yes",IF(I764="Yes","Yes","No"),"No")</f>
        <v>Yes</v>
      </c>
      <c r="Q762" s="93"/>
      <c r="R762" s="5" t="s">
        <v>1</v>
      </c>
      <c r="S762" s="1" t="s">
        <v>2</v>
      </c>
      <c r="T762" s="1" t="s">
        <v>3</v>
      </c>
      <c r="U762" s="5">
        <v>272</v>
      </c>
      <c r="V762" s="1">
        <v>85.29</v>
      </c>
      <c r="W762" s="1">
        <v>83.4</v>
      </c>
      <c r="X762" s="9">
        <f t="shared" si="887"/>
        <v>1.8900000000000006</v>
      </c>
      <c r="Y762" s="14">
        <v>199</v>
      </c>
      <c r="Z762" s="1">
        <v>88.44</v>
      </c>
      <c r="AA762" s="1">
        <v>87.04</v>
      </c>
      <c r="AB762" s="71">
        <f t="shared" si="932"/>
        <v>1.3999999999999915</v>
      </c>
      <c r="AC762" s="36"/>
    </row>
    <row r="763" spans="1:29" ht="15.75" x14ac:dyDescent="0.25">
      <c r="A763" s="53">
        <v>1104017</v>
      </c>
      <c r="B763" s="89" t="s">
        <v>2539</v>
      </c>
      <c r="C763" s="53" t="s">
        <v>765</v>
      </c>
      <c r="D763" s="49" t="s">
        <v>2498</v>
      </c>
      <c r="E763" s="34" t="str">
        <f>M762</f>
        <v>Needs Improvement School</v>
      </c>
      <c r="F763" s="65" t="s">
        <v>2484</v>
      </c>
      <c r="G763" s="62"/>
      <c r="H763" s="13" t="str">
        <f>IF(V764&gt;94,"Met",IF(X764="--","n/a",IF(X764&gt;=0,"Met","Did Not Meet")))</f>
        <v>Did Not Meet</v>
      </c>
      <c r="I763" s="13" t="str">
        <f>IF(V765&gt;94,"Met",IF(X765="--","n/a",IF(X765&gt;=0,"Met","Did Not Meet")))</f>
        <v>Met</v>
      </c>
      <c r="K763" s="13" t="str">
        <f>IF(Z764&gt;94,"Met",IF(AB764="--","n/a",IF(AB764&gt;=0,"Met","Did Not Meet")))</f>
        <v>Did Not Meet</v>
      </c>
      <c r="L763" s="13" t="str">
        <f>IF(Z765&gt;94,"Met",IF(AB765="--","n/a",IF(AB765&gt;=0,"Met","Did Not Meet")))</f>
        <v>Did Not Meet</v>
      </c>
      <c r="M763" s="1" t="s">
        <v>9</v>
      </c>
      <c r="N763" s="14" t="s">
        <v>2501</v>
      </c>
      <c r="O763" s="5"/>
      <c r="P763" s="44" t="str">
        <f t="shared" ref="P763" si="959">IF(K764="Yes",IF(L764="Yes","Yes","No"),"No")</f>
        <v>No</v>
      </c>
      <c r="Q763" s="94" t="s">
        <v>2759</v>
      </c>
      <c r="R763" s="5" t="s">
        <v>1</v>
      </c>
      <c r="S763" s="1" t="s">
        <v>2</v>
      </c>
      <c r="T763" s="1" t="s">
        <v>7</v>
      </c>
      <c r="U763" s="5">
        <v>166</v>
      </c>
      <c r="V763" s="1">
        <v>79.52</v>
      </c>
      <c r="W763" s="1">
        <v>76.11</v>
      </c>
      <c r="X763" s="9">
        <f t="shared" si="887"/>
        <v>3.4099999999999966</v>
      </c>
      <c r="Y763" s="14">
        <v>116</v>
      </c>
      <c r="Z763" s="1">
        <v>82.76</v>
      </c>
      <c r="AA763" s="1">
        <v>84.59</v>
      </c>
      <c r="AB763" s="72">
        <f t="shared" si="932"/>
        <v>-1.8299999999999983</v>
      </c>
      <c r="AC763" s="53"/>
    </row>
    <row r="764" spans="1:29" ht="15" customHeight="1" x14ac:dyDescent="0.25">
      <c r="A764" s="53">
        <v>1104017</v>
      </c>
      <c r="B764" s="89" t="s">
        <v>2539</v>
      </c>
      <c r="C764" s="53" t="s">
        <v>765</v>
      </c>
      <c r="D764" s="49" t="s">
        <v>2499</v>
      </c>
      <c r="E764" s="35" t="str">
        <f>VLOOKUP('2012 Accountability Database'!$A762,'2011 AYP'!A$2:B$1072,2)</f>
        <v xml:space="preserve"> MS (Met Standards)</v>
      </c>
      <c r="F764" s="66"/>
      <c r="G764" s="63" t="s">
        <v>2485</v>
      </c>
      <c r="H764" s="60" t="str">
        <f t="shared" ref="H764:I764" si="960">IF(H762="Met","Yes",IF(H763="Met","Yes","No"))</f>
        <v>Yes</v>
      </c>
      <c r="I764" s="60" t="str">
        <f t="shared" si="960"/>
        <v>Yes</v>
      </c>
      <c r="J764" s="42"/>
      <c r="K764" s="60" t="str">
        <f t="shared" ref="K764:L764" si="961">IF(K762="Met","Yes",IF(K763="Met","Yes","No"))</f>
        <v>Yes</v>
      </c>
      <c r="L764" s="60" t="str">
        <f t="shared" si="961"/>
        <v>No</v>
      </c>
      <c r="M764" s="1" t="s">
        <v>9</v>
      </c>
      <c r="N764" s="14" t="s">
        <v>2503</v>
      </c>
      <c r="O764" s="5"/>
      <c r="P764" s="44" t="str">
        <f t="shared" ref="P764" si="962">IF(H768="Yes",IF(I768="Yes","Yes","No"),"No")</f>
        <v>No</v>
      </c>
      <c r="Q764" s="108" t="s">
        <v>2758</v>
      </c>
      <c r="R764" s="5" t="s">
        <v>1</v>
      </c>
      <c r="S764" s="1" t="s">
        <v>5</v>
      </c>
      <c r="T764" s="1" t="s">
        <v>3</v>
      </c>
      <c r="U764" s="5">
        <v>825</v>
      </c>
      <c r="V764" s="1">
        <v>83.15</v>
      </c>
      <c r="W764" s="1">
        <v>83.4</v>
      </c>
      <c r="X764" s="6">
        <f t="shared" si="887"/>
        <v>-0.25</v>
      </c>
      <c r="Y764" s="14">
        <v>593</v>
      </c>
      <c r="Z764" s="1">
        <v>86.85</v>
      </c>
      <c r="AA764" s="1">
        <v>87.04</v>
      </c>
      <c r="AB764" s="72">
        <f t="shared" si="932"/>
        <v>-0.19000000000001194</v>
      </c>
      <c r="AC764" s="53"/>
    </row>
    <row r="765" spans="1:29" x14ac:dyDescent="0.25">
      <c r="A765" s="53">
        <v>1104017</v>
      </c>
      <c r="B765" s="89" t="s">
        <v>2539</v>
      </c>
      <c r="C765" s="53" t="s">
        <v>765</v>
      </c>
      <c r="D765" s="49" t="s">
        <v>2507</v>
      </c>
      <c r="E765" s="47">
        <f>VLOOKUP('2012 Accountability Database'!A762,Dems1112!$A$2:$G$1082,3)</f>
        <v>0.04</v>
      </c>
      <c r="F765" s="66"/>
      <c r="G765" s="52"/>
      <c r="M765" s="1" t="s">
        <v>9</v>
      </c>
      <c r="N765" s="14" t="s">
        <v>2504</v>
      </c>
      <c r="O765" s="5"/>
      <c r="P765" s="44" t="str">
        <f t="shared" ref="P765" si="963">IF(K768="Yes",IF(L768="Yes","Yes","No"),"No")</f>
        <v>No</v>
      </c>
      <c r="Q765" s="108"/>
      <c r="R765" s="5" t="s">
        <v>1</v>
      </c>
      <c r="S765" s="1" t="s">
        <v>5</v>
      </c>
      <c r="T765" s="1" t="s">
        <v>7</v>
      </c>
      <c r="U765" s="5">
        <v>512</v>
      </c>
      <c r="V765" s="1">
        <v>76.37</v>
      </c>
      <c r="W765" s="1">
        <v>76.11</v>
      </c>
      <c r="X765" s="9">
        <f t="shared" si="887"/>
        <v>0.26000000000000512</v>
      </c>
      <c r="Y765" s="14">
        <v>358</v>
      </c>
      <c r="Z765" s="1">
        <v>83.24</v>
      </c>
      <c r="AA765" s="1">
        <v>84.59</v>
      </c>
      <c r="AB765" s="72">
        <f t="shared" si="932"/>
        <v>-1.3500000000000085</v>
      </c>
      <c r="AC765" s="53"/>
    </row>
    <row r="766" spans="1:29" x14ac:dyDescent="0.25">
      <c r="A766" s="53">
        <v>1104017</v>
      </c>
      <c r="B766" s="89" t="s">
        <v>2539</v>
      </c>
      <c r="C766" s="53" t="s">
        <v>765</v>
      </c>
      <c r="D766" s="50" t="s">
        <v>2508</v>
      </c>
      <c r="E766" s="47">
        <f>VLOOKUP('2012 Accountability Database'!A762,Dems1112!$A$2:$G$1082,4)</f>
        <v>0.64</v>
      </c>
      <c r="F766" s="65" t="s">
        <v>2486</v>
      </c>
      <c r="G766" s="62"/>
      <c r="H766" s="13" t="str">
        <f>IF(V766&gt;94,"Met",IF(X766="--","n/a",IF(X766&gt;=0,"Met","Did Not Meet")))</f>
        <v>Did Not Meet</v>
      </c>
      <c r="I766" s="13" t="str">
        <f>IF(V767&gt;94,"Met",IF(X767="--","n/a",IF(X767&gt;=0,"Met","Did Not Meet")))</f>
        <v>Did Not Meet</v>
      </c>
      <c r="J766" s="13"/>
      <c r="K766" s="13" t="str">
        <f>IF(Z766&gt;94,"Met",IF(AB766="--","n/a",IF(AB766&gt;=0,"Met","Did Not Meet")))</f>
        <v>Did Not Meet</v>
      </c>
      <c r="L766" s="13" t="str">
        <f>IF(Z767&gt;94,"Met",IF(AB767="--","n/a",IF(AB767&gt;=0,"Met","Did Not Meet")))</f>
        <v>Did Not Meet</v>
      </c>
      <c r="M766" s="1" t="s">
        <v>9</v>
      </c>
      <c r="N766" s="68" t="s">
        <v>2497</v>
      </c>
      <c r="O766" s="35"/>
      <c r="P766" s="44"/>
      <c r="Q766" s="108"/>
      <c r="R766" s="5" t="s">
        <v>6</v>
      </c>
      <c r="S766" s="1" t="s">
        <v>2</v>
      </c>
      <c r="T766" s="1" t="s">
        <v>3</v>
      </c>
      <c r="U766" s="5">
        <v>272</v>
      </c>
      <c r="V766" s="1">
        <v>85.29</v>
      </c>
      <c r="W766" s="1">
        <v>91.01</v>
      </c>
      <c r="X766" s="6">
        <f t="shared" si="887"/>
        <v>-5.7199999999999989</v>
      </c>
      <c r="Y766" s="14">
        <v>199</v>
      </c>
      <c r="Z766" s="1">
        <v>72.86</v>
      </c>
      <c r="AA766" s="1">
        <v>81.48</v>
      </c>
      <c r="AB766" s="72">
        <f t="shared" si="932"/>
        <v>-8.6200000000000045</v>
      </c>
      <c r="AC766" s="53"/>
    </row>
    <row r="767" spans="1:29" x14ac:dyDescent="0.25">
      <c r="A767" s="53">
        <v>1104017</v>
      </c>
      <c r="B767" s="89" t="s">
        <v>2539</v>
      </c>
      <c r="C767" s="53" t="s">
        <v>765</v>
      </c>
      <c r="D767" s="50" t="s">
        <v>974</v>
      </c>
      <c r="E767" s="47" t="str">
        <f>VLOOKUP('2012 Accountability Database'!A762,Dems1112!$A$2:$G$1082,5)</f>
        <v>K-6</v>
      </c>
      <c r="F767" s="65" t="s">
        <v>2487</v>
      </c>
      <c r="G767" s="62"/>
      <c r="H767" s="13" t="str">
        <f>IF(V768&gt;94,"Met",IF(X768="--","n/a",IF(X768&gt;=0,"Met","Did Not Meet")))</f>
        <v>Did Not Meet</v>
      </c>
      <c r="I767" s="13" t="str">
        <f>IF(V769&gt;94,"Met",IF(X769="--","n/a",IF(X769&gt;=0,"Met","Did Not Meet")))</f>
        <v>Did Not Meet</v>
      </c>
      <c r="J767" s="13"/>
      <c r="K767" s="13" t="str">
        <f>IF(Z768&gt;94,"Met",IF(AB768="--","n/a",IF(AB768&gt;=0,"Met","Did Not Meet")))</f>
        <v>Did Not Meet</v>
      </c>
      <c r="L767" s="13" t="str">
        <f>IF(Z769&gt;94,"Met",IF(AB769="--","n/a",IF(AB769&gt;=0,"Met","Did Not Meet")))</f>
        <v>Did Not Meet</v>
      </c>
      <c r="M767" s="5" t="s">
        <v>9</v>
      </c>
      <c r="N767" s="14"/>
      <c r="O767" s="35" t="s">
        <v>2506</v>
      </c>
      <c r="P767" s="83" t="str">
        <f t="shared" ref="P767" si="964">IF(P762="No"," ", IF(P764="No"," ",IF(P763="No", " ",IF(P765="No"," ","X"))))</f>
        <v xml:space="preserve"> </v>
      </c>
      <c r="Q767" s="108"/>
      <c r="R767" s="5" t="s">
        <v>6</v>
      </c>
      <c r="S767" s="5" t="s">
        <v>2</v>
      </c>
      <c r="T767" s="5" t="s">
        <v>7</v>
      </c>
      <c r="U767" s="5">
        <v>166</v>
      </c>
      <c r="V767" s="5">
        <v>80.72</v>
      </c>
      <c r="W767" s="5">
        <v>85.55</v>
      </c>
      <c r="X767" s="8">
        <f t="shared" si="887"/>
        <v>-4.8299999999999983</v>
      </c>
      <c r="Y767" s="14">
        <v>116</v>
      </c>
      <c r="Z767" s="5">
        <v>63.79</v>
      </c>
      <c r="AA767" s="5">
        <v>76.89</v>
      </c>
      <c r="AB767" s="72">
        <f t="shared" si="932"/>
        <v>-13.100000000000001</v>
      </c>
      <c r="AC767" s="53"/>
    </row>
    <row r="768" spans="1:29" ht="15.75" x14ac:dyDescent="0.25">
      <c r="A768" s="53">
        <v>1104017</v>
      </c>
      <c r="B768" s="89" t="s">
        <v>2539</v>
      </c>
      <c r="C768" s="53" t="s">
        <v>765</v>
      </c>
      <c r="D768" s="50" t="s">
        <v>975</v>
      </c>
      <c r="E768" s="48" t="str">
        <f>VLOOKUP('2012 Accountability Database'!A762,Dems1112!$A$2:$G$1082,6)</f>
        <v>2 (Northeast AR)</v>
      </c>
      <c r="F768" s="66"/>
      <c r="G768" s="63" t="s">
        <v>2488</v>
      </c>
      <c r="H768" s="61" t="str">
        <f t="shared" ref="H768:I768" si="965">IF(H766="Met","Yes",IF(H767="Met","Yes","No"))</f>
        <v>No</v>
      </c>
      <c r="I768" s="61" t="str">
        <f t="shared" si="965"/>
        <v>No</v>
      </c>
      <c r="J768" s="55"/>
      <c r="K768" s="61" t="str">
        <f t="shared" ref="K768:L768" si="966">IF(K766="Met","Yes",IF(K767="Met","Yes","No"))</f>
        <v>No</v>
      </c>
      <c r="L768" s="61" t="str">
        <f t="shared" si="966"/>
        <v>No</v>
      </c>
      <c r="M768" s="1" t="s">
        <v>9</v>
      </c>
      <c r="N768" s="14"/>
      <c r="O768" s="35" t="s">
        <v>2505</v>
      </c>
      <c r="P768" s="83" t="str">
        <f t="shared" ref="P768" si="967">IF(P767="X"," ",IF(P769="X"," ","X"))</f>
        <v xml:space="preserve"> </v>
      </c>
      <c r="Q768" s="94" t="s">
        <v>2759</v>
      </c>
      <c r="R768" s="5" t="s">
        <v>6</v>
      </c>
      <c r="S768" s="1" t="s">
        <v>5</v>
      </c>
      <c r="T768" s="1" t="s">
        <v>3</v>
      </c>
      <c r="U768" s="5">
        <v>825</v>
      </c>
      <c r="V768" s="1">
        <v>86.79</v>
      </c>
      <c r="W768" s="1">
        <v>91.01</v>
      </c>
      <c r="X768" s="6">
        <f t="shared" si="887"/>
        <v>-4.2199999999999989</v>
      </c>
      <c r="Y768" s="14">
        <v>593</v>
      </c>
      <c r="Z768" s="1">
        <v>77.400000000000006</v>
      </c>
      <c r="AA768" s="1">
        <v>81.48</v>
      </c>
      <c r="AB768" s="72">
        <f t="shared" si="932"/>
        <v>-4.0799999999999983</v>
      </c>
      <c r="AC768" s="53"/>
    </row>
    <row r="769" spans="1:29" x14ac:dyDescent="0.25">
      <c r="A769" s="54">
        <v>1104017</v>
      </c>
      <c r="B769" s="90" t="s">
        <v>2539</v>
      </c>
      <c r="C769" s="54" t="s">
        <v>765</v>
      </c>
      <c r="D769" s="4"/>
      <c r="E769" s="4"/>
      <c r="F769" s="67"/>
      <c r="G769" s="64"/>
      <c r="H769" s="43"/>
      <c r="I769" s="43"/>
      <c r="J769" s="43"/>
      <c r="K769" s="43"/>
      <c r="L769" s="43"/>
      <c r="M769" s="4" t="s">
        <v>9</v>
      </c>
      <c r="N769" s="15"/>
      <c r="O769" s="38" t="s">
        <v>2482</v>
      </c>
      <c r="P769" s="84" t="str">
        <f>IF(E763="Achieving School"," ","X")</f>
        <v>X</v>
      </c>
      <c r="Q769" s="91"/>
      <c r="R769" s="4" t="s">
        <v>6</v>
      </c>
      <c r="S769" s="4" t="s">
        <v>5</v>
      </c>
      <c r="T769" s="4" t="s">
        <v>7</v>
      </c>
      <c r="U769" s="4">
        <v>512</v>
      </c>
      <c r="V769" s="4">
        <v>81.45</v>
      </c>
      <c r="W769" s="4">
        <v>85.55</v>
      </c>
      <c r="X769" s="7">
        <f t="shared" si="887"/>
        <v>-4.0999999999999943</v>
      </c>
      <c r="Y769" s="15">
        <v>358</v>
      </c>
      <c r="Z769" s="4">
        <v>71.23</v>
      </c>
      <c r="AA769" s="4">
        <v>76.89</v>
      </c>
      <c r="AB769" s="73">
        <f t="shared" si="932"/>
        <v>-5.6599999999999966</v>
      </c>
      <c r="AC769" s="54"/>
    </row>
    <row r="770" spans="1:29" x14ac:dyDescent="0.25">
      <c r="A770" s="1">
        <v>1106022</v>
      </c>
      <c r="B770" s="87" t="s">
        <v>2540</v>
      </c>
      <c r="C770" s="55" t="s">
        <v>815</v>
      </c>
      <c r="E770" s="42"/>
      <c r="F770" s="65" t="s">
        <v>2483</v>
      </c>
      <c r="G770" s="62"/>
      <c r="H770" s="37" t="str">
        <f>IF(V770&gt;94,"Met",IF(X770="--","n/a",IF(X770&gt;=0,"Met","Did Not Meet")))</f>
        <v>Met</v>
      </c>
      <c r="I770" s="37" t="str">
        <f>IF(V771&gt;94,"Met",IF(X771="--","n/a",IF(X771&gt;=0,"Met","Did Not Meet")))</f>
        <v>Met</v>
      </c>
      <c r="K770" s="13" t="str">
        <f>IF(Z770&gt;94,"Met",IF(AB770="--","n/a",IF(AB770&gt;=0,"Met","Did Not Meet")))</f>
        <v>Met</v>
      </c>
      <c r="L770" s="13" t="str">
        <f>IF(Z771&gt;94,"Met",IF(AB771="--","n/a",IF(AB771&gt;=0,"Met","Did Not Meet")))</f>
        <v>Met</v>
      </c>
      <c r="M770" s="1" t="s">
        <v>9</v>
      </c>
      <c r="N770" s="14" t="s">
        <v>2502</v>
      </c>
      <c r="O770" s="5"/>
      <c r="P770" s="44" t="str">
        <f t="shared" ref="P770" si="968">IF(H772="Yes",IF(I772="Yes","Yes","No"),"No")</f>
        <v>Yes</v>
      </c>
      <c r="Q770" s="93"/>
      <c r="R770" s="5" t="s">
        <v>1</v>
      </c>
      <c r="S770" s="1" t="s">
        <v>2</v>
      </c>
      <c r="T770" s="1" t="s">
        <v>3</v>
      </c>
      <c r="U770" s="5">
        <v>185</v>
      </c>
      <c r="V770" s="1">
        <v>77.84</v>
      </c>
      <c r="W770" s="1">
        <v>72.39</v>
      </c>
      <c r="X770" s="9">
        <f t="shared" ref="X770:X833" si="969">V770-W770</f>
        <v>5.4500000000000028</v>
      </c>
      <c r="Y770" s="14">
        <v>132</v>
      </c>
      <c r="Z770" s="1">
        <v>77.27</v>
      </c>
      <c r="AA770" s="1">
        <v>71.099999999999994</v>
      </c>
      <c r="AB770" s="71">
        <f t="shared" si="932"/>
        <v>6.1700000000000017</v>
      </c>
      <c r="AC770" s="36"/>
    </row>
    <row r="771" spans="1:29" ht="15.75" x14ac:dyDescent="0.25">
      <c r="A771" s="53">
        <v>1106022</v>
      </c>
      <c r="B771" s="89" t="s">
        <v>2540</v>
      </c>
      <c r="C771" s="53" t="s">
        <v>815</v>
      </c>
      <c r="D771" s="49" t="s">
        <v>2498</v>
      </c>
      <c r="E771" s="34" t="str">
        <f>M770</f>
        <v>Needs Improvement School</v>
      </c>
      <c r="F771" s="65" t="s">
        <v>2484</v>
      </c>
      <c r="G771" s="62"/>
      <c r="H771" s="13" t="str">
        <f>IF(V772&gt;94,"Met",IF(X772="--","n/a",IF(X772&gt;=0,"Met","Did Not Meet")))</f>
        <v>Met</v>
      </c>
      <c r="I771" s="13" t="str">
        <f>IF(V773&gt;94,"Met",IF(X773="--","n/a",IF(X773&gt;=0,"Met","Did Not Meet")))</f>
        <v>Met</v>
      </c>
      <c r="K771" s="13" t="str">
        <f>IF(Z772&gt;94,"Met",IF(AB772="--","n/a",IF(AB772&gt;=0,"Met","Did Not Meet")))</f>
        <v>Met</v>
      </c>
      <c r="L771" s="13" t="str">
        <f>IF(Z773&gt;94,"Met",IF(AB773="--","n/a",IF(AB773&gt;=0,"Met","Did Not Meet")))</f>
        <v>Met</v>
      </c>
      <c r="M771" s="1" t="s">
        <v>9</v>
      </c>
      <c r="N771" s="14" t="s">
        <v>2501</v>
      </c>
      <c r="O771" s="5"/>
      <c r="P771" s="44" t="str">
        <f t="shared" ref="P771" si="970">IF(K772="Yes",IF(L772="Yes","Yes","No"),"No")</f>
        <v>Yes</v>
      </c>
      <c r="Q771" s="94" t="s">
        <v>2759</v>
      </c>
      <c r="R771" s="5" t="s">
        <v>1</v>
      </c>
      <c r="S771" s="1" t="s">
        <v>2</v>
      </c>
      <c r="T771" s="1" t="s">
        <v>7</v>
      </c>
      <c r="U771" s="5">
        <v>137</v>
      </c>
      <c r="V771" s="1">
        <v>75.91</v>
      </c>
      <c r="W771" s="1">
        <v>66.599999999999994</v>
      </c>
      <c r="X771" s="9">
        <f t="shared" si="969"/>
        <v>9.3100000000000023</v>
      </c>
      <c r="Y771" s="14">
        <v>91</v>
      </c>
      <c r="Z771" s="1">
        <v>75.819999999999993</v>
      </c>
      <c r="AA771" s="1">
        <v>67.86</v>
      </c>
      <c r="AB771" s="71">
        <f t="shared" si="932"/>
        <v>7.9599999999999937</v>
      </c>
      <c r="AC771" s="53"/>
    </row>
    <row r="772" spans="1:29" ht="15" customHeight="1" x14ac:dyDescent="0.25">
      <c r="A772" s="53">
        <v>1106022</v>
      </c>
      <c r="B772" s="89" t="s">
        <v>2540</v>
      </c>
      <c r="C772" s="53" t="s">
        <v>815</v>
      </c>
      <c r="D772" s="49" t="s">
        <v>2499</v>
      </c>
      <c r="E772" s="35" t="str">
        <f>VLOOKUP('2012 Accountability Database'!$A770,'2011 AYP'!A$2:B$1072,2)</f>
        <v xml:space="preserve"> A (Alert)</v>
      </c>
      <c r="F772" s="66"/>
      <c r="G772" s="63" t="s">
        <v>2485</v>
      </c>
      <c r="H772" s="60" t="str">
        <f t="shared" ref="H772:I772" si="971">IF(H770="Met","Yes",IF(H771="Met","Yes","No"))</f>
        <v>Yes</v>
      </c>
      <c r="I772" s="60" t="str">
        <f t="shared" si="971"/>
        <v>Yes</v>
      </c>
      <c r="J772" s="42"/>
      <c r="K772" s="60" t="str">
        <f t="shared" ref="K772:L772" si="972">IF(K770="Met","Yes",IF(K771="Met","Yes","No"))</f>
        <v>Yes</v>
      </c>
      <c r="L772" s="60" t="str">
        <f t="shared" si="972"/>
        <v>Yes</v>
      </c>
      <c r="M772" s="1" t="s">
        <v>9</v>
      </c>
      <c r="N772" s="14" t="s">
        <v>2503</v>
      </c>
      <c r="O772" s="5"/>
      <c r="P772" s="44" t="str">
        <f t="shared" ref="P772" si="973">IF(H776="Yes",IF(I776="Yes","Yes","No"),"No")</f>
        <v>No</v>
      </c>
      <c r="Q772" s="108" t="s">
        <v>2758</v>
      </c>
      <c r="R772" s="5" t="s">
        <v>1</v>
      </c>
      <c r="S772" s="1" t="s">
        <v>5</v>
      </c>
      <c r="T772" s="1" t="s">
        <v>3</v>
      </c>
      <c r="U772" s="5">
        <v>515</v>
      </c>
      <c r="V772" s="1">
        <v>73.2</v>
      </c>
      <c r="W772" s="1">
        <v>72.39</v>
      </c>
      <c r="X772" s="9">
        <f t="shared" si="969"/>
        <v>0.81000000000000227</v>
      </c>
      <c r="Y772" s="14">
        <v>351</v>
      </c>
      <c r="Z772" s="1">
        <v>71.23</v>
      </c>
      <c r="AA772" s="1">
        <v>71.099999999999994</v>
      </c>
      <c r="AB772" s="71">
        <f t="shared" si="932"/>
        <v>0.13000000000000966</v>
      </c>
      <c r="AC772" s="53"/>
    </row>
    <row r="773" spans="1:29" x14ac:dyDescent="0.25">
      <c r="A773" s="53">
        <v>1106022</v>
      </c>
      <c r="B773" s="89" t="s">
        <v>2540</v>
      </c>
      <c r="C773" s="53" t="s">
        <v>815</v>
      </c>
      <c r="D773" s="49" t="s">
        <v>2507</v>
      </c>
      <c r="E773" s="47">
        <f>VLOOKUP('2012 Accountability Database'!A770,Dems1112!$A$2:$G$1082,3)</f>
        <v>0.02</v>
      </c>
      <c r="F773" s="66"/>
      <c r="G773" s="52"/>
      <c r="M773" s="1" t="s">
        <v>9</v>
      </c>
      <c r="N773" s="14" t="s">
        <v>2504</v>
      </c>
      <c r="O773" s="5"/>
      <c r="P773" s="44" t="str">
        <f t="shared" ref="P773" si="974">IF(K776="Yes",IF(L776="Yes","Yes","No"),"No")</f>
        <v>No</v>
      </c>
      <c r="Q773" s="108"/>
      <c r="R773" s="5" t="s">
        <v>1</v>
      </c>
      <c r="S773" s="1" t="s">
        <v>5</v>
      </c>
      <c r="T773" s="1" t="s">
        <v>7</v>
      </c>
      <c r="U773" s="5">
        <v>372</v>
      </c>
      <c r="V773" s="1">
        <v>68.819999999999993</v>
      </c>
      <c r="W773" s="1">
        <v>66.599999999999994</v>
      </c>
      <c r="X773" s="9">
        <f t="shared" si="969"/>
        <v>2.2199999999999989</v>
      </c>
      <c r="Y773" s="14">
        <v>242</v>
      </c>
      <c r="Z773" s="1">
        <v>68.180000000000007</v>
      </c>
      <c r="AA773" s="1">
        <v>67.86</v>
      </c>
      <c r="AB773" s="71">
        <f t="shared" si="932"/>
        <v>0.32000000000000739</v>
      </c>
      <c r="AC773" s="53"/>
    </row>
    <row r="774" spans="1:29" x14ac:dyDescent="0.25">
      <c r="A774" s="53">
        <v>1106022</v>
      </c>
      <c r="B774" s="89" t="s">
        <v>2540</v>
      </c>
      <c r="C774" s="53" t="s">
        <v>815</v>
      </c>
      <c r="D774" s="50" t="s">
        <v>2508</v>
      </c>
      <c r="E774" s="47">
        <f>VLOOKUP('2012 Accountability Database'!A770,Dems1112!$A$2:$G$1082,4)</f>
        <v>0.68</v>
      </c>
      <c r="F774" s="65" t="s">
        <v>2486</v>
      </c>
      <c r="G774" s="62"/>
      <c r="H774" s="13" t="str">
        <f>IF(V774&gt;94,"Met",IF(X774="--","n/a",IF(X774&gt;=0,"Met","Did Not Meet")))</f>
        <v>Did Not Meet</v>
      </c>
      <c r="I774" s="13" t="str">
        <f>IF(V775&gt;94,"Met",IF(X775="--","n/a",IF(X775&gt;=0,"Met","Did Not Meet")))</f>
        <v>Did Not Meet</v>
      </c>
      <c r="J774" s="13"/>
      <c r="K774" s="13" t="str">
        <f>IF(Z774&gt;94,"Met",IF(AB774="--","n/a",IF(AB774&gt;=0,"Met","Did Not Meet")))</f>
        <v>Did Not Meet</v>
      </c>
      <c r="L774" s="13" t="str">
        <f>IF(Z775&gt;94,"Met",IF(AB775="--","n/a",IF(AB775&gt;=0,"Met","Did Not Meet")))</f>
        <v>Did Not Meet</v>
      </c>
      <c r="M774" s="1" t="s">
        <v>9</v>
      </c>
      <c r="N774" s="68" t="s">
        <v>2497</v>
      </c>
      <c r="O774" s="35"/>
      <c r="P774" s="44"/>
      <c r="Q774" s="108"/>
      <c r="R774" s="5" t="s">
        <v>6</v>
      </c>
      <c r="S774" s="1" t="s">
        <v>2</v>
      </c>
      <c r="T774" s="1" t="s">
        <v>3</v>
      </c>
      <c r="U774" s="5">
        <v>185</v>
      </c>
      <c r="V774" s="1">
        <v>81.08</v>
      </c>
      <c r="W774" s="1">
        <v>87.3</v>
      </c>
      <c r="X774" s="6">
        <f t="shared" si="969"/>
        <v>-6.2199999999999989</v>
      </c>
      <c r="Y774" s="14">
        <v>132</v>
      </c>
      <c r="Z774" s="1">
        <v>65.91</v>
      </c>
      <c r="AA774" s="1">
        <v>67.790000000000006</v>
      </c>
      <c r="AB774" s="72">
        <f t="shared" si="932"/>
        <v>-1.8800000000000097</v>
      </c>
      <c r="AC774" s="53"/>
    </row>
    <row r="775" spans="1:29" x14ac:dyDescent="0.25">
      <c r="A775" s="53">
        <v>1106022</v>
      </c>
      <c r="B775" s="89" t="s">
        <v>2540</v>
      </c>
      <c r="C775" s="53" t="s">
        <v>815</v>
      </c>
      <c r="D775" s="50" t="s">
        <v>974</v>
      </c>
      <c r="E775" s="47" t="str">
        <f>VLOOKUP('2012 Accountability Database'!A770,Dems1112!$A$2:$G$1082,5)</f>
        <v>K-6</v>
      </c>
      <c r="F775" s="65" t="s">
        <v>2487</v>
      </c>
      <c r="G775" s="62"/>
      <c r="H775" s="13" t="str">
        <f>IF(V776&gt;94,"Met",IF(X776="--","n/a",IF(X776&gt;=0,"Met","Did Not Meet")))</f>
        <v>Did Not Meet</v>
      </c>
      <c r="I775" s="13" t="str">
        <f>IF(V777&gt;94,"Met",IF(X777="--","n/a",IF(X777&gt;=0,"Met","Did Not Meet")))</f>
        <v>Did Not Meet</v>
      </c>
      <c r="J775" s="13"/>
      <c r="K775" s="13" t="str">
        <f>IF(Z776&gt;94,"Met",IF(AB776="--","n/a",IF(AB776&gt;=0,"Met","Did Not Meet")))</f>
        <v>Did Not Meet</v>
      </c>
      <c r="L775" s="13" t="str">
        <f>IF(Z777&gt;94,"Met",IF(AB777="--","n/a",IF(AB777&gt;=0,"Met","Did Not Meet")))</f>
        <v>Did Not Meet</v>
      </c>
      <c r="M775" s="1" t="s">
        <v>9</v>
      </c>
      <c r="N775" s="14"/>
      <c r="O775" s="35" t="s">
        <v>2506</v>
      </c>
      <c r="P775" s="83" t="str">
        <f t="shared" ref="P775" si="975">IF(P770="No"," ", IF(P772="No"," ",IF(P771="No", " ",IF(P773="No"," ","X"))))</f>
        <v xml:space="preserve"> </v>
      </c>
      <c r="Q775" s="108"/>
      <c r="R775" s="5" t="s">
        <v>6</v>
      </c>
      <c r="S775" s="1" t="s">
        <v>2</v>
      </c>
      <c r="T775" s="1" t="s">
        <v>7</v>
      </c>
      <c r="U775" s="5">
        <v>137</v>
      </c>
      <c r="V775" s="1">
        <v>76.64</v>
      </c>
      <c r="W775" s="1">
        <v>85.24</v>
      </c>
      <c r="X775" s="6">
        <f t="shared" si="969"/>
        <v>-8.5999999999999943</v>
      </c>
      <c r="Y775" s="14">
        <v>91</v>
      </c>
      <c r="Z775" s="1">
        <v>61.54</v>
      </c>
      <c r="AA775" s="1">
        <v>65.48</v>
      </c>
      <c r="AB775" s="72">
        <f t="shared" si="932"/>
        <v>-3.9400000000000048</v>
      </c>
      <c r="AC775" s="53"/>
    </row>
    <row r="776" spans="1:29" ht="15.75" x14ac:dyDescent="0.25">
      <c r="A776" s="53">
        <v>1106022</v>
      </c>
      <c r="B776" s="89" t="s">
        <v>2540</v>
      </c>
      <c r="C776" s="53" t="s">
        <v>815</v>
      </c>
      <c r="D776" s="50" t="s">
        <v>975</v>
      </c>
      <c r="E776" s="48" t="str">
        <f>VLOOKUP('2012 Accountability Database'!A770,Dems1112!$A$2:$G$1082,6)</f>
        <v>2 (Northeast AR)</v>
      </c>
      <c r="F776" s="66"/>
      <c r="G776" s="63" t="s">
        <v>2488</v>
      </c>
      <c r="H776" s="61" t="str">
        <f t="shared" ref="H776:I776" si="976">IF(H774="Met","Yes",IF(H775="Met","Yes","No"))</f>
        <v>No</v>
      </c>
      <c r="I776" s="61" t="str">
        <f t="shared" si="976"/>
        <v>No</v>
      </c>
      <c r="J776" s="55"/>
      <c r="K776" s="61" t="str">
        <f t="shared" ref="K776:L776" si="977">IF(K774="Met","Yes",IF(K775="Met","Yes","No"))</f>
        <v>No</v>
      </c>
      <c r="L776" s="61" t="str">
        <f t="shared" si="977"/>
        <v>No</v>
      </c>
      <c r="M776" s="1" t="s">
        <v>9</v>
      </c>
      <c r="N776" s="14"/>
      <c r="O776" s="35" t="s">
        <v>2505</v>
      </c>
      <c r="P776" s="83" t="str">
        <f t="shared" ref="P776" si="978">IF(P775="X"," ",IF(P777="X"," ","X"))</f>
        <v xml:space="preserve"> </v>
      </c>
      <c r="Q776" s="94" t="s">
        <v>2759</v>
      </c>
      <c r="R776" s="5" t="s">
        <v>6</v>
      </c>
      <c r="S776" s="1" t="s">
        <v>5</v>
      </c>
      <c r="T776" s="1" t="s">
        <v>3</v>
      </c>
      <c r="U776" s="5">
        <v>515</v>
      </c>
      <c r="V776" s="1">
        <v>83.88</v>
      </c>
      <c r="W776" s="1">
        <v>87.3</v>
      </c>
      <c r="X776" s="6">
        <f t="shared" si="969"/>
        <v>-3.4200000000000017</v>
      </c>
      <c r="Y776" s="14">
        <v>351</v>
      </c>
      <c r="Z776" s="1">
        <v>62.96</v>
      </c>
      <c r="AA776" s="1">
        <v>67.790000000000006</v>
      </c>
      <c r="AB776" s="72">
        <f t="shared" si="932"/>
        <v>-4.8300000000000054</v>
      </c>
      <c r="AC776" s="53"/>
    </row>
    <row r="777" spans="1:29" x14ac:dyDescent="0.25">
      <c r="A777" s="54">
        <v>1106022</v>
      </c>
      <c r="B777" s="90" t="s">
        <v>2540</v>
      </c>
      <c r="C777" s="54" t="s">
        <v>815</v>
      </c>
      <c r="D777" s="4"/>
      <c r="E777" s="4"/>
      <c r="F777" s="67"/>
      <c r="G777" s="64"/>
      <c r="H777" s="43"/>
      <c r="I777" s="43"/>
      <c r="J777" s="43"/>
      <c r="K777" s="43"/>
      <c r="L777" s="43"/>
      <c r="M777" s="4" t="s">
        <v>9</v>
      </c>
      <c r="N777" s="15"/>
      <c r="O777" s="38" t="s">
        <v>2482</v>
      </c>
      <c r="P777" s="84" t="str">
        <f>IF(E771="Achieving School"," ","X")</f>
        <v>X</v>
      </c>
      <c r="Q777" s="91"/>
      <c r="R777" s="4" t="s">
        <v>6</v>
      </c>
      <c r="S777" s="4" t="s">
        <v>5</v>
      </c>
      <c r="T777" s="4" t="s">
        <v>7</v>
      </c>
      <c r="U777" s="4">
        <v>372</v>
      </c>
      <c r="V777" s="4">
        <v>80.11</v>
      </c>
      <c r="W777" s="4">
        <v>85.24</v>
      </c>
      <c r="X777" s="7">
        <f t="shared" si="969"/>
        <v>-5.1299999999999955</v>
      </c>
      <c r="Y777" s="15">
        <v>242</v>
      </c>
      <c r="Z777" s="4">
        <v>59.09</v>
      </c>
      <c r="AA777" s="4">
        <v>65.48</v>
      </c>
      <c r="AB777" s="73">
        <f t="shared" si="932"/>
        <v>-6.3900000000000006</v>
      </c>
      <c r="AC777" s="54"/>
    </row>
    <row r="778" spans="1:29" x14ac:dyDescent="0.25">
      <c r="A778" s="1">
        <v>1201001</v>
      </c>
      <c r="B778" s="87" t="s">
        <v>2541</v>
      </c>
      <c r="C778" s="55" t="s">
        <v>379</v>
      </c>
      <c r="E778" s="42"/>
      <c r="F778" s="65" t="s">
        <v>2483</v>
      </c>
      <c r="G778" s="62"/>
      <c r="H778" s="37" t="str">
        <f>IF(V778&gt;94,"Met",IF(X778="--","n/a",IF(X778&gt;=0,"Met","Did Not Meet")))</f>
        <v>Met</v>
      </c>
      <c r="I778" s="37" t="str">
        <f>IF(V779&gt;94,"Met",IF(X779="--","n/a",IF(X779&gt;=0,"Met","Did Not Meet")))</f>
        <v>Met</v>
      </c>
      <c r="K778" s="13" t="str">
        <f>IF(Z778&gt;94,"Met",IF(AB778="--","n/a",IF(AB778&gt;=0,"Met","Did Not Meet")))</f>
        <v>Met</v>
      </c>
      <c r="L778" s="13" t="str">
        <f>IF(Z779&gt;94,"Met",IF(AB779="--","n/a",IF(AB779&gt;=0,"Met","Did Not Meet")))</f>
        <v>Met</v>
      </c>
      <c r="M778" s="1" t="s">
        <v>9</v>
      </c>
      <c r="N778" s="14" t="s">
        <v>2502</v>
      </c>
      <c r="O778" s="5"/>
      <c r="P778" s="44" t="str">
        <f t="shared" ref="P778" si="979">IF(H780="Yes",IF(I780="Yes","Yes","No"),"No")</f>
        <v>Yes</v>
      </c>
      <c r="Q778" s="93"/>
      <c r="R778" s="5" t="s">
        <v>1</v>
      </c>
      <c r="S778" s="1" t="s">
        <v>2</v>
      </c>
      <c r="T778" s="1" t="s">
        <v>3</v>
      </c>
      <c r="U778" s="5">
        <v>147</v>
      </c>
      <c r="V778" s="1">
        <v>88.44</v>
      </c>
      <c r="W778" s="1">
        <v>82.04</v>
      </c>
      <c r="X778" s="9">
        <f t="shared" si="969"/>
        <v>6.3999999999999915</v>
      </c>
      <c r="Y778" s="14">
        <v>108</v>
      </c>
      <c r="Z778" s="1">
        <v>84.26</v>
      </c>
      <c r="AA778" s="1">
        <v>70.069999999999993</v>
      </c>
      <c r="AB778" s="71">
        <f t="shared" si="932"/>
        <v>14.190000000000012</v>
      </c>
      <c r="AC778" s="36"/>
    </row>
    <row r="779" spans="1:29" ht="15.75" x14ac:dyDescent="0.25">
      <c r="A779" s="53">
        <v>1201001</v>
      </c>
      <c r="B779" s="89" t="s">
        <v>2541</v>
      </c>
      <c r="C779" s="53" t="s">
        <v>379</v>
      </c>
      <c r="D779" s="49" t="s">
        <v>2498</v>
      </c>
      <c r="E779" s="34" t="str">
        <f>M778</f>
        <v>Needs Improvement School</v>
      </c>
      <c r="F779" s="65" t="s">
        <v>2484</v>
      </c>
      <c r="G779" s="62"/>
      <c r="H779" s="13" t="str">
        <f>IF(V780&gt;94,"Met",IF(X780="--","n/a",IF(X780&gt;=0,"Met","Did Not Meet")))</f>
        <v>Met</v>
      </c>
      <c r="I779" s="13" t="str">
        <f>IF(V781&gt;94,"Met",IF(X781="--","n/a",IF(X781&gt;=0,"Met","Did Not Meet")))</f>
        <v>Did Not Meet</v>
      </c>
      <c r="K779" s="13" t="str">
        <f>IF(Z780&gt;94,"Met",IF(AB780="--","n/a",IF(AB780&gt;=0,"Met","Did Not Meet")))</f>
        <v>Met</v>
      </c>
      <c r="L779" s="13" t="str">
        <f>IF(Z781&gt;94,"Met",IF(AB781="--","n/a",IF(AB781&gt;=0,"Met","Did Not Meet")))</f>
        <v>Met</v>
      </c>
      <c r="M779" s="1" t="s">
        <v>9</v>
      </c>
      <c r="N779" s="14" t="s">
        <v>2501</v>
      </c>
      <c r="O779" s="5"/>
      <c r="P779" s="44" t="str">
        <f t="shared" ref="P779" si="980">IF(K780="Yes",IF(L780="Yes","Yes","No"),"No")</f>
        <v>Yes</v>
      </c>
      <c r="Q779" s="94" t="s">
        <v>2759</v>
      </c>
      <c r="R779" s="5" t="s">
        <v>1</v>
      </c>
      <c r="S779" s="1" t="s">
        <v>2</v>
      </c>
      <c r="T779" s="1" t="s">
        <v>7</v>
      </c>
      <c r="U779" s="5">
        <v>89</v>
      </c>
      <c r="V779" s="1">
        <v>80.900000000000006</v>
      </c>
      <c r="W779" s="1">
        <v>77.08</v>
      </c>
      <c r="X779" s="9">
        <f t="shared" si="969"/>
        <v>3.8200000000000074</v>
      </c>
      <c r="Y779" s="14">
        <v>60</v>
      </c>
      <c r="Z779" s="1">
        <v>76.67</v>
      </c>
      <c r="AA779" s="1">
        <v>68.900000000000006</v>
      </c>
      <c r="AB779" s="71">
        <f t="shared" si="932"/>
        <v>7.769999999999996</v>
      </c>
      <c r="AC779" s="53"/>
    </row>
    <row r="780" spans="1:29" ht="15" customHeight="1" x14ac:dyDescent="0.25">
      <c r="A780" s="53">
        <v>1201001</v>
      </c>
      <c r="B780" s="89" t="s">
        <v>2541</v>
      </c>
      <c r="C780" s="53" t="s">
        <v>379</v>
      </c>
      <c r="D780" s="49" t="s">
        <v>2499</v>
      </c>
      <c r="E780" s="35" t="str">
        <f>VLOOKUP('2012 Accountability Database'!$A778,'2011 AYP'!A$2:B$1072,2)</f>
        <v xml:space="preserve"> MS (Met Standards)</v>
      </c>
      <c r="F780" s="66"/>
      <c r="G780" s="63" t="s">
        <v>2485</v>
      </c>
      <c r="H780" s="60" t="str">
        <f t="shared" ref="H780:I780" si="981">IF(H778="Met","Yes",IF(H779="Met","Yes","No"))</f>
        <v>Yes</v>
      </c>
      <c r="I780" s="60" t="str">
        <f t="shared" si="981"/>
        <v>Yes</v>
      </c>
      <c r="J780" s="42"/>
      <c r="K780" s="60" t="str">
        <f t="shared" ref="K780:L780" si="982">IF(K778="Met","Yes",IF(K779="Met","Yes","No"))</f>
        <v>Yes</v>
      </c>
      <c r="L780" s="60" t="str">
        <f t="shared" si="982"/>
        <v>Yes</v>
      </c>
      <c r="M780" s="1" t="s">
        <v>9</v>
      </c>
      <c r="N780" s="14" t="s">
        <v>2503</v>
      </c>
      <c r="O780" s="5"/>
      <c r="P780" s="44" t="str">
        <f t="shared" ref="P780" si="983">IF(H784="Yes",IF(I784="Yes","Yes","No"),"No")</f>
        <v>No</v>
      </c>
      <c r="Q780" s="108" t="s">
        <v>2758</v>
      </c>
      <c r="R780" s="5" t="s">
        <v>1</v>
      </c>
      <c r="S780" s="1" t="s">
        <v>5</v>
      </c>
      <c r="T780" s="1" t="s">
        <v>3</v>
      </c>
      <c r="U780" s="5">
        <v>418</v>
      </c>
      <c r="V780" s="1">
        <v>83.49</v>
      </c>
      <c r="W780" s="1">
        <v>82.04</v>
      </c>
      <c r="X780" s="9">
        <f t="shared" si="969"/>
        <v>1.4499999999999886</v>
      </c>
      <c r="Y780" s="14">
        <v>291</v>
      </c>
      <c r="Z780" s="1">
        <v>74.569999999999993</v>
      </c>
      <c r="AA780" s="1">
        <v>70.069999999999993</v>
      </c>
      <c r="AB780" s="71">
        <f t="shared" si="932"/>
        <v>4.5</v>
      </c>
      <c r="AC780" s="53"/>
    </row>
    <row r="781" spans="1:29" x14ac:dyDescent="0.25">
      <c r="A781" s="53">
        <v>1201001</v>
      </c>
      <c r="B781" s="89" t="s">
        <v>2541</v>
      </c>
      <c r="C781" s="53" t="s">
        <v>379</v>
      </c>
      <c r="D781" s="49" t="s">
        <v>2507</v>
      </c>
      <c r="E781" s="47">
        <f>VLOOKUP('2012 Accountability Database'!A778,Dems1112!$A$2:$G$1082,3)</f>
        <v>0.01</v>
      </c>
      <c r="F781" s="66"/>
      <c r="G781" s="52"/>
      <c r="M781" s="5" t="s">
        <v>9</v>
      </c>
      <c r="N781" s="14" t="s">
        <v>2504</v>
      </c>
      <c r="O781" s="5"/>
      <c r="P781" s="44" t="str">
        <f t="shared" ref="P781" si="984">IF(K784="Yes",IF(L784="Yes","Yes","No"),"No")</f>
        <v>No</v>
      </c>
      <c r="Q781" s="108"/>
      <c r="R781" s="5" t="s">
        <v>1</v>
      </c>
      <c r="S781" s="5" t="s">
        <v>5</v>
      </c>
      <c r="T781" s="5" t="s">
        <v>7</v>
      </c>
      <c r="U781" s="5">
        <v>255</v>
      </c>
      <c r="V781" s="5">
        <v>76.08</v>
      </c>
      <c r="W781" s="5">
        <v>77.08</v>
      </c>
      <c r="X781" s="8">
        <f t="shared" si="969"/>
        <v>-1</v>
      </c>
      <c r="Y781" s="14">
        <v>166</v>
      </c>
      <c r="Z781" s="5">
        <v>69.88</v>
      </c>
      <c r="AA781" s="5">
        <v>68.900000000000006</v>
      </c>
      <c r="AB781" s="71">
        <f t="shared" si="932"/>
        <v>0.97999999999998977</v>
      </c>
      <c r="AC781" s="53"/>
    </row>
    <row r="782" spans="1:29" x14ac:dyDescent="0.25">
      <c r="A782" s="53">
        <v>1201001</v>
      </c>
      <c r="B782" s="89" t="s">
        <v>2541</v>
      </c>
      <c r="C782" s="53" t="s">
        <v>379</v>
      </c>
      <c r="D782" s="50" t="s">
        <v>2508</v>
      </c>
      <c r="E782" s="47">
        <f>VLOOKUP('2012 Accountability Database'!A778,Dems1112!$A$2:$G$1082,4)</f>
        <v>0.62</v>
      </c>
      <c r="F782" s="65" t="s">
        <v>2486</v>
      </c>
      <c r="G782" s="62"/>
      <c r="H782" s="13" t="str">
        <f>IF(V782&gt;94,"Met",IF(X782="--","n/a",IF(X782&gt;=0,"Met","Did Not Meet")))</f>
        <v>Did Not Meet</v>
      </c>
      <c r="I782" s="13" t="str">
        <f>IF(V783&gt;94,"Met",IF(X783="--","n/a",IF(X783&gt;=0,"Met","Did Not Meet")))</f>
        <v>Did Not Meet</v>
      </c>
      <c r="J782" s="13"/>
      <c r="K782" s="13" t="str">
        <f>IF(Z782&gt;94,"Met",IF(AB782="--","n/a",IF(AB782&gt;=0,"Met","Did Not Meet")))</f>
        <v>Did Not Meet</v>
      </c>
      <c r="L782" s="13" t="str">
        <f>IF(Z783&gt;94,"Met",IF(AB783="--","n/a",IF(AB783&gt;=0,"Met","Did Not Meet")))</f>
        <v>Did Not Meet</v>
      </c>
      <c r="M782" s="5" t="s">
        <v>9</v>
      </c>
      <c r="N782" s="68" t="s">
        <v>2497</v>
      </c>
      <c r="O782" s="35"/>
      <c r="P782" s="44"/>
      <c r="Q782" s="108"/>
      <c r="R782" s="5" t="s">
        <v>6</v>
      </c>
      <c r="S782" s="5" t="s">
        <v>2</v>
      </c>
      <c r="T782" s="5" t="s">
        <v>3</v>
      </c>
      <c r="U782" s="5">
        <v>147</v>
      </c>
      <c r="V782" s="5">
        <v>82.31</v>
      </c>
      <c r="W782" s="5">
        <v>84.52</v>
      </c>
      <c r="X782" s="8">
        <f t="shared" si="969"/>
        <v>-2.2099999999999937</v>
      </c>
      <c r="Y782" s="14">
        <v>108</v>
      </c>
      <c r="Z782" s="5">
        <v>43.52</v>
      </c>
      <c r="AA782" s="5">
        <v>54.17</v>
      </c>
      <c r="AB782" s="72">
        <f t="shared" si="932"/>
        <v>-10.649999999999999</v>
      </c>
      <c r="AC782" s="53"/>
    </row>
    <row r="783" spans="1:29" x14ac:dyDescent="0.25">
      <c r="A783" s="53">
        <v>1201001</v>
      </c>
      <c r="B783" s="89" t="s">
        <v>2541</v>
      </c>
      <c r="C783" s="53" t="s">
        <v>379</v>
      </c>
      <c r="D783" s="50" t="s">
        <v>974</v>
      </c>
      <c r="E783" s="47" t="str">
        <f>VLOOKUP('2012 Accountability Database'!A778,Dems1112!$A$2:$G$1082,5)</f>
        <v>K-6</v>
      </c>
      <c r="F783" s="65" t="s">
        <v>2487</v>
      </c>
      <c r="G783" s="62"/>
      <c r="H783" s="13" t="str">
        <f>IF(V784&gt;94,"Met",IF(X784="--","n/a",IF(X784&gt;=0,"Met","Did Not Meet")))</f>
        <v>Did Not Meet</v>
      </c>
      <c r="I783" s="13" t="str">
        <f>IF(V785&gt;94,"Met",IF(X785="--","n/a",IF(X785&gt;=0,"Met","Did Not Meet")))</f>
        <v>Met</v>
      </c>
      <c r="J783" s="13"/>
      <c r="K783" s="13" t="str">
        <f>IF(Z784&gt;94,"Met",IF(AB784="--","n/a",IF(AB784&gt;=0,"Met","Did Not Meet")))</f>
        <v>Did Not Meet</v>
      </c>
      <c r="L783" s="13" t="str">
        <f>IF(Z785&gt;94,"Met",IF(AB785="--","n/a",IF(AB785&gt;=0,"Met","Did Not Meet")))</f>
        <v>Did Not Meet</v>
      </c>
      <c r="M783" s="1" t="s">
        <v>9</v>
      </c>
      <c r="N783" s="14"/>
      <c r="O783" s="35" t="s">
        <v>2506</v>
      </c>
      <c r="P783" s="83" t="str">
        <f t="shared" ref="P783" si="985">IF(P778="No"," ", IF(P780="No"," ",IF(P779="No", " ",IF(P781="No"," ","X"))))</f>
        <v xml:space="preserve"> </v>
      </c>
      <c r="Q783" s="108"/>
      <c r="R783" s="5" t="s">
        <v>6</v>
      </c>
      <c r="S783" s="1" t="s">
        <v>2</v>
      </c>
      <c r="T783" s="1" t="s">
        <v>7</v>
      </c>
      <c r="U783" s="5">
        <v>89</v>
      </c>
      <c r="V783" s="1">
        <v>77.53</v>
      </c>
      <c r="W783" s="1">
        <v>79.16</v>
      </c>
      <c r="X783" s="6">
        <f t="shared" si="969"/>
        <v>-1.6299999999999955</v>
      </c>
      <c r="Y783" s="14">
        <v>60</v>
      </c>
      <c r="Z783" s="1">
        <v>36.67</v>
      </c>
      <c r="AA783" s="1">
        <v>55.81</v>
      </c>
      <c r="AB783" s="72">
        <f t="shared" si="932"/>
        <v>-19.14</v>
      </c>
      <c r="AC783" s="53"/>
    </row>
    <row r="784" spans="1:29" ht="15.75" x14ac:dyDescent="0.25">
      <c r="A784" s="53">
        <v>1201001</v>
      </c>
      <c r="B784" s="89" t="s">
        <v>2541</v>
      </c>
      <c r="C784" s="53" t="s">
        <v>379</v>
      </c>
      <c r="D784" s="50" t="s">
        <v>975</v>
      </c>
      <c r="E784" s="48" t="str">
        <f>VLOOKUP('2012 Accountability Database'!A778,Dems1112!$A$2:$G$1082,6)</f>
        <v>2 (Northeast AR)</v>
      </c>
      <c r="F784" s="66"/>
      <c r="G784" s="63" t="s">
        <v>2488</v>
      </c>
      <c r="H784" s="61" t="str">
        <f t="shared" ref="H784:I784" si="986">IF(H782="Met","Yes",IF(H783="Met","Yes","No"))</f>
        <v>No</v>
      </c>
      <c r="I784" s="61" t="str">
        <f t="shared" si="986"/>
        <v>Yes</v>
      </c>
      <c r="J784" s="55"/>
      <c r="K784" s="61" t="str">
        <f t="shared" ref="K784:L784" si="987">IF(K782="Met","Yes",IF(K783="Met","Yes","No"))</f>
        <v>No</v>
      </c>
      <c r="L784" s="61" t="str">
        <f t="shared" si="987"/>
        <v>No</v>
      </c>
      <c r="M784" s="1" t="s">
        <v>9</v>
      </c>
      <c r="N784" s="14"/>
      <c r="O784" s="35" t="s">
        <v>2505</v>
      </c>
      <c r="P784" s="83" t="str">
        <f t="shared" ref="P784" si="988">IF(P783="X"," ",IF(P785="X"," ","X"))</f>
        <v xml:space="preserve"> </v>
      </c>
      <c r="Q784" s="94" t="s">
        <v>2759</v>
      </c>
      <c r="R784" s="5" t="s">
        <v>6</v>
      </c>
      <c r="S784" s="1" t="s">
        <v>5</v>
      </c>
      <c r="T784" s="1" t="s">
        <v>3</v>
      </c>
      <c r="U784" s="5">
        <v>418</v>
      </c>
      <c r="V784" s="1">
        <v>83.97</v>
      </c>
      <c r="W784" s="1">
        <v>84.52</v>
      </c>
      <c r="X784" s="6">
        <f t="shared" si="969"/>
        <v>-0.54999999999999716</v>
      </c>
      <c r="Y784" s="14">
        <v>291</v>
      </c>
      <c r="Z784" s="1">
        <v>51.2</v>
      </c>
      <c r="AA784" s="1">
        <v>54.17</v>
      </c>
      <c r="AB784" s="72">
        <f t="shared" si="932"/>
        <v>-2.9699999999999989</v>
      </c>
      <c r="AC784" s="53"/>
    </row>
    <row r="785" spans="1:29" x14ac:dyDescent="0.25">
      <c r="A785" s="54">
        <v>1201001</v>
      </c>
      <c r="B785" s="90" t="s">
        <v>2541</v>
      </c>
      <c r="C785" s="54" t="s">
        <v>379</v>
      </c>
      <c r="D785" s="4"/>
      <c r="E785" s="4"/>
      <c r="F785" s="67"/>
      <c r="G785" s="64"/>
      <c r="H785" s="43"/>
      <c r="I785" s="43"/>
      <c r="J785" s="43"/>
      <c r="K785" s="43"/>
      <c r="L785" s="43"/>
      <c r="M785" s="4" t="s">
        <v>9</v>
      </c>
      <c r="N785" s="15"/>
      <c r="O785" s="38" t="s">
        <v>2482</v>
      </c>
      <c r="P785" s="84" t="str">
        <f>IF(E779="Achieving School"," ","X")</f>
        <v>X</v>
      </c>
      <c r="Q785" s="91"/>
      <c r="R785" s="4" t="s">
        <v>6</v>
      </c>
      <c r="S785" s="4" t="s">
        <v>5</v>
      </c>
      <c r="T785" s="4" t="s">
        <v>7</v>
      </c>
      <c r="U785" s="4">
        <v>255</v>
      </c>
      <c r="V785" s="4">
        <v>79.61</v>
      </c>
      <c r="W785" s="4">
        <v>79.16</v>
      </c>
      <c r="X785" s="10">
        <f t="shared" si="969"/>
        <v>0.45000000000000284</v>
      </c>
      <c r="Y785" s="15">
        <v>166</v>
      </c>
      <c r="Z785" s="4">
        <v>48.8</v>
      </c>
      <c r="AA785" s="4">
        <v>55.81</v>
      </c>
      <c r="AB785" s="73">
        <f t="shared" si="932"/>
        <v>-7.0100000000000051</v>
      </c>
      <c r="AC785" s="54"/>
    </row>
    <row r="786" spans="1:29" x14ac:dyDescent="0.25">
      <c r="A786" s="1">
        <v>1202005</v>
      </c>
      <c r="B786" s="87" t="s">
        <v>2542</v>
      </c>
      <c r="C786" s="55" t="s">
        <v>546</v>
      </c>
      <c r="E786" s="42"/>
      <c r="F786" s="65" t="s">
        <v>2483</v>
      </c>
      <c r="G786" s="62"/>
      <c r="H786" s="37" t="str">
        <f>IF(V786&gt;94,"Met",IF(X786="--","n/a",IF(X786&gt;=0,"Met","Did Not Meet")))</f>
        <v>Met</v>
      </c>
      <c r="I786" s="37" t="str">
        <f>IF(V787&gt;94,"Met",IF(X787="--","n/a",IF(X787&gt;=0,"Met","Did Not Meet")))</f>
        <v>Met</v>
      </c>
      <c r="K786" s="13" t="str">
        <f>IF(Z786&gt;94,"Met",IF(AB786="--","n/a",IF(AB786&gt;=0,"Met","Did Not Meet")))</f>
        <v>Met</v>
      </c>
      <c r="L786" s="13" t="str">
        <f>IF(Z787&gt;94,"Met",IF(AB787="--","n/a",IF(AB787&gt;=0,"Met","Did Not Meet")))</f>
        <v>Met</v>
      </c>
      <c r="M786" s="5" t="s">
        <v>4</v>
      </c>
      <c r="N786" s="14" t="s">
        <v>2502</v>
      </c>
      <c r="O786" s="5"/>
      <c r="P786" s="44" t="str">
        <f t="shared" ref="P786" si="989">IF(H788="Yes",IF(I788="Yes","Yes","No"),"No")</f>
        <v>Yes</v>
      </c>
      <c r="Q786" s="93"/>
      <c r="R786" s="5" t="s">
        <v>1</v>
      </c>
      <c r="S786" s="5" t="s">
        <v>2</v>
      </c>
      <c r="T786" s="5" t="s">
        <v>3</v>
      </c>
      <c r="U786" s="5">
        <v>378</v>
      </c>
      <c r="V786" s="5">
        <v>84.92</v>
      </c>
      <c r="W786" s="5">
        <v>82.74</v>
      </c>
      <c r="X786" s="11">
        <f t="shared" si="969"/>
        <v>2.1800000000000068</v>
      </c>
      <c r="Y786" s="14">
        <v>250</v>
      </c>
      <c r="Z786" s="5">
        <v>87.6</v>
      </c>
      <c r="AA786" s="5">
        <v>82.4</v>
      </c>
      <c r="AB786" s="71">
        <f t="shared" si="932"/>
        <v>5.1999999999999886</v>
      </c>
      <c r="AC786" s="36"/>
    </row>
    <row r="787" spans="1:29" ht="15.75" x14ac:dyDescent="0.25">
      <c r="A787" s="53">
        <v>1202005</v>
      </c>
      <c r="B787" s="89" t="s">
        <v>2542</v>
      </c>
      <c r="C787" s="53" t="s">
        <v>546</v>
      </c>
      <c r="D787" s="49" t="s">
        <v>2498</v>
      </c>
      <c r="E787" s="34" t="str">
        <f>M786</f>
        <v>Achieving School</v>
      </c>
      <c r="F787" s="65" t="s">
        <v>2484</v>
      </c>
      <c r="G787" s="62"/>
      <c r="H787" s="13" t="str">
        <f>IF(V788&gt;94,"Met",IF(X788="--","n/a",IF(X788&gt;=0,"Met","Did Not Meet")))</f>
        <v>Did Not Meet</v>
      </c>
      <c r="I787" s="13" t="str">
        <f>IF(V789&gt;94,"Met",IF(X789="--","n/a",IF(X789&gt;=0,"Met","Did Not Meet")))</f>
        <v>Did Not Meet</v>
      </c>
      <c r="K787" s="13" t="str">
        <f>IF(Z788&gt;94,"Met",IF(AB788="--","n/a",IF(AB788&gt;=0,"Met","Did Not Meet")))</f>
        <v>Met</v>
      </c>
      <c r="L787" s="13" t="str">
        <f>IF(Z789&gt;94,"Met",IF(AB789="--","n/a",IF(AB789&gt;=0,"Met","Did Not Meet")))</f>
        <v>Did Not Meet</v>
      </c>
      <c r="M787" s="5" t="s">
        <v>4</v>
      </c>
      <c r="N787" s="14" t="s">
        <v>2501</v>
      </c>
      <c r="O787" s="5"/>
      <c r="P787" s="44" t="str">
        <f t="shared" ref="P787" si="990">IF(K788="Yes",IF(L788="Yes","Yes","No"),"No")</f>
        <v>Yes</v>
      </c>
      <c r="Q787" s="94" t="s">
        <v>2759</v>
      </c>
      <c r="R787" s="5" t="s">
        <v>1</v>
      </c>
      <c r="S787" s="5" t="s">
        <v>2</v>
      </c>
      <c r="T787" s="5" t="s">
        <v>7</v>
      </c>
      <c r="U787" s="5">
        <v>202</v>
      </c>
      <c r="V787" s="5">
        <v>79.209999999999994</v>
      </c>
      <c r="W787" s="5">
        <v>76.459999999999994</v>
      </c>
      <c r="X787" s="11">
        <f t="shared" si="969"/>
        <v>2.75</v>
      </c>
      <c r="Y787" s="14">
        <v>125</v>
      </c>
      <c r="Z787" s="5">
        <v>83.2</v>
      </c>
      <c r="AA787" s="5">
        <v>78.569999999999993</v>
      </c>
      <c r="AB787" s="71">
        <f t="shared" si="932"/>
        <v>4.6300000000000097</v>
      </c>
      <c r="AC787" s="53"/>
    </row>
    <row r="788" spans="1:29" ht="15" customHeight="1" x14ac:dyDescent="0.25">
      <c r="A788" s="53">
        <v>1202005</v>
      </c>
      <c r="B788" s="89" t="s">
        <v>2542</v>
      </c>
      <c r="C788" s="53" t="s">
        <v>546</v>
      </c>
      <c r="D788" s="49" t="s">
        <v>2499</v>
      </c>
      <c r="E788" s="35" t="str">
        <f>VLOOKUP('2012 Accountability Database'!$A786,'2011 AYP'!A$2:B$1072,2)</f>
        <v>SI_4 (School Improvement Year 4)</v>
      </c>
      <c r="F788" s="66"/>
      <c r="G788" s="63" t="s">
        <v>2485</v>
      </c>
      <c r="H788" s="60" t="str">
        <f t="shared" ref="H788:I788" si="991">IF(H786="Met","Yes",IF(H787="Met","Yes","No"))</f>
        <v>Yes</v>
      </c>
      <c r="I788" s="60" t="str">
        <f t="shared" si="991"/>
        <v>Yes</v>
      </c>
      <c r="J788" s="42"/>
      <c r="K788" s="60" t="str">
        <f t="shared" ref="K788:L788" si="992">IF(K786="Met","Yes",IF(K787="Met","Yes","No"))</f>
        <v>Yes</v>
      </c>
      <c r="L788" s="60" t="str">
        <f t="shared" si="992"/>
        <v>Yes</v>
      </c>
      <c r="M788" s="5" t="s">
        <v>4</v>
      </c>
      <c r="N788" s="14" t="s">
        <v>2503</v>
      </c>
      <c r="O788" s="5"/>
      <c r="P788" s="44" t="str">
        <f t="shared" ref="P788" si="993">IF(H792="Yes",IF(I792="Yes","Yes","No"),"No")</f>
        <v>Yes</v>
      </c>
      <c r="Q788" s="108" t="s">
        <v>2758</v>
      </c>
      <c r="R788" s="5" t="s">
        <v>1</v>
      </c>
      <c r="S788" s="5" t="s">
        <v>5</v>
      </c>
      <c r="T788" s="5" t="s">
        <v>3</v>
      </c>
      <c r="U788" s="5">
        <v>1168</v>
      </c>
      <c r="V788" s="5">
        <v>82.02</v>
      </c>
      <c r="W788" s="5">
        <v>82.74</v>
      </c>
      <c r="X788" s="8">
        <f t="shared" si="969"/>
        <v>-0.71999999999999886</v>
      </c>
      <c r="Y788" s="14">
        <v>726</v>
      </c>
      <c r="Z788" s="5">
        <v>83.61</v>
      </c>
      <c r="AA788" s="5">
        <v>82.4</v>
      </c>
      <c r="AB788" s="71">
        <f t="shared" si="932"/>
        <v>1.2099999999999937</v>
      </c>
      <c r="AC788" s="53"/>
    </row>
    <row r="789" spans="1:29" x14ac:dyDescent="0.25">
      <c r="A789" s="53">
        <v>1202005</v>
      </c>
      <c r="B789" s="89" t="s">
        <v>2542</v>
      </c>
      <c r="C789" s="53" t="s">
        <v>546</v>
      </c>
      <c r="D789" s="49" t="s">
        <v>2507</v>
      </c>
      <c r="E789" s="47">
        <f>VLOOKUP('2012 Accountability Database'!A786,Dems1112!$A$2:$G$1082,3)</f>
        <v>0.06</v>
      </c>
      <c r="F789" s="66"/>
      <c r="G789" s="52"/>
      <c r="M789" s="1" t="s">
        <v>4</v>
      </c>
      <c r="N789" s="14" t="s">
        <v>2504</v>
      </c>
      <c r="O789" s="5"/>
      <c r="P789" s="44" t="str">
        <f t="shared" ref="P789" si="994">IF(K792="Yes",IF(L792="Yes","Yes","No"),"No")</f>
        <v>No</v>
      </c>
      <c r="Q789" s="108"/>
      <c r="R789" s="5" t="s">
        <v>1</v>
      </c>
      <c r="S789" s="1" t="s">
        <v>5</v>
      </c>
      <c r="T789" s="1" t="s">
        <v>7</v>
      </c>
      <c r="U789" s="5">
        <v>685</v>
      </c>
      <c r="V789" s="1">
        <v>74.739999999999995</v>
      </c>
      <c r="W789" s="1">
        <v>76.459999999999994</v>
      </c>
      <c r="X789" s="6">
        <f t="shared" si="969"/>
        <v>-1.7199999999999989</v>
      </c>
      <c r="Y789" s="14">
        <v>419</v>
      </c>
      <c r="Z789" s="1">
        <v>78.040000000000006</v>
      </c>
      <c r="AA789" s="1">
        <v>78.569999999999993</v>
      </c>
      <c r="AB789" s="72">
        <f t="shared" si="932"/>
        <v>-0.52999999999998693</v>
      </c>
      <c r="AC789" s="53"/>
    </row>
    <row r="790" spans="1:29" x14ac:dyDescent="0.25">
      <c r="A790" s="53">
        <v>1202005</v>
      </c>
      <c r="B790" s="89" t="s">
        <v>2542</v>
      </c>
      <c r="C790" s="53" t="s">
        <v>546</v>
      </c>
      <c r="D790" s="50" t="s">
        <v>2508</v>
      </c>
      <c r="E790" s="47">
        <f>VLOOKUP('2012 Accountability Database'!A786,Dems1112!$A$2:$G$1082,4)</f>
        <v>0.52</v>
      </c>
      <c r="F790" s="65" t="s">
        <v>2486</v>
      </c>
      <c r="G790" s="62"/>
      <c r="H790" s="13" t="str">
        <f>IF(V790&gt;94,"Met",IF(X790="--","n/a",IF(X790&gt;=0,"Met","Did Not Meet")))</f>
        <v>Met</v>
      </c>
      <c r="I790" s="13" t="str">
        <f>IF(V791&gt;94,"Met",IF(X791="--","n/a",IF(X791&gt;=0,"Met","Did Not Meet")))</f>
        <v>Met</v>
      </c>
      <c r="J790" s="13"/>
      <c r="K790" s="13" t="str">
        <f>IF(Z790&gt;94,"Met",IF(AB790="--","n/a",IF(AB790&gt;=0,"Met","Did Not Meet")))</f>
        <v>Did Not Meet</v>
      </c>
      <c r="L790" s="13" t="str">
        <f>IF(Z791&gt;94,"Met",IF(AB791="--","n/a",IF(AB791&gt;=0,"Met","Did Not Meet")))</f>
        <v>Did Not Meet</v>
      </c>
      <c r="M790" s="5" t="s">
        <v>4</v>
      </c>
      <c r="N790" s="68" t="s">
        <v>2497</v>
      </c>
      <c r="O790" s="35"/>
      <c r="P790" s="44"/>
      <c r="Q790" s="108"/>
      <c r="R790" s="5" t="s">
        <v>6</v>
      </c>
      <c r="S790" s="5" t="s">
        <v>2</v>
      </c>
      <c r="T790" s="5" t="s">
        <v>3</v>
      </c>
      <c r="U790" s="5">
        <v>378</v>
      </c>
      <c r="V790" s="5">
        <v>88.1</v>
      </c>
      <c r="W790" s="5">
        <v>85.88</v>
      </c>
      <c r="X790" s="11">
        <f t="shared" si="969"/>
        <v>2.2199999999999989</v>
      </c>
      <c r="Y790" s="14">
        <v>250</v>
      </c>
      <c r="Z790" s="5">
        <v>66.400000000000006</v>
      </c>
      <c r="AA790" s="5">
        <v>69.569999999999993</v>
      </c>
      <c r="AB790" s="72">
        <f t="shared" si="932"/>
        <v>-3.1699999999999875</v>
      </c>
      <c r="AC790" s="53"/>
    </row>
    <row r="791" spans="1:29" x14ac:dyDescent="0.25">
      <c r="A791" s="53">
        <v>1202005</v>
      </c>
      <c r="B791" s="89" t="s">
        <v>2542</v>
      </c>
      <c r="C791" s="53" t="s">
        <v>546</v>
      </c>
      <c r="D791" s="50" t="s">
        <v>974</v>
      </c>
      <c r="E791" s="47" t="str">
        <f>VLOOKUP('2012 Accountability Database'!A786,Dems1112!$A$2:$G$1082,5)</f>
        <v>K-5</v>
      </c>
      <c r="F791" s="65" t="s">
        <v>2487</v>
      </c>
      <c r="G791" s="62"/>
      <c r="H791" s="13" t="str">
        <f>IF(V792&gt;94,"Met",IF(X792="--","n/a",IF(X792&gt;=0,"Met","Did Not Meet")))</f>
        <v>Did Not Meet</v>
      </c>
      <c r="I791" s="13" t="str">
        <f>IF(V793&gt;94,"Met",IF(X793="--","n/a",IF(X793&gt;=0,"Met","Did Not Meet")))</f>
        <v>Did Not Meet</v>
      </c>
      <c r="J791" s="13"/>
      <c r="K791" s="13" t="str">
        <f>IF(Z792&gt;94,"Met",IF(AB792="--","n/a",IF(AB792&gt;=0,"Met","Did Not Meet")))</f>
        <v>Did Not Meet</v>
      </c>
      <c r="L791" s="13" t="str">
        <f>IF(Z793&gt;94,"Met",IF(AB793="--","n/a",IF(AB793&gt;=0,"Met","Did Not Meet")))</f>
        <v>Did Not Meet</v>
      </c>
      <c r="M791" s="1" t="s">
        <v>4</v>
      </c>
      <c r="N791" s="14"/>
      <c r="O791" s="35" t="s">
        <v>2506</v>
      </c>
      <c r="P791" s="83" t="str">
        <f t="shared" ref="P791" si="995">IF(P786="No"," ", IF(P788="No"," ",IF(P787="No", " ",IF(P789="No"," ","X"))))</f>
        <v xml:space="preserve"> </v>
      </c>
      <c r="Q791" s="108"/>
      <c r="R791" s="5" t="s">
        <v>6</v>
      </c>
      <c r="S791" s="1" t="s">
        <v>2</v>
      </c>
      <c r="T791" s="1" t="s">
        <v>7</v>
      </c>
      <c r="U791" s="5">
        <v>202</v>
      </c>
      <c r="V791" s="1">
        <v>82.67</v>
      </c>
      <c r="W791" s="1">
        <v>81.099999999999994</v>
      </c>
      <c r="X791" s="9">
        <f t="shared" si="969"/>
        <v>1.5700000000000074</v>
      </c>
      <c r="Y791" s="14">
        <v>125</v>
      </c>
      <c r="Z791" s="1">
        <v>56</v>
      </c>
      <c r="AA791" s="1">
        <v>66.67</v>
      </c>
      <c r="AB791" s="72">
        <f t="shared" si="932"/>
        <v>-10.670000000000002</v>
      </c>
      <c r="AC791" s="53"/>
    </row>
    <row r="792" spans="1:29" ht="15.75" x14ac:dyDescent="0.25">
      <c r="A792" s="53">
        <v>1202005</v>
      </c>
      <c r="B792" s="89" t="s">
        <v>2542</v>
      </c>
      <c r="C792" s="53" t="s">
        <v>546</v>
      </c>
      <c r="D792" s="50" t="s">
        <v>975</v>
      </c>
      <c r="E792" s="48" t="str">
        <f>VLOOKUP('2012 Accountability Database'!A786,Dems1112!$A$2:$G$1082,6)</f>
        <v>2 (Northeast AR)</v>
      </c>
      <c r="F792" s="66"/>
      <c r="G792" s="63" t="s">
        <v>2488</v>
      </c>
      <c r="H792" s="61" t="str">
        <f t="shared" ref="H792:I792" si="996">IF(H790="Met","Yes",IF(H791="Met","Yes","No"))</f>
        <v>Yes</v>
      </c>
      <c r="I792" s="61" t="str">
        <f t="shared" si="996"/>
        <v>Yes</v>
      </c>
      <c r="J792" s="55"/>
      <c r="K792" s="61" t="str">
        <f t="shared" ref="K792:L792" si="997">IF(K790="Met","Yes",IF(K791="Met","Yes","No"))</f>
        <v>No</v>
      </c>
      <c r="L792" s="61" t="str">
        <f t="shared" si="997"/>
        <v>No</v>
      </c>
      <c r="M792" s="5" t="s">
        <v>4</v>
      </c>
      <c r="N792" s="14"/>
      <c r="O792" s="35" t="s">
        <v>2505</v>
      </c>
      <c r="P792" s="83" t="str">
        <f t="shared" ref="P792" si="998">IF(P791="X"," ",IF(P793="X"," ","X"))</f>
        <v>X</v>
      </c>
      <c r="Q792" s="94" t="s">
        <v>2759</v>
      </c>
      <c r="R792" s="5" t="s">
        <v>6</v>
      </c>
      <c r="S792" s="5" t="s">
        <v>5</v>
      </c>
      <c r="T792" s="5" t="s">
        <v>3</v>
      </c>
      <c r="U792" s="5">
        <v>1168</v>
      </c>
      <c r="V792" s="5">
        <v>85.45</v>
      </c>
      <c r="W792" s="5">
        <v>85.88</v>
      </c>
      <c r="X792" s="8">
        <f t="shared" si="969"/>
        <v>-0.42999999999999261</v>
      </c>
      <c r="Y792" s="14">
        <v>726</v>
      </c>
      <c r="Z792" s="5">
        <v>66.53</v>
      </c>
      <c r="AA792" s="5">
        <v>69.569999999999993</v>
      </c>
      <c r="AB792" s="72">
        <f t="shared" si="932"/>
        <v>-3.039999999999992</v>
      </c>
      <c r="AC792" s="53"/>
    </row>
    <row r="793" spans="1:29" x14ac:dyDescent="0.25">
      <c r="A793" s="54">
        <v>1202005</v>
      </c>
      <c r="B793" s="90" t="s">
        <v>2542</v>
      </c>
      <c r="C793" s="54" t="s">
        <v>546</v>
      </c>
      <c r="D793" s="4"/>
      <c r="E793" s="4"/>
      <c r="F793" s="67"/>
      <c r="G793" s="64"/>
      <c r="H793" s="43"/>
      <c r="I793" s="43"/>
      <c r="J793" s="43"/>
      <c r="K793" s="43"/>
      <c r="L793" s="43"/>
      <c r="M793" s="4" t="s">
        <v>4</v>
      </c>
      <c r="N793" s="15"/>
      <c r="O793" s="38" t="s">
        <v>2482</v>
      </c>
      <c r="P793" s="84" t="str">
        <f>IF(E787="Achieving School"," ","X")</f>
        <v xml:space="preserve"> </v>
      </c>
      <c r="Q793" s="91"/>
      <c r="R793" s="4" t="s">
        <v>6</v>
      </c>
      <c r="S793" s="4" t="s">
        <v>5</v>
      </c>
      <c r="T793" s="4" t="s">
        <v>7</v>
      </c>
      <c r="U793" s="4">
        <v>685</v>
      </c>
      <c r="V793" s="4">
        <v>79.56</v>
      </c>
      <c r="W793" s="4">
        <v>81.099999999999994</v>
      </c>
      <c r="X793" s="7">
        <f t="shared" si="969"/>
        <v>-1.539999999999992</v>
      </c>
      <c r="Y793" s="15">
        <v>419</v>
      </c>
      <c r="Z793" s="4">
        <v>59.67</v>
      </c>
      <c r="AA793" s="4">
        <v>66.67</v>
      </c>
      <c r="AB793" s="73">
        <f t="shared" si="932"/>
        <v>-7</v>
      </c>
      <c r="AC793" s="54"/>
    </row>
    <row r="794" spans="1:29" x14ac:dyDescent="0.25">
      <c r="A794" s="1">
        <v>1202007</v>
      </c>
      <c r="B794" s="87" t="s">
        <v>2542</v>
      </c>
      <c r="C794" s="55" t="s">
        <v>547</v>
      </c>
      <c r="E794" s="42"/>
      <c r="F794" s="65" t="s">
        <v>2483</v>
      </c>
      <c r="G794" s="62"/>
      <c r="H794" s="37" t="str">
        <f>IF(V794&gt;94,"Met",IF(X794="--","n/a",IF(X794&gt;=0,"Met","Did Not Meet")))</f>
        <v>Met</v>
      </c>
      <c r="I794" s="37" t="str">
        <f>IF(V795&gt;94,"Met",IF(X795="--","n/a",IF(X795&gt;=0,"Met","Did Not Meet")))</f>
        <v>Met</v>
      </c>
      <c r="K794" s="13" t="str">
        <f>IF(Z794&gt;94,"Met",IF(AB794="--","n/a",IF(AB794&gt;=0,"Met","Did Not Meet")))</f>
        <v>Met</v>
      </c>
      <c r="L794" s="13" t="str">
        <f>IF(Z795&gt;94,"Met",IF(AB795="--","n/a",IF(AB795&gt;=0,"Met","Did Not Meet")))</f>
        <v>Met</v>
      </c>
      <c r="M794" s="1" t="s">
        <v>9</v>
      </c>
      <c r="N794" s="14" t="s">
        <v>2502</v>
      </c>
      <c r="O794" s="5"/>
      <c r="P794" s="44" t="str">
        <f t="shared" ref="P794" si="999">IF(H796="Yes",IF(I796="Yes","Yes","No"),"No")</f>
        <v>Yes</v>
      </c>
      <c r="Q794" s="93"/>
      <c r="R794" s="5" t="s">
        <v>1</v>
      </c>
      <c r="S794" s="1" t="s">
        <v>2</v>
      </c>
      <c r="T794" s="1" t="s">
        <v>3</v>
      </c>
      <c r="U794" s="5">
        <v>364</v>
      </c>
      <c r="V794" s="1">
        <v>82.14</v>
      </c>
      <c r="W794" s="1">
        <v>79.599999999999994</v>
      </c>
      <c r="X794" s="9">
        <f t="shared" si="969"/>
        <v>2.5400000000000063</v>
      </c>
      <c r="Y794" s="14">
        <v>340</v>
      </c>
      <c r="Z794" s="1">
        <v>84.12</v>
      </c>
      <c r="AA794" s="1">
        <v>79.599999999999994</v>
      </c>
      <c r="AB794" s="71">
        <f t="shared" si="932"/>
        <v>4.5200000000000102</v>
      </c>
      <c r="AC794" s="36"/>
    </row>
    <row r="795" spans="1:29" ht="15.75" x14ac:dyDescent="0.25">
      <c r="A795" s="53">
        <v>1202007</v>
      </c>
      <c r="B795" s="89" t="s">
        <v>2542</v>
      </c>
      <c r="C795" s="53" t="s">
        <v>547</v>
      </c>
      <c r="D795" s="49" t="s">
        <v>2498</v>
      </c>
      <c r="E795" s="34" t="str">
        <f>M794</f>
        <v>Needs Improvement School</v>
      </c>
      <c r="F795" s="65" t="s">
        <v>2484</v>
      </c>
      <c r="G795" s="62"/>
      <c r="H795" s="13" t="str">
        <f>IF(V796&gt;94,"Met",IF(X796="--","n/a",IF(X796&gt;=0,"Met","Did Not Meet")))</f>
        <v>Did Not Meet</v>
      </c>
      <c r="I795" s="13" t="str">
        <f>IF(V797&gt;94,"Met",IF(X797="--","n/a",IF(X797&gt;=0,"Met","Did Not Meet")))</f>
        <v>Did Not Meet</v>
      </c>
      <c r="K795" s="13" t="str">
        <f>IF(Z796&gt;94,"Met",IF(AB796="--","n/a",IF(AB796&gt;=0,"Met","Did Not Meet")))</f>
        <v>Did Not Meet</v>
      </c>
      <c r="L795" s="13" t="str">
        <f>IF(Z797&gt;94,"Met",IF(AB797="--","n/a",IF(AB797&gt;=0,"Met","Did Not Meet")))</f>
        <v>Did Not Meet</v>
      </c>
      <c r="M795" s="1" t="s">
        <v>9</v>
      </c>
      <c r="N795" s="14" t="s">
        <v>2501</v>
      </c>
      <c r="O795" s="5"/>
      <c r="P795" s="44" t="str">
        <f t="shared" ref="P795" si="1000">IF(K796="Yes",IF(L796="Yes","Yes","No"),"No")</f>
        <v>Yes</v>
      </c>
      <c r="Q795" s="94" t="s">
        <v>2759</v>
      </c>
      <c r="R795" s="5" t="s">
        <v>1</v>
      </c>
      <c r="S795" s="1" t="s">
        <v>2</v>
      </c>
      <c r="T795" s="1" t="s">
        <v>7</v>
      </c>
      <c r="U795" s="5">
        <v>198</v>
      </c>
      <c r="V795" s="1">
        <v>71.72</v>
      </c>
      <c r="W795" s="1">
        <v>67.39</v>
      </c>
      <c r="X795" s="9">
        <f t="shared" si="969"/>
        <v>4.3299999999999983</v>
      </c>
      <c r="Y795" s="14">
        <v>185</v>
      </c>
      <c r="Z795" s="1">
        <v>74.59</v>
      </c>
      <c r="AA795" s="1">
        <v>68.39</v>
      </c>
      <c r="AB795" s="71">
        <f t="shared" si="932"/>
        <v>6.2000000000000028</v>
      </c>
      <c r="AC795" s="53"/>
    </row>
    <row r="796" spans="1:29" ht="15" customHeight="1" x14ac:dyDescent="0.25">
      <c r="A796" s="53">
        <v>1202007</v>
      </c>
      <c r="B796" s="89" t="s">
        <v>2542</v>
      </c>
      <c r="C796" s="53" t="s">
        <v>547</v>
      </c>
      <c r="D796" s="49" t="s">
        <v>2499</v>
      </c>
      <c r="E796" s="35" t="str">
        <f>VLOOKUP('2012 Accountability Database'!$A794,'2011 AYP'!A$2:B$1072,2)</f>
        <v>SI_1 (School Improvement Year 1)</v>
      </c>
      <c r="F796" s="66"/>
      <c r="G796" s="63" t="s">
        <v>2485</v>
      </c>
      <c r="H796" s="60" t="str">
        <f t="shared" ref="H796:I796" si="1001">IF(H794="Met","Yes",IF(H795="Met","Yes","No"))</f>
        <v>Yes</v>
      </c>
      <c r="I796" s="60" t="str">
        <f t="shared" si="1001"/>
        <v>Yes</v>
      </c>
      <c r="J796" s="42"/>
      <c r="K796" s="60" t="str">
        <f t="shared" ref="K796:L796" si="1002">IF(K794="Met","Yes",IF(K795="Met","Yes","No"))</f>
        <v>Yes</v>
      </c>
      <c r="L796" s="60" t="str">
        <f t="shared" si="1002"/>
        <v>Yes</v>
      </c>
      <c r="M796" s="5" t="s">
        <v>9</v>
      </c>
      <c r="N796" s="14" t="s">
        <v>2503</v>
      </c>
      <c r="O796" s="5"/>
      <c r="P796" s="44" t="str">
        <f t="shared" ref="P796" si="1003">IF(H800="Yes",IF(I800="Yes","Yes","No"),"No")</f>
        <v>No</v>
      </c>
      <c r="Q796" s="108" t="s">
        <v>2758</v>
      </c>
      <c r="R796" s="5" t="s">
        <v>1</v>
      </c>
      <c r="S796" s="5" t="s">
        <v>5</v>
      </c>
      <c r="T796" s="5" t="s">
        <v>3</v>
      </c>
      <c r="U796" s="5">
        <v>1103</v>
      </c>
      <c r="V796" s="5">
        <v>78.790000000000006</v>
      </c>
      <c r="W796" s="5">
        <v>79.599999999999994</v>
      </c>
      <c r="X796" s="8">
        <f t="shared" si="969"/>
        <v>-0.80999999999998806</v>
      </c>
      <c r="Y796" s="14">
        <v>1031</v>
      </c>
      <c r="Z796" s="5">
        <v>79.53</v>
      </c>
      <c r="AA796" s="5">
        <v>79.599999999999994</v>
      </c>
      <c r="AB796" s="72">
        <f t="shared" si="932"/>
        <v>-6.9999999999993179E-2</v>
      </c>
      <c r="AC796" s="53"/>
    </row>
    <row r="797" spans="1:29" x14ac:dyDescent="0.25">
      <c r="A797" s="53">
        <v>1202007</v>
      </c>
      <c r="B797" s="89" t="s">
        <v>2542</v>
      </c>
      <c r="C797" s="53" t="s">
        <v>547</v>
      </c>
      <c r="D797" s="49" t="s">
        <v>2507</v>
      </c>
      <c r="E797" s="47">
        <f>VLOOKUP('2012 Accountability Database'!A794,Dems1112!$A$2:$G$1082,3)</f>
        <v>0.05</v>
      </c>
      <c r="F797" s="66"/>
      <c r="G797" s="52"/>
      <c r="M797" s="1" t="s">
        <v>9</v>
      </c>
      <c r="N797" s="14" t="s">
        <v>2504</v>
      </c>
      <c r="O797" s="5"/>
      <c r="P797" s="44" t="str">
        <f t="shared" ref="P797" si="1004">IF(K800="Yes",IF(L800="Yes","Yes","No"),"No")</f>
        <v>No</v>
      </c>
      <c r="Q797" s="108"/>
      <c r="R797" s="5" t="s">
        <v>1</v>
      </c>
      <c r="S797" s="1" t="s">
        <v>5</v>
      </c>
      <c r="T797" s="1" t="s">
        <v>7</v>
      </c>
      <c r="U797" s="5">
        <v>567</v>
      </c>
      <c r="V797" s="1">
        <v>66.31</v>
      </c>
      <c r="W797" s="1">
        <v>67.39</v>
      </c>
      <c r="X797" s="6">
        <f t="shared" si="969"/>
        <v>-1.0799999999999983</v>
      </c>
      <c r="Y797" s="14">
        <v>525</v>
      </c>
      <c r="Z797" s="1">
        <v>67.62</v>
      </c>
      <c r="AA797" s="1">
        <v>68.39</v>
      </c>
      <c r="AB797" s="72">
        <f t="shared" si="932"/>
        <v>-0.76999999999999602</v>
      </c>
      <c r="AC797" s="53"/>
    </row>
    <row r="798" spans="1:29" x14ac:dyDescent="0.25">
      <c r="A798" s="53">
        <v>1202007</v>
      </c>
      <c r="B798" s="89" t="s">
        <v>2542</v>
      </c>
      <c r="C798" s="53" t="s">
        <v>547</v>
      </c>
      <c r="D798" s="50" t="s">
        <v>2508</v>
      </c>
      <c r="E798" s="47">
        <f>VLOOKUP('2012 Accountability Database'!A794,Dems1112!$A$2:$G$1082,4)</f>
        <v>0.51</v>
      </c>
      <c r="F798" s="65" t="s">
        <v>2486</v>
      </c>
      <c r="G798" s="62"/>
      <c r="H798" s="13" t="str">
        <f>IF(V798&gt;94,"Met",IF(X798="--","n/a",IF(X798&gt;=0,"Met","Did Not Meet")))</f>
        <v>Did Not Meet</v>
      </c>
      <c r="I798" s="13" t="str">
        <f>IF(V799&gt;94,"Met",IF(X799="--","n/a",IF(X799&gt;=0,"Met","Did Not Meet")))</f>
        <v>Did Not Meet</v>
      </c>
      <c r="J798" s="13"/>
      <c r="K798" s="13" t="str">
        <f>IF(Z798&gt;94,"Met",IF(AB798="--","n/a",IF(AB798&gt;=0,"Met","Did Not Meet")))</f>
        <v>Did Not Meet</v>
      </c>
      <c r="L798" s="13" t="str">
        <f>IF(Z799&gt;94,"Met",IF(AB799="--","n/a",IF(AB799&gt;=0,"Met","Did Not Meet")))</f>
        <v>Did Not Meet</v>
      </c>
      <c r="M798" s="1" t="s">
        <v>9</v>
      </c>
      <c r="N798" s="68" t="s">
        <v>2497</v>
      </c>
      <c r="O798" s="35"/>
      <c r="P798" s="44"/>
      <c r="Q798" s="108"/>
      <c r="R798" s="5" t="s">
        <v>6</v>
      </c>
      <c r="S798" s="1" t="s">
        <v>2</v>
      </c>
      <c r="T798" s="1" t="s">
        <v>3</v>
      </c>
      <c r="U798" s="5">
        <v>403</v>
      </c>
      <c r="V798" s="1">
        <v>81.64</v>
      </c>
      <c r="W798" s="1">
        <v>86.11</v>
      </c>
      <c r="X798" s="6">
        <f t="shared" si="969"/>
        <v>-4.4699999999999989</v>
      </c>
      <c r="Y798" s="14">
        <v>340</v>
      </c>
      <c r="Z798" s="1">
        <v>79.12</v>
      </c>
      <c r="AA798" s="1">
        <v>85.43</v>
      </c>
      <c r="AB798" s="72">
        <f t="shared" si="932"/>
        <v>-6.3100000000000023</v>
      </c>
      <c r="AC798" s="53"/>
    </row>
    <row r="799" spans="1:29" x14ac:dyDescent="0.25">
      <c r="A799" s="53">
        <v>1202007</v>
      </c>
      <c r="B799" s="89" t="s">
        <v>2542</v>
      </c>
      <c r="C799" s="53" t="s">
        <v>547</v>
      </c>
      <c r="D799" s="50" t="s">
        <v>974</v>
      </c>
      <c r="E799" s="47" t="str">
        <f>VLOOKUP('2012 Accountability Database'!A794,Dems1112!$A$2:$G$1082,5)</f>
        <v>6-8</v>
      </c>
      <c r="F799" s="65" t="s">
        <v>2487</v>
      </c>
      <c r="G799" s="62"/>
      <c r="H799" s="13" t="str">
        <f>IF(V800&gt;94,"Met",IF(X800="--","n/a",IF(X800&gt;=0,"Met","Did Not Meet")))</f>
        <v>Did Not Meet</v>
      </c>
      <c r="I799" s="13" t="str">
        <f>IF(V801&gt;94,"Met",IF(X801="--","n/a",IF(X801&gt;=0,"Met","Did Not Meet")))</f>
        <v>Did Not Meet</v>
      </c>
      <c r="J799" s="13"/>
      <c r="K799" s="13" t="str">
        <f>IF(Z800&gt;94,"Met",IF(AB800="--","n/a",IF(AB800&gt;=0,"Met","Did Not Meet")))</f>
        <v>Did Not Meet</v>
      </c>
      <c r="L799" s="13" t="str">
        <f>IF(Z801&gt;94,"Met",IF(AB801="--","n/a",IF(AB801&gt;=0,"Met","Did Not Meet")))</f>
        <v>Did Not Meet</v>
      </c>
      <c r="M799" s="1" t="s">
        <v>9</v>
      </c>
      <c r="N799" s="14"/>
      <c r="O799" s="35" t="s">
        <v>2506</v>
      </c>
      <c r="P799" s="83" t="str">
        <f t="shared" ref="P799" si="1005">IF(P794="No"," ", IF(P796="No"," ",IF(P795="No", " ",IF(P797="No"," ","X"))))</f>
        <v xml:space="preserve"> </v>
      </c>
      <c r="Q799" s="108"/>
      <c r="R799" s="5" t="s">
        <v>6</v>
      </c>
      <c r="S799" s="1" t="s">
        <v>2</v>
      </c>
      <c r="T799" s="1" t="s">
        <v>7</v>
      </c>
      <c r="U799" s="5">
        <v>207</v>
      </c>
      <c r="V799" s="1">
        <v>72.459999999999994</v>
      </c>
      <c r="W799" s="1">
        <v>74.959999999999994</v>
      </c>
      <c r="X799" s="6">
        <f t="shared" si="969"/>
        <v>-2.5</v>
      </c>
      <c r="Y799" s="14">
        <v>185</v>
      </c>
      <c r="Z799" s="1">
        <v>68.650000000000006</v>
      </c>
      <c r="AA799" s="1">
        <v>75.239999999999995</v>
      </c>
      <c r="AB799" s="72">
        <f t="shared" si="932"/>
        <v>-6.5899999999999892</v>
      </c>
      <c r="AC799" s="53"/>
    </row>
    <row r="800" spans="1:29" ht="15.75" x14ac:dyDescent="0.25">
      <c r="A800" s="53">
        <v>1202007</v>
      </c>
      <c r="B800" s="89" t="s">
        <v>2542</v>
      </c>
      <c r="C800" s="53" t="s">
        <v>547</v>
      </c>
      <c r="D800" s="50" t="s">
        <v>975</v>
      </c>
      <c r="E800" s="48" t="str">
        <f>VLOOKUP('2012 Accountability Database'!A794,Dems1112!$A$2:$G$1082,6)</f>
        <v>2 (Northeast AR)</v>
      </c>
      <c r="F800" s="66"/>
      <c r="G800" s="63" t="s">
        <v>2488</v>
      </c>
      <c r="H800" s="61" t="str">
        <f t="shared" ref="H800:I800" si="1006">IF(H798="Met","Yes",IF(H799="Met","Yes","No"))</f>
        <v>No</v>
      </c>
      <c r="I800" s="61" t="str">
        <f t="shared" si="1006"/>
        <v>No</v>
      </c>
      <c r="J800" s="55"/>
      <c r="K800" s="61" t="str">
        <f t="shared" ref="K800:L800" si="1007">IF(K798="Met","Yes",IF(K799="Met","Yes","No"))</f>
        <v>No</v>
      </c>
      <c r="L800" s="61" t="str">
        <f t="shared" si="1007"/>
        <v>No</v>
      </c>
      <c r="M800" s="1" t="s">
        <v>9</v>
      </c>
      <c r="N800" s="14"/>
      <c r="O800" s="35" t="s">
        <v>2505</v>
      </c>
      <c r="P800" s="83" t="str">
        <f t="shared" ref="P800" si="1008">IF(P799="X"," ",IF(P801="X"," ","X"))</f>
        <v xml:space="preserve"> </v>
      </c>
      <c r="Q800" s="94" t="s">
        <v>2759</v>
      </c>
      <c r="R800" s="5" t="s">
        <v>6</v>
      </c>
      <c r="S800" s="1" t="s">
        <v>5</v>
      </c>
      <c r="T800" s="1" t="s">
        <v>3</v>
      </c>
      <c r="U800" s="5">
        <v>1238</v>
      </c>
      <c r="V800" s="1">
        <v>83.6</v>
      </c>
      <c r="W800" s="1">
        <v>86.11</v>
      </c>
      <c r="X800" s="6">
        <f t="shared" si="969"/>
        <v>-2.5100000000000051</v>
      </c>
      <c r="Y800" s="14">
        <v>1031</v>
      </c>
      <c r="Z800" s="1">
        <v>82.06</v>
      </c>
      <c r="AA800" s="1">
        <v>85.43</v>
      </c>
      <c r="AB800" s="72">
        <f t="shared" si="932"/>
        <v>-3.3700000000000045</v>
      </c>
      <c r="AC800" s="53"/>
    </row>
    <row r="801" spans="1:29" x14ac:dyDescent="0.25">
      <c r="A801" s="54">
        <v>1202007</v>
      </c>
      <c r="B801" s="90" t="s">
        <v>2542</v>
      </c>
      <c r="C801" s="54" t="s">
        <v>547</v>
      </c>
      <c r="D801" s="4"/>
      <c r="E801" s="4"/>
      <c r="F801" s="67"/>
      <c r="G801" s="64"/>
      <c r="H801" s="43"/>
      <c r="I801" s="43"/>
      <c r="J801" s="43"/>
      <c r="K801" s="43"/>
      <c r="L801" s="43"/>
      <c r="M801" s="4" t="s">
        <v>9</v>
      </c>
      <c r="N801" s="15"/>
      <c r="O801" s="38" t="s">
        <v>2482</v>
      </c>
      <c r="P801" s="84" t="str">
        <f>IF(E795="Achieving School"," ","X")</f>
        <v>X</v>
      </c>
      <c r="Q801" s="91"/>
      <c r="R801" s="4" t="s">
        <v>6</v>
      </c>
      <c r="S801" s="4" t="s">
        <v>5</v>
      </c>
      <c r="T801" s="4" t="s">
        <v>7</v>
      </c>
      <c r="U801" s="4">
        <v>593</v>
      </c>
      <c r="V801" s="4">
        <v>71.84</v>
      </c>
      <c r="W801" s="4">
        <v>74.959999999999994</v>
      </c>
      <c r="X801" s="7">
        <f t="shared" si="969"/>
        <v>-3.1199999999999903</v>
      </c>
      <c r="Y801" s="15">
        <v>525</v>
      </c>
      <c r="Z801" s="4">
        <v>70.099999999999994</v>
      </c>
      <c r="AA801" s="4">
        <v>75.239999999999995</v>
      </c>
      <c r="AB801" s="73">
        <f t="shared" si="932"/>
        <v>-5.1400000000000006</v>
      </c>
      <c r="AC801" s="54"/>
    </row>
    <row r="802" spans="1:29" x14ac:dyDescent="0.25">
      <c r="A802" s="1">
        <v>1203010</v>
      </c>
      <c r="B802" s="87" t="s">
        <v>2543</v>
      </c>
      <c r="C802" s="55" t="s">
        <v>814</v>
      </c>
      <c r="E802" s="42"/>
      <c r="F802" s="65" t="s">
        <v>2483</v>
      </c>
      <c r="G802" s="62"/>
      <c r="H802" s="37" t="str">
        <f>IF(V802&gt;94,"Met",IF(X802="--","n/a",IF(X802&gt;=0,"Met","Did Not Meet")))</f>
        <v>Met</v>
      </c>
      <c r="I802" s="37" t="str">
        <f>IF(V803&gt;94,"Met",IF(X803="--","n/a",IF(X803&gt;=0,"Met","Did Not Meet")))</f>
        <v>Met</v>
      </c>
      <c r="K802" s="13" t="str">
        <f>IF(Z802&gt;94,"Met",IF(AB802="--","n/a",IF(AB802&gt;=0,"Met","Did Not Meet")))</f>
        <v>Met</v>
      </c>
      <c r="L802" s="13" t="str">
        <f>IF(Z803&gt;94,"Met",IF(AB803="--","n/a",IF(AB803&gt;=0,"Met","Did Not Meet")))</f>
        <v>Met</v>
      </c>
      <c r="M802" s="5" t="s">
        <v>4</v>
      </c>
      <c r="N802" s="14" t="s">
        <v>2502</v>
      </c>
      <c r="O802" s="5"/>
      <c r="P802" s="44" t="str">
        <f t="shared" ref="P802" si="1009">IF(H804="Yes",IF(I804="Yes","Yes","No"),"No")</f>
        <v>Yes</v>
      </c>
      <c r="Q802" s="93"/>
      <c r="R802" s="5" t="s">
        <v>1</v>
      </c>
      <c r="S802" s="5" t="s">
        <v>2</v>
      </c>
      <c r="T802" s="5" t="s">
        <v>3</v>
      </c>
      <c r="U802" s="5">
        <v>192</v>
      </c>
      <c r="V802" s="5">
        <v>86.98</v>
      </c>
      <c r="W802" s="5">
        <v>80.680000000000007</v>
      </c>
      <c r="X802" s="11">
        <f t="shared" si="969"/>
        <v>6.2999999999999972</v>
      </c>
      <c r="Y802" s="14">
        <v>151</v>
      </c>
      <c r="Z802" s="5">
        <v>92.05</v>
      </c>
      <c r="AA802" s="5">
        <v>84.95</v>
      </c>
      <c r="AB802" s="71">
        <f t="shared" si="932"/>
        <v>7.0999999999999943</v>
      </c>
      <c r="AC802" s="36"/>
    </row>
    <row r="803" spans="1:29" ht="15.75" x14ac:dyDescent="0.25">
      <c r="A803" s="53">
        <v>1203010</v>
      </c>
      <c r="B803" s="89" t="s">
        <v>2543</v>
      </c>
      <c r="C803" s="53" t="s">
        <v>814</v>
      </c>
      <c r="D803" s="49" t="s">
        <v>2498</v>
      </c>
      <c r="E803" s="34" t="str">
        <f>M802</f>
        <v>Achieving School</v>
      </c>
      <c r="F803" s="65" t="s">
        <v>2484</v>
      </c>
      <c r="G803" s="62"/>
      <c r="H803" s="13" t="str">
        <f>IF(V804&gt;94,"Met",IF(X804="--","n/a",IF(X804&gt;=0,"Met","Did Not Meet")))</f>
        <v>Did Not Meet</v>
      </c>
      <c r="I803" s="13" t="str">
        <f>IF(V805&gt;94,"Met",IF(X805="--","n/a",IF(X805&gt;=0,"Met","Did Not Meet")))</f>
        <v>Did Not Meet</v>
      </c>
      <c r="K803" s="13" t="str">
        <f>IF(Z804&gt;94,"Met",IF(AB804="--","n/a",IF(AB804&gt;=0,"Met","Did Not Meet")))</f>
        <v>Did Not Meet</v>
      </c>
      <c r="L803" s="13" t="str">
        <f>IF(Z805&gt;94,"Met",IF(AB805="--","n/a",IF(AB805&gt;=0,"Met","Did Not Meet")))</f>
        <v>Did Not Meet</v>
      </c>
      <c r="M803" s="1" t="s">
        <v>4</v>
      </c>
      <c r="N803" s="14" t="s">
        <v>2501</v>
      </c>
      <c r="O803" s="5"/>
      <c r="P803" s="44" t="str">
        <f t="shared" ref="P803" si="1010">IF(K804="Yes",IF(L804="Yes","Yes","No"),"No")</f>
        <v>Yes</v>
      </c>
      <c r="Q803" s="94" t="s">
        <v>2759</v>
      </c>
      <c r="R803" s="5" t="s">
        <v>1</v>
      </c>
      <c r="S803" s="1" t="s">
        <v>2</v>
      </c>
      <c r="T803" s="1" t="s">
        <v>7</v>
      </c>
      <c r="U803" s="5">
        <v>118</v>
      </c>
      <c r="V803" s="1">
        <v>80.510000000000005</v>
      </c>
      <c r="W803" s="1">
        <v>75.61</v>
      </c>
      <c r="X803" s="9">
        <f t="shared" si="969"/>
        <v>4.9000000000000057</v>
      </c>
      <c r="Y803" s="14">
        <v>87</v>
      </c>
      <c r="Z803" s="1">
        <v>90.8</v>
      </c>
      <c r="AA803" s="1">
        <v>82.37</v>
      </c>
      <c r="AB803" s="71">
        <f t="shared" si="932"/>
        <v>8.4299999999999926</v>
      </c>
      <c r="AC803" s="53"/>
    </row>
    <row r="804" spans="1:29" ht="15" customHeight="1" x14ac:dyDescent="0.25">
      <c r="A804" s="53">
        <v>1203010</v>
      </c>
      <c r="B804" s="89" t="s">
        <v>2543</v>
      </c>
      <c r="C804" s="53" t="s">
        <v>814</v>
      </c>
      <c r="D804" s="49" t="s">
        <v>2499</v>
      </c>
      <c r="E804" s="35" t="str">
        <f>VLOOKUP('2012 Accountability Database'!$A802,'2011 AYP'!A$2:B$1072,2)</f>
        <v xml:space="preserve"> MS (Met Standards)</v>
      </c>
      <c r="F804" s="66"/>
      <c r="G804" s="63" t="s">
        <v>2485</v>
      </c>
      <c r="H804" s="60" t="str">
        <f t="shared" ref="H804:I804" si="1011">IF(H802="Met","Yes",IF(H803="Met","Yes","No"))</f>
        <v>Yes</v>
      </c>
      <c r="I804" s="60" t="str">
        <f t="shared" si="1011"/>
        <v>Yes</v>
      </c>
      <c r="J804" s="42"/>
      <c r="K804" s="60" t="str">
        <f t="shared" ref="K804:L804" si="1012">IF(K802="Met","Yes",IF(K803="Met","Yes","No"))</f>
        <v>Yes</v>
      </c>
      <c r="L804" s="60" t="str">
        <f t="shared" si="1012"/>
        <v>Yes</v>
      </c>
      <c r="M804" s="1" t="s">
        <v>4</v>
      </c>
      <c r="N804" s="14" t="s">
        <v>2503</v>
      </c>
      <c r="O804" s="5"/>
      <c r="P804" s="44" t="str">
        <f t="shared" ref="P804" si="1013">IF(H808="Yes",IF(I808="Yes","Yes","No"),"No")</f>
        <v>No</v>
      </c>
      <c r="Q804" s="108" t="s">
        <v>2758</v>
      </c>
      <c r="R804" s="5" t="s">
        <v>1</v>
      </c>
      <c r="S804" s="1" t="s">
        <v>5</v>
      </c>
      <c r="T804" s="1" t="s">
        <v>3</v>
      </c>
      <c r="U804" s="5">
        <v>584</v>
      </c>
      <c r="V804" s="1">
        <v>80.48</v>
      </c>
      <c r="W804" s="1">
        <v>80.680000000000007</v>
      </c>
      <c r="X804" s="6">
        <f t="shared" si="969"/>
        <v>-0.20000000000000284</v>
      </c>
      <c r="Y804" s="14">
        <v>425</v>
      </c>
      <c r="Z804" s="1">
        <v>83.76</v>
      </c>
      <c r="AA804" s="1">
        <v>84.95</v>
      </c>
      <c r="AB804" s="72">
        <f t="shared" ref="AB804:AB867" si="1014">Z804-AA804</f>
        <v>-1.1899999999999977</v>
      </c>
      <c r="AC804" s="53"/>
    </row>
    <row r="805" spans="1:29" x14ac:dyDescent="0.25">
      <c r="A805" s="53">
        <v>1203010</v>
      </c>
      <c r="B805" s="89" t="s">
        <v>2543</v>
      </c>
      <c r="C805" s="53" t="s">
        <v>814</v>
      </c>
      <c r="D805" s="49" t="s">
        <v>2507</v>
      </c>
      <c r="E805" s="47">
        <f>VLOOKUP('2012 Accountability Database'!A802,Dems1112!$A$2:$G$1082,3)</f>
        <v>7.0000000000000007E-2</v>
      </c>
      <c r="F805" s="66"/>
      <c r="G805" s="52"/>
      <c r="M805" s="1" t="s">
        <v>4</v>
      </c>
      <c r="N805" s="14" t="s">
        <v>2504</v>
      </c>
      <c r="O805" s="5"/>
      <c r="P805" s="44" t="str">
        <f t="shared" ref="P805" si="1015">IF(K808="Yes",IF(L808="Yes","Yes","No"),"No")</f>
        <v>Yes</v>
      </c>
      <c r="Q805" s="108"/>
      <c r="R805" s="5" t="s">
        <v>1</v>
      </c>
      <c r="S805" s="1" t="s">
        <v>5</v>
      </c>
      <c r="T805" s="1" t="s">
        <v>7</v>
      </c>
      <c r="U805" s="5">
        <v>342</v>
      </c>
      <c r="V805" s="1">
        <v>73.680000000000007</v>
      </c>
      <c r="W805" s="1">
        <v>75.61</v>
      </c>
      <c r="X805" s="6">
        <f t="shared" si="969"/>
        <v>-1.9299999999999926</v>
      </c>
      <c r="Y805" s="14">
        <v>245</v>
      </c>
      <c r="Z805" s="1">
        <v>81.63</v>
      </c>
      <c r="AA805" s="1">
        <v>82.37</v>
      </c>
      <c r="AB805" s="72">
        <f t="shared" si="1014"/>
        <v>-0.74000000000000909</v>
      </c>
      <c r="AC805" s="53"/>
    </row>
    <row r="806" spans="1:29" x14ac:dyDescent="0.25">
      <c r="A806" s="53">
        <v>1203010</v>
      </c>
      <c r="B806" s="89" t="s">
        <v>2543</v>
      </c>
      <c r="C806" s="53" t="s">
        <v>814</v>
      </c>
      <c r="D806" s="50" t="s">
        <v>2508</v>
      </c>
      <c r="E806" s="47">
        <f>VLOOKUP('2012 Accountability Database'!A802,Dems1112!$A$2:$G$1082,4)</f>
        <v>0.6</v>
      </c>
      <c r="F806" s="65" t="s">
        <v>2486</v>
      </c>
      <c r="G806" s="62"/>
      <c r="H806" s="13" t="str">
        <f>IF(V806&gt;94,"Met",IF(X806="--","n/a",IF(X806&gt;=0,"Met","Did Not Meet")))</f>
        <v>Did Not Meet</v>
      </c>
      <c r="I806" s="13" t="str">
        <f>IF(V807&gt;94,"Met",IF(X807="--","n/a",IF(X807&gt;=0,"Met","Did Not Meet")))</f>
        <v>Did Not Meet</v>
      </c>
      <c r="J806" s="13"/>
      <c r="K806" s="13" t="str">
        <f>IF(Z806&gt;94,"Met",IF(AB806="--","n/a",IF(AB806&gt;=0,"Met","Did Not Meet")))</f>
        <v>Met</v>
      </c>
      <c r="L806" s="13" t="str">
        <f>IF(Z807&gt;94,"Met",IF(AB807="--","n/a",IF(AB807&gt;=0,"Met","Did Not Meet")))</f>
        <v>Met</v>
      </c>
      <c r="M806" s="1" t="s">
        <v>4</v>
      </c>
      <c r="N806" s="68" t="s">
        <v>2497</v>
      </c>
      <c r="O806" s="35"/>
      <c r="P806" s="44"/>
      <c r="Q806" s="108"/>
      <c r="R806" s="5" t="s">
        <v>6</v>
      </c>
      <c r="S806" s="1" t="s">
        <v>2</v>
      </c>
      <c r="T806" s="1" t="s">
        <v>3</v>
      </c>
      <c r="U806" s="5">
        <v>192</v>
      </c>
      <c r="V806" s="1">
        <v>83.85</v>
      </c>
      <c r="W806" s="1">
        <v>85.17</v>
      </c>
      <c r="X806" s="6">
        <f t="shared" si="969"/>
        <v>-1.3200000000000074</v>
      </c>
      <c r="Y806" s="14">
        <v>151</v>
      </c>
      <c r="Z806" s="1">
        <v>76.819999999999993</v>
      </c>
      <c r="AA806" s="1">
        <v>70.58</v>
      </c>
      <c r="AB806" s="71">
        <f t="shared" si="1014"/>
        <v>6.2399999999999949</v>
      </c>
      <c r="AC806" s="53"/>
    </row>
    <row r="807" spans="1:29" x14ac:dyDescent="0.25">
      <c r="A807" s="53">
        <v>1203010</v>
      </c>
      <c r="B807" s="89" t="s">
        <v>2543</v>
      </c>
      <c r="C807" s="53" t="s">
        <v>814</v>
      </c>
      <c r="D807" s="50" t="s">
        <v>974</v>
      </c>
      <c r="E807" s="47" t="str">
        <f>VLOOKUP('2012 Accountability Database'!A802,Dems1112!$A$2:$G$1082,5)</f>
        <v>K-6</v>
      </c>
      <c r="F807" s="65" t="s">
        <v>2487</v>
      </c>
      <c r="G807" s="62"/>
      <c r="H807" s="13" t="str">
        <f>IF(V808&gt;94,"Met",IF(X808="--","n/a",IF(X808&gt;=0,"Met","Did Not Meet")))</f>
        <v>Did Not Meet</v>
      </c>
      <c r="I807" s="13" t="str">
        <f>IF(V809&gt;94,"Met",IF(X809="--","n/a",IF(X809&gt;=0,"Met","Did Not Meet")))</f>
        <v>Did Not Meet</v>
      </c>
      <c r="J807" s="13"/>
      <c r="K807" s="13" t="str">
        <f>IF(Z808&gt;94,"Met",IF(AB808="--","n/a",IF(AB808&gt;=0,"Met","Did Not Meet")))</f>
        <v>Did Not Meet</v>
      </c>
      <c r="L807" s="13" t="str">
        <f>IF(Z809&gt;94,"Met",IF(AB809="--","n/a",IF(AB809&gt;=0,"Met","Did Not Meet")))</f>
        <v>Did Not Meet</v>
      </c>
      <c r="M807" s="5" t="s">
        <v>4</v>
      </c>
      <c r="N807" s="14"/>
      <c r="O807" s="35" t="s">
        <v>2506</v>
      </c>
      <c r="P807" s="83" t="str">
        <f t="shared" ref="P807" si="1016">IF(P802="No"," ", IF(P804="No"," ",IF(P803="No", " ",IF(P805="No"," ","X"))))</f>
        <v xml:space="preserve"> </v>
      </c>
      <c r="Q807" s="108"/>
      <c r="R807" s="5" t="s">
        <v>6</v>
      </c>
      <c r="S807" s="5" t="s">
        <v>2</v>
      </c>
      <c r="T807" s="5" t="s">
        <v>7</v>
      </c>
      <c r="U807" s="5">
        <v>118</v>
      </c>
      <c r="V807" s="5">
        <v>77.97</v>
      </c>
      <c r="W807" s="5">
        <v>79.819999999999993</v>
      </c>
      <c r="X807" s="8">
        <f t="shared" si="969"/>
        <v>-1.8499999999999943</v>
      </c>
      <c r="Y807" s="14">
        <v>87</v>
      </c>
      <c r="Z807" s="5">
        <v>72.41</v>
      </c>
      <c r="AA807" s="5">
        <v>68.27</v>
      </c>
      <c r="AB807" s="71">
        <f t="shared" si="1014"/>
        <v>4.1400000000000006</v>
      </c>
      <c r="AC807" s="53"/>
    </row>
    <row r="808" spans="1:29" ht="15.75" x14ac:dyDescent="0.25">
      <c r="A808" s="53">
        <v>1203010</v>
      </c>
      <c r="B808" s="89" t="s">
        <v>2543</v>
      </c>
      <c r="C808" s="53" t="s">
        <v>814</v>
      </c>
      <c r="D808" s="50" t="s">
        <v>975</v>
      </c>
      <c r="E808" s="48" t="str">
        <f>VLOOKUP('2012 Accountability Database'!A802,Dems1112!$A$2:$G$1082,6)</f>
        <v>2 (Northeast AR)</v>
      </c>
      <c r="F808" s="66"/>
      <c r="G808" s="63" t="s">
        <v>2488</v>
      </c>
      <c r="H808" s="61" t="str">
        <f t="shared" ref="H808:I808" si="1017">IF(H806="Met","Yes",IF(H807="Met","Yes","No"))</f>
        <v>No</v>
      </c>
      <c r="I808" s="61" t="str">
        <f t="shared" si="1017"/>
        <v>No</v>
      </c>
      <c r="J808" s="55"/>
      <c r="K808" s="61" t="str">
        <f t="shared" ref="K808:L808" si="1018">IF(K806="Met","Yes",IF(K807="Met","Yes","No"))</f>
        <v>Yes</v>
      </c>
      <c r="L808" s="61" t="str">
        <f t="shared" si="1018"/>
        <v>Yes</v>
      </c>
      <c r="M808" s="1" t="s">
        <v>4</v>
      </c>
      <c r="N808" s="14"/>
      <c r="O808" s="35" t="s">
        <v>2505</v>
      </c>
      <c r="P808" s="83" t="str">
        <f t="shared" ref="P808" si="1019">IF(P807="X"," ",IF(P809="X"," ","X"))</f>
        <v>X</v>
      </c>
      <c r="Q808" s="94" t="s">
        <v>2759</v>
      </c>
      <c r="R808" s="5" t="s">
        <v>6</v>
      </c>
      <c r="S808" s="1" t="s">
        <v>5</v>
      </c>
      <c r="T808" s="1" t="s">
        <v>3</v>
      </c>
      <c r="U808" s="5">
        <v>584</v>
      </c>
      <c r="V808" s="1">
        <v>81.16</v>
      </c>
      <c r="W808" s="1">
        <v>85.17</v>
      </c>
      <c r="X808" s="6">
        <f t="shared" si="969"/>
        <v>-4.0100000000000051</v>
      </c>
      <c r="Y808" s="14">
        <v>425</v>
      </c>
      <c r="Z808" s="1">
        <v>68.47</v>
      </c>
      <c r="AA808" s="1">
        <v>70.58</v>
      </c>
      <c r="AB808" s="72">
        <f t="shared" si="1014"/>
        <v>-2.1099999999999994</v>
      </c>
      <c r="AC808" s="53"/>
    </row>
    <row r="809" spans="1:29" x14ac:dyDescent="0.25">
      <c r="A809" s="54">
        <v>1203010</v>
      </c>
      <c r="B809" s="90" t="s">
        <v>2543</v>
      </c>
      <c r="C809" s="54" t="s">
        <v>814</v>
      </c>
      <c r="D809" s="4"/>
      <c r="E809" s="4"/>
      <c r="F809" s="67"/>
      <c r="G809" s="64"/>
      <c r="H809" s="43"/>
      <c r="I809" s="43"/>
      <c r="J809" s="43"/>
      <c r="K809" s="43"/>
      <c r="L809" s="43"/>
      <c r="M809" s="4" t="s">
        <v>4</v>
      </c>
      <c r="N809" s="15"/>
      <c r="O809" s="38" t="s">
        <v>2482</v>
      </c>
      <c r="P809" s="84" t="str">
        <f>IF(E803="Achieving School"," ","X")</f>
        <v xml:space="preserve"> </v>
      </c>
      <c r="Q809" s="91"/>
      <c r="R809" s="4" t="s">
        <v>6</v>
      </c>
      <c r="S809" s="4" t="s">
        <v>5</v>
      </c>
      <c r="T809" s="4" t="s">
        <v>7</v>
      </c>
      <c r="U809" s="4">
        <v>342</v>
      </c>
      <c r="V809" s="4">
        <v>74.849999999999994</v>
      </c>
      <c r="W809" s="4">
        <v>79.819999999999993</v>
      </c>
      <c r="X809" s="7">
        <f t="shared" si="969"/>
        <v>-4.9699999999999989</v>
      </c>
      <c r="Y809" s="15">
        <v>245</v>
      </c>
      <c r="Z809" s="4">
        <v>64.489999999999995</v>
      </c>
      <c r="AA809" s="4">
        <v>68.27</v>
      </c>
      <c r="AB809" s="73">
        <f t="shared" si="1014"/>
        <v>-3.7800000000000011</v>
      </c>
      <c r="AC809" s="54"/>
    </row>
    <row r="810" spans="1:29" x14ac:dyDescent="0.25">
      <c r="A810" s="1">
        <v>1204014</v>
      </c>
      <c r="B810" s="87" t="s">
        <v>2719</v>
      </c>
      <c r="C810" s="55" t="s">
        <v>551</v>
      </c>
      <c r="E810" s="42"/>
      <c r="F810" s="65" t="s">
        <v>2483</v>
      </c>
      <c r="G810" s="62"/>
      <c r="H810" s="37" t="str">
        <f>IF(V810&gt;94,"Met",IF(X810="--","n/a",IF(X810&gt;=0,"Met","Did Not Meet")))</f>
        <v>Did Not Meet</v>
      </c>
      <c r="I810" s="37" t="str">
        <f>IF(V811&gt;94,"Met",IF(X811="--","n/a",IF(X811&gt;=0,"Met","Did Not Meet")))</f>
        <v>Did Not Meet</v>
      </c>
      <c r="K810" s="13" t="str">
        <f>IF(Z810&gt;94,"Met",IF(AB810="--","n/a",IF(AB810&gt;=0,"Met","Did Not Meet")))</f>
        <v>Met</v>
      </c>
      <c r="L810" s="13" t="str">
        <f>IF(Z811&gt;94,"Met",IF(AB811="--","n/a",IF(AB811&gt;=0,"Met","Did Not Meet")))</f>
        <v>Met</v>
      </c>
      <c r="M810" s="1" t="s">
        <v>4</v>
      </c>
      <c r="N810" s="14" t="s">
        <v>2502</v>
      </c>
      <c r="O810" s="5"/>
      <c r="P810" s="44" t="str">
        <f t="shared" ref="P810" si="1020">IF(H812="Yes",IF(I812="Yes","Yes","No"),"No")</f>
        <v>No</v>
      </c>
      <c r="Q810" s="93"/>
      <c r="R810" s="5" t="s">
        <v>1</v>
      </c>
      <c r="S810" s="1" t="s">
        <v>2</v>
      </c>
      <c r="T810" s="1" t="s">
        <v>3</v>
      </c>
      <c r="U810" s="5">
        <v>119</v>
      </c>
      <c r="V810" s="1">
        <v>79.83</v>
      </c>
      <c r="W810" s="1">
        <v>84.47</v>
      </c>
      <c r="X810" s="6">
        <f t="shared" si="969"/>
        <v>-4.6400000000000006</v>
      </c>
      <c r="Y810" s="14">
        <v>87</v>
      </c>
      <c r="Z810" s="1">
        <v>82.76</v>
      </c>
      <c r="AA810" s="1">
        <v>79.400000000000006</v>
      </c>
      <c r="AB810" s="71">
        <f t="shared" si="1014"/>
        <v>3.3599999999999994</v>
      </c>
      <c r="AC810" s="36"/>
    </row>
    <row r="811" spans="1:29" ht="15.75" x14ac:dyDescent="0.25">
      <c r="A811" s="53">
        <v>1204014</v>
      </c>
      <c r="B811" s="89" t="s">
        <v>2719</v>
      </c>
      <c r="C811" s="53" t="s">
        <v>551</v>
      </c>
      <c r="D811" s="49" t="s">
        <v>2498</v>
      </c>
      <c r="E811" s="34" t="str">
        <f>M810</f>
        <v>Achieving School</v>
      </c>
      <c r="F811" s="65" t="s">
        <v>2484</v>
      </c>
      <c r="G811" s="62"/>
      <c r="H811" s="13" t="str">
        <f>IF(V812&gt;94,"Met",IF(X812="--","n/a",IF(X812&gt;=0,"Met","Did Not Meet")))</f>
        <v>Did Not Meet</v>
      </c>
      <c r="I811" s="13" t="str">
        <f>IF(V813&gt;94,"Met",IF(X813="--","n/a",IF(X813&gt;=0,"Met","Did Not Meet")))</f>
        <v>Did Not Meet</v>
      </c>
      <c r="K811" s="13" t="str">
        <f>IF(Z812&gt;94,"Met",IF(AB812="--","n/a",IF(AB812&gt;=0,"Met","Did Not Meet")))</f>
        <v>Met</v>
      </c>
      <c r="L811" s="13" t="str">
        <f>IF(Z813&gt;94,"Met",IF(AB813="--","n/a",IF(AB813&gt;=0,"Met","Did Not Meet")))</f>
        <v>Met</v>
      </c>
      <c r="M811" s="1" t="s">
        <v>4</v>
      </c>
      <c r="N811" s="14" t="s">
        <v>2501</v>
      </c>
      <c r="O811" s="5"/>
      <c r="P811" s="44" t="str">
        <f t="shared" ref="P811" si="1021">IF(K812="Yes",IF(L812="Yes","Yes","No"),"No")</f>
        <v>Yes</v>
      </c>
      <c r="Q811" s="94" t="s">
        <v>2759</v>
      </c>
      <c r="R811" s="5" t="s">
        <v>1</v>
      </c>
      <c r="S811" s="1" t="s">
        <v>2</v>
      </c>
      <c r="T811" s="1" t="s">
        <v>7</v>
      </c>
      <c r="U811" s="5">
        <v>72</v>
      </c>
      <c r="V811" s="1">
        <v>70.83</v>
      </c>
      <c r="W811" s="1">
        <v>79.78</v>
      </c>
      <c r="X811" s="6">
        <f t="shared" si="969"/>
        <v>-8.9500000000000028</v>
      </c>
      <c r="Y811" s="14">
        <v>47</v>
      </c>
      <c r="Z811" s="1">
        <v>80.849999999999994</v>
      </c>
      <c r="AA811" s="1">
        <v>75.680000000000007</v>
      </c>
      <c r="AB811" s="71">
        <f t="shared" si="1014"/>
        <v>5.1699999999999875</v>
      </c>
      <c r="AC811" s="53"/>
    </row>
    <row r="812" spans="1:29" ht="15" customHeight="1" x14ac:dyDescent="0.25">
      <c r="A812" s="53">
        <v>1204014</v>
      </c>
      <c r="B812" s="89" t="s">
        <v>2719</v>
      </c>
      <c r="C812" s="53" t="s">
        <v>551</v>
      </c>
      <c r="D812" s="49" t="s">
        <v>2499</v>
      </c>
      <c r="E812" s="35" t="str">
        <f>VLOOKUP('2012 Accountability Database'!$A810,'2011 AYP'!A$2:B$1072,2)</f>
        <v xml:space="preserve"> MS (Met Standards)</v>
      </c>
      <c r="F812" s="66"/>
      <c r="G812" s="63" t="s">
        <v>2485</v>
      </c>
      <c r="H812" s="60" t="str">
        <f t="shared" ref="H812:I812" si="1022">IF(H810="Met","Yes",IF(H811="Met","Yes","No"))</f>
        <v>No</v>
      </c>
      <c r="I812" s="60" t="str">
        <f t="shared" si="1022"/>
        <v>No</v>
      </c>
      <c r="J812" s="42"/>
      <c r="K812" s="60" t="str">
        <f t="shared" ref="K812:L812" si="1023">IF(K810="Met","Yes",IF(K811="Met","Yes","No"))</f>
        <v>Yes</v>
      </c>
      <c r="L812" s="60" t="str">
        <f t="shared" si="1023"/>
        <v>Yes</v>
      </c>
      <c r="M812" s="1" t="s">
        <v>4</v>
      </c>
      <c r="N812" s="14" t="s">
        <v>2503</v>
      </c>
      <c r="O812" s="5"/>
      <c r="P812" s="44" t="str">
        <f t="shared" ref="P812" si="1024">IF(H816="Yes",IF(I816="Yes","Yes","No"),"No")</f>
        <v>Yes</v>
      </c>
      <c r="Q812" s="108" t="s">
        <v>2758</v>
      </c>
      <c r="R812" s="5" t="s">
        <v>1</v>
      </c>
      <c r="S812" s="1" t="s">
        <v>5</v>
      </c>
      <c r="T812" s="1" t="s">
        <v>3</v>
      </c>
      <c r="U812" s="5">
        <v>381</v>
      </c>
      <c r="V812" s="1">
        <v>81.63</v>
      </c>
      <c r="W812" s="1">
        <v>84.47</v>
      </c>
      <c r="X812" s="6">
        <f t="shared" si="969"/>
        <v>-2.8400000000000034</v>
      </c>
      <c r="Y812" s="14">
        <v>277</v>
      </c>
      <c r="Z812" s="1">
        <v>81.23</v>
      </c>
      <c r="AA812" s="1">
        <v>79.400000000000006</v>
      </c>
      <c r="AB812" s="71">
        <f t="shared" si="1014"/>
        <v>1.8299999999999983</v>
      </c>
      <c r="AC812" s="53"/>
    </row>
    <row r="813" spans="1:29" x14ac:dyDescent="0.25">
      <c r="A813" s="53">
        <v>1204014</v>
      </c>
      <c r="B813" s="89" t="s">
        <v>2719</v>
      </c>
      <c r="C813" s="53" t="s">
        <v>551</v>
      </c>
      <c r="D813" s="49" t="s">
        <v>2507</v>
      </c>
      <c r="E813" s="47">
        <f>VLOOKUP('2012 Accountability Database'!A810,Dems1112!$A$2:$G$1082,3)</f>
        <v>0</v>
      </c>
      <c r="F813" s="66"/>
      <c r="G813" s="52"/>
      <c r="M813" s="1" t="s">
        <v>4</v>
      </c>
      <c r="N813" s="14" t="s">
        <v>2504</v>
      </c>
      <c r="O813" s="5"/>
      <c r="P813" s="44" t="str">
        <f t="shared" ref="P813" si="1025">IF(K816="Yes",IF(L816="Yes","Yes","No"),"No")</f>
        <v>Yes</v>
      </c>
      <c r="Q813" s="108"/>
      <c r="R813" s="5" t="s">
        <v>1</v>
      </c>
      <c r="S813" s="1" t="s">
        <v>5</v>
      </c>
      <c r="T813" s="1" t="s">
        <v>7</v>
      </c>
      <c r="U813" s="5">
        <v>225</v>
      </c>
      <c r="V813" s="1">
        <v>73.78</v>
      </c>
      <c r="W813" s="1">
        <v>79.78</v>
      </c>
      <c r="X813" s="6">
        <f t="shared" si="969"/>
        <v>-6</v>
      </c>
      <c r="Y813" s="14">
        <v>158</v>
      </c>
      <c r="Z813" s="1">
        <v>77.22</v>
      </c>
      <c r="AA813" s="1">
        <v>75.680000000000007</v>
      </c>
      <c r="AB813" s="71">
        <f t="shared" si="1014"/>
        <v>1.539999999999992</v>
      </c>
      <c r="AC813" s="53"/>
    </row>
    <row r="814" spans="1:29" x14ac:dyDescent="0.25">
      <c r="A814" s="53">
        <v>1204014</v>
      </c>
      <c r="B814" s="89" t="s">
        <v>2719</v>
      </c>
      <c r="C814" s="53" t="s">
        <v>551</v>
      </c>
      <c r="D814" s="50" t="s">
        <v>2508</v>
      </c>
      <c r="E814" s="47">
        <f>VLOOKUP('2012 Accountability Database'!A810,Dems1112!$A$2:$G$1082,4)</f>
        <v>0.6</v>
      </c>
      <c r="F814" s="65" t="s">
        <v>2486</v>
      </c>
      <c r="G814" s="62"/>
      <c r="H814" s="13" t="str">
        <f>IF(V814&gt;94,"Met",IF(X814="--","n/a",IF(X814&gt;=0,"Met","Did Not Meet")))</f>
        <v>Met</v>
      </c>
      <c r="I814" s="13" t="str">
        <f>IF(V815&gt;94,"Met",IF(X815="--","n/a",IF(X815&gt;=0,"Met","Did Not Meet")))</f>
        <v>Met</v>
      </c>
      <c r="J814" s="13"/>
      <c r="K814" s="13" t="str">
        <f>IF(Z814&gt;94,"Met",IF(AB814="--","n/a",IF(AB814&gt;=0,"Met","Did Not Meet")))</f>
        <v>Met</v>
      </c>
      <c r="L814" s="13" t="str">
        <f>IF(Z815&gt;94,"Met",IF(AB815="--","n/a",IF(AB815&gt;=0,"Met","Did Not Meet")))</f>
        <v>Met</v>
      </c>
      <c r="M814" s="1" t="s">
        <v>4</v>
      </c>
      <c r="N814" s="68" t="s">
        <v>2497</v>
      </c>
      <c r="O814" s="35"/>
      <c r="P814" s="44"/>
      <c r="Q814" s="108"/>
      <c r="R814" s="5" t="s">
        <v>6</v>
      </c>
      <c r="S814" s="1" t="s">
        <v>2</v>
      </c>
      <c r="T814" s="1" t="s">
        <v>3</v>
      </c>
      <c r="U814" s="5">
        <v>119</v>
      </c>
      <c r="V814" s="1">
        <v>91.6</v>
      </c>
      <c r="W814" s="1">
        <v>85.96</v>
      </c>
      <c r="X814" s="9">
        <f t="shared" si="969"/>
        <v>5.6400000000000006</v>
      </c>
      <c r="Y814" s="14">
        <v>87</v>
      </c>
      <c r="Z814" s="1">
        <v>65.52</v>
      </c>
      <c r="AA814" s="1">
        <v>62.92</v>
      </c>
      <c r="AB814" s="71">
        <f t="shared" si="1014"/>
        <v>2.5999999999999943</v>
      </c>
      <c r="AC814" s="53"/>
    </row>
    <row r="815" spans="1:29" x14ac:dyDescent="0.25">
      <c r="A815" s="53">
        <v>1204014</v>
      </c>
      <c r="B815" s="89" t="s">
        <v>2719</v>
      </c>
      <c r="C815" s="53" t="s">
        <v>551</v>
      </c>
      <c r="D815" s="50" t="s">
        <v>974</v>
      </c>
      <c r="E815" s="47" t="str">
        <f>VLOOKUP('2012 Accountability Database'!A810,Dems1112!$A$2:$G$1082,5)</f>
        <v>K-6</v>
      </c>
      <c r="F815" s="65" t="s">
        <v>2487</v>
      </c>
      <c r="G815" s="62"/>
      <c r="H815" s="13" t="str">
        <f>IF(V816&gt;94,"Met",IF(X816="--","n/a",IF(X816&gt;=0,"Met","Did Not Meet")))</f>
        <v>Met</v>
      </c>
      <c r="I815" s="13" t="str">
        <f>IF(V817&gt;94,"Met",IF(X817="--","n/a",IF(X817&gt;=0,"Met","Did Not Meet")))</f>
        <v>Met</v>
      </c>
      <c r="J815" s="13"/>
      <c r="K815" s="13" t="str">
        <f>IF(Z816&gt;94,"Met",IF(AB816="--","n/a",IF(AB816&gt;=0,"Met","Did Not Meet")))</f>
        <v>Met</v>
      </c>
      <c r="L815" s="13" t="str">
        <f>IF(Z817&gt;94,"Met",IF(AB817="--","n/a",IF(AB817&gt;=0,"Met","Did Not Meet")))</f>
        <v>Met</v>
      </c>
      <c r="M815" s="5" t="s">
        <v>4</v>
      </c>
      <c r="N815" s="14"/>
      <c r="O815" s="35" t="s">
        <v>2506</v>
      </c>
      <c r="P815" s="83" t="str">
        <f t="shared" ref="P815" si="1026">IF(P810="No"," ", IF(P812="No"," ",IF(P811="No", " ",IF(P813="No"," ","X"))))</f>
        <v xml:space="preserve"> </v>
      </c>
      <c r="Q815" s="108"/>
      <c r="R815" s="5" t="s">
        <v>6</v>
      </c>
      <c r="S815" s="5" t="s">
        <v>2</v>
      </c>
      <c r="T815" s="5" t="s">
        <v>7</v>
      </c>
      <c r="U815" s="5">
        <v>72</v>
      </c>
      <c r="V815" s="5">
        <v>87.5</v>
      </c>
      <c r="W815" s="5">
        <v>79.78</v>
      </c>
      <c r="X815" s="11">
        <f t="shared" si="969"/>
        <v>7.7199999999999989</v>
      </c>
      <c r="Y815" s="14">
        <v>47</v>
      </c>
      <c r="Z815" s="5">
        <v>68.09</v>
      </c>
      <c r="AA815" s="5">
        <v>56.97</v>
      </c>
      <c r="AB815" s="71">
        <f t="shared" si="1014"/>
        <v>11.120000000000005</v>
      </c>
      <c r="AC815" s="53"/>
    </row>
    <row r="816" spans="1:29" ht="15.75" x14ac:dyDescent="0.25">
      <c r="A816" s="53">
        <v>1204014</v>
      </c>
      <c r="B816" s="89" t="s">
        <v>2719</v>
      </c>
      <c r="C816" s="53" t="s">
        <v>551</v>
      </c>
      <c r="D816" s="50" t="s">
        <v>975</v>
      </c>
      <c r="E816" s="48" t="str">
        <f>VLOOKUP('2012 Accountability Database'!A810,Dems1112!$A$2:$G$1082,6)</f>
        <v>2 (Northeast AR)</v>
      </c>
      <c r="F816" s="66"/>
      <c r="G816" s="63" t="s">
        <v>2488</v>
      </c>
      <c r="H816" s="61" t="str">
        <f t="shared" ref="H816:I816" si="1027">IF(H814="Met","Yes",IF(H815="Met","Yes","No"))</f>
        <v>Yes</v>
      </c>
      <c r="I816" s="61" t="str">
        <f t="shared" si="1027"/>
        <v>Yes</v>
      </c>
      <c r="J816" s="55"/>
      <c r="K816" s="61" t="str">
        <f t="shared" ref="K816:L816" si="1028">IF(K814="Met","Yes",IF(K815="Met","Yes","No"))</f>
        <v>Yes</v>
      </c>
      <c r="L816" s="61" t="str">
        <f t="shared" si="1028"/>
        <v>Yes</v>
      </c>
      <c r="M816" s="1" t="s">
        <v>4</v>
      </c>
      <c r="N816" s="14"/>
      <c r="O816" s="35" t="s">
        <v>2505</v>
      </c>
      <c r="P816" s="83" t="str">
        <f t="shared" ref="P816" si="1029">IF(P815="X"," ",IF(P817="X"," ","X"))</f>
        <v>X</v>
      </c>
      <c r="Q816" s="94" t="s">
        <v>2759</v>
      </c>
      <c r="R816" s="5" t="s">
        <v>6</v>
      </c>
      <c r="S816" s="1" t="s">
        <v>5</v>
      </c>
      <c r="T816" s="1" t="s">
        <v>3</v>
      </c>
      <c r="U816" s="5">
        <v>381</v>
      </c>
      <c r="V816" s="1">
        <v>87.4</v>
      </c>
      <c r="W816" s="1">
        <v>85.96</v>
      </c>
      <c r="X816" s="9">
        <f t="shared" si="969"/>
        <v>1.4400000000000119</v>
      </c>
      <c r="Y816" s="14">
        <v>277</v>
      </c>
      <c r="Z816" s="1">
        <v>64.98</v>
      </c>
      <c r="AA816" s="1">
        <v>62.92</v>
      </c>
      <c r="AB816" s="71">
        <f t="shared" si="1014"/>
        <v>2.0600000000000023</v>
      </c>
      <c r="AC816" s="53"/>
    </row>
    <row r="817" spans="1:29" x14ac:dyDescent="0.25">
      <c r="A817" s="54">
        <v>1204014</v>
      </c>
      <c r="B817" s="90" t="s">
        <v>2719</v>
      </c>
      <c r="C817" s="54" t="s">
        <v>551</v>
      </c>
      <c r="D817" s="4"/>
      <c r="E817" s="4"/>
      <c r="F817" s="67"/>
      <c r="G817" s="64"/>
      <c r="H817" s="43"/>
      <c r="I817" s="43"/>
      <c r="J817" s="43"/>
      <c r="K817" s="43"/>
      <c r="L817" s="43"/>
      <c r="M817" s="4" t="s">
        <v>4</v>
      </c>
      <c r="N817" s="15"/>
      <c r="O817" s="38" t="s">
        <v>2482</v>
      </c>
      <c r="P817" s="84" t="str">
        <f>IF(E811="Achieving School"," ","X")</f>
        <v xml:space="preserve"> </v>
      </c>
      <c r="Q817" s="91"/>
      <c r="R817" s="4" t="s">
        <v>6</v>
      </c>
      <c r="S817" s="4" t="s">
        <v>5</v>
      </c>
      <c r="T817" s="4" t="s">
        <v>7</v>
      </c>
      <c r="U817" s="4">
        <v>225</v>
      </c>
      <c r="V817" s="4">
        <v>81.33</v>
      </c>
      <c r="W817" s="4">
        <v>79.78</v>
      </c>
      <c r="X817" s="10">
        <f t="shared" si="969"/>
        <v>1.5499999999999972</v>
      </c>
      <c r="Y817" s="15">
        <v>158</v>
      </c>
      <c r="Z817" s="4">
        <v>60.76</v>
      </c>
      <c r="AA817" s="4">
        <v>56.97</v>
      </c>
      <c r="AB817" s="74">
        <f t="shared" si="1014"/>
        <v>3.7899999999999991</v>
      </c>
      <c r="AC817" s="54"/>
    </row>
    <row r="818" spans="1:29" x14ac:dyDescent="0.25">
      <c r="A818" s="1">
        <v>1304014</v>
      </c>
      <c r="B818" s="87" t="s">
        <v>2544</v>
      </c>
      <c r="C818" s="55" t="s">
        <v>952</v>
      </c>
      <c r="E818" s="42"/>
      <c r="F818" s="65" t="s">
        <v>2483</v>
      </c>
      <c r="G818" s="62"/>
      <c r="H818" s="37" t="str">
        <f>IF(V818&gt;94,"Met",IF(X818="--","n/a",IF(X818&gt;=0,"Met","Did Not Meet")))</f>
        <v>Met</v>
      </c>
      <c r="I818" s="37" t="str">
        <f>IF(V819&gt;94,"Met",IF(X819="--","n/a",IF(X819&gt;=0,"Met","Did Not Meet")))</f>
        <v>Met</v>
      </c>
      <c r="K818" s="13" t="str">
        <f>IF(Z818&gt;94,"Met",IF(AB818="--","n/a",IF(AB818&gt;=0,"Met","Did Not Meet")))</f>
        <v>Met</v>
      </c>
      <c r="L818" s="13" t="str">
        <f>IF(Z819&gt;94,"Met",IF(AB819="--","n/a",IF(AB819&gt;=0,"Met","Did Not Meet")))</f>
        <v>Met</v>
      </c>
      <c r="M818" s="1" t="s">
        <v>4</v>
      </c>
      <c r="N818" s="14" t="s">
        <v>2502</v>
      </c>
      <c r="O818" s="5"/>
      <c r="P818" s="44" t="str">
        <f t="shared" ref="P818" si="1030">IF(H820="Yes",IF(I820="Yes","Yes","No"),"No")</f>
        <v>Yes</v>
      </c>
      <c r="Q818" s="93"/>
      <c r="R818" s="5" t="s">
        <v>1</v>
      </c>
      <c r="S818" s="1" t="s">
        <v>2</v>
      </c>
      <c r="T818" s="1" t="s">
        <v>3</v>
      </c>
      <c r="U818" s="5">
        <v>148</v>
      </c>
      <c r="V818" s="1">
        <v>85.14</v>
      </c>
      <c r="W818" s="1">
        <v>81.34</v>
      </c>
      <c r="X818" s="9">
        <f t="shared" si="969"/>
        <v>3.7999999999999972</v>
      </c>
      <c r="Y818" s="14">
        <v>108</v>
      </c>
      <c r="Z818" s="1">
        <v>80.56</v>
      </c>
      <c r="AA818" s="1">
        <v>75.709999999999994</v>
      </c>
      <c r="AB818" s="71">
        <f t="shared" si="1014"/>
        <v>4.8500000000000085</v>
      </c>
      <c r="AC818" s="36"/>
    </row>
    <row r="819" spans="1:29" ht="15.75" x14ac:dyDescent="0.25">
      <c r="A819" s="53">
        <v>1304014</v>
      </c>
      <c r="B819" s="89" t="s">
        <v>2544</v>
      </c>
      <c r="C819" s="53" t="s">
        <v>952</v>
      </c>
      <c r="D819" s="49" t="s">
        <v>2498</v>
      </c>
      <c r="E819" s="34" t="str">
        <f>M818</f>
        <v>Achieving School</v>
      </c>
      <c r="F819" s="65" t="s">
        <v>2484</v>
      </c>
      <c r="G819" s="62"/>
      <c r="H819" s="13" t="str">
        <f>IF(V820&gt;94,"Met",IF(X820="--","n/a",IF(X820&gt;=0,"Met","Did Not Meet")))</f>
        <v>Met</v>
      </c>
      <c r="I819" s="13" t="str">
        <f>IF(V821&gt;94,"Met",IF(X821="--","n/a",IF(X821&gt;=0,"Met","Did Not Meet")))</f>
        <v>Did Not Meet</v>
      </c>
      <c r="K819" s="13" t="str">
        <f>IF(Z820&gt;94,"Met",IF(AB820="--","n/a",IF(AB820&gt;=0,"Met","Did Not Meet")))</f>
        <v>Met</v>
      </c>
      <c r="L819" s="13" t="str">
        <f>IF(Z821&gt;94,"Met",IF(AB821="--","n/a",IF(AB821&gt;=0,"Met","Did Not Meet")))</f>
        <v>Met</v>
      </c>
      <c r="M819" s="1" t="s">
        <v>4</v>
      </c>
      <c r="N819" s="14" t="s">
        <v>2501</v>
      </c>
      <c r="O819" s="5"/>
      <c r="P819" s="44" t="str">
        <f t="shared" ref="P819" si="1031">IF(K820="Yes",IF(L820="Yes","Yes","No"),"No")</f>
        <v>Yes</v>
      </c>
      <c r="Q819" s="94" t="s">
        <v>2759</v>
      </c>
      <c r="R819" s="5" t="s">
        <v>1</v>
      </c>
      <c r="S819" s="1" t="s">
        <v>2</v>
      </c>
      <c r="T819" s="1" t="s">
        <v>7</v>
      </c>
      <c r="U819" s="5">
        <v>69</v>
      </c>
      <c r="V819" s="1">
        <v>76.81</v>
      </c>
      <c r="W819" s="1">
        <v>70.989999999999995</v>
      </c>
      <c r="X819" s="9">
        <f t="shared" si="969"/>
        <v>5.8200000000000074</v>
      </c>
      <c r="Y819" s="14">
        <v>51</v>
      </c>
      <c r="Z819" s="1">
        <v>74.510000000000005</v>
      </c>
      <c r="AA819" s="1">
        <v>69.45</v>
      </c>
      <c r="AB819" s="71">
        <f t="shared" si="1014"/>
        <v>5.0600000000000023</v>
      </c>
      <c r="AC819" s="53"/>
    </row>
    <row r="820" spans="1:29" ht="15" customHeight="1" x14ac:dyDescent="0.25">
      <c r="A820" s="53">
        <v>1304014</v>
      </c>
      <c r="B820" s="89" t="s">
        <v>2544</v>
      </c>
      <c r="C820" s="53" t="s">
        <v>952</v>
      </c>
      <c r="D820" s="49" t="s">
        <v>2499</v>
      </c>
      <c r="E820" s="35" t="str">
        <f>VLOOKUP('2012 Accountability Database'!$A818,'2011 AYP'!A$2:B$1072,2)</f>
        <v xml:space="preserve"> A (Alert)</v>
      </c>
      <c r="F820" s="66"/>
      <c r="G820" s="63" t="s">
        <v>2485</v>
      </c>
      <c r="H820" s="60" t="str">
        <f t="shared" ref="H820:I820" si="1032">IF(H818="Met","Yes",IF(H819="Met","Yes","No"))</f>
        <v>Yes</v>
      </c>
      <c r="I820" s="60" t="str">
        <f t="shared" si="1032"/>
        <v>Yes</v>
      </c>
      <c r="J820" s="42"/>
      <c r="K820" s="60" t="str">
        <f t="shared" ref="K820:L820" si="1033">IF(K818="Met","Yes",IF(K819="Met","Yes","No"))</f>
        <v>Yes</v>
      </c>
      <c r="L820" s="60" t="str">
        <f t="shared" si="1033"/>
        <v>Yes</v>
      </c>
      <c r="M820" s="1" t="s">
        <v>4</v>
      </c>
      <c r="N820" s="14" t="s">
        <v>2503</v>
      </c>
      <c r="O820" s="5"/>
      <c r="P820" s="44" t="str">
        <f t="shared" ref="P820" si="1034">IF(H824="Yes",IF(I824="Yes","Yes","No"),"No")</f>
        <v>Yes</v>
      </c>
      <c r="Q820" s="108" t="s">
        <v>2758</v>
      </c>
      <c r="R820" s="5" t="s">
        <v>1</v>
      </c>
      <c r="S820" s="1" t="s">
        <v>5</v>
      </c>
      <c r="T820" s="1" t="s">
        <v>3</v>
      </c>
      <c r="U820" s="5">
        <v>462</v>
      </c>
      <c r="V820" s="1">
        <v>81.39</v>
      </c>
      <c r="W820" s="1">
        <v>81.34</v>
      </c>
      <c r="X820" s="9">
        <f t="shared" si="969"/>
        <v>4.9999999999997158E-2</v>
      </c>
      <c r="Y820" s="14">
        <v>330</v>
      </c>
      <c r="Z820" s="1">
        <v>79.09</v>
      </c>
      <c r="AA820" s="1">
        <v>75.709999999999994</v>
      </c>
      <c r="AB820" s="71">
        <f t="shared" si="1014"/>
        <v>3.3800000000000097</v>
      </c>
      <c r="AC820" s="53"/>
    </row>
    <row r="821" spans="1:29" x14ac:dyDescent="0.25">
      <c r="A821" s="53">
        <v>1304014</v>
      </c>
      <c r="B821" s="89" t="s">
        <v>2544</v>
      </c>
      <c r="C821" s="53" t="s">
        <v>952</v>
      </c>
      <c r="D821" s="49" t="s">
        <v>2507</v>
      </c>
      <c r="E821" s="47">
        <f>VLOOKUP('2012 Accountability Database'!A818,Dems1112!$A$2:$G$1082,3)</f>
        <v>0.09</v>
      </c>
      <c r="F821" s="66"/>
      <c r="G821" s="52"/>
      <c r="M821" s="5" t="s">
        <v>4</v>
      </c>
      <c r="N821" s="14" t="s">
        <v>2504</v>
      </c>
      <c r="O821" s="5"/>
      <c r="P821" s="44" t="str">
        <f t="shared" ref="P821" si="1035">IF(K824="Yes",IF(L824="Yes","Yes","No"),"No")</f>
        <v>No</v>
      </c>
      <c r="Q821" s="108"/>
      <c r="R821" s="5" t="s">
        <v>1</v>
      </c>
      <c r="S821" s="5" t="s">
        <v>5</v>
      </c>
      <c r="T821" s="5" t="s">
        <v>7</v>
      </c>
      <c r="U821" s="5">
        <v>210</v>
      </c>
      <c r="V821" s="5">
        <v>70</v>
      </c>
      <c r="W821" s="5">
        <v>70.989999999999995</v>
      </c>
      <c r="X821" s="8">
        <f t="shared" si="969"/>
        <v>-0.98999999999999488</v>
      </c>
      <c r="Y821" s="14">
        <v>145</v>
      </c>
      <c r="Z821" s="5">
        <v>70.34</v>
      </c>
      <c r="AA821" s="5">
        <v>69.45</v>
      </c>
      <c r="AB821" s="71">
        <f t="shared" si="1014"/>
        <v>0.89000000000000057</v>
      </c>
      <c r="AC821" s="53"/>
    </row>
    <row r="822" spans="1:29" x14ac:dyDescent="0.25">
      <c r="A822" s="53">
        <v>1304014</v>
      </c>
      <c r="B822" s="89" t="s">
        <v>2544</v>
      </c>
      <c r="C822" s="53" t="s">
        <v>952</v>
      </c>
      <c r="D822" s="50" t="s">
        <v>2508</v>
      </c>
      <c r="E822" s="47">
        <f>VLOOKUP('2012 Accountability Database'!A818,Dems1112!$A$2:$G$1082,4)</f>
        <v>0.45</v>
      </c>
      <c r="F822" s="65" t="s">
        <v>2486</v>
      </c>
      <c r="G822" s="62"/>
      <c r="H822" s="13" t="str">
        <f>IF(V822&gt;94,"Met",IF(X822="--","n/a",IF(X822&gt;=0,"Met","Did Not Meet")))</f>
        <v>Met</v>
      </c>
      <c r="I822" s="13" t="str">
        <f>IF(V823&gt;94,"Met",IF(X823="--","n/a",IF(X823&gt;=0,"Met","Did Not Meet")))</f>
        <v>Met</v>
      </c>
      <c r="J822" s="13"/>
      <c r="K822" s="13" t="str">
        <f>IF(Z822&gt;94,"Met",IF(AB822="--","n/a",IF(AB822&gt;=0,"Met","Did Not Meet")))</f>
        <v>Did Not Meet</v>
      </c>
      <c r="L822" s="13" t="str">
        <f>IF(Z823&gt;94,"Met",IF(AB823="--","n/a",IF(AB823&gt;=0,"Met","Did Not Meet")))</f>
        <v>Did Not Meet</v>
      </c>
      <c r="M822" s="5" t="s">
        <v>4</v>
      </c>
      <c r="N822" s="68" t="s">
        <v>2497</v>
      </c>
      <c r="O822" s="35"/>
      <c r="P822" s="44"/>
      <c r="Q822" s="108"/>
      <c r="R822" s="5" t="s">
        <v>6</v>
      </c>
      <c r="S822" s="5" t="s">
        <v>2</v>
      </c>
      <c r="T822" s="5" t="s">
        <v>3</v>
      </c>
      <c r="U822" s="5">
        <v>148</v>
      </c>
      <c r="V822" s="5">
        <v>84.46</v>
      </c>
      <c r="W822" s="5">
        <v>81.34</v>
      </c>
      <c r="X822" s="11">
        <f t="shared" si="969"/>
        <v>3.1199999999999903</v>
      </c>
      <c r="Y822" s="14">
        <v>108</v>
      </c>
      <c r="Z822" s="5">
        <v>56.48</v>
      </c>
      <c r="AA822" s="5">
        <v>63.96</v>
      </c>
      <c r="AB822" s="72">
        <f t="shared" si="1014"/>
        <v>-7.480000000000004</v>
      </c>
      <c r="AC822" s="53"/>
    </row>
    <row r="823" spans="1:29" x14ac:dyDescent="0.25">
      <c r="A823" s="53">
        <v>1304014</v>
      </c>
      <c r="B823" s="89" t="s">
        <v>2544</v>
      </c>
      <c r="C823" s="53" t="s">
        <v>952</v>
      </c>
      <c r="D823" s="50" t="s">
        <v>974</v>
      </c>
      <c r="E823" s="47" t="str">
        <f>VLOOKUP('2012 Accountability Database'!A818,Dems1112!$A$2:$G$1082,5)</f>
        <v>K-6</v>
      </c>
      <c r="F823" s="65" t="s">
        <v>2487</v>
      </c>
      <c r="G823" s="62"/>
      <c r="H823" s="13" t="str">
        <f>IF(V824&gt;94,"Met",IF(X824="--","n/a",IF(X824&gt;=0,"Met","Did Not Meet")))</f>
        <v>Met</v>
      </c>
      <c r="I823" s="13" t="str">
        <f>IF(V825&gt;94,"Met",IF(X825="--","n/a",IF(X825&gt;=0,"Met","Did Not Meet")))</f>
        <v>Met</v>
      </c>
      <c r="J823" s="13"/>
      <c r="K823" s="13" t="str">
        <f>IF(Z824&gt;94,"Met",IF(AB824="--","n/a",IF(AB824&gt;=0,"Met","Did Not Meet")))</f>
        <v>Did Not Meet</v>
      </c>
      <c r="L823" s="13" t="str">
        <f>IF(Z825&gt;94,"Met",IF(AB825="--","n/a",IF(AB825&gt;=0,"Met","Did Not Meet")))</f>
        <v>Did Not Meet</v>
      </c>
      <c r="M823" s="1" t="s">
        <v>4</v>
      </c>
      <c r="N823" s="14"/>
      <c r="O823" s="35" t="s">
        <v>2506</v>
      </c>
      <c r="P823" s="83" t="str">
        <f t="shared" ref="P823" si="1036">IF(P818="No"," ", IF(P820="No"," ",IF(P819="No", " ",IF(P821="No"," ","X"))))</f>
        <v xml:space="preserve"> </v>
      </c>
      <c r="Q823" s="108"/>
      <c r="R823" s="5" t="s">
        <v>6</v>
      </c>
      <c r="S823" s="1" t="s">
        <v>2</v>
      </c>
      <c r="T823" s="1" t="s">
        <v>7</v>
      </c>
      <c r="U823" s="5">
        <v>69</v>
      </c>
      <c r="V823" s="1">
        <v>73.91</v>
      </c>
      <c r="W823" s="1">
        <v>69.83</v>
      </c>
      <c r="X823" s="9">
        <f t="shared" si="969"/>
        <v>4.0799999999999983</v>
      </c>
      <c r="Y823" s="14">
        <v>51</v>
      </c>
      <c r="Z823" s="1">
        <v>47.06</v>
      </c>
      <c r="AA823" s="1">
        <v>51.76</v>
      </c>
      <c r="AB823" s="72">
        <f t="shared" si="1014"/>
        <v>-4.6999999999999957</v>
      </c>
      <c r="AC823" s="53"/>
    </row>
    <row r="824" spans="1:29" ht="15.75" x14ac:dyDescent="0.25">
      <c r="A824" s="53">
        <v>1304014</v>
      </c>
      <c r="B824" s="89" t="s">
        <v>2544</v>
      </c>
      <c r="C824" s="53" t="s">
        <v>952</v>
      </c>
      <c r="D824" s="50" t="s">
        <v>975</v>
      </c>
      <c r="E824" s="48" t="str">
        <f>VLOOKUP('2012 Accountability Database'!A818,Dems1112!$A$2:$G$1082,6)</f>
        <v>5 (Southeast AR)</v>
      </c>
      <c r="F824" s="66"/>
      <c r="G824" s="63" t="s">
        <v>2488</v>
      </c>
      <c r="H824" s="61" t="str">
        <f t="shared" ref="H824:I824" si="1037">IF(H822="Met","Yes",IF(H823="Met","Yes","No"))</f>
        <v>Yes</v>
      </c>
      <c r="I824" s="61" t="str">
        <f t="shared" si="1037"/>
        <v>Yes</v>
      </c>
      <c r="J824" s="55"/>
      <c r="K824" s="61" t="str">
        <f t="shared" ref="K824:L824" si="1038">IF(K822="Met","Yes",IF(K823="Met","Yes","No"))</f>
        <v>No</v>
      </c>
      <c r="L824" s="61" t="str">
        <f t="shared" si="1038"/>
        <v>No</v>
      </c>
      <c r="M824" s="5" t="s">
        <v>4</v>
      </c>
      <c r="N824" s="14"/>
      <c r="O824" s="35" t="s">
        <v>2505</v>
      </c>
      <c r="P824" s="83" t="str">
        <f t="shared" ref="P824" si="1039">IF(P823="X"," ",IF(P825="X"," ","X"))</f>
        <v>X</v>
      </c>
      <c r="Q824" s="94" t="s">
        <v>2759</v>
      </c>
      <c r="R824" s="5" t="s">
        <v>6</v>
      </c>
      <c r="S824" s="5" t="s">
        <v>5</v>
      </c>
      <c r="T824" s="5" t="s">
        <v>3</v>
      </c>
      <c r="U824" s="5">
        <v>462</v>
      </c>
      <c r="V824" s="5">
        <v>81.819999999999993</v>
      </c>
      <c r="W824" s="5">
        <v>81.34</v>
      </c>
      <c r="X824" s="11">
        <f t="shared" si="969"/>
        <v>0.47999999999998977</v>
      </c>
      <c r="Y824" s="14">
        <v>330</v>
      </c>
      <c r="Z824" s="5">
        <v>60.91</v>
      </c>
      <c r="AA824" s="5">
        <v>63.96</v>
      </c>
      <c r="AB824" s="72">
        <f t="shared" si="1014"/>
        <v>-3.0500000000000043</v>
      </c>
      <c r="AC824" s="53"/>
    </row>
    <row r="825" spans="1:29" x14ac:dyDescent="0.25">
      <c r="A825" s="54">
        <v>1304014</v>
      </c>
      <c r="B825" s="90" t="s">
        <v>2544</v>
      </c>
      <c r="C825" s="54" t="s">
        <v>952</v>
      </c>
      <c r="D825" s="4"/>
      <c r="E825" s="4"/>
      <c r="F825" s="67"/>
      <c r="G825" s="64"/>
      <c r="H825" s="43"/>
      <c r="I825" s="43"/>
      <c r="J825" s="43"/>
      <c r="K825" s="43"/>
      <c r="L825" s="43"/>
      <c r="M825" s="4" t="s">
        <v>4</v>
      </c>
      <c r="N825" s="15"/>
      <c r="O825" s="38" t="s">
        <v>2482</v>
      </c>
      <c r="P825" s="84" t="str">
        <f>IF(E819="Achieving School"," ","X")</f>
        <v xml:space="preserve"> </v>
      </c>
      <c r="Q825" s="91"/>
      <c r="R825" s="4" t="s">
        <v>6</v>
      </c>
      <c r="S825" s="4" t="s">
        <v>5</v>
      </c>
      <c r="T825" s="4" t="s">
        <v>7</v>
      </c>
      <c r="U825" s="4">
        <v>210</v>
      </c>
      <c r="V825" s="4">
        <v>70.95</v>
      </c>
      <c r="W825" s="4">
        <v>69.83</v>
      </c>
      <c r="X825" s="10">
        <f t="shared" si="969"/>
        <v>1.1200000000000045</v>
      </c>
      <c r="Y825" s="15">
        <v>145</v>
      </c>
      <c r="Z825" s="4">
        <v>46.9</v>
      </c>
      <c r="AA825" s="4">
        <v>51.76</v>
      </c>
      <c r="AB825" s="73">
        <f t="shared" si="1014"/>
        <v>-4.8599999999999994</v>
      </c>
      <c r="AC825" s="54"/>
    </row>
    <row r="826" spans="1:29" x14ac:dyDescent="0.25">
      <c r="A826" s="1">
        <v>1305001</v>
      </c>
      <c r="B826" s="87" t="s">
        <v>2720</v>
      </c>
      <c r="C826" s="55" t="s">
        <v>375</v>
      </c>
      <c r="E826" s="42"/>
      <c r="F826" s="65" t="s">
        <v>2483</v>
      </c>
      <c r="G826" s="62"/>
      <c r="H826" s="37" t="str">
        <f>IF(V826&gt;94,"Met",IF(X826="--","n/a",IF(X826&gt;=0,"Met","Did Not Meet")))</f>
        <v>Did Not Meet</v>
      </c>
      <c r="I826" s="37" t="str">
        <f>IF(V827&gt;94,"Met",IF(X827="--","n/a",IF(X827&gt;=0,"Met","Did Not Meet")))</f>
        <v>Did Not Meet</v>
      </c>
      <c r="K826" s="13" t="str">
        <f>IF(Z826&gt;94,"Met",IF(AB826="--","n/a",IF(AB826&gt;=0,"Met","Did Not Meet")))</f>
        <v>Did Not Meet</v>
      </c>
      <c r="L826" s="13" t="str">
        <f>IF(Z827&gt;94,"Met",IF(AB827="--","n/a",IF(AB827&gt;=0,"Met","Did Not Meet")))</f>
        <v>Did Not Meet</v>
      </c>
      <c r="M826" s="1" t="s">
        <v>9</v>
      </c>
      <c r="N826" s="14" t="s">
        <v>2502</v>
      </c>
      <c r="O826" s="5"/>
      <c r="P826" s="44" t="str">
        <f t="shared" ref="P826" si="1040">IF(H828="Yes",IF(I828="Yes","Yes","No"),"No")</f>
        <v>No</v>
      </c>
      <c r="Q826" s="93"/>
      <c r="R826" s="5" t="s">
        <v>1</v>
      </c>
      <c r="S826" s="1" t="s">
        <v>2</v>
      </c>
      <c r="T826" s="1" t="s">
        <v>3</v>
      </c>
      <c r="U826" s="5">
        <v>80</v>
      </c>
      <c r="V826" s="1">
        <v>72.5</v>
      </c>
      <c r="W826" s="1">
        <v>75.41</v>
      </c>
      <c r="X826" s="6">
        <f t="shared" si="969"/>
        <v>-2.9099999999999966</v>
      </c>
      <c r="Y826" s="14">
        <v>59</v>
      </c>
      <c r="Z826" s="1">
        <v>61.02</v>
      </c>
      <c r="AA826" s="1">
        <v>66.81</v>
      </c>
      <c r="AB826" s="72">
        <f t="shared" si="1014"/>
        <v>-5.7899999999999991</v>
      </c>
      <c r="AC826" s="36"/>
    </row>
    <row r="827" spans="1:29" ht="15.75" x14ac:dyDescent="0.25">
      <c r="A827" s="53">
        <v>1305001</v>
      </c>
      <c r="B827" s="89" t="s">
        <v>2720</v>
      </c>
      <c r="C827" s="53" t="s">
        <v>375</v>
      </c>
      <c r="D827" s="49" t="s">
        <v>2498</v>
      </c>
      <c r="E827" s="34" t="str">
        <f>M826</f>
        <v>Needs Improvement School</v>
      </c>
      <c r="F827" s="65" t="s">
        <v>2484</v>
      </c>
      <c r="G827" s="62"/>
      <c r="H827" s="13" t="str">
        <f>IF(V828&gt;94,"Met",IF(X828="--","n/a",IF(X828&gt;=0,"Met","Did Not Meet")))</f>
        <v>Did Not Meet</v>
      </c>
      <c r="I827" s="13" t="str">
        <f>IF(V829&gt;94,"Met",IF(X829="--","n/a",IF(X829&gt;=0,"Met","Did Not Meet")))</f>
        <v>Did Not Meet</v>
      </c>
      <c r="K827" s="13" t="str">
        <f>IF(Z828&gt;94,"Met",IF(AB828="--","n/a",IF(AB828&gt;=0,"Met","Did Not Meet")))</f>
        <v>Did Not Meet</v>
      </c>
      <c r="L827" s="13" t="str">
        <f>IF(Z829&gt;94,"Met",IF(AB829="--","n/a",IF(AB829&gt;=0,"Met","Did Not Meet")))</f>
        <v>Did Not Meet</v>
      </c>
      <c r="M827" s="5" t="s">
        <v>9</v>
      </c>
      <c r="N827" s="14" t="s">
        <v>2501</v>
      </c>
      <c r="O827" s="5"/>
      <c r="P827" s="44" t="str">
        <f t="shared" ref="P827" si="1041">IF(K828="Yes",IF(L828="Yes","Yes","No"),"No")</f>
        <v>No</v>
      </c>
      <c r="Q827" s="94" t="s">
        <v>2759</v>
      </c>
      <c r="R827" s="5" t="s">
        <v>1</v>
      </c>
      <c r="S827" s="5" t="s">
        <v>2</v>
      </c>
      <c r="T827" s="5" t="s">
        <v>7</v>
      </c>
      <c r="U827" s="5">
        <v>61</v>
      </c>
      <c r="V827" s="5">
        <v>65.569999999999993</v>
      </c>
      <c r="W827" s="5">
        <v>69.92</v>
      </c>
      <c r="X827" s="8">
        <f t="shared" si="969"/>
        <v>-4.3500000000000085</v>
      </c>
      <c r="Y827" s="14">
        <v>45</v>
      </c>
      <c r="Z827" s="5">
        <v>55.56</v>
      </c>
      <c r="AA827" s="5">
        <v>64.58</v>
      </c>
      <c r="AB827" s="72">
        <f t="shared" si="1014"/>
        <v>-9.019999999999996</v>
      </c>
      <c r="AC827" s="53"/>
    </row>
    <row r="828" spans="1:29" ht="15" customHeight="1" x14ac:dyDescent="0.25">
      <c r="A828" s="53">
        <v>1305001</v>
      </c>
      <c r="B828" s="89" t="s">
        <v>2720</v>
      </c>
      <c r="C828" s="53" t="s">
        <v>375</v>
      </c>
      <c r="D828" s="49" t="s">
        <v>2499</v>
      </c>
      <c r="E828" s="35" t="str">
        <f>VLOOKUP('2012 Accountability Database'!$A826,'2011 AYP'!A$2:B$1072,2)</f>
        <v>SI_1 (School Improvement Year 1)</v>
      </c>
      <c r="F828" s="66"/>
      <c r="G828" s="63" t="s">
        <v>2485</v>
      </c>
      <c r="H828" s="60" t="str">
        <f t="shared" ref="H828:I828" si="1042">IF(H826="Met","Yes",IF(H827="Met","Yes","No"))</f>
        <v>No</v>
      </c>
      <c r="I828" s="60" t="str">
        <f t="shared" si="1042"/>
        <v>No</v>
      </c>
      <c r="J828" s="42"/>
      <c r="K828" s="60" t="str">
        <f t="shared" ref="K828:L828" si="1043">IF(K826="Met","Yes",IF(K827="Met","Yes","No"))</f>
        <v>No</v>
      </c>
      <c r="L828" s="60" t="str">
        <f t="shared" si="1043"/>
        <v>No</v>
      </c>
      <c r="M828" s="5" t="s">
        <v>9</v>
      </c>
      <c r="N828" s="14" t="s">
        <v>2503</v>
      </c>
      <c r="O828" s="5"/>
      <c r="P828" s="44" t="str">
        <f t="shared" ref="P828" si="1044">IF(H832="Yes",IF(I832="Yes","Yes","No"),"No")</f>
        <v>No</v>
      </c>
      <c r="Q828" s="108" t="s">
        <v>2758</v>
      </c>
      <c r="R828" s="5" t="s">
        <v>1</v>
      </c>
      <c r="S828" s="5" t="s">
        <v>5</v>
      </c>
      <c r="T828" s="5" t="s">
        <v>3</v>
      </c>
      <c r="U828" s="5">
        <v>240</v>
      </c>
      <c r="V828" s="5">
        <v>72.92</v>
      </c>
      <c r="W828" s="5">
        <v>75.41</v>
      </c>
      <c r="X828" s="8">
        <f t="shared" si="969"/>
        <v>-2.4899999999999949</v>
      </c>
      <c r="Y828" s="14">
        <v>170</v>
      </c>
      <c r="Z828" s="5">
        <v>61.18</v>
      </c>
      <c r="AA828" s="5">
        <v>66.81</v>
      </c>
      <c r="AB828" s="72">
        <f t="shared" si="1014"/>
        <v>-5.6300000000000026</v>
      </c>
      <c r="AC828" s="53"/>
    </row>
    <row r="829" spans="1:29" x14ac:dyDescent="0.25">
      <c r="A829" s="53">
        <v>1305001</v>
      </c>
      <c r="B829" s="89" t="s">
        <v>2720</v>
      </c>
      <c r="C829" s="53" t="s">
        <v>375</v>
      </c>
      <c r="D829" s="49" t="s">
        <v>2507</v>
      </c>
      <c r="E829" s="47">
        <f>VLOOKUP('2012 Accountability Database'!A826,Dems1112!$A$2:$G$1082,3)</f>
        <v>0.3</v>
      </c>
      <c r="F829" s="66"/>
      <c r="G829" s="52"/>
      <c r="M829" s="5" t="s">
        <v>9</v>
      </c>
      <c r="N829" s="14" t="s">
        <v>2504</v>
      </c>
      <c r="O829" s="5"/>
      <c r="P829" s="44" t="str">
        <f t="shared" ref="P829" si="1045">IF(K832="Yes",IF(L832="Yes","Yes","No"),"No")</f>
        <v>No</v>
      </c>
      <c r="Q829" s="108"/>
      <c r="R829" s="5" t="s">
        <v>1</v>
      </c>
      <c r="S829" s="5" t="s">
        <v>5</v>
      </c>
      <c r="T829" s="5" t="s">
        <v>7</v>
      </c>
      <c r="U829" s="5">
        <v>190</v>
      </c>
      <c r="V829" s="5">
        <v>66.84</v>
      </c>
      <c r="W829" s="5">
        <v>69.92</v>
      </c>
      <c r="X829" s="8">
        <f t="shared" si="969"/>
        <v>-3.0799999999999983</v>
      </c>
      <c r="Y829" s="14">
        <v>132</v>
      </c>
      <c r="Z829" s="5">
        <v>56.82</v>
      </c>
      <c r="AA829" s="5">
        <v>64.58</v>
      </c>
      <c r="AB829" s="72">
        <f t="shared" si="1014"/>
        <v>-7.759999999999998</v>
      </c>
      <c r="AC829" s="53"/>
    </row>
    <row r="830" spans="1:29" x14ac:dyDescent="0.25">
      <c r="A830" s="53">
        <v>1305001</v>
      </c>
      <c r="B830" s="89" t="s">
        <v>2720</v>
      </c>
      <c r="C830" s="53" t="s">
        <v>375</v>
      </c>
      <c r="D830" s="50" t="s">
        <v>2508</v>
      </c>
      <c r="E830" s="47">
        <f>VLOOKUP('2012 Accountability Database'!A826,Dems1112!$A$2:$G$1082,4)</f>
        <v>0.76</v>
      </c>
      <c r="F830" s="65" t="s">
        <v>2486</v>
      </c>
      <c r="G830" s="62"/>
      <c r="H830" s="13" t="str">
        <f>IF(V830&gt;94,"Met",IF(X830="--","n/a",IF(X830&gt;=0,"Met","Did Not Meet")))</f>
        <v>Did Not Meet</v>
      </c>
      <c r="I830" s="13" t="str">
        <f>IF(V831&gt;94,"Met",IF(X831="--","n/a",IF(X831&gt;=0,"Met","Did Not Meet")))</f>
        <v>Did Not Meet</v>
      </c>
      <c r="J830" s="13"/>
      <c r="K830" s="13" t="str">
        <f>IF(Z830&gt;94,"Met",IF(AB830="--","n/a",IF(AB830&gt;=0,"Met","Did Not Meet")))</f>
        <v>Did Not Meet</v>
      </c>
      <c r="L830" s="13" t="str">
        <f>IF(Z831&gt;94,"Met",IF(AB831="--","n/a",IF(AB831&gt;=0,"Met","Did Not Meet")))</f>
        <v>Did Not Meet</v>
      </c>
      <c r="M830" s="5" t="s">
        <v>9</v>
      </c>
      <c r="N830" s="68" t="s">
        <v>2497</v>
      </c>
      <c r="O830" s="35"/>
      <c r="P830" s="44"/>
      <c r="Q830" s="108"/>
      <c r="R830" s="5" t="s">
        <v>6</v>
      </c>
      <c r="S830" s="5" t="s">
        <v>2</v>
      </c>
      <c r="T830" s="5" t="s">
        <v>3</v>
      </c>
      <c r="U830" s="5">
        <v>80</v>
      </c>
      <c r="V830" s="5">
        <v>71.25</v>
      </c>
      <c r="W830" s="5">
        <v>77.64</v>
      </c>
      <c r="X830" s="8">
        <f t="shared" si="969"/>
        <v>-6.3900000000000006</v>
      </c>
      <c r="Y830" s="14">
        <v>59</v>
      </c>
      <c r="Z830" s="5">
        <v>49.15</v>
      </c>
      <c r="AA830" s="5">
        <v>66.81</v>
      </c>
      <c r="AB830" s="72">
        <f t="shared" si="1014"/>
        <v>-17.660000000000004</v>
      </c>
      <c r="AC830" s="53"/>
    </row>
    <row r="831" spans="1:29" x14ac:dyDescent="0.25">
      <c r="A831" s="53">
        <v>1305001</v>
      </c>
      <c r="B831" s="89" t="s">
        <v>2720</v>
      </c>
      <c r="C831" s="53" t="s">
        <v>375</v>
      </c>
      <c r="D831" s="50" t="s">
        <v>974</v>
      </c>
      <c r="E831" s="47" t="str">
        <f>VLOOKUP('2012 Accountability Database'!A826,Dems1112!$A$2:$G$1082,5)</f>
        <v>K-6</v>
      </c>
      <c r="F831" s="65" t="s">
        <v>2487</v>
      </c>
      <c r="G831" s="62"/>
      <c r="H831" s="13" t="str">
        <f>IF(V832&gt;94,"Met",IF(X832="--","n/a",IF(X832&gt;=0,"Met","Did Not Meet")))</f>
        <v>Did Not Meet</v>
      </c>
      <c r="I831" s="13" t="str">
        <f>IF(V833&gt;94,"Met",IF(X833="--","n/a",IF(X833&gt;=0,"Met","Did Not Meet")))</f>
        <v>Did Not Meet</v>
      </c>
      <c r="J831" s="13"/>
      <c r="K831" s="13" t="str">
        <f>IF(Z832&gt;94,"Met",IF(AB832="--","n/a",IF(AB832&gt;=0,"Met","Did Not Meet")))</f>
        <v>Did Not Meet</v>
      </c>
      <c r="L831" s="13" t="str">
        <f>IF(Z833&gt;94,"Met",IF(AB833="--","n/a",IF(AB833&gt;=0,"Met","Did Not Meet")))</f>
        <v>Did Not Meet</v>
      </c>
      <c r="M831" s="5" t="s">
        <v>9</v>
      </c>
      <c r="N831" s="14"/>
      <c r="O831" s="35" t="s">
        <v>2506</v>
      </c>
      <c r="P831" s="83" t="str">
        <f t="shared" ref="P831" si="1046">IF(P826="No"," ", IF(P828="No"," ",IF(P827="No", " ",IF(P829="No"," ","X"))))</f>
        <v xml:space="preserve"> </v>
      </c>
      <c r="Q831" s="108"/>
      <c r="R831" s="5" t="s">
        <v>6</v>
      </c>
      <c r="S831" s="5" t="s">
        <v>2</v>
      </c>
      <c r="T831" s="5" t="s">
        <v>7</v>
      </c>
      <c r="U831" s="5">
        <v>61</v>
      </c>
      <c r="V831" s="5">
        <v>65.569999999999993</v>
      </c>
      <c r="W831" s="5">
        <v>72.78</v>
      </c>
      <c r="X831" s="8">
        <f t="shared" si="969"/>
        <v>-7.210000000000008</v>
      </c>
      <c r="Y831" s="14">
        <v>45</v>
      </c>
      <c r="Z831" s="5">
        <v>44.44</v>
      </c>
      <c r="AA831" s="5">
        <v>60.42</v>
      </c>
      <c r="AB831" s="72">
        <f t="shared" si="1014"/>
        <v>-15.980000000000004</v>
      </c>
      <c r="AC831" s="53"/>
    </row>
    <row r="832" spans="1:29" ht="15.75" x14ac:dyDescent="0.25">
      <c r="A832" s="53">
        <v>1305001</v>
      </c>
      <c r="B832" s="89" t="s">
        <v>2720</v>
      </c>
      <c r="C832" s="53" t="s">
        <v>375</v>
      </c>
      <c r="D832" s="50" t="s">
        <v>975</v>
      </c>
      <c r="E832" s="48" t="str">
        <f>VLOOKUP('2012 Accountability Database'!A826,Dems1112!$A$2:$G$1082,6)</f>
        <v>5 (Southeast AR)</v>
      </c>
      <c r="F832" s="66"/>
      <c r="G832" s="63" t="s">
        <v>2488</v>
      </c>
      <c r="H832" s="61" t="str">
        <f t="shared" ref="H832:I832" si="1047">IF(H830="Met","Yes",IF(H831="Met","Yes","No"))</f>
        <v>No</v>
      </c>
      <c r="I832" s="61" t="str">
        <f t="shared" si="1047"/>
        <v>No</v>
      </c>
      <c r="J832" s="55"/>
      <c r="K832" s="61" t="str">
        <f t="shared" ref="K832:L832" si="1048">IF(K830="Met","Yes",IF(K831="Met","Yes","No"))</f>
        <v>No</v>
      </c>
      <c r="L832" s="61" t="str">
        <f t="shared" si="1048"/>
        <v>No</v>
      </c>
      <c r="M832" s="1" t="s">
        <v>9</v>
      </c>
      <c r="N832" s="14"/>
      <c r="O832" s="35" t="s">
        <v>2505</v>
      </c>
      <c r="P832" s="83" t="str">
        <f t="shared" ref="P832" si="1049">IF(P831="X"," ",IF(P833="X"," ","X"))</f>
        <v xml:space="preserve"> </v>
      </c>
      <c r="Q832" s="94" t="s">
        <v>2759</v>
      </c>
      <c r="R832" s="5" t="s">
        <v>6</v>
      </c>
      <c r="S832" s="1" t="s">
        <v>5</v>
      </c>
      <c r="T832" s="1" t="s">
        <v>3</v>
      </c>
      <c r="U832" s="5">
        <v>240</v>
      </c>
      <c r="V832" s="1">
        <v>75.42</v>
      </c>
      <c r="W832" s="1">
        <v>77.64</v>
      </c>
      <c r="X832" s="6">
        <f t="shared" si="969"/>
        <v>-2.2199999999999989</v>
      </c>
      <c r="Y832" s="14">
        <v>170</v>
      </c>
      <c r="Z832" s="1">
        <v>62.35</v>
      </c>
      <c r="AA832" s="1">
        <v>66.81</v>
      </c>
      <c r="AB832" s="72">
        <f t="shared" si="1014"/>
        <v>-4.4600000000000009</v>
      </c>
      <c r="AC832" s="53"/>
    </row>
    <row r="833" spans="1:29" x14ac:dyDescent="0.25">
      <c r="A833" s="54">
        <v>1305001</v>
      </c>
      <c r="B833" s="90" t="s">
        <v>2720</v>
      </c>
      <c r="C833" s="54" t="s">
        <v>375</v>
      </c>
      <c r="D833" s="4"/>
      <c r="E833" s="4"/>
      <c r="F833" s="67"/>
      <c r="G833" s="64"/>
      <c r="H833" s="43"/>
      <c r="I833" s="43"/>
      <c r="J833" s="43"/>
      <c r="K833" s="43"/>
      <c r="L833" s="43"/>
      <c r="M833" s="4" t="s">
        <v>9</v>
      </c>
      <c r="N833" s="15"/>
      <c r="O833" s="38" t="s">
        <v>2482</v>
      </c>
      <c r="P833" s="84" t="str">
        <f>IF(E827="Achieving School"," ","X")</f>
        <v>X</v>
      </c>
      <c r="Q833" s="91"/>
      <c r="R833" s="4" t="s">
        <v>6</v>
      </c>
      <c r="S833" s="4" t="s">
        <v>5</v>
      </c>
      <c r="T833" s="4" t="s">
        <v>7</v>
      </c>
      <c r="U833" s="4">
        <v>190</v>
      </c>
      <c r="V833" s="4">
        <v>70.53</v>
      </c>
      <c r="W833" s="4">
        <v>72.78</v>
      </c>
      <c r="X833" s="7">
        <f t="shared" si="969"/>
        <v>-2.25</v>
      </c>
      <c r="Y833" s="15">
        <v>132</v>
      </c>
      <c r="Z833" s="4">
        <v>56.82</v>
      </c>
      <c r="AA833" s="4">
        <v>60.42</v>
      </c>
      <c r="AB833" s="73">
        <f t="shared" si="1014"/>
        <v>-3.6000000000000014</v>
      </c>
      <c r="AC833" s="54"/>
    </row>
    <row r="834" spans="1:29" x14ac:dyDescent="0.25">
      <c r="A834" s="1">
        <v>1305009</v>
      </c>
      <c r="B834" s="87" t="s">
        <v>57</v>
      </c>
      <c r="C834" s="55" t="s">
        <v>376</v>
      </c>
      <c r="E834" s="42"/>
      <c r="F834" s="65" t="s">
        <v>2483</v>
      </c>
      <c r="G834" s="62"/>
      <c r="H834" s="37" t="str">
        <f>IF(V834&gt;94,"Met",IF(X834="--","n/a",IF(X834&gt;=0,"Met","Did Not Meet")))</f>
        <v>Met</v>
      </c>
      <c r="I834" s="37" t="str">
        <f>IF(V835&gt;94,"Met",IF(X835="--","n/a",IF(X835&gt;=0,"Met","Did Not Meet")))</f>
        <v>Met</v>
      </c>
      <c r="K834" s="13" t="str">
        <f>IF(Z834&gt;94,"Met",IF(AB834="--","n/a",IF(AB834&gt;=0,"Met","Did Not Meet")))</f>
        <v>Met</v>
      </c>
      <c r="L834" s="13" t="str">
        <f>IF(Z835&gt;94,"Met",IF(AB835="--","n/a",IF(AB835&gt;=0,"Met","Did Not Meet")))</f>
        <v>Met</v>
      </c>
      <c r="M834" s="1" t="s">
        <v>4</v>
      </c>
      <c r="N834" s="14" t="s">
        <v>2502</v>
      </c>
      <c r="O834" s="5"/>
      <c r="P834" s="44" t="str">
        <f t="shared" ref="P834" si="1050">IF(H836="Yes",IF(I836="Yes","Yes","No"),"No")</f>
        <v>Yes</v>
      </c>
      <c r="Q834" s="93"/>
      <c r="R834" s="5" t="s">
        <v>1</v>
      </c>
      <c r="S834" s="1" t="s">
        <v>2</v>
      </c>
      <c r="T834" s="1" t="s">
        <v>3</v>
      </c>
      <c r="U834" s="5">
        <v>183</v>
      </c>
      <c r="V834" s="1">
        <v>83.06</v>
      </c>
      <c r="W834" s="1">
        <v>75.12</v>
      </c>
      <c r="X834" s="9">
        <f t="shared" ref="X834:X897" si="1051">V834-W834</f>
        <v>7.9399999999999977</v>
      </c>
      <c r="Y834" s="14">
        <v>139</v>
      </c>
      <c r="Z834" s="1">
        <v>81.290000000000006</v>
      </c>
      <c r="AA834" s="1">
        <v>71.510000000000005</v>
      </c>
      <c r="AB834" s="71">
        <f t="shared" si="1014"/>
        <v>9.7800000000000011</v>
      </c>
      <c r="AC834" s="36"/>
    </row>
    <row r="835" spans="1:29" ht="15.75" x14ac:dyDescent="0.25">
      <c r="A835" s="53">
        <v>1305009</v>
      </c>
      <c r="B835" s="89" t="s">
        <v>2720</v>
      </c>
      <c r="C835" s="53" t="s">
        <v>376</v>
      </c>
      <c r="D835" s="49" t="s">
        <v>2498</v>
      </c>
      <c r="E835" s="34" t="str">
        <f>M834</f>
        <v>Achieving School</v>
      </c>
      <c r="F835" s="65" t="s">
        <v>2484</v>
      </c>
      <c r="G835" s="62"/>
      <c r="H835" s="13" t="str">
        <f>IF(V836&gt;94,"Met",IF(X836="--","n/a",IF(X836&gt;=0,"Met","Did Not Meet")))</f>
        <v>Met</v>
      </c>
      <c r="I835" s="13" t="str">
        <f>IF(V837&gt;94,"Met",IF(X837="--","n/a",IF(X837&gt;=0,"Met","Did Not Meet")))</f>
        <v>Met</v>
      </c>
      <c r="K835" s="13" t="str">
        <f>IF(Z836&gt;94,"Met",IF(AB836="--","n/a",IF(AB836&gt;=0,"Met","Did Not Meet")))</f>
        <v>Met</v>
      </c>
      <c r="L835" s="13" t="str">
        <f>IF(Z837&gt;94,"Met",IF(AB837="--","n/a",IF(AB837&gt;=0,"Met","Did Not Meet")))</f>
        <v>Met</v>
      </c>
      <c r="M835" s="1" t="s">
        <v>4</v>
      </c>
      <c r="N835" s="14" t="s">
        <v>2501</v>
      </c>
      <c r="O835" s="5"/>
      <c r="P835" s="44" t="str">
        <f t="shared" ref="P835" si="1052">IF(K836="Yes",IF(L836="Yes","Yes","No"),"No")</f>
        <v>Yes</v>
      </c>
      <c r="Q835" s="94" t="s">
        <v>2759</v>
      </c>
      <c r="R835" s="5" t="s">
        <v>1</v>
      </c>
      <c r="S835" s="1" t="s">
        <v>2</v>
      </c>
      <c r="T835" s="1" t="s">
        <v>7</v>
      </c>
      <c r="U835" s="5">
        <v>99</v>
      </c>
      <c r="V835" s="1">
        <v>75.760000000000005</v>
      </c>
      <c r="W835" s="1">
        <v>63.7</v>
      </c>
      <c r="X835" s="9">
        <f t="shared" si="1051"/>
        <v>12.060000000000002</v>
      </c>
      <c r="Y835" s="14">
        <v>72</v>
      </c>
      <c r="Z835" s="1">
        <v>76.39</v>
      </c>
      <c r="AA835" s="1">
        <v>66.430000000000007</v>
      </c>
      <c r="AB835" s="71">
        <f t="shared" si="1014"/>
        <v>9.9599999999999937</v>
      </c>
      <c r="AC835" s="53"/>
    </row>
    <row r="836" spans="1:29" ht="15" customHeight="1" x14ac:dyDescent="0.25">
      <c r="A836" s="53">
        <v>1305009</v>
      </c>
      <c r="B836" s="89" t="s">
        <v>2720</v>
      </c>
      <c r="C836" s="53" t="s">
        <v>376</v>
      </c>
      <c r="D836" s="49" t="s">
        <v>2499</v>
      </c>
      <c r="E836" s="35" t="str">
        <f>VLOOKUP('2012 Accountability Database'!$A834,'2011 AYP'!A$2:B$1072,2)</f>
        <v>SI_4 (School Improvement Year 4)</v>
      </c>
      <c r="F836" s="66"/>
      <c r="G836" s="63" t="s">
        <v>2485</v>
      </c>
      <c r="H836" s="60" t="str">
        <f t="shared" ref="H836:I836" si="1053">IF(H834="Met","Yes",IF(H835="Met","Yes","No"))</f>
        <v>Yes</v>
      </c>
      <c r="I836" s="60" t="str">
        <f t="shared" si="1053"/>
        <v>Yes</v>
      </c>
      <c r="J836" s="42"/>
      <c r="K836" s="60" t="str">
        <f t="shared" ref="K836:L836" si="1054">IF(K834="Met","Yes",IF(K835="Met","Yes","No"))</f>
        <v>Yes</v>
      </c>
      <c r="L836" s="60" t="str">
        <f t="shared" si="1054"/>
        <v>Yes</v>
      </c>
      <c r="M836" s="5" t="s">
        <v>4</v>
      </c>
      <c r="N836" s="14" t="s">
        <v>2503</v>
      </c>
      <c r="O836" s="5"/>
      <c r="P836" s="44" t="str">
        <f t="shared" ref="P836" si="1055">IF(H840="Yes",IF(I840="Yes","Yes","No"),"No")</f>
        <v>Yes</v>
      </c>
      <c r="Q836" s="108" t="s">
        <v>2758</v>
      </c>
      <c r="R836" s="5" t="s">
        <v>1</v>
      </c>
      <c r="S836" s="5" t="s">
        <v>5</v>
      </c>
      <c r="T836" s="5" t="s">
        <v>3</v>
      </c>
      <c r="U836" s="5">
        <v>581</v>
      </c>
      <c r="V836" s="5">
        <v>76.08</v>
      </c>
      <c r="W836" s="5">
        <v>75.12</v>
      </c>
      <c r="X836" s="11">
        <f t="shared" si="1051"/>
        <v>0.95999999999999375</v>
      </c>
      <c r="Y836" s="14">
        <v>436</v>
      </c>
      <c r="Z836" s="5">
        <v>73.849999999999994</v>
      </c>
      <c r="AA836" s="5">
        <v>71.510000000000005</v>
      </c>
      <c r="AB836" s="71">
        <f t="shared" si="1014"/>
        <v>2.3399999999999892</v>
      </c>
      <c r="AC836" s="53"/>
    </row>
    <row r="837" spans="1:29" x14ac:dyDescent="0.25">
      <c r="A837" s="53">
        <v>1305009</v>
      </c>
      <c r="B837" s="89" t="s">
        <v>2720</v>
      </c>
      <c r="C837" s="53" t="s">
        <v>376</v>
      </c>
      <c r="D837" s="49" t="s">
        <v>2507</v>
      </c>
      <c r="E837" s="47">
        <f>VLOOKUP('2012 Accountability Database'!A834,Dems1112!$A$2:$G$1082,3)</f>
        <v>0.27</v>
      </c>
      <c r="F837" s="66"/>
      <c r="G837" s="52"/>
      <c r="M837" s="5" t="s">
        <v>4</v>
      </c>
      <c r="N837" s="14" t="s">
        <v>2504</v>
      </c>
      <c r="O837" s="5"/>
      <c r="P837" s="44" t="str">
        <f t="shared" ref="P837" si="1056">IF(K840="Yes",IF(L840="Yes","Yes","No"),"No")</f>
        <v>No</v>
      </c>
      <c r="Q837" s="108"/>
      <c r="R837" s="5" t="s">
        <v>1</v>
      </c>
      <c r="S837" s="5" t="s">
        <v>5</v>
      </c>
      <c r="T837" s="5" t="s">
        <v>7</v>
      </c>
      <c r="U837" s="5">
        <v>317</v>
      </c>
      <c r="V837" s="5">
        <v>66.25</v>
      </c>
      <c r="W837" s="5">
        <v>63.7</v>
      </c>
      <c r="X837" s="11">
        <f t="shared" si="1051"/>
        <v>2.5499999999999972</v>
      </c>
      <c r="Y837" s="14">
        <v>230</v>
      </c>
      <c r="Z837" s="5">
        <v>70</v>
      </c>
      <c r="AA837" s="5">
        <v>66.430000000000007</v>
      </c>
      <c r="AB837" s="71">
        <f t="shared" si="1014"/>
        <v>3.5699999999999932</v>
      </c>
      <c r="AC837" s="53"/>
    </row>
    <row r="838" spans="1:29" x14ac:dyDescent="0.25">
      <c r="A838" s="53">
        <v>1305009</v>
      </c>
      <c r="B838" s="89" t="s">
        <v>2720</v>
      </c>
      <c r="C838" s="53" t="s">
        <v>376</v>
      </c>
      <c r="D838" s="50" t="s">
        <v>2508</v>
      </c>
      <c r="E838" s="47">
        <f>VLOOKUP('2012 Accountability Database'!A834,Dems1112!$A$2:$G$1082,4)</f>
        <v>0.56999999999999995</v>
      </c>
      <c r="F838" s="65" t="s">
        <v>2486</v>
      </c>
      <c r="G838" s="62"/>
      <c r="H838" s="13" t="str">
        <f>IF(V838&gt;94,"Met",IF(X838="--","n/a",IF(X838&gt;=0,"Met","Did Not Meet")))</f>
        <v>Met</v>
      </c>
      <c r="I838" s="13" t="str">
        <f>IF(V839&gt;94,"Met",IF(X839="--","n/a",IF(X839&gt;=0,"Met","Did Not Meet")))</f>
        <v>Met</v>
      </c>
      <c r="J838" s="13"/>
      <c r="K838" s="13" t="str">
        <f>IF(Z838&gt;94,"Met",IF(AB838="--","n/a",IF(AB838&gt;=0,"Met","Did Not Meet")))</f>
        <v>Met</v>
      </c>
      <c r="L838" s="13" t="str">
        <f>IF(Z839&gt;94,"Met",IF(AB839="--","n/a",IF(AB839&gt;=0,"Met","Did Not Meet")))</f>
        <v>Did Not Meet</v>
      </c>
      <c r="M838" s="5" t="s">
        <v>4</v>
      </c>
      <c r="N838" s="68" t="s">
        <v>2497</v>
      </c>
      <c r="O838" s="35"/>
      <c r="P838" s="44"/>
      <c r="Q838" s="108"/>
      <c r="R838" s="5" t="s">
        <v>6</v>
      </c>
      <c r="S838" s="5" t="s">
        <v>2</v>
      </c>
      <c r="T838" s="5" t="s">
        <v>3</v>
      </c>
      <c r="U838" s="5">
        <v>183</v>
      </c>
      <c r="V838" s="5">
        <v>89.07</v>
      </c>
      <c r="W838" s="5">
        <v>86.18</v>
      </c>
      <c r="X838" s="11">
        <f t="shared" si="1051"/>
        <v>2.8899999999999864</v>
      </c>
      <c r="Y838" s="14">
        <v>139</v>
      </c>
      <c r="Z838" s="5">
        <v>78.42</v>
      </c>
      <c r="AA838" s="5">
        <v>78.319999999999993</v>
      </c>
      <c r="AB838" s="71">
        <f t="shared" si="1014"/>
        <v>0.10000000000000853</v>
      </c>
      <c r="AC838" s="53"/>
    </row>
    <row r="839" spans="1:29" x14ac:dyDescent="0.25">
      <c r="A839" s="53">
        <v>1305009</v>
      </c>
      <c r="B839" s="89" t="s">
        <v>2720</v>
      </c>
      <c r="C839" s="53" t="s">
        <v>376</v>
      </c>
      <c r="D839" s="50" t="s">
        <v>974</v>
      </c>
      <c r="E839" s="47" t="str">
        <f>VLOOKUP('2012 Accountability Database'!A834,Dems1112!$A$2:$G$1082,5)</f>
        <v>K-6</v>
      </c>
      <c r="F839" s="65" t="s">
        <v>2487</v>
      </c>
      <c r="G839" s="62"/>
      <c r="H839" s="13" t="str">
        <f>IF(V840&gt;94,"Met",IF(X840="--","n/a",IF(X840&gt;=0,"Met","Did Not Meet")))</f>
        <v>Did Not Meet</v>
      </c>
      <c r="I839" s="13" t="str">
        <f>IF(V841&gt;94,"Met",IF(X841="--","n/a",IF(X841&gt;=0,"Met","Did Not Meet")))</f>
        <v>Met</v>
      </c>
      <c r="J839" s="13"/>
      <c r="K839" s="13" t="str">
        <f>IF(Z840&gt;94,"Met",IF(AB840="--","n/a",IF(AB840&gt;=0,"Met","Did Not Meet")))</f>
        <v>Did Not Meet</v>
      </c>
      <c r="L839" s="13" t="str">
        <f>IF(Z841&gt;94,"Met",IF(AB841="--","n/a",IF(AB841&gt;=0,"Met","Did Not Meet")))</f>
        <v>Did Not Meet</v>
      </c>
      <c r="M839" s="1" t="s">
        <v>4</v>
      </c>
      <c r="N839" s="14"/>
      <c r="O839" s="35" t="s">
        <v>2506</v>
      </c>
      <c r="P839" s="83" t="str">
        <f t="shared" ref="P839" si="1057">IF(P834="No"," ", IF(P836="No"," ",IF(P835="No", " ",IF(P837="No"," ","X"))))</f>
        <v xml:space="preserve"> </v>
      </c>
      <c r="Q839" s="108"/>
      <c r="R839" s="5" t="s">
        <v>6</v>
      </c>
      <c r="S839" s="1" t="s">
        <v>2</v>
      </c>
      <c r="T839" s="1" t="s">
        <v>7</v>
      </c>
      <c r="U839" s="5">
        <v>99</v>
      </c>
      <c r="V839" s="1">
        <v>82.83</v>
      </c>
      <c r="W839" s="1">
        <v>76.41</v>
      </c>
      <c r="X839" s="9">
        <f t="shared" si="1051"/>
        <v>6.4200000000000017</v>
      </c>
      <c r="Y839" s="14">
        <v>72</v>
      </c>
      <c r="Z839" s="1">
        <v>68.06</v>
      </c>
      <c r="AA839" s="1">
        <v>72.89</v>
      </c>
      <c r="AB839" s="72">
        <f t="shared" si="1014"/>
        <v>-4.8299999999999983</v>
      </c>
      <c r="AC839" s="53"/>
    </row>
    <row r="840" spans="1:29" ht="15.75" x14ac:dyDescent="0.25">
      <c r="A840" s="53">
        <v>1305009</v>
      </c>
      <c r="B840" s="89" t="s">
        <v>2720</v>
      </c>
      <c r="C840" s="53" t="s">
        <v>376</v>
      </c>
      <c r="D840" s="50" t="s">
        <v>975</v>
      </c>
      <c r="E840" s="48" t="str">
        <f>VLOOKUP('2012 Accountability Database'!A834,Dems1112!$A$2:$G$1082,6)</f>
        <v>5 (Southeast AR)</v>
      </c>
      <c r="F840" s="66"/>
      <c r="G840" s="63" t="s">
        <v>2488</v>
      </c>
      <c r="H840" s="61" t="str">
        <f t="shared" ref="H840:I840" si="1058">IF(H838="Met","Yes",IF(H839="Met","Yes","No"))</f>
        <v>Yes</v>
      </c>
      <c r="I840" s="61" t="str">
        <f t="shared" si="1058"/>
        <v>Yes</v>
      </c>
      <c r="J840" s="55"/>
      <c r="K840" s="61" t="str">
        <f t="shared" ref="K840:L840" si="1059">IF(K838="Met","Yes",IF(K839="Met","Yes","No"))</f>
        <v>Yes</v>
      </c>
      <c r="L840" s="61" t="str">
        <f t="shared" si="1059"/>
        <v>No</v>
      </c>
      <c r="M840" s="1" t="s">
        <v>4</v>
      </c>
      <c r="N840" s="14"/>
      <c r="O840" s="35" t="s">
        <v>2505</v>
      </c>
      <c r="P840" s="83" t="str">
        <f t="shared" ref="P840" si="1060">IF(P839="X"," ",IF(P841="X"," ","X"))</f>
        <v>X</v>
      </c>
      <c r="Q840" s="94" t="s">
        <v>2759</v>
      </c>
      <c r="R840" s="5" t="s">
        <v>6</v>
      </c>
      <c r="S840" s="1" t="s">
        <v>5</v>
      </c>
      <c r="T840" s="1" t="s">
        <v>3</v>
      </c>
      <c r="U840" s="5">
        <v>581</v>
      </c>
      <c r="V840" s="1">
        <v>84.85</v>
      </c>
      <c r="W840" s="1">
        <v>86.18</v>
      </c>
      <c r="X840" s="6">
        <f t="shared" si="1051"/>
        <v>-1.3300000000000125</v>
      </c>
      <c r="Y840" s="14">
        <v>436</v>
      </c>
      <c r="Z840" s="1">
        <v>73.62</v>
      </c>
      <c r="AA840" s="1">
        <v>78.319999999999993</v>
      </c>
      <c r="AB840" s="72">
        <f t="shared" si="1014"/>
        <v>-4.6999999999999886</v>
      </c>
      <c r="AC840" s="53"/>
    </row>
    <row r="841" spans="1:29" x14ac:dyDescent="0.25">
      <c r="A841" s="54">
        <v>1305009</v>
      </c>
      <c r="B841" s="90" t="s">
        <v>2720</v>
      </c>
      <c r="C841" s="54" t="s">
        <v>376</v>
      </c>
      <c r="D841" s="4"/>
      <c r="E841" s="4"/>
      <c r="F841" s="67"/>
      <c r="G841" s="64"/>
      <c r="H841" s="43"/>
      <c r="I841" s="43"/>
      <c r="J841" s="43"/>
      <c r="K841" s="43"/>
      <c r="L841" s="43"/>
      <c r="M841" s="4" t="s">
        <v>4</v>
      </c>
      <c r="N841" s="15"/>
      <c r="O841" s="38" t="s">
        <v>2482</v>
      </c>
      <c r="P841" s="84" t="str">
        <f>IF(E835="Achieving School"," ","X")</f>
        <v xml:space="preserve"> </v>
      </c>
      <c r="Q841" s="91"/>
      <c r="R841" s="4" t="s">
        <v>6</v>
      </c>
      <c r="S841" s="4" t="s">
        <v>5</v>
      </c>
      <c r="T841" s="4" t="s">
        <v>7</v>
      </c>
      <c r="U841" s="4">
        <v>317</v>
      </c>
      <c r="V841" s="4">
        <v>76.66</v>
      </c>
      <c r="W841" s="4">
        <v>76.41</v>
      </c>
      <c r="X841" s="10">
        <f t="shared" si="1051"/>
        <v>0.25</v>
      </c>
      <c r="Y841" s="15">
        <v>230</v>
      </c>
      <c r="Z841" s="4">
        <v>66.52</v>
      </c>
      <c r="AA841" s="4">
        <v>72.89</v>
      </c>
      <c r="AB841" s="73">
        <f t="shared" si="1014"/>
        <v>-6.3700000000000045</v>
      </c>
      <c r="AC841" s="54"/>
    </row>
    <row r="842" spans="1:29" x14ac:dyDescent="0.25">
      <c r="A842" s="1">
        <v>1402006</v>
      </c>
      <c r="B842" s="87" t="s">
        <v>2545</v>
      </c>
      <c r="C842" s="55" t="s">
        <v>320</v>
      </c>
      <c r="E842" s="42"/>
      <c r="F842" s="65" t="s">
        <v>2483</v>
      </c>
      <c r="G842" s="62"/>
      <c r="H842" s="37" t="str">
        <f>IF(V842&gt;94,"Met",IF(X842="--","n/a",IF(X842&gt;=0,"Met","Did Not Meet")))</f>
        <v>Met</v>
      </c>
      <c r="I842" s="37" t="str">
        <f>IF(V843&gt;94,"Met",IF(X843="--","n/a",IF(X843&gt;=0,"Met","Did Not Meet")))</f>
        <v>Met</v>
      </c>
      <c r="K842" s="13" t="str">
        <f>IF(Z842&gt;94,"Met",IF(AB842="--","n/a",IF(AB842&gt;=0,"Met","Did Not Meet")))</f>
        <v>Did Not Meet</v>
      </c>
      <c r="L842" s="13" t="str">
        <f>IF(Z843&gt;94,"Met",IF(AB843="--","n/a",IF(AB843&gt;=0,"Met","Did Not Meet")))</f>
        <v>Did Not Meet</v>
      </c>
      <c r="M842" s="5" t="s">
        <v>18</v>
      </c>
      <c r="N842" s="14" t="s">
        <v>2502</v>
      </c>
      <c r="O842" s="5"/>
      <c r="P842" s="44" t="str">
        <f t="shared" ref="P842" si="1061">IF(H844="Yes",IF(I844="Yes","Yes","No"),"No")</f>
        <v>Yes</v>
      </c>
      <c r="Q842" s="93"/>
      <c r="R842" s="5" t="s">
        <v>1</v>
      </c>
      <c r="S842" s="5" t="s">
        <v>2</v>
      </c>
      <c r="T842" s="5" t="s">
        <v>3</v>
      </c>
      <c r="U842" s="5">
        <v>588</v>
      </c>
      <c r="V842" s="5">
        <v>70.58</v>
      </c>
      <c r="W842" s="5">
        <v>69.45</v>
      </c>
      <c r="X842" s="11">
        <f t="shared" si="1051"/>
        <v>1.1299999999999955</v>
      </c>
      <c r="Y842" s="14">
        <v>559</v>
      </c>
      <c r="Z842" s="5">
        <v>78.349999999999994</v>
      </c>
      <c r="AA842" s="5">
        <v>78.72</v>
      </c>
      <c r="AB842" s="72">
        <f t="shared" si="1014"/>
        <v>-0.37000000000000455</v>
      </c>
      <c r="AC842" s="36"/>
    </row>
    <row r="843" spans="1:29" ht="15.75" x14ac:dyDescent="0.25">
      <c r="A843" s="53">
        <v>1402006</v>
      </c>
      <c r="B843" s="89" t="s">
        <v>2545</v>
      </c>
      <c r="C843" s="53" t="s">
        <v>320</v>
      </c>
      <c r="D843" s="49" t="s">
        <v>2498</v>
      </c>
      <c r="E843" s="34" t="str">
        <f>M842</f>
        <v>Needs Improvement Focus School</v>
      </c>
      <c r="F843" s="65" t="s">
        <v>2484</v>
      </c>
      <c r="G843" s="62"/>
      <c r="H843" s="13" t="str">
        <f>IF(V844&gt;94,"Met",IF(X844="--","n/a",IF(X844&gt;=0,"Met","Did Not Meet")))</f>
        <v>Did Not Meet</v>
      </c>
      <c r="I843" s="13" t="str">
        <f>IF(V845&gt;94,"Met",IF(X845="--","n/a",IF(X845&gt;=0,"Met","Did Not Meet")))</f>
        <v>Did Not Meet</v>
      </c>
      <c r="K843" s="13" t="str">
        <f>IF(Z844&gt;94,"Met",IF(AB844="--","n/a",IF(AB844&gt;=0,"Met","Did Not Meet")))</f>
        <v>Did Not Meet</v>
      </c>
      <c r="L843" s="13" t="str">
        <f>IF(Z845&gt;94,"Met",IF(AB845="--","n/a",IF(AB845&gt;=0,"Met","Did Not Meet")))</f>
        <v>Did Not Meet</v>
      </c>
      <c r="M843" s="1" t="s">
        <v>18</v>
      </c>
      <c r="N843" s="14" t="s">
        <v>2501</v>
      </c>
      <c r="O843" s="5"/>
      <c r="P843" s="44" t="str">
        <f t="shared" ref="P843" si="1062">IF(K844="Yes",IF(L844="Yes","Yes","No"),"No")</f>
        <v>No</v>
      </c>
      <c r="Q843" s="94" t="s">
        <v>2759</v>
      </c>
      <c r="R843" s="5" t="s">
        <v>1</v>
      </c>
      <c r="S843" s="1" t="s">
        <v>2</v>
      </c>
      <c r="T843" s="1" t="s">
        <v>7</v>
      </c>
      <c r="U843" s="5">
        <v>436</v>
      </c>
      <c r="V843" s="1">
        <v>63.76</v>
      </c>
      <c r="W843" s="1">
        <v>61.25</v>
      </c>
      <c r="X843" s="9">
        <f t="shared" si="1051"/>
        <v>2.509999999999998</v>
      </c>
      <c r="Y843" s="14">
        <v>415</v>
      </c>
      <c r="Z843" s="1">
        <v>73.25</v>
      </c>
      <c r="AA843" s="1">
        <v>75.08</v>
      </c>
      <c r="AB843" s="72">
        <f t="shared" si="1014"/>
        <v>-1.8299999999999983</v>
      </c>
      <c r="AC843" s="53"/>
    </row>
    <row r="844" spans="1:29" ht="15" customHeight="1" x14ac:dyDescent="0.25">
      <c r="A844" s="53">
        <v>1402006</v>
      </c>
      <c r="B844" s="89" t="s">
        <v>2545</v>
      </c>
      <c r="C844" s="53" t="s">
        <v>320</v>
      </c>
      <c r="D844" s="49" t="s">
        <v>2499</v>
      </c>
      <c r="E844" s="35" t="str">
        <f>VLOOKUP('2012 Accountability Database'!$A842,'2011 AYP'!A$2:B$1072,2)</f>
        <v>SI_4 (School Improvement Year 4)</v>
      </c>
      <c r="F844" s="66"/>
      <c r="G844" s="63" t="s">
        <v>2485</v>
      </c>
      <c r="H844" s="60" t="str">
        <f t="shared" ref="H844:I844" si="1063">IF(H842="Met","Yes",IF(H843="Met","Yes","No"))</f>
        <v>Yes</v>
      </c>
      <c r="I844" s="60" t="str">
        <f t="shared" si="1063"/>
        <v>Yes</v>
      </c>
      <c r="J844" s="42"/>
      <c r="K844" s="60" t="str">
        <f t="shared" ref="K844:L844" si="1064">IF(K842="Met","Yes",IF(K843="Met","Yes","No"))</f>
        <v>No</v>
      </c>
      <c r="L844" s="60" t="str">
        <f t="shared" si="1064"/>
        <v>No</v>
      </c>
      <c r="M844" s="5" t="s">
        <v>18</v>
      </c>
      <c r="N844" s="14" t="s">
        <v>2503</v>
      </c>
      <c r="O844" s="5"/>
      <c r="P844" s="44" t="str">
        <f t="shared" ref="P844" si="1065">IF(H848="Yes",IF(I848="Yes","Yes","No"),"No")</f>
        <v>No</v>
      </c>
      <c r="Q844" s="108" t="s">
        <v>2758</v>
      </c>
      <c r="R844" s="5" t="s">
        <v>1</v>
      </c>
      <c r="S844" s="5" t="s">
        <v>5</v>
      </c>
      <c r="T844" s="5" t="s">
        <v>3</v>
      </c>
      <c r="U844" s="5">
        <v>1821</v>
      </c>
      <c r="V844" s="5">
        <v>66.12</v>
      </c>
      <c r="W844" s="5">
        <v>69.45</v>
      </c>
      <c r="X844" s="8">
        <f t="shared" si="1051"/>
        <v>-3.3299999999999983</v>
      </c>
      <c r="Y844" s="14">
        <v>1754</v>
      </c>
      <c r="Z844" s="5">
        <v>76.8</v>
      </c>
      <c r="AA844" s="5">
        <v>78.72</v>
      </c>
      <c r="AB844" s="72">
        <f t="shared" si="1014"/>
        <v>-1.9200000000000017</v>
      </c>
      <c r="AC844" s="53"/>
    </row>
    <row r="845" spans="1:29" x14ac:dyDescent="0.25">
      <c r="A845" s="53">
        <v>1402006</v>
      </c>
      <c r="B845" s="89" t="s">
        <v>2545</v>
      </c>
      <c r="C845" s="53" t="s">
        <v>320</v>
      </c>
      <c r="D845" s="49" t="s">
        <v>2507</v>
      </c>
      <c r="E845" s="47">
        <f>VLOOKUP('2012 Accountability Database'!A842,Dems1112!$A$2:$G$1082,3)</f>
        <v>0.61</v>
      </c>
      <c r="F845" s="66"/>
      <c r="G845" s="52"/>
      <c r="M845" s="5" t="s">
        <v>18</v>
      </c>
      <c r="N845" s="14" t="s">
        <v>2504</v>
      </c>
      <c r="O845" s="5"/>
      <c r="P845" s="44" t="str">
        <f t="shared" ref="P845" si="1066">IF(K848="Yes",IF(L848="Yes","Yes","No"),"No")</f>
        <v>No</v>
      </c>
      <c r="Q845" s="108"/>
      <c r="R845" s="5" t="s">
        <v>1</v>
      </c>
      <c r="S845" s="5" t="s">
        <v>5</v>
      </c>
      <c r="T845" s="5" t="s">
        <v>7</v>
      </c>
      <c r="U845" s="5">
        <v>1341</v>
      </c>
      <c r="V845" s="5">
        <v>57.42</v>
      </c>
      <c r="W845" s="5">
        <v>61.25</v>
      </c>
      <c r="X845" s="8">
        <f t="shared" si="1051"/>
        <v>-3.8299999999999983</v>
      </c>
      <c r="Y845" s="14">
        <v>1292</v>
      </c>
      <c r="Z845" s="5">
        <v>71.83</v>
      </c>
      <c r="AA845" s="5">
        <v>75.08</v>
      </c>
      <c r="AB845" s="72">
        <f t="shared" si="1014"/>
        <v>-3.25</v>
      </c>
      <c r="AC845" s="53"/>
    </row>
    <row r="846" spans="1:29" x14ac:dyDescent="0.25">
      <c r="A846" s="53">
        <v>1402006</v>
      </c>
      <c r="B846" s="89" t="s">
        <v>2545</v>
      </c>
      <c r="C846" s="53" t="s">
        <v>320</v>
      </c>
      <c r="D846" s="50" t="s">
        <v>2508</v>
      </c>
      <c r="E846" s="47">
        <f>VLOOKUP('2012 Accountability Database'!A842,Dems1112!$A$2:$G$1082,4)</f>
        <v>0.72</v>
      </c>
      <c r="F846" s="65" t="s">
        <v>2486</v>
      </c>
      <c r="G846" s="62"/>
      <c r="H846" s="13" t="str">
        <f>IF(V846&gt;94,"Met",IF(X846="--","n/a",IF(X846&gt;=0,"Met","Did Not Meet")))</f>
        <v>Did Not Meet</v>
      </c>
      <c r="I846" s="13" t="str">
        <f>IF(V847&gt;94,"Met",IF(X847="--","n/a",IF(X847&gt;=0,"Met","Did Not Meet")))</f>
        <v>Did Not Meet</v>
      </c>
      <c r="J846" s="13"/>
      <c r="K846" s="13" t="str">
        <f>IF(Z846&gt;94,"Met",IF(AB846="--","n/a",IF(AB846&gt;=0,"Met","Did Not Meet")))</f>
        <v>Did Not Meet</v>
      </c>
      <c r="L846" s="13" t="str">
        <f>IF(Z847&gt;94,"Met",IF(AB847="--","n/a",IF(AB847&gt;=0,"Met","Did Not Meet")))</f>
        <v>Did Not Meet</v>
      </c>
      <c r="M846" s="1" t="s">
        <v>18</v>
      </c>
      <c r="N846" s="68" t="s">
        <v>2497</v>
      </c>
      <c r="O846" s="35"/>
      <c r="P846" s="44"/>
      <c r="Q846" s="108"/>
      <c r="R846" s="5" t="s">
        <v>6</v>
      </c>
      <c r="S846" s="1" t="s">
        <v>2</v>
      </c>
      <c r="T846" s="1" t="s">
        <v>3</v>
      </c>
      <c r="U846" s="5">
        <v>588</v>
      </c>
      <c r="V846" s="1">
        <v>70.58</v>
      </c>
      <c r="W846" s="1">
        <v>74.709999999999994</v>
      </c>
      <c r="X846" s="6">
        <f t="shared" si="1051"/>
        <v>-4.1299999999999955</v>
      </c>
      <c r="Y846" s="14">
        <v>559</v>
      </c>
      <c r="Z846" s="1">
        <v>64.760000000000005</v>
      </c>
      <c r="AA846" s="1">
        <v>74.03</v>
      </c>
      <c r="AB846" s="72">
        <f t="shared" si="1014"/>
        <v>-9.269999999999996</v>
      </c>
      <c r="AC846" s="53"/>
    </row>
    <row r="847" spans="1:29" x14ac:dyDescent="0.25">
      <c r="A847" s="53">
        <v>1402006</v>
      </c>
      <c r="B847" s="89" t="s">
        <v>2545</v>
      </c>
      <c r="C847" s="53" t="s">
        <v>320</v>
      </c>
      <c r="D847" s="50" t="s">
        <v>974</v>
      </c>
      <c r="E847" s="47" t="str">
        <f>VLOOKUP('2012 Accountability Database'!A842,Dems1112!$A$2:$G$1082,5)</f>
        <v>4-6</v>
      </c>
      <c r="F847" s="65" t="s">
        <v>2487</v>
      </c>
      <c r="G847" s="62"/>
      <c r="H847" s="13" t="str">
        <f>IF(V848&gt;94,"Met",IF(X848="--","n/a",IF(X848&gt;=0,"Met","Did Not Meet")))</f>
        <v>Did Not Meet</v>
      </c>
      <c r="I847" s="13" t="str">
        <f>IF(V849&gt;94,"Met",IF(X849="--","n/a",IF(X849&gt;=0,"Met","Did Not Meet")))</f>
        <v>Did Not Meet</v>
      </c>
      <c r="J847" s="13"/>
      <c r="K847" s="13" t="str">
        <f>IF(Z848&gt;94,"Met",IF(AB848="--","n/a",IF(AB848&gt;=0,"Met","Did Not Meet")))</f>
        <v>Did Not Meet</v>
      </c>
      <c r="L847" s="13" t="str">
        <f>IF(Z849&gt;94,"Met",IF(AB849="--","n/a",IF(AB849&gt;=0,"Met","Did Not Meet")))</f>
        <v>Did Not Meet</v>
      </c>
      <c r="M847" s="1" t="s">
        <v>18</v>
      </c>
      <c r="N847" s="14"/>
      <c r="O847" s="35" t="s">
        <v>2506</v>
      </c>
      <c r="P847" s="83" t="str">
        <f t="shared" ref="P847" si="1067">IF(P842="No"," ", IF(P844="No"," ",IF(P843="No", " ",IF(P845="No"," ","X"))))</f>
        <v xml:space="preserve"> </v>
      </c>
      <c r="Q847" s="108"/>
      <c r="R847" s="5" t="s">
        <v>6</v>
      </c>
      <c r="S847" s="1" t="s">
        <v>2</v>
      </c>
      <c r="T847" s="1" t="s">
        <v>7</v>
      </c>
      <c r="U847" s="5">
        <v>436</v>
      </c>
      <c r="V847" s="1">
        <v>63.07</v>
      </c>
      <c r="W847" s="1">
        <v>67.5</v>
      </c>
      <c r="X847" s="6">
        <f t="shared" si="1051"/>
        <v>-4.43</v>
      </c>
      <c r="Y847" s="14">
        <v>415</v>
      </c>
      <c r="Z847" s="1">
        <v>57.35</v>
      </c>
      <c r="AA847" s="1">
        <v>67.72</v>
      </c>
      <c r="AB847" s="72">
        <f t="shared" si="1014"/>
        <v>-10.369999999999997</v>
      </c>
      <c r="AC847" s="53"/>
    </row>
    <row r="848" spans="1:29" ht="15.75" x14ac:dyDescent="0.25">
      <c r="A848" s="53">
        <v>1402006</v>
      </c>
      <c r="B848" s="89" t="s">
        <v>2545</v>
      </c>
      <c r="C848" s="53" t="s">
        <v>320</v>
      </c>
      <c r="D848" s="50" t="s">
        <v>975</v>
      </c>
      <c r="E848" s="48" t="str">
        <f>VLOOKUP('2012 Accountability Database'!A842,Dems1112!$A$2:$G$1082,6)</f>
        <v>4 (Southwest AR)</v>
      </c>
      <c r="F848" s="66"/>
      <c r="G848" s="63" t="s">
        <v>2488</v>
      </c>
      <c r="H848" s="61" t="str">
        <f t="shared" ref="H848:I848" si="1068">IF(H846="Met","Yes",IF(H847="Met","Yes","No"))</f>
        <v>No</v>
      </c>
      <c r="I848" s="61" t="str">
        <f t="shared" si="1068"/>
        <v>No</v>
      </c>
      <c r="J848" s="55"/>
      <c r="K848" s="61" t="str">
        <f t="shared" ref="K848:L848" si="1069">IF(K846="Met","Yes",IF(K847="Met","Yes","No"))</f>
        <v>No</v>
      </c>
      <c r="L848" s="61" t="str">
        <f t="shared" si="1069"/>
        <v>No</v>
      </c>
      <c r="M848" s="5" t="s">
        <v>18</v>
      </c>
      <c r="N848" s="14"/>
      <c r="O848" s="35" t="s">
        <v>2505</v>
      </c>
      <c r="P848" s="83" t="str">
        <f t="shared" ref="P848" si="1070">IF(P847="X"," ",IF(P849="X"," ","X"))</f>
        <v xml:space="preserve"> </v>
      </c>
      <c r="Q848" s="94" t="s">
        <v>2759</v>
      </c>
      <c r="R848" s="5" t="s">
        <v>6</v>
      </c>
      <c r="S848" s="5" t="s">
        <v>5</v>
      </c>
      <c r="T848" s="5" t="s">
        <v>3</v>
      </c>
      <c r="U848" s="5">
        <v>1821</v>
      </c>
      <c r="V848" s="5">
        <v>69.58</v>
      </c>
      <c r="W848" s="5">
        <v>74.709999999999994</v>
      </c>
      <c r="X848" s="8">
        <f t="shared" si="1051"/>
        <v>-5.1299999999999955</v>
      </c>
      <c r="Y848" s="14">
        <v>1755</v>
      </c>
      <c r="Z848" s="5">
        <v>68.55</v>
      </c>
      <c r="AA848" s="5">
        <v>74.03</v>
      </c>
      <c r="AB848" s="72">
        <f t="shared" si="1014"/>
        <v>-5.480000000000004</v>
      </c>
      <c r="AC848" s="53"/>
    </row>
    <row r="849" spans="1:29" x14ac:dyDescent="0.25">
      <c r="A849" s="54">
        <v>1402006</v>
      </c>
      <c r="B849" s="90" t="s">
        <v>2545</v>
      </c>
      <c r="C849" s="54" t="s">
        <v>320</v>
      </c>
      <c r="D849" s="4"/>
      <c r="E849" s="4"/>
      <c r="F849" s="67"/>
      <c r="G849" s="64"/>
      <c r="H849" s="43"/>
      <c r="I849" s="43"/>
      <c r="J849" s="43"/>
      <c r="K849" s="43"/>
      <c r="L849" s="43"/>
      <c r="M849" s="4" t="s">
        <v>18</v>
      </c>
      <c r="N849" s="15"/>
      <c r="O849" s="38" t="s">
        <v>2482</v>
      </c>
      <c r="P849" s="84" t="str">
        <f>IF(E843="Achieving School"," ","X")</f>
        <v>X</v>
      </c>
      <c r="Q849" s="91"/>
      <c r="R849" s="4" t="s">
        <v>6</v>
      </c>
      <c r="S849" s="4" t="s">
        <v>5</v>
      </c>
      <c r="T849" s="4" t="s">
        <v>7</v>
      </c>
      <c r="U849" s="4">
        <v>1341</v>
      </c>
      <c r="V849" s="4">
        <v>61.74</v>
      </c>
      <c r="W849" s="4">
        <v>67.5</v>
      </c>
      <c r="X849" s="7">
        <f t="shared" si="1051"/>
        <v>-5.759999999999998</v>
      </c>
      <c r="Y849" s="15">
        <v>1293</v>
      </c>
      <c r="Z849" s="4">
        <v>62.03</v>
      </c>
      <c r="AA849" s="4">
        <v>67.72</v>
      </c>
      <c r="AB849" s="73">
        <f t="shared" si="1014"/>
        <v>-5.6899999999999977</v>
      </c>
      <c r="AC849" s="54"/>
    </row>
    <row r="850" spans="1:29" x14ac:dyDescent="0.25">
      <c r="A850" s="1">
        <v>1402008</v>
      </c>
      <c r="B850" s="87" t="s">
        <v>2545</v>
      </c>
      <c r="C850" s="55" t="s">
        <v>659</v>
      </c>
      <c r="E850" s="42"/>
      <c r="F850" s="65" t="s">
        <v>2483</v>
      </c>
      <c r="G850" s="62"/>
      <c r="H850" s="37" t="str">
        <f>IF(V850&gt;94,"Met",IF(X850="--","n/a",IF(X850&gt;=0,"Met","Did Not Meet")))</f>
        <v>Did Not Meet</v>
      </c>
      <c r="I850" s="37" t="str">
        <f>IF(V851&gt;94,"Met",IF(X851="--","n/a",IF(X851&gt;=0,"Met","Did Not Meet")))</f>
        <v>Did Not Meet</v>
      </c>
      <c r="K850" s="13" t="str">
        <f>IF(Z850&gt;94,"Met",IF(AB850="--","n/a",IF(AB850&gt;=0,"Met","Did Not Meet")))</f>
        <v>Did Not Meet</v>
      </c>
      <c r="L850" s="13" t="str">
        <f>IF(Z851&gt;94,"Met",IF(AB851="--","n/a",IF(AB851&gt;=0,"Met","Did Not Meet")))</f>
        <v>Did Not Meet</v>
      </c>
      <c r="M850" s="1" t="s">
        <v>18</v>
      </c>
      <c r="N850" s="14" t="s">
        <v>2502</v>
      </c>
      <c r="O850" s="5"/>
      <c r="P850" s="44" t="str">
        <f t="shared" ref="P850" si="1071">IF(H852="Yes",IF(I852="Yes","Yes","No"),"No")</f>
        <v>No</v>
      </c>
      <c r="Q850" s="93"/>
      <c r="R850" s="5" t="s">
        <v>1</v>
      </c>
      <c r="S850" s="1" t="s">
        <v>2</v>
      </c>
      <c r="T850" s="1" t="s">
        <v>3</v>
      </c>
      <c r="U850" s="5">
        <v>419</v>
      </c>
      <c r="V850" s="1">
        <v>71.599999999999994</v>
      </c>
      <c r="W850" s="1">
        <v>72.45</v>
      </c>
      <c r="X850" s="6">
        <f t="shared" si="1051"/>
        <v>-0.85000000000000853</v>
      </c>
      <c r="Y850" s="14">
        <v>405</v>
      </c>
      <c r="Z850" s="1">
        <v>73.33</v>
      </c>
      <c r="AA850" s="1">
        <v>73.48</v>
      </c>
      <c r="AB850" s="72">
        <f t="shared" si="1014"/>
        <v>-0.15000000000000568</v>
      </c>
      <c r="AC850" s="36"/>
    </row>
    <row r="851" spans="1:29" ht="15.75" x14ac:dyDescent="0.25">
      <c r="A851" s="53">
        <v>1402008</v>
      </c>
      <c r="B851" s="89" t="s">
        <v>2545</v>
      </c>
      <c r="C851" s="53" t="s">
        <v>659</v>
      </c>
      <c r="D851" s="49" t="s">
        <v>2498</v>
      </c>
      <c r="E851" s="34" t="str">
        <f>M850</f>
        <v>Needs Improvement Focus School</v>
      </c>
      <c r="F851" s="65" t="s">
        <v>2484</v>
      </c>
      <c r="G851" s="62"/>
      <c r="H851" s="13" t="str">
        <f>IF(V852&gt;94,"Met",IF(X852="--","n/a",IF(X852&gt;=0,"Met","Did Not Meet")))</f>
        <v>Did Not Meet</v>
      </c>
      <c r="I851" s="13" t="str">
        <f>IF(V853&gt;94,"Met",IF(X853="--","n/a",IF(X853&gt;=0,"Met","Did Not Meet")))</f>
        <v>Did Not Meet</v>
      </c>
      <c r="K851" s="13" t="str">
        <f>IF(Z852&gt;94,"Met",IF(AB852="--","n/a",IF(AB852&gt;=0,"Met","Did Not Meet")))</f>
        <v>Did Not Meet</v>
      </c>
      <c r="L851" s="13" t="str">
        <f>IF(Z853&gt;94,"Met",IF(AB853="--","n/a",IF(AB853&gt;=0,"Met","Did Not Meet")))</f>
        <v>Did Not Meet</v>
      </c>
      <c r="M851" s="5" t="s">
        <v>18</v>
      </c>
      <c r="N851" s="14" t="s">
        <v>2501</v>
      </c>
      <c r="O851" s="5"/>
      <c r="P851" s="44" t="str">
        <f t="shared" ref="P851" si="1072">IF(K852="Yes",IF(L852="Yes","Yes","No"),"No")</f>
        <v>No</v>
      </c>
      <c r="Q851" s="94" t="s">
        <v>2759</v>
      </c>
      <c r="R851" s="5" t="s">
        <v>1</v>
      </c>
      <c r="S851" s="5" t="s">
        <v>2</v>
      </c>
      <c r="T851" s="5" t="s">
        <v>7</v>
      </c>
      <c r="U851" s="5">
        <v>293</v>
      </c>
      <c r="V851" s="5">
        <v>61.77</v>
      </c>
      <c r="W851" s="5">
        <v>63.84</v>
      </c>
      <c r="X851" s="8">
        <f t="shared" si="1051"/>
        <v>-2.0700000000000003</v>
      </c>
      <c r="Y851" s="14">
        <v>283</v>
      </c>
      <c r="Z851" s="5">
        <v>63.96</v>
      </c>
      <c r="AA851" s="5">
        <v>65.33</v>
      </c>
      <c r="AB851" s="72">
        <f t="shared" si="1014"/>
        <v>-1.3699999999999974</v>
      </c>
      <c r="AC851" s="53"/>
    </row>
    <row r="852" spans="1:29" ht="15" customHeight="1" x14ac:dyDescent="0.25">
      <c r="A852" s="53">
        <v>1402008</v>
      </c>
      <c r="B852" s="89" t="s">
        <v>2545</v>
      </c>
      <c r="C852" s="53" t="s">
        <v>659</v>
      </c>
      <c r="D852" s="49" t="s">
        <v>2499</v>
      </c>
      <c r="E852" s="35" t="str">
        <f>VLOOKUP('2012 Accountability Database'!$A850,'2011 AYP'!A$2:B$1072,2)</f>
        <v>SI_3 (School Improvement Year 3)</v>
      </c>
      <c r="F852" s="66"/>
      <c r="G852" s="63" t="s">
        <v>2485</v>
      </c>
      <c r="H852" s="60" t="str">
        <f t="shared" ref="H852:I852" si="1073">IF(H850="Met","Yes",IF(H851="Met","Yes","No"))</f>
        <v>No</v>
      </c>
      <c r="I852" s="60" t="str">
        <f t="shared" si="1073"/>
        <v>No</v>
      </c>
      <c r="J852" s="42"/>
      <c r="K852" s="60" t="str">
        <f t="shared" ref="K852:L852" si="1074">IF(K850="Met","Yes",IF(K851="Met","Yes","No"))</f>
        <v>No</v>
      </c>
      <c r="L852" s="60" t="str">
        <f t="shared" si="1074"/>
        <v>No</v>
      </c>
      <c r="M852" s="5" t="s">
        <v>18</v>
      </c>
      <c r="N852" s="14" t="s">
        <v>2503</v>
      </c>
      <c r="O852" s="5"/>
      <c r="P852" s="44" t="str">
        <f t="shared" ref="P852" si="1075">IF(H856="Yes",IF(I856="Yes","Yes","No"),"No")</f>
        <v>No</v>
      </c>
      <c r="Q852" s="108" t="s">
        <v>2758</v>
      </c>
      <c r="R852" s="5" t="s">
        <v>1</v>
      </c>
      <c r="S852" s="5" t="s">
        <v>5</v>
      </c>
      <c r="T852" s="5" t="s">
        <v>3</v>
      </c>
      <c r="U852" s="5">
        <v>1253</v>
      </c>
      <c r="V852" s="5">
        <v>70.39</v>
      </c>
      <c r="W852" s="5">
        <v>72.45</v>
      </c>
      <c r="X852" s="8">
        <f t="shared" si="1051"/>
        <v>-2.0600000000000023</v>
      </c>
      <c r="Y852" s="14">
        <v>1197</v>
      </c>
      <c r="Z852" s="5">
        <v>71.260000000000005</v>
      </c>
      <c r="AA852" s="5">
        <v>73.48</v>
      </c>
      <c r="AB852" s="72">
        <f t="shared" si="1014"/>
        <v>-2.2199999999999989</v>
      </c>
      <c r="AC852" s="53"/>
    </row>
    <row r="853" spans="1:29" x14ac:dyDescent="0.25">
      <c r="A853" s="53">
        <v>1402008</v>
      </c>
      <c r="B853" s="89" t="s">
        <v>2545</v>
      </c>
      <c r="C853" s="53" t="s">
        <v>659</v>
      </c>
      <c r="D853" s="49" t="s">
        <v>2507</v>
      </c>
      <c r="E853" s="47">
        <f>VLOOKUP('2012 Accountability Database'!A850,Dems1112!$A$2:$G$1082,3)</f>
        <v>0.56999999999999995</v>
      </c>
      <c r="F853" s="66"/>
      <c r="G853" s="52"/>
      <c r="M853" s="1" t="s">
        <v>18</v>
      </c>
      <c r="N853" s="14" t="s">
        <v>2504</v>
      </c>
      <c r="O853" s="5"/>
      <c r="P853" s="44" t="str">
        <f t="shared" ref="P853" si="1076">IF(K856="Yes",IF(L856="Yes","Yes","No"),"No")</f>
        <v>No</v>
      </c>
      <c r="Q853" s="108"/>
      <c r="R853" s="5" t="s">
        <v>1</v>
      </c>
      <c r="S853" s="1" t="s">
        <v>5</v>
      </c>
      <c r="T853" s="1" t="s">
        <v>7</v>
      </c>
      <c r="U853" s="5">
        <v>853</v>
      </c>
      <c r="V853" s="1">
        <v>60.73</v>
      </c>
      <c r="W853" s="1">
        <v>63.84</v>
      </c>
      <c r="X853" s="6">
        <f t="shared" si="1051"/>
        <v>-3.1100000000000065</v>
      </c>
      <c r="Y853" s="14">
        <v>816</v>
      </c>
      <c r="Z853" s="1">
        <v>61.89</v>
      </c>
      <c r="AA853" s="1">
        <v>65.33</v>
      </c>
      <c r="AB853" s="72">
        <f t="shared" si="1014"/>
        <v>-3.4399999999999977</v>
      </c>
      <c r="AC853" s="53"/>
    </row>
    <row r="854" spans="1:29" x14ac:dyDescent="0.25">
      <c r="A854" s="53">
        <v>1402008</v>
      </c>
      <c r="B854" s="89" t="s">
        <v>2545</v>
      </c>
      <c r="C854" s="53" t="s">
        <v>659</v>
      </c>
      <c r="D854" s="50" t="s">
        <v>2508</v>
      </c>
      <c r="E854" s="47">
        <f>VLOOKUP('2012 Accountability Database'!A850,Dems1112!$A$2:$G$1082,4)</f>
        <v>0.69</v>
      </c>
      <c r="F854" s="65" t="s">
        <v>2486</v>
      </c>
      <c r="G854" s="62"/>
      <c r="H854" s="13" t="str">
        <f>IF(V854&gt;94,"Met",IF(X854="--","n/a",IF(X854&gt;=0,"Met","Did Not Meet")))</f>
        <v>Did Not Meet</v>
      </c>
      <c r="I854" s="13" t="str">
        <f>IF(V855&gt;94,"Met",IF(X855="--","n/a",IF(X855&gt;=0,"Met","Did Not Meet")))</f>
        <v>Did Not Meet</v>
      </c>
      <c r="J854" s="13"/>
      <c r="K854" s="13" t="str">
        <f>IF(Z854&gt;94,"Met",IF(AB854="--","n/a",IF(AB854&gt;=0,"Met","Did Not Meet")))</f>
        <v>Did Not Meet</v>
      </c>
      <c r="L854" s="13" t="str">
        <f>IF(Z855&gt;94,"Met",IF(AB855="--","n/a",IF(AB855&gt;=0,"Met","Did Not Meet")))</f>
        <v>Did Not Meet</v>
      </c>
      <c r="M854" s="5" t="s">
        <v>18</v>
      </c>
      <c r="N854" s="68" t="s">
        <v>2497</v>
      </c>
      <c r="O854" s="35"/>
      <c r="P854" s="44"/>
      <c r="Q854" s="108"/>
      <c r="R854" s="5" t="s">
        <v>6</v>
      </c>
      <c r="S854" s="5" t="s">
        <v>2</v>
      </c>
      <c r="T854" s="5" t="s">
        <v>3</v>
      </c>
      <c r="U854" s="5">
        <v>712</v>
      </c>
      <c r="V854" s="5">
        <v>66.849999999999994</v>
      </c>
      <c r="W854" s="5">
        <v>67.78</v>
      </c>
      <c r="X854" s="8">
        <f t="shared" si="1051"/>
        <v>-0.93000000000000682</v>
      </c>
      <c r="Y854" s="14">
        <v>406</v>
      </c>
      <c r="Z854" s="5">
        <v>57.88</v>
      </c>
      <c r="AA854" s="5">
        <v>61.14</v>
      </c>
      <c r="AB854" s="72">
        <f t="shared" si="1014"/>
        <v>-3.259999999999998</v>
      </c>
      <c r="AC854" s="53"/>
    </row>
    <row r="855" spans="1:29" x14ac:dyDescent="0.25">
      <c r="A855" s="53">
        <v>1402008</v>
      </c>
      <c r="B855" s="89" t="s">
        <v>2545</v>
      </c>
      <c r="C855" s="53" t="s">
        <v>659</v>
      </c>
      <c r="D855" s="50" t="s">
        <v>974</v>
      </c>
      <c r="E855" s="47" t="str">
        <f>VLOOKUP('2012 Accountability Database'!A850,Dems1112!$A$2:$G$1082,5)</f>
        <v>7-9</v>
      </c>
      <c r="F855" s="65" t="s">
        <v>2487</v>
      </c>
      <c r="G855" s="62"/>
      <c r="H855" s="13" t="str">
        <f>IF(V856&gt;94,"Met",IF(X856="--","n/a",IF(X856&gt;=0,"Met","Did Not Meet")))</f>
        <v>Did Not Meet</v>
      </c>
      <c r="I855" s="13" t="str">
        <f>IF(V857&gt;94,"Met",IF(X857="--","n/a",IF(X857&gt;=0,"Met","Did Not Meet")))</f>
        <v>Did Not Meet</v>
      </c>
      <c r="J855" s="13"/>
      <c r="K855" s="13" t="str">
        <f>IF(Z856&gt;94,"Met",IF(AB856="--","n/a",IF(AB856&gt;=0,"Met","Did Not Meet")))</f>
        <v>Did Not Meet</v>
      </c>
      <c r="L855" s="13" t="str">
        <f>IF(Z857&gt;94,"Met",IF(AB857="--","n/a",IF(AB857&gt;=0,"Met","Did Not Meet")))</f>
        <v>Did Not Meet</v>
      </c>
      <c r="M855" s="1" t="s">
        <v>18</v>
      </c>
      <c r="N855" s="14"/>
      <c r="O855" s="35" t="s">
        <v>2506</v>
      </c>
      <c r="P855" s="83" t="str">
        <f t="shared" ref="P855" si="1077">IF(P850="No"," ", IF(P852="No"," ",IF(P851="No", " ",IF(P853="No"," ","X"))))</f>
        <v xml:space="preserve"> </v>
      </c>
      <c r="Q855" s="108"/>
      <c r="R855" s="5" t="s">
        <v>6</v>
      </c>
      <c r="S855" s="1" t="s">
        <v>2</v>
      </c>
      <c r="T855" s="1" t="s">
        <v>7</v>
      </c>
      <c r="U855" s="5">
        <v>467</v>
      </c>
      <c r="V855" s="1">
        <v>56.1</v>
      </c>
      <c r="W855" s="1">
        <v>58.19</v>
      </c>
      <c r="X855" s="6">
        <f t="shared" si="1051"/>
        <v>-2.0899999999999963</v>
      </c>
      <c r="Y855" s="14">
        <v>284</v>
      </c>
      <c r="Z855" s="1">
        <v>46.13</v>
      </c>
      <c r="AA855" s="1">
        <v>51.66</v>
      </c>
      <c r="AB855" s="72">
        <f t="shared" si="1014"/>
        <v>-5.529999999999994</v>
      </c>
      <c r="AC855" s="53"/>
    </row>
    <row r="856" spans="1:29" ht="15.75" x14ac:dyDescent="0.25">
      <c r="A856" s="53">
        <v>1402008</v>
      </c>
      <c r="B856" s="89" t="s">
        <v>2545</v>
      </c>
      <c r="C856" s="53" t="s">
        <v>659</v>
      </c>
      <c r="D856" s="50" t="s">
        <v>975</v>
      </c>
      <c r="E856" s="48" t="str">
        <f>VLOOKUP('2012 Accountability Database'!A850,Dems1112!$A$2:$G$1082,6)</f>
        <v>4 (Southwest AR)</v>
      </c>
      <c r="F856" s="66"/>
      <c r="G856" s="63" t="s">
        <v>2488</v>
      </c>
      <c r="H856" s="61" t="str">
        <f t="shared" ref="H856:I856" si="1078">IF(H854="Met","Yes",IF(H855="Met","Yes","No"))</f>
        <v>No</v>
      </c>
      <c r="I856" s="61" t="str">
        <f t="shared" si="1078"/>
        <v>No</v>
      </c>
      <c r="J856" s="55"/>
      <c r="K856" s="61" t="str">
        <f t="shared" ref="K856:L856" si="1079">IF(K854="Met","Yes",IF(K855="Met","Yes","No"))</f>
        <v>No</v>
      </c>
      <c r="L856" s="61" t="str">
        <f t="shared" si="1079"/>
        <v>No</v>
      </c>
      <c r="M856" s="1" t="s">
        <v>18</v>
      </c>
      <c r="N856" s="14"/>
      <c r="O856" s="35" t="s">
        <v>2505</v>
      </c>
      <c r="P856" s="83" t="str">
        <f t="shared" ref="P856" si="1080">IF(P855="X"," ",IF(P857="X"," ","X"))</f>
        <v xml:space="preserve"> </v>
      </c>
      <c r="Q856" s="94" t="s">
        <v>2759</v>
      </c>
      <c r="R856" s="5" t="s">
        <v>6</v>
      </c>
      <c r="S856" s="1" t="s">
        <v>5</v>
      </c>
      <c r="T856" s="1" t="s">
        <v>3</v>
      </c>
      <c r="U856" s="5">
        <v>2091</v>
      </c>
      <c r="V856" s="1">
        <v>66.91</v>
      </c>
      <c r="W856" s="1">
        <v>67.78</v>
      </c>
      <c r="X856" s="6">
        <f t="shared" si="1051"/>
        <v>-0.87000000000000455</v>
      </c>
      <c r="Y856" s="14">
        <v>1198</v>
      </c>
      <c r="Z856" s="1">
        <v>58.93</v>
      </c>
      <c r="AA856" s="1">
        <v>61.14</v>
      </c>
      <c r="AB856" s="72">
        <f t="shared" si="1014"/>
        <v>-2.2100000000000009</v>
      </c>
      <c r="AC856" s="53"/>
    </row>
    <row r="857" spans="1:29" x14ac:dyDescent="0.25">
      <c r="A857" s="54">
        <v>1402008</v>
      </c>
      <c r="B857" s="90" t="s">
        <v>2545</v>
      </c>
      <c r="C857" s="54" t="s">
        <v>659</v>
      </c>
      <c r="D857" s="4"/>
      <c r="E857" s="4"/>
      <c r="F857" s="67"/>
      <c r="G857" s="64"/>
      <c r="H857" s="43"/>
      <c r="I857" s="43"/>
      <c r="J857" s="43"/>
      <c r="K857" s="43"/>
      <c r="L857" s="43"/>
      <c r="M857" s="4" t="s">
        <v>18</v>
      </c>
      <c r="N857" s="15"/>
      <c r="O857" s="38" t="s">
        <v>2482</v>
      </c>
      <c r="P857" s="84" t="str">
        <f>IF(E851="Achieving School"," ","X")</f>
        <v>X</v>
      </c>
      <c r="Q857" s="91"/>
      <c r="R857" s="4" t="s">
        <v>6</v>
      </c>
      <c r="S857" s="4" t="s">
        <v>5</v>
      </c>
      <c r="T857" s="4" t="s">
        <v>7</v>
      </c>
      <c r="U857" s="4">
        <v>1340</v>
      </c>
      <c r="V857" s="4">
        <v>56.12</v>
      </c>
      <c r="W857" s="4">
        <v>58.19</v>
      </c>
      <c r="X857" s="7">
        <f t="shared" si="1051"/>
        <v>-2.0700000000000003</v>
      </c>
      <c r="Y857" s="15">
        <v>817</v>
      </c>
      <c r="Z857" s="4">
        <v>47.98</v>
      </c>
      <c r="AA857" s="4">
        <v>51.66</v>
      </c>
      <c r="AB857" s="73">
        <f t="shared" si="1014"/>
        <v>-3.6799999999999997</v>
      </c>
      <c r="AC857" s="54"/>
    </row>
    <row r="858" spans="1:29" x14ac:dyDescent="0.25">
      <c r="A858" s="1">
        <v>1408001</v>
      </c>
      <c r="B858" s="87" t="s">
        <v>2546</v>
      </c>
      <c r="C858" s="55" t="s">
        <v>446</v>
      </c>
      <c r="E858" s="42"/>
      <c r="F858" s="65" t="s">
        <v>2483</v>
      </c>
      <c r="G858" s="62"/>
      <c r="H858" s="37" t="str">
        <f>IF(V858&gt;94,"Met",IF(X858="--","n/a",IF(X858&gt;=0,"Met","Did Not Meet")))</f>
        <v>Did Not Meet</v>
      </c>
      <c r="I858" s="37" t="str">
        <f>IF(V859&gt;94,"Met",IF(X859="--","n/a",IF(X859&gt;=0,"Met","Did Not Meet")))</f>
        <v>Met</v>
      </c>
      <c r="K858" s="13" t="str">
        <f>IF(Z858&gt;94,"Met",IF(AB858="--","n/a",IF(AB858&gt;=0,"Met","Did Not Meet")))</f>
        <v>Did Not Meet</v>
      </c>
      <c r="L858" s="13" t="str">
        <f>IF(Z859&gt;94,"Met",IF(AB859="--","n/a",IF(AB859&gt;=0,"Met","Did Not Meet")))</f>
        <v>Did Not Meet</v>
      </c>
      <c r="M858" s="5" t="s">
        <v>9</v>
      </c>
      <c r="N858" s="14" t="s">
        <v>2502</v>
      </c>
      <c r="O858" s="5"/>
      <c r="P858" s="44" t="str">
        <f t="shared" ref="P858" si="1081">IF(H860="Yes",IF(I860="Yes","Yes","No"),"No")</f>
        <v>Yes</v>
      </c>
      <c r="Q858" s="93"/>
      <c r="R858" s="5" t="s">
        <v>1</v>
      </c>
      <c r="S858" s="5" t="s">
        <v>2</v>
      </c>
      <c r="T858" s="5" t="s">
        <v>3</v>
      </c>
      <c r="U858" s="5">
        <v>83</v>
      </c>
      <c r="V858" s="5">
        <v>86.75</v>
      </c>
      <c r="W858" s="5">
        <v>87.08</v>
      </c>
      <c r="X858" s="8">
        <f t="shared" si="1051"/>
        <v>-0.32999999999999829</v>
      </c>
      <c r="Y858" s="14">
        <v>64</v>
      </c>
      <c r="Z858" s="5">
        <v>87.5</v>
      </c>
      <c r="AA858" s="5">
        <v>89.82</v>
      </c>
      <c r="AB858" s="72">
        <f t="shared" si="1014"/>
        <v>-2.3199999999999932</v>
      </c>
      <c r="AC858" s="36"/>
    </row>
    <row r="859" spans="1:29" ht="15.75" x14ac:dyDescent="0.25">
      <c r="A859" s="53">
        <v>1408001</v>
      </c>
      <c r="B859" s="89" t="s">
        <v>2546</v>
      </c>
      <c r="C859" s="53" t="s">
        <v>446</v>
      </c>
      <c r="D859" s="49" t="s">
        <v>2498</v>
      </c>
      <c r="E859" s="34" t="str">
        <f>M858</f>
        <v>Needs Improvement School</v>
      </c>
      <c r="F859" s="65" t="s">
        <v>2484</v>
      </c>
      <c r="G859" s="62"/>
      <c r="H859" s="13" t="str">
        <f>IF(V860&gt;94,"Met",IF(X860="--","n/a",IF(X860&gt;=0,"Met","Did Not Meet")))</f>
        <v>Met</v>
      </c>
      <c r="I859" s="13" t="str">
        <f>IF(V861&gt;94,"Met",IF(X861="--","n/a",IF(X861&gt;=0,"Met","Did Not Meet")))</f>
        <v>Met</v>
      </c>
      <c r="K859" s="13" t="str">
        <f>IF(Z860&gt;94,"Met",IF(AB860="--","n/a",IF(AB860&gt;=0,"Met","Did Not Meet")))</f>
        <v>Did Not Meet</v>
      </c>
      <c r="L859" s="13" t="str">
        <f>IF(Z861&gt;94,"Met",IF(AB861="--","n/a",IF(AB861&gt;=0,"Met","Did Not Meet")))</f>
        <v>Did Not Meet</v>
      </c>
      <c r="M859" s="1" t="s">
        <v>9</v>
      </c>
      <c r="N859" s="14" t="s">
        <v>2501</v>
      </c>
      <c r="O859" s="5"/>
      <c r="P859" s="44" t="str">
        <f t="shared" ref="P859" si="1082">IF(K860="Yes",IF(L860="Yes","Yes","No"),"No")</f>
        <v>No</v>
      </c>
      <c r="Q859" s="94" t="s">
        <v>2759</v>
      </c>
      <c r="R859" s="5" t="s">
        <v>1</v>
      </c>
      <c r="S859" s="1" t="s">
        <v>2</v>
      </c>
      <c r="T859" s="1" t="s">
        <v>7</v>
      </c>
      <c r="U859" s="5">
        <v>43</v>
      </c>
      <c r="V859" s="1">
        <v>83.72</v>
      </c>
      <c r="W859" s="1">
        <v>82.95</v>
      </c>
      <c r="X859" s="9">
        <f t="shared" si="1051"/>
        <v>0.76999999999999602</v>
      </c>
      <c r="Y859" s="14">
        <v>37</v>
      </c>
      <c r="Z859" s="1">
        <v>89.19</v>
      </c>
      <c r="AA859" s="1">
        <v>89.82</v>
      </c>
      <c r="AB859" s="72">
        <f t="shared" si="1014"/>
        <v>-0.62999999999999545</v>
      </c>
      <c r="AC859" s="53"/>
    </row>
    <row r="860" spans="1:29" ht="15" customHeight="1" x14ac:dyDescent="0.25">
      <c r="A860" s="53">
        <v>1408001</v>
      </c>
      <c r="B860" s="89" t="s">
        <v>2546</v>
      </c>
      <c r="C860" s="53" t="s">
        <v>446</v>
      </c>
      <c r="D860" s="49" t="s">
        <v>2499</v>
      </c>
      <c r="E860" s="35" t="str">
        <f>VLOOKUP('2012 Accountability Database'!$A858,'2011 AYP'!A$2:B$1072,2)</f>
        <v xml:space="preserve"> MS (Met Standards)</v>
      </c>
      <c r="F860" s="66"/>
      <c r="G860" s="63" t="s">
        <v>2485</v>
      </c>
      <c r="H860" s="60" t="str">
        <f t="shared" ref="H860:I860" si="1083">IF(H858="Met","Yes",IF(H859="Met","Yes","No"))</f>
        <v>Yes</v>
      </c>
      <c r="I860" s="60" t="str">
        <f t="shared" si="1083"/>
        <v>Yes</v>
      </c>
      <c r="J860" s="42"/>
      <c r="K860" s="60" t="str">
        <f t="shared" ref="K860:L860" si="1084">IF(K858="Met","Yes",IF(K859="Met","Yes","No"))</f>
        <v>No</v>
      </c>
      <c r="L860" s="60" t="str">
        <f t="shared" si="1084"/>
        <v>No</v>
      </c>
      <c r="M860" s="1" t="s">
        <v>9</v>
      </c>
      <c r="N860" s="14" t="s">
        <v>2503</v>
      </c>
      <c r="O860" s="5"/>
      <c r="P860" s="44" t="str">
        <f t="shared" ref="P860" si="1085">IF(H864="Yes",IF(I864="Yes","Yes","No"),"No")</f>
        <v>No</v>
      </c>
      <c r="Q860" s="108" t="s">
        <v>2758</v>
      </c>
      <c r="R860" s="5" t="s">
        <v>1</v>
      </c>
      <c r="S860" s="1" t="s">
        <v>5</v>
      </c>
      <c r="T860" s="1" t="s">
        <v>3</v>
      </c>
      <c r="U860" s="5">
        <v>239</v>
      </c>
      <c r="V860" s="1">
        <v>87.87</v>
      </c>
      <c r="W860" s="1">
        <v>87.08</v>
      </c>
      <c r="X860" s="9">
        <f t="shared" si="1051"/>
        <v>0.79000000000000625</v>
      </c>
      <c r="Y860" s="14">
        <v>175</v>
      </c>
      <c r="Z860" s="1">
        <v>88</v>
      </c>
      <c r="AA860" s="1">
        <v>89.82</v>
      </c>
      <c r="AB860" s="72">
        <f t="shared" si="1014"/>
        <v>-1.8199999999999932</v>
      </c>
      <c r="AC860" s="53"/>
    </row>
    <row r="861" spans="1:29" x14ac:dyDescent="0.25">
      <c r="A861" s="53">
        <v>1408001</v>
      </c>
      <c r="B861" s="89" t="s">
        <v>2546</v>
      </c>
      <c r="C861" s="53" t="s">
        <v>446</v>
      </c>
      <c r="D861" s="49" t="s">
        <v>2507</v>
      </c>
      <c r="E861" s="47">
        <f>VLOOKUP('2012 Accountability Database'!A858,Dems1112!$A$2:$G$1082,3)</f>
        <v>0.19</v>
      </c>
      <c r="F861" s="66"/>
      <c r="G861" s="52"/>
      <c r="M861" s="1" t="s">
        <v>9</v>
      </c>
      <c r="N861" s="14" t="s">
        <v>2504</v>
      </c>
      <c r="O861" s="5"/>
      <c r="P861" s="44" t="str">
        <f t="shared" ref="P861" si="1086">IF(K864="Yes",IF(L864="Yes","Yes","No"),"No")</f>
        <v>No</v>
      </c>
      <c r="Q861" s="108"/>
      <c r="R861" s="5" t="s">
        <v>1</v>
      </c>
      <c r="S861" s="1" t="s">
        <v>5</v>
      </c>
      <c r="T861" s="1" t="s">
        <v>7</v>
      </c>
      <c r="U861" s="5">
        <v>125</v>
      </c>
      <c r="V861" s="1">
        <v>83.2</v>
      </c>
      <c r="W861" s="1">
        <v>82.95</v>
      </c>
      <c r="X861" s="9">
        <f t="shared" si="1051"/>
        <v>0.25</v>
      </c>
      <c r="Y861" s="14">
        <v>95</v>
      </c>
      <c r="Z861" s="1">
        <v>87.37</v>
      </c>
      <c r="AA861" s="1">
        <v>89.82</v>
      </c>
      <c r="AB861" s="72">
        <f t="shared" si="1014"/>
        <v>-2.4499999999999886</v>
      </c>
      <c r="AC861" s="53"/>
    </row>
    <row r="862" spans="1:29" x14ac:dyDescent="0.25">
      <c r="A862" s="53">
        <v>1408001</v>
      </c>
      <c r="B862" s="89" t="s">
        <v>2546</v>
      </c>
      <c r="C862" s="53" t="s">
        <v>446</v>
      </c>
      <c r="D862" s="50" t="s">
        <v>2508</v>
      </c>
      <c r="E862" s="47">
        <f>VLOOKUP('2012 Accountability Database'!A858,Dems1112!$A$2:$G$1082,4)</f>
        <v>0.56999999999999995</v>
      </c>
      <c r="F862" s="65" t="s">
        <v>2486</v>
      </c>
      <c r="G862" s="62"/>
      <c r="H862" s="13" t="str">
        <f>IF(V862&gt;94,"Met",IF(X862="--","n/a",IF(X862&gt;=0,"Met","Did Not Meet")))</f>
        <v>Did Not Meet</v>
      </c>
      <c r="I862" s="13" t="str">
        <f>IF(V863&gt;94,"Met",IF(X863="--","n/a",IF(X863&gt;=0,"Met","Did Not Meet")))</f>
        <v>Did Not Meet</v>
      </c>
      <c r="J862" s="13"/>
      <c r="K862" s="13" t="str">
        <f>IF(Z862&gt;94,"Met",IF(AB862="--","n/a",IF(AB862&gt;=0,"Met","Did Not Meet")))</f>
        <v>Did Not Meet</v>
      </c>
      <c r="L862" s="13" t="str">
        <f>IF(Z863&gt;94,"Met",IF(AB863="--","n/a",IF(AB863&gt;=0,"Met","Did Not Meet")))</f>
        <v>Did Not Meet</v>
      </c>
      <c r="M862" s="1" t="s">
        <v>9</v>
      </c>
      <c r="N862" s="68" t="s">
        <v>2497</v>
      </c>
      <c r="O862" s="35"/>
      <c r="P862" s="44"/>
      <c r="Q862" s="108"/>
      <c r="R862" s="5" t="s">
        <v>6</v>
      </c>
      <c r="S862" s="1" t="s">
        <v>2</v>
      </c>
      <c r="T862" s="1" t="s">
        <v>3</v>
      </c>
      <c r="U862" s="5">
        <v>83</v>
      </c>
      <c r="V862" s="1">
        <v>87.95</v>
      </c>
      <c r="W862" s="1">
        <v>92.95</v>
      </c>
      <c r="X862" s="6">
        <f t="shared" si="1051"/>
        <v>-5</v>
      </c>
      <c r="Y862" s="14">
        <v>64</v>
      </c>
      <c r="Z862" s="1">
        <v>68.75</v>
      </c>
      <c r="AA862" s="1">
        <v>83.02</v>
      </c>
      <c r="AB862" s="72">
        <f t="shared" si="1014"/>
        <v>-14.269999999999996</v>
      </c>
      <c r="AC862" s="53"/>
    </row>
    <row r="863" spans="1:29" x14ac:dyDescent="0.25">
      <c r="A863" s="53">
        <v>1408001</v>
      </c>
      <c r="B863" s="89" t="s">
        <v>2546</v>
      </c>
      <c r="C863" s="53" t="s">
        <v>446</v>
      </c>
      <c r="D863" s="50" t="s">
        <v>974</v>
      </c>
      <c r="E863" s="47" t="str">
        <f>VLOOKUP('2012 Accountability Database'!A858,Dems1112!$A$2:$G$1082,5)</f>
        <v>K-6</v>
      </c>
      <c r="F863" s="65" t="s">
        <v>2487</v>
      </c>
      <c r="G863" s="62"/>
      <c r="H863" s="13" t="str">
        <f>IF(V864&gt;94,"Met",IF(X864="--","n/a",IF(X864&gt;=0,"Met","Did Not Meet")))</f>
        <v>Did Not Meet</v>
      </c>
      <c r="I863" s="13" t="str">
        <f>IF(V865&gt;94,"Met",IF(X865="--","n/a",IF(X865&gt;=0,"Met","Did Not Meet")))</f>
        <v>Did Not Meet</v>
      </c>
      <c r="J863" s="13"/>
      <c r="K863" s="13" t="str">
        <f>IF(Z864&gt;94,"Met",IF(AB864="--","n/a",IF(AB864&gt;=0,"Met","Did Not Meet")))</f>
        <v>Did Not Meet</v>
      </c>
      <c r="L863" s="13" t="str">
        <f>IF(Z865&gt;94,"Met",IF(AB865="--","n/a",IF(AB865&gt;=0,"Met","Did Not Meet")))</f>
        <v>Did Not Meet</v>
      </c>
      <c r="M863" s="1" t="s">
        <v>9</v>
      </c>
      <c r="N863" s="14"/>
      <c r="O863" s="35" t="s">
        <v>2506</v>
      </c>
      <c r="P863" s="83" t="str">
        <f t="shared" ref="P863" si="1087">IF(P858="No"," ", IF(P860="No"," ",IF(P859="No", " ",IF(P861="No"," ","X"))))</f>
        <v xml:space="preserve"> </v>
      </c>
      <c r="Q863" s="108"/>
      <c r="R863" s="5" t="s">
        <v>6</v>
      </c>
      <c r="S863" s="1" t="s">
        <v>2</v>
      </c>
      <c r="T863" s="1" t="s">
        <v>7</v>
      </c>
      <c r="U863" s="5">
        <v>43</v>
      </c>
      <c r="V863" s="1">
        <v>81.400000000000006</v>
      </c>
      <c r="W863" s="1">
        <v>87.21</v>
      </c>
      <c r="X863" s="6">
        <f t="shared" si="1051"/>
        <v>-5.8099999999999881</v>
      </c>
      <c r="Y863" s="14">
        <v>37</v>
      </c>
      <c r="Z863" s="1">
        <v>70.27</v>
      </c>
      <c r="AA863" s="1">
        <v>83.02</v>
      </c>
      <c r="AB863" s="72">
        <f t="shared" si="1014"/>
        <v>-12.75</v>
      </c>
      <c r="AC863" s="53"/>
    </row>
    <row r="864" spans="1:29" ht="15.75" x14ac:dyDescent="0.25">
      <c r="A864" s="53">
        <v>1408001</v>
      </c>
      <c r="B864" s="89" t="s">
        <v>2546</v>
      </c>
      <c r="C864" s="53" t="s">
        <v>446</v>
      </c>
      <c r="D864" s="50" t="s">
        <v>975</v>
      </c>
      <c r="E864" s="48" t="str">
        <f>VLOOKUP('2012 Accountability Database'!A858,Dems1112!$A$2:$G$1082,6)</f>
        <v>4 (Southwest AR)</v>
      </c>
      <c r="F864" s="66"/>
      <c r="G864" s="63" t="s">
        <v>2488</v>
      </c>
      <c r="H864" s="61" t="str">
        <f t="shared" ref="H864:I864" si="1088">IF(H862="Met","Yes",IF(H863="Met","Yes","No"))</f>
        <v>No</v>
      </c>
      <c r="I864" s="61" t="str">
        <f t="shared" si="1088"/>
        <v>No</v>
      </c>
      <c r="J864" s="55"/>
      <c r="K864" s="61" t="str">
        <f t="shared" ref="K864:L864" si="1089">IF(K862="Met","Yes",IF(K863="Met","Yes","No"))</f>
        <v>No</v>
      </c>
      <c r="L864" s="61" t="str">
        <f t="shared" si="1089"/>
        <v>No</v>
      </c>
      <c r="M864" s="1" t="s">
        <v>9</v>
      </c>
      <c r="N864" s="14"/>
      <c r="O864" s="35" t="s">
        <v>2505</v>
      </c>
      <c r="P864" s="83" t="str">
        <f t="shared" ref="P864" si="1090">IF(P863="X"," ",IF(P865="X"," ","X"))</f>
        <v xml:space="preserve"> </v>
      </c>
      <c r="Q864" s="94" t="s">
        <v>2759</v>
      </c>
      <c r="R864" s="5" t="s">
        <v>6</v>
      </c>
      <c r="S864" s="1" t="s">
        <v>5</v>
      </c>
      <c r="T864" s="1" t="s">
        <v>3</v>
      </c>
      <c r="U864" s="5">
        <v>239</v>
      </c>
      <c r="V864" s="1">
        <v>88.28</v>
      </c>
      <c r="W864" s="1">
        <v>92.95</v>
      </c>
      <c r="X864" s="6">
        <f t="shared" si="1051"/>
        <v>-4.6700000000000017</v>
      </c>
      <c r="Y864" s="14">
        <v>175</v>
      </c>
      <c r="Z864" s="1">
        <v>74.86</v>
      </c>
      <c r="AA864" s="1">
        <v>83.02</v>
      </c>
      <c r="AB864" s="72">
        <f t="shared" si="1014"/>
        <v>-8.1599999999999966</v>
      </c>
      <c r="AC864" s="53"/>
    </row>
    <row r="865" spans="1:29" x14ac:dyDescent="0.25">
      <c r="A865" s="54">
        <v>1408001</v>
      </c>
      <c r="B865" s="90" t="s">
        <v>2546</v>
      </c>
      <c r="C865" s="54" t="s">
        <v>446</v>
      </c>
      <c r="D865" s="4"/>
      <c r="E865" s="4"/>
      <c r="F865" s="67"/>
      <c r="G865" s="64"/>
      <c r="H865" s="43"/>
      <c r="I865" s="43"/>
      <c r="J865" s="43"/>
      <c r="K865" s="43"/>
      <c r="L865" s="43"/>
      <c r="M865" s="4" t="s">
        <v>9</v>
      </c>
      <c r="N865" s="15"/>
      <c r="O865" s="38" t="s">
        <v>2482</v>
      </c>
      <c r="P865" s="84" t="str">
        <f>IF(E859="Achieving School"," ","X")</f>
        <v>X</v>
      </c>
      <c r="Q865" s="91"/>
      <c r="R865" s="4" t="s">
        <v>6</v>
      </c>
      <c r="S865" s="4" t="s">
        <v>5</v>
      </c>
      <c r="T865" s="4" t="s">
        <v>7</v>
      </c>
      <c r="U865" s="4">
        <v>125</v>
      </c>
      <c r="V865" s="4">
        <v>81.599999999999994</v>
      </c>
      <c r="W865" s="4">
        <v>87.21</v>
      </c>
      <c r="X865" s="7">
        <f t="shared" si="1051"/>
        <v>-5.6099999999999994</v>
      </c>
      <c r="Y865" s="15">
        <v>95</v>
      </c>
      <c r="Z865" s="4">
        <v>71.58</v>
      </c>
      <c r="AA865" s="4">
        <v>83.02</v>
      </c>
      <c r="AB865" s="73">
        <f t="shared" si="1014"/>
        <v>-11.439999999999998</v>
      </c>
      <c r="AC865" s="54"/>
    </row>
    <row r="866" spans="1:29" x14ac:dyDescent="0.25">
      <c r="A866" s="1">
        <v>1408018</v>
      </c>
      <c r="B866" s="87" t="s">
        <v>2546</v>
      </c>
      <c r="C866" s="55" t="s">
        <v>447</v>
      </c>
      <c r="E866" s="42"/>
      <c r="F866" s="65" t="s">
        <v>2483</v>
      </c>
      <c r="G866" s="62"/>
      <c r="H866" s="37" t="str">
        <f>IF(V866&gt;94,"Met",IF(X866="--","n/a",IF(X866&gt;=0,"Met","Did Not Meet")))</f>
        <v>Met</v>
      </c>
      <c r="I866" s="37" t="str">
        <f>IF(V867&gt;94,"Met",IF(X867="--","n/a",IF(X867&gt;=0,"Met","Did Not Meet")))</f>
        <v>Met</v>
      </c>
      <c r="K866" s="13" t="str">
        <f>IF(Z866&gt;94,"Met",IF(AB866="--","n/a",IF(AB866&gt;=0,"Met","Did Not Meet")))</f>
        <v>Met</v>
      </c>
      <c r="L866" s="13" t="str">
        <f>IF(Z867&gt;94,"Met",IF(AB867="--","n/a",IF(AB867&gt;=0,"Met","Did Not Meet")))</f>
        <v>Met</v>
      </c>
      <c r="M866" s="1" t="s">
        <v>4</v>
      </c>
      <c r="N866" s="14" t="s">
        <v>2502</v>
      </c>
      <c r="O866" s="5"/>
      <c r="P866" s="44" t="str">
        <f t="shared" ref="P866" si="1091">IF(H868="Yes",IF(I868="Yes","Yes","No"),"No")</f>
        <v>Yes</v>
      </c>
      <c r="Q866" s="93"/>
      <c r="R866" s="5" t="s">
        <v>1</v>
      </c>
      <c r="S866" s="1" t="s">
        <v>2</v>
      </c>
      <c r="T866" s="1" t="s">
        <v>3</v>
      </c>
      <c r="U866" s="5">
        <v>103</v>
      </c>
      <c r="V866" s="1">
        <v>88.35</v>
      </c>
      <c r="W866" s="1">
        <v>83.52</v>
      </c>
      <c r="X866" s="9">
        <f t="shared" si="1051"/>
        <v>4.8299999999999983</v>
      </c>
      <c r="Y866" s="14">
        <v>58</v>
      </c>
      <c r="Z866" s="1">
        <v>89.66</v>
      </c>
      <c r="AA866" s="1">
        <v>86.11</v>
      </c>
      <c r="AB866" s="71">
        <f t="shared" si="1014"/>
        <v>3.5499999999999972</v>
      </c>
      <c r="AC866" s="36"/>
    </row>
    <row r="867" spans="1:29" ht="15.75" x14ac:dyDescent="0.25">
      <c r="A867" s="53">
        <v>1408018</v>
      </c>
      <c r="B867" s="89" t="s">
        <v>2546</v>
      </c>
      <c r="C867" s="53" t="s">
        <v>447</v>
      </c>
      <c r="D867" s="49" t="s">
        <v>2498</v>
      </c>
      <c r="E867" s="34" t="str">
        <f>M866</f>
        <v>Achieving School</v>
      </c>
      <c r="F867" s="65" t="s">
        <v>2484</v>
      </c>
      <c r="G867" s="62"/>
      <c r="H867" s="13" t="str">
        <f>IF(V868&gt;94,"Met",IF(X868="--","n/a",IF(X868&gt;=0,"Met","Did Not Meet")))</f>
        <v>Met</v>
      </c>
      <c r="I867" s="13" t="str">
        <f>IF(V869&gt;94,"Met",IF(X869="--","n/a",IF(X869&gt;=0,"Met","Did Not Meet")))</f>
        <v>Met</v>
      </c>
      <c r="K867" s="13" t="str">
        <f>IF(Z868&gt;94,"Met",IF(AB868="--","n/a",IF(AB868&gt;=0,"Met","Did Not Meet")))</f>
        <v>Met</v>
      </c>
      <c r="L867" s="13" t="str">
        <f>IF(Z869&gt;94,"Met",IF(AB869="--","n/a",IF(AB869&gt;=0,"Met","Did Not Meet")))</f>
        <v>Met</v>
      </c>
      <c r="M867" s="1" t="s">
        <v>4</v>
      </c>
      <c r="N867" s="14" t="s">
        <v>2501</v>
      </c>
      <c r="O867" s="5"/>
      <c r="P867" s="44" t="str">
        <f t="shared" ref="P867" si="1092">IF(K868="Yes",IF(L868="Yes","Yes","No"),"No")</f>
        <v>Yes</v>
      </c>
      <c r="Q867" s="94" t="s">
        <v>2759</v>
      </c>
      <c r="R867" s="5" t="s">
        <v>1</v>
      </c>
      <c r="S867" s="1" t="s">
        <v>2</v>
      </c>
      <c r="T867" s="1" t="s">
        <v>7</v>
      </c>
      <c r="U867" s="5">
        <v>47</v>
      </c>
      <c r="V867" s="1">
        <v>74.47</v>
      </c>
      <c r="W867" s="1">
        <v>65.08</v>
      </c>
      <c r="X867" s="9">
        <f t="shared" si="1051"/>
        <v>9.39</v>
      </c>
      <c r="Y867" s="14">
        <v>24</v>
      </c>
      <c r="Z867" s="1">
        <v>79.17</v>
      </c>
      <c r="AA867" s="1">
        <v>72.5</v>
      </c>
      <c r="AB867" s="71">
        <f t="shared" si="1014"/>
        <v>6.6700000000000017</v>
      </c>
      <c r="AC867" s="53"/>
    </row>
    <row r="868" spans="1:29" ht="15" customHeight="1" x14ac:dyDescent="0.25">
      <c r="A868" s="53">
        <v>1408018</v>
      </c>
      <c r="B868" s="89" t="s">
        <v>2546</v>
      </c>
      <c r="C868" s="53" t="s">
        <v>447</v>
      </c>
      <c r="D868" s="49" t="s">
        <v>2499</v>
      </c>
      <c r="E868" s="35" t="str">
        <f>VLOOKUP('2012 Accountability Database'!$A866,'2011 AYP'!A$2:B$1072,2)</f>
        <v xml:space="preserve"> MS (Met Standards)</v>
      </c>
      <c r="F868" s="66"/>
      <c r="G868" s="63" t="s">
        <v>2485</v>
      </c>
      <c r="H868" s="60" t="str">
        <f t="shared" ref="H868:I868" si="1093">IF(H866="Met","Yes",IF(H867="Met","Yes","No"))</f>
        <v>Yes</v>
      </c>
      <c r="I868" s="60" t="str">
        <f t="shared" si="1093"/>
        <v>Yes</v>
      </c>
      <c r="J868" s="42"/>
      <c r="K868" s="60" t="str">
        <f t="shared" ref="K868:L868" si="1094">IF(K866="Met","Yes",IF(K867="Met","Yes","No"))</f>
        <v>Yes</v>
      </c>
      <c r="L868" s="60" t="str">
        <f t="shared" si="1094"/>
        <v>Yes</v>
      </c>
      <c r="M868" s="5" t="s">
        <v>4</v>
      </c>
      <c r="N868" s="14" t="s">
        <v>2503</v>
      </c>
      <c r="O868" s="5"/>
      <c r="P868" s="44" t="str">
        <f t="shared" ref="P868" si="1095">IF(H872="Yes",IF(I872="Yes","Yes","No"),"No")</f>
        <v>No</v>
      </c>
      <c r="Q868" s="108" t="s">
        <v>2758</v>
      </c>
      <c r="R868" s="5" t="s">
        <v>1</v>
      </c>
      <c r="S868" s="5" t="s">
        <v>5</v>
      </c>
      <c r="T868" s="5" t="s">
        <v>3</v>
      </c>
      <c r="U868" s="5">
        <v>280</v>
      </c>
      <c r="V868" s="5">
        <v>84.64</v>
      </c>
      <c r="W868" s="5">
        <v>83.52</v>
      </c>
      <c r="X868" s="11">
        <f t="shared" si="1051"/>
        <v>1.1200000000000045</v>
      </c>
      <c r="Y868" s="14">
        <v>188</v>
      </c>
      <c r="Z868" s="5">
        <v>86.7</v>
      </c>
      <c r="AA868" s="5">
        <v>86.11</v>
      </c>
      <c r="AB868" s="71">
        <f t="shared" ref="AB868:AB931" si="1096">Z868-AA868</f>
        <v>0.59000000000000341</v>
      </c>
      <c r="AC868" s="53"/>
    </row>
    <row r="869" spans="1:29" x14ac:dyDescent="0.25">
      <c r="A869" s="53">
        <v>1408018</v>
      </c>
      <c r="B869" s="89" t="s">
        <v>2546</v>
      </c>
      <c r="C869" s="53" t="s">
        <v>447</v>
      </c>
      <c r="D869" s="49" t="s">
        <v>2507</v>
      </c>
      <c r="E869" s="47">
        <f>VLOOKUP('2012 Accountability Database'!A866,Dems1112!$A$2:$G$1082,3)</f>
        <v>0.04</v>
      </c>
      <c r="F869" s="66"/>
      <c r="G869" s="52"/>
      <c r="M869" s="1" t="s">
        <v>4</v>
      </c>
      <c r="N869" s="14" t="s">
        <v>2504</v>
      </c>
      <c r="O869" s="5"/>
      <c r="P869" s="44" t="str">
        <f t="shared" ref="P869" si="1097">IF(K872="Yes",IF(L872="Yes","Yes","No"),"No")</f>
        <v>No</v>
      </c>
      <c r="Q869" s="108"/>
      <c r="R869" s="5" t="s">
        <v>1</v>
      </c>
      <c r="S869" s="1" t="s">
        <v>5</v>
      </c>
      <c r="T869" s="1" t="s">
        <v>7</v>
      </c>
      <c r="U869" s="5">
        <v>128</v>
      </c>
      <c r="V869" s="1">
        <v>69.53</v>
      </c>
      <c r="W869" s="1">
        <v>65.08</v>
      </c>
      <c r="X869" s="9">
        <f t="shared" si="1051"/>
        <v>4.4500000000000028</v>
      </c>
      <c r="Y869" s="14">
        <v>78</v>
      </c>
      <c r="Z869" s="1">
        <v>76.92</v>
      </c>
      <c r="AA869" s="1">
        <v>72.5</v>
      </c>
      <c r="AB869" s="71">
        <f t="shared" si="1096"/>
        <v>4.4200000000000017</v>
      </c>
      <c r="AC869" s="53"/>
    </row>
    <row r="870" spans="1:29" x14ac:dyDescent="0.25">
      <c r="A870" s="53">
        <v>1408018</v>
      </c>
      <c r="B870" s="89" t="s">
        <v>2546</v>
      </c>
      <c r="C870" s="53" t="s">
        <v>447</v>
      </c>
      <c r="D870" s="50" t="s">
        <v>2508</v>
      </c>
      <c r="E870" s="47">
        <f>VLOOKUP('2012 Accountability Database'!A866,Dems1112!$A$2:$G$1082,4)</f>
        <v>0.39</v>
      </c>
      <c r="F870" s="65" t="s">
        <v>2486</v>
      </c>
      <c r="G870" s="62"/>
      <c r="H870" s="13" t="str">
        <f>IF(V870&gt;94,"Met",IF(X870="--","n/a",IF(X870&gt;=0,"Met","Did Not Meet")))</f>
        <v>Did Not Meet</v>
      </c>
      <c r="I870" s="13" t="str">
        <f>IF(V871&gt;94,"Met",IF(X871="--","n/a",IF(X871&gt;=0,"Met","Did Not Meet")))</f>
        <v>Did Not Meet</v>
      </c>
      <c r="J870" s="13"/>
      <c r="K870" s="13" t="str">
        <f>IF(Z870&gt;94,"Met",IF(AB870="--","n/a",IF(AB870&gt;=0,"Met","Did Not Meet")))</f>
        <v>Met</v>
      </c>
      <c r="L870" s="13" t="str">
        <f>IF(Z871&gt;94,"Met",IF(AB871="--","n/a",IF(AB871&gt;=0,"Met","Did Not Meet")))</f>
        <v>Did Not Meet</v>
      </c>
      <c r="M870" s="1" t="s">
        <v>4</v>
      </c>
      <c r="N870" s="68" t="s">
        <v>2497</v>
      </c>
      <c r="O870" s="35"/>
      <c r="P870" s="44"/>
      <c r="Q870" s="108"/>
      <c r="R870" s="5" t="s">
        <v>6</v>
      </c>
      <c r="S870" s="1" t="s">
        <v>2</v>
      </c>
      <c r="T870" s="1" t="s">
        <v>3</v>
      </c>
      <c r="U870" s="5">
        <v>103</v>
      </c>
      <c r="V870" s="1">
        <v>89.32</v>
      </c>
      <c r="W870" s="1">
        <v>91.76</v>
      </c>
      <c r="X870" s="6">
        <f t="shared" si="1051"/>
        <v>-2.4400000000000119</v>
      </c>
      <c r="Y870" s="14">
        <v>58</v>
      </c>
      <c r="Z870" s="1">
        <v>86.21</v>
      </c>
      <c r="AA870" s="1">
        <v>80.56</v>
      </c>
      <c r="AB870" s="71">
        <f t="shared" si="1096"/>
        <v>5.6499999999999915</v>
      </c>
      <c r="AC870" s="53"/>
    </row>
    <row r="871" spans="1:29" x14ac:dyDescent="0.25">
      <c r="A871" s="53">
        <v>1408018</v>
      </c>
      <c r="B871" s="89" t="s">
        <v>2546</v>
      </c>
      <c r="C871" s="53" t="s">
        <v>447</v>
      </c>
      <c r="D871" s="50" t="s">
        <v>974</v>
      </c>
      <c r="E871" s="47" t="str">
        <f>VLOOKUP('2012 Accountability Database'!A866,Dems1112!$A$2:$G$1082,5)</f>
        <v>K-6</v>
      </c>
      <c r="F871" s="65" t="s">
        <v>2487</v>
      </c>
      <c r="G871" s="62"/>
      <c r="H871" s="13" t="str">
        <f>IF(V872&gt;94,"Met",IF(X872="--","n/a",IF(X872&gt;=0,"Met","Did Not Meet")))</f>
        <v>Did Not Meet</v>
      </c>
      <c r="I871" s="13" t="str">
        <f>IF(V873&gt;94,"Met",IF(X873="--","n/a",IF(X873&gt;=0,"Met","Did Not Meet")))</f>
        <v>Did Not Meet</v>
      </c>
      <c r="J871" s="13"/>
      <c r="K871" s="13" t="str">
        <f>IF(Z872&gt;94,"Met",IF(AB872="--","n/a",IF(AB872&gt;=0,"Met","Did Not Meet")))</f>
        <v>Did Not Meet</v>
      </c>
      <c r="L871" s="13" t="str">
        <f>IF(Z873&gt;94,"Met",IF(AB873="--","n/a",IF(AB873&gt;=0,"Met","Did Not Meet")))</f>
        <v>Did Not Meet</v>
      </c>
      <c r="M871" s="1" t="s">
        <v>4</v>
      </c>
      <c r="N871" s="14"/>
      <c r="O871" s="35" t="s">
        <v>2506</v>
      </c>
      <c r="P871" s="83" t="str">
        <f t="shared" ref="P871" si="1098">IF(P866="No"," ", IF(P868="No"," ",IF(P867="No", " ",IF(P869="No"," ","X"))))</f>
        <v xml:space="preserve"> </v>
      </c>
      <c r="Q871" s="108"/>
      <c r="R871" s="5" t="s">
        <v>6</v>
      </c>
      <c r="S871" s="1" t="s">
        <v>2</v>
      </c>
      <c r="T871" s="1" t="s">
        <v>7</v>
      </c>
      <c r="U871" s="5">
        <v>47</v>
      </c>
      <c r="V871" s="1">
        <v>76.599999999999994</v>
      </c>
      <c r="W871" s="1">
        <v>86.9</v>
      </c>
      <c r="X871" s="6">
        <f t="shared" si="1051"/>
        <v>-10.300000000000011</v>
      </c>
      <c r="Y871" s="14">
        <v>24</v>
      </c>
      <c r="Z871" s="1">
        <v>70.83</v>
      </c>
      <c r="AA871" s="1">
        <v>72.5</v>
      </c>
      <c r="AB871" s="72">
        <f t="shared" si="1096"/>
        <v>-1.6700000000000017</v>
      </c>
      <c r="AC871" s="53"/>
    </row>
    <row r="872" spans="1:29" ht="15.75" x14ac:dyDescent="0.25">
      <c r="A872" s="53">
        <v>1408018</v>
      </c>
      <c r="B872" s="89" t="s">
        <v>2546</v>
      </c>
      <c r="C872" s="53" t="s">
        <v>447</v>
      </c>
      <c r="D872" s="50" t="s">
        <v>975</v>
      </c>
      <c r="E872" s="48" t="str">
        <f>VLOOKUP('2012 Accountability Database'!A866,Dems1112!$A$2:$G$1082,6)</f>
        <v>4 (Southwest AR)</v>
      </c>
      <c r="F872" s="66"/>
      <c r="G872" s="63" t="s">
        <v>2488</v>
      </c>
      <c r="H872" s="61" t="str">
        <f t="shared" ref="H872:I872" si="1099">IF(H870="Met","Yes",IF(H871="Met","Yes","No"))</f>
        <v>No</v>
      </c>
      <c r="I872" s="61" t="str">
        <f t="shared" si="1099"/>
        <v>No</v>
      </c>
      <c r="J872" s="55"/>
      <c r="K872" s="61" t="str">
        <f t="shared" ref="K872:L872" si="1100">IF(K870="Met","Yes",IF(K871="Met","Yes","No"))</f>
        <v>Yes</v>
      </c>
      <c r="L872" s="61" t="str">
        <f t="shared" si="1100"/>
        <v>No</v>
      </c>
      <c r="M872" s="1" t="s">
        <v>4</v>
      </c>
      <c r="N872" s="14"/>
      <c r="O872" s="35" t="s">
        <v>2505</v>
      </c>
      <c r="P872" s="83" t="str">
        <f t="shared" ref="P872" si="1101">IF(P871="X"," ",IF(P873="X"," ","X"))</f>
        <v>X</v>
      </c>
      <c r="Q872" s="94" t="s">
        <v>2759</v>
      </c>
      <c r="R872" s="5" t="s">
        <v>6</v>
      </c>
      <c r="S872" s="1" t="s">
        <v>5</v>
      </c>
      <c r="T872" s="1" t="s">
        <v>3</v>
      </c>
      <c r="U872" s="5">
        <v>280</v>
      </c>
      <c r="V872" s="1">
        <v>90.71</v>
      </c>
      <c r="W872" s="1">
        <v>91.76</v>
      </c>
      <c r="X872" s="6">
        <f t="shared" si="1051"/>
        <v>-1.0500000000000114</v>
      </c>
      <c r="Y872" s="14">
        <v>188</v>
      </c>
      <c r="Z872" s="1">
        <v>78.19</v>
      </c>
      <c r="AA872" s="1">
        <v>80.56</v>
      </c>
      <c r="AB872" s="72">
        <f t="shared" si="1096"/>
        <v>-2.3700000000000045</v>
      </c>
      <c r="AC872" s="53"/>
    </row>
    <row r="873" spans="1:29" x14ac:dyDescent="0.25">
      <c r="A873" s="54">
        <v>1408018</v>
      </c>
      <c r="B873" s="90" t="s">
        <v>2546</v>
      </c>
      <c r="C873" s="54" t="s">
        <v>447</v>
      </c>
      <c r="D873" s="4"/>
      <c r="E873" s="4"/>
      <c r="F873" s="67"/>
      <c r="G873" s="64"/>
      <c r="H873" s="43"/>
      <c r="I873" s="43"/>
      <c r="J873" s="43"/>
      <c r="K873" s="43"/>
      <c r="L873" s="43"/>
      <c r="M873" s="4" t="s">
        <v>4</v>
      </c>
      <c r="N873" s="15"/>
      <c r="O873" s="38" t="s">
        <v>2482</v>
      </c>
      <c r="P873" s="84" t="str">
        <f>IF(E867="Achieving School"," ","X")</f>
        <v xml:space="preserve"> </v>
      </c>
      <c r="Q873" s="91"/>
      <c r="R873" s="4" t="s">
        <v>6</v>
      </c>
      <c r="S873" s="4" t="s">
        <v>5</v>
      </c>
      <c r="T873" s="4" t="s">
        <v>7</v>
      </c>
      <c r="U873" s="4">
        <v>128</v>
      </c>
      <c r="V873" s="4">
        <v>82.03</v>
      </c>
      <c r="W873" s="4">
        <v>86.9</v>
      </c>
      <c r="X873" s="7">
        <f t="shared" si="1051"/>
        <v>-4.8700000000000045</v>
      </c>
      <c r="Y873" s="15">
        <v>78</v>
      </c>
      <c r="Z873" s="4">
        <v>67.95</v>
      </c>
      <c r="AA873" s="4">
        <v>72.5</v>
      </c>
      <c r="AB873" s="73">
        <f t="shared" si="1096"/>
        <v>-4.5499999999999972</v>
      </c>
      <c r="AC873" s="54"/>
    </row>
    <row r="874" spans="1:29" x14ac:dyDescent="0.25">
      <c r="A874" s="1">
        <v>1503016</v>
      </c>
      <c r="B874" s="87" t="s">
        <v>2547</v>
      </c>
      <c r="C874" s="55" t="s">
        <v>724</v>
      </c>
      <c r="E874" s="42"/>
      <c r="F874" s="65" t="s">
        <v>2483</v>
      </c>
      <c r="G874" s="62"/>
      <c r="H874" s="37" t="str">
        <f>IF(V874&gt;94,"Met",IF(X874="--","n/a",IF(X874&gt;=0,"Met","Did Not Meet")))</f>
        <v>Met</v>
      </c>
      <c r="I874" s="37" t="str">
        <f>IF(V875&gt;94,"Met",IF(X875="--","n/a",IF(X875&gt;=0,"Met","Did Not Meet")))</f>
        <v>Met</v>
      </c>
      <c r="K874" s="13" t="str">
        <f>IF(Z874&gt;94,"Met",IF(AB874="--","n/a",IF(AB874&gt;=0,"Met","Did Not Meet")))</f>
        <v>Met</v>
      </c>
      <c r="L874" s="13" t="str">
        <f>IF(Z875&gt;94,"Met",IF(AB875="--","n/a",IF(AB875&gt;=0,"Met","Did Not Meet")))</f>
        <v>Met</v>
      </c>
      <c r="M874" s="1" t="s">
        <v>9</v>
      </c>
      <c r="N874" s="14" t="s">
        <v>2502</v>
      </c>
      <c r="O874" s="5"/>
      <c r="P874" s="44" t="str">
        <f t="shared" ref="P874" si="1102">IF(H876="Yes",IF(I876="Yes","Yes","No"),"No")</f>
        <v>Yes</v>
      </c>
      <c r="Q874" s="93"/>
      <c r="R874" s="5" t="s">
        <v>1</v>
      </c>
      <c r="S874" s="1" t="s">
        <v>2</v>
      </c>
      <c r="T874" s="1" t="s">
        <v>3</v>
      </c>
      <c r="U874" s="5">
        <v>110</v>
      </c>
      <c r="V874" s="1">
        <v>88.18</v>
      </c>
      <c r="W874" s="1">
        <v>84.46</v>
      </c>
      <c r="X874" s="9">
        <f t="shared" si="1051"/>
        <v>3.7200000000000131</v>
      </c>
      <c r="Y874" s="14">
        <v>75</v>
      </c>
      <c r="Z874" s="1">
        <v>94.67</v>
      </c>
      <c r="AA874" s="1">
        <v>78.84</v>
      </c>
      <c r="AB874" s="71">
        <f t="shared" si="1096"/>
        <v>15.829999999999998</v>
      </c>
      <c r="AC874" s="36"/>
    </row>
    <row r="875" spans="1:29" ht="15.75" x14ac:dyDescent="0.25">
      <c r="A875" s="53">
        <v>1503016</v>
      </c>
      <c r="B875" s="89" t="s">
        <v>2547</v>
      </c>
      <c r="C875" s="53" t="s">
        <v>724</v>
      </c>
      <c r="D875" s="49" t="s">
        <v>2498</v>
      </c>
      <c r="E875" s="34" t="str">
        <f>M874</f>
        <v>Needs Improvement School</v>
      </c>
      <c r="F875" s="65" t="s">
        <v>2484</v>
      </c>
      <c r="G875" s="62"/>
      <c r="H875" s="13" t="str">
        <f>IF(V876&gt;94,"Met",IF(X876="--","n/a",IF(X876&gt;=0,"Met","Did Not Meet")))</f>
        <v>Did Not Meet</v>
      </c>
      <c r="I875" s="13" t="str">
        <f>IF(V877&gt;94,"Met",IF(X877="--","n/a",IF(X877&gt;=0,"Met","Did Not Meet")))</f>
        <v>Did Not Meet</v>
      </c>
      <c r="K875" s="13" t="str">
        <f>IF(Z876&gt;94,"Met",IF(AB876="--","n/a",IF(AB876&gt;=0,"Met","Did Not Meet")))</f>
        <v>Met</v>
      </c>
      <c r="L875" s="13" t="str">
        <f>IF(Z877&gt;94,"Met",IF(AB877="--","n/a",IF(AB877&gt;=0,"Met","Did Not Meet")))</f>
        <v>Met</v>
      </c>
      <c r="M875" s="1" t="s">
        <v>9</v>
      </c>
      <c r="N875" s="14" t="s">
        <v>2501</v>
      </c>
      <c r="O875" s="5"/>
      <c r="P875" s="44" t="str">
        <f t="shared" ref="P875" si="1103">IF(K876="Yes",IF(L876="Yes","Yes","No"),"No")</f>
        <v>Yes</v>
      </c>
      <c r="Q875" s="94" t="s">
        <v>2759</v>
      </c>
      <c r="R875" s="5" t="s">
        <v>1</v>
      </c>
      <c r="S875" s="1" t="s">
        <v>2</v>
      </c>
      <c r="T875" s="1" t="s">
        <v>7</v>
      </c>
      <c r="U875" s="5">
        <v>82</v>
      </c>
      <c r="V875" s="1">
        <v>84.15</v>
      </c>
      <c r="W875" s="1">
        <v>81.67</v>
      </c>
      <c r="X875" s="9">
        <f t="shared" si="1051"/>
        <v>2.480000000000004</v>
      </c>
      <c r="Y875" s="14">
        <v>53</v>
      </c>
      <c r="Z875" s="1">
        <v>92.45</v>
      </c>
      <c r="AA875" s="1">
        <v>75.44</v>
      </c>
      <c r="AB875" s="71">
        <f t="shared" si="1096"/>
        <v>17.010000000000005</v>
      </c>
      <c r="AC875" s="53"/>
    </row>
    <row r="876" spans="1:29" ht="15" customHeight="1" x14ac:dyDescent="0.25">
      <c r="A876" s="53">
        <v>1503016</v>
      </c>
      <c r="B876" s="89" t="s">
        <v>2547</v>
      </c>
      <c r="C876" s="53" t="s">
        <v>724</v>
      </c>
      <c r="D876" s="49" t="s">
        <v>2499</v>
      </c>
      <c r="E876" s="35" t="str">
        <f>VLOOKUP('2012 Accountability Database'!$A874,'2011 AYP'!A$2:B$1072,2)</f>
        <v xml:space="preserve"> MS (Met Standards)</v>
      </c>
      <c r="F876" s="66"/>
      <c r="G876" s="63" t="s">
        <v>2485</v>
      </c>
      <c r="H876" s="60" t="str">
        <f t="shared" ref="H876:I876" si="1104">IF(H874="Met","Yes",IF(H875="Met","Yes","No"))</f>
        <v>Yes</v>
      </c>
      <c r="I876" s="60" t="str">
        <f t="shared" si="1104"/>
        <v>Yes</v>
      </c>
      <c r="J876" s="42"/>
      <c r="K876" s="60" t="str">
        <f t="shared" ref="K876:L876" si="1105">IF(K874="Met","Yes",IF(K875="Met","Yes","No"))</f>
        <v>Yes</v>
      </c>
      <c r="L876" s="60" t="str">
        <f t="shared" si="1105"/>
        <v>Yes</v>
      </c>
      <c r="M876" s="5" t="s">
        <v>9</v>
      </c>
      <c r="N876" s="14" t="s">
        <v>2503</v>
      </c>
      <c r="O876" s="5"/>
      <c r="P876" s="44" t="str">
        <f t="shared" ref="P876" si="1106">IF(H880="Yes",IF(I880="Yes","Yes","No"),"No")</f>
        <v>No</v>
      </c>
      <c r="Q876" s="108" t="s">
        <v>2758</v>
      </c>
      <c r="R876" s="5" t="s">
        <v>1</v>
      </c>
      <c r="S876" s="5" t="s">
        <v>5</v>
      </c>
      <c r="T876" s="5" t="s">
        <v>3</v>
      </c>
      <c r="U876" s="5">
        <v>343</v>
      </c>
      <c r="V876" s="5">
        <v>82.8</v>
      </c>
      <c r="W876" s="5">
        <v>84.46</v>
      </c>
      <c r="X876" s="8">
        <f t="shared" si="1051"/>
        <v>-1.6599999999999966</v>
      </c>
      <c r="Y876" s="14">
        <v>228</v>
      </c>
      <c r="Z876" s="5">
        <v>82.89</v>
      </c>
      <c r="AA876" s="5">
        <v>78.84</v>
      </c>
      <c r="AB876" s="71">
        <f t="shared" si="1096"/>
        <v>4.0499999999999972</v>
      </c>
      <c r="AC876" s="53"/>
    </row>
    <row r="877" spans="1:29" x14ac:dyDescent="0.25">
      <c r="A877" s="53">
        <v>1503016</v>
      </c>
      <c r="B877" s="89" t="s">
        <v>2547</v>
      </c>
      <c r="C877" s="53" t="s">
        <v>724</v>
      </c>
      <c r="D877" s="49" t="s">
        <v>2507</v>
      </c>
      <c r="E877" s="47">
        <f>VLOOKUP('2012 Accountability Database'!A874,Dems1112!$A$2:$G$1082,3)</f>
        <v>0.16</v>
      </c>
      <c r="F877" s="66"/>
      <c r="G877" s="52"/>
      <c r="M877" s="1" t="s">
        <v>9</v>
      </c>
      <c r="N877" s="14" t="s">
        <v>2504</v>
      </c>
      <c r="O877" s="5"/>
      <c r="P877" s="44" t="str">
        <f t="shared" ref="P877" si="1107">IF(K880="Yes",IF(L880="Yes","Yes","No"),"No")</f>
        <v>No</v>
      </c>
      <c r="Q877" s="108"/>
      <c r="R877" s="5" t="s">
        <v>1</v>
      </c>
      <c r="S877" s="1" t="s">
        <v>5</v>
      </c>
      <c r="T877" s="1" t="s">
        <v>7</v>
      </c>
      <c r="U877" s="5">
        <v>248</v>
      </c>
      <c r="V877" s="1">
        <v>77.819999999999993</v>
      </c>
      <c r="W877" s="1">
        <v>81.67</v>
      </c>
      <c r="X877" s="6">
        <f t="shared" si="1051"/>
        <v>-3.8500000000000085</v>
      </c>
      <c r="Y877" s="14">
        <v>166</v>
      </c>
      <c r="Z877" s="1">
        <v>79.52</v>
      </c>
      <c r="AA877" s="1">
        <v>75.44</v>
      </c>
      <c r="AB877" s="71">
        <f t="shared" si="1096"/>
        <v>4.0799999999999983</v>
      </c>
      <c r="AC877" s="53"/>
    </row>
    <row r="878" spans="1:29" x14ac:dyDescent="0.25">
      <c r="A878" s="53">
        <v>1503016</v>
      </c>
      <c r="B878" s="89" t="s">
        <v>2547</v>
      </c>
      <c r="C878" s="53" t="s">
        <v>724</v>
      </c>
      <c r="D878" s="50" t="s">
        <v>2508</v>
      </c>
      <c r="E878" s="47">
        <f>VLOOKUP('2012 Accountability Database'!A874,Dems1112!$A$2:$G$1082,4)</f>
        <v>0.67</v>
      </c>
      <c r="F878" s="65" t="s">
        <v>2486</v>
      </c>
      <c r="G878" s="62"/>
      <c r="H878" s="13" t="str">
        <f>IF(V878&gt;94,"Met",IF(X878="--","n/a",IF(X878&gt;=0,"Met","Did Not Meet")))</f>
        <v>Did Not Meet</v>
      </c>
      <c r="I878" s="13" t="str">
        <f>IF(V879&gt;94,"Met",IF(X879="--","n/a",IF(X879&gt;=0,"Met","Did Not Meet")))</f>
        <v>Did Not Meet</v>
      </c>
      <c r="J878" s="13"/>
      <c r="K878" s="13" t="str">
        <f>IF(Z878&gt;94,"Met",IF(AB878="--","n/a",IF(AB878&gt;=0,"Met","Did Not Meet")))</f>
        <v>Did Not Meet</v>
      </c>
      <c r="L878" s="13" t="str">
        <f>IF(Z879&gt;94,"Met",IF(AB879="--","n/a",IF(AB879&gt;=0,"Met","Did Not Meet")))</f>
        <v>Did Not Meet</v>
      </c>
      <c r="M878" s="5" t="s">
        <v>9</v>
      </c>
      <c r="N878" s="68" t="s">
        <v>2497</v>
      </c>
      <c r="O878" s="35"/>
      <c r="P878" s="44"/>
      <c r="Q878" s="108"/>
      <c r="R878" s="5" t="s">
        <v>6</v>
      </c>
      <c r="S878" s="5" t="s">
        <v>2</v>
      </c>
      <c r="T878" s="5" t="s">
        <v>3</v>
      </c>
      <c r="U878" s="5">
        <v>110</v>
      </c>
      <c r="V878" s="5">
        <v>86.36</v>
      </c>
      <c r="W878" s="5">
        <v>93.79</v>
      </c>
      <c r="X878" s="8">
        <f t="shared" si="1051"/>
        <v>-7.4300000000000068</v>
      </c>
      <c r="Y878" s="14">
        <v>75</v>
      </c>
      <c r="Z878" s="5">
        <v>53.33</v>
      </c>
      <c r="AA878" s="5">
        <v>81.2</v>
      </c>
      <c r="AB878" s="72">
        <f t="shared" si="1096"/>
        <v>-27.870000000000005</v>
      </c>
      <c r="AC878" s="53"/>
    </row>
    <row r="879" spans="1:29" x14ac:dyDescent="0.25">
      <c r="A879" s="53">
        <v>1503016</v>
      </c>
      <c r="B879" s="89" t="s">
        <v>2547</v>
      </c>
      <c r="C879" s="53" t="s">
        <v>724</v>
      </c>
      <c r="D879" s="50" t="s">
        <v>974</v>
      </c>
      <c r="E879" s="47" t="str">
        <f>VLOOKUP('2012 Accountability Database'!A874,Dems1112!$A$2:$G$1082,5)</f>
        <v>K-5</v>
      </c>
      <c r="F879" s="65" t="s">
        <v>2487</v>
      </c>
      <c r="G879" s="62"/>
      <c r="H879" s="13" t="str">
        <f>IF(V880&gt;94,"Met",IF(X880="--","n/a",IF(X880&gt;=0,"Met","Did Not Meet")))</f>
        <v>Did Not Meet</v>
      </c>
      <c r="I879" s="13" t="str">
        <f>IF(V881&gt;94,"Met",IF(X881="--","n/a",IF(X881&gt;=0,"Met","Did Not Meet")))</f>
        <v>Did Not Meet</v>
      </c>
      <c r="J879" s="13"/>
      <c r="K879" s="13" t="str">
        <f>IF(Z880&gt;94,"Met",IF(AB880="--","n/a",IF(AB880&gt;=0,"Met","Did Not Meet")))</f>
        <v>Did Not Meet</v>
      </c>
      <c r="L879" s="13" t="str">
        <f>IF(Z881&gt;94,"Met",IF(AB881="--","n/a",IF(AB881&gt;=0,"Met","Did Not Meet")))</f>
        <v>Did Not Meet</v>
      </c>
      <c r="M879" s="1" t="s">
        <v>9</v>
      </c>
      <c r="N879" s="14"/>
      <c r="O879" s="35" t="s">
        <v>2506</v>
      </c>
      <c r="P879" s="83" t="str">
        <f t="shared" ref="P879" si="1108">IF(P874="No"," ", IF(P876="No"," ",IF(P875="No", " ",IF(P877="No"," ","X"))))</f>
        <v xml:space="preserve"> </v>
      </c>
      <c r="Q879" s="108"/>
      <c r="R879" s="5" t="s">
        <v>6</v>
      </c>
      <c r="S879" s="1" t="s">
        <v>2</v>
      </c>
      <c r="T879" s="1" t="s">
        <v>7</v>
      </c>
      <c r="U879" s="5">
        <v>82</v>
      </c>
      <c r="V879" s="1">
        <v>82.93</v>
      </c>
      <c r="W879" s="1">
        <v>92.45</v>
      </c>
      <c r="X879" s="6">
        <f t="shared" si="1051"/>
        <v>-9.519999999999996</v>
      </c>
      <c r="Y879" s="14">
        <v>53</v>
      </c>
      <c r="Z879" s="1">
        <v>47.17</v>
      </c>
      <c r="AA879" s="1">
        <v>83.63</v>
      </c>
      <c r="AB879" s="72">
        <f t="shared" si="1096"/>
        <v>-36.459999999999994</v>
      </c>
      <c r="AC879" s="53"/>
    </row>
    <row r="880" spans="1:29" ht="15.75" x14ac:dyDescent="0.25">
      <c r="A880" s="53">
        <v>1503016</v>
      </c>
      <c r="B880" s="89" t="s">
        <v>2547</v>
      </c>
      <c r="C880" s="53" t="s">
        <v>724</v>
      </c>
      <c r="D880" s="50" t="s">
        <v>975</v>
      </c>
      <c r="E880" s="48" t="str">
        <f>VLOOKUP('2012 Accountability Database'!A874,Dems1112!$A$2:$G$1082,6)</f>
        <v>1 (Northwest AR)</v>
      </c>
      <c r="F880" s="66"/>
      <c r="G880" s="63" t="s">
        <v>2488</v>
      </c>
      <c r="H880" s="61" t="str">
        <f t="shared" ref="H880:I880" si="1109">IF(H878="Met","Yes",IF(H879="Met","Yes","No"))</f>
        <v>No</v>
      </c>
      <c r="I880" s="61" t="str">
        <f t="shared" si="1109"/>
        <v>No</v>
      </c>
      <c r="J880" s="55"/>
      <c r="K880" s="61" t="str">
        <f t="shared" ref="K880:L880" si="1110">IF(K878="Met","Yes",IF(K879="Met","Yes","No"))</f>
        <v>No</v>
      </c>
      <c r="L880" s="61" t="str">
        <f t="shared" si="1110"/>
        <v>No</v>
      </c>
      <c r="M880" s="1" t="s">
        <v>9</v>
      </c>
      <c r="N880" s="14"/>
      <c r="O880" s="35" t="s">
        <v>2505</v>
      </c>
      <c r="P880" s="83" t="str">
        <f t="shared" ref="P880" si="1111">IF(P879="X"," ",IF(P881="X"," ","X"))</f>
        <v xml:space="preserve"> </v>
      </c>
      <c r="Q880" s="94" t="s">
        <v>2759</v>
      </c>
      <c r="R880" s="5" t="s">
        <v>6</v>
      </c>
      <c r="S880" s="1" t="s">
        <v>5</v>
      </c>
      <c r="T880" s="1" t="s">
        <v>3</v>
      </c>
      <c r="U880" s="5">
        <v>343</v>
      </c>
      <c r="V880" s="1">
        <v>88.92</v>
      </c>
      <c r="W880" s="1">
        <v>93.79</v>
      </c>
      <c r="X880" s="6">
        <f t="shared" si="1051"/>
        <v>-4.8700000000000045</v>
      </c>
      <c r="Y880" s="14">
        <v>228</v>
      </c>
      <c r="Z880" s="1">
        <v>62.28</v>
      </c>
      <c r="AA880" s="1">
        <v>81.2</v>
      </c>
      <c r="AB880" s="72">
        <f t="shared" si="1096"/>
        <v>-18.920000000000002</v>
      </c>
      <c r="AC880" s="53"/>
    </row>
    <row r="881" spans="1:29" x14ac:dyDescent="0.25">
      <c r="A881" s="54">
        <v>1503016</v>
      </c>
      <c r="B881" s="90" t="s">
        <v>2547</v>
      </c>
      <c r="C881" s="54" t="s">
        <v>724</v>
      </c>
      <c r="D881" s="4"/>
      <c r="E881" s="4"/>
      <c r="F881" s="67"/>
      <c r="G881" s="64"/>
      <c r="H881" s="43"/>
      <c r="I881" s="43"/>
      <c r="J881" s="43"/>
      <c r="K881" s="43"/>
      <c r="L881" s="43"/>
      <c r="M881" s="4" t="s">
        <v>9</v>
      </c>
      <c r="N881" s="15"/>
      <c r="O881" s="38" t="s">
        <v>2482</v>
      </c>
      <c r="P881" s="84" t="str">
        <f>IF(E875="Achieving School"," ","X")</f>
        <v>X</v>
      </c>
      <c r="Q881" s="91"/>
      <c r="R881" s="4" t="s">
        <v>6</v>
      </c>
      <c r="S881" s="4" t="s">
        <v>5</v>
      </c>
      <c r="T881" s="4" t="s">
        <v>7</v>
      </c>
      <c r="U881" s="4">
        <v>248</v>
      </c>
      <c r="V881" s="4">
        <v>85.48</v>
      </c>
      <c r="W881" s="4">
        <v>92.45</v>
      </c>
      <c r="X881" s="7">
        <f t="shared" si="1051"/>
        <v>-6.9699999999999989</v>
      </c>
      <c r="Y881" s="15">
        <v>166</v>
      </c>
      <c r="Z881" s="4">
        <v>60.24</v>
      </c>
      <c r="AA881" s="4">
        <v>83.63</v>
      </c>
      <c r="AB881" s="73">
        <f t="shared" si="1096"/>
        <v>-23.389999999999993</v>
      </c>
      <c r="AC881" s="54"/>
    </row>
    <row r="882" spans="1:29" x14ac:dyDescent="0.25">
      <c r="A882" s="1">
        <v>1503018</v>
      </c>
      <c r="B882" s="87" t="s">
        <v>2547</v>
      </c>
      <c r="C882" s="55" t="s">
        <v>725</v>
      </c>
      <c r="E882" s="42"/>
      <c r="F882" s="65" t="s">
        <v>2483</v>
      </c>
      <c r="G882" s="62"/>
      <c r="H882" s="37" t="str">
        <f>IF(V882&gt;94,"Met",IF(X882="--","n/a",IF(X882&gt;=0,"Met","Did Not Meet")))</f>
        <v>Met</v>
      </c>
      <c r="I882" s="37" t="str">
        <f>IF(V883&gt;94,"Met",IF(X883="--","n/a",IF(X883&gt;=0,"Met","Did Not Meet")))</f>
        <v>Met</v>
      </c>
      <c r="K882" s="13" t="str">
        <f>IF(Z882&gt;94,"Met",IF(AB882="--","n/a",IF(AB882&gt;=0,"Met","Did Not Meet")))</f>
        <v>Met</v>
      </c>
      <c r="L882" s="13" t="str">
        <f>IF(Z883&gt;94,"Met",IF(AB883="--","n/a",IF(AB883&gt;=0,"Met","Did Not Meet")))</f>
        <v>Met</v>
      </c>
      <c r="M882" s="5" t="s">
        <v>9</v>
      </c>
      <c r="N882" s="14" t="s">
        <v>2502</v>
      </c>
      <c r="O882" s="5"/>
      <c r="P882" s="44" t="str">
        <f t="shared" ref="P882" si="1112">IF(H884="Yes",IF(I884="Yes","Yes","No"),"No")</f>
        <v>Yes</v>
      </c>
      <c r="Q882" s="93"/>
      <c r="R882" s="5" t="s">
        <v>1</v>
      </c>
      <c r="S882" s="5" t="s">
        <v>2</v>
      </c>
      <c r="T882" s="5" t="s">
        <v>3</v>
      </c>
      <c r="U882" s="5">
        <v>119</v>
      </c>
      <c r="V882" s="5">
        <v>84.87</v>
      </c>
      <c r="W882" s="5">
        <v>75.39</v>
      </c>
      <c r="X882" s="11">
        <f t="shared" si="1051"/>
        <v>9.480000000000004</v>
      </c>
      <c r="Y882" s="14">
        <v>115</v>
      </c>
      <c r="Z882" s="5">
        <v>85.22</v>
      </c>
      <c r="AA882" s="5">
        <v>74.44</v>
      </c>
      <c r="AB882" s="71">
        <f t="shared" si="1096"/>
        <v>10.780000000000001</v>
      </c>
      <c r="AC882" s="36"/>
    </row>
    <row r="883" spans="1:29" ht="15.75" x14ac:dyDescent="0.25">
      <c r="A883" s="53">
        <v>1503018</v>
      </c>
      <c r="B883" s="89" t="s">
        <v>2547</v>
      </c>
      <c r="C883" s="53" t="s">
        <v>725</v>
      </c>
      <c r="D883" s="49" t="s">
        <v>2498</v>
      </c>
      <c r="E883" s="34" t="str">
        <f>M882</f>
        <v>Needs Improvement School</v>
      </c>
      <c r="F883" s="65" t="s">
        <v>2484</v>
      </c>
      <c r="G883" s="62"/>
      <c r="H883" s="13" t="str">
        <f>IF(V884&gt;94,"Met",IF(X884="--","n/a",IF(X884&gt;=0,"Met","Did Not Meet")))</f>
        <v>Met</v>
      </c>
      <c r="I883" s="13" t="str">
        <f>IF(V885&gt;94,"Met",IF(X885="--","n/a",IF(X885&gt;=0,"Met","Did Not Meet")))</f>
        <v>Met</v>
      </c>
      <c r="K883" s="13" t="str">
        <f>IF(Z884&gt;94,"Met",IF(AB884="--","n/a",IF(AB884&gt;=0,"Met","Did Not Meet")))</f>
        <v>Met</v>
      </c>
      <c r="L883" s="13" t="str">
        <f>IF(Z885&gt;94,"Met",IF(AB885="--","n/a",IF(AB885&gt;=0,"Met","Did Not Meet")))</f>
        <v>Met</v>
      </c>
      <c r="M883" s="1" t="s">
        <v>9</v>
      </c>
      <c r="N883" s="14" t="s">
        <v>2501</v>
      </c>
      <c r="O883" s="5"/>
      <c r="P883" s="44" t="str">
        <f t="shared" ref="P883" si="1113">IF(K884="Yes",IF(L884="Yes","Yes","No"),"No")</f>
        <v>Yes</v>
      </c>
      <c r="Q883" s="94" t="s">
        <v>2759</v>
      </c>
      <c r="R883" s="5" t="s">
        <v>1</v>
      </c>
      <c r="S883" s="1" t="s">
        <v>2</v>
      </c>
      <c r="T883" s="1" t="s">
        <v>7</v>
      </c>
      <c r="U883" s="5">
        <v>82</v>
      </c>
      <c r="V883" s="1">
        <v>82.93</v>
      </c>
      <c r="W883" s="1">
        <v>65.8</v>
      </c>
      <c r="X883" s="9">
        <f t="shared" si="1051"/>
        <v>17.13000000000001</v>
      </c>
      <c r="Y883" s="14">
        <v>78</v>
      </c>
      <c r="Z883" s="1">
        <v>80.77</v>
      </c>
      <c r="AA883" s="1">
        <v>65.28</v>
      </c>
      <c r="AB883" s="71">
        <f t="shared" si="1096"/>
        <v>15.489999999999995</v>
      </c>
      <c r="AC883" s="53"/>
    </row>
    <row r="884" spans="1:29" ht="15" customHeight="1" x14ac:dyDescent="0.25">
      <c r="A884" s="53">
        <v>1503018</v>
      </c>
      <c r="B884" s="89" t="s">
        <v>2547</v>
      </c>
      <c r="C884" s="53" t="s">
        <v>725</v>
      </c>
      <c r="D884" s="49" t="s">
        <v>2499</v>
      </c>
      <c r="E884" s="35" t="str">
        <f>VLOOKUP('2012 Accountability Database'!$A882,'2011 AYP'!A$2:B$1072,2)</f>
        <v xml:space="preserve"> A (Alert)</v>
      </c>
      <c r="F884" s="66"/>
      <c r="G884" s="63" t="s">
        <v>2485</v>
      </c>
      <c r="H884" s="60" t="str">
        <f t="shared" ref="H884:I884" si="1114">IF(H882="Met","Yes",IF(H883="Met","Yes","No"))</f>
        <v>Yes</v>
      </c>
      <c r="I884" s="60" t="str">
        <f t="shared" si="1114"/>
        <v>Yes</v>
      </c>
      <c r="J884" s="42"/>
      <c r="K884" s="60" t="str">
        <f t="shared" ref="K884:L884" si="1115">IF(K882="Met","Yes",IF(K883="Met","Yes","No"))</f>
        <v>Yes</v>
      </c>
      <c r="L884" s="60" t="str">
        <f t="shared" si="1115"/>
        <v>Yes</v>
      </c>
      <c r="M884" s="5" t="s">
        <v>9</v>
      </c>
      <c r="N884" s="14" t="s">
        <v>2503</v>
      </c>
      <c r="O884" s="5"/>
      <c r="P884" s="44" t="str">
        <f t="shared" ref="P884" si="1116">IF(H888="Yes",IF(I888="Yes","Yes","No"),"No")</f>
        <v>No</v>
      </c>
      <c r="Q884" s="108" t="s">
        <v>2758</v>
      </c>
      <c r="R884" s="5" t="s">
        <v>1</v>
      </c>
      <c r="S884" s="5" t="s">
        <v>5</v>
      </c>
      <c r="T884" s="5" t="s">
        <v>3</v>
      </c>
      <c r="U884" s="5">
        <v>334</v>
      </c>
      <c r="V884" s="5">
        <v>78.14</v>
      </c>
      <c r="W884" s="5">
        <v>75.39</v>
      </c>
      <c r="X884" s="11">
        <f t="shared" si="1051"/>
        <v>2.75</v>
      </c>
      <c r="Y884" s="14">
        <v>322</v>
      </c>
      <c r="Z884" s="5">
        <v>77.95</v>
      </c>
      <c r="AA884" s="5">
        <v>74.44</v>
      </c>
      <c r="AB884" s="71">
        <f t="shared" si="1096"/>
        <v>3.5100000000000051</v>
      </c>
      <c r="AC884" s="53"/>
    </row>
    <row r="885" spans="1:29" x14ac:dyDescent="0.25">
      <c r="A885" s="53">
        <v>1503018</v>
      </c>
      <c r="B885" s="89" t="s">
        <v>2547</v>
      </c>
      <c r="C885" s="53" t="s">
        <v>725</v>
      </c>
      <c r="D885" s="49" t="s">
        <v>2507</v>
      </c>
      <c r="E885" s="47">
        <f>VLOOKUP('2012 Accountability Database'!A882,Dems1112!$A$2:$G$1082,3)</f>
        <v>0.14000000000000001</v>
      </c>
      <c r="F885" s="66"/>
      <c r="G885" s="52"/>
      <c r="M885" s="1" t="s">
        <v>9</v>
      </c>
      <c r="N885" s="14" t="s">
        <v>2504</v>
      </c>
      <c r="O885" s="5"/>
      <c r="P885" s="44" t="str">
        <f t="shared" ref="P885" si="1117">IF(K888="Yes",IF(L888="Yes","Yes","No"),"No")</f>
        <v>No</v>
      </c>
      <c r="Q885" s="108"/>
      <c r="R885" s="5" t="s">
        <v>1</v>
      </c>
      <c r="S885" s="1" t="s">
        <v>5</v>
      </c>
      <c r="T885" s="1" t="s">
        <v>7</v>
      </c>
      <c r="U885" s="5">
        <v>217</v>
      </c>
      <c r="V885" s="1">
        <v>72.349999999999994</v>
      </c>
      <c r="W885" s="1">
        <v>65.8</v>
      </c>
      <c r="X885" s="9">
        <f t="shared" si="1051"/>
        <v>6.5499999999999972</v>
      </c>
      <c r="Y885" s="14">
        <v>211</v>
      </c>
      <c r="Z885" s="1">
        <v>71.09</v>
      </c>
      <c r="AA885" s="1">
        <v>65.28</v>
      </c>
      <c r="AB885" s="71">
        <f t="shared" si="1096"/>
        <v>5.8100000000000023</v>
      </c>
      <c r="AC885" s="53"/>
    </row>
    <row r="886" spans="1:29" x14ac:dyDescent="0.25">
      <c r="A886" s="53">
        <v>1503018</v>
      </c>
      <c r="B886" s="89" t="s">
        <v>2547</v>
      </c>
      <c r="C886" s="53" t="s">
        <v>725</v>
      </c>
      <c r="D886" s="50" t="s">
        <v>2508</v>
      </c>
      <c r="E886" s="47">
        <f>VLOOKUP('2012 Accountability Database'!A882,Dems1112!$A$2:$G$1082,4)</f>
        <v>0.66</v>
      </c>
      <c r="F886" s="65" t="s">
        <v>2486</v>
      </c>
      <c r="G886" s="62"/>
      <c r="H886" s="13" t="str">
        <f>IF(V886&gt;94,"Met",IF(X886="--","n/a",IF(X886&gt;=0,"Met","Did Not Meet")))</f>
        <v>Did Not Meet</v>
      </c>
      <c r="I886" s="13" t="str">
        <f>IF(V887&gt;94,"Met",IF(X887="--","n/a",IF(X887&gt;=0,"Met","Did Not Meet")))</f>
        <v>Met</v>
      </c>
      <c r="J886" s="13"/>
      <c r="K886" s="13" t="str">
        <f>IF(Z886&gt;94,"Met",IF(AB886="--","n/a",IF(AB886&gt;=0,"Met","Did Not Meet")))</f>
        <v>Did Not Meet</v>
      </c>
      <c r="L886" s="13" t="str">
        <f>IF(Z887&gt;94,"Met",IF(AB887="--","n/a",IF(AB887&gt;=0,"Met","Did Not Meet")))</f>
        <v>Met</v>
      </c>
      <c r="M886" s="1" t="s">
        <v>9</v>
      </c>
      <c r="N886" s="68" t="s">
        <v>2497</v>
      </c>
      <c r="O886" s="35"/>
      <c r="P886" s="44"/>
      <c r="Q886" s="108"/>
      <c r="R886" s="5" t="s">
        <v>6</v>
      </c>
      <c r="S886" s="1" t="s">
        <v>2</v>
      </c>
      <c r="T886" s="1" t="s">
        <v>3</v>
      </c>
      <c r="U886" s="5">
        <v>119</v>
      </c>
      <c r="V886" s="1">
        <v>75.63</v>
      </c>
      <c r="W886" s="1">
        <v>80.31</v>
      </c>
      <c r="X886" s="6">
        <f t="shared" si="1051"/>
        <v>-4.6800000000000068</v>
      </c>
      <c r="Y886" s="14">
        <v>115</v>
      </c>
      <c r="Z886" s="1">
        <v>69.569999999999993</v>
      </c>
      <c r="AA886" s="1">
        <v>70.03</v>
      </c>
      <c r="AB886" s="72">
        <f t="shared" si="1096"/>
        <v>-0.46000000000000796</v>
      </c>
      <c r="AC886" s="53"/>
    </row>
    <row r="887" spans="1:29" x14ac:dyDescent="0.25">
      <c r="A887" s="53">
        <v>1503018</v>
      </c>
      <c r="B887" s="89" t="s">
        <v>2547</v>
      </c>
      <c r="C887" s="53" t="s">
        <v>725</v>
      </c>
      <c r="D887" s="50" t="s">
        <v>974</v>
      </c>
      <c r="E887" s="47" t="str">
        <f>VLOOKUP('2012 Accountability Database'!A882,Dems1112!$A$2:$G$1082,5)</f>
        <v>6-8</v>
      </c>
      <c r="F887" s="65" t="s">
        <v>2487</v>
      </c>
      <c r="G887" s="62"/>
      <c r="H887" s="13" t="str">
        <f>IF(V888&gt;94,"Met",IF(X888="--","n/a",IF(X888&gt;=0,"Met","Did Not Meet")))</f>
        <v>Did Not Meet</v>
      </c>
      <c r="I887" s="13" t="str">
        <f>IF(V889&gt;94,"Met",IF(X889="--","n/a",IF(X889&gt;=0,"Met","Did Not Meet")))</f>
        <v>Met</v>
      </c>
      <c r="J887" s="13"/>
      <c r="K887" s="13" t="str">
        <f>IF(Z888&gt;94,"Met",IF(AB888="--","n/a",IF(AB888&gt;=0,"Met","Did Not Meet")))</f>
        <v>Did Not Meet</v>
      </c>
      <c r="L887" s="13" t="str">
        <f>IF(Z889&gt;94,"Met",IF(AB889="--","n/a",IF(AB889&gt;=0,"Met","Did Not Meet")))</f>
        <v>Met</v>
      </c>
      <c r="M887" s="5" t="s">
        <v>9</v>
      </c>
      <c r="N887" s="14"/>
      <c r="O887" s="35" t="s">
        <v>2506</v>
      </c>
      <c r="P887" s="83" t="str">
        <f t="shared" ref="P887" si="1118">IF(P882="No"," ", IF(P884="No"," ",IF(P883="No", " ",IF(P885="No"," ","X"))))</f>
        <v xml:space="preserve"> </v>
      </c>
      <c r="Q887" s="108"/>
      <c r="R887" s="5" t="s">
        <v>6</v>
      </c>
      <c r="S887" s="5" t="s">
        <v>2</v>
      </c>
      <c r="T887" s="5" t="s">
        <v>7</v>
      </c>
      <c r="U887" s="5">
        <v>82</v>
      </c>
      <c r="V887" s="5">
        <v>74.39</v>
      </c>
      <c r="W887" s="5">
        <v>72.150000000000006</v>
      </c>
      <c r="X887" s="11">
        <f t="shared" si="1051"/>
        <v>2.2399999999999949</v>
      </c>
      <c r="Y887" s="14">
        <v>78</v>
      </c>
      <c r="Z887" s="5">
        <v>65.38</v>
      </c>
      <c r="AA887" s="5">
        <v>59.72</v>
      </c>
      <c r="AB887" s="71">
        <f t="shared" si="1096"/>
        <v>5.6599999999999966</v>
      </c>
      <c r="AC887" s="53"/>
    </row>
    <row r="888" spans="1:29" ht="15.75" x14ac:dyDescent="0.25">
      <c r="A888" s="53">
        <v>1503018</v>
      </c>
      <c r="B888" s="89" t="s">
        <v>2547</v>
      </c>
      <c r="C888" s="53" t="s">
        <v>725</v>
      </c>
      <c r="D888" s="50" t="s">
        <v>975</v>
      </c>
      <c r="E888" s="48" t="str">
        <f>VLOOKUP('2012 Accountability Database'!A882,Dems1112!$A$2:$G$1082,6)</f>
        <v>1 (Northwest AR)</v>
      </c>
      <c r="F888" s="66"/>
      <c r="G888" s="63" t="s">
        <v>2488</v>
      </c>
      <c r="H888" s="61" t="str">
        <f t="shared" ref="H888:I888" si="1119">IF(H886="Met","Yes",IF(H887="Met","Yes","No"))</f>
        <v>No</v>
      </c>
      <c r="I888" s="61" t="str">
        <f t="shared" si="1119"/>
        <v>Yes</v>
      </c>
      <c r="J888" s="55"/>
      <c r="K888" s="61" t="str">
        <f t="shared" ref="K888:L888" si="1120">IF(K886="Met","Yes",IF(K887="Met","Yes","No"))</f>
        <v>No</v>
      </c>
      <c r="L888" s="61" t="str">
        <f t="shared" si="1120"/>
        <v>Yes</v>
      </c>
      <c r="M888" s="1" t="s">
        <v>9</v>
      </c>
      <c r="N888" s="14"/>
      <c r="O888" s="35" t="s">
        <v>2505</v>
      </c>
      <c r="P888" s="83" t="str">
        <f t="shared" ref="P888" si="1121">IF(P887="X"," ",IF(P889="X"," ","X"))</f>
        <v xml:space="preserve"> </v>
      </c>
      <c r="Q888" s="94" t="s">
        <v>2759</v>
      </c>
      <c r="R888" s="5" t="s">
        <v>6</v>
      </c>
      <c r="S888" s="1" t="s">
        <v>5</v>
      </c>
      <c r="T888" s="1" t="s">
        <v>3</v>
      </c>
      <c r="U888" s="5">
        <v>375</v>
      </c>
      <c r="V888" s="1">
        <v>78.400000000000006</v>
      </c>
      <c r="W888" s="1">
        <v>80.31</v>
      </c>
      <c r="X888" s="6">
        <f t="shared" si="1051"/>
        <v>-1.9099999999999966</v>
      </c>
      <c r="Y888" s="14">
        <v>322</v>
      </c>
      <c r="Z888" s="1">
        <v>68.63</v>
      </c>
      <c r="AA888" s="1">
        <v>70.03</v>
      </c>
      <c r="AB888" s="72">
        <f t="shared" si="1096"/>
        <v>-1.4000000000000057</v>
      </c>
      <c r="AC888" s="53"/>
    </row>
    <row r="889" spans="1:29" x14ac:dyDescent="0.25">
      <c r="A889" s="54">
        <v>1503018</v>
      </c>
      <c r="B889" s="90" t="s">
        <v>2547</v>
      </c>
      <c r="C889" s="54" t="s">
        <v>725</v>
      </c>
      <c r="D889" s="4"/>
      <c r="E889" s="4"/>
      <c r="F889" s="67"/>
      <c r="G889" s="64"/>
      <c r="H889" s="43"/>
      <c r="I889" s="43"/>
      <c r="J889" s="43"/>
      <c r="K889" s="43"/>
      <c r="L889" s="43"/>
      <c r="M889" s="4" t="s">
        <v>9</v>
      </c>
      <c r="N889" s="15"/>
      <c r="O889" s="38" t="s">
        <v>2482</v>
      </c>
      <c r="P889" s="84" t="str">
        <f>IF(E883="Achieving School"," ","X")</f>
        <v>X</v>
      </c>
      <c r="Q889" s="91"/>
      <c r="R889" s="4" t="s">
        <v>6</v>
      </c>
      <c r="S889" s="4" t="s">
        <v>5</v>
      </c>
      <c r="T889" s="4" t="s">
        <v>7</v>
      </c>
      <c r="U889" s="4">
        <v>234</v>
      </c>
      <c r="V889" s="4">
        <v>73.08</v>
      </c>
      <c r="W889" s="4">
        <v>72.150000000000006</v>
      </c>
      <c r="X889" s="10">
        <f t="shared" si="1051"/>
        <v>0.92999999999999261</v>
      </c>
      <c r="Y889" s="15">
        <v>211</v>
      </c>
      <c r="Z889" s="4">
        <v>61.61</v>
      </c>
      <c r="AA889" s="4">
        <v>59.72</v>
      </c>
      <c r="AB889" s="74">
        <f t="shared" si="1096"/>
        <v>1.8900000000000006</v>
      </c>
      <c r="AC889" s="54"/>
    </row>
    <row r="890" spans="1:29" x14ac:dyDescent="0.25">
      <c r="A890" s="1">
        <v>1505025</v>
      </c>
      <c r="B890" s="87" t="s">
        <v>2548</v>
      </c>
      <c r="C890" s="55" t="s">
        <v>951</v>
      </c>
      <c r="E890" s="42"/>
      <c r="F890" s="65" t="s">
        <v>2483</v>
      </c>
      <c r="G890" s="62"/>
      <c r="H890" s="37" t="str">
        <f>IF(V890&gt;94,"Met",IF(X890="--","n/a",IF(X890&gt;=0,"Met","Did Not Meet")))</f>
        <v>Met</v>
      </c>
      <c r="I890" s="37" t="str">
        <f>IF(V891&gt;94,"Met",IF(X891="--","n/a",IF(X891&gt;=0,"Met","Did Not Meet")))</f>
        <v>Met</v>
      </c>
      <c r="K890" s="13" t="str">
        <f>IF(Z890&gt;94,"Met",IF(AB890="--","n/a",IF(AB890&gt;=0,"Met","Did Not Meet")))</f>
        <v>Met</v>
      </c>
      <c r="L890" s="13" t="str">
        <f>IF(Z891&gt;94,"Met",IF(AB891="--","n/a",IF(AB891&gt;=0,"Met","Did Not Meet")))</f>
        <v>Met</v>
      </c>
      <c r="M890" s="1" t="s">
        <v>4</v>
      </c>
      <c r="N890" s="14" t="s">
        <v>2502</v>
      </c>
      <c r="O890" s="5"/>
      <c r="P890" s="44" t="str">
        <f t="shared" ref="P890" si="1122">IF(H892="Yes",IF(I892="Yes","Yes","No"),"No")</f>
        <v>Yes</v>
      </c>
      <c r="Q890" s="93"/>
      <c r="R890" s="5" t="s">
        <v>1</v>
      </c>
      <c r="S890" s="1" t="s">
        <v>2</v>
      </c>
      <c r="T890" s="1" t="s">
        <v>3</v>
      </c>
      <c r="U890" s="5">
        <v>114</v>
      </c>
      <c r="V890" s="1">
        <v>88.6</v>
      </c>
      <c r="W890" s="1">
        <v>86.79</v>
      </c>
      <c r="X890" s="9">
        <f t="shared" si="1051"/>
        <v>1.8099999999999881</v>
      </c>
      <c r="Y890" s="14">
        <v>82</v>
      </c>
      <c r="Z890" s="1">
        <v>93.9</v>
      </c>
      <c r="AA890" s="1">
        <v>85.9</v>
      </c>
      <c r="AB890" s="71">
        <f t="shared" si="1096"/>
        <v>8</v>
      </c>
      <c r="AC890" s="36"/>
    </row>
    <row r="891" spans="1:29" ht="15.75" x14ac:dyDescent="0.25">
      <c r="A891" s="53">
        <v>1505025</v>
      </c>
      <c r="B891" s="89" t="s">
        <v>2548</v>
      </c>
      <c r="C891" s="53" t="s">
        <v>951</v>
      </c>
      <c r="D891" s="49" t="s">
        <v>2498</v>
      </c>
      <c r="E891" s="34" t="str">
        <f>M890</f>
        <v>Achieving School</v>
      </c>
      <c r="F891" s="65" t="s">
        <v>2484</v>
      </c>
      <c r="G891" s="62"/>
      <c r="H891" s="13" t="str">
        <f>IF(V892&gt;94,"Met",IF(X892="--","n/a",IF(X892&gt;=0,"Met","Did Not Meet")))</f>
        <v>Did Not Meet</v>
      </c>
      <c r="I891" s="13" t="str">
        <f>IF(V893&gt;94,"Met",IF(X893="--","n/a",IF(X893&gt;=0,"Met","Did Not Meet")))</f>
        <v>Did Not Meet</v>
      </c>
      <c r="K891" s="13" t="str">
        <f>IF(Z892&gt;94,"Met",IF(AB892="--","n/a",IF(AB892&gt;=0,"Met","Did Not Meet")))</f>
        <v>Did Not Meet</v>
      </c>
      <c r="L891" s="13" t="str">
        <f>IF(Z893&gt;94,"Met",IF(AB893="--","n/a",IF(AB893&gt;=0,"Met","Did Not Meet")))</f>
        <v>Did Not Meet</v>
      </c>
      <c r="M891" s="5" t="s">
        <v>4</v>
      </c>
      <c r="N891" s="14" t="s">
        <v>2501</v>
      </c>
      <c r="O891" s="5"/>
      <c r="P891" s="44" t="str">
        <f t="shared" ref="P891" si="1123">IF(K892="Yes",IF(L892="Yes","Yes","No"),"No")</f>
        <v>Yes</v>
      </c>
      <c r="Q891" s="94" t="s">
        <v>2759</v>
      </c>
      <c r="R891" s="5" t="s">
        <v>1</v>
      </c>
      <c r="S891" s="5" t="s">
        <v>2</v>
      </c>
      <c r="T891" s="5" t="s">
        <v>7</v>
      </c>
      <c r="U891" s="5">
        <v>63</v>
      </c>
      <c r="V891" s="5">
        <v>79.37</v>
      </c>
      <c r="W891" s="5">
        <v>79.34</v>
      </c>
      <c r="X891" s="11">
        <f t="shared" si="1051"/>
        <v>3.0000000000001137E-2</v>
      </c>
      <c r="Y891" s="14">
        <v>43</v>
      </c>
      <c r="Z891" s="5">
        <v>88.37</v>
      </c>
      <c r="AA891" s="5">
        <v>83.63</v>
      </c>
      <c r="AB891" s="71">
        <f t="shared" si="1096"/>
        <v>4.7400000000000091</v>
      </c>
      <c r="AC891" s="53"/>
    </row>
    <row r="892" spans="1:29" ht="15" customHeight="1" x14ac:dyDescent="0.25">
      <c r="A892" s="53">
        <v>1505025</v>
      </c>
      <c r="B892" s="89" t="s">
        <v>2548</v>
      </c>
      <c r="C892" s="53" t="s">
        <v>951</v>
      </c>
      <c r="D892" s="49" t="s">
        <v>2499</v>
      </c>
      <c r="E892" s="35" t="str">
        <f>VLOOKUP('2012 Accountability Database'!$A890,'2011 AYP'!A$2:B$1072,2)</f>
        <v>SI_1 (School Improvement Year 1)</v>
      </c>
      <c r="F892" s="66"/>
      <c r="G892" s="63" t="s">
        <v>2485</v>
      </c>
      <c r="H892" s="60" t="str">
        <f t="shared" ref="H892:I892" si="1124">IF(H890="Met","Yes",IF(H891="Met","Yes","No"))</f>
        <v>Yes</v>
      </c>
      <c r="I892" s="60" t="str">
        <f t="shared" si="1124"/>
        <v>Yes</v>
      </c>
      <c r="J892" s="42"/>
      <c r="K892" s="60" t="str">
        <f t="shared" ref="K892:L892" si="1125">IF(K890="Met","Yes",IF(K891="Met","Yes","No"))</f>
        <v>Yes</v>
      </c>
      <c r="L892" s="60" t="str">
        <f t="shared" si="1125"/>
        <v>Yes</v>
      </c>
      <c r="M892" s="1" t="s">
        <v>4</v>
      </c>
      <c r="N892" s="14" t="s">
        <v>2503</v>
      </c>
      <c r="O892" s="5"/>
      <c r="P892" s="44" t="str">
        <f t="shared" ref="P892" si="1126">IF(H896="Yes",IF(I896="Yes","Yes","No"),"No")</f>
        <v>Yes</v>
      </c>
      <c r="Q892" s="108" t="s">
        <v>2758</v>
      </c>
      <c r="R892" s="5" t="s">
        <v>1</v>
      </c>
      <c r="S892" s="1" t="s">
        <v>5</v>
      </c>
      <c r="T892" s="1" t="s">
        <v>3</v>
      </c>
      <c r="U892" s="5">
        <v>343</v>
      </c>
      <c r="V892" s="1">
        <v>83.38</v>
      </c>
      <c r="W892" s="1">
        <v>86.79</v>
      </c>
      <c r="X892" s="6">
        <f t="shared" si="1051"/>
        <v>-3.4100000000000108</v>
      </c>
      <c r="Y892" s="14">
        <v>249</v>
      </c>
      <c r="Z892" s="1">
        <v>82.73</v>
      </c>
      <c r="AA892" s="1">
        <v>85.9</v>
      </c>
      <c r="AB892" s="72">
        <f t="shared" si="1096"/>
        <v>-3.1700000000000017</v>
      </c>
      <c r="AC892" s="53"/>
    </row>
    <row r="893" spans="1:29" x14ac:dyDescent="0.25">
      <c r="A893" s="53">
        <v>1505025</v>
      </c>
      <c r="B893" s="89" t="s">
        <v>2548</v>
      </c>
      <c r="C893" s="53" t="s">
        <v>951</v>
      </c>
      <c r="D893" s="49" t="s">
        <v>2507</v>
      </c>
      <c r="E893" s="47">
        <f>VLOOKUP('2012 Accountability Database'!A890,Dems1112!$A$2:$G$1082,3)</f>
        <v>0.05</v>
      </c>
      <c r="F893" s="66"/>
      <c r="G893" s="52"/>
      <c r="M893" s="1" t="s">
        <v>4</v>
      </c>
      <c r="N893" s="14" t="s">
        <v>2504</v>
      </c>
      <c r="O893" s="5"/>
      <c r="P893" s="44" t="str">
        <f t="shared" ref="P893" si="1127">IF(K896="Yes",IF(L896="Yes","Yes","No"),"No")</f>
        <v>Yes</v>
      </c>
      <c r="Q893" s="108"/>
      <c r="R893" s="5" t="s">
        <v>1</v>
      </c>
      <c r="S893" s="1" t="s">
        <v>5</v>
      </c>
      <c r="T893" s="1" t="s">
        <v>7</v>
      </c>
      <c r="U893" s="5">
        <v>203</v>
      </c>
      <c r="V893" s="1">
        <v>73.89</v>
      </c>
      <c r="W893" s="1">
        <v>79.34</v>
      </c>
      <c r="X893" s="6">
        <f t="shared" si="1051"/>
        <v>-5.4500000000000028</v>
      </c>
      <c r="Y893" s="14">
        <v>142</v>
      </c>
      <c r="Z893" s="1">
        <v>76.760000000000005</v>
      </c>
      <c r="AA893" s="1">
        <v>83.63</v>
      </c>
      <c r="AB893" s="72">
        <f t="shared" si="1096"/>
        <v>-6.8699999999999903</v>
      </c>
      <c r="AC893" s="53"/>
    </row>
    <row r="894" spans="1:29" x14ac:dyDescent="0.25">
      <c r="A894" s="53">
        <v>1505025</v>
      </c>
      <c r="B894" s="89" t="s">
        <v>2548</v>
      </c>
      <c r="C894" s="53" t="s">
        <v>951</v>
      </c>
      <c r="D894" s="50" t="s">
        <v>2508</v>
      </c>
      <c r="E894" s="47">
        <f>VLOOKUP('2012 Accountability Database'!A890,Dems1112!$A$2:$G$1082,4)</f>
        <v>0.55000000000000004</v>
      </c>
      <c r="F894" s="65" t="s">
        <v>2486</v>
      </c>
      <c r="G894" s="62"/>
      <c r="H894" s="13" t="str">
        <f>IF(V894&gt;94,"Met",IF(X894="--","n/a",IF(X894&gt;=0,"Met","Did Not Meet")))</f>
        <v>Met</v>
      </c>
      <c r="I894" s="13" t="str">
        <f>IF(V895&gt;94,"Met",IF(X895="--","n/a",IF(X895&gt;=0,"Met","Did Not Meet")))</f>
        <v>Met</v>
      </c>
      <c r="J894" s="13"/>
      <c r="K894" s="13" t="str">
        <f>IF(Z894&gt;94,"Met",IF(AB894="--","n/a",IF(AB894&gt;=0,"Met","Did Not Meet")))</f>
        <v>Met</v>
      </c>
      <c r="L894" s="13" t="str">
        <f>IF(Z895&gt;94,"Met",IF(AB895="--","n/a",IF(AB895&gt;=0,"Met","Did Not Meet")))</f>
        <v>Met</v>
      </c>
      <c r="M894" s="1" t="s">
        <v>4</v>
      </c>
      <c r="N894" s="68" t="s">
        <v>2497</v>
      </c>
      <c r="O894" s="35"/>
      <c r="P894" s="44"/>
      <c r="Q894" s="108"/>
      <c r="R894" s="5" t="s">
        <v>6</v>
      </c>
      <c r="S894" s="1" t="s">
        <v>2</v>
      </c>
      <c r="T894" s="1" t="s">
        <v>3</v>
      </c>
      <c r="U894" s="5">
        <v>114</v>
      </c>
      <c r="V894" s="1">
        <v>82.46</v>
      </c>
      <c r="W894" s="1">
        <v>77.47</v>
      </c>
      <c r="X894" s="9">
        <f t="shared" si="1051"/>
        <v>4.9899999999999949</v>
      </c>
      <c r="Y894" s="14">
        <v>82</v>
      </c>
      <c r="Z894" s="1">
        <v>74.39</v>
      </c>
      <c r="AA894" s="1">
        <v>70.790000000000006</v>
      </c>
      <c r="AB894" s="71">
        <f t="shared" si="1096"/>
        <v>3.5999999999999943</v>
      </c>
      <c r="AC894" s="53"/>
    </row>
    <row r="895" spans="1:29" x14ac:dyDescent="0.25">
      <c r="A895" s="53">
        <v>1505025</v>
      </c>
      <c r="B895" s="89" t="s">
        <v>2548</v>
      </c>
      <c r="C895" s="53" t="s">
        <v>951</v>
      </c>
      <c r="D895" s="50" t="s">
        <v>974</v>
      </c>
      <c r="E895" s="47" t="str">
        <f>VLOOKUP('2012 Accountability Database'!A890,Dems1112!$A$2:$G$1082,5)</f>
        <v>K-6</v>
      </c>
      <c r="F895" s="65" t="s">
        <v>2487</v>
      </c>
      <c r="G895" s="62"/>
      <c r="H895" s="13" t="str">
        <f>IF(V896&gt;94,"Met",IF(X896="--","n/a",IF(X896&gt;=0,"Met","Did Not Meet")))</f>
        <v>Did Not Meet</v>
      </c>
      <c r="I895" s="13" t="str">
        <f>IF(V897&gt;94,"Met",IF(X897="--","n/a",IF(X897&gt;=0,"Met","Did Not Meet")))</f>
        <v>Did Not Meet</v>
      </c>
      <c r="J895" s="13"/>
      <c r="K895" s="13" t="str">
        <f>IF(Z896&gt;94,"Met",IF(AB896="--","n/a",IF(AB896&gt;=0,"Met","Did Not Meet")))</f>
        <v>Did Not Meet</v>
      </c>
      <c r="L895" s="13" t="str">
        <f>IF(Z897&gt;94,"Met",IF(AB897="--","n/a",IF(AB897&gt;=0,"Met","Did Not Meet")))</f>
        <v>Did Not Meet</v>
      </c>
      <c r="M895" s="1" t="s">
        <v>4</v>
      </c>
      <c r="N895" s="14"/>
      <c r="O895" s="35" t="s">
        <v>2506</v>
      </c>
      <c r="P895" s="83" t="str">
        <f t="shared" ref="P895" si="1128">IF(P890="No"," ", IF(P892="No"," ",IF(P891="No", " ",IF(P893="No"," ","X"))))</f>
        <v>X</v>
      </c>
      <c r="Q895" s="108"/>
      <c r="R895" s="5" t="s">
        <v>6</v>
      </c>
      <c r="S895" s="1" t="s">
        <v>2</v>
      </c>
      <c r="T895" s="1" t="s">
        <v>7</v>
      </c>
      <c r="U895" s="5">
        <v>63</v>
      </c>
      <c r="V895" s="1">
        <v>74.599999999999994</v>
      </c>
      <c r="W895" s="1">
        <v>65.14</v>
      </c>
      <c r="X895" s="9">
        <f t="shared" si="1051"/>
        <v>9.4599999999999937</v>
      </c>
      <c r="Y895" s="14">
        <v>43</v>
      </c>
      <c r="Z895" s="1">
        <v>62.79</v>
      </c>
      <c r="AA895" s="1">
        <v>60.71</v>
      </c>
      <c r="AB895" s="71">
        <f t="shared" si="1096"/>
        <v>2.0799999999999983</v>
      </c>
      <c r="AC895" s="53"/>
    </row>
    <row r="896" spans="1:29" ht="15.75" x14ac:dyDescent="0.25">
      <c r="A896" s="53">
        <v>1505025</v>
      </c>
      <c r="B896" s="89" t="s">
        <v>2548</v>
      </c>
      <c r="C896" s="53" t="s">
        <v>951</v>
      </c>
      <c r="D896" s="50" t="s">
        <v>975</v>
      </c>
      <c r="E896" s="48" t="str">
        <f>VLOOKUP('2012 Accountability Database'!A890,Dems1112!$A$2:$G$1082,6)</f>
        <v>1 (Northwest AR)</v>
      </c>
      <c r="F896" s="66"/>
      <c r="G896" s="63" t="s">
        <v>2488</v>
      </c>
      <c r="H896" s="61" t="str">
        <f t="shared" ref="H896:I896" si="1129">IF(H894="Met","Yes",IF(H895="Met","Yes","No"))</f>
        <v>Yes</v>
      </c>
      <c r="I896" s="61" t="str">
        <f t="shared" si="1129"/>
        <v>Yes</v>
      </c>
      <c r="J896" s="55"/>
      <c r="K896" s="61" t="str">
        <f t="shared" ref="K896:L896" si="1130">IF(K894="Met","Yes",IF(K895="Met","Yes","No"))</f>
        <v>Yes</v>
      </c>
      <c r="L896" s="61" t="str">
        <f t="shared" si="1130"/>
        <v>Yes</v>
      </c>
      <c r="M896" s="1" t="s">
        <v>4</v>
      </c>
      <c r="N896" s="14"/>
      <c r="O896" s="35" t="s">
        <v>2505</v>
      </c>
      <c r="P896" s="83" t="str">
        <f t="shared" ref="P896" si="1131">IF(P895="X"," ",IF(P897="X"," ","X"))</f>
        <v xml:space="preserve"> </v>
      </c>
      <c r="Q896" s="94" t="s">
        <v>2759</v>
      </c>
      <c r="R896" s="5" t="s">
        <v>6</v>
      </c>
      <c r="S896" s="1" t="s">
        <v>5</v>
      </c>
      <c r="T896" s="1" t="s">
        <v>3</v>
      </c>
      <c r="U896" s="5">
        <v>343</v>
      </c>
      <c r="V896" s="1">
        <v>75.510000000000005</v>
      </c>
      <c r="W896" s="1">
        <v>77.47</v>
      </c>
      <c r="X896" s="6">
        <f t="shared" si="1051"/>
        <v>-1.9599999999999937</v>
      </c>
      <c r="Y896" s="14">
        <v>250</v>
      </c>
      <c r="Z896" s="1">
        <v>66</v>
      </c>
      <c r="AA896" s="1">
        <v>70.790000000000006</v>
      </c>
      <c r="AB896" s="72">
        <f t="shared" si="1096"/>
        <v>-4.7900000000000063</v>
      </c>
      <c r="AC896" s="53"/>
    </row>
    <row r="897" spans="1:29" x14ac:dyDescent="0.25">
      <c r="A897" s="54">
        <v>1505025</v>
      </c>
      <c r="B897" s="90" t="s">
        <v>2548</v>
      </c>
      <c r="C897" s="54" t="s">
        <v>951</v>
      </c>
      <c r="D897" s="4"/>
      <c r="E897" s="4"/>
      <c r="F897" s="67"/>
      <c r="G897" s="64"/>
      <c r="H897" s="43"/>
      <c r="I897" s="43"/>
      <c r="J897" s="43"/>
      <c r="K897" s="43"/>
      <c r="L897" s="43"/>
      <c r="M897" s="4" t="s">
        <v>4</v>
      </c>
      <c r="N897" s="15"/>
      <c r="O897" s="38" t="s">
        <v>2482</v>
      </c>
      <c r="P897" s="84" t="str">
        <f>IF(E891="Achieving School"," ","X")</f>
        <v xml:space="preserve"> </v>
      </c>
      <c r="Q897" s="91"/>
      <c r="R897" s="4" t="s">
        <v>6</v>
      </c>
      <c r="S897" s="4" t="s">
        <v>5</v>
      </c>
      <c r="T897" s="4" t="s">
        <v>7</v>
      </c>
      <c r="U897" s="4">
        <v>203</v>
      </c>
      <c r="V897" s="4">
        <v>64.53</v>
      </c>
      <c r="W897" s="4">
        <v>65.14</v>
      </c>
      <c r="X897" s="7">
        <f t="shared" si="1051"/>
        <v>-0.60999999999999943</v>
      </c>
      <c r="Y897" s="15">
        <v>143</v>
      </c>
      <c r="Z897" s="4">
        <v>53.85</v>
      </c>
      <c r="AA897" s="4">
        <v>60.71</v>
      </c>
      <c r="AB897" s="73">
        <f t="shared" si="1096"/>
        <v>-6.8599999999999994</v>
      </c>
      <c r="AC897" s="54"/>
    </row>
    <row r="898" spans="1:29" x14ac:dyDescent="0.25">
      <c r="A898" s="1">
        <v>1507031</v>
      </c>
      <c r="B898" s="87" t="s">
        <v>2549</v>
      </c>
      <c r="C898" s="55" t="s">
        <v>860</v>
      </c>
      <c r="E898" s="42"/>
      <c r="F898" s="65" t="s">
        <v>2483</v>
      </c>
      <c r="G898" s="62"/>
      <c r="H898" s="37" t="str">
        <f>IF(V898&gt;94,"Met",IF(X898="--","n/a",IF(X898&gt;=0,"Met","Did Not Meet")))</f>
        <v>Met</v>
      </c>
      <c r="I898" s="37" t="str">
        <f>IF(V899&gt;94,"Met",IF(X899="--","n/a",IF(X899&gt;=0,"Met","Did Not Meet")))</f>
        <v>Met</v>
      </c>
      <c r="K898" s="13" t="str">
        <f>IF(Z898&gt;94,"Met",IF(AB898="--","n/a",IF(AB898&gt;=0,"Met","Did Not Meet")))</f>
        <v>Met</v>
      </c>
      <c r="L898" s="13" t="str">
        <f>IF(Z899&gt;94,"Met",IF(AB899="--","n/a",IF(AB899&gt;=0,"Met","Did Not Meet")))</f>
        <v>Met</v>
      </c>
      <c r="M898" s="5" t="s">
        <v>9</v>
      </c>
      <c r="N898" s="14" t="s">
        <v>2502</v>
      </c>
      <c r="O898" s="5"/>
      <c r="P898" s="44" t="str">
        <f t="shared" ref="P898" si="1132">IF(H900="Yes",IF(I900="Yes","Yes","No"),"No")</f>
        <v>Yes</v>
      </c>
      <c r="Q898" s="93"/>
      <c r="R898" s="5" t="s">
        <v>1</v>
      </c>
      <c r="S898" s="5" t="s">
        <v>2</v>
      </c>
      <c r="T898" s="5" t="s">
        <v>3</v>
      </c>
      <c r="U898" s="5">
        <v>478</v>
      </c>
      <c r="V898" s="5">
        <v>90.17</v>
      </c>
      <c r="W898" s="5">
        <v>87.51</v>
      </c>
      <c r="X898" s="11">
        <f t="shared" ref="X898:X961" si="1133">V898-W898</f>
        <v>2.6599999999999966</v>
      </c>
      <c r="Y898" s="14">
        <v>470</v>
      </c>
      <c r="Z898" s="5">
        <v>91.7</v>
      </c>
      <c r="AA898" s="5">
        <v>86.36</v>
      </c>
      <c r="AB898" s="71">
        <f t="shared" si="1096"/>
        <v>5.3400000000000034</v>
      </c>
      <c r="AC898" s="36"/>
    </row>
    <row r="899" spans="1:29" ht="15.75" x14ac:dyDescent="0.25">
      <c r="A899" s="53">
        <v>1507031</v>
      </c>
      <c r="B899" s="89" t="s">
        <v>2549</v>
      </c>
      <c r="C899" s="53" t="s">
        <v>860</v>
      </c>
      <c r="D899" s="49" t="s">
        <v>2498</v>
      </c>
      <c r="E899" s="34" t="str">
        <f>M898</f>
        <v>Needs Improvement School</v>
      </c>
      <c r="F899" s="65" t="s">
        <v>2484</v>
      </c>
      <c r="G899" s="62"/>
      <c r="H899" s="13" t="str">
        <f>IF(V900&gt;94,"Met",IF(X900="--","n/a",IF(X900&gt;=0,"Met","Did Not Meet")))</f>
        <v>Did Not Meet</v>
      </c>
      <c r="I899" s="13" t="str">
        <f>IF(V901&gt;94,"Met",IF(X901="--","n/a",IF(X901&gt;=0,"Met","Did Not Meet")))</f>
        <v>Did Not Meet</v>
      </c>
      <c r="K899" s="13" t="str">
        <f>IF(Z900&gt;94,"Met",IF(AB900="--","n/a",IF(AB900&gt;=0,"Met","Did Not Meet")))</f>
        <v>Met</v>
      </c>
      <c r="L899" s="13" t="str">
        <f>IF(Z901&gt;94,"Met",IF(AB901="--","n/a",IF(AB901&gt;=0,"Met","Did Not Meet")))</f>
        <v>Met</v>
      </c>
      <c r="M899" s="1" t="s">
        <v>9</v>
      </c>
      <c r="N899" s="14" t="s">
        <v>2501</v>
      </c>
      <c r="O899" s="5"/>
      <c r="P899" s="44" t="str">
        <f t="shared" ref="P899" si="1134">IF(K900="Yes",IF(L900="Yes","Yes","No"),"No")</f>
        <v>Yes</v>
      </c>
      <c r="Q899" s="94" t="s">
        <v>2759</v>
      </c>
      <c r="R899" s="5" t="s">
        <v>1</v>
      </c>
      <c r="S899" s="1" t="s">
        <v>2</v>
      </c>
      <c r="T899" s="1" t="s">
        <v>7</v>
      </c>
      <c r="U899" s="5">
        <v>334</v>
      </c>
      <c r="V899" s="1">
        <v>87.13</v>
      </c>
      <c r="W899" s="1">
        <v>84.55</v>
      </c>
      <c r="X899" s="9">
        <f t="shared" si="1133"/>
        <v>2.5799999999999983</v>
      </c>
      <c r="Y899" s="14">
        <v>327</v>
      </c>
      <c r="Z899" s="1">
        <v>89.6</v>
      </c>
      <c r="AA899" s="1">
        <v>83.99</v>
      </c>
      <c r="AB899" s="71">
        <f t="shared" si="1096"/>
        <v>5.6099999999999994</v>
      </c>
      <c r="AC899" s="53"/>
    </row>
    <row r="900" spans="1:29" ht="15" customHeight="1" x14ac:dyDescent="0.25">
      <c r="A900" s="53">
        <v>1507031</v>
      </c>
      <c r="B900" s="89" t="s">
        <v>2549</v>
      </c>
      <c r="C900" s="53" t="s">
        <v>860</v>
      </c>
      <c r="D900" s="49" t="s">
        <v>2499</v>
      </c>
      <c r="E900" s="35" t="str">
        <f>VLOOKUP('2012 Accountability Database'!$A898,'2011 AYP'!A$2:B$1072,2)</f>
        <v>SI_M (School Improvement - Met Standards)</v>
      </c>
      <c r="F900" s="66"/>
      <c r="G900" s="63" t="s">
        <v>2485</v>
      </c>
      <c r="H900" s="60" t="str">
        <f t="shared" ref="H900:I900" si="1135">IF(H898="Met","Yes",IF(H899="Met","Yes","No"))</f>
        <v>Yes</v>
      </c>
      <c r="I900" s="60" t="str">
        <f t="shared" si="1135"/>
        <v>Yes</v>
      </c>
      <c r="J900" s="42"/>
      <c r="K900" s="60" t="str">
        <f t="shared" ref="K900:L900" si="1136">IF(K898="Met","Yes",IF(K899="Met","Yes","No"))</f>
        <v>Yes</v>
      </c>
      <c r="L900" s="60" t="str">
        <f t="shared" si="1136"/>
        <v>Yes</v>
      </c>
      <c r="M900" s="5" t="s">
        <v>9</v>
      </c>
      <c r="N900" s="14" t="s">
        <v>2503</v>
      </c>
      <c r="O900" s="5"/>
      <c r="P900" s="44" t="str">
        <f t="shared" ref="P900" si="1137">IF(H904="Yes",IF(I904="Yes","Yes","No"),"No")</f>
        <v>No</v>
      </c>
      <c r="Q900" s="108" t="s">
        <v>2758</v>
      </c>
      <c r="R900" s="5" t="s">
        <v>1</v>
      </c>
      <c r="S900" s="5" t="s">
        <v>5</v>
      </c>
      <c r="T900" s="5" t="s">
        <v>3</v>
      </c>
      <c r="U900" s="5">
        <v>1451</v>
      </c>
      <c r="V900" s="5">
        <v>86.84</v>
      </c>
      <c r="W900" s="5">
        <v>87.51</v>
      </c>
      <c r="X900" s="8">
        <f t="shared" si="1133"/>
        <v>-0.67000000000000171</v>
      </c>
      <c r="Y900" s="14">
        <v>1411</v>
      </c>
      <c r="Z900" s="5">
        <v>86.82</v>
      </c>
      <c r="AA900" s="5">
        <v>86.36</v>
      </c>
      <c r="AB900" s="71">
        <f t="shared" si="1096"/>
        <v>0.45999999999999375</v>
      </c>
      <c r="AC900" s="53"/>
    </row>
    <row r="901" spans="1:29" x14ac:dyDescent="0.25">
      <c r="A901" s="53">
        <v>1507031</v>
      </c>
      <c r="B901" s="89" t="s">
        <v>2549</v>
      </c>
      <c r="C901" s="53" t="s">
        <v>860</v>
      </c>
      <c r="D901" s="49" t="s">
        <v>2507</v>
      </c>
      <c r="E901" s="47">
        <f>VLOOKUP('2012 Accountability Database'!A898,Dems1112!$A$2:$G$1082,3)</f>
        <v>0.28000000000000003</v>
      </c>
      <c r="F901" s="66"/>
      <c r="G901" s="52"/>
      <c r="M901" s="5" t="s">
        <v>9</v>
      </c>
      <c r="N901" s="14" t="s">
        <v>2504</v>
      </c>
      <c r="O901" s="5"/>
      <c r="P901" s="44" t="str">
        <f t="shared" ref="P901" si="1138">IF(K904="Yes",IF(L904="Yes","Yes","No"),"No")</f>
        <v>No</v>
      </c>
      <c r="Q901" s="108"/>
      <c r="R901" s="5" t="s">
        <v>1</v>
      </c>
      <c r="S901" s="5" t="s">
        <v>5</v>
      </c>
      <c r="T901" s="5" t="s">
        <v>7</v>
      </c>
      <c r="U901" s="5">
        <v>1004</v>
      </c>
      <c r="V901" s="5">
        <v>83.47</v>
      </c>
      <c r="W901" s="5">
        <v>84.55</v>
      </c>
      <c r="X901" s="8">
        <f t="shared" si="1133"/>
        <v>-1.0799999999999983</v>
      </c>
      <c r="Y901" s="14">
        <v>969</v>
      </c>
      <c r="Z901" s="5">
        <v>84</v>
      </c>
      <c r="AA901" s="5">
        <v>83.99</v>
      </c>
      <c r="AB901" s="71">
        <f t="shared" si="1096"/>
        <v>1.0000000000005116E-2</v>
      </c>
      <c r="AC901" s="53"/>
    </row>
    <row r="902" spans="1:29" x14ac:dyDescent="0.25">
      <c r="A902" s="53">
        <v>1507031</v>
      </c>
      <c r="B902" s="89" t="s">
        <v>2549</v>
      </c>
      <c r="C902" s="53" t="s">
        <v>860</v>
      </c>
      <c r="D902" s="50" t="s">
        <v>2508</v>
      </c>
      <c r="E902" s="47">
        <f>VLOOKUP('2012 Accountability Database'!A898,Dems1112!$A$2:$G$1082,4)</f>
        <v>0.7</v>
      </c>
      <c r="F902" s="65" t="s">
        <v>2486</v>
      </c>
      <c r="G902" s="62"/>
      <c r="H902" s="13" t="str">
        <f>IF(V902&gt;94,"Met",IF(X902="--","n/a",IF(X902&gt;=0,"Met","Did Not Meet")))</f>
        <v>Did Not Meet</v>
      </c>
      <c r="I902" s="13" t="str">
        <f>IF(V903&gt;94,"Met",IF(X903="--","n/a",IF(X903&gt;=0,"Met","Did Not Meet")))</f>
        <v>Did Not Meet</v>
      </c>
      <c r="J902" s="13"/>
      <c r="K902" s="13" t="str">
        <f>IF(Z902&gt;94,"Met",IF(AB902="--","n/a",IF(AB902&gt;=0,"Met","Did Not Meet")))</f>
        <v>Did Not Meet</v>
      </c>
      <c r="L902" s="13" t="str">
        <f>IF(Z903&gt;94,"Met",IF(AB903="--","n/a",IF(AB903&gt;=0,"Met","Did Not Meet")))</f>
        <v>Did Not Meet</v>
      </c>
      <c r="M902" s="1" t="s">
        <v>9</v>
      </c>
      <c r="N902" s="68" t="s">
        <v>2497</v>
      </c>
      <c r="O902" s="35"/>
      <c r="P902" s="44"/>
      <c r="Q902" s="108"/>
      <c r="R902" s="5" t="s">
        <v>6</v>
      </c>
      <c r="S902" s="1" t="s">
        <v>2</v>
      </c>
      <c r="T902" s="1" t="s">
        <v>3</v>
      </c>
      <c r="U902" s="5">
        <v>478</v>
      </c>
      <c r="V902" s="1">
        <v>85.98</v>
      </c>
      <c r="W902" s="1">
        <v>90.82</v>
      </c>
      <c r="X902" s="6">
        <f t="shared" si="1133"/>
        <v>-4.8399999999999892</v>
      </c>
      <c r="Y902" s="14">
        <v>470</v>
      </c>
      <c r="Z902" s="1">
        <v>63.62</v>
      </c>
      <c r="AA902" s="1">
        <v>78.98</v>
      </c>
      <c r="AB902" s="72">
        <f t="shared" si="1096"/>
        <v>-15.360000000000007</v>
      </c>
      <c r="AC902" s="53"/>
    </row>
    <row r="903" spans="1:29" x14ac:dyDescent="0.25">
      <c r="A903" s="53">
        <v>1507031</v>
      </c>
      <c r="B903" s="89" t="s">
        <v>2549</v>
      </c>
      <c r="C903" s="53" t="s">
        <v>860</v>
      </c>
      <c r="D903" s="50" t="s">
        <v>974</v>
      </c>
      <c r="E903" s="47" t="str">
        <f>VLOOKUP('2012 Accountability Database'!A898,Dems1112!$A$2:$G$1082,5)</f>
        <v>4-6</v>
      </c>
      <c r="F903" s="65" t="s">
        <v>2487</v>
      </c>
      <c r="G903" s="62"/>
      <c r="H903" s="13" t="str">
        <f>IF(V904&gt;94,"Met",IF(X904="--","n/a",IF(X904&gt;=0,"Met","Did Not Meet")))</f>
        <v>Did Not Meet</v>
      </c>
      <c r="I903" s="13" t="str">
        <f>IF(V905&gt;94,"Met",IF(X905="--","n/a",IF(X905&gt;=0,"Met","Did Not Meet")))</f>
        <v>Did Not Meet</v>
      </c>
      <c r="J903" s="13"/>
      <c r="K903" s="13" t="str">
        <f>IF(Z904&gt;94,"Met",IF(AB904="--","n/a",IF(AB904&gt;=0,"Met","Did Not Meet")))</f>
        <v>Did Not Meet</v>
      </c>
      <c r="L903" s="13" t="str">
        <f>IF(Z905&gt;94,"Met",IF(AB905="--","n/a",IF(AB905&gt;=0,"Met","Did Not Meet")))</f>
        <v>Did Not Meet</v>
      </c>
      <c r="M903" s="1" t="s">
        <v>9</v>
      </c>
      <c r="N903" s="14"/>
      <c r="O903" s="35" t="s">
        <v>2506</v>
      </c>
      <c r="P903" s="83" t="str">
        <f t="shared" ref="P903" si="1139">IF(P898="No"," ", IF(P900="No"," ",IF(P899="No", " ",IF(P901="No"," ","X"))))</f>
        <v xml:space="preserve"> </v>
      </c>
      <c r="Q903" s="108"/>
      <c r="R903" s="5" t="s">
        <v>6</v>
      </c>
      <c r="S903" s="1" t="s">
        <v>2</v>
      </c>
      <c r="T903" s="1" t="s">
        <v>7</v>
      </c>
      <c r="U903" s="5">
        <v>334</v>
      </c>
      <c r="V903" s="1">
        <v>83.23</v>
      </c>
      <c r="W903" s="1">
        <v>87.74</v>
      </c>
      <c r="X903" s="6">
        <f t="shared" si="1133"/>
        <v>-4.5099999999999909</v>
      </c>
      <c r="Y903" s="14">
        <v>327</v>
      </c>
      <c r="Z903" s="1">
        <v>60.86</v>
      </c>
      <c r="AA903" s="1">
        <v>76.260000000000005</v>
      </c>
      <c r="AB903" s="72">
        <f t="shared" si="1096"/>
        <v>-15.400000000000006</v>
      </c>
      <c r="AC903" s="53"/>
    </row>
    <row r="904" spans="1:29" ht="15.75" x14ac:dyDescent="0.25">
      <c r="A904" s="53">
        <v>1507031</v>
      </c>
      <c r="B904" s="89" t="s">
        <v>2549</v>
      </c>
      <c r="C904" s="53" t="s">
        <v>860</v>
      </c>
      <c r="D904" s="50" t="s">
        <v>975</v>
      </c>
      <c r="E904" s="48" t="str">
        <f>VLOOKUP('2012 Accountability Database'!A898,Dems1112!$A$2:$G$1082,6)</f>
        <v>1 (Northwest AR)</v>
      </c>
      <c r="F904" s="66"/>
      <c r="G904" s="63" t="s">
        <v>2488</v>
      </c>
      <c r="H904" s="61" t="str">
        <f t="shared" ref="H904:I904" si="1140">IF(H902="Met","Yes",IF(H903="Met","Yes","No"))</f>
        <v>No</v>
      </c>
      <c r="I904" s="61" t="str">
        <f t="shared" si="1140"/>
        <v>No</v>
      </c>
      <c r="J904" s="55"/>
      <c r="K904" s="61" t="str">
        <f t="shared" ref="K904:L904" si="1141">IF(K902="Met","Yes",IF(K903="Met","Yes","No"))</f>
        <v>No</v>
      </c>
      <c r="L904" s="61" t="str">
        <f t="shared" si="1141"/>
        <v>No</v>
      </c>
      <c r="M904" s="1" t="s">
        <v>9</v>
      </c>
      <c r="N904" s="14"/>
      <c r="O904" s="35" t="s">
        <v>2505</v>
      </c>
      <c r="P904" s="83" t="str">
        <f t="shared" ref="P904" si="1142">IF(P903="X"," ",IF(P905="X"," ","X"))</f>
        <v xml:space="preserve"> </v>
      </c>
      <c r="Q904" s="94" t="s">
        <v>2759</v>
      </c>
      <c r="R904" s="5" t="s">
        <v>6</v>
      </c>
      <c r="S904" s="1" t="s">
        <v>5</v>
      </c>
      <c r="T904" s="1" t="s">
        <v>3</v>
      </c>
      <c r="U904" s="5">
        <v>1451</v>
      </c>
      <c r="V904" s="1">
        <v>87.39</v>
      </c>
      <c r="W904" s="1">
        <v>90.82</v>
      </c>
      <c r="X904" s="6">
        <f t="shared" si="1133"/>
        <v>-3.4299999999999926</v>
      </c>
      <c r="Y904" s="14">
        <v>1412</v>
      </c>
      <c r="Z904" s="1">
        <v>71.88</v>
      </c>
      <c r="AA904" s="1">
        <v>78.98</v>
      </c>
      <c r="AB904" s="72">
        <f t="shared" si="1096"/>
        <v>-7.1000000000000085</v>
      </c>
      <c r="AC904" s="53"/>
    </row>
    <row r="905" spans="1:29" x14ac:dyDescent="0.25">
      <c r="A905" s="54">
        <v>1507031</v>
      </c>
      <c r="B905" s="90" t="s">
        <v>2549</v>
      </c>
      <c r="C905" s="54" t="s">
        <v>860</v>
      </c>
      <c r="D905" s="4"/>
      <c r="E905" s="4"/>
      <c r="F905" s="67"/>
      <c r="G905" s="64"/>
      <c r="H905" s="43"/>
      <c r="I905" s="43"/>
      <c r="J905" s="43"/>
      <c r="K905" s="43"/>
      <c r="L905" s="43"/>
      <c r="M905" s="4" t="s">
        <v>9</v>
      </c>
      <c r="N905" s="15"/>
      <c r="O905" s="38" t="s">
        <v>2482</v>
      </c>
      <c r="P905" s="84" t="str">
        <f>IF(E899="Achieving School"," ","X")</f>
        <v>X</v>
      </c>
      <c r="Q905" s="91"/>
      <c r="R905" s="4" t="s">
        <v>6</v>
      </c>
      <c r="S905" s="4" t="s">
        <v>5</v>
      </c>
      <c r="T905" s="4" t="s">
        <v>7</v>
      </c>
      <c r="U905" s="4">
        <v>1004</v>
      </c>
      <c r="V905" s="4">
        <v>84.36</v>
      </c>
      <c r="W905" s="4">
        <v>87.74</v>
      </c>
      <c r="X905" s="7">
        <f t="shared" si="1133"/>
        <v>-3.3799999999999955</v>
      </c>
      <c r="Y905" s="15">
        <v>970</v>
      </c>
      <c r="Z905" s="4">
        <v>68.87</v>
      </c>
      <c r="AA905" s="4">
        <v>76.260000000000005</v>
      </c>
      <c r="AB905" s="73">
        <f t="shared" si="1096"/>
        <v>-7.3900000000000006</v>
      </c>
      <c r="AC905" s="54"/>
    </row>
    <row r="906" spans="1:29" x14ac:dyDescent="0.25">
      <c r="A906" s="1">
        <v>1507037</v>
      </c>
      <c r="B906" s="87" t="s">
        <v>2549</v>
      </c>
      <c r="C906" s="55" t="s">
        <v>861</v>
      </c>
      <c r="E906" s="42"/>
      <c r="F906" s="65" t="s">
        <v>2483</v>
      </c>
      <c r="G906" s="62"/>
      <c r="H906" s="37" t="str">
        <f>IF(V906&gt;94,"Met",IF(X906="--","n/a",IF(X906&gt;=0,"Met","Did Not Meet")))</f>
        <v>Met</v>
      </c>
      <c r="I906" s="37" t="str">
        <f>IF(V907&gt;94,"Met",IF(X907="--","n/a",IF(X907&gt;=0,"Met","Did Not Meet")))</f>
        <v>Met</v>
      </c>
      <c r="K906" s="13" t="str">
        <f>IF(Z906&gt;94,"Met",IF(AB906="--","n/a",IF(AB906&gt;=0,"Met","Did Not Meet")))</f>
        <v>Met</v>
      </c>
      <c r="L906" s="13" t="str">
        <f>IF(Z907&gt;94,"Met",IF(AB907="--","n/a",IF(AB907&gt;=0,"Met","Did Not Meet")))</f>
        <v>Met</v>
      </c>
      <c r="M906" s="1" t="s">
        <v>4</v>
      </c>
      <c r="N906" s="14" t="s">
        <v>2502</v>
      </c>
      <c r="O906" s="5"/>
      <c r="P906" s="44" t="str">
        <f t="shared" ref="P906" si="1143">IF(H908="Yes",IF(I908="Yes","Yes","No"),"No")</f>
        <v>Yes</v>
      </c>
      <c r="Q906" s="93"/>
      <c r="R906" s="5" t="s">
        <v>1</v>
      </c>
      <c r="S906" s="1" t="s">
        <v>2</v>
      </c>
      <c r="T906" s="1" t="s">
        <v>3</v>
      </c>
      <c r="U906" s="5">
        <v>301</v>
      </c>
      <c r="V906" s="1">
        <v>85.71</v>
      </c>
      <c r="W906" s="1">
        <v>77.23</v>
      </c>
      <c r="X906" s="9">
        <f t="shared" si="1133"/>
        <v>8.4799999999999898</v>
      </c>
      <c r="Y906" s="14">
        <v>288</v>
      </c>
      <c r="Z906" s="1">
        <v>88.19</v>
      </c>
      <c r="AA906" s="1">
        <v>75.91</v>
      </c>
      <c r="AB906" s="71">
        <f t="shared" si="1096"/>
        <v>12.280000000000001</v>
      </c>
      <c r="AC906" s="36"/>
    </row>
    <row r="907" spans="1:29" ht="15.75" x14ac:dyDescent="0.25">
      <c r="A907" s="53">
        <v>1507037</v>
      </c>
      <c r="B907" s="89" t="s">
        <v>2549</v>
      </c>
      <c r="C907" s="53" t="s">
        <v>861</v>
      </c>
      <c r="D907" s="49" t="s">
        <v>2498</v>
      </c>
      <c r="E907" s="34" t="str">
        <f>M906</f>
        <v>Achieving School</v>
      </c>
      <c r="F907" s="65" t="s">
        <v>2484</v>
      </c>
      <c r="G907" s="62"/>
      <c r="H907" s="13" t="str">
        <f>IF(V908&gt;94,"Met",IF(X908="--","n/a",IF(X908&gt;=0,"Met","Did Not Meet")))</f>
        <v>Met</v>
      </c>
      <c r="I907" s="13" t="str">
        <f>IF(V909&gt;94,"Met",IF(X909="--","n/a",IF(X909&gt;=0,"Met","Did Not Meet")))</f>
        <v>Met</v>
      </c>
      <c r="K907" s="13" t="str">
        <f>IF(Z908&gt;94,"Met",IF(AB908="--","n/a",IF(AB908&gt;=0,"Met","Did Not Meet")))</f>
        <v>Met</v>
      </c>
      <c r="L907" s="13" t="str">
        <f>IF(Z909&gt;94,"Met",IF(AB909="--","n/a",IF(AB909&gt;=0,"Met","Did Not Meet")))</f>
        <v>Met</v>
      </c>
      <c r="M907" s="1" t="s">
        <v>4</v>
      </c>
      <c r="N907" s="14" t="s">
        <v>2501</v>
      </c>
      <c r="O907" s="5"/>
      <c r="P907" s="44" t="str">
        <f t="shared" ref="P907" si="1144">IF(K908="Yes",IF(L908="Yes","Yes","No"),"No")</f>
        <v>Yes</v>
      </c>
      <c r="Q907" s="94" t="s">
        <v>2759</v>
      </c>
      <c r="R907" s="5" t="s">
        <v>1</v>
      </c>
      <c r="S907" s="1" t="s">
        <v>2</v>
      </c>
      <c r="T907" s="1" t="s">
        <v>7</v>
      </c>
      <c r="U907" s="5">
        <v>202</v>
      </c>
      <c r="V907" s="1">
        <v>81.680000000000007</v>
      </c>
      <c r="W907" s="1">
        <v>69.900000000000006</v>
      </c>
      <c r="X907" s="9">
        <f t="shared" si="1133"/>
        <v>11.780000000000001</v>
      </c>
      <c r="Y907" s="14">
        <v>190</v>
      </c>
      <c r="Z907" s="1">
        <v>84.74</v>
      </c>
      <c r="AA907" s="1">
        <v>69.14</v>
      </c>
      <c r="AB907" s="71">
        <f t="shared" si="1096"/>
        <v>15.599999999999994</v>
      </c>
      <c r="AC907" s="53"/>
    </row>
    <row r="908" spans="1:29" ht="15" customHeight="1" x14ac:dyDescent="0.25">
      <c r="A908" s="53">
        <v>1507037</v>
      </c>
      <c r="B908" s="89" t="s">
        <v>2549</v>
      </c>
      <c r="C908" s="53" t="s">
        <v>861</v>
      </c>
      <c r="D908" s="49" t="s">
        <v>2499</v>
      </c>
      <c r="E908" s="35" t="str">
        <f>VLOOKUP('2012 Accountability Database'!$A906,'2011 AYP'!A$2:B$1072,2)</f>
        <v xml:space="preserve"> A (Alert)</v>
      </c>
      <c r="F908" s="66"/>
      <c r="G908" s="63" t="s">
        <v>2485</v>
      </c>
      <c r="H908" s="60" t="str">
        <f t="shared" ref="H908:I908" si="1145">IF(H906="Met","Yes",IF(H907="Met","Yes","No"))</f>
        <v>Yes</v>
      </c>
      <c r="I908" s="60" t="str">
        <f t="shared" si="1145"/>
        <v>Yes</v>
      </c>
      <c r="J908" s="42"/>
      <c r="K908" s="60" t="str">
        <f t="shared" ref="K908:L908" si="1146">IF(K906="Met","Yes",IF(K907="Met","Yes","No"))</f>
        <v>Yes</v>
      </c>
      <c r="L908" s="60" t="str">
        <f t="shared" si="1146"/>
        <v>Yes</v>
      </c>
      <c r="M908" s="1" t="s">
        <v>4</v>
      </c>
      <c r="N908" s="14" t="s">
        <v>2503</v>
      </c>
      <c r="O908" s="5"/>
      <c r="P908" s="44" t="str">
        <f t="shared" ref="P908" si="1147">IF(H912="Yes",IF(I912="Yes","Yes","No"),"No")</f>
        <v>Yes</v>
      </c>
      <c r="Q908" s="108" t="s">
        <v>2758</v>
      </c>
      <c r="R908" s="5" t="s">
        <v>1</v>
      </c>
      <c r="S908" s="1" t="s">
        <v>5</v>
      </c>
      <c r="T908" s="1" t="s">
        <v>3</v>
      </c>
      <c r="U908" s="5">
        <v>929</v>
      </c>
      <c r="V908" s="1">
        <v>78.260000000000005</v>
      </c>
      <c r="W908" s="1">
        <v>77.23</v>
      </c>
      <c r="X908" s="9">
        <f t="shared" si="1133"/>
        <v>1.0300000000000011</v>
      </c>
      <c r="Y908" s="14">
        <v>906</v>
      </c>
      <c r="Z908" s="1">
        <v>78.81</v>
      </c>
      <c r="AA908" s="1">
        <v>75.91</v>
      </c>
      <c r="AB908" s="71">
        <f t="shared" si="1096"/>
        <v>2.9000000000000057</v>
      </c>
      <c r="AC908" s="53"/>
    </row>
    <row r="909" spans="1:29" x14ac:dyDescent="0.25">
      <c r="A909" s="53">
        <v>1507037</v>
      </c>
      <c r="B909" s="89" t="s">
        <v>2549</v>
      </c>
      <c r="C909" s="53" t="s">
        <v>861</v>
      </c>
      <c r="D909" s="49" t="s">
        <v>2507</v>
      </c>
      <c r="E909" s="47">
        <f>VLOOKUP('2012 Accountability Database'!A906,Dems1112!$A$2:$G$1082,3)</f>
        <v>0.28000000000000003</v>
      </c>
      <c r="F909" s="66"/>
      <c r="G909" s="52"/>
      <c r="M909" s="1" t="s">
        <v>4</v>
      </c>
      <c r="N909" s="14" t="s">
        <v>2504</v>
      </c>
      <c r="O909" s="5"/>
      <c r="P909" s="44" t="str">
        <f t="shared" ref="P909" si="1148">IF(K912="Yes",IF(L912="Yes","Yes","No"),"No")</f>
        <v>Yes</v>
      </c>
      <c r="Q909" s="108"/>
      <c r="R909" s="5" t="s">
        <v>1</v>
      </c>
      <c r="S909" s="1" t="s">
        <v>5</v>
      </c>
      <c r="T909" s="1" t="s">
        <v>7</v>
      </c>
      <c r="U909" s="5">
        <v>600</v>
      </c>
      <c r="V909" s="1">
        <v>72.17</v>
      </c>
      <c r="W909" s="1">
        <v>69.900000000000006</v>
      </c>
      <c r="X909" s="9">
        <f t="shared" si="1133"/>
        <v>2.269999999999996</v>
      </c>
      <c r="Y909" s="14">
        <v>579</v>
      </c>
      <c r="Z909" s="1">
        <v>73.400000000000006</v>
      </c>
      <c r="AA909" s="1">
        <v>69.14</v>
      </c>
      <c r="AB909" s="71">
        <f t="shared" si="1096"/>
        <v>4.2600000000000051</v>
      </c>
      <c r="AC909" s="53"/>
    </row>
    <row r="910" spans="1:29" x14ac:dyDescent="0.25">
      <c r="A910" s="53">
        <v>1507037</v>
      </c>
      <c r="B910" s="89" t="s">
        <v>2549</v>
      </c>
      <c r="C910" s="53" t="s">
        <v>861</v>
      </c>
      <c r="D910" s="50" t="s">
        <v>2508</v>
      </c>
      <c r="E910" s="47">
        <f>VLOOKUP('2012 Accountability Database'!A906,Dems1112!$A$2:$G$1082,4)</f>
        <v>0.67</v>
      </c>
      <c r="F910" s="65" t="s">
        <v>2486</v>
      </c>
      <c r="G910" s="62"/>
      <c r="H910" s="13" t="str">
        <f>IF(V910&gt;94,"Met",IF(X910="--","n/a",IF(X910&gt;=0,"Met","Did Not Meet")))</f>
        <v>Met</v>
      </c>
      <c r="I910" s="13" t="str">
        <f>IF(V911&gt;94,"Met",IF(X911="--","n/a",IF(X911&gt;=0,"Met","Did Not Meet")))</f>
        <v>Met</v>
      </c>
      <c r="J910" s="13"/>
      <c r="K910" s="13" t="str">
        <f>IF(Z910&gt;94,"Met",IF(AB910="--","n/a",IF(AB910&gt;=0,"Met","Did Not Meet")))</f>
        <v>Met</v>
      </c>
      <c r="L910" s="13" t="str">
        <f>IF(Z911&gt;94,"Met",IF(AB911="--","n/a",IF(AB911&gt;=0,"Met","Did Not Meet")))</f>
        <v>Met</v>
      </c>
      <c r="M910" s="1" t="s">
        <v>4</v>
      </c>
      <c r="N910" s="68" t="s">
        <v>2497</v>
      </c>
      <c r="O910" s="35"/>
      <c r="P910" s="44"/>
      <c r="Q910" s="108"/>
      <c r="R910" s="5" t="s">
        <v>6</v>
      </c>
      <c r="S910" s="1" t="s">
        <v>2</v>
      </c>
      <c r="T910" s="1" t="s">
        <v>3</v>
      </c>
      <c r="U910" s="5">
        <v>366</v>
      </c>
      <c r="V910" s="1">
        <v>76.78</v>
      </c>
      <c r="W910" s="1">
        <v>75.2</v>
      </c>
      <c r="X910" s="9">
        <f t="shared" si="1133"/>
        <v>1.5799999999999983</v>
      </c>
      <c r="Y910" s="14">
        <v>288</v>
      </c>
      <c r="Z910" s="1">
        <v>68.75</v>
      </c>
      <c r="AA910" s="1">
        <v>67.680000000000007</v>
      </c>
      <c r="AB910" s="71">
        <f t="shared" si="1096"/>
        <v>1.0699999999999932</v>
      </c>
      <c r="AC910" s="53"/>
    </row>
    <row r="911" spans="1:29" x14ac:dyDescent="0.25">
      <c r="A911" s="53">
        <v>1507037</v>
      </c>
      <c r="B911" s="89" t="s">
        <v>2549</v>
      </c>
      <c r="C911" s="53" t="s">
        <v>861</v>
      </c>
      <c r="D911" s="50" t="s">
        <v>974</v>
      </c>
      <c r="E911" s="47" t="str">
        <f>VLOOKUP('2012 Accountability Database'!A906,Dems1112!$A$2:$G$1082,5)</f>
        <v>7-8</v>
      </c>
      <c r="F911" s="65" t="s">
        <v>2487</v>
      </c>
      <c r="G911" s="62"/>
      <c r="H911" s="13" t="str">
        <f>IF(V912&gt;94,"Met",IF(X912="--","n/a",IF(X912&gt;=0,"Met","Did Not Meet")))</f>
        <v>Did Not Meet</v>
      </c>
      <c r="I911" s="13" t="str">
        <f>IF(V913&gt;94,"Met",IF(X913="--","n/a",IF(X913&gt;=0,"Met","Did Not Meet")))</f>
        <v>Did Not Meet</v>
      </c>
      <c r="J911" s="13"/>
      <c r="K911" s="13" t="str">
        <f>IF(Z912&gt;94,"Met",IF(AB912="--","n/a",IF(AB912&gt;=0,"Met","Did Not Meet")))</f>
        <v>Did Not Meet</v>
      </c>
      <c r="L911" s="13" t="str">
        <f>IF(Z913&gt;94,"Met",IF(AB913="--","n/a",IF(AB913&gt;=0,"Met","Did Not Meet")))</f>
        <v>Met</v>
      </c>
      <c r="M911" s="1" t="s">
        <v>4</v>
      </c>
      <c r="N911" s="14"/>
      <c r="O911" s="35" t="s">
        <v>2506</v>
      </c>
      <c r="P911" s="83" t="str">
        <f t="shared" ref="P911" si="1149">IF(P906="No"," ", IF(P908="No"," ",IF(P907="No", " ",IF(P909="No"," ","X"))))</f>
        <v>X</v>
      </c>
      <c r="Q911" s="108"/>
      <c r="R911" s="5" t="s">
        <v>6</v>
      </c>
      <c r="S911" s="1" t="s">
        <v>2</v>
      </c>
      <c r="T911" s="1" t="s">
        <v>7</v>
      </c>
      <c r="U911" s="5">
        <v>236</v>
      </c>
      <c r="V911" s="1">
        <v>72.03</v>
      </c>
      <c r="W911" s="1">
        <v>67.97</v>
      </c>
      <c r="X911" s="9">
        <f t="shared" si="1133"/>
        <v>4.0600000000000023</v>
      </c>
      <c r="Y911" s="14">
        <v>190</v>
      </c>
      <c r="Z911" s="1">
        <v>63.68</v>
      </c>
      <c r="AA911" s="1">
        <v>59.47</v>
      </c>
      <c r="AB911" s="71">
        <f t="shared" si="1096"/>
        <v>4.2100000000000009</v>
      </c>
      <c r="AC911" s="53"/>
    </row>
    <row r="912" spans="1:29" ht="15.75" x14ac:dyDescent="0.25">
      <c r="A912" s="53">
        <v>1507037</v>
      </c>
      <c r="B912" s="89" t="s">
        <v>2549</v>
      </c>
      <c r="C912" s="53" t="s">
        <v>861</v>
      </c>
      <c r="D912" s="50" t="s">
        <v>975</v>
      </c>
      <c r="E912" s="48" t="str">
        <f>VLOOKUP('2012 Accountability Database'!A906,Dems1112!$A$2:$G$1082,6)</f>
        <v>1 (Northwest AR)</v>
      </c>
      <c r="F912" s="66"/>
      <c r="G912" s="63" t="s">
        <v>2488</v>
      </c>
      <c r="H912" s="61" t="str">
        <f t="shared" ref="H912:I912" si="1150">IF(H910="Met","Yes",IF(H911="Met","Yes","No"))</f>
        <v>Yes</v>
      </c>
      <c r="I912" s="61" t="str">
        <f t="shared" si="1150"/>
        <v>Yes</v>
      </c>
      <c r="J912" s="55"/>
      <c r="K912" s="61" t="str">
        <f t="shared" ref="K912:L912" si="1151">IF(K910="Met","Yes",IF(K911="Met","Yes","No"))</f>
        <v>Yes</v>
      </c>
      <c r="L912" s="61" t="str">
        <f t="shared" si="1151"/>
        <v>Yes</v>
      </c>
      <c r="M912" s="1" t="s">
        <v>4</v>
      </c>
      <c r="N912" s="14"/>
      <c r="O912" s="35" t="s">
        <v>2505</v>
      </c>
      <c r="P912" s="83" t="str">
        <f t="shared" ref="P912" si="1152">IF(P911="X"," ",IF(P913="X"," ","X"))</f>
        <v xml:space="preserve"> </v>
      </c>
      <c r="Q912" s="94" t="s">
        <v>2759</v>
      </c>
      <c r="R912" s="5" t="s">
        <v>6</v>
      </c>
      <c r="S912" s="1" t="s">
        <v>5</v>
      </c>
      <c r="T912" s="1" t="s">
        <v>3</v>
      </c>
      <c r="U912" s="5">
        <v>1136</v>
      </c>
      <c r="V912" s="1">
        <v>74.3</v>
      </c>
      <c r="W912" s="1">
        <v>75.2</v>
      </c>
      <c r="X912" s="6">
        <f t="shared" si="1133"/>
        <v>-0.90000000000000568</v>
      </c>
      <c r="Y912" s="14">
        <v>906</v>
      </c>
      <c r="Z912" s="1">
        <v>67.55</v>
      </c>
      <c r="AA912" s="1">
        <v>67.680000000000007</v>
      </c>
      <c r="AB912" s="72">
        <f t="shared" si="1096"/>
        <v>-0.13000000000000966</v>
      </c>
      <c r="AC912" s="53"/>
    </row>
    <row r="913" spans="1:29" x14ac:dyDescent="0.25">
      <c r="A913" s="54">
        <v>1507037</v>
      </c>
      <c r="B913" s="90" t="s">
        <v>2549</v>
      </c>
      <c r="C913" s="54" t="s">
        <v>861</v>
      </c>
      <c r="D913" s="4"/>
      <c r="E913" s="4"/>
      <c r="F913" s="67"/>
      <c r="G913" s="64"/>
      <c r="H913" s="43"/>
      <c r="I913" s="43"/>
      <c r="J913" s="43"/>
      <c r="K913" s="43"/>
      <c r="L913" s="43"/>
      <c r="M913" s="4" t="s">
        <v>4</v>
      </c>
      <c r="N913" s="15"/>
      <c r="O913" s="38" t="s">
        <v>2482</v>
      </c>
      <c r="P913" s="84" t="str">
        <f>IF(E907="Achieving School"," ","X")</f>
        <v xml:space="preserve"> </v>
      </c>
      <c r="Q913" s="91"/>
      <c r="R913" s="4" t="s">
        <v>6</v>
      </c>
      <c r="S913" s="4" t="s">
        <v>5</v>
      </c>
      <c r="T913" s="4" t="s">
        <v>7</v>
      </c>
      <c r="U913" s="4">
        <v>702</v>
      </c>
      <c r="V913" s="4">
        <v>67.95</v>
      </c>
      <c r="W913" s="4">
        <v>67.97</v>
      </c>
      <c r="X913" s="7">
        <f t="shared" si="1133"/>
        <v>-1.9999999999996021E-2</v>
      </c>
      <c r="Y913" s="15">
        <v>579</v>
      </c>
      <c r="Z913" s="4">
        <v>60.62</v>
      </c>
      <c r="AA913" s="4">
        <v>59.47</v>
      </c>
      <c r="AB913" s="74">
        <f t="shared" si="1096"/>
        <v>1.1499999999999986</v>
      </c>
      <c r="AC913" s="54"/>
    </row>
    <row r="914" spans="1:29" x14ac:dyDescent="0.25">
      <c r="A914" s="1">
        <v>1601001</v>
      </c>
      <c r="B914" s="87" t="s">
        <v>2550</v>
      </c>
      <c r="C914" s="55" t="s">
        <v>285</v>
      </c>
      <c r="E914" s="42"/>
      <c r="F914" s="65" t="s">
        <v>2483</v>
      </c>
      <c r="G914" s="62"/>
      <c r="H914" s="37" t="str">
        <f>IF(V914&gt;94,"Met",IF(X914="--","n/a",IF(X914&gt;=0,"Met","Did Not Meet")))</f>
        <v>Met</v>
      </c>
      <c r="I914" s="37" t="str">
        <f>IF(V915&gt;94,"Met",IF(X915="--","n/a",IF(X915&gt;=0,"Met","Did Not Meet")))</f>
        <v>Met</v>
      </c>
      <c r="K914" s="13" t="str">
        <f>IF(Z914&gt;94,"Met",IF(AB914="--","n/a",IF(AB914&gt;=0,"Met","Did Not Meet")))</f>
        <v>Met</v>
      </c>
      <c r="L914" s="13" t="str">
        <f>IF(Z915&gt;94,"Met",IF(AB915="--","n/a",IF(AB915&gt;=0,"Met","Did Not Meet")))</f>
        <v>Met</v>
      </c>
      <c r="M914" s="1" t="s">
        <v>9</v>
      </c>
      <c r="N914" s="14" t="s">
        <v>2502</v>
      </c>
      <c r="O914" s="5"/>
      <c r="P914" s="44" t="str">
        <f t="shared" ref="P914" si="1153">IF(H916="Yes",IF(I916="Yes","Yes","No"),"No")</f>
        <v>Yes</v>
      </c>
      <c r="Q914" s="93"/>
      <c r="R914" s="5" t="s">
        <v>1</v>
      </c>
      <c r="S914" s="1" t="s">
        <v>2</v>
      </c>
      <c r="T914" s="1" t="s">
        <v>3</v>
      </c>
      <c r="U914" s="5">
        <v>168</v>
      </c>
      <c r="V914" s="1">
        <v>83.93</v>
      </c>
      <c r="W914" s="1">
        <v>80.16</v>
      </c>
      <c r="X914" s="9">
        <f t="shared" si="1133"/>
        <v>3.7700000000000102</v>
      </c>
      <c r="Y914" s="14">
        <v>123</v>
      </c>
      <c r="Z914" s="1">
        <v>78.86</v>
      </c>
      <c r="AA914" s="1">
        <v>72.430000000000007</v>
      </c>
      <c r="AB914" s="71">
        <f t="shared" si="1096"/>
        <v>6.4299999999999926</v>
      </c>
      <c r="AC914" s="36"/>
    </row>
    <row r="915" spans="1:29" ht="15.75" x14ac:dyDescent="0.25">
      <c r="A915" s="53">
        <v>1601001</v>
      </c>
      <c r="B915" s="89" t="s">
        <v>2550</v>
      </c>
      <c r="C915" s="53" t="s">
        <v>285</v>
      </c>
      <c r="D915" s="49" t="s">
        <v>2498</v>
      </c>
      <c r="E915" s="34" t="str">
        <f>M914</f>
        <v>Needs Improvement School</v>
      </c>
      <c r="F915" s="65" t="s">
        <v>2484</v>
      </c>
      <c r="G915" s="62"/>
      <c r="H915" s="13" t="str">
        <f>IF(V916&gt;94,"Met",IF(X916="--","n/a",IF(X916&gt;=0,"Met","Did Not Meet")))</f>
        <v>Met</v>
      </c>
      <c r="I915" s="13" t="str">
        <f>IF(V917&gt;94,"Met",IF(X917="--","n/a",IF(X917&gt;=0,"Met","Did Not Meet")))</f>
        <v>Met</v>
      </c>
      <c r="K915" s="13" t="str">
        <f>IF(Z916&gt;94,"Met",IF(AB916="--","n/a",IF(AB916&gt;=0,"Met","Did Not Meet")))</f>
        <v>Met</v>
      </c>
      <c r="L915" s="13" t="str">
        <f>IF(Z917&gt;94,"Met",IF(AB917="--","n/a",IF(AB917&gt;=0,"Met","Did Not Meet")))</f>
        <v>Met</v>
      </c>
      <c r="M915" s="1" t="s">
        <v>9</v>
      </c>
      <c r="N915" s="14" t="s">
        <v>2501</v>
      </c>
      <c r="O915" s="5"/>
      <c r="P915" s="44" t="str">
        <f t="shared" ref="P915" si="1154">IF(K916="Yes",IF(L916="Yes","Yes","No"),"No")</f>
        <v>Yes</v>
      </c>
      <c r="Q915" s="94" t="s">
        <v>2759</v>
      </c>
      <c r="R915" s="5" t="s">
        <v>1</v>
      </c>
      <c r="S915" s="1" t="s">
        <v>2</v>
      </c>
      <c r="T915" s="1" t="s">
        <v>7</v>
      </c>
      <c r="U915" s="5">
        <v>115</v>
      </c>
      <c r="V915" s="1">
        <v>79.13</v>
      </c>
      <c r="W915" s="1">
        <v>73.55</v>
      </c>
      <c r="X915" s="9">
        <f t="shared" si="1133"/>
        <v>5.5799999999999983</v>
      </c>
      <c r="Y915" s="14">
        <v>81</v>
      </c>
      <c r="Z915" s="1">
        <v>70.37</v>
      </c>
      <c r="AA915" s="1">
        <v>69.849999999999994</v>
      </c>
      <c r="AB915" s="71">
        <f t="shared" si="1096"/>
        <v>0.52000000000001023</v>
      </c>
      <c r="AC915" s="53"/>
    </row>
    <row r="916" spans="1:29" ht="15" customHeight="1" x14ac:dyDescent="0.25">
      <c r="A916" s="53">
        <v>1601001</v>
      </c>
      <c r="B916" s="89" t="s">
        <v>2550</v>
      </c>
      <c r="C916" s="53" t="s">
        <v>285</v>
      </c>
      <c r="D916" s="49" t="s">
        <v>2499</v>
      </c>
      <c r="E916" s="35" t="str">
        <f>VLOOKUP('2012 Accountability Database'!$A914,'2011 AYP'!A$2:B$1072,2)</f>
        <v xml:space="preserve"> A (Alert)</v>
      </c>
      <c r="F916" s="66"/>
      <c r="G916" s="63" t="s">
        <v>2485</v>
      </c>
      <c r="H916" s="60" t="str">
        <f t="shared" ref="H916:I916" si="1155">IF(H914="Met","Yes",IF(H915="Met","Yes","No"))</f>
        <v>Yes</v>
      </c>
      <c r="I916" s="60" t="str">
        <f t="shared" si="1155"/>
        <v>Yes</v>
      </c>
      <c r="J916" s="42"/>
      <c r="K916" s="60" t="str">
        <f t="shared" ref="K916:L916" si="1156">IF(K914="Met","Yes",IF(K915="Met","Yes","No"))</f>
        <v>Yes</v>
      </c>
      <c r="L916" s="60" t="str">
        <f t="shared" si="1156"/>
        <v>Yes</v>
      </c>
      <c r="M916" s="1" t="s">
        <v>9</v>
      </c>
      <c r="N916" s="14" t="s">
        <v>2503</v>
      </c>
      <c r="O916" s="5"/>
      <c r="P916" s="44" t="str">
        <f t="shared" ref="P916" si="1157">IF(H920="Yes",IF(I920="Yes","Yes","No"),"No")</f>
        <v>No</v>
      </c>
      <c r="Q916" s="108" t="s">
        <v>2758</v>
      </c>
      <c r="R916" s="5" t="s">
        <v>1</v>
      </c>
      <c r="S916" s="1" t="s">
        <v>5</v>
      </c>
      <c r="T916" s="1" t="s">
        <v>3</v>
      </c>
      <c r="U916" s="5">
        <v>496</v>
      </c>
      <c r="V916" s="1">
        <v>81.650000000000006</v>
      </c>
      <c r="W916" s="1">
        <v>80.16</v>
      </c>
      <c r="X916" s="9">
        <f t="shared" si="1133"/>
        <v>1.4900000000000091</v>
      </c>
      <c r="Y916" s="14">
        <v>355</v>
      </c>
      <c r="Z916" s="1">
        <v>76.62</v>
      </c>
      <c r="AA916" s="1">
        <v>72.430000000000007</v>
      </c>
      <c r="AB916" s="71">
        <f t="shared" si="1096"/>
        <v>4.1899999999999977</v>
      </c>
      <c r="AC916" s="53"/>
    </row>
    <row r="917" spans="1:29" x14ac:dyDescent="0.25">
      <c r="A917" s="53">
        <v>1601001</v>
      </c>
      <c r="B917" s="89" t="s">
        <v>2550</v>
      </c>
      <c r="C917" s="53" t="s">
        <v>285</v>
      </c>
      <c r="D917" s="49" t="s">
        <v>2507</v>
      </c>
      <c r="E917" s="47">
        <f>VLOOKUP('2012 Accountability Database'!A914,Dems1112!$A$2:$G$1082,3)</f>
        <v>0.05</v>
      </c>
      <c r="F917" s="66"/>
      <c r="G917" s="52"/>
      <c r="M917" s="1" t="s">
        <v>9</v>
      </c>
      <c r="N917" s="14" t="s">
        <v>2504</v>
      </c>
      <c r="O917" s="5"/>
      <c r="P917" s="44" t="str">
        <f t="shared" ref="P917" si="1158">IF(K920="Yes",IF(L920="Yes","Yes","No"),"No")</f>
        <v>No</v>
      </c>
      <c r="Q917" s="108"/>
      <c r="R917" s="5" t="s">
        <v>1</v>
      </c>
      <c r="S917" s="1" t="s">
        <v>5</v>
      </c>
      <c r="T917" s="1" t="s">
        <v>7</v>
      </c>
      <c r="U917" s="5">
        <v>320</v>
      </c>
      <c r="V917" s="1">
        <v>75.63</v>
      </c>
      <c r="W917" s="1">
        <v>73.55</v>
      </c>
      <c r="X917" s="9">
        <f t="shared" si="1133"/>
        <v>2.0799999999999983</v>
      </c>
      <c r="Y917" s="14">
        <v>227</v>
      </c>
      <c r="Z917" s="1">
        <v>70.48</v>
      </c>
      <c r="AA917" s="1">
        <v>69.849999999999994</v>
      </c>
      <c r="AB917" s="71">
        <f t="shared" si="1096"/>
        <v>0.63000000000000966</v>
      </c>
      <c r="AC917" s="53"/>
    </row>
    <row r="918" spans="1:29" x14ac:dyDescent="0.25">
      <c r="A918" s="53">
        <v>1601001</v>
      </c>
      <c r="B918" s="89" t="s">
        <v>2550</v>
      </c>
      <c r="C918" s="53" t="s">
        <v>285</v>
      </c>
      <c r="D918" s="50" t="s">
        <v>2508</v>
      </c>
      <c r="E918" s="47">
        <f>VLOOKUP('2012 Accountability Database'!A914,Dems1112!$A$2:$G$1082,4)</f>
        <v>0.66</v>
      </c>
      <c r="F918" s="65" t="s">
        <v>2486</v>
      </c>
      <c r="G918" s="62"/>
      <c r="H918" s="13" t="str">
        <f>IF(V918&gt;94,"Met",IF(X918="--","n/a",IF(X918&gt;=0,"Met","Did Not Meet")))</f>
        <v>Did Not Meet</v>
      </c>
      <c r="I918" s="13" t="str">
        <f>IF(V919&gt;94,"Met",IF(X919="--","n/a",IF(X919&gt;=0,"Met","Did Not Meet")))</f>
        <v>Did Not Meet</v>
      </c>
      <c r="J918" s="13"/>
      <c r="K918" s="13" t="str">
        <f>IF(Z918&gt;94,"Met",IF(AB918="--","n/a",IF(AB918&gt;=0,"Met","Did Not Meet")))</f>
        <v>Did Not Meet</v>
      </c>
      <c r="L918" s="13" t="str">
        <f>IF(Z919&gt;94,"Met",IF(AB919="--","n/a",IF(AB919&gt;=0,"Met","Did Not Meet")))</f>
        <v>Did Not Meet</v>
      </c>
      <c r="M918" s="5" t="s">
        <v>9</v>
      </c>
      <c r="N918" s="68" t="s">
        <v>2497</v>
      </c>
      <c r="O918" s="35"/>
      <c r="P918" s="44"/>
      <c r="Q918" s="108"/>
      <c r="R918" s="5" t="s">
        <v>6</v>
      </c>
      <c r="S918" s="5" t="s">
        <v>2</v>
      </c>
      <c r="T918" s="5" t="s">
        <v>3</v>
      </c>
      <c r="U918" s="5">
        <v>168</v>
      </c>
      <c r="V918" s="5">
        <v>84.52</v>
      </c>
      <c r="W918" s="5">
        <v>87.13</v>
      </c>
      <c r="X918" s="8">
        <f t="shared" si="1133"/>
        <v>-2.6099999999999994</v>
      </c>
      <c r="Y918" s="14">
        <v>123</v>
      </c>
      <c r="Z918" s="5">
        <v>56.1</v>
      </c>
      <c r="AA918" s="5">
        <v>78.39</v>
      </c>
      <c r="AB918" s="72">
        <f t="shared" si="1096"/>
        <v>-22.29</v>
      </c>
      <c r="AC918" s="53"/>
    </row>
    <row r="919" spans="1:29" x14ac:dyDescent="0.25">
      <c r="A919" s="53">
        <v>1601001</v>
      </c>
      <c r="B919" s="89" t="s">
        <v>2550</v>
      </c>
      <c r="C919" s="53" t="s">
        <v>285</v>
      </c>
      <c r="D919" s="50" t="s">
        <v>974</v>
      </c>
      <c r="E919" s="47" t="str">
        <f>VLOOKUP('2012 Accountability Database'!A914,Dems1112!$A$2:$G$1082,5)</f>
        <v>K-6</v>
      </c>
      <c r="F919" s="65" t="s">
        <v>2487</v>
      </c>
      <c r="G919" s="62"/>
      <c r="H919" s="13" t="str">
        <f>IF(V920&gt;94,"Met",IF(X920="--","n/a",IF(X920&gt;=0,"Met","Did Not Meet")))</f>
        <v>Did Not Meet</v>
      </c>
      <c r="I919" s="13" t="str">
        <f>IF(V921&gt;94,"Met",IF(X921="--","n/a",IF(X921&gt;=0,"Met","Did Not Meet")))</f>
        <v>Did Not Meet</v>
      </c>
      <c r="J919" s="13"/>
      <c r="K919" s="13" t="str">
        <f>IF(Z920&gt;94,"Met",IF(AB920="--","n/a",IF(AB920&gt;=0,"Met","Did Not Meet")))</f>
        <v>Did Not Meet</v>
      </c>
      <c r="L919" s="13" t="str">
        <f>IF(Z921&gt;94,"Met",IF(AB921="--","n/a",IF(AB921&gt;=0,"Met","Did Not Meet")))</f>
        <v>Did Not Meet</v>
      </c>
      <c r="M919" s="1" t="s">
        <v>9</v>
      </c>
      <c r="N919" s="14"/>
      <c r="O919" s="35" t="s">
        <v>2506</v>
      </c>
      <c r="P919" s="83" t="str">
        <f t="shared" ref="P919" si="1159">IF(P914="No"," ", IF(P916="No"," ",IF(P915="No", " ",IF(P917="No"," ","X"))))</f>
        <v xml:space="preserve"> </v>
      </c>
      <c r="Q919" s="108"/>
      <c r="R919" s="5" t="s">
        <v>6</v>
      </c>
      <c r="S919" s="1" t="s">
        <v>2</v>
      </c>
      <c r="T919" s="1" t="s">
        <v>7</v>
      </c>
      <c r="U919" s="5">
        <v>115</v>
      </c>
      <c r="V919" s="1">
        <v>80</v>
      </c>
      <c r="W919" s="1">
        <v>81.489999999999995</v>
      </c>
      <c r="X919" s="6">
        <f t="shared" si="1133"/>
        <v>-1.4899999999999949</v>
      </c>
      <c r="Y919" s="14">
        <v>81</v>
      </c>
      <c r="Z919" s="1">
        <v>51.85</v>
      </c>
      <c r="AA919" s="1">
        <v>72.260000000000005</v>
      </c>
      <c r="AB919" s="72">
        <f t="shared" si="1096"/>
        <v>-20.410000000000004</v>
      </c>
      <c r="AC919" s="53"/>
    </row>
    <row r="920" spans="1:29" ht="15.75" x14ac:dyDescent="0.25">
      <c r="A920" s="53">
        <v>1601001</v>
      </c>
      <c r="B920" s="89" t="s">
        <v>2550</v>
      </c>
      <c r="C920" s="53" t="s">
        <v>285</v>
      </c>
      <c r="D920" s="50" t="s">
        <v>975</v>
      </c>
      <c r="E920" s="48" t="str">
        <f>VLOOKUP('2012 Accountability Database'!A914,Dems1112!$A$2:$G$1082,6)</f>
        <v>2 (Northeast AR)</v>
      </c>
      <c r="F920" s="66"/>
      <c r="G920" s="63" t="s">
        <v>2488</v>
      </c>
      <c r="H920" s="61" t="str">
        <f t="shared" ref="H920:I920" si="1160">IF(H918="Met","Yes",IF(H919="Met","Yes","No"))</f>
        <v>No</v>
      </c>
      <c r="I920" s="61" t="str">
        <f t="shared" si="1160"/>
        <v>No</v>
      </c>
      <c r="J920" s="55"/>
      <c r="K920" s="61" t="str">
        <f t="shared" ref="K920:L920" si="1161">IF(K918="Met","Yes",IF(K919="Met","Yes","No"))</f>
        <v>No</v>
      </c>
      <c r="L920" s="61" t="str">
        <f t="shared" si="1161"/>
        <v>No</v>
      </c>
      <c r="M920" s="1" t="s">
        <v>9</v>
      </c>
      <c r="N920" s="14"/>
      <c r="O920" s="35" t="s">
        <v>2505</v>
      </c>
      <c r="P920" s="83" t="str">
        <f t="shared" ref="P920" si="1162">IF(P919="X"," ",IF(P921="X"," ","X"))</f>
        <v xml:space="preserve"> </v>
      </c>
      <c r="Q920" s="94" t="s">
        <v>2759</v>
      </c>
      <c r="R920" s="5" t="s">
        <v>6</v>
      </c>
      <c r="S920" s="1" t="s">
        <v>5</v>
      </c>
      <c r="T920" s="1" t="s">
        <v>3</v>
      </c>
      <c r="U920" s="5">
        <v>496</v>
      </c>
      <c r="V920" s="1">
        <v>84.27</v>
      </c>
      <c r="W920" s="1">
        <v>87.13</v>
      </c>
      <c r="X920" s="6">
        <f t="shared" si="1133"/>
        <v>-2.8599999999999994</v>
      </c>
      <c r="Y920" s="14">
        <v>355</v>
      </c>
      <c r="Z920" s="1">
        <v>62.82</v>
      </c>
      <c r="AA920" s="1">
        <v>78.39</v>
      </c>
      <c r="AB920" s="72">
        <f t="shared" si="1096"/>
        <v>-15.57</v>
      </c>
      <c r="AC920" s="53"/>
    </row>
    <row r="921" spans="1:29" x14ac:dyDescent="0.25">
      <c r="A921" s="54">
        <v>1601001</v>
      </c>
      <c r="B921" s="90" t="s">
        <v>2550</v>
      </c>
      <c r="C921" s="54" t="s">
        <v>285</v>
      </c>
      <c r="D921" s="4"/>
      <c r="E921" s="4"/>
      <c r="F921" s="67"/>
      <c r="G921" s="64"/>
      <c r="H921" s="43"/>
      <c r="I921" s="43"/>
      <c r="J921" s="43"/>
      <c r="K921" s="43"/>
      <c r="L921" s="43"/>
      <c r="M921" s="4" t="s">
        <v>9</v>
      </c>
      <c r="N921" s="15"/>
      <c r="O921" s="38" t="s">
        <v>2482</v>
      </c>
      <c r="P921" s="84" t="str">
        <f>IF(E915="Achieving School"," ","X")</f>
        <v>X</v>
      </c>
      <c r="Q921" s="91"/>
      <c r="R921" s="4" t="s">
        <v>6</v>
      </c>
      <c r="S921" s="4" t="s">
        <v>5</v>
      </c>
      <c r="T921" s="4" t="s">
        <v>7</v>
      </c>
      <c r="U921" s="4">
        <v>320</v>
      </c>
      <c r="V921" s="4">
        <v>77.81</v>
      </c>
      <c r="W921" s="4">
        <v>81.489999999999995</v>
      </c>
      <c r="X921" s="7">
        <f t="shared" si="1133"/>
        <v>-3.6799999999999926</v>
      </c>
      <c r="Y921" s="15">
        <v>227</v>
      </c>
      <c r="Z921" s="4">
        <v>57.27</v>
      </c>
      <c r="AA921" s="4">
        <v>72.260000000000005</v>
      </c>
      <c r="AB921" s="73">
        <f t="shared" si="1096"/>
        <v>-14.990000000000002</v>
      </c>
      <c r="AC921" s="54"/>
    </row>
    <row r="922" spans="1:29" x14ac:dyDescent="0.25">
      <c r="A922" s="1">
        <v>1602056</v>
      </c>
      <c r="B922" s="87" t="s">
        <v>2721</v>
      </c>
      <c r="C922" s="55" t="s">
        <v>346</v>
      </c>
      <c r="E922" s="42"/>
      <c r="F922" s="65" t="s">
        <v>2483</v>
      </c>
      <c r="G922" s="62"/>
      <c r="H922" s="37" t="str">
        <f>IF(V922&gt;94,"Met",IF(X922="--","n/a",IF(X922&gt;=0,"Met","Did Not Meet")))</f>
        <v>Met</v>
      </c>
      <c r="I922" s="37" t="str">
        <f>IF(V923&gt;94,"Met",IF(X923="--","n/a",IF(X923&gt;=0,"Met","Did Not Meet")))</f>
        <v>Did Not Meet</v>
      </c>
      <c r="K922" s="13" t="str">
        <f>IF(Z922&gt;94,"Met",IF(AB922="--","n/a",IF(AB922&gt;=0,"Met","Did Not Meet")))</f>
        <v>Met</v>
      </c>
      <c r="L922" s="13" t="str">
        <f>IF(Z923&gt;94,"Met",IF(AB923="--","n/a",IF(AB923&gt;=0,"Met","Did Not Meet")))</f>
        <v>Met</v>
      </c>
      <c r="M922" s="1" t="s">
        <v>9</v>
      </c>
      <c r="N922" s="14" t="s">
        <v>2502</v>
      </c>
      <c r="O922" s="5"/>
      <c r="P922" s="44" t="str">
        <f t="shared" ref="P922" si="1163">IF(H924="Yes",IF(I924="Yes","Yes","No"),"No")</f>
        <v>No</v>
      </c>
      <c r="Q922" s="93"/>
      <c r="R922" s="5" t="s">
        <v>1</v>
      </c>
      <c r="S922" s="1" t="s">
        <v>2</v>
      </c>
      <c r="T922" s="1" t="s">
        <v>3</v>
      </c>
      <c r="U922" s="5">
        <v>268</v>
      </c>
      <c r="V922" s="1">
        <v>84.33</v>
      </c>
      <c r="W922" s="1">
        <v>82.79</v>
      </c>
      <c r="X922" s="9">
        <f t="shared" si="1133"/>
        <v>1.539999999999992</v>
      </c>
      <c r="Y922" s="14">
        <v>120</v>
      </c>
      <c r="Z922" s="1">
        <v>90</v>
      </c>
      <c r="AA922" s="1">
        <v>86.65</v>
      </c>
      <c r="AB922" s="71">
        <f t="shared" si="1096"/>
        <v>3.3499999999999943</v>
      </c>
      <c r="AC922" s="36"/>
    </row>
    <row r="923" spans="1:29" ht="15.75" x14ac:dyDescent="0.25">
      <c r="A923" s="53">
        <v>1602056</v>
      </c>
      <c r="B923" s="89" t="s">
        <v>2721</v>
      </c>
      <c r="C923" s="53" t="s">
        <v>346</v>
      </c>
      <c r="D923" s="49" t="s">
        <v>2498</v>
      </c>
      <c r="E923" s="34" t="str">
        <f>M922</f>
        <v>Needs Improvement School</v>
      </c>
      <c r="F923" s="65" t="s">
        <v>2484</v>
      </c>
      <c r="G923" s="62"/>
      <c r="H923" s="13" t="str">
        <f>IF(V924&gt;94,"Met",IF(X924="--","n/a",IF(X924&gt;=0,"Met","Did Not Meet")))</f>
        <v>Did Not Meet</v>
      </c>
      <c r="I923" s="13" t="str">
        <f>IF(V925&gt;94,"Met",IF(X925="--","n/a",IF(X925&gt;=0,"Met","Did Not Meet")))</f>
        <v>Did Not Meet</v>
      </c>
      <c r="K923" s="13" t="str">
        <f>IF(Z924&gt;94,"Met",IF(AB924="--","n/a",IF(AB924&gt;=0,"Met","Did Not Meet")))</f>
        <v>Did Not Meet</v>
      </c>
      <c r="L923" s="13" t="str">
        <f>IF(Z925&gt;94,"Met",IF(AB925="--","n/a",IF(AB925&gt;=0,"Met","Did Not Meet")))</f>
        <v>Did Not Meet</v>
      </c>
      <c r="M923" s="1" t="s">
        <v>9</v>
      </c>
      <c r="N923" s="14" t="s">
        <v>2501</v>
      </c>
      <c r="O923" s="5"/>
      <c r="P923" s="44" t="str">
        <f t="shared" ref="P923" si="1164">IF(K924="Yes",IF(L924="Yes","Yes","No"),"No")</f>
        <v>Yes</v>
      </c>
      <c r="Q923" s="94" t="s">
        <v>2759</v>
      </c>
      <c r="R923" s="5" t="s">
        <v>1</v>
      </c>
      <c r="S923" s="1" t="s">
        <v>2</v>
      </c>
      <c r="T923" s="1" t="s">
        <v>7</v>
      </c>
      <c r="U923" s="5">
        <v>183</v>
      </c>
      <c r="V923" s="1">
        <v>80.33</v>
      </c>
      <c r="W923" s="1">
        <v>80.77</v>
      </c>
      <c r="X923" s="6">
        <f t="shared" si="1133"/>
        <v>-0.43999999999999773</v>
      </c>
      <c r="Y923" s="14">
        <v>76</v>
      </c>
      <c r="Z923" s="1">
        <v>88.16</v>
      </c>
      <c r="AA923" s="1">
        <v>84.24</v>
      </c>
      <c r="AB923" s="71">
        <f t="shared" si="1096"/>
        <v>3.9200000000000017</v>
      </c>
      <c r="AC923" s="53"/>
    </row>
    <row r="924" spans="1:29" ht="15" customHeight="1" x14ac:dyDescent="0.25">
      <c r="A924" s="53">
        <v>1602056</v>
      </c>
      <c r="B924" s="89" t="s">
        <v>2721</v>
      </c>
      <c r="C924" s="53" t="s">
        <v>346</v>
      </c>
      <c r="D924" s="49" t="s">
        <v>2499</v>
      </c>
      <c r="E924" s="35" t="str">
        <f>VLOOKUP('2012 Accountability Database'!$A922,'2011 AYP'!A$2:B$1072,2)</f>
        <v xml:space="preserve"> MS (Met Standards)</v>
      </c>
      <c r="F924" s="66"/>
      <c r="G924" s="63" t="s">
        <v>2485</v>
      </c>
      <c r="H924" s="60" t="str">
        <f t="shared" ref="H924:I924" si="1165">IF(H922="Met","Yes",IF(H923="Met","Yes","No"))</f>
        <v>Yes</v>
      </c>
      <c r="I924" s="60" t="str">
        <f t="shared" si="1165"/>
        <v>No</v>
      </c>
      <c r="J924" s="42"/>
      <c r="K924" s="60" t="str">
        <f t="shared" ref="K924:L924" si="1166">IF(K922="Met","Yes",IF(K923="Met","Yes","No"))</f>
        <v>Yes</v>
      </c>
      <c r="L924" s="60" t="str">
        <f t="shared" si="1166"/>
        <v>Yes</v>
      </c>
      <c r="M924" s="5" t="s">
        <v>9</v>
      </c>
      <c r="N924" s="14" t="s">
        <v>2503</v>
      </c>
      <c r="O924" s="5"/>
      <c r="P924" s="44" t="str">
        <f t="shared" ref="P924" si="1167">IF(H928="Yes",IF(I928="Yes","Yes","No"),"No")</f>
        <v>No</v>
      </c>
      <c r="Q924" s="108" t="s">
        <v>2758</v>
      </c>
      <c r="R924" s="5" t="s">
        <v>1</v>
      </c>
      <c r="S924" s="5" t="s">
        <v>5</v>
      </c>
      <c r="T924" s="5" t="s">
        <v>3</v>
      </c>
      <c r="U924" s="5">
        <v>741</v>
      </c>
      <c r="V924" s="5">
        <v>79.89</v>
      </c>
      <c r="W924" s="5">
        <v>82.79</v>
      </c>
      <c r="X924" s="8">
        <f t="shared" si="1133"/>
        <v>-2.9000000000000057</v>
      </c>
      <c r="Y924" s="14">
        <v>356</v>
      </c>
      <c r="Z924" s="5">
        <v>80.62</v>
      </c>
      <c r="AA924" s="5">
        <v>86.65</v>
      </c>
      <c r="AB924" s="72">
        <f t="shared" si="1096"/>
        <v>-6.0300000000000011</v>
      </c>
      <c r="AC924" s="53"/>
    </row>
    <row r="925" spans="1:29" x14ac:dyDescent="0.25">
      <c r="A925" s="53">
        <v>1602056</v>
      </c>
      <c r="B925" s="89" t="s">
        <v>2721</v>
      </c>
      <c r="C925" s="53" t="s">
        <v>346</v>
      </c>
      <c r="D925" s="49" t="s">
        <v>2507</v>
      </c>
      <c r="E925" s="47">
        <f>VLOOKUP('2012 Accountability Database'!A922,Dems1112!$A$2:$G$1082,3)</f>
        <v>7.0000000000000007E-2</v>
      </c>
      <c r="F925" s="66"/>
      <c r="G925" s="52"/>
      <c r="M925" s="1" t="s">
        <v>9</v>
      </c>
      <c r="N925" s="14" t="s">
        <v>2504</v>
      </c>
      <c r="O925" s="5"/>
      <c r="P925" s="44" t="str">
        <f t="shared" ref="P925" si="1168">IF(K928="Yes",IF(L928="Yes","Yes","No"),"No")</f>
        <v>No</v>
      </c>
      <c r="Q925" s="108"/>
      <c r="R925" s="5" t="s">
        <v>1</v>
      </c>
      <c r="S925" s="1" t="s">
        <v>5</v>
      </c>
      <c r="T925" s="1" t="s">
        <v>7</v>
      </c>
      <c r="U925" s="5">
        <v>475</v>
      </c>
      <c r="V925" s="1">
        <v>75.790000000000006</v>
      </c>
      <c r="W925" s="1">
        <v>80.77</v>
      </c>
      <c r="X925" s="6">
        <f t="shared" si="1133"/>
        <v>-4.9799999999999898</v>
      </c>
      <c r="Y925" s="14">
        <v>222</v>
      </c>
      <c r="Z925" s="1">
        <v>80.180000000000007</v>
      </c>
      <c r="AA925" s="1">
        <v>84.24</v>
      </c>
      <c r="AB925" s="72">
        <f t="shared" si="1096"/>
        <v>-4.0599999999999881</v>
      </c>
      <c r="AC925" s="53"/>
    </row>
    <row r="926" spans="1:29" x14ac:dyDescent="0.25">
      <c r="A926" s="53">
        <v>1602056</v>
      </c>
      <c r="B926" s="89" t="s">
        <v>2721</v>
      </c>
      <c r="C926" s="53" t="s">
        <v>346</v>
      </c>
      <c r="D926" s="50" t="s">
        <v>2508</v>
      </c>
      <c r="E926" s="47">
        <f>VLOOKUP('2012 Accountability Database'!A922,Dems1112!$A$2:$G$1082,4)</f>
        <v>0.6</v>
      </c>
      <c r="F926" s="65" t="s">
        <v>2486</v>
      </c>
      <c r="G926" s="62"/>
      <c r="H926" s="13" t="str">
        <f>IF(V926&gt;94,"Met",IF(X926="--","n/a",IF(X926&gt;=0,"Met","Did Not Meet")))</f>
        <v>Did Not Meet</v>
      </c>
      <c r="I926" s="13" t="str">
        <f>IF(V927&gt;94,"Met",IF(X927="--","n/a",IF(X927&gt;=0,"Met","Did Not Meet")))</f>
        <v>Did Not Meet</v>
      </c>
      <c r="J926" s="13"/>
      <c r="K926" s="13" t="str">
        <f>IF(Z926&gt;94,"Met",IF(AB926="--","n/a",IF(AB926&gt;=0,"Met","Did Not Meet")))</f>
        <v>Met</v>
      </c>
      <c r="L926" s="13" t="str">
        <f>IF(Z927&gt;94,"Met",IF(AB927="--","n/a",IF(AB927&gt;=0,"Met","Did Not Meet")))</f>
        <v>Did Not Meet</v>
      </c>
      <c r="M926" s="1" t="s">
        <v>9</v>
      </c>
      <c r="N926" s="68" t="s">
        <v>2497</v>
      </c>
      <c r="O926" s="35"/>
      <c r="P926" s="44"/>
      <c r="Q926" s="108"/>
      <c r="R926" s="5" t="s">
        <v>6</v>
      </c>
      <c r="S926" s="1" t="s">
        <v>2</v>
      </c>
      <c r="T926" s="1" t="s">
        <v>3</v>
      </c>
      <c r="U926" s="5">
        <v>268</v>
      </c>
      <c r="V926" s="1">
        <v>88.43</v>
      </c>
      <c r="W926" s="1">
        <v>90.39</v>
      </c>
      <c r="X926" s="6">
        <f t="shared" si="1133"/>
        <v>-1.9599999999999937</v>
      </c>
      <c r="Y926" s="14">
        <v>120</v>
      </c>
      <c r="Z926" s="1">
        <v>65.83</v>
      </c>
      <c r="AA926" s="1">
        <v>64.41</v>
      </c>
      <c r="AB926" s="71">
        <f t="shared" si="1096"/>
        <v>1.4200000000000017</v>
      </c>
      <c r="AC926" s="53"/>
    </row>
    <row r="927" spans="1:29" x14ac:dyDescent="0.25">
      <c r="A927" s="53">
        <v>1602056</v>
      </c>
      <c r="B927" s="89" t="s">
        <v>2721</v>
      </c>
      <c r="C927" s="53" t="s">
        <v>346</v>
      </c>
      <c r="D927" s="50" t="s">
        <v>974</v>
      </c>
      <c r="E927" s="47" t="str">
        <f>VLOOKUP('2012 Accountability Database'!A922,Dems1112!$A$2:$G$1082,5)</f>
        <v>K-4</v>
      </c>
      <c r="F927" s="65" t="s">
        <v>2487</v>
      </c>
      <c r="G927" s="62"/>
      <c r="H927" s="13" t="str">
        <f>IF(V928&gt;94,"Met",IF(X928="--","n/a",IF(X928&gt;=0,"Met","Did Not Meet")))</f>
        <v>Did Not Meet</v>
      </c>
      <c r="I927" s="13" t="str">
        <f>IF(V929&gt;94,"Met",IF(X929="--","n/a",IF(X929&gt;=0,"Met","Did Not Meet")))</f>
        <v>Did Not Meet</v>
      </c>
      <c r="J927" s="13"/>
      <c r="K927" s="13" t="str">
        <f>IF(Z928&gt;94,"Met",IF(AB928="--","n/a",IF(AB928&gt;=0,"Met","Did Not Meet")))</f>
        <v>Met</v>
      </c>
      <c r="L927" s="13" t="str">
        <f>IF(Z929&gt;94,"Met",IF(AB929="--","n/a",IF(AB929&gt;=0,"Met","Did Not Meet")))</f>
        <v>Did Not Meet</v>
      </c>
      <c r="M927" s="1" t="s">
        <v>9</v>
      </c>
      <c r="N927" s="14"/>
      <c r="O927" s="35" t="s">
        <v>2506</v>
      </c>
      <c r="P927" s="83" t="str">
        <f t="shared" ref="P927" si="1169">IF(P922="No"," ", IF(P924="No"," ",IF(P923="No", " ",IF(P925="No"," ","X"))))</f>
        <v xml:space="preserve"> </v>
      </c>
      <c r="Q927" s="108"/>
      <c r="R927" s="5" t="s">
        <v>6</v>
      </c>
      <c r="S927" s="1" t="s">
        <v>2</v>
      </c>
      <c r="T927" s="1" t="s">
        <v>7</v>
      </c>
      <c r="U927" s="5">
        <v>183</v>
      </c>
      <c r="V927" s="1">
        <v>84.15</v>
      </c>
      <c r="W927" s="1">
        <v>87.82</v>
      </c>
      <c r="X927" s="6">
        <f t="shared" si="1133"/>
        <v>-3.6699999999999875</v>
      </c>
      <c r="Y927" s="14">
        <v>76</v>
      </c>
      <c r="Z927" s="1">
        <v>56.58</v>
      </c>
      <c r="AA927" s="1">
        <v>62.77</v>
      </c>
      <c r="AB927" s="72">
        <f t="shared" si="1096"/>
        <v>-6.1900000000000048</v>
      </c>
      <c r="AC927" s="53"/>
    </row>
    <row r="928" spans="1:29" ht="15.75" x14ac:dyDescent="0.25">
      <c r="A928" s="53">
        <v>1602056</v>
      </c>
      <c r="B928" s="89" t="s">
        <v>2721</v>
      </c>
      <c r="C928" s="53" t="s">
        <v>346</v>
      </c>
      <c r="D928" s="50" t="s">
        <v>975</v>
      </c>
      <c r="E928" s="48" t="str">
        <f>VLOOKUP('2012 Accountability Database'!A922,Dems1112!$A$2:$G$1082,6)</f>
        <v>2 (Northeast AR)</v>
      </c>
      <c r="F928" s="66"/>
      <c r="G928" s="63" t="s">
        <v>2488</v>
      </c>
      <c r="H928" s="61" t="str">
        <f t="shared" ref="H928:I928" si="1170">IF(H926="Met","Yes",IF(H927="Met","Yes","No"))</f>
        <v>No</v>
      </c>
      <c r="I928" s="61" t="str">
        <f t="shared" si="1170"/>
        <v>No</v>
      </c>
      <c r="J928" s="55"/>
      <c r="K928" s="61" t="str">
        <f t="shared" ref="K928:L928" si="1171">IF(K926="Met","Yes",IF(K927="Met","Yes","No"))</f>
        <v>Yes</v>
      </c>
      <c r="L928" s="61" t="str">
        <f t="shared" si="1171"/>
        <v>No</v>
      </c>
      <c r="M928" s="1" t="s">
        <v>9</v>
      </c>
      <c r="N928" s="14"/>
      <c r="O928" s="35" t="s">
        <v>2505</v>
      </c>
      <c r="P928" s="83" t="str">
        <f t="shared" ref="P928" si="1172">IF(P927="X"," ",IF(P929="X"," ","X"))</f>
        <v xml:space="preserve"> </v>
      </c>
      <c r="Q928" s="94" t="s">
        <v>2759</v>
      </c>
      <c r="R928" s="5" t="s">
        <v>6</v>
      </c>
      <c r="S928" s="1" t="s">
        <v>5</v>
      </c>
      <c r="T928" s="1" t="s">
        <v>3</v>
      </c>
      <c r="U928" s="5">
        <v>741</v>
      </c>
      <c r="V928" s="1">
        <v>88.39</v>
      </c>
      <c r="W928" s="1">
        <v>90.39</v>
      </c>
      <c r="X928" s="6">
        <f t="shared" si="1133"/>
        <v>-2</v>
      </c>
      <c r="Y928" s="14">
        <v>356</v>
      </c>
      <c r="Z928" s="1">
        <v>65.45</v>
      </c>
      <c r="AA928" s="1">
        <v>64.41</v>
      </c>
      <c r="AB928" s="71">
        <f t="shared" si="1096"/>
        <v>1.0400000000000063</v>
      </c>
      <c r="AC928" s="53"/>
    </row>
    <row r="929" spans="1:29" x14ac:dyDescent="0.25">
      <c r="A929" s="54">
        <v>1602056</v>
      </c>
      <c r="B929" s="90" t="s">
        <v>2721</v>
      </c>
      <c r="C929" s="54" t="s">
        <v>346</v>
      </c>
      <c r="D929" s="4"/>
      <c r="E929" s="4"/>
      <c r="F929" s="67"/>
      <c r="G929" s="64"/>
      <c r="H929" s="43"/>
      <c r="I929" s="43"/>
      <c r="J929" s="43"/>
      <c r="K929" s="43"/>
      <c r="L929" s="43"/>
      <c r="M929" s="4" t="s">
        <v>9</v>
      </c>
      <c r="N929" s="15"/>
      <c r="O929" s="38" t="s">
        <v>2482</v>
      </c>
      <c r="P929" s="84" t="str">
        <f>IF(E923="Achieving School"," ","X")</f>
        <v>X</v>
      </c>
      <c r="Q929" s="91"/>
      <c r="R929" s="4" t="s">
        <v>6</v>
      </c>
      <c r="S929" s="4" t="s">
        <v>5</v>
      </c>
      <c r="T929" s="4" t="s">
        <v>7</v>
      </c>
      <c r="U929" s="4">
        <v>475</v>
      </c>
      <c r="V929" s="4">
        <v>84.21</v>
      </c>
      <c r="W929" s="4">
        <v>87.82</v>
      </c>
      <c r="X929" s="7">
        <f t="shared" si="1133"/>
        <v>-3.6099999999999994</v>
      </c>
      <c r="Y929" s="15">
        <v>222</v>
      </c>
      <c r="Z929" s="4">
        <v>59.91</v>
      </c>
      <c r="AA929" s="4">
        <v>62.77</v>
      </c>
      <c r="AB929" s="73">
        <f t="shared" si="1096"/>
        <v>-2.8600000000000065</v>
      </c>
      <c r="AC929" s="54"/>
    </row>
    <row r="930" spans="1:29" x14ac:dyDescent="0.25">
      <c r="A930" s="1">
        <v>1602058</v>
      </c>
      <c r="B930" s="87" t="s">
        <v>2721</v>
      </c>
      <c r="C930" s="55" t="s">
        <v>944</v>
      </c>
      <c r="E930" s="42"/>
      <c r="F930" s="65" t="s">
        <v>2483</v>
      </c>
      <c r="G930" s="62"/>
      <c r="H930" s="37" t="str">
        <f>IF(V930&gt;94,"Met",IF(X930="--","n/a",IF(X930&gt;=0,"Met","Did Not Meet")))</f>
        <v>Met</v>
      </c>
      <c r="I930" s="37" t="str">
        <f>IF(V931&gt;94,"Met",IF(X931="--","n/a",IF(X931&gt;=0,"Met","Did Not Meet")))</f>
        <v>Met</v>
      </c>
      <c r="K930" s="13" t="str">
        <f>IF(Z930&gt;94,"Met",IF(AB930="--","n/a",IF(AB930&gt;=0,"Met","Did Not Meet")))</f>
        <v>Met</v>
      </c>
      <c r="L930" s="13" t="str">
        <f>IF(Z931&gt;94,"Met",IF(AB931="--","n/a",IF(AB931&gt;=0,"Met","Did Not Meet")))</f>
        <v>Met</v>
      </c>
      <c r="M930" s="1" t="s">
        <v>9</v>
      </c>
      <c r="N930" s="14" t="s">
        <v>2502</v>
      </c>
      <c r="O930" s="5"/>
      <c r="P930" s="44" t="str">
        <f t="shared" ref="P930" si="1173">IF(H932="Yes",IF(I932="Yes","Yes","No"),"No")</f>
        <v>Yes</v>
      </c>
      <c r="Q930" s="93"/>
      <c r="R930" s="5" t="s">
        <v>1</v>
      </c>
      <c r="S930" s="1" t="s">
        <v>2</v>
      </c>
      <c r="T930" s="1" t="s">
        <v>3</v>
      </c>
      <c r="U930" s="5">
        <v>381</v>
      </c>
      <c r="V930" s="1">
        <v>86.35</v>
      </c>
      <c r="W930" s="1">
        <v>81.81</v>
      </c>
      <c r="X930" s="9">
        <f t="shared" si="1133"/>
        <v>4.539999999999992</v>
      </c>
      <c r="Y930" s="14">
        <v>371</v>
      </c>
      <c r="Z930" s="1">
        <v>87.06</v>
      </c>
      <c r="AA930" s="1">
        <v>82.86</v>
      </c>
      <c r="AB930" s="71">
        <f t="shared" si="1096"/>
        <v>4.2000000000000028</v>
      </c>
      <c r="AC930" s="36"/>
    </row>
    <row r="931" spans="1:29" ht="15.75" x14ac:dyDescent="0.25">
      <c r="A931" s="53">
        <v>1602058</v>
      </c>
      <c r="B931" s="89" t="s">
        <v>2721</v>
      </c>
      <c r="C931" s="53" t="s">
        <v>944</v>
      </c>
      <c r="D931" s="49" t="s">
        <v>2498</v>
      </c>
      <c r="E931" s="34" t="str">
        <f>M930</f>
        <v>Needs Improvement School</v>
      </c>
      <c r="F931" s="65" t="s">
        <v>2484</v>
      </c>
      <c r="G931" s="62"/>
      <c r="H931" s="13" t="str">
        <f>IF(V932&gt;94,"Met",IF(X932="--","n/a",IF(X932&gt;=0,"Met","Did Not Meet")))</f>
        <v>Met</v>
      </c>
      <c r="I931" s="13" t="str">
        <f>IF(V933&gt;94,"Met",IF(X933="--","n/a",IF(X933&gt;=0,"Met","Did Not Meet")))</f>
        <v>Met</v>
      </c>
      <c r="K931" s="13" t="str">
        <f>IF(Z932&gt;94,"Met",IF(AB932="--","n/a",IF(AB932&gt;=0,"Met","Did Not Meet")))</f>
        <v>Met</v>
      </c>
      <c r="L931" s="13" t="str">
        <f>IF(Z933&gt;94,"Met",IF(AB933="--","n/a",IF(AB933&gt;=0,"Met","Did Not Meet")))</f>
        <v>Met</v>
      </c>
      <c r="M931" s="1" t="s">
        <v>9</v>
      </c>
      <c r="N931" s="14" t="s">
        <v>2501</v>
      </c>
      <c r="O931" s="5"/>
      <c r="P931" s="44" t="str">
        <f t="shared" ref="P931" si="1174">IF(K932="Yes",IF(L932="Yes","Yes","No"),"No")</f>
        <v>Yes</v>
      </c>
      <c r="Q931" s="94" t="s">
        <v>2759</v>
      </c>
      <c r="R931" s="5" t="s">
        <v>1</v>
      </c>
      <c r="S931" s="1" t="s">
        <v>2</v>
      </c>
      <c r="T931" s="1" t="s">
        <v>7</v>
      </c>
      <c r="U931" s="5">
        <v>242</v>
      </c>
      <c r="V931" s="1">
        <v>80.989999999999995</v>
      </c>
      <c r="W931" s="1">
        <v>74.599999999999994</v>
      </c>
      <c r="X931" s="9">
        <f t="shared" si="1133"/>
        <v>6.3900000000000006</v>
      </c>
      <c r="Y931" s="14">
        <v>235</v>
      </c>
      <c r="Z931" s="1">
        <v>82.13</v>
      </c>
      <c r="AA931" s="1">
        <v>76.55</v>
      </c>
      <c r="AB931" s="71">
        <f t="shared" si="1096"/>
        <v>5.5799999999999983</v>
      </c>
      <c r="AC931" s="53"/>
    </row>
    <row r="932" spans="1:29" ht="15" customHeight="1" x14ac:dyDescent="0.25">
      <c r="A932" s="53">
        <v>1602058</v>
      </c>
      <c r="B932" s="89" t="s">
        <v>2721</v>
      </c>
      <c r="C932" s="53" t="s">
        <v>944</v>
      </c>
      <c r="D932" s="49" t="s">
        <v>2499</v>
      </c>
      <c r="E932" s="35" t="str">
        <f>VLOOKUP('2012 Accountability Database'!$A930,'2011 AYP'!A$2:B$1072,2)</f>
        <v>SI_1 (School Improvement Year 1)</v>
      </c>
      <c r="F932" s="66"/>
      <c r="G932" s="63" t="s">
        <v>2485</v>
      </c>
      <c r="H932" s="60" t="str">
        <f t="shared" ref="H932:I932" si="1175">IF(H930="Met","Yes",IF(H931="Met","Yes","No"))</f>
        <v>Yes</v>
      </c>
      <c r="I932" s="60" t="str">
        <f t="shared" si="1175"/>
        <v>Yes</v>
      </c>
      <c r="J932" s="42"/>
      <c r="K932" s="60" t="str">
        <f t="shared" ref="K932:L932" si="1176">IF(K930="Met","Yes",IF(K931="Met","Yes","No"))</f>
        <v>Yes</v>
      </c>
      <c r="L932" s="60" t="str">
        <f t="shared" si="1176"/>
        <v>Yes</v>
      </c>
      <c r="M932" s="1" t="s">
        <v>9</v>
      </c>
      <c r="N932" s="14" t="s">
        <v>2503</v>
      </c>
      <c r="O932" s="5"/>
      <c r="P932" s="44" t="str">
        <f t="shared" ref="P932" si="1177">IF(H936="Yes",IF(I936="Yes","Yes","No"),"No")</f>
        <v>No</v>
      </c>
      <c r="Q932" s="108" t="s">
        <v>2758</v>
      </c>
      <c r="R932" s="5" t="s">
        <v>1</v>
      </c>
      <c r="S932" s="1" t="s">
        <v>5</v>
      </c>
      <c r="T932" s="1" t="s">
        <v>3</v>
      </c>
      <c r="U932" s="5">
        <v>1085</v>
      </c>
      <c r="V932" s="1">
        <v>82.95</v>
      </c>
      <c r="W932" s="1">
        <v>81.81</v>
      </c>
      <c r="X932" s="9">
        <f t="shared" si="1133"/>
        <v>1.1400000000000006</v>
      </c>
      <c r="Y932" s="14">
        <v>1043</v>
      </c>
      <c r="Z932" s="1">
        <v>84.18</v>
      </c>
      <c r="AA932" s="1">
        <v>82.86</v>
      </c>
      <c r="AB932" s="71">
        <f t="shared" ref="AB932:AB937" si="1178">Z932-AA932</f>
        <v>1.3200000000000074</v>
      </c>
      <c r="AC932" s="53"/>
    </row>
    <row r="933" spans="1:29" x14ac:dyDescent="0.25">
      <c r="A933" s="53">
        <v>1602058</v>
      </c>
      <c r="B933" s="89" t="s">
        <v>2721</v>
      </c>
      <c r="C933" s="53" t="s">
        <v>944</v>
      </c>
      <c r="D933" s="49" t="s">
        <v>2507</v>
      </c>
      <c r="E933" s="47">
        <f>VLOOKUP('2012 Accountability Database'!A930,Dems1112!$A$2:$G$1082,3)</f>
        <v>0.08</v>
      </c>
      <c r="F933" s="66"/>
      <c r="G933" s="52"/>
      <c r="M933" s="1" t="s">
        <v>9</v>
      </c>
      <c r="N933" s="14" t="s">
        <v>2504</v>
      </c>
      <c r="O933" s="5"/>
      <c r="P933" s="44" t="str">
        <f t="shared" ref="P933" si="1179">IF(K936="Yes",IF(L936="Yes","Yes","No"),"No")</f>
        <v>No</v>
      </c>
      <c r="Q933" s="108"/>
      <c r="R933" s="5" t="s">
        <v>1</v>
      </c>
      <c r="S933" s="1" t="s">
        <v>5</v>
      </c>
      <c r="T933" s="1" t="s">
        <v>7</v>
      </c>
      <c r="U933" s="5">
        <v>689</v>
      </c>
      <c r="V933" s="1">
        <v>76.78</v>
      </c>
      <c r="W933" s="1">
        <v>74.599999999999994</v>
      </c>
      <c r="X933" s="9">
        <f t="shared" si="1133"/>
        <v>2.1800000000000068</v>
      </c>
      <c r="Y933" s="14">
        <v>656</v>
      </c>
      <c r="Z933" s="1">
        <v>78.959999999999994</v>
      </c>
      <c r="AA933" s="1">
        <v>76.55</v>
      </c>
      <c r="AB933" s="71">
        <f t="shared" si="1178"/>
        <v>2.4099999999999966</v>
      </c>
      <c r="AC933" s="53"/>
    </row>
    <row r="934" spans="1:29" x14ac:dyDescent="0.25">
      <c r="A934" s="53">
        <v>1602058</v>
      </c>
      <c r="B934" s="89" t="s">
        <v>2721</v>
      </c>
      <c r="C934" s="53" t="s">
        <v>944</v>
      </c>
      <c r="D934" s="50" t="s">
        <v>2508</v>
      </c>
      <c r="E934" s="47">
        <f>VLOOKUP('2012 Accountability Database'!A930,Dems1112!$A$2:$G$1082,4)</f>
        <v>0.6</v>
      </c>
      <c r="F934" s="65" t="s">
        <v>2486</v>
      </c>
      <c r="G934" s="62"/>
      <c r="H934" s="13" t="str">
        <f>IF(V934&gt;94,"Met",IF(X934="--","n/a",IF(X934&gt;=0,"Met","Did Not Meet")))</f>
        <v>Did Not Meet</v>
      </c>
      <c r="I934" s="13" t="str">
        <f>IF(V935&gt;94,"Met",IF(X935="--","n/a",IF(X935&gt;=0,"Met","Did Not Meet")))</f>
        <v>Met</v>
      </c>
      <c r="J934" s="13"/>
      <c r="K934" s="13" t="str">
        <f>IF(Z934&gt;94,"Met",IF(AB934="--","n/a",IF(AB934&gt;=0,"Met","Did Not Meet")))</f>
        <v>Did Not Meet</v>
      </c>
      <c r="L934" s="13" t="str">
        <f>IF(Z935&gt;94,"Met",IF(AB935="--","n/a",IF(AB935&gt;=0,"Met","Did Not Meet")))</f>
        <v>Met</v>
      </c>
      <c r="M934" s="1" t="s">
        <v>9</v>
      </c>
      <c r="N934" s="68" t="s">
        <v>2497</v>
      </c>
      <c r="O934" s="35"/>
      <c r="P934" s="44"/>
      <c r="Q934" s="108"/>
      <c r="R934" s="5" t="s">
        <v>6</v>
      </c>
      <c r="S934" s="1" t="s">
        <v>2</v>
      </c>
      <c r="T934" s="1" t="s">
        <v>3</v>
      </c>
      <c r="U934" s="5">
        <v>381</v>
      </c>
      <c r="V934" s="1">
        <v>83.2</v>
      </c>
      <c r="W934" s="1">
        <v>83.78</v>
      </c>
      <c r="X934" s="6">
        <f t="shared" si="1133"/>
        <v>-0.57999999999999829</v>
      </c>
      <c r="Y934" s="14">
        <v>371</v>
      </c>
      <c r="Z934" s="1">
        <v>76.55</v>
      </c>
      <c r="AA934" s="1">
        <v>80.260000000000005</v>
      </c>
      <c r="AB934" s="72">
        <f t="shared" si="1178"/>
        <v>-3.710000000000008</v>
      </c>
      <c r="AC934" s="53"/>
    </row>
    <row r="935" spans="1:29" x14ac:dyDescent="0.25">
      <c r="A935" s="53">
        <v>1602058</v>
      </c>
      <c r="B935" s="89" t="s">
        <v>2721</v>
      </c>
      <c r="C935" s="53" t="s">
        <v>944</v>
      </c>
      <c r="D935" s="50" t="s">
        <v>974</v>
      </c>
      <c r="E935" s="47" t="str">
        <f>VLOOKUP('2012 Accountability Database'!A930,Dems1112!$A$2:$G$1082,5)</f>
        <v>5-7</v>
      </c>
      <c r="F935" s="65" t="s">
        <v>2487</v>
      </c>
      <c r="G935" s="62"/>
      <c r="H935" s="13" t="str">
        <f>IF(V936&gt;94,"Met",IF(X936="--","n/a",IF(X936&gt;=0,"Met","Did Not Meet")))</f>
        <v>Did Not Meet</v>
      </c>
      <c r="I935" s="13" t="str">
        <f>IF(V937&gt;94,"Met",IF(X937="--","n/a",IF(X937&gt;=0,"Met","Did Not Meet")))</f>
        <v>Did Not Meet</v>
      </c>
      <c r="J935" s="13"/>
      <c r="K935" s="13" t="str">
        <f>IF(Z936&gt;94,"Met",IF(AB936="--","n/a",IF(AB936&gt;=0,"Met","Did Not Meet")))</f>
        <v>Did Not Meet</v>
      </c>
      <c r="L935" s="13" t="str">
        <f>IF(Z937&gt;94,"Met",IF(AB937="--","n/a",IF(AB937&gt;=0,"Met","Did Not Meet")))</f>
        <v>Did Not Meet</v>
      </c>
      <c r="M935" s="5" t="s">
        <v>9</v>
      </c>
      <c r="N935" s="14"/>
      <c r="O935" s="35" t="s">
        <v>2506</v>
      </c>
      <c r="P935" s="83" t="str">
        <f t="shared" ref="P935" si="1180">IF(P930="No"," ", IF(P932="No"," ",IF(P931="No", " ",IF(P933="No"," ","X"))))</f>
        <v xml:space="preserve"> </v>
      </c>
      <c r="Q935" s="108"/>
      <c r="R935" s="5" t="s">
        <v>6</v>
      </c>
      <c r="S935" s="5" t="s">
        <v>2</v>
      </c>
      <c r="T935" s="5" t="s">
        <v>7</v>
      </c>
      <c r="U935" s="5">
        <v>242</v>
      </c>
      <c r="V935" s="5">
        <v>77.69</v>
      </c>
      <c r="W935" s="5">
        <v>75.790000000000006</v>
      </c>
      <c r="X935" s="11">
        <f t="shared" si="1133"/>
        <v>1.8999999999999915</v>
      </c>
      <c r="Y935" s="14">
        <v>235</v>
      </c>
      <c r="Z935" s="5">
        <v>71.489999999999995</v>
      </c>
      <c r="AA935" s="5">
        <v>71.010000000000005</v>
      </c>
      <c r="AB935" s="71">
        <f t="shared" si="1178"/>
        <v>0.47999999999998977</v>
      </c>
      <c r="AC935" s="53"/>
    </row>
    <row r="936" spans="1:29" ht="15.75" x14ac:dyDescent="0.25">
      <c r="A936" s="53">
        <v>1602058</v>
      </c>
      <c r="B936" s="89" t="s">
        <v>2721</v>
      </c>
      <c r="C936" s="53" t="s">
        <v>944</v>
      </c>
      <c r="D936" s="50" t="s">
        <v>975</v>
      </c>
      <c r="E936" s="48" t="str">
        <f>VLOOKUP('2012 Accountability Database'!A930,Dems1112!$A$2:$G$1082,6)</f>
        <v>2 (Northeast AR)</v>
      </c>
      <c r="F936" s="66"/>
      <c r="G936" s="63" t="s">
        <v>2488</v>
      </c>
      <c r="H936" s="61" t="str">
        <f t="shared" ref="H936:I936" si="1181">IF(H934="Met","Yes",IF(H935="Met","Yes","No"))</f>
        <v>No</v>
      </c>
      <c r="I936" s="61" t="str">
        <f t="shared" si="1181"/>
        <v>Yes</v>
      </c>
      <c r="J936" s="55"/>
      <c r="K936" s="61" t="str">
        <f t="shared" ref="K936:L936" si="1182">IF(K934="Met","Yes",IF(K935="Met","Yes","No"))</f>
        <v>No</v>
      </c>
      <c r="L936" s="61" t="str">
        <f t="shared" si="1182"/>
        <v>Yes</v>
      </c>
      <c r="M936" s="1" t="s">
        <v>9</v>
      </c>
      <c r="N936" s="14"/>
      <c r="O936" s="35" t="s">
        <v>2505</v>
      </c>
      <c r="P936" s="83" t="str">
        <f t="shared" ref="P936" si="1183">IF(P935="X"," ",IF(P937="X"," ","X"))</f>
        <v xml:space="preserve"> </v>
      </c>
      <c r="Q936" s="94" t="s">
        <v>2759</v>
      </c>
      <c r="R936" s="5" t="s">
        <v>6</v>
      </c>
      <c r="S936" s="1" t="s">
        <v>5</v>
      </c>
      <c r="T936" s="1" t="s">
        <v>3</v>
      </c>
      <c r="U936" s="5">
        <v>1085</v>
      </c>
      <c r="V936" s="1">
        <v>81.94</v>
      </c>
      <c r="W936" s="1">
        <v>83.78</v>
      </c>
      <c r="X936" s="6">
        <f t="shared" si="1133"/>
        <v>-1.8400000000000034</v>
      </c>
      <c r="Y936" s="14">
        <v>1043</v>
      </c>
      <c r="Z936" s="1">
        <v>77.95</v>
      </c>
      <c r="AA936" s="1">
        <v>80.260000000000005</v>
      </c>
      <c r="AB936" s="72">
        <f t="shared" si="1178"/>
        <v>-2.3100000000000023</v>
      </c>
      <c r="AC936" s="53"/>
    </row>
    <row r="937" spans="1:29" x14ac:dyDescent="0.25">
      <c r="A937" s="54">
        <v>1602058</v>
      </c>
      <c r="B937" s="90" t="s">
        <v>2721</v>
      </c>
      <c r="C937" s="54" t="s">
        <v>944</v>
      </c>
      <c r="D937" s="4"/>
      <c r="E937" s="4"/>
      <c r="F937" s="67"/>
      <c r="G937" s="64"/>
      <c r="H937" s="43"/>
      <c r="I937" s="43"/>
      <c r="J937" s="43"/>
      <c r="K937" s="43"/>
      <c r="L937" s="43"/>
      <c r="M937" s="4" t="s">
        <v>9</v>
      </c>
      <c r="N937" s="15"/>
      <c r="O937" s="38" t="s">
        <v>2482</v>
      </c>
      <c r="P937" s="84" t="str">
        <f>IF(E931="Achieving School"," ","X")</f>
        <v>X</v>
      </c>
      <c r="Q937" s="91"/>
      <c r="R937" s="4" t="s">
        <v>6</v>
      </c>
      <c r="S937" s="4" t="s">
        <v>5</v>
      </c>
      <c r="T937" s="4" t="s">
        <v>7</v>
      </c>
      <c r="U937" s="4">
        <v>689</v>
      </c>
      <c r="V937" s="4">
        <v>74.599999999999994</v>
      </c>
      <c r="W937" s="4">
        <v>75.790000000000006</v>
      </c>
      <c r="X937" s="7">
        <f t="shared" si="1133"/>
        <v>-1.1900000000000119</v>
      </c>
      <c r="Y937" s="15">
        <v>656</v>
      </c>
      <c r="Z937" s="4">
        <v>70.430000000000007</v>
      </c>
      <c r="AA937" s="4">
        <v>71.010000000000005</v>
      </c>
      <c r="AB937" s="73">
        <f t="shared" si="1178"/>
        <v>-0.57999999999999829</v>
      </c>
      <c r="AC937" s="54"/>
    </row>
    <row r="938" spans="1:29" x14ac:dyDescent="0.25">
      <c r="A938" s="1">
        <v>1603006</v>
      </c>
      <c r="B938" s="87" t="s">
        <v>2551</v>
      </c>
      <c r="C938" s="55" t="s">
        <v>330</v>
      </c>
      <c r="E938" s="42"/>
      <c r="F938" s="65" t="s">
        <v>2483</v>
      </c>
      <c r="G938" s="62"/>
      <c r="H938" s="37" t="str">
        <f>IF(V938&gt;94,"Met",IF(X938="--","n/a",IF(X938&gt;=0,"Met","Did Not Meet")))</f>
        <v>Met</v>
      </c>
      <c r="I938" s="37" t="str">
        <f>IF(V939&gt;94,"Met",IF(X939="--","n/a",IF(X939&gt;=0,"Met","Did Not Meet")))</f>
        <v>Met</v>
      </c>
      <c r="K938" s="13" t="str">
        <f>IF(Z938&gt;94,"Met",IF(AB938="--","n/a",IF(AB938&gt;=0,"Met","Did Not Meet")))</f>
        <v>Met</v>
      </c>
      <c r="L938" s="13" t="str">
        <f>IF(Z939&gt;94,"Met",IF(AB939="--","n/a",IF(AB939&gt;=0,"Met","Did Not Meet")))</f>
        <v>Met</v>
      </c>
      <c r="M938" s="1" t="s">
        <v>4</v>
      </c>
      <c r="N938" s="14" t="s">
        <v>2502</v>
      </c>
      <c r="O938" s="5"/>
      <c r="P938" s="44" t="str">
        <f t="shared" ref="P938" si="1184">IF(H940="Yes",IF(I940="Yes","Yes","No"),"No")</f>
        <v>Yes</v>
      </c>
      <c r="Q938" s="93"/>
      <c r="R938" s="5" t="s">
        <v>1</v>
      </c>
      <c r="S938" s="1" t="s">
        <v>2</v>
      </c>
      <c r="T938" s="1" t="s">
        <v>3</v>
      </c>
      <c r="U938" s="5">
        <v>150</v>
      </c>
      <c r="V938" s="1">
        <v>94.67</v>
      </c>
      <c r="W938" s="1">
        <v>88.76</v>
      </c>
      <c r="X938" s="9">
        <f t="shared" si="1133"/>
        <v>5.9099999999999966</v>
      </c>
      <c r="Y938" s="17" t="s">
        <v>970</v>
      </c>
      <c r="Z938" s="12" t="s">
        <v>970</v>
      </c>
      <c r="AA938" s="12" t="s">
        <v>970</v>
      </c>
      <c r="AB938" s="80" t="s">
        <v>970</v>
      </c>
      <c r="AC938" s="36"/>
    </row>
    <row r="939" spans="1:29" ht="15.75" x14ac:dyDescent="0.25">
      <c r="A939" s="53">
        <v>1603006</v>
      </c>
      <c r="B939" s="89" t="s">
        <v>2551</v>
      </c>
      <c r="C939" s="53" t="s">
        <v>330</v>
      </c>
      <c r="D939" s="49" t="s">
        <v>2498</v>
      </c>
      <c r="E939" s="34" t="str">
        <f>M938</f>
        <v>Achieving School</v>
      </c>
      <c r="F939" s="65" t="s">
        <v>2484</v>
      </c>
      <c r="G939" s="62"/>
      <c r="H939" s="13" t="str">
        <f>IF(V940&gt;94,"Met",IF(X940="--","n/a",IF(X940&gt;=0,"Met","Did Not Meet")))</f>
        <v>Did Not Meet</v>
      </c>
      <c r="I939" s="13" t="str">
        <f>IF(V941&gt;94,"Met",IF(X941="--","n/a",IF(X941&gt;=0,"Met","Did Not Meet")))</f>
        <v>Did Not Meet</v>
      </c>
      <c r="K939" s="13" t="str">
        <f>IF(Z940&gt;94,"Met",IF(AB940="--","n/a",IF(AB940&gt;=0,"Met","Did Not Meet")))</f>
        <v>Met</v>
      </c>
      <c r="L939" s="13" t="str">
        <f>IF(Z941&gt;94,"Met",IF(AB941="--","n/a",IF(AB941&gt;=0,"Met","Did Not Meet")))</f>
        <v>Did Not Meet</v>
      </c>
      <c r="M939" s="1" t="s">
        <v>4</v>
      </c>
      <c r="N939" s="14" t="s">
        <v>2501</v>
      </c>
      <c r="O939" s="5"/>
      <c r="P939" s="44" t="str">
        <f t="shared" ref="P939" si="1185">IF(K940="Yes",IF(L940="Yes","Yes","No"),"No")</f>
        <v>Yes</v>
      </c>
      <c r="Q939" s="94" t="s">
        <v>2759</v>
      </c>
      <c r="R939" s="5" t="s">
        <v>1</v>
      </c>
      <c r="S939" s="1" t="s">
        <v>2</v>
      </c>
      <c r="T939" s="1" t="s">
        <v>7</v>
      </c>
      <c r="U939" s="5">
        <v>67</v>
      </c>
      <c r="V939" s="1">
        <v>92.54</v>
      </c>
      <c r="W939" s="1">
        <v>83.07</v>
      </c>
      <c r="X939" s="9">
        <f t="shared" si="1133"/>
        <v>9.4700000000000131</v>
      </c>
      <c r="Y939" s="16" t="s">
        <v>970</v>
      </c>
      <c r="Z939" s="13" t="s">
        <v>970</v>
      </c>
      <c r="AA939" s="13" t="s">
        <v>970</v>
      </c>
      <c r="AB939" s="77" t="s">
        <v>970</v>
      </c>
      <c r="AC939" s="53"/>
    </row>
    <row r="940" spans="1:29" ht="15" customHeight="1" x14ac:dyDescent="0.25">
      <c r="A940" s="53">
        <v>1603006</v>
      </c>
      <c r="B940" s="89" t="s">
        <v>2551</v>
      </c>
      <c r="C940" s="53" t="s">
        <v>330</v>
      </c>
      <c r="D940" s="49" t="s">
        <v>2499</v>
      </c>
      <c r="E940" s="35" t="str">
        <f>VLOOKUP('2012 Accountability Database'!$A938,'2011 AYP'!A$2:B$1072,2)</f>
        <v xml:space="preserve"> MS (Met Standards)</v>
      </c>
      <c r="F940" s="66"/>
      <c r="G940" s="63" t="s">
        <v>2485</v>
      </c>
      <c r="H940" s="60" t="str">
        <f t="shared" ref="H940:I940" si="1186">IF(H938="Met","Yes",IF(H939="Met","Yes","No"))</f>
        <v>Yes</v>
      </c>
      <c r="I940" s="60" t="str">
        <f t="shared" si="1186"/>
        <v>Yes</v>
      </c>
      <c r="J940" s="42"/>
      <c r="K940" s="60" t="str">
        <f t="shared" ref="K940:L940" si="1187">IF(K938="Met","Yes",IF(K939="Met","Yes","No"))</f>
        <v>Yes</v>
      </c>
      <c r="L940" s="60" t="str">
        <f t="shared" si="1187"/>
        <v>Yes</v>
      </c>
      <c r="M940" s="1" t="s">
        <v>4</v>
      </c>
      <c r="N940" s="14" t="s">
        <v>2503</v>
      </c>
      <c r="O940" s="5"/>
      <c r="P940" s="44" t="str">
        <f t="shared" ref="P940" si="1188">IF(H944="Yes",IF(I944="Yes","Yes","No"),"No")</f>
        <v>Yes</v>
      </c>
      <c r="Q940" s="108" t="s">
        <v>2758</v>
      </c>
      <c r="R940" s="5" t="s">
        <v>1</v>
      </c>
      <c r="S940" s="1" t="s">
        <v>5</v>
      </c>
      <c r="T940" s="1" t="s">
        <v>3</v>
      </c>
      <c r="U940" s="5">
        <v>875</v>
      </c>
      <c r="V940" s="1">
        <v>88.34</v>
      </c>
      <c r="W940" s="1">
        <v>88.76</v>
      </c>
      <c r="X940" s="6">
        <f t="shared" si="1133"/>
        <v>-0.42000000000000171</v>
      </c>
      <c r="Y940" s="14">
        <v>480</v>
      </c>
      <c r="Z940" s="1">
        <v>81.88</v>
      </c>
      <c r="AA940" s="1">
        <v>81.36</v>
      </c>
      <c r="AB940" s="71">
        <f>Z940-AA940</f>
        <v>0.51999999999999602</v>
      </c>
      <c r="AC940" s="53"/>
    </row>
    <row r="941" spans="1:29" x14ac:dyDescent="0.25">
      <c r="A941" s="53">
        <v>1603006</v>
      </c>
      <c r="B941" s="89" t="s">
        <v>2551</v>
      </c>
      <c r="C941" s="53" t="s">
        <v>330</v>
      </c>
      <c r="D941" s="49" t="s">
        <v>2507</v>
      </c>
      <c r="E941" s="47">
        <f>VLOOKUP('2012 Accountability Database'!A938,Dems1112!$A$2:$G$1082,3)</f>
        <v>0.04</v>
      </c>
      <c r="F941" s="66"/>
      <c r="G941" s="52"/>
      <c r="M941" s="5" t="s">
        <v>4</v>
      </c>
      <c r="N941" s="14" t="s">
        <v>2504</v>
      </c>
      <c r="O941" s="5"/>
      <c r="P941" s="44" t="str">
        <f t="shared" ref="P941" si="1189">IF(K944="Yes",IF(L944="Yes","Yes","No"),"No")</f>
        <v>Yes</v>
      </c>
      <c r="Q941" s="108"/>
      <c r="R941" s="5" t="s">
        <v>1</v>
      </c>
      <c r="S941" s="5" t="s">
        <v>5</v>
      </c>
      <c r="T941" s="5" t="s">
        <v>7</v>
      </c>
      <c r="U941" s="5">
        <v>390</v>
      </c>
      <c r="V941" s="5">
        <v>82.56</v>
      </c>
      <c r="W941" s="5">
        <v>83.07</v>
      </c>
      <c r="X941" s="8">
        <f t="shared" si="1133"/>
        <v>-0.50999999999999091</v>
      </c>
      <c r="Y941" s="14">
        <v>214</v>
      </c>
      <c r="Z941" s="5">
        <v>75.23</v>
      </c>
      <c r="AA941" s="5">
        <v>76.010000000000005</v>
      </c>
      <c r="AB941" s="72">
        <f>Z941-AA941</f>
        <v>-0.78000000000000114</v>
      </c>
      <c r="AC941" s="53"/>
    </row>
    <row r="942" spans="1:29" x14ac:dyDescent="0.25">
      <c r="A942" s="53">
        <v>1603006</v>
      </c>
      <c r="B942" s="89" t="s">
        <v>2551</v>
      </c>
      <c r="C942" s="53" t="s">
        <v>330</v>
      </c>
      <c r="D942" s="50" t="s">
        <v>2508</v>
      </c>
      <c r="E942" s="47">
        <f>VLOOKUP('2012 Accountability Database'!A938,Dems1112!$A$2:$G$1082,4)</f>
        <v>0.41</v>
      </c>
      <c r="F942" s="65" t="s">
        <v>2486</v>
      </c>
      <c r="G942" s="62"/>
      <c r="H942" s="13" t="str">
        <f>IF(V942&gt;94,"Met",IF(X942="--","n/a",IF(X942&gt;=0,"Met","Did Not Meet")))</f>
        <v>Met</v>
      </c>
      <c r="I942" s="13" t="str">
        <f>IF(V943&gt;94,"Met",IF(X943="--","n/a",IF(X943&gt;=0,"Met","Did Not Meet")))</f>
        <v>Met</v>
      </c>
      <c r="J942" s="13"/>
      <c r="K942" s="13" t="str">
        <f>IF(Z942&gt;94,"Met",IF(AB942="--","n/a",IF(AB942&gt;=0,"Met","Did Not Meet")))</f>
        <v>Met</v>
      </c>
      <c r="L942" s="13" t="str">
        <f>IF(Z943&gt;94,"Met",IF(AB943="--","n/a",IF(AB943&gt;=0,"Met","Did Not Meet")))</f>
        <v>Met</v>
      </c>
      <c r="M942" s="1" t="s">
        <v>4</v>
      </c>
      <c r="N942" s="68" t="s">
        <v>2497</v>
      </c>
      <c r="O942" s="35"/>
      <c r="P942" s="44"/>
      <c r="Q942" s="108"/>
      <c r="R942" s="5" t="s">
        <v>6</v>
      </c>
      <c r="S942" s="1" t="s">
        <v>2</v>
      </c>
      <c r="T942" s="1" t="s">
        <v>3</v>
      </c>
      <c r="U942" s="5">
        <v>150</v>
      </c>
      <c r="V942" s="1">
        <v>96.67</v>
      </c>
      <c r="W942" s="1">
        <v>88.51</v>
      </c>
      <c r="X942" s="9">
        <f t="shared" si="1133"/>
        <v>8.1599999999999966</v>
      </c>
      <c r="Y942" s="16" t="s">
        <v>970</v>
      </c>
      <c r="Z942" s="13" t="s">
        <v>970</v>
      </c>
      <c r="AA942" s="13" t="s">
        <v>970</v>
      </c>
      <c r="AB942" s="77" t="s">
        <v>970</v>
      </c>
      <c r="AC942" s="53"/>
    </row>
    <row r="943" spans="1:29" x14ac:dyDescent="0.25">
      <c r="A943" s="53">
        <v>1603006</v>
      </c>
      <c r="B943" s="89" t="s">
        <v>2551</v>
      </c>
      <c r="C943" s="53" t="s">
        <v>330</v>
      </c>
      <c r="D943" s="50" t="s">
        <v>974</v>
      </c>
      <c r="E943" s="47" t="str">
        <f>VLOOKUP('2012 Accountability Database'!A938,Dems1112!$A$2:$G$1082,5)</f>
        <v>P-3</v>
      </c>
      <c r="F943" s="65" t="s">
        <v>2487</v>
      </c>
      <c r="G943" s="62"/>
      <c r="H943" s="13" t="str">
        <f>IF(V944&gt;94,"Met",IF(X944="--","n/a",IF(X944&gt;=0,"Met","Did Not Meet")))</f>
        <v>Met</v>
      </c>
      <c r="I943" s="13" t="str">
        <f>IF(V945&gt;94,"Met",IF(X945="--","n/a",IF(X945&gt;=0,"Met","Did Not Meet")))</f>
        <v>Met</v>
      </c>
      <c r="J943" s="13"/>
      <c r="K943" s="13" t="str">
        <f>IF(Z944&gt;94,"Met",IF(AB944="--","n/a",IF(AB944&gt;=0,"Met","Did Not Meet")))</f>
        <v>Did Not Meet</v>
      </c>
      <c r="L943" s="13" t="str">
        <f>IF(Z945&gt;94,"Met",IF(AB945="--","n/a",IF(AB945&gt;=0,"Met","Did Not Meet")))</f>
        <v>Did Not Meet</v>
      </c>
      <c r="M943" s="5" t="s">
        <v>4</v>
      </c>
      <c r="N943" s="14"/>
      <c r="O943" s="35" t="s">
        <v>2506</v>
      </c>
      <c r="P943" s="83" t="str">
        <f t="shared" ref="P943" si="1190">IF(P938="No"," ", IF(P940="No"," ",IF(P939="No", " ",IF(P941="No"," ","X"))))</f>
        <v>X</v>
      </c>
      <c r="Q943" s="108"/>
      <c r="R943" s="5" t="s">
        <v>6</v>
      </c>
      <c r="S943" s="5" t="s">
        <v>2</v>
      </c>
      <c r="T943" s="5" t="s">
        <v>7</v>
      </c>
      <c r="U943" s="5">
        <v>67</v>
      </c>
      <c r="V943" s="5">
        <v>95.52</v>
      </c>
      <c r="W943" s="5">
        <v>81.319999999999993</v>
      </c>
      <c r="X943" s="11">
        <f t="shared" si="1133"/>
        <v>14.200000000000003</v>
      </c>
      <c r="Y943" s="17" t="s">
        <v>970</v>
      </c>
      <c r="Z943" s="21" t="s">
        <v>970</v>
      </c>
      <c r="AA943" s="21" t="s">
        <v>970</v>
      </c>
      <c r="AB943" s="80" t="s">
        <v>970</v>
      </c>
      <c r="AC943" s="53"/>
    </row>
    <row r="944" spans="1:29" ht="15.75" x14ac:dyDescent="0.25">
      <c r="A944" s="53">
        <v>1603006</v>
      </c>
      <c r="B944" s="89" t="s">
        <v>2551</v>
      </c>
      <c r="C944" s="53" t="s">
        <v>330</v>
      </c>
      <c r="D944" s="50" t="s">
        <v>975</v>
      </c>
      <c r="E944" s="48" t="str">
        <f>VLOOKUP('2012 Accountability Database'!A938,Dems1112!$A$2:$G$1082,6)</f>
        <v>2 (Northeast AR)</v>
      </c>
      <c r="F944" s="66"/>
      <c r="G944" s="63" t="s">
        <v>2488</v>
      </c>
      <c r="H944" s="61" t="str">
        <f t="shared" ref="H944:I944" si="1191">IF(H942="Met","Yes",IF(H943="Met","Yes","No"))</f>
        <v>Yes</v>
      </c>
      <c r="I944" s="61" t="str">
        <f t="shared" si="1191"/>
        <v>Yes</v>
      </c>
      <c r="J944" s="55"/>
      <c r="K944" s="61" t="str">
        <f t="shared" ref="K944:L944" si="1192">IF(K942="Met","Yes",IF(K943="Met","Yes","No"))</f>
        <v>Yes</v>
      </c>
      <c r="L944" s="61" t="str">
        <f t="shared" si="1192"/>
        <v>Yes</v>
      </c>
      <c r="M944" s="1" t="s">
        <v>4</v>
      </c>
      <c r="N944" s="14"/>
      <c r="O944" s="35" t="s">
        <v>2505</v>
      </c>
      <c r="P944" s="83" t="str">
        <f t="shared" ref="P944" si="1193">IF(P943="X"," ",IF(P945="X"," ","X"))</f>
        <v xml:space="preserve"> </v>
      </c>
      <c r="Q944" s="94" t="s">
        <v>2759</v>
      </c>
      <c r="R944" s="5" t="s">
        <v>6</v>
      </c>
      <c r="S944" s="1" t="s">
        <v>5</v>
      </c>
      <c r="T944" s="1" t="s">
        <v>3</v>
      </c>
      <c r="U944" s="5">
        <v>875</v>
      </c>
      <c r="V944" s="1">
        <v>89.14</v>
      </c>
      <c r="W944" s="1">
        <v>88.51</v>
      </c>
      <c r="X944" s="9">
        <f t="shared" si="1133"/>
        <v>0.62999999999999545</v>
      </c>
      <c r="Y944" s="14">
        <v>480</v>
      </c>
      <c r="Z944" s="1">
        <v>67.08</v>
      </c>
      <c r="AA944" s="1">
        <v>71.09</v>
      </c>
      <c r="AB944" s="72">
        <f t="shared" ref="AB944:AB970" si="1194">Z944-AA944</f>
        <v>-4.0100000000000051</v>
      </c>
      <c r="AC944" s="53"/>
    </row>
    <row r="945" spans="1:29" x14ac:dyDescent="0.25">
      <c r="A945" s="54">
        <v>1603006</v>
      </c>
      <c r="B945" s="90" t="s">
        <v>2551</v>
      </c>
      <c r="C945" s="54" t="s">
        <v>330</v>
      </c>
      <c r="D945" s="4"/>
      <c r="E945" s="4"/>
      <c r="F945" s="67"/>
      <c r="G945" s="64"/>
      <c r="H945" s="43"/>
      <c r="I945" s="43"/>
      <c r="J945" s="43"/>
      <c r="K945" s="43"/>
      <c r="L945" s="43"/>
      <c r="M945" s="4" t="s">
        <v>4</v>
      </c>
      <c r="N945" s="15"/>
      <c r="O945" s="38" t="s">
        <v>2482</v>
      </c>
      <c r="P945" s="84" t="str">
        <f>IF(E939="Achieving School"," ","X")</f>
        <v xml:space="preserve"> </v>
      </c>
      <c r="Q945" s="91"/>
      <c r="R945" s="4" t="s">
        <v>6</v>
      </c>
      <c r="S945" s="4" t="s">
        <v>5</v>
      </c>
      <c r="T945" s="4" t="s">
        <v>7</v>
      </c>
      <c r="U945" s="4">
        <v>390</v>
      </c>
      <c r="V945" s="4">
        <v>84.62</v>
      </c>
      <c r="W945" s="4">
        <v>81.319999999999993</v>
      </c>
      <c r="X945" s="10">
        <f t="shared" si="1133"/>
        <v>3.3000000000000114</v>
      </c>
      <c r="Y945" s="15">
        <v>214</v>
      </c>
      <c r="Z945" s="4">
        <v>57.94</v>
      </c>
      <c r="AA945" s="4">
        <v>60.59</v>
      </c>
      <c r="AB945" s="73">
        <f t="shared" si="1194"/>
        <v>-2.6500000000000057</v>
      </c>
      <c r="AC945" s="54"/>
    </row>
    <row r="946" spans="1:29" x14ac:dyDescent="0.25">
      <c r="A946" s="1">
        <v>1603009</v>
      </c>
      <c r="B946" s="87" t="s">
        <v>2551</v>
      </c>
      <c r="C946" s="55" t="s">
        <v>331</v>
      </c>
      <c r="E946" s="42"/>
      <c r="F946" s="65" t="s">
        <v>2483</v>
      </c>
      <c r="G946" s="62"/>
      <c r="H946" s="37" t="str">
        <f>IF(V946&gt;94,"Met",IF(X946="--","n/a",IF(X946&gt;=0,"Met","Did Not Meet")))</f>
        <v>Met</v>
      </c>
      <c r="I946" s="37" t="str">
        <f>IF(V947&gt;94,"Met",IF(X947="--","n/a",IF(X947&gt;=0,"Met","Did Not Meet")))</f>
        <v>Met</v>
      </c>
      <c r="K946" s="13" t="str">
        <f>IF(Z946&gt;94,"Met",IF(AB946="--","n/a",IF(AB946&gt;=0,"Met","Did Not Meet")))</f>
        <v>Met</v>
      </c>
      <c r="L946" s="13" t="str">
        <f>IF(Z947&gt;94,"Met",IF(AB947="--","n/a",IF(AB947&gt;=0,"Met","Did Not Meet")))</f>
        <v>Met</v>
      </c>
      <c r="M946" s="1" t="s">
        <v>4</v>
      </c>
      <c r="N946" s="14" t="s">
        <v>2502</v>
      </c>
      <c r="O946" s="5"/>
      <c r="P946" s="44" t="str">
        <f t="shared" ref="P946" si="1195">IF(H948="Yes",IF(I948="Yes","Yes","No"),"No")</f>
        <v>Yes</v>
      </c>
      <c r="Q946" s="93"/>
      <c r="R946" s="5" t="s">
        <v>1</v>
      </c>
      <c r="S946" s="1" t="s">
        <v>2</v>
      </c>
      <c r="T946" s="1" t="s">
        <v>3</v>
      </c>
      <c r="U946" s="5">
        <v>382</v>
      </c>
      <c r="V946" s="1">
        <v>90.31</v>
      </c>
      <c r="W946" s="1">
        <v>71.89</v>
      </c>
      <c r="X946" s="9">
        <f t="shared" si="1133"/>
        <v>18.420000000000002</v>
      </c>
      <c r="Y946" s="14">
        <v>376</v>
      </c>
      <c r="Z946" s="1">
        <v>88.03</v>
      </c>
      <c r="AA946" s="1">
        <v>70.13</v>
      </c>
      <c r="AB946" s="71">
        <f t="shared" si="1194"/>
        <v>17.900000000000006</v>
      </c>
      <c r="AC946" s="36"/>
    </row>
    <row r="947" spans="1:29" ht="15.75" x14ac:dyDescent="0.25">
      <c r="A947" s="53">
        <v>1603009</v>
      </c>
      <c r="B947" s="89" t="s">
        <v>2551</v>
      </c>
      <c r="C947" s="53" t="s">
        <v>331</v>
      </c>
      <c r="D947" s="49" t="s">
        <v>2498</v>
      </c>
      <c r="E947" s="34" t="str">
        <f>M946</f>
        <v>Achieving School</v>
      </c>
      <c r="F947" s="65" t="s">
        <v>2484</v>
      </c>
      <c r="G947" s="62"/>
      <c r="H947" s="13" t="str">
        <f>IF(V948&gt;94,"Met",IF(X948="--","n/a",IF(X948&gt;=0,"Met","Did Not Meet")))</f>
        <v>Met</v>
      </c>
      <c r="I947" s="13" t="str">
        <f>IF(V949&gt;94,"Met",IF(X949="--","n/a",IF(X949&gt;=0,"Met","Did Not Meet")))</f>
        <v>Met</v>
      </c>
      <c r="K947" s="13" t="str">
        <f>IF(Z948&gt;94,"Met",IF(AB948="--","n/a",IF(AB948&gt;=0,"Met","Did Not Meet")))</f>
        <v>Met</v>
      </c>
      <c r="L947" s="13" t="str">
        <f>IF(Z949&gt;94,"Met",IF(AB949="--","n/a",IF(AB949&gt;=0,"Met","Did Not Meet")))</f>
        <v>Met</v>
      </c>
      <c r="M947" s="1" t="s">
        <v>4</v>
      </c>
      <c r="N947" s="14" t="s">
        <v>2501</v>
      </c>
      <c r="O947" s="5"/>
      <c r="P947" s="44" t="str">
        <f t="shared" ref="P947" si="1196">IF(K948="Yes",IF(L948="Yes","Yes","No"),"No")</f>
        <v>Yes</v>
      </c>
      <c r="Q947" s="94" t="s">
        <v>2759</v>
      </c>
      <c r="R947" s="5" t="s">
        <v>1</v>
      </c>
      <c r="S947" s="1" t="s">
        <v>2</v>
      </c>
      <c r="T947" s="1" t="s">
        <v>7</v>
      </c>
      <c r="U947" s="5">
        <v>157</v>
      </c>
      <c r="V947" s="1">
        <v>81.53</v>
      </c>
      <c r="W947" s="1">
        <v>62.15</v>
      </c>
      <c r="X947" s="9">
        <f t="shared" si="1133"/>
        <v>19.380000000000003</v>
      </c>
      <c r="Y947" s="14">
        <v>156</v>
      </c>
      <c r="Z947" s="1">
        <v>80.77</v>
      </c>
      <c r="AA947" s="1">
        <v>59.54</v>
      </c>
      <c r="AB947" s="71">
        <f t="shared" si="1194"/>
        <v>21.229999999999997</v>
      </c>
      <c r="AC947" s="53"/>
    </row>
    <row r="948" spans="1:29" ht="15" customHeight="1" x14ac:dyDescent="0.25">
      <c r="A948" s="53">
        <v>1603009</v>
      </c>
      <c r="B948" s="89" t="s">
        <v>2551</v>
      </c>
      <c r="C948" s="53" t="s">
        <v>331</v>
      </c>
      <c r="D948" s="49" t="s">
        <v>2499</v>
      </c>
      <c r="E948" s="35" t="str">
        <f>VLOOKUP('2012 Accountability Database'!$A946,'2011 AYP'!A$2:B$1072,2)</f>
        <v xml:space="preserve"> A (Alert)</v>
      </c>
      <c r="F948" s="66"/>
      <c r="G948" s="63" t="s">
        <v>2485</v>
      </c>
      <c r="H948" s="60" t="str">
        <f t="shared" ref="H948:I948" si="1197">IF(H946="Met","Yes",IF(H947="Met","Yes","No"))</f>
        <v>Yes</v>
      </c>
      <c r="I948" s="60" t="str">
        <f t="shared" si="1197"/>
        <v>Yes</v>
      </c>
      <c r="J948" s="42"/>
      <c r="K948" s="60" t="str">
        <f t="shared" ref="K948:L948" si="1198">IF(K946="Met","Yes",IF(K947="Met","Yes","No"))</f>
        <v>Yes</v>
      </c>
      <c r="L948" s="60" t="str">
        <f t="shared" si="1198"/>
        <v>Yes</v>
      </c>
      <c r="M948" s="5" t="s">
        <v>4</v>
      </c>
      <c r="N948" s="14" t="s">
        <v>2503</v>
      </c>
      <c r="O948" s="5"/>
      <c r="P948" s="44" t="str">
        <f t="shared" ref="P948" si="1199">IF(H952="Yes",IF(I952="Yes","Yes","No"),"No")</f>
        <v>Yes</v>
      </c>
      <c r="Q948" s="108" t="s">
        <v>2758</v>
      </c>
      <c r="R948" s="5" t="s">
        <v>1</v>
      </c>
      <c r="S948" s="5" t="s">
        <v>5</v>
      </c>
      <c r="T948" s="5" t="s">
        <v>3</v>
      </c>
      <c r="U948" s="5">
        <v>1095</v>
      </c>
      <c r="V948" s="5">
        <v>77.17</v>
      </c>
      <c r="W948" s="5">
        <v>71.89</v>
      </c>
      <c r="X948" s="11">
        <f t="shared" si="1133"/>
        <v>5.2800000000000011</v>
      </c>
      <c r="Y948" s="14">
        <v>1063</v>
      </c>
      <c r="Z948" s="5">
        <v>75.92</v>
      </c>
      <c r="AA948" s="5">
        <v>70.13</v>
      </c>
      <c r="AB948" s="71">
        <f t="shared" si="1194"/>
        <v>5.7900000000000063</v>
      </c>
      <c r="AC948" s="53"/>
    </row>
    <row r="949" spans="1:29" x14ac:dyDescent="0.25">
      <c r="A949" s="53">
        <v>1603009</v>
      </c>
      <c r="B949" s="89" t="s">
        <v>2551</v>
      </c>
      <c r="C949" s="53" t="s">
        <v>331</v>
      </c>
      <c r="D949" s="49" t="s">
        <v>2507</v>
      </c>
      <c r="E949" s="47">
        <f>VLOOKUP('2012 Accountability Database'!A946,Dems1112!$A$2:$G$1082,3)</f>
        <v>0.06</v>
      </c>
      <c r="F949" s="66"/>
      <c r="G949" s="52"/>
      <c r="M949" s="1" t="s">
        <v>4</v>
      </c>
      <c r="N949" s="14" t="s">
        <v>2504</v>
      </c>
      <c r="O949" s="5"/>
      <c r="P949" s="44" t="str">
        <f t="shared" ref="P949" si="1200">IF(K952="Yes",IF(L952="Yes","Yes","No"),"No")</f>
        <v>Yes</v>
      </c>
      <c r="Q949" s="108"/>
      <c r="R949" s="5" t="s">
        <v>1</v>
      </c>
      <c r="S949" s="1" t="s">
        <v>5</v>
      </c>
      <c r="T949" s="1" t="s">
        <v>7</v>
      </c>
      <c r="U949" s="5">
        <v>453</v>
      </c>
      <c r="V949" s="1">
        <v>66</v>
      </c>
      <c r="W949" s="1">
        <v>62.15</v>
      </c>
      <c r="X949" s="9">
        <f t="shared" si="1133"/>
        <v>3.8500000000000014</v>
      </c>
      <c r="Y949" s="14">
        <v>437</v>
      </c>
      <c r="Z949" s="1">
        <v>65.680000000000007</v>
      </c>
      <c r="AA949" s="1">
        <v>59.54</v>
      </c>
      <c r="AB949" s="71">
        <f t="shared" si="1194"/>
        <v>6.1400000000000077</v>
      </c>
      <c r="AC949" s="53"/>
    </row>
    <row r="950" spans="1:29" x14ac:dyDescent="0.25">
      <c r="A950" s="53">
        <v>1603009</v>
      </c>
      <c r="B950" s="89" t="s">
        <v>2551</v>
      </c>
      <c r="C950" s="53" t="s">
        <v>331</v>
      </c>
      <c r="D950" s="50" t="s">
        <v>2508</v>
      </c>
      <c r="E950" s="47">
        <f>VLOOKUP('2012 Accountability Database'!A946,Dems1112!$A$2:$G$1082,4)</f>
        <v>0.35</v>
      </c>
      <c r="F950" s="65" t="s">
        <v>2486</v>
      </c>
      <c r="G950" s="62"/>
      <c r="H950" s="13" t="str">
        <f>IF(V950&gt;94,"Met",IF(X950="--","n/a",IF(X950&gt;=0,"Met","Did Not Meet")))</f>
        <v>Met</v>
      </c>
      <c r="I950" s="13" t="str">
        <f>IF(V951&gt;94,"Met",IF(X951="--","n/a",IF(X951&gt;=0,"Met","Did Not Meet")))</f>
        <v>Met</v>
      </c>
      <c r="J950" s="13"/>
      <c r="K950" s="13" t="str">
        <f>IF(Z950&gt;94,"Met",IF(AB950="--","n/a",IF(AB950&gt;=0,"Met","Did Not Meet")))</f>
        <v>Met</v>
      </c>
      <c r="L950" s="13" t="str">
        <f>IF(Z951&gt;94,"Met",IF(AB951="--","n/a",IF(AB951&gt;=0,"Met","Did Not Meet")))</f>
        <v>Met</v>
      </c>
      <c r="M950" s="1" t="s">
        <v>4</v>
      </c>
      <c r="N950" s="68" t="s">
        <v>2497</v>
      </c>
      <c r="O950" s="35"/>
      <c r="P950" s="44"/>
      <c r="Q950" s="108"/>
      <c r="R950" s="5" t="s">
        <v>6</v>
      </c>
      <c r="S950" s="1" t="s">
        <v>2</v>
      </c>
      <c r="T950" s="1" t="s">
        <v>3</v>
      </c>
      <c r="U950" s="5">
        <v>382</v>
      </c>
      <c r="V950" s="1">
        <v>87.43</v>
      </c>
      <c r="W950" s="1">
        <v>76.17</v>
      </c>
      <c r="X950" s="9">
        <f t="shared" si="1133"/>
        <v>11.260000000000005</v>
      </c>
      <c r="Y950" s="14">
        <v>376</v>
      </c>
      <c r="Z950" s="1">
        <v>72.069999999999993</v>
      </c>
      <c r="AA950" s="1">
        <v>69.45</v>
      </c>
      <c r="AB950" s="71">
        <f t="shared" si="1194"/>
        <v>2.6199999999999903</v>
      </c>
      <c r="AC950" s="53"/>
    </row>
    <row r="951" spans="1:29" x14ac:dyDescent="0.25">
      <c r="A951" s="53">
        <v>1603009</v>
      </c>
      <c r="B951" s="89" t="s">
        <v>2551</v>
      </c>
      <c r="C951" s="53" t="s">
        <v>331</v>
      </c>
      <c r="D951" s="50" t="s">
        <v>974</v>
      </c>
      <c r="E951" s="47" t="str">
        <f>VLOOKUP('2012 Accountability Database'!A946,Dems1112!$A$2:$G$1082,5)</f>
        <v>4-6</v>
      </c>
      <c r="F951" s="65" t="s">
        <v>2487</v>
      </c>
      <c r="G951" s="62"/>
      <c r="H951" s="13" t="str">
        <f>IF(V952&gt;94,"Met",IF(X952="--","n/a",IF(X952&gt;=0,"Met","Did Not Meet")))</f>
        <v>Did Not Meet</v>
      </c>
      <c r="I951" s="13" t="str">
        <f>IF(V953&gt;94,"Met",IF(X953="--","n/a",IF(X953&gt;=0,"Met","Did Not Meet")))</f>
        <v>Did Not Meet</v>
      </c>
      <c r="J951" s="13"/>
      <c r="K951" s="13" t="str">
        <f>IF(Z952&gt;94,"Met",IF(AB952="--","n/a",IF(AB952&gt;=0,"Met","Did Not Meet")))</f>
        <v>Did Not Meet</v>
      </c>
      <c r="L951" s="13" t="str">
        <f>IF(Z953&gt;94,"Met",IF(AB953="--","n/a",IF(AB953&gt;=0,"Met","Did Not Meet")))</f>
        <v>Did Not Meet</v>
      </c>
      <c r="M951" s="1" t="s">
        <v>4</v>
      </c>
      <c r="N951" s="14"/>
      <c r="O951" s="35" t="s">
        <v>2506</v>
      </c>
      <c r="P951" s="83" t="str">
        <f t="shared" ref="P951" si="1201">IF(P946="No"," ", IF(P948="No"," ",IF(P947="No", " ",IF(P949="No"," ","X"))))</f>
        <v>X</v>
      </c>
      <c r="Q951" s="108"/>
      <c r="R951" s="5" t="s">
        <v>6</v>
      </c>
      <c r="S951" s="1" t="s">
        <v>2</v>
      </c>
      <c r="T951" s="1" t="s">
        <v>7</v>
      </c>
      <c r="U951" s="5">
        <v>157</v>
      </c>
      <c r="V951" s="1">
        <v>76.430000000000007</v>
      </c>
      <c r="W951" s="1">
        <v>66.72</v>
      </c>
      <c r="X951" s="9">
        <f t="shared" si="1133"/>
        <v>9.710000000000008</v>
      </c>
      <c r="Y951" s="14">
        <v>156</v>
      </c>
      <c r="Z951" s="1">
        <v>62.18</v>
      </c>
      <c r="AA951" s="1">
        <v>60.45</v>
      </c>
      <c r="AB951" s="71">
        <f t="shared" si="1194"/>
        <v>1.7299999999999969</v>
      </c>
      <c r="AC951" s="53"/>
    </row>
    <row r="952" spans="1:29" ht="15.75" x14ac:dyDescent="0.25">
      <c r="A952" s="53">
        <v>1603009</v>
      </c>
      <c r="B952" s="89" t="s">
        <v>2551</v>
      </c>
      <c r="C952" s="53" t="s">
        <v>331</v>
      </c>
      <c r="D952" s="50" t="s">
        <v>975</v>
      </c>
      <c r="E952" s="48" t="str">
        <f>VLOOKUP('2012 Accountability Database'!A946,Dems1112!$A$2:$G$1082,6)</f>
        <v>2 (Northeast AR)</v>
      </c>
      <c r="F952" s="66"/>
      <c r="G952" s="63" t="s">
        <v>2488</v>
      </c>
      <c r="H952" s="61" t="str">
        <f t="shared" ref="H952:I952" si="1202">IF(H950="Met","Yes",IF(H951="Met","Yes","No"))</f>
        <v>Yes</v>
      </c>
      <c r="I952" s="61" t="str">
        <f t="shared" si="1202"/>
        <v>Yes</v>
      </c>
      <c r="J952" s="55"/>
      <c r="K952" s="61" t="str">
        <f t="shared" ref="K952:L952" si="1203">IF(K950="Met","Yes",IF(K951="Met","Yes","No"))</f>
        <v>Yes</v>
      </c>
      <c r="L952" s="61" t="str">
        <f t="shared" si="1203"/>
        <v>Yes</v>
      </c>
      <c r="M952" s="5" t="s">
        <v>4</v>
      </c>
      <c r="N952" s="14"/>
      <c r="O952" s="35" t="s">
        <v>2505</v>
      </c>
      <c r="P952" s="83" t="str">
        <f t="shared" ref="P952" si="1204">IF(P951="X"," ",IF(P953="X"," ","X"))</f>
        <v xml:space="preserve"> </v>
      </c>
      <c r="Q952" s="94" t="s">
        <v>2759</v>
      </c>
      <c r="R952" s="5" t="s">
        <v>6</v>
      </c>
      <c r="S952" s="5" t="s">
        <v>5</v>
      </c>
      <c r="T952" s="5" t="s">
        <v>3</v>
      </c>
      <c r="U952" s="5">
        <v>1178</v>
      </c>
      <c r="V952" s="5">
        <v>75.81</v>
      </c>
      <c r="W952" s="5">
        <v>76.17</v>
      </c>
      <c r="X952" s="8">
        <f t="shared" si="1133"/>
        <v>-0.35999999999999943</v>
      </c>
      <c r="Y952" s="14">
        <v>1064</v>
      </c>
      <c r="Z952" s="5">
        <v>66.45</v>
      </c>
      <c r="AA952" s="5">
        <v>69.45</v>
      </c>
      <c r="AB952" s="72">
        <f t="shared" si="1194"/>
        <v>-3</v>
      </c>
      <c r="AC952" s="53"/>
    </row>
    <row r="953" spans="1:29" x14ac:dyDescent="0.25">
      <c r="A953" s="54">
        <v>1603009</v>
      </c>
      <c r="B953" s="90" t="s">
        <v>2551</v>
      </c>
      <c r="C953" s="54" t="s">
        <v>331</v>
      </c>
      <c r="D953" s="4"/>
      <c r="E953" s="4"/>
      <c r="F953" s="67"/>
      <c r="G953" s="64"/>
      <c r="H953" s="43"/>
      <c r="I953" s="43"/>
      <c r="J953" s="43"/>
      <c r="K953" s="43"/>
      <c r="L953" s="43"/>
      <c r="M953" s="4" t="s">
        <v>4</v>
      </c>
      <c r="N953" s="15"/>
      <c r="O953" s="38" t="s">
        <v>2482</v>
      </c>
      <c r="P953" s="84" t="str">
        <f>IF(E947="Achieving School"," ","X")</f>
        <v xml:space="preserve"> </v>
      </c>
      <c r="Q953" s="91"/>
      <c r="R953" s="4" t="s">
        <v>6</v>
      </c>
      <c r="S953" s="4" t="s">
        <v>5</v>
      </c>
      <c r="T953" s="4" t="s">
        <v>7</v>
      </c>
      <c r="U953" s="4">
        <v>473</v>
      </c>
      <c r="V953" s="4">
        <v>64.69</v>
      </c>
      <c r="W953" s="4">
        <v>66.72</v>
      </c>
      <c r="X953" s="7">
        <f t="shared" si="1133"/>
        <v>-2.0300000000000011</v>
      </c>
      <c r="Y953" s="15">
        <v>438</v>
      </c>
      <c r="Z953" s="4">
        <v>56.39</v>
      </c>
      <c r="AA953" s="4">
        <v>60.45</v>
      </c>
      <c r="AB953" s="73">
        <f t="shared" si="1194"/>
        <v>-4.0600000000000023</v>
      </c>
      <c r="AC953" s="54"/>
    </row>
    <row r="954" spans="1:29" x14ac:dyDescent="0.25">
      <c r="A954" s="1">
        <v>1605060</v>
      </c>
      <c r="B954" s="87" t="s">
        <v>2722</v>
      </c>
      <c r="C954" s="55" t="s">
        <v>341</v>
      </c>
      <c r="E954" s="42"/>
      <c r="F954" s="65" t="s">
        <v>2483</v>
      </c>
      <c r="G954" s="62"/>
      <c r="H954" s="37" t="str">
        <f>IF(V954&gt;94,"Met",IF(X954="--","n/a",IF(X954&gt;=0,"Met","Did Not Meet")))</f>
        <v>Met</v>
      </c>
      <c r="I954" s="37" t="str">
        <f>IF(V955&gt;94,"Met",IF(X955="--","n/a",IF(X955&gt;=0,"Met","Did Not Meet")))</f>
        <v>Met</v>
      </c>
      <c r="K954" s="13" t="str">
        <f>IF(Z954&gt;94,"Met",IF(AB954="--","n/a",IF(AB954&gt;=0,"Met","Did Not Meet")))</f>
        <v>Met</v>
      </c>
      <c r="L954" s="13" t="str">
        <f>IF(Z955&gt;94,"Met",IF(AB955="--","n/a",IF(AB955&gt;=0,"Met","Did Not Meet")))</f>
        <v>Met</v>
      </c>
      <c r="M954" s="1" t="s">
        <v>9</v>
      </c>
      <c r="N954" s="14" t="s">
        <v>2502</v>
      </c>
      <c r="O954" s="5"/>
      <c r="P954" s="44" t="str">
        <f t="shared" ref="P954" si="1205">IF(H956="Yes",IF(I956="Yes","Yes","No"),"No")</f>
        <v>Yes</v>
      </c>
      <c r="Q954" s="93"/>
      <c r="R954" s="5" t="s">
        <v>1</v>
      </c>
      <c r="S954" s="1" t="s">
        <v>2</v>
      </c>
      <c r="T954" s="1" t="s">
        <v>3</v>
      </c>
      <c r="U954" s="5">
        <v>122</v>
      </c>
      <c r="V954" s="1">
        <v>91.8</v>
      </c>
      <c r="W954" s="1">
        <v>89.65</v>
      </c>
      <c r="X954" s="9">
        <f t="shared" si="1133"/>
        <v>2.1499999999999915</v>
      </c>
      <c r="Y954" s="14">
        <v>91</v>
      </c>
      <c r="Z954" s="1">
        <v>95.6</v>
      </c>
      <c r="AA954" s="1">
        <v>88.92</v>
      </c>
      <c r="AB954" s="71">
        <f t="shared" si="1194"/>
        <v>6.6799999999999926</v>
      </c>
      <c r="AC954" s="36"/>
    </row>
    <row r="955" spans="1:29" ht="15.75" x14ac:dyDescent="0.25">
      <c r="A955" s="53">
        <v>1605060</v>
      </c>
      <c r="B955" s="89" t="s">
        <v>2722</v>
      </c>
      <c r="C955" s="53" t="s">
        <v>341</v>
      </c>
      <c r="D955" s="49" t="s">
        <v>2498</v>
      </c>
      <c r="E955" s="34" t="str">
        <f>M954</f>
        <v>Needs Improvement School</v>
      </c>
      <c r="F955" s="65" t="s">
        <v>2484</v>
      </c>
      <c r="G955" s="62"/>
      <c r="H955" s="13" t="str">
        <f>IF(V956&gt;94,"Met",IF(X956="--","n/a",IF(X956&gt;=0,"Met","Did Not Meet")))</f>
        <v>Met</v>
      </c>
      <c r="I955" s="13" t="str">
        <f>IF(V957&gt;94,"Met",IF(X957="--","n/a",IF(X957&gt;=0,"Met","Did Not Meet")))</f>
        <v>Did Not Meet</v>
      </c>
      <c r="K955" s="13" t="str">
        <f>IF(Z956&gt;94,"Met",IF(AB956="--","n/a",IF(AB956&gt;=0,"Met","Did Not Meet")))</f>
        <v>Met</v>
      </c>
      <c r="L955" s="13" t="str">
        <f>IF(Z957&gt;94,"Met",IF(AB957="--","n/a",IF(AB957&gt;=0,"Met","Did Not Meet")))</f>
        <v>Met</v>
      </c>
      <c r="M955" s="5" t="s">
        <v>9</v>
      </c>
      <c r="N955" s="14" t="s">
        <v>2501</v>
      </c>
      <c r="O955" s="5"/>
      <c r="P955" s="44" t="str">
        <f t="shared" ref="P955" si="1206">IF(K956="Yes",IF(L956="Yes","Yes","No"),"No")</f>
        <v>Yes</v>
      </c>
      <c r="Q955" s="94" t="s">
        <v>2759</v>
      </c>
      <c r="R955" s="5" t="s">
        <v>1</v>
      </c>
      <c r="S955" s="5" t="s">
        <v>2</v>
      </c>
      <c r="T955" s="5" t="s">
        <v>7</v>
      </c>
      <c r="U955" s="5">
        <v>66</v>
      </c>
      <c r="V955" s="5">
        <v>86.36</v>
      </c>
      <c r="W955" s="5">
        <v>84.06</v>
      </c>
      <c r="X955" s="11">
        <f t="shared" si="1133"/>
        <v>2.2999999999999972</v>
      </c>
      <c r="Y955" s="14">
        <v>47</v>
      </c>
      <c r="Z955" s="5">
        <v>93.62</v>
      </c>
      <c r="AA955" s="5">
        <v>84.72</v>
      </c>
      <c r="AB955" s="71">
        <f t="shared" si="1194"/>
        <v>8.9000000000000057</v>
      </c>
      <c r="AC955" s="53"/>
    </row>
    <row r="956" spans="1:29" ht="15" customHeight="1" x14ac:dyDescent="0.25">
      <c r="A956" s="53">
        <v>1605060</v>
      </c>
      <c r="B956" s="89" t="s">
        <v>2722</v>
      </c>
      <c r="C956" s="53" t="s">
        <v>341</v>
      </c>
      <c r="D956" s="49" t="s">
        <v>2499</v>
      </c>
      <c r="E956" s="35" t="str">
        <f>VLOOKUP('2012 Accountability Database'!$A954,'2011 AYP'!A$2:B$1072,2)</f>
        <v xml:space="preserve"> MS (Met Standards)</v>
      </c>
      <c r="F956" s="66"/>
      <c r="G956" s="63" t="s">
        <v>2485</v>
      </c>
      <c r="H956" s="60" t="str">
        <f t="shared" ref="H956:I956" si="1207">IF(H954="Met","Yes",IF(H955="Met","Yes","No"))</f>
        <v>Yes</v>
      </c>
      <c r="I956" s="60" t="str">
        <f t="shared" si="1207"/>
        <v>Yes</v>
      </c>
      <c r="J956" s="42"/>
      <c r="K956" s="60" t="str">
        <f t="shared" ref="K956:L956" si="1208">IF(K954="Met","Yes",IF(K955="Met","Yes","No"))</f>
        <v>Yes</v>
      </c>
      <c r="L956" s="60" t="str">
        <f t="shared" si="1208"/>
        <v>Yes</v>
      </c>
      <c r="M956" s="5" t="s">
        <v>9</v>
      </c>
      <c r="N956" s="14" t="s">
        <v>2503</v>
      </c>
      <c r="O956" s="5"/>
      <c r="P956" s="44" t="str">
        <f t="shared" ref="P956" si="1209">IF(H960="Yes",IF(I960="Yes","Yes","No"),"No")</f>
        <v>No</v>
      </c>
      <c r="Q956" s="108" t="s">
        <v>2758</v>
      </c>
      <c r="R956" s="5" t="s">
        <v>1</v>
      </c>
      <c r="S956" s="5" t="s">
        <v>5</v>
      </c>
      <c r="T956" s="5" t="s">
        <v>3</v>
      </c>
      <c r="U956" s="5">
        <v>381</v>
      </c>
      <c r="V956" s="5">
        <v>89.76</v>
      </c>
      <c r="W956" s="5">
        <v>89.65</v>
      </c>
      <c r="X956" s="11">
        <f t="shared" si="1133"/>
        <v>0.10999999999999943</v>
      </c>
      <c r="Y956" s="14">
        <v>279</v>
      </c>
      <c r="Z956" s="5">
        <v>90.32</v>
      </c>
      <c r="AA956" s="5">
        <v>88.92</v>
      </c>
      <c r="AB956" s="71">
        <f t="shared" si="1194"/>
        <v>1.3999999999999915</v>
      </c>
      <c r="AC956" s="53"/>
    </row>
    <row r="957" spans="1:29" x14ac:dyDescent="0.25">
      <c r="A957" s="53">
        <v>1605060</v>
      </c>
      <c r="B957" s="89" t="s">
        <v>2722</v>
      </c>
      <c r="C957" s="53" t="s">
        <v>341</v>
      </c>
      <c r="D957" s="49" t="s">
        <v>2507</v>
      </c>
      <c r="E957" s="47">
        <f>VLOOKUP('2012 Accountability Database'!A954,Dems1112!$A$2:$G$1082,3)</f>
        <v>0.09</v>
      </c>
      <c r="F957" s="66"/>
      <c r="G957" s="52"/>
      <c r="M957" s="5" t="s">
        <v>9</v>
      </c>
      <c r="N957" s="14" t="s">
        <v>2504</v>
      </c>
      <c r="O957" s="5"/>
      <c r="P957" s="44" t="str">
        <f t="shared" ref="P957" si="1210">IF(K960="Yes",IF(L960="Yes","Yes","No"),"No")</f>
        <v>No</v>
      </c>
      <c r="Q957" s="108"/>
      <c r="R957" s="5" t="s">
        <v>1</v>
      </c>
      <c r="S957" s="5" t="s">
        <v>5</v>
      </c>
      <c r="T957" s="5" t="s">
        <v>7</v>
      </c>
      <c r="U957" s="5">
        <v>211</v>
      </c>
      <c r="V957" s="5">
        <v>83.89</v>
      </c>
      <c r="W957" s="5">
        <v>84.06</v>
      </c>
      <c r="X957" s="8">
        <f t="shared" si="1133"/>
        <v>-0.17000000000000171</v>
      </c>
      <c r="Y957" s="14">
        <v>150</v>
      </c>
      <c r="Z957" s="5">
        <v>87.33</v>
      </c>
      <c r="AA957" s="5">
        <v>84.72</v>
      </c>
      <c r="AB957" s="71">
        <f t="shared" si="1194"/>
        <v>2.6099999999999994</v>
      </c>
      <c r="AC957" s="53"/>
    </row>
    <row r="958" spans="1:29" x14ac:dyDescent="0.25">
      <c r="A958" s="53">
        <v>1605060</v>
      </c>
      <c r="B958" s="89" t="s">
        <v>2722</v>
      </c>
      <c r="C958" s="53" t="s">
        <v>341</v>
      </c>
      <c r="D958" s="50" t="s">
        <v>2508</v>
      </c>
      <c r="E958" s="47">
        <f>VLOOKUP('2012 Accountability Database'!A954,Dems1112!$A$2:$G$1082,4)</f>
        <v>0.51</v>
      </c>
      <c r="F958" s="65" t="s">
        <v>2486</v>
      </c>
      <c r="G958" s="62"/>
      <c r="H958" s="13" t="str">
        <f>IF(V958&gt;94,"Met",IF(X958="--","n/a",IF(X958&gt;=0,"Met","Did Not Meet")))</f>
        <v>Did Not Meet</v>
      </c>
      <c r="I958" s="13" t="str">
        <f>IF(V959&gt;94,"Met",IF(X959="--","n/a",IF(X959&gt;=0,"Met","Did Not Meet")))</f>
        <v>Did Not Meet</v>
      </c>
      <c r="J958" s="13"/>
      <c r="K958" s="13" t="str">
        <f>IF(Z958&gt;94,"Met",IF(AB958="--","n/a",IF(AB958&gt;=0,"Met","Did Not Meet")))</f>
        <v>Did Not Meet</v>
      </c>
      <c r="L958" s="13" t="str">
        <f>IF(Z959&gt;94,"Met",IF(AB959="--","n/a",IF(AB959&gt;=0,"Met","Did Not Meet")))</f>
        <v>Did Not Meet</v>
      </c>
      <c r="M958" s="1" t="s">
        <v>9</v>
      </c>
      <c r="N958" s="68" t="s">
        <v>2497</v>
      </c>
      <c r="O958" s="35"/>
      <c r="P958" s="44"/>
      <c r="Q958" s="108"/>
      <c r="R958" s="5" t="s">
        <v>6</v>
      </c>
      <c r="S958" s="1" t="s">
        <v>2</v>
      </c>
      <c r="T958" s="1" t="s">
        <v>3</v>
      </c>
      <c r="U958" s="5">
        <v>122</v>
      </c>
      <c r="V958" s="1">
        <v>91.8</v>
      </c>
      <c r="W958" s="1">
        <v>95.56</v>
      </c>
      <c r="X958" s="6">
        <f t="shared" si="1133"/>
        <v>-3.7600000000000051</v>
      </c>
      <c r="Y958" s="14">
        <v>91</v>
      </c>
      <c r="Z958" s="1">
        <v>74.73</v>
      </c>
      <c r="AA958" s="1">
        <v>77.84</v>
      </c>
      <c r="AB958" s="72">
        <f t="shared" si="1194"/>
        <v>-3.1099999999999994</v>
      </c>
      <c r="AC958" s="53"/>
    </row>
    <row r="959" spans="1:29" x14ac:dyDescent="0.25">
      <c r="A959" s="53">
        <v>1605060</v>
      </c>
      <c r="B959" s="89" t="s">
        <v>2722</v>
      </c>
      <c r="C959" s="53" t="s">
        <v>341</v>
      </c>
      <c r="D959" s="50" t="s">
        <v>974</v>
      </c>
      <c r="E959" s="47" t="str">
        <f>VLOOKUP('2012 Accountability Database'!A954,Dems1112!$A$2:$G$1082,5)</f>
        <v>P-6</v>
      </c>
      <c r="F959" s="65" t="s">
        <v>2487</v>
      </c>
      <c r="G959" s="62"/>
      <c r="H959" s="13" t="str">
        <f>IF(V960&gt;94,"Met",IF(X960="--","n/a",IF(X960&gt;=0,"Met","Did Not Meet")))</f>
        <v>Did Not Meet</v>
      </c>
      <c r="I959" s="13" t="str">
        <f>IF(V961&gt;94,"Met",IF(X961="--","n/a",IF(X961&gt;=0,"Met","Did Not Meet")))</f>
        <v>Did Not Meet</v>
      </c>
      <c r="J959" s="13"/>
      <c r="K959" s="13" t="str">
        <f>IF(Z960&gt;94,"Met",IF(AB960="--","n/a",IF(AB960&gt;=0,"Met","Did Not Meet")))</f>
        <v>Did Not Meet</v>
      </c>
      <c r="L959" s="13" t="str">
        <f>IF(Z961&gt;94,"Met",IF(AB961="--","n/a",IF(AB961&gt;=0,"Met","Did Not Meet")))</f>
        <v>Did Not Meet</v>
      </c>
      <c r="M959" s="1" t="s">
        <v>9</v>
      </c>
      <c r="N959" s="14"/>
      <c r="O959" s="35" t="s">
        <v>2506</v>
      </c>
      <c r="P959" s="83" t="str">
        <f t="shared" ref="P959" si="1211">IF(P954="No"," ", IF(P956="No"," ",IF(P955="No", " ",IF(P957="No"," ","X"))))</f>
        <v xml:space="preserve"> </v>
      </c>
      <c r="Q959" s="108"/>
      <c r="R959" s="5" t="s">
        <v>6</v>
      </c>
      <c r="S959" s="1" t="s">
        <v>2</v>
      </c>
      <c r="T959" s="1" t="s">
        <v>7</v>
      </c>
      <c r="U959" s="5">
        <v>66</v>
      </c>
      <c r="V959" s="1">
        <v>84.85</v>
      </c>
      <c r="W959" s="1">
        <v>93.35</v>
      </c>
      <c r="X959" s="6">
        <f t="shared" si="1133"/>
        <v>-8.5</v>
      </c>
      <c r="Y959" s="14">
        <v>47</v>
      </c>
      <c r="Z959" s="1">
        <v>63.83</v>
      </c>
      <c r="AA959" s="1">
        <v>77.08</v>
      </c>
      <c r="AB959" s="72">
        <f t="shared" si="1194"/>
        <v>-13.25</v>
      </c>
      <c r="AC959" s="53"/>
    </row>
    <row r="960" spans="1:29" ht="15.75" x14ac:dyDescent="0.25">
      <c r="A960" s="53">
        <v>1605060</v>
      </c>
      <c r="B960" s="89" t="s">
        <v>2722</v>
      </c>
      <c r="C960" s="53" t="s">
        <v>341</v>
      </c>
      <c r="D960" s="50" t="s">
        <v>975</v>
      </c>
      <c r="E960" s="48" t="str">
        <f>VLOOKUP('2012 Accountability Database'!A954,Dems1112!$A$2:$G$1082,6)</f>
        <v>2 (Northeast AR)</v>
      </c>
      <c r="F960" s="66"/>
      <c r="G960" s="63" t="s">
        <v>2488</v>
      </c>
      <c r="H960" s="61" t="str">
        <f t="shared" ref="H960:I960" si="1212">IF(H958="Met","Yes",IF(H959="Met","Yes","No"))</f>
        <v>No</v>
      </c>
      <c r="I960" s="61" t="str">
        <f t="shared" si="1212"/>
        <v>No</v>
      </c>
      <c r="J960" s="55"/>
      <c r="K960" s="61" t="str">
        <f t="shared" ref="K960:L960" si="1213">IF(K958="Met","Yes",IF(K959="Met","Yes","No"))</f>
        <v>No</v>
      </c>
      <c r="L960" s="61" t="str">
        <f t="shared" si="1213"/>
        <v>No</v>
      </c>
      <c r="M960" s="1" t="s">
        <v>9</v>
      </c>
      <c r="N960" s="14"/>
      <c r="O960" s="35" t="s">
        <v>2505</v>
      </c>
      <c r="P960" s="83" t="str">
        <f t="shared" ref="P960" si="1214">IF(P959="X"," ",IF(P961="X"," ","X"))</f>
        <v xml:space="preserve"> </v>
      </c>
      <c r="Q960" s="94" t="s">
        <v>2759</v>
      </c>
      <c r="R960" s="5" t="s">
        <v>6</v>
      </c>
      <c r="S960" s="1" t="s">
        <v>5</v>
      </c>
      <c r="T960" s="1" t="s">
        <v>3</v>
      </c>
      <c r="U960" s="5">
        <v>381</v>
      </c>
      <c r="V960" s="1">
        <v>93.7</v>
      </c>
      <c r="W960" s="1">
        <v>95.56</v>
      </c>
      <c r="X960" s="6">
        <f t="shared" si="1133"/>
        <v>-1.8599999999999994</v>
      </c>
      <c r="Y960" s="14">
        <v>279</v>
      </c>
      <c r="Z960" s="1">
        <v>77.06</v>
      </c>
      <c r="AA960" s="1">
        <v>77.84</v>
      </c>
      <c r="AB960" s="72">
        <f t="shared" si="1194"/>
        <v>-0.78000000000000114</v>
      </c>
      <c r="AC960" s="53"/>
    </row>
    <row r="961" spans="1:29" x14ac:dyDescent="0.25">
      <c r="A961" s="54">
        <v>1605060</v>
      </c>
      <c r="B961" s="90" t="s">
        <v>2722</v>
      </c>
      <c r="C961" s="54" t="s">
        <v>341</v>
      </c>
      <c r="D961" s="4"/>
      <c r="E961" s="4"/>
      <c r="F961" s="67"/>
      <c r="G961" s="64"/>
      <c r="H961" s="43"/>
      <c r="I961" s="43"/>
      <c r="J961" s="43"/>
      <c r="K961" s="43"/>
      <c r="L961" s="43"/>
      <c r="M961" s="4" t="s">
        <v>9</v>
      </c>
      <c r="N961" s="15"/>
      <c r="O961" s="38" t="s">
        <v>2482</v>
      </c>
      <c r="P961" s="84" t="str">
        <f>IF(E955="Achieving School"," ","X")</f>
        <v>X</v>
      </c>
      <c r="Q961" s="91"/>
      <c r="R961" s="4" t="s">
        <v>6</v>
      </c>
      <c r="S961" s="4" t="s">
        <v>5</v>
      </c>
      <c r="T961" s="4" t="s">
        <v>7</v>
      </c>
      <c r="U961" s="4">
        <v>211</v>
      </c>
      <c r="V961" s="4">
        <v>89.57</v>
      </c>
      <c r="W961" s="4">
        <v>93.35</v>
      </c>
      <c r="X961" s="7">
        <f t="shared" si="1133"/>
        <v>-3.7800000000000011</v>
      </c>
      <c r="Y961" s="15">
        <v>150</v>
      </c>
      <c r="Z961" s="4">
        <v>71.33</v>
      </c>
      <c r="AA961" s="4">
        <v>77.08</v>
      </c>
      <c r="AB961" s="73">
        <f t="shared" si="1194"/>
        <v>-5.75</v>
      </c>
      <c r="AC961" s="54"/>
    </row>
    <row r="962" spans="1:29" x14ac:dyDescent="0.25">
      <c r="A962" s="1">
        <v>1605061</v>
      </c>
      <c r="B962" s="87" t="s">
        <v>2722</v>
      </c>
      <c r="C962" s="55" t="s">
        <v>342</v>
      </c>
      <c r="E962" s="42"/>
      <c r="F962" s="65" t="s">
        <v>2483</v>
      </c>
      <c r="G962" s="62"/>
      <c r="H962" s="37" t="str">
        <f>IF(V962&gt;94,"Met",IF(X962="--","n/a",IF(X962&gt;=0,"Met","Did Not Meet")))</f>
        <v>Met</v>
      </c>
      <c r="I962" s="37" t="str">
        <f>IF(V963&gt;94,"Met",IF(X963="--","n/a",IF(X963&gt;=0,"Met","Did Not Meet")))</f>
        <v>Met</v>
      </c>
      <c r="K962" s="13" t="str">
        <f>IF(Z962&gt;94,"Met",IF(AB962="--","n/a",IF(AB962&gt;=0,"Met","Did Not Meet")))</f>
        <v>Met</v>
      </c>
      <c r="L962" s="13" t="str">
        <f>IF(Z963&gt;94,"Met",IF(AB963="--","n/a",IF(AB963&gt;=0,"Met","Did Not Meet")))</f>
        <v>Met</v>
      </c>
      <c r="M962" s="5" t="s">
        <v>9</v>
      </c>
      <c r="N962" s="14" t="s">
        <v>2502</v>
      </c>
      <c r="O962" s="5"/>
      <c r="P962" s="44" t="str">
        <f t="shared" ref="P962" si="1215">IF(H964="Yes",IF(I964="Yes","Yes","No"),"No")</f>
        <v>Yes</v>
      </c>
      <c r="Q962" s="93"/>
      <c r="R962" s="5" t="s">
        <v>1</v>
      </c>
      <c r="S962" s="5" t="s">
        <v>2</v>
      </c>
      <c r="T962" s="5" t="s">
        <v>3</v>
      </c>
      <c r="U962" s="5">
        <v>127</v>
      </c>
      <c r="V962" s="5">
        <v>83.46</v>
      </c>
      <c r="W962" s="5">
        <v>75.13</v>
      </c>
      <c r="X962" s="11">
        <f t="shared" ref="X962:X1025" si="1216">V962-W962</f>
        <v>8.3299999999999983</v>
      </c>
      <c r="Y962" s="14">
        <v>90</v>
      </c>
      <c r="Z962" s="5">
        <v>84.44</v>
      </c>
      <c r="AA962" s="5">
        <v>73.52</v>
      </c>
      <c r="AB962" s="71">
        <f t="shared" si="1194"/>
        <v>10.920000000000002</v>
      </c>
      <c r="AC962" s="36"/>
    </row>
    <row r="963" spans="1:29" ht="15.75" x14ac:dyDescent="0.25">
      <c r="A963" s="53">
        <v>1605061</v>
      </c>
      <c r="B963" s="89" t="s">
        <v>2722</v>
      </c>
      <c r="C963" s="53" t="s">
        <v>342</v>
      </c>
      <c r="D963" s="49" t="s">
        <v>2498</v>
      </c>
      <c r="E963" s="34" t="str">
        <f>M962</f>
        <v>Needs Improvement School</v>
      </c>
      <c r="F963" s="65" t="s">
        <v>2484</v>
      </c>
      <c r="G963" s="62"/>
      <c r="H963" s="13" t="str">
        <f>IF(V964&gt;94,"Met",IF(X964="--","n/a",IF(X964&gt;=0,"Met","Did Not Meet")))</f>
        <v>Met</v>
      </c>
      <c r="I963" s="13" t="str">
        <f>IF(V965&gt;94,"Met",IF(X965="--","n/a",IF(X965&gt;=0,"Met","Did Not Meet")))</f>
        <v>Met</v>
      </c>
      <c r="K963" s="13" t="str">
        <f>IF(Z964&gt;94,"Met",IF(AB964="--","n/a",IF(AB964&gt;=0,"Met","Did Not Meet")))</f>
        <v>Met</v>
      </c>
      <c r="L963" s="13" t="str">
        <f>IF(Z965&gt;94,"Met",IF(AB965="--","n/a",IF(AB965&gt;=0,"Met","Did Not Meet")))</f>
        <v>Met</v>
      </c>
      <c r="M963" s="1" t="s">
        <v>9</v>
      </c>
      <c r="N963" s="14" t="s">
        <v>2501</v>
      </c>
      <c r="O963" s="5"/>
      <c r="P963" s="44" t="str">
        <f t="shared" ref="P963" si="1217">IF(K964="Yes",IF(L964="Yes","Yes","No"),"No")</f>
        <v>Yes</v>
      </c>
      <c r="Q963" s="94" t="s">
        <v>2759</v>
      </c>
      <c r="R963" s="5" t="s">
        <v>1</v>
      </c>
      <c r="S963" s="1" t="s">
        <v>2</v>
      </c>
      <c r="T963" s="1" t="s">
        <v>7</v>
      </c>
      <c r="U963" s="5">
        <v>99</v>
      </c>
      <c r="V963" s="1">
        <v>79.8</v>
      </c>
      <c r="W963" s="1">
        <v>68.819999999999993</v>
      </c>
      <c r="X963" s="9">
        <f t="shared" si="1216"/>
        <v>10.980000000000004</v>
      </c>
      <c r="Y963" s="14">
        <v>69</v>
      </c>
      <c r="Z963" s="1">
        <v>82.61</v>
      </c>
      <c r="AA963" s="1">
        <v>67.650000000000006</v>
      </c>
      <c r="AB963" s="71">
        <f t="shared" si="1194"/>
        <v>14.959999999999994</v>
      </c>
      <c r="AC963" s="53"/>
    </row>
    <row r="964" spans="1:29" ht="15" customHeight="1" x14ac:dyDescent="0.25">
      <c r="A964" s="53">
        <v>1605061</v>
      </c>
      <c r="B964" s="89" t="s">
        <v>2722</v>
      </c>
      <c r="C964" s="53" t="s">
        <v>342</v>
      </c>
      <c r="D964" s="49" t="s">
        <v>2499</v>
      </c>
      <c r="E964" s="35" t="str">
        <f>VLOOKUP('2012 Accountability Database'!$A962,'2011 AYP'!A$2:B$1072,2)</f>
        <v xml:space="preserve"> A (Alert)</v>
      </c>
      <c r="F964" s="66"/>
      <c r="G964" s="63" t="s">
        <v>2485</v>
      </c>
      <c r="H964" s="60" t="str">
        <f t="shared" ref="H964:I964" si="1218">IF(H962="Met","Yes",IF(H963="Met","Yes","No"))</f>
        <v>Yes</v>
      </c>
      <c r="I964" s="60" t="str">
        <f t="shared" si="1218"/>
        <v>Yes</v>
      </c>
      <c r="J964" s="42"/>
      <c r="K964" s="60" t="str">
        <f t="shared" ref="K964:L964" si="1219">IF(K962="Met","Yes",IF(K963="Met","Yes","No"))</f>
        <v>Yes</v>
      </c>
      <c r="L964" s="60" t="str">
        <f t="shared" si="1219"/>
        <v>Yes</v>
      </c>
      <c r="M964" s="5" t="s">
        <v>9</v>
      </c>
      <c r="N964" s="14" t="s">
        <v>2503</v>
      </c>
      <c r="O964" s="5"/>
      <c r="P964" s="44" t="str">
        <f t="shared" ref="P964" si="1220">IF(H968="Yes",IF(I968="Yes","Yes","No"),"No")</f>
        <v>No</v>
      </c>
      <c r="Q964" s="108" t="s">
        <v>2758</v>
      </c>
      <c r="R964" s="5" t="s">
        <v>1</v>
      </c>
      <c r="S964" s="5" t="s">
        <v>5</v>
      </c>
      <c r="T964" s="5" t="s">
        <v>3</v>
      </c>
      <c r="U964" s="5">
        <v>378</v>
      </c>
      <c r="V964" s="5">
        <v>77.25</v>
      </c>
      <c r="W964" s="5">
        <v>75.13</v>
      </c>
      <c r="X964" s="11">
        <f t="shared" si="1216"/>
        <v>2.1200000000000045</v>
      </c>
      <c r="Y964" s="14">
        <v>263</v>
      </c>
      <c r="Z964" s="5">
        <v>77.19</v>
      </c>
      <c r="AA964" s="5">
        <v>73.52</v>
      </c>
      <c r="AB964" s="71">
        <f t="shared" si="1194"/>
        <v>3.6700000000000017</v>
      </c>
      <c r="AC964" s="53"/>
    </row>
    <row r="965" spans="1:29" x14ac:dyDescent="0.25">
      <c r="A965" s="53">
        <v>1605061</v>
      </c>
      <c r="B965" s="89" t="s">
        <v>2722</v>
      </c>
      <c r="C965" s="53" t="s">
        <v>342</v>
      </c>
      <c r="D965" s="49" t="s">
        <v>2507</v>
      </c>
      <c r="E965" s="47">
        <f>VLOOKUP('2012 Accountability Database'!A962,Dems1112!$A$2:$G$1082,3)</f>
        <v>0.28000000000000003</v>
      </c>
      <c r="F965" s="66"/>
      <c r="G965" s="52"/>
      <c r="M965" s="1" t="s">
        <v>9</v>
      </c>
      <c r="N965" s="14" t="s">
        <v>2504</v>
      </c>
      <c r="O965" s="5"/>
      <c r="P965" s="44" t="str">
        <f t="shared" ref="P965" si="1221">IF(K968="Yes",IF(L968="Yes","Yes","No"),"No")</f>
        <v>No</v>
      </c>
      <c r="Q965" s="108"/>
      <c r="R965" s="5" t="s">
        <v>1</v>
      </c>
      <c r="S965" s="1" t="s">
        <v>5</v>
      </c>
      <c r="T965" s="1" t="s">
        <v>7</v>
      </c>
      <c r="U965" s="5">
        <v>292</v>
      </c>
      <c r="V965" s="1">
        <v>71.92</v>
      </c>
      <c r="W965" s="1">
        <v>68.819999999999993</v>
      </c>
      <c r="X965" s="9">
        <f t="shared" si="1216"/>
        <v>3.1000000000000085</v>
      </c>
      <c r="Y965" s="14">
        <v>203</v>
      </c>
      <c r="Z965" s="1">
        <v>72.91</v>
      </c>
      <c r="AA965" s="1">
        <v>67.650000000000006</v>
      </c>
      <c r="AB965" s="71">
        <f t="shared" si="1194"/>
        <v>5.2599999999999909</v>
      </c>
      <c r="AC965" s="53"/>
    </row>
    <row r="966" spans="1:29" x14ac:dyDescent="0.25">
      <c r="A966" s="53">
        <v>1605061</v>
      </c>
      <c r="B966" s="89" t="s">
        <v>2722</v>
      </c>
      <c r="C966" s="53" t="s">
        <v>342</v>
      </c>
      <c r="D966" s="50" t="s">
        <v>2508</v>
      </c>
      <c r="E966" s="47">
        <f>VLOOKUP('2012 Accountability Database'!A962,Dems1112!$A$2:$G$1082,4)</f>
        <v>0.78</v>
      </c>
      <c r="F966" s="65" t="s">
        <v>2486</v>
      </c>
      <c r="G966" s="62"/>
      <c r="H966" s="13" t="str">
        <f>IF(V966&gt;94,"Met",IF(X966="--","n/a",IF(X966&gt;=0,"Met","Did Not Meet")))</f>
        <v>Did Not Meet</v>
      </c>
      <c r="I966" s="13" t="str">
        <f>IF(V967&gt;94,"Met",IF(X967="--","n/a",IF(X967&gt;=0,"Met","Did Not Meet")))</f>
        <v>Did Not Meet</v>
      </c>
      <c r="J966" s="13"/>
      <c r="K966" s="13" t="str">
        <f>IF(Z966&gt;94,"Met",IF(AB966="--","n/a",IF(AB966&gt;=0,"Met","Did Not Meet")))</f>
        <v>Did Not Meet</v>
      </c>
      <c r="L966" s="13" t="str">
        <f>IF(Z967&gt;94,"Met",IF(AB967="--","n/a",IF(AB967&gt;=0,"Met","Did Not Meet")))</f>
        <v>Did Not Meet</v>
      </c>
      <c r="M966" s="1" t="s">
        <v>9</v>
      </c>
      <c r="N966" s="68" t="s">
        <v>2497</v>
      </c>
      <c r="O966" s="35"/>
      <c r="P966" s="44"/>
      <c r="Q966" s="108"/>
      <c r="R966" s="5" t="s">
        <v>6</v>
      </c>
      <c r="S966" s="1" t="s">
        <v>2</v>
      </c>
      <c r="T966" s="1" t="s">
        <v>3</v>
      </c>
      <c r="U966" s="5">
        <v>127</v>
      </c>
      <c r="V966" s="1">
        <v>75.59</v>
      </c>
      <c r="W966" s="1">
        <v>81.52</v>
      </c>
      <c r="X966" s="6">
        <f t="shared" si="1216"/>
        <v>-5.9299999999999926</v>
      </c>
      <c r="Y966" s="14">
        <v>90</v>
      </c>
      <c r="Z966" s="1">
        <v>54.44</v>
      </c>
      <c r="AA966" s="1">
        <v>74.540000000000006</v>
      </c>
      <c r="AB966" s="72">
        <f t="shared" si="1194"/>
        <v>-20.100000000000009</v>
      </c>
      <c r="AC966" s="53"/>
    </row>
    <row r="967" spans="1:29" x14ac:dyDescent="0.25">
      <c r="A967" s="53">
        <v>1605061</v>
      </c>
      <c r="B967" s="89" t="s">
        <v>2722</v>
      </c>
      <c r="C967" s="53" t="s">
        <v>342</v>
      </c>
      <c r="D967" s="50" t="s">
        <v>974</v>
      </c>
      <c r="E967" s="47" t="str">
        <f>VLOOKUP('2012 Accountability Database'!A962,Dems1112!$A$2:$G$1082,5)</f>
        <v>P-6</v>
      </c>
      <c r="F967" s="65" t="s">
        <v>2487</v>
      </c>
      <c r="G967" s="62"/>
      <c r="H967" s="13" t="str">
        <f>IF(V968&gt;94,"Met",IF(X968="--","n/a",IF(X968&gt;=0,"Met","Did Not Meet")))</f>
        <v>Did Not Meet</v>
      </c>
      <c r="I967" s="13" t="str">
        <f>IF(V969&gt;94,"Met",IF(X969="--","n/a",IF(X969&gt;=0,"Met","Did Not Meet")))</f>
        <v>Did Not Meet</v>
      </c>
      <c r="J967" s="13"/>
      <c r="K967" s="13" t="str">
        <f>IF(Z968&gt;94,"Met",IF(AB968="--","n/a",IF(AB968&gt;=0,"Met","Did Not Meet")))</f>
        <v>Did Not Meet</v>
      </c>
      <c r="L967" s="13" t="str">
        <f>IF(Z969&gt;94,"Met",IF(AB969="--","n/a",IF(AB969&gt;=0,"Met","Did Not Meet")))</f>
        <v>Did Not Meet</v>
      </c>
      <c r="M967" s="1" t="s">
        <v>9</v>
      </c>
      <c r="N967" s="14"/>
      <c r="O967" s="35" t="s">
        <v>2506</v>
      </c>
      <c r="P967" s="83" t="str">
        <f t="shared" ref="P967" si="1222">IF(P962="No"," ", IF(P964="No"," ",IF(P963="No", " ",IF(P965="No"," ","X"))))</f>
        <v xml:space="preserve"> </v>
      </c>
      <c r="Q967" s="108"/>
      <c r="R967" s="5" t="s">
        <v>6</v>
      </c>
      <c r="S967" s="1" t="s">
        <v>2</v>
      </c>
      <c r="T967" s="1" t="s">
        <v>7</v>
      </c>
      <c r="U967" s="5">
        <v>99</v>
      </c>
      <c r="V967" s="1">
        <v>71.72</v>
      </c>
      <c r="W967" s="1">
        <v>76.38</v>
      </c>
      <c r="X967" s="6">
        <f t="shared" si="1216"/>
        <v>-4.6599999999999966</v>
      </c>
      <c r="Y967" s="14">
        <v>69</v>
      </c>
      <c r="Z967" s="1">
        <v>50.72</v>
      </c>
      <c r="AA967" s="1">
        <v>71.69</v>
      </c>
      <c r="AB967" s="72">
        <f t="shared" si="1194"/>
        <v>-20.97</v>
      </c>
      <c r="AC967" s="53"/>
    </row>
    <row r="968" spans="1:29" ht="15.75" x14ac:dyDescent="0.25">
      <c r="A968" s="53">
        <v>1605061</v>
      </c>
      <c r="B968" s="89" t="s">
        <v>2722</v>
      </c>
      <c r="C968" s="53" t="s">
        <v>342</v>
      </c>
      <c r="D968" s="50" t="s">
        <v>975</v>
      </c>
      <c r="E968" s="48" t="str">
        <f>VLOOKUP('2012 Accountability Database'!A962,Dems1112!$A$2:$G$1082,6)</f>
        <v>2 (Northeast AR)</v>
      </c>
      <c r="F968" s="66"/>
      <c r="G968" s="63" t="s">
        <v>2488</v>
      </c>
      <c r="H968" s="61" t="str">
        <f t="shared" ref="H968:I968" si="1223">IF(H966="Met","Yes",IF(H967="Met","Yes","No"))</f>
        <v>No</v>
      </c>
      <c r="I968" s="61" t="str">
        <f t="shared" si="1223"/>
        <v>No</v>
      </c>
      <c r="J968" s="55"/>
      <c r="K968" s="61" t="str">
        <f t="shared" ref="K968:L968" si="1224">IF(K966="Met","Yes",IF(K967="Met","Yes","No"))</f>
        <v>No</v>
      </c>
      <c r="L968" s="61" t="str">
        <f t="shared" si="1224"/>
        <v>No</v>
      </c>
      <c r="M968" s="1" t="s">
        <v>9</v>
      </c>
      <c r="N968" s="14"/>
      <c r="O968" s="35" t="s">
        <v>2505</v>
      </c>
      <c r="P968" s="83" t="str">
        <f t="shared" ref="P968" si="1225">IF(P967="X"," ",IF(P969="X"," ","X"))</f>
        <v xml:space="preserve"> </v>
      </c>
      <c r="Q968" s="94" t="s">
        <v>2759</v>
      </c>
      <c r="R968" s="5" t="s">
        <v>6</v>
      </c>
      <c r="S968" s="1" t="s">
        <v>5</v>
      </c>
      <c r="T968" s="1" t="s">
        <v>3</v>
      </c>
      <c r="U968" s="5">
        <v>378</v>
      </c>
      <c r="V968" s="1">
        <v>79.099999999999994</v>
      </c>
      <c r="W968" s="1">
        <v>81.52</v>
      </c>
      <c r="X968" s="6">
        <f t="shared" si="1216"/>
        <v>-2.4200000000000017</v>
      </c>
      <c r="Y968" s="14">
        <v>263</v>
      </c>
      <c r="Z968" s="1">
        <v>62.36</v>
      </c>
      <c r="AA968" s="1">
        <v>74.540000000000006</v>
      </c>
      <c r="AB968" s="72">
        <f t="shared" si="1194"/>
        <v>-12.180000000000007</v>
      </c>
      <c r="AC968" s="53"/>
    </row>
    <row r="969" spans="1:29" x14ac:dyDescent="0.25">
      <c r="A969" s="54">
        <v>1605061</v>
      </c>
      <c r="B969" s="90" t="s">
        <v>2722</v>
      </c>
      <c r="C969" s="54" t="s">
        <v>342</v>
      </c>
      <c r="D969" s="4"/>
      <c r="E969" s="4"/>
      <c r="F969" s="67"/>
      <c r="G969" s="64"/>
      <c r="H969" s="43"/>
      <c r="I969" s="43"/>
      <c r="J969" s="43"/>
      <c r="K969" s="43"/>
      <c r="L969" s="43"/>
      <c r="M969" s="4" t="s">
        <v>9</v>
      </c>
      <c r="N969" s="15"/>
      <c r="O969" s="38" t="s">
        <v>2482</v>
      </c>
      <c r="P969" s="84" t="str">
        <f>IF(E963="Achieving School"," ","X")</f>
        <v>X</v>
      </c>
      <c r="Q969" s="91"/>
      <c r="R969" s="4" t="s">
        <v>6</v>
      </c>
      <c r="S969" s="4" t="s">
        <v>5</v>
      </c>
      <c r="T969" s="4" t="s">
        <v>7</v>
      </c>
      <c r="U969" s="4">
        <v>292</v>
      </c>
      <c r="V969" s="4">
        <v>74.319999999999993</v>
      </c>
      <c r="W969" s="4">
        <v>76.38</v>
      </c>
      <c r="X969" s="7">
        <f t="shared" si="1216"/>
        <v>-2.0600000000000023</v>
      </c>
      <c r="Y969" s="15">
        <v>203</v>
      </c>
      <c r="Z969" s="4">
        <v>57.64</v>
      </c>
      <c r="AA969" s="4">
        <v>71.69</v>
      </c>
      <c r="AB969" s="73">
        <f t="shared" si="1194"/>
        <v>-14.049999999999997</v>
      </c>
      <c r="AC969" s="54"/>
    </row>
    <row r="970" spans="1:29" x14ac:dyDescent="0.25">
      <c r="A970" s="1">
        <v>1605062</v>
      </c>
      <c r="B970" s="87" t="s">
        <v>2722</v>
      </c>
      <c r="C970" s="55" t="s">
        <v>343</v>
      </c>
      <c r="E970" s="42"/>
      <c r="F970" s="65" t="s">
        <v>2483</v>
      </c>
      <c r="G970" s="62"/>
      <c r="H970" s="37" t="str">
        <f>IF(V970&gt;94,"Met",IF(X970="--","n/a",IF(X970&gt;=0,"Met","Did Not Meet")))</f>
        <v>Met</v>
      </c>
      <c r="I970" s="37" t="str">
        <f>IF(V971&gt;94,"Met",IF(X971="--","n/a",IF(X971&gt;=0,"Met","Did Not Meet")))</f>
        <v>Met</v>
      </c>
      <c r="K970" s="13" t="str">
        <f>IF(Z970&gt;94,"Met",IF(AB970="--","n/a",IF(AB970&gt;=0,"Met","Did Not Meet")))</f>
        <v>Met</v>
      </c>
      <c r="L970" s="13" t="str">
        <f>IF(Z971&gt;94,"Met",IF(AB971="--","n/a",IF(AB971&gt;=0,"Met","Did Not Meet")))</f>
        <v>n/a</v>
      </c>
      <c r="M970" s="1" t="s">
        <v>9</v>
      </c>
      <c r="N970" s="14" t="s">
        <v>2502</v>
      </c>
      <c r="O970" s="5"/>
      <c r="P970" s="44" t="str">
        <f t="shared" ref="P970" si="1226">IF(H972="Yes",IF(I972="Yes","Yes","No"),"No")</f>
        <v>Yes</v>
      </c>
      <c r="Q970" s="93"/>
      <c r="R970" s="5" t="s">
        <v>1</v>
      </c>
      <c r="S970" s="1" t="s">
        <v>2</v>
      </c>
      <c r="T970" s="1" t="s">
        <v>3</v>
      </c>
      <c r="U970" s="5">
        <v>117</v>
      </c>
      <c r="V970" s="1">
        <v>81.2</v>
      </c>
      <c r="W970" s="1">
        <v>79.55</v>
      </c>
      <c r="X970" s="9">
        <f t="shared" si="1216"/>
        <v>1.6500000000000057</v>
      </c>
      <c r="Y970" s="14">
        <v>111</v>
      </c>
      <c r="Z970" s="1">
        <v>79.28</v>
      </c>
      <c r="AA970" s="1">
        <v>78.39</v>
      </c>
      <c r="AB970" s="71">
        <f t="shared" si="1194"/>
        <v>0.89000000000000057</v>
      </c>
      <c r="AC970" s="36"/>
    </row>
    <row r="971" spans="1:29" ht="15.75" x14ac:dyDescent="0.25">
      <c r="A971" s="53">
        <v>1605062</v>
      </c>
      <c r="B971" s="89" t="s">
        <v>2722</v>
      </c>
      <c r="C971" s="53" t="s">
        <v>343</v>
      </c>
      <c r="D971" s="49" t="s">
        <v>2498</v>
      </c>
      <c r="E971" s="34" t="str">
        <f>M970</f>
        <v>Needs Improvement School</v>
      </c>
      <c r="F971" s="65" t="s">
        <v>2484</v>
      </c>
      <c r="G971" s="62"/>
      <c r="H971" s="13" t="str">
        <f>IF(V972&gt;94,"Met",IF(X972="--","n/a",IF(X972&gt;=0,"Met","Did Not Meet")))</f>
        <v>Did Not Meet</v>
      </c>
      <c r="I971" s="13" t="str">
        <f>IF(V973&gt;94,"Met",IF(X973="--","n/a",IF(X973&gt;=0,"Met","Did Not Meet")))</f>
        <v>Did Not Meet</v>
      </c>
      <c r="K971" s="13" t="str">
        <f>IF(Z972&gt;94,"Met",IF(AB972="--","n/a",IF(AB972&gt;=0,"Met","Did Not Meet")))</f>
        <v>Did Not Meet</v>
      </c>
      <c r="L971" s="13" t="str">
        <f>IF(Z973&gt;94,"Met",IF(AB973="--","n/a",IF(AB973&gt;=0,"Met","Did Not Meet")))</f>
        <v>Did Not Meet</v>
      </c>
      <c r="M971" s="5" t="s">
        <v>9</v>
      </c>
      <c r="N971" s="14" t="s">
        <v>2501</v>
      </c>
      <c r="O971" s="5"/>
      <c r="P971" s="44" t="str">
        <f t="shared" ref="P971" si="1227">IF(K972="Yes",IF(L972="Yes","Yes","No"),"No")</f>
        <v>No</v>
      </c>
      <c r="Q971" s="94" t="s">
        <v>2759</v>
      </c>
      <c r="R971" s="5" t="s">
        <v>1</v>
      </c>
      <c r="S971" s="5" t="s">
        <v>2</v>
      </c>
      <c r="T971" s="5" t="s">
        <v>7</v>
      </c>
      <c r="U971" s="5">
        <v>76</v>
      </c>
      <c r="V971" s="5">
        <v>73.680000000000007</v>
      </c>
      <c r="W971" s="5">
        <v>69.45</v>
      </c>
      <c r="X971" s="11">
        <f t="shared" si="1216"/>
        <v>4.230000000000004</v>
      </c>
      <c r="Y971" s="14">
        <v>70</v>
      </c>
      <c r="Z971" s="5">
        <v>67.510000000000005</v>
      </c>
      <c r="AA971" s="20" t="s">
        <v>970</v>
      </c>
      <c r="AB971" s="77" t="s">
        <v>970</v>
      </c>
      <c r="AC971" s="53"/>
    </row>
    <row r="972" spans="1:29" ht="15" customHeight="1" x14ac:dyDescent="0.25">
      <c r="A972" s="53">
        <v>1605062</v>
      </c>
      <c r="B972" s="89" t="s">
        <v>2722</v>
      </c>
      <c r="C972" s="53" t="s">
        <v>343</v>
      </c>
      <c r="D972" s="49" t="s">
        <v>2499</v>
      </c>
      <c r="E972" s="35" t="str">
        <f>VLOOKUP('2012 Accountability Database'!$A970,'2011 AYP'!A$2:B$1072,2)</f>
        <v xml:space="preserve"> MS (Met Standards)</v>
      </c>
      <c r="F972" s="66"/>
      <c r="G972" s="63" t="s">
        <v>2485</v>
      </c>
      <c r="H972" s="60" t="str">
        <f t="shared" ref="H972:I972" si="1228">IF(H970="Met","Yes",IF(H971="Met","Yes","No"))</f>
        <v>Yes</v>
      </c>
      <c r="I972" s="60" t="str">
        <f t="shared" si="1228"/>
        <v>Yes</v>
      </c>
      <c r="J972" s="42"/>
      <c r="K972" s="60" t="str">
        <f t="shared" ref="K972:L972" si="1229">IF(K970="Met","Yes",IF(K971="Met","Yes","No"))</f>
        <v>Yes</v>
      </c>
      <c r="L972" s="60" t="str">
        <f t="shared" si="1229"/>
        <v>No</v>
      </c>
      <c r="M972" s="5" t="s">
        <v>9</v>
      </c>
      <c r="N972" s="14" t="s">
        <v>2503</v>
      </c>
      <c r="O972" s="5"/>
      <c r="P972" s="44" t="str">
        <f t="shared" ref="P972" si="1230">IF(H976="Yes",IF(I976="Yes","Yes","No"),"No")</f>
        <v>No</v>
      </c>
      <c r="Q972" s="108" t="s">
        <v>2758</v>
      </c>
      <c r="R972" s="5" t="s">
        <v>1</v>
      </c>
      <c r="S972" s="5" t="s">
        <v>5</v>
      </c>
      <c r="T972" s="5" t="s">
        <v>3</v>
      </c>
      <c r="U972" s="5">
        <v>360</v>
      </c>
      <c r="V972" s="5">
        <v>76.11</v>
      </c>
      <c r="W972" s="5">
        <v>79.55</v>
      </c>
      <c r="X972" s="8">
        <f t="shared" si="1216"/>
        <v>-3.4399999999999977</v>
      </c>
      <c r="Y972" s="14">
        <v>344</v>
      </c>
      <c r="Z972" s="5">
        <v>75</v>
      </c>
      <c r="AA972" s="5">
        <v>78.39</v>
      </c>
      <c r="AB972" s="72">
        <f t="shared" ref="AB972:AB1035" si="1231">Z972-AA972</f>
        <v>-3.3900000000000006</v>
      </c>
      <c r="AC972" s="53"/>
    </row>
    <row r="973" spans="1:29" x14ac:dyDescent="0.25">
      <c r="A973" s="53">
        <v>1605062</v>
      </c>
      <c r="B973" s="89" t="s">
        <v>2722</v>
      </c>
      <c r="C973" s="53" t="s">
        <v>343</v>
      </c>
      <c r="D973" s="49" t="s">
        <v>2507</v>
      </c>
      <c r="E973" s="47">
        <f>VLOOKUP('2012 Accountability Database'!A970,Dems1112!$A$2:$G$1082,3)</f>
        <v>0.22</v>
      </c>
      <c r="F973" s="66"/>
      <c r="G973" s="52"/>
      <c r="M973" s="5" t="s">
        <v>9</v>
      </c>
      <c r="N973" s="14" t="s">
        <v>2504</v>
      </c>
      <c r="O973" s="5"/>
      <c r="P973" s="44" t="str">
        <f t="shared" ref="P973" si="1232">IF(K976="Yes",IF(L976="Yes","Yes","No"),"No")</f>
        <v>No</v>
      </c>
      <c r="Q973" s="108"/>
      <c r="R973" s="5" t="s">
        <v>1</v>
      </c>
      <c r="S973" s="5" t="s">
        <v>5</v>
      </c>
      <c r="T973" s="5" t="s">
        <v>7</v>
      </c>
      <c r="U973" s="5">
        <v>242</v>
      </c>
      <c r="V973" s="5">
        <v>67.36</v>
      </c>
      <c r="W973" s="5">
        <v>69.45</v>
      </c>
      <c r="X973" s="8">
        <f t="shared" si="1216"/>
        <v>-2.0900000000000034</v>
      </c>
      <c r="Y973" s="14">
        <v>228</v>
      </c>
      <c r="Z973" s="5">
        <v>65.349999999999994</v>
      </c>
      <c r="AA973" s="5">
        <v>67.510000000000005</v>
      </c>
      <c r="AB973" s="72">
        <f t="shared" si="1231"/>
        <v>-2.1600000000000108</v>
      </c>
      <c r="AC973" s="53"/>
    </row>
    <row r="974" spans="1:29" x14ac:dyDescent="0.25">
      <c r="A974" s="53">
        <v>1605062</v>
      </c>
      <c r="B974" s="89" t="s">
        <v>2722</v>
      </c>
      <c r="C974" s="53" t="s">
        <v>343</v>
      </c>
      <c r="D974" s="50" t="s">
        <v>2508</v>
      </c>
      <c r="E974" s="47">
        <f>VLOOKUP('2012 Accountability Database'!A970,Dems1112!$A$2:$G$1082,4)</f>
        <v>0.6</v>
      </c>
      <c r="F974" s="65" t="s">
        <v>2486</v>
      </c>
      <c r="G974" s="62"/>
      <c r="H974" s="13" t="str">
        <f>IF(V974&gt;94,"Met",IF(X974="--","n/a",IF(X974&gt;=0,"Met","Did Not Meet")))</f>
        <v>Did Not Meet</v>
      </c>
      <c r="I974" s="13" t="str">
        <f>IF(V975&gt;94,"Met",IF(X975="--","n/a",IF(X975&gt;=0,"Met","Did Not Meet")))</f>
        <v>Did Not Meet</v>
      </c>
      <c r="J974" s="13"/>
      <c r="K974" s="13" t="str">
        <f>IF(Z974&gt;94,"Met",IF(AB974="--","n/a",IF(AB974&gt;=0,"Met","Did Not Meet")))</f>
        <v>Did Not Meet</v>
      </c>
      <c r="L974" s="13" t="str">
        <f>IF(Z975&gt;94,"Met",IF(AB975="--","n/a",IF(AB975&gt;=0,"Met","Did Not Meet")))</f>
        <v>Did Not Meet</v>
      </c>
      <c r="M974" s="1" t="s">
        <v>9</v>
      </c>
      <c r="N974" s="68" t="s">
        <v>2497</v>
      </c>
      <c r="O974" s="35"/>
      <c r="P974" s="44"/>
      <c r="Q974" s="108"/>
      <c r="R974" s="5" t="s">
        <v>6</v>
      </c>
      <c r="S974" s="1" t="s">
        <v>2</v>
      </c>
      <c r="T974" s="1" t="s">
        <v>3</v>
      </c>
      <c r="U974" s="5">
        <v>169</v>
      </c>
      <c r="V974" s="1">
        <v>78.11</v>
      </c>
      <c r="W974" s="1">
        <v>78.77</v>
      </c>
      <c r="X974" s="6">
        <f t="shared" si="1216"/>
        <v>-0.65999999999999659</v>
      </c>
      <c r="Y974" s="14">
        <v>111</v>
      </c>
      <c r="Z974" s="1">
        <v>71.17</v>
      </c>
      <c r="AA974" s="1">
        <v>75.41</v>
      </c>
      <c r="AB974" s="72">
        <f t="shared" si="1231"/>
        <v>-4.2399999999999949</v>
      </c>
      <c r="AC974" s="53"/>
    </row>
    <row r="975" spans="1:29" x14ac:dyDescent="0.25">
      <c r="A975" s="53">
        <v>1605062</v>
      </c>
      <c r="B975" s="89" t="s">
        <v>2722</v>
      </c>
      <c r="C975" s="53" t="s">
        <v>343</v>
      </c>
      <c r="D975" s="50" t="s">
        <v>974</v>
      </c>
      <c r="E975" s="47" t="str">
        <f>VLOOKUP('2012 Accountability Database'!A970,Dems1112!$A$2:$G$1082,5)</f>
        <v>7-9</v>
      </c>
      <c r="F975" s="65" t="s">
        <v>2487</v>
      </c>
      <c r="G975" s="62"/>
      <c r="H975" s="13" t="str">
        <f>IF(V976&gt;94,"Met",IF(X976="--","n/a",IF(X976&gt;=0,"Met","Did Not Meet")))</f>
        <v>Did Not Meet</v>
      </c>
      <c r="I975" s="13" t="str">
        <f>IF(V977&gt;94,"Met",IF(X977="--","n/a",IF(X977&gt;=0,"Met","Did Not Meet")))</f>
        <v>Did Not Meet</v>
      </c>
      <c r="J975" s="13"/>
      <c r="K975" s="13" t="str">
        <f>IF(Z976&gt;94,"Met",IF(AB976="--","n/a",IF(AB976&gt;=0,"Met","Did Not Meet")))</f>
        <v>Did Not Meet</v>
      </c>
      <c r="L975" s="13" t="str">
        <f>IF(Z977&gt;94,"Met",IF(AB977="--","n/a",IF(AB977&gt;=0,"Met","Did Not Meet")))</f>
        <v>Did Not Meet</v>
      </c>
      <c r="M975" s="1" t="s">
        <v>9</v>
      </c>
      <c r="N975" s="14"/>
      <c r="O975" s="35" t="s">
        <v>2506</v>
      </c>
      <c r="P975" s="83" t="str">
        <f t="shared" ref="P975" si="1233">IF(P970="No"," ", IF(P972="No"," ",IF(P971="No", " ",IF(P973="No"," ","X"))))</f>
        <v xml:space="preserve"> </v>
      </c>
      <c r="Q975" s="108"/>
      <c r="R975" s="5" t="s">
        <v>6</v>
      </c>
      <c r="S975" s="1" t="s">
        <v>2</v>
      </c>
      <c r="T975" s="1" t="s">
        <v>7</v>
      </c>
      <c r="U975" s="5">
        <v>101</v>
      </c>
      <c r="V975" s="1">
        <v>69.31</v>
      </c>
      <c r="W975" s="1">
        <v>72.95</v>
      </c>
      <c r="X975" s="6">
        <f t="shared" si="1216"/>
        <v>-3.6400000000000006</v>
      </c>
      <c r="Y975" s="14">
        <v>70</v>
      </c>
      <c r="Z975" s="1">
        <v>60</v>
      </c>
      <c r="AA975" s="1">
        <v>66.349999999999994</v>
      </c>
      <c r="AB975" s="72">
        <f t="shared" si="1231"/>
        <v>-6.3499999999999943</v>
      </c>
      <c r="AC975" s="53"/>
    </row>
    <row r="976" spans="1:29" ht="15.75" x14ac:dyDescent="0.25">
      <c r="A976" s="53">
        <v>1605062</v>
      </c>
      <c r="B976" s="89" t="s">
        <v>2722</v>
      </c>
      <c r="C976" s="53" t="s">
        <v>343</v>
      </c>
      <c r="D976" s="50" t="s">
        <v>975</v>
      </c>
      <c r="E976" s="48" t="str">
        <f>VLOOKUP('2012 Accountability Database'!A970,Dems1112!$A$2:$G$1082,6)</f>
        <v>2 (Northeast AR)</v>
      </c>
      <c r="F976" s="66"/>
      <c r="G976" s="63" t="s">
        <v>2488</v>
      </c>
      <c r="H976" s="61" t="str">
        <f t="shared" ref="H976:I976" si="1234">IF(H974="Met","Yes",IF(H975="Met","Yes","No"))</f>
        <v>No</v>
      </c>
      <c r="I976" s="61" t="str">
        <f t="shared" si="1234"/>
        <v>No</v>
      </c>
      <c r="J976" s="55"/>
      <c r="K976" s="61" t="str">
        <f t="shared" ref="K976:L976" si="1235">IF(K974="Met","Yes",IF(K975="Met","Yes","No"))</f>
        <v>No</v>
      </c>
      <c r="L976" s="61" t="str">
        <f t="shared" si="1235"/>
        <v>No</v>
      </c>
      <c r="M976" s="1" t="s">
        <v>9</v>
      </c>
      <c r="N976" s="14"/>
      <c r="O976" s="35" t="s">
        <v>2505</v>
      </c>
      <c r="P976" s="83" t="str">
        <f t="shared" ref="P976" si="1236">IF(P975="X"," ",IF(P977="X"," ","X"))</f>
        <v xml:space="preserve"> </v>
      </c>
      <c r="Q976" s="94" t="s">
        <v>2759</v>
      </c>
      <c r="R976" s="5" t="s">
        <v>6</v>
      </c>
      <c r="S976" s="1" t="s">
        <v>5</v>
      </c>
      <c r="T976" s="1" t="s">
        <v>3</v>
      </c>
      <c r="U976" s="5">
        <v>511</v>
      </c>
      <c r="V976" s="1">
        <v>75.34</v>
      </c>
      <c r="W976" s="1">
        <v>78.77</v>
      </c>
      <c r="X976" s="6">
        <f t="shared" si="1216"/>
        <v>-3.4299999999999926</v>
      </c>
      <c r="Y976" s="14">
        <v>344</v>
      </c>
      <c r="Z976" s="1">
        <v>67.73</v>
      </c>
      <c r="AA976" s="1">
        <v>75.41</v>
      </c>
      <c r="AB976" s="72">
        <f t="shared" si="1231"/>
        <v>-7.6799999999999926</v>
      </c>
      <c r="AC976" s="53"/>
    </row>
    <row r="977" spans="1:29" x14ac:dyDescent="0.25">
      <c r="A977" s="54">
        <v>1605062</v>
      </c>
      <c r="B977" s="90" t="s">
        <v>2722</v>
      </c>
      <c r="C977" s="54" t="s">
        <v>343</v>
      </c>
      <c r="D977" s="4"/>
      <c r="E977" s="4"/>
      <c r="F977" s="67"/>
      <c r="G977" s="64"/>
      <c r="H977" s="43"/>
      <c r="I977" s="43"/>
      <c r="J977" s="43"/>
      <c r="K977" s="43"/>
      <c r="L977" s="43"/>
      <c r="M977" s="4" t="s">
        <v>9</v>
      </c>
      <c r="N977" s="15"/>
      <c r="O977" s="38" t="s">
        <v>2482</v>
      </c>
      <c r="P977" s="84" t="str">
        <f>IF(E971="Achieving School"," ","X")</f>
        <v>X</v>
      </c>
      <c r="Q977" s="91"/>
      <c r="R977" s="4" t="s">
        <v>6</v>
      </c>
      <c r="S977" s="4" t="s">
        <v>5</v>
      </c>
      <c r="T977" s="4" t="s">
        <v>7</v>
      </c>
      <c r="U977" s="4">
        <v>343</v>
      </c>
      <c r="V977" s="4">
        <v>67.64</v>
      </c>
      <c r="W977" s="4">
        <v>72.95</v>
      </c>
      <c r="X977" s="7">
        <f t="shared" si="1216"/>
        <v>-5.3100000000000023</v>
      </c>
      <c r="Y977" s="15">
        <v>228</v>
      </c>
      <c r="Z977" s="4">
        <v>56.58</v>
      </c>
      <c r="AA977" s="4">
        <v>66.349999999999994</v>
      </c>
      <c r="AB977" s="73">
        <f t="shared" si="1231"/>
        <v>-9.769999999999996</v>
      </c>
      <c r="AC977" s="54"/>
    </row>
    <row r="978" spans="1:29" x14ac:dyDescent="0.25">
      <c r="A978" s="1">
        <v>1608019</v>
      </c>
      <c r="B978" s="87" t="s">
        <v>2552</v>
      </c>
      <c r="C978" s="55" t="s">
        <v>585</v>
      </c>
      <c r="E978" s="42"/>
      <c r="F978" s="65" t="s">
        <v>2483</v>
      </c>
      <c r="G978" s="62"/>
      <c r="H978" s="37" t="str">
        <f>IF(V978&gt;94,"Met",IF(X978="--","n/a",IF(X978&gt;=0,"Met","Did Not Meet")))</f>
        <v>Met</v>
      </c>
      <c r="I978" s="37" t="str">
        <f>IF(V979&gt;94,"Met",IF(X979="--","n/a",IF(X979&gt;=0,"Met","Did Not Meet")))</f>
        <v>Met</v>
      </c>
      <c r="K978" s="13" t="str">
        <f>IF(Z978&gt;94,"Met",IF(AB978="--","n/a",IF(AB978&gt;=0,"Met","Did Not Meet")))</f>
        <v>Met</v>
      </c>
      <c r="L978" s="13" t="str">
        <f>IF(Z979&gt;94,"Met",IF(AB979="--","n/a",IF(AB979&gt;=0,"Met","Did Not Meet")))</f>
        <v>Met</v>
      </c>
      <c r="M978" s="1" t="s">
        <v>9</v>
      </c>
      <c r="N978" s="14" t="s">
        <v>2502</v>
      </c>
      <c r="O978" s="5"/>
      <c r="P978" s="44" t="str">
        <f t="shared" ref="P978" si="1237">IF(H980="Yes",IF(I980="Yes","Yes","No"),"No")</f>
        <v>Yes</v>
      </c>
      <c r="Q978" s="93"/>
      <c r="R978" s="5" t="s">
        <v>1</v>
      </c>
      <c r="S978" s="1" t="s">
        <v>2</v>
      </c>
      <c r="T978" s="1" t="s">
        <v>3</v>
      </c>
      <c r="U978" s="5">
        <v>421</v>
      </c>
      <c r="V978" s="1">
        <v>81.239999999999995</v>
      </c>
      <c r="W978" s="1">
        <v>78.84</v>
      </c>
      <c r="X978" s="9">
        <f t="shared" si="1216"/>
        <v>2.3999999999999915</v>
      </c>
      <c r="Y978" s="14">
        <v>299</v>
      </c>
      <c r="Z978" s="1">
        <v>81.27</v>
      </c>
      <c r="AA978" s="1">
        <v>78.03</v>
      </c>
      <c r="AB978" s="71">
        <f t="shared" si="1231"/>
        <v>3.2399999999999949</v>
      </c>
      <c r="AC978" s="36"/>
    </row>
    <row r="979" spans="1:29" ht="15.75" x14ac:dyDescent="0.25">
      <c r="A979" s="53">
        <v>1608019</v>
      </c>
      <c r="B979" s="89" t="s">
        <v>2552</v>
      </c>
      <c r="C979" s="53" t="s">
        <v>585</v>
      </c>
      <c r="D979" s="49" t="s">
        <v>2498</v>
      </c>
      <c r="E979" s="34" t="str">
        <f>M978</f>
        <v>Needs Improvement School</v>
      </c>
      <c r="F979" s="65" t="s">
        <v>2484</v>
      </c>
      <c r="G979" s="62"/>
      <c r="H979" s="13" t="str">
        <f>IF(V980&gt;94,"Met",IF(X980="--","n/a",IF(X980&gt;=0,"Met","Did Not Meet")))</f>
        <v>Did Not Meet</v>
      </c>
      <c r="I979" s="13" t="str">
        <f>IF(V981&gt;94,"Met",IF(X981="--","n/a",IF(X981&gt;=0,"Met","Did Not Meet")))</f>
        <v>Did Not Meet</v>
      </c>
      <c r="K979" s="13" t="str">
        <f>IF(Z980&gt;94,"Met",IF(AB980="--","n/a",IF(AB980&gt;=0,"Met","Did Not Meet")))</f>
        <v>Did Not Meet</v>
      </c>
      <c r="L979" s="13" t="str">
        <f>IF(Z981&gt;94,"Met",IF(AB981="--","n/a",IF(AB981&gt;=0,"Met","Did Not Meet")))</f>
        <v>Did Not Meet</v>
      </c>
      <c r="M979" s="1" t="s">
        <v>9</v>
      </c>
      <c r="N979" s="14" t="s">
        <v>2501</v>
      </c>
      <c r="O979" s="5"/>
      <c r="P979" s="44" t="str">
        <f t="shared" ref="P979" si="1238">IF(K980="Yes",IF(L980="Yes","Yes","No"),"No")</f>
        <v>Yes</v>
      </c>
      <c r="Q979" s="94" t="s">
        <v>2759</v>
      </c>
      <c r="R979" s="5" t="s">
        <v>1</v>
      </c>
      <c r="S979" s="1" t="s">
        <v>2</v>
      </c>
      <c r="T979" s="1" t="s">
        <v>7</v>
      </c>
      <c r="U979" s="5">
        <v>276</v>
      </c>
      <c r="V979" s="1">
        <v>75</v>
      </c>
      <c r="W979" s="1">
        <v>71.14</v>
      </c>
      <c r="X979" s="9">
        <f t="shared" si="1216"/>
        <v>3.8599999999999994</v>
      </c>
      <c r="Y979" s="14">
        <v>192</v>
      </c>
      <c r="Z979" s="1">
        <v>77.599999999999994</v>
      </c>
      <c r="AA979" s="1">
        <v>71.900000000000006</v>
      </c>
      <c r="AB979" s="71">
        <f t="shared" si="1231"/>
        <v>5.6999999999999886</v>
      </c>
      <c r="AC979" s="53"/>
    </row>
    <row r="980" spans="1:29" ht="15" customHeight="1" x14ac:dyDescent="0.25">
      <c r="A980" s="53">
        <v>1608019</v>
      </c>
      <c r="B980" s="89" t="s">
        <v>2552</v>
      </c>
      <c r="C980" s="53" t="s">
        <v>585</v>
      </c>
      <c r="D980" s="49" t="s">
        <v>2499</v>
      </c>
      <c r="E980" s="35" t="str">
        <f>VLOOKUP('2012 Accountability Database'!$A978,'2011 AYP'!A$2:B$1072,2)</f>
        <v xml:space="preserve"> A (Alert)</v>
      </c>
      <c r="F980" s="66"/>
      <c r="G980" s="63" t="s">
        <v>2485</v>
      </c>
      <c r="H980" s="60" t="str">
        <f t="shared" ref="H980:I980" si="1239">IF(H978="Met","Yes",IF(H979="Met","Yes","No"))</f>
        <v>Yes</v>
      </c>
      <c r="I980" s="60" t="str">
        <f t="shared" si="1239"/>
        <v>Yes</v>
      </c>
      <c r="J980" s="42"/>
      <c r="K980" s="60" t="str">
        <f t="shared" ref="K980:L980" si="1240">IF(K978="Met","Yes",IF(K979="Met","Yes","No"))</f>
        <v>Yes</v>
      </c>
      <c r="L980" s="60" t="str">
        <f t="shared" si="1240"/>
        <v>Yes</v>
      </c>
      <c r="M980" s="5" t="s">
        <v>9</v>
      </c>
      <c r="N980" s="14" t="s">
        <v>2503</v>
      </c>
      <c r="O980" s="5"/>
      <c r="P980" s="44" t="str">
        <f t="shared" ref="P980" si="1241">IF(H984="Yes",IF(I984="Yes","Yes","No"),"No")</f>
        <v>No</v>
      </c>
      <c r="Q980" s="108" t="s">
        <v>2758</v>
      </c>
      <c r="R980" s="5" t="s">
        <v>1</v>
      </c>
      <c r="S980" s="5" t="s">
        <v>5</v>
      </c>
      <c r="T980" s="5" t="s">
        <v>3</v>
      </c>
      <c r="U980" s="5">
        <v>1171</v>
      </c>
      <c r="V980" s="5">
        <v>77.2</v>
      </c>
      <c r="W980" s="5">
        <v>78.84</v>
      </c>
      <c r="X980" s="8">
        <f t="shared" si="1216"/>
        <v>-1.6400000000000006</v>
      </c>
      <c r="Y980" s="14">
        <v>816</v>
      </c>
      <c r="Z980" s="5">
        <v>77.94</v>
      </c>
      <c r="AA980" s="5">
        <v>78.03</v>
      </c>
      <c r="AB980" s="72">
        <f t="shared" si="1231"/>
        <v>-9.0000000000003411E-2</v>
      </c>
      <c r="AC980" s="53"/>
    </row>
    <row r="981" spans="1:29" x14ac:dyDescent="0.25">
      <c r="A981" s="53">
        <v>1608019</v>
      </c>
      <c r="B981" s="89" t="s">
        <v>2552</v>
      </c>
      <c r="C981" s="53" t="s">
        <v>585</v>
      </c>
      <c r="D981" s="49" t="s">
        <v>2507</v>
      </c>
      <c r="E981" s="47">
        <f>VLOOKUP('2012 Accountability Database'!A978,Dems1112!$A$2:$G$1082,3)</f>
        <v>0.47</v>
      </c>
      <c r="F981" s="66"/>
      <c r="G981" s="52"/>
      <c r="M981" s="1" t="s">
        <v>9</v>
      </c>
      <c r="N981" s="14" t="s">
        <v>2504</v>
      </c>
      <c r="O981" s="5"/>
      <c r="P981" s="44" t="str">
        <f t="shared" ref="P981" si="1242">IF(K984="Yes",IF(L984="Yes","Yes","No"),"No")</f>
        <v>No</v>
      </c>
      <c r="Q981" s="108"/>
      <c r="R981" s="5" t="s">
        <v>1</v>
      </c>
      <c r="S981" s="1" t="s">
        <v>5</v>
      </c>
      <c r="T981" s="1" t="s">
        <v>7</v>
      </c>
      <c r="U981" s="5">
        <v>796</v>
      </c>
      <c r="V981" s="1">
        <v>69.349999999999994</v>
      </c>
      <c r="W981" s="1">
        <v>71.14</v>
      </c>
      <c r="X981" s="6">
        <f t="shared" si="1216"/>
        <v>-1.7900000000000063</v>
      </c>
      <c r="Y981" s="14">
        <v>544</v>
      </c>
      <c r="Z981" s="1">
        <v>71.88</v>
      </c>
      <c r="AA981" s="1">
        <v>71.900000000000006</v>
      </c>
      <c r="AB981" s="72">
        <f t="shared" si="1231"/>
        <v>-2.0000000000010232E-2</v>
      </c>
      <c r="AC981" s="53"/>
    </row>
    <row r="982" spans="1:29" x14ac:dyDescent="0.25">
      <c r="A982" s="53">
        <v>1608019</v>
      </c>
      <c r="B982" s="89" t="s">
        <v>2552</v>
      </c>
      <c r="C982" s="53" t="s">
        <v>585</v>
      </c>
      <c r="D982" s="50" t="s">
        <v>2508</v>
      </c>
      <c r="E982" s="47">
        <f>VLOOKUP('2012 Accountability Database'!A978,Dems1112!$A$2:$G$1082,4)</f>
        <v>0.65</v>
      </c>
      <c r="F982" s="65" t="s">
        <v>2486</v>
      </c>
      <c r="G982" s="62"/>
      <c r="H982" s="13" t="str">
        <f>IF(V982&gt;94,"Met",IF(X982="--","n/a",IF(X982&gt;=0,"Met","Did Not Meet")))</f>
        <v>Did Not Meet</v>
      </c>
      <c r="I982" s="13" t="str">
        <f>IF(V983&gt;94,"Met",IF(X983="--","n/a",IF(X983&gt;=0,"Met","Did Not Meet")))</f>
        <v>Did Not Meet</v>
      </c>
      <c r="J982" s="13"/>
      <c r="K982" s="13" t="str">
        <f>IF(Z982&gt;94,"Met",IF(AB982="--","n/a",IF(AB982&gt;=0,"Met","Did Not Meet")))</f>
        <v>Did Not Meet</v>
      </c>
      <c r="L982" s="13" t="str">
        <f>IF(Z983&gt;94,"Met",IF(AB983="--","n/a",IF(AB983&gt;=0,"Met","Did Not Meet")))</f>
        <v>Did Not Meet</v>
      </c>
      <c r="M982" s="1" t="s">
        <v>9</v>
      </c>
      <c r="N982" s="68" t="s">
        <v>2497</v>
      </c>
      <c r="O982" s="35"/>
      <c r="P982" s="44"/>
      <c r="Q982" s="108"/>
      <c r="R982" s="5" t="s">
        <v>6</v>
      </c>
      <c r="S982" s="1" t="s">
        <v>2</v>
      </c>
      <c r="T982" s="1" t="s">
        <v>3</v>
      </c>
      <c r="U982" s="5">
        <v>422</v>
      </c>
      <c r="V982" s="1">
        <v>81.99</v>
      </c>
      <c r="W982" s="1">
        <v>84.01</v>
      </c>
      <c r="X982" s="6">
        <f t="shared" si="1216"/>
        <v>-2.0200000000000102</v>
      </c>
      <c r="Y982" s="14">
        <v>299</v>
      </c>
      <c r="Z982" s="1">
        <v>54.85</v>
      </c>
      <c r="AA982" s="1">
        <v>70.14</v>
      </c>
      <c r="AB982" s="72">
        <f t="shared" si="1231"/>
        <v>-15.29</v>
      </c>
      <c r="AC982" s="53"/>
    </row>
    <row r="983" spans="1:29" x14ac:dyDescent="0.25">
      <c r="A983" s="53">
        <v>1608019</v>
      </c>
      <c r="B983" s="89" t="s">
        <v>2552</v>
      </c>
      <c r="C983" s="53" t="s">
        <v>585</v>
      </c>
      <c r="D983" s="50" t="s">
        <v>974</v>
      </c>
      <c r="E983" s="47" t="str">
        <f>VLOOKUP('2012 Accountability Database'!A978,Dems1112!$A$2:$G$1082,5)</f>
        <v>1-6</v>
      </c>
      <c r="F983" s="65" t="s">
        <v>2487</v>
      </c>
      <c r="G983" s="62"/>
      <c r="H983" s="13" t="str">
        <f>IF(V984&gt;94,"Met",IF(X984="--","n/a",IF(X984&gt;=0,"Met","Did Not Meet")))</f>
        <v>Did Not Meet</v>
      </c>
      <c r="I983" s="13" t="str">
        <f>IF(V985&gt;94,"Met",IF(X985="--","n/a",IF(X985&gt;=0,"Met","Did Not Meet")))</f>
        <v>Did Not Meet</v>
      </c>
      <c r="J983" s="13"/>
      <c r="K983" s="13" t="str">
        <f>IF(Z984&gt;94,"Met",IF(AB984="--","n/a",IF(AB984&gt;=0,"Met","Did Not Meet")))</f>
        <v>Did Not Meet</v>
      </c>
      <c r="L983" s="13" t="str">
        <f>IF(Z985&gt;94,"Met",IF(AB985="--","n/a",IF(AB985&gt;=0,"Met","Did Not Meet")))</f>
        <v>Did Not Meet</v>
      </c>
      <c r="M983" s="5" t="s">
        <v>9</v>
      </c>
      <c r="N983" s="14"/>
      <c r="O983" s="35" t="s">
        <v>2506</v>
      </c>
      <c r="P983" s="83" t="str">
        <f t="shared" ref="P983" si="1243">IF(P978="No"," ", IF(P980="No"," ",IF(P979="No", " ",IF(P981="No"," ","X"))))</f>
        <v xml:space="preserve"> </v>
      </c>
      <c r="Q983" s="108"/>
      <c r="R983" s="5" t="s">
        <v>6</v>
      </c>
      <c r="S983" s="5" t="s">
        <v>2</v>
      </c>
      <c r="T983" s="5" t="s">
        <v>7</v>
      </c>
      <c r="U983" s="5">
        <v>277</v>
      </c>
      <c r="V983" s="5">
        <v>74.73</v>
      </c>
      <c r="W983" s="5">
        <v>77.94</v>
      </c>
      <c r="X983" s="8">
        <f t="shared" si="1216"/>
        <v>-3.2099999999999937</v>
      </c>
      <c r="Y983" s="14">
        <v>192</v>
      </c>
      <c r="Z983" s="5">
        <v>42.71</v>
      </c>
      <c r="AA983" s="5">
        <v>64.02</v>
      </c>
      <c r="AB983" s="72">
        <f t="shared" si="1231"/>
        <v>-21.309999999999995</v>
      </c>
      <c r="AC983" s="53"/>
    </row>
    <row r="984" spans="1:29" ht="15.75" x14ac:dyDescent="0.25">
      <c r="A984" s="53">
        <v>1608019</v>
      </c>
      <c r="B984" s="89" t="s">
        <v>2552</v>
      </c>
      <c r="C984" s="53" t="s">
        <v>585</v>
      </c>
      <c r="D984" s="50" t="s">
        <v>975</v>
      </c>
      <c r="E984" s="48" t="str">
        <f>VLOOKUP('2012 Accountability Database'!A978,Dems1112!$A$2:$G$1082,6)</f>
        <v>2 (Northeast AR)</v>
      </c>
      <c r="F984" s="66"/>
      <c r="G984" s="63" t="s">
        <v>2488</v>
      </c>
      <c r="H984" s="61" t="str">
        <f t="shared" ref="H984:I984" si="1244">IF(H982="Met","Yes",IF(H983="Met","Yes","No"))</f>
        <v>No</v>
      </c>
      <c r="I984" s="61" t="str">
        <f t="shared" si="1244"/>
        <v>No</v>
      </c>
      <c r="J984" s="55"/>
      <c r="K984" s="61" t="str">
        <f t="shared" ref="K984:L984" si="1245">IF(K982="Met","Yes",IF(K983="Met","Yes","No"))</f>
        <v>No</v>
      </c>
      <c r="L984" s="61" t="str">
        <f t="shared" si="1245"/>
        <v>No</v>
      </c>
      <c r="M984" s="5" t="s">
        <v>9</v>
      </c>
      <c r="N984" s="14"/>
      <c r="O984" s="35" t="s">
        <v>2505</v>
      </c>
      <c r="P984" s="83" t="str">
        <f t="shared" ref="P984" si="1246">IF(P983="X"," ",IF(P985="X"," ","X"))</f>
        <v xml:space="preserve"> </v>
      </c>
      <c r="Q984" s="94" t="s">
        <v>2759</v>
      </c>
      <c r="R984" s="5" t="s">
        <v>6</v>
      </c>
      <c r="S984" s="5" t="s">
        <v>5</v>
      </c>
      <c r="T984" s="5" t="s">
        <v>3</v>
      </c>
      <c r="U984" s="5">
        <v>1172</v>
      </c>
      <c r="V984" s="5">
        <v>82</v>
      </c>
      <c r="W984" s="5">
        <v>84.01</v>
      </c>
      <c r="X984" s="8">
        <f t="shared" si="1216"/>
        <v>-2.0100000000000051</v>
      </c>
      <c r="Y984" s="14">
        <v>816</v>
      </c>
      <c r="Z984" s="5">
        <v>63.73</v>
      </c>
      <c r="AA984" s="5">
        <v>70.14</v>
      </c>
      <c r="AB984" s="72">
        <f t="shared" si="1231"/>
        <v>-6.4100000000000037</v>
      </c>
      <c r="AC984" s="53"/>
    </row>
    <row r="985" spans="1:29" x14ac:dyDescent="0.25">
      <c r="A985" s="54">
        <v>1608019</v>
      </c>
      <c r="B985" s="90" t="s">
        <v>2552</v>
      </c>
      <c r="C985" s="54" t="s">
        <v>585</v>
      </c>
      <c r="D985" s="4"/>
      <c r="E985" s="4"/>
      <c r="F985" s="67"/>
      <c r="G985" s="64"/>
      <c r="H985" s="43"/>
      <c r="I985" s="43"/>
      <c r="J985" s="43"/>
      <c r="K985" s="43"/>
      <c r="L985" s="43"/>
      <c r="M985" s="4" t="s">
        <v>9</v>
      </c>
      <c r="N985" s="15"/>
      <c r="O985" s="38" t="s">
        <v>2482</v>
      </c>
      <c r="P985" s="84" t="str">
        <f>IF(E979="Achieving School"," ","X")</f>
        <v>X</v>
      </c>
      <c r="Q985" s="91"/>
      <c r="R985" s="4" t="s">
        <v>6</v>
      </c>
      <c r="S985" s="4" t="s">
        <v>5</v>
      </c>
      <c r="T985" s="4" t="s">
        <v>7</v>
      </c>
      <c r="U985" s="4">
        <v>797</v>
      </c>
      <c r="V985" s="4">
        <v>75.41</v>
      </c>
      <c r="W985" s="4">
        <v>77.94</v>
      </c>
      <c r="X985" s="7">
        <f t="shared" si="1216"/>
        <v>-2.5300000000000011</v>
      </c>
      <c r="Y985" s="15">
        <v>544</v>
      </c>
      <c r="Z985" s="4">
        <v>54.96</v>
      </c>
      <c r="AA985" s="4">
        <v>64.02</v>
      </c>
      <c r="AB985" s="73">
        <f t="shared" si="1231"/>
        <v>-9.0599999999999952</v>
      </c>
      <c r="AC985" s="54"/>
    </row>
    <row r="986" spans="1:29" x14ac:dyDescent="0.25">
      <c r="A986" s="1">
        <v>1608020</v>
      </c>
      <c r="B986" s="87" t="s">
        <v>2552</v>
      </c>
      <c r="C986" s="55" t="s">
        <v>586</v>
      </c>
      <c r="E986" s="42"/>
      <c r="F986" s="65" t="s">
        <v>2483</v>
      </c>
      <c r="G986" s="62"/>
      <c r="H986" s="37" t="str">
        <f>IF(V986&gt;94,"Met",IF(X986="--","n/a",IF(X986&gt;=0,"Met","Did Not Meet")))</f>
        <v>Did Not Meet</v>
      </c>
      <c r="I986" s="37" t="str">
        <f>IF(V987&gt;94,"Met",IF(X987="--","n/a",IF(X987&gt;=0,"Met","Did Not Meet")))</f>
        <v>Met</v>
      </c>
      <c r="K986" s="13" t="str">
        <f>IF(Z986&gt;94,"Met",IF(AB986="--","n/a",IF(AB986&gt;=0,"Met","Did Not Meet")))</f>
        <v>Did Not Meet</v>
      </c>
      <c r="L986" s="13" t="str">
        <f>IF(Z987&gt;94,"Met",IF(AB987="--","n/a",IF(AB987&gt;=0,"Met","Did Not Meet")))</f>
        <v>Met</v>
      </c>
      <c r="M986" s="1" t="s">
        <v>18</v>
      </c>
      <c r="N986" s="14" t="s">
        <v>2502</v>
      </c>
      <c r="O986" s="5"/>
      <c r="P986" s="44" t="str">
        <f t="shared" ref="P986" si="1247">IF(H988="Yes",IF(I988="Yes","Yes","No"),"No")</f>
        <v>No</v>
      </c>
      <c r="Q986" s="93"/>
      <c r="R986" s="5" t="s">
        <v>1</v>
      </c>
      <c r="S986" s="1" t="s">
        <v>2</v>
      </c>
      <c r="T986" s="1" t="s">
        <v>3</v>
      </c>
      <c r="U986" s="5">
        <v>310</v>
      </c>
      <c r="V986" s="1">
        <v>74.19</v>
      </c>
      <c r="W986" s="1">
        <v>74.900000000000006</v>
      </c>
      <c r="X986" s="6">
        <f t="shared" si="1216"/>
        <v>-0.71000000000000796</v>
      </c>
      <c r="Y986" s="14">
        <v>213</v>
      </c>
      <c r="Z986" s="1">
        <v>68.08</v>
      </c>
      <c r="AA986" s="1">
        <v>68.77</v>
      </c>
      <c r="AB986" s="72">
        <f t="shared" si="1231"/>
        <v>-0.68999999999999773</v>
      </c>
      <c r="AC986" s="36"/>
    </row>
    <row r="987" spans="1:29" ht="15.75" x14ac:dyDescent="0.25">
      <c r="A987" s="53">
        <v>1608020</v>
      </c>
      <c r="B987" s="89" t="s">
        <v>2552</v>
      </c>
      <c r="C987" s="53" t="s">
        <v>586</v>
      </c>
      <c r="D987" s="49" t="s">
        <v>2498</v>
      </c>
      <c r="E987" s="34" t="str">
        <f>M986</f>
        <v>Needs Improvement Focus School</v>
      </c>
      <c r="F987" s="65" t="s">
        <v>2484</v>
      </c>
      <c r="G987" s="62"/>
      <c r="H987" s="13" t="str">
        <f>IF(V988&gt;94,"Met",IF(X988="--","n/a",IF(X988&gt;=0,"Met","Did Not Meet")))</f>
        <v>Did Not Meet</v>
      </c>
      <c r="I987" s="13" t="str">
        <f>IF(V989&gt;94,"Met",IF(X989="--","n/a",IF(X989&gt;=0,"Met","Did Not Meet")))</f>
        <v>Did Not Meet</v>
      </c>
      <c r="K987" s="13" t="str">
        <f>IF(Z988&gt;94,"Met",IF(AB988="--","n/a",IF(AB988&gt;=0,"Met","Did Not Meet")))</f>
        <v>Did Not Meet</v>
      </c>
      <c r="L987" s="13" t="str">
        <f>IF(Z989&gt;94,"Met",IF(AB989="--","n/a",IF(AB989&gt;=0,"Met","Did Not Meet")))</f>
        <v>Did Not Meet</v>
      </c>
      <c r="M987" s="5" t="s">
        <v>18</v>
      </c>
      <c r="N987" s="14" t="s">
        <v>2501</v>
      </c>
      <c r="O987" s="5"/>
      <c r="P987" s="44" t="str">
        <f t="shared" ref="P987" si="1248">IF(K988="Yes",IF(L988="Yes","Yes","No"),"No")</f>
        <v>No</v>
      </c>
      <c r="Q987" s="94" t="s">
        <v>2759</v>
      </c>
      <c r="R987" s="5" t="s">
        <v>1</v>
      </c>
      <c r="S987" s="5" t="s">
        <v>2</v>
      </c>
      <c r="T987" s="5" t="s">
        <v>7</v>
      </c>
      <c r="U987" s="5">
        <v>256</v>
      </c>
      <c r="V987" s="5">
        <v>70.7</v>
      </c>
      <c r="W987" s="5">
        <v>70.42</v>
      </c>
      <c r="X987" s="11">
        <f t="shared" si="1216"/>
        <v>0.28000000000000114</v>
      </c>
      <c r="Y987" s="14">
        <v>172</v>
      </c>
      <c r="Z987" s="5">
        <v>64.53</v>
      </c>
      <c r="AA987" s="5">
        <v>63.92</v>
      </c>
      <c r="AB987" s="71">
        <f t="shared" si="1231"/>
        <v>0.60999999999999943</v>
      </c>
      <c r="AC987" s="53"/>
    </row>
    <row r="988" spans="1:29" ht="15" customHeight="1" x14ac:dyDescent="0.25">
      <c r="A988" s="53">
        <v>1608020</v>
      </c>
      <c r="B988" s="89" t="s">
        <v>2552</v>
      </c>
      <c r="C988" s="53" t="s">
        <v>586</v>
      </c>
      <c r="D988" s="49" t="s">
        <v>2499</v>
      </c>
      <c r="E988" s="35" t="str">
        <f>VLOOKUP('2012 Accountability Database'!$A986,'2011 AYP'!A$2:B$1072,2)</f>
        <v xml:space="preserve"> A (Alert)</v>
      </c>
      <c r="F988" s="66"/>
      <c r="G988" s="63" t="s">
        <v>2485</v>
      </c>
      <c r="H988" s="60" t="str">
        <f t="shared" ref="H988:I988" si="1249">IF(H986="Met","Yes",IF(H987="Met","Yes","No"))</f>
        <v>No</v>
      </c>
      <c r="I988" s="60" t="str">
        <f t="shared" si="1249"/>
        <v>Yes</v>
      </c>
      <c r="J988" s="42"/>
      <c r="K988" s="60" t="str">
        <f t="shared" ref="K988:L988" si="1250">IF(K986="Met","Yes",IF(K987="Met","Yes","No"))</f>
        <v>No</v>
      </c>
      <c r="L988" s="60" t="str">
        <f t="shared" si="1250"/>
        <v>Yes</v>
      </c>
      <c r="M988" s="5" t="s">
        <v>18</v>
      </c>
      <c r="N988" s="14" t="s">
        <v>2503</v>
      </c>
      <c r="O988" s="5"/>
      <c r="P988" s="44" t="str">
        <f t="shared" ref="P988" si="1251">IF(H992="Yes",IF(I992="Yes","Yes","No"),"No")</f>
        <v>No</v>
      </c>
      <c r="Q988" s="108" t="s">
        <v>2758</v>
      </c>
      <c r="R988" s="5" t="s">
        <v>1</v>
      </c>
      <c r="S988" s="5" t="s">
        <v>5</v>
      </c>
      <c r="T988" s="5" t="s">
        <v>3</v>
      </c>
      <c r="U988" s="5">
        <v>967</v>
      </c>
      <c r="V988" s="5">
        <v>69.91</v>
      </c>
      <c r="W988" s="5">
        <v>74.900000000000006</v>
      </c>
      <c r="X988" s="8">
        <f t="shared" si="1216"/>
        <v>-4.9900000000000091</v>
      </c>
      <c r="Y988" s="14">
        <v>657</v>
      </c>
      <c r="Z988" s="5">
        <v>64.38</v>
      </c>
      <c r="AA988" s="5">
        <v>68.77</v>
      </c>
      <c r="AB988" s="72">
        <f t="shared" si="1231"/>
        <v>-4.3900000000000006</v>
      </c>
      <c r="AC988" s="53"/>
    </row>
    <row r="989" spans="1:29" x14ac:dyDescent="0.25">
      <c r="A989" s="53">
        <v>1608020</v>
      </c>
      <c r="B989" s="89" t="s">
        <v>2552</v>
      </c>
      <c r="C989" s="53" t="s">
        <v>586</v>
      </c>
      <c r="D989" s="49" t="s">
        <v>2507</v>
      </c>
      <c r="E989" s="47">
        <f>VLOOKUP('2012 Accountability Database'!A986,Dems1112!$A$2:$G$1082,3)</f>
        <v>0.57999999999999996</v>
      </c>
      <c r="F989" s="66"/>
      <c r="G989" s="52"/>
      <c r="M989" s="1" t="s">
        <v>18</v>
      </c>
      <c r="N989" s="14" t="s">
        <v>2504</v>
      </c>
      <c r="O989" s="5"/>
      <c r="P989" s="44" t="str">
        <f t="shared" ref="P989" si="1252">IF(K992="Yes",IF(L992="Yes","Yes","No"),"No")</f>
        <v>No</v>
      </c>
      <c r="Q989" s="108"/>
      <c r="R989" s="5" t="s">
        <v>1</v>
      </c>
      <c r="S989" s="1" t="s">
        <v>5</v>
      </c>
      <c r="T989" s="1" t="s">
        <v>7</v>
      </c>
      <c r="U989" s="5">
        <v>814</v>
      </c>
      <c r="V989" s="1">
        <v>65.23</v>
      </c>
      <c r="W989" s="1">
        <v>70.42</v>
      </c>
      <c r="X989" s="6">
        <f t="shared" si="1216"/>
        <v>-5.1899999999999977</v>
      </c>
      <c r="Y989" s="14">
        <v>546</v>
      </c>
      <c r="Z989" s="1">
        <v>59.89</v>
      </c>
      <c r="AA989" s="1">
        <v>63.92</v>
      </c>
      <c r="AB989" s="72">
        <f t="shared" si="1231"/>
        <v>-4.0300000000000011</v>
      </c>
      <c r="AC989" s="53"/>
    </row>
    <row r="990" spans="1:29" x14ac:dyDescent="0.25">
      <c r="A990" s="53">
        <v>1608020</v>
      </c>
      <c r="B990" s="89" t="s">
        <v>2552</v>
      </c>
      <c r="C990" s="53" t="s">
        <v>586</v>
      </c>
      <c r="D990" s="50" t="s">
        <v>2508</v>
      </c>
      <c r="E990" s="47">
        <f>VLOOKUP('2012 Accountability Database'!A986,Dems1112!$A$2:$G$1082,4)</f>
        <v>0.84</v>
      </c>
      <c r="F990" s="65" t="s">
        <v>2486</v>
      </c>
      <c r="G990" s="62"/>
      <c r="H990" s="13" t="str">
        <f>IF(V990&gt;94,"Met",IF(X990="--","n/a",IF(X990&gt;=0,"Met","Did Not Meet")))</f>
        <v>Did Not Meet</v>
      </c>
      <c r="I990" s="13" t="str">
        <f>IF(V991&gt;94,"Met",IF(X991="--","n/a",IF(X991&gt;=0,"Met","Did Not Meet")))</f>
        <v>Did Not Meet</v>
      </c>
      <c r="J990" s="13"/>
      <c r="K990" s="13" t="str">
        <f>IF(Z990&gt;94,"Met",IF(AB990="--","n/a",IF(AB990&gt;=0,"Met","Did Not Meet")))</f>
        <v>Did Not Meet</v>
      </c>
      <c r="L990" s="13" t="str">
        <f>IF(Z991&gt;94,"Met",IF(AB991="--","n/a",IF(AB991&gt;=0,"Met","Did Not Meet")))</f>
        <v>Did Not Meet</v>
      </c>
      <c r="M990" s="5" t="s">
        <v>18</v>
      </c>
      <c r="N990" s="68" t="s">
        <v>2497</v>
      </c>
      <c r="O990" s="35"/>
      <c r="P990" s="44"/>
      <c r="Q990" s="108"/>
      <c r="R990" s="5" t="s">
        <v>6</v>
      </c>
      <c r="S990" s="5" t="s">
        <v>2</v>
      </c>
      <c r="T990" s="5" t="s">
        <v>3</v>
      </c>
      <c r="U990" s="5">
        <v>310</v>
      </c>
      <c r="V990" s="5">
        <v>73.55</v>
      </c>
      <c r="W990" s="5">
        <v>76.81</v>
      </c>
      <c r="X990" s="8">
        <f t="shared" si="1216"/>
        <v>-3.2600000000000051</v>
      </c>
      <c r="Y990" s="14">
        <v>213</v>
      </c>
      <c r="Z990" s="5">
        <v>36.619999999999997</v>
      </c>
      <c r="AA990" s="5">
        <v>59.84</v>
      </c>
      <c r="AB990" s="72">
        <f t="shared" si="1231"/>
        <v>-23.220000000000006</v>
      </c>
      <c r="AC990" s="53"/>
    </row>
    <row r="991" spans="1:29" x14ac:dyDescent="0.25">
      <c r="A991" s="53">
        <v>1608020</v>
      </c>
      <c r="B991" s="89" t="s">
        <v>2552</v>
      </c>
      <c r="C991" s="53" t="s">
        <v>586</v>
      </c>
      <c r="D991" s="50" t="s">
        <v>974</v>
      </c>
      <c r="E991" s="47" t="str">
        <f>VLOOKUP('2012 Accountability Database'!A986,Dems1112!$A$2:$G$1082,5)</f>
        <v>1-6</v>
      </c>
      <c r="F991" s="65" t="s">
        <v>2487</v>
      </c>
      <c r="G991" s="62"/>
      <c r="H991" s="13" t="str">
        <f>IF(V992&gt;94,"Met",IF(X992="--","n/a",IF(X992&gt;=0,"Met","Did Not Meet")))</f>
        <v>Did Not Meet</v>
      </c>
      <c r="I991" s="13" t="str">
        <f>IF(V993&gt;94,"Met",IF(X993="--","n/a",IF(X993&gt;=0,"Met","Did Not Meet")))</f>
        <v>Did Not Meet</v>
      </c>
      <c r="J991" s="13"/>
      <c r="K991" s="13" t="str">
        <f>IF(Z992&gt;94,"Met",IF(AB992="--","n/a",IF(AB992&gt;=0,"Met","Did Not Meet")))</f>
        <v>Did Not Meet</v>
      </c>
      <c r="L991" s="13" t="str">
        <f>IF(Z993&gt;94,"Met",IF(AB993="--","n/a",IF(AB993&gt;=0,"Met","Did Not Meet")))</f>
        <v>Did Not Meet</v>
      </c>
      <c r="M991" s="1" t="s">
        <v>18</v>
      </c>
      <c r="N991" s="14"/>
      <c r="O991" s="35" t="s">
        <v>2506</v>
      </c>
      <c r="P991" s="83" t="str">
        <f t="shared" ref="P991" si="1253">IF(P986="No"," ", IF(P988="No"," ",IF(P987="No", " ",IF(P989="No"," ","X"))))</f>
        <v xml:space="preserve"> </v>
      </c>
      <c r="Q991" s="108"/>
      <c r="R991" s="5" t="s">
        <v>6</v>
      </c>
      <c r="S991" s="1" t="s">
        <v>2</v>
      </c>
      <c r="T991" s="1" t="s">
        <v>7</v>
      </c>
      <c r="U991" s="5">
        <v>256</v>
      </c>
      <c r="V991" s="1">
        <v>70.31</v>
      </c>
      <c r="W991" s="1">
        <v>73.02</v>
      </c>
      <c r="X991" s="6">
        <f t="shared" si="1216"/>
        <v>-2.7099999999999937</v>
      </c>
      <c r="Y991" s="14">
        <v>172</v>
      </c>
      <c r="Z991" s="1">
        <v>32.56</v>
      </c>
      <c r="AA991" s="1">
        <v>55.63</v>
      </c>
      <c r="AB991" s="72">
        <f t="shared" si="1231"/>
        <v>-23.07</v>
      </c>
      <c r="AC991" s="53"/>
    </row>
    <row r="992" spans="1:29" ht="15.75" x14ac:dyDescent="0.25">
      <c r="A992" s="53">
        <v>1608020</v>
      </c>
      <c r="B992" s="89" t="s">
        <v>2552</v>
      </c>
      <c r="C992" s="53" t="s">
        <v>586</v>
      </c>
      <c r="D992" s="50" t="s">
        <v>975</v>
      </c>
      <c r="E992" s="48" t="str">
        <f>VLOOKUP('2012 Accountability Database'!A986,Dems1112!$A$2:$G$1082,6)</f>
        <v>2 (Northeast AR)</v>
      </c>
      <c r="F992" s="66"/>
      <c r="G992" s="63" t="s">
        <v>2488</v>
      </c>
      <c r="H992" s="61" t="str">
        <f t="shared" ref="H992:I992" si="1254">IF(H990="Met","Yes",IF(H991="Met","Yes","No"))</f>
        <v>No</v>
      </c>
      <c r="I992" s="61" t="str">
        <f t="shared" si="1254"/>
        <v>No</v>
      </c>
      <c r="J992" s="55"/>
      <c r="K992" s="61" t="str">
        <f t="shared" ref="K992:L992" si="1255">IF(K990="Met","Yes",IF(K991="Met","Yes","No"))</f>
        <v>No</v>
      </c>
      <c r="L992" s="61" t="str">
        <f t="shared" si="1255"/>
        <v>No</v>
      </c>
      <c r="M992" s="1" t="s">
        <v>18</v>
      </c>
      <c r="N992" s="14"/>
      <c r="O992" s="35" t="s">
        <v>2505</v>
      </c>
      <c r="P992" s="83" t="str">
        <f t="shared" ref="P992" si="1256">IF(P991="X"," ",IF(P993="X"," ","X"))</f>
        <v xml:space="preserve"> </v>
      </c>
      <c r="Q992" s="94" t="s">
        <v>2759</v>
      </c>
      <c r="R992" s="5" t="s">
        <v>6</v>
      </c>
      <c r="S992" s="1" t="s">
        <v>5</v>
      </c>
      <c r="T992" s="1" t="s">
        <v>3</v>
      </c>
      <c r="U992" s="5">
        <v>967</v>
      </c>
      <c r="V992" s="1">
        <v>72.08</v>
      </c>
      <c r="W992" s="1">
        <v>76.81</v>
      </c>
      <c r="X992" s="6">
        <f t="shared" si="1216"/>
        <v>-4.730000000000004</v>
      </c>
      <c r="Y992" s="14">
        <v>660</v>
      </c>
      <c r="Z992" s="1">
        <v>48.48</v>
      </c>
      <c r="AA992" s="1">
        <v>59.84</v>
      </c>
      <c r="AB992" s="72">
        <f t="shared" si="1231"/>
        <v>-11.360000000000007</v>
      </c>
      <c r="AC992" s="53"/>
    </row>
    <row r="993" spans="1:29" x14ac:dyDescent="0.25">
      <c r="A993" s="54">
        <v>1608020</v>
      </c>
      <c r="B993" s="90" t="s">
        <v>2552</v>
      </c>
      <c r="C993" s="54" t="s">
        <v>586</v>
      </c>
      <c r="D993" s="4"/>
      <c r="E993" s="4"/>
      <c r="F993" s="67"/>
      <c r="G993" s="64"/>
      <c r="H993" s="43"/>
      <c r="I993" s="43"/>
      <c r="J993" s="43"/>
      <c r="K993" s="43"/>
      <c r="L993" s="43"/>
      <c r="M993" s="4" t="s">
        <v>18</v>
      </c>
      <c r="N993" s="15"/>
      <c r="O993" s="38" t="s">
        <v>2482</v>
      </c>
      <c r="P993" s="84" t="str">
        <f>IF(E987="Achieving School"," ","X")</f>
        <v>X</v>
      </c>
      <c r="Q993" s="91"/>
      <c r="R993" s="4" t="s">
        <v>6</v>
      </c>
      <c r="S993" s="4" t="s">
        <v>5</v>
      </c>
      <c r="T993" s="4" t="s">
        <v>7</v>
      </c>
      <c r="U993" s="4">
        <v>814</v>
      </c>
      <c r="V993" s="4">
        <v>68.06</v>
      </c>
      <c r="W993" s="4">
        <v>73.02</v>
      </c>
      <c r="X993" s="7">
        <f t="shared" si="1216"/>
        <v>-4.9599999999999937</v>
      </c>
      <c r="Y993" s="15">
        <v>549</v>
      </c>
      <c r="Z993" s="4">
        <v>44.44</v>
      </c>
      <c r="AA993" s="4">
        <v>55.63</v>
      </c>
      <c r="AB993" s="73">
        <f t="shared" si="1231"/>
        <v>-11.190000000000005</v>
      </c>
      <c r="AC993" s="54"/>
    </row>
    <row r="994" spans="1:29" x14ac:dyDescent="0.25">
      <c r="A994" s="1">
        <v>1608021</v>
      </c>
      <c r="B994" s="87" t="s">
        <v>2552</v>
      </c>
      <c r="C994" s="55" t="s">
        <v>587</v>
      </c>
      <c r="E994" s="42"/>
      <c r="F994" s="65" t="s">
        <v>2483</v>
      </c>
      <c r="G994" s="62"/>
      <c r="H994" s="37" t="str">
        <f>IF(V994&gt;94,"Met",IF(X994="--","n/a",IF(X994&gt;=0,"Met","Did Not Meet")))</f>
        <v>Met</v>
      </c>
      <c r="I994" s="37" t="str">
        <f>IF(V995&gt;94,"Met",IF(X995="--","n/a",IF(X995&gt;=0,"Met","Did Not Meet")))</f>
        <v>Did Not Meet</v>
      </c>
      <c r="K994" s="13" t="str">
        <f>IF(Z994&gt;94,"Met",IF(AB994="--","n/a",IF(AB994&gt;=0,"Met","Did Not Meet")))</f>
        <v>Did Not Meet</v>
      </c>
      <c r="L994" s="13" t="str">
        <f>IF(Z995&gt;94,"Met",IF(AB995="--","n/a",IF(AB995&gt;=0,"Met","Did Not Meet")))</f>
        <v>Did Not Meet</v>
      </c>
      <c r="M994" s="1" t="s">
        <v>9</v>
      </c>
      <c r="N994" s="14" t="s">
        <v>2502</v>
      </c>
      <c r="O994" s="5"/>
      <c r="P994" s="44" t="str">
        <f t="shared" ref="P994" si="1257">IF(H996="Yes",IF(I996="Yes","Yes","No"),"No")</f>
        <v>No</v>
      </c>
      <c r="Q994" s="93"/>
      <c r="R994" s="5" t="s">
        <v>1</v>
      </c>
      <c r="S994" s="1" t="s">
        <v>2</v>
      </c>
      <c r="T994" s="1" t="s">
        <v>3</v>
      </c>
      <c r="U994" s="5">
        <v>268</v>
      </c>
      <c r="V994" s="1">
        <v>86.57</v>
      </c>
      <c r="W994" s="1">
        <v>84.85</v>
      </c>
      <c r="X994" s="9">
        <f t="shared" si="1216"/>
        <v>1.7199999999999989</v>
      </c>
      <c r="Y994" s="14">
        <v>192</v>
      </c>
      <c r="Z994" s="1">
        <v>78.13</v>
      </c>
      <c r="AA994" s="1">
        <v>84.11</v>
      </c>
      <c r="AB994" s="72">
        <f t="shared" si="1231"/>
        <v>-5.980000000000004</v>
      </c>
      <c r="AC994" s="36"/>
    </row>
    <row r="995" spans="1:29" ht="15.75" x14ac:dyDescent="0.25">
      <c r="A995" s="53">
        <v>1608021</v>
      </c>
      <c r="B995" s="89" t="s">
        <v>2552</v>
      </c>
      <c r="C995" s="53" t="s">
        <v>587</v>
      </c>
      <c r="D995" s="49" t="s">
        <v>2498</v>
      </c>
      <c r="E995" s="34" t="str">
        <f>M994</f>
        <v>Needs Improvement School</v>
      </c>
      <c r="F995" s="65" t="s">
        <v>2484</v>
      </c>
      <c r="G995" s="62"/>
      <c r="H995" s="13" t="str">
        <f>IF(V996&gt;94,"Met",IF(X996="--","n/a",IF(X996&gt;=0,"Met","Did Not Meet")))</f>
        <v>Did Not Meet</v>
      </c>
      <c r="I995" s="13" t="str">
        <f>IF(V997&gt;94,"Met",IF(X997="--","n/a",IF(X997&gt;=0,"Met","Did Not Meet")))</f>
        <v>Did Not Meet</v>
      </c>
      <c r="K995" s="13" t="str">
        <f>IF(Z996&gt;94,"Met",IF(AB996="--","n/a",IF(AB996&gt;=0,"Met","Did Not Meet")))</f>
        <v>Did Not Meet</v>
      </c>
      <c r="L995" s="13" t="str">
        <f>IF(Z997&gt;94,"Met",IF(AB997="--","n/a",IF(AB997&gt;=0,"Met","Did Not Meet")))</f>
        <v>Did Not Meet</v>
      </c>
      <c r="M995" s="1" t="s">
        <v>9</v>
      </c>
      <c r="N995" s="14" t="s">
        <v>2501</v>
      </c>
      <c r="O995" s="5"/>
      <c r="P995" s="44" t="str">
        <f t="shared" ref="P995" si="1258">IF(K996="Yes",IF(L996="Yes","Yes","No"),"No")</f>
        <v>No</v>
      </c>
      <c r="Q995" s="94" t="s">
        <v>2759</v>
      </c>
      <c r="R995" s="5" t="s">
        <v>1</v>
      </c>
      <c r="S995" s="1" t="s">
        <v>2</v>
      </c>
      <c r="T995" s="1" t="s">
        <v>7</v>
      </c>
      <c r="U995" s="5">
        <v>122</v>
      </c>
      <c r="V995" s="1">
        <v>71.31</v>
      </c>
      <c r="W995" s="1">
        <v>73.23</v>
      </c>
      <c r="X995" s="6">
        <f t="shared" si="1216"/>
        <v>-1.9200000000000017</v>
      </c>
      <c r="Y995" s="14">
        <v>95</v>
      </c>
      <c r="Z995" s="1">
        <v>64.209999999999994</v>
      </c>
      <c r="AA995" s="1">
        <v>79.489999999999995</v>
      </c>
      <c r="AB995" s="72">
        <f t="shared" si="1231"/>
        <v>-15.280000000000001</v>
      </c>
      <c r="AC995" s="53"/>
    </row>
    <row r="996" spans="1:29" ht="15" customHeight="1" x14ac:dyDescent="0.25">
      <c r="A996" s="53">
        <v>1608021</v>
      </c>
      <c r="B996" s="89" t="s">
        <v>2552</v>
      </c>
      <c r="C996" s="53" t="s">
        <v>587</v>
      </c>
      <c r="D996" s="49" t="s">
        <v>2499</v>
      </c>
      <c r="E996" s="35" t="str">
        <f>VLOOKUP('2012 Accountability Database'!$A994,'2011 AYP'!A$2:B$1072,2)</f>
        <v xml:space="preserve"> A (Alert)</v>
      </c>
      <c r="F996" s="66"/>
      <c r="G996" s="63" t="s">
        <v>2485</v>
      </c>
      <c r="H996" s="60" t="str">
        <f t="shared" ref="H996:I996" si="1259">IF(H994="Met","Yes",IF(H995="Met","Yes","No"))</f>
        <v>Yes</v>
      </c>
      <c r="I996" s="60" t="str">
        <f t="shared" si="1259"/>
        <v>No</v>
      </c>
      <c r="J996" s="42"/>
      <c r="K996" s="60" t="str">
        <f t="shared" ref="K996:L996" si="1260">IF(K994="Met","Yes",IF(K995="Met","Yes","No"))</f>
        <v>No</v>
      </c>
      <c r="L996" s="60" t="str">
        <f t="shared" si="1260"/>
        <v>No</v>
      </c>
      <c r="M996" s="1" t="s">
        <v>9</v>
      </c>
      <c r="N996" s="14" t="s">
        <v>2503</v>
      </c>
      <c r="O996" s="5"/>
      <c r="P996" s="44" t="str">
        <f t="shared" ref="P996" si="1261">IF(H1000="Yes",IF(I1000="Yes","Yes","No"),"No")</f>
        <v>No</v>
      </c>
      <c r="Q996" s="108" t="s">
        <v>2758</v>
      </c>
      <c r="R996" s="5" t="s">
        <v>1</v>
      </c>
      <c r="S996" s="1" t="s">
        <v>5</v>
      </c>
      <c r="T996" s="1" t="s">
        <v>3</v>
      </c>
      <c r="U996" s="5">
        <v>735</v>
      </c>
      <c r="V996" s="1">
        <v>84.49</v>
      </c>
      <c r="W996" s="1">
        <v>84.85</v>
      </c>
      <c r="X996" s="6">
        <f t="shared" si="1216"/>
        <v>-0.35999999999999943</v>
      </c>
      <c r="Y996" s="14">
        <v>515</v>
      </c>
      <c r="Z996" s="1">
        <v>79.61</v>
      </c>
      <c r="AA996" s="1">
        <v>84.11</v>
      </c>
      <c r="AB996" s="72">
        <f t="shared" si="1231"/>
        <v>-4.5</v>
      </c>
      <c r="AC996" s="53"/>
    </row>
    <row r="997" spans="1:29" x14ac:dyDescent="0.25">
      <c r="A997" s="53">
        <v>1608021</v>
      </c>
      <c r="B997" s="89" t="s">
        <v>2552</v>
      </c>
      <c r="C997" s="53" t="s">
        <v>587</v>
      </c>
      <c r="D997" s="49" t="s">
        <v>2507</v>
      </c>
      <c r="E997" s="47">
        <f>VLOOKUP('2012 Accountability Database'!A994,Dems1112!$A$2:$G$1082,3)</f>
        <v>0.37</v>
      </c>
      <c r="F997" s="66"/>
      <c r="G997" s="52"/>
      <c r="M997" s="1" t="s">
        <v>9</v>
      </c>
      <c r="N997" s="14" t="s">
        <v>2504</v>
      </c>
      <c r="O997" s="5"/>
      <c r="P997" s="44" t="str">
        <f t="shared" ref="P997" si="1262">IF(K1000="Yes",IF(L1000="Yes","Yes","No"),"No")</f>
        <v>No</v>
      </c>
      <c r="Q997" s="108"/>
      <c r="R997" s="5" t="s">
        <v>1</v>
      </c>
      <c r="S997" s="1" t="s">
        <v>5</v>
      </c>
      <c r="T997" s="1" t="s">
        <v>7</v>
      </c>
      <c r="U997" s="5">
        <v>336</v>
      </c>
      <c r="V997" s="1">
        <v>69.349999999999994</v>
      </c>
      <c r="W997" s="1">
        <v>73.23</v>
      </c>
      <c r="X997" s="6">
        <f t="shared" si="1216"/>
        <v>-3.8800000000000097</v>
      </c>
      <c r="Y997" s="14">
        <v>233</v>
      </c>
      <c r="Z997" s="1">
        <v>69.099999999999994</v>
      </c>
      <c r="AA997" s="1">
        <v>79.489999999999995</v>
      </c>
      <c r="AB997" s="72">
        <f t="shared" si="1231"/>
        <v>-10.39</v>
      </c>
      <c r="AC997" s="53"/>
    </row>
    <row r="998" spans="1:29" x14ac:dyDescent="0.25">
      <c r="A998" s="53">
        <v>1608021</v>
      </c>
      <c r="B998" s="89" t="s">
        <v>2552</v>
      </c>
      <c r="C998" s="53" t="s">
        <v>587</v>
      </c>
      <c r="D998" s="50" t="s">
        <v>2508</v>
      </c>
      <c r="E998" s="47">
        <f>VLOOKUP('2012 Accountability Database'!A994,Dems1112!$A$2:$G$1082,4)</f>
        <v>0.46</v>
      </c>
      <c r="F998" s="65" t="s">
        <v>2486</v>
      </c>
      <c r="G998" s="62"/>
      <c r="H998" s="13" t="str">
        <f>IF(V998&gt;94,"Met",IF(X998="--","n/a",IF(X998&gt;=0,"Met","Did Not Meet")))</f>
        <v>Did Not Meet</v>
      </c>
      <c r="I998" s="13" t="str">
        <f>IF(V999&gt;94,"Met",IF(X999="--","n/a",IF(X999&gt;=0,"Met","Did Not Meet")))</f>
        <v>Did Not Meet</v>
      </c>
      <c r="J998" s="13"/>
      <c r="K998" s="13" t="str">
        <f>IF(Z998&gt;94,"Met",IF(AB998="--","n/a",IF(AB998&gt;=0,"Met","Did Not Meet")))</f>
        <v>Did Not Meet</v>
      </c>
      <c r="L998" s="13" t="str">
        <f>IF(Z999&gt;94,"Met",IF(AB999="--","n/a",IF(AB999&gt;=0,"Met","Did Not Meet")))</f>
        <v>Did Not Meet</v>
      </c>
      <c r="M998" s="5" t="s">
        <v>9</v>
      </c>
      <c r="N998" s="68" t="s">
        <v>2497</v>
      </c>
      <c r="O998" s="35"/>
      <c r="P998" s="44"/>
      <c r="Q998" s="108"/>
      <c r="R998" s="5" t="s">
        <v>6</v>
      </c>
      <c r="S998" s="5" t="s">
        <v>2</v>
      </c>
      <c r="T998" s="5" t="s">
        <v>3</v>
      </c>
      <c r="U998" s="5">
        <v>268</v>
      </c>
      <c r="V998" s="5">
        <v>85.82</v>
      </c>
      <c r="W998" s="5">
        <v>88.63</v>
      </c>
      <c r="X998" s="8">
        <f t="shared" si="1216"/>
        <v>-2.8100000000000023</v>
      </c>
      <c r="Y998" s="14">
        <v>192</v>
      </c>
      <c r="Z998" s="5">
        <v>58.33</v>
      </c>
      <c r="AA998" s="5">
        <v>78.81</v>
      </c>
      <c r="AB998" s="72">
        <f t="shared" si="1231"/>
        <v>-20.480000000000004</v>
      </c>
      <c r="AC998" s="53"/>
    </row>
    <row r="999" spans="1:29" x14ac:dyDescent="0.25">
      <c r="A999" s="53">
        <v>1608021</v>
      </c>
      <c r="B999" s="89" t="s">
        <v>2552</v>
      </c>
      <c r="C999" s="53" t="s">
        <v>587</v>
      </c>
      <c r="D999" s="50" t="s">
        <v>974</v>
      </c>
      <c r="E999" s="47" t="str">
        <f>VLOOKUP('2012 Accountability Database'!A994,Dems1112!$A$2:$G$1082,5)</f>
        <v>1-6</v>
      </c>
      <c r="F999" s="65" t="s">
        <v>2487</v>
      </c>
      <c r="G999" s="62"/>
      <c r="H999" s="13" t="str">
        <f>IF(V1000&gt;94,"Met",IF(X1000="--","n/a",IF(X1000&gt;=0,"Met","Did Not Meet")))</f>
        <v>Did Not Meet</v>
      </c>
      <c r="I999" s="13" t="str">
        <f>IF(V1001&gt;94,"Met",IF(X1001="--","n/a",IF(X1001&gt;=0,"Met","Did Not Meet")))</f>
        <v>Did Not Meet</v>
      </c>
      <c r="J999" s="13"/>
      <c r="K999" s="13" t="str">
        <f>IF(Z1000&gt;94,"Met",IF(AB1000="--","n/a",IF(AB1000&gt;=0,"Met","Did Not Meet")))</f>
        <v>Did Not Meet</v>
      </c>
      <c r="L999" s="13" t="str">
        <f>IF(Z1001&gt;94,"Met",IF(AB1001="--","n/a",IF(AB1001&gt;=0,"Met","Did Not Meet")))</f>
        <v>Did Not Meet</v>
      </c>
      <c r="M999" s="1" t="s">
        <v>9</v>
      </c>
      <c r="N999" s="14"/>
      <c r="O999" s="35" t="s">
        <v>2506</v>
      </c>
      <c r="P999" s="83" t="str">
        <f t="shared" ref="P999" si="1263">IF(P994="No"," ", IF(P996="No"," ",IF(P995="No", " ",IF(P997="No"," ","X"))))</f>
        <v xml:space="preserve"> </v>
      </c>
      <c r="Q999" s="108"/>
      <c r="R999" s="5" t="s">
        <v>6</v>
      </c>
      <c r="S999" s="1" t="s">
        <v>2</v>
      </c>
      <c r="T999" s="1" t="s">
        <v>7</v>
      </c>
      <c r="U999" s="5">
        <v>122</v>
      </c>
      <c r="V999" s="1">
        <v>71.31</v>
      </c>
      <c r="W999" s="1">
        <v>78.099999999999994</v>
      </c>
      <c r="X999" s="6">
        <f t="shared" si="1216"/>
        <v>-6.789999999999992</v>
      </c>
      <c r="Y999" s="14">
        <v>95</v>
      </c>
      <c r="Z999" s="1">
        <v>40</v>
      </c>
      <c r="AA999" s="1">
        <v>65.02</v>
      </c>
      <c r="AB999" s="72">
        <f t="shared" si="1231"/>
        <v>-25.019999999999996</v>
      </c>
      <c r="AC999" s="53"/>
    </row>
    <row r="1000" spans="1:29" ht="15.75" x14ac:dyDescent="0.25">
      <c r="A1000" s="53">
        <v>1608021</v>
      </c>
      <c r="B1000" s="89" t="s">
        <v>2552</v>
      </c>
      <c r="C1000" s="53" t="s">
        <v>587</v>
      </c>
      <c r="D1000" s="50" t="s">
        <v>975</v>
      </c>
      <c r="E1000" s="48" t="str">
        <f>VLOOKUP('2012 Accountability Database'!A994,Dems1112!$A$2:$G$1082,6)</f>
        <v>2 (Northeast AR)</v>
      </c>
      <c r="F1000" s="66"/>
      <c r="G1000" s="63" t="s">
        <v>2488</v>
      </c>
      <c r="H1000" s="61" t="str">
        <f t="shared" ref="H1000:I1000" si="1264">IF(H998="Met","Yes",IF(H999="Met","Yes","No"))</f>
        <v>No</v>
      </c>
      <c r="I1000" s="61" t="str">
        <f t="shared" si="1264"/>
        <v>No</v>
      </c>
      <c r="J1000" s="55"/>
      <c r="K1000" s="61" t="str">
        <f t="shared" ref="K1000:L1000" si="1265">IF(K998="Met","Yes",IF(K999="Met","Yes","No"))</f>
        <v>No</v>
      </c>
      <c r="L1000" s="61" t="str">
        <f t="shared" si="1265"/>
        <v>No</v>
      </c>
      <c r="M1000" s="5" t="s">
        <v>9</v>
      </c>
      <c r="N1000" s="14"/>
      <c r="O1000" s="35" t="s">
        <v>2505</v>
      </c>
      <c r="P1000" s="83" t="str">
        <f t="shared" ref="P1000" si="1266">IF(P999="X"," ",IF(P1001="X"," ","X"))</f>
        <v xml:space="preserve"> </v>
      </c>
      <c r="Q1000" s="94" t="s">
        <v>2759</v>
      </c>
      <c r="R1000" s="5" t="s">
        <v>6</v>
      </c>
      <c r="S1000" s="5" t="s">
        <v>5</v>
      </c>
      <c r="T1000" s="5" t="s">
        <v>3</v>
      </c>
      <c r="U1000" s="5">
        <v>735</v>
      </c>
      <c r="V1000" s="5">
        <v>87.21</v>
      </c>
      <c r="W1000" s="5">
        <v>88.63</v>
      </c>
      <c r="X1000" s="8">
        <f t="shared" si="1216"/>
        <v>-1.4200000000000017</v>
      </c>
      <c r="Y1000" s="14">
        <v>515</v>
      </c>
      <c r="Z1000" s="5">
        <v>68.739999999999995</v>
      </c>
      <c r="AA1000" s="5">
        <v>78.81</v>
      </c>
      <c r="AB1000" s="72">
        <f t="shared" si="1231"/>
        <v>-10.070000000000007</v>
      </c>
      <c r="AC1000" s="53"/>
    </row>
    <row r="1001" spans="1:29" x14ac:dyDescent="0.25">
      <c r="A1001" s="54">
        <v>1608021</v>
      </c>
      <c r="B1001" s="90" t="s">
        <v>2552</v>
      </c>
      <c r="C1001" s="54" t="s">
        <v>587</v>
      </c>
      <c r="D1001" s="4"/>
      <c r="E1001" s="4"/>
      <c r="F1001" s="67"/>
      <c r="G1001" s="64"/>
      <c r="H1001" s="43"/>
      <c r="I1001" s="43"/>
      <c r="J1001" s="43"/>
      <c r="K1001" s="43"/>
      <c r="L1001" s="43"/>
      <c r="M1001" s="4" t="s">
        <v>9</v>
      </c>
      <c r="N1001" s="15"/>
      <c r="O1001" s="38" t="s">
        <v>2482</v>
      </c>
      <c r="P1001" s="84" t="str">
        <f>IF(E995="Achieving School"," ","X")</f>
        <v>X</v>
      </c>
      <c r="Q1001" s="91"/>
      <c r="R1001" s="4" t="s">
        <v>6</v>
      </c>
      <c r="S1001" s="4" t="s">
        <v>5</v>
      </c>
      <c r="T1001" s="4" t="s">
        <v>7</v>
      </c>
      <c r="U1001" s="4">
        <v>336</v>
      </c>
      <c r="V1001" s="4">
        <v>75</v>
      </c>
      <c r="W1001" s="4">
        <v>78.099999999999994</v>
      </c>
      <c r="X1001" s="7">
        <f t="shared" si="1216"/>
        <v>-3.0999999999999943</v>
      </c>
      <c r="Y1001" s="15">
        <v>233</v>
      </c>
      <c r="Z1001" s="4">
        <v>51.07</v>
      </c>
      <c r="AA1001" s="4">
        <v>65.02</v>
      </c>
      <c r="AB1001" s="73">
        <f t="shared" si="1231"/>
        <v>-13.949999999999996</v>
      </c>
      <c r="AC1001" s="54"/>
    </row>
    <row r="1002" spans="1:29" x14ac:dyDescent="0.25">
      <c r="A1002" s="1">
        <v>1608022</v>
      </c>
      <c r="B1002" s="87" t="s">
        <v>2552</v>
      </c>
      <c r="C1002" s="55" t="s">
        <v>588</v>
      </c>
      <c r="E1002" s="42"/>
      <c r="F1002" s="65" t="s">
        <v>2483</v>
      </c>
      <c r="G1002" s="62"/>
      <c r="H1002" s="37" t="str">
        <f>IF(V1002&gt;94,"Met",IF(X1002="--","n/a",IF(X1002&gt;=0,"Met","Did Not Meet")))</f>
        <v>Did Not Meet</v>
      </c>
      <c r="I1002" s="37" t="str">
        <f>IF(V1003&gt;94,"Met",IF(X1003="--","n/a",IF(X1003&gt;=0,"Met","Did Not Meet")))</f>
        <v>Did Not Meet</v>
      </c>
      <c r="K1002" s="13" t="str">
        <f>IF(Z1002&gt;94,"Met",IF(AB1002="--","n/a",IF(AB1002&gt;=0,"Met","Did Not Meet")))</f>
        <v>Did Not Meet</v>
      </c>
      <c r="L1002" s="13" t="str">
        <f>IF(Z1003&gt;94,"Met",IF(AB1003="--","n/a",IF(AB1003&gt;=0,"Met","Did Not Meet")))</f>
        <v>Met</v>
      </c>
      <c r="M1002" s="1" t="s">
        <v>18</v>
      </c>
      <c r="N1002" s="14" t="s">
        <v>2502</v>
      </c>
      <c r="O1002" s="5"/>
      <c r="P1002" s="44" t="str">
        <f t="shared" ref="P1002" si="1267">IF(H1004="Yes",IF(I1004="Yes","Yes","No"),"No")</f>
        <v>No</v>
      </c>
      <c r="Q1002" s="93"/>
      <c r="R1002" s="5" t="s">
        <v>1</v>
      </c>
      <c r="S1002" s="1" t="s">
        <v>2</v>
      </c>
      <c r="T1002" s="1" t="s">
        <v>3</v>
      </c>
      <c r="U1002" s="5">
        <v>277</v>
      </c>
      <c r="V1002" s="1">
        <v>52.71</v>
      </c>
      <c r="W1002" s="1">
        <v>58.61</v>
      </c>
      <c r="X1002" s="6">
        <f t="shared" si="1216"/>
        <v>-5.8999999999999986</v>
      </c>
      <c r="Y1002" s="14">
        <v>172</v>
      </c>
      <c r="Z1002" s="1">
        <v>60.47</v>
      </c>
      <c r="AA1002" s="1">
        <v>60.79</v>
      </c>
      <c r="AB1002" s="72">
        <f t="shared" si="1231"/>
        <v>-0.32000000000000028</v>
      </c>
      <c r="AC1002" s="36"/>
    </row>
    <row r="1003" spans="1:29" ht="15.75" x14ac:dyDescent="0.25">
      <c r="A1003" s="53">
        <v>1608022</v>
      </c>
      <c r="B1003" s="89" t="s">
        <v>2552</v>
      </c>
      <c r="C1003" s="53" t="s">
        <v>588</v>
      </c>
      <c r="D1003" s="49" t="s">
        <v>2498</v>
      </c>
      <c r="E1003" s="34" t="str">
        <f>M1002</f>
        <v>Needs Improvement Focus School</v>
      </c>
      <c r="F1003" s="65" t="s">
        <v>2484</v>
      </c>
      <c r="G1003" s="62"/>
      <c r="H1003" s="13" t="str">
        <f>IF(V1004&gt;94,"Met",IF(X1004="--","n/a",IF(X1004&gt;=0,"Met","Did Not Meet")))</f>
        <v>Did Not Meet</v>
      </c>
      <c r="I1003" s="13" t="str">
        <f>IF(V1005&gt;94,"Met",IF(X1005="--","n/a",IF(X1005&gt;=0,"Met","Did Not Meet")))</f>
        <v>Did Not Meet</v>
      </c>
      <c r="K1003" s="13" t="str">
        <f>IF(Z1004&gt;94,"Met",IF(AB1004="--","n/a",IF(AB1004&gt;=0,"Met","Did Not Meet")))</f>
        <v>Did Not Meet</v>
      </c>
      <c r="L1003" s="13" t="str">
        <f>IF(Z1005&gt;94,"Met",IF(AB1005="--","n/a",IF(AB1005&gt;=0,"Met","Did Not Meet")))</f>
        <v>Did Not Meet</v>
      </c>
      <c r="M1003" s="1" t="s">
        <v>18</v>
      </c>
      <c r="N1003" s="14" t="s">
        <v>2501</v>
      </c>
      <c r="O1003" s="5"/>
      <c r="P1003" s="44" t="str">
        <f t="shared" ref="P1003" si="1268">IF(K1004="Yes",IF(L1004="Yes","Yes","No"),"No")</f>
        <v>No</v>
      </c>
      <c r="Q1003" s="94" t="s">
        <v>2759</v>
      </c>
      <c r="R1003" s="5" t="s">
        <v>1</v>
      </c>
      <c r="S1003" s="1" t="s">
        <v>2</v>
      </c>
      <c r="T1003" s="1" t="s">
        <v>7</v>
      </c>
      <c r="U1003" s="5">
        <v>267</v>
      </c>
      <c r="V1003" s="1">
        <v>52.43</v>
      </c>
      <c r="W1003" s="1">
        <v>57.36</v>
      </c>
      <c r="X1003" s="6">
        <f t="shared" si="1216"/>
        <v>-4.93</v>
      </c>
      <c r="Y1003" s="14">
        <v>167</v>
      </c>
      <c r="Z1003" s="1">
        <v>59.88</v>
      </c>
      <c r="AA1003" s="1">
        <v>59.26</v>
      </c>
      <c r="AB1003" s="71">
        <f t="shared" si="1231"/>
        <v>0.62000000000000455</v>
      </c>
      <c r="AC1003" s="53"/>
    </row>
    <row r="1004" spans="1:29" ht="15" customHeight="1" x14ac:dyDescent="0.25">
      <c r="A1004" s="53">
        <v>1608022</v>
      </c>
      <c r="B1004" s="89" t="s">
        <v>2552</v>
      </c>
      <c r="C1004" s="53" t="s">
        <v>588</v>
      </c>
      <c r="D1004" s="49" t="s">
        <v>2499</v>
      </c>
      <c r="E1004" s="35" t="str">
        <f>VLOOKUP('2012 Accountability Database'!$A1002,'2011 AYP'!A$2:B$1072,2)</f>
        <v>SI_2 (School Improvement Year 2)</v>
      </c>
      <c r="F1004" s="66"/>
      <c r="G1004" s="63" t="s">
        <v>2485</v>
      </c>
      <c r="H1004" s="60" t="str">
        <f t="shared" ref="H1004:I1004" si="1269">IF(H1002="Met","Yes",IF(H1003="Met","Yes","No"))</f>
        <v>No</v>
      </c>
      <c r="I1004" s="60" t="str">
        <f t="shared" si="1269"/>
        <v>No</v>
      </c>
      <c r="J1004" s="42"/>
      <c r="K1004" s="60" t="str">
        <f t="shared" ref="K1004:L1004" si="1270">IF(K1002="Met","Yes",IF(K1003="Met","Yes","No"))</f>
        <v>No</v>
      </c>
      <c r="L1004" s="60" t="str">
        <f t="shared" si="1270"/>
        <v>Yes</v>
      </c>
      <c r="M1004" s="1" t="s">
        <v>18</v>
      </c>
      <c r="N1004" s="14" t="s">
        <v>2503</v>
      </c>
      <c r="O1004" s="5"/>
      <c r="P1004" s="44" t="str">
        <f t="shared" ref="P1004" si="1271">IF(H1008="Yes",IF(I1008="Yes","Yes","No"),"No")</f>
        <v>No</v>
      </c>
      <c r="Q1004" s="108" t="s">
        <v>2758</v>
      </c>
      <c r="R1004" s="5" t="s">
        <v>1</v>
      </c>
      <c r="S1004" s="1" t="s">
        <v>5</v>
      </c>
      <c r="T1004" s="1" t="s">
        <v>3</v>
      </c>
      <c r="U1004" s="5">
        <v>764</v>
      </c>
      <c r="V1004" s="1">
        <v>51.96</v>
      </c>
      <c r="W1004" s="1">
        <v>58.61</v>
      </c>
      <c r="X1004" s="6">
        <f t="shared" si="1216"/>
        <v>-6.6499999999999986</v>
      </c>
      <c r="Y1004" s="14">
        <v>506</v>
      </c>
      <c r="Z1004" s="1">
        <v>56.13</v>
      </c>
      <c r="AA1004" s="1">
        <v>60.79</v>
      </c>
      <c r="AB1004" s="72">
        <f t="shared" si="1231"/>
        <v>-4.6599999999999966</v>
      </c>
      <c r="AC1004" s="53"/>
    </row>
    <row r="1005" spans="1:29" x14ac:dyDescent="0.25">
      <c r="A1005" s="53">
        <v>1608022</v>
      </c>
      <c r="B1005" s="89" t="s">
        <v>2552</v>
      </c>
      <c r="C1005" s="53" t="s">
        <v>588</v>
      </c>
      <c r="D1005" s="49" t="s">
        <v>2507</v>
      </c>
      <c r="E1005" s="47">
        <f>VLOOKUP('2012 Accountability Database'!A1002,Dems1112!$A$2:$G$1082,3)</f>
        <v>0.79</v>
      </c>
      <c r="F1005" s="66"/>
      <c r="G1005" s="52"/>
      <c r="M1005" s="1" t="s">
        <v>18</v>
      </c>
      <c r="N1005" s="14" t="s">
        <v>2504</v>
      </c>
      <c r="O1005" s="5"/>
      <c r="P1005" s="44" t="str">
        <f t="shared" ref="P1005" si="1272">IF(K1008="Yes",IF(L1008="Yes","Yes","No"),"No")</f>
        <v>No</v>
      </c>
      <c r="Q1005" s="108"/>
      <c r="R1005" s="5" t="s">
        <v>1</v>
      </c>
      <c r="S1005" s="1" t="s">
        <v>5</v>
      </c>
      <c r="T1005" s="1" t="s">
        <v>7</v>
      </c>
      <c r="U1005" s="5">
        <v>729</v>
      </c>
      <c r="V1005" s="1">
        <v>50.62</v>
      </c>
      <c r="W1005" s="1">
        <v>57.36</v>
      </c>
      <c r="X1005" s="6">
        <f t="shared" si="1216"/>
        <v>-6.740000000000002</v>
      </c>
      <c r="Y1005" s="14">
        <v>479</v>
      </c>
      <c r="Z1005" s="1">
        <v>54.28</v>
      </c>
      <c r="AA1005" s="1">
        <v>59.26</v>
      </c>
      <c r="AB1005" s="72">
        <f t="shared" si="1231"/>
        <v>-4.9799999999999969</v>
      </c>
      <c r="AC1005" s="53"/>
    </row>
    <row r="1006" spans="1:29" x14ac:dyDescent="0.25">
      <c r="A1006" s="53">
        <v>1608022</v>
      </c>
      <c r="B1006" s="89" t="s">
        <v>2552</v>
      </c>
      <c r="C1006" s="53" t="s">
        <v>588</v>
      </c>
      <c r="D1006" s="50" t="s">
        <v>2508</v>
      </c>
      <c r="E1006" s="47">
        <f>VLOOKUP('2012 Accountability Database'!A1002,Dems1112!$A$2:$G$1082,4)</f>
        <v>0.95</v>
      </c>
      <c r="F1006" s="65" t="s">
        <v>2486</v>
      </c>
      <c r="G1006" s="62"/>
      <c r="H1006" s="13" t="str">
        <f>IF(V1006&gt;94,"Met",IF(X1006="--","n/a",IF(X1006&gt;=0,"Met","Did Not Meet")))</f>
        <v>Did Not Meet</v>
      </c>
      <c r="I1006" s="13" t="str">
        <f>IF(V1007&gt;94,"Met",IF(X1007="--","n/a",IF(X1007&gt;=0,"Met","Did Not Meet")))</f>
        <v>Did Not Meet</v>
      </c>
      <c r="J1006" s="13"/>
      <c r="K1006" s="13" t="str">
        <f>IF(Z1006&gt;94,"Met",IF(AB1006="--","n/a",IF(AB1006&gt;=0,"Met","Did Not Meet")))</f>
        <v>Did Not Meet</v>
      </c>
      <c r="L1006" s="13" t="str">
        <f>IF(Z1007&gt;94,"Met",IF(AB1007="--","n/a",IF(AB1007&gt;=0,"Met","Did Not Meet")))</f>
        <v>Did Not Meet</v>
      </c>
      <c r="M1006" s="5" t="s">
        <v>18</v>
      </c>
      <c r="N1006" s="68" t="s">
        <v>2497</v>
      </c>
      <c r="O1006" s="35"/>
      <c r="P1006" s="44"/>
      <c r="Q1006" s="108"/>
      <c r="R1006" s="5" t="s">
        <v>6</v>
      </c>
      <c r="S1006" s="5" t="s">
        <v>2</v>
      </c>
      <c r="T1006" s="5" t="s">
        <v>3</v>
      </c>
      <c r="U1006" s="5">
        <v>277</v>
      </c>
      <c r="V1006" s="5">
        <v>67.87</v>
      </c>
      <c r="W1006" s="5">
        <v>70.22</v>
      </c>
      <c r="X1006" s="8">
        <f t="shared" si="1216"/>
        <v>-2.3499999999999943</v>
      </c>
      <c r="Y1006" s="14">
        <v>172</v>
      </c>
      <c r="Z1006" s="5">
        <v>44.19</v>
      </c>
      <c r="AA1006" s="5">
        <v>54.45</v>
      </c>
      <c r="AB1006" s="72">
        <f t="shared" si="1231"/>
        <v>-10.260000000000005</v>
      </c>
      <c r="AC1006" s="53"/>
    </row>
    <row r="1007" spans="1:29" x14ac:dyDescent="0.25">
      <c r="A1007" s="53">
        <v>1608022</v>
      </c>
      <c r="B1007" s="89" t="s">
        <v>2552</v>
      </c>
      <c r="C1007" s="53" t="s">
        <v>588</v>
      </c>
      <c r="D1007" s="50" t="s">
        <v>974</v>
      </c>
      <c r="E1007" s="47" t="str">
        <f>VLOOKUP('2012 Accountability Database'!A1002,Dems1112!$A$2:$G$1082,5)</f>
        <v>1-6</v>
      </c>
      <c r="F1007" s="65" t="s">
        <v>2487</v>
      </c>
      <c r="G1007" s="62"/>
      <c r="H1007" s="13" t="str">
        <f>IF(V1008&gt;94,"Met",IF(X1008="--","n/a",IF(X1008&gt;=0,"Met","Did Not Meet")))</f>
        <v>Did Not Meet</v>
      </c>
      <c r="I1007" s="13" t="str">
        <f>IF(V1009&gt;94,"Met",IF(X1009="--","n/a",IF(X1009&gt;=0,"Met","Did Not Meet")))</f>
        <v>Did Not Meet</v>
      </c>
      <c r="J1007" s="13"/>
      <c r="K1007" s="13" t="str">
        <f>IF(Z1008&gt;94,"Met",IF(AB1008="--","n/a",IF(AB1008&gt;=0,"Met","Did Not Meet")))</f>
        <v>Did Not Meet</v>
      </c>
      <c r="L1007" s="13" t="str">
        <f>IF(Z1009&gt;94,"Met",IF(AB1009="--","n/a",IF(AB1009&gt;=0,"Met","Did Not Meet")))</f>
        <v>Did Not Meet</v>
      </c>
      <c r="M1007" s="1" t="s">
        <v>18</v>
      </c>
      <c r="N1007" s="14"/>
      <c r="O1007" s="35" t="s">
        <v>2506</v>
      </c>
      <c r="P1007" s="83" t="str">
        <f t="shared" ref="P1007" si="1273">IF(P1002="No"," ", IF(P1004="No"," ",IF(P1003="No", " ",IF(P1005="No"," ","X"))))</f>
        <v xml:space="preserve"> </v>
      </c>
      <c r="Q1007" s="108"/>
      <c r="R1007" s="5" t="s">
        <v>6</v>
      </c>
      <c r="S1007" s="1" t="s">
        <v>2</v>
      </c>
      <c r="T1007" s="1" t="s">
        <v>7</v>
      </c>
      <c r="U1007" s="5">
        <v>267</v>
      </c>
      <c r="V1007" s="1">
        <v>67.040000000000006</v>
      </c>
      <c r="W1007" s="1">
        <v>69.31</v>
      </c>
      <c r="X1007" s="6">
        <f t="shared" si="1216"/>
        <v>-2.269999999999996</v>
      </c>
      <c r="Y1007" s="14">
        <v>167</v>
      </c>
      <c r="Z1007" s="1">
        <v>42.51</v>
      </c>
      <c r="AA1007" s="1">
        <v>52.67</v>
      </c>
      <c r="AB1007" s="72">
        <f t="shared" si="1231"/>
        <v>-10.160000000000004</v>
      </c>
      <c r="AC1007" s="53"/>
    </row>
    <row r="1008" spans="1:29" ht="15.75" x14ac:dyDescent="0.25">
      <c r="A1008" s="53">
        <v>1608022</v>
      </c>
      <c r="B1008" s="89" t="s">
        <v>2552</v>
      </c>
      <c r="C1008" s="53" t="s">
        <v>588</v>
      </c>
      <c r="D1008" s="50" t="s">
        <v>975</v>
      </c>
      <c r="E1008" s="48" t="str">
        <f>VLOOKUP('2012 Accountability Database'!A1002,Dems1112!$A$2:$G$1082,6)</f>
        <v>2 (Northeast AR)</v>
      </c>
      <c r="F1008" s="66"/>
      <c r="G1008" s="63" t="s">
        <v>2488</v>
      </c>
      <c r="H1008" s="61" t="str">
        <f t="shared" ref="H1008:I1008" si="1274">IF(H1006="Met","Yes",IF(H1007="Met","Yes","No"))</f>
        <v>No</v>
      </c>
      <c r="I1008" s="61" t="str">
        <f t="shared" si="1274"/>
        <v>No</v>
      </c>
      <c r="J1008" s="55"/>
      <c r="K1008" s="61" t="str">
        <f t="shared" ref="K1008:L1008" si="1275">IF(K1006="Met","Yes",IF(K1007="Met","Yes","No"))</f>
        <v>No</v>
      </c>
      <c r="L1008" s="61" t="str">
        <f t="shared" si="1275"/>
        <v>No</v>
      </c>
      <c r="M1008" s="1" t="s">
        <v>18</v>
      </c>
      <c r="N1008" s="14"/>
      <c r="O1008" s="35" t="s">
        <v>2505</v>
      </c>
      <c r="P1008" s="83" t="str">
        <f t="shared" ref="P1008" si="1276">IF(P1007="X"," ",IF(P1009="X"," ","X"))</f>
        <v xml:space="preserve"> </v>
      </c>
      <c r="Q1008" s="94" t="s">
        <v>2759</v>
      </c>
      <c r="R1008" s="5" t="s">
        <v>6</v>
      </c>
      <c r="S1008" s="1" t="s">
        <v>5</v>
      </c>
      <c r="T1008" s="1" t="s">
        <v>3</v>
      </c>
      <c r="U1008" s="5">
        <v>764</v>
      </c>
      <c r="V1008" s="1">
        <v>67.540000000000006</v>
      </c>
      <c r="W1008" s="1">
        <v>70.22</v>
      </c>
      <c r="X1008" s="6">
        <f t="shared" si="1216"/>
        <v>-2.6799999999999926</v>
      </c>
      <c r="Y1008" s="14">
        <v>506</v>
      </c>
      <c r="Z1008" s="1">
        <v>50.4</v>
      </c>
      <c r="AA1008" s="1">
        <v>54.45</v>
      </c>
      <c r="AB1008" s="72">
        <f t="shared" si="1231"/>
        <v>-4.0500000000000043</v>
      </c>
      <c r="AC1008" s="53"/>
    </row>
    <row r="1009" spans="1:29" x14ac:dyDescent="0.25">
      <c r="A1009" s="54">
        <v>1608022</v>
      </c>
      <c r="B1009" s="90" t="s">
        <v>2552</v>
      </c>
      <c r="C1009" s="54" t="s">
        <v>588</v>
      </c>
      <c r="D1009" s="4"/>
      <c r="E1009" s="4"/>
      <c r="F1009" s="67"/>
      <c r="G1009" s="64"/>
      <c r="H1009" s="43"/>
      <c r="I1009" s="43"/>
      <c r="J1009" s="43"/>
      <c r="K1009" s="43"/>
      <c r="L1009" s="43"/>
      <c r="M1009" s="4" t="s">
        <v>18</v>
      </c>
      <c r="N1009" s="15"/>
      <c r="O1009" s="38" t="s">
        <v>2482</v>
      </c>
      <c r="P1009" s="84" t="str">
        <f>IF(E1003="Achieving School"," ","X")</f>
        <v>X</v>
      </c>
      <c r="Q1009" s="91"/>
      <c r="R1009" s="4" t="s">
        <v>6</v>
      </c>
      <c r="S1009" s="4" t="s">
        <v>5</v>
      </c>
      <c r="T1009" s="4" t="s">
        <v>7</v>
      </c>
      <c r="U1009" s="4">
        <v>729</v>
      </c>
      <c r="V1009" s="4">
        <v>66.39</v>
      </c>
      <c r="W1009" s="4">
        <v>69.31</v>
      </c>
      <c r="X1009" s="7">
        <f t="shared" si="1216"/>
        <v>-2.9200000000000017</v>
      </c>
      <c r="Y1009" s="15">
        <v>479</v>
      </c>
      <c r="Z1009" s="4">
        <v>48.64</v>
      </c>
      <c r="AA1009" s="4">
        <v>52.67</v>
      </c>
      <c r="AB1009" s="73">
        <f t="shared" si="1231"/>
        <v>-4.0300000000000011</v>
      </c>
      <c r="AC1009" s="54"/>
    </row>
    <row r="1010" spans="1:29" x14ac:dyDescent="0.25">
      <c r="A1010" s="1">
        <v>1608023</v>
      </c>
      <c r="B1010" s="87" t="s">
        <v>2552</v>
      </c>
      <c r="C1010" s="55" t="s">
        <v>589</v>
      </c>
      <c r="E1010" s="42"/>
      <c r="F1010" s="65" t="s">
        <v>2483</v>
      </c>
      <c r="G1010" s="62"/>
      <c r="H1010" s="37" t="str">
        <f>IF(V1010&gt;94,"Met",IF(X1010="--","n/a",IF(X1010&gt;=0,"Met","Did Not Meet")))</f>
        <v>Did Not Meet</v>
      </c>
      <c r="I1010" s="37" t="str">
        <f>IF(V1011&gt;94,"Met",IF(X1011="--","n/a",IF(X1011&gt;=0,"Met","Did Not Meet")))</f>
        <v>Did Not Meet</v>
      </c>
      <c r="K1010" s="13" t="str">
        <f>IF(Z1010&gt;94,"Met",IF(AB1010="--","n/a",IF(AB1010&gt;=0,"Met","Did Not Meet")))</f>
        <v>Did Not Meet</v>
      </c>
      <c r="L1010" s="13" t="str">
        <f>IF(Z1011&gt;94,"Met",IF(AB1011="--","n/a",IF(AB1011&gt;=0,"Met","Did Not Meet")))</f>
        <v>Did Not Meet</v>
      </c>
      <c r="M1010" s="1" t="s">
        <v>18</v>
      </c>
      <c r="N1010" s="14" t="s">
        <v>2502</v>
      </c>
      <c r="O1010" s="5"/>
      <c r="P1010" s="44" t="str">
        <f t="shared" ref="P1010" si="1277">IF(H1012="Yes",IF(I1012="Yes","Yes","No"),"No")</f>
        <v>No</v>
      </c>
      <c r="Q1010" s="93"/>
      <c r="R1010" s="5" t="s">
        <v>1</v>
      </c>
      <c r="S1010" s="1" t="s">
        <v>2</v>
      </c>
      <c r="T1010" s="1" t="s">
        <v>3</v>
      </c>
      <c r="U1010" s="5">
        <v>330</v>
      </c>
      <c r="V1010" s="1">
        <v>69.39</v>
      </c>
      <c r="W1010" s="1">
        <v>73.3</v>
      </c>
      <c r="X1010" s="6">
        <f t="shared" si="1216"/>
        <v>-3.9099999999999966</v>
      </c>
      <c r="Y1010" s="14">
        <v>297</v>
      </c>
      <c r="Z1010" s="1">
        <v>71.72</v>
      </c>
      <c r="AA1010" s="1">
        <v>76.150000000000006</v>
      </c>
      <c r="AB1010" s="72">
        <f t="shared" si="1231"/>
        <v>-4.4300000000000068</v>
      </c>
      <c r="AC1010" s="36"/>
    </row>
    <row r="1011" spans="1:29" ht="15.75" x14ac:dyDescent="0.25">
      <c r="A1011" s="53">
        <v>1608023</v>
      </c>
      <c r="B1011" s="89" t="s">
        <v>2552</v>
      </c>
      <c r="C1011" s="53" t="s">
        <v>589</v>
      </c>
      <c r="D1011" s="49" t="s">
        <v>2498</v>
      </c>
      <c r="E1011" s="34" t="str">
        <f>M1010</f>
        <v>Needs Improvement Focus School</v>
      </c>
      <c r="F1011" s="65" t="s">
        <v>2484</v>
      </c>
      <c r="G1011" s="62"/>
      <c r="H1011" s="13" t="str">
        <f>IF(V1012&gt;94,"Met",IF(X1012="--","n/a",IF(X1012&gt;=0,"Met","Did Not Meet")))</f>
        <v>Did Not Meet</v>
      </c>
      <c r="I1011" s="13" t="str">
        <f>IF(V1013&gt;94,"Met",IF(X1013="--","n/a",IF(X1013&gt;=0,"Met","Did Not Meet")))</f>
        <v>Did Not Meet</v>
      </c>
      <c r="K1011" s="13" t="str">
        <f>IF(Z1012&gt;94,"Met",IF(AB1012="--","n/a",IF(AB1012&gt;=0,"Met","Did Not Meet")))</f>
        <v>Did Not Meet</v>
      </c>
      <c r="L1011" s="13" t="str">
        <f>IF(Z1013&gt;94,"Met",IF(AB1013="--","n/a",IF(AB1013&gt;=0,"Met","Did Not Meet")))</f>
        <v>Did Not Meet</v>
      </c>
      <c r="M1011" s="1" t="s">
        <v>18</v>
      </c>
      <c r="N1011" s="14" t="s">
        <v>2501</v>
      </c>
      <c r="O1011" s="5"/>
      <c r="P1011" s="44" t="str">
        <f t="shared" ref="P1011" si="1278">IF(K1012="Yes",IF(L1012="Yes","Yes","No"),"No")</f>
        <v>No</v>
      </c>
      <c r="Q1011" s="94" t="s">
        <v>2759</v>
      </c>
      <c r="R1011" s="5" t="s">
        <v>1</v>
      </c>
      <c r="S1011" s="1" t="s">
        <v>2</v>
      </c>
      <c r="T1011" s="1" t="s">
        <v>7</v>
      </c>
      <c r="U1011" s="5">
        <v>242</v>
      </c>
      <c r="V1011" s="1">
        <v>59.92</v>
      </c>
      <c r="W1011" s="1">
        <v>64.540000000000006</v>
      </c>
      <c r="X1011" s="6">
        <f t="shared" si="1216"/>
        <v>-4.6200000000000045</v>
      </c>
      <c r="Y1011" s="14">
        <v>218</v>
      </c>
      <c r="Z1011" s="1">
        <v>63.3</v>
      </c>
      <c r="AA1011" s="1">
        <v>67.45</v>
      </c>
      <c r="AB1011" s="72">
        <f t="shared" si="1231"/>
        <v>-4.1500000000000057</v>
      </c>
      <c r="AC1011" s="53"/>
    </row>
    <row r="1012" spans="1:29" ht="15" customHeight="1" x14ac:dyDescent="0.25">
      <c r="A1012" s="53">
        <v>1608023</v>
      </c>
      <c r="B1012" s="89" t="s">
        <v>2552</v>
      </c>
      <c r="C1012" s="53" t="s">
        <v>589</v>
      </c>
      <c r="D1012" s="49" t="s">
        <v>2499</v>
      </c>
      <c r="E1012" s="35" t="str">
        <f>VLOOKUP('2012 Accountability Database'!$A1010,'2011 AYP'!A$2:B$1072,2)</f>
        <v>SI_6 (School Improvement Year 6)</v>
      </c>
      <c r="F1012" s="66"/>
      <c r="G1012" s="63" t="s">
        <v>2485</v>
      </c>
      <c r="H1012" s="60" t="str">
        <f t="shared" ref="H1012:I1012" si="1279">IF(H1010="Met","Yes",IF(H1011="Met","Yes","No"))</f>
        <v>No</v>
      </c>
      <c r="I1012" s="60" t="str">
        <f t="shared" si="1279"/>
        <v>No</v>
      </c>
      <c r="J1012" s="42"/>
      <c r="K1012" s="60" t="str">
        <f t="shared" ref="K1012:L1012" si="1280">IF(K1010="Met","Yes",IF(K1011="Met","Yes","No"))</f>
        <v>No</v>
      </c>
      <c r="L1012" s="60" t="str">
        <f t="shared" si="1280"/>
        <v>No</v>
      </c>
      <c r="M1012" s="1" t="s">
        <v>18</v>
      </c>
      <c r="N1012" s="14" t="s">
        <v>2503</v>
      </c>
      <c r="O1012" s="5"/>
      <c r="P1012" s="44" t="str">
        <f t="shared" ref="P1012" si="1281">IF(H1016="Yes",IF(I1016="Yes","Yes","No"),"No")</f>
        <v>No</v>
      </c>
      <c r="Q1012" s="108" t="s">
        <v>2758</v>
      </c>
      <c r="R1012" s="5" t="s">
        <v>1</v>
      </c>
      <c r="S1012" s="1" t="s">
        <v>5</v>
      </c>
      <c r="T1012" s="1" t="s">
        <v>3</v>
      </c>
      <c r="U1012" s="5">
        <v>1057</v>
      </c>
      <c r="V1012" s="1">
        <v>70.48</v>
      </c>
      <c r="W1012" s="1">
        <v>73.3</v>
      </c>
      <c r="X1012" s="6">
        <f t="shared" si="1216"/>
        <v>-2.8199999999999932</v>
      </c>
      <c r="Y1012" s="14">
        <v>951</v>
      </c>
      <c r="Z1012" s="1">
        <v>72.239999999999995</v>
      </c>
      <c r="AA1012" s="1">
        <v>76.150000000000006</v>
      </c>
      <c r="AB1012" s="72">
        <f t="shared" si="1231"/>
        <v>-3.9100000000000108</v>
      </c>
      <c r="AC1012" s="53"/>
    </row>
    <row r="1013" spans="1:29" x14ac:dyDescent="0.25">
      <c r="A1013" s="53">
        <v>1608023</v>
      </c>
      <c r="B1013" s="89" t="s">
        <v>2552</v>
      </c>
      <c r="C1013" s="53" t="s">
        <v>589</v>
      </c>
      <c r="D1013" s="49" t="s">
        <v>2507</v>
      </c>
      <c r="E1013" s="47">
        <f>VLOOKUP('2012 Accountability Database'!A1010,Dems1112!$A$2:$G$1082,3)</f>
        <v>0.53</v>
      </c>
      <c r="F1013" s="66"/>
      <c r="G1013" s="52"/>
      <c r="M1013" s="1" t="s">
        <v>18</v>
      </c>
      <c r="N1013" s="14" t="s">
        <v>2504</v>
      </c>
      <c r="O1013" s="5"/>
      <c r="P1013" s="44" t="str">
        <f t="shared" ref="P1013" si="1282">IF(K1016="Yes",IF(L1016="Yes","Yes","No"),"No")</f>
        <v>No</v>
      </c>
      <c r="Q1013" s="108"/>
      <c r="R1013" s="5" t="s">
        <v>1</v>
      </c>
      <c r="S1013" s="1" t="s">
        <v>5</v>
      </c>
      <c r="T1013" s="1" t="s">
        <v>7</v>
      </c>
      <c r="U1013" s="5">
        <v>711</v>
      </c>
      <c r="V1013" s="1">
        <v>59.92</v>
      </c>
      <c r="W1013" s="1">
        <v>64.540000000000006</v>
      </c>
      <c r="X1013" s="6">
        <f t="shared" si="1216"/>
        <v>-4.6200000000000045</v>
      </c>
      <c r="Y1013" s="14">
        <v>636</v>
      </c>
      <c r="Z1013" s="1">
        <v>62.26</v>
      </c>
      <c r="AA1013" s="1">
        <v>67.45</v>
      </c>
      <c r="AB1013" s="72">
        <f t="shared" si="1231"/>
        <v>-5.1900000000000048</v>
      </c>
      <c r="AC1013" s="53"/>
    </row>
    <row r="1014" spans="1:29" x14ac:dyDescent="0.25">
      <c r="A1014" s="53">
        <v>1608023</v>
      </c>
      <c r="B1014" s="89" t="s">
        <v>2552</v>
      </c>
      <c r="C1014" s="53" t="s">
        <v>589</v>
      </c>
      <c r="D1014" s="50" t="s">
        <v>2508</v>
      </c>
      <c r="E1014" s="47">
        <f>VLOOKUP('2012 Accountability Database'!A1010,Dems1112!$A$2:$G$1082,4)</f>
        <v>0.68</v>
      </c>
      <c r="F1014" s="65" t="s">
        <v>2486</v>
      </c>
      <c r="G1014" s="62"/>
      <c r="H1014" s="13" t="str">
        <f>IF(V1014&gt;94,"Met",IF(X1014="--","n/a",IF(X1014&gt;=0,"Met","Did Not Meet")))</f>
        <v>Did Not Meet</v>
      </c>
      <c r="I1014" s="13" t="str">
        <f>IF(V1015&gt;94,"Met",IF(X1015="--","n/a",IF(X1015&gt;=0,"Met","Did Not Meet")))</f>
        <v>Did Not Meet</v>
      </c>
      <c r="J1014" s="13"/>
      <c r="K1014" s="13" t="str">
        <f>IF(Z1014&gt;94,"Met",IF(AB1014="--","n/a",IF(AB1014&gt;=0,"Met","Did Not Meet")))</f>
        <v>Did Not Meet</v>
      </c>
      <c r="L1014" s="13" t="str">
        <f>IF(Z1015&gt;94,"Met",IF(AB1015="--","n/a",IF(AB1015&gt;=0,"Met","Did Not Meet")))</f>
        <v>Met</v>
      </c>
      <c r="M1014" s="1" t="s">
        <v>18</v>
      </c>
      <c r="N1014" s="68" t="s">
        <v>2497</v>
      </c>
      <c r="O1014" s="35"/>
      <c r="P1014" s="44"/>
      <c r="Q1014" s="108"/>
      <c r="R1014" s="5" t="s">
        <v>6</v>
      </c>
      <c r="S1014" s="1" t="s">
        <v>2</v>
      </c>
      <c r="T1014" s="1" t="s">
        <v>3</v>
      </c>
      <c r="U1014" s="5">
        <v>478</v>
      </c>
      <c r="V1014" s="1">
        <v>67.989999999999995</v>
      </c>
      <c r="W1014" s="1">
        <v>73.41</v>
      </c>
      <c r="X1014" s="6">
        <f t="shared" si="1216"/>
        <v>-5.4200000000000017</v>
      </c>
      <c r="Y1014" s="14">
        <v>299</v>
      </c>
      <c r="Z1014" s="1">
        <v>65.22</v>
      </c>
      <c r="AA1014" s="1">
        <v>67.239999999999995</v>
      </c>
      <c r="AB1014" s="72">
        <f t="shared" si="1231"/>
        <v>-2.019999999999996</v>
      </c>
      <c r="AC1014" s="53"/>
    </row>
    <row r="1015" spans="1:29" x14ac:dyDescent="0.25">
      <c r="A1015" s="53">
        <v>1608023</v>
      </c>
      <c r="B1015" s="89" t="s">
        <v>2552</v>
      </c>
      <c r="C1015" s="53" t="s">
        <v>589</v>
      </c>
      <c r="D1015" s="50" t="s">
        <v>974</v>
      </c>
      <c r="E1015" s="47" t="str">
        <f>VLOOKUP('2012 Accountability Database'!A1010,Dems1112!$A$2:$G$1082,5)</f>
        <v>7-9</v>
      </c>
      <c r="F1015" s="65" t="s">
        <v>2487</v>
      </c>
      <c r="G1015" s="62"/>
      <c r="H1015" s="13" t="str">
        <f>IF(V1016&gt;94,"Met",IF(X1016="--","n/a",IF(X1016&gt;=0,"Met","Did Not Meet")))</f>
        <v>Did Not Meet</v>
      </c>
      <c r="I1015" s="13" t="str">
        <f>IF(V1017&gt;94,"Met",IF(X1017="--","n/a",IF(X1017&gt;=0,"Met","Did Not Meet")))</f>
        <v>Did Not Meet</v>
      </c>
      <c r="J1015" s="13"/>
      <c r="K1015" s="13" t="str">
        <f>IF(Z1016&gt;94,"Met",IF(AB1016="--","n/a",IF(AB1016&gt;=0,"Met","Did Not Meet")))</f>
        <v>Did Not Meet</v>
      </c>
      <c r="L1015" s="13" t="str">
        <f>IF(Z1017&gt;94,"Met",IF(AB1017="--","n/a",IF(AB1017&gt;=0,"Met","Did Not Meet")))</f>
        <v>Did Not Meet</v>
      </c>
      <c r="M1015" s="1" t="s">
        <v>18</v>
      </c>
      <c r="N1015" s="14"/>
      <c r="O1015" s="35" t="s">
        <v>2506</v>
      </c>
      <c r="P1015" s="83" t="str">
        <f t="shared" ref="P1015" si="1283">IF(P1010="No"," ", IF(P1012="No"," ",IF(P1011="No", " ",IF(P1013="No"," ","X"))))</f>
        <v xml:space="preserve"> </v>
      </c>
      <c r="Q1015" s="108"/>
      <c r="R1015" s="5" t="s">
        <v>6</v>
      </c>
      <c r="S1015" s="1" t="s">
        <v>2</v>
      </c>
      <c r="T1015" s="1" t="s">
        <v>7</v>
      </c>
      <c r="U1015" s="5">
        <v>344</v>
      </c>
      <c r="V1015" s="1">
        <v>60.76</v>
      </c>
      <c r="W1015" s="1">
        <v>64.14</v>
      </c>
      <c r="X1015" s="6">
        <f t="shared" si="1216"/>
        <v>-3.3800000000000026</v>
      </c>
      <c r="Y1015" s="14">
        <v>220</v>
      </c>
      <c r="Z1015" s="1">
        <v>57.73</v>
      </c>
      <c r="AA1015" s="1">
        <v>56.73</v>
      </c>
      <c r="AB1015" s="71">
        <f t="shared" si="1231"/>
        <v>1</v>
      </c>
      <c r="AC1015" s="53"/>
    </row>
    <row r="1016" spans="1:29" ht="15.75" x14ac:dyDescent="0.25">
      <c r="A1016" s="53">
        <v>1608023</v>
      </c>
      <c r="B1016" s="89" t="s">
        <v>2552</v>
      </c>
      <c r="C1016" s="53" t="s">
        <v>589</v>
      </c>
      <c r="D1016" s="50" t="s">
        <v>975</v>
      </c>
      <c r="E1016" s="48" t="str">
        <f>VLOOKUP('2012 Accountability Database'!A1010,Dems1112!$A$2:$G$1082,6)</f>
        <v>2 (Northeast AR)</v>
      </c>
      <c r="F1016" s="66"/>
      <c r="G1016" s="63" t="s">
        <v>2488</v>
      </c>
      <c r="H1016" s="61" t="str">
        <f t="shared" ref="H1016:I1016" si="1284">IF(H1014="Met","Yes",IF(H1015="Met","Yes","No"))</f>
        <v>No</v>
      </c>
      <c r="I1016" s="61" t="str">
        <f t="shared" si="1284"/>
        <v>No</v>
      </c>
      <c r="J1016" s="55"/>
      <c r="K1016" s="61" t="str">
        <f t="shared" ref="K1016:L1016" si="1285">IF(K1014="Met","Yes",IF(K1015="Met","Yes","No"))</f>
        <v>No</v>
      </c>
      <c r="L1016" s="61" t="str">
        <f t="shared" si="1285"/>
        <v>Yes</v>
      </c>
      <c r="M1016" s="5" t="s">
        <v>18</v>
      </c>
      <c r="N1016" s="14"/>
      <c r="O1016" s="35" t="s">
        <v>2505</v>
      </c>
      <c r="P1016" s="83" t="str">
        <f t="shared" ref="P1016" si="1286">IF(P1015="X"," ",IF(P1017="X"," ","X"))</f>
        <v xml:space="preserve"> </v>
      </c>
      <c r="Q1016" s="94" t="s">
        <v>2759</v>
      </c>
      <c r="R1016" s="5" t="s">
        <v>6</v>
      </c>
      <c r="S1016" s="5" t="s">
        <v>5</v>
      </c>
      <c r="T1016" s="5" t="s">
        <v>3</v>
      </c>
      <c r="U1016" s="5">
        <v>1586</v>
      </c>
      <c r="V1016" s="5">
        <v>70.239999999999995</v>
      </c>
      <c r="W1016" s="5">
        <v>73.41</v>
      </c>
      <c r="X1016" s="8">
        <f t="shared" si="1216"/>
        <v>-3.1700000000000017</v>
      </c>
      <c r="Y1016" s="14">
        <v>953</v>
      </c>
      <c r="Z1016" s="5">
        <v>66.739999999999995</v>
      </c>
      <c r="AA1016" s="5">
        <v>67.239999999999995</v>
      </c>
      <c r="AB1016" s="72">
        <f t="shared" si="1231"/>
        <v>-0.5</v>
      </c>
      <c r="AC1016" s="53"/>
    </row>
    <row r="1017" spans="1:29" x14ac:dyDescent="0.25">
      <c r="A1017" s="54">
        <v>1608023</v>
      </c>
      <c r="B1017" s="90" t="s">
        <v>2552</v>
      </c>
      <c r="C1017" s="54" t="s">
        <v>589</v>
      </c>
      <c r="D1017" s="4"/>
      <c r="E1017" s="4"/>
      <c r="F1017" s="67"/>
      <c r="G1017" s="64"/>
      <c r="H1017" s="43"/>
      <c r="I1017" s="43"/>
      <c r="J1017" s="43"/>
      <c r="K1017" s="43"/>
      <c r="L1017" s="43"/>
      <c r="M1017" s="4" t="s">
        <v>18</v>
      </c>
      <c r="N1017" s="15"/>
      <c r="O1017" s="38" t="s">
        <v>2482</v>
      </c>
      <c r="P1017" s="84" t="str">
        <f>IF(E1011="Achieving School"," ","X")</f>
        <v>X</v>
      </c>
      <c r="Q1017" s="91"/>
      <c r="R1017" s="4" t="s">
        <v>6</v>
      </c>
      <c r="S1017" s="4" t="s">
        <v>5</v>
      </c>
      <c r="T1017" s="4" t="s">
        <v>7</v>
      </c>
      <c r="U1017" s="4">
        <v>1047</v>
      </c>
      <c r="V1017" s="4">
        <v>60.84</v>
      </c>
      <c r="W1017" s="4">
        <v>64.14</v>
      </c>
      <c r="X1017" s="7">
        <f t="shared" si="1216"/>
        <v>-3.2999999999999972</v>
      </c>
      <c r="Y1017" s="15">
        <v>638</v>
      </c>
      <c r="Z1017" s="4">
        <v>56.43</v>
      </c>
      <c r="AA1017" s="4">
        <v>56.73</v>
      </c>
      <c r="AB1017" s="73">
        <f t="shared" si="1231"/>
        <v>-0.29999999999999716</v>
      </c>
      <c r="AC1017" s="54"/>
    </row>
    <row r="1018" spans="1:29" x14ac:dyDescent="0.25">
      <c r="A1018" s="1">
        <v>1608024</v>
      </c>
      <c r="B1018" s="87" t="s">
        <v>2552</v>
      </c>
      <c r="C1018" s="55" t="s">
        <v>590</v>
      </c>
      <c r="E1018" s="42"/>
      <c r="F1018" s="65" t="s">
        <v>2483</v>
      </c>
      <c r="G1018" s="62"/>
      <c r="H1018" s="37" t="str">
        <f>IF(V1018&gt;94,"Met",IF(X1018="--","n/a",IF(X1018&gt;=0,"Met","Did Not Meet")))</f>
        <v>Met</v>
      </c>
      <c r="I1018" s="37" t="str">
        <f>IF(V1019&gt;94,"Met",IF(X1019="--","n/a",IF(X1019&gt;=0,"Met","Did Not Meet")))</f>
        <v>Did Not Meet</v>
      </c>
      <c r="K1018" s="13" t="str">
        <f>IF(Z1018&gt;94,"Met",IF(AB1018="--","n/a",IF(AB1018&gt;=0,"Met","Did Not Meet")))</f>
        <v>Met</v>
      </c>
      <c r="L1018" s="13" t="str">
        <f>IF(Z1019&gt;94,"Met",IF(AB1019="--","n/a",IF(AB1019&gt;=0,"Met","Did Not Meet")))</f>
        <v>Met</v>
      </c>
      <c r="M1018" s="1" t="s">
        <v>18</v>
      </c>
      <c r="N1018" s="14" t="s">
        <v>2502</v>
      </c>
      <c r="O1018" s="5"/>
      <c r="P1018" s="44" t="str">
        <f t="shared" ref="P1018" si="1287">IF(H1020="Yes",IF(I1020="Yes","Yes","No"),"No")</f>
        <v>No</v>
      </c>
      <c r="Q1018" s="93"/>
      <c r="R1018" s="5" t="s">
        <v>1</v>
      </c>
      <c r="S1018" s="1" t="s">
        <v>2</v>
      </c>
      <c r="T1018" s="1" t="s">
        <v>3</v>
      </c>
      <c r="U1018" s="5">
        <v>365</v>
      </c>
      <c r="V1018" s="1">
        <v>70.41</v>
      </c>
      <c r="W1018" s="1">
        <v>69.36</v>
      </c>
      <c r="X1018" s="9">
        <f t="shared" si="1216"/>
        <v>1.0499999999999972</v>
      </c>
      <c r="Y1018" s="14">
        <v>339</v>
      </c>
      <c r="Z1018" s="1">
        <v>72.86</v>
      </c>
      <c r="AA1018" s="1">
        <v>71.010000000000005</v>
      </c>
      <c r="AB1018" s="71">
        <f t="shared" si="1231"/>
        <v>1.8499999999999943</v>
      </c>
      <c r="AC1018" s="36"/>
    </row>
    <row r="1019" spans="1:29" ht="15.75" x14ac:dyDescent="0.25">
      <c r="A1019" s="53">
        <v>1608024</v>
      </c>
      <c r="B1019" s="89" t="s">
        <v>2552</v>
      </c>
      <c r="C1019" s="53" t="s">
        <v>590</v>
      </c>
      <c r="D1019" s="49" t="s">
        <v>2498</v>
      </c>
      <c r="E1019" s="34" t="str">
        <f>M1018</f>
        <v>Needs Improvement Focus School</v>
      </c>
      <c r="F1019" s="65" t="s">
        <v>2484</v>
      </c>
      <c r="G1019" s="62"/>
      <c r="H1019" s="13" t="str">
        <f>IF(V1020&gt;94,"Met",IF(X1020="--","n/a",IF(X1020&gt;=0,"Met","Did Not Meet")))</f>
        <v>Did Not Meet</v>
      </c>
      <c r="I1019" s="13" t="str">
        <f>IF(V1021&gt;94,"Met",IF(X1021="--","n/a",IF(X1021&gt;=0,"Met","Did Not Meet")))</f>
        <v>Did Not Meet</v>
      </c>
      <c r="K1019" s="13" t="str">
        <f>IF(Z1020&gt;94,"Met",IF(AB1020="--","n/a",IF(AB1020&gt;=0,"Met","Did Not Meet")))</f>
        <v>Did Not Meet</v>
      </c>
      <c r="L1019" s="13" t="str">
        <f>IF(Z1021&gt;94,"Met",IF(AB1021="--","n/a",IF(AB1021&gt;=0,"Met","Did Not Meet")))</f>
        <v>Did Not Meet</v>
      </c>
      <c r="M1019" s="1" t="s">
        <v>18</v>
      </c>
      <c r="N1019" s="14" t="s">
        <v>2501</v>
      </c>
      <c r="O1019" s="5"/>
      <c r="P1019" s="44" t="str">
        <f t="shared" ref="P1019" si="1288">IF(K1020="Yes",IF(L1020="Yes","Yes","No"),"No")</f>
        <v>Yes</v>
      </c>
      <c r="Q1019" s="94" t="s">
        <v>2759</v>
      </c>
      <c r="R1019" s="5" t="s">
        <v>1</v>
      </c>
      <c r="S1019" s="1" t="s">
        <v>2</v>
      </c>
      <c r="T1019" s="1" t="s">
        <v>7</v>
      </c>
      <c r="U1019" s="5">
        <v>260</v>
      </c>
      <c r="V1019" s="1">
        <v>61.15</v>
      </c>
      <c r="W1019" s="1">
        <v>61.44</v>
      </c>
      <c r="X1019" s="6">
        <f t="shared" si="1216"/>
        <v>-0.28999999999999915</v>
      </c>
      <c r="Y1019" s="14">
        <v>237</v>
      </c>
      <c r="Z1019" s="1">
        <v>64.14</v>
      </c>
      <c r="AA1019" s="1">
        <v>63.71</v>
      </c>
      <c r="AB1019" s="71">
        <f t="shared" si="1231"/>
        <v>0.42999999999999972</v>
      </c>
      <c r="AC1019" s="53"/>
    </row>
    <row r="1020" spans="1:29" ht="15" customHeight="1" x14ac:dyDescent="0.25">
      <c r="A1020" s="53">
        <v>1608024</v>
      </c>
      <c r="B1020" s="89" t="s">
        <v>2552</v>
      </c>
      <c r="C1020" s="53" t="s">
        <v>590</v>
      </c>
      <c r="D1020" s="49" t="s">
        <v>2499</v>
      </c>
      <c r="E1020" s="35" t="str">
        <f>VLOOKUP('2012 Accountability Database'!$A1018,'2011 AYP'!A$2:B$1072,2)</f>
        <v>SI_6 (School Improvement Year 6)</v>
      </c>
      <c r="F1020" s="66"/>
      <c r="G1020" s="63" t="s">
        <v>2485</v>
      </c>
      <c r="H1020" s="60" t="str">
        <f t="shared" ref="H1020:I1020" si="1289">IF(H1018="Met","Yes",IF(H1019="Met","Yes","No"))</f>
        <v>Yes</v>
      </c>
      <c r="I1020" s="60" t="str">
        <f t="shared" si="1289"/>
        <v>No</v>
      </c>
      <c r="J1020" s="42"/>
      <c r="K1020" s="60" t="str">
        <f t="shared" ref="K1020:L1020" si="1290">IF(K1018="Met","Yes",IF(K1019="Met","Yes","No"))</f>
        <v>Yes</v>
      </c>
      <c r="L1020" s="60" t="str">
        <f t="shared" si="1290"/>
        <v>Yes</v>
      </c>
      <c r="M1020" s="1" t="s">
        <v>18</v>
      </c>
      <c r="N1020" s="14" t="s">
        <v>2503</v>
      </c>
      <c r="O1020" s="5"/>
      <c r="P1020" s="44" t="str">
        <f t="shared" ref="P1020" si="1291">IF(H1024="Yes",IF(I1024="Yes","Yes","No"),"No")</f>
        <v>No</v>
      </c>
      <c r="Q1020" s="108" t="s">
        <v>2758</v>
      </c>
      <c r="R1020" s="5" t="s">
        <v>1</v>
      </c>
      <c r="S1020" s="1" t="s">
        <v>5</v>
      </c>
      <c r="T1020" s="1" t="s">
        <v>3</v>
      </c>
      <c r="U1020" s="5">
        <v>1048</v>
      </c>
      <c r="V1020" s="1">
        <v>67.08</v>
      </c>
      <c r="W1020" s="1">
        <v>69.36</v>
      </c>
      <c r="X1020" s="6">
        <f t="shared" si="1216"/>
        <v>-2.2800000000000011</v>
      </c>
      <c r="Y1020" s="14">
        <v>957</v>
      </c>
      <c r="Z1020" s="1">
        <v>68.03</v>
      </c>
      <c r="AA1020" s="1">
        <v>71.010000000000005</v>
      </c>
      <c r="AB1020" s="72">
        <f t="shared" si="1231"/>
        <v>-2.980000000000004</v>
      </c>
      <c r="AC1020" s="53"/>
    </row>
    <row r="1021" spans="1:29" x14ac:dyDescent="0.25">
      <c r="A1021" s="53">
        <v>1608024</v>
      </c>
      <c r="B1021" s="89" t="s">
        <v>2552</v>
      </c>
      <c r="C1021" s="53" t="s">
        <v>590</v>
      </c>
      <c r="D1021" s="49" t="s">
        <v>2507</v>
      </c>
      <c r="E1021" s="47">
        <f>VLOOKUP('2012 Accountability Database'!A1018,Dems1112!$A$2:$G$1082,3)</f>
        <v>0.6</v>
      </c>
      <c r="F1021" s="66"/>
      <c r="G1021" s="52"/>
      <c r="M1021" s="1" t="s">
        <v>18</v>
      </c>
      <c r="N1021" s="14" t="s">
        <v>2504</v>
      </c>
      <c r="O1021" s="5"/>
      <c r="P1021" s="44" t="str">
        <f t="shared" ref="P1021" si="1292">IF(K1024="Yes",IF(L1024="Yes","Yes","No"),"No")</f>
        <v>No</v>
      </c>
      <c r="Q1021" s="108"/>
      <c r="R1021" s="5" t="s">
        <v>1</v>
      </c>
      <c r="S1021" s="1" t="s">
        <v>5</v>
      </c>
      <c r="T1021" s="1" t="s">
        <v>7</v>
      </c>
      <c r="U1021" s="5">
        <v>764</v>
      </c>
      <c r="V1021" s="1">
        <v>57.85</v>
      </c>
      <c r="W1021" s="1">
        <v>61.44</v>
      </c>
      <c r="X1021" s="6">
        <f t="shared" si="1216"/>
        <v>-3.5899999999999963</v>
      </c>
      <c r="Y1021" s="14">
        <v>686</v>
      </c>
      <c r="Z1021" s="1">
        <v>59.48</v>
      </c>
      <c r="AA1021" s="1">
        <v>63.71</v>
      </c>
      <c r="AB1021" s="72">
        <f t="shared" si="1231"/>
        <v>-4.230000000000004</v>
      </c>
      <c r="AC1021" s="53"/>
    </row>
    <row r="1022" spans="1:29" x14ac:dyDescent="0.25">
      <c r="A1022" s="53">
        <v>1608024</v>
      </c>
      <c r="B1022" s="89" t="s">
        <v>2552</v>
      </c>
      <c r="C1022" s="53" t="s">
        <v>590</v>
      </c>
      <c r="D1022" s="50" t="s">
        <v>2508</v>
      </c>
      <c r="E1022" s="47">
        <f>VLOOKUP('2012 Accountability Database'!A1018,Dems1112!$A$2:$G$1082,4)</f>
        <v>0.73</v>
      </c>
      <c r="F1022" s="65" t="s">
        <v>2486</v>
      </c>
      <c r="G1022" s="62"/>
      <c r="H1022" s="13" t="str">
        <f>IF(V1022&gt;94,"Met",IF(X1022="--","n/a",IF(X1022&gt;=0,"Met","Did Not Meet")))</f>
        <v>Did Not Meet</v>
      </c>
      <c r="I1022" s="13" t="str">
        <f>IF(V1023&gt;94,"Met",IF(X1023="--","n/a",IF(X1023&gt;=0,"Met","Did Not Meet")))</f>
        <v>Did Not Meet</v>
      </c>
      <c r="J1022" s="13"/>
      <c r="K1022" s="13" t="str">
        <f>IF(Z1022&gt;94,"Met",IF(AB1022="--","n/a",IF(AB1022&gt;=0,"Met","Did Not Meet")))</f>
        <v>Did Not Meet</v>
      </c>
      <c r="L1022" s="13" t="str">
        <f>IF(Z1023&gt;94,"Met",IF(AB1023="--","n/a",IF(AB1023&gt;=0,"Met","Did Not Meet")))</f>
        <v>Did Not Meet</v>
      </c>
      <c r="M1022" s="5" t="s">
        <v>18</v>
      </c>
      <c r="N1022" s="68" t="s">
        <v>2497</v>
      </c>
      <c r="O1022" s="35"/>
      <c r="P1022" s="44"/>
      <c r="Q1022" s="108"/>
      <c r="R1022" s="5" t="s">
        <v>6</v>
      </c>
      <c r="S1022" s="5" t="s">
        <v>2</v>
      </c>
      <c r="T1022" s="5" t="s">
        <v>3</v>
      </c>
      <c r="U1022" s="5">
        <v>549</v>
      </c>
      <c r="V1022" s="5">
        <v>74.5</v>
      </c>
      <c r="W1022" s="5">
        <v>76.73</v>
      </c>
      <c r="X1022" s="8">
        <f t="shared" si="1216"/>
        <v>-2.230000000000004</v>
      </c>
      <c r="Y1022" s="14">
        <v>340</v>
      </c>
      <c r="Z1022" s="5">
        <v>70.59</v>
      </c>
      <c r="AA1022" s="5">
        <v>71.010000000000005</v>
      </c>
      <c r="AB1022" s="72">
        <f t="shared" si="1231"/>
        <v>-0.42000000000000171</v>
      </c>
      <c r="AC1022" s="53"/>
    </row>
    <row r="1023" spans="1:29" x14ac:dyDescent="0.25">
      <c r="A1023" s="53">
        <v>1608024</v>
      </c>
      <c r="B1023" s="89" t="s">
        <v>2552</v>
      </c>
      <c r="C1023" s="53" t="s">
        <v>590</v>
      </c>
      <c r="D1023" s="50" t="s">
        <v>974</v>
      </c>
      <c r="E1023" s="47" t="str">
        <f>VLOOKUP('2012 Accountability Database'!A1018,Dems1112!$A$2:$G$1082,5)</f>
        <v>7-9</v>
      </c>
      <c r="F1023" s="65" t="s">
        <v>2487</v>
      </c>
      <c r="G1023" s="62"/>
      <c r="H1023" s="13" t="str">
        <f>IF(V1024&gt;94,"Met",IF(X1024="--","n/a",IF(X1024&gt;=0,"Met","Did Not Meet")))</f>
        <v>Did Not Meet</v>
      </c>
      <c r="I1023" s="13" t="str">
        <f>IF(V1025&gt;94,"Met",IF(X1025="--","n/a",IF(X1025&gt;=0,"Met","Did Not Meet")))</f>
        <v>Did Not Meet</v>
      </c>
      <c r="J1023" s="13"/>
      <c r="K1023" s="13" t="str">
        <f>IF(Z1024&gt;94,"Met",IF(AB1024="--","n/a",IF(AB1024&gt;=0,"Met","Did Not Meet")))</f>
        <v>Did Not Meet</v>
      </c>
      <c r="L1023" s="13" t="str">
        <f>IF(Z1025&gt;94,"Met",IF(AB1025="--","n/a",IF(AB1025&gt;=0,"Met","Did Not Meet")))</f>
        <v>Did Not Meet</v>
      </c>
      <c r="M1023" s="1" t="s">
        <v>18</v>
      </c>
      <c r="N1023" s="14"/>
      <c r="O1023" s="35" t="s">
        <v>2506</v>
      </c>
      <c r="P1023" s="83" t="str">
        <f t="shared" ref="P1023" si="1293">IF(P1018="No"," ", IF(P1020="No"," ",IF(P1019="No", " ",IF(P1021="No"," ","X"))))</f>
        <v xml:space="preserve"> </v>
      </c>
      <c r="Q1023" s="108"/>
      <c r="R1023" s="5" t="s">
        <v>6</v>
      </c>
      <c r="S1023" s="1" t="s">
        <v>2</v>
      </c>
      <c r="T1023" s="1" t="s">
        <v>7</v>
      </c>
      <c r="U1023" s="5">
        <v>393</v>
      </c>
      <c r="V1023" s="1">
        <v>67.180000000000007</v>
      </c>
      <c r="W1023" s="1">
        <v>70.27</v>
      </c>
      <c r="X1023" s="6">
        <f t="shared" si="1216"/>
        <v>-3.0899999999999892</v>
      </c>
      <c r="Y1023" s="14">
        <v>238</v>
      </c>
      <c r="Z1023" s="1">
        <v>61.34</v>
      </c>
      <c r="AA1023" s="1">
        <v>63.33</v>
      </c>
      <c r="AB1023" s="72">
        <f t="shared" si="1231"/>
        <v>-1.9899999999999949</v>
      </c>
      <c r="AC1023" s="53"/>
    </row>
    <row r="1024" spans="1:29" ht="15.75" x14ac:dyDescent="0.25">
      <c r="A1024" s="53">
        <v>1608024</v>
      </c>
      <c r="B1024" s="89" t="s">
        <v>2552</v>
      </c>
      <c r="C1024" s="53" t="s">
        <v>590</v>
      </c>
      <c r="D1024" s="50" t="s">
        <v>975</v>
      </c>
      <c r="E1024" s="48" t="str">
        <f>VLOOKUP('2012 Accountability Database'!A1018,Dems1112!$A$2:$G$1082,6)</f>
        <v>2 (Northeast AR)</v>
      </c>
      <c r="F1024" s="66"/>
      <c r="G1024" s="63" t="s">
        <v>2488</v>
      </c>
      <c r="H1024" s="61" t="str">
        <f t="shared" ref="H1024:I1024" si="1294">IF(H1022="Met","Yes",IF(H1023="Met","Yes","No"))</f>
        <v>No</v>
      </c>
      <c r="I1024" s="61" t="str">
        <f t="shared" si="1294"/>
        <v>No</v>
      </c>
      <c r="J1024" s="55"/>
      <c r="K1024" s="61" t="str">
        <f t="shared" ref="K1024:L1024" si="1295">IF(K1022="Met","Yes",IF(K1023="Met","Yes","No"))</f>
        <v>No</v>
      </c>
      <c r="L1024" s="61" t="str">
        <f t="shared" si="1295"/>
        <v>No</v>
      </c>
      <c r="M1024" s="1" t="s">
        <v>18</v>
      </c>
      <c r="N1024" s="14"/>
      <c r="O1024" s="35" t="s">
        <v>2505</v>
      </c>
      <c r="P1024" s="83" t="str">
        <f t="shared" ref="P1024" si="1296">IF(P1023="X"," ",IF(P1025="X"," ","X"))</f>
        <v xml:space="preserve"> </v>
      </c>
      <c r="Q1024" s="94" t="s">
        <v>2759</v>
      </c>
      <c r="R1024" s="5" t="s">
        <v>6</v>
      </c>
      <c r="S1024" s="1" t="s">
        <v>5</v>
      </c>
      <c r="T1024" s="1" t="s">
        <v>3</v>
      </c>
      <c r="U1024" s="5">
        <v>1534</v>
      </c>
      <c r="V1024" s="1">
        <v>73.599999999999994</v>
      </c>
      <c r="W1024" s="1">
        <v>76.73</v>
      </c>
      <c r="X1024" s="6">
        <f t="shared" si="1216"/>
        <v>-3.1300000000000097</v>
      </c>
      <c r="Y1024" s="14">
        <v>962</v>
      </c>
      <c r="Z1024" s="1">
        <v>69.849999999999994</v>
      </c>
      <c r="AA1024" s="1">
        <v>71.010000000000005</v>
      </c>
      <c r="AB1024" s="72">
        <f t="shared" si="1231"/>
        <v>-1.1600000000000108</v>
      </c>
      <c r="AC1024" s="53"/>
    </row>
    <row r="1025" spans="1:29" x14ac:dyDescent="0.25">
      <c r="A1025" s="54">
        <v>1608024</v>
      </c>
      <c r="B1025" s="90" t="s">
        <v>2552</v>
      </c>
      <c r="C1025" s="54" t="s">
        <v>590</v>
      </c>
      <c r="D1025" s="4"/>
      <c r="E1025" s="4"/>
      <c r="F1025" s="67"/>
      <c r="G1025" s="64"/>
      <c r="H1025" s="43"/>
      <c r="I1025" s="43"/>
      <c r="J1025" s="43"/>
      <c r="K1025" s="43"/>
      <c r="L1025" s="43"/>
      <c r="M1025" s="4" t="s">
        <v>18</v>
      </c>
      <c r="N1025" s="15"/>
      <c r="O1025" s="38" t="s">
        <v>2482</v>
      </c>
      <c r="P1025" s="84" t="str">
        <f>IF(E1019="Achieving School"," ","X")</f>
        <v>X</v>
      </c>
      <c r="Q1025" s="91"/>
      <c r="R1025" s="4" t="s">
        <v>6</v>
      </c>
      <c r="S1025" s="4" t="s">
        <v>5</v>
      </c>
      <c r="T1025" s="4" t="s">
        <v>7</v>
      </c>
      <c r="U1025" s="4">
        <v>1095</v>
      </c>
      <c r="V1025" s="4">
        <v>65.84</v>
      </c>
      <c r="W1025" s="4">
        <v>70.27</v>
      </c>
      <c r="X1025" s="7">
        <f t="shared" si="1216"/>
        <v>-4.4299999999999926</v>
      </c>
      <c r="Y1025" s="15">
        <v>691</v>
      </c>
      <c r="Z1025" s="4">
        <v>61.22</v>
      </c>
      <c r="AA1025" s="4">
        <v>63.33</v>
      </c>
      <c r="AB1025" s="73">
        <f t="shared" si="1231"/>
        <v>-2.1099999999999994</v>
      </c>
      <c r="AC1025" s="54"/>
    </row>
    <row r="1026" spans="1:29" x14ac:dyDescent="0.25">
      <c r="A1026" s="1">
        <v>1608026</v>
      </c>
      <c r="B1026" s="87" t="s">
        <v>2552</v>
      </c>
      <c r="C1026" s="55" t="s">
        <v>591</v>
      </c>
      <c r="E1026" s="42"/>
      <c r="F1026" s="65" t="s">
        <v>2483</v>
      </c>
      <c r="G1026" s="62"/>
      <c r="H1026" s="37" t="str">
        <f>IF(V1026&gt;94,"Met",IF(X1026="--","n/a",IF(X1026&gt;=0,"Met","Did Not Meet")))</f>
        <v>Met</v>
      </c>
      <c r="I1026" s="37" t="str">
        <f>IF(V1027&gt;94,"Met",IF(X1027="--","n/a",IF(X1027&gt;=0,"Met","Did Not Meet")))</f>
        <v>Did Not Meet</v>
      </c>
      <c r="K1026" s="13" t="str">
        <f>IF(Z1026&gt;94,"Met",IF(AB1026="--","n/a",IF(AB1026&gt;=0,"Met","Did Not Meet")))</f>
        <v>Did Not Meet</v>
      </c>
      <c r="L1026" s="13" t="str">
        <f>IF(Z1027&gt;94,"Met",IF(AB1027="--","n/a",IF(AB1027&gt;=0,"Met","Did Not Meet")))</f>
        <v>Did Not Meet</v>
      </c>
      <c r="M1026" s="1" t="s">
        <v>9</v>
      </c>
      <c r="N1026" s="14" t="s">
        <v>2502</v>
      </c>
      <c r="O1026" s="5"/>
      <c r="P1026" s="44" t="str">
        <f t="shared" ref="P1026" si="1297">IF(H1028="Yes",IF(I1028="Yes","Yes","No"),"No")</f>
        <v>No</v>
      </c>
      <c r="Q1026" s="93"/>
      <c r="R1026" s="5" t="s">
        <v>1</v>
      </c>
      <c r="S1026" s="1" t="s">
        <v>2</v>
      </c>
      <c r="T1026" s="1" t="s">
        <v>3</v>
      </c>
      <c r="U1026" s="5">
        <v>268</v>
      </c>
      <c r="V1026" s="1">
        <v>86.57</v>
      </c>
      <c r="W1026" s="1">
        <v>84.85</v>
      </c>
      <c r="X1026" s="9">
        <f t="shared" ref="X1026:X1089" si="1298">V1026-W1026</f>
        <v>1.7199999999999989</v>
      </c>
      <c r="Y1026" s="14">
        <v>192</v>
      </c>
      <c r="Z1026" s="1">
        <v>78.13</v>
      </c>
      <c r="AA1026" s="1">
        <v>84.11</v>
      </c>
      <c r="AB1026" s="72">
        <f t="shared" si="1231"/>
        <v>-5.980000000000004</v>
      </c>
      <c r="AC1026" s="36"/>
    </row>
    <row r="1027" spans="1:29" ht="15.75" x14ac:dyDescent="0.25">
      <c r="A1027" s="53">
        <v>1608026</v>
      </c>
      <c r="B1027" s="89" t="s">
        <v>2552</v>
      </c>
      <c r="C1027" s="53" t="s">
        <v>591</v>
      </c>
      <c r="D1027" s="49" t="s">
        <v>2498</v>
      </c>
      <c r="E1027" s="34" t="str">
        <f>M1026</f>
        <v>Needs Improvement School</v>
      </c>
      <c r="F1027" s="65" t="s">
        <v>2484</v>
      </c>
      <c r="G1027" s="62"/>
      <c r="H1027" s="13" t="str">
        <f>IF(V1028&gt;94,"Met",IF(X1028="--","n/a",IF(X1028&gt;=0,"Met","Did Not Meet")))</f>
        <v>Did Not Meet</v>
      </c>
      <c r="I1027" s="13" t="str">
        <f>IF(V1029&gt;94,"Met",IF(X1029="--","n/a",IF(X1029&gt;=0,"Met","Did Not Meet")))</f>
        <v>Did Not Meet</v>
      </c>
      <c r="K1027" s="13" t="str">
        <f>IF(Z1028&gt;94,"Met",IF(AB1028="--","n/a",IF(AB1028&gt;=0,"Met","Did Not Meet")))</f>
        <v>Did Not Meet</v>
      </c>
      <c r="L1027" s="13" t="str">
        <f>IF(Z1029&gt;94,"Met",IF(AB1029="--","n/a",IF(AB1029&gt;=0,"Met","Did Not Meet")))</f>
        <v>Did Not Meet</v>
      </c>
      <c r="M1027" s="1" t="s">
        <v>9</v>
      </c>
      <c r="N1027" s="14" t="s">
        <v>2501</v>
      </c>
      <c r="O1027" s="5"/>
      <c r="P1027" s="44" t="str">
        <f t="shared" ref="P1027" si="1299">IF(K1028="Yes",IF(L1028="Yes","Yes","No"),"No")</f>
        <v>No</v>
      </c>
      <c r="Q1027" s="94" t="s">
        <v>2759</v>
      </c>
      <c r="R1027" s="5" t="s">
        <v>1</v>
      </c>
      <c r="S1027" s="1" t="s">
        <v>2</v>
      </c>
      <c r="T1027" s="1" t="s">
        <v>7</v>
      </c>
      <c r="U1027" s="5">
        <v>122</v>
      </c>
      <c r="V1027" s="1">
        <v>71.31</v>
      </c>
      <c r="W1027" s="1">
        <v>73.23</v>
      </c>
      <c r="X1027" s="6">
        <f t="shared" si="1298"/>
        <v>-1.9200000000000017</v>
      </c>
      <c r="Y1027" s="14">
        <v>95</v>
      </c>
      <c r="Z1027" s="1">
        <v>64.209999999999994</v>
      </c>
      <c r="AA1027" s="1">
        <v>79.489999999999995</v>
      </c>
      <c r="AB1027" s="72">
        <f t="shared" si="1231"/>
        <v>-15.280000000000001</v>
      </c>
      <c r="AC1027" s="53"/>
    </row>
    <row r="1028" spans="1:29" ht="15" customHeight="1" x14ac:dyDescent="0.25">
      <c r="A1028" s="53">
        <v>1608026</v>
      </c>
      <c r="B1028" s="89" t="s">
        <v>2552</v>
      </c>
      <c r="C1028" s="53" t="s">
        <v>591</v>
      </c>
      <c r="D1028" s="49" t="s">
        <v>2499</v>
      </c>
      <c r="E1028" s="35" t="str">
        <f>VLOOKUP('2012 Accountability Database'!$A1026,'2011 AYP'!A$2:B$1072,2)</f>
        <v xml:space="preserve"> A (Alert)</v>
      </c>
      <c r="F1028" s="66"/>
      <c r="G1028" s="63" t="s">
        <v>2485</v>
      </c>
      <c r="H1028" s="60" t="str">
        <f t="shared" ref="H1028:I1028" si="1300">IF(H1026="Met","Yes",IF(H1027="Met","Yes","No"))</f>
        <v>Yes</v>
      </c>
      <c r="I1028" s="60" t="str">
        <f t="shared" si="1300"/>
        <v>No</v>
      </c>
      <c r="J1028" s="42"/>
      <c r="K1028" s="60" t="str">
        <f t="shared" ref="K1028:L1028" si="1301">IF(K1026="Met","Yes",IF(K1027="Met","Yes","No"))</f>
        <v>No</v>
      </c>
      <c r="L1028" s="60" t="str">
        <f t="shared" si="1301"/>
        <v>No</v>
      </c>
      <c r="M1028" s="5" t="s">
        <v>9</v>
      </c>
      <c r="N1028" s="14" t="s">
        <v>2503</v>
      </c>
      <c r="O1028" s="5"/>
      <c r="P1028" s="44" t="str">
        <f t="shared" ref="P1028" si="1302">IF(H1032="Yes",IF(I1032="Yes","Yes","No"),"No")</f>
        <v>No</v>
      </c>
      <c r="Q1028" s="108" t="s">
        <v>2758</v>
      </c>
      <c r="R1028" s="5" t="s">
        <v>1</v>
      </c>
      <c r="S1028" s="5" t="s">
        <v>5</v>
      </c>
      <c r="T1028" s="5" t="s">
        <v>3</v>
      </c>
      <c r="U1028" s="5">
        <v>735</v>
      </c>
      <c r="V1028" s="5">
        <v>84.49</v>
      </c>
      <c r="W1028" s="5">
        <v>84.85</v>
      </c>
      <c r="X1028" s="8">
        <f t="shared" si="1298"/>
        <v>-0.35999999999999943</v>
      </c>
      <c r="Y1028" s="14">
        <v>515</v>
      </c>
      <c r="Z1028" s="5">
        <v>79.61</v>
      </c>
      <c r="AA1028" s="5">
        <v>84.11</v>
      </c>
      <c r="AB1028" s="72">
        <f t="shared" si="1231"/>
        <v>-4.5</v>
      </c>
      <c r="AC1028" s="53"/>
    </row>
    <row r="1029" spans="1:29" x14ac:dyDescent="0.25">
      <c r="A1029" s="53">
        <v>1608026</v>
      </c>
      <c r="B1029" s="89" t="s">
        <v>2552</v>
      </c>
      <c r="C1029" s="53" t="s">
        <v>591</v>
      </c>
      <c r="D1029" s="49" t="s">
        <v>2507</v>
      </c>
      <c r="E1029" s="47">
        <f>VLOOKUP('2012 Accountability Database'!A1026,Dems1112!$A$2:$G$1082,3)</f>
        <v>0.59</v>
      </c>
      <c r="F1029" s="66"/>
      <c r="G1029" s="52"/>
      <c r="M1029" s="1" t="s">
        <v>9</v>
      </c>
      <c r="N1029" s="14" t="s">
        <v>2504</v>
      </c>
      <c r="O1029" s="5"/>
      <c r="P1029" s="44" t="str">
        <f t="shared" ref="P1029" si="1303">IF(K1032="Yes",IF(L1032="Yes","Yes","No"),"No")</f>
        <v>No</v>
      </c>
      <c r="Q1029" s="108"/>
      <c r="R1029" s="5" t="s">
        <v>1</v>
      </c>
      <c r="S1029" s="1" t="s">
        <v>5</v>
      </c>
      <c r="T1029" s="1" t="s">
        <v>7</v>
      </c>
      <c r="U1029" s="5">
        <v>336</v>
      </c>
      <c r="V1029" s="1">
        <v>69.349999999999994</v>
      </c>
      <c r="W1029" s="1">
        <v>73.23</v>
      </c>
      <c r="X1029" s="6">
        <f t="shared" si="1298"/>
        <v>-3.8800000000000097</v>
      </c>
      <c r="Y1029" s="14">
        <v>233</v>
      </c>
      <c r="Z1029" s="1">
        <v>69.099999999999994</v>
      </c>
      <c r="AA1029" s="1">
        <v>79.489999999999995</v>
      </c>
      <c r="AB1029" s="72">
        <f t="shared" si="1231"/>
        <v>-10.39</v>
      </c>
      <c r="AC1029" s="53"/>
    </row>
    <row r="1030" spans="1:29" x14ac:dyDescent="0.25">
      <c r="A1030" s="53">
        <v>1608026</v>
      </c>
      <c r="B1030" s="89" t="s">
        <v>2552</v>
      </c>
      <c r="C1030" s="53" t="s">
        <v>591</v>
      </c>
      <c r="D1030" s="50" t="s">
        <v>2508</v>
      </c>
      <c r="E1030" s="47">
        <f>VLOOKUP('2012 Accountability Database'!A1026,Dems1112!$A$2:$G$1082,4)</f>
        <v>0.82</v>
      </c>
      <c r="F1030" s="65" t="s">
        <v>2486</v>
      </c>
      <c r="G1030" s="62"/>
      <c r="H1030" s="13" t="str">
        <f>IF(V1030&gt;94,"Met",IF(X1030="--","n/a",IF(X1030&gt;=0,"Met","Did Not Meet")))</f>
        <v>Did Not Meet</v>
      </c>
      <c r="I1030" s="13" t="str">
        <f>IF(V1031&gt;94,"Met",IF(X1031="--","n/a",IF(X1031&gt;=0,"Met","Did Not Meet")))</f>
        <v>Did Not Meet</v>
      </c>
      <c r="J1030" s="13"/>
      <c r="K1030" s="13" t="str">
        <f>IF(Z1030&gt;94,"Met",IF(AB1030="--","n/a",IF(AB1030&gt;=0,"Met","Did Not Meet")))</f>
        <v>Did Not Meet</v>
      </c>
      <c r="L1030" s="13" t="str">
        <f>IF(Z1031&gt;94,"Met",IF(AB1031="--","n/a",IF(AB1031&gt;=0,"Met","Did Not Meet")))</f>
        <v>Did Not Meet</v>
      </c>
      <c r="M1030" s="5" t="s">
        <v>9</v>
      </c>
      <c r="N1030" s="68" t="s">
        <v>2497</v>
      </c>
      <c r="O1030" s="35"/>
      <c r="P1030" s="44"/>
      <c r="Q1030" s="108"/>
      <c r="R1030" s="5" t="s">
        <v>6</v>
      </c>
      <c r="S1030" s="5" t="s">
        <v>2</v>
      </c>
      <c r="T1030" s="5" t="s">
        <v>3</v>
      </c>
      <c r="U1030" s="5">
        <v>268</v>
      </c>
      <c r="V1030" s="5">
        <v>85.82</v>
      </c>
      <c r="W1030" s="5">
        <v>88.63</v>
      </c>
      <c r="X1030" s="8">
        <f t="shared" si="1298"/>
        <v>-2.8100000000000023</v>
      </c>
      <c r="Y1030" s="14">
        <v>192</v>
      </c>
      <c r="Z1030" s="5">
        <v>58.33</v>
      </c>
      <c r="AA1030" s="5">
        <v>78.81</v>
      </c>
      <c r="AB1030" s="72">
        <f t="shared" si="1231"/>
        <v>-20.480000000000004</v>
      </c>
      <c r="AC1030" s="53"/>
    </row>
    <row r="1031" spans="1:29" x14ac:dyDescent="0.25">
      <c r="A1031" s="53">
        <v>1608026</v>
      </c>
      <c r="B1031" s="89" t="s">
        <v>2552</v>
      </c>
      <c r="C1031" s="53" t="s">
        <v>591</v>
      </c>
      <c r="D1031" s="50" t="s">
        <v>974</v>
      </c>
      <c r="E1031" s="47" t="str">
        <f>VLOOKUP('2012 Accountability Database'!A1026,Dems1112!$A$2:$G$1082,5)</f>
        <v>K</v>
      </c>
      <c r="F1031" s="65" t="s">
        <v>2487</v>
      </c>
      <c r="G1031" s="62"/>
      <c r="H1031" s="13" t="str">
        <f>IF(V1032&gt;94,"Met",IF(X1032="--","n/a",IF(X1032&gt;=0,"Met","Did Not Meet")))</f>
        <v>Did Not Meet</v>
      </c>
      <c r="I1031" s="13" t="str">
        <f>IF(V1033&gt;94,"Met",IF(X1033="--","n/a",IF(X1033&gt;=0,"Met","Did Not Meet")))</f>
        <v>Did Not Meet</v>
      </c>
      <c r="J1031" s="13"/>
      <c r="K1031" s="13" t="str">
        <f>IF(Z1032&gt;94,"Met",IF(AB1032="--","n/a",IF(AB1032&gt;=0,"Met","Did Not Meet")))</f>
        <v>Did Not Meet</v>
      </c>
      <c r="L1031" s="13" t="str">
        <f>IF(Z1033&gt;94,"Met",IF(AB1033="--","n/a",IF(AB1033&gt;=0,"Met","Did Not Meet")))</f>
        <v>Did Not Meet</v>
      </c>
      <c r="M1031" s="1" t="s">
        <v>9</v>
      </c>
      <c r="N1031" s="14"/>
      <c r="O1031" s="35" t="s">
        <v>2506</v>
      </c>
      <c r="P1031" s="83" t="str">
        <f t="shared" ref="P1031" si="1304">IF(P1026="No"," ", IF(P1028="No"," ",IF(P1027="No", " ",IF(P1029="No"," ","X"))))</f>
        <v xml:space="preserve"> </v>
      </c>
      <c r="Q1031" s="108"/>
      <c r="R1031" s="5" t="s">
        <v>6</v>
      </c>
      <c r="S1031" s="1" t="s">
        <v>2</v>
      </c>
      <c r="T1031" s="1" t="s">
        <v>7</v>
      </c>
      <c r="U1031" s="5">
        <v>122</v>
      </c>
      <c r="V1031" s="1">
        <v>71.31</v>
      </c>
      <c r="W1031" s="1">
        <v>78.099999999999994</v>
      </c>
      <c r="X1031" s="6">
        <f t="shared" si="1298"/>
        <v>-6.789999999999992</v>
      </c>
      <c r="Y1031" s="14">
        <v>95</v>
      </c>
      <c r="Z1031" s="1">
        <v>40</v>
      </c>
      <c r="AA1031" s="1">
        <v>65.02</v>
      </c>
      <c r="AB1031" s="72">
        <f t="shared" si="1231"/>
        <v>-25.019999999999996</v>
      </c>
      <c r="AC1031" s="53"/>
    </row>
    <row r="1032" spans="1:29" ht="15.75" x14ac:dyDescent="0.25">
      <c r="A1032" s="53">
        <v>1608026</v>
      </c>
      <c r="B1032" s="89" t="s">
        <v>2552</v>
      </c>
      <c r="C1032" s="53" t="s">
        <v>591</v>
      </c>
      <c r="D1032" s="50" t="s">
        <v>975</v>
      </c>
      <c r="E1032" s="48" t="str">
        <f>VLOOKUP('2012 Accountability Database'!A1026,Dems1112!$A$2:$G$1082,6)</f>
        <v>2 (Northeast AR)</v>
      </c>
      <c r="F1032" s="66"/>
      <c r="G1032" s="63" t="s">
        <v>2488</v>
      </c>
      <c r="H1032" s="61" t="str">
        <f t="shared" ref="H1032:I1032" si="1305">IF(H1030="Met","Yes",IF(H1031="Met","Yes","No"))</f>
        <v>No</v>
      </c>
      <c r="I1032" s="61" t="str">
        <f t="shared" si="1305"/>
        <v>No</v>
      </c>
      <c r="J1032" s="55"/>
      <c r="K1032" s="61" t="str">
        <f t="shared" ref="K1032:L1032" si="1306">IF(K1030="Met","Yes",IF(K1031="Met","Yes","No"))</f>
        <v>No</v>
      </c>
      <c r="L1032" s="61" t="str">
        <f t="shared" si="1306"/>
        <v>No</v>
      </c>
      <c r="M1032" s="1" t="s">
        <v>9</v>
      </c>
      <c r="N1032" s="14"/>
      <c r="O1032" s="35" t="s">
        <v>2505</v>
      </c>
      <c r="P1032" s="83" t="str">
        <f t="shared" ref="P1032" si="1307">IF(P1031="X"," ",IF(P1033="X"," ","X"))</f>
        <v xml:space="preserve"> </v>
      </c>
      <c r="Q1032" s="94" t="s">
        <v>2759</v>
      </c>
      <c r="R1032" s="5" t="s">
        <v>6</v>
      </c>
      <c r="S1032" s="1" t="s">
        <v>5</v>
      </c>
      <c r="T1032" s="1" t="s">
        <v>3</v>
      </c>
      <c r="U1032" s="5">
        <v>735</v>
      </c>
      <c r="V1032" s="1">
        <v>87.21</v>
      </c>
      <c r="W1032" s="1">
        <v>88.63</v>
      </c>
      <c r="X1032" s="6">
        <f t="shared" si="1298"/>
        <v>-1.4200000000000017</v>
      </c>
      <c r="Y1032" s="14">
        <v>515</v>
      </c>
      <c r="Z1032" s="1">
        <v>68.739999999999995</v>
      </c>
      <c r="AA1032" s="1">
        <v>78.81</v>
      </c>
      <c r="AB1032" s="72">
        <f t="shared" si="1231"/>
        <v>-10.070000000000007</v>
      </c>
      <c r="AC1032" s="53"/>
    </row>
    <row r="1033" spans="1:29" x14ac:dyDescent="0.25">
      <c r="A1033" s="54">
        <v>1608026</v>
      </c>
      <c r="B1033" s="90" t="s">
        <v>2552</v>
      </c>
      <c r="C1033" s="54" t="s">
        <v>591</v>
      </c>
      <c r="D1033" s="4"/>
      <c r="E1033" s="4"/>
      <c r="F1033" s="67"/>
      <c r="G1033" s="64"/>
      <c r="H1033" s="43"/>
      <c r="I1033" s="43"/>
      <c r="J1033" s="43"/>
      <c r="K1033" s="43"/>
      <c r="L1033" s="43"/>
      <c r="M1033" s="4" t="s">
        <v>9</v>
      </c>
      <c r="N1033" s="15"/>
      <c r="O1033" s="38" t="s">
        <v>2482</v>
      </c>
      <c r="P1033" s="84" t="str">
        <f>IF(E1027="Achieving School"," ","X")</f>
        <v>X</v>
      </c>
      <c r="Q1033" s="91"/>
      <c r="R1033" s="4" t="s">
        <v>6</v>
      </c>
      <c r="S1033" s="4" t="s">
        <v>5</v>
      </c>
      <c r="T1033" s="4" t="s">
        <v>7</v>
      </c>
      <c r="U1033" s="4">
        <v>336</v>
      </c>
      <c r="V1033" s="4">
        <v>75</v>
      </c>
      <c r="W1033" s="4">
        <v>78.099999999999994</v>
      </c>
      <c r="X1033" s="7">
        <f t="shared" si="1298"/>
        <v>-3.0999999999999943</v>
      </c>
      <c r="Y1033" s="15">
        <v>233</v>
      </c>
      <c r="Z1033" s="4">
        <v>51.07</v>
      </c>
      <c r="AA1033" s="4">
        <v>65.02</v>
      </c>
      <c r="AB1033" s="73">
        <f t="shared" si="1231"/>
        <v>-13.949999999999996</v>
      </c>
      <c r="AC1033" s="54"/>
    </row>
    <row r="1034" spans="1:29" x14ac:dyDescent="0.25">
      <c r="A1034" s="1">
        <v>1611039</v>
      </c>
      <c r="B1034" s="87" t="s">
        <v>2553</v>
      </c>
      <c r="C1034" s="55" t="s">
        <v>726</v>
      </c>
      <c r="E1034" s="42"/>
      <c r="F1034" s="65" t="s">
        <v>2483</v>
      </c>
      <c r="G1034" s="62"/>
      <c r="H1034" s="37" t="str">
        <f>IF(V1034&gt;94,"Met",IF(X1034="--","n/a",IF(X1034&gt;=0,"Met","Did Not Meet")))</f>
        <v>Met</v>
      </c>
      <c r="I1034" s="37" t="str">
        <f>IF(V1035&gt;94,"Met",IF(X1035="--","n/a",IF(X1035&gt;=0,"Met","Did Not Meet")))</f>
        <v>Met</v>
      </c>
      <c r="K1034" s="13" t="str">
        <f>IF(Z1034&gt;94,"Met",IF(AB1034="--","n/a",IF(AB1034&gt;=0,"Met","Did Not Meet")))</f>
        <v>Met</v>
      </c>
      <c r="L1034" s="13" t="str">
        <f>IF(Z1035&gt;94,"Met",IF(AB1035="--","n/a",IF(AB1035&gt;=0,"Met","Did Not Meet")))</f>
        <v>Met</v>
      </c>
      <c r="M1034" s="5" t="s">
        <v>9</v>
      </c>
      <c r="N1034" s="14" t="s">
        <v>2502</v>
      </c>
      <c r="O1034" s="5"/>
      <c r="P1034" s="44" t="str">
        <f t="shared" ref="P1034" si="1308">IF(H1036="Yes",IF(I1036="Yes","Yes","No"),"No")</f>
        <v>Yes</v>
      </c>
      <c r="Q1034" s="93"/>
      <c r="R1034" s="5" t="s">
        <v>1</v>
      </c>
      <c r="S1034" s="5" t="s">
        <v>2</v>
      </c>
      <c r="T1034" s="5" t="s">
        <v>3</v>
      </c>
      <c r="U1034" s="5">
        <v>300</v>
      </c>
      <c r="V1034" s="5">
        <v>90.33</v>
      </c>
      <c r="W1034" s="5">
        <v>88.95</v>
      </c>
      <c r="X1034" s="11">
        <f t="shared" si="1298"/>
        <v>1.3799999999999955</v>
      </c>
      <c r="Y1034" s="14">
        <v>199</v>
      </c>
      <c r="Z1034" s="5">
        <v>86.93</v>
      </c>
      <c r="AA1034" s="5">
        <v>82.65</v>
      </c>
      <c r="AB1034" s="71">
        <f t="shared" si="1231"/>
        <v>4.2800000000000011</v>
      </c>
      <c r="AC1034" s="36"/>
    </row>
    <row r="1035" spans="1:29" ht="15.75" x14ac:dyDescent="0.25">
      <c r="A1035" s="53">
        <v>1611039</v>
      </c>
      <c r="B1035" s="89" t="s">
        <v>2553</v>
      </c>
      <c r="C1035" s="53" t="s">
        <v>726</v>
      </c>
      <c r="D1035" s="49" t="s">
        <v>2498</v>
      </c>
      <c r="E1035" s="34" t="str">
        <f>M1034</f>
        <v>Needs Improvement School</v>
      </c>
      <c r="F1035" s="65" t="s">
        <v>2484</v>
      </c>
      <c r="G1035" s="62"/>
      <c r="H1035" s="13" t="str">
        <f>IF(V1036&gt;94,"Met",IF(X1036="--","n/a",IF(X1036&gt;=0,"Met","Did Not Meet")))</f>
        <v>Did Not Meet</v>
      </c>
      <c r="I1035" s="13" t="str">
        <f>IF(V1037&gt;94,"Met",IF(X1037="--","n/a",IF(X1037&gt;=0,"Met","Did Not Meet")))</f>
        <v>Did Not Meet</v>
      </c>
      <c r="K1035" s="13" t="str">
        <f>IF(Z1036&gt;94,"Met",IF(AB1036="--","n/a",IF(AB1036&gt;=0,"Met","Did Not Meet")))</f>
        <v>Did Not Meet</v>
      </c>
      <c r="L1035" s="13" t="str">
        <f>IF(Z1037&gt;94,"Met",IF(AB1037="--","n/a",IF(AB1037&gt;=0,"Met","Did Not Meet")))</f>
        <v>Did Not Meet</v>
      </c>
      <c r="M1035" s="1" t="s">
        <v>9</v>
      </c>
      <c r="N1035" s="14" t="s">
        <v>2501</v>
      </c>
      <c r="O1035" s="5"/>
      <c r="P1035" s="44" t="str">
        <f t="shared" ref="P1035" si="1309">IF(K1036="Yes",IF(L1036="Yes","Yes","No"),"No")</f>
        <v>Yes</v>
      </c>
      <c r="Q1035" s="94" t="s">
        <v>2759</v>
      </c>
      <c r="R1035" s="5" t="s">
        <v>1</v>
      </c>
      <c r="S1035" s="1" t="s">
        <v>2</v>
      </c>
      <c r="T1035" s="1" t="s">
        <v>7</v>
      </c>
      <c r="U1035" s="5">
        <v>207</v>
      </c>
      <c r="V1035" s="1">
        <v>86.96</v>
      </c>
      <c r="W1035" s="1">
        <v>84.51</v>
      </c>
      <c r="X1035" s="9">
        <f t="shared" si="1298"/>
        <v>2.4499999999999886</v>
      </c>
      <c r="Y1035" s="14">
        <v>132</v>
      </c>
      <c r="Z1035" s="1">
        <v>84.09</v>
      </c>
      <c r="AA1035" s="1">
        <v>79.56</v>
      </c>
      <c r="AB1035" s="71">
        <f t="shared" si="1231"/>
        <v>4.5300000000000011</v>
      </c>
      <c r="AC1035" s="53"/>
    </row>
    <row r="1036" spans="1:29" ht="15" customHeight="1" x14ac:dyDescent="0.25">
      <c r="A1036" s="53">
        <v>1611039</v>
      </c>
      <c r="B1036" s="89" t="s">
        <v>2553</v>
      </c>
      <c r="C1036" s="53" t="s">
        <v>726</v>
      </c>
      <c r="D1036" s="49" t="s">
        <v>2499</v>
      </c>
      <c r="E1036" s="35" t="str">
        <f>VLOOKUP('2012 Accountability Database'!$A1034,'2011 AYP'!A$2:B$1072,2)</f>
        <v xml:space="preserve"> MS (Met Standards)</v>
      </c>
      <c r="F1036" s="66"/>
      <c r="G1036" s="63" t="s">
        <v>2485</v>
      </c>
      <c r="H1036" s="60" t="str">
        <f t="shared" ref="H1036:I1036" si="1310">IF(H1034="Met","Yes",IF(H1035="Met","Yes","No"))</f>
        <v>Yes</v>
      </c>
      <c r="I1036" s="60" t="str">
        <f t="shared" si="1310"/>
        <v>Yes</v>
      </c>
      <c r="J1036" s="42"/>
      <c r="K1036" s="60" t="str">
        <f t="shared" ref="K1036:L1036" si="1311">IF(K1034="Met","Yes",IF(K1035="Met","Yes","No"))</f>
        <v>Yes</v>
      </c>
      <c r="L1036" s="60" t="str">
        <f t="shared" si="1311"/>
        <v>Yes</v>
      </c>
      <c r="M1036" s="1" t="s">
        <v>9</v>
      </c>
      <c r="N1036" s="14" t="s">
        <v>2503</v>
      </c>
      <c r="O1036" s="5"/>
      <c r="P1036" s="44" t="str">
        <f t="shared" ref="P1036" si="1312">IF(H1040="Yes",IF(I1040="Yes","Yes","No"),"No")</f>
        <v>No</v>
      </c>
      <c r="Q1036" s="108" t="s">
        <v>2758</v>
      </c>
      <c r="R1036" s="5" t="s">
        <v>1</v>
      </c>
      <c r="S1036" s="1" t="s">
        <v>5</v>
      </c>
      <c r="T1036" s="1" t="s">
        <v>3</v>
      </c>
      <c r="U1036" s="5">
        <v>948</v>
      </c>
      <c r="V1036" s="1">
        <v>85.97</v>
      </c>
      <c r="W1036" s="1">
        <v>88.95</v>
      </c>
      <c r="X1036" s="6">
        <f t="shared" si="1298"/>
        <v>-2.980000000000004</v>
      </c>
      <c r="Y1036" s="14">
        <v>606</v>
      </c>
      <c r="Z1036" s="1">
        <v>80.2</v>
      </c>
      <c r="AA1036" s="1">
        <v>82.65</v>
      </c>
      <c r="AB1036" s="72">
        <f t="shared" ref="AB1036:AB1099" si="1313">Z1036-AA1036</f>
        <v>-2.4500000000000028</v>
      </c>
      <c r="AC1036" s="53"/>
    </row>
    <row r="1037" spans="1:29" x14ac:dyDescent="0.25">
      <c r="A1037" s="53">
        <v>1611039</v>
      </c>
      <c r="B1037" s="89" t="s">
        <v>2553</v>
      </c>
      <c r="C1037" s="53" t="s">
        <v>726</v>
      </c>
      <c r="D1037" s="49" t="s">
        <v>2507</v>
      </c>
      <c r="E1037" s="47">
        <f>VLOOKUP('2012 Accountability Database'!A1034,Dems1112!$A$2:$G$1082,3)</f>
        <v>0.46</v>
      </c>
      <c r="F1037" s="66"/>
      <c r="G1037" s="52"/>
      <c r="M1037" s="1" t="s">
        <v>9</v>
      </c>
      <c r="N1037" s="14" t="s">
        <v>2504</v>
      </c>
      <c r="O1037" s="5"/>
      <c r="P1037" s="44" t="str">
        <f t="shared" ref="P1037" si="1314">IF(K1040="Yes",IF(L1040="Yes","Yes","No"),"No")</f>
        <v>No</v>
      </c>
      <c r="Q1037" s="108"/>
      <c r="R1037" s="5" t="s">
        <v>1</v>
      </c>
      <c r="S1037" s="1" t="s">
        <v>5</v>
      </c>
      <c r="T1037" s="1" t="s">
        <v>7</v>
      </c>
      <c r="U1037" s="5">
        <v>635</v>
      </c>
      <c r="V1037" s="1">
        <v>80.31</v>
      </c>
      <c r="W1037" s="1">
        <v>84.51</v>
      </c>
      <c r="X1037" s="6">
        <f t="shared" si="1298"/>
        <v>-4.2000000000000028</v>
      </c>
      <c r="Y1037" s="14">
        <v>401</v>
      </c>
      <c r="Z1037" s="1">
        <v>76.06</v>
      </c>
      <c r="AA1037" s="1">
        <v>79.56</v>
      </c>
      <c r="AB1037" s="72">
        <f t="shared" si="1313"/>
        <v>-3.5</v>
      </c>
      <c r="AC1037" s="53"/>
    </row>
    <row r="1038" spans="1:29" x14ac:dyDescent="0.25">
      <c r="A1038" s="53">
        <v>1611039</v>
      </c>
      <c r="B1038" s="89" t="s">
        <v>2553</v>
      </c>
      <c r="C1038" s="53" t="s">
        <v>726</v>
      </c>
      <c r="D1038" s="50" t="s">
        <v>2508</v>
      </c>
      <c r="E1038" s="47">
        <f>VLOOKUP('2012 Accountability Database'!A1034,Dems1112!$A$2:$G$1082,4)</f>
        <v>0.62</v>
      </c>
      <c r="F1038" s="65" t="s">
        <v>2486</v>
      </c>
      <c r="G1038" s="62"/>
      <c r="H1038" s="13" t="str">
        <f>IF(V1038&gt;94,"Met",IF(X1038="--","n/a",IF(X1038&gt;=0,"Met","Did Not Meet")))</f>
        <v>Did Not Meet</v>
      </c>
      <c r="I1038" s="13" t="str">
        <f>IF(V1039&gt;94,"Met",IF(X1039="--","n/a",IF(X1039&gt;=0,"Met","Did Not Meet")))</f>
        <v>Met</v>
      </c>
      <c r="J1038" s="13"/>
      <c r="K1038" s="13" t="str">
        <f>IF(Z1038&gt;94,"Met",IF(AB1038="--","n/a",IF(AB1038&gt;=0,"Met","Did Not Meet")))</f>
        <v>Did Not Meet</v>
      </c>
      <c r="L1038" s="13" t="str">
        <f>IF(Z1039&gt;94,"Met",IF(AB1039="--","n/a",IF(AB1039&gt;=0,"Met","Did Not Meet")))</f>
        <v>Did Not Meet</v>
      </c>
      <c r="M1038" s="1" t="s">
        <v>9</v>
      </c>
      <c r="N1038" s="68" t="s">
        <v>2497</v>
      </c>
      <c r="O1038" s="35"/>
      <c r="P1038" s="44"/>
      <c r="Q1038" s="108"/>
      <c r="R1038" s="5" t="s">
        <v>6</v>
      </c>
      <c r="S1038" s="1" t="s">
        <v>2</v>
      </c>
      <c r="T1038" s="1" t="s">
        <v>3</v>
      </c>
      <c r="U1038" s="5">
        <v>302</v>
      </c>
      <c r="V1038" s="1">
        <v>89.4</v>
      </c>
      <c r="W1038" s="1">
        <v>89.56</v>
      </c>
      <c r="X1038" s="6">
        <f t="shared" si="1298"/>
        <v>-0.15999999999999659</v>
      </c>
      <c r="Y1038" s="14">
        <v>199</v>
      </c>
      <c r="Z1038" s="1">
        <v>55.28</v>
      </c>
      <c r="AA1038" s="1">
        <v>72.55</v>
      </c>
      <c r="AB1038" s="72">
        <f t="shared" si="1313"/>
        <v>-17.269999999999996</v>
      </c>
      <c r="AC1038" s="53"/>
    </row>
    <row r="1039" spans="1:29" x14ac:dyDescent="0.25">
      <c r="A1039" s="53">
        <v>1611039</v>
      </c>
      <c r="B1039" s="89" t="s">
        <v>2553</v>
      </c>
      <c r="C1039" s="53" t="s">
        <v>726</v>
      </c>
      <c r="D1039" s="50" t="s">
        <v>974</v>
      </c>
      <c r="E1039" s="47" t="str">
        <f>VLOOKUP('2012 Accountability Database'!A1034,Dems1112!$A$2:$G$1082,5)</f>
        <v>K-2</v>
      </c>
      <c r="F1039" s="65" t="s">
        <v>2487</v>
      </c>
      <c r="G1039" s="62"/>
      <c r="H1039" s="13" t="str">
        <f>IF(V1040&gt;94,"Met",IF(X1040="--","n/a",IF(X1040&gt;=0,"Met","Did Not Meet")))</f>
        <v>Did Not Meet</v>
      </c>
      <c r="I1039" s="13" t="str">
        <f>IF(V1041&gt;94,"Met",IF(X1041="--","n/a",IF(X1041&gt;=0,"Met","Did Not Meet")))</f>
        <v>Did Not Meet</v>
      </c>
      <c r="J1039" s="13"/>
      <c r="K1039" s="13" t="str">
        <f>IF(Z1040&gt;94,"Met",IF(AB1040="--","n/a",IF(AB1040&gt;=0,"Met","Did Not Meet")))</f>
        <v>Did Not Meet</v>
      </c>
      <c r="L1039" s="13" t="str">
        <f>IF(Z1041&gt;94,"Met",IF(AB1041="--","n/a",IF(AB1041&gt;=0,"Met","Did Not Meet")))</f>
        <v>Did Not Meet</v>
      </c>
      <c r="M1039" s="5" t="s">
        <v>9</v>
      </c>
      <c r="N1039" s="14"/>
      <c r="O1039" s="35" t="s">
        <v>2506</v>
      </c>
      <c r="P1039" s="83" t="str">
        <f t="shared" ref="P1039" si="1315">IF(P1034="No"," ", IF(P1036="No"," ",IF(P1035="No", " ",IF(P1037="No"," ","X"))))</f>
        <v xml:space="preserve"> </v>
      </c>
      <c r="Q1039" s="108"/>
      <c r="R1039" s="5" t="s">
        <v>6</v>
      </c>
      <c r="S1039" s="5" t="s">
        <v>2</v>
      </c>
      <c r="T1039" s="5" t="s">
        <v>7</v>
      </c>
      <c r="U1039" s="5">
        <v>209</v>
      </c>
      <c r="V1039" s="5">
        <v>87.08</v>
      </c>
      <c r="W1039" s="5">
        <v>85.87</v>
      </c>
      <c r="X1039" s="11">
        <f t="shared" si="1298"/>
        <v>1.2099999999999937</v>
      </c>
      <c r="Y1039" s="14">
        <v>132</v>
      </c>
      <c r="Z1039" s="5">
        <v>55.3</v>
      </c>
      <c r="AA1039" s="5">
        <v>66.61</v>
      </c>
      <c r="AB1039" s="72">
        <f t="shared" si="1313"/>
        <v>-11.310000000000002</v>
      </c>
      <c r="AC1039" s="53"/>
    </row>
    <row r="1040" spans="1:29" ht="15.75" x14ac:dyDescent="0.25">
      <c r="A1040" s="53">
        <v>1611039</v>
      </c>
      <c r="B1040" s="89" t="s">
        <v>2553</v>
      </c>
      <c r="C1040" s="53" t="s">
        <v>726</v>
      </c>
      <c r="D1040" s="50" t="s">
        <v>975</v>
      </c>
      <c r="E1040" s="48" t="str">
        <f>VLOOKUP('2012 Accountability Database'!A1034,Dems1112!$A$2:$G$1082,6)</f>
        <v>2 (Northeast AR)</v>
      </c>
      <c r="F1040" s="66"/>
      <c r="G1040" s="63" t="s">
        <v>2488</v>
      </c>
      <c r="H1040" s="61" t="str">
        <f t="shared" ref="H1040:I1040" si="1316">IF(H1038="Met","Yes",IF(H1039="Met","Yes","No"))</f>
        <v>No</v>
      </c>
      <c r="I1040" s="61" t="str">
        <f t="shared" si="1316"/>
        <v>Yes</v>
      </c>
      <c r="J1040" s="55"/>
      <c r="K1040" s="61" t="str">
        <f t="shared" ref="K1040:L1040" si="1317">IF(K1038="Met","Yes",IF(K1039="Met","Yes","No"))</f>
        <v>No</v>
      </c>
      <c r="L1040" s="61" t="str">
        <f t="shared" si="1317"/>
        <v>No</v>
      </c>
      <c r="M1040" s="5" t="s">
        <v>9</v>
      </c>
      <c r="N1040" s="14"/>
      <c r="O1040" s="35" t="s">
        <v>2505</v>
      </c>
      <c r="P1040" s="83" t="str">
        <f t="shared" ref="P1040" si="1318">IF(P1039="X"," ",IF(P1041="X"," ","X"))</f>
        <v xml:space="preserve"> </v>
      </c>
      <c r="Q1040" s="94" t="s">
        <v>2759</v>
      </c>
      <c r="R1040" s="5" t="s">
        <v>6</v>
      </c>
      <c r="S1040" s="5" t="s">
        <v>5</v>
      </c>
      <c r="T1040" s="5" t="s">
        <v>3</v>
      </c>
      <c r="U1040" s="5">
        <v>951</v>
      </c>
      <c r="V1040" s="5">
        <v>86.96</v>
      </c>
      <c r="W1040" s="5">
        <v>89.56</v>
      </c>
      <c r="X1040" s="8">
        <f t="shared" si="1298"/>
        <v>-2.6000000000000085</v>
      </c>
      <c r="Y1040" s="14">
        <v>607</v>
      </c>
      <c r="Z1040" s="5">
        <v>64.739999999999995</v>
      </c>
      <c r="AA1040" s="5">
        <v>72.55</v>
      </c>
      <c r="AB1040" s="72">
        <f t="shared" si="1313"/>
        <v>-7.8100000000000023</v>
      </c>
      <c r="AC1040" s="53"/>
    </row>
    <row r="1041" spans="1:29" x14ac:dyDescent="0.25">
      <c r="A1041" s="54">
        <v>1611039</v>
      </c>
      <c r="B1041" s="90" t="s">
        <v>2553</v>
      </c>
      <c r="C1041" s="54" t="s">
        <v>726</v>
      </c>
      <c r="D1041" s="4"/>
      <c r="E1041" s="4"/>
      <c r="F1041" s="67"/>
      <c r="G1041" s="64"/>
      <c r="H1041" s="43"/>
      <c r="I1041" s="43"/>
      <c r="J1041" s="43"/>
      <c r="K1041" s="43"/>
      <c r="L1041" s="43"/>
      <c r="M1041" s="4" t="s">
        <v>9</v>
      </c>
      <c r="N1041" s="15"/>
      <c r="O1041" s="38" t="s">
        <v>2482</v>
      </c>
      <c r="P1041" s="84" t="str">
        <f>IF(E1035="Achieving School"," ","X")</f>
        <v>X</v>
      </c>
      <c r="Q1041" s="91"/>
      <c r="R1041" s="4" t="s">
        <v>6</v>
      </c>
      <c r="S1041" s="4" t="s">
        <v>5</v>
      </c>
      <c r="T1041" s="4" t="s">
        <v>7</v>
      </c>
      <c r="U1041" s="4">
        <v>638</v>
      </c>
      <c r="V1041" s="4">
        <v>82.45</v>
      </c>
      <c r="W1041" s="4">
        <v>85.87</v>
      </c>
      <c r="X1041" s="7">
        <f t="shared" si="1298"/>
        <v>-3.4200000000000017</v>
      </c>
      <c r="Y1041" s="15">
        <v>402</v>
      </c>
      <c r="Z1041" s="4">
        <v>60.45</v>
      </c>
      <c r="AA1041" s="4">
        <v>66.61</v>
      </c>
      <c r="AB1041" s="73">
        <f t="shared" si="1313"/>
        <v>-6.1599999999999966</v>
      </c>
      <c r="AC1041" s="54"/>
    </row>
    <row r="1042" spans="1:29" x14ac:dyDescent="0.25">
      <c r="A1042" s="1">
        <v>1611040</v>
      </c>
      <c r="B1042" s="87" t="s">
        <v>2553</v>
      </c>
      <c r="C1042" s="55" t="s">
        <v>727</v>
      </c>
      <c r="E1042" s="42"/>
      <c r="F1042" s="65" t="s">
        <v>2483</v>
      </c>
      <c r="G1042" s="62"/>
      <c r="H1042" s="37" t="str">
        <f>IF(V1042&gt;94,"Met",IF(X1042="--","n/a",IF(X1042&gt;=0,"Met","Did Not Meet")))</f>
        <v>Met</v>
      </c>
      <c r="I1042" s="37" t="str">
        <f>IF(V1043&gt;94,"Met",IF(X1043="--","n/a",IF(X1043&gt;=0,"Met","Did Not Meet")))</f>
        <v>Met</v>
      </c>
      <c r="K1042" s="13" t="str">
        <f>IF(Z1042&gt;94,"Met",IF(AB1042="--","n/a",IF(AB1042&gt;=0,"Met","Did Not Meet")))</f>
        <v>Met</v>
      </c>
      <c r="L1042" s="13" t="str">
        <f>IF(Z1043&gt;94,"Met",IF(AB1043="--","n/a",IF(AB1043&gt;=0,"Met","Did Not Meet")))</f>
        <v>Met</v>
      </c>
      <c r="M1042" s="1" t="s">
        <v>9</v>
      </c>
      <c r="N1042" s="14" t="s">
        <v>2502</v>
      </c>
      <c r="O1042" s="5"/>
      <c r="P1042" s="44" t="str">
        <f t="shared" ref="P1042" si="1319">IF(H1044="Yes",IF(I1044="Yes","Yes","No"),"No")</f>
        <v>Yes</v>
      </c>
      <c r="Q1042" s="93"/>
      <c r="R1042" s="5" t="s">
        <v>1</v>
      </c>
      <c r="S1042" s="1" t="s">
        <v>2</v>
      </c>
      <c r="T1042" s="1" t="s">
        <v>3</v>
      </c>
      <c r="U1042" s="5">
        <v>334</v>
      </c>
      <c r="V1042" s="1">
        <v>89.52</v>
      </c>
      <c r="W1042" s="1">
        <v>88.11</v>
      </c>
      <c r="X1042" s="9">
        <f t="shared" si="1298"/>
        <v>1.4099999999999966</v>
      </c>
      <c r="Y1042" s="14">
        <v>215</v>
      </c>
      <c r="Z1042" s="1">
        <v>91.63</v>
      </c>
      <c r="AA1042" s="1">
        <v>84.26</v>
      </c>
      <c r="AB1042" s="71">
        <f t="shared" si="1313"/>
        <v>7.3699999999999903</v>
      </c>
      <c r="AC1042" s="36"/>
    </row>
    <row r="1043" spans="1:29" ht="15.75" x14ac:dyDescent="0.25">
      <c r="A1043" s="53">
        <v>1611040</v>
      </c>
      <c r="B1043" s="89" t="s">
        <v>2553</v>
      </c>
      <c r="C1043" s="53" t="s">
        <v>727</v>
      </c>
      <c r="D1043" s="49" t="s">
        <v>2498</v>
      </c>
      <c r="E1043" s="34" t="str">
        <f>M1042</f>
        <v>Needs Improvement School</v>
      </c>
      <c r="F1043" s="65" t="s">
        <v>2484</v>
      </c>
      <c r="G1043" s="62"/>
      <c r="H1043" s="13" t="str">
        <f>IF(V1044&gt;94,"Met",IF(X1044="--","n/a",IF(X1044&gt;=0,"Met","Did Not Meet")))</f>
        <v>Did Not Meet</v>
      </c>
      <c r="I1043" s="13" t="str">
        <f>IF(V1045&gt;94,"Met",IF(X1045="--","n/a",IF(X1045&gt;=0,"Met","Did Not Meet")))</f>
        <v>Did Not Meet</v>
      </c>
      <c r="K1043" s="13" t="str">
        <f>IF(Z1044&gt;94,"Met",IF(AB1044="--","n/a",IF(AB1044&gt;=0,"Met","Did Not Meet")))</f>
        <v>Met</v>
      </c>
      <c r="L1043" s="13" t="str">
        <f>IF(Z1045&gt;94,"Met",IF(AB1045="--","n/a",IF(AB1045&gt;=0,"Met","Did Not Meet")))</f>
        <v>Met</v>
      </c>
      <c r="M1043" s="1" t="s">
        <v>9</v>
      </c>
      <c r="N1043" s="14" t="s">
        <v>2501</v>
      </c>
      <c r="O1043" s="5"/>
      <c r="P1043" s="44" t="str">
        <f t="shared" ref="P1043" si="1320">IF(K1044="Yes",IF(L1044="Yes","Yes","No"),"No")</f>
        <v>Yes</v>
      </c>
      <c r="Q1043" s="94" t="s">
        <v>2759</v>
      </c>
      <c r="R1043" s="5" t="s">
        <v>1</v>
      </c>
      <c r="S1043" s="1" t="s">
        <v>2</v>
      </c>
      <c r="T1043" s="1" t="s">
        <v>7</v>
      </c>
      <c r="U1043" s="5">
        <v>217</v>
      </c>
      <c r="V1043" s="1">
        <v>84.79</v>
      </c>
      <c r="W1043" s="1">
        <v>82.33</v>
      </c>
      <c r="X1043" s="9">
        <f t="shared" si="1298"/>
        <v>2.460000000000008</v>
      </c>
      <c r="Y1043" s="14">
        <v>138</v>
      </c>
      <c r="Z1043" s="1">
        <v>88.41</v>
      </c>
      <c r="AA1043" s="1">
        <v>77.239999999999995</v>
      </c>
      <c r="AB1043" s="71">
        <f t="shared" si="1313"/>
        <v>11.170000000000002</v>
      </c>
      <c r="AC1043" s="53"/>
    </row>
    <row r="1044" spans="1:29" ht="15" customHeight="1" x14ac:dyDescent="0.25">
      <c r="A1044" s="53">
        <v>1611040</v>
      </c>
      <c r="B1044" s="89" t="s">
        <v>2553</v>
      </c>
      <c r="C1044" s="53" t="s">
        <v>727</v>
      </c>
      <c r="D1044" s="49" t="s">
        <v>2499</v>
      </c>
      <c r="E1044" s="35" t="str">
        <f>VLOOKUP('2012 Accountability Database'!$A1042,'2011 AYP'!A$2:B$1072,2)</f>
        <v xml:space="preserve"> MS (Met Standards)</v>
      </c>
      <c r="F1044" s="66"/>
      <c r="G1044" s="63" t="s">
        <v>2485</v>
      </c>
      <c r="H1044" s="60" t="str">
        <f t="shared" ref="H1044:I1044" si="1321">IF(H1042="Met","Yes",IF(H1043="Met","Yes","No"))</f>
        <v>Yes</v>
      </c>
      <c r="I1044" s="60" t="str">
        <f t="shared" si="1321"/>
        <v>Yes</v>
      </c>
      <c r="J1044" s="42"/>
      <c r="K1044" s="60" t="str">
        <f t="shared" ref="K1044:L1044" si="1322">IF(K1042="Met","Yes",IF(K1043="Met","Yes","No"))</f>
        <v>Yes</v>
      </c>
      <c r="L1044" s="60" t="str">
        <f t="shared" si="1322"/>
        <v>Yes</v>
      </c>
      <c r="M1044" s="1" t="s">
        <v>9</v>
      </c>
      <c r="N1044" s="14" t="s">
        <v>2503</v>
      </c>
      <c r="O1044" s="5"/>
      <c r="P1044" s="44" t="str">
        <f t="shared" ref="P1044" si="1323">IF(H1048="Yes",IF(I1048="Yes","Yes","No"),"No")</f>
        <v>No</v>
      </c>
      <c r="Q1044" s="108" t="s">
        <v>2758</v>
      </c>
      <c r="R1044" s="5" t="s">
        <v>1</v>
      </c>
      <c r="S1044" s="1" t="s">
        <v>5</v>
      </c>
      <c r="T1044" s="1" t="s">
        <v>3</v>
      </c>
      <c r="U1044" s="5">
        <v>1028</v>
      </c>
      <c r="V1044" s="1">
        <v>86.48</v>
      </c>
      <c r="W1044" s="1">
        <v>88.11</v>
      </c>
      <c r="X1044" s="6">
        <f t="shared" si="1298"/>
        <v>-1.6299999999999955</v>
      </c>
      <c r="Y1044" s="14">
        <v>668</v>
      </c>
      <c r="Z1044" s="1">
        <v>85.33</v>
      </c>
      <c r="AA1044" s="1">
        <v>84.26</v>
      </c>
      <c r="AB1044" s="71">
        <f t="shared" si="1313"/>
        <v>1.0699999999999932</v>
      </c>
      <c r="AC1044" s="53"/>
    </row>
    <row r="1045" spans="1:29" x14ac:dyDescent="0.25">
      <c r="A1045" s="53">
        <v>1611040</v>
      </c>
      <c r="B1045" s="89" t="s">
        <v>2553</v>
      </c>
      <c r="C1045" s="53" t="s">
        <v>727</v>
      </c>
      <c r="D1045" s="49" t="s">
        <v>2507</v>
      </c>
      <c r="E1045" s="47">
        <f>VLOOKUP('2012 Accountability Database'!A1042,Dems1112!$A$2:$G$1082,3)</f>
        <v>0.43</v>
      </c>
      <c r="F1045" s="66"/>
      <c r="G1045" s="52"/>
      <c r="M1045" s="1" t="s">
        <v>9</v>
      </c>
      <c r="N1045" s="14" t="s">
        <v>2504</v>
      </c>
      <c r="O1045" s="5"/>
      <c r="P1045" s="44" t="str">
        <f t="shared" ref="P1045" si="1324">IF(K1048="Yes",IF(L1048="Yes","Yes","No"),"No")</f>
        <v>No</v>
      </c>
      <c r="Q1045" s="108"/>
      <c r="R1045" s="5" t="s">
        <v>1</v>
      </c>
      <c r="S1045" s="1" t="s">
        <v>5</v>
      </c>
      <c r="T1045" s="1" t="s">
        <v>7</v>
      </c>
      <c r="U1045" s="5">
        <v>648</v>
      </c>
      <c r="V1045" s="1">
        <v>79.94</v>
      </c>
      <c r="W1045" s="1">
        <v>82.33</v>
      </c>
      <c r="X1045" s="6">
        <f t="shared" si="1298"/>
        <v>-2.3900000000000006</v>
      </c>
      <c r="Y1045" s="14">
        <v>413</v>
      </c>
      <c r="Z1045" s="1">
        <v>79.42</v>
      </c>
      <c r="AA1045" s="1">
        <v>77.239999999999995</v>
      </c>
      <c r="AB1045" s="71">
        <f t="shared" si="1313"/>
        <v>2.1800000000000068</v>
      </c>
      <c r="AC1045" s="53"/>
    </row>
    <row r="1046" spans="1:29" x14ac:dyDescent="0.25">
      <c r="A1046" s="53">
        <v>1611040</v>
      </c>
      <c r="B1046" s="89" t="s">
        <v>2553</v>
      </c>
      <c r="C1046" s="53" t="s">
        <v>727</v>
      </c>
      <c r="D1046" s="50" t="s">
        <v>2508</v>
      </c>
      <c r="E1046" s="47">
        <f>VLOOKUP('2012 Accountability Database'!A1042,Dems1112!$A$2:$G$1082,4)</f>
        <v>0.67</v>
      </c>
      <c r="F1046" s="65" t="s">
        <v>2486</v>
      </c>
      <c r="G1046" s="62"/>
      <c r="H1046" s="13" t="str">
        <f>IF(V1046&gt;94,"Met",IF(X1046="--","n/a",IF(X1046&gt;=0,"Met","Did Not Meet")))</f>
        <v>Did Not Meet</v>
      </c>
      <c r="I1046" s="13" t="str">
        <f>IF(V1047&gt;94,"Met",IF(X1047="--","n/a",IF(X1047&gt;=0,"Met","Did Not Meet")))</f>
        <v>Did Not Meet</v>
      </c>
      <c r="J1046" s="13"/>
      <c r="K1046" s="13" t="str">
        <f>IF(Z1046&gt;94,"Met",IF(AB1046="--","n/a",IF(AB1046&gt;=0,"Met","Did Not Meet")))</f>
        <v>Did Not Meet</v>
      </c>
      <c r="L1046" s="13" t="str">
        <f>IF(Z1047&gt;94,"Met",IF(AB1047="--","n/a",IF(AB1047&gt;=0,"Met","Did Not Meet")))</f>
        <v>Did Not Meet</v>
      </c>
      <c r="M1046" s="1" t="s">
        <v>9</v>
      </c>
      <c r="N1046" s="68" t="s">
        <v>2497</v>
      </c>
      <c r="O1046" s="35"/>
      <c r="P1046" s="44"/>
      <c r="Q1046" s="108"/>
      <c r="R1046" s="5" t="s">
        <v>6</v>
      </c>
      <c r="S1046" s="1" t="s">
        <v>2</v>
      </c>
      <c r="T1046" s="1" t="s">
        <v>3</v>
      </c>
      <c r="U1046" s="5">
        <v>334</v>
      </c>
      <c r="V1046" s="1">
        <v>87.13</v>
      </c>
      <c r="W1046" s="1">
        <v>90.52</v>
      </c>
      <c r="X1046" s="6">
        <f t="shared" si="1298"/>
        <v>-3.3900000000000006</v>
      </c>
      <c r="Y1046" s="14">
        <v>215</v>
      </c>
      <c r="Z1046" s="1">
        <v>64.19</v>
      </c>
      <c r="AA1046" s="1">
        <v>73.25</v>
      </c>
      <c r="AB1046" s="72">
        <f t="shared" si="1313"/>
        <v>-9.0600000000000023</v>
      </c>
      <c r="AC1046" s="53"/>
    </row>
    <row r="1047" spans="1:29" x14ac:dyDescent="0.25">
      <c r="A1047" s="53">
        <v>1611040</v>
      </c>
      <c r="B1047" s="89" t="s">
        <v>2553</v>
      </c>
      <c r="C1047" s="53" t="s">
        <v>727</v>
      </c>
      <c r="D1047" s="50" t="s">
        <v>974</v>
      </c>
      <c r="E1047" s="47" t="str">
        <f>VLOOKUP('2012 Accountability Database'!A1042,Dems1112!$A$2:$G$1082,5)</f>
        <v>K-2</v>
      </c>
      <c r="F1047" s="65" t="s">
        <v>2487</v>
      </c>
      <c r="G1047" s="62"/>
      <c r="H1047" s="13" t="str">
        <f>IF(V1048&gt;94,"Met",IF(X1048="--","n/a",IF(X1048&gt;=0,"Met","Did Not Meet")))</f>
        <v>Did Not Meet</v>
      </c>
      <c r="I1047" s="13" t="str">
        <f>IF(V1049&gt;94,"Met",IF(X1049="--","n/a",IF(X1049&gt;=0,"Met","Did Not Meet")))</f>
        <v>Did Not Meet</v>
      </c>
      <c r="J1047" s="13"/>
      <c r="K1047" s="13" t="str">
        <f>IF(Z1048&gt;94,"Met",IF(AB1048="--","n/a",IF(AB1048&gt;=0,"Met","Did Not Meet")))</f>
        <v>Did Not Meet</v>
      </c>
      <c r="L1047" s="13" t="str">
        <f>IF(Z1049&gt;94,"Met",IF(AB1049="--","n/a",IF(AB1049&gt;=0,"Met","Did Not Meet")))</f>
        <v>Did Not Meet</v>
      </c>
      <c r="M1047" s="1" t="s">
        <v>9</v>
      </c>
      <c r="N1047" s="14"/>
      <c r="O1047" s="35" t="s">
        <v>2506</v>
      </c>
      <c r="P1047" s="83" t="str">
        <f t="shared" ref="P1047" si="1325">IF(P1042="No"," ", IF(P1044="No"," ",IF(P1043="No", " ",IF(P1045="No"," ","X"))))</f>
        <v xml:space="preserve"> </v>
      </c>
      <c r="Q1047" s="108"/>
      <c r="R1047" s="5" t="s">
        <v>6</v>
      </c>
      <c r="S1047" s="1" t="s">
        <v>2</v>
      </c>
      <c r="T1047" s="1" t="s">
        <v>7</v>
      </c>
      <c r="U1047" s="5">
        <v>217</v>
      </c>
      <c r="V1047" s="1">
        <v>81.569999999999993</v>
      </c>
      <c r="W1047" s="1">
        <v>85.68</v>
      </c>
      <c r="X1047" s="6">
        <f t="shared" si="1298"/>
        <v>-4.1100000000000136</v>
      </c>
      <c r="Y1047" s="14">
        <v>138</v>
      </c>
      <c r="Z1047" s="1">
        <v>55.07</v>
      </c>
      <c r="AA1047" s="1">
        <v>68.39</v>
      </c>
      <c r="AB1047" s="72">
        <f t="shared" si="1313"/>
        <v>-13.32</v>
      </c>
      <c r="AC1047" s="53"/>
    </row>
    <row r="1048" spans="1:29" ht="15.75" x14ac:dyDescent="0.25">
      <c r="A1048" s="53">
        <v>1611040</v>
      </c>
      <c r="B1048" s="89" t="s">
        <v>2553</v>
      </c>
      <c r="C1048" s="53" t="s">
        <v>727</v>
      </c>
      <c r="D1048" s="50" t="s">
        <v>975</v>
      </c>
      <c r="E1048" s="48" t="str">
        <f>VLOOKUP('2012 Accountability Database'!A1042,Dems1112!$A$2:$G$1082,6)</f>
        <v>2 (Northeast AR)</v>
      </c>
      <c r="F1048" s="66"/>
      <c r="G1048" s="63" t="s">
        <v>2488</v>
      </c>
      <c r="H1048" s="61" t="str">
        <f t="shared" ref="H1048:I1048" si="1326">IF(H1046="Met","Yes",IF(H1047="Met","Yes","No"))</f>
        <v>No</v>
      </c>
      <c r="I1048" s="61" t="str">
        <f t="shared" si="1326"/>
        <v>No</v>
      </c>
      <c r="J1048" s="55"/>
      <c r="K1048" s="61" t="str">
        <f t="shared" ref="K1048:L1048" si="1327">IF(K1046="Met","Yes",IF(K1047="Met","Yes","No"))</f>
        <v>No</v>
      </c>
      <c r="L1048" s="61" t="str">
        <f t="shared" si="1327"/>
        <v>No</v>
      </c>
      <c r="M1048" s="1" t="s">
        <v>9</v>
      </c>
      <c r="N1048" s="14"/>
      <c r="O1048" s="35" t="s">
        <v>2505</v>
      </c>
      <c r="P1048" s="83" t="str">
        <f t="shared" ref="P1048" si="1328">IF(P1047="X"," ",IF(P1049="X"," ","X"))</f>
        <v xml:space="preserve"> </v>
      </c>
      <c r="Q1048" s="94" t="s">
        <v>2759</v>
      </c>
      <c r="R1048" s="5" t="s">
        <v>6</v>
      </c>
      <c r="S1048" s="1" t="s">
        <v>5</v>
      </c>
      <c r="T1048" s="1" t="s">
        <v>3</v>
      </c>
      <c r="U1048" s="5">
        <v>1029</v>
      </c>
      <c r="V1048" s="1">
        <v>87.56</v>
      </c>
      <c r="W1048" s="1">
        <v>90.52</v>
      </c>
      <c r="X1048" s="6">
        <f t="shared" si="1298"/>
        <v>-2.9599999999999937</v>
      </c>
      <c r="Y1048" s="14">
        <v>668</v>
      </c>
      <c r="Z1048" s="1">
        <v>66.319999999999993</v>
      </c>
      <c r="AA1048" s="1">
        <v>73.25</v>
      </c>
      <c r="AB1048" s="72">
        <f t="shared" si="1313"/>
        <v>-6.9300000000000068</v>
      </c>
      <c r="AC1048" s="53"/>
    </row>
    <row r="1049" spans="1:29" x14ac:dyDescent="0.25">
      <c r="A1049" s="54">
        <v>1611040</v>
      </c>
      <c r="B1049" s="90" t="s">
        <v>2553</v>
      </c>
      <c r="C1049" s="54" t="s">
        <v>727</v>
      </c>
      <c r="D1049" s="4"/>
      <c r="E1049" s="4"/>
      <c r="F1049" s="67"/>
      <c r="G1049" s="64"/>
      <c r="H1049" s="43"/>
      <c r="I1049" s="43"/>
      <c r="J1049" s="43"/>
      <c r="K1049" s="43"/>
      <c r="L1049" s="43"/>
      <c r="M1049" s="4" t="s">
        <v>9</v>
      </c>
      <c r="N1049" s="15"/>
      <c r="O1049" s="38" t="s">
        <v>2482</v>
      </c>
      <c r="P1049" s="84" t="str">
        <f>IF(E1043="Achieving School"," ","X")</f>
        <v>X</v>
      </c>
      <c r="Q1049" s="91"/>
      <c r="R1049" s="4" t="s">
        <v>6</v>
      </c>
      <c r="S1049" s="4" t="s">
        <v>5</v>
      </c>
      <c r="T1049" s="4" t="s">
        <v>7</v>
      </c>
      <c r="U1049" s="4">
        <v>649</v>
      </c>
      <c r="V1049" s="4">
        <v>81.819999999999993</v>
      </c>
      <c r="W1049" s="4">
        <v>85.68</v>
      </c>
      <c r="X1049" s="7">
        <f t="shared" si="1298"/>
        <v>-3.8600000000000136</v>
      </c>
      <c r="Y1049" s="15">
        <v>413</v>
      </c>
      <c r="Z1049" s="4">
        <v>60.05</v>
      </c>
      <c r="AA1049" s="4">
        <v>68.39</v>
      </c>
      <c r="AB1049" s="73">
        <f t="shared" si="1313"/>
        <v>-8.3400000000000034</v>
      </c>
      <c r="AC1049" s="54"/>
    </row>
    <row r="1050" spans="1:29" x14ac:dyDescent="0.25">
      <c r="A1050" s="1">
        <v>1611041</v>
      </c>
      <c r="B1050" s="87" t="s">
        <v>2553</v>
      </c>
      <c r="C1050" s="55" t="s">
        <v>728</v>
      </c>
      <c r="E1050" s="42"/>
      <c r="F1050" s="65" t="s">
        <v>2483</v>
      </c>
      <c r="G1050" s="62"/>
      <c r="H1050" s="37" t="str">
        <f>IF(V1050&gt;94,"Met",IF(X1050="--","n/a",IF(X1050&gt;=0,"Met","Did Not Meet")))</f>
        <v>Met</v>
      </c>
      <c r="I1050" s="37" t="str">
        <f>IF(V1051&gt;94,"Met",IF(X1051="--","n/a",IF(X1051&gt;=0,"Met","Did Not Meet")))</f>
        <v>Met</v>
      </c>
      <c r="K1050" s="13" t="str">
        <f>IF(Z1050&gt;94,"Met",IF(AB1050="--","n/a",IF(AB1050&gt;=0,"Met","Did Not Meet")))</f>
        <v>Met</v>
      </c>
      <c r="L1050" s="13" t="str">
        <f>IF(Z1051&gt;94,"Met",IF(AB1051="--","n/a",IF(AB1051&gt;=0,"Met","Did Not Meet")))</f>
        <v>Met</v>
      </c>
      <c r="M1050" s="5" t="s">
        <v>4</v>
      </c>
      <c r="N1050" s="14" t="s">
        <v>2502</v>
      </c>
      <c r="O1050" s="5"/>
      <c r="P1050" s="44" t="str">
        <f t="shared" ref="P1050" si="1329">IF(H1052="Yes",IF(I1052="Yes","Yes","No"),"No")</f>
        <v>Yes</v>
      </c>
      <c r="Q1050" s="93"/>
      <c r="R1050" s="5" t="s">
        <v>1</v>
      </c>
      <c r="S1050" s="5" t="s">
        <v>2</v>
      </c>
      <c r="T1050" s="5" t="s">
        <v>3</v>
      </c>
      <c r="U1050" s="5">
        <v>441</v>
      </c>
      <c r="V1050" s="5">
        <v>84.13</v>
      </c>
      <c r="W1050" s="5">
        <v>78.42</v>
      </c>
      <c r="X1050" s="11">
        <f t="shared" si="1298"/>
        <v>5.7099999999999937</v>
      </c>
      <c r="Y1050" s="14">
        <v>421</v>
      </c>
      <c r="Z1050" s="5">
        <v>84.09</v>
      </c>
      <c r="AA1050" s="5">
        <v>79.900000000000006</v>
      </c>
      <c r="AB1050" s="71">
        <f t="shared" si="1313"/>
        <v>4.1899999999999977</v>
      </c>
      <c r="AC1050" s="36"/>
    </row>
    <row r="1051" spans="1:29" ht="15.75" x14ac:dyDescent="0.25">
      <c r="A1051" s="53">
        <v>1611041</v>
      </c>
      <c r="B1051" s="89" t="s">
        <v>2553</v>
      </c>
      <c r="C1051" s="53" t="s">
        <v>728</v>
      </c>
      <c r="D1051" s="49" t="s">
        <v>2498</v>
      </c>
      <c r="E1051" s="34" t="str">
        <f>M1050</f>
        <v>Achieving School</v>
      </c>
      <c r="F1051" s="65" t="s">
        <v>2484</v>
      </c>
      <c r="G1051" s="62"/>
      <c r="H1051" s="13" t="str">
        <f>IF(V1052&gt;94,"Met",IF(X1052="--","n/a",IF(X1052&gt;=0,"Met","Did Not Meet")))</f>
        <v>Met</v>
      </c>
      <c r="I1051" s="13" t="str">
        <f>IF(V1053&gt;94,"Met",IF(X1053="--","n/a",IF(X1053&gt;=0,"Met","Did Not Meet")))</f>
        <v>Met</v>
      </c>
      <c r="K1051" s="13" t="str">
        <f>IF(Z1052&gt;94,"Met",IF(AB1052="--","n/a",IF(AB1052&gt;=0,"Met","Did Not Meet")))</f>
        <v>Did Not Meet</v>
      </c>
      <c r="L1051" s="13" t="str">
        <f>IF(Z1053&gt;94,"Met",IF(AB1053="--","n/a",IF(AB1053&gt;=0,"Met","Did Not Meet")))</f>
        <v>Met</v>
      </c>
      <c r="M1051" s="1" t="s">
        <v>4</v>
      </c>
      <c r="N1051" s="14" t="s">
        <v>2501</v>
      </c>
      <c r="O1051" s="5"/>
      <c r="P1051" s="44" t="str">
        <f t="shared" ref="P1051" si="1330">IF(K1052="Yes",IF(L1052="Yes","Yes","No"),"No")</f>
        <v>Yes</v>
      </c>
      <c r="Q1051" s="94" t="s">
        <v>2759</v>
      </c>
      <c r="R1051" s="5" t="s">
        <v>1</v>
      </c>
      <c r="S1051" s="1" t="s">
        <v>2</v>
      </c>
      <c r="T1051" s="1" t="s">
        <v>7</v>
      </c>
      <c r="U1051" s="5">
        <v>266</v>
      </c>
      <c r="V1051" s="1">
        <v>74.81</v>
      </c>
      <c r="W1051" s="1">
        <v>66.45</v>
      </c>
      <c r="X1051" s="9">
        <f t="shared" si="1298"/>
        <v>8.36</v>
      </c>
      <c r="Y1051" s="14">
        <v>249</v>
      </c>
      <c r="Z1051" s="1">
        <v>73.900000000000006</v>
      </c>
      <c r="AA1051" s="1">
        <v>68.760000000000005</v>
      </c>
      <c r="AB1051" s="71">
        <f t="shared" si="1313"/>
        <v>5.1400000000000006</v>
      </c>
      <c r="AC1051" s="53"/>
    </row>
    <row r="1052" spans="1:29" ht="15" customHeight="1" x14ac:dyDescent="0.25">
      <c r="A1052" s="53">
        <v>1611041</v>
      </c>
      <c r="B1052" s="89" t="s">
        <v>2553</v>
      </c>
      <c r="C1052" s="53" t="s">
        <v>728</v>
      </c>
      <c r="D1052" s="49" t="s">
        <v>2499</v>
      </c>
      <c r="E1052" s="35" t="str">
        <f>VLOOKUP('2012 Accountability Database'!$A1050,'2011 AYP'!A$2:B$1072,2)</f>
        <v>SI_4 (School Improvement Year 4)</v>
      </c>
      <c r="F1052" s="66"/>
      <c r="G1052" s="63" t="s">
        <v>2485</v>
      </c>
      <c r="H1052" s="60" t="str">
        <f t="shared" ref="H1052:I1052" si="1331">IF(H1050="Met","Yes",IF(H1051="Met","Yes","No"))</f>
        <v>Yes</v>
      </c>
      <c r="I1052" s="60" t="str">
        <f t="shared" si="1331"/>
        <v>Yes</v>
      </c>
      <c r="J1052" s="42"/>
      <c r="K1052" s="60" t="str">
        <f t="shared" ref="K1052:L1052" si="1332">IF(K1050="Met","Yes",IF(K1051="Met","Yes","No"))</f>
        <v>Yes</v>
      </c>
      <c r="L1052" s="60" t="str">
        <f t="shared" si="1332"/>
        <v>Yes</v>
      </c>
      <c r="M1052" s="1" t="s">
        <v>4</v>
      </c>
      <c r="N1052" s="14" t="s">
        <v>2503</v>
      </c>
      <c r="O1052" s="5"/>
      <c r="P1052" s="44" t="str">
        <f t="shared" ref="P1052" si="1333">IF(H1056="Yes",IF(I1056="Yes","Yes","No"),"No")</f>
        <v>Yes</v>
      </c>
      <c r="Q1052" s="108" t="s">
        <v>2758</v>
      </c>
      <c r="R1052" s="5" t="s">
        <v>1</v>
      </c>
      <c r="S1052" s="1" t="s">
        <v>5</v>
      </c>
      <c r="T1052" s="1" t="s">
        <v>3</v>
      </c>
      <c r="U1052" s="5">
        <v>1279</v>
      </c>
      <c r="V1052" s="1">
        <v>78.89</v>
      </c>
      <c r="W1052" s="1">
        <v>78.42</v>
      </c>
      <c r="X1052" s="9">
        <f t="shared" si="1298"/>
        <v>0.46999999999999886</v>
      </c>
      <c r="Y1052" s="14">
        <v>1219</v>
      </c>
      <c r="Z1052" s="1">
        <v>79.819999999999993</v>
      </c>
      <c r="AA1052" s="1">
        <v>79.900000000000006</v>
      </c>
      <c r="AB1052" s="72">
        <f t="shared" si="1313"/>
        <v>-8.0000000000012506E-2</v>
      </c>
      <c r="AC1052" s="53"/>
    </row>
    <row r="1053" spans="1:29" x14ac:dyDescent="0.25">
      <c r="A1053" s="53">
        <v>1611041</v>
      </c>
      <c r="B1053" s="89" t="s">
        <v>2553</v>
      </c>
      <c r="C1053" s="53" t="s">
        <v>728</v>
      </c>
      <c r="D1053" s="49" t="s">
        <v>2507</v>
      </c>
      <c r="E1053" s="47">
        <f>VLOOKUP('2012 Accountability Database'!A1050,Dems1112!$A$2:$G$1082,3)</f>
        <v>0.41</v>
      </c>
      <c r="F1053" s="66"/>
      <c r="G1053" s="52"/>
      <c r="M1053" s="5" t="s">
        <v>4</v>
      </c>
      <c r="N1053" s="14" t="s">
        <v>2504</v>
      </c>
      <c r="O1053" s="5"/>
      <c r="P1053" s="44" t="str">
        <f t="shared" ref="P1053" si="1334">IF(K1056="Yes",IF(L1056="Yes","Yes","No"),"No")</f>
        <v>Yes</v>
      </c>
      <c r="Q1053" s="108"/>
      <c r="R1053" s="5" t="s">
        <v>1</v>
      </c>
      <c r="S1053" s="5" t="s">
        <v>5</v>
      </c>
      <c r="T1053" s="5" t="s">
        <v>7</v>
      </c>
      <c r="U1053" s="5">
        <v>725</v>
      </c>
      <c r="V1053" s="5">
        <v>68.14</v>
      </c>
      <c r="W1053" s="5">
        <v>66.45</v>
      </c>
      <c r="X1053" s="11">
        <f t="shared" si="1298"/>
        <v>1.6899999999999977</v>
      </c>
      <c r="Y1053" s="14">
        <v>682</v>
      </c>
      <c r="Z1053" s="5">
        <v>69.209999999999994</v>
      </c>
      <c r="AA1053" s="5">
        <v>68.760000000000005</v>
      </c>
      <c r="AB1053" s="71">
        <f t="shared" si="1313"/>
        <v>0.44999999999998863</v>
      </c>
      <c r="AC1053" s="53"/>
    </row>
    <row r="1054" spans="1:29" x14ac:dyDescent="0.25">
      <c r="A1054" s="53">
        <v>1611041</v>
      </c>
      <c r="B1054" s="89" t="s">
        <v>2553</v>
      </c>
      <c r="C1054" s="53" t="s">
        <v>728</v>
      </c>
      <c r="D1054" s="50" t="s">
        <v>2508</v>
      </c>
      <c r="E1054" s="47">
        <f>VLOOKUP('2012 Accountability Database'!A1050,Dems1112!$A$2:$G$1082,4)</f>
        <v>0.55000000000000004</v>
      </c>
      <c r="F1054" s="65" t="s">
        <v>2486</v>
      </c>
      <c r="G1054" s="62"/>
      <c r="H1054" s="13" t="str">
        <f>IF(V1054&gt;94,"Met",IF(X1054="--","n/a",IF(X1054&gt;=0,"Met","Did Not Meet")))</f>
        <v>Met</v>
      </c>
      <c r="I1054" s="13" t="str">
        <f>IF(V1055&gt;94,"Met",IF(X1055="--","n/a",IF(X1055&gt;=0,"Met","Did Not Meet")))</f>
        <v>Met</v>
      </c>
      <c r="J1054" s="13"/>
      <c r="K1054" s="13" t="str">
        <f>IF(Z1054&gt;94,"Met",IF(AB1054="--","n/a",IF(AB1054&gt;=0,"Met","Did Not Meet")))</f>
        <v>Met</v>
      </c>
      <c r="L1054" s="13" t="str">
        <f>IF(Z1055&gt;94,"Met",IF(AB1055="--","n/a",IF(AB1055&gt;=0,"Met","Did Not Meet")))</f>
        <v>Met</v>
      </c>
      <c r="M1054" s="1" t="s">
        <v>4</v>
      </c>
      <c r="N1054" s="68" t="s">
        <v>2497</v>
      </c>
      <c r="O1054" s="35"/>
      <c r="P1054" s="44"/>
      <c r="Q1054" s="108"/>
      <c r="R1054" s="5" t="s">
        <v>6</v>
      </c>
      <c r="S1054" s="1" t="s">
        <v>2</v>
      </c>
      <c r="T1054" s="1" t="s">
        <v>3</v>
      </c>
      <c r="U1054" s="5">
        <v>607</v>
      </c>
      <c r="V1054" s="1">
        <v>83.86</v>
      </c>
      <c r="W1054" s="1">
        <v>82.79</v>
      </c>
      <c r="X1054" s="9">
        <f t="shared" si="1298"/>
        <v>1.0699999999999932</v>
      </c>
      <c r="Y1054" s="14">
        <v>421</v>
      </c>
      <c r="Z1054" s="1">
        <v>81.709999999999994</v>
      </c>
      <c r="AA1054" s="1">
        <v>78.13</v>
      </c>
      <c r="AB1054" s="71">
        <f t="shared" si="1313"/>
        <v>3.5799999999999983</v>
      </c>
      <c r="AC1054" s="53"/>
    </row>
    <row r="1055" spans="1:29" x14ac:dyDescent="0.25">
      <c r="A1055" s="53">
        <v>1611041</v>
      </c>
      <c r="B1055" s="89" t="s">
        <v>2553</v>
      </c>
      <c r="C1055" s="53" t="s">
        <v>728</v>
      </c>
      <c r="D1055" s="50" t="s">
        <v>974</v>
      </c>
      <c r="E1055" s="47" t="str">
        <f>VLOOKUP('2012 Accountability Database'!A1050,Dems1112!$A$2:$G$1082,5)</f>
        <v>7-8</v>
      </c>
      <c r="F1055" s="65" t="s">
        <v>2487</v>
      </c>
      <c r="G1055" s="62"/>
      <c r="H1055" s="13" t="str">
        <f>IF(V1056&gt;94,"Met",IF(X1056="--","n/a",IF(X1056&gt;=0,"Met","Did Not Meet")))</f>
        <v>Did Not Meet</v>
      </c>
      <c r="I1055" s="13" t="str">
        <f>IF(V1057&gt;94,"Met",IF(X1057="--","n/a",IF(X1057&gt;=0,"Met","Did Not Meet")))</f>
        <v>Did Not Meet</v>
      </c>
      <c r="J1055" s="13"/>
      <c r="K1055" s="13" t="str">
        <f>IF(Z1056&gt;94,"Met",IF(AB1056="--","n/a",IF(AB1056&gt;=0,"Met","Did Not Meet")))</f>
        <v>Did Not Meet</v>
      </c>
      <c r="L1055" s="13" t="str">
        <f>IF(Z1057&gt;94,"Met",IF(AB1057="--","n/a",IF(AB1057&gt;=0,"Met","Did Not Meet")))</f>
        <v>Did Not Meet</v>
      </c>
      <c r="M1055" s="5" t="s">
        <v>4</v>
      </c>
      <c r="N1055" s="14"/>
      <c r="O1055" s="35" t="s">
        <v>2506</v>
      </c>
      <c r="P1055" s="83" t="str">
        <f t="shared" ref="P1055" si="1335">IF(P1050="No"," ", IF(P1052="No"," ",IF(P1051="No", " ",IF(P1053="No"," ","X"))))</f>
        <v>X</v>
      </c>
      <c r="Q1055" s="108"/>
      <c r="R1055" s="5" t="s">
        <v>6</v>
      </c>
      <c r="S1055" s="5" t="s">
        <v>2</v>
      </c>
      <c r="T1055" s="5" t="s">
        <v>7</v>
      </c>
      <c r="U1055" s="5">
        <v>345</v>
      </c>
      <c r="V1055" s="5">
        <v>76.23</v>
      </c>
      <c r="W1055" s="5">
        <v>72.89</v>
      </c>
      <c r="X1055" s="11">
        <f t="shared" si="1298"/>
        <v>3.3400000000000034</v>
      </c>
      <c r="Y1055" s="14">
        <v>249</v>
      </c>
      <c r="Z1055" s="5">
        <v>73.900000000000006</v>
      </c>
      <c r="AA1055" s="5">
        <v>66.290000000000006</v>
      </c>
      <c r="AB1055" s="71">
        <f t="shared" si="1313"/>
        <v>7.6099999999999994</v>
      </c>
      <c r="AC1055" s="53"/>
    </row>
    <row r="1056" spans="1:29" ht="15.75" x14ac:dyDescent="0.25">
      <c r="A1056" s="53">
        <v>1611041</v>
      </c>
      <c r="B1056" s="89" t="s">
        <v>2553</v>
      </c>
      <c r="C1056" s="53" t="s">
        <v>728</v>
      </c>
      <c r="D1056" s="50" t="s">
        <v>975</v>
      </c>
      <c r="E1056" s="48" t="str">
        <f>VLOOKUP('2012 Accountability Database'!A1050,Dems1112!$A$2:$G$1082,6)</f>
        <v>2 (Northeast AR)</v>
      </c>
      <c r="F1056" s="66"/>
      <c r="G1056" s="63" t="s">
        <v>2488</v>
      </c>
      <c r="H1056" s="61" t="str">
        <f t="shared" ref="H1056:I1056" si="1336">IF(H1054="Met","Yes",IF(H1055="Met","Yes","No"))</f>
        <v>Yes</v>
      </c>
      <c r="I1056" s="61" t="str">
        <f t="shared" si="1336"/>
        <v>Yes</v>
      </c>
      <c r="J1056" s="55"/>
      <c r="K1056" s="61" t="str">
        <f t="shared" ref="K1056:L1056" si="1337">IF(K1054="Met","Yes",IF(K1055="Met","Yes","No"))</f>
        <v>Yes</v>
      </c>
      <c r="L1056" s="61" t="str">
        <f t="shared" si="1337"/>
        <v>Yes</v>
      </c>
      <c r="M1056" s="5" t="s">
        <v>4</v>
      </c>
      <c r="N1056" s="14"/>
      <c r="O1056" s="35" t="s">
        <v>2505</v>
      </c>
      <c r="P1056" s="83" t="str">
        <f t="shared" ref="P1056" si="1338">IF(P1055="X"," ",IF(P1057="X"," ","X"))</f>
        <v xml:space="preserve"> </v>
      </c>
      <c r="Q1056" s="94" t="s">
        <v>2759</v>
      </c>
      <c r="R1056" s="5" t="s">
        <v>6</v>
      </c>
      <c r="S1056" s="5" t="s">
        <v>5</v>
      </c>
      <c r="T1056" s="5" t="s">
        <v>3</v>
      </c>
      <c r="U1056" s="5">
        <v>1929</v>
      </c>
      <c r="V1056" s="5">
        <v>79.94</v>
      </c>
      <c r="W1056" s="5">
        <v>82.79</v>
      </c>
      <c r="X1056" s="8">
        <f t="shared" si="1298"/>
        <v>-2.8500000000000085</v>
      </c>
      <c r="Y1056" s="14">
        <v>1219</v>
      </c>
      <c r="Z1056" s="5">
        <v>76.209999999999994</v>
      </c>
      <c r="AA1056" s="5">
        <v>78.13</v>
      </c>
      <c r="AB1056" s="72">
        <f t="shared" si="1313"/>
        <v>-1.9200000000000017</v>
      </c>
      <c r="AC1056" s="53"/>
    </row>
    <row r="1057" spans="1:29" x14ac:dyDescent="0.25">
      <c r="A1057" s="54">
        <v>1611041</v>
      </c>
      <c r="B1057" s="90" t="s">
        <v>2553</v>
      </c>
      <c r="C1057" s="54" t="s">
        <v>728</v>
      </c>
      <c r="D1057" s="4"/>
      <c r="E1057" s="4"/>
      <c r="F1057" s="67"/>
      <c r="G1057" s="64"/>
      <c r="H1057" s="43"/>
      <c r="I1057" s="43"/>
      <c r="J1057" s="43"/>
      <c r="K1057" s="43"/>
      <c r="L1057" s="43"/>
      <c r="M1057" s="4" t="s">
        <v>4</v>
      </c>
      <c r="N1057" s="15"/>
      <c r="O1057" s="38" t="s">
        <v>2482</v>
      </c>
      <c r="P1057" s="84" t="str">
        <f>IF(E1051="Achieving School"," ","X")</f>
        <v xml:space="preserve"> </v>
      </c>
      <c r="Q1057" s="91"/>
      <c r="R1057" s="4" t="s">
        <v>6</v>
      </c>
      <c r="S1057" s="4" t="s">
        <v>5</v>
      </c>
      <c r="T1057" s="4" t="s">
        <v>7</v>
      </c>
      <c r="U1057" s="4">
        <v>1034</v>
      </c>
      <c r="V1057" s="4">
        <v>70.31</v>
      </c>
      <c r="W1057" s="4">
        <v>72.89</v>
      </c>
      <c r="X1057" s="7">
        <f t="shared" si="1298"/>
        <v>-2.5799999999999983</v>
      </c>
      <c r="Y1057" s="15">
        <v>682</v>
      </c>
      <c r="Z1057" s="4">
        <v>64.959999999999994</v>
      </c>
      <c r="AA1057" s="4">
        <v>66.290000000000006</v>
      </c>
      <c r="AB1057" s="73">
        <f t="shared" si="1313"/>
        <v>-1.3300000000000125</v>
      </c>
      <c r="AC1057" s="54"/>
    </row>
    <row r="1058" spans="1:29" x14ac:dyDescent="0.25">
      <c r="A1058" s="1">
        <v>1611043</v>
      </c>
      <c r="B1058" s="87" t="s">
        <v>2553</v>
      </c>
      <c r="C1058" s="55" t="s">
        <v>729</v>
      </c>
      <c r="E1058" s="42"/>
      <c r="F1058" s="65" t="s">
        <v>2483</v>
      </c>
      <c r="G1058" s="62"/>
      <c r="H1058" s="37" t="str">
        <f>IF(V1058&gt;94,"Met",IF(X1058="--","n/a",IF(X1058&gt;=0,"Met","Did Not Meet")))</f>
        <v>Met</v>
      </c>
      <c r="I1058" s="37" t="str">
        <f>IF(V1059&gt;94,"Met",IF(X1059="--","n/a",IF(X1059&gt;=0,"Met","Did Not Meet")))</f>
        <v>Met</v>
      </c>
      <c r="K1058" s="13" t="str">
        <f>IF(Z1058&gt;94,"Met",IF(AB1058="--","n/a",IF(AB1058&gt;=0,"Met","Did Not Meet")))</f>
        <v>Met</v>
      </c>
      <c r="L1058" s="13" t="str">
        <f>IF(Z1059&gt;94,"Met",IF(AB1059="--","n/a",IF(AB1059&gt;=0,"Met","Did Not Meet")))</f>
        <v>Met</v>
      </c>
      <c r="M1058" s="1" t="s">
        <v>9</v>
      </c>
      <c r="N1058" s="14" t="s">
        <v>2502</v>
      </c>
      <c r="O1058" s="5"/>
      <c r="P1058" s="44" t="str">
        <f t="shared" ref="P1058" si="1339">IF(H1060="Yes",IF(I1060="Yes","Yes","No"),"No")</f>
        <v>Yes</v>
      </c>
      <c r="Q1058" s="93"/>
      <c r="R1058" s="5" t="s">
        <v>1</v>
      </c>
      <c r="S1058" s="1" t="s">
        <v>2</v>
      </c>
      <c r="T1058" s="1" t="s">
        <v>3</v>
      </c>
      <c r="U1058" s="5">
        <v>334</v>
      </c>
      <c r="V1058" s="1">
        <v>89.52</v>
      </c>
      <c r="W1058" s="1">
        <v>88.11</v>
      </c>
      <c r="X1058" s="9">
        <f t="shared" si="1298"/>
        <v>1.4099999999999966</v>
      </c>
      <c r="Y1058" s="14">
        <v>215</v>
      </c>
      <c r="Z1058" s="1">
        <v>91.63</v>
      </c>
      <c r="AA1058" s="1">
        <v>84.26</v>
      </c>
      <c r="AB1058" s="71">
        <f t="shared" si="1313"/>
        <v>7.3699999999999903</v>
      </c>
      <c r="AC1058" s="36"/>
    </row>
    <row r="1059" spans="1:29" ht="15.75" x14ac:dyDescent="0.25">
      <c r="A1059" s="53">
        <v>1611043</v>
      </c>
      <c r="B1059" s="89" t="s">
        <v>2553</v>
      </c>
      <c r="C1059" s="53" t="s">
        <v>729</v>
      </c>
      <c r="D1059" s="49" t="s">
        <v>2498</v>
      </c>
      <c r="E1059" s="34" t="str">
        <f>M1058</f>
        <v>Needs Improvement School</v>
      </c>
      <c r="F1059" s="65" t="s">
        <v>2484</v>
      </c>
      <c r="G1059" s="62"/>
      <c r="H1059" s="13" t="str">
        <f>IF(V1060&gt;94,"Met",IF(X1060="--","n/a",IF(X1060&gt;=0,"Met","Did Not Meet")))</f>
        <v>Did Not Meet</v>
      </c>
      <c r="I1059" s="13" t="str">
        <f>IF(V1061&gt;94,"Met",IF(X1061="--","n/a",IF(X1061&gt;=0,"Met","Did Not Meet")))</f>
        <v>Did Not Meet</v>
      </c>
      <c r="K1059" s="13" t="str">
        <f>IF(Z1060&gt;94,"Met",IF(AB1060="--","n/a",IF(AB1060&gt;=0,"Met","Did Not Meet")))</f>
        <v>Met</v>
      </c>
      <c r="L1059" s="13" t="str">
        <f>IF(Z1061&gt;94,"Met",IF(AB1061="--","n/a",IF(AB1061&gt;=0,"Met","Did Not Meet")))</f>
        <v>Met</v>
      </c>
      <c r="M1059" s="5" t="s">
        <v>9</v>
      </c>
      <c r="N1059" s="14" t="s">
        <v>2501</v>
      </c>
      <c r="O1059" s="5"/>
      <c r="P1059" s="44" t="str">
        <f t="shared" ref="P1059" si="1340">IF(K1060="Yes",IF(L1060="Yes","Yes","No"),"No")</f>
        <v>Yes</v>
      </c>
      <c r="Q1059" s="94" t="s">
        <v>2759</v>
      </c>
      <c r="R1059" s="5" t="s">
        <v>1</v>
      </c>
      <c r="S1059" s="5" t="s">
        <v>2</v>
      </c>
      <c r="T1059" s="5" t="s">
        <v>7</v>
      </c>
      <c r="U1059" s="5">
        <v>217</v>
      </c>
      <c r="V1059" s="5">
        <v>84.79</v>
      </c>
      <c r="W1059" s="5">
        <v>82.33</v>
      </c>
      <c r="X1059" s="11">
        <f t="shared" si="1298"/>
        <v>2.460000000000008</v>
      </c>
      <c r="Y1059" s="14">
        <v>138</v>
      </c>
      <c r="Z1059" s="5">
        <v>88.41</v>
      </c>
      <c r="AA1059" s="5">
        <v>77.239999999999995</v>
      </c>
      <c r="AB1059" s="71">
        <f t="shared" si="1313"/>
        <v>11.170000000000002</v>
      </c>
      <c r="AC1059" s="53"/>
    </row>
    <row r="1060" spans="1:29" ht="15" customHeight="1" x14ac:dyDescent="0.25">
      <c r="A1060" s="53">
        <v>1611043</v>
      </c>
      <c r="B1060" s="89" t="s">
        <v>2553</v>
      </c>
      <c r="C1060" s="53" t="s">
        <v>729</v>
      </c>
      <c r="D1060" s="49" t="s">
        <v>2499</v>
      </c>
      <c r="E1060" s="35" t="str">
        <f>VLOOKUP('2012 Accountability Database'!$A1058,'2011 AYP'!A$2:B$1072,2)</f>
        <v xml:space="preserve"> MS (Met Standards)</v>
      </c>
      <c r="F1060" s="66"/>
      <c r="G1060" s="63" t="s">
        <v>2485</v>
      </c>
      <c r="H1060" s="60" t="str">
        <f t="shared" ref="H1060:I1060" si="1341">IF(H1058="Met","Yes",IF(H1059="Met","Yes","No"))</f>
        <v>Yes</v>
      </c>
      <c r="I1060" s="60" t="str">
        <f t="shared" si="1341"/>
        <v>Yes</v>
      </c>
      <c r="J1060" s="42"/>
      <c r="K1060" s="60" t="str">
        <f t="shared" ref="K1060:L1060" si="1342">IF(K1058="Met","Yes",IF(K1059="Met","Yes","No"))</f>
        <v>Yes</v>
      </c>
      <c r="L1060" s="60" t="str">
        <f t="shared" si="1342"/>
        <v>Yes</v>
      </c>
      <c r="M1060" s="5" t="s">
        <v>9</v>
      </c>
      <c r="N1060" s="14" t="s">
        <v>2503</v>
      </c>
      <c r="O1060" s="5"/>
      <c r="P1060" s="44" t="str">
        <f t="shared" ref="P1060" si="1343">IF(H1064="Yes",IF(I1064="Yes","Yes","No"),"No")</f>
        <v>No</v>
      </c>
      <c r="Q1060" s="108" t="s">
        <v>2758</v>
      </c>
      <c r="R1060" s="5" t="s">
        <v>1</v>
      </c>
      <c r="S1060" s="5" t="s">
        <v>5</v>
      </c>
      <c r="T1060" s="5" t="s">
        <v>3</v>
      </c>
      <c r="U1060" s="5">
        <v>1028</v>
      </c>
      <c r="V1060" s="5">
        <v>86.48</v>
      </c>
      <c r="W1060" s="5">
        <v>88.11</v>
      </c>
      <c r="X1060" s="8">
        <f t="shared" si="1298"/>
        <v>-1.6299999999999955</v>
      </c>
      <c r="Y1060" s="14">
        <v>668</v>
      </c>
      <c r="Z1060" s="5">
        <v>85.33</v>
      </c>
      <c r="AA1060" s="5">
        <v>84.26</v>
      </c>
      <c r="AB1060" s="71">
        <f t="shared" si="1313"/>
        <v>1.0699999999999932</v>
      </c>
      <c r="AC1060" s="53"/>
    </row>
    <row r="1061" spans="1:29" x14ac:dyDescent="0.25">
      <c r="A1061" s="53">
        <v>1611043</v>
      </c>
      <c r="B1061" s="89" t="s">
        <v>2553</v>
      </c>
      <c r="C1061" s="53" t="s">
        <v>729</v>
      </c>
      <c r="D1061" s="49" t="s">
        <v>2507</v>
      </c>
      <c r="E1061" s="47">
        <f>VLOOKUP('2012 Accountability Database'!A1058,Dems1112!$A$2:$G$1082,3)</f>
        <v>0.37</v>
      </c>
      <c r="F1061" s="66"/>
      <c r="G1061" s="52"/>
      <c r="M1061" s="1" t="s">
        <v>9</v>
      </c>
      <c r="N1061" s="14" t="s">
        <v>2504</v>
      </c>
      <c r="O1061" s="5"/>
      <c r="P1061" s="44" t="str">
        <f t="shared" ref="P1061" si="1344">IF(K1064="Yes",IF(L1064="Yes","Yes","No"),"No")</f>
        <v>No</v>
      </c>
      <c r="Q1061" s="108"/>
      <c r="R1061" s="5" t="s">
        <v>1</v>
      </c>
      <c r="S1061" s="1" t="s">
        <v>5</v>
      </c>
      <c r="T1061" s="1" t="s">
        <v>7</v>
      </c>
      <c r="U1061" s="5">
        <v>648</v>
      </c>
      <c r="V1061" s="1">
        <v>79.94</v>
      </c>
      <c r="W1061" s="1">
        <v>82.33</v>
      </c>
      <c r="X1061" s="6">
        <f t="shared" si="1298"/>
        <v>-2.3900000000000006</v>
      </c>
      <c r="Y1061" s="14">
        <v>413</v>
      </c>
      <c r="Z1061" s="1">
        <v>79.42</v>
      </c>
      <c r="AA1061" s="1">
        <v>77.239999999999995</v>
      </c>
      <c r="AB1061" s="71">
        <f t="shared" si="1313"/>
        <v>2.1800000000000068</v>
      </c>
      <c r="AC1061" s="53"/>
    </row>
    <row r="1062" spans="1:29" x14ac:dyDescent="0.25">
      <c r="A1062" s="53">
        <v>1611043</v>
      </c>
      <c r="B1062" s="89" t="s">
        <v>2553</v>
      </c>
      <c r="C1062" s="53" t="s">
        <v>729</v>
      </c>
      <c r="D1062" s="50" t="s">
        <v>2508</v>
      </c>
      <c r="E1062" s="47">
        <f>VLOOKUP('2012 Accountability Database'!A1058,Dems1112!$A$2:$G$1082,4)</f>
        <v>0.63</v>
      </c>
      <c r="F1062" s="65" t="s">
        <v>2486</v>
      </c>
      <c r="G1062" s="62"/>
      <c r="H1062" s="13" t="str">
        <f>IF(V1062&gt;94,"Met",IF(X1062="--","n/a",IF(X1062&gt;=0,"Met","Did Not Meet")))</f>
        <v>Did Not Meet</v>
      </c>
      <c r="I1062" s="13" t="str">
        <f>IF(V1063&gt;94,"Met",IF(X1063="--","n/a",IF(X1063&gt;=0,"Met","Did Not Meet")))</f>
        <v>Did Not Meet</v>
      </c>
      <c r="J1062" s="13"/>
      <c r="K1062" s="13" t="str">
        <f>IF(Z1062&gt;94,"Met",IF(AB1062="--","n/a",IF(AB1062&gt;=0,"Met","Did Not Meet")))</f>
        <v>Did Not Meet</v>
      </c>
      <c r="L1062" s="13" t="str">
        <f>IF(Z1063&gt;94,"Met",IF(AB1063="--","n/a",IF(AB1063&gt;=0,"Met","Did Not Meet")))</f>
        <v>Did Not Meet</v>
      </c>
      <c r="M1062" s="1" t="s">
        <v>9</v>
      </c>
      <c r="N1062" s="68" t="s">
        <v>2497</v>
      </c>
      <c r="O1062" s="35"/>
      <c r="P1062" s="44"/>
      <c r="Q1062" s="108"/>
      <c r="R1062" s="5" t="s">
        <v>6</v>
      </c>
      <c r="S1062" s="1" t="s">
        <v>2</v>
      </c>
      <c r="T1062" s="1" t="s">
        <v>3</v>
      </c>
      <c r="U1062" s="5">
        <v>334</v>
      </c>
      <c r="V1062" s="1">
        <v>87.13</v>
      </c>
      <c r="W1062" s="1">
        <v>90.52</v>
      </c>
      <c r="X1062" s="6">
        <f t="shared" si="1298"/>
        <v>-3.3900000000000006</v>
      </c>
      <c r="Y1062" s="14">
        <v>215</v>
      </c>
      <c r="Z1062" s="1">
        <v>64.19</v>
      </c>
      <c r="AA1062" s="1">
        <v>73.25</v>
      </c>
      <c r="AB1062" s="72">
        <f t="shared" si="1313"/>
        <v>-9.0600000000000023</v>
      </c>
      <c r="AC1062" s="53"/>
    </row>
    <row r="1063" spans="1:29" x14ac:dyDescent="0.25">
      <c r="A1063" s="53">
        <v>1611043</v>
      </c>
      <c r="B1063" s="89" t="s">
        <v>2553</v>
      </c>
      <c r="C1063" s="53" t="s">
        <v>729</v>
      </c>
      <c r="D1063" s="50" t="s">
        <v>974</v>
      </c>
      <c r="E1063" s="47" t="str">
        <f>VLOOKUP('2012 Accountability Database'!A1058,Dems1112!$A$2:$G$1082,5)</f>
        <v>3-5</v>
      </c>
      <c r="F1063" s="65" t="s">
        <v>2487</v>
      </c>
      <c r="G1063" s="62"/>
      <c r="H1063" s="13" t="str">
        <f>IF(V1064&gt;94,"Met",IF(X1064="--","n/a",IF(X1064&gt;=0,"Met","Did Not Meet")))</f>
        <v>Did Not Meet</v>
      </c>
      <c r="I1063" s="13" t="str">
        <f>IF(V1065&gt;94,"Met",IF(X1065="--","n/a",IF(X1065&gt;=0,"Met","Did Not Meet")))</f>
        <v>Did Not Meet</v>
      </c>
      <c r="J1063" s="13"/>
      <c r="K1063" s="13" t="str">
        <f>IF(Z1064&gt;94,"Met",IF(AB1064="--","n/a",IF(AB1064&gt;=0,"Met","Did Not Meet")))</f>
        <v>Did Not Meet</v>
      </c>
      <c r="L1063" s="13" t="str">
        <f>IF(Z1065&gt;94,"Met",IF(AB1065="--","n/a",IF(AB1065&gt;=0,"Met","Did Not Meet")))</f>
        <v>Did Not Meet</v>
      </c>
      <c r="M1063" s="1" t="s">
        <v>9</v>
      </c>
      <c r="N1063" s="14"/>
      <c r="O1063" s="35" t="s">
        <v>2506</v>
      </c>
      <c r="P1063" s="83" t="str">
        <f t="shared" ref="P1063" si="1345">IF(P1058="No"," ", IF(P1060="No"," ",IF(P1059="No", " ",IF(P1061="No"," ","X"))))</f>
        <v xml:space="preserve"> </v>
      </c>
      <c r="Q1063" s="108"/>
      <c r="R1063" s="5" t="s">
        <v>6</v>
      </c>
      <c r="S1063" s="1" t="s">
        <v>2</v>
      </c>
      <c r="T1063" s="1" t="s">
        <v>7</v>
      </c>
      <c r="U1063" s="5">
        <v>217</v>
      </c>
      <c r="V1063" s="1">
        <v>81.569999999999993</v>
      </c>
      <c r="W1063" s="1">
        <v>85.68</v>
      </c>
      <c r="X1063" s="6">
        <f t="shared" si="1298"/>
        <v>-4.1100000000000136</v>
      </c>
      <c r="Y1063" s="14">
        <v>138</v>
      </c>
      <c r="Z1063" s="1">
        <v>55.07</v>
      </c>
      <c r="AA1063" s="1">
        <v>68.39</v>
      </c>
      <c r="AB1063" s="72">
        <f t="shared" si="1313"/>
        <v>-13.32</v>
      </c>
      <c r="AC1063" s="53"/>
    </row>
    <row r="1064" spans="1:29" ht="15.75" x14ac:dyDescent="0.25">
      <c r="A1064" s="53">
        <v>1611043</v>
      </c>
      <c r="B1064" s="89" t="s">
        <v>2553</v>
      </c>
      <c r="C1064" s="53" t="s">
        <v>729</v>
      </c>
      <c r="D1064" s="50" t="s">
        <v>975</v>
      </c>
      <c r="E1064" s="48" t="str">
        <f>VLOOKUP('2012 Accountability Database'!A1058,Dems1112!$A$2:$G$1082,6)</f>
        <v>2 (Northeast AR)</v>
      </c>
      <c r="F1064" s="66"/>
      <c r="G1064" s="63" t="s">
        <v>2488</v>
      </c>
      <c r="H1064" s="61" t="str">
        <f t="shared" ref="H1064:I1064" si="1346">IF(H1062="Met","Yes",IF(H1063="Met","Yes","No"))</f>
        <v>No</v>
      </c>
      <c r="I1064" s="61" t="str">
        <f t="shared" si="1346"/>
        <v>No</v>
      </c>
      <c r="J1064" s="55"/>
      <c r="K1064" s="61" t="str">
        <f t="shared" ref="K1064:L1064" si="1347">IF(K1062="Met","Yes",IF(K1063="Met","Yes","No"))</f>
        <v>No</v>
      </c>
      <c r="L1064" s="61" t="str">
        <f t="shared" si="1347"/>
        <v>No</v>
      </c>
      <c r="M1064" s="1" t="s">
        <v>9</v>
      </c>
      <c r="N1064" s="14"/>
      <c r="O1064" s="35" t="s">
        <v>2505</v>
      </c>
      <c r="P1064" s="83" t="str">
        <f t="shared" ref="P1064" si="1348">IF(P1063="X"," ",IF(P1065="X"," ","X"))</f>
        <v xml:space="preserve"> </v>
      </c>
      <c r="Q1064" s="94" t="s">
        <v>2759</v>
      </c>
      <c r="R1064" s="5" t="s">
        <v>6</v>
      </c>
      <c r="S1064" s="1" t="s">
        <v>5</v>
      </c>
      <c r="T1064" s="1" t="s">
        <v>3</v>
      </c>
      <c r="U1064" s="5">
        <v>1029</v>
      </c>
      <c r="V1064" s="1">
        <v>87.56</v>
      </c>
      <c r="W1064" s="1">
        <v>90.52</v>
      </c>
      <c r="X1064" s="6">
        <f t="shared" si="1298"/>
        <v>-2.9599999999999937</v>
      </c>
      <c r="Y1064" s="14">
        <v>668</v>
      </c>
      <c r="Z1064" s="1">
        <v>66.319999999999993</v>
      </c>
      <c r="AA1064" s="1">
        <v>73.25</v>
      </c>
      <c r="AB1064" s="72">
        <f t="shared" si="1313"/>
        <v>-6.9300000000000068</v>
      </c>
      <c r="AC1064" s="53"/>
    </row>
    <row r="1065" spans="1:29" x14ac:dyDescent="0.25">
      <c r="A1065" s="54">
        <v>1611043</v>
      </c>
      <c r="B1065" s="90" t="s">
        <v>2553</v>
      </c>
      <c r="C1065" s="54" t="s">
        <v>729</v>
      </c>
      <c r="D1065" s="4"/>
      <c r="E1065" s="4"/>
      <c r="F1065" s="67"/>
      <c r="G1065" s="64"/>
      <c r="H1065" s="43"/>
      <c r="I1065" s="43"/>
      <c r="J1065" s="43"/>
      <c r="K1065" s="43"/>
      <c r="L1065" s="43"/>
      <c r="M1065" s="4" t="s">
        <v>9</v>
      </c>
      <c r="N1065" s="15"/>
      <c r="O1065" s="38" t="s">
        <v>2482</v>
      </c>
      <c r="P1065" s="84" t="str">
        <f>IF(E1059="Achieving School"," ","X")</f>
        <v>X</v>
      </c>
      <c r="Q1065" s="91"/>
      <c r="R1065" s="4" t="s">
        <v>6</v>
      </c>
      <c r="S1065" s="4" t="s">
        <v>5</v>
      </c>
      <c r="T1065" s="4" t="s">
        <v>7</v>
      </c>
      <c r="U1065" s="4">
        <v>649</v>
      </c>
      <c r="V1065" s="4">
        <v>81.819999999999993</v>
      </c>
      <c r="W1065" s="4">
        <v>85.68</v>
      </c>
      <c r="X1065" s="7">
        <f t="shared" si="1298"/>
        <v>-3.8600000000000136</v>
      </c>
      <c r="Y1065" s="15">
        <v>413</v>
      </c>
      <c r="Z1065" s="4">
        <v>60.05</v>
      </c>
      <c r="AA1065" s="4">
        <v>68.39</v>
      </c>
      <c r="AB1065" s="73">
        <f t="shared" si="1313"/>
        <v>-8.3400000000000034</v>
      </c>
      <c r="AC1065" s="54"/>
    </row>
    <row r="1066" spans="1:29" x14ac:dyDescent="0.25">
      <c r="A1066" s="1">
        <v>1611045</v>
      </c>
      <c r="B1066" s="87" t="s">
        <v>2553</v>
      </c>
      <c r="C1066" s="55" t="s">
        <v>730</v>
      </c>
      <c r="E1066" s="42"/>
      <c r="F1066" s="65" t="s">
        <v>2483</v>
      </c>
      <c r="G1066" s="62"/>
      <c r="H1066" s="37" t="str">
        <f>IF(V1066&gt;94,"Met",IF(X1066="--","n/a",IF(X1066&gt;=0,"Met","Did Not Meet")))</f>
        <v>Met</v>
      </c>
      <c r="I1066" s="37" t="str">
        <f>IF(V1067&gt;94,"Met",IF(X1067="--","n/a",IF(X1067&gt;=0,"Met","Did Not Meet")))</f>
        <v>Met</v>
      </c>
      <c r="K1066" s="13" t="str">
        <f>IF(Z1066&gt;94,"Met",IF(AB1066="--","n/a",IF(AB1066&gt;=0,"Met","Did Not Meet")))</f>
        <v>Met</v>
      </c>
      <c r="L1066" s="13" t="str">
        <f>IF(Z1067&gt;94,"Met",IF(AB1067="--","n/a",IF(AB1067&gt;=0,"Met","Did Not Meet")))</f>
        <v>Met</v>
      </c>
      <c r="M1066" s="1" t="s">
        <v>9</v>
      </c>
      <c r="N1066" s="14" t="s">
        <v>2502</v>
      </c>
      <c r="O1066" s="5"/>
      <c r="P1066" s="44" t="str">
        <f t="shared" ref="P1066" si="1349">IF(H1068="Yes",IF(I1068="Yes","Yes","No"),"No")</f>
        <v>Yes</v>
      </c>
      <c r="Q1066" s="93"/>
      <c r="R1066" s="5" t="s">
        <v>1</v>
      </c>
      <c r="S1066" s="1" t="s">
        <v>2</v>
      </c>
      <c r="T1066" s="1" t="s">
        <v>3</v>
      </c>
      <c r="U1066" s="5">
        <v>300</v>
      </c>
      <c r="V1066" s="1">
        <v>90.33</v>
      </c>
      <c r="W1066" s="1">
        <v>88.95</v>
      </c>
      <c r="X1066" s="9">
        <f t="shared" si="1298"/>
        <v>1.3799999999999955</v>
      </c>
      <c r="Y1066" s="14">
        <v>199</v>
      </c>
      <c r="Z1066" s="1">
        <v>86.93</v>
      </c>
      <c r="AA1066" s="1">
        <v>82.65</v>
      </c>
      <c r="AB1066" s="71">
        <f t="shared" si="1313"/>
        <v>4.2800000000000011</v>
      </c>
      <c r="AC1066" s="36"/>
    </row>
    <row r="1067" spans="1:29" ht="15.75" x14ac:dyDescent="0.25">
      <c r="A1067" s="53">
        <v>1611045</v>
      </c>
      <c r="B1067" s="89" t="s">
        <v>2553</v>
      </c>
      <c r="C1067" s="53" t="s">
        <v>730</v>
      </c>
      <c r="D1067" s="49" t="s">
        <v>2498</v>
      </c>
      <c r="E1067" s="34" t="str">
        <f>M1066</f>
        <v>Needs Improvement School</v>
      </c>
      <c r="F1067" s="65" t="s">
        <v>2484</v>
      </c>
      <c r="G1067" s="62"/>
      <c r="H1067" s="13" t="str">
        <f>IF(V1068&gt;94,"Met",IF(X1068="--","n/a",IF(X1068&gt;=0,"Met","Did Not Meet")))</f>
        <v>Did Not Meet</v>
      </c>
      <c r="I1067" s="13" t="str">
        <f>IF(V1069&gt;94,"Met",IF(X1069="--","n/a",IF(X1069&gt;=0,"Met","Did Not Meet")))</f>
        <v>Did Not Meet</v>
      </c>
      <c r="K1067" s="13" t="str">
        <f>IF(Z1068&gt;94,"Met",IF(AB1068="--","n/a",IF(AB1068&gt;=0,"Met","Did Not Meet")))</f>
        <v>Did Not Meet</v>
      </c>
      <c r="L1067" s="13" t="str">
        <f>IF(Z1069&gt;94,"Met",IF(AB1069="--","n/a",IF(AB1069&gt;=0,"Met","Did Not Meet")))</f>
        <v>Did Not Meet</v>
      </c>
      <c r="M1067" s="1" t="s">
        <v>9</v>
      </c>
      <c r="N1067" s="14" t="s">
        <v>2501</v>
      </c>
      <c r="O1067" s="5"/>
      <c r="P1067" s="44" t="str">
        <f t="shared" ref="P1067" si="1350">IF(K1068="Yes",IF(L1068="Yes","Yes","No"),"No")</f>
        <v>Yes</v>
      </c>
      <c r="Q1067" s="94" t="s">
        <v>2759</v>
      </c>
      <c r="R1067" s="5" t="s">
        <v>1</v>
      </c>
      <c r="S1067" s="1" t="s">
        <v>2</v>
      </c>
      <c r="T1067" s="1" t="s">
        <v>7</v>
      </c>
      <c r="U1067" s="5">
        <v>207</v>
      </c>
      <c r="V1067" s="1">
        <v>86.96</v>
      </c>
      <c r="W1067" s="1">
        <v>84.51</v>
      </c>
      <c r="X1067" s="9">
        <f t="shared" si="1298"/>
        <v>2.4499999999999886</v>
      </c>
      <c r="Y1067" s="14">
        <v>132</v>
      </c>
      <c r="Z1067" s="1">
        <v>84.09</v>
      </c>
      <c r="AA1067" s="1">
        <v>79.56</v>
      </c>
      <c r="AB1067" s="71">
        <f t="shared" si="1313"/>
        <v>4.5300000000000011</v>
      </c>
      <c r="AC1067" s="53"/>
    </row>
    <row r="1068" spans="1:29" ht="15" customHeight="1" x14ac:dyDescent="0.25">
      <c r="A1068" s="53">
        <v>1611045</v>
      </c>
      <c r="B1068" s="89" t="s">
        <v>2553</v>
      </c>
      <c r="C1068" s="53" t="s">
        <v>730</v>
      </c>
      <c r="D1068" s="49" t="s">
        <v>2499</v>
      </c>
      <c r="E1068" s="35" t="str">
        <f>VLOOKUP('2012 Accountability Database'!$A1066,'2011 AYP'!A$2:B$1072,2)</f>
        <v xml:space="preserve"> MS (Met Standards)</v>
      </c>
      <c r="F1068" s="66"/>
      <c r="G1068" s="63" t="s">
        <v>2485</v>
      </c>
      <c r="H1068" s="60" t="str">
        <f t="shared" ref="H1068:I1068" si="1351">IF(H1066="Met","Yes",IF(H1067="Met","Yes","No"))</f>
        <v>Yes</v>
      </c>
      <c r="I1068" s="60" t="str">
        <f t="shared" si="1351"/>
        <v>Yes</v>
      </c>
      <c r="J1068" s="42"/>
      <c r="K1068" s="60" t="str">
        <f t="shared" ref="K1068:L1068" si="1352">IF(K1066="Met","Yes",IF(K1067="Met","Yes","No"))</f>
        <v>Yes</v>
      </c>
      <c r="L1068" s="60" t="str">
        <f t="shared" si="1352"/>
        <v>Yes</v>
      </c>
      <c r="M1068" s="1" t="s">
        <v>9</v>
      </c>
      <c r="N1068" s="14" t="s">
        <v>2503</v>
      </c>
      <c r="O1068" s="5"/>
      <c r="P1068" s="44" t="str">
        <f t="shared" ref="P1068" si="1353">IF(H1072="Yes",IF(I1072="Yes","Yes","No"),"No")</f>
        <v>No</v>
      </c>
      <c r="Q1068" s="108" t="s">
        <v>2758</v>
      </c>
      <c r="R1068" s="5" t="s">
        <v>1</v>
      </c>
      <c r="S1068" s="1" t="s">
        <v>5</v>
      </c>
      <c r="T1068" s="1" t="s">
        <v>3</v>
      </c>
      <c r="U1068" s="5">
        <v>948</v>
      </c>
      <c r="V1068" s="1">
        <v>85.97</v>
      </c>
      <c r="W1068" s="1">
        <v>88.95</v>
      </c>
      <c r="X1068" s="6">
        <f t="shared" si="1298"/>
        <v>-2.980000000000004</v>
      </c>
      <c r="Y1068" s="14">
        <v>606</v>
      </c>
      <c r="Z1068" s="1">
        <v>80.2</v>
      </c>
      <c r="AA1068" s="1">
        <v>82.65</v>
      </c>
      <c r="AB1068" s="72">
        <f t="shared" si="1313"/>
        <v>-2.4500000000000028</v>
      </c>
      <c r="AC1068" s="53"/>
    </row>
    <row r="1069" spans="1:29" x14ac:dyDescent="0.25">
      <c r="A1069" s="53">
        <v>1611045</v>
      </c>
      <c r="B1069" s="89" t="s">
        <v>2553</v>
      </c>
      <c r="C1069" s="53" t="s">
        <v>730</v>
      </c>
      <c r="D1069" s="49" t="s">
        <v>2507</v>
      </c>
      <c r="E1069" s="47">
        <f>VLOOKUP('2012 Accountability Database'!A1066,Dems1112!$A$2:$G$1082,3)</f>
        <v>0.52</v>
      </c>
      <c r="F1069" s="66"/>
      <c r="G1069" s="52"/>
      <c r="M1069" s="1" t="s">
        <v>9</v>
      </c>
      <c r="N1069" s="14" t="s">
        <v>2504</v>
      </c>
      <c r="O1069" s="5"/>
      <c r="P1069" s="44" t="str">
        <f t="shared" ref="P1069" si="1354">IF(K1072="Yes",IF(L1072="Yes","Yes","No"),"No")</f>
        <v>No</v>
      </c>
      <c r="Q1069" s="108"/>
      <c r="R1069" s="5" t="s">
        <v>1</v>
      </c>
      <c r="S1069" s="1" t="s">
        <v>5</v>
      </c>
      <c r="T1069" s="1" t="s">
        <v>7</v>
      </c>
      <c r="U1069" s="5">
        <v>635</v>
      </c>
      <c r="V1069" s="1">
        <v>80.31</v>
      </c>
      <c r="W1069" s="1">
        <v>84.51</v>
      </c>
      <c r="X1069" s="6">
        <f t="shared" si="1298"/>
        <v>-4.2000000000000028</v>
      </c>
      <c r="Y1069" s="14">
        <v>401</v>
      </c>
      <c r="Z1069" s="1">
        <v>76.06</v>
      </c>
      <c r="AA1069" s="1">
        <v>79.56</v>
      </c>
      <c r="AB1069" s="72">
        <f t="shared" si="1313"/>
        <v>-3.5</v>
      </c>
      <c r="AC1069" s="53"/>
    </row>
    <row r="1070" spans="1:29" x14ac:dyDescent="0.25">
      <c r="A1070" s="53">
        <v>1611045</v>
      </c>
      <c r="B1070" s="89" t="s">
        <v>2553</v>
      </c>
      <c r="C1070" s="53" t="s">
        <v>730</v>
      </c>
      <c r="D1070" s="50" t="s">
        <v>2508</v>
      </c>
      <c r="E1070" s="47">
        <f>VLOOKUP('2012 Accountability Database'!A1066,Dems1112!$A$2:$G$1082,4)</f>
        <v>0.62</v>
      </c>
      <c r="F1070" s="65" t="s">
        <v>2486</v>
      </c>
      <c r="G1070" s="62"/>
      <c r="H1070" s="13" t="str">
        <f>IF(V1070&gt;94,"Met",IF(X1070="--","n/a",IF(X1070&gt;=0,"Met","Did Not Meet")))</f>
        <v>Did Not Meet</v>
      </c>
      <c r="I1070" s="13" t="str">
        <f>IF(V1071&gt;94,"Met",IF(X1071="--","n/a",IF(X1071&gt;=0,"Met","Did Not Meet")))</f>
        <v>Met</v>
      </c>
      <c r="J1070" s="13"/>
      <c r="K1070" s="13" t="str">
        <f>IF(Z1070&gt;94,"Met",IF(AB1070="--","n/a",IF(AB1070&gt;=0,"Met","Did Not Meet")))</f>
        <v>Did Not Meet</v>
      </c>
      <c r="L1070" s="13" t="str">
        <f>IF(Z1071&gt;94,"Met",IF(AB1071="--","n/a",IF(AB1071&gt;=0,"Met","Did Not Meet")))</f>
        <v>Did Not Meet</v>
      </c>
      <c r="M1070" s="1" t="s">
        <v>9</v>
      </c>
      <c r="N1070" s="68" t="s">
        <v>2497</v>
      </c>
      <c r="O1070" s="35"/>
      <c r="P1070" s="44"/>
      <c r="Q1070" s="108"/>
      <c r="R1070" s="5" t="s">
        <v>6</v>
      </c>
      <c r="S1070" s="1" t="s">
        <v>2</v>
      </c>
      <c r="T1070" s="1" t="s">
        <v>3</v>
      </c>
      <c r="U1070" s="5">
        <v>302</v>
      </c>
      <c r="V1070" s="1">
        <v>89.4</v>
      </c>
      <c r="W1070" s="1">
        <v>89.56</v>
      </c>
      <c r="X1070" s="6">
        <f t="shared" si="1298"/>
        <v>-0.15999999999999659</v>
      </c>
      <c r="Y1070" s="14">
        <v>199</v>
      </c>
      <c r="Z1070" s="1">
        <v>55.28</v>
      </c>
      <c r="AA1070" s="1">
        <v>72.55</v>
      </c>
      <c r="AB1070" s="72">
        <f t="shared" si="1313"/>
        <v>-17.269999999999996</v>
      </c>
      <c r="AC1070" s="53"/>
    </row>
    <row r="1071" spans="1:29" x14ac:dyDescent="0.25">
      <c r="A1071" s="53">
        <v>1611045</v>
      </c>
      <c r="B1071" s="89" t="s">
        <v>2553</v>
      </c>
      <c r="C1071" s="53" t="s">
        <v>730</v>
      </c>
      <c r="D1071" s="50" t="s">
        <v>974</v>
      </c>
      <c r="E1071" s="47" t="str">
        <f>VLOOKUP('2012 Accountability Database'!A1066,Dems1112!$A$2:$G$1082,5)</f>
        <v>3-5</v>
      </c>
      <c r="F1071" s="65" t="s">
        <v>2487</v>
      </c>
      <c r="G1071" s="62"/>
      <c r="H1071" s="13" t="str">
        <f>IF(V1072&gt;94,"Met",IF(X1072="--","n/a",IF(X1072&gt;=0,"Met","Did Not Meet")))</f>
        <v>Did Not Meet</v>
      </c>
      <c r="I1071" s="13" t="str">
        <f>IF(V1073&gt;94,"Met",IF(X1073="--","n/a",IF(X1073&gt;=0,"Met","Did Not Meet")))</f>
        <v>Did Not Meet</v>
      </c>
      <c r="J1071" s="13"/>
      <c r="K1071" s="13" t="str">
        <f>IF(Z1072&gt;94,"Met",IF(AB1072="--","n/a",IF(AB1072&gt;=0,"Met","Did Not Meet")))</f>
        <v>Did Not Meet</v>
      </c>
      <c r="L1071" s="13" t="str">
        <f>IF(Z1073&gt;94,"Met",IF(AB1073="--","n/a",IF(AB1073&gt;=0,"Met","Did Not Meet")))</f>
        <v>Did Not Meet</v>
      </c>
      <c r="M1071" s="5" t="s">
        <v>9</v>
      </c>
      <c r="N1071" s="14"/>
      <c r="O1071" s="35" t="s">
        <v>2506</v>
      </c>
      <c r="P1071" s="83" t="str">
        <f t="shared" ref="P1071" si="1355">IF(P1066="No"," ", IF(P1068="No"," ",IF(P1067="No", " ",IF(P1069="No"," ","X"))))</f>
        <v xml:space="preserve"> </v>
      </c>
      <c r="Q1071" s="108"/>
      <c r="R1071" s="5" t="s">
        <v>6</v>
      </c>
      <c r="S1071" s="5" t="s">
        <v>2</v>
      </c>
      <c r="T1071" s="5" t="s">
        <v>7</v>
      </c>
      <c r="U1071" s="5">
        <v>209</v>
      </c>
      <c r="V1071" s="5">
        <v>87.08</v>
      </c>
      <c r="W1071" s="5">
        <v>85.87</v>
      </c>
      <c r="X1071" s="11">
        <f t="shared" si="1298"/>
        <v>1.2099999999999937</v>
      </c>
      <c r="Y1071" s="14">
        <v>132</v>
      </c>
      <c r="Z1071" s="5">
        <v>55.3</v>
      </c>
      <c r="AA1071" s="5">
        <v>66.61</v>
      </c>
      <c r="AB1071" s="72">
        <f t="shared" si="1313"/>
        <v>-11.310000000000002</v>
      </c>
      <c r="AC1071" s="53"/>
    </row>
    <row r="1072" spans="1:29" ht="15.75" x14ac:dyDescent="0.25">
      <c r="A1072" s="53">
        <v>1611045</v>
      </c>
      <c r="B1072" s="89" t="s">
        <v>2553</v>
      </c>
      <c r="C1072" s="53" t="s">
        <v>730</v>
      </c>
      <c r="D1072" s="50" t="s">
        <v>975</v>
      </c>
      <c r="E1072" s="48" t="str">
        <f>VLOOKUP('2012 Accountability Database'!A1066,Dems1112!$A$2:$G$1082,6)</f>
        <v>2 (Northeast AR)</v>
      </c>
      <c r="F1072" s="66"/>
      <c r="G1072" s="63" t="s">
        <v>2488</v>
      </c>
      <c r="H1072" s="61" t="str">
        <f t="shared" ref="H1072:I1072" si="1356">IF(H1070="Met","Yes",IF(H1071="Met","Yes","No"))</f>
        <v>No</v>
      </c>
      <c r="I1072" s="61" t="str">
        <f t="shared" si="1356"/>
        <v>Yes</v>
      </c>
      <c r="J1072" s="55"/>
      <c r="K1072" s="61" t="str">
        <f t="shared" ref="K1072:L1072" si="1357">IF(K1070="Met","Yes",IF(K1071="Met","Yes","No"))</f>
        <v>No</v>
      </c>
      <c r="L1072" s="61" t="str">
        <f t="shared" si="1357"/>
        <v>No</v>
      </c>
      <c r="M1072" s="5" t="s">
        <v>9</v>
      </c>
      <c r="N1072" s="14"/>
      <c r="O1072" s="35" t="s">
        <v>2505</v>
      </c>
      <c r="P1072" s="83" t="str">
        <f t="shared" ref="P1072" si="1358">IF(P1071="X"," ",IF(P1073="X"," ","X"))</f>
        <v xml:space="preserve"> </v>
      </c>
      <c r="Q1072" s="94" t="s">
        <v>2759</v>
      </c>
      <c r="R1072" s="5" t="s">
        <v>6</v>
      </c>
      <c r="S1072" s="5" t="s">
        <v>5</v>
      </c>
      <c r="T1072" s="5" t="s">
        <v>3</v>
      </c>
      <c r="U1072" s="5">
        <v>951</v>
      </c>
      <c r="V1072" s="5">
        <v>86.96</v>
      </c>
      <c r="W1072" s="5">
        <v>89.56</v>
      </c>
      <c r="X1072" s="8">
        <f t="shared" si="1298"/>
        <v>-2.6000000000000085</v>
      </c>
      <c r="Y1072" s="14">
        <v>607</v>
      </c>
      <c r="Z1072" s="5">
        <v>64.739999999999995</v>
      </c>
      <c r="AA1072" s="5">
        <v>72.55</v>
      </c>
      <c r="AB1072" s="72">
        <f t="shared" si="1313"/>
        <v>-7.8100000000000023</v>
      </c>
      <c r="AC1072" s="53"/>
    </row>
    <row r="1073" spans="1:29" x14ac:dyDescent="0.25">
      <c r="A1073" s="54">
        <v>1611045</v>
      </c>
      <c r="B1073" s="90" t="s">
        <v>2553</v>
      </c>
      <c r="C1073" s="54" t="s">
        <v>730</v>
      </c>
      <c r="D1073" s="4"/>
      <c r="E1073" s="4"/>
      <c r="F1073" s="67"/>
      <c r="G1073" s="64"/>
      <c r="H1073" s="43"/>
      <c r="I1073" s="43"/>
      <c r="J1073" s="43"/>
      <c r="K1073" s="43"/>
      <c r="L1073" s="43"/>
      <c r="M1073" s="4" t="s">
        <v>9</v>
      </c>
      <c r="N1073" s="15"/>
      <c r="O1073" s="38" t="s">
        <v>2482</v>
      </c>
      <c r="P1073" s="84" t="str">
        <f>IF(E1067="Achieving School"," ","X")</f>
        <v>X</v>
      </c>
      <c r="Q1073" s="91"/>
      <c r="R1073" s="4" t="s">
        <v>6</v>
      </c>
      <c r="S1073" s="4" t="s">
        <v>5</v>
      </c>
      <c r="T1073" s="4" t="s">
        <v>7</v>
      </c>
      <c r="U1073" s="4">
        <v>638</v>
      </c>
      <c r="V1073" s="4">
        <v>82.45</v>
      </c>
      <c r="W1073" s="4">
        <v>85.87</v>
      </c>
      <c r="X1073" s="7">
        <f t="shared" si="1298"/>
        <v>-3.4200000000000017</v>
      </c>
      <c r="Y1073" s="15">
        <v>402</v>
      </c>
      <c r="Z1073" s="4">
        <v>60.45</v>
      </c>
      <c r="AA1073" s="4">
        <v>66.61</v>
      </c>
      <c r="AB1073" s="73">
        <f t="shared" si="1313"/>
        <v>-6.1599999999999966</v>
      </c>
      <c r="AC1073" s="54"/>
    </row>
    <row r="1074" spans="1:29" x14ac:dyDescent="0.25">
      <c r="A1074" s="1">
        <v>1611046</v>
      </c>
      <c r="B1074" s="87" t="s">
        <v>2553</v>
      </c>
      <c r="C1074" s="55" t="s">
        <v>731</v>
      </c>
      <c r="E1074" s="42"/>
      <c r="F1074" s="65" t="s">
        <v>2483</v>
      </c>
      <c r="G1074" s="62"/>
      <c r="H1074" s="37" t="str">
        <f>IF(V1074&gt;94,"Met",IF(X1074="--","n/a",IF(X1074&gt;=0,"Met","Did Not Meet")))</f>
        <v>Met</v>
      </c>
      <c r="I1074" s="37" t="str">
        <f>IF(V1075&gt;94,"Met",IF(X1075="--","n/a",IF(X1075&gt;=0,"Met","Did Not Meet")))</f>
        <v>Met</v>
      </c>
      <c r="K1074" s="13" t="str">
        <f>IF(Z1074&gt;94,"Met",IF(AB1074="--","n/a",IF(AB1074&gt;=0,"Met","Did Not Meet")))</f>
        <v>Met</v>
      </c>
      <c r="L1074" s="13" t="str">
        <f>IF(Z1075&gt;94,"Met",IF(AB1075="--","n/a",IF(AB1075&gt;=0,"Met","Did Not Meet")))</f>
        <v>Met</v>
      </c>
      <c r="M1074" s="1" t="s">
        <v>9</v>
      </c>
      <c r="N1074" s="14" t="s">
        <v>2502</v>
      </c>
      <c r="O1074" s="5"/>
      <c r="P1074" s="44" t="str">
        <f t="shared" ref="P1074" si="1359">IF(H1076="Yes",IF(I1076="Yes","Yes","No"),"No")</f>
        <v>Yes</v>
      </c>
      <c r="Q1074" s="93"/>
      <c r="R1074" s="5" t="s">
        <v>1</v>
      </c>
      <c r="S1074" s="1" t="s">
        <v>2</v>
      </c>
      <c r="T1074" s="1" t="s">
        <v>3</v>
      </c>
      <c r="U1074" s="5">
        <v>210</v>
      </c>
      <c r="V1074" s="1">
        <v>86.67</v>
      </c>
      <c r="W1074" s="1">
        <v>83.07</v>
      </c>
      <c r="X1074" s="9">
        <f t="shared" si="1298"/>
        <v>3.6000000000000085</v>
      </c>
      <c r="Y1074" s="14">
        <v>204</v>
      </c>
      <c r="Z1074" s="1">
        <v>91.18</v>
      </c>
      <c r="AA1074" s="1">
        <v>84.65</v>
      </c>
      <c r="AB1074" s="71">
        <f t="shared" si="1313"/>
        <v>6.5300000000000011</v>
      </c>
      <c r="AC1074" s="36"/>
    </row>
    <row r="1075" spans="1:29" ht="15.75" x14ac:dyDescent="0.25">
      <c r="A1075" s="53">
        <v>1611046</v>
      </c>
      <c r="B1075" s="89" t="s">
        <v>2553</v>
      </c>
      <c r="C1075" s="53" t="s">
        <v>731</v>
      </c>
      <c r="D1075" s="49" t="s">
        <v>2498</v>
      </c>
      <c r="E1075" s="34" t="str">
        <f>M1074</f>
        <v>Needs Improvement School</v>
      </c>
      <c r="F1075" s="65" t="s">
        <v>2484</v>
      </c>
      <c r="G1075" s="62"/>
      <c r="H1075" s="13" t="str">
        <f>IF(V1076&gt;94,"Met",IF(X1076="--","n/a",IF(X1076&gt;=0,"Met","Did Not Meet")))</f>
        <v>Met</v>
      </c>
      <c r="I1075" s="13" t="str">
        <f>IF(V1077&gt;94,"Met",IF(X1077="--","n/a",IF(X1077&gt;=0,"Met","Did Not Meet")))</f>
        <v>Met</v>
      </c>
      <c r="K1075" s="13" t="str">
        <f>IF(Z1076&gt;94,"Met",IF(AB1076="--","n/a",IF(AB1076&gt;=0,"Met","Did Not Meet")))</f>
        <v>Met</v>
      </c>
      <c r="L1075" s="13" t="str">
        <f>IF(Z1077&gt;94,"Met",IF(AB1077="--","n/a",IF(AB1077&gt;=0,"Met","Did Not Meet")))</f>
        <v>Met</v>
      </c>
      <c r="M1075" s="1" t="s">
        <v>9</v>
      </c>
      <c r="N1075" s="14" t="s">
        <v>2501</v>
      </c>
      <c r="O1075" s="5"/>
      <c r="P1075" s="44" t="str">
        <f t="shared" ref="P1075" si="1360">IF(K1076="Yes",IF(L1076="Yes","Yes","No"),"No")</f>
        <v>Yes</v>
      </c>
      <c r="Q1075" s="94" t="s">
        <v>2759</v>
      </c>
      <c r="R1075" s="5" t="s">
        <v>1</v>
      </c>
      <c r="S1075" s="1" t="s">
        <v>2</v>
      </c>
      <c r="T1075" s="1" t="s">
        <v>7</v>
      </c>
      <c r="U1075" s="5">
        <v>143</v>
      </c>
      <c r="V1075" s="1">
        <v>81.12</v>
      </c>
      <c r="W1075" s="1">
        <v>76.260000000000005</v>
      </c>
      <c r="X1075" s="9">
        <f t="shared" si="1298"/>
        <v>4.8599999999999994</v>
      </c>
      <c r="Y1075" s="14">
        <v>137</v>
      </c>
      <c r="Z1075" s="1">
        <v>87.59</v>
      </c>
      <c r="AA1075" s="1">
        <v>79.23</v>
      </c>
      <c r="AB1075" s="71">
        <f t="shared" si="1313"/>
        <v>8.36</v>
      </c>
      <c r="AC1075" s="53"/>
    </row>
    <row r="1076" spans="1:29" ht="15" customHeight="1" x14ac:dyDescent="0.25">
      <c r="A1076" s="53">
        <v>1611046</v>
      </c>
      <c r="B1076" s="89" t="s">
        <v>2553</v>
      </c>
      <c r="C1076" s="53" t="s">
        <v>731</v>
      </c>
      <c r="D1076" s="49" t="s">
        <v>2499</v>
      </c>
      <c r="E1076" s="35" t="str">
        <f>VLOOKUP('2012 Accountability Database'!$A1074,'2011 AYP'!A$2:B$1072,2)</f>
        <v xml:space="preserve"> MS (Met Standards)</v>
      </c>
      <c r="F1076" s="66"/>
      <c r="G1076" s="63" t="s">
        <v>2485</v>
      </c>
      <c r="H1076" s="60" t="str">
        <f t="shared" ref="H1076:I1076" si="1361">IF(H1074="Met","Yes",IF(H1075="Met","Yes","No"))</f>
        <v>Yes</v>
      </c>
      <c r="I1076" s="60" t="str">
        <f t="shared" si="1361"/>
        <v>Yes</v>
      </c>
      <c r="J1076" s="42"/>
      <c r="K1076" s="60" t="str">
        <f t="shared" ref="K1076:L1076" si="1362">IF(K1074="Met","Yes",IF(K1075="Met","Yes","No"))</f>
        <v>Yes</v>
      </c>
      <c r="L1076" s="60" t="str">
        <f t="shared" si="1362"/>
        <v>Yes</v>
      </c>
      <c r="M1076" s="1" t="s">
        <v>9</v>
      </c>
      <c r="N1076" s="14" t="s">
        <v>2503</v>
      </c>
      <c r="O1076" s="5"/>
      <c r="P1076" s="44" t="str">
        <f t="shared" ref="P1076" si="1363">IF(H1080="Yes",IF(I1080="Yes","Yes","No"),"No")</f>
        <v>No</v>
      </c>
      <c r="Q1076" s="108" t="s">
        <v>2758</v>
      </c>
      <c r="R1076" s="5" t="s">
        <v>1</v>
      </c>
      <c r="S1076" s="1" t="s">
        <v>5</v>
      </c>
      <c r="T1076" s="1" t="s">
        <v>3</v>
      </c>
      <c r="U1076" s="5">
        <v>642</v>
      </c>
      <c r="V1076" s="1">
        <v>84.74</v>
      </c>
      <c r="W1076" s="1">
        <v>83.07</v>
      </c>
      <c r="X1076" s="9">
        <f t="shared" si="1298"/>
        <v>1.6700000000000017</v>
      </c>
      <c r="Y1076" s="14">
        <v>614</v>
      </c>
      <c r="Z1076" s="1">
        <v>88.6</v>
      </c>
      <c r="AA1076" s="1">
        <v>84.65</v>
      </c>
      <c r="AB1076" s="71">
        <f t="shared" si="1313"/>
        <v>3.9499999999999886</v>
      </c>
      <c r="AC1076" s="53"/>
    </row>
    <row r="1077" spans="1:29" x14ac:dyDescent="0.25">
      <c r="A1077" s="53">
        <v>1611046</v>
      </c>
      <c r="B1077" s="89" t="s">
        <v>2553</v>
      </c>
      <c r="C1077" s="53" t="s">
        <v>731</v>
      </c>
      <c r="D1077" s="49" t="s">
        <v>2507</v>
      </c>
      <c r="E1077" s="47">
        <f>VLOOKUP('2012 Accountability Database'!A1074,Dems1112!$A$2:$G$1082,3)</f>
        <v>0.45</v>
      </c>
      <c r="F1077" s="66"/>
      <c r="G1077" s="52"/>
      <c r="M1077" s="1" t="s">
        <v>9</v>
      </c>
      <c r="N1077" s="14" t="s">
        <v>2504</v>
      </c>
      <c r="O1077" s="5"/>
      <c r="P1077" s="44" t="str">
        <f t="shared" ref="P1077" si="1364">IF(K1080="Yes",IF(L1080="Yes","Yes","No"),"No")</f>
        <v>No</v>
      </c>
      <c r="Q1077" s="108"/>
      <c r="R1077" s="5" t="s">
        <v>1</v>
      </c>
      <c r="S1077" s="1" t="s">
        <v>5</v>
      </c>
      <c r="T1077" s="1" t="s">
        <v>7</v>
      </c>
      <c r="U1077" s="5">
        <v>402</v>
      </c>
      <c r="V1077" s="1">
        <v>77.61</v>
      </c>
      <c r="W1077" s="1">
        <v>76.260000000000005</v>
      </c>
      <c r="X1077" s="9">
        <f t="shared" si="1298"/>
        <v>1.3499999999999943</v>
      </c>
      <c r="Y1077" s="14">
        <v>379</v>
      </c>
      <c r="Z1077" s="1">
        <v>83.91</v>
      </c>
      <c r="AA1077" s="1">
        <v>79.23</v>
      </c>
      <c r="AB1077" s="71">
        <f t="shared" si="1313"/>
        <v>4.6799999999999926</v>
      </c>
      <c r="AC1077" s="53"/>
    </row>
    <row r="1078" spans="1:29" x14ac:dyDescent="0.25">
      <c r="A1078" s="53">
        <v>1611046</v>
      </c>
      <c r="B1078" s="89" t="s">
        <v>2553</v>
      </c>
      <c r="C1078" s="53" t="s">
        <v>731</v>
      </c>
      <c r="D1078" s="50" t="s">
        <v>2508</v>
      </c>
      <c r="E1078" s="47">
        <f>VLOOKUP('2012 Accountability Database'!A1074,Dems1112!$A$2:$G$1082,4)</f>
        <v>0.67</v>
      </c>
      <c r="F1078" s="65" t="s">
        <v>2486</v>
      </c>
      <c r="G1078" s="62"/>
      <c r="H1078" s="13" t="str">
        <f>IF(V1078&gt;94,"Met",IF(X1078="--","n/a",IF(X1078&gt;=0,"Met","Did Not Meet")))</f>
        <v>Did Not Meet</v>
      </c>
      <c r="I1078" s="13" t="str">
        <f>IF(V1079&gt;94,"Met",IF(X1079="--","n/a",IF(X1079&gt;=0,"Met","Did Not Meet")))</f>
        <v>Did Not Meet</v>
      </c>
      <c r="J1078" s="13"/>
      <c r="K1078" s="13" t="str">
        <f>IF(Z1078&gt;94,"Met",IF(AB1078="--","n/a",IF(AB1078&gt;=0,"Met","Did Not Meet")))</f>
        <v>Did Not Meet</v>
      </c>
      <c r="L1078" s="13" t="str">
        <f>IF(Z1079&gt;94,"Met",IF(AB1079="--","n/a",IF(AB1079&gt;=0,"Met","Did Not Meet")))</f>
        <v>Did Not Meet</v>
      </c>
      <c r="M1078" s="5" t="s">
        <v>9</v>
      </c>
      <c r="N1078" s="68" t="s">
        <v>2497</v>
      </c>
      <c r="O1078" s="35"/>
      <c r="P1078" s="44"/>
      <c r="Q1078" s="108"/>
      <c r="R1078" s="5" t="s">
        <v>6</v>
      </c>
      <c r="S1078" s="5" t="s">
        <v>2</v>
      </c>
      <c r="T1078" s="5" t="s">
        <v>3</v>
      </c>
      <c r="U1078" s="5">
        <v>210</v>
      </c>
      <c r="V1078" s="5">
        <v>80.48</v>
      </c>
      <c r="W1078" s="5">
        <v>86.79</v>
      </c>
      <c r="X1078" s="8">
        <f t="shared" si="1298"/>
        <v>-6.3100000000000023</v>
      </c>
      <c r="Y1078" s="14">
        <v>204</v>
      </c>
      <c r="Z1078" s="5">
        <v>78.92</v>
      </c>
      <c r="AA1078" s="5">
        <v>87.72</v>
      </c>
      <c r="AB1078" s="72">
        <f t="shared" si="1313"/>
        <v>-8.7999999999999972</v>
      </c>
      <c r="AC1078" s="53"/>
    </row>
    <row r="1079" spans="1:29" x14ac:dyDescent="0.25">
      <c r="A1079" s="53">
        <v>1611046</v>
      </c>
      <c r="B1079" s="89" t="s">
        <v>2553</v>
      </c>
      <c r="C1079" s="53" t="s">
        <v>731</v>
      </c>
      <c r="D1079" s="50" t="s">
        <v>974</v>
      </c>
      <c r="E1079" s="47" t="str">
        <f>VLOOKUP('2012 Accountability Database'!A1074,Dems1112!$A$2:$G$1082,5)</f>
        <v>6</v>
      </c>
      <c r="F1079" s="65" t="s">
        <v>2487</v>
      </c>
      <c r="G1079" s="62"/>
      <c r="H1079" s="13" t="str">
        <f>IF(V1080&gt;94,"Met",IF(X1080="--","n/a",IF(X1080&gt;=0,"Met","Did Not Meet")))</f>
        <v>Did Not Meet</v>
      </c>
      <c r="I1079" s="13" t="str">
        <f>IF(V1081&gt;94,"Met",IF(X1081="--","n/a",IF(X1081&gt;=0,"Met","Did Not Meet")))</f>
        <v>Did Not Meet</v>
      </c>
      <c r="J1079" s="13"/>
      <c r="K1079" s="13" t="str">
        <f>IF(Z1080&gt;94,"Met",IF(AB1080="--","n/a",IF(AB1080&gt;=0,"Met","Did Not Meet")))</f>
        <v>Did Not Meet</v>
      </c>
      <c r="L1079" s="13" t="str">
        <f>IF(Z1081&gt;94,"Met",IF(AB1081="--","n/a",IF(AB1081&gt;=0,"Met","Did Not Meet")))</f>
        <v>Did Not Meet</v>
      </c>
      <c r="M1079" s="1" t="s">
        <v>9</v>
      </c>
      <c r="N1079" s="14"/>
      <c r="O1079" s="35" t="s">
        <v>2506</v>
      </c>
      <c r="P1079" s="83" t="str">
        <f t="shared" ref="P1079" si="1365">IF(P1074="No"," ", IF(P1076="No"," ",IF(P1075="No", " ",IF(P1077="No"," ","X"))))</f>
        <v xml:space="preserve"> </v>
      </c>
      <c r="Q1079" s="108"/>
      <c r="R1079" s="5" t="s">
        <v>6</v>
      </c>
      <c r="S1079" s="1" t="s">
        <v>2</v>
      </c>
      <c r="T1079" s="1" t="s">
        <v>7</v>
      </c>
      <c r="U1079" s="5">
        <v>143</v>
      </c>
      <c r="V1079" s="1">
        <v>72.73</v>
      </c>
      <c r="W1079" s="1">
        <v>82.85</v>
      </c>
      <c r="X1079" s="6">
        <f t="shared" si="1298"/>
        <v>-10.11999999999999</v>
      </c>
      <c r="Y1079" s="14">
        <v>137</v>
      </c>
      <c r="Z1079" s="1">
        <v>72.989999999999995</v>
      </c>
      <c r="AA1079" s="1">
        <v>84.24</v>
      </c>
      <c r="AB1079" s="72">
        <f t="shared" si="1313"/>
        <v>-11.25</v>
      </c>
      <c r="AC1079" s="53"/>
    </row>
    <row r="1080" spans="1:29" ht="15.75" x14ac:dyDescent="0.25">
      <c r="A1080" s="53">
        <v>1611046</v>
      </c>
      <c r="B1080" s="89" t="s">
        <v>2553</v>
      </c>
      <c r="C1080" s="53" t="s">
        <v>731</v>
      </c>
      <c r="D1080" s="50" t="s">
        <v>975</v>
      </c>
      <c r="E1080" s="48" t="str">
        <f>VLOOKUP('2012 Accountability Database'!A1074,Dems1112!$A$2:$G$1082,6)</f>
        <v>2 (Northeast AR)</v>
      </c>
      <c r="F1080" s="66"/>
      <c r="G1080" s="63" t="s">
        <v>2488</v>
      </c>
      <c r="H1080" s="61" t="str">
        <f t="shared" ref="H1080:I1080" si="1366">IF(H1078="Met","Yes",IF(H1079="Met","Yes","No"))</f>
        <v>No</v>
      </c>
      <c r="I1080" s="61" t="str">
        <f t="shared" si="1366"/>
        <v>No</v>
      </c>
      <c r="J1080" s="55"/>
      <c r="K1080" s="61" t="str">
        <f t="shared" ref="K1080:L1080" si="1367">IF(K1078="Met","Yes",IF(K1079="Met","Yes","No"))</f>
        <v>No</v>
      </c>
      <c r="L1080" s="61" t="str">
        <f t="shared" si="1367"/>
        <v>No</v>
      </c>
      <c r="M1080" s="5" t="s">
        <v>9</v>
      </c>
      <c r="N1080" s="14"/>
      <c r="O1080" s="35" t="s">
        <v>2505</v>
      </c>
      <c r="P1080" s="83" t="str">
        <f t="shared" ref="P1080" si="1368">IF(P1079="X"," ",IF(P1081="X"," ","X"))</f>
        <v xml:space="preserve"> </v>
      </c>
      <c r="Q1080" s="94" t="s">
        <v>2759</v>
      </c>
      <c r="R1080" s="5" t="s">
        <v>6</v>
      </c>
      <c r="S1080" s="5" t="s">
        <v>5</v>
      </c>
      <c r="T1080" s="5" t="s">
        <v>3</v>
      </c>
      <c r="U1080" s="5">
        <v>642</v>
      </c>
      <c r="V1080" s="5">
        <v>85.05</v>
      </c>
      <c r="W1080" s="5">
        <v>86.79</v>
      </c>
      <c r="X1080" s="8">
        <f t="shared" si="1298"/>
        <v>-1.7400000000000091</v>
      </c>
      <c r="Y1080" s="14">
        <v>615</v>
      </c>
      <c r="Z1080" s="5">
        <v>84.39</v>
      </c>
      <c r="AA1080" s="5">
        <v>87.72</v>
      </c>
      <c r="AB1080" s="72">
        <f t="shared" si="1313"/>
        <v>-3.3299999999999983</v>
      </c>
      <c r="AC1080" s="53"/>
    </row>
    <row r="1081" spans="1:29" x14ac:dyDescent="0.25">
      <c r="A1081" s="54">
        <v>1611046</v>
      </c>
      <c r="B1081" s="90" t="s">
        <v>2553</v>
      </c>
      <c r="C1081" s="54" t="s">
        <v>731</v>
      </c>
      <c r="D1081" s="4"/>
      <c r="E1081" s="4"/>
      <c r="F1081" s="67"/>
      <c r="G1081" s="64"/>
      <c r="H1081" s="43"/>
      <c r="I1081" s="43"/>
      <c r="J1081" s="43"/>
      <c r="K1081" s="43"/>
      <c r="L1081" s="43"/>
      <c r="M1081" s="4" t="s">
        <v>9</v>
      </c>
      <c r="N1081" s="15"/>
      <c r="O1081" s="38" t="s">
        <v>2482</v>
      </c>
      <c r="P1081" s="84" t="str">
        <f>IF(E1075="Achieving School"," ","X")</f>
        <v>X</v>
      </c>
      <c r="Q1081" s="91"/>
      <c r="R1081" s="4" t="s">
        <v>6</v>
      </c>
      <c r="S1081" s="4" t="s">
        <v>5</v>
      </c>
      <c r="T1081" s="4" t="s">
        <v>7</v>
      </c>
      <c r="U1081" s="4">
        <v>402</v>
      </c>
      <c r="V1081" s="4">
        <v>78.36</v>
      </c>
      <c r="W1081" s="4">
        <v>82.85</v>
      </c>
      <c r="X1081" s="7">
        <f t="shared" si="1298"/>
        <v>-4.4899999999999949</v>
      </c>
      <c r="Y1081" s="15">
        <v>380</v>
      </c>
      <c r="Z1081" s="4">
        <v>78.42</v>
      </c>
      <c r="AA1081" s="4">
        <v>84.24</v>
      </c>
      <c r="AB1081" s="73">
        <f t="shared" si="1313"/>
        <v>-5.8199999999999932</v>
      </c>
      <c r="AC1081" s="54"/>
    </row>
    <row r="1082" spans="1:29" x14ac:dyDescent="0.25">
      <c r="A1082" s="1">
        <v>1612047</v>
      </c>
      <c r="B1082" s="87" t="s">
        <v>2554</v>
      </c>
      <c r="C1082" s="55" t="s">
        <v>907</v>
      </c>
      <c r="E1082" s="42"/>
      <c r="F1082" s="65" t="s">
        <v>2483</v>
      </c>
      <c r="G1082" s="62"/>
      <c r="H1082" s="37" t="str">
        <f>IF(V1082&gt;94,"Met",IF(X1082="--","n/a",IF(X1082&gt;=0,"Met","Did Not Meet")))</f>
        <v>Met</v>
      </c>
      <c r="I1082" s="37" t="str">
        <f>IF(V1083&gt;94,"Met",IF(X1083="--","n/a",IF(X1083&gt;=0,"Met","Did Not Meet")))</f>
        <v>Met</v>
      </c>
      <c r="K1082" s="13" t="str">
        <f>IF(Z1082&gt;94,"Met",IF(AB1082="--","n/a",IF(AB1082&gt;=0,"Met","Did Not Meet")))</f>
        <v>Met</v>
      </c>
      <c r="L1082" s="13" t="str">
        <f>IF(Z1083&gt;94,"Met",IF(AB1083="--","n/a",IF(AB1083&gt;=0,"Met","Did Not Meet")))</f>
        <v>Met</v>
      </c>
      <c r="M1082" s="5" t="s">
        <v>4</v>
      </c>
      <c r="N1082" s="14" t="s">
        <v>2502</v>
      </c>
      <c r="O1082" s="5"/>
      <c r="P1082" s="44" t="str">
        <f t="shared" ref="P1082" si="1369">IF(H1084="Yes",IF(I1084="Yes","Yes","No"),"No")</f>
        <v>Yes</v>
      </c>
      <c r="Q1082" s="93"/>
      <c r="R1082" s="5" t="s">
        <v>1</v>
      </c>
      <c r="S1082" s="5" t="s">
        <v>2</v>
      </c>
      <c r="T1082" s="5" t="s">
        <v>3</v>
      </c>
      <c r="U1082" s="5">
        <v>754</v>
      </c>
      <c r="V1082" s="5">
        <v>94.69</v>
      </c>
      <c r="W1082" s="5">
        <v>93.84</v>
      </c>
      <c r="X1082" s="11">
        <f t="shared" si="1298"/>
        <v>0.84999999999999432</v>
      </c>
      <c r="Y1082" s="14">
        <v>549</v>
      </c>
      <c r="Z1082" s="5">
        <v>93.81</v>
      </c>
      <c r="AA1082" s="5">
        <v>89.87</v>
      </c>
      <c r="AB1082" s="71">
        <f t="shared" si="1313"/>
        <v>3.9399999999999977</v>
      </c>
      <c r="AC1082" s="36"/>
    </row>
    <row r="1083" spans="1:29" ht="15.75" x14ac:dyDescent="0.25">
      <c r="A1083" s="53">
        <v>1612047</v>
      </c>
      <c r="B1083" s="89" t="s">
        <v>2554</v>
      </c>
      <c r="C1083" s="53" t="s">
        <v>907</v>
      </c>
      <c r="D1083" s="49" t="s">
        <v>2498</v>
      </c>
      <c r="E1083" s="34" t="str">
        <f>M1082</f>
        <v>Achieving School</v>
      </c>
      <c r="F1083" s="65" t="s">
        <v>2484</v>
      </c>
      <c r="G1083" s="62"/>
      <c r="H1083" s="13" t="str">
        <f>IF(V1084&gt;94,"Met",IF(X1084="--","n/a",IF(X1084&gt;=0,"Met","Did Not Meet")))</f>
        <v>Did Not Meet</v>
      </c>
      <c r="I1083" s="13" t="str">
        <f>IF(V1085&gt;94,"Met",IF(X1085="--","n/a",IF(X1085&gt;=0,"Met","Did Not Meet")))</f>
        <v>Did Not Meet</v>
      </c>
      <c r="K1083" s="13" t="str">
        <f>IF(Z1084&gt;94,"Met",IF(AB1084="--","n/a",IF(AB1084&gt;=0,"Met","Did Not Meet")))</f>
        <v>Met</v>
      </c>
      <c r="L1083" s="13" t="str">
        <f>IF(Z1085&gt;94,"Met",IF(AB1085="--","n/a",IF(AB1085&gt;=0,"Met","Did Not Meet")))</f>
        <v>Met</v>
      </c>
      <c r="M1083" s="5" t="s">
        <v>4</v>
      </c>
      <c r="N1083" s="14" t="s">
        <v>2501</v>
      </c>
      <c r="O1083" s="5"/>
      <c r="P1083" s="44" t="str">
        <f t="shared" ref="P1083" si="1370">IF(K1084="Yes",IF(L1084="Yes","Yes","No"),"No")</f>
        <v>Yes</v>
      </c>
      <c r="Q1083" s="94" t="s">
        <v>2759</v>
      </c>
      <c r="R1083" s="5" t="s">
        <v>1</v>
      </c>
      <c r="S1083" s="5" t="s">
        <v>2</v>
      </c>
      <c r="T1083" s="5" t="s">
        <v>7</v>
      </c>
      <c r="U1083" s="5">
        <v>232</v>
      </c>
      <c r="V1083" s="5">
        <v>85.34</v>
      </c>
      <c r="W1083" s="5">
        <v>82.49</v>
      </c>
      <c r="X1083" s="11">
        <f t="shared" si="1298"/>
        <v>2.8500000000000085</v>
      </c>
      <c r="Y1083" s="14">
        <v>157</v>
      </c>
      <c r="Z1083" s="5">
        <v>85.35</v>
      </c>
      <c r="AA1083" s="5">
        <v>79.19</v>
      </c>
      <c r="AB1083" s="71">
        <f t="shared" si="1313"/>
        <v>6.1599999999999966</v>
      </c>
      <c r="AC1083" s="53"/>
    </row>
    <row r="1084" spans="1:29" ht="15" customHeight="1" x14ac:dyDescent="0.25">
      <c r="A1084" s="53">
        <v>1612047</v>
      </c>
      <c r="B1084" s="89" t="s">
        <v>2554</v>
      </c>
      <c r="C1084" s="53" t="s">
        <v>907</v>
      </c>
      <c r="D1084" s="49" t="s">
        <v>2499</v>
      </c>
      <c r="E1084" s="35" t="str">
        <f>VLOOKUP('2012 Accountability Database'!$A1082,'2011 AYP'!A$2:B$1072,2)</f>
        <v xml:space="preserve"> MS (Met Standards)</v>
      </c>
      <c r="F1084" s="66"/>
      <c r="G1084" s="63" t="s">
        <v>2485</v>
      </c>
      <c r="H1084" s="60" t="str">
        <f t="shared" ref="H1084:I1084" si="1371">IF(H1082="Met","Yes",IF(H1083="Met","Yes","No"))</f>
        <v>Yes</v>
      </c>
      <c r="I1084" s="60" t="str">
        <f t="shared" si="1371"/>
        <v>Yes</v>
      </c>
      <c r="J1084" s="42"/>
      <c r="K1084" s="60" t="str">
        <f t="shared" ref="K1084:L1084" si="1372">IF(K1082="Met","Yes",IF(K1083="Met","Yes","No"))</f>
        <v>Yes</v>
      </c>
      <c r="L1084" s="60" t="str">
        <f t="shared" si="1372"/>
        <v>Yes</v>
      </c>
      <c r="M1084" s="1" t="s">
        <v>4</v>
      </c>
      <c r="N1084" s="14" t="s">
        <v>2503</v>
      </c>
      <c r="O1084" s="5"/>
      <c r="P1084" s="44" t="str">
        <f t="shared" ref="P1084" si="1373">IF(H1088="Yes",IF(I1088="Yes","Yes","No"),"No")</f>
        <v>No</v>
      </c>
      <c r="Q1084" s="108" t="s">
        <v>2758</v>
      </c>
      <c r="R1084" s="5" t="s">
        <v>1</v>
      </c>
      <c r="S1084" s="1" t="s">
        <v>5</v>
      </c>
      <c r="T1084" s="1" t="s">
        <v>3</v>
      </c>
      <c r="U1084" s="5">
        <v>2216</v>
      </c>
      <c r="V1084" s="1">
        <v>93.01</v>
      </c>
      <c r="W1084" s="1">
        <v>93.84</v>
      </c>
      <c r="X1084" s="6">
        <f t="shared" si="1298"/>
        <v>-0.82999999999999829</v>
      </c>
      <c r="Y1084" s="14">
        <v>1610</v>
      </c>
      <c r="Z1084" s="1">
        <v>90</v>
      </c>
      <c r="AA1084" s="1">
        <v>89.87</v>
      </c>
      <c r="AB1084" s="71">
        <f t="shared" si="1313"/>
        <v>0.12999999999999545</v>
      </c>
      <c r="AC1084" s="53"/>
    </row>
    <row r="1085" spans="1:29" x14ac:dyDescent="0.25">
      <c r="A1085" s="53">
        <v>1612047</v>
      </c>
      <c r="B1085" s="89" t="s">
        <v>2554</v>
      </c>
      <c r="C1085" s="53" t="s">
        <v>907</v>
      </c>
      <c r="D1085" s="49" t="s">
        <v>2507</v>
      </c>
      <c r="E1085" s="47">
        <f>VLOOKUP('2012 Accountability Database'!A1082,Dems1112!$A$2:$G$1082,3)</f>
        <v>0.1</v>
      </c>
      <c r="F1085" s="66"/>
      <c r="G1085" s="52"/>
      <c r="M1085" s="5" t="s">
        <v>4</v>
      </c>
      <c r="N1085" s="14" t="s">
        <v>2504</v>
      </c>
      <c r="O1085" s="5"/>
      <c r="P1085" s="44" t="str">
        <f t="shared" ref="P1085" si="1374">IF(K1088="Yes",IF(L1088="Yes","Yes","No"),"No")</f>
        <v>Yes</v>
      </c>
      <c r="Q1085" s="108"/>
      <c r="R1085" s="5" t="s">
        <v>1</v>
      </c>
      <c r="S1085" s="5" t="s">
        <v>5</v>
      </c>
      <c r="T1085" s="5" t="s">
        <v>7</v>
      </c>
      <c r="U1085" s="5">
        <v>652</v>
      </c>
      <c r="V1085" s="5">
        <v>82.06</v>
      </c>
      <c r="W1085" s="5">
        <v>82.49</v>
      </c>
      <c r="X1085" s="8">
        <f t="shared" si="1298"/>
        <v>-0.42999999999999261</v>
      </c>
      <c r="Y1085" s="14">
        <v>456</v>
      </c>
      <c r="Z1085" s="5">
        <v>82.68</v>
      </c>
      <c r="AA1085" s="5">
        <v>79.19</v>
      </c>
      <c r="AB1085" s="71">
        <f t="shared" si="1313"/>
        <v>3.4900000000000091</v>
      </c>
      <c r="AC1085" s="53"/>
    </row>
    <row r="1086" spans="1:29" x14ac:dyDescent="0.25">
      <c r="A1086" s="53">
        <v>1612047</v>
      </c>
      <c r="B1086" s="89" t="s">
        <v>2554</v>
      </c>
      <c r="C1086" s="53" t="s">
        <v>907</v>
      </c>
      <c r="D1086" s="50" t="s">
        <v>2508</v>
      </c>
      <c r="E1086" s="47">
        <f>VLOOKUP('2012 Accountability Database'!A1082,Dems1112!$A$2:$G$1082,4)</f>
        <v>0.24</v>
      </c>
      <c r="F1086" s="65" t="s">
        <v>2486</v>
      </c>
      <c r="G1086" s="62"/>
      <c r="H1086" s="13" t="str">
        <f>IF(V1086&gt;94,"Met",IF(X1086="--","n/a",IF(X1086&gt;=0,"Met","Did Not Meet")))</f>
        <v>Did Not Meet</v>
      </c>
      <c r="I1086" s="13" t="str">
        <f>IF(V1087&gt;94,"Met",IF(X1087="--","n/a",IF(X1087&gt;=0,"Met","Did Not Meet")))</f>
        <v>Met</v>
      </c>
      <c r="J1086" s="13"/>
      <c r="K1086" s="13" t="str">
        <f>IF(Z1086&gt;94,"Met",IF(AB1086="--","n/a",IF(AB1086&gt;=0,"Met","Did Not Meet")))</f>
        <v>Did Not Meet</v>
      </c>
      <c r="L1086" s="13" t="str">
        <f>IF(Z1087&gt;94,"Met",IF(AB1087="--","n/a",IF(AB1087&gt;=0,"Met","Did Not Meet")))</f>
        <v>Did Not Meet</v>
      </c>
      <c r="M1086" s="5" t="s">
        <v>4</v>
      </c>
      <c r="N1086" s="68" t="s">
        <v>2497</v>
      </c>
      <c r="O1086" s="35"/>
      <c r="P1086" s="44"/>
      <c r="Q1086" s="108"/>
      <c r="R1086" s="5" t="s">
        <v>6</v>
      </c>
      <c r="S1086" s="5" t="s">
        <v>2</v>
      </c>
      <c r="T1086" s="5" t="s">
        <v>3</v>
      </c>
      <c r="U1086" s="5">
        <v>754</v>
      </c>
      <c r="V1086" s="5">
        <v>93.1</v>
      </c>
      <c r="W1086" s="5">
        <v>93.97</v>
      </c>
      <c r="X1086" s="8">
        <f t="shared" si="1298"/>
        <v>-0.87000000000000455</v>
      </c>
      <c r="Y1086" s="14">
        <v>549</v>
      </c>
      <c r="Z1086" s="5">
        <v>76.680000000000007</v>
      </c>
      <c r="AA1086" s="5">
        <v>77.52</v>
      </c>
      <c r="AB1086" s="72">
        <f t="shared" si="1313"/>
        <v>-0.8399999999999892</v>
      </c>
      <c r="AC1086" s="53"/>
    </row>
    <row r="1087" spans="1:29" x14ac:dyDescent="0.25">
      <c r="A1087" s="53">
        <v>1612047</v>
      </c>
      <c r="B1087" s="89" t="s">
        <v>2554</v>
      </c>
      <c r="C1087" s="53" t="s">
        <v>907</v>
      </c>
      <c r="D1087" s="50" t="s">
        <v>974</v>
      </c>
      <c r="E1087" s="47" t="str">
        <f>VLOOKUP('2012 Accountability Database'!A1082,Dems1112!$A$2:$G$1082,5)</f>
        <v>P-6</v>
      </c>
      <c r="F1087" s="65" t="s">
        <v>2487</v>
      </c>
      <c r="G1087" s="62"/>
      <c r="H1087" s="13" t="str">
        <f>IF(V1088&gt;94,"Met",IF(X1088="--","n/a",IF(X1088&gt;=0,"Met","Did Not Meet")))</f>
        <v>Did Not Meet</v>
      </c>
      <c r="I1087" s="13" t="str">
        <f>IF(V1089&gt;94,"Met",IF(X1089="--","n/a",IF(X1089&gt;=0,"Met","Did Not Meet")))</f>
        <v>Met</v>
      </c>
      <c r="J1087" s="13"/>
      <c r="K1087" s="13" t="str">
        <f>IF(Z1088&gt;94,"Met",IF(AB1088="--","n/a",IF(AB1088&gt;=0,"Met","Did Not Meet")))</f>
        <v>Met</v>
      </c>
      <c r="L1087" s="13" t="str">
        <f>IF(Z1089&gt;94,"Met",IF(AB1089="--","n/a",IF(AB1089&gt;=0,"Met","Did Not Meet")))</f>
        <v>Met</v>
      </c>
      <c r="M1087" s="1" t="s">
        <v>4</v>
      </c>
      <c r="N1087" s="14"/>
      <c r="O1087" s="35" t="s">
        <v>2506</v>
      </c>
      <c r="P1087" s="83" t="str">
        <f t="shared" ref="P1087" si="1375">IF(P1082="No"," ", IF(P1084="No"," ",IF(P1083="No", " ",IF(P1085="No"," ","X"))))</f>
        <v xml:space="preserve"> </v>
      </c>
      <c r="Q1087" s="108"/>
      <c r="R1087" s="5" t="s">
        <v>6</v>
      </c>
      <c r="S1087" s="1" t="s">
        <v>2</v>
      </c>
      <c r="T1087" s="1" t="s">
        <v>7</v>
      </c>
      <c r="U1087" s="5">
        <v>232</v>
      </c>
      <c r="V1087" s="1">
        <v>84.05</v>
      </c>
      <c r="W1087" s="1">
        <v>83.5</v>
      </c>
      <c r="X1087" s="9">
        <f t="shared" si="1298"/>
        <v>0.54999999999999716</v>
      </c>
      <c r="Y1087" s="14">
        <v>157</v>
      </c>
      <c r="Z1087" s="1">
        <v>61.78</v>
      </c>
      <c r="AA1087" s="1">
        <v>64.5</v>
      </c>
      <c r="AB1087" s="72">
        <f t="shared" si="1313"/>
        <v>-2.7199999999999989</v>
      </c>
      <c r="AC1087" s="53"/>
    </row>
    <row r="1088" spans="1:29" ht="15.75" x14ac:dyDescent="0.25">
      <c r="A1088" s="53">
        <v>1612047</v>
      </c>
      <c r="B1088" s="89" t="s">
        <v>2554</v>
      </c>
      <c r="C1088" s="53" t="s">
        <v>907</v>
      </c>
      <c r="D1088" s="50" t="s">
        <v>975</v>
      </c>
      <c r="E1088" s="48" t="str">
        <f>VLOOKUP('2012 Accountability Database'!A1082,Dems1112!$A$2:$G$1082,6)</f>
        <v>2 (Northeast AR)</v>
      </c>
      <c r="F1088" s="66"/>
      <c r="G1088" s="63" t="s">
        <v>2488</v>
      </c>
      <c r="H1088" s="61" t="str">
        <f t="shared" ref="H1088:I1088" si="1376">IF(H1086="Met","Yes",IF(H1087="Met","Yes","No"))</f>
        <v>No</v>
      </c>
      <c r="I1088" s="61" t="str">
        <f t="shared" si="1376"/>
        <v>Yes</v>
      </c>
      <c r="J1088" s="55"/>
      <c r="K1088" s="61" t="str">
        <f t="shared" ref="K1088:L1088" si="1377">IF(K1086="Met","Yes",IF(K1087="Met","Yes","No"))</f>
        <v>Yes</v>
      </c>
      <c r="L1088" s="61" t="str">
        <f t="shared" si="1377"/>
        <v>Yes</v>
      </c>
      <c r="M1088" s="5" t="s">
        <v>4</v>
      </c>
      <c r="N1088" s="14"/>
      <c r="O1088" s="35" t="s">
        <v>2505</v>
      </c>
      <c r="P1088" s="83" t="str">
        <f t="shared" ref="P1088" si="1378">IF(P1087="X"," ",IF(P1089="X"," ","X"))</f>
        <v>X</v>
      </c>
      <c r="Q1088" s="94" t="s">
        <v>2759</v>
      </c>
      <c r="R1088" s="5" t="s">
        <v>6</v>
      </c>
      <c r="S1088" s="5" t="s">
        <v>5</v>
      </c>
      <c r="T1088" s="5" t="s">
        <v>3</v>
      </c>
      <c r="U1088" s="5">
        <v>2217</v>
      </c>
      <c r="V1088" s="5">
        <v>93.32</v>
      </c>
      <c r="W1088" s="5">
        <v>93.97</v>
      </c>
      <c r="X1088" s="8">
        <f t="shared" si="1298"/>
        <v>-0.65000000000000568</v>
      </c>
      <c r="Y1088" s="14">
        <v>1612</v>
      </c>
      <c r="Z1088" s="5">
        <v>77.849999999999994</v>
      </c>
      <c r="AA1088" s="5">
        <v>77.52</v>
      </c>
      <c r="AB1088" s="71">
        <f t="shared" si="1313"/>
        <v>0.32999999999999829</v>
      </c>
      <c r="AC1088" s="53"/>
    </row>
    <row r="1089" spans="1:29" x14ac:dyDescent="0.25">
      <c r="A1089" s="54">
        <v>1612047</v>
      </c>
      <c r="B1089" s="90" t="s">
        <v>2554</v>
      </c>
      <c r="C1089" s="54" t="s">
        <v>907</v>
      </c>
      <c r="D1089" s="4"/>
      <c r="E1089" s="4"/>
      <c r="F1089" s="67"/>
      <c r="G1089" s="64"/>
      <c r="H1089" s="43"/>
      <c r="I1089" s="43"/>
      <c r="J1089" s="43"/>
      <c r="K1089" s="43"/>
      <c r="L1089" s="43"/>
      <c r="M1089" s="4" t="s">
        <v>4</v>
      </c>
      <c r="N1089" s="15"/>
      <c r="O1089" s="38" t="s">
        <v>2482</v>
      </c>
      <c r="P1089" s="84" t="str">
        <f>IF(E1083="Achieving School"," ","X")</f>
        <v xml:space="preserve"> </v>
      </c>
      <c r="Q1089" s="91"/>
      <c r="R1089" s="4" t="s">
        <v>6</v>
      </c>
      <c r="S1089" s="4" t="s">
        <v>5</v>
      </c>
      <c r="T1089" s="4" t="s">
        <v>7</v>
      </c>
      <c r="U1089" s="4">
        <v>653</v>
      </c>
      <c r="V1089" s="4">
        <v>84.07</v>
      </c>
      <c r="W1089" s="4">
        <v>83.5</v>
      </c>
      <c r="X1089" s="10">
        <f t="shared" si="1298"/>
        <v>0.56999999999999318</v>
      </c>
      <c r="Y1089" s="15">
        <v>458</v>
      </c>
      <c r="Z1089" s="4">
        <v>66.16</v>
      </c>
      <c r="AA1089" s="4">
        <v>64.5</v>
      </c>
      <c r="AB1089" s="74">
        <f t="shared" si="1313"/>
        <v>1.6599999999999966</v>
      </c>
      <c r="AC1089" s="54"/>
    </row>
    <row r="1090" spans="1:29" x14ac:dyDescent="0.25">
      <c r="A1090" s="1">
        <v>1613010</v>
      </c>
      <c r="B1090" s="87" t="s">
        <v>2555</v>
      </c>
      <c r="C1090" s="55" t="s">
        <v>816</v>
      </c>
      <c r="E1090" s="42"/>
      <c r="F1090" s="65" t="s">
        <v>2483</v>
      </c>
      <c r="G1090" s="62"/>
      <c r="H1090" s="37" t="str">
        <f>IF(V1090&gt;94,"Met",IF(X1090="--","n/a",IF(X1090&gt;=0,"Met","Did Not Meet")))</f>
        <v>Did Not Meet</v>
      </c>
      <c r="I1090" s="37" t="str">
        <f>IF(V1091&gt;94,"Met",IF(X1091="--","n/a",IF(X1091&gt;=0,"Met","Did Not Meet")))</f>
        <v>Did Not Meet</v>
      </c>
      <c r="K1090" s="13" t="str">
        <f>IF(Z1090&gt;94,"Met",IF(AB1090="--","n/a",IF(AB1090&gt;=0,"Met","Did Not Meet")))</f>
        <v>Met</v>
      </c>
      <c r="L1090" s="13" t="str">
        <f>IF(Z1091&gt;94,"Met",IF(AB1091="--","n/a",IF(AB1091&gt;=0,"Met","Did Not Meet")))</f>
        <v>Did Not Meet</v>
      </c>
      <c r="M1090" s="5" t="s">
        <v>9</v>
      </c>
      <c r="N1090" s="14" t="s">
        <v>2502</v>
      </c>
      <c r="O1090" s="5"/>
      <c r="P1090" s="44" t="str">
        <f t="shared" ref="P1090" si="1379">IF(H1092="Yes",IF(I1092="Yes","Yes","No"),"No")</f>
        <v>No</v>
      </c>
      <c r="Q1090" s="93"/>
      <c r="R1090" s="5" t="s">
        <v>1</v>
      </c>
      <c r="S1090" s="5" t="s">
        <v>2</v>
      </c>
      <c r="T1090" s="5" t="s">
        <v>3</v>
      </c>
      <c r="U1090" s="5">
        <v>87</v>
      </c>
      <c r="V1090" s="5">
        <v>78.16</v>
      </c>
      <c r="W1090" s="5">
        <v>78.39</v>
      </c>
      <c r="X1090" s="8">
        <f t="shared" ref="X1090:X1153" si="1380">V1090-W1090</f>
        <v>-0.23000000000000398</v>
      </c>
      <c r="Y1090" s="14">
        <v>70</v>
      </c>
      <c r="Z1090" s="5">
        <v>71.430000000000007</v>
      </c>
      <c r="AA1090" s="5">
        <v>69.040000000000006</v>
      </c>
      <c r="AB1090" s="71">
        <f t="shared" si="1313"/>
        <v>2.3900000000000006</v>
      </c>
      <c r="AC1090" s="36"/>
    </row>
    <row r="1091" spans="1:29" ht="15.75" x14ac:dyDescent="0.25">
      <c r="A1091" s="53">
        <v>1613010</v>
      </c>
      <c r="B1091" s="89" t="s">
        <v>2555</v>
      </c>
      <c r="C1091" s="53" t="s">
        <v>816</v>
      </c>
      <c r="D1091" s="49" t="s">
        <v>2498</v>
      </c>
      <c r="E1091" s="34" t="str">
        <f>M1090</f>
        <v>Needs Improvement School</v>
      </c>
      <c r="F1091" s="65" t="s">
        <v>2484</v>
      </c>
      <c r="G1091" s="62"/>
      <c r="H1091" s="13" t="str">
        <f>IF(V1092&gt;94,"Met",IF(X1092="--","n/a",IF(X1092&gt;=0,"Met","Did Not Meet")))</f>
        <v>Did Not Meet</v>
      </c>
      <c r="I1091" s="13" t="str">
        <f>IF(V1093&gt;94,"Met",IF(X1093="--","n/a",IF(X1093&gt;=0,"Met","Did Not Meet")))</f>
        <v>Did Not Meet</v>
      </c>
      <c r="K1091" s="13" t="str">
        <f>IF(Z1092&gt;94,"Met",IF(AB1092="--","n/a",IF(AB1092&gt;=0,"Met","Did Not Meet")))</f>
        <v>Met</v>
      </c>
      <c r="L1091" s="13" t="str">
        <f>IF(Z1093&gt;94,"Met",IF(AB1093="--","n/a",IF(AB1093&gt;=0,"Met","Did Not Meet")))</f>
        <v>Did Not Meet</v>
      </c>
      <c r="M1091" s="1" t="s">
        <v>9</v>
      </c>
      <c r="N1091" s="14" t="s">
        <v>2501</v>
      </c>
      <c r="O1091" s="5"/>
      <c r="P1091" s="44" t="str">
        <f t="shared" ref="P1091" si="1381">IF(K1092="Yes",IF(L1092="Yes","Yes","No"),"No")</f>
        <v>No</v>
      </c>
      <c r="Q1091" s="94" t="s">
        <v>2759</v>
      </c>
      <c r="R1091" s="5" t="s">
        <v>1</v>
      </c>
      <c r="S1091" s="1" t="s">
        <v>2</v>
      </c>
      <c r="T1091" s="1" t="s">
        <v>7</v>
      </c>
      <c r="U1091" s="5">
        <v>66</v>
      </c>
      <c r="V1091" s="1">
        <v>72.73</v>
      </c>
      <c r="W1091" s="1">
        <v>76.5</v>
      </c>
      <c r="X1091" s="6">
        <f t="shared" si="1380"/>
        <v>-3.769999999999996</v>
      </c>
      <c r="Y1091" s="14">
        <v>55</v>
      </c>
      <c r="Z1091" s="1">
        <v>70.91</v>
      </c>
      <c r="AA1091" s="1">
        <v>72.67</v>
      </c>
      <c r="AB1091" s="72">
        <f t="shared" si="1313"/>
        <v>-1.7600000000000051</v>
      </c>
      <c r="AC1091" s="53"/>
    </row>
    <row r="1092" spans="1:29" ht="15" customHeight="1" x14ac:dyDescent="0.25">
      <c r="A1092" s="53">
        <v>1613010</v>
      </c>
      <c r="B1092" s="89" t="s">
        <v>2555</v>
      </c>
      <c r="C1092" s="53" t="s">
        <v>816</v>
      </c>
      <c r="D1092" s="49" t="s">
        <v>2499</v>
      </c>
      <c r="E1092" s="35" t="str">
        <f>VLOOKUP('2012 Accountability Database'!$A1090,'2011 AYP'!A$2:B$1072,2)</f>
        <v xml:space="preserve"> A (Alert)</v>
      </c>
      <c r="F1092" s="66"/>
      <c r="G1092" s="63" t="s">
        <v>2485</v>
      </c>
      <c r="H1092" s="60" t="str">
        <f t="shared" ref="H1092:I1092" si="1382">IF(H1090="Met","Yes",IF(H1091="Met","Yes","No"))</f>
        <v>No</v>
      </c>
      <c r="I1092" s="60" t="str">
        <f t="shared" si="1382"/>
        <v>No</v>
      </c>
      <c r="J1092" s="42"/>
      <c r="K1092" s="60" t="str">
        <f t="shared" ref="K1092:L1092" si="1383">IF(K1090="Met","Yes",IF(K1091="Met","Yes","No"))</f>
        <v>Yes</v>
      </c>
      <c r="L1092" s="60" t="str">
        <f t="shared" si="1383"/>
        <v>No</v>
      </c>
      <c r="M1092" s="1" t="s">
        <v>9</v>
      </c>
      <c r="N1092" s="14" t="s">
        <v>2503</v>
      </c>
      <c r="O1092" s="5"/>
      <c r="P1092" s="44" t="str">
        <f t="shared" ref="P1092" si="1384">IF(H1096="Yes",IF(I1096="Yes","Yes","No"),"No")</f>
        <v>No</v>
      </c>
      <c r="Q1092" s="108" t="s">
        <v>2758</v>
      </c>
      <c r="R1092" s="5" t="s">
        <v>1</v>
      </c>
      <c r="S1092" s="1" t="s">
        <v>5</v>
      </c>
      <c r="T1092" s="1" t="s">
        <v>3</v>
      </c>
      <c r="U1092" s="5">
        <v>294</v>
      </c>
      <c r="V1092" s="1">
        <v>75.17</v>
      </c>
      <c r="W1092" s="1">
        <v>78.39</v>
      </c>
      <c r="X1092" s="6">
        <f t="shared" si="1380"/>
        <v>-3.2199999999999989</v>
      </c>
      <c r="Y1092" s="14">
        <v>220</v>
      </c>
      <c r="Z1092" s="1">
        <v>69.09</v>
      </c>
      <c r="AA1092" s="1">
        <v>69.040000000000006</v>
      </c>
      <c r="AB1092" s="71">
        <f t="shared" si="1313"/>
        <v>4.9999999999997158E-2</v>
      </c>
      <c r="AC1092" s="53"/>
    </row>
    <row r="1093" spans="1:29" x14ac:dyDescent="0.25">
      <c r="A1093" s="53">
        <v>1613010</v>
      </c>
      <c r="B1093" s="89" t="s">
        <v>2555</v>
      </c>
      <c r="C1093" s="53" t="s">
        <v>816</v>
      </c>
      <c r="D1093" s="49" t="s">
        <v>2507</v>
      </c>
      <c r="E1093" s="47">
        <f>VLOOKUP('2012 Accountability Database'!A1090,Dems1112!$A$2:$G$1082,3)</f>
        <v>0.1</v>
      </c>
      <c r="F1093" s="66"/>
      <c r="G1093" s="52"/>
      <c r="M1093" s="5" t="s">
        <v>9</v>
      </c>
      <c r="N1093" s="14" t="s">
        <v>2504</v>
      </c>
      <c r="O1093" s="5"/>
      <c r="P1093" s="44" t="str">
        <f t="shared" ref="P1093" si="1385">IF(K1096="Yes",IF(L1096="Yes","Yes","No"),"No")</f>
        <v>No</v>
      </c>
      <c r="Q1093" s="108"/>
      <c r="R1093" s="5" t="s">
        <v>1</v>
      </c>
      <c r="S1093" s="5" t="s">
        <v>5</v>
      </c>
      <c r="T1093" s="5" t="s">
        <v>7</v>
      </c>
      <c r="U1093" s="5">
        <v>222</v>
      </c>
      <c r="V1093" s="5">
        <v>71.62</v>
      </c>
      <c r="W1093" s="5">
        <v>76.5</v>
      </c>
      <c r="X1093" s="8">
        <f t="shared" si="1380"/>
        <v>-4.8799999999999955</v>
      </c>
      <c r="Y1093" s="14">
        <v>167</v>
      </c>
      <c r="Z1093" s="5">
        <v>70.06</v>
      </c>
      <c r="AA1093" s="5">
        <v>72.67</v>
      </c>
      <c r="AB1093" s="72">
        <f t="shared" si="1313"/>
        <v>-2.6099999999999994</v>
      </c>
      <c r="AC1093" s="53"/>
    </row>
    <row r="1094" spans="1:29" x14ac:dyDescent="0.25">
      <c r="A1094" s="53">
        <v>1613010</v>
      </c>
      <c r="B1094" s="89" t="s">
        <v>2555</v>
      </c>
      <c r="C1094" s="53" t="s">
        <v>816</v>
      </c>
      <c r="D1094" s="50" t="s">
        <v>2508</v>
      </c>
      <c r="E1094" s="47">
        <f>VLOOKUP('2012 Accountability Database'!A1090,Dems1112!$A$2:$G$1082,4)</f>
        <v>0.73</v>
      </c>
      <c r="F1094" s="65" t="s">
        <v>2486</v>
      </c>
      <c r="G1094" s="62"/>
      <c r="H1094" s="13" t="str">
        <f>IF(V1094&gt;94,"Met",IF(X1094="--","n/a",IF(X1094&gt;=0,"Met","Did Not Meet")))</f>
        <v>Did Not Meet</v>
      </c>
      <c r="I1094" s="13" t="str">
        <f>IF(V1095&gt;94,"Met",IF(X1095="--","n/a",IF(X1095&gt;=0,"Met","Did Not Meet")))</f>
        <v>Did Not Meet</v>
      </c>
      <c r="J1094" s="13"/>
      <c r="K1094" s="13" t="str">
        <f>IF(Z1094&gt;94,"Met",IF(AB1094="--","n/a",IF(AB1094&gt;=0,"Met","Did Not Meet")))</f>
        <v>Did Not Meet</v>
      </c>
      <c r="L1094" s="13" t="str">
        <f>IF(Z1095&gt;94,"Met",IF(AB1095="--","n/a",IF(AB1095&gt;=0,"Met","Did Not Meet")))</f>
        <v>Did Not Meet</v>
      </c>
      <c r="M1094" s="5" t="s">
        <v>9</v>
      </c>
      <c r="N1094" s="68" t="s">
        <v>2497</v>
      </c>
      <c r="O1094" s="35"/>
      <c r="P1094" s="44"/>
      <c r="Q1094" s="108"/>
      <c r="R1094" s="5" t="s">
        <v>6</v>
      </c>
      <c r="S1094" s="5" t="s">
        <v>2</v>
      </c>
      <c r="T1094" s="5" t="s">
        <v>3</v>
      </c>
      <c r="U1094" s="5">
        <v>87</v>
      </c>
      <c r="V1094" s="5">
        <v>67.819999999999993</v>
      </c>
      <c r="W1094" s="5">
        <v>74.06</v>
      </c>
      <c r="X1094" s="8">
        <f t="shared" si="1380"/>
        <v>-6.2400000000000091</v>
      </c>
      <c r="Y1094" s="14">
        <v>70</v>
      </c>
      <c r="Z1094" s="5">
        <v>47.14</v>
      </c>
      <c r="AA1094" s="5">
        <v>59.52</v>
      </c>
      <c r="AB1094" s="72">
        <f t="shared" si="1313"/>
        <v>-12.380000000000003</v>
      </c>
      <c r="AC1094" s="53"/>
    </row>
    <row r="1095" spans="1:29" x14ac:dyDescent="0.25">
      <c r="A1095" s="53">
        <v>1613010</v>
      </c>
      <c r="B1095" s="89" t="s">
        <v>2555</v>
      </c>
      <c r="C1095" s="53" t="s">
        <v>816</v>
      </c>
      <c r="D1095" s="50" t="s">
        <v>974</v>
      </c>
      <c r="E1095" s="47" t="str">
        <f>VLOOKUP('2012 Accountability Database'!A1090,Dems1112!$A$2:$G$1082,5)</f>
        <v>K-6</v>
      </c>
      <c r="F1095" s="65" t="s">
        <v>2487</v>
      </c>
      <c r="G1095" s="62"/>
      <c r="H1095" s="13" t="str">
        <f>IF(V1096&gt;94,"Met",IF(X1096="--","n/a",IF(X1096&gt;=0,"Met","Did Not Meet")))</f>
        <v>Did Not Meet</v>
      </c>
      <c r="I1095" s="13" t="str">
        <f>IF(V1097&gt;94,"Met",IF(X1097="--","n/a",IF(X1097&gt;=0,"Met","Did Not Meet")))</f>
        <v>Did Not Meet</v>
      </c>
      <c r="J1095" s="13"/>
      <c r="K1095" s="13" t="str">
        <f>IF(Z1096&gt;94,"Met",IF(AB1096="--","n/a",IF(AB1096&gt;=0,"Met","Did Not Meet")))</f>
        <v>Did Not Meet</v>
      </c>
      <c r="L1095" s="13" t="str">
        <f>IF(Z1097&gt;94,"Met",IF(AB1097="--","n/a",IF(AB1097&gt;=0,"Met","Did Not Meet")))</f>
        <v>Did Not Meet</v>
      </c>
      <c r="M1095" s="5" t="s">
        <v>9</v>
      </c>
      <c r="N1095" s="14"/>
      <c r="O1095" s="35" t="s">
        <v>2506</v>
      </c>
      <c r="P1095" s="83" t="str">
        <f t="shared" ref="P1095" si="1386">IF(P1090="No"," ", IF(P1092="No"," ",IF(P1091="No", " ",IF(P1093="No"," ","X"))))</f>
        <v xml:space="preserve"> </v>
      </c>
      <c r="Q1095" s="108"/>
      <c r="R1095" s="5" t="s">
        <v>6</v>
      </c>
      <c r="S1095" s="5" t="s">
        <v>2</v>
      </c>
      <c r="T1095" s="5" t="s">
        <v>7</v>
      </c>
      <c r="U1095" s="5">
        <v>66</v>
      </c>
      <c r="V1095" s="5">
        <v>63.64</v>
      </c>
      <c r="W1095" s="5">
        <v>68.27</v>
      </c>
      <c r="X1095" s="8">
        <f t="shared" si="1380"/>
        <v>-4.6299999999999955</v>
      </c>
      <c r="Y1095" s="14">
        <v>55</v>
      </c>
      <c r="Z1095" s="5">
        <v>43.64</v>
      </c>
      <c r="AA1095" s="5">
        <v>53.36</v>
      </c>
      <c r="AB1095" s="72">
        <f t="shared" si="1313"/>
        <v>-9.7199999999999989</v>
      </c>
      <c r="AC1095" s="53"/>
    </row>
    <row r="1096" spans="1:29" ht="15.75" x14ac:dyDescent="0.25">
      <c r="A1096" s="53">
        <v>1613010</v>
      </c>
      <c r="B1096" s="89" t="s">
        <v>2555</v>
      </c>
      <c r="C1096" s="53" t="s">
        <v>816</v>
      </c>
      <c r="D1096" s="50" t="s">
        <v>975</v>
      </c>
      <c r="E1096" s="48" t="str">
        <f>VLOOKUP('2012 Accountability Database'!A1090,Dems1112!$A$2:$G$1082,6)</f>
        <v>2 (Northeast AR)</v>
      </c>
      <c r="F1096" s="66"/>
      <c r="G1096" s="63" t="s">
        <v>2488</v>
      </c>
      <c r="H1096" s="61" t="str">
        <f t="shared" ref="H1096:I1096" si="1387">IF(H1094="Met","Yes",IF(H1095="Met","Yes","No"))</f>
        <v>No</v>
      </c>
      <c r="I1096" s="61" t="str">
        <f t="shared" si="1387"/>
        <v>No</v>
      </c>
      <c r="J1096" s="55"/>
      <c r="K1096" s="61" t="str">
        <f t="shared" ref="K1096:L1096" si="1388">IF(K1094="Met","Yes",IF(K1095="Met","Yes","No"))</f>
        <v>No</v>
      </c>
      <c r="L1096" s="61" t="str">
        <f t="shared" si="1388"/>
        <v>No</v>
      </c>
      <c r="M1096" s="5" t="s">
        <v>9</v>
      </c>
      <c r="N1096" s="14"/>
      <c r="O1096" s="35" t="s">
        <v>2505</v>
      </c>
      <c r="P1096" s="83" t="str">
        <f t="shared" ref="P1096" si="1389">IF(P1095="X"," ",IF(P1097="X"," ","X"))</f>
        <v xml:space="preserve"> </v>
      </c>
      <c r="Q1096" s="94" t="s">
        <v>2759</v>
      </c>
      <c r="R1096" s="5" t="s">
        <v>6</v>
      </c>
      <c r="S1096" s="5" t="s">
        <v>5</v>
      </c>
      <c r="T1096" s="5" t="s">
        <v>3</v>
      </c>
      <c r="U1096" s="5">
        <v>294</v>
      </c>
      <c r="V1096" s="5">
        <v>69.73</v>
      </c>
      <c r="W1096" s="5">
        <v>74.06</v>
      </c>
      <c r="X1096" s="8">
        <f t="shared" si="1380"/>
        <v>-4.3299999999999983</v>
      </c>
      <c r="Y1096" s="14">
        <v>220</v>
      </c>
      <c r="Z1096" s="5">
        <v>53.64</v>
      </c>
      <c r="AA1096" s="5">
        <v>59.52</v>
      </c>
      <c r="AB1096" s="72">
        <f t="shared" si="1313"/>
        <v>-5.8800000000000026</v>
      </c>
      <c r="AC1096" s="53"/>
    </row>
    <row r="1097" spans="1:29" x14ac:dyDescent="0.25">
      <c r="A1097" s="54">
        <v>1613010</v>
      </c>
      <c r="B1097" s="90" t="s">
        <v>2555</v>
      </c>
      <c r="C1097" s="54" t="s">
        <v>816</v>
      </c>
      <c r="D1097" s="4"/>
      <c r="E1097" s="4"/>
      <c r="F1097" s="67"/>
      <c r="G1097" s="64"/>
      <c r="H1097" s="43"/>
      <c r="I1097" s="43"/>
      <c r="J1097" s="43"/>
      <c r="K1097" s="43"/>
      <c r="L1097" s="43"/>
      <c r="M1097" s="4" t="s">
        <v>9</v>
      </c>
      <c r="N1097" s="15"/>
      <c r="O1097" s="38" t="s">
        <v>2482</v>
      </c>
      <c r="P1097" s="84" t="str">
        <f>IF(E1091="Achieving School"," ","X")</f>
        <v>X</v>
      </c>
      <c r="Q1097" s="91"/>
      <c r="R1097" s="4" t="s">
        <v>6</v>
      </c>
      <c r="S1097" s="4" t="s">
        <v>5</v>
      </c>
      <c r="T1097" s="4" t="s">
        <v>7</v>
      </c>
      <c r="U1097" s="4">
        <v>222</v>
      </c>
      <c r="V1097" s="4">
        <v>65.77</v>
      </c>
      <c r="W1097" s="4">
        <v>68.27</v>
      </c>
      <c r="X1097" s="7">
        <f t="shared" si="1380"/>
        <v>-2.5</v>
      </c>
      <c r="Y1097" s="15">
        <v>167</v>
      </c>
      <c r="Z1097" s="4">
        <v>49.1</v>
      </c>
      <c r="AA1097" s="4">
        <v>53.36</v>
      </c>
      <c r="AB1097" s="73">
        <f t="shared" si="1313"/>
        <v>-4.259999999999998</v>
      </c>
      <c r="AC1097" s="54"/>
    </row>
    <row r="1098" spans="1:29" x14ac:dyDescent="0.25">
      <c r="A1098" s="1">
        <v>1613031</v>
      </c>
      <c r="B1098" s="87" t="s">
        <v>2555</v>
      </c>
      <c r="C1098" s="55" t="s">
        <v>817</v>
      </c>
      <c r="E1098" s="42"/>
      <c r="F1098" s="65" t="s">
        <v>2483</v>
      </c>
      <c r="G1098" s="62"/>
      <c r="H1098" s="37" t="str">
        <f>IF(V1098&gt;94,"Met",IF(X1098="--","n/a",IF(X1098&gt;=0,"Met","Did Not Meet")))</f>
        <v>Met</v>
      </c>
      <c r="I1098" s="37" t="str">
        <f>IF(V1099&gt;94,"Met",IF(X1099="--","n/a",IF(X1099&gt;=0,"Met","Did Not Meet")))</f>
        <v>Met</v>
      </c>
      <c r="K1098" s="13" t="str">
        <f>IF(Z1098&gt;94,"Met",IF(AB1098="--","n/a",IF(AB1098&gt;=0,"Met","Did Not Meet")))</f>
        <v>Met</v>
      </c>
      <c r="L1098" s="13" t="str">
        <f>IF(Z1099&gt;94,"Met",IF(AB1099="--","n/a",IF(AB1099&gt;=0,"Met","Did Not Meet")))</f>
        <v>Met</v>
      </c>
      <c r="M1098" s="1" t="s">
        <v>4</v>
      </c>
      <c r="N1098" s="14" t="s">
        <v>2502</v>
      </c>
      <c r="O1098" s="5"/>
      <c r="P1098" s="44" t="str">
        <f t="shared" ref="P1098" si="1390">IF(H1100="Yes",IF(I1100="Yes","Yes","No"),"No")</f>
        <v>Yes</v>
      </c>
      <c r="Q1098" s="93"/>
      <c r="R1098" s="5" t="s">
        <v>1</v>
      </c>
      <c r="S1098" s="1" t="s">
        <v>2</v>
      </c>
      <c r="T1098" s="1" t="s">
        <v>3</v>
      </c>
      <c r="U1098" s="5">
        <v>144</v>
      </c>
      <c r="V1098" s="1">
        <v>90.28</v>
      </c>
      <c r="W1098" s="1">
        <v>85.06</v>
      </c>
      <c r="X1098" s="9">
        <f t="shared" si="1380"/>
        <v>5.2199999999999989</v>
      </c>
      <c r="Y1098" s="14">
        <v>91</v>
      </c>
      <c r="Z1098" s="1">
        <v>87.91</v>
      </c>
      <c r="AA1098" s="1">
        <v>80.8</v>
      </c>
      <c r="AB1098" s="71">
        <f t="shared" si="1313"/>
        <v>7.1099999999999994</v>
      </c>
      <c r="AC1098" s="36"/>
    </row>
    <row r="1099" spans="1:29" ht="15.75" x14ac:dyDescent="0.25">
      <c r="A1099" s="53">
        <v>1613031</v>
      </c>
      <c r="B1099" s="89" t="s">
        <v>2555</v>
      </c>
      <c r="C1099" s="53" t="s">
        <v>817</v>
      </c>
      <c r="D1099" s="49" t="s">
        <v>2498</v>
      </c>
      <c r="E1099" s="34" t="str">
        <f>M1098</f>
        <v>Achieving School</v>
      </c>
      <c r="F1099" s="65" t="s">
        <v>2484</v>
      </c>
      <c r="G1099" s="62"/>
      <c r="H1099" s="13" t="str">
        <f>IF(V1100&gt;94,"Met",IF(X1100="--","n/a",IF(X1100&gt;=0,"Met","Did Not Meet")))</f>
        <v>Did Not Meet</v>
      </c>
      <c r="I1099" s="13" t="str">
        <f>IF(V1101&gt;94,"Met",IF(X1101="--","n/a",IF(X1101&gt;=0,"Met","Did Not Meet")))</f>
        <v>Did Not Meet</v>
      </c>
      <c r="K1099" s="13" t="str">
        <f>IF(Z1100&gt;94,"Met",IF(AB1100="--","n/a",IF(AB1100&gt;=0,"Met","Did Not Meet")))</f>
        <v>Met</v>
      </c>
      <c r="L1099" s="13" t="str">
        <f>IF(Z1101&gt;94,"Met",IF(AB1101="--","n/a",IF(AB1101&gt;=0,"Met","Did Not Meet")))</f>
        <v>Met</v>
      </c>
      <c r="M1099" s="1" t="s">
        <v>4</v>
      </c>
      <c r="N1099" s="14" t="s">
        <v>2501</v>
      </c>
      <c r="O1099" s="5"/>
      <c r="P1099" s="44" t="str">
        <f t="shared" ref="P1099" si="1391">IF(K1100="Yes",IF(L1100="Yes","Yes","No"),"No")</f>
        <v>Yes</v>
      </c>
      <c r="Q1099" s="94" t="s">
        <v>2759</v>
      </c>
      <c r="R1099" s="5" t="s">
        <v>1</v>
      </c>
      <c r="S1099" s="1" t="s">
        <v>2</v>
      </c>
      <c r="T1099" s="1" t="s">
        <v>7</v>
      </c>
      <c r="U1099" s="5">
        <v>97</v>
      </c>
      <c r="V1099" s="1">
        <v>85.57</v>
      </c>
      <c r="W1099" s="1">
        <v>79.400000000000006</v>
      </c>
      <c r="X1099" s="9">
        <f t="shared" si="1380"/>
        <v>6.1699999999999875</v>
      </c>
      <c r="Y1099" s="14">
        <v>60</v>
      </c>
      <c r="Z1099" s="1">
        <v>81.67</v>
      </c>
      <c r="AA1099" s="1">
        <v>77.08</v>
      </c>
      <c r="AB1099" s="71">
        <f t="shared" si="1313"/>
        <v>4.5900000000000034</v>
      </c>
      <c r="AC1099" s="53"/>
    </row>
    <row r="1100" spans="1:29" ht="15" customHeight="1" x14ac:dyDescent="0.25">
      <c r="A1100" s="53">
        <v>1613031</v>
      </c>
      <c r="B1100" s="89" t="s">
        <v>2555</v>
      </c>
      <c r="C1100" s="53" t="s">
        <v>817</v>
      </c>
      <c r="D1100" s="49" t="s">
        <v>2499</v>
      </c>
      <c r="E1100" s="35" t="str">
        <f>VLOOKUP('2012 Accountability Database'!$A1098,'2011 AYP'!A$2:B$1072,2)</f>
        <v xml:space="preserve"> MS (Met Standards)</v>
      </c>
      <c r="F1100" s="66"/>
      <c r="G1100" s="63" t="s">
        <v>2485</v>
      </c>
      <c r="H1100" s="60" t="str">
        <f t="shared" ref="H1100:I1100" si="1392">IF(H1098="Met","Yes",IF(H1099="Met","Yes","No"))</f>
        <v>Yes</v>
      </c>
      <c r="I1100" s="60" t="str">
        <f t="shared" si="1392"/>
        <v>Yes</v>
      </c>
      <c r="J1100" s="42"/>
      <c r="K1100" s="60" t="str">
        <f t="shared" ref="K1100:L1100" si="1393">IF(K1098="Met","Yes",IF(K1099="Met","Yes","No"))</f>
        <v>Yes</v>
      </c>
      <c r="L1100" s="60" t="str">
        <f t="shared" si="1393"/>
        <v>Yes</v>
      </c>
      <c r="M1100" s="1" t="s">
        <v>4</v>
      </c>
      <c r="N1100" s="14" t="s">
        <v>2503</v>
      </c>
      <c r="O1100" s="5"/>
      <c r="P1100" s="44" t="str">
        <f t="shared" ref="P1100" si="1394">IF(H1104="Yes",IF(I1104="Yes","Yes","No"),"No")</f>
        <v>Yes</v>
      </c>
      <c r="Q1100" s="108" t="s">
        <v>2758</v>
      </c>
      <c r="R1100" s="5" t="s">
        <v>1</v>
      </c>
      <c r="S1100" s="1" t="s">
        <v>5</v>
      </c>
      <c r="T1100" s="1" t="s">
        <v>3</v>
      </c>
      <c r="U1100" s="5">
        <v>430</v>
      </c>
      <c r="V1100" s="1">
        <v>84.42</v>
      </c>
      <c r="W1100" s="1">
        <v>85.06</v>
      </c>
      <c r="X1100" s="6">
        <f t="shared" si="1380"/>
        <v>-0.64000000000000057</v>
      </c>
      <c r="Y1100" s="14">
        <v>307</v>
      </c>
      <c r="Z1100" s="1">
        <v>81.760000000000005</v>
      </c>
      <c r="AA1100" s="1">
        <v>80.8</v>
      </c>
      <c r="AB1100" s="71">
        <f t="shared" ref="AB1100:AB1163" si="1395">Z1100-AA1100</f>
        <v>0.96000000000000796</v>
      </c>
      <c r="AC1100" s="53"/>
    </row>
    <row r="1101" spans="1:29" x14ac:dyDescent="0.25">
      <c r="A1101" s="53">
        <v>1613031</v>
      </c>
      <c r="B1101" s="89" t="s">
        <v>2555</v>
      </c>
      <c r="C1101" s="53" t="s">
        <v>817</v>
      </c>
      <c r="D1101" s="49" t="s">
        <v>2507</v>
      </c>
      <c r="E1101" s="47">
        <f>VLOOKUP('2012 Accountability Database'!A1098,Dems1112!$A$2:$G$1082,3)</f>
        <v>0.04</v>
      </c>
      <c r="F1101" s="66"/>
      <c r="G1101" s="52"/>
      <c r="M1101" s="5" t="s">
        <v>4</v>
      </c>
      <c r="N1101" s="14" t="s">
        <v>2504</v>
      </c>
      <c r="O1101" s="5"/>
      <c r="P1101" s="44" t="str">
        <f t="shared" ref="P1101" si="1396">IF(K1104="Yes",IF(L1104="Yes","Yes","No"),"No")</f>
        <v>No</v>
      </c>
      <c r="Q1101" s="108"/>
      <c r="R1101" s="5" t="s">
        <v>1</v>
      </c>
      <c r="S1101" s="5" t="s">
        <v>5</v>
      </c>
      <c r="T1101" s="5" t="s">
        <v>7</v>
      </c>
      <c r="U1101" s="5">
        <v>288</v>
      </c>
      <c r="V1101" s="5">
        <v>77.78</v>
      </c>
      <c r="W1101" s="5">
        <v>79.400000000000006</v>
      </c>
      <c r="X1101" s="8">
        <f t="shared" si="1380"/>
        <v>-1.6200000000000045</v>
      </c>
      <c r="Y1101" s="14">
        <v>199</v>
      </c>
      <c r="Z1101" s="5">
        <v>77.39</v>
      </c>
      <c r="AA1101" s="5">
        <v>77.08</v>
      </c>
      <c r="AB1101" s="71">
        <f t="shared" si="1395"/>
        <v>0.31000000000000227</v>
      </c>
      <c r="AC1101" s="53"/>
    </row>
    <row r="1102" spans="1:29" x14ac:dyDescent="0.25">
      <c r="A1102" s="53">
        <v>1613031</v>
      </c>
      <c r="B1102" s="89" t="s">
        <v>2555</v>
      </c>
      <c r="C1102" s="53" t="s">
        <v>817</v>
      </c>
      <c r="D1102" s="50" t="s">
        <v>2508</v>
      </c>
      <c r="E1102" s="47">
        <f>VLOOKUP('2012 Accountability Database'!A1098,Dems1112!$A$2:$G$1082,4)</f>
        <v>0.67</v>
      </c>
      <c r="F1102" s="65" t="s">
        <v>2486</v>
      </c>
      <c r="G1102" s="62"/>
      <c r="H1102" s="13" t="str">
        <f>IF(V1102&gt;94,"Met",IF(X1102="--","n/a",IF(X1102&gt;=0,"Met","Did Not Meet")))</f>
        <v>Met</v>
      </c>
      <c r="I1102" s="13" t="str">
        <f>IF(V1103&gt;94,"Met",IF(X1103="--","n/a",IF(X1103&gt;=0,"Met","Did Not Meet")))</f>
        <v>Met</v>
      </c>
      <c r="J1102" s="13"/>
      <c r="K1102" s="13" t="str">
        <f>IF(Z1102&gt;94,"Met",IF(AB1102="--","n/a",IF(AB1102&gt;=0,"Met","Did Not Meet")))</f>
        <v>Did Not Meet</v>
      </c>
      <c r="L1102" s="13" t="str">
        <f>IF(Z1103&gt;94,"Met",IF(AB1103="--","n/a",IF(AB1103&gt;=0,"Met","Did Not Meet")))</f>
        <v>Did Not Meet</v>
      </c>
      <c r="M1102" s="5" t="s">
        <v>4</v>
      </c>
      <c r="N1102" s="68" t="s">
        <v>2497</v>
      </c>
      <c r="O1102" s="35"/>
      <c r="P1102" s="44"/>
      <c r="Q1102" s="108"/>
      <c r="R1102" s="5" t="s">
        <v>6</v>
      </c>
      <c r="S1102" s="5" t="s">
        <v>2</v>
      </c>
      <c r="T1102" s="5" t="s">
        <v>3</v>
      </c>
      <c r="U1102" s="5">
        <v>144</v>
      </c>
      <c r="V1102" s="5">
        <v>90.28</v>
      </c>
      <c r="W1102" s="5">
        <v>85.74</v>
      </c>
      <c r="X1102" s="11">
        <f t="shared" si="1380"/>
        <v>4.5400000000000063</v>
      </c>
      <c r="Y1102" s="14">
        <v>91</v>
      </c>
      <c r="Z1102" s="5">
        <v>61.54</v>
      </c>
      <c r="AA1102" s="5">
        <v>76.430000000000007</v>
      </c>
      <c r="AB1102" s="72">
        <f t="shared" si="1395"/>
        <v>-14.890000000000008</v>
      </c>
      <c r="AC1102" s="53"/>
    </row>
    <row r="1103" spans="1:29" x14ac:dyDescent="0.25">
      <c r="A1103" s="53">
        <v>1613031</v>
      </c>
      <c r="B1103" s="89" t="s">
        <v>2555</v>
      </c>
      <c r="C1103" s="53" t="s">
        <v>817</v>
      </c>
      <c r="D1103" s="50" t="s">
        <v>974</v>
      </c>
      <c r="E1103" s="47" t="str">
        <f>VLOOKUP('2012 Accountability Database'!A1098,Dems1112!$A$2:$G$1082,5)</f>
        <v>K-6</v>
      </c>
      <c r="F1103" s="65" t="s">
        <v>2487</v>
      </c>
      <c r="G1103" s="62"/>
      <c r="H1103" s="13" t="str">
        <f>IF(V1104&gt;94,"Met",IF(X1104="--","n/a",IF(X1104&gt;=0,"Met","Did Not Meet")))</f>
        <v>Did Not Meet</v>
      </c>
      <c r="I1103" s="13" t="str">
        <f>IF(V1105&gt;94,"Met",IF(X1105="--","n/a",IF(X1105&gt;=0,"Met","Did Not Meet")))</f>
        <v>Met</v>
      </c>
      <c r="J1103" s="13"/>
      <c r="K1103" s="13" t="str">
        <f>IF(Z1104&gt;94,"Met",IF(AB1104="--","n/a",IF(AB1104&gt;=0,"Met","Did Not Meet")))</f>
        <v>Did Not Meet</v>
      </c>
      <c r="L1103" s="13" t="str">
        <f>IF(Z1105&gt;94,"Met",IF(AB1105="--","n/a",IF(AB1105&gt;=0,"Met","Did Not Meet")))</f>
        <v>Did Not Meet</v>
      </c>
      <c r="M1103" s="1" t="s">
        <v>4</v>
      </c>
      <c r="N1103" s="14"/>
      <c r="O1103" s="35" t="s">
        <v>2506</v>
      </c>
      <c r="P1103" s="83" t="str">
        <f t="shared" ref="P1103" si="1397">IF(P1098="No"," ", IF(P1100="No"," ",IF(P1099="No", " ",IF(P1101="No"," ","X"))))</f>
        <v xml:space="preserve"> </v>
      </c>
      <c r="Q1103" s="108"/>
      <c r="R1103" s="5" t="s">
        <v>6</v>
      </c>
      <c r="S1103" s="1" t="s">
        <v>2</v>
      </c>
      <c r="T1103" s="1" t="s">
        <v>7</v>
      </c>
      <c r="U1103" s="5">
        <v>97</v>
      </c>
      <c r="V1103" s="1">
        <v>86.6</v>
      </c>
      <c r="W1103" s="1">
        <v>78.37</v>
      </c>
      <c r="X1103" s="9">
        <f t="shared" si="1380"/>
        <v>8.2299999999999898</v>
      </c>
      <c r="Y1103" s="14">
        <v>60</v>
      </c>
      <c r="Z1103" s="1">
        <v>53.33</v>
      </c>
      <c r="AA1103" s="1">
        <v>66.3</v>
      </c>
      <c r="AB1103" s="72">
        <f t="shared" si="1395"/>
        <v>-12.969999999999999</v>
      </c>
      <c r="AC1103" s="53"/>
    </row>
    <row r="1104" spans="1:29" ht="15.75" x14ac:dyDescent="0.25">
      <c r="A1104" s="53">
        <v>1613031</v>
      </c>
      <c r="B1104" s="89" t="s">
        <v>2555</v>
      </c>
      <c r="C1104" s="53" t="s">
        <v>817</v>
      </c>
      <c r="D1104" s="50" t="s">
        <v>975</v>
      </c>
      <c r="E1104" s="48" t="str">
        <f>VLOOKUP('2012 Accountability Database'!A1098,Dems1112!$A$2:$G$1082,6)</f>
        <v>2 (Northeast AR)</v>
      </c>
      <c r="F1104" s="66"/>
      <c r="G1104" s="63" t="s">
        <v>2488</v>
      </c>
      <c r="H1104" s="61" t="str">
        <f t="shared" ref="H1104:I1104" si="1398">IF(H1102="Met","Yes",IF(H1103="Met","Yes","No"))</f>
        <v>Yes</v>
      </c>
      <c r="I1104" s="61" t="str">
        <f t="shared" si="1398"/>
        <v>Yes</v>
      </c>
      <c r="J1104" s="55"/>
      <c r="K1104" s="61" t="str">
        <f t="shared" ref="K1104:L1104" si="1399">IF(K1102="Met","Yes",IF(K1103="Met","Yes","No"))</f>
        <v>No</v>
      </c>
      <c r="L1104" s="61" t="str">
        <f t="shared" si="1399"/>
        <v>No</v>
      </c>
      <c r="M1104" s="1" t="s">
        <v>4</v>
      </c>
      <c r="N1104" s="14"/>
      <c r="O1104" s="35" t="s">
        <v>2505</v>
      </c>
      <c r="P1104" s="83" t="str">
        <f t="shared" ref="P1104" si="1400">IF(P1103="X"," ",IF(P1105="X"," ","X"))</f>
        <v>X</v>
      </c>
      <c r="Q1104" s="94" t="s">
        <v>2759</v>
      </c>
      <c r="R1104" s="5" t="s">
        <v>6</v>
      </c>
      <c r="S1104" s="1" t="s">
        <v>5</v>
      </c>
      <c r="T1104" s="1" t="s">
        <v>3</v>
      </c>
      <c r="U1104" s="5">
        <v>430</v>
      </c>
      <c r="V1104" s="1">
        <v>85.58</v>
      </c>
      <c r="W1104" s="1">
        <v>85.74</v>
      </c>
      <c r="X1104" s="6">
        <f t="shared" si="1380"/>
        <v>-0.15999999999999659</v>
      </c>
      <c r="Y1104" s="14">
        <v>307</v>
      </c>
      <c r="Z1104" s="1">
        <v>66.78</v>
      </c>
      <c r="AA1104" s="1">
        <v>76.430000000000007</v>
      </c>
      <c r="AB1104" s="72">
        <f t="shared" si="1395"/>
        <v>-9.6500000000000057</v>
      </c>
      <c r="AC1104" s="53"/>
    </row>
    <row r="1105" spans="1:29" x14ac:dyDescent="0.25">
      <c r="A1105" s="54">
        <v>1613031</v>
      </c>
      <c r="B1105" s="90" t="s">
        <v>2555</v>
      </c>
      <c r="C1105" s="54" t="s">
        <v>817</v>
      </c>
      <c r="D1105" s="4"/>
      <c r="E1105" s="4"/>
      <c r="F1105" s="67"/>
      <c r="G1105" s="64"/>
      <c r="H1105" s="43"/>
      <c r="I1105" s="43"/>
      <c r="J1105" s="43"/>
      <c r="K1105" s="43"/>
      <c r="L1105" s="43"/>
      <c r="M1105" s="4" t="s">
        <v>4</v>
      </c>
      <c r="N1105" s="15"/>
      <c r="O1105" s="38" t="s">
        <v>2482</v>
      </c>
      <c r="P1105" s="84" t="str">
        <f>IF(E1099="Achieving School"," ","X")</f>
        <v xml:space="preserve"> </v>
      </c>
      <c r="Q1105" s="91"/>
      <c r="R1105" s="4" t="s">
        <v>6</v>
      </c>
      <c r="S1105" s="4" t="s">
        <v>5</v>
      </c>
      <c r="T1105" s="4" t="s">
        <v>7</v>
      </c>
      <c r="U1105" s="4">
        <v>288</v>
      </c>
      <c r="V1105" s="4">
        <v>79.17</v>
      </c>
      <c r="W1105" s="4">
        <v>78.37</v>
      </c>
      <c r="X1105" s="10">
        <f t="shared" si="1380"/>
        <v>0.79999999999999716</v>
      </c>
      <c r="Y1105" s="15">
        <v>199</v>
      </c>
      <c r="Z1105" s="4">
        <v>56.78</v>
      </c>
      <c r="AA1105" s="4">
        <v>66.3</v>
      </c>
      <c r="AB1105" s="73">
        <f t="shared" si="1395"/>
        <v>-9.519999999999996</v>
      </c>
      <c r="AC1105" s="54"/>
    </row>
    <row r="1106" spans="1:29" x14ac:dyDescent="0.25">
      <c r="A1106" s="1">
        <v>1701001</v>
      </c>
      <c r="B1106" s="87" t="s">
        <v>2556</v>
      </c>
      <c r="C1106" s="55" t="s">
        <v>261</v>
      </c>
      <c r="E1106" s="42"/>
      <c r="F1106" s="65" t="s">
        <v>2483</v>
      </c>
      <c r="G1106" s="62"/>
      <c r="H1106" s="37" t="str">
        <f>IF(V1106&gt;94,"Met",IF(X1106="--","n/a",IF(X1106&gt;=0,"Met","Did Not Meet")))</f>
        <v>Met</v>
      </c>
      <c r="I1106" s="37" t="str">
        <f>IF(V1107&gt;94,"Met",IF(X1107="--","n/a",IF(X1107&gt;=0,"Met","Did Not Meet")))</f>
        <v>Met</v>
      </c>
      <c r="K1106" s="13" t="str">
        <f>IF(Z1106&gt;94,"Met",IF(AB1106="--","n/a",IF(AB1106&gt;=0,"Met","Did Not Meet")))</f>
        <v>Met</v>
      </c>
      <c r="L1106" s="13" t="str">
        <f>IF(Z1107&gt;94,"Met",IF(AB1107="--","n/a",IF(AB1107&gt;=0,"Met","Did Not Meet")))</f>
        <v>Met</v>
      </c>
      <c r="M1106" s="1" t="s">
        <v>9</v>
      </c>
      <c r="N1106" s="14" t="s">
        <v>2502</v>
      </c>
      <c r="O1106" s="5"/>
      <c r="P1106" s="44" t="str">
        <f t="shared" ref="P1106" si="1401">IF(H1108="Yes",IF(I1108="Yes","Yes","No"),"No")</f>
        <v>Yes</v>
      </c>
      <c r="Q1106" s="93"/>
      <c r="R1106" s="5" t="s">
        <v>1</v>
      </c>
      <c r="S1106" s="1" t="s">
        <v>2</v>
      </c>
      <c r="T1106" s="1" t="s">
        <v>3</v>
      </c>
      <c r="U1106" s="5">
        <v>758</v>
      </c>
      <c r="V1106" s="1">
        <v>83.11</v>
      </c>
      <c r="W1106" s="1">
        <v>75.16</v>
      </c>
      <c r="X1106" s="9">
        <f t="shared" si="1380"/>
        <v>7.9500000000000028</v>
      </c>
      <c r="Y1106" s="14">
        <v>482</v>
      </c>
      <c r="Z1106" s="1">
        <v>87.76</v>
      </c>
      <c r="AA1106" s="1">
        <v>75.66</v>
      </c>
      <c r="AB1106" s="71">
        <f t="shared" si="1395"/>
        <v>12.100000000000009</v>
      </c>
      <c r="AC1106" s="36"/>
    </row>
    <row r="1107" spans="1:29" ht="15.75" x14ac:dyDescent="0.25">
      <c r="A1107" s="53">
        <v>1701001</v>
      </c>
      <c r="B1107" s="89" t="s">
        <v>2556</v>
      </c>
      <c r="C1107" s="53" t="s">
        <v>261</v>
      </c>
      <c r="D1107" s="49" t="s">
        <v>2498</v>
      </c>
      <c r="E1107" s="34" t="str">
        <f>M1106</f>
        <v>Needs Improvement School</v>
      </c>
      <c r="F1107" s="65" t="s">
        <v>2484</v>
      </c>
      <c r="G1107" s="62"/>
      <c r="H1107" s="13" t="str">
        <f>IF(V1108&gt;94,"Met",IF(X1108="--","n/a",IF(X1108&gt;=0,"Met","Did Not Meet")))</f>
        <v>Met</v>
      </c>
      <c r="I1107" s="13" t="str">
        <f>IF(V1109&gt;94,"Met",IF(X1109="--","n/a",IF(X1109&gt;=0,"Met","Did Not Meet")))</f>
        <v>Met</v>
      </c>
      <c r="K1107" s="13" t="str">
        <f>IF(Z1108&gt;94,"Met",IF(AB1108="--","n/a",IF(AB1108&gt;=0,"Met","Did Not Meet")))</f>
        <v>Met</v>
      </c>
      <c r="L1107" s="13" t="str">
        <f>IF(Z1109&gt;94,"Met",IF(AB1109="--","n/a",IF(AB1109&gt;=0,"Met","Did Not Meet")))</f>
        <v>Met</v>
      </c>
      <c r="M1107" s="1" t="s">
        <v>9</v>
      </c>
      <c r="N1107" s="14" t="s">
        <v>2501</v>
      </c>
      <c r="O1107" s="5"/>
      <c r="P1107" s="44" t="str">
        <f t="shared" ref="P1107" si="1402">IF(K1108="Yes",IF(L1108="Yes","Yes","No"),"No")</f>
        <v>Yes</v>
      </c>
      <c r="Q1107" s="94" t="s">
        <v>2759</v>
      </c>
      <c r="R1107" s="5" t="s">
        <v>1</v>
      </c>
      <c r="S1107" s="1" t="s">
        <v>2</v>
      </c>
      <c r="T1107" s="1" t="s">
        <v>7</v>
      </c>
      <c r="U1107" s="5">
        <v>453</v>
      </c>
      <c r="V1107" s="1">
        <v>75.72</v>
      </c>
      <c r="W1107" s="1">
        <v>64.83</v>
      </c>
      <c r="X1107" s="9">
        <f t="shared" si="1380"/>
        <v>10.89</v>
      </c>
      <c r="Y1107" s="14">
        <v>279</v>
      </c>
      <c r="Z1107" s="1">
        <v>82.44</v>
      </c>
      <c r="AA1107" s="1">
        <v>67.94</v>
      </c>
      <c r="AB1107" s="71">
        <f t="shared" si="1395"/>
        <v>14.5</v>
      </c>
      <c r="AC1107" s="53"/>
    </row>
    <row r="1108" spans="1:29" ht="15" customHeight="1" x14ac:dyDescent="0.25">
      <c r="A1108" s="53">
        <v>1701001</v>
      </c>
      <c r="B1108" s="89" t="s">
        <v>2556</v>
      </c>
      <c r="C1108" s="53" t="s">
        <v>261</v>
      </c>
      <c r="D1108" s="49" t="s">
        <v>2499</v>
      </c>
      <c r="E1108" s="35" t="str">
        <f>VLOOKUP('2012 Accountability Database'!$A1106,'2011 AYP'!A$2:B$1072,2)</f>
        <v>SI_5 (School Improvement Year 5)</v>
      </c>
      <c r="F1108" s="66"/>
      <c r="G1108" s="63" t="s">
        <v>2485</v>
      </c>
      <c r="H1108" s="60" t="str">
        <f t="shared" ref="H1108:I1108" si="1403">IF(H1106="Met","Yes",IF(H1107="Met","Yes","No"))</f>
        <v>Yes</v>
      </c>
      <c r="I1108" s="60" t="str">
        <f t="shared" si="1403"/>
        <v>Yes</v>
      </c>
      <c r="J1108" s="42"/>
      <c r="K1108" s="60" t="str">
        <f t="shared" ref="K1108:L1108" si="1404">IF(K1106="Met","Yes",IF(K1107="Met","Yes","No"))</f>
        <v>Yes</v>
      </c>
      <c r="L1108" s="60" t="str">
        <f t="shared" si="1404"/>
        <v>Yes</v>
      </c>
      <c r="M1108" s="1" t="s">
        <v>9</v>
      </c>
      <c r="N1108" s="14" t="s">
        <v>2503</v>
      </c>
      <c r="O1108" s="5"/>
      <c r="P1108" s="44" t="str">
        <f t="shared" ref="P1108" si="1405">IF(H1112="Yes",IF(I1112="Yes","Yes","No"),"No")</f>
        <v>No</v>
      </c>
      <c r="Q1108" s="108" t="s">
        <v>2758</v>
      </c>
      <c r="R1108" s="5" t="s">
        <v>1</v>
      </c>
      <c r="S1108" s="1" t="s">
        <v>5</v>
      </c>
      <c r="T1108" s="1" t="s">
        <v>3</v>
      </c>
      <c r="U1108" s="5">
        <v>2256</v>
      </c>
      <c r="V1108" s="1">
        <v>75.180000000000007</v>
      </c>
      <c r="W1108" s="1">
        <v>75.16</v>
      </c>
      <c r="X1108" s="9">
        <f t="shared" si="1380"/>
        <v>2.0000000000010232E-2</v>
      </c>
      <c r="Y1108" s="14">
        <v>1432</v>
      </c>
      <c r="Z1108" s="1">
        <v>77.790000000000006</v>
      </c>
      <c r="AA1108" s="1">
        <v>75.66</v>
      </c>
      <c r="AB1108" s="71">
        <f t="shared" si="1395"/>
        <v>2.1300000000000097</v>
      </c>
      <c r="AC1108" s="53"/>
    </row>
    <row r="1109" spans="1:29" x14ac:dyDescent="0.25">
      <c r="A1109" s="53">
        <v>1701001</v>
      </c>
      <c r="B1109" s="89" t="s">
        <v>2556</v>
      </c>
      <c r="C1109" s="53" t="s">
        <v>261</v>
      </c>
      <c r="D1109" s="49" t="s">
        <v>2507</v>
      </c>
      <c r="E1109" s="47">
        <f>VLOOKUP('2012 Accountability Database'!A1106,Dems1112!$A$2:$G$1082,3)</f>
        <v>0.12</v>
      </c>
      <c r="F1109" s="66"/>
      <c r="G1109" s="52"/>
      <c r="M1109" s="1" t="s">
        <v>9</v>
      </c>
      <c r="N1109" s="14" t="s">
        <v>2504</v>
      </c>
      <c r="O1109" s="5"/>
      <c r="P1109" s="44" t="str">
        <f t="shared" ref="P1109" si="1406">IF(K1112="Yes",IF(L1112="Yes","Yes","No"),"No")</f>
        <v>No</v>
      </c>
      <c r="Q1109" s="108"/>
      <c r="R1109" s="5" t="s">
        <v>1</v>
      </c>
      <c r="S1109" s="1" t="s">
        <v>5</v>
      </c>
      <c r="T1109" s="1" t="s">
        <v>7</v>
      </c>
      <c r="U1109" s="5">
        <v>1324</v>
      </c>
      <c r="V1109" s="1">
        <v>65.56</v>
      </c>
      <c r="W1109" s="1">
        <v>64.83</v>
      </c>
      <c r="X1109" s="9">
        <f t="shared" si="1380"/>
        <v>0.73000000000000398</v>
      </c>
      <c r="Y1109" s="14">
        <v>818</v>
      </c>
      <c r="Z1109" s="1">
        <v>71.03</v>
      </c>
      <c r="AA1109" s="1">
        <v>67.94</v>
      </c>
      <c r="AB1109" s="71">
        <f t="shared" si="1395"/>
        <v>3.0900000000000034</v>
      </c>
      <c r="AC1109" s="53"/>
    </row>
    <row r="1110" spans="1:29" x14ac:dyDescent="0.25">
      <c r="A1110" s="53">
        <v>1701001</v>
      </c>
      <c r="B1110" s="89" t="s">
        <v>2556</v>
      </c>
      <c r="C1110" s="53" t="s">
        <v>261</v>
      </c>
      <c r="D1110" s="50" t="s">
        <v>2508</v>
      </c>
      <c r="E1110" s="47">
        <f>VLOOKUP('2012 Accountability Database'!A1106,Dems1112!$A$2:$G$1082,4)</f>
        <v>0.57999999999999996</v>
      </c>
      <c r="F1110" s="65" t="s">
        <v>2486</v>
      </c>
      <c r="G1110" s="62"/>
      <c r="H1110" s="13" t="str">
        <f>IF(V1110&gt;94,"Met",IF(X1110="--","n/a",IF(X1110&gt;=0,"Met","Did Not Meet")))</f>
        <v>Did Not Meet</v>
      </c>
      <c r="I1110" s="13" t="str">
        <f>IF(V1111&gt;94,"Met",IF(X1111="--","n/a",IF(X1111&gt;=0,"Met","Did Not Meet")))</f>
        <v>Did Not Meet</v>
      </c>
      <c r="J1110" s="13"/>
      <c r="K1110" s="13" t="str">
        <f>IF(Z1110&gt;94,"Met",IF(AB1110="--","n/a",IF(AB1110&gt;=0,"Met","Did Not Meet")))</f>
        <v>Did Not Meet</v>
      </c>
      <c r="L1110" s="13" t="str">
        <f>IF(Z1111&gt;94,"Met",IF(AB1111="--","n/a",IF(AB1111&gt;=0,"Met","Did Not Meet")))</f>
        <v>Did Not Meet</v>
      </c>
      <c r="M1110" s="1" t="s">
        <v>9</v>
      </c>
      <c r="N1110" s="68" t="s">
        <v>2497</v>
      </c>
      <c r="O1110" s="35"/>
      <c r="P1110" s="44"/>
      <c r="Q1110" s="108"/>
      <c r="R1110" s="5" t="s">
        <v>6</v>
      </c>
      <c r="S1110" s="1" t="s">
        <v>2</v>
      </c>
      <c r="T1110" s="1" t="s">
        <v>3</v>
      </c>
      <c r="U1110" s="5">
        <v>758</v>
      </c>
      <c r="V1110" s="1">
        <v>81.93</v>
      </c>
      <c r="W1110" s="1">
        <v>83.35</v>
      </c>
      <c r="X1110" s="6">
        <f t="shared" si="1380"/>
        <v>-1.4199999999999875</v>
      </c>
      <c r="Y1110" s="14">
        <v>482</v>
      </c>
      <c r="Z1110" s="1">
        <v>64.11</v>
      </c>
      <c r="AA1110" s="1">
        <v>76.44</v>
      </c>
      <c r="AB1110" s="72">
        <f t="shared" si="1395"/>
        <v>-12.329999999999998</v>
      </c>
      <c r="AC1110" s="53"/>
    </row>
    <row r="1111" spans="1:29" x14ac:dyDescent="0.25">
      <c r="A1111" s="53">
        <v>1701001</v>
      </c>
      <c r="B1111" s="89" t="s">
        <v>2556</v>
      </c>
      <c r="C1111" s="53" t="s">
        <v>261</v>
      </c>
      <c r="D1111" s="50" t="s">
        <v>974</v>
      </c>
      <c r="E1111" s="47" t="str">
        <f>VLOOKUP('2012 Accountability Database'!A1106,Dems1112!$A$2:$G$1082,5)</f>
        <v>3-5</v>
      </c>
      <c r="F1111" s="65" t="s">
        <v>2487</v>
      </c>
      <c r="G1111" s="62"/>
      <c r="H1111" s="13" t="str">
        <f>IF(V1112&gt;94,"Met",IF(X1112="--","n/a",IF(X1112&gt;=0,"Met","Did Not Meet")))</f>
        <v>Did Not Meet</v>
      </c>
      <c r="I1111" s="13" t="str">
        <f>IF(V1113&gt;94,"Met",IF(X1113="--","n/a",IF(X1113&gt;=0,"Met","Did Not Meet")))</f>
        <v>Did Not Meet</v>
      </c>
      <c r="J1111" s="13"/>
      <c r="K1111" s="13" t="str">
        <f>IF(Z1112&gt;94,"Met",IF(AB1112="--","n/a",IF(AB1112&gt;=0,"Met","Did Not Meet")))</f>
        <v>Did Not Meet</v>
      </c>
      <c r="L1111" s="13" t="str">
        <f>IF(Z1113&gt;94,"Met",IF(AB1113="--","n/a",IF(AB1113&gt;=0,"Met","Did Not Meet")))</f>
        <v>Did Not Meet</v>
      </c>
      <c r="M1111" s="1" t="s">
        <v>9</v>
      </c>
      <c r="N1111" s="14"/>
      <c r="O1111" s="35" t="s">
        <v>2506</v>
      </c>
      <c r="P1111" s="83" t="str">
        <f t="shared" ref="P1111" si="1407">IF(P1106="No"," ", IF(P1108="No"," ",IF(P1107="No", " ",IF(P1109="No"," ","X"))))</f>
        <v xml:space="preserve"> </v>
      </c>
      <c r="Q1111" s="108"/>
      <c r="R1111" s="5" t="s">
        <v>6</v>
      </c>
      <c r="S1111" s="1" t="s">
        <v>2</v>
      </c>
      <c r="T1111" s="1" t="s">
        <v>7</v>
      </c>
      <c r="U1111" s="5">
        <v>453</v>
      </c>
      <c r="V1111" s="1">
        <v>75.5</v>
      </c>
      <c r="W1111" s="1">
        <v>76.12</v>
      </c>
      <c r="X1111" s="6">
        <f t="shared" si="1380"/>
        <v>-0.62000000000000455</v>
      </c>
      <c r="Y1111" s="14">
        <v>279</v>
      </c>
      <c r="Z1111" s="1">
        <v>56.99</v>
      </c>
      <c r="AA1111" s="1">
        <v>69.33</v>
      </c>
      <c r="AB1111" s="72">
        <f t="shared" si="1395"/>
        <v>-12.339999999999996</v>
      </c>
      <c r="AC1111" s="53"/>
    </row>
    <row r="1112" spans="1:29" ht="15.75" x14ac:dyDescent="0.25">
      <c r="A1112" s="53">
        <v>1701001</v>
      </c>
      <c r="B1112" s="89" t="s">
        <v>2556</v>
      </c>
      <c r="C1112" s="53" t="s">
        <v>261</v>
      </c>
      <c r="D1112" s="50" t="s">
        <v>975</v>
      </c>
      <c r="E1112" s="48" t="str">
        <f>VLOOKUP('2012 Accountability Database'!A1106,Dems1112!$A$2:$G$1082,6)</f>
        <v>1 (Northwest AR)</v>
      </c>
      <c r="F1112" s="66"/>
      <c r="G1112" s="63" t="s">
        <v>2488</v>
      </c>
      <c r="H1112" s="61" t="str">
        <f t="shared" ref="H1112:I1112" si="1408">IF(H1110="Met","Yes",IF(H1111="Met","Yes","No"))</f>
        <v>No</v>
      </c>
      <c r="I1112" s="61" t="str">
        <f t="shared" si="1408"/>
        <v>No</v>
      </c>
      <c r="J1112" s="55"/>
      <c r="K1112" s="61" t="str">
        <f t="shared" ref="K1112:L1112" si="1409">IF(K1110="Met","Yes",IF(K1111="Met","Yes","No"))</f>
        <v>No</v>
      </c>
      <c r="L1112" s="61" t="str">
        <f t="shared" si="1409"/>
        <v>No</v>
      </c>
      <c r="M1112" s="1" t="s">
        <v>9</v>
      </c>
      <c r="N1112" s="14"/>
      <c r="O1112" s="35" t="s">
        <v>2505</v>
      </c>
      <c r="P1112" s="83" t="str">
        <f t="shared" ref="P1112" si="1410">IF(P1111="X"," ",IF(P1113="X"," ","X"))</f>
        <v xml:space="preserve"> </v>
      </c>
      <c r="Q1112" s="94" t="s">
        <v>2759</v>
      </c>
      <c r="R1112" s="5" t="s">
        <v>6</v>
      </c>
      <c r="S1112" s="1" t="s">
        <v>5</v>
      </c>
      <c r="T1112" s="1" t="s">
        <v>3</v>
      </c>
      <c r="U1112" s="5">
        <v>2256</v>
      </c>
      <c r="V1112" s="1">
        <v>80.14</v>
      </c>
      <c r="W1112" s="1">
        <v>83.35</v>
      </c>
      <c r="X1112" s="6">
        <f t="shared" si="1380"/>
        <v>-3.2099999999999937</v>
      </c>
      <c r="Y1112" s="14">
        <v>1432</v>
      </c>
      <c r="Z1112" s="1">
        <v>69.27</v>
      </c>
      <c r="AA1112" s="1">
        <v>76.44</v>
      </c>
      <c r="AB1112" s="72">
        <f t="shared" si="1395"/>
        <v>-7.1700000000000017</v>
      </c>
      <c r="AC1112" s="53"/>
    </row>
    <row r="1113" spans="1:29" x14ac:dyDescent="0.25">
      <c r="A1113" s="54">
        <v>1701001</v>
      </c>
      <c r="B1113" s="90" t="s">
        <v>2556</v>
      </c>
      <c r="C1113" s="54" t="s">
        <v>261</v>
      </c>
      <c r="D1113" s="4"/>
      <c r="E1113" s="4"/>
      <c r="F1113" s="67"/>
      <c r="G1113" s="64"/>
      <c r="H1113" s="43"/>
      <c r="I1113" s="43"/>
      <c r="J1113" s="43"/>
      <c r="K1113" s="43"/>
      <c r="L1113" s="43"/>
      <c r="M1113" s="4" t="s">
        <v>9</v>
      </c>
      <c r="N1113" s="15"/>
      <c r="O1113" s="38" t="s">
        <v>2482</v>
      </c>
      <c r="P1113" s="84" t="str">
        <f>IF(E1107="Achieving School"," ","X")</f>
        <v>X</v>
      </c>
      <c r="Q1113" s="91"/>
      <c r="R1113" s="4" t="s">
        <v>6</v>
      </c>
      <c r="S1113" s="4" t="s">
        <v>5</v>
      </c>
      <c r="T1113" s="4" t="s">
        <v>7</v>
      </c>
      <c r="U1113" s="4">
        <v>1324</v>
      </c>
      <c r="V1113" s="4">
        <v>72.430000000000007</v>
      </c>
      <c r="W1113" s="4">
        <v>76.12</v>
      </c>
      <c r="X1113" s="7">
        <f t="shared" si="1380"/>
        <v>-3.6899999999999977</v>
      </c>
      <c r="Y1113" s="15">
        <v>818</v>
      </c>
      <c r="Z1113" s="4">
        <v>61.74</v>
      </c>
      <c r="AA1113" s="4">
        <v>69.33</v>
      </c>
      <c r="AB1113" s="73">
        <f t="shared" si="1395"/>
        <v>-7.5899999999999963</v>
      </c>
      <c r="AC1113" s="54"/>
    </row>
    <row r="1114" spans="1:29" x14ac:dyDescent="0.25">
      <c r="A1114" s="1">
        <v>1701003</v>
      </c>
      <c r="B1114" s="87" t="s">
        <v>2556</v>
      </c>
      <c r="C1114" s="55" t="s">
        <v>262</v>
      </c>
      <c r="E1114" s="42"/>
      <c r="F1114" s="65" t="s">
        <v>2483</v>
      </c>
      <c r="G1114" s="62"/>
      <c r="H1114" s="37" t="str">
        <f>IF(V1114&gt;94,"Met",IF(X1114="--","n/a",IF(X1114&gt;=0,"Met","Did Not Meet")))</f>
        <v>Met</v>
      </c>
      <c r="I1114" s="37" t="str">
        <f>IF(V1115&gt;94,"Met",IF(X1115="--","n/a",IF(X1115&gt;=0,"Met","Did Not Meet")))</f>
        <v>Met</v>
      </c>
      <c r="K1114" s="13" t="str">
        <f>IF(Z1114&gt;94,"Met",IF(AB1114="--","n/a",IF(AB1114&gt;=0,"Met","Did Not Meet")))</f>
        <v>Met</v>
      </c>
      <c r="L1114" s="13" t="str">
        <f>IF(Z1115&gt;94,"Met",IF(AB1115="--","n/a",IF(AB1115&gt;=0,"Met","Did Not Meet")))</f>
        <v>Met</v>
      </c>
      <c r="M1114" s="1" t="s">
        <v>9</v>
      </c>
      <c r="N1114" s="14" t="s">
        <v>2502</v>
      </c>
      <c r="O1114" s="5"/>
      <c r="P1114" s="44" t="str">
        <f t="shared" ref="P1114" si="1411">IF(H1116="Yes",IF(I1116="Yes","Yes","No"),"No")</f>
        <v>Yes</v>
      </c>
      <c r="Q1114" s="93"/>
      <c r="R1114" s="5" t="s">
        <v>1</v>
      </c>
      <c r="S1114" s="1" t="s">
        <v>2</v>
      </c>
      <c r="T1114" s="1" t="s">
        <v>3</v>
      </c>
      <c r="U1114" s="5">
        <v>772</v>
      </c>
      <c r="V1114" s="1">
        <v>80.83</v>
      </c>
      <c r="W1114" s="1">
        <v>73.11</v>
      </c>
      <c r="X1114" s="9">
        <f t="shared" si="1380"/>
        <v>7.7199999999999989</v>
      </c>
      <c r="Y1114" s="14">
        <v>734</v>
      </c>
      <c r="Z1114" s="1">
        <v>81.61</v>
      </c>
      <c r="AA1114" s="1">
        <v>73.22</v>
      </c>
      <c r="AB1114" s="71">
        <f t="shared" si="1395"/>
        <v>8.39</v>
      </c>
      <c r="AC1114" s="36"/>
    </row>
    <row r="1115" spans="1:29" ht="15.75" x14ac:dyDescent="0.25">
      <c r="A1115" s="53">
        <v>1701003</v>
      </c>
      <c r="B1115" s="89" t="s">
        <v>2556</v>
      </c>
      <c r="C1115" s="53" t="s">
        <v>262</v>
      </c>
      <c r="D1115" s="49" t="s">
        <v>2498</v>
      </c>
      <c r="E1115" s="34" t="str">
        <f>M1114</f>
        <v>Needs Improvement School</v>
      </c>
      <c r="F1115" s="65" t="s">
        <v>2484</v>
      </c>
      <c r="G1115" s="62"/>
      <c r="H1115" s="13" t="str">
        <f>IF(V1116&gt;94,"Met",IF(X1116="--","n/a",IF(X1116&gt;=0,"Met","Did Not Meet")))</f>
        <v>Met</v>
      </c>
      <c r="I1115" s="13" t="str">
        <f>IF(V1117&gt;94,"Met",IF(X1117="--","n/a",IF(X1117&gt;=0,"Met","Did Not Meet")))</f>
        <v>Met</v>
      </c>
      <c r="K1115" s="13" t="str">
        <f>IF(Z1116&gt;94,"Met",IF(AB1116="--","n/a",IF(AB1116&gt;=0,"Met","Did Not Meet")))</f>
        <v>Met</v>
      </c>
      <c r="L1115" s="13" t="str">
        <f>IF(Z1117&gt;94,"Met",IF(AB1117="--","n/a",IF(AB1117&gt;=0,"Met","Did Not Meet")))</f>
        <v>Met</v>
      </c>
      <c r="M1115" s="1" t="s">
        <v>9</v>
      </c>
      <c r="N1115" s="14" t="s">
        <v>2501</v>
      </c>
      <c r="O1115" s="5"/>
      <c r="P1115" s="44" t="str">
        <f t="shared" ref="P1115" si="1412">IF(K1116="Yes",IF(L1116="Yes","Yes","No"),"No")</f>
        <v>Yes</v>
      </c>
      <c r="Q1115" s="94" t="s">
        <v>2759</v>
      </c>
      <c r="R1115" s="5" t="s">
        <v>1</v>
      </c>
      <c r="S1115" s="1" t="s">
        <v>2</v>
      </c>
      <c r="T1115" s="1" t="s">
        <v>7</v>
      </c>
      <c r="U1115" s="5">
        <v>420</v>
      </c>
      <c r="V1115" s="1">
        <v>71.19</v>
      </c>
      <c r="W1115" s="1">
        <v>63.16</v>
      </c>
      <c r="X1115" s="9">
        <f t="shared" si="1380"/>
        <v>8.0300000000000011</v>
      </c>
      <c r="Y1115" s="14">
        <v>390</v>
      </c>
      <c r="Z1115" s="1">
        <v>72.31</v>
      </c>
      <c r="AA1115" s="1">
        <v>64.510000000000005</v>
      </c>
      <c r="AB1115" s="71">
        <f t="shared" si="1395"/>
        <v>7.7999999999999972</v>
      </c>
      <c r="AC1115" s="53"/>
    </row>
    <row r="1116" spans="1:29" ht="15" customHeight="1" x14ac:dyDescent="0.25">
      <c r="A1116" s="53">
        <v>1701003</v>
      </c>
      <c r="B1116" s="89" t="s">
        <v>2556</v>
      </c>
      <c r="C1116" s="53" t="s">
        <v>262</v>
      </c>
      <c r="D1116" s="49" t="s">
        <v>2499</v>
      </c>
      <c r="E1116" s="35" t="str">
        <f>VLOOKUP('2012 Accountability Database'!$A1114,'2011 AYP'!A$2:B$1072,2)</f>
        <v>SI_8 (School Improvement Year 8)</v>
      </c>
      <c r="F1116" s="66"/>
      <c r="G1116" s="63" t="s">
        <v>2485</v>
      </c>
      <c r="H1116" s="60" t="str">
        <f t="shared" ref="H1116:I1116" si="1413">IF(H1114="Met","Yes",IF(H1115="Met","Yes","No"))</f>
        <v>Yes</v>
      </c>
      <c r="I1116" s="60" t="str">
        <f t="shared" si="1413"/>
        <v>Yes</v>
      </c>
      <c r="J1116" s="42"/>
      <c r="K1116" s="60" t="str">
        <f t="shared" ref="K1116:L1116" si="1414">IF(K1114="Met","Yes",IF(K1115="Met","Yes","No"))</f>
        <v>Yes</v>
      </c>
      <c r="L1116" s="60" t="str">
        <f t="shared" si="1414"/>
        <v>Yes</v>
      </c>
      <c r="M1116" s="5" t="s">
        <v>9</v>
      </c>
      <c r="N1116" s="14" t="s">
        <v>2503</v>
      </c>
      <c r="O1116" s="5"/>
      <c r="P1116" s="44" t="str">
        <f t="shared" ref="P1116" si="1415">IF(H1120="Yes",IF(I1120="Yes","Yes","No"),"No")</f>
        <v>No</v>
      </c>
      <c r="Q1116" s="108" t="s">
        <v>2758</v>
      </c>
      <c r="R1116" s="5" t="s">
        <v>1</v>
      </c>
      <c r="S1116" s="5" t="s">
        <v>5</v>
      </c>
      <c r="T1116" s="5" t="s">
        <v>3</v>
      </c>
      <c r="U1116" s="5">
        <v>2326</v>
      </c>
      <c r="V1116" s="5">
        <v>74.33</v>
      </c>
      <c r="W1116" s="5">
        <v>73.11</v>
      </c>
      <c r="X1116" s="11">
        <f t="shared" si="1380"/>
        <v>1.2199999999999989</v>
      </c>
      <c r="Y1116" s="14">
        <v>2215</v>
      </c>
      <c r="Z1116" s="5">
        <v>75.260000000000005</v>
      </c>
      <c r="AA1116" s="5">
        <v>73.22</v>
      </c>
      <c r="AB1116" s="71">
        <f t="shared" si="1395"/>
        <v>2.0400000000000063</v>
      </c>
      <c r="AC1116" s="53"/>
    </row>
    <row r="1117" spans="1:29" x14ac:dyDescent="0.25">
      <c r="A1117" s="53">
        <v>1701003</v>
      </c>
      <c r="B1117" s="89" t="s">
        <v>2556</v>
      </c>
      <c r="C1117" s="53" t="s">
        <v>262</v>
      </c>
      <c r="D1117" s="49" t="s">
        <v>2507</v>
      </c>
      <c r="E1117" s="47">
        <f>VLOOKUP('2012 Accountability Database'!A1114,Dems1112!$A$2:$G$1082,3)</f>
        <v>7.0000000000000007E-2</v>
      </c>
      <c r="F1117" s="66"/>
      <c r="G1117" s="52"/>
      <c r="M1117" s="1" t="s">
        <v>9</v>
      </c>
      <c r="N1117" s="14" t="s">
        <v>2504</v>
      </c>
      <c r="O1117" s="5"/>
      <c r="P1117" s="44" t="str">
        <f t="shared" ref="P1117" si="1416">IF(K1120="Yes",IF(L1120="Yes","Yes","No"),"No")</f>
        <v>No</v>
      </c>
      <c r="Q1117" s="108"/>
      <c r="R1117" s="5" t="s">
        <v>1</v>
      </c>
      <c r="S1117" s="1" t="s">
        <v>5</v>
      </c>
      <c r="T1117" s="1" t="s">
        <v>7</v>
      </c>
      <c r="U1117" s="5">
        <v>1238</v>
      </c>
      <c r="V1117" s="1">
        <v>63.57</v>
      </c>
      <c r="W1117" s="1">
        <v>63.16</v>
      </c>
      <c r="X1117" s="9">
        <f t="shared" si="1380"/>
        <v>0.41000000000000369</v>
      </c>
      <c r="Y1117" s="14">
        <v>1150</v>
      </c>
      <c r="Z1117" s="1">
        <v>65.739999999999995</v>
      </c>
      <c r="AA1117" s="1">
        <v>64.510000000000005</v>
      </c>
      <c r="AB1117" s="71">
        <f t="shared" si="1395"/>
        <v>1.2299999999999898</v>
      </c>
      <c r="AC1117" s="53"/>
    </row>
    <row r="1118" spans="1:29" x14ac:dyDescent="0.25">
      <c r="A1118" s="53">
        <v>1701003</v>
      </c>
      <c r="B1118" s="89" t="s">
        <v>2556</v>
      </c>
      <c r="C1118" s="53" t="s">
        <v>262</v>
      </c>
      <c r="D1118" s="50" t="s">
        <v>2508</v>
      </c>
      <c r="E1118" s="47">
        <f>VLOOKUP('2012 Accountability Database'!A1114,Dems1112!$A$2:$G$1082,4)</f>
        <v>0.54</v>
      </c>
      <c r="F1118" s="65" t="s">
        <v>2486</v>
      </c>
      <c r="G1118" s="62"/>
      <c r="H1118" s="13" t="str">
        <f>IF(V1118&gt;94,"Met",IF(X1118="--","n/a",IF(X1118&gt;=0,"Met","Did Not Meet")))</f>
        <v>Did Not Meet</v>
      </c>
      <c r="I1118" s="13" t="str">
        <f>IF(V1119&gt;94,"Met",IF(X1119="--","n/a",IF(X1119&gt;=0,"Met","Did Not Meet")))</f>
        <v>Did Not Meet</v>
      </c>
      <c r="J1118" s="13"/>
      <c r="K1118" s="13" t="str">
        <f>IF(Z1118&gt;94,"Met",IF(AB1118="--","n/a",IF(AB1118&gt;=0,"Met","Did Not Meet")))</f>
        <v>Did Not Meet</v>
      </c>
      <c r="L1118" s="13" t="str">
        <f>IF(Z1119&gt;94,"Met",IF(AB1119="--","n/a",IF(AB1119&gt;=0,"Met","Did Not Meet")))</f>
        <v>Did Not Meet</v>
      </c>
      <c r="M1118" s="5" t="s">
        <v>9</v>
      </c>
      <c r="N1118" s="68" t="s">
        <v>2497</v>
      </c>
      <c r="O1118" s="35"/>
      <c r="P1118" s="44"/>
      <c r="Q1118" s="108"/>
      <c r="R1118" s="5" t="s">
        <v>6</v>
      </c>
      <c r="S1118" s="5" t="s">
        <v>2</v>
      </c>
      <c r="T1118" s="5" t="s">
        <v>3</v>
      </c>
      <c r="U1118" s="5">
        <v>868</v>
      </c>
      <c r="V1118" s="5">
        <v>78.8</v>
      </c>
      <c r="W1118" s="5">
        <v>79.06</v>
      </c>
      <c r="X1118" s="8">
        <f t="shared" si="1380"/>
        <v>-0.26000000000000512</v>
      </c>
      <c r="Y1118" s="14">
        <v>734</v>
      </c>
      <c r="Z1118" s="5">
        <v>75.61</v>
      </c>
      <c r="AA1118" s="5">
        <v>76.19</v>
      </c>
      <c r="AB1118" s="72">
        <f t="shared" si="1395"/>
        <v>-0.57999999999999829</v>
      </c>
      <c r="AC1118" s="53"/>
    </row>
    <row r="1119" spans="1:29" x14ac:dyDescent="0.25">
      <c r="A1119" s="53">
        <v>1701003</v>
      </c>
      <c r="B1119" s="89" t="s">
        <v>2556</v>
      </c>
      <c r="C1119" s="53" t="s">
        <v>262</v>
      </c>
      <c r="D1119" s="50" t="s">
        <v>974</v>
      </c>
      <c r="E1119" s="47" t="str">
        <f>VLOOKUP('2012 Accountability Database'!A1114,Dems1112!$A$2:$G$1082,5)</f>
        <v>6-8</v>
      </c>
      <c r="F1119" s="65" t="s">
        <v>2487</v>
      </c>
      <c r="G1119" s="62"/>
      <c r="H1119" s="13" t="str">
        <f>IF(V1120&gt;94,"Met",IF(X1120="--","n/a",IF(X1120&gt;=0,"Met","Did Not Meet")))</f>
        <v>Did Not Meet</v>
      </c>
      <c r="I1119" s="13" t="str">
        <f>IF(V1121&gt;94,"Met",IF(X1121="--","n/a",IF(X1121&gt;=0,"Met","Did Not Meet")))</f>
        <v>Did Not Meet</v>
      </c>
      <c r="J1119" s="13"/>
      <c r="K1119" s="13" t="str">
        <f>IF(Z1120&gt;94,"Met",IF(AB1120="--","n/a",IF(AB1120&gt;=0,"Met","Did Not Meet")))</f>
        <v>Did Not Meet</v>
      </c>
      <c r="L1119" s="13" t="str">
        <f>IF(Z1121&gt;94,"Met",IF(AB1121="--","n/a",IF(AB1121&gt;=0,"Met","Did Not Meet")))</f>
        <v>Did Not Meet</v>
      </c>
      <c r="M1119" s="1" t="s">
        <v>9</v>
      </c>
      <c r="N1119" s="14"/>
      <c r="O1119" s="35" t="s">
        <v>2506</v>
      </c>
      <c r="P1119" s="83" t="str">
        <f t="shared" ref="P1119" si="1417">IF(P1114="No"," ", IF(P1116="No"," ",IF(P1115="No", " ",IF(P1117="No"," ","X"))))</f>
        <v xml:space="preserve"> </v>
      </c>
      <c r="Q1119" s="108"/>
      <c r="R1119" s="5" t="s">
        <v>6</v>
      </c>
      <c r="S1119" s="1" t="s">
        <v>2</v>
      </c>
      <c r="T1119" s="1" t="s">
        <v>7</v>
      </c>
      <c r="U1119" s="5">
        <v>453</v>
      </c>
      <c r="V1119" s="1">
        <v>68.650000000000006</v>
      </c>
      <c r="W1119" s="1">
        <v>72.239999999999995</v>
      </c>
      <c r="X1119" s="6">
        <f t="shared" si="1380"/>
        <v>-3.5899999999999892</v>
      </c>
      <c r="Y1119" s="14">
        <v>390</v>
      </c>
      <c r="Z1119" s="1">
        <v>66.150000000000006</v>
      </c>
      <c r="AA1119" s="1">
        <v>68.97</v>
      </c>
      <c r="AB1119" s="72">
        <f t="shared" si="1395"/>
        <v>-2.8199999999999932</v>
      </c>
      <c r="AC1119" s="53"/>
    </row>
    <row r="1120" spans="1:29" ht="15.75" x14ac:dyDescent="0.25">
      <c r="A1120" s="53">
        <v>1701003</v>
      </c>
      <c r="B1120" s="89" t="s">
        <v>2556</v>
      </c>
      <c r="C1120" s="53" t="s">
        <v>262</v>
      </c>
      <c r="D1120" s="50" t="s">
        <v>975</v>
      </c>
      <c r="E1120" s="48" t="str">
        <f>VLOOKUP('2012 Accountability Database'!A1114,Dems1112!$A$2:$G$1082,6)</f>
        <v>1 (Northwest AR)</v>
      </c>
      <c r="F1120" s="66"/>
      <c r="G1120" s="63" t="s">
        <v>2488</v>
      </c>
      <c r="H1120" s="61" t="str">
        <f t="shared" ref="H1120:I1120" si="1418">IF(H1118="Met","Yes",IF(H1119="Met","Yes","No"))</f>
        <v>No</v>
      </c>
      <c r="I1120" s="61" t="str">
        <f t="shared" si="1418"/>
        <v>No</v>
      </c>
      <c r="J1120" s="55"/>
      <c r="K1120" s="61" t="str">
        <f t="shared" ref="K1120:L1120" si="1419">IF(K1118="Met","Yes",IF(K1119="Met","Yes","No"))</f>
        <v>No</v>
      </c>
      <c r="L1120" s="61" t="str">
        <f t="shared" si="1419"/>
        <v>No</v>
      </c>
      <c r="M1120" s="5" t="s">
        <v>9</v>
      </c>
      <c r="N1120" s="14"/>
      <c r="O1120" s="35" t="s">
        <v>2505</v>
      </c>
      <c r="P1120" s="83" t="str">
        <f t="shared" ref="P1120" si="1420">IF(P1119="X"," ",IF(P1121="X"," ","X"))</f>
        <v xml:space="preserve"> </v>
      </c>
      <c r="Q1120" s="94" t="s">
        <v>2759</v>
      </c>
      <c r="R1120" s="5" t="s">
        <v>6</v>
      </c>
      <c r="S1120" s="5" t="s">
        <v>5</v>
      </c>
      <c r="T1120" s="5" t="s">
        <v>3</v>
      </c>
      <c r="U1120" s="5">
        <v>2654</v>
      </c>
      <c r="V1120" s="5">
        <v>78.41</v>
      </c>
      <c r="W1120" s="5">
        <v>79.06</v>
      </c>
      <c r="X1120" s="8">
        <f t="shared" si="1380"/>
        <v>-0.65000000000000568</v>
      </c>
      <c r="Y1120" s="14">
        <v>2215</v>
      </c>
      <c r="Z1120" s="5">
        <v>76.16</v>
      </c>
      <c r="AA1120" s="5">
        <v>76.19</v>
      </c>
      <c r="AB1120" s="72">
        <f t="shared" si="1395"/>
        <v>-3.0000000000001137E-2</v>
      </c>
      <c r="AC1120" s="53"/>
    </row>
    <row r="1121" spans="1:29" x14ac:dyDescent="0.25">
      <c r="A1121" s="54">
        <v>1701003</v>
      </c>
      <c r="B1121" s="90" t="s">
        <v>2556</v>
      </c>
      <c r="C1121" s="54" t="s">
        <v>262</v>
      </c>
      <c r="D1121" s="4"/>
      <c r="E1121" s="4"/>
      <c r="F1121" s="67"/>
      <c r="G1121" s="64"/>
      <c r="H1121" s="43"/>
      <c r="I1121" s="43"/>
      <c r="J1121" s="43"/>
      <c r="K1121" s="43"/>
      <c r="L1121" s="43"/>
      <c r="M1121" s="4" t="s">
        <v>9</v>
      </c>
      <c r="N1121" s="15"/>
      <c r="O1121" s="38" t="s">
        <v>2482</v>
      </c>
      <c r="P1121" s="84" t="str">
        <f>IF(E1115="Achieving School"," ","X")</f>
        <v>X</v>
      </c>
      <c r="Q1121" s="91"/>
      <c r="R1121" s="4" t="s">
        <v>6</v>
      </c>
      <c r="S1121" s="4" t="s">
        <v>5</v>
      </c>
      <c r="T1121" s="4" t="s">
        <v>7</v>
      </c>
      <c r="U1121" s="4">
        <v>1350</v>
      </c>
      <c r="V1121" s="4">
        <v>69.56</v>
      </c>
      <c r="W1121" s="4">
        <v>72.239999999999995</v>
      </c>
      <c r="X1121" s="7">
        <f t="shared" si="1380"/>
        <v>-2.6799999999999926</v>
      </c>
      <c r="Y1121" s="15">
        <v>1150</v>
      </c>
      <c r="Z1121" s="4">
        <v>67.91</v>
      </c>
      <c r="AA1121" s="4">
        <v>68.97</v>
      </c>
      <c r="AB1121" s="73">
        <f t="shared" si="1395"/>
        <v>-1.0600000000000023</v>
      </c>
      <c r="AC1121" s="54"/>
    </row>
    <row r="1122" spans="1:29" x14ac:dyDescent="0.25">
      <c r="A1122" s="1">
        <v>1701004</v>
      </c>
      <c r="B1122" s="87" t="s">
        <v>2556</v>
      </c>
      <c r="C1122" s="55" t="s">
        <v>263</v>
      </c>
      <c r="E1122" s="42"/>
      <c r="F1122" s="65" t="s">
        <v>2483</v>
      </c>
      <c r="G1122" s="62"/>
      <c r="H1122" s="37" t="str">
        <f>IF(V1122&gt;94,"Met",IF(X1122="--","n/a",IF(X1122&gt;=0,"Met","Did Not Meet")))</f>
        <v>Met</v>
      </c>
      <c r="I1122" s="37" t="str">
        <f>IF(V1123&gt;94,"Met",IF(X1123="--","n/a",IF(X1123&gt;=0,"Met","Did Not Meet")))</f>
        <v>Met</v>
      </c>
      <c r="K1122" s="13" t="str">
        <f>IF(Z1122&gt;94,"Met",IF(AB1122="--","n/a",IF(AB1122&gt;=0,"Met","Did Not Meet")))</f>
        <v>Met</v>
      </c>
      <c r="L1122" s="13" t="str">
        <f>IF(Z1123&gt;94,"Met",IF(AB1123="--","n/a",IF(AB1123&gt;=0,"Met","Did Not Meet")))</f>
        <v>Met</v>
      </c>
      <c r="M1122" s="1" t="s">
        <v>9</v>
      </c>
      <c r="N1122" s="14" t="s">
        <v>2502</v>
      </c>
      <c r="O1122" s="5"/>
      <c r="P1122" s="44" t="str">
        <f t="shared" ref="P1122" si="1421">IF(H1124="Yes",IF(I1124="Yes","Yes","No"),"No")</f>
        <v>Yes</v>
      </c>
      <c r="Q1122" s="93"/>
      <c r="R1122" s="5" t="s">
        <v>1</v>
      </c>
      <c r="S1122" s="1" t="s">
        <v>2</v>
      </c>
      <c r="T1122" s="1" t="s">
        <v>3</v>
      </c>
      <c r="U1122" s="5">
        <v>758</v>
      </c>
      <c r="V1122" s="1">
        <v>83.11</v>
      </c>
      <c r="W1122" s="1">
        <v>75.16</v>
      </c>
      <c r="X1122" s="9">
        <f t="shared" si="1380"/>
        <v>7.9500000000000028</v>
      </c>
      <c r="Y1122" s="14">
        <v>482</v>
      </c>
      <c r="Z1122" s="1">
        <v>87.76</v>
      </c>
      <c r="AA1122" s="1">
        <v>75.66</v>
      </c>
      <c r="AB1122" s="71">
        <f t="shared" si="1395"/>
        <v>12.100000000000009</v>
      </c>
      <c r="AC1122" s="36"/>
    </row>
    <row r="1123" spans="1:29" ht="15.75" x14ac:dyDescent="0.25">
      <c r="A1123" s="53">
        <v>1701004</v>
      </c>
      <c r="B1123" s="89" t="s">
        <v>2556</v>
      </c>
      <c r="C1123" s="53" t="s">
        <v>263</v>
      </c>
      <c r="D1123" s="49" t="s">
        <v>2498</v>
      </c>
      <c r="E1123" s="34" t="str">
        <f>M1122</f>
        <v>Needs Improvement School</v>
      </c>
      <c r="F1123" s="65" t="s">
        <v>2484</v>
      </c>
      <c r="G1123" s="62"/>
      <c r="H1123" s="13" t="str">
        <f>IF(V1124&gt;94,"Met",IF(X1124="--","n/a",IF(X1124&gt;=0,"Met","Did Not Meet")))</f>
        <v>Met</v>
      </c>
      <c r="I1123" s="13" t="str">
        <f>IF(V1125&gt;94,"Met",IF(X1125="--","n/a",IF(X1125&gt;=0,"Met","Did Not Meet")))</f>
        <v>Met</v>
      </c>
      <c r="K1123" s="13" t="str">
        <f>IF(Z1124&gt;94,"Met",IF(AB1124="--","n/a",IF(AB1124&gt;=0,"Met","Did Not Meet")))</f>
        <v>Met</v>
      </c>
      <c r="L1123" s="13" t="str">
        <f>IF(Z1125&gt;94,"Met",IF(AB1125="--","n/a",IF(AB1125&gt;=0,"Met","Did Not Meet")))</f>
        <v>Met</v>
      </c>
      <c r="M1123" s="1" t="s">
        <v>9</v>
      </c>
      <c r="N1123" s="14" t="s">
        <v>2501</v>
      </c>
      <c r="O1123" s="5"/>
      <c r="P1123" s="44" t="str">
        <f t="shared" ref="P1123" si="1422">IF(K1124="Yes",IF(L1124="Yes","Yes","No"),"No")</f>
        <v>Yes</v>
      </c>
      <c r="Q1123" s="94" t="s">
        <v>2759</v>
      </c>
      <c r="R1123" s="5" t="s">
        <v>1</v>
      </c>
      <c r="S1123" s="1" t="s">
        <v>2</v>
      </c>
      <c r="T1123" s="1" t="s">
        <v>7</v>
      </c>
      <c r="U1123" s="5">
        <v>453</v>
      </c>
      <c r="V1123" s="1">
        <v>75.72</v>
      </c>
      <c r="W1123" s="1">
        <v>64.83</v>
      </c>
      <c r="X1123" s="9">
        <f t="shared" si="1380"/>
        <v>10.89</v>
      </c>
      <c r="Y1123" s="14">
        <v>279</v>
      </c>
      <c r="Z1123" s="1">
        <v>82.44</v>
      </c>
      <c r="AA1123" s="1">
        <v>67.94</v>
      </c>
      <c r="AB1123" s="71">
        <f t="shared" si="1395"/>
        <v>14.5</v>
      </c>
      <c r="AC1123" s="53"/>
    </row>
    <row r="1124" spans="1:29" ht="15" customHeight="1" x14ac:dyDescent="0.25">
      <c r="A1124" s="53">
        <v>1701004</v>
      </c>
      <c r="B1124" s="89" t="s">
        <v>2556</v>
      </c>
      <c r="C1124" s="53" t="s">
        <v>263</v>
      </c>
      <c r="D1124" s="49" t="s">
        <v>2499</v>
      </c>
      <c r="E1124" s="35" t="str">
        <f>VLOOKUP('2012 Accountability Database'!$A1122,'2011 AYP'!A$2:B$1072,2)</f>
        <v>SI_5 (School Improvement Year 5)</v>
      </c>
      <c r="F1124" s="66"/>
      <c r="G1124" s="63" t="s">
        <v>2485</v>
      </c>
      <c r="H1124" s="60" t="str">
        <f t="shared" ref="H1124:I1124" si="1423">IF(H1122="Met","Yes",IF(H1123="Met","Yes","No"))</f>
        <v>Yes</v>
      </c>
      <c r="I1124" s="60" t="str">
        <f t="shared" si="1423"/>
        <v>Yes</v>
      </c>
      <c r="J1124" s="42"/>
      <c r="K1124" s="60" t="str">
        <f t="shared" ref="K1124:L1124" si="1424">IF(K1122="Met","Yes",IF(K1123="Met","Yes","No"))</f>
        <v>Yes</v>
      </c>
      <c r="L1124" s="60" t="str">
        <f t="shared" si="1424"/>
        <v>Yes</v>
      </c>
      <c r="M1124" s="5" t="s">
        <v>9</v>
      </c>
      <c r="N1124" s="14" t="s">
        <v>2503</v>
      </c>
      <c r="O1124" s="5"/>
      <c r="P1124" s="44" t="str">
        <f t="shared" ref="P1124" si="1425">IF(H1128="Yes",IF(I1128="Yes","Yes","No"),"No")</f>
        <v>No</v>
      </c>
      <c r="Q1124" s="108" t="s">
        <v>2758</v>
      </c>
      <c r="R1124" s="5" t="s">
        <v>1</v>
      </c>
      <c r="S1124" s="5" t="s">
        <v>5</v>
      </c>
      <c r="T1124" s="5" t="s">
        <v>3</v>
      </c>
      <c r="U1124" s="5">
        <v>2256</v>
      </c>
      <c r="V1124" s="5">
        <v>75.180000000000007</v>
      </c>
      <c r="W1124" s="5">
        <v>75.16</v>
      </c>
      <c r="X1124" s="11">
        <f t="shared" si="1380"/>
        <v>2.0000000000010232E-2</v>
      </c>
      <c r="Y1124" s="14">
        <v>1432</v>
      </c>
      <c r="Z1124" s="5">
        <v>77.790000000000006</v>
      </c>
      <c r="AA1124" s="5">
        <v>75.66</v>
      </c>
      <c r="AB1124" s="71">
        <f t="shared" si="1395"/>
        <v>2.1300000000000097</v>
      </c>
      <c r="AC1124" s="53"/>
    </row>
    <row r="1125" spans="1:29" x14ac:dyDescent="0.25">
      <c r="A1125" s="53">
        <v>1701004</v>
      </c>
      <c r="B1125" s="89" t="s">
        <v>2556</v>
      </c>
      <c r="C1125" s="53" t="s">
        <v>263</v>
      </c>
      <c r="D1125" s="49" t="s">
        <v>2507</v>
      </c>
      <c r="E1125" s="47">
        <f>VLOOKUP('2012 Accountability Database'!A1122,Dems1112!$A$2:$G$1082,3)</f>
        <v>0.11</v>
      </c>
      <c r="F1125" s="66"/>
      <c r="G1125" s="52"/>
      <c r="M1125" s="5" t="s">
        <v>9</v>
      </c>
      <c r="N1125" s="14" t="s">
        <v>2504</v>
      </c>
      <c r="O1125" s="5"/>
      <c r="P1125" s="44" t="str">
        <f t="shared" ref="P1125" si="1426">IF(K1128="Yes",IF(L1128="Yes","Yes","No"),"No")</f>
        <v>No</v>
      </c>
      <c r="Q1125" s="108"/>
      <c r="R1125" s="5" t="s">
        <v>1</v>
      </c>
      <c r="S1125" s="5" t="s">
        <v>5</v>
      </c>
      <c r="T1125" s="5" t="s">
        <v>7</v>
      </c>
      <c r="U1125" s="5">
        <v>1324</v>
      </c>
      <c r="V1125" s="5">
        <v>65.56</v>
      </c>
      <c r="W1125" s="5">
        <v>64.83</v>
      </c>
      <c r="X1125" s="11">
        <f t="shared" si="1380"/>
        <v>0.73000000000000398</v>
      </c>
      <c r="Y1125" s="14">
        <v>818</v>
      </c>
      <c r="Z1125" s="5">
        <v>71.03</v>
      </c>
      <c r="AA1125" s="5">
        <v>67.94</v>
      </c>
      <c r="AB1125" s="71">
        <f t="shared" si="1395"/>
        <v>3.0900000000000034</v>
      </c>
      <c r="AC1125" s="53"/>
    </row>
    <row r="1126" spans="1:29" x14ac:dyDescent="0.25">
      <c r="A1126" s="53">
        <v>1701004</v>
      </c>
      <c r="B1126" s="89" t="s">
        <v>2556</v>
      </c>
      <c r="C1126" s="53" t="s">
        <v>263</v>
      </c>
      <c r="D1126" s="50" t="s">
        <v>2508</v>
      </c>
      <c r="E1126" s="47">
        <f>VLOOKUP('2012 Accountability Database'!A1122,Dems1112!$A$2:$G$1082,4)</f>
        <v>0.57999999999999996</v>
      </c>
      <c r="F1126" s="65" t="s">
        <v>2486</v>
      </c>
      <c r="G1126" s="62"/>
      <c r="H1126" s="13" t="str">
        <f>IF(V1126&gt;94,"Met",IF(X1126="--","n/a",IF(X1126&gt;=0,"Met","Did Not Meet")))</f>
        <v>Did Not Meet</v>
      </c>
      <c r="I1126" s="13" t="str">
        <f>IF(V1127&gt;94,"Met",IF(X1127="--","n/a",IF(X1127&gt;=0,"Met","Did Not Meet")))</f>
        <v>Did Not Meet</v>
      </c>
      <c r="J1126" s="13"/>
      <c r="K1126" s="13" t="str">
        <f>IF(Z1126&gt;94,"Met",IF(AB1126="--","n/a",IF(AB1126&gt;=0,"Met","Did Not Meet")))</f>
        <v>Did Not Meet</v>
      </c>
      <c r="L1126" s="13" t="str">
        <f>IF(Z1127&gt;94,"Met",IF(AB1127="--","n/a",IF(AB1127&gt;=0,"Met","Did Not Meet")))</f>
        <v>Did Not Meet</v>
      </c>
      <c r="M1126" s="1" t="s">
        <v>9</v>
      </c>
      <c r="N1126" s="68" t="s">
        <v>2497</v>
      </c>
      <c r="O1126" s="35"/>
      <c r="P1126" s="44"/>
      <c r="Q1126" s="108"/>
      <c r="R1126" s="5" t="s">
        <v>6</v>
      </c>
      <c r="S1126" s="1" t="s">
        <v>2</v>
      </c>
      <c r="T1126" s="1" t="s">
        <v>3</v>
      </c>
      <c r="U1126" s="5">
        <v>758</v>
      </c>
      <c r="V1126" s="1">
        <v>81.93</v>
      </c>
      <c r="W1126" s="1">
        <v>83.35</v>
      </c>
      <c r="X1126" s="6">
        <f t="shared" si="1380"/>
        <v>-1.4199999999999875</v>
      </c>
      <c r="Y1126" s="14">
        <v>482</v>
      </c>
      <c r="Z1126" s="1">
        <v>64.11</v>
      </c>
      <c r="AA1126" s="1">
        <v>76.44</v>
      </c>
      <c r="AB1126" s="72">
        <f t="shared" si="1395"/>
        <v>-12.329999999999998</v>
      </c>
      <c r="AC1126" s="53"/>
    </row>
    <row r="1127" spans="1:29" x14ac:dyDescent="0.25">
      <c r="A1127" s="53">
        <v>1701004</v>
      </c>
      <c r="B1127" s="89" t="s">
        <v>2556</v>
      </c>
      <c r="C1127" s="53" t="s">
        <v>263</v>
      </c>
      <c r="D1127" s="50" t="s">
        <v>974</v>
      </c>
      <c r="E1127" s="47" t="str">
        <f>VLOOKUP('2012 Accountability Database'!A1122,Dems1112!$A$2:$G$1082,5)</f>
        <v>K-2</v>
      </c>
      <c r="F1127" s="65" t="s">
        <v>2487</v>
      </c>
      <c r="G1127" s="62"/>
      <c r="H1127" s="13" t="str">
        <f>IF(V1128&gt;94,"Met",IF(X1128="--","n/a",IF(X1128&gt;=0,"Met","Did Not Meet")))</f>
        <v>Did Not Meet</v>
      </c>
      <c r="I1127" s="13" t="str">
        <f>IF(V1129&gt;94,"Met",IF(X1129="--","n/a",IF(X1129&gt;=0,"Met","Did Not Meet")))</f>
        <v>Did Not Meet</v>
      </c>
      <c r="J1127" s="13"/>
      <c r="K1127" s="13" t="str">
        <f>IF(Z1128&gt;94,"Met",IF(AB1128="--","n/a",IF(AB1128&gt;=0,"Met","Did Not Meet")))</f>
        <v>Did Not Meet</v>
      </c>
      <c r="L1127" s="13" t="str">
        <f>IF(Z1129&gt;94,"Met",IF(AB1129="--","n/a",IF(AB1129&gt;=0,"Met","Did Not Meet")))</f>
        <v>Did Not Meet</v>
      </c>
      <c r="M1127" s="1" t="s">
        <v>9</v>
      </c>
      <c r="N1127" s="14"/>
      <c r="O1127" s="35" t="s">
        <v>2506</v>
      </c>
      <c r="P1127" s="83" t="str">
        <f t="shared" ref="P1127" si="1427">IF(P1122="No"," ", IF(P1124="No"," ",IF(P1123="No", " ",IF(P1125="No"," ","X"))))</f>
        <v xml:space="preserve"> </v>
      </c>
      <c r="Q1127" s="108"/>
      <c r="R1127" s="5" t="s">
        <v>6</v>
      </c>
      <c r="S1127" s="1" t="s">
        <v>2</v>
      </c>
      <c r="T1127" s="1" t="s">
        <v>7</v>
      </c>
      <c r="U1127" s="5">
        <v>453</v>
      </c>
      <c r="V1127" s="1">
        <v>75.5</v>
      </c>
      <c r="W1127" s="1">
        <v>76.12</v>
      </c>
      <c r="X1127" s="6">
        <f t="shared" si="1380"/>
        <v>-0.62000000000000455</v>
      </c>
      <c r="Y1127" s="14">
        <v>279</v>
      </c>
      <c r="Z1127" s="1">
        <v>56.99</v>
      </c>
      <c r="AA1127" s="1">
        <v>69.33</v>
      </c>
      <c r="AB1127" s="72">
        <f t="shared" si="1395"/>
        <v>-12.339999999999996</v>
      </c>
      <c r="AC1127" s="53"/>
    </row>
    <row r="1128" spans="1:29" ht="15.75" x14ac:dyDescent="0.25">
      <c r="A1128" s="53">
        <v>1701004</v>
      </c>
      <c r="B1128" s="89" t="s">
        <v>2556</v>
      </c>
      <c r="C1128" s="53" t="s">
        <v>263</v>
      </c>
      <c r="D1128" s="50" t="s">
        <v>975</v>
      </c>
      <c r="E1128" s="48" t="str">
        <f>VLOOKUP('2012 Accountability Database'!A1122,Dems1112!$A$2:$G$1082,6)</f>
        <v>1 (Northwest AR)</v>
      </c>
      <c r="F1128" s="66"/>
      <c r="G1128" s="63" t="s">
        <v>2488</v>
      </c>
      <c r="H1128" s="61" t="str">
        <f t="shared" ref="H1128:I1128" si="1428">IF(H1126="Met","Yes",IF(H1127="Met","Yes","No"))</f>
        <v>No</v>
      </c>
      <c r="I1128" s="61" t="str">
        <f t="shared" si="1428"/>
        <v>No</v>
      </c>
      <c r="J1128" s="55"/>
      <c r="K1128" s="61" t="str">
        <f t="shared" ref="K1128:L1128" si="1429">IF(K1126="Met","Yes",IF(K1127="Met","Yes","No"))</f>
        <v>No</v>
      </c>
      <c r="L1128" s="61" t="str">
        <f t="shared" si="1429"/>
        <v>No</v>
      </c>
      <c r="M1128" s="1" t="s">
        <v>9</v>
      </c>
      <c r="N1128" s="14"/>
      <c r="O1128" s="35" t="s">
        <v>2505</v>
      </c>
      <c r="P1128" s="83" t="str">
        <f t="shared" ref="P1128" si="1430">IF(P1127="X"," ",IF(P1129="X"," ","X"))</f>
        <v xml:space="preserve"> </v>
      </c>
      <c r="Q1128" s="94" t="s">
        <v>2759</v>
      </c>
      <c r="R1128" s="5" t="s">
        <v>6</v>
      </c>
      <c r="S1128" s="1" t="s">
        <v>5</v>
      </c>
      <c r="T1128" s="1" t="s">
        <v>3</v>
      </c>
      <c r="U1128" s="5">
        <v>2256</v>
      </c>
      <c r="V1128" s="1">
        <v>80.14</v>
      </c>
      <c r="W1128" s="1">
        <v>83.35</v>
      </c>
      <c r="X1128" s="6">
        <f t="shared" si="1380"/>
        <v>-3.2099999999999937</v>
      </c>
      <c r="Y1128" s="14">
        <v>1432</v>
      </c>
      <c r="Z1128" s="1">
        <v>69.27</v>
      </c>
      <c r="AA1128" s="1">
        <v>76.44</v>
      </c>
      <c r="AB1128" s="72">
        <f t="shared" si="1395"/>
        <v>-7.1700000000000017</v>
      </c>
      <c r="AC1128" s="53"/>
    </row>
    <row r="1129" spans="1:29" x14ac:dyDescent="0.25">
      <c r="A1129" s="54">
        <v>1701004</v>
      </c>
      <c r="B1129" s="90" t="s">
        <v>2556</v>
      </c>
      <c r="C1129" s="54" t="s">
        <v>263</v>
      </c>
      <c r="D1129" s="4"/>
      <c r="E1129" s="4"/>
      <c r="F1129" s="67"/>
      <c r="G1129" s="64"/>
      <c r="H1129" s="43"/>
      <c r="I1129" s="43"/>
      <c r="J1129" s="43"/>
      <c r="K1129" s="43"/>
      <c r="L1129" s="43"/>
      <c r="M1129" s="4" t="s">
        <v>9</v>
      </c>
      <c r="N1129" s="15"/>
      <c r="O1129" s="38" t="s">
        <v>2482</v>
      </c>
      <c r="P1129" s="84" t="str">
        <f>IF(E1123="Achieving School"," ","X")</f>
        <v>X</v>
      </c>
      <c r="Q1129" s="91"/>
      <c r="R1129" s="4" t="s">
        <v>6</v>
      </c>
      <c r="S1129" s="4" t="s">
        <v>5</v>
      </c>
      <c r="T1129" s="4" t="s">
        <v>7</v>
      </c>
      <c r="U1129" s="4">
        <v>1324</v>
      </c>
      <c r="V1129" s="4">
        <v>72.430000000000007</v>
      </c>
      <c r="W1129" s="4">
        <v>76.12</v>
      </c>
      <c r="X1129" s="7">
        <f t="shared" si="1380"/>
        <v>-3.6899999999999977</v>
      </c>
      <c r="Y1129" s="15">
        <v>818</v>
      </c>
      <c r="Z1129" s="4">
        <v>61.74</v>
      </c>
      <c r="AA1129" s="4">
        <v>69.33</v>
      </c>
      <c r="AB1129" s="73">
        <f t="shared" si="1395"/>
        <v>-7.5899999999999963</v>
      </c>
      <c r="AC1129" s="54"/>
    </row>
    <row r="1130" spans="1:29" x14ac:dyDescent="0.25">
      <c r="A1130" s="1">
        <v>1702008</v>
      </c>
      <c r="B1130" s="87" t="s">
        <v>2557</v>
      </c>
      <c r="C1130" s="55" t="s">
        <v>366</v>
      </c>
      <c r="E1130" s="42"/>
      <c r="F1130" s="65" t="s">
        <v>2483</v>
      </c>
      <c r="G1130" s="62"/>
      <c r="H1130" s="37" t="str">
        <f>IF(V1130&gt;94,"Met",IF(X1130="--","n/a",IF(X1130&gt;=0,"Met","Did Not Meet")))</f>
        <v>Met</v>
      </c>
      <c r="I1130" s="37" t="str">
        <f>IF(V1131&gt;94,"Met",IF(X1131="--","n/a",IF(X1131&gt;=0,"Met","Did Not Meet")))</f>
        <v>Met</v>
      </c>
      <c r="K1130" s="13" t="str">
        <f>IF(Z1130&gt;94,"Met",IF(AB1130="--","n/a",IF(AB1130&gt;=0,"Met","Did Not Meet")))</f>
        <v>Did Not Meet</v>
      </c>
      <c r="L1130" s="13" t="str">
        <f>IF(Z1131&gt;94,"Met",IF(AB1131="--","n/a",IF(AB1131&gt;=0,"Met","Did Not Meet")))</f>
        <v>Did Not Meet</v>
      </c>
      <c r="M1130" s="1" t="s">
        <v>4</v>
      </c>
      <c r="N1130" s="14" t="s">
        <v>2502</v>
      </c>
      <c r="O1130" s="5"/>
      <c r="P1130" s="44" t="str">
        <f t="shared" ref="P1130" si="1431">IF(H1132="Yes",IF(I1132="Yes","Yes","No"),"No")</f>
        <v>Yes</v>
      </c>
      <c r="Q1130" s="93"/>
      <c r="R1130" s="5" t="s">
        <v>1</v>
      </c>
      <c r="S1130" s="1" t="s">
        <v>2</v>
      </c>
      <c r="T1130" s="1" t="s">
        <v>3</v>
      </c>
      <c r="U1130" s="5">
        <v>116</v>
      </c>
      <c r="V1130" s="1">
        <v>81.03</v>
      </c>
      <c r="W1130" s="1">
        <v>78.91</v>
      </c>
      <c r="X1130" s="9">
        <f t="shared" si="1380"/>
        <v>2.1200000000000045</v>
      </c>
      <c r="Y1130" s="14">
        <v>55</v>
      </c>
      <c r="Z1130" s="1">
        <v>89.09</v>
      </c>
      <c r="AA1130" s="1">
        <v>90</v>
      </c>
      <c r="AB1130" s="72">
        <f t="shared" si="1395"/>
        <v>-0.90999999999999659</v>
      </c>
      <c r="AC1130" s="36"/>
    </row>
    <row r="1131" spans="1:29" ht="15.75" x14ac:dyDescent="0.25">
      <c r="A1131" s="53">
        <v>1702008</v>
      </c>
      <c r="B1131" s="89" t="s">
        <v>2557</v>
      </c>
      <c r="C1131" s="53" t="s">
        <v>366</v>
      </c>
      <c r="D1131" s="49" t="s">
        <v>2498</v>
      </c>
      <c r="E1131" s="34" t="str">
        <f>M1130</f>
        <v>Achieving School</v>
      </c>
      <c r="F1131" s="65" t="s">
        <v>2484</v>
      </c>
      <c r="G1131" s="62"/>
      <c r="H1131" s="13" t="str">
        <f>IF(V1132&gt;94,"Met",IF(X1132="--","n/a",IF(X1132&gt;=0,"Met","Did Not Meet")))</f>
        <v>Did Not Meet</v>
      </c>
      <c r="I1131" s="13" t="str">
        <f>IF(V1133&gt;94,"Met",IF(X1133="--","n/a",IF(X1133&gt;=0,"Met","Did Not Meet")))</f>
        <v>Did Not Meet</v>
      </c>
      <c r="K1131" s="13" t="str">
        <f>IF(Z1132&gt;94,"Met",IF(AB1132="--","n/a",IF(AB1132&gt;=0,"Met","Did Not Meet")))</f>
        <v>Did Not Meet</v>
      </c>
      <c r="L1131" s="13" t="str">
        <f>IF(Z1133&gt;94,"Met",IF(AB1133="--","n/a",IF(AB1133&gt;=0,"Met","Did Not Meet")))</f>
        <v>Did Not Meet</v>
      </c>
      <c r="M1131" s="1" t="s">
        <v>4</v>
      </c>
      <c r="N1131" s="14" t="s">
        <v>2501</v>
      </c>
      <c r="O1131" s="5"/>
      <c r="P1131" s="44" t="str">
        <f t="shared" ref="P1131" si="1432">IF(K1132="Yes",IF(L1132="Yes","Yes","No"),"No")</f>
        <v>No</v>
      </c>
      <c r="Q1131" s="94" t="s">
        <v>2759</v>
      </c>
      <c r="R1131" s="5" t="s">
        <v>1</v>
      </c>
      <c r="S1131" s="1" t="s">
        <v>2</v>
      </c>
      <c r="T1131" s="1" t="s">
        <v>7</v>
      </c>
      <c r="U1131" s="5">
        <v>116</v>
      </c>
      <c r="V1131" s="1">
        <v>81.03</v>
      </c>
      <c r="W1131" s="1">
        <v>78.91</v>
      </c>
      <c r="X1131" s="9">
        <f t="shared" si="1380"/>
        <v>2.1200000000000045</v>
      </c>
      <c r="Y1131" s="14">
        <v>55</v>
      </c>
      <c r="Z1131" s="1">
        <v>89.09</v>
      </c>
      <c r="AA1131" s="1">
        <v>90</v>
      </c>
      <c r="AB1131" s="72">
        <f t="shared" si="1395"/>
        <v>-0.90999999999999659</v>
      </c>
      <c r="AC1131" s="53"/>
    </row>
    <row r="1132" spans="1:29" ht="15" customHeight="1" x14ac:dyDescent="0.25">
      <c r="A1132" s="53">
        <v>1702008</v>
      </c>
      <c r="B1132" s="89" t="s">
        <v>2557</v>
      </c>
      <c r="C1132" s="53" t="s">
        <v>366</v>
      </c>
      <c r="D1132" s="49" t="s">
        <v>2499</v>
      </c>
      <c r="E1132" s="35" t="str">
        <f>VLOOKUP('2012 Accountability Database'!$A1130,'2011 AYP'!A$2:B$1072,2)</f>
        <v xml:space="preserve"> MS (Met Standards)</v>
      </c>
      <c r="F1132" s="66"/>
      <c r="G1132" s="63" t="s">
        <v>2485</v>
      </c>
      <c r="H1132" s="60" t="str">
        <f t="shared" ref="H1132:I1132" si="1433">IF(H1130="Met","Yes",IF(H1131="Met","Yes","No"))</f>
        <v>Yes</v>
      </c>
      <c r="I1132" s="60" t="str">
        <f t="shared" si="1433"/>
        <v>Yes</v>
      </c>
      <c r="J1132" s="42"/>
      <c r="K1132" s="60" t="str">
        <f t="shared" ref="K1132:L1132" si="1434">IF(K1130="Met","Yes",IF(K1131="Met","Yes","No"))</f>
        <v>No</v>
      </c>
      <c r="L1132" s="60" t="str">
        <f t="shared" si="1434"/>
        <v>No</v>
      </c>
      <c r="M1132" s="5" t="s">
        <v>4</v>
      </c>
      <c r="N1132" s="14" t="s">
        <v>2503</v>
      </c>
      <c r="O1132" s="5"/>
      <c r="P1132" s="44" t="str">
        <f t="shared" ref="P1132" si="1435">IF(H1136="Yes",IF(I1136="Yes","Yes","No"),"No")</f>
        <v>No</v>
      </c>
      <c r="Q1132" s="108" t="s">
        <v>2758</v>
      </c>
      <c r="R1132" s="5" t="s">
        <v>1</v>
      </c>
      <c r="S1132" s="5" t="s">
        <v>5</v>
      </c>
      <c r="T1132" s="5" t="s">
        <v>3</v>
      </c>
      <c r="U1132" s="5">
        <v>363</v>
      </c>
      <c r="V1132" s="5">
        <v>76.86</v>
      </c>
      <c r="W1132" s="5">
        <v>78.91</v>
      </c>
      <c r="X1132" s="8">
        <f t="shared" si="1380"/>
        <v>-2.0499999999999972</v>
      </c>
      <c r="Y1132" s="14">
        <v>190</v>
      </c>
      <c r="Z1132" s="5">
        <v>81.05</v>
      </c>
      <c r="AA1132" s="5">
        <v>90</v>
      </c>
      <c r="AB1132" s="72">
        <f t="shared" si="1395"/>
        <v>-8.9500000000000028</v>
      </c>
      <c r="AC1132" s="53"/>
    </row>
    <row r="1133" spans="1:29" x14ac:dyDescent="0.25">
      <c r="A1133" s="53">
        <v>1702008</v>
      </c>
      <c r="B1133" s="89" t="s">
        <v>2557</v>
      </c>
      <c r="C1133" s="53" t="s">
        <v>366</v>
      </c>
      <c r="D1133" s="49" t="s">
        <v>2507</v>
      </c>
      <c r="E1133" s="47">
        <f>VLOOKUP('2012 Accountability Database'!A1130,Dems1112!$A$2:$G$1082,3)</f>
        <v>0.16</v>
      </c>
      <c r="F1133" s="66"/>
      <c r="G1133" s="52"/>
      <c r="M1133" s="1" t="s">
        <v>4</v>
      </c>
      <c r="N1133" s="14" t="s">
        <v>2504</v>
      </c>
      <c r="O1133" s="5"/>
      <c r="P1133" s="44" t="str">
        <f t="shared" ref="P1133" si="1436">IF(K1136="Yes",IF(L1136="Yes","Yes","No"),"No")</f>
        <v>Yes</v>
      </c>
      <c r="Q1133" s="108"/>
      <c r="R1133" s="5" t="s">
        <v>1</v>
      </c>
      <c r="S1133" s="1" t="s">
        <v>5</v>
      </c>
      <c r="T1133" s="1" t="s">
        <v>7</v>
      </c>
      <c r="U1133" s="5">
        <v>327</v>
      </c>
      <c r="V1133" s="1">
        <v>76.150000000000006</v>
      </c>
      <c r="W1133" s="1">
        <v>78.91</v>
      </c>
      <c r="X1133" s="6">
        <f t="shared" si="1380"/>
        <v>-2.7599999999999909</v>
      </c>
      <c r="Y1133" s="14">
        <v>167</v>
      </c>
      <c r="Z1133" s="1">
        <v>80.84</v>
      </c>
      <c r="AA1133" s="1">
        <v>90</v>
      </c>
      <c r="AB1133" s="72">
        <f t="shared" si="1395"/>
        <v>-9.1599999999999966</v>
      </c>
      <c r="AC1133" s="53"/>
    </row>
    <row r="1134" spans="1:29" x14ac:dyDescent="0.25">
      <c r="A1134" s="53">
        <v>1702008</v>
      </c>
      <c r="B1134" s="89" t="s">
        <v>2557</v>
      </c>
      <c r="C1134" s="53" t="s">
        <v>366</v>
      </c>
      <c r="D1134" s="50" t="s">
        <v>2508</v>
      </c>
      <c r="E1134" s="47">
        <f>VLOOKUP('2012 Accountability Database'!A1130,Dems1112!$A$2:$G$1082,4)</f>
        <v>0.75</v>
      </c>
      <c r="F1134" s="65" t="s">
        <v>2486</v>
      </c>
      <c r="G1134" s="62"/>
      <c r="H1134" s="13" t="str">
        <f>IF(V1134&gt;94,"Met",IF(X1134="--","n/a",IF(X1134&gt;=0,"Met","Did Not Meet")))</f>
        <v>Did Not Meet</v>
      </c>
      <c r="I1134" s="13" t="str">
        <f>IF(V1135&gt;94,"Met",IF(X1135="--","n/a",IF(X1135&gt;=0,"Met","Did Not Meet")))</f>
        <v>Did Not Meet</v>
      </c>
      <c r="J1134" s="13"/>
      <c r="K1134" s="13" t="str">
        <f>IF(Z1134&gt;94,"Met",IF(AB1134="--","n/a",IF(AB1134&gt;=0,"Met","Did Not Meet")))</f>
        <v>Met</v>
      </c>
      <c r="L1134" s="13" t="str">
        <f>IF(Z1135&gt;94,"Met",IF(AB1135="--","n/a",IF(AB1135&gt;=0,"Met","Did Not Meet")))</f>
        <v>Met</v>
      </c>
      <c r="M1134" s="1" t="s">
        <v>4</v>
      </c>
      <c r="N1134" s="68" t="s">
        <v>2497</v>
      </c>
      <c r="O1134" s="35"/>
      <c r="P1134" s="44"/>
      <c r="Q1134" s="108"/>
      <c r="R1134" s="5" t="s">
        <v>6</v>
      </c>
      <c r="S1134" s="1" t="s">
        <v>2</v>
      </c>
      <c r="T1134" s="1" t="s">
        <v>3</v>
      </c>
      <c r="U1134" s="5">
        <v>116</v>
      </c>
      <c r="V1134" s="1">
        <v>81.03</v>
      </c>
      <c r="W1134" s="1">
        <v>85.4</v>
      </c>
      <c r="X1134" s="6">
        <f t="shared" si="1380"/>
        <v>-4.3700000000000045</v>
      </c>
      <c r="Y1134" s="14">
        <v>55</v>
      </c>
      <c r="Z1134" s="1">
        <v>67.27</v>
      </c>
      <c r="AA1134" s="1">
        <v>50</v>
      </c>
      <c r="AB1134" s="71">
        <f t="shared" si="1395"/>
        <v>17.269999999999996</v>
      </c>
      <c r="AC1134" s="53"/>
    </row>
    <row r="1135" spans="1:29" x14ac:dyDescent="0.25">
      <c r="A1135" s="53">
        <v>1702008</v>
      </c>
      <c r="B1135" s="89" t="s">
        <v>2557</v>
      </c>
      <c r="C1135" s="53" t="s">
        <v>366</v>
      </c>
      <c r="D1135" s="50" t="s">
        <v>974</v>
      </c>
      <c r="E1135" s="47" t="str">
        <f>VLOOKUP('2012 Accountability Database'!A1130,Dems1112!$A$2:$G$1082,5)</f>
        <v>K-4</v>
      </c>
      <c r="F1135" s="65" t="s">
        <v>2487</v>
      </c>
      <c r="G1135" s="62"/>
      <c r="H1135" s="13" t="str">
        <f>IF(V1136&gt;94,"Met",IF(X1136="--","n/a",IF(X1136&gt;=0,"Met","Did Not Meet")))</f>
        <v>Did Not Meet</v>
      </c>
      <c r="I1135" s="13" t="str">
        <f>IF(V1137&gt;94,"Met",IF(X1137="--","n/a",IF(X1137&gt;=0,"Met","Did Not Meet")))</f>
        <v>Did Not Meet</v>
      </c>
      <c r="J1135" s="13"/>
      <c r="K1135" s="13" t="str">
        <f>IF(Z1136&gt;94,"Met",IF(AB1136="--","n/a",IF(AB1136&gt;=0,"Met","Did Not Meet")))</f>
        <v>Met</v>
      </c>
      <c r="L1135" s="13" t="str">
        <f>IF(Z1137&gt;94,"Met",IF(AB1137="--","n/a",IF(AB1137&gt;=0,"Met","Did Not Meet")))</f>
        <v>Met</v>
      </c>
      <c r="M1135" s="5" t="s">
        <v>4</v>
      </c>
      <c r="N1135" s="14"/>
      <c r="O1135" s="35" t="s">
        <v>2506</v>
      </c>
      <c r="P1135" s="83" t="str">
        <f t="shared" ref="P1135" si="1437">IF(P1130="No"," ", IF(P1132="No"," ",IF(P1131="No", " ",IF(P1133="No"," ","X"))))</f>
        <v xml:space="preserve"> </v>
      </c>
      <c r="Q1135" s="108"/>
      <c r="R1135" s="5" t="s">
        <v>6</v>
      </c>
      <c r="S1135" s="5" t="s">
        <v>2</v>
      </c>
      <c r="T1135" s="5" t="s">
        <v>7</v>
      </c>
      <c r="U1135" s="5">
        <v>116</v>
      </c>
      <c r="V1135" s="5">
        <v>81.03</v>
      </c>
      <c r="W1135" s="5">
        <v>85.4</v>
      </c>
      <c r="X1135" s="8">
        <f t="shared" si="1380"/>
        <v>-4.3700000000000045</v>
      </c>
      <c r="Y1135" s="14">
        <v>55</v>
      </c>
      <c r="Z1135" s="5">
        <v>67.27</v>
      </c>
      <c r="AA1135" s="5">
        <v>50</v>
      </c>
      <c r="AB1135" s="71">
        <f t="shared" si="1395"/>
        <v>17.269999999999996</v>
      </c>
      <c r="AC1135" s="53"/>
    </row>
    <row r="1136" spans="1:29" ht="15.75" x14ac:dyDescent="0.25">
      <c r="A1136" s="53">
        <v>1702008</v>
      </c>
      <c r="B1136" s="89" t="s">
        <v>2557</v>
      </c>
      <c r="C1136" s="53" t="s">
        <v>366</v>
      </c>
      <c r="D1136" s="50" t="s">
        <v>975</v>
      </c>
      <c r="E1136" s="48" t="str">
        <f>VLOOKUP('2012 Accountability Database'!A1130,Dems1112!$A$2:$G$1082,6)</f>
        <v>1 (Northwest AR)</v>
      </c>
      <c r="F1136" s="66"/>
      <c r="G1136" s="63" t="s">
        <v>2488</v>
      </c>
      <c r="H1136" s="61" t="str">
        <f t="shared" ref="H1136:I1136" si="1438">IF(H1134="Met","Yes",IF(H1135="Met","Yes","No"))</f>
        <v>No</v>
      </c>
      <c r="I1136" s="61" t="str">
        <f t="shared" si="1438"/>
        <v>No</v>
      </c>
      <c r="J1136" s="55"/>
      <c r="K1136" s="61" t="str">
        <f t="shared" ref="K1136:L1136" si="1439">IF(K1134="Met","Yes",IF(K1135="Met","Yes","No"))</f>
        <v>Yes</v>
      </c>
      <c r="L1136" s="61" t="str">
        <f t="shared" si="1439"/>
        <v>Yes</v>
      </c>
      <c r="M1136" s="1" t="s">
        <v>4</v>
      </c>
      <c r="N1136" s="14"/>
      <c r="O1136" s="35" t="s">
        <v>2505</v>
      </c>
      <c r="P1136" s="83" t="str">
        <f t="shared" ref="P1136" si="1440">IF(P1135="X"," ",IF(P1137="X"," ","X"))</f>
        <v>X</v>
      </c>
      <c r="Q1136" s="94" t="s">
        <v>2759</v>
      </c>
      <c r="R1136" s="5" t="s">
        <v>6</v>
      </c>
      <c r="S1136" s="1" t="s">
        <v>5</v>
      </c>
      <c r="T1136" s="1" t="s">
        <v>3</v>
      </c>
      <c r="U1136" s="5">
        <v>363</v>
      </c>
      <c r="V1136" s="1">
        <v>82.09</v>
      </c>
      <c r="W1136" s="1">
        <v>85.4</v>
      </c>
      <c r="X1136" s="6">
        <f t="shared" si="1380"/>
        <v>-3.3100000000000023</v>
      </c>
      <c r="Y1136" s="14">
        <v>190</v>
      </c>
      <c r="Z1136" s="1">
        <v>53.16</v>
      </c>
      <c r="AA1136" s="1">
        <v>50</v>
      </c>
      <c r="AB1136" s="71">
        <f t="shared" si="1395"/>
        <v>3.1599999999999966</v>
      </c>
      <c r="AC1136" s="53"/>
    </row>
    <row r="1137" spans="1:29" x14ac:dyDescent="0.25">
      <c r="A1137" s="54">
        <v>1702008</v>
      </c>
      <c r="B1137" s="90" t="s">
        <v>2557</v>
      </c>
      <c r="C1137" s="54" t="s">
        <v>366</v>
      </c>
      <c r="D1137" s="4"/>
      <c r="E1137" s="4"/>
      <c r="F1137" s="67"/>
      <c r="G1137" s="64"/>
      <c r="H1137" s="43"/>
      <c r="I1137" s="43"/>
      <c r="J1137" s="43"/>
      <c r="K1137" s="43"/>
      <c r="L1137" s="43"/>
      <c r="M1137" s="4" t="s">
        <v>4</v>
      </c>
      <c r="N1137" s="15"/>
      <c r="O1137" s="38" t="s">
        <v>2482</v>
      </c>
      <c r="P1137" s="84" t="str">
        <f>IF(E1131="Achieving School"," ","X")</f>
        <v xml:space="preserve"> </v>
      </c>
      <c r="Q1137" s="91"/>
      <c r="R1137" s="4" t="s">
        <v>6</v>
      </c>
      <c r="S1137" s="4" t="s">
        <v>5</v>
      </c>
      <c r="T1137" s="4" t="s">
        <v>7</v>
      </c>
      <c r="U1137" s="4">
        <v>327</v>
      </c>
      <c r="V1137" s="4">
        <v>81.96</v>
      </c>
      <c r="W1137" s="4">
        <v>85.4</v>
      </c>
      <c r="X1137" s="7">
        <f t="shared" si="1380"/>
        <v>-3.4400000000000119</v>
      </c>
      <c r="Y1137" s="15">
        <v>167</v>
      </c>
      <c r="Z1137" s="4">
        <v>53.29</v>
      </c>
      <c r="AA1137" s="4">
        <v>50</v>
      </c>
      <c r="AB1137" s="74">
        <f t="shared" si="1395"/>
        <v>3.2899999999999991</v>
      </c>
      <c r="AC1137" s="54"/>
    </row>
    <row r="1138" spans="1:29" x14ac:dyDescent="0.25">
      <c r="A1138" s="1">
        <v>1702010</v>
      </c>
      <c r="B1138" s="87" t="s">
        <v>2557</v>
      </c>
      <c r="C1138" s="55" t="s">
        <v>367</v>
      </c>
      <c r="E1138" s="42"/>
      <c r="F1138" s="65" t="s">
        <v>2483</v>
      </c>
      <c r="G1138" s="62"/>
      <c r="H1138" s="37" t="str">
        <f>IF(V1138&gt;94,"Met",IF(X1138="--","n/a",IF(X1138&gt;=0,"Met","Did Not Meet")))</f>
        <v>Met</v>
      </c>
      <c r="I1138" s="37" t="str">
        <f>IF(V1139&gt;94,"Met",IF(X1139="--","n/a",IF(X1139&gt;=0,"Met","Did Not Meet")))</f>
        <v>Met</v>
      </c>
      <c r="K1138" s="13" t="str">
        <f>IF(Z1138&gt;94,"Met",IF(AB1138="--","n/a",IF(AB1138&gt;=0,"Met","Did Not Meet")))</f>
        <v>Met</v>
      </c>
      <c r="L1138" s="13" t="str">
        <f>IF(Z1139&gt;94,"Met",IF(AB1139="--","n/a",IF(AB1139&gt;=0,"Met","Did Not Meet")))</f>
        <v>Met</v>
      </c>
      <c r="M1138" s="5" t="s">
        <v>4</v>
      </c>
      <c r="N1138" s="14" t="s">
        <v>2502</v>
      </c>
      <c r="O1138" s="5"/>
      <c r="P1138" s="44" t="str">
        <f t="shared" ref="P1138" si="1441">IF(H1140="Yes",IF(I1140="Yes","Yes","No"),"No")</f>
        <v>Yes</v>
      </c>
      <c r="Q1138" s="93"/>
      <c r="R1138" s="5" t="s">
        <v>1</v>
      </c>
      <c r="S1138" s="5" t="s">
        <v>2</v>
      </c>
      <c r="T1138" s="5" t="s">
        <v>3</v>
      </c>
      <c r="U1138" s="5">
        <v>258</v>
      </c>
      <c r="V1138" s="5">
        <v>80.23</v>
      </c>
      <c r="W1138" s="5">
        <v>66.28</v>
      </c>
      <c r="X1138" s="11">
        <f t="shared" si="1380"/>
        <v>13.950000000000003</v>
      </c>
      <c r="Y1138" s="14">
        <v>242</v>
      </c>
      <c r="Z1138" s="5">
        <v>83.47</v>
      </c>
      <c r="AA1138" s="5">
        <v>72.06</v>
      </c>
      <c r="AB1138" s="71">
        <f t="shared" si="1395"/>
        <v>11.409999999999997</v>
      </c>
      <c r="AC1138" s="36"/>
    </row>
    <row r="1139" spans="1:29" ht="15.75" x14ac:dyDescent="0.25">
      <c r="A1139" s="53">
        <v>1702010</v>
      </c>
      <c r="B1139" s="89" t="s">
        <v>2557</v>
      </c>
      <c r="C1139" s="53" t="s">
        <v>367</v>
      </c>
      <c r="D1139" s="49" t="s">
        <v>2498</v>
      </c>
      <c r="E1139" s="34" t="str">
        <f>M1138</f>
        <v>Achieving School</v>
      </c>
      <c r="F1139" s="65" t="s">
        <v>2484</v>
      </c>
      <c r="G1139" s="62"/>
      <c r="H1139" s="13" t="str">
        <f>IF(V1140&gt;94,"Met",IF(X1140="--","n/a",IF(X1140&gt;=0,"Met","Did Not Meet")))</f>
        <v>Met</v>
      </c>
      <c r="I1139" s="13" t="str">
        <f>IF(V1141&gt;94,"Met",IF(X1141="--","n/a",IF(X1141&gt;=0,"Met","Did Not Meet")))</f>
        <v>Met</v>
      </c>
      <c r="K1139" s="13" t="str">
        <f>IF(Z1140&gt;94,"Met",IF(AB1140="--","n/a",IF(AB1140&gt;=0,"Met","Did Not Meet")))</f>
        <v>Met</v>
      </c>
      <c r="L1139" s="13" t="str">
        <f>IF(Z1141&gt;94,"Met",IF(AB1141="--","n/a",IF(AB1141&gt;=0,"Met","Did Not Meet")))</f>
        <v>Met</v>
      </c>
      <c r="M1139" s="1" t="s">
        <v>4</v>
      </c>
      <c r="N1139" s="14" t="s">
        <v>2501</v>
      </c>
      <c r="O1139" s="5"/>
      <c r="P1139" s="44" t="str">
        <f t="shared" ref="P1139" si="1442">IF(K1140="Yes",IF(L1140="Yes","Yes","No"),"No")</f>
        <v>Yes</v>
      </c>
      <c r="Q1139" s="94" t="s">
        <v>2759</v>
      </c>
      <c r="R1139" s="5" t="s">
        <v>1</v>
      </c>
      <c r="S1139" s="1" t="s">
        <v>2</v>
      </c>
      <c r="T1139" s="1" t="s">
        <v>7</v>
      </c>
      <c r="U1139" s="5">
        <v>258</v>
      </c>
      <c r="V1139" s="1">
        <v>80.23</v>
      </c>
      <c r="W1139" s="1">
        <v>66.28</v>
      </c>
      <c r="X1139" s="9">
        <f t="shared" si="1380"/>
        <v>13.950000000000003</v>
      </c>
      <c r="Y1139" s="14">
        <v>242</v>
      </c>
      <c r="Z1139" s="1">
        <v>83.47</v>
      </c>
      <c r="AA1139" s="1">
        <v>72.06</v>
      </c>
      <c r="AB1139" s="71">
        <f t="shared" si="1395"/>
        <v>11.409999999999997</v>
      </c>
      <c r="AC1139" s="53"/>
    </row>
    <row r="1140" spans="1:29" ht="15" customHeight="1" x14ac:dyDescent="0.25">
      <c r="A1140" s="53">
        <v>1702010</v>
      </c>
      <c r="B1140" s="89" t="s">
        <v>2557</v>
      </c>
      <c r="C1140" s="53" t="s">
        <v>367</v>
      </c>
      <c r="D1140" s="49" t="s">
        <v>2499</v>
      </c>
      <c r="E1140" s="35" t="str">
        <f>VLOOKUP('2012 Accountability Database'!$A1138,'2011 AYP'!A$2:B$1072,2)</f>
        <v>SI_1 (School Improvement Year 1)</v>
      </c>
      <c r="F1140" s="66"/>
      <c r="G1140" s="63" t="s">
        <v>2485</v>
      </c>
      <c r="H1140" s="60" t="str">
        <f t="shared" ref="H1140:I1140" si="1443">IF(H1138="Met","Yes",IF(H1139="Met","Yes","No"))</f>
        <v>Yes</v>
      </c>
      <c r="I1140" s="60" t="str">
        <f t="shared" si="1443"/>
        <v>Yes</v>
      </c>
      <c r="J1140" s="42"/>
      <c r="K1140" s="60" t="str">
        <f t="shared" ref="K1140:L1140" si="1444">IF(K1138="Met","Yes",IF(K1139="Met","Yes","No"))</f>
        <v>Yes</v>
      </c>
      <c r="L1140" s="60" t="str">
        <f t="shared" si="1444"/>
        <v>Yes</v>
      </c>
      <c r="M1140" s="1" t="s">
        <v>4</v>
      </c>
      <c r="N1140" s="14" t="s">
        <v>2503</v>
      </c>
      <c r="O1140" s="5"/>
      <c r="P1140" s="44" t="str">
        <f t="shared" ref="P1140" si="1445">IF(H1144="Yes",IF(I1144="Yes","Yes","No"),"No")</f>
        <v>Yes</v>
      </c>
      <c r="Q1140" s="108" t="s">
        <v>2758</v>
      </c>
      <c r="R1140" s="5" t="s">
        <v>1</v>
      </c>
      <c r="S1140" s="1" t="s">
        <v>5</v>
      </c>
      <c r="T1140" s="1" t="s">
        <v>3</v>
      </c>
      <c r="U1140" s="5">
        <v>803</v>
      </c>
      <c r="V1140" s="1">
        <v>68</v>
      </c>
      <c r="W1140" s="1">
        <v>66.28</v>
      </c>
      <c r="X1140" s="9">
        <f t="shared" si="1380"/>
        <v>1.7199999999999989</v>
      </c>
      <c r="Y1140" s="14">
        <v>762</v>
      </c>
      <c r="Z1140" s="1">
        <v>73.099999999999994</v>
      </c>
      <c r="AA1140" s="1">
        <v>72.06</v>
      </c>
      <c r="AB1140" s="71">
        <f t="shared" si="1395"/>
        <v>1.039999999999992</v>
      </c>
      <c r="AC1140" s="53"/>
    </row>
    <row r="1141" spans="1:29" x14ac:dyDescent="0.25">
      <c r="A1141" s="53">
        <v>1702010</v>
      </c>
      <c r="B1141" s="89" t="s">
        <v>2557</v>
      </c>
      <c r="C1141" s="53" t="s">
        <v>367</v>
      </c>
      <c r="D1141" s="49" t="s">
        <v>2507</v>
      </c>
      <c r="E1141" s="47">
        <f>VLOOKUP('2012 Accountability Database'!A1138,Dems1112!$A$2:$G$1082,3)</f>
        <v>0.1</v>
      </c>
      <c r="F1141" s="66"/>
      <c r="G1141" s="52"/>
      <c r="M1141" s="1" t="s">
        <v>4</v>
      </c>
      <c r="N1141" s="14" t="s">
        <v>2504</v>
      </c>
      <c r="O1141" s="5"/>
      <c r="P1141" s="44" t="str">
        <f t="shared" ref="P1141" si="1446">IF(K1144="Yes",IF(L1144="Yes","Yes","No"),"No")</f>
        <v>Yes</v>
      </c>
      <c r="Q1141" s="108"/>
      <c r="R1141" s="5" t="s">
        <v>1</v>
      </c>
      <c r="S1141" s="1" t="s">
        <v>5</v>
      </c>
      <c r="T1141" s="1" t="s">
        <v>7</v>
      </c>
      <c r="U1141" s="5">
        <v>735</v>
      </c>
      <c r="V1141" s="1">
        <v>66.8</v>
      </c>
      <c r="W1141" s="1">
        <v>66.28</v>
      </c>
      <c r="X1141" s="9">
        <f t="shared" si="1380"/>
        <v>0.51999999999999602</v>
      </c>
      <c r="Y1141" s="14">
        <v>697</v>
      </c>
      <c r="Z1141" s="1">
        <v>72.17</v>
      </c>
      <c r="AA1141" s="1">
        <v>72.06</v>
      </c>
      <c r="AB1141" s="71">
        <f t="shared" si="1395"/>
        <v>0.10999999999999943</v>
      </c>
      <c r="AC1141" s="53"/>
    </row>
    <row r="1142" spans="1:29" x14ac:dyDescent="0.25">
      <c r="A1142" s="53">
        <v>1702010</v>
      </c>
      <c r="B1142" s="89" t="s">
        <v>2557</v>
      </c>
      <c r="C1142" s="53" t="s">
        <v>367</v>
      </c>
      <c r="D1142" s="50" t="s">
        <v>2508</v>
      </c>
      <c r="E1142" s="47">
        <f>VLOOKUP('2012 Accountability Database'!A1138,Dems1112!$A$2:$G$1082,4)</f>
        <v>0.73</v>
      </c>
      <c r="F1142" s="65" t="s">
        <v>2486</v>
      </c>
      <c r="G1142" s="62"/>
      <c r="H1142" s="13" t="str">
        <f>IF(V1142&gt;94,"Met",IF(X1142="--","n/a",IF(X1142&gt;=0,"Met","Did Not Meet")))</f>
        <v>Met</v>
      </c>
      <c r="I1142" s="13" t="str">
        <f>IF(V1143&gt;94,"Met",IF(X1143="--","n/a",IF(X1143&gt;=0,"Met","Did Not Meet")))</f>
        <v>Met</v>
      </c>
      <c r="J1142" s="13"/>
      <c r="K1142" s="13" t="str">
        <f>IF(Z1142&gt;94,"Met",IF(AB1142="--","n/a",IF(AB1142&gt;=0,"Met","Did Not Meet")))</f>
        <v>Met</v>
      </c>
      <c r="L1142" s="13" t="str">
        <f>IF(Z1143&gt;94,"Met",IF(AB1143="--","n/a",IF(AB1143&gt;=0,"Met","Did Not Meet")))</f>
        <v>Met</v>
      </c>
      <c r="M1142" s="1" t="s">
        <v>4</v>
      </c>
      <c r="N1142" s="68" t="s">
        <v>2497</v>
      </c>
      <c r="O1142" s="35"/>
      <c r="P1142" s="44"/>
      <c r="Q1142" s="108"/>
      <c r="R1142" s="5" t="s">
        <v>6</v>
      </c>
      <c r="S1142" s="1" t="s">
        <v>2</v>
      </c>
      <c r="T1142" s="1" t="s">
        <v>3</v>
      </c>
      <c r="U1142" s="5">
        <v>258</v>
      </c>
      <c r="V1142" s="1">
        <v>77.13</v>
      </c>
      <c r="W1142" s="1">
        <v>73.81</v>
      </c>
      <c r="X1142" s="9">
        <f t="shared" si="1380"/>
        <v>3.3199999999999932</v>
      </c>
      <c r="Y1142" s="14">
        <v>242</v>
      </c>
      <c r="Z1142" s="1">
        <v>67.77</v>
      </c>
      <c r="AA1142" s="1">
        <v>63.87</v>
      </c>
      <c r="AB1142" s="71">
        <f t="shared" si="1395"/>
        <v>3.8999999999999986</v>
      </c>
      <c r="AC1142" s="53"/>
    </row>
    <row r="1143" spans="1:29" x14ac:dyDescent="0.25">
      <c r="A1143" s="53">
        <v>1702010</v>
      </c>
      <c r="B1143" s="89" t="s">
        <v>2557</v>
      </c>
      <c r="C1143" s="53" t="s">
        <v>367</v>
      </c>
      <c r="D1143" s="50" t="s">
        <v>974</v>
      </c>
      <c r="E1143" s="47" t="str">
        <f>VLOOKUP('2012 Accountability Database'!A1138,Dems1112!$A$2:$G$1082,5)</f>
        <v>5-8</v>
      </c>
      <c r="F1143" s="65" t="s">
        <v>2487</v>
      </c>
      <c r="G1143" s="62"/>
      <c r="H1143" s="13" t="str">
        <f>IF(V1144&gt;94,"Met",IF(X1144="--","n/a",IF(X1144&gt;=0,"Met","Did Not Meet")))</f>
        <v>Met</v>
      </c>
      <c r="I1143" s="13" t="str">
        <f>IF(V1145&gt;94,"Met",IF(X1145="--","n/a",IF(X1145&gt;=0,"Met","Did Not Meet")))</f>
        <v>Did Not Meet</v>
      </c>
      <c r="J1143" s="13"/>
      <c r="K1143" s="13" t="str">
        <f>IF(Z1144&gt;94,"Met",IF(AB1144="--","n/a",IF(AB1144&gt;=0,"Met","Did Not Meet")))</f>
        <v>Met</v>
      </c>
      <c r="L1143" s="13" t="str">
        <f>IF(Z1145&gt;94,"Met",IF(AB1145="--","n/a",IF(AB1145&gt;=0,"Met","Did Not Meet")))</f>
        <v>Did Not Meet</v>
      </c>
      <c r="M1143" s="1" t="s">
        <v>4</v>
      </c>
      <c r="N1143" s="14"/>
      <c r="O1143" s="35" t="s">
        <v>2506</v>
      </c>
      <c r="P1143" s="83" t="str">
        <f t="shared" ref="P1143" si="1447">IF(P1138="No"," ", IF(P1140="No"," ",IF(P1139="No", " ",IF(P1141="No"," ","X"))))</f>
        <v>X</v>
      </c>
      <c r="Q1143" s="108"/>
      <c r="R1143" s="5" t="s">
        <v>6</v>
      </c>
      <c r="S1143" s="1" t="s">
        <v>2</v>
      </c>
      <c r="T1143" s="1" t="s">
        <v>7</v>
      </c>
      <c r="U1143" s="5">
        <v>258</v>
      </c>
      <c r="V1143" s="1">
        <v>77.13</v>
      </c>
      <c r="W1143" s="1">
        <v>73.81</v>
      </c>
      <c r="X1143" s="9">
        <f t="shared" si="1380"/>
        <v>3.3199999999999932</v>
      </c>
      <c r="Y1143" s="14">
        <v>242</v>
      </c>
      <c r="Z1143" s="1">
        <v>67.77</v>
      </c>
      <c r="AA1143" s="1">
        <v>63.87</v>
      </c>
      <c r="AB1143" s="71">
        <f t="shared" si="1395"/>
        <v>3.8999999999999986</v>
      </c>
      <c r="AC1143" s="53"/>
    </row>
    <row r="1144" spans="1:29" ht="15.75" x14ac:dyDescent="0.25">
      <c r="A1144" s="53">
        <v>1702010</v>
      </c>
      <c r="B1144" s="89" t="s">
        <v>2557</v>
      </c>
      <c r="C1144" s="53" t="s">
        <v>367</v>
      </c>
      <c r="D1144" s="50" t="s">
        <v>975</v>
      </c>
      <c r="E1144" s="48" t="str">
        <f>VLOOKUP('2012 Accountability Database'!A1138,Dems1112!$A$2:$G$1082,6)</f>
        <v>1 (Northwest AR)</v>
      </c>
      <c r="F1144" s="66"/>
      <c r="G1144" s="63" t="s">
        <v>2488</v>
      </c>
      <c r="H1144" s="61" t="str">
        <f t="shared" ref="H1144:I1144" si="1448">IF(H1142="Met","Yes",IF(H1143="Met","Yes","No"))</f>
        <v>Yes</v>
      </c>
      <c r="I1144" s="61" t="str">
        <f t="shared" si="1448"/>
        <v>Yes</v>
      </c>
      <c r="J1144" s="55"/>
      <c r="K1144" s="61" t="str">
        <f t="shared" ref="K1144:L1144" si="1449">IF(K1142="Met","Yes",IF(K1143="Met","Yes","No"))</f>
        <v>Yes</v>
      </c>
      <c r="L1144" s="61" t="str">
        <f t="shared" si="1449"/>
        <v>Yes</v>
      </c>
      <c r="M1144" s="1" t="s">
        <v>4</v>
      </c>
      <c r="N1144" s="14"/>
      <c r="O1144" s="35" t="s">
        <v>2505</v>
      </c>
      <c r="P1144" s="83" t="str">
        <f t="shared" ref="P1144" si="1450">IF(P1143="X"," ",IF(P1145="X"," ","X"))</f>
        <v xml:space="preserve"> </v>
      </c>
      <c r="Q1144" s="94" t="s">
        <v>2759</v>
      </c>
      <c r="R1144" s="5" t="s">
        <v>6</v>
      </c>
      <c r="S1144" s="1" t="s">
        <v>5</v>
      </c>
      <c r="T1144" s="1" t="s">
        <v>3</v>
      </c>
      <c r="U1144" s="5">
        <v>845</v>
      </c>
      <c r="V1144" s="1">
        <v>73.959999999999994</v>
      </c>
      <c r="W1144" s="1">
        <v>73.81</v>
      </c>
      <c r="X1144" s="9">
        <f t="shared" si="1380"/>
        <v>0.14999999999999147</v>
      </c>
      <c r="Y1144" s="14">
        <v>762</v>
      </c>
      <c r="Z1144" s="1">
        <v>64.569999999999993</v>
      </c>
      <c r="AA1144" s="1">
        <v>63.87</v>
      </c>
      <c r="AB1144" s="71">
        <f t="shared" si="1395"/>
        <v>0.69999999999999574</v>
      </c>
      <c r="AC1144" s="53"/>
    </row>
    <row r="1145" spans="1:29" x14ac:dyDescent="0.25">
      <c r="A1145" s="54">
        <v>1702010</v>
      </c>
      <c r="B1145" s="90" t="s">
        <v>2557</v>
      </c>
      <c r="C1145" s="54" t="s">
        <v>367</v>
      </c>
      <c r="D1145" s="4"/>
      <c r="E1145" s="4"/>
      <c r="F1145" s="67"/>
      <c r="G1145" s="64"/>
      <c r="H1145" s="43"/>
      <c r="I1145" s="43"/>
      <c r="J1145" s="43"/>
      <c r="K1145" s="43"/>
      <c r="L1145" s="43"/>
      <c r="M1145" s="4" t="s">
        <v>4</v>
      </c>
      <c r="N1145" s="15"/>
      <c r="O1145" s="38" t="s">
        <v>2482</v>
      </c>
      <c r="P1145" s="84" t="str">
        <f>IF(E1139="Achieving School"," ","X")</f>
        <v xml:space="preserve"> </v>
      </c>
      <c r="Q1145" s="91"/>
      <c r="R1145" s="4" t="s">
        <v>6</v>
      </c>
      <c r="S1145" s="4" t="s">
        <v>5</v>
      </c>
      <c r="T1145" s="4" t="s">
        <v>7</v>
      </c>
      <c r="U1145" s="4">
        <v>761</v>
      </c>
      <c r="V1145" s="4">
        <v>72.67</v>
      </c>
      <c r="W1145" s="4">
        <v>73.81</v>
      </c>
      <c r="X1145" s="7">
        <f t="shared" si="1380"/>
        <v>-1.1400000000000006</v>
      </c>
      <c r="Y1145" s="15">
        <v>697</v>
      </c>
      <c r="Z1145" s="4">
        <v>62.98</v>
      </c>
      <c r="AA1145" s="4">
        <v>63.87</v>
      </c>
      <c r="AB1145" s="73">
        <f t="shared" si="1395"/>
        <v>-0.89000000000000057</v>
      </c>
      <c r="AC1145" s="54"/>
    </row>
    <row r="1146" spans="1:29" x14ac:dyDescent="0.25">
      <c r="A1146" s="1">
        <v>1703012</v>
      </c>
      <c r="B1146" s="87" t="s">
        <v>2558</v>
      </c>
      <c r="C1146" s="55" t="s">
        <v>699</v>
      </c>
      <c r="E1146" s="42"/>
      <c r="F1146" s="65" t="s">
        <v>2483</v>
      </c>
      <c r="G1146" s="62"/>
      <c r="H1146" s="37" t="str">
        <f>IF(V1146&gt;94,"Met",IF(X1146="--","n/a",IF(X1146&gt;=0,"Met","Did Not Meet")))</f>
        <v>Did Not Meet</v>
      </c>
      <c r="I1146" s="37" t="str">
        <f>IF(V1147&gt;94,"Met",IF(X1147="--","n/a",IF(X1147&gt;=0,"Met","Did Not Meet")))</f>
        <v>Did Not Meet</v>
      </c>
      <c r="K1146" s="13" t="str">
        <f>IF(Z1146&gt;94,"Met",IF(AB1146="--","n/a",IF(AB1146&gt;=0,"Met","Did Not Meet")))</f>
        <v>Did Not Meet</v>
      </c>
      <c r="L1146" s="13" t="str">
        <f>IF(Z1147&gt;94,"Met",IF(AB1147="--","n/a",IF(AB1147&gt;=0,"Met","Did Not Meet")))</f>
        <v>Did Not Meet</v>
      </c>
      <c r="M1146" s="1" t="s">
        <v>9</v>
      </c>
      <c r="N1146" s="14" t="s">
        <v>2502</v>
      </c>
      <c r="O1146" s="5"/>
      <c r="P1146" s="44" t="str">
        <f t="shared" ref="P1146" si="1451">IF(H1148="Yes",IF(I1148="Yes","Yes","No"),"No")</f>
        <v>No</v>
      </c>
      <c r="Q1146" s="93"/>
      <c r="R1146" s="5" t="s">
        <v>1</v>
      </c>
      <c r="S1146" s="1" t="s">
        <v>2</v>
      </c>
      <c r="T1146" s="1" t="s">
        <v>3</v>
      </c>
      <c r="U1146" s="5">
        <v>102</v>
      </c>
      <c r="V1146" s="1">
        <v>69.61</v>
      </c>
      <c r="W1146" s="1">
        <v>75.09</v>
      </c>
      <c r="X1146" s="6">
        <f t="shared" si="1380"/>
        <v>-5.480000000000004</v>
      </c>
      <c r="Y1146" s="14">
        <v>47</v>
      </c>
      <c r="Z1146" s="1">
        <v>85.11</v>
      </c>
      <c r="AA1146" s="1">
        <v>85.9</v>
      </c>
      <c r="AB1146" s="72">
        <f t="shared" si="1395"/>
        <v>-0.79000000000000625</v>
      </c>
      <c r="AC1146" s="36"/>
    </row>
    <row r="1147" spans="1:29" ht="15.75" x14ac:dyDescent="0.25">
      <c r="A1147" s="53">
        <v>1703012</v>
      </c>
      <c r="B1147" s="89" t="s">
        <v>2558</v>
      </c>
      <c r="C1147" s="53" t="s">
        <v>699</v>
      </c>
      <c r="D1147" s="49" t="s">
        <v>2498</v>
      </c>
      <c r="E1147" s="34" t="str">
        <f>M1146</f>
        <v>Needs Improvement School</v>
      </c>
      <c r="F1147" s="65" t="s">
        <v>2484</v>
      </c>
      <c r="G1147" s="62"/>
      <c r="H1147" s="13" t="str">
        <f>IF(V1148&gt;94,"Met",IF(X1148="--","n/a",IF(X1148&gt;=0,"Met","Did Not Meet")))</f>
        <v>Did Not Meet</v>
      </c>
      <c r="I1147" s="13" t="str">
        <f>IF(V1149&gt;94,"Met",IF(X1149="--","n/a",IF(X1149&gt;=0,"Met","Did Not Meet")))</f>
        <v>Did Not Meet</v>
      </c>
      <c r="K1147" s="13" t="str">
        <f>IF(Z1148&gt;94,"Met",IF(AB1148="--","n/a",IF(AB1148&gt;=0,"Met","Did Not Meet")))</f>
        <v>Did Not Meet</v>
      </c>
      <c r="L1147" s="13" t="str">
        <f>IF(Z1149&gt;94,"Met",IF(AB1149="--","n/a",IF(AB1149&gt;=0,"Met","Did Not Meet")))</f>
        <v>Did Not Meet</v>
      </c>
      <c r="M1147" s="5" t="s">
        <v>9</v>
      </c>
      <c r="N1147" s="14" t="s">
        <v>2501</v>
      </c>
      <c r="O1147" s="5"/>
      <c r="P1147" s="44" t="str">
        <f t="shared" ref="P1147" si="1452">IF(K1148="Yes",IF(L1148="Yes","Yes","No"),"No")</f>
        <v>No</v>
      </c>
      <c r="Q1147" s="94" t="s">
        <v>2759</v>
      </c>
      <c r="R1147" s="5" t="s">
        <v>1</v>
      </c>
      <c r="S1147" s="5" t="s">
        <v>2</v>
      </c>
      <c r="T1147" s="5" t="s">
        <v>7</v>
      </c>
      <c r="U1147" s="5">
        <v>84</v>
      </c>
      <c r="V1147" s="5">
        <v>66.67</v>
      </c>
      <c r="W1147" s="5">
        <v>73.22</v>
      </c>
      <c r="X1147" s="8">
        <f t="shared" si="1380"/>
        <v>-6.5499999999999972</v>
      </c>
      <c r="Y1147" s="14">
        <v>40</v>
      </c>
      <c r="Z1147" s="5">
        <v>82.5</v>
      </c>
      <c r="AA1147" s="5">
        <v>83.34</v>
      </c>
      <c r="AB1147" s="72">
        <f t="shared" si="1395"/>
        <v>-0.84000000000000341</v>
      </c>
      <c r="AC1147" s="53"/>
    </row>
    <row r="1148" spans="1:29" ht="15" customHeight="1" x14ac:dyDescent="0.25">
      <c r="A1148" s="53">
        <v>1703012</v>
      </c>
      <c r="B1148" s="89" t="s">
        <v>2558</v>
      </c>
      <c r="C1148" s="53" t="s">
        <v>699</v>
      </c>
      <c r="D1148" s="49" t="s">
        <v>2499</v>
      </c>
      <c r="E1148" s="35" t="str">
        <f>VLOOKUP('2012 Accountability Database'!$A1146,'2011 AYP'!A$2:B$1072,2)</f>
        <v xml:space="preserve"> A (Alert)</v>
      </c>
      <c r="F1148" s="66"/>
      <c r="G1148" s="63" t="s">
        <v>2485</v>
      </c>
      <c r="H1148" s="60" t="str">
        <f t="shared" ref="H1148:I1148" si="1453">IF(H1146="Met","Yes",IF(H1147="Met","Yes","No"))</f>
        <v>No</v>
      </c>
      <c r="I1148" s="60" t="str">
        <f t="shared" si="1453"/>
        <v>No</v>
      </c>
      <c r="J1148" s="42"/>
      <c r="K1148" s="60" t="str">
        <f t="shared" ref="K1148:L1148" si="1454">IF(K1146="Met","Yes",IF(K1147="Met","Yes","No"))</f>
        <v>No</v>
      </c>
      <c r="L1148" s="60" t="str">
        <f t="shared" si="1454"/>
        <v>No</v>
      </c>
      <c r="M1148" s="5" t="s">
        <v>9</v>
      </c>
      <c r="N1148" s="14" t="s">
        <v>2503</v>
      </c>
      <c r="O1148" s="5"/>
      <c r="P1148" s="44" t="str">
        <f t="shared" ref="P1148" si="1455">IF(H1152="Yes",IF(I1152="Yes","Yes","No"),"No")</f>
        <v>No</v>
      </c>
      <c r="Q1148" s="108" t="s">
        <v>2758</v>
      </c>
      <c r="R1148" s="5" t="s">
        <v>1</v>
      </c>
      <c r="S1148" s="5" t="s">
        <v>5</v>
      </c>
      <c r="T1148" s="5" t="s">
        <v>3</v>
      </c>
      <c r="U1148" s="5">
        <v>306</v>
      </c>
      <c r="V1148" s="5">
        <v>72.22</v>
      </c>
      <c r="W1148" s="5">
        <v>75.09</v>
      </c>
      <c r="X1148" s="8">
        <f t="shared" si="1380"/>
        <v>-2.8700000000000045</v>
      </c>
      <c r="Y1148" s="14">
        <v>146</v>
      </c>
      <c r="Z1148" s="5">
        <v>84.93</v>
      </c>
      <c r="AA1148" s="5">
        <v>85.9</v>
      </c>
      <c r="AB1148" s="72">
        <f t="shared" si="1395"/>
        <v>-0.96999999999999886</v>
      </c>
      <c r="AC1148" s="53"/>
    </row>
    <row r="1149" spans="1:29" x14ac:dyDescent="0.25">
      <c r="A1149" s="53">
        <v>1703012</v>
      </c>
      <c r="B1149" s="89" t="s">
        <v>2558</v>
      </c>
      <c r="C1149" s="53" t="s">
        <v>699</v>
      </c>
      <c r="D1149" s="49" t="s">
        <v>2507</v>
      </c>
      <c r="E1149" s="47">
        <f>VLOOKUP('2012 Accountability Database'!A1146,Dems1112!$A$2:$G$1082,3)</f>
        <v>0.05</v>
      </c>
      <c r="F1149" s="66"/>
      <c r="G1149" s="52"/>
      <c r="M1149" s="5" t="s">
        <v>9</v>
      </c>
      <c r="N1149" s="14" t="s">
        <v>2504</v>
      </c>
      <c r="O1149" s="5"/>
      <c r="P1149" s="44" t="str">
        <f t="shared" ref="P1149" si="1456">IF(K1152="Yes",IF(L1152="Yes","Yes","No"),"No")</f>
        <v>No</v>
      </c>
      <c r="Q1149" s="108"/>
      <c r="R1149" s="5" t="s">
        <v>1</v>
      </c>
      <c r="S1149" s="5" t="s">
        <v>5</v>
      </c>
      <c r="T1149" s="5" t="s">
        <v>7</v>
      </c>
      <c r="U1149" s="5">
        <v>251</v>
      </c>
      <c r="V1149" s="5">
        <v>68.92</v>
      </c>
      <c r="W1149" s="5">
        <v>73.22</v>
      </c>
      <c r="X1149" s="8">
        <f t="shared" si="1380"/>
        <v>-4.2999999999999972</v>
      </c>
      <c r="Y1149" s="14">
        <v>119</v>
      </c>
      <c r="Z1149" s="5">
        <v>81.510000000000005</v>
      </c>
      <c r="AA1149" s="5">
        <v>83.34</v>
      </c>
      <c r="AB1149" s="72">
        <f t="shared" si="1395"/>
        <v>-1.8299999999999983</v>
      </c>
      <c r="AC1149" s="53"/>
    </row>
    <row r="1150" spans="1:29" x14ac:dyDescent="0.25">
      <c r="A1150" s="53">
        <v>1703012</v>
      </c>
      <c r="B1150" s="89" t="s">
        <v>2558</v>
      </c>
      <c r="C1150" s="53" t="s">
        <v>699</v>
      </c>
      <c r="D1150" s="50" t="s">
        <v>2508</v>
      </c>
      <c r="E1150" s="47">
        <f>VLOOKUP('2012 Accountability Database'!A1146,Dems1112!$A$2:$G$1082,4)</f>
        <v>0.78</v>
      </c>
      <c r="F1150" s="65" t="s">
        <v>2486</v>
      </c>
      <c r="G1150" s="62"/>
      <c r="H1150" s="13" t="str">
        <f>IF(V1150&gt;94,"Met",IF(X1150="--","n/a",IF(X1150&gt;=0,"Met","Did Not Meet")))</f>
        <v>Did Not Meet</v>
      </c>
      <c r="I1150" s="13" t="str">
        <f>IF(V1151&gt;94,"Met",IF(X1151="--","n/a",IF(X1151&gt;=0,"Met","Did Not Meet")))</f>
        <v>Did Not Meet</v>
      </c>
      <c r="J1150" s="13"/>
      <c r="K1150" s="13" t="str">
        <f>IF(Z1150&gt;94,"Met",IF(AB1150="--","n/a",IF(AB1150&gt;=0,"Met","Did Not Meet")))</f>
        <v>Did Not Meet</v>
      </c>
      <c r="L1150" s="13" t="str">
        <f>IF(Z1151&gt;94,"Met",IF(AB1151="--","n/a",IF(AB1151&gt;=0,"Met","Did Not Meet")))</f>
        <v>Did Not Meet</v>
      </c>
      <c r="M1150" s="1" t="s">
        <v>9</v>
      </c>
      <c r="N1150" s="68" t="s">
        <v>2497</v>
      </c>
      <c r="O1150" s="35"/>
      <c r="P1150" s="44"/>
      <c r="Q1150" s="108"/>
      <c r="R1150" s="5" t="s">
        <v>6</v>
      </c>
      <c r="S1150" s="1" t="s">
        <v>2</v>
      </c>
      <c r="T1150" s="1" t="s">
        <v>3</v>
      </c>
      <c r="U1150" s="5">
        <v>102</v>
      </c>
      <c r="V1150" s="1">
        <v>63.73</v>
      </c>
      <c r="W1150" s="1">
        <v>75.09</v>
      </c>
      <c r="X1150" s="6">
        <f t="shared" si="1380"/>
        <v>-11.360000000000007</v>
      </c>
      <c r="Y1150" s="14">
        <v>47</v>
      </c>
      <c r="Z1150" s="1">
        <v>59.57</v>
      </c>
      <c r="AA1150" s="1">
        <v>75.319999999999993</v>
      </c>
      <c r="AB1150" s="72">
        <f t="shared" si="1395"/>
        <v>-15.749999999999993</v>
      </c>
      <c r="AC1150" s="53"/>
    </row>
    <row r="1151" spans="1:29" x14ac:dyDescent="0.25">
      <c r="A1151" s="53">
        <v>1703012</v>
      </c>
      <c r="B1151" s="89" t="s">
        <v>2558</v>
      </c>
      <c r="C1151" s="53" t="s">
        <v>699</v>
      </c>
      <c r="D1151" s="50" t="s">
        <v>974</v>
      </c>
      <c r="E1151" s="47" t="str">
        <f>VLOOKUP('2012 Accountability Database'!A1146,Dems1112!$A$2:$G$1082,5)</f>
        <v>K-4</v>
      </c>
      <c r="F1151" s="65" t="s">
        <v>2487</v>
      </c>
      <c r="G1151" s="62"/>
      <c r="H1151" s="13" t="str">
        <f>IF(V1152&gt;94,"Met",IF(X1152="--","n/a",IF(X1152&gt;=0,"Met","Did Not Meet")))</f>
        <v>Did Not Meet</v>
      </c>
      <c r="I1151" s="13" t="str">
        <f>IF(V1153&gt;94,"Met",IF(X1153="--","n/a",IF(X1153&gt;=0,"Met","Did Not Meet")))</f>
        <v>Did Not Meet</v>
      </c>
      <c r="J1151" s="13"/>
      <c r="K1151" s="13" t="str">
        <f>IF(Z1152&gt;94,"Met",IF(AB1152="--","n/a",IF(AB1152&gt;=0,"Met","Did Not Meet")))</f>
        <v>Did Not Meet</v>
      </c>
      <c r="L1151" s="13" t="str">
        <f>IF(Z1153&gt;94,"Met",IF(AB1153="--","n/a",IF(AB1153&gt;=0,"Met","Did Not Meet")))</f>
        <v>Did Not Meet</v>
      </c>
      <c r="M1151" s="1" t="s">
        <v>9</v>
      </c>
      <c r="N1151" s="14"/>
      <c r="O1151" s="35" t="s">
        <v>2506</v>
      </c>
      <c r="P1151" s="83" t="str">
        <f t="shared" ref="P1151" si="1457">IF(P1146="No"," ", IF(P1148="No"," ",IF(P1147="No", " ",IF(P1149="No"," ","X"))))</f>
        <v xml:space="preserve"> </v>
      </c>
      <c r="Q1151" s="108"/>
      <c r="R1151" s="5" t="s">
        <v>6</v>
      </c>
      <c r="S1151" s="1" t="s">
        <v>2</v>
      </c>
      <c r="T1151" s="1" t="s">
        <v>7</v>
      </c>
      <c r="U1151" s="5">
        <v>84</v>
      </c>
      <c r="V1151" s="1">
        <v>59.52</v>
      </c>
      <c r="W1151" s="1">
        <v>73.22</v>
      </c>
      <c r="X1151" s="6">
        <f t="shared" si="1380"/>
        <v>-13.699999999999996</v>
      </c>
      <c r="Y1151" s="14">
        <v>40</v>
      </c>
      <c r="Z1151" s="1">
        <v>55</v>
      </c>
      <c r="AA1151" s="1">
        <v>70.83</v>
      </c>
      <c r="AB1151" s="72">
        <f t="shared" si="1395"/>
        <v>-15.829999999999998</v>
      </c>
      <c r="AC1151" s="53"/>
    </row>
    <row r="1152" spans="1:29" ht="15.75" x14ac:dyDescent="0.25">
      <c r="A1152" s="53">
        <v>1703012</v>
      </c>
      <c r="B1152" s="89" t="s">
        <v>2558</v>
      </c>
      <c r="C1152" s="53" t="s">
        <v>699</v>
      </c>
      <c r="D1152" s="50" t="s">
        <v>975</v>
      </c>
      <c r="E1152" s="48" t="str">
        <f>VLOOKUP('2012 Accountability Database'!A1146,Dems1112!$A$2:$G$1082,6)</f>
        <v>1 (Northwest AR)</v>
      </c>
      <c r="F1152" s="66"/>
      <c r="G1152" s="63" t="s">
        <v>2488</v>
      </c>
      <c r="H1152" s="61" t="str">
        <f t="shared" ref="H1152:I1152" si="1458">IF(H1150="Met","Yes",IF(H1151="Met","Yes","No"))</f>
        <v>No</v>
      </c>
      <c r="I1152" s="61" t="str">
        <f t="shared" si="1458"/>
        <v>No</v>
      </c>
      <c r="J1152" s="55"/>
      <c r="K1152" s="61" t="str">
        <f t="shared" ref="K1152:L1152" si="1459">IF(K1150="Met","Yes",IF(K1151="Met","Yes","No"))</f>
        <v>No</v>
      </c>
      <c r="L1152" s="61" t="str">
        <f t="shared" si="1459"/>
        <v>No</v>
      </c>
      <c r="M1152" s="5" t="s">
        <v>9</v>
      </c>
      <c r="N1152" s="14"/>
      <c r="O1152" s="35" t="s">
        <v>2505</v>
      </c>
      <c r="P1152" s="83" t="str">
        <f t="shared" ref="P1152" si="1460">IF(P1151="X"," ",IF(P1153="X"," ","X"))</f>
        <v xml:space="preserve"> </v>
      </c>
      <c r="Q1152" s="94" t="s">
        <v>2759</v>
      </c>
      <c r="R1152" s="5" t="s">
        <v>6</v>
      </c>
      <c r="S1152" s="5" t="s">
        <v>5</v>
      </c>
      <c r="T1152" s="5" t="s">
        <v>3</v>
      </c>
      <c r="U1152" s="5">
        <v>306</v>
      </c>
      <c r="V1152" s="5">
        <v>71.569999999999993</v>
      </c>
      <c r="W1152" s="5">
        <v>75.09</v>
      </c>
      <c r="X1152" s="8">
        <f t="shared" si="1380"/>
        <v>-3.5200000000000102</v>
      </c>
      <c r="Y1152" s="14">
        <v>146</v>
      </c>
      <c r="Z1152" s="5">
        <v>67.12</v>
      </c>
      <c r="AA1152" s="5">
        <v>75.319999999999993</v>
      </c>
      <c r="AB1152" s="72">
        <f t="shared" si="1395"/>
        <v>-8.1999999999999886</v>
      </c>
      <c r="AC1152" s="53"/>
    </row>
    <row r="1153" spans="1:29" x14ac:dyDescent="0.25">
      <c r="A1153" s="54">
        <v>1703012</v>
      </c>
      <c r="B1153" s="90" t="s">
        <v>2558</v>
      </c>
      <c r="C1153" s="54" t="s">
        <v>699</v>
      </c>
      <c r="D1153" s="4"/>
      <c r="E1153" s="4"/>
      <c r="F1153" s="67"/>
      <c r="G1153" s="64"/>
      <c r="H1153" s="43"/>
      <c r="I1153" s="43"/>
      <c r="J1153" s="43"/>
      <c r="K1153" s="43"/>
      <c r="L1153" s="43"/>
      <c r="M1153" s="4" t="s">
        <v>9</v>
      </c>
      <c r="N1153" s="15"/>
      <c r="O1153" s="38" t="s">
        <v>2482</v>
      </c>
      <c r="P1153" s="84" t="str">
        <f>IF(E1147="Achieving School"," ","X")</f>
        <v>X</v>
      </c>
      <c r="Q1153" s="91"/>
      <c r="R1153" s="4" t="s">
        <v>6</v>
      </c>
      <c r="S1153" s="4" t="s">
        <v>5</v>
      </c>
      <c r="T1153" s="4" t="s">
        <v>7</v>
      </c>
      <c r="U1153" s="4">
        <v>251</v>
      </c>
      <c r="V1153" s="4">
        <v>67.73</v>
      </c>
      <c r="W1153" s="4">
        <v>73.22</v>
      </c>
      <c r="X1153" s="7">
        <f t="shared" si="1380"/>
        <v>-5.4899999999999949</v>
      </c>
      <c r="Y1153" s="15">
        <v>119</v>
      </c>
      <c r="Z1153" s="4">
        <v>61.34</v>
      </c>
      <c r="AA1153" s="4">
        <v>70.83</v>
      </c>
      <c r="AB1153" s="73">
        <f t="shared" si="1395"/>
        <v>-9.4899999999999949</v>
      </c>
      <c r="AC1153" s="54"/>
    </row>
    <row r="1154" spans="1:29" x14ac:dyDescent="0.25">
      <c r="A1154" s="1">
        <v>1703022</v>
      </c>
      <c r="B1154" s="87" t="s">
        <v>2558</v>
      </c>
      <c r="C1154" s="55" t="s">
        <v>700</v>
      </c>
      <c r="E1154" s="42"/>
      <c r="F1154" s="65" t="s">
        <v>2483</v>
      </c>
      <c r="G1154" s="62"/>
      <c r="H1154" s="37" t="str">
        <f>IF(V1154&gt;94,"Met",IF(X1154="--","n/a",IF(X1154&gt;=0,"Met","Did Not Meet")))</f>
        <v>Met</v>
      </c>
      <c r="I1154" s="37" t="str">
        <f>IF(V1155&gt;94,"Met",IF(X1155="--","n/a",IF(X1155&gt;=0,"Met","Did Not Meet")))</f>
        <v>Met</v>
      </c>
      <c r="K1154" s="13" t="str">
        <f>IF(Z1154&gt;94,"Met",IF(AB1154="--","n/a",IF(AB1154&gt;=0,"Met","Did Not Meet")))</f>
        <v>Met</v>
      </c>
      <c r="L1154" s="13" t="str">
        <f>IF(Z1155&gt;94,"Met",IF(AB1155="--","n/a",IF(AB1155&gt;=0,"Met","Did Not Meet")))</f>
        <v>Met</v>
      </c>
      <c r="M1154" s="1" t="s">
        <v>9</v>
      </c>
      <c r="N1154" s="14" t="s">
        <v>2502</v>
      </c>
      <c r="O1154" s="5"/>
      <c r="P1154" s="44" t="str">
        <f t="shared" ref="P1154" si="1461">IF(H1156="Yes",IF(I1156="Yes","Yes","No"),"No")</f>
        <v>Yes</v>
      </c>
      <c r="Q1154" s="93"/>
      <c r="R1154" s="5" t="s">
        <v>1</v>
      </c>
      <c r="S1154" s="1" t="s">
        <v>2</v>
      </c>
      <c r="T1154" s="1" t="s">
        <v>3</v>
      </c>
      <c r="U1154" s="5">
        <v>212</v>
      </c>
      <c r="V1154" s="1">
        <v>77.36</v>
      </c>
      <c r="W1154" s="1">
        <v>73.88</v>
      </c>
      <c r="X1154" s="9">
        <f t="shared" ref="X1154:X1217" si="1462">V1154-W1154</f>
        <v>3.480000000000004</v>
      </c>
      <c r="Y1154" s="14">
        <v>207</v>
      </c>
      <c r="Z1154" s="1">
        <v>81.16</v>
      </c>
      <c r="AA1154" s="1">
        <v>78.34</v>
      </c>
      <c r="AB1154" s="71">
        <f t="shared" si="1395"/>
        <v>2.8199999999999932</v>
      </c>
      <c r="AC1154" s="36"/>
    </row>
    <row r="1155" spans="1:29" ht="15.75" x14ac:dyDescent="0.25">
      <c r="A1155" s="53">
        <v>1703022</v>
      </c>
      <c r="B1155" s="89" t="s">
        <v>2558</v>
      </c>
      <c r="C1155" s="53" t="s">
        <v>700</v>
      </c>
      <c r="D1155" s="49" t="s">
        <v>2498</v>
      </c>
      <c r="E1155" s="34" t="str">
        <f>M1154</f>
        <v>Needs Improvement School</v>
      </c>
      <c r="F1155" s="65" t="s">
        <v>2484</v>
      </c>
      <c r="G1155" s="62"/>
      <c r="H1155" s="13" t="str">
        <f>IF(V1156&gt;94,"Met",IF(X1156="--","n/a",IF(X1156&gt;=0,"Met","Did Not Meet")))</f>
        <v>Met</v>
      </c>
      <c r="I1155" s="13" t="str">
        <f>IF(V1157&gt;94,"Met",IF(X1157="--","n/a",IF(X1157&gt;=0,"Met","Did Not Meet")))</f>
        <v>Met</v>
      </c>
      <c r="K1155" s="13" t="str">
        <f>IF(Z1156&gt;94,"Met",IF(AB1156="--","n/a",IF(AB1156&gt;=0,"Met","Did Not Meet")))</f>
        <v>Met</v>
      </c>
      <c r="L1155" s="13" t="str">
        <f>IF(Z1157&gt;94,"Met",IF(AB1157="--","n/a",IF(AB1157&gt;=0,"Met","Did Not Meet")))</f>
        <v>Did Not Meet</v>
      </c>
      <c r="M1155" s="5" t="s">
        <v>9</v>
      </c>
      <c r="N1155" s="14" t="s">
        <v>2501</v>
      </c>
      <c r="O1155" s="5"/>
      <c r="P1155" s="44" t="str">
        <f t="shared" ref="P1155" si="1463">IF(K1156="Yes",IF(L1156="Yes","Yes","No"),"No")</f>
        <v>Yes</v>
      </c>
      <c r="Q1155" s="94" t="s">
        <v>2759</v>
      </c>
      <c r="R1155" s="5" t="s">
        <v>1</v>
      </c>
      <c r="S1155" s="5" t="s">
        <v>2</v>
      </c>
      <c r="T1155" s="5" t="s">
        <v>7</v>
      </c>
      <c r="U1155" s="5">
        <v>164</v>
      </c>
      <c r="V1155" s="5">
        <v>73.78</v>
      </c>
      <c r="W1155" s="5">
        <v>69.86</v>
      </c>
      <c r="X1155" s="11">
        <f t="shared" si="1462"/>
        <v>3.9200000000000017</v>
      </c>
      <c r="Y1155" s="14">
        <v>160</v>
      </c>
      <c r="Z1155" s="5">
        <v>78.13</v>
      </c>
      <c r="AA1155" s="5">
        <v>75.55</v>
      </c>
      <c r="AB1155" s="71">
        <f t="shared" si="1395"/>
        <v>2.5799999999999983</v>
      </c>
      <c r="AC1155" s="53"/>
    </row>
    <row r="1156" spans="1:29" ht="15" customHeight="1" x14ac:dyDescent="0.25">
      <c r="A1156" s="53">
        <v>1703022</v>
      </c>
      <c r="B1156" s="89" t="s">
        <v>2558</v>
      </c>
      <c r="C1156" s="53" t="s">
        <v>700</v>
      </c>
      <c r="D1156" s="49" t="s">
        <v>2499</v>
      </c>
      <c r="E1156" s="35" t="str">
        <f>VLOOKUP('2012 Accountability Database'!$A1154,'2011 AYP'!A$2:B$1072,2)</f>
        <v xml:space="preserve"> A (Alert)</v>
      </c>
      <c r="F1156" s="66"/>
      <c r="G1156" s="63" t="s">
        <v>2485</v>
      </c>
      <c r="H1156" s="60" t="str">
        <f t="shared" ref="H1156:I1156" si="1464">IF(H1154="Met","Yes",IF(H1155="Met","Yes","No"))</f>
        <v>Yes</v>
      </c>
      <c r="I1156" s="60" t="str">
        <f t="shared" si="1464"/>
        <v>Yes</v>
      </c>
      <c r="J1156" s="42"/>
      <c r="K1156" s="60" t="str">
        <f t="shared" ref="K1156:L1156" si="1465">IF(K1154="Met","Yes",IF(K1155="Met","Yes","No"))</f>
        <v>Yes</v>
      </c>
      <c r="L1156" s="60" t="str">
        <f t="shared" si="1465"/>
        <v>Yes</v>
      </c>
      <c r="M1156" s="5" t="s">
        <v>9</v>
      </c>
      <c r="N1156" s="14" t="s">
        <v>2503</v>
      </c>
      <c r="O1156" s="5"/>
      <c r="P1156" s="44" t="str">
        <f t="shared" ref="P1156" si="1466">IF(H1160="Yes",IF(I1160="Yes","Yes","No"),"No")</f>
        <v>No</v>
      </c>
      <c r="Q1156" s="108" t="s">
        <v>2758</v>
      </c>
      <c r="R1156" s="5" t="s">
        <v>1</v>
      </c>
      <c r="S1156" s="5" t="s">
        <v>5</v>
      </c>
      <c r="T1156" s="5" t="s">
        <v>3</v>
      </c>
      <c r="U1156" s="5">
        <v>593</v>
      </c>
      <c r="V1156" s="5">
        <v>76.22</v>
      </c>
      <c r="W1156" s="5">
        <v>73.88</v>
      </c>
      <c r="X1156" s="11">
        <f t="shared" si="1462"/>
        <v>2.3400000000000034</v>
      </c>
      <c r="Y1156" s="14">
        <v>577</v>
      </c>
      <c r="Z1156" s="5">
        <v>79.38</v>
      </c>
      <c r="AA1156" s="5">
        <v>78.34</v>
      </c>
      <c r="AB1156" s="71">
        <f t="shared" si="1395"/>
        <v>1.039999999999992</v>
      </c>
      <c r="AC1156" s="53"/>
    </row>
    <row r="1157" spans="1:29" x14ac:dyDescent="0.25">
      <c r="A1157" s="53">
        <v>1703022</v>
      </c>
      <c r="B1157" s="89" t="s">
        <v>2558</v>
      </c>
      <c r="C1157" s="53" t="s">
        <v>700</v>
      </c>
      <c r="D1157" s="49" t="s">
        <v>2507</v>
      </c>
      <c r="E1157" s="47">
        <f>VLOOKUP('2012 Accountability Database'!A1154,Dems1112!$A$2:$G$1082,3)</f>
        <v>0.08</v>
      </c>
      <c r="F1157" s="66"/>
      <c r="G1157" s="52"/>
      <c r="M1157" s="1" t="s">
        <v>9</v>
      </c>
      <c r="N1157" s="14" t="s">
        <v>2504</v>
      </c>
      <c r="O1157" s="5"/>
      <c r="P1157" s="44" t="str">
        <f t="shared" ref="P1157" si="1467">IF(K1160="Yes",IF(L1160="Yes","Yes","No"),"No")</f>
        <v>No</v>
      </c>
      <c r="Q1157" s="108"/>
      <c r="R1157" s="5" t="s">
        <v>1</v>
      </c>
      <c r="S1157" s="1" t="s">
        <v>5</v>
      </c>
      <c r="T1157" s="1" t="s">
        <v>7</v>
      </c>
      <c r="U1157" s="5">
        <v>448</v>
      </c>
      <c r="V1157" s="1">
        <v>72.099999999999994</v>
      </c>
      <c r="W1157" s="1">
        <v>69.86</v>
      </c>
      <c r="X1157" s="9">
        <f t="shared" si="1462"/>
        <v>2.2399999999999949</v>
      </c>
      <c r="Y1157" s="14">
        <v>433</v>
      </c>
      <c r="Z1157" s="1">
        <v>75.52</v>
      </c>
      <c r="AA1157" s="1">
        <v>75.55</v>
      </c>
      <c r="AB1157" s="72">
        <f t="shared" si="1395"/>
        <v>-3.0000000000001137E-2</v>
      </c>
      <c r="AC1157" s="53"/>
    </row>
    <row r="1158" spans="1:29" x14ac:dyDescent="0.25">
      <c r="A1158" s="53">
        <v>1703022</v>
      </c>
      <c r="B1158" s="89" t="s">
        <v>2558</v>
      </c>
      <c r="C1158" s="53" t="s">
        <v>700</v>
      </c>
      <c r="D1158" s="50" t="s">
        <v>2508</v>
      </c>
      <c r="E1158" s="47">
        <f>VLOOKUP('2012 Accountability Database'!A1154,Dems1112!$A$2:$G$1082,4)</f>
        <v>0.74</v>
      </c>
      <c r="F1158" s="65" t="s">
        <v>2486</v>
      </c>
      <c r="G1158" s="62"/>
      <c r="H1158" s="13" t="str">
        <f>IF(V1158&gt;94,"Met",IF(X1158="--","n/a",IF(X1158&gt;=0,"Met","Did Not Meet")))</f>
        <v>Did Not Meet</v>
      </c>
      <c r="I1158" s="13" t="str">
        <f>IF(V1159&gt;94,"Met",IF(X1159="--","n/a",IF(X1159&gt;=0,"Met","Did Not Meet")))</f>
        <v>Did Not Meet</v>
      </c>
      <c r="J1158" s="13"/>
      <c r="K1158" s="13" t="str">
        <f>IF(Z1158&gt;94,"Met",IF(AB1158="--","n/a",IF(AB1158&gt;=0,"Met","Did Not Meet")))</f>
        <v>Did Not Meet</v>
      </c>
      <c r="L1158" s="13" t="str">
        <f>IF(Z1159&gt;94,"Met",IF(AB1159="--","n/a",IF(AB1159&gt;=0,"Met","Did Not Meet")))</f>
        <v>Did Not Meet</v>
      </c>
      <c r="M1158" s="1" t="s">
        <v>9</v>
      </c>
      <c r="N1158" s="68" t="s">
        <v>2497</v>
      </c>
      <c r="O1158" s="35"/>
      <c r="P1158" s="44"/>
      <c r="Q1158" s="108"/>
      <c r="R1158" s="5" t="s">
        <v>6</v>
      </c>
      <c r="S1158" s="1" t="s">
        <v>2</v>
      </c>
      <c r="T1158" s="1" t="s">
        <v>3</v>
      </c>
      <c r="U1158" s="5">
        <v>212</v>
      </c>
      <c r="V1158" s="1">
        <v>72.17</v>
      </c>
      <c r="W1158" s="1">
        <v>78.16</v>
      </c>
      <c r="X1158" s="6">
        <f t="shared" si="1462"/>
        <v>-5.9899999999999949</v>
      </c>
      <c r="Y1158" s="14">
        <v>207</v>
      </c>
      <c r="Z1158" s="1">
        <v>68.599999999999994</v>
      </c>
      <c r="AA1158" s="1">
        <v>79.349999999999994</v>
      </c>
      <c r="AB1158" s="72">
        <f t="shared" si="1395"/>
        <v>-10.75</v>
      </c>
      <c r="AC1158" s="53"/>
    </row>
    <row r="1159" spans="1:29" x14ac:dyDescent="0.25">
      <c r="A1159" s="53">
        <v>1703022</v>
      </c>
      <c r="B1159" s="89" t="s">
        <v>2558</v>
      </c>
      <c r="C1159" s="53" t="s">
        <v>700</v>
      </c>
      <c r="D1159" s="50" t="s">
        <v>974</v>
      </c>
      <c r="E1159" s="47" t="str">
        <f>VLOOKUP('2012 Accountability Database'!A1154,Dems1112!$A$2:$G$1082,5)</f>
        <v>5-8</v>
      </c>
      <c r="F1159" s="65" t="s">
        <v>2487</v>
      </c>
      <c r="G1159" s="62"/>
      <c r="H1159" s="13" t="str">
        <f>IF(V1160&gt;94,"Met",IF(X1160="--","n/a",IF(X1160&gt;=0,"Met","Did Not Meet")))</f>
        <v>Did Not Meet</v>
      </c>
      <c r="I1159" s="13" t="str">
        <f>IF(V1161&gt;94,"Met",IF(X1161="--","n/a",IF(X1161&gt;=0,"Met","Did Not Meet")))</f>
        <v>Did Not Meet</v>
      </c>
      <c r="J1159" s="13"/>
      <c r="K1159" s="13" t="str">
        <f>IF(Z1160&gt;94,"Met",IF(AB1160="--","n/a",IF(AB1160&gt;=0,"Met","Did Not Meet")))</f>
        <v>Did Not Meet</v>
      </c>
      <c r="L1159" s="13" t="str">
        <f>IF(Z1161&gt;94,"Met",IF(AB1161="--","n/a",IF(AB1161&gt;=0,"Met","Did Not Meet")))</f>
        <v>Did Not Meet</v>
      </c>
      <c r="M1159" s="1" t="s">
        <v>9</v>
      </c>
      <c r="N1159" s="14"/>
      <c r="O1159" s="35" t="s">
        <v>2506</v>
      </c>
      <c r="P1159" s="83" t="str">
        <f t="shared" ref="P1159" si="1468">IF(P1154="No"," ", IF(P1156="No"," ",IF(P1155="No", " ",IF(P1157="No"," ","X"))))</f>
        <v xml:space="preserve"> </v>
      </c>
      <c r="Q1159" s="108"/>
      <c r="R1159" s="5" t="s">
        <v>6</v>
      </c>
      <c r="S1159" s="1" t="s">
        <v>2</v>
      </c>
      <c r="T1159" s="1" t="s">
        <v>7</v>
      </c>
      <c r="U1159" s="5">
        <v>164</v>
      </c>
      <c r="V1159" s="1">
        <v>67.069999999999993</v>
      </c>
      <c r="W1159" s="1">
        <v>73.63</v>
      </c>
      <c r="X1159" s="6">
        <f t="shared" si="1462"/>
        <v>-6.5600000000000023</v>
      </c>
      <c r="Y1159" s="14">
        <v>160</v>
      </c>
      <c r="Z1159" s="1">
        <v>63.13</v>
      </c>
      <c r="AA1159" s="1">
        <v>75.55</v>
      </c>
      <c r="AB1159" s="72">
        <f t="shared" si="1395"/>
        <v>-12.419999999999995</v>
      </c>
      <c r="AC1159" s="53"/>
    </row>
    <row r="1160" spans="1:29" ht="15.75" x14ac:dyDescent="0.25">
      <c r="A1160" s="53">
        <v>1703022</v>
      </c>
      <c r="B1160" s="89" t="s">
        <v>2558</v>
      </c>
      <c r="C1160" s="53" t="s">
        <v>700</v>
      </c>
      <c r="D1160" s="50" t="s">
        <v>975</v>
      </c>
      <c r="E1160" s="48" t="str">
        <f>VLOOKUP('2012 Accountability Database'!A1154,Dems1112!$A$2:$G$1082,6)</f>
        <v>1 (Northwest AR)</v>
      </c>
      <c r="F1160" s="66"/>
      <c r="G1160" s="63" t="s">
        <v>2488</v>
      </c>
      <c r="H1160" s="61" t="str">
        <f t="shared" ref="H1160:I1160" si="1469">IF(H1158="Met","Yes",IF(H1159="Met","Yes","No"))</f>
        <v>No</v>
      </c>
      <c r="I1160" s="61" t="str">
        <f t="shared" si="1469"/>
        <v>No</v>
      </c>
      <c r="J1160" s="55"/>
      <c r="K1160" s="61" t="str">
        <f t="shared" ref="K1160:L1160" si="1470">IF(K1158="Met","Yes",IF(K1159="Met","Yes","No"))</f>
        <v>No</v>
      </c>
      <c r="L1160" s="61" t="str">
        <f t="shared" si="1470"/>
        <v>No</v>
      </c>
      <c r="M1160" s="1" t="s">
        <v>9</v>
      </c>
      <c r="N1160" s="14"/>
      <c r="O1160" s="35" t="s">
        <v>2505</v>
      </c>
      <c r="P1160" s="83" t="str">
        <f t="shared" ref="P1160" si="1471">IF(P1159="X"," ",IF(P1161="X"," ","X"))</f>
        <v xml:space="preserve"> </v>
      </c>
      <c r="Q1160" s="94" t="s">
        <v>2759</v>
      </c>
      <c r="R1160" s="5" t="s">
        <v>6</v>
      </c>
      <c r="S1160" s="1" t="s">
        <v>5</v>
      </c>
      <c r="T1160" s="1" t="s">
        <v>3</v>
      </c>
      <c r="U1160" s="5">
        <v>607</v>
      </c>
      <c r="V1160" s="1">
        <v>77.430000000000007</v>
      </c>
      <c r="W1160" s="1">
        <v>78.16</v>
      </c>
      <c r="X1160" s="6">
        <f t="shared" si="1462"/>
        <v>-0.72999999999998977</v>
      </c>
      <c r="Y1160" s="14">
        <v>577</v>
      </c>
      <c r="Z1160" s="1">
        <v>75.739999999999995</v>
      </c>
      <c r="AA1160" s="1">
        <v>79.349999999999994</v>
      </c>
      <c r="AB1160" s="72">
        <f t="shared" si="1395"/>
        <v>-3.6099999999999994</v>
      </c>
      <c r="AC1160" s="53"/>
    </row>
    <row r="1161" spans="1:29" x14ac:dyDescent="0.25">
      <c r="A1161" s="54">
        <v>1703022</v>
      </c>
      <c r="B1161" s="90" t="s">
        <v>2558</v>
      </c>
      <c r="C1161" s="54" t="s">
        <v>700</v>
      </c>
      <c r="D1161" s="4"/>
      <c r="E1161" s="4"/>
      <c r="F1161" s="67"/>
      <c r="G1161" s="64"/>
      <c r="H1161" s="43"/>
      <c r="I1161" s="43"/>
      <c r="J1161" s="43"/>
      <c r="K1161" s="43"/>
      <c r="L1161" s="43"/>
      <c r="M1161" s="4" t="s">
        <v>9</v>
      </c>
      <c r="N1161" s="15"/>
      <c r="O1161" s="38" t="s">
        <v>2482</v>
      </c>
      <c r="P1161" s="84" t="str">
        <f>IF(E1155="Achieving School"," ","X")</f>
        <v>X</v>
      </c>
      <c r="Q1161" s="91"/>
      <c r="R1161" s="4" t="s">
        <v>6</v>
      </c>
      <c r="S1161" s="4" t="s">
        <v>5</v>
      </c>
      <c r="T1161" s="4" t="s">
        <v>7</v>
      </c>
      <c r="U1161" s="4">
        <v>453</v>
      </c>
      <c r="V1161" s="4">
        <v>72.41</v>
      </c>
      <c r="W1161" s="4">
        <v>73.63</v>
      </c>
      <c r="X1161" s="7">
        <f t="shared" si="1462"/>
        <v>-1.2199999999999989</v>
      </c>
      <c r="Y1161" s="15">
        <v>433</v>
      </c>
      <c r="Z1161" s="4">
        <v>71.13</v>
      </c>
      <c r="AA1161" s="4">
        <v>75.55</v>
      </c>
      <c r="AB1161" s="73">
        <f t="shared" si="1395"/>
        <v>-4.4200000000000017</v>
      </c>
      <c r="AC1161" s="54"/>
    </row>
    <row r="1162" spans="1:29" x14ac:dyDescent="0.25">
      <c r="A1162" s="1">
        <v>1704016</v>
      </c>
      <c r="B1162" s="87" t="s">
        <v>2559</v>
      </c>
      <c r="C1162" s="55" t="s">
        <v>702</v>
      </c>
      <c r="E1162" s="42"/>
      <c r="F1162" s="65" t="s">
        <v>2483</v>
      </c>
      <c r="G1162" s="62"/>
      <c r="H1162" s="37" t="str">
        <f>IF(V1162&gt;94,"Met",IF(X1162="--","n/a",IF(X1162&gt;=0,"Met","Did Not Meet")))</f>
        <v>Met</v>
      </c>
      <c r="I1162" s="37" t="str">
        <f>IF(V1163&gt;94,"Met",IF(X1163="--","n/a",IF(X1163&gt;=0,"Met","Did Not Meet")))</f>
        <v>Met</v>
      </c>
      <c r="K1162" s="13" t="str">
        <f>IF(Z1162&gt;94,"Met",IF(AB1162="--","n/a",IF(AB1162&gt;=0,"Met","Did Not Meet")))</f>
        <v>Met</v>
      </c>
      <c r="L1162" s="13" t="str">
        <f>IF(Z1163&gt;94,"Met",IF(AB1163="--","n/a",IF(AB1163&gt;=0,"Met","Did Not Meet")))</f>
        <v>Met</v>
      </c>
      <c r="M1162" s="1" t="s">
        <v>18</v>
      </c>
      <c r="N1162" s="14" t="s">
        <v>2502</v>
      </c>
      <c r="O1162" s="5"/>
      <c r="P1162" s="44" t="str">
        <f t="shared" ref="P1162" si="1472">IF(H1164="Yes",IF(I1164="Yes","Yes","No"),"No")</f>
        <v>Yes</v>
      </c>
      <c r="Q1162" s="93"/>
      <c r="R1162" s="5" t="s">
        <v>1</v>
      </c>
      <c r="S1162" s="1" t="s">
        <v>2</v>
      </c>
      <c r="T1162" s="1" t="s">
        <v>3</v>
      </c>
      <c r="U1162" s="5">
        <v>52</v>
      </c>
      <c r="V1162" s="1">
        <v>86.54</v>
      </c>
      <c r="W1162" s="1">
        <v>60</v>
      </c>
      <c r="X1162" s="9">
        <f t="shared" si="1462"/>
        <v>26.540000000000006</v>
      </c>
      <c r="Y1162" s="14">
        <v>24</v>
      </c>
      <c r="Z1162" s="1">
        <v>91.67</v>
      </c>
      <c r="AA1162" s="1">
        <v>70.83</v>
      </c>
      <c r="AB1162" s="71">
        <f t="shared" si="1395"/>
        <v>20.840000000000003</v>
      </c>
      <c r="AC1162" s="36" t="s">
        <v>19</v>
      </c>
    </row>
    <row r="1163" spans="1:29" ht="15.75" x14ac:dyDescent="0.25">
      <c r="A1163" s="53">
        <v>1704016</v>
      </c>
      <c r="B1163" s="89" t="s">
        <v>2559</v>
      </c>
      <c r="C1163" s="53" t="s">
        <v>702</v>
      </c>
      <c r="D1163" s="49" t="s">
        <v>2498</v>
      </c>
      <c r="E1163" s="34" t="str">
        <f>M1162</f>
        <v>Needs Improvement Focus School</v>
      </c>
      <c r="F1163" s="65" t="s">
        <v>2484</v>
      </c>
      <c r="G1163" s="62"/>
      <c r="H1163" s="13" t="str">
        <f>IF(V1164&gt;94,"Met",IF(X1164="--","n/a",IF(X1164&gt;=0,"Met","Did Not Meet")))</f>
        <v>Met</v>
      </c>
      <c r="I1163" s="13" t="str">
        <f>IF(V1165&gt;94,"Met",IF(X1165="--","n/a",IF(X1165&gt;=0,"Met","Did Not Meet")))</f>
        <v>Met</v>
      </c>
      <c r="K1163" s="13" t="str">
        <f>IF(Z1164&gt;94,"Met",IF(AB1164="--","n/a",IF(AB1164&gt;=0,"Met","Did Not Meet")))</f>
        <v>Met</v>
      </c>
      <c r="L1163" s="13" t="str">
        <f>IF(Z1165&gt;94,"Met",IF(AB1165="--","n/a",IF(AB1165&gt;=0,"Met","Did Not Meet")))</f>
        <v>Did Not Meet</v>
      </c>
      <c r="M1163" s="5" t="s">
        <v>18</v>
      </c>
      <c r="N1163" s="14" t="s">
        <v>2501</v>
      </c>
      <c r="O1163" s="5"/>
      <c r="P1163" s="44" t="str">
        <f t="shared" ref="P1163" si="1473">IF(K1164="Yes",IF(L1164="Yes","Yes","No"),"No")</f>
        <v>Yes</v>
      </c>
      <c r="Q1163" s="94" t="s">
        <v>2759</v>
      </c>
      <c r="R1163" s="5" t="s">
        <v>1</v>
      </c>
      <c r="S1163" s="5" t="s">
        <v>5</v>
      </c>
      <c r="T1163" s="5" t="s">
        <v>7</v>
      </c>
      <c r="U1163" s="5">
        <v>41</v>
      </c>
      <c r="V1163" s="5">
        <v>82.93</v>
      </c>
      <c r="W1163" s="5">
        <v>55.1</v>
      </c>
      <c r="X1163" s="11">
        <f t="shared" si="1462"/>
        <v>27.830000000000005</v>
      </c>
      <c r="Y1163" s="14">
        <v>19</v>
      </c>
      <c r="Z1163" s="5">
        <v>89.47</v>
      </c>
      <c r="AA1163" s="5">
        <v>67.92</v>
      </c>
      <c r="AB1163" s="71">
        <f t="shared" si="1395"/>
        <v>21.549999999999997</v>
      </c>
      <c r="AC1163" s="53" t="s">
        <v>19</v>
      </c>
    </row>
    <row r="1164" spans="1:29" ht="15" customHeight="1" x14ac:dyDescent="0.25">
      <c r="A1164" s="53">
        <v>1704016</v>
      </c>
      <c r="B1164" s="89" t="s">
        <v>2559</v>
      </c>
      <c r="C1164" s="53" t="s">
        <v>702</v>
      </c>
      <c r="D1164" s="49" t="s">
        <v>2499</v>
      </c>
      <c r="E1164" s="35" t="str">
        <f>VLOOKUP('2012 Accountability Database'!$A1162,'2011 AYP'!A$2:B$1072,2)</f>
        <v>SI_2 (School Improvement Year 2)</v>
      </c>
      <c r="F1164" s="66"/>
      <c r="G1164" s="63" t="s">
        <v>2485</v>
      </c>
      <c r="H1164" s="60" t="str">
        <f t="shared" ref="H1164:I1164" si="1474">IF(H1162="Met","Yes",IF(H1163="Met","Yes","No"))</f>
        <v>Yes</v>
      </c>
      <c r="I1164" s="60" t="str">
        <f t="shared" si="1474"/>
        <v>Yes</v>
      </c>
      <c r="J1164" s="42"/>
      <c r="K1164" s="60" t="str">
        <f t="shared" ref="K1164:L1164" si="1475">IF(K1162="Met","Yes",IF(K1163="Met","Yes","No"))</f>
        <v>Yes</v>
      </c>
      <c r="L1164" s="60" t="str">
        <f t="shared" si="1475"/>
        <v>Yes</v>
      </c>
      <c r="M1164" s="1" t="s">
        <v>18</v>
      </c>
      <c r="N1164" s="14" t="s">
        <v>2503</v>
      </c>
      <c r="O1164" s="5"/>
      <c r="P1164" s="44" t="str">
        <f t="shared" ref="P1164" si="1476">IF(H1168="Yes",IF(I1168="Yes","Yes","No"),"No")</f>
        <v>Yes</v>
      </c>
      <c r="Q1164" s="108" t="s">
        <v>2758</v>
      </c>
      <c r="R1164" s="5" t="s">
        <v>1</v>
      </c>
      <c r="S1164" s="1" t="s">
        <v>5</v>
      </c>
      <c r="T1164" s="1" t="s">
        <v>3</v>
      </c>
      <c r="U1164" s="5">
        <v>148</v>
      </c>
      <c r="V1164" s="1">
        <v>68.239999999999995</v>
      </c>
      <c r="W1164" s="1">
        <v>60</v>
      </c>
      <c r="X1164" s="9">
        <f t="shared" si="1462"/>
        <v>8.2399999999999949</v>
      </c>
      <c r="Y1164" s="14">
        <v>68</v>
      </c>
      <c r="Z1164" s="1">
        <v>72.06</v>
      </c>
      <c r="AA1164" s="1">
        <v>70.83</v>
      </c>
      <c r="AB1164" s="71">
        <f t="shared" ref="AB1164:AB1227" si="1477">Z1164-AA1164</f>
        <v>1.230000000000004</v>
      </c>
      <c r="AC1164" s="53" t="s">
        <v>19</v>
      </c>
    </row>
    <row r="1165" spans="1:29" x14ac:dyDescent="0.25">
      <c r="A1165" s="53">
        <v>1704016</v>
      </c>
      <c r="B1165" s="89" t="s">
        <v>2559</v>
      </c>
      <c r="C1165" s="53" t="s">
        <v>702</v>
      </c>
      <c r="D1165" s="49" t="s">
        <v>2507</v>
      </c>
      <c r="E1165" s="47">
        <f>VLOOKUP('2012 Accountability Database'!A1162,Dems1112!$A$2:$G$1082,3)</f>
        <v>0.01</v>
      </c>
      <c r="F1165" s="66"/>
      <c r="G1165" s="52"/>
      <c r="M1165" s="5" t="s">
        <v>18</v>
      </c>
      <c r="N1165" s="14" t="s">
        <v>2504</v>
      </c>
      <c r="O1165" s="5"/>
      <c r="P1165" s="44" t="str">
        <f t="shared" ref="P1165" si="1478">IF(K1168="Yes",IF(L1168="Yes","Yes","No"),"No")</f>
        <v>Yes</v>
      </c>
      <c r="Q1165" s="108"/>
      <c r="R1165" s="5" t="s">
        <v>1</v>
      </c>
      <c r="S1165" s="5" t="s">
        <v>5</v>
      </c>
      <c r="T1165" s="5" t="s">
        <v>7</v>
      </c>
      <c r="U1165" s="5">
        <v>127</v>
      </c>
      <c r="V1165" s="5">
        <v>62.99</v>
      </c>
      <c r="W1165" s="5">
        <v>55.1</v>
      </c>
      <c r="X1165" s="11">
        <f t="shared" si="1462"/>
        <v>7.8900000000000006</v>
      </c>
      <c r="Y1165" s="14">
        <v>59</v>
      </c>
      <c r="Z1165" s="5">
        <v>67.8</v>
      </c>
      <c r="AA1165" s="5">
        <v>67.92</v>
      </c>
      <c r="AB1165" s="72">
        <f t="shared" si="1477"/>
        <v>-0.12000000000000455</v>
      </c>
      <c r="AC1165" s="53" t="s">
        <v>19</v>
      </c>
    </row>
    <row r="1166" spans="1:29" x14ac:dyDescent="0.25">
      <c r="A1166" s="53">
        <v>1704016</v>
      </c>
      <c r="B1166" s="89" t="s">
        <v>2559</v>
      </c>
      <c r="C1166" s="53" t="s">
        <v>702</v>
      </c>
      <c r="D1166" s="50" t="s">
        <v>2508</v>
      </c>
      <c r="E1166" s="47">
        <f>VLOOKUP('2012 Accountability Database'!A1162,Dems1112!$A$2:$G$1082,4)</f>
        <v>0.82</v>
      </c>
      <c r="F1166" s="65" t="s">
        <v>2486</v>
      </c>
      <c r="G1166" s="62"/>
      <c r="H1166" s="13" t="str">
        <f>IF(V1166&gt;94,"Met",IF(X1166="--","n/a",IF(X1166&gt;=0,"Met","Did Not Meet")))</f>
        <v>Met</v>
      </c>
      <c r="I1166" s="13" t="str">
        <f>IF(V1167&gt;94,"Met",IF(X1167="--","n/a",IF(X1167&gt;=0,"Met","Did Not Meet")))</f>
        <v>Met</v>
      </c>
      <c r="J1166" s="13"/>
      <c r="K1166" s="13" t="str">
        <f>IF(Z1166&gt;94,"Met",IF(AB1166="--","n/a",IF(AB1166&gt;=0,"Met","Did Not Meet")))</f>
        <v>Met</v>
      </c>
      <c r="L1166" s="13" t="str">
        <f>IF(Z1167&gt;94,"Met",IF(AB1167="--","n/a",IF(AB1167&gt;=0,"Met","Did Not Meet")))</f>
        <v>Met</v>
      </c>
      <c r="M1166" s="1" t="s">
        <v>18</v>
      </c>
      <c r="N1166" s="68" t="s">
        <v>2497</v>
      </c>
      <c r="O1166" s="35"/>
      <c r="P1166" s="44"/>
      <c r="Q1166" s="108"/>
      <c r="R1166" s="5" t="s">
        <v>6</v>
      </c>
      <c r="S1166" s="1" t="s">
        <v>2</v>
      </c>
      <c r="T1166" s="1" t="s">
        <v>3</v>
      </c>
      <c r="U1166" s="5">
        <v>52</v>
      </c>
      <c r="V1166" s="1">
        <v>86.54</v>
      </c>
      <c r="W1166" s="1">
        <v>65</v>
      </c>
      <c r="X1166" s="9">
        <f t="shared" si="1462"/>
        <v>21.540000000000006</v>
      </c>
      <c r="Y1166" s="14">
        <v>24</v>
      </c>
      <c r="Z1166" s="1">
        <v>83.33</v>
      </c>
      <c r="AA1166" s="1">
        <v>45.83</v>
      </c>
      <c r="AB1166" s="71">
        <f t="shared" si="1477"/>
        <v>37.5</v>
      </c>
      <c r="AC1166" s="53" t="s">
        <v>19</v>
      </c>
    </row>
    <row r="1167" spans="1:29" x14ac:dyDescent="0.25">
      <c r="A1167" s="53">
        <v>1704016</v>
      </c>
      <c r="B1167" s="89" t="s">
        <v>2559</v>
      </c>
      <c r="C1167" s="53" t="s">
        <v>702</v>
      </c>
      <c r="D1167" s="50" t="s">
        <v>974</v>
      </c>
      <c r="E1167" s="47" t="str">
        <f>VLOOKUP('2012 Accountability Database'!A1162,Dems1112!$A$2:$G$1082,5)</f>
        <v>K-4</v>
      </c>
      <c r="F1167" s="65" t="s">
        <v>2487</v>
      </c>
      <c r="G1167" s="62"/>
      <c r="H1167" s="13" t="str">
        <f>IF(V1168&gt;94,"Met",IF(X1168="--","n/a",IF(X1168&gt;=0,"Met","Did Not Meet")))</f>
        <v>Met</v>
      </c>
      <c r="I1167" s="13" t="str">
        <f>IF(V1169&gt;94,"Met",IF(X1169="--","n/a",IF(X1169&gt;=0,"Met","Did Not Meet")))</f>
        <v>Met</v>
      </c>
      <c r="J1167" s="13"/>
      <c r="K1167" s="13" t="str">
        <f>IF(Z1168&gt;94,"Met",IF(AB1168="--","n/a",IF(AB1168&gt;=0,"Met","Did Not Meet")))</f>
        <v>Met</v>
      </c>
      <c r="L1167" s="13" t="str">
        <f>IF(Z1169&gt;94,"Met",IF(AB1169="--","n/a",IF(AB1169&gt;=0,"Met","Did Not Meet")))</f>
        <v>Met</v>
      </c>
      <c r="M1167" s="5" t="s">
        <v>18</v>
      </c>
      <c r="N1167" s="14"/>
      <c r="O1167" s="35" t="s">
        <v>2506</v>
      </c>
      <c r="P1167" s="83" t="str">
        <f t="shared" ref="P1167" si="1479">IF(P1162="No"," ", IF(P1164="No"," ",IF(P1163="No", " ",IF(P1165="No"," ","X"))))</f>
        <v>X</v>
      </c>
      <c r="Q1167" s="108"/>
      <c r="R1167" s="5" t="s">
        <v>6</v>
      </c>
      <c r="S1167" s="5" t="s">
        <v>2</v>
      </c>
      <c r="T1167" s="5" t="s">
        <v>7</v>
      </c>
      <c r="U1167" s="5">
        <v>41</v>
      </c>
      <c r="V1167" s="5">
        <v>82.93</v>
      </c>
      <c r="W1167" s="5">
        <v>60.71</v>
      </c>
      <c r="X1167" s="11">
        <f t="shared" si="1462"/>
        <v>22.220000000000006</v>
      </c>
      <c r="Y1167" s="14">
        <v>19</v>
      </c>
      <c r="Z1167" s="5">
        <v>78.95</v>
      </c>
      <c r="AA1167" s="5">
        <v>45</v>
      </c>
      <c r="AB1167" s="71">
        <f t="shared" si="1477"/>
        <v>33.950000000000003</v>
      </c>
      <c r="AC1167" s="53" t="s">
        <v>19</v>
      </c>
    </row>
    <row r="1168" spans="1:29" ht="15.75" x14ac:dyDescent="0.25">
      <c r="A1168" s="53">
        <v>1704016</v>
      </c>
      <c r="B1168" s="89" t="s">
        <v>2559</v>
      </c>
      <c r="C1168" s="53" t="s">
        <v>702</v>
      </c>
      <c r="D1168" s="50" t="s">
        <v>975</v>
      </c>
      <c r="E1168" s="48" t="str">
        <f>VLOOKUP('2012 Accountability Database'!A1162,Dems1112!$A$2:$G$1082,6)</f>
        <v>1 (Northwest AR)</v>
      </c>
      <c r="F1168" s="66"/>
      <c r="G1168" s="63" t="s">
        <v>2488</v>
      </c>
      <c r="H1168" s="61" t="str">
        <f t="shared" ref="H1168:I1168" si="1480">IF(H1166="Met","Yes",IF(H1167="Met","Yes","No"))</f>
        <v>Yes</v>
      </c>
      <c r="I1168" s="61" t="str">
        <f t="shared" si="1480"/>
        <v>Yes</v>
      </c>
      <c r="J1168" s="55"/>
      <c r="K1168" s="61" t="str">
        <f t="shared" ref="K1168:L1168" si="1481">IF(K1166="Met","Yes",IF(K1167="Met","Yes","No"))</f>
        <v>Yes</v>
      </c>
      <c r="L1168" s="61" t="str">
        <f t="shared" si="1481"/>
        <v>Yes</v>
      </c>
      <c r="M1168" s="1" t="s">
        <v>18</v>
      </c>
      <c r="N1168" s="14"/>
      <c r="O1168" s="35" t="s">
        <v>2505</v>
      </c>
      <c r="P1168" s="83" t="str">
        <f t="shared" ref="P1168" si="1482">IF(P1167="X"," ",IF(P1169="X"," ","X"))</f>
        <v xml:space="preserve"> </v>
      </c>
      <c r="Q1168" s="94" t="s">
        <v>2759</v>
      </c>
      <c r="R1168" s="5" t="s">
        <v>6</v>
      </c>
      <c r="S1168" s="1" t="s">
        <v>5</v>
      </c>
      <c r="T1168" s="1" t="s">
        <v>3</v>
      </c>
      <c r="U1168" s="5">
        <v>148</v>
      </c>
      <c r="V1168" s="1">
        <v>72.3</v>
      </c>
      <c r="W1168" s="1">
        <v>65</v>
      </c>
      <c r="X1168" s="9">
        <f t="shared" si="1462"/>
        <v>7.2999999999999972</v>
      </c>
      <c r="Y1168" s="14">
        <v>68</v>
      </c>
      <c r="Z1168" s="1">
        <v>64.709999999999994</v>
      </c>
      <c r="AA1168" s="1">
        <v>45.83</v>
      </c>
      <c r="AB1168" s="71">
        <f t="shared" si="1477"/>
        <v>18.879999999999995</v>
      </c>
      <c r="AC1168" s="53" t="s">
        <v>19</v>
      </c>
    </row>
    <row r="1169" spans="1:29" x14ac:dyDescent="0.25">
      <c r="A1169" s="54">
        <v>1704016</v>
      </c>
      <c r="B1169" s="90" t="s">
        <v>2559</v>
      </c>
      <c r="C1169" s="54" t="s">
        <v>702</v>
      </c>
      <c r="D1169" s="4"/>
      <c r="E1169" s="4"/>
      <c r="F1169" s="67"/>
      <c r="G1169" s="64"/>
      <c r="H1169" s="43"/>
      <c r="I1169" s="43"/>
      <c r="J1169" s="43"/>
      <c r="K1169" s="43"/>
      <c r="L1169" s="43"/>
      <c r="M1169" s="4" t="s">
        <v>18</v>
      </c>
      <c r="N1169" s="15"/>
      <c r="O1169" s="38" t="s">
        <v>2482</v>
      </c>
      <c r="P1169" s="84" t="str">
        <f>IF(E1163="Achieving School"," ","X")</f>
        <v>X</v>
      </c>
      <c r="Q1169" s="91"/>
      <c r="R1169" s="4" t="s">
        <v>6</v>
      </c>
      <c r="S1169" s="4" t="s">
        <v>5</v>
      </c>
      <c r="T1169" s="4" t="s">
        <v>7</v>
      </c>
      <c r="U1169" s="4">
        <v>127</v>
      </c>
      <c r="V1169" s="4">
        <v>67.72</v>
      </c>
      <c r="W1169" s="4">
        <v>60.71</v>
      </c>
      <c r="X1169" s="10">
        <f t="shared" si="1462"/>
        <v>7.009999999999998</v>
      </c>
      <c r="Y1169" s="15">
        <v>59</v>
      </c>
      <c r="Z1169" s="4">
        <v>61.02</v>
      </c>
      <c r="AA1169" s="4">
        <v>45</v>
      </c>
      <c r="AB1169" s="74">
        <f t="shared" si="1477"/>
        <v>16.020000000000003</v>
      </c>
      <c r="AC1169" s="54" t="s">
        <v>19</v>
      </c>
    </row>
    <row r="1170" spans="1:29" x14ac:dyDescent="0.25">
      <c r="A1170" s="1">
        <v>1704018</v>
      </c>
      <c r="B1170" s="87" t="s">
        <v>2559</v>
      </c>
      <c r="C1170" s="55" t="s">
        <v>703</v>
      </c>
      <c r="E1170" s="42"/>
      <c r="F1170" s="65" t="s">
        <v>2483</v>
      </c>
      <c r="G1170" s="62"/>
      <c r="H1170" s="37" t="str">
        <f>IF(V1170&gt;94,"Met",IF(X1170="--","n/a",IF(X1170&gt;=0,"Met","Did Not Meet")))</f>
        <v>Met</v>
      </c>
      <c r="I1170" s="37" t="str">
        <f>IF(V1171&gt;94,"Met",IF(X1171="--","n/a",IF(X1171&gt;=0,"Met","Did Not Meet")))</f>
        <v>Met</v>
      </c>
      <c r="K1170" s="13" t="str">
        <f>IF(Z1170&gt;94,"Met",IF(AB1170="--","n/a",IF(AB1170&gt;=0,"Met","Did Not Meet")))</f>
        <v>Met</v>
      </c>
      <c r="L1170" s="13" t="str">
        <f>IF(Z1171&gt;94,"Met",IF(AB1171="--","n/a",IF(AB1171&gt;=0,"Met","Did Not Meet")))</f>
        <v>Met</v>
      </c>
      <c r="M1170" s="5" t="s">
        <v>18</v>
      </c>
      <c r="N1170" s="14" t="s">
        <v>2502</v>
      </c>
      <c r="O1170" s="5"/>
      <c r="P1170" s="44" t="str">
        <f t="shared" ref="P1170" si="1483">IF(H1172="Yes",IF(I1172="Yes","Yes","No"),"No")</f>
        <v>Yes</v>
      </c>
      <c r="Q1170" s="93"/>
      <c r="R1170" s="5" t="s">
        <v>1</v>
      </c>
      <c r="S1170" s="5" t="s">
        <v>2</v>
      </c>
      <c r="T1170" s="5" t="s">
        <v>3</v>
      </c>
      <c r="U1170" s="5">
        <v>56</v>
      </c>
      <c r="V1170" s="5">
        <v>73.209999999999994</v>
      </c>
      <c r="W1170" s="5">
        <v>54.17</v>
      </c>
      <c r="X1170" s="11">
        <f t="shared" si="1462"/>
        <v>19.039999999999992</v>
      </c>
      <c r="Y1170" s="14">
        <v>53</v>
      </c>
      <c r="Z1170" s="5">
        <v>73.58</v>
      </c>
      <c r="AA1170" s="5">
        <v>59.6</v>
      </c>
      <c r="AB1170" s="71">
        <f t="shared" si="1477"/>
        <v>13.979999999999997</v>
      </c>
      <c r="AC1170" s="36"/>
    </row>
    <row r="1171" spans="1:29" ht="15.75" x14ac:dyDescent="0.25">
      <c r="A1171" s="53">
        <v>1704018</v>
      </c>
      <c r="B1171" s="89" t="s">
        <v>2559</v>
      </c>
      <c r="C1171" s="53" t="s">
        <v>703</v>
      </c>
      <c r="D1171" s="49" t="s">
        <v>2498</v>
      </c>
      <c r="E1171" s="34" t="str">
        <f>M1170</f>
        <v>Needs Improvement Focus School</v>
      </c>
      <c r="F1171" s="65" t="s">
        <v>2484</v>
      </c>
      <c r="G1171" s="62"/>
      <c r="H1171" s="13" t="str">
        <f>IF(V1172&gt;94,"Met",IF(X1172="--","n/a",IF(X1172&gt;=0,"Met","Did Not Meet")))</f>
        <v>Met</v>
      </c>
      <c r="I1171" s="13" t="str">
        <f>IF(V1173&gt;94,"Met",IF(X1173="--","n/a",IF(X1173&gt;=0,"Met","Did Not Meet")))</f>
        <v>Met</v>
      </c>
      <c r="K1171" s="13" t="str">
        <f>IF(Z1172&gt;94,"Met",IF(AB1172="--","n/a",IF(AB1172&gt;=0,"Met","Did Not Meet")))</f>
        <v>Met</v>
      </c>
      <c r="L1171" s="13" t="str">
        <f>IF(Z1173&gt;94,"Met",IF(AB1173="--","n/a",IF(AB1173&gt;=0,"Met","Did Not Meet")))</f>
        <v>Met</v>
      </c>
      <c r="M1171" s="5" t="s">
        <v>18</v>
      </c>
      <c r="N1171" s="14" t="s">
        <v>2501</v>
      </c>
      <c r="O1171" s="5"/>
      <c r="P1171" s="44" t="str">
        <f t="shared" ref="P1171" si="1484">IF(K1172="Yes",IF(L1172="Yes","Yes","No"),"No")</f>
        <v>Yes</v>
      </c>
      <c r="Q1171" s="94" t="s">
        <v>2759</v>
      </c>
      <c r="R1171" s="5" t="s">
        <v>1</v>
      </c>
      <c r="S1171" s="5" t="s">
        <v>2</v>
      </c>
      <c r="T1171" s="5" t="s">
        <v>7</v>
      </c>
      <c r="U1171" s="5">
        <v>45</v>
      </c>
      <c r="V1171" s="5">
        <v>68.89</v>
      </c>
      <c r="W1171" s="5">
        <v>44.57</v>
      </c>
      <c r="X1171" s="11">
        <f t="shared" si="1462"/>
        <v>24.32</v>
      </c>
      <c r="Y1171" s="14">
        <v>42</v>
      </c>
      <c r="Z1171" s="5">
        <v>66.67</v>
      </c>
      <c r="AA1171" s="5">
        <v>48.58</v>
      </c>
      <c r="AB1171" s="71">
        <f t="shared" si="1477"/>
        <v>18.090000000000003</v>
      </c>
      <c r="AC1171" s="53"/>
    </row>
    <row r="1172" spans="1:29" ht="15" customHeight="1" x14ac:dyDescent="0.25">
      <c r="A1172" s="53">
        <v>1704018</v>
      </c>
      <c r="B1172" s="89" t="s">
        <v>2559</v>
      </c>
      <c r="C1172" s="53" t="s">
        <v>703</v>
      </c>
      <c r="D1172" s="49" t="s">
        <v>2499</v>
      </c>
      <c r="E1172" s="35" t="str">
        <f>VLOOKUP('2012 Accountability Database'!$A1170,'2011 AYP'!A$2:B$1072,2)</f>
        <v>SI_2 (School Improvement Year 2)</v>
      </c>
      <c r="F1172" s="66"/>
      <c r="G1172" s="63" t="s">
        <v>2485</v>
      </c>
      <c r="H1172" s="60" t="str">
        <f t="shared" ref="H1172:I1172" si="1485">IF(H1170="Met","Yes",IF(H1171="Met","Yes","No"))</f>
        <v>Yes</v>
      </c>
      <c r="I1172" s="60" t="str">
        <f t="shared" si="1485"/>
        <v>Yes</v>
      </c>
      <c r="J1172" s="42"/>
      <c r="K1172" s="60" t="str">
        <f t="shared" ref="K1172:L1172" si="1486">IF(K1170="Met","Yes",IF(K1171="Met","Yes","No"))</f>
        <v>Yes</v>
      </c>
      <c r="L1172" s="60" t="str">
        <f t="shared" si="1486"/>
        <v>Yes</v>
      </c>
      <c r="M1172" s="1" t="s">
        <v>18</v>
      </c>
      <c r="N1172" s="14" t="s">
        <v>2503</v>
      </c>
      <c r="O1172" s="5"/>
      <c r="P1172" s="44" t="str">
        <f t="shared" ref="P1172" si="1487">IF(H1176="Yes",IF(I1176="Yes","Yes","No"),"No")</f>
        <v>No</v>
      </c>
      <c r="Q1172" s="108" t="s">
        <v>2758</v>
      </c>
      <c r="R1172" s="5" t="s">
        <v>1</v>
      </c>
      <c r="S1172" s="1" t="s">
        <v>5</v>
      </c>
      <c r="T1172" s="1" t="s">
        <v>3</v>
      </c>
      <c r="U1172" s="5">
        <v>175</v>
      </c>
      <c r="V1172" s="1">
        <v>60</v>
      </c>
      <c r="W1172" s="1">
        <v>54.17</v>
      </c>
      <c r="X1172" s="9">
        <f t="shared" si="1462"/>
        <v>5.8299999999999983</v>
      </c>
      <c r="Y1172" s="14">
        <v>167</v>
      </c>
      <c r="Z1172" s="1">
        <v>62.87</v>
      </c>
      <c r="AA1172" s="1">
        <v>59.6</v>
      </c>
      <c r="AB1172" s="71">
        <f t="shared" si="1477"/>
        <v>3.269999999999996</v>
      </c>
      <c r="AC1172" s="53"/>
    </row>
    <row r="1173" spans="1:29" x14ac:dyDescent="0.25">
      <c r="A1173" s="53">
        <v>1704018</v>
      </c>
      <c r="B1173" s="89" t="s">
        <v>2559</v>
      </c>
      <c r="C1173" s="53" t="s">
        <v>703</v>
      </c>
      <c r="D1173" s="49" t="s">
        <v>2507</v>
      </c>
      <c r="E1173" s="47">
        <f>VLOOKUP('2012 Accountability Database'!A1170,Dems1112!$A$2:$G$1082,3)</f>
        <v>0.01</v>
      </c>
      <c r="F1173" s="66"/>
      <c r="G1173" s="52"/>
      <c r="M1173" s="1" t="s">
        <v>18</v>
      </c>
      <c r="N1173" s="14" t="s">
        <v>2504</v>
      </c>
      <c r="O1173" s="5"/>
      <c r="P1173" s="44" t="str">
        <f t="shared" ref="P1173" si="1488">IF(K1176="Yes",IF(L1176="Yes","Yes","No"),"No")</f>
        <v>No</v>
      </c>
      <c r="Q1173" s="108"/>
      <c r="R1173" s="5" t="s">
        <v>1</v>
      </c>
      <c r="S1173" s="1" t="s">
        <v>5</v>
      </c>
      <c r="T1173" s="1" t="s">
        <v>7</v>
      </c>
      <c r="U1173" s="5">
        <v>126</v>
      </c>
      <c r="V1173" s="1">
        <v>52.38</v>
      </c>
      <c r="W1173" s="1">
        <v>44.57</v>
      </c>
      <c r="X1173" s="9">
        <f t="shared" si="1462"/>
        <v>7.8100000000000023</v>
      </c>
      <c r="Y1173" s="14">
        <v>119</v>
      </c>
      <c r="Z1173" s="1">
        <v>53.78</v>
      </c>
      <c r="AA1173" s="1">
        <v>48.58</v>
      </c>
      <c r="AB1173" s="71">
        <f t="shared" si="1477"/>
        <v>5.2000000000000028</v>
      </c>
      <c r="AC1173" s="53"/>
    </row>
    <row r="1174" spans="1:29" x14ac:dyDescent="0.25">
      <c r="A1174" s="53">
        <v>1704018</v>
      </c>
      <c r="B1174" s="89" t="s">
        <v>2559</v>
      </c>
      <c r="C1174" s="53" t="s">
        <v>703</v>
      </c>
      <c r="D1174" s="50" t="s">
        <v>2508</v>
      </c>
      <c r="E1174" s="47">
        <f>VLOOKUP('2012 Accountability Database'!A1170,Dems1112!$A$2:$G$1082,4)</f>
        <v>0.7</v>
      </c>
      <c r="F1174" s="65" t="s">
        <v>2486</v>
      </c>
      <c r="G1174" s="62"/>
      <c r="H1174" s="13" t="str">
        <f>IF(V1174&gt;94,"Met",IF(X1174="--","n/a",IF(X1174&gt;=0,"Met","Did Not Meet")))</f>
        <v>Did Not Meet</v>
      </c>
      <c r="I1174" s="13" t="str">
        <f>IF(V1175&gt;94,"Met",IF(X1175="--","n/a",IF(X1175&gt;=0,"Met","Did Not Meet")))</f>
        <v>Did Not Meet</v>
      </c>
      <c r="J1174" s="13"/>
      <c r="K1174" s="13" t="str">
        <f>IF(Z1174&gt;94,"Met",IF(AB1174="--","n/a",IF(AB1174&gt;=0,"Met","Did Not Meet")))</f>
        <v>Did Not Meet</v>
      </c>
      <c r="L1174" s="13" t="str">
        <f>IF(Z1175&gt;94,"Met",IF(AB1175="--","n/a",IF(AB1175&gt;=0,"Met","Did Not Meet")))</f>
        <v>Did Not Meet</v>
      </c>
      <c r="M1174" s="1" t="s">
        <v>18</v>
      </c>
      <c r="N1174" s="68" t="s">
        <v>2497</v>
      </c>
      <c r="O1174" s="35"/>
      <c r="P1174" s="44"/>
      <c r="Q1174" s="108"/>
      <c r="R1174" s="5" t="s">
        <v>6</v>
      </c>
      <c r="S1174" s="1" t="s">
        <v>2</v>
      </c>
      <c r="T1174" s="1" t="s">
        <v>3</v>
      </c>
      <c r="U1174" s="5">
        <v>90</v>
      </c>
      <c r="V1174" s="1">
        <v>65.56</v>
      </c>
      <c r="W1174" s="1">
        <v>72.06</v>
      </c>
      <c r="X1174" s="6">
        <f t="shared" si="1462"/>
        <v>-6.5</v>
      </c>
      <c r="Y1174" s="14">
        <v>53</v>
      </c>
      <c r="Z1174" s="1">
        <v>47.17</v>
      </c>
      <c r="AA1174" s="1">
        <v>67.38</v>
      </c>
      <c r="AB1174" s="72">
        <f t="shared" si="1477"/>
        <v>-20.209999999999994</v>
      </c>
      <c r="AC1174" s="53"/>
    </row>
    <row r="1175" spans="1:29" x14ac:dyDescent="0.25">
      <c r="A1175" s="53">
        <v>1704018</v>
      </c>
      <c r="B1175" s="89" t="s">
        <v>2559</v>
      </c>
      <c r="C1175" s="53" t="s">
        <v>703</v>
      </c>
      <c r="D1175" s="50" t="s">
        <v>974</v>
      </c>
      <c r="E1175" s="47" t="str">
        <f>VLOOKUP('2012 Accountability Database'!A1170,Dems1112!$A$2:$G$1082,5)</f>
        <v>7-9</v>
      </c>
      <c r="F1175" s="65" t="s">
        <v>2487</v>
      </c>
      <c r="G1175" s="62"/>
      <c r="H1175" s="13" t="str">
        <f>IF(V1176&gt;94,"Met",IF(X1176="--","n/a",IF(X1176&gt;=0,"Met","Did Not Meet")))</f>
        <v>Did Not Meet</v>
      </c>
      <c r="I1175" s="13" t="str">
        <f>IF(V1177&gt;94,"Met",IF(X1177="--","n/a",IF(X1177&gt;=0,"Met","Did Not Meet")))</f>
        <v>Did Not Meet</v>
      </c>
      <c r="J1175" s="13"/>
      <c r="K1175" s="13" t="str">
        <f>IF(Z1176&gt;94,"Met",IF(AB1176="--","n/a",IF(AB1176&gt;=0,"Met","Did Not Meet")))</f>
        <v>Did Not Meet</v>
      </c>
      <c r="L1175" s="13" t="str">
        <f>IF(Z1177&gt;94,"Met",IF(AB1177="--","n/a",IF(AB1177&gt;=0,"Met","Did Not Meet")))</f>
        <v>Did Not Meet</v>
      </c>
      <c r="M1175" s="1" t="s">
        <v>18</v>
      </c>
      <c r="N1175" s="14"/>
      <c r="O1175" s="35" t="s">
        <v>2506</v>
      </c>
      <c r="P1175" s="83" t="str">
        <f t="shared" ref="P1175" si="1489">IF(P1170="No"," ", IF(P1172="No"," ",IF(P1171="No", " ",IF(P1173="No"," ","X"))))</f>
        <v xml:space="preserve"> </v>
      </c>
      <c r="Q1175" s="108"/>
      <c r="R1175" s="5" t="s">
        <v>6</v>
      </c>
      <c r="S1175" s="1" t="s">
        <v>2</v>
      </c>
      <c r="T1175" s="1" t="s">
        <v>7</v>
      </c>
      <c r="U1175" s="5">
        <v>64</v>
      </c>
      <c r="V1175" s="1">
        <v>56.25</v>
      </c>
      <c r="W1175" s="1">
        <v>61.8</v>
      </c>
      <c r="X1175" s="6">
        <f t="shared" si="1462"/>
        <v>-5.5499999999999972</v>
      </c>
      <c r="Y1175" s="14">
        <v>42</v>
      </c>
      <c r="Z1175" s="1">
        <v>40.479999999999997</v>
      </c>
      <c r="AA1175" s="1">
        <v>53.05</v>
      </c>
      <c r="AB1175" s="72">
        <f t="shared" si="1477"/>
        <v>-12.57</v>
      </c>
      <c r="AC1175" s="53"/>
    </row>
    <row r="1176" spans="1:29" ht="15.75" x14ac:dyDescent="0.25">
      <c r="A1176" s="53">
        <v>1704018</v>
      </c>
      <c r="B1176" s="89" t="s">
        <v>2559</v>
      </c>
      <c r="C1176" s="53" t="s">
        <v>703</v>
      </c>
      <c r="D1176" s="50" t="s">
        <v>975</v>
      </c>
      <c r="E1176" s="48" t="str">
        <f>VLOOKUP('2012 Accountability Database'!A1170,Dems1112!$A$2:$G$1082,6)</f>
        <v>1 (Northwest AR)</v>
      </c>
      <c r="F1176" s="66"/>
      <c r="G1176" s="63" t="s">
        <v>2488</v>
      </c>
      <c r="H1176" s="61" t="str">
        <f t="shared" ref="H1176:I1176" si="1490">IF(H1174="Met","Yes",IF(H1175="Met","Yes","No"))</f>
        <v>No</v>
      </c>
      <c r="I1176" s="61" t="str">
        <f t="shared" si="1490"/>
        <v>No</v>
      </c>
      <c r="J1176" s="55"/>
      <c r="K1176" s="61" t="str">
        <f t="shared" ref="K1176:L1176" si="1491">IF(K1174="Met","Yes",IF(K1175="Met","Yes","No"))</f>
        <v>No</v>
      </c>
      <c r="L1176" s="61" t="str">
        <f t="shared" si="1491"/>
        <v>No</v>
      </c>
      <c r="M1176" s="1" t="s">
        <v>18</v>
      </c>
      <c r="N1176" s="14"/>
      <c r="O1176" s="35" t="s">
        <v>2505</v>
      </c>
      <c r="P1176" s="83" t="str">
        <f t="shared" ref="P1176" si="1492">IF(P1175="X"," ",IF(P1177="X"," ","X"))</f>
        <v xml:space="preserve"> </v>
      </c>
      <c r="Q1176" s="94" t="s">
        <v>2759</v>
      </c>
      <c r="R1176" s="5" t="s">
        <v>6</v>
      </c>
      <c r="S1176" s="1" t="s">
        <v>5</v>
      </c>
      <c r="T1176" s="1" t="s">
        <v>3</v>
      </c>
      <c r="U1176" s="5">
        <v>294</v>
      </c>
      <c r="V1176" s="1">
        <v>68.03</v>
      </c>
      <c r="W1176" s="1">
        <v>72.06</v>
      </c>
      <c r="X1176" s="6">
        <f t="shared" si="1462"/>
        <v>-4.0300000000000011</v>
      </c>
      <c r="Y1176" s="14">
        <v>167</v>
      </c>
      <c r="Z1176" s="1">
        <v>57.49</v>
      </c>
      <c r="AA1176" s="1">
        <v>67.38</v>
      </c>
      <c r="AB1176" s="72">
        <f t="shared" si="1477"/>
        <v>-9.8899999999999935</v>
      </c>
      <c r="AC1176" s="53"/>
    </row>
    <row r="1177" spans="1:29" x14ac:dyDescent="0.25">
      <c r="A1177" s="54">
        <v>1704018</v>
      </c>
      <c r="B1177" s="90" t="s">
        <v>2559</v>
      </c>
      <c r="C1177" s="54" t="s">
        <v>703</v>
      </c>
      <c r="D1177" s="4"/>
      <c r="E1177" s="4"/>
      <c r="F1177" s="67"/>
      <c r="G1177" s="64"/>
      <c r="H1177" s="43"/>
      <c r="I1177" s="43"/>
      <c r="J1177" s="43"/>
      <c r="K1177" s="43"/>
      <c r="L1177" s="43"/>
      <c r="M1177" s="4" t="s">
        <v>18</v>
      </c>
      <c r="N1177" s="15"/>
      <c r="O1177" s="38" t="s">
        <v>2482</v>
      </c>
      <c r="P1177" s="84" t="str">
        <f>IF(E1171="Achieving School"," ","X")</f>
        <v>X</v>
      </c>
      <c r="Q1177" s="91"/>
      <c r="R1177" s="4" t="s">
        <v>6</v>
      </c>
      <c r="S1177" s="4" t="s">
        <v>5</v>
      </c>
      <c r="T1177" s="4" t="s">
        <v>7</v>
      </c>
      <c r="U1177" s="4">
        <v>206</v>
      </c>
      <c r="V1177" s="4">
        <v>58.74</v>
      </c>
      <c r="W1177" s="4">
        <v>61.8</v>
      </c>
      <c r="X1177" s="7">
        <f t="shared" si="1462"/>
        <v>-3.0599999999999952</v>
      </c>
      <c r="Y1177" s="15">
        <v>119</v>
      </c>
      <c r="Z1177" s="4">
        <v>46.22</v>
      </c>
      <c r="AA1177" s="4">
        <v>53.05</v>
      </c>
      <c r="AB1177" s="73">
        <f t="shared" si="1477"/>
        <v>-6.8299999999999983</v>
      </c>
      <c r="AC1177" s="54"/>
    </row>
    <row r="1178" spans="1:29" x14ac:dyDescent="0.25">
      <c r="A1178" s="1">
        <v>1704022</v>
      </c>
      <c r="B1178" s="87" t="s">
        <v>2559</v>
      </c>
      <c r="C1178" s="55" t="s">
        <v>704</v>
      </c>
      <c r="E1178" s="42"/>
      <c r="F1178" s="65" t="s">
        <v>2483</v>
      </c>
      <c r="G1178" s="62"/>
      <c r="H1178" s="37" t="str">
        <f>IF(V1178&gt;94,"Met",IF(X1178="--","n/a",IF(X1178&gt;=0,"Met","Did Not Meet")))</f>
        <v>Met</v>
      </c>
      <c r="I1178" s="37" t="str">
        <f>IF(V1179&gt;94,"Met",IF(X1179="--","n/a",IF(X1179&gt;=0,"Met","Did Not Meet")))</f>
        <v>Met</v>
      </c>
      <c r="K1178" s="13" t="str">
        <f>IF(Z1178&gt;94,"Met",IF(AB1178="--","n/a",IF(AB1178&gt;=0,"Met","Did Not Meet")))</f>
        <v>Met</v>
      </c>
      <c r="L1178" s="13" t="str">
        <f>IF(Z1179&gt;94,"Met",IF(AB1179="--","n/a",IF(AB1179&gt;=0,"Met","Did Not Meet")))</f>
        <v>Met</v>
      </c>
      <c r="M1178" s="1" t="s">
        <v>4</v>
      </c>
      <c r="N1178" s="14" t="s">
        <v>2502</v>
      </c>
      <c r="O1178" s="5"/>
      <c r="P1178" s="44" t="str">
        <f t="shared" ref="P1178" si="1493">IF(H1180="Yes",IF(I1180="Yes","Yes","No"),"No")</f>
        <v>Yes</v>
      </c>
      <c r="Q1178" s="93"/>
      <c r="R1178" s="5" t="s">
        <v>1</v>
      </c>
      <c r="S1178" s="1" t="s">
        <v>2</v>
      </c>
      <c r="T1178" s="1" t="s">
        <v>3</v>
      </c>
      <c r="U1178" s="5">
        <v>44</v>
      </c>
      <c r="V1178" s="1">
        <v>77.27</v>
      </c>
      <c r="W1178" s="1">
        <v>61.3</v>
      </c>
      <c r="X1178" s="9">
        <f t="shared" si="1462"/>
        <v>15.969999999999999</v>
      </c>
      <c r="Y1178" s="14">
        <v>41</v>
      </c>
      <c r="Z1178" s="1">
        <v>78.05</v>
      </c>
      <c r="AA1178" s="1">
        <v>62.89</v>
      </c>
      <c r="AB1178" s="71">
        <f t="shared" si="1477"/>
        <v>15.159999999999997</v>
      </c>
      <c r="AC1178" s="36"/>
    </row>
    <row r="1179" spans="1:29" ht="15.75" x14ac:dyDescent="0.25">
      <c r="A1179" s="53">
        <v>1704022</v>
      </c>
      <c r="B1179" s="89" t="s">
        <v>2559</v>
      </c>
      <c r="C1179" s="53" t="s">
        <v>704</v>
      </c>
      <c r="D1179" s="49" t="s">
        <v>2498</v>
      </c>
      <c r="E1179" s="34" t="str">
        <f>M1178</f>
        <v>Achieving School</v>
      </c>
      <c r="F1179" s="65" t="s">
        <v>2484</v>
      </c>
      <c r="G1179" s="62"/>
      <c r="H1179" s="13" t="str">
        <f>IF(V1180&gt;94,"Met",IF(X1180="--","n/a",IF(X1180&gt;=0,"Met","Did Not Meet")))</f>
        <v>Met</v>
      </c>
      <c r="I1179" s="13" t="str">
        <f>IF(V1181&gt;94,"Met",IF(X1181="--","n/a",IF(X1181&gt;=0,"Met","Did Not Meet")))</f>
        <v>Met</v>
      </c>
      <c r="K1179" s="13" t="str">
        <f>IF(Z1180&gt;94,"Met",IF(AB1180="--","n/a",IF(AB1180&gt;=0,"Met","Did Not Meet")))</f>
        <v>Met</v>
      </c>
      <c r="L1179" s="13" t="str">
        <f>IF(Z1181&gt;94,"Met",IF(AB1181="--","n/a",IF(AB1181&gt;=0,"Met","Did Not Meet")))</f>
        <v>Met</v>
      </c>
      <c r="M1179" s="5" t="s">
        <v>4</v>
      </c>
      <c r="N1179" s="14" t="s">
        <v>2501</v>
      </c>
      <c r="O1179" s="5"/>
      <c r="P1179" s="44" t="str">
        <f t="shared" ref="P1179" si="1494">IF(K1180="Yes",IF(L1180="Yes","Yes","No"),"No")</f>
        <v>Yes</v>
      </c>
      <c r="Q1179" s="94" t="s">
        <v>2759</v>
      </c>
      <c r="R1179" s="5" t="s">
        <v>1</v>
      </c>
      <c r="S1179" s="5" t="s">
        <v>2</v>
      </c>
      <c r="T1179" s="5" t="s">
        <v>7</v>
      </c>
      <c r="U1179" s="5">
        <v>43</v>
      </c>
      <c r="V1179" s="5">
        <v>76.739999999999995</v>
      </c>
      <c r="W1179" s="5">
        <v>62</v>
      </c>
      <c r="X1179" s="11">
        <f t="shared" si="1462"/>
        <v>14.739999999999995</v>
      </c>
      <c r="Y1179" s="14">
        <v>40</v>
      </c>
      <c r="Z1179" s="5">
        <v>77.5</v>
      </c>
      <c r="AA1179" s="5">
        <v>63.82</v>
      </c>
      <c r="AB1179" s="71">
        <f t="shared" si="1477"/>
        <v>13.68</v>
      </c>
      <c r="AC1179" s="53"/>
    </row>
    <row r="1180" spans="1:29" ht="15" customHeight="1" x14ac:dyDescent="0.25">
      <c r="A1180" s="53">
        <v>1704022</v>
      </c>
      <c r="B1180" s="89" t="s">
        <v>2559</v>
      </c>
      <c r="C1180" s="53" t="s">
        <v>704</v>
      </c>
      <c r="D1180" s="49" t="s">
        <v>2499</v>
      </c>
      <c r="E1180" s="35" t="str">
        <f>VLOOKUP('2012 Accountability Database'!$A1178,'2011 AYP'!A$2:B$1072,2)</f>
        <v xml:space="preserve"> A (Alert)</v>
      </c>
      <c r="F1180" s="66"/>
      <c r="G1180" s="63" t="s">
        <v>2485</v>
      </c>
      <c r="H1180" s="60" t="str">
        <f t="shared" ref="H1180:I1180" si="1495">IF(H1178="Met","Yes",IF(H1179="Met","Yes","No"))</f>
        <v>Yes</v>
      </c>
      <c r="I1180" s="60" t="str">
        <f t="shared" si="1495"/>
        <v>Yes</v>
      </c>
      <c r="J1180" s="42"/>
      <c r="K1180" s="60" t="str">
        <f t="shared" ref="K1180:L1180" si="1496">IF(K1178="Met","Yes",IF(K1179="Met","Yes","No"))</f>
        <v>Yes</v>
      </c>
      <c r="L1180" s="60" t="str">
        <f t="shared" si="1496"/>
        <v>Yes</v>
      </c>
      <c r="M1180" s="1" t="s">
        <v>4</v>
      </c>
      <c r="N1180" s="14" t="s">
        <v>2503</v>
      </c>
      <c r="O1180" s="5"/>
      <c r="P1180" s="44" t="str">
        <f t="shared" ref="P1180" si="1497">IF(H1184="Yes",IF(I1184="Yes","Yes","No"),"No")</f>
        <v>No</v>
      </c>
      <c r="Q1180" s="108" t="s">
        <v>2758</v>
      </c>
      <c r="R1180" s="5" t="s">
        <v>1</v>
      </c>
      <c r="S1180" s="1" t="s">
        <v>5</v>
      </c>
      <c r="T1180" s="1" t="s">
        <v>3</v>
      </c>
      <c r="U1180" s="5">
        <v>154</v>
      </c>
      <c r="V1180" s="1">
        <v>66.88</v>
      </c>
      <c r="W1180" s="1">
        <v>61.3</v>
      </c>
      <c r="X1180" s="9">
        <f t="shared" si="1462"/>
        <v>5.5799999999999983</v>
      </c>
      <c r="Y1180" s="14">
        <v>145</v>
      </c>
      <c r="Z1180" s="1">
        <v>70.34</v>
      </c>
      <c r="AA1180" s="1">
        <v>62.89</v>
      </c>
      <c r="AB1180" s="71">
        <f t="shared" si="1477"/>
        <v>7.4500000000000028</v>
      </c>
      <c r="AC1180" s="53"/>
    </row>
    <row r="1181" spans="1:29" x14ac:dyDescent="0.25">
      <c r="A1181" s="53">
        <v>1704022</v>
      </c>
      <c r="B1181" s="89" t="s">
        <v>2559</v>
      </c>
      <c r="C1181" s="53" t="s">
        <v>704</v>
      </c>
      <c r="D1181" s="49" t="s">
        <v>2507</v>
      </c>
      <c r="E1181" s="47">
        <f>VLOOKUP('2012 Accountability Database'!A1178,Dems1112!$A$2:$G$1082,3)</f>
        <v>0.04</v>
      </c>
      <c r="F1181" s="66"/>
      <c r="G1181" s="52"/>
      <c r="M1181" s="5" t="s">
        <v>4</v>
      </c>
      <c r="N1181" s="14" t="s">
        <v>2504</v>
      </c>
      <c r="O1181" s="5"/>
      <c r="P1181" s="44" t="str">
        <f t="shared" ref="P1181" si="1498">IF(K1184="Yes",IF(L1184="Yes","Yes","No"),"No")</f>
        <v>Yes</v>
      </c>
      <c r="Q1181" s="108"/>
      <c r="R1181" s="5" t="s">
        <v>1</v>
      </c>
      <c r="S1181" s="5" t="s">
        <v>5</v>
      </c>
      <c r="T1181" s="5" t="s">
        <v>7</v>
      </c>
      <c r="U1181" s="5">
        <v>134</v>
      </c>
      <c r="V1181" s="5">
        <v>66.42</v>
      </c>
      <c r="W1181" s="5">
        <v>62</v>
      </c>
      <c r="X1181" s="11">
        <f t="shared" si="1462"/>
        <v>4.4200000000000017</v>
      </c>
      <c r="Y1181" s="14">
        <v>125</v>
      </c>
      <c r="Z1181" s="5">
        <v>70.400000000000006</v>
      </c>
      <c r="AA1181" s="5">
        <v>63.82</v>
      </c>
      <c r="AB1181" s="71">
        <f t="shared" si="1477"/>
        <v>6.5800000000000054</v>
      </c>
      <c r="AC1181" s="53"/>
    </row>
    <row r="1182" spans="1:29" x14ac:dyDescent="0.25">
      <c r="A1182" s="53">
        <v>1704022</v>
      </c>
      <c r="B1182" s="89" t="s">
        <v>2559</v>
      </c>
      <c r="C1182" s="53" t="s">
        <v>704</v>
      </c>
      <c r="D1182" s="50" t="s">
        <v>2508</v>
      </c>
      <c r="E1182" s="47">
        <f>VLOOKUP('2012 Accountability Database'!A1178,Dems1112!$A$2:$G$1082,4)</f>
        <v>0.91</v>
      </c>
      <c r="F1182" s="65" t="s">
        <v>2486</v>
      </c>
      <c r="G1182" s="62"/>
      <c r="H1182" s="13" t="str">
        <f>IF(V1182&gt;94,"Met",IF(X1182="--","n/a",IF(X1182&gt;=0,"Met","Did Not Meet")))</f>
        <v>Did Not Meet</v>
      </c>
      <c r="I1182" s="13" t="str">
        <f>IF(V1183&gt;94,"Met",IF(X1183="--","n/a",IF(X1183&gt;=0,"Met","Did Not Meet")))</f>
        <v>Did Not Meet</v>
      </c>
      <c r="J1182" s="13"/>
      <c r="K1182" s="13" t="str">
        <f>IF(Z1182&gt;94,"Met",IF(AB1182="--","n/a",IF(AB1182&gt;=0,"Met","Did Not Meet")))</f>
        <v>Met</v>
      </c>
      <c r="L1182" s="13" t="str">
        <f>IF(Z1183&gt;94,"Met",IF(AB1183="--","n/a",IF(AB1183&gt;=0,"Met","Did Not Meet")))</f>
        <v>Met</v>
      </c>
      <c r="M1182" s="1" t="s">
        <v>4</v>
      </c>
      <c r="N1182" s="68" t="s">
        <v>2497</v>
      </c>
      <c r="O1182" s="35"/>
      <c r="P1182" s="44"/>
      <c r="Q1182" s="108"/>
      <c r="R1182" s="5" t="s">
        <v>6</v>
      </c>
      <c r="S1182" s="1" t="s">
        <v>2</v>
      </c>
      <c r="T1182" s="1" t="s">
        <v>3</v>
      </c>
      <c r="U1182" s="5">
        <v>44</v>
      </c>
      <c r="V1182" s="1">
        <v>68.180000000000007</v>
      </c>
      <c r="W1182" s="1">
        <v>69.45</v>
      </c>
      <c r="X1182" s="6">
        <f t="shared" si="1462"/>
        <v>-1.269999999999996</v>
      </c>
      <c r="Y1182" s="14">
        <v>41</v>
      </c>
      <c r="Z1182" s="1">
        <v>60.98</v>
      </c>
      <c r="AA1182" s="1">
        <v>58.53</v>
      </c>
      <c r="AB1182" s="71">
        <f t="shared" si="1477"/>
        <v>2.4499999999999957</v>
      </c>
      <c r="AC1182" s="53"/>
    </row>
    <row r="1183" spans="1:29" x14ac:dyDescent="0.25">
      <c r="A1183" s="53">
        <v>1704022</v>
      </c>
      <c r="B1183" s="89" t="s">
        <v>2559</v>
      </c>
      <c r="C1183" s="53" t="s">
        <v>704</v>
      </c>
      <c r="D1183" s="50" t="s">
        <v>974</v>
      </c>
      <c r="E1183" s="47" t="str">
        <f>VLOOKUP('2012 Accountability Database'!A1178,Dems1112!$A$2:$G$1082,5)</f>
        <v>5-6</v>
      </c>
      <c r="F1183" s="65" t="s">
        <v>2487</v>
      </c>
      <c r="G1183" s="62"/>
      <c r="H1183" s="13" t="str">
        <f>IF(V1184&gt;94,"Met",IF(X1184="--","n/a",IF(X1184&gt;=0,"Met","Did Not Meet")))</f>
        <v>Did Not Meet</v>
      </c>
      <c r="I1183" s="13" t="str">
        <f>IF(V1185&gt;94,"Met",IF(X1185="--","n/a",IF(X1185&gt;=0,"Met","Did Not Meet")))</f>
        <v>Did Not Meet</v>
      </c>
      <c r="J1183" s="13"/>
      <c r="K1183" s="13" t="str">
        <f>IF(Z1184&gt;94,"Met",IF(AB1184="--","n/a",IF(AB1184&gt;=0,"Met","Did Not Meet")))</f>
        <v>Did Not Meet</v>
      </c>
      <c r="L1183" s="13" t="str">
        <f>IF(Z1185&gt;94,"Met",IF(AB1185="--","n/a",IF(AB1185&gt;=0,"Met","Did Not Meet")))</f>
        <v>Did Not Meet</v>
      </c>
      <c r="M1183" s="1" t="s">
        <v>4</v>
      </c>
      <c r="N1183" s="14"/>
      <c r="O1183" s="35" t="s">
        <v>2506</v>
      </c>
      <c r="P1183" s="83" t="str">
        <f t="shared" ref="P1183" si="1499">IF(P1178="No"," ", IF(P1180="No"," ",IF(P1179="No", " ",IF(P1181="No"," ","X"))))</f>
        <v xml:space="preserve"> </v>
      </c>
      <c r="Q1183" s="108"/>
      <c r="R1183" s="5" t="s">
        <v>6</v>
      </c>
      <c r="S1183" s="1" t="s">
        <v>2</v>
      </c>
      <c r="T1183" s="1" t="s">
        <v>7</v>
      </c>
      <c r="U1183" s="5">
        <v>43</v>
      </c>
      <c r="V1183" s="1">
        <v>67.44</v>
      </c>
      <c r="W1183" s="1">
        <v>68.7</v>
      </c>
      <c r="X1183" s="6">
        <f t="shared" si="1462"/>
        <v>-1.2600000000000051</v>
      </c>
      <c r="Y1183" s="14">
        <v>40</v>
      </c>
      <c r="Z1183" s="1">
        <v>60</v>
      </c>
      <c r="AA1183" s="1">
        <v>58.99</v>
      </c>
      <c r="AB1183" s="71">
        <f t="shared" si="1477"/>
        <v>1.009999999999998</v>
      </c>
      <c r="AC1183" s="53"/>
    </row>
    <row r="1184" spans="1:29" ht="15.75" x14ac:dyDescent="0.25">
      <c r="A1184" s="53">
        <v>1704022</v>
      </c>
      <c r="B1184" s="89" t="s">
        <v>2559</v>
      </c>
      <c r="C1184" s="53" t="s">
        <v>704</v>
      </c>
      <c r="D1184" s="50" t="s">
        <v>975</v>
      </c>
      <c r="E1184" s="48" t="str">
        <f>VLOOKUP('2012 Accountability Database'!A1178,Dems1112!$A$2:$G$1082,6)</f>
        <v>1 (Northwest AR)</v>
      </c>
      <c r="F1184" s="66"/>
      <c r="G1184" s="63" t="s">
        <v>2488</v>
      </c>
      <c r="H1184" s="61" t="str">
        <f t="shared" ref="H1184:I1184" si="1500">IF(H1182="Met","Yes",IF(H1183="Met","Yes","No"))</f>
        <v>No</v>
      </c>
      <c r="I1184" s="61" t="str">
        <f t="shared" si="1500"/>
        <v>No</v>
      </c>
      <c r="J1184" s="55"/>
      <c r="K1184" s="61" t="str">
        <f t="shared" ref="K1184:L1184" si="1501">IF(K1182="Met","Yes",IF(K1183="Met","Yes","No"))</f>
        <v>Yes</v>
      </c>
      <c r="L1184" s="61" t="str">
        <f t="shared" si="1501"/>
        <v>Yes</v>
      </c>
      <c r="M1184" s="1" t="s">
        <v>4</v>
      </c>
      <c r="N1184" s="14"/>
      <c r="O1184" s="35" t="s">
        <v>2505</v>
      </c>
      <c r="P1184" s="83" t="str">
        <f t="shared" ref="P1184" si="1502">IF(P1183="X"," ",IF(P1185="X"," ","X"))</f>
        <v>X</v>
      </c>
      <c r="Q1184" s="94" t="s">
        <v>2759</v>
      </c>
      <c r="R1184" s="5" t="s">
        <v>6</v>
      </c>
      <c r="S1184" s="1" t="s">
        <v>5</v>
      </c>
      <c r="T1184" s="1" t="s">
        <v>3</v>
      </c>
      <c r="U1184" s="5">
        <v>154</v>
      </c>
      <c r="V1184" s="1">
        <v>61.04</v>
      </c>
      <c r="W1184" s="1">
        <v>69.45</v>
      </c>
      <c r="X1184" s="6">
        <f t="shared" si="1462"/>
        <v>-8.4100000000000037</v>
      </c>
      <c r="Y1184" s="14">
        <v>145</v>
      </c>
      <c r="Z1184" s="1">
        <v>54.48</v>
      </c>
      <c r="AA1184" s="1">
        <v>58.53</v>
      </c>
      <c r="AB1184" s="72">
        <f t="shared" si="1477"/>
        <v>-4.0500000000000043</v>
      </c>
      <c r="AC1184" s="53"/>
    </row>
    <row r="1185" spans="1:29" x14ac:dyDescent="0.25">
      <c r="A1185" s="54">
        <v>1704022</v>
      </c>
      <c r="B1185" s="90" t="s">
        <v>2559</v>
      </c>
      <c r="C1185" s="54" t="s">
        <v>704</v>
      </c>
      <c r="D1185" s="4"/>
      <c r="E1185" s="4"/>
      <c r="F1185" s="67"/>
      <c r="G1185" s="64"/>
      <c r="H1185" s="43"/>
      <c r="I1185" s="43"/>
      <c r="J1185" s="43"/>
      <c r="K1185" s="43"/>
      <c r="L1185" s="43"/>
      <c r="M1185" s="4" t="s">
        <v>4</v>
      </c>
      <c r="N1185" s="15"/>
      <c r="O1185" s="38" t="s">
        <v>2482</v>
      </c>
      <c r="P1185" s="84" t="str">
        <f>IF(E1179="Achieving School"," ","X")</f>
        <v xml:space="preserve"> </v>
      </c>
      <c r="Q1185" s="91"/>
      <c r="R1185" s="4" t="s">
        <v>6</v>
      </c>
      <c r="S1185" s="4" t="s">
        <v>5</v>
      </c>
      <c r="T1185" s="4" t="s">
        <v>7</v>
      </c>
      <c r="U1185" s="4">
        <v>134</v>
      </c>
      <c r="V1185" s="4">
        <v>58.21</v>
      </c>
      <c r="W1185" s="4">
        <v>68.7</v>
      </c>
      <c r="X1185" s="7">
        <f t="shared" si="1462"/>
        <v>-10.490000000000002</v>
      </c>
      <c r="Y1185" s="15">
        <v>125</v>
      </c>
      <c r="Z1185" s="4">
        <v>52.8</v>
      </c>
      <c r="AA1185" s="4">
        <v>58.99</v>
      </c>
      <c r="AB1185" s="73">
        <f t="shared" si="1477"/>
        <v>-6.1900000000000048</v>
      </c>
      <c r="AC1185" s="54"/>
    </row>
    <row r="1186" spans="1:29" x14ac:dyDescent="0.25">
      <c r="A1186" s="1">
        <v>1705020</v>
      </c>
      <c r="B1186" s="87" t="s">
        <v>2560</v>
      </c>
      <c r="C1186" s="55" t="s">
        <v>908</v>
      </c>
      <c r="E1186" s="42"/>
      <c r="F1186" s="65" t="s">
        <v>2483</v>
      </c>
      <c r="G1186" s="62"/>
      <c r="H1186" s="37" t="str">
        <f>IF(V1186&gt;94,"Met",IF(X1186="--","n/a",IF(X1186&gt;=0,"Met","Did Not Meet")))</f>
        <v>Met</v>
      </c>
      <c r="I1186" s="37" t="str">
        <f>IF(V1187&gt;94,"Met",IF(X1187="--","n/a",IF(X1187&gt;=0,"Met","Did Not Meet")))</f>
        <v>Met</v>
      </c>
      <c r="K1186" s="13" t="str">
        <f>IF(Z1186&gt;94,"Met",IF(AB1186="--","n/a",IF(AB1186&gt;=0,"Met","Did Not Meet")))</f>
        <v>Did Not Meet</v>
      </c>
      <c r="L1186" s="13" t="str">
        <f>IF(Z1187&gt;94,"Met",IF(AB1187="--","n/a",IF(AB1187&gt;=0,"Met","Did Not Meet")))</f>
        <v>Did Not Meet</v>
      </c>
      <c r="M1186" s="1" t="s">
        <v>4</v>
      </c>
      <c r="N1186" s="14" t="s">
        <v>2502</v>
      </c>
      <c r="O1186" s="5"/>
      <c r="P1186" s="44" t="str">
        <f t="shared" ref="P1186" si="1503">IF(H1188="Yes",IF(I1188="Yes","Yes","No"),"No")</f>
        <v>Yes</v>
      </c>
      <c r="Q1186" s="93"/>
      <c r="R1186" s="5" t="s">
        <v>1</v>
      </c>
      <c r="S1186" s="1" t="s">
        <v>2</v>
      </c>
      <c r="T1186" s="1" t="s">
        <v>3</v>
      </c>
      <c r="U1186" s="5">
        <v>91</v>
      </c>
      <c r="V1186" s="1">
        <v>84.62</v>
      </c>
      <c r="W1186" s="1">
        <v>84.02</v>
      </c>
      <c r="X1186" s="9">
        <f t="shared" si="1462"/>
        <v>0.60000000000000853</v>
      </c>
      <c r="Y1186" s="14">
        <v>51</v>
      </c>
      <c r="Z1186" s="1">
        <v>84.31</v>
      </c>
      <c r="AA1186" s="1">
        <v>98.2</v>
      </c>
      <c r="AB1186" s="72">
        <f t="shared" si="1477"/>
        <v>-13.89</v>
      </c>
      <c r="AC1186" s="36"/>
    </row>
    <row r="1187" spans="1:29" ht="15.75" x14ac:dyDescent="0.25">
      <c r="A1187" s="53">
        <v>1705020</v>
      </c>
      <c r="B1187" s="89" t="s">
        <v>2560</v>
      </c>
      <c r="C1187" s="53" t="s">
        <v>908</v>
      </c>
      <c r="D1187" s="49" t="s">
        <v>2498</v>
      </c>
      <c r="E1187" s="34" t="str">
        <f>M1186</f>
        <v>Achieving School</v>
      </c>
      <c r="F1187" s="65" t="s">
        <v>2484</v>
      </c>
      <c r="G1187" s="62"/>
      <c r="H1187" s="13" t="str">
        <f>IF(V1188&gt;94,"Met",IF(X1188="--","n/a",IF(X1188&gt;=0,"Met","Did Not Meet")))</f>
        <v>Did Not Meet</v>
      </c>
      <c r="I1187" s="13" t="str">
        <f>IF(V1189&gt;94,"Met",IF(X1189="--","n/a",IF(X1189&gt;=0,"Met","Did Not Meet")))</f>
        <v>Did Not Meet</v>
      </c>
      <c r="K1187" s="13" t="str">
        <f>IF(Z1188&gt;94,"Met",IF(AB1188="--","n/a",IF(AB1188&gt;=0,"Met","Did Not Meet")))</f>
        <v>Did Not Meet</v>
      </c>
      <c r="L1187" s="13" t="str">
        <f>IF(Z1189&gt;94,"Met",IF(AB1189="--","n/a",IF(AB1189&gt;=0,"Met","Did Not Meet")))</f>
        <v>Did Not Meet</v>
      </c>
      <c r="M1187" s="5" t="s">
        <v>4</v>
      </c>
      <c r="N1187" s="14" t="s">
        <v>2501</v>
      </c>
      <c r="O1187" s="5"/>
      <c r="P1187" s="44" t="str">
        <f t="shared" ref="P1187" si="1504">IF(K1188="Yes",IF(L1188="Yes","Yes","No"),"No")</f>
        <v>No</v>
      </c>
      <c r="Q1187" s="94" t="s">
        <v>2759</v>
      </c>
      <c r="R1187" s="5" t="s">
        <v>1</v>
      </c>
      <c r="S1187" s="5" t="s">
        <v>2</v>
      </c>
      <c r="T1187" s="5" t="s">
        <v>7</v>
      </c>
      <c r="U1187" s="5">
        <v>58</v>
      </c>
      <c r="V1187" s="5">
        <v>79.31</v>
      </c>
      <c r="W1187" s="5">
        <v>75.27</v>
      </c>
      <c r="X1187" s="11">
        <f t="shared" si="1462"/>
        <v>4.0400000000000063</v>
      </c>
      <c r="Y1187" s="14">
        <v>28</v>
      </c>
      <c r="Z1187" s="5">
        <v>85.71</v>
      </c>
      <c r="AA1187" s="5">
        <v>96.61</v>
      </c>
      <c r="AB1187" s="72">
        <f t="shared" si="1477"/>
        <v>-10.900000000000006</v>
      </c>
      <c r="AC1187" s="53"/>
    </row>
    <row r="1188" spans="1:29" ht="15" customHeight="1" x14ac:dyDescent="0.25">
      <c r="A1188" s="53">
        <v>1705020</v>
      </c>
      <c r="B1188" s="89" t="s">
        <v>2560</v>
      </c>
      <c r="C1188" s="53" t="s">
        <v>908</v>
      </c>
      <c r="D1188" s="49" t="s">
        <v>2499</v>
      </c>
      <c r="E1188" s="35" t="str">
        <f>VLOOKUP('2012 Accountability Database'!$A1186,'2011 AYP'!A$2:B$1072,2)</f>
        <v xml:space="preserve"> MS (Met Standards)</v>
      </c>
      <c r="F1188" s="66"/>
      <c r="G1188" s="63" t="s">
        <v>2485</v>
      </c>
      <c r="H1188" s="60" t="str">
        <f t="shared" ref="H1188:I1188" si="1505">IF(H1186="Met","Yes",IF(H1187="Met","Yes","No"))</f>
        <v>Yes</v>
      </c>
      <c r="I1188" s="60" t="str">
        <f t="shared" si="1505"/>
        <v>Yes</v>
      </c>
      <c r="J1188" s="42"/>
      <c r="K1188" s="60" t="str">
        <f t="shared" ref="K1188:L1188" si="1506">IF(K1186="Met","Yes",IF(K1187="Met","Yes","No"))</f>
        <v>No</v>
      </c>
      <c r="L1188" s="60" t="str">
        <f t="shared" si="1506"/>
        <v>No</v>
      </c>
      <c r="M1188" s="1" t="s">
        <v>4</v>
      </c>
      <c r="N1188" s="14" t="s">
        <v>2503</v>
      </c>
      <c r="O1188" s="5"/>
      <c r="P1188" s="44" t="str">
        <f t="shared" ref="P1188" si="1507">IF(H1192="Yes",IF(I1192="Yes","Yes","No"),"No")</f>
        <v>No</v>
      </c>
      <c r="Q1188" s="108" t="s">
        <v>2758</v>
      </c>
      <c r="R1188" s="5" t="s">
        <v>1</v>
      </c>
      <c r="S1188" s="1" t="s">
        <v>5</v>
      </c>
      <c r="T1188" s="1" t="s">
        <v>3</v>
      </c>
      <c r="U1188" s="5">
        <v>304</v>
      </c>
      <c r="V1188" s="1">
        <v>81.25</v>
      </c>
      <c r="W1188" s="1">
        <v>84.02</v>
      </c>
      <c r="X1188" s="6">
        <f t="shared" si="1462"/>
        <v>-2.769999999999996</v>
      </c>
      <c r="Y1188" s="14">
        <v>154</v>
      </c>
      <c r="Z1188" s="1">
        <v>88.31</v>
      </c>
      <c r="AA1188" s="1">
        <v>98.2</v>
      </c>
      <c r="AB1188" s="72">
        <f t="shared" si="1477"/>
        <v>-9.89</v>
      </c>
      <c r="AC1188" s="53"/>
    </row>
    <row r="1189" spans="1:29" x14ac:dyDescent="0.25">
      <c r="A1189" s="53">
        <v>1705020</v>
      </c>
      <c r="B1189" s="89" t="s">
        <v>2560</v>
      </c>
      <c r="C1189" s="53" t="s">
        <v>908</v>
      </c>
      <c r="D1189" s="49" t="s">
        <v>2507</v>
      </c>
      <c r="E1189" s="47">
        <f>VLOOKUP('2012 Accountability Database'!A1186,Dems1112!$A$2:$G$1082,3)</f>
        <v>0.22</v>
      </c>
      <c r="F1189" s="66"/>
      <c r="G1189" s="52"/>
      <c r="M1189" s="1" t="s">
        <v>4</v>
      </c>
      <c r="N1189" s="14" t="s">
        <v>2504</v>
      </c>
      <c r="O1189" s="5"/>
      <c r="P1189" s="44" t="str">
        <f t="shared" ref="P1189" si="1508">IF(K1192="Yes",IF(L1192="Yes","Yes","No"),"No")</f>
        <v>Yes</v>
      </c>
      <c r="Q1189" s="108"/>
      <c r="R1189" s="5" t="s">
        <v>1</v>
      </c>
      <c r="S1189" s="1" t="s">
        <v>5</v>
      </c>
      <c r="T1189" s="1" t="s">
        <v>7</v>
      </c>
      <c r="U1189" s="5">
        <v>166</v>
      </c>
      <c r="V1189" s="1">
        <v>71.69</v>
      </c>
      <c r="W1189" s="1">
        <v>75.27</v>
      </c>
      <c r="X1189" s="6">
        <f t="shared" si="1462"/>
        <v>-3.5799999999999983</v>
      </c>
      <c r="Y1189" s="14">
        <v>76</v>
      </c>
      <c r="Z1189" s="1">
        <v>82.89</v>
      </c>
      <c r="AA1189" s="1">
        <v>96.61</v>
      </c>
      <c r="AB1189" s="72">
        <f t="shared" si="1477"/>
        <v>-13.719999999999999</v>
      </c>
      <c r="AC1189" s="53"/>
    </row>
    <row r="1190" spans="1:29" x14ac:dyDescent="0.25">
      <c r="A1190" s="53">
        <v>1705020</v>
      </c>
      <c r="B1190" s="89" t="s">
        <v>2560</v>
      </c>
      <c r="C1190" s="53" t="s">
        <v>908</v>
      </c>
      <c r="D1190" s="50" t="s">
        <v>2508</v>
      </c>
      <c r="E1190" s="47">
        <f>VLOOKUP('2012 Accountability Database'!A1186,Dems1112!$A$2:$G$1082,4)</f>
        <v>0.56000000000000005</v>
      </c>
      <c r="F1190" s="65" t="s">
        <v>2486</v>
      </c>
      <c r="G1190" s="62"/>
      <c r="H1190" s="13" t="str">
        <f>IF(V1190&gt;94,"Met",IF(X1190="--","n/a",IF(X1190&gt;=0,"Met","Did Not Meet")))</f>
        <v>Did Not Meet</v>
      </c>
      <c r="I1190" s="13" t="str">
        <f>IF(V1191&gt;94,"Met",IF(X1191="--","n/a",IF(X1191&gt;=0,"Met","Did Not Meet")))</f>
        <v>Did Not Meet</v>
      </c>
      <c r="J1190" s="13"/>
      <c r="K1190" s="13" t="str">
        <f>IF(Z1190&gt;94,"Met",IF(AB1190="--","n/a",IF(AB1190&gt;=0,"Met","Did Not Meet")))</f>
        <v>Did Not Meet</v>
      </c>
      <c r="L1190" s="13" t="str">
        <f>IF(Z1191&gt;94,"Met",IF(AB1191="--","n/a",IF(AB1191&gt;=0,"Met","Did Not Meet")))</f>
        <v>Did Not Meet</v>
      </c>
      <c r="M1190" s="1" t="s">
        <v>4</v>
      </c>
      <c r="N1190" s="68" t="s">
        <v>2497</v>
      </c>
      <c r="O1190" s="35"/>
      <c r="P1190" s="44"/>
      <c r="Q1190" s="108"/>
      <c r="R1190" s="5" t="s">
        <v>6</v>
      </c>
      <c r="S1190" s="1" t="s">
        <v>2</v>
      </c>
      <c r="T1190" s="1" t="s">
        <v>3</v>
      </c>
      <c r="U1190" s="5">
        <v>91</v>
      </c>
      <c r="V1190" s="1">
        <v>85.71</v>
      </c>
      <c r="W1190" s="1">
        <v>90.75</v>
      </c>
      <c r="X1190" s="6">
        <f t="shared" si="1462"/>
        <v>-5.0400000000000063</v>
      </c>
      <c r="Y1190" s="14">
        <v>51</v>
      </c>
      <c r="Z1190" s="1">
        <v>54.9</v>
      </c>
      <c r="AA1190" s="1">
        <v>67.650000000000006</v>
      </c>
      <c r="AB1190" s="72">
        <f t="shared" si="1477"/>
        <v>-12.750000000000007</v>
      </c>
      <c r="AC1190" s="53"/>
    </row>
    <row r="1191" spans="1:29" x14ac:dyDescent="0.25">
      <c r="A1191" s="53">
        <v>1705020</v>
      </c>
      <c r="B1191" s="89" t="s">
        <v>2560</v>
      </c>
      <c r="C1191" s="53" t="s">
        <v>908</v>
      </c>
      <c r="D1191" s="50" t="s">
        <v>974</v>
      </c>
      <c r="E1191" s="47" t="str">
        <f>VLOOKUP('2012 Accountability Database'!A1186,Dems1112!$A$2:$G$1082,5)</f>
        <v>K-4</v>
      </c>
      <c r="F1191" s="65" t="s">
        <v>2487</v>
      </c>
      <c r="G1191" s="62"/>
      <c r="H1191" s="13" t="str">
        <f>IF(V1192&gt;94,"Met",IF(X1192="--","n/a",IF(X1192&gt;=0,"Met","Did Not Meet")))</f>
        <v>Did Not Meet</v>
      </c>
      <c r="I1191" s="13" t="str">
        <f>IF(V1193&gt;94,"Met",IF(X1193="--","n/a",IF(X1193&gt;=0,"Met","Did Not Meet")))</f>
        <v>Did Not Meet</v>
      </c>
      <c r="J1191" s="13"/>
      <c r="K1191" s="13" t="str">
        <f>IF(Z1192&gt;94,"Met",IF(AB1192="--","n/a",IF(AB1192&gt;=0,"Met","Did Not Meet")))</f>
        <v>Met</v>
      </c>
      <c r="L1191" s="13" t="str">
        <f>IF(Z1193&gt;94,"Met",IF(AB1193="--","n/a",IF(AB1193&gt;=0,"Met","Did Not Meet")))</f>
        <v>Met</v>
      </c>
      <c r="M1191" s="1" t="s">
        <v>4</v>
      </c>
      <c r="N1191" s="14"/>
      <c r="O1191" s="35" t="s">
        <v>2506</v>
      </c>
      <c r="P1191" s="83" t="str">
        <f t="shared" ref="P1191" si="1509">IF(P1186="No"," ", IF(P1188="No"," ",IF(P1187="No", " ",IF(P1189="No"," ","X"))))</f>
        <v xml:space="preserve"> </v>
      </c>
      <c r="Q1191" s="108"/>
      <c r="R1191" s="5" t="s">
        <v>6</v>
      </c>
      <c r="S1191" s="1" t="s">
        <v>2</v>
      </c>
      <c r="T1191" s="1" t="s">
        <v>7</v>
      </c>
      <c r="U1191" s="5">
        <v>58</v>
      </c>
      <c r="V1191" s="1">
        <v>81.03</v>
      </c>
      <c r="W1191" s="1">
        <v>86.9</v>
      </c>
      <c r="X1191" s="6">
        <f t="shared" si="1462"/>
        <v>-5.8700000000000045</v>
      </c>
      <c r="Y1191" s="14">
        <v>28</v>
      </c>
      <c r="Z1191" s="1">
        <v>46.43</v>
      </c>
      <c r="AA1191" s="1">
        <v>55.86</v>
      </c>
      <c r="AB1191" s="72">
        <f t="shared" si="1477"/>
        <v>-9.43</v>
      </c>
      <c r="AC1191" s="53"/>
    </row>
    <row r="1192" spans="1:29" ht="15.75" x14ac:dyDescent="0.25">
      <c r="A1192" s="53">
        <v>1705020</v>
      </c>
      <c r="B1192" s="89" t="s">
        <v>2560</v>
      </c>
      <c r="C1192" s="53" t="s">
        <v>908</v>
      </c>
      <c r="D1192" s="50" t="s">
        <v>975</v>
      </c>
      <c r="E1192" s="48" t="str">
        <f>VLOOKUP('2012 Accountability Database'!A1186,Dems1112!$A$2:$G$1082,6)</f>
        <v>1 (Northwest AR)</v>
      </c>
      <c r="F1192" s="66"/>
      <c r="G1192" s="63" t="s">
        <v>2488</v>
      </c>
      <c r="H1192" s="61" t="str">
        <f t="shared" ref="H1192:I1192" si="1510">IF(H1190="Met","Yes",IF(H1191="Met","Yes","No"))</f>
        <v>No</v>
      </c>
      <c r="I1192" s="61" t="str">
        <f t="shared" si="1510"/>
        <v>No</v>
      </c>
      <c r="J1192" s="55"/>
      <c r="K1192" s="61" t="str">
        <f t="shared" ref="K1192:L1192" si="1511">IF(K1190="Met","Yes",IF(K1191="Met","Yes","No"))</f>
        <v>Yes</v>
      </c>
      <c r="L1192" s="61" t="str">
        <f t="shared" si="1511"/>
        <v>Yes</v>
      </c>
      <c r="M1192" s="1" t="s">
        <v>4</v>
      </c>
      <c r="N1192" s="14"/>
      <c r="O1192" s="35" t="s">
        <v>2505</v>
      </c>
      <c r="P1192" s="83" t="str">
        <f t="shared" ref="P1192" si="1512">IF(P1191="X"," ",IF(P1193="X"," ","X"))</f>
        <v>X</v>
      </c>
      <c r="Q1192" s="94" t="s">
        <v>2759</v>
      </c>
      <c r="R1192" s="5" t="s">
        <v>6</v>
      </c>
      <c r="S1192" s="1" t="s">
        <v>5</v>
      </c>
      <c r="T1192" s="1" t="s">
        <v>3</v>
      </c>
      <c r="U1192" s="5">
        <v>304</v>
      </c>
      <c r="V1192" s="1">
        <v>88.49</v>
      </c>
      <c r="W1192" s="1">
        <v>90.75</v>
      </c>
      <c r="X1192" s="6">
        <f t="shared" si="1462"/>
        <v>-2.2600000000000051</v>
      </c>
      <c r="Y1192" s="14">
        <v>154</v>
      </c>
      <c r="Z1192" s="1">
        <v>69.48</v>
      </c>
      <c r="AA1192" s="1">
        <v>67.650000000000006</v>
      </c>
      <c r="AB1192" s="71">
        <f t="shared" si="1477"/>
        <v>1.8299999999999983</v>
      </c>
      <c r="AC1192" s="53"/>
    </row>
    <row r="1193" spans="1:29" x14ac:dyDescent="0.25">
      <c r="A1193" s="54">
        <v>1705020</v>
      </c>
      <c r="B1193" s="90" t="s">
        <v>2560</v>
      </c>
      <c r="C1193" s="54" t="s">
        <v>908</v>
      </c>
      <c r="D1193" s="4"/>
      <c r="E1193" s="4"/>
      <c r="F1193" s="67"/>
      <c r="G1193" s="64"/>
      <c r="H1193" s="43"/>
      <c r="I1193" s="43"/>
      <c r="J1193" s="43"/>
      <c r="K1193" s="43"/>
      <c r="L1193" s="43"/>
      <c r="M1193" s="4" t="s">
        <v>4</v>
      </c>
      <c r="N1193" s="15"/>
      <c r="O1193" s="38" t="s">
        <v>2482</v>
      </c>
      <c r="P1193" s="84" t="str">
        <f>IF(E1187="Achieving School"," ","X")</f>
        <v xml:space="preserve"> </v>
      </c>
      <c r="Q1193" s="91"/>
      <c r="R1193" s="4" t="s">
        <v>6</v>
      </c>
      <c r="S1193" s="4" t="s">
        <v>5</v>
      </c>
      <c r="T1193" s="4" t="s">
        <v>7</v>
      </c>
      <c r="U1193" s="4">
        <v>166</v>
      </c>
      <c r="V1193" s="4">
        <v>81.93</v>
      </c>
      <c r="W1193" s="4">
        <v>86.9</v>
      </c>
      <c r="X1193" s="7">
        <f t="shared" si="1462"/>
        <v>-4.9699999999999989</v>
      </c>
      <c r="Y1193" s="15">
        <v>76</v>
      </c>
      <c r="Z1193" s="4">
        <v>59.21</v>
      </c>
      <c r="AA1193" s="4">
        <v>55.86</v>
      </c>
      <c r="AB1193" s="74">
        <f t="shared" si="1477"/>
        <v>3.3500000000000014</v>
      </c>
      <c r="AC1193" s="54"/>
    </row>
    <row r="1194" spans="1:29" x14ac:dyDescent="0.25">
      <c r="A1194" s="1">
        <v>1705022</v>
      </c>
      <c r="B1194" s="87" t="s">
        <v>2560</v>
      </c>
      <c r="C1194" s="55" t="s">
        <v>909</v>
      </c>
      <c r="E1194" s="42"/>
      <c r="F1194" s="65" t="s">
        <v>2483</v>
      </c>
      <c r="G1194" s="62"/>
      <c r="H1194" s="37" t="str">
        <f>IF(V1194&gt;94,"Met",IF(X1194="--","n/a",IF(X1194&gt;=0,"Met","Did Not Meet")))</f>
        <v>Did Not Meet</v>
      </c>
      <c r="I1194" s="37" t="str">
        <f>IF(V1195&gt;94,"Met",IF(X1195="--","n/a",IF(X1195&gt;=0,"Met","Did Not Meet")))</f>
        <v>Did Not Meet</v>
      </c>
      <c r="K1194" s="13" t="str">
        <f>IF(Z1194&gt;94,"Met",IF(AB1194="--","n/a",IF(AB1194&gt;=0,"Met","Did Not Meet")))</f>
        <v>Did Not Meet</v>
      </c>
      <c r="L1194" s="13" t="str">
        <f>IF(Z1195&gt;94,"Met",IF(AB1195="--","n/a",IF(AB1195&gt;=0,"Met","Did Not Meet")))</f>
        <v>Did Not Meet</v>
      </c>
      <c r="M1194" s="1" t="s">
        <v>9</v>
      </c>
      <c r="N1194" s="14" t="s">
        <v>2502</v>
      </c>
      <c r="O1194" s="5"/>
      <c r="P1194" s="44" t="str">
        <f t="shared" ref="P1194" si="1513">IF(H1196="Yes",IF(I1196="Yes","Yes","No"),"No")</f>
        <v>No</v>
      </c>
      <c r="Q1194" s="93"/>
      <c r="R1194" s="5" t="s">
        <v>1</v>
      </c>
      <c r="S1194" s="1" t="s">
        <v>2</v>
      </c>
      <c r="T1194" s="1" t="s">
        <v>3</v>
      </c>
      <c r="U1194" s="5">
        <v>115</v>
      </c>
      <c r="V1194" s="1">
        <v>77.39</v>
      </c>
      <c r="W1194" s="1">
        <v>80.28</v>
      </c>
      <c r="X1194" s="6">
        <f t="shared" si="1462"/>
        <v>-2.8900000000000006</v>
      </c>
      <c r="Y1194" s="14">
        <v>57</v>
      </c>
      <c r="Z1194" s="1">
        <v>73.680000000000007</v>
      </c>
      <c r="AA1194" s="1">
        <v>80.069999999999993</v>
      </c>
      <c r="AB1194" s="72">
        <f t="shared" si="1477"/>
        <v>-6.3899999999999864</v>
      </c>
      <c r="AC1194" s="36"/>
    </row>
    <row r="1195" spans="1:29" ht="15.75" x14ac:dyDescent="0.25">
      <c r="A1195" s="53">
        <v>1705022</v>
      </c>
      <c r="B1195" s="89" t="s">
        <v>2560</v>
      </c>
      <c r="C1195" s="53" t="s">
        <v>909</v>
      </c>
      <c r="D1195" s="49" t="s">
        <v>2498</v>
      </c>
      <c r="E1195" s="34" t="str">
        <f>M1194</f>
        <v>Needs Improvement School</v>
      </c>
      <c r="F1195" s="65" t="s">
        <v>2484</v>
      </c>
      <c r="G1195" s="62"/>
      <c r="H1195" s="13" t="str">
        <f>IF(V1196&gt;94,"Met",IF(X1196="--","n/a",IF(X1196&gt;=0,"Met","Did Not Meet")))</f>
        <v>Did Not Meet</v>
      </c>
      <c r="I1195" s="13" t="str">
        <f>IF(V1197&gt;94,"Met",IF(X1197="--","n/a",IF(X1197&gt;=0,"Met","Did Not Meet")))</f>
        <v>Did Not Meet</v>
      </c>
      <c r="K1195" s="13" t="str">
        <f>IF(Z1196&gt;94,"Met",IF(AB1196="--","n/a",IF(AB1196&gt;=0,"Met","Did Not Meet")))</f>
        <v>Did Not Meet</v>
      </c>
      <c r="L1195" s="13" t="str">
        <f>IF(Z1197&gt;94,"Met",IF(AB1197="--","n/a",IF(AB1197&gt;=0,"Met","Did Not Meet")))</f>
        <v>Did Not Meet</v>
      </c>
      <c r="M1195" s="5" t="s">
        <v>9</v>
      </c>
      <c r="N1195" s="14" t="s">
        <v>2501</v>
      </c>
      <c r="O1195" s="5"/>
      <c r="P1195" s="44" t="str">
        <f t="shared" ref="P1195" si="1514">IF(K1196="Yes",IF(L1196="Yes","Yes","No"),"No")</f>
        <v>No</v>
      </c>
      <c r="Q1195" s="94" t="s">
        <v>2759</v>
      </c>
      <c r="R1195" s="5" t="s">
        <v>1</v>
      </c>
      <c r="S1195" s="5" t="s">
        <v>2</v>
      </c>
      <c r="T1195" s="5" t="s">
        <v>7</v>
      </c>
      <c r="U1195" s="5">
        <v>82</v>
      </c>
      <c r="V1195" s="5">
        <v>71.95</v>
      </c>
      <c r="W1195" s="5">
        <v>72.95</v>
      </c>
      <c r="X1195" s="8">
        <f t="shared" si="1462"/>
        <v>-1</v>
      </c>
      <c r="Y1195" s="14">
        <v>44</v>
      </c>
      <c r="Z1195" s="5">
        <v>77.27</v>
      </c>
      <c r="AA1195" s="5">
        <v>85.9</v>
      </c>
      <c r="AB1195" s="72">
        <f t="shared" si="1477"/>
        <v>-8.6300000000000097</v>
      </c>
      <c r="AC1195" s="53"/>
    </row>
    <row r="1196" spans="1:29" ht="15" customHeight="1" x14ac:dyDescent="0.25">
      <c r="A1196" s="53">
        <v>1705022</v>
      </c>
      <c r="B1196" s="89" t="s">
        <v>2560</v>
      </c>
      <c r="C1196" s="53" t="s">
        <v>909</v>
      </c>
      <c r="D1196" s="49" t="s">
        <v>2499</v>
      </c>
      <c r="E1196" s="35" t="str">
        <f>VLOOKUP('2012 Accountability Database'!$A1194,'2011 AYP'!A$2:B$1072,2)</f>
        <v>SI_M (School Improvement - Met Standards)</v>
      </c>
      <c r="F1196" s="66"/>
      <c r="G1196" s="63" t="s">
        <v>2485</v>
      </c>
      <c r="H1196" s="60" t="str">
        <f t="shared" ref="H1196:I1196" si="1515">IF(H1194="Met","Yes",IF(H1195="Met","Yes","No"))</f>
        <v>No</v>
      </c>
      <c r="I1196" s="60" t="str">
        <f t="shared" si="1515"/>
        <v>No</v>
      </c>
      <c r="J1196" s="42"/>
      <c r="K1196" s="60" t="str">
        <f t="shared" ref="K1196:L1196" si="1516">IF(K1194="Met","Yes",IF(K1195="Met","Yes","No"))</f>
        <v>No</v>
      </c>
      <c r="L1196" s="60" t="str">
        <f t="shared" si="1516"/>
        <v>No</v>
      </c>
      <c r="M1196" s="5" t="s">
        <v>9</v>
      </c>
      <c r="N1196" s="14" t="s">
        <v>2503</v>
      </c>
      <c r="O1196" s="5"/>
      <c r="P1196" s="44" t="str">
        <f t="shared" ref="P1196" si="1517">IF(H1200="Yes",IF(I1200="Yes","Yes","No"),"No")</f>
        <v>No</v>
      </c>
      <c r="Q1196" s="108" t="s">
        <v>2758</v>
      </c>
      <c r="R1196" s="5" t="s">
        <v>1</v>
      </c>
      <c r="S1196" s="5" t="s">
        <v>5</v>
      </c>
      <c r="T1196" s="5" t="s">
        <v>3</v>
      </c>
      <c r="U1196" s="5">
        <v>311</v>
      </c>
      <c r="V1196" s="5">
        <v>73.63</v>
      </c>
      <c r="W1196" s="5">
        <v>80.28</v>
      </c>
      <c r="X1196" s="8">
        <f t="shared" si="1462"/>
        <v>-6.6500000000000057</v>
      </c>
      <c r="Y1196" s="14">
        <v>158</v>
      </c>
      <c r="Z1196" s="5">
        <v>70.89</v>
      </c>
      <c r="AA1196" s="5">
        <v>80.069999999999993</v>
      </c>
      <c r="AB1196" s="72">
        <f t="shared" si="1477"/>
        <v>-9.1799999999999926</v>
      </c>
      <c r="AC1196" s="53"/>
    </row>
    <row r="1197" spans="1:29" x14ac:dyDescent="0.25">
      <c r="A1197" s="53">
        <v>1705022</v>
      </c>
      <c r="B1197" s="89" t="s">
        <v>2560</v>
      </c>
      <c r="C1197" s="53" t="s">
        <v>909</v>
      </c>
      <c r="D1197" s="49" t="s">
        <v>2507</v>
      </c>
      <c r="E1197" s="47">
        <f>VLOOKUP('2012 Accountability Database'!A1194,Dems1112!$A$2:$G$1082,3)</f>
        <v>0.3</v>
      </c>
      <c r="F1197" s="66"/>
      <c r="G1197" s="52"/>
      <c r="M1197" s="5" t="s">
        <v>9</v>
      </c>
      <c r="N1197" s="14" t="s">
        <v>2504</v>
      </c>
      <c r="O1197" s="5"/>
      <c r="P1197" s="44" t="str">
        <f t="shared" ref="P1197" si="1518">IF(K1200="Yes",IF(L1200="Yes","Yes","No"),"No")</f>
        <v>Yes</v>
      </c>
      <c r="Q1197" s="108"/>
      <c r="R1197" s="5" t="s">
        <v>1</v>
      </c>
      <c r="S1197" s="5" t="s">
        <v>5</v>
      </c>
      <c r="T1197" s="5" t="s">
        <v>7</v>
      </c>
      <c r="U1197" s="5">
        <v>214</v>
      </c>
      <c r="V1197" s="5">
        <v>65.42</v>
      </c>
      <c r="W1197" s="5">
        <v>72.95</v>
      </c>
      <c r="X1197" s="8">
        <f t="shared" si="1462"/>
        <v>-7.5300000000000011</v>
      </c>
      <c r="Y1197" s="14">
        <v>111</v>
      </c>
      <c r="Z1197" s="5">
        <v>72.069999999999993</v>
      </c>
      <c r="AA1197" s="5">
        <v>85.9</v>
      </c>
      <c r="AB1197" s="72">
        <f t="shared" si="1477"/>
        <v>-13.830000000000013</v>
      </c>
      <c r="AC1197" s="53"/>
    </row>
    <row r="1198" spans="1:29" x14ac:dyDescent="0.25">
      <c r="A1198" s="53">
        <v>1705022</v>
      </c>
      <c r="B1198" s="89" t="s">
        <v>2560</v>
      </c>
      <c r="C1198" s="53" t="s">
        <v>909</v>
      </c>
      <c r="D1198" s="50" t="s">
        <v>2508</v>
      </c>
      <c r="E1198" s="47">
        <f>VLOOKUP('2012 Accountability Database'!A1194,Dems1112!$A$2:$G$1082,4)</f>
        <v>0.76</v>
      </c>
      <c r="F1198" s="65" t="s">
        <v>2486</v>
      </c>
      <c r="G1198" s="62"/>
      <c r="H1198" s="13" t="str">
        <f>IF(V1198&gt;94,"Met",IF(X1198="--","n/a",IF(X1198&gt;=0,"Met","Did Not Meet")))</f>
        <v>Did Not Meet</v>
      </c>
      <c r="I1198" s="13" t="str">
        <f>IF(V1199&gt;94,"Met",IF(X1199="--","n/a",IF(X1199&gt;=0,"Met","Did Not Meet")))</f>
        <v>Met</v>
      </c>
      <c r="J1198" s="13"/>
      <c r="K1198" s="13" t="str">
        <f>IF(Z1198&gt;94,"Met",IF(AB1198="--","n/a",IF(AB1198&gt;=0,"Met","Did Not Meet")))</f>
        <v>Met</v>
      </c>
      <c r="L1198" s="13" t="str">
        <f>IF(Z1199&gt;94,"Met",IF(AB1199="--","n/a",IF(AB1199&gt;=0,"Met","Did Not Meet")))</f>
        <v>Met</v>
      </c>
      <c r="M1198" s="1" t="s">
        <v>9</v>
      </c>
      <c r="N1198" s="68" t="s">
        <v>2497</v>
      </c>
      <c r="O1198" s="35"/>
      <c r="P1198" s="44"/>
      <c r="Q1198" s="108"/>
      <c r="R1198" s="5" t="s">
        <v>6</v>
      </c>
      <c r="S1198" s="1" t="s">
        <v>2</v>
      </c>
      <c r="T1198" s="1" t="s">
        <v>3</v>
      </c>
      <c r="U1198" s="5">
        <v>115</v>
      </c>
      <c r="V1198" s="1">
        <v>79.13</v>
      </c>
      <c r="W1198" s="1">
        <v>79.3</v>
      </c>
      <c r="X1198" s="6">
        <f t="shared" si="1462"/>
        <v>-0.17000000000000171</v>
      </c>
      <c r="Y1198" s="14">
        <v>57</v>
      </c>
      <c r="Z1198" s="1">
        <v>49.12</v>
      </c>
      <c r="AA1198" s="1">
        <v>32.25</v>
      </c>
      <c r="AB1198" s="71">
        <f t="shared" si="1477"/>
        <v>16.869999999999997</v>
      </c>
      <c r="AC1198" s="53"/>
    </row>
    <row r="1199" spans="1:29" x14ac:dyDescent="0.25">
      <c r="A1199" s="53">
        <v>1705022</v>
      </c>
      <c r="B1199" s="89" t="s">
        <v>2560</v>
      </c>
      <c r="C1199" s="53" t="s">
        <v>909</v>
      </c>
      <c r="D1199" s="50" t="s">
        <v>974</v>
      </c>
      <c r="E1199" s="47" t="str">
        <f>VLOOKUP('2012 Accountability Database'!A1194,Dems1112!$A$2:$G$1082,5)</f>
        <v>K-4</v>
      </c>
      <c r="F1199" s="65" t="s">
        <v>2487</v>
      </c>
      <c r="G1199" s="62"/>
      <c r="H1199" s="13" t="str">
        <f>IF(V1200&gt;94,"Met",IF(X1200="--","n/a",IF(X1200&gt;=0,"Met","Did Not Meet")))</f>
        <v>Did Not Meet</v>
      </c>
      <c r="I1199" s="13" t="str">
        <f>IF(V1201&gt;94,"Met",IF(X1201="--","n/a",IF(X1201&gt;=0,"Met","Did Not Meet")))</f>
        <v>Did Not Meet</v>
      </c>
      <c r="J1199" s="13"/>
      <c r="K1199" s="13" t="str">
        <f>IF(Z1200&gt;94,"Met",IF(AB1200="--","n/a",IF(AB1200&gt;=0,"Met","Did Not Meet")))</f>
        <v>Met</v>
      </c>
      <c r="L1199" s="13" t="str">
        <f>IF(Z1201&gt;94,"Met",IF(AB1201="--","n/a",IF(AB1201&gt;=0,"Met","Did Not Meet")))</f>
        <v>Met</v>
      </c>
      <c r="M1199" s="5" t="s">
        <v>9</v>
      </c>
      <c r="N1199" s="14"/>
      <c r="O1199" s="35" t="s">
        <v>2506</v>
      </c>
      <c r="P1199" s="83" t="str">
        <f t="shared" ref="P1199" si="1519">IF(P1194="No"," ", IF(P1196="No"," ",IF(P1195="No", " ",IF(P1197="No"," ","X"))))</f>
        <v xml:space="preserve"> </v>
      </c>
      <c r="Q1199" s="108"/>
      <c r="R1199" s="5" t="s">
        <v>6</v>
      </c>
      <c r="S1199" s="5" t="s">
        <v>2</v>
      </c>
      <c r="T1199" s="5" t="s">
        <v>7</v>
      </c>
      <c r="U1199" s="5">
        <v>82</v>
      </c>
      <c r="V1199" s="5">
        <v>71.95</v>
      </c>
      <c r="W1199" s="5">
        <v>71.45</v>
      </c>
      <c r="X1199" s="11">
        <f t="shared" si="1462"/>
        <v>0.5</v>
      </c>
      <c r="Y1199" s="14">
        <v>44</v>
      </c>
      <c r="Z1199" s="5">
        <v>45.45</v>
      </c>
      <c r="AA1199" s="5">
        <v>29.49</v>
      </c>
      <c r="AB1199" s="71">
        <f t="shared" si="1477"/>
        <v>15.960000000000004</v>
      </c>
      <c r="AC1199" s="53"/>
    </row>
    <row r="1200" spans="1:29" ht="15.75" x14ac:dyDescent="0.25">
      <c r="A1200" s="53">
        <v>1705022</v>
      </c>
      <c r="B1200" s="89" t="s">
        <v>2560</v>
      </c>
      <c r="C1200" s="53" t="s">
        <v>909</v>
      </c>
      <c r="D1200" s="50" t="s">
        <v>975</v>
      </c>
      <c r="E1200" s="48" t="str">
        <f>VLOOKUP('2012 Accountability Database'!A1194,Dems1112!$A$2:$G$1082,6)</f>
        <v>1 (Northwest AR)</v>
      </c>
      <c r="F1200" s="66"/>
      <c r="G1200" s="63" t="s">
        <v>2488</v>
      </c>
      <c r="H1200" s="61" t="str">
        <f t="shared" ref="H1200:I1200" si="1520">IF(H1198="Met","Yes",IF(H1199="Met","Yes","No"))</f>
        <v>No</v>
      </c>
      <c r="I1200" s="61" t="str">
        <f t="shared" si="1520"/>
        <v>Yes</v>
      </c>
      <c r="J1200" s="55"/>
      <c r="K1200" s="61" t="str">
        <f t="shared" ref="K1200:L1200" si="1521">IF(K1198="Met","Yes",IF(K1199="Met","Yes","No"))</f>
        <v>Yes</v>
      </c>
      <c r="L1200" s="61" t="str">
        <f t="shared" si="1521"/>
        <v>Yes</v>
      </c>
      <c r="M1200" s="1" t="s">
        <v>9</v>
      </c>
      <c r="N1200" s="14"/>
      <c r="O1200" s="35" t="s">
        <v>2505</v>
      </c>
      <c r="P1200" s="83" t="str">
        <f t="shared" ref="P1200" si="1522">IF(P1199="X"," ",IF(P1201="X"," ","X"))</f>
        <v xml:space="preserve"> </v>
      </c>
      <c r="Q1200" s="94" t="s">
        <v>2759</v>
      </c>
      <c r="R1200" s="5" t="s">
        <v>6</v>
      </c>
      <c r="S1200" s="1" t="s">
        <v>5</v>
      </c>
      <c r="T1200" s="1" t="s">
        <v>3</v>
      </c>
      <c r="U1200" s="5">
        <v>311</v>
      </c>
      <c r="V1200" s="1">
        <v>74.92</v>
      </c>
      <c r="W1200" s="1">
        <v>79.3</v>
      </c>
      <c r="X1200" s="6">
        <f t="shared" si="1462"/>
        <v>-4.3799999999999955</v>
      </c>
      <c r="Y1200" s="14">
        <v>158</v>
      </c>
      <c r="Z1200" s="1">
        <v>43.04</v>
      </c>
      <c r="AA1200" s="1">
        <v>32.25</v>
      </c>
      <c r="AB1200" s="71">
        <f t="shared" si="1477"/>
        <v>10.79</v>
      </c>
      <c r="AC1200" s="53"/>
    </row>
    <row r="1201" spans="1:29" x14ac:dyDescent="0.25">
      <c r="A1201" s="54">
        <v>1705022</v>
      </c>
      <c r="B1201" s="90" t="s">
        <v>2560</v>
      </c>
      <c r="C1201" s="54" t="s">
        <v>909</v>
      </c>
      <c r="D1201" s="4"/>
      <c r="E1201" s="4"/>
      <c r="F1201" s="67"/>
      <c r="G1201" s="64"/>
      <c r="H1201" s="43"/>
      <c r="I1201" s="43"/>
      <c r="J1201" s="43"/>
      <c r="K1201" s="43"/>
      <c r="L1201" s="43"/>
      <c r="M1201" s="4" t="s">
        <v>9</v>
      </c>
      <c r="N1201" s="15"/>
      <c r="O1201" s="38" t="s">
        <v>2482</v>
      </c>
      <c r="P1201" s="84" t="str">
        <f>IF(E1195="Achieving School"," ","X")</f>
        <v>X</v>
      </c>
      <c r="Q1201" s="91"/>
      <c r="R1201" s="4" t="s">
        <v>6</v>
      </c>
      <c r="S1201" s="4" t="s">
        <v>5</v>
      </c>
      <c r="T1201" s="4" t="s">
        <v>7</v>
      </c>
      <c r="U1201" s="4">
        <v>214</v>
      </c>
      <c r="V1201" s="4">
        <v>67.290000000000006</v>
      </c>
      <c r="W1201" s="4">
        <v>71.45</v>
      </c>
      <c r="X1201" s="7">
        <f t="shared" si="1462"/>
        <v>-4.1599999999999966</v>
      </c>
      <c r="Y1201" s="15">
        <v>111</v>
      </c>
      <c r="Z1201" s="4">
        <v>39.64</v>
      </c>
      <c r="AA1201" s="4">
        <v>29.49</v>
      </c>
      <c r="AB1201" s="74">
        <f t="shared" si="1477"/>
        <v>10.150000000000002</v>
      </c>
      <c r="AC1201" s="54"/>
    </row>
    <row r="1202" spans="1:29" x14ac:dyDescent="0.25">
      <c r="A1202" s="1">
        <v>1705025</v>
      </c>
      <c r="B1202" s="87" t="s">
        <v>2560</v>
      </c>
      <c r="C1202" s="55" t="s">
        <v>910</v>
      </c>
      <c r="E1202" s="42"/>
      <c r="F1202" s="65" t="s">
        <v>2483</v>
      </c>
      <c r="G1202" s="62"/>
      <c r="H1202" s="37" t="str">
        <f>IF(V1202&gt;94,"Met",IF(X1202="--","n/a",IF(X1202&gt;=0,"Met","Did Not Meet")))</f>
        <v>Did Not Meet</v>
      </c>
      <c r="I1202" s="37" t="str">
        <f>IF(V1203&gt;94,"Met",IF(X1203="--","n/a",IF(X1203&gt;=0,"Met","Did Not Meet")))</f>
        <v>Did Not Meet</v>
      </c>
      <c r="K1202" s="13" t="str">
        <f>IF(Z1202&gt;94,"Met",IF(AB1202="--","n/a",IF(AB1202&gt;=0,"Met","Did Not Meet")))</f>
        <v>Met</v>
      </c>
      <c r="L1202" s="13" t="str">
        <f>IF(Z1203&gt;94,"Met",IF(AB1203="--","n/a",IF(AB1203&gt;=0,"Met","Did Not Meet")))</f>
        <v>Met</v>
      </c>
      <c r="M1202" s="1" t="s">
        <v>4</v>
      </c>
      <c r="N1202" s="14" t="s">
        <v>2502</v>
      </c>
      <c r="O1202" s="5"/>
      <c r="P1202" s="44" t="str">
        <f t="shared" ref="P1202" si="1523">IF(H1204="Yes",IF(I1204="Yes","Yes","No"),"No")</f>
        <v>No</v>
      </c>
      <c r="Q1202" s="93"/>
      <c r="R1202" s="5" t="s">
        <v>1</v>
      </c>
      <c r="S1202" s="1" t="s">
        <v>2</v>
      </c>
      <c r="T1202" s="1" t="s">
        <v>3</v>
      </c>
      <c r="U1202" s="5">
        <v>127</v>
      </c>
      <c r="V1202" s="1">
        <v>75.59</v>
      </c>
      <c r="W1202" s="1">
        <v>82.2</v>
      </c>
      <c r="X1202" s="6">
        <f t="shared" si="1462"/>
        <v>-6.6099999999999994</v>
      </c>
      <c r="Y1202" s="14">
        <v>60</v>
      </c>
      <c r="Z1202" s="1">
        <v>95</v>
      </c>
      <c r="AA1202" s="1">
        <v>88.25</v>
      </c>
      <c r="AB1202" s="71">
        <f t="shared" si="1477"/>
        <v>6.75</v>
      </c>
      <c r="AC1202" s="36"/>
    </row>
    <row r="1203" spans="1:29" ht="15.75" x14ac:dyDescent="0.25">
      <c r="A1203" s="53">
        <v>1705025</v>
      </c>
      <c r="B1203" s="89" t="s">
        <v>2560</v>
      </c>
      <c r="C1203" s="53" t="s">
        <v>910</v>
      </c>
      <c r="D1203" s="49" t="s">
        <v>2498</v>
      </c>
      <c r="E1203" s="34" t="str">
        <f>M1202</f>
        <v>Achieving School</v>
      </c>
      <c r="F1203" s="65" t="s">
        <v>2484</v>
      </c>
      <c r="G1203" s="62"/>
      <c r="H1203" s="13" t="str">
        <f>IF(V1204&gt;94,"Met",IF(X1204="--","n/a",IF(X1204&gt;=0,"Met","Did Not Meet")))</f>
        <v>Did Not Meet</v>
      </c>
      <c r="I1203" s="13" t="str">
        <f>IF(V1205&gt;94,"Met",IF(X1205="--","n/a",IF(X1205&gt;=0,"Met","Did Not Meet")))</f>
        <v>Did Not Meet</v>
      </c>
      <c r="K1203" s="13" t="str">
        <f>IF(Z1204&gt;94,"Met",IF(AB1204="--","n/a",IF(AB1204&gt;=0,"Met","Did Not Meet")))</f>
        <v>Met</v>
      </c>
      <c r="L1203" s="13" t="str">
        <f>IF(Z1205&gt;94,"Met",IF(AB1205="--","n/a",IF(AB1205&gt;=0,"Met","Did Not Meet")))</f>
        <v>Met</v>
      </c>
      <c r="M1203" s="1" t="s">
        <v>4</v>
      </c>
      <c r="N1203" s="14" t="s">
        <v>2501</v>
      </c>
      <c r="O1203" s="5"/>
      <c r="P1203" s="44" t="str">
        <f t="shared" ref="P1203" si="1524">IF(K1204="Yes",IF(L1204="Yes","Yes","No"),"No")</f>
        <v>Yes</v>
      </c>
      <c r="Q1203" s="94" t="s">
        <v>2759</v>
      </c>
      <c r="R1203" s="5" t="s">
        <v>1</v>
      </c>
      <c r="S1203" s="1" t="s">
        <v>2</v>
      </c>
      <c r="T1203" s="1" t="s">
        <v>7</v>
      </c>
      <c r="U1203" s="5">
        <v>116</v>
      </c>
      <c r="V1203" s="1">
        <v>73.28</v>
      </c>
      <c r="W1203" s="1">
        <v>80.930000000000007</v>
      </c>
      <c r="X1203" s="6">
        <f t="shared" si="1462"/>
        <v>-7.6500000000000057</v>
      </c>
      <c r="Y1203" s="14">
        <v>53</v>
      </c>
      <c r="Z1203" s="1">
        <v>94.34</v>
      </c>
      <c r="AA1203" s="1">
        <v>86.9</v>
      </c>
      <c r="AB1203" s="71">
        <f t="shared" si="1477"/>
        <v>7.4399999999999977</v>
      </c>
      <c r="AC1203" s="53"/>
    </row>
    <row r="1204" spans="1:29" ht="15" customHeight="1" x14ac:dyDescent="0.25">
      <c r="A1204" s="53">
        <v>1705025</v>
      </c>
      <c r="B1204" s="89" t="s">
        <v>2560</v>
      </c>
      <c r="C1204" s="53" t="s">
        <v>910</v>
      </c>
      <c r="D1204" s="49" t="s">
        <v>2499</v>
      </c>
      <c r="E1204" s="35" t="str">
        <f>VLOOKUP('2012 Accountability Database'!$A1202,'2011 AYP'!A$2:B$1072,2)</f>
        <v>SI_M (School Improvement - Met Standards)</v>
      </c>
      <c r="F1204" s="66"/>
      <c r="G1204" s="63" t="s">
        <v>2485</v>
      </c>
      <c r="H1204" s="60" t="str">
        <f t="shared" ref="H1204:I1204" si="1525">IF(H1202="Met","Yes",IF(H1203="Met","Yes","No"))</f>
        <v>No</v>
      </c>
      <c r="I1204" s="60" t="str">
        <f t="shared" si="1525"/>
        <v>No</v>
      </c>
      <c r="J1204" s="42"/>
      <c r="K1204" s="60" t="str">
        <f t="shared" ref="K1204:L1204" si="1526">IF(K1202="Met","Yes",IF(K1203="Met","Yes","No"))</f>
        <v>Yes</v>
      </c>
      <c r="L1204" s="60" t="str">
        <f t="shared" si="1526"/>
        <v>Yes</v>
      </c>
      <c r="M1204" s="1" t="s">
        <v>4</v>
      </c>
      <c r="N1204" s="14" t="s">
        <v>2503</v>
      </c>
      <c r="O1204" s="5"/>
      <c r="P1204" s="44" t="str">
        <f t="shared" ref="P1204" si="1527">IF(H1208="Yes",IF(I1208="Yes","Yes","No"),"No")</f>
        <v>Yes</v>
      </c>
      <c r="Q1204" s="108" t="s">
        <v>2758</v>
      </c>
      <c r="R1204" s="5" t="s">
        <v>1</v>
      </c>
      <c r="S1204" s="1" t="s">
        <v>5</v>
      </c>
      <c r="T1204" s="1" t="s">
        <v>3</v>
      </c>
      <c r="U1204" s="5">
        <v>403</v>
      </c>
      <c r="V1204" s="1">
        <v>75.430000000000007</v>
      </c>
      <c r="W1204" s="1">
        <v>82.2</v>
      </c>
      <c r="X1204" s="6">
        <f t="shared" si="1462"/>
        <v>-6.769999999999996</v>
      </c>
      <c r="Y1204" s="14">
        <v>190</v>
      </c>
      <c r="Z1204" s="1">
        <v>91.05</v>
      </c>
      <c r="AA1204" s="1">
        <v>88.25</v>
      </c>
      <c r="AB1204" s="71">
        <f t="shared" si="1477"/>
        <v>2.7999999999999972</v>
      </c>
      <c r="AC1204" s="53"/>
    </row>
    <row r="1205" spans="1:29" x14ac:dyDescent="0.25">
      <c r="A1205" s="53">
        <v>1705025</v>
      </c>
      <c r="B1205" s="89" t="s">
        <v>2560</v>
      </c>
      <c r="C1205" s="53" t="s">
        <v>910</v>
      </c>
      <c r="D1205" s="49" t="s">
        <v>2507</v>
      </c>
      <c r="E1205" s="47">
        <f>VLOOKUP('2012 Accountability Database'!A1202,Dems1112!$A$2:$G$1082,3)</f>
        <v>0.51</v>
      </c>
      <c r="F1205" s="66"/>
      <c r="G1205" s="52"/>
      <c r="M1205" s="1" t="s">
        <v>4</v>
      </c>
      <c r="N1205" s="14" t="s">
        <v>2504</v>
      </c>
      <c r="O1205" s="5"/>
      <c r="P1205" s="44" t="str">
        <f t="shared" ref="P1205" si="1528">IF(K1208="Yes",IF(L1208="Yes","Yes","No"),"No")</f>
        <v>Yes</v>
      </c>
      <c r="Q1205" s="108"/>
      <c r="R1205" s="5" t="s">
        <v>1</v>
      </c>
      <c r="S1205" s="1" t="s">
        <v>5</v>
      </c>
      <c r="T1205" s="1" t="s">
        <v>7</v>
      </c>
      <c r="U1205" s="5">
        <v>365</v>
      </c>
      <c r="V1205" s="1">
        <v>73.150000000000006</v>
      </c>
      <c r="W1205" s="1">
        <v>80.930000000000007</v>
      </c>
      <c r="X1205" s="6">
        <f t="shared" si="1462"/>
        <v>-7.7800000000000011</v>
      </c>
      <c r="Y1205" s="14">
        <v>170</v>
      </c>
      <c r="Z1205" s="1">
        <v>90</v>
      </c>
      <c r="AA1205" s="1">
        <v>86.9</v>
      </c>
      <c r="AB1205" s="71">
        <f t="shared" si="1477"/>
        <v>3.0999999999999943</v>
      </c>
      <c r="AC1205" s="53"/>
    </row>
    <row r="1206" spans="1:29" x14ac:dyDescent="0.25">
      <c r="A1206" s="53">
        <v>1705025</v>
      </c>
      <c r="B1206" s="89" t="s">
        <v>2560</v>
      </c>
      <c r="C1206" s="53" t="s">
        <v>910</v>
      </c>
      <c r="D1206" s="50" t="s">
        <v>2508</v>
      </c>
      <c r="E1206" s="47">
        <f>VLOOKUP('2012 Accountability Database'!A1202,Dems1112!$A$2:$G$1082,4)</f>
        <v>0.86</v>
      </c>
      <c r="F1206" s="65" t="s">
        <v>2486</v>
      </c>
      <c r="G1206" s="62"/>
      <c r="H1206" s="13" t="str">
        <f>IF(V1206&gt;94,"Met",IF(X1206="--","n/a",IF(X1206&gt;=0,"Met","Did Not Meet")))</f>
        <v>Met</v>
      </c>
      <c r="I1206" s="13" t="str">
        <f>IF(V1207&gt;94,"Met",IF(X1207="--","n/a",IF(X1207&gt;=0,"Met","Did Not Meet")))</f>
        <v>Met</v>
      </c>
      <c r="J1206" s="13"/>
      <c r="K1206" s="13" t="str">
        <f>IF(Z1206&gt;94,"Met",IF(AB1206="--","n/a",IF(AB1206&gt;=0,"Met","Did Not Meet")))</f>
        <v>Met</v>
      </c>
      <c r="L1206" s="13" t="str">
        <f>IF(Z1207&gt;94,"Met",IF(AB1207="--","n/a",IF(AB1207&gt;=0,"Met","Did Not Meet")))</f>
        <v>Met</v>
      </c>
      <c r="M1206" s="1" t="s">
        <v>4</v>
      </c>
      <c r="N1206" s="68" t="s">
        <v>2497</v>
      </c>
      <c r="O1206" s="35"/>
      <c r="P1206" s="44"/>
      <c r="Q1206" s="108"/>
      <c r="R1206" s="5" t="s">
        <v>6</v>
      </c>
      <c r="S1206" s="1" t="s">
        <v>2</v>
      </c>
      <c r="T1206" s="1" t="s">
        <v>3</v>
      </c>
      <c r="U1206" s="5">
        <v>127</v>
      </c>
      <c r="V1206" s="1">
        <v>77.17</v>
      </c>
      <c r="W1206" s="1">
        <v>73.62</v>
      </c>
      <c r="X1206" s="9">
        <f t="shared" si="1462"/>
        <v>3.5499999999999972</v>
      </c>
      <c r="Y1206" s="14">
        <v>60</v>
      </c>
      <c r="Z1206" s="1">
        <v>63.33</v>
      </c>
      <c r="AA1206" s="1">
        <v>49.46</v>
      </c>
      <c r="AB1206" s="71">
        <f t="shared" si="1477"/>
        <v>13.869999999999997</v>
      </c>
      <c r="AC1206" s="53"/>
    </row>
    <row r="1207" spans="1:29" x14ac:dyDescent="0.25">
      <c r="A1207" s="53">
        <v>1705025</v>
      </c>
      <c r="B1207" s="89" t="s">
        <v>2560</v>
      </c>
      <c r="C1207" s="53" t="s">
        <v>910</v>
      </c>
      <c r="D1207" s="50" t="s">
        <v>974</v>
      </c>
      <c r="E1207" s="47" t="str">
        <f>VLOOKUP('2012 Accountability Database'!A1202,Dems1112!$A$2:$G$1082,5)</f>
        <v>K-4</v>
      </c>
      <c r="F1207" s="65" t="s">
        <v>2487</v>
      </c>
      <c r="G1207" s="62"/>
      <c r="H1207" s="13" t="str">
        <f>IF(V1208&gt;94,"Met",IF(X1208="--","n/a",IF(X1208&gt;=0,"Met","Did Not Meet")))</f>
        <v>Met</v>
      </c>
      <c r="I1207" s="13" t="str">
        <f>IF(V1209&gt;94,"Met",IF(X1209="--","n/a",IF(X1209&gt;=0,"Met","Did Not Meet")))</f>
        <v>Met</v>
      </c>
      <c r="J1207" s="13"/>
      <c r="K1207" s="13" t="str">
        <f>IF(Z1208&gt;94,"Met",IF(AB1208="--","n/a",IF(AB1208&gt;=0,"Met","Did Not Meet")))</f>
        <v>Met</v>
      </c>
      <c r="L1207" s="13" t="str">
        <f>IF(Z1209&gt;94,"Met",IF(AB1209="--","n/a",IF(AB1209&gt;=0,"Met","Did Not Meet")))</f>
        <v>Met</v>
      </c>
      <c r="M1207" s="1" t="s">
        <v>4</v>
      </c>
      <c r="N1207" s="14"/>
      <c r="O1207" s="35" t="s">
        <v>2506</v>
      </c>
      <c r="P1207" s="83" t="str">
        <f t="shared" ref="P1207" si="1529">IF(P1202="No"," ", IF(P1204="No"," ",IF(P1203="No", " ",IF(P1205="No"," ","X"))))</f>
        <v xml:space="preserve"> </v>
      </c>
      <c r="Q1207" s="108"/>
      <c r="R1207" s="5" t="s">
        <v>6</v>
      </c>
      <c r="S1207" s="1" t="s">
        <v>2</v>
      </c>
      <c r="T1207" s="1" t="s">
        <v>7</v>
      </c>
      <c r="U1207" s="5">
        <v>116</v>
      </c>
      <c r="V1207" s="1">
        <v>75.86</v>
      </c>
      <c r="W1207" s="1">
        <v>72.13</v>
      </c>
      <c r="X1207" s="9">
        <f t="shared" si="1462"/>
        <v>3.730000000000004</v>
      </c>
      <c r="Y1207" s="14">
        <v>53</v>
      </c>
      <c r="Z1207" s="1">
        <v>62.26</v>
      </c>
      <c r="AA1207" s="1">
        <v>46.31</v>
      </c>
      <c r="AB1207" s="71">
        <f t="shared" si="1477"/>
        <v>15.949999999999996</v>
      </c>
      <c r="AC1207" s="53"/>
    </row>
    <row r="1208" spans="1:29" ht="15.75" x14ac:dyDescent="0.25">
      <c r="A1208" s="53">
        <v>1705025</v>
      </c>
      <c r="B1208" s="89" t="s">
        <v>2560</v>
      </c>
      <c r="C1208" s="53" t="s">
        <v>910</v>
      </c>
      <c r="D1208" s="50" t="s">
        <v>975</v>
      </c>
      <c r="E1208" s="48" t="str">
        <f>VLOOKUP('2012 Accountability Database'!A1202,Dems1112!$A$2:$G$1082,6)</f>
        <v>1 (Northwest AR)</v>
      </c>
      <c r="F1208" s="66"/>
      <c r="G1208" s="63" t="s">
        <v>2488</v>
      </c>
      <c r="H1208" s="61" t="str">
        <f t="shared" ref="H1208:I1208" si="1530">IF(H1206="Met","Yes",IF(H1207="Met","Yes","No"))</f>
        <v>Yes</v>
      </c>
      <c r="I1208" s="61" t="str">
        <f t="shared" si="1530"/>
        <v>Yes</v>
      </c>
      <c r="J1208" s="55"/>
      <c r="K1208" s="61" t="str">
        <f t="shared" ref="K1208:L1208" si="1531">IF(K1206="Met","Yes",IF(K1207="Met","Yes","No"))</f>
        <v>Yes</v>
      </c>
      <c r="L1208" s="61" t="str">
        <f t="shared" si="1531"/>
        <v>Yes</v>
      </c>
      <c r="M1208" s="1" t="s">
        <v>4</v>
      </c>
      <c r="N1208" s="14"/>
      <c r="O1208" s="35" t="s">
        <v>2505</v>
      </c>
      <c r="P1208" s="83" t="str">
        <f t="shared" ref="P1208" si="1532">IF(P1207="X"," ",IF(P1209="X"," ","X"))</f>
        <v>X</v>
      </c>
      <c r="Q1208" s="94" t="s">
        <v>2759</v>
      </c>
      <c r="R1208" s="5" t="s">
        <v>6</v>
      </c>
      <c r="S1208" s="1" t="s">
        <v>5</v>
      </c>
      <c r="T1208" s="1" t="s">
        <v>3</v>
      </c>
      <c r="U1208" s="5">
        <v>403</v>
      </c>
      <c r="V1208" s="1">
        <v>75.19</v>
      </c>
      <c r="W1208" s="1">
        <v>73.62</v>
      </c>
      <c r="X1208" s="9">
        <f t="shared" si="1462"/>
        <v>1.5699999999999932</v>
      </c>
      <c r="Y1208" s="14">
        <v>190</v>
      </c>
      <c r="Z1208" s="1">
        <v>58.95</v>
      </c>
      <c r="AA1208" s="1">
        <v>49.46</v>
      </c>
      <c r="AB1208" s="71">
        <f t="shared" si="1477"/>
        <v>9.490000000000002</v>
      </c>
      <c r="AC1208" s="53"/>
    </row>
    <row r="1209" spans="1:29" x14ac:dyDescent="0.25">
      <c r="A1209" s="54">
        <v>1705025</v>
      </c>
      <c r="B1209" s="90" t="s">
        <v>2560</v>
      </c>
      <c r="C1209" s="54" t="s">
        <v>910</v>
      </c>
      <c r="D1209" s="4"/>
      <c r="E1209" s="4"/>
      <c r="F1209" s="67"/>
      <c r="G1209" s="64"/>
      <c r="H1209" s="43"/>
      <c r="I1209" s="43"/>
      <c r="J1209" s="43"/>
      <c r="K1209" s="43"/>
      <c r="L1209" s="43"/>
      <c r="M1209" s="4" t="s">
        <v>4</v>
      </c>
      <c r="N1209" s="15"/>
      <c r="O1209" s="38" t="s">
        <v>2482</v>
      </c>
      <c r="P1209" s="84" t="str">
        <f>IF(E1203="Achieving School"," ","X")</f>
        <v xml:space="preserve"> </v>
      </c>
      <c r="Q1209" s="91"/>
      <c r="R1209" s="4" t="s">
        <v>6</v>
      </c>
      <c r="S1209" s="4" t="s">
        <v>5</v>
      </c>
      <c r="T1209" s="4" t="s">
        <v>7</v>
      </c>
      <c r="U1209" s="4">
        <v>365</v>
      </c>
      <c r="V1209" s="4">
        <v>73.42</v>
      </c>
      <c r="W1209" s="4">
        <v>72.13</v>
      </c>
      <c r="X1209" s="10">
        <f t="shared" si="1462"/>
        <v>1.2900000000000063</v>
      </c>
      <c r="Y1209" s="15">
        <v>170</v>
      </c>
      <c r="Z1209" s="4">
        <v>56.47</v>
      </c>
      <c r="AA1209" s="4">
        <v>46.31</v>
      </c>
      <c r="AB1209" s="74">
        <f t="shared" si="1477"/>
        <v>10.159999999999997</v>
      </c>
      <c r="AC1209" s="54"/>
    </row>
    <row r="1210" spans="1:29" x14ac:dyDescent="0.25">
      <c r="A1210" s="1">
        <v>1705026</v>
      </c>
      <c r="B1210" s="87" t="s">
        <v>2560</v>
      </c>
      <c r="C1210" s="55" t="s">
        <v>911</v>
      </c>
      <c r="E1210" s="42"/>
      <c r="F1210" s="65" t="s">
        <v>2483</v>
      </c>
      <c r="G1210" s="62"/>
      <c r="H1210" s="37" t="str">
        <f>IF(V1210&gt;94,"Met",IF(X1210="--","n/a",IF(X1210&gt;=0,"Met","Did Not Meet")))</f>
        <v>Met</v>
      </c>
      <c r="I1210" s="37" t="str">
        <f>IF(V1211&gt;94,"Met",IF(X1211="--","n/a",IF(X1211&gt;=0,"Met","Did Not Meet")))</f>
        <v>Met</v>
      </c>
      <c r="K1210" s="13" t="str">
        <f>IF(Z1210&gt;94,"Met",IF(AB1210="--","n/a",IF(AB1210&gt;=0,"Met","Did Not Meet")))</f>
        <v>Met</v>
      </c>
      <c r="L1210" s="13" t="str">
        <f>IF(Z1211&gt;94,"Met",IF(AB1211="--","n/a",IF(AB1211&gt;=0,"Met","Did Not Meet")))</f>
        <v>Met</v>
      </c>
      <c r="M1210" s="5" t="s">
        <v>4</v>
      </c>
      <c r="N1210" s="14" t="s">
        <v>2502</v>
      </c>
      <c r="O1210" s="5"/>
      <c r="P1210" s="44" t="str">
        <f t="shared" ref="P1210" si="1533">IF(H1212="Yes",IF(I1212="Yes","Yes","No"),"No")</f>
        <v>Yes</v>
      </c>
      <c r="Q1210" s="93"/>
      <c r="R1210" s="5" t="s">
        <v>1</v>
      </c>
      <c r="S1210" s="5" t="s">
        <v>2</v>
      </c>
      <c r="T1210" s="5" t="s">
        <v>3</v>
      </c>
      <c r="U1210" s="5">
        <v>470</v>
      </c>
      <c r="V1210" s="5">
        <v>79.36</v>
      </c>
      <c r="W1210" s="5">
        <v>72.66</v>
      </c>
      <c r="X1210" s="11">
        <f t="shared" si="1462"/>
        <v>6.7000000000000028</v>
      </c>
      <c r="Y1210" s="14">
        <v>436</v>
      </c>
      <c r="Z1210" s="5">
        <v>82.34</v>
      </c>
      <c r="AA1210" s="5">
        <v>73.52</v>
      </c>
      <c r="AB1210" s="71">
        <f t="shared" si="1477"/>
        <v>8.8200000000000074</v>
      </c>
      <c r="AC1210" s="36"/>
    </row>
    <row r="1211" spans="1:29" ht="15.75" x14ac:dyDescent="0.25">
      <c r="A1211" s="53">
        <v>1705026</v>
      </c>
      <c r="B1211" s="89" t="s">
        <v>2560</v>
      </c>
      <c r="C1211" s="53" t="s">
        <v>911</v>
      </c>
      <c r="D1211" s="49" t="s">
        <v>2498</v>
      </c>
      <c r="E1211" s="34" t="str">
        <f>M1210</f>
        <v>Achieving School</v>
      </c>
      <c r="F1211" s="65" t="s">
        <v>2484</v>
      </c>
      <c r="G1211" s="62"/>
      <c r="H1211" s="13" t="str">
        <f>IF(V1212&gt;94,"Met",IF(X1212="--","n/a",IF(X1212&gt;=0,"Met","Did Not Meet")))</f>
        <v>Met</v>
      </c>
      <c r="I1211" s="13" t="str">
        <f>IF(V1213&gt;94,"Met",IF(X1213="--","n/a",IF(X1213&gt;=0,"Met","Did Not Meet")))</f>
        <v>Met</v>
      </c>
      <c r="K1211" s="13" t="str">
        <f>IF(Z1212&gt;94,"Met",IF(AB1212="--","n/a",IF(AB1212&gt;=0,"Met","Did Not Meet")))</f>
        <v>Met</v>
      </c>
      <c r="L1211" s="13" t="str">
        <f>IF(Z1213&gt;94,"Met",IF(AB1213="--","n/a",IF(AB1213&gt;=0,"Met","Did Not Meet")))</f>
        <v>Met</v>
      </c>
      <c r="M1211" s="5" t="s">
        <v>4</v>
      </c>
      <c r="N1211" s="14" t="s">
        <v>2501</v>
      </c>
      <c r="O1211" s="5"/>
      <c r="P1211" s="44" t="str">
        <f t="shared" ref="P1211" si="1534">IF(K1212="Yes",IF(L1212="Yes","Yes","No"),"No")</f>
        <v>Yes</v>
      </c>
      <c r="Q1211" s="94" t="s">
        <v>2759</v>
      </c>
      <c r="R1211" s="5" t="s">
        <v>1</v>
      </c>
      <c r="S1211" s="5" t="s">
        <v>2</v>
      </c>
      <c r="T1211" s="5" t="s">
        <v>7</v>
      </c>
      <c r="U1211" s="5">
        <v>308</v>
      </c>
      <c r="V1211" s="5">
        <v>73.05</v>
      </c>
      <c r="W1211" s="5">
        <v>64.42</v>
      </c>
      <c r="X1211" s="11">
        <f t="shared" si="1462"/>
        <v>8.6299999999999955</v>
      </c>
      <c r="Y1211" s="14">
        <v>280</v>
      </c>
      <c r="Z1211" s="5">
        <v>76.790000000000006</v>
      </c>
      <c r="AA1211" s="5">
        <v>65.290000000000006</v>
      </c>
      <c r="AB1211" s="71">
        <f t="shared" si="1477"/>
        <v>11.5</v>
      </c>
      <c r="AC1211" s="53"/>
    </row>
    <row r="1212" spans="1:29" ht="15" customHeight="1" x14ac:dyDescent="0.25">
      <c r="A1212" s="53">
        <v>1705026</v>
      </c>
      <c r="B1212" s="89" t="s">
        <v>2560</v>
      </c>
      <c r="C1212" s="53" t="s">
        <v>911</v>
      </c>
      <c r="D1212" s="49" t="s">
        <v>2499</v>
      </c>
      <c r="E1212" s="35" t="str">
        <f>VLOOKUP('2012 Accountability Database'!$A1210,'2011 AYP'!A$2:B$1072,2)</f>
        <v>SI_M (School Improvement - Met Standards)</v>
      </c>
      <c r="F1212" s="66"/>
      <c r="G1212" s="63" t="s">
        <v>2485</v>
      </c>
      <c r="H1212" s="60" t="str">
        <f t="shared" ref="H1212:I1212" si="1535">IF(H1210="Met","Yes",IF(H1211="Met","Yes","No"))</f>
        <v>Yes</v>
      </c>
      <c r="I1212" s="60" t="str">
        <f t="shared" si="1535"/>
        <v>Yes</v>
      </c>
      <c r="J1212" s="42"/>
      <c r="K1212" s="60" t="str">
        <f t="shared" ref="K1212:L1212" si="1536">IF(K1210="Met","Yes",IF(K1211="Met","Yes","No"))</f>
        <v>Yes</v>
      </c>
      <c r="L1212" s="60" t="str">
        <f t="shared" si="1536"/>
        <v>Yes</v>
      </c>
      <c r="M1212" s="1" t="s">
        <v>4</v>
      </c>
      <c r="N1212" s="14" t="s">
        <v>2503</v>
      </c>
      <c r="O1212" s="5"/>
      <c r="P1212" s="44" t="str">
        <f t="shared" ref="P1212" si="1537">IF(H1216="Yes",IF(I1216="Yes","Yes","No"),"No")</f>
        <v>No</v>
      </c>
      <c r="Q1212" s="108" t="s">
        <v>2758</v>
      </c>
      <c r="R1212" s="5" t="s">
        <v>1</v>
      </c>
      <c r="S1212" s="1" t="s">
        <v>5</v>
      </c>
      <c r="T1212" s="1" t="s">
        <v>3</v>
      </c>
      <c r="U1212" s="5">
        <v>1386</v>
      </c>
      <c r="V1212" s="1">
        <v>74.39</v>
      </c>
      <c r="W1212" s="1">
        <v>72.66</v>
      </c>
      <c r="X1212" s="9">
        <f t="shared" si="1462"/>
        <v>1.730000000000004</v>
      </c>
      <c r="Y1212" s="14">
        <v>1312</v>
      </c>
      <c r="Z1212" s="1">
        <v>75.459999999999994</v>
      </c>
      <c r="AA1212" s="1">
        <v>73.52</v>
      </c>
      <c r="AB1212" s="71">
        <f t="shared" si="1477"/>
        <v>1.9399999999999977</v>
      </c>
      <c r="AC1212" s="53"/>
    </row>
    <row r="1213" spans="1:29" x14ac:dyDescent="0.25">
      <c r="A1213" s="53">
        <v>1705026</v>
      </c>
      <c r="B1213" s="89" t="s">
        <v>2560</v>
      </c>
      <c r="C1213" s="53" t="s">
        <v>911</v>
      </c>
      <c r="D1213" s="49" t="s">
        <v>2507</v>
      </c>
      <c r="E1213" s="47">
        <f>VLOOKUP('2012 Accountability Database'!A1210,Dems1112!$A$2:$G$1082,3)</f>
        <v>0.35</v>
      </c>
      <c r="F1213" s="66"/>
      <c r="G1213" s="52"/>
      <c r="M1213" s="1" t="s">
        <v>4</v>
      </c>
      <c r="N1213" s="14" t="s">
        <v>2504</v>
      </c>
      <c r="O1213" s="5"/>
      <c r="P1213" s="44" t="str">
        <f t="shared" ref="P1213" si="1538">IF(K1216="Yes",IF(L1216="Yes","Yes","No"),"No")</f>
        <v>Yes</v>
      </c>
      <c r="Q1213" s="108"/>
      <c r="R1213" s="5" t="s">
        <v>1</v>
      </c>
      <c r="S1213" s="1" t="s">
        <v>5</v>
      </c>
      <c r="T1213" s="1" t="s">
        <v>7</v>
      </c>
      <c r="U1213" s="5">
        <v>864</v>
      </c>
      <c r="V1213" s="1">
        <v>66.78</v>
      </c>
      <c r="W1213" s="1">
        <v>64.42</v>
      </c>
      <c r="X1213" s="9">
        <f t="shared" si="1462"/>
        <v>2.3599999999999994</v>
      </c>
      <c r="Y1213" s="14">
        <v>812</v>
      </c>
      <c r="Z1213" s="1">
        <v>68.099999999999994</v>
      </c>
      <c r="AA1213" s="1">
        <v>65.290000000000006</v>
      </c>
      <c r="AB1213" s="71">
        <f t="shared" si="1477"/>
        <v>2.8099999999999881</v>
      </c>
      <c r="AC1213" s="53"/>
    </row>
    <row r="1214" spans="1:29" x14ac:dyDescent="0.25">
      <c r="A1214" s="53">
        <v>1705026</v>
      </c>
      <c r="B1214" s="89" t="s">
        <v>2560</v>
      </c>
      <c r="C1214" s="53" t="s">
        <v>911</v>
      </c>
      <c r="D1214" s="50" t="s">
        <v>2508</v>
      </c>
      <c r="E1214" s="47">
        <f>VLOOKUP('2012 Accountability Database'!A1210,Dems1112!$A$2:$G$1082,4)</f>
        <v>0.62</v>
      </c>
      <c r="F1214" s="65" t="s">
        <v>2486</v>
      </c>
      <c r="G1214" s="62"/>
      <c r="H1214" s="13" t="str">
        <f>IF(V1214&gt;94,"Met",IF(X1214="--","n/a",IF(X1214&gt;=0,"Met","Did Not Meet")))</f>
        <v>Did Not Meet</v>
      </c>
      <c r="I1214" s="13" t="str">
        <f>IF(V1215&gt;94,"Met",IF(X1215="--","n/a",IF(X1215&gt;=0,"Met","Did Not Meet")))</f>
        <v>Did Not Meet</v>
      </c>
      <c r="J1214" s="13"/>
      <c r="K1214" s="13" t="str">
        <f>IF(Z1214&gt;94,"Met",IF(AB1214="--","n/a",IF(AB1214&gt;=0,"Met","Did Not Meet")))</f>
        <v>Met</v>
      </c>
      <c r="L1214" s="13" t="str">
        <f>IF(Z1215&gt;94,"Met",IF(AB1215="--","n/a",IF(AB1215&gt;=0,"Met","Did Not Meet")))</f>
        <v>Met</v>
      </c>
      <c r="M1214" s="1" t="s">
        <v>4</v>
      </c>
      <c r="N1214" s="68" t="s">
        <v>2497</v>
      </c>
      <c r="O1214" s="35"/>
      <c r="P1214" s="44"/>
      <c r="Q1214" s="108"/>
      <c r="R1214" s="5" t="s">
        <v>6</v>
      </c>
      <c r="S1214" s="1" t="s">
        <v>2</v>
      </c>
      <c r="T1214" s="1" t="s">
        <v>3</v>
      </c>
      <c r="U1214" s="5">
        <v>754</v>
      </c>
      <c r="V1214" s="1">
        <v>72.28</v>
      </c>
      <c r="W1214" s="1">
        <v>75.91</v>
      </c>
      <c r="X1214" s="6">
        <f t="shared" si="1462"/>
        <v>-3.6299999999999955</v>
      </c>
      <c r="Y1214" s="14">
        <v>436</v>
      </c>
      <c r="Z1214" s="1">
        <v>71.099999999999994</v>
      </c>
      <c r="AA1214" s="1">
        <v>70.41</v>
      </c>
      <c r="AB1214" s="71">
        <f t="shared" si="1477"/>
        <v>0.68999999999999773</v>
      </c>
      <c r="AC1214" s="53"/>
    </row>
    <row r="1215" spans="1:29" x14ac:dyDescent="0.25">
      <c r="A1215" s="53">
        <v>1705026</v>
      </c>
      <c r="B1215" s="89" t="s">
        <v>2560</v>
      </c>
      <c r="C1215" s="53" t="s">
        <v>911</v>
      </c>
      <c r="D1215" s="50" t="s">
        <v>974</v>
      </c>
      <c r="E1215" s="47" t="str">
        <f>VLOOKUP('2012 Accountability Database'!A1210,Dems1112!$A$2:$G$1082,5)</f>
        <v>7-9</v>
      </c>
      <c r="F1215" s="65" t="s">
        <v>2487</v>
      </c>
      <c r="G1215" s="62"/>
      <c r="H1215" s="13" t="str">
        <f>IF(V1216&gt;94,"Met",IF(X1216="--","n/a",IF(X1216&gt;=0,"Met","Did Not Meet")))</f>
        <v>Did Not Meet</v>
      </c>
      <c r="I1215" s="13" t="str">
        <f>IF(V1217&gt;94,"Met",IF(X1217="--","n/a",IF(X1217&gt;=0,"Met","Did Not Meet")))</f>
        <v>Did Not Meet</v>
      </c>
      <c r="J1215" s="13"/>
      <c r="K1215" s="13" t="str">
        <f>IF(Z1216&gt;94,"Met",IF(AB1216="--","n/a",IF(AB1216&gt;=0,"Met","Did Not Meet")))</f>
        <v>Did Not Meet</v>
      </c>
      <c r="L1215" s="13" t="str">
        <f>IF(Z1217&gt;94,"Met",IF(AB1217="--","n/a",IF(AB1217&gt;=0,"Met","Did Not Meet")))</f>
        <v>Did Not Meet</v>
      </c>
      <c r="M1215" s="1" t="s">
        <v>4</v>
      </c>
      <c r="N1215" s="14"/>
      <c r="O1215" s="35" t="s">
        <v>2506</v>
      </c>
      <c r="P1215" s="83" t="str">
        <f t="shared" ref="P1215" si="1539">IF(P1210="No"," ", IF(P1212="No"," ",IF(P1211="No", " ",IF(P1213="No"," ","X"))))</f>
        <v xml:space="preserve"> </v>
      </c>
      <c r="Q1215" s="108"/>
      <c r="R1215" s="5" t="s">
        <v>6</v>
      </c>
      <c r="S1215" s="1" t="s">
        <v>2</v>
      </c>
      <c r="T1215" s="1" t="s">
        <v>7</v>
      </c>
      <c r="U1215" s="5">
        <v>467</v>
      </c>
      <c r="V1215" s="1">
        <v>67.88</v>
      </c>
      <c r="W1215" s="1">
        <v>69.040000000000006</v>
      </c>
      <c r="X1215" s="6">
        <f t="shared" si="1462"/>
        <v>-1.1600000000000108</v>
      </c>
      <c r="Y1215" s="14">
        <v>280</v>
      </c>
      <c r="Z1215" s="1">
        <v>65.709999999999994</v>
      </c>
      <c r="AA1215" s="1">
        <v>62.59</v>
      </c>
      <c r="AB1215" s="71">
        <f t="shared" si="1477"/>
        <v>3.1199999999999903</v>
      </c>
      <c r="AC1215" s="53"/>
    </row>
    <row r="1216" spans="1:29" ht="15.75" x14ac:dyDescent="0.25">
      <c r="A1216" s="53">
        <v>1705026</v>
      </c>
      <c r="B1216" s="89" t="s">
        <v>2560</v>
      </c>
      <c r="C1216" s="53" t="s">
        <v>911</v>
      </c>
      <c r="D1216" s="50" t="s">
        <v>975</v>
      </c>
      <c r="E1216" s="48" t="str">
        <f>VLOOKUP('2012 Accountability Database'!A1210,Dems1112!$A$2:$G$1082,6)</f>
        <v>1 (Northwest AR)</v>
      </c>
      <c r="F1216" s="66"/>
      <c r="G1216" s="63" t="s">
        <v>2488</v>
      </c>
      <c r="H1216" s="61" t="str">
        <f t="shared" ref="H1216:I1216" si="1540">IF(H1214="Met","Yes",IF(H1215="Met","Yes","No"))</f>
        <v>No</v>
      </c>
      <c r="I1216" s="61" t="str">
        <f t="shared" si="1540"/>
        <v>No</v>
      </c>
      <c r="J1216" s="55"/>
      <c r="K1216" s="61" t="str">
        <f t="shared" ref="K1216:L1216" si="1541">IF(K1214="Met","Yes",IF(K1215="Met","Yes","No"))</f>
        <v>Yes</v>
      </c>
      <c r="L1216" s="61" t="str">
        <f t="shared" si="1541"/>
        <v>Yes</v>
      </c>
      <c r="M1216" s="1" t="s">
        <v>4</v>
      </c>
      <c r="N1216" s="14"/>
      <c r="O1216" s="35" t="s">
        <v>2505</v>
      </c>
      <c r="P1216" s="83" t="str">
        <f t="shared" ref="P1216" si="1542">IF(P1215="X"," ",IF(P1217="X"," ","X"))</f>
        <v>X</v>
      </c>
      <c r="Q1216" s="94" t="s">
        <v>2759</v>
      </c>
      <c r="R1216" s="5" t="s">
        <v>6</v>
      </c>
      <c r="S1216" s="1" t="s">
        <v>5</v>
      </c>
      <c r="T1216" s="1" t="s">
        <v>3</v>
      </c>
      <c r="U1216" s="5">
        <v>2269</v>
      </c>
      <c r="V1216" s="1">
        <v>71.88</v>
      </c>
      <c r="W1216" s="1">
        <v>75.91</v>
      </c>
      <c r="X1216" s="6">
        <f t="shared" si="1462"/>
        <v>-4.0300000000000011</v>
      </c>
      <c r="Y1216" s="14">
        <v>1312</v>
      </c>
      <c r="Z1216" s="1">
        <v>67.61</v>
      </c>
      <c r="AA1216" s="1">
        <v>70.41</v>
      </c>
      <c r="AB1216" s="72">
        <f t="shared" si="1477"/>
        <v>-2.7999999999999972</v>
      </c>
      <c r="AC1216" s="53"/>
    </row>
    <row r="1217" spans="1:29" x14ac:dyDescent="0.25">
      <c r="A1217" s="54">
        <v>1705026</v>
      </c>
      <c r="B1217" s="90" t="s">
        <v>2560</v>
      </c>
      <c r="C1217" s="54" t="s">
        <v>911</v>
      </c>
      <c r="D1217" s="4"/>
      <c r="E1217" s="4"/>
      <c r="F1217" s="67"/>
      <c r="G1217" s="64"/>
      <c r="H1217" s="43"/>
      <c r="I1217" s="43"/>
      <c r="J1217" s="43"/>
      <c r="K1217" s="43"/>
      <c r="L1217" s="43"/>
      <c r="M1217" s="4" t="s">
        <v>4</v>
      </c>
      <c r="N1217" s="15"/>
      <c r="O1217" s="38" t="s">
        <v>2482</v>
      </c>
      <c r="P1217" s="84" t="str">
        <f>IF(E1211="Achieving School"," ","X")</f>
        <v xml:space="preserve"> </v>
      </c>
      <c r="Q1217" s="91"/>
      <c r="R1217" s="4" t="s">
        <v>6</v>
      </c>
      <c r="S1217" s="4" t="s">
        <v>5</v>
      </c>
      <c r="T1217" s="4" t="s">
        <v>7</v>
      </c>
      <c r="U1217" s="4">
        <v>1346</v>
      </c>
      <c r="V1217" s="4">
        <v>65.08</v>
      </c>
      <c r="W1217" s="4">
        <v>69.040000000000006</v>
      </c>
      <c r="X1217" s="7">
        <f t="shared" si="1462"/>
        <v>-3.960000000000008</v>
      </c>
      <c r="Y1217" s="15">
        <v>812</v>
      </c>
      <c r="Z1217" s="4">
        <v>60.34</v>
      </c>
      <c r="AA1217" s="4">
        <v>62.59</v>
      </c>
      <c r="AB1217" s="73">
        <f t="shared" si="1477"/>
        <v>-2.25</v>
      </c>
      <c r="AC1217" s="54"/>
    </row>
    <row r="1218" spans="1:29" x14ac:dyDescent="0.25">
      <c r="A1218" s="1">
        <v>1705028</v>
      </c>
      <c r="B1218" s="87" t="s">
        <v>2560</v>
      </c>
      <c r="C1218" s="55" t="s">
        <v>912</v>
      </c>
      <c r="E1218" s="42"/>
      <c r="F1218" s="65" t="s">
        <v>2483</v>
      </c>
      <c r="G1218" s="62"/>
      <c r="H1218" s="37" t="str">
        <f>IF(V1218&gt;94,"Met",IF(X1218="--","n/a",IF(X1218&gt;=0,"Met","Did Not Meet")))</f>
        <v>Met</v>
      </c>
      <c r="I1218" s="37" t="str">
        <f>IF(V1219&gt;94,"Met",IF(X1219="--","n/a",IF(X1219&gt;=0,"Met","Did Not Meet")))</f>
        <v>Did Not Meet</v>
      </c>
      <c r="K1218" s="13" t="str">
        <f>IF(Z1218&gt;94,"Met",IF(AB1218="--","n/a",IF(AB1218&gt;=0,"Met","Did Not Meet")))</f>
        <v>Met</v>
      </c>
      <c r="L1218" s="13" t="str">
        <f>IF(Z1219&gt;94,"Met",IF(AB1219="--","n/a",IF(AB1219&gt;=0,"Met","Did Not Meet")))</f>
        <v>Met</v>
      </c>
      <c r="M1218" s="1" t="s">
        <v>9</v>
      </c>
      <c r="N1218" s="14" t="s">
        <v>2502</v>
      </c>
      <c r="O1218" s="5"/>
      <c r="P1218" s="44" t="str">
        <f t="shared" ref="P1218" si="1543">IF(H1220="Yes",IF(I1220="Yes","Yes","No"),"No")</f>
        <v>No</v>
      </c>
      <c r="Q1218" s="93"/>
      <c r="R1218" s="5" t="s">
        <v>1</v>
      </c>
      <c r="S1218" s="1" t="s">
        <v>2</v>
      </c>
      <c r="T1218" s="1" t="s">
        <v>3</v>
      </c>
      <c r="U1218" s="5">
        <v>441</v>
      </c>
      <c r="V1218" s="1">
        <v>73.92</v>
      </c>
      <c r="W1218" s="1">
        <v>72.209999999999994</v>
      </c>
      <c r="X1218" s="9">
        <f t="shared" ref="X1218:X1281" si="1544">V1218-W1218</f>
        <v>1.710000000000008</v>
      </c>
      <c r="Y1218" s="14">
        <v>409</v>
      </c>
      <c r="Z1218" s="1">
        <v>80.44</v>
      </c>
      <c r="AA1218" s="1">
        <v>78.77</v>
      </c>
      <c r="AB1218" s="71">
        <f t="shared" si="1477"/>
        <v>1.6700000000000017</v>
      </c>
      <c r="AC1218" s="36"/>
    </row>
    <row r="1219" spans="1:29" ht="15.75" x14ac:dyDescent="0.25">
      <c r="A1219" s="53">
        <v>1705028</v>
      </c>
      <c r="B1219" s="89" t="s">
        <v>2560</v>
      </c>
      <c r="C1219" s="53" t="s">
        <v>912</v>
      </c>
      <c r="D1219" s="49" t="s">
        <v>2498</v>
      </c>
      <c r="E1219" s="34" t="str">
        <f>M1218</f>
        <v>Needs Improvement School</v>
      </c>
      <c r="F1219" s="65" t="s">
        <v>2484</v>
      </c>
      <c r="G1219" s="62"/>
      <c r="H1219" s="13" t="str">
        <f>IF(V1220&gt;94,"Met",IF(X1220="--","n/a",IF(X1220&gt;=0,"Met","Did Not Meet")))</f>
        <v>Did Not Meet</v>
      </c>
      <c r="I1219" s="13" t="str">
        <f>IF(V1221&gt;94,"Met",IF(X1221="--","n/a",IF(X1221&gt;=0,"Met","Did Not Meet")))</f>
        <v>Did Not Meet</v>
      </c>
      <c r="K1219" s="13" t="str">
        <f>IF(Z1220&gt;94,"Met",IF(AB1220="--","n/a",IF(AB1220&gt;=0,"Met","Did Not Meet")))</f>
        <v>Did Not Meet</v>
      </c>
      <c r="L1219" s="13" t="str">
        <f>IF(Z1221&gt;94,"Met",IF(AB1221="--","n/a",IF(AB1221&gt;=0,"Met","Did Not Meet")))</f>
        <v>Did Not Meet</v>
      </c>
      <c r="M1219" s="1" t="s">
        <v>9</v>
      </c>
      <c r="N1219" s="14" t="s">
        <v>2501</v>
      </c>
      <c r="O1219" s="5"/>
      <c r="P1219" s="44" t="str">
        <f t="shared" ref="P1219" si="1545">IF(K1220="Yes",IF(L1220="Yes","Yes","No"),"No")</f>
        <v>Yes</v>
      </c>
      <c r="Q1219" s="94" t="s">
        <v>2759</v>
      </c>
      <c r="R1219" s="5" t="s">
        <v>1</v>
      </c>
      <c r="S1219" s="1" t="s">
        <v>2</v>
      </c>
      <c r="T1219" s="1" t="s">
        <v>7</v>
      </c>
      <c r="U1219" s="5">
        <v>336</v>
      </c>
      <c r="V1219" s="1">
        <v>67.260000000000005</v>
      </c>
      <c r="W1219" s="1">
        <v>68.02</v>
      </c>
      <c r="X1219" s="6">
        <f t="shared" si="1544"/>
        <v>-0.75999999999999091</v>
      </c>
      <c r="Y1219" s="14">
        <v>306</v>
      </c>
      <c r="Z1219" s="1">
        <v>76.14</v>
      </c>
      <c r="AA1219" s="1">
        <v>75.52</v>
      </c>
      <c r="AB1219" s="71">
        <f t="shared" si="1477"/>
        <v>0.62000000000000455</v>
      </c>
      <c r="AC1219" s="53"/>
    </row>
    <row r="1220" spans="1:29" ht="15" customHeight="1" x14ac:dyDescent="0.25">
      <c r="A1220" s="53">
        <v>1705028</v>
      </c>
      <c r="B1220" s="89" t="s">
        <v>2560</v>
      </c>
      <c r="C1220" s="53" t="s">
        <v>912</v>
      </c>
      <c r="D1220" s="49" t="s">
        <v>2499</v>
      </c>
      <c r="E1220" s="35" t="str">
        <f>VLOOKUP('2012 Accountability Database'!$A1218,'2011 AYP'!A$2:B$1072,2)</f>
        <v>SI_4 (School Improvement Year 4)</v>
      </c>
      <c r="F1220" s="66"/>
      <c r="G1220" s="63" t="s">
        <v>2485</v>
      </c>
      <c r="H1220" s="60" t="str">
        <f t="shared" ref="H1220:I1220" si="1546">IF(H1218="Met","Yes",IF(H1219="Met","Yes","No"))</f>
        <v>Yes</v>
      </c>
      <c r="I1220" s="60" t="str">
        <f t="shared" si="1546"/>
        <v>No</v>
      </c>
      <c r="J1220" s="42"/>
      <c r="K1220" s="60" t="str">
        <f t="shared" ref="K1220:L1220" si="1547">IF(K1218="Met","Yes",IF(K1219="Met","Yes","No"))</f>
        <v>Yes</v>
      </c>
      <c r="L1220" s="60" t="str">
        <f t="shared" si="1547"/>
        <v>Yes</v>
      </c>
      <c r="M1220" s="1" t="s">
        <v>9</v>
      </c>
      <c r="N1220" s="14" t="s">
        <v>2503</v>
      </c>
      <c r="O1220" s="5"/>
      <c r="P1220" s="44" t="str">
        <f t="shared" ref="P1220" si="1548">IF(H1224="Yes",IF(I1224="Yes","Yes","No"),"No")</f>
        <v>No</v>
      </c>
      <c r="Q1220" s="108" t="s">
        <v>2758</v>
      </c>
      <c r="R1220" s="5" t="s">
        <v>1</v>
      </c>
      <c r="S1220" s="1" t="s">
        <v>5</v>
      </c>
      <c r="T1220" s="1" t="s">
        <v>3</v>
      </c>
      <c r="U1220" s="5">
        <v>1250</v>
      </c>
      <c r="V1220" s="1">
        <v>70.16</v>
      </c>
      <c r="W1220" s="1">
        <v>72.209999999999994</v>
      </c>
      <c r="X1220" s="6">
        <f t="shared" si="1544"/>
        <v>-2.0499999999999972</v>
      </c>
      <c r="Y1220" s="14">
        <v>1186</v>
      </c>
      <c r="Z1220" s="1">
        <v>76.73</v>
      </c>
      <c r="AA1220" s="1">
        <v>78.77</v>
      </c>
      <c r="AB1220" s="72">
        <f t="shared" si="1477"/>
        <v>-2.039999999999992</v>
      </c>
      <c r="AC1220" s="53"/>
    </row>
    <row r="1221" spans="1:29" x14ac:dyDescent="0.25">
      <c r="A1221" s="53">
        <v>1705028</v>
      </c>
      <c r="B1221" s="89" t="s">
        <v>2560</v>
      </c>
      <c r="C1221" s="53" t="s">
        <v>912</v>
      </c>
      <c r="D1221" s="49" t="s">
        <v>2507</v>
      </c>
      <c r="E1221" s="47">
        <f>VLOOKUP('2012 Accountability Database'!A1218,Dems1112!$A$2:$G$1082,3)</f>
        <v>0.35</v>
      </c>
      <c r="F1221" s="66"/>
      <c r="G1221" s="52"/>
      <c r="M1221" s="1" t="s">
        <v>9</v>
      </c>
      <c r="N1221" s="14" t="s">
        <v>2504</v>
      </c>
      <c r="O1221" s="5"/>
      <c r="P1221" s="44" t="str">
        <f t="shared" ref="P1221" si="1549">IF(K1224="Yes",IF(L1224="Yes","Yes","No"),"No")</f>
        <v>No</v>
      </c>
      <c r="Q1221" s="108"/>
      <c r="R1221" s="5" t="s">
        <v>1</v>
      </c>
      <c r="S1221" s="1" t="s">
        <v>5</v>
      </c>
      <c r="T1221" s="1" t="s">
        <v>7</v>
      </c>
      <c r="U1221" s="5">
        <v>966</v>
      </c>
      <c r="V1221" s="1">
        <v>64.7</v>
      </c>
      <c r="W1221" s="1">
        <v>68.02</v>
      </c>
      <c r="X1221" s="6">
        <f t="shared" si="1544"/>
        <v>-3.3199999999999932</v>
      </c>
      <c r="Y1221" s="14">
        <v>906</v>
      </c>
      <c r="Z1221" s="1">
        <v>72.739999999999995</v>
      </c>
      <c r="AA1221" s="1">
        <v>75.52</v>
      </c>
      <c r="AB1221" s="72">
        <f t="shared" si="1477"/>
        <v>-2.7800000000000011</v>
      </c>
      <c r="AC1221" s="53"/>
    </row>
    <row r="1222" spans="1:29" x14ac:dyDescent="0.25">
      <c r="A1222" s="53">
        <v>1705028</v>
      </c>
      <c r="B1222" s="89" t="s">
        <v>2560</v>
      </c>
      <c r="C1222" s="53" t="s">
        <v>912</v>
      </c>
      <c r="D1222" s="50" t="s">
        <v>2508</v>
      </c>
      <c r="E1222" s="47">
        <f>VLOOKUP('2012 Accountability Database'!A1218,Dems1112!$A$2:$G$1082,4)</f>
        <v>0.73</v>
      </c>
      <c r="F1222" s="65" t="s">
        <v>2486</v>
      </c>
      <c r="G1222" s="62"/>
      <c r="H1222" s="13" t="str">
        <f>IF(V1222&gt;94,"Met",IF(X1222="--","n/a",IF(X1222&gt;=0,"Met","Did Not Meet")))</f>
        <v>Did Not Meet</v>
      </c>
      <c r="I1222" s="13" t="str">
        <f>IF(V1223&gt;94,"Met",IF(X1223="--","n/a",IF(X1223&gt;=0,"Met","Did Not Meet")))</f>
        <v>Did Not Meet</v>
      </c>
      <c r="J1222" s="13"/>
      <c r="K1222" s="13" t="str">
        <f>IF(Z1222&gt;94,"Met",IF(AB1222="--","n/a",IF(AB1222&gt;=0,"Met","Did Not Meet")))</f>
        <v>Did Not Meet</v>
      </c>
      <c r="L1222" s="13" t="str">
        <f>IF(Z1223&gt;94,"Met",IF(AB1223="--","n/a",IF(AB1223&gt;=0,"Met","Did Not Meet")))</f>
        <v>Did Not Meet</v>
      </c>
      <c r="M1222" s="5" t="s">
        <v>9</v>
      </c>
      <c r="N1222" s="68" t="s">
        <v>2497</v>
      </c>
      <c r="O1222" s="35"/>
      <c r="P1222" s="44"/>
      <c r="Q1222" s="108"/>
      <c r="R1222" s="5" t="s">
        <v>6</v>
      </c>
      <c r="S1222" s="5" t="s">
        <v>2</v>
      </c>
      <c r="T1222" s="5" t="s">
        <v>3</v>
      </c>
      <c r="U1222" s="5">
        <v>441</v>
      </c>
      <c r="V1222" s="5">
        <v>68.48</v>
      </c>
      <c r="W1222" s="5">
        <v>72.66</v>
      </c>
      <c r="X1222" s="8">
        <f t="shared" si="1544"/>
        <v>-4.1799999999999926</v>
      </c>
      <c r="Y1222" s="14">
        <v>409</v>
      </c>
      <c r="Z1222" s="5">
        <v>65.53</v>
      </c>
      <c r="AA1222" s="5">
        <v>72.709999999999994</v>
      </c>
      <c r="AB1222" s="72">
        <f t="shared" si="1477"/>
        <v>-7.1799999999999926</v>
      </c>
      <c r="AC1222" s="53"/>
    </row>
    <row r="1223" spans="1:29" x14ac:dyDescent="0.25">
      <c r="A1223" s="53">
        <v>1705028</v>
      </c>
      <c r="B1223" s="89" t="s">
        <v>2560</v>
      </c>
      <c r="C1223" s="53" t="s">
        <v>912</v>
      </c>
      <c r="D1223" s="50" t="s">
        <v>974</v>
      </c>
      <c r="E1223" s="47" t="str">
        <f>VLOOKUP('2012 Accountability Database'!A1218,Dems1112!$A$2:$G$1082,5)</f>
        <v>5-6</v>
      </c>
      <c r="F1223" s="65" t="s">
        <v>2487</v>
      </c>
      <c r="G1223" s="62"/>
      <c r="H1223" s="13" t="str">
        <f>IF(V1224&gt;94,"Met",IF(X1224="--","n/a",IF(X1224&gt;=0,"Met","Did Not Meet")))</f>
        <v>Did Not Meet</v>
      </c>
      <c r="I1223" s="13" t="str">
        <f>IF(V1225&gt;94,"Met",IF(X1225="--","n/a",IF(X1225&gt;=0,"Met","Did Not Meet")))</f>
        <v>Did Not Meet</v>
      </c>
      <c r="J1223" s="13"/>
      <c r="K1223" s="13" t="str">
        <f>IF(Z1224&gt;94,"Met",IF(AB1224="--","n/a",IF(AB1224&gt;=0,"Met","Did Not Meet")))</f>
        <v>Did Not Meet</v>
      </c>
      <c r="L1223" s="13" t="str">
        <f>IF(Z1225&gt;94,"Met",IF(AB1225="--","n/a",IF(AB1225&gt;=0,"Met","Did Not Meet")))</f>
        <v>Did Not Meet</v>
      </c>
      <c r="M1223" s="1" t="s">
        <v>9</v>
      </c>
      <c r="N1223" s="14"/>
      <c r="O1223" s="35" t="s">
        <v>2506</v>
      </c>
      <c r="P1223" s="83" t="str">
        <f t="shared" ref="P1223" si="1550">IF(P1218="No"," ", IF(P1220="No"," ",IF(P1219="No", " ",IF(P1221="No"," ","X"))))</f>
        <v xml:space="preserve"> </v>
      </c>
      <c r="Q1223" s="108"/>
      <c r="R1223" s="5" t="s">
        <v>6</v>
      </c>
      <c r="S1223" s="1" t="s">
        <v>2</v>
      </c>
      <c r="T1223" s="1" t="s">
        <v>7</v>
      </c>
      <c r="U1223" s="5">
        <v>336</v>
      </c>
      <c r="V1223" s="1">
        <v>61.9</v>
      </c>
      <c r="W1223" s="1">
        <v>67.45</v>
      </c>
      <c r="X1223" s="6">
        <f t="shared" si="1544"/>
        <v>-5.5500000000000043</v>
      </c>
      <c r="Y1223" s="14">
        <v>306</v>
      </c>
      <c r="Z1223" s="1">
        <v>58.82</v>
      </c>
      <c r="AA1223" s="1">
        <v>68.349999999999994</v>
      </c>
      <c r="AB1223" s="72">
        <f t="shared" si="1477"/>
        <v>-9.529999999999994</v>
      </c>
      <c r="AC1223" s="53"/>
    </row>
    <row r="1224" spans="1:29" ht="15.75" x14ac:dyDescent="0.25">
      <c r="A1224" s="53">
        <v>1705028</v>
      </c>
      <c r="B1224" s="89" t="s">
        <v>2560</v>
      </c>
      <c r="C1224" s="53" t="s">
        <v>912</v>
      </c>
      <c r="D1224" s="50" t="s">
        <v>975</v>
      </c>
      <c r="E1224" s="48" t="str">
        <f>VLOOKUP('2012 Accountability Database'!A1218,Dems1112!$A$2:$G$1082,6)</f>
        <v>1 (Northwest AR)</v>
      </c>
      <c r="F1224" s="66"/>
      <c r="G1224" s="63" t="s">
        <v>2488</v>
      </c>
      <c r="H1224" s="61" t="str">
        <f t="shared" ref="H1224:I1224" si="1551">IF(H1222="Met","Yes",IF(H1223="Met","Yes","No"))</f>
        <v>No</v>
      </c>
      <c r="I1224" s="61" t="str">
        <f t="shared" si="1551"/>
        <v>No</v>
      </c>
      <c r="J1224" s="55"/>
      <c r="K1224" s="61" t="str">
        <f t="shared" ref="K1224:L1224" si="1552">IF(K1222="Met","Yes",IF(K1223="Met","Yes","No"))</f>
        <v>No</v>
      </c>
      <c r="L1224" s="61" t="str">
        <f t="shared" si="1552"/>
        <v>No</v>
      </c>
      <c r="M1224" s="5" t="s">
        <v>9</v>
      </c>
      <c r="N1224" s="14"/>
      <c r="O1224" s="35" t="s">
        <v>2505</v>
      </c>
      <c r="P1224" s="83" t="str">
        <f t="shared" ref="P1224" si="1553">IF(P1223="X"," ",IF(P1225="X"," ","X"))</f>
        <v xml:space="preserve"> </v>
      </c>
      <c r="Q1224" s="94" t="s">
        <v>2759</v>
      </c>
      <c r="R1224" s="5" t="s">
        <v>6</v>
      </c>
      <c r="S1224" s="5" t="s">
        <v>5</v>
      </c>
      <c r="T1224" s="5" t="s">
        <v>3</v>
      </c>
      <c r="U1224" s="5">
        <v>1250</v>
      </c>
      <c r="V1224" s="5">
        <v>70.239999999999995</v>
      </c>
      <c r="W1224" s="5">
        <v>72.66</v>
      </c>
      <c r="X1224" s="8">
        <f t="shared" si="1544"/>
        <v>-2.4200000000000017</v>
      </c>
      <c r="Y1224" s="14">
        <v>1186</v>
      </c>
      <c r="Z1224" s="5">
        <v>68.72</v>
      </c>
      <c r="AA1224" s="5">
        <v>72.709999999999994</v>
      </c>
      <c r="AB1224" s="72">
        <f t="shared" si="1477"/>
        <v>-3.9899999999999949</v>
      </c>
      <c r="AC1224" s="53"/>
    </row>
    <row r="1225" spans="1:29" x14ac:dyDescent="0.25">
      <c r="A1225" s="54">
        <v>1705028</v>
      </c>
      <c r="B1225" s="90" t="s">
        <v>2560</v>
      </c>
      <c r="C1225" s="54" t="s">
        <v>912</v>
      </c>
      <c r="D1225" s="4"/>
      <c r="E1225" s="4"/>
      <c r="F1225" s="67"/>
      <c r="G1225" s="64"/>
      <c r="H1225" s="43"/>
      <c r="I1225" s="43"/>
      <c r="J1225" s="43"/>
      <c r="K1225" s="43"/>
      <c r="L1225" s="43"/>
      <c r="M1225" s="4" t="s">
        <v>9</v>
      </c>
      <c r="N1225" s="15"/>
      <c r="O1225" s="38" t="s">
        <v>2482</v>
      </c>
      <c r="P1225" s="84" t="str">
        <f>IF(E1219="Achieving School"," ","X")</f>
        <v>X</v>
      </c>
      <c r="Q1225" s="91"/>
      <c r="R1225" s="4" t="s">
        <v>6</v>
      </c>
      <c r="S1225" s="4" t="s">
        <v>5</v>
      </c>
      <c r="T1225" s="4" t="s">
        <v>7</v>
      </c>
      <c r="U1225" s="4">
        <v>966</v>
      </c>
      <c r="V1225" s="4">
        <v>64.7</v>
      </c>
      <c r="W1225" s="4">
        <v>67.45</v>
      </c>
      <c r="X1225" s="7">
        <f t="shared" si="1544"/>
        <v>-2.75</v>
      </c>
      <c r="Y1225" s="15">
        <v>906</v>
      </c>
      <c r="Z1225" s="4">
        <v>63.69</v>
      </c>
      <c r="AA1225" s="4">
        <v>68.349999999999994</v>
      </c>
      <c r="AB1225" s="73">
        <f t="shared" si="1477"/>
        <v>-4.6599999999999966</v>
      </c>
      <c r="AC1225" s="54"/>
    </row>
    <row r="1226" spans="1:29" x14ac:dyDescent="0.25">
      <c r="A1226" s="1">
        <v>1705029</v>
      </c>
      <c r="B1226" s="87" t="s">
        <v>2560</v>
      </c>
      <c r="C1226" s="55" t="s">
        <v>913</v>
      </c>
      <c r="E1226" s="42"/>
      <c r="F1226" s="65" t="s">
        <v>2483</v>
      </c>
      <c r="G1226" s="62"/>
      <c r="H1226" s="37" t="str">
        <f>IF(V1226&gt;94,"Met",IF(X1226="--","n/a",IF(X1226&gt;=0,"Met","Did Not Meet")))</f>
        <v>Did Not Meet</v>
      </c>
      <c r="I1226" s="37" t="str">
        <f>IF(V1227&gt;94,"Met",IF(X1227="--","n/a",IF(X1227&gt;=0,"Met","Did Not Meet")))</f>
        <v>Met</v>
      </c>
      <c r="K1226" s="13" t="str">
        <f>IF(Z1226&gt;94,"Met",IF(AB1226="--","n/a",IF(AB1226&gt;=0,"Met","Did Not Meet")))</f>
        <v>Did Not Meet</v>
      </c>
      <c r="L1226" s="13" t="str">
        <f>IF(Z1227&gt;94,"Met",IF(AB1227="--","n/a",IF(AB1227&gt;=0,"Met","Did Not Meet")))</f>
        <v>Met</v>
      </c>
      <c r="M1226" s="1" t="s">
        <v>9</v>
      </c>
      <c r="N1226" s="14" t="s">
        <v>2502</v>
      </c>
      <c r="O1226" s="5"/>
      <c r="P1226" s="44" t="str">
        <f t="shared" ref="P1226" si="1554">IF(H1228="Yes",IF(I1228="Yes","Yes","No"),"No")</f>
        <v>No</v>
      </c>
      <c r="Q1226" s="93"/>
      <c r="R1226" s="5" t="s">
        <v>1</v>
      </c>
      <c r="S1226" s="1" t="s">
        <v>2</v>
      </c>
      <c r="T1226" s="1" t="s">
        <v>3</v>
      </c>
      <c r="U1226" s="5">
        <v>134</v>
      </c>
      <c r="V1226" s="1">
        <v>73.13</v>
      </c>
      <c r="W1226" s="1">
        <v>76.91</v>
      </c>
      <c r="X1226" s="6">
        <f t="shared" si="1544"/>
        <v>-3.7800000000000011</v>
      </c>
      <c r="Y1226" s="14">
        <v>62</v>
      </c>
      <c r="Z1226" s="1">
        <v>79.03</v>
      </c>
      <c r="AA1226" s="1">
        <v>82.54</v>
      </c>
      <c r="AB1226" s="72">
        <f t="shared" si="1477"/>
        <v>-3.5100000000000051</v>
      </c>
      <c r="AC1226" s="36"/>
    </row>
    <row r="1227" spans="1:29" ht="15.75" x14ac:dyDescent="0.25">
      <c r="A1227" s="53">
        <v>1705029</v>
      </c>
      <c r="B1227" s="89" t="s">
        <v>2560</v>
      </c>
      <c r="C1227" s="53" t="s">
        <v>913</v>
      </c>
      <c r="D1227" s="49" t="s">
        <v>2498</v>
      </c>
      <c r="E1227" s="34" t="str">
        <f>M1226</f>
        <v>Needs Improvement School</v>
      </c>
      <c r="F1227" s="65" t="s">
        <v>2484</v>
      </c>
      <c r="G1227" s="62"/>
      <c r="H1227" s="13" t="str">
        <f>IF(V1228&gt;94,"Met",IF(X1228="--","n/a",IF(X1228&gt;=0,"Met","Did Not Meet")))</f>
        <v>Did Not Meet</v>
      </c>
      <c r="I1227" s="13" t="str">
        <f>IF(V1229&gt;94,"Met",IF(X1229="--","n/a",IF(X1229&gt;=0,"Met","Did Not Meet")))</f>
        <v>Did Not Meet</v>
      </c>
      <c r="K1227" s="13" t="str">
        <f>IF(Z1228&gt;94,"Met",IF(AB1228="--","n/a",IF(AB1228&gt;=0,"Met","Did Not Meet")))</f>
        <v>Did Not Meet</v>
      </c>
      <c r="L1227" s="13" t="str">
        <f>IF(Z1229&gt;94,"Met",IF(AB1229="--","n/a",IF(AB1229&gt;=0,"Met","Did Not Meet")))</f>
        <v>Did Not Meet</v>
      </c>
      <c r="M1227" s="5" t="s">
        <v>9</v>
      </c>
      <c r="N1227" s="14" t="s">
        <v>2501</v>
      </c>
      <c r="O1227" s="5"/>
      <c r="P1227" s="44" t="str">
        <f t="shared" ref="P1227" si="1555">IF(K1228="Yes",IF(L1228="Yes","Yes","No"),"No")</f>
        <v>No</v>
      </c>
      <c r="Q1227" s="94" t="s">
        <v>2759</v>
      </c>
      <c r="R1227" s="5" t="s">
        <v>1</v>
      </c>
      <c r="S1227" s="5" t="s">
        <v>2</v>
      </c>
      <c r="T1227" s="5" t="s">
        <v>7</v>
      </c>
      <c r="U1227" s="5">
        <v>120</v>
      </c>
      <c r="V1227" s="5">
        <v>71.67</v>
      </c>
      <c r="W1227" s="5">
        <v>70.67</v>
      </c>
      <c r="X1227" s="11">
        <f t="shared" si="1544"/>
        <v>1</v>
      </c>
      <c r="Y1227" s="14">
        <v>55</v>
      </c>
      <c r="Z1227" s="5">
        <v>81.819999999999993</v>
      </c>
      <c r="AA1227" s="5">
        <v>80.36</v>
      </c>
      <c r="AB1227" s="71">
        <f t="shared" si="1477"/>
        <v>1.4599999999999937</v>
      </c>
      <c r="AC1227" s="53"/>
    </row>
    <row r="1228" spans="1:29" ht="15" customHeight="1" x14ac:dyDescent="0.25">
      <c r="A1228" s="53">
        <v>1705029</v>
      </c>
      <c r="B1228" s="89" t="s">
        <v>2560</v>
      </c>
      <c r="C1228" s="53" t="s">
        <v>913</v>
      </c>
      <c r="D1228" s="49" t="s">
        <v>2499</v>
      </c>
      <c r="E1228" s="35" t="str">
        <f>VLOOKUP('2012 Accountability Database'!$A1226,'2011 AYP'!A$2:B$1072,2)</f>
        <v>SI_1 (School Improvement Year 1)</v>
      </c>
      <c r="F1228" s="66"/>
      <c r="G1228" s="63" t="s">
        <v>2485</v>
      </c>
      <c r="H1228" s="60" t="str">
        <f t="shared" ref="H1228:I1228" si="1556">IF(H1226="Met","Yes",IF(H1227="Met","Yes","No"))</f>
        <v>No</v>
      </c>
      <c r="I1228" s="60" t="str">
        <f t="shared" si="1556"/>
        <v>Yes</v>
      </c>
      <c r="J1228" s="42"/>
      <c r="K1228" s="60" t="str">
        <f t="shared" ref="K1228:L1228" si="1557">IF(K1226="Met","Yes",IF(K1227="Met","Yes","No"))</f>
        <v>No</v>
      </c>
      <c r="L1228" s="60" t="str">
        <f t="shared" si="1557"/>
        <v>Yes</v>
      </c>
      <c r="M1228" s="5" t="s">
        <v>9</v>
      </c>
      <c r="N1228" s="14" t="s">
        <v>2503</v>
      </c>
      <c r="O1228" s="5"/>
      <c r="P1228" s="44" t="str">
        <f t="shared" ref="P1228" si="1558">IF(H1232="Yes",IF(I1232="Yes","Yes","No"),"No")</f>
        <v>Yes</v>
      </c>
      <c r="Q1228" s="108" t="s">
        <v>2758</v>
      </c>
      <c r="R1228" s="5" t="s">
        <v>1</v>
      </c>
      <c r="S1228" s="5" t="s">
        <v>5</v>
      </c>
      <c r="T1228" s="5" t="s">
        <v>3</v>
      </c>
      <c r="U1228" s="5">
        <v>428</v>
      </c>
      <c r="V1228" s="5">
        <v>68.22</v>
      </c>
      <c r="W1228" s="5">
        <v>76.91</v>
      </c>
      <c r="X1228" s="8">
        <f t="shared" si="1544"/>
        <v>-8.6899999999999977</v>
      </c>
      <c r="Y1228" s="14">
        <v>211</v>
      </c>
      <c r="Z1228" s="5">
        <v>75.83</v>
      </c>
      <c r="AA1228" s="5">
        <v>82.54</v>
      </c>
      <c r="AB1228" s="72">
        <f t="shared" ref="AB1228:AB1291" si="1559">Z1228-AA1228</f>
        <v>-6.710000000000008</v>
      </c>
      <c r="AC1228" s="53"/>
    </row>
    <row r="1229" spans="1:29" x14ac:dyDescent="0.25">
      <c r="A1229" s="53">
        <v>1705029</v>
      </c>
      <c r="B1229" s="89" t="s">
        <v>2560</v>
      </c>
      <c r="C1229" s="53" t="s">
        <v>913</v>
      </c>
      <c r="D1229" s="49" t="s">
        <v>2507</v>
      </c>
      <c r="E1229" s="47">
        <f>VLOOKUP('2012 Accountability Database'!A1226,Dems1112!$A$2:$G$1082,3)</f>
        <v>0.22</v>
      </c>
      <c r="F1229" s="66"/>
      <c r="G1229" s="52"/>
      <c r="M1229" s="5" t="s">
        <v>9</v>
      </c>
      <c r="N1229" s="14" t="s">
        <v>2504</v>
      </c>
      <c r="O1229" s="5"/>
      <c r="P1229" s="44" t="str">
        <f t="shared" ref="P1229" si="1560">IF(K1232="Yes",IF(L1232="Yes","Yes","No"),"No")</f>
        <v>No</v>
      </c>
      <c r="Q1229" s="108"/>
      <c r="R1229" s="5" t="s">
        <v>1</v>
      </c>
      <c r="S1229" s="5" t="s">
        <v>5</v>
      </c>
      <c r="T1229" s="5" t="s">
        <v>7</v>
      </c>
      <c r="U1229" s="5">
        <v>342</v>
      </c>
      <c r="V1229" s="5">
        <v>63.16</v>
      </c>
      <c r="W1229" s="5">
        <v>70.67</v>
      </c>
      <c r="X1229" s="8">
        <f t="shared" si="1544"/>
        <v>-7.5100000000000051</v>
      </c>
      <c r="Y1229" s="14">
        <v>161</v>
      </c>
      <c r="Z1229" s="5">
        <v>76.400000000000006</v>
      </c>
      <c r="AA1229" s="5">
        <v>80.36</v>
      </c>
      <c r="AB1229" s="72">
        <f t="shared" si="1559"/>
        <v>-3.9599999999999937</v>
      </c>
      <c r="AC1229" s="53"/>
    </row>
    <row r="1230" spans="1:29" x14ac:dyDescent="0.25">
      <c r="A1230" s="53">
        <v>1705029</v>
      </c>
      <c r="B1230" s="89" t="s">
        <v>2560</v>
      </c>
      <c r="C1230" s="53" t="s">
        <v>913</v>
      </c>
      <c r="D1230" s="50" t="s">
        <v>2508</v>
      </c>
      <c r="E1230" s="47">
        <f>VLOOKUP('2012 Accountability Database'!A1226,Dems1112!$A$2:$G$1082,4)</f>
        <v>0.78</v>
      </c>
      <c r="F1230" s="65" t="s">
        <v>2486</v>
      </c>
      <c r="G1230" s="62"/>
      <c r="H1230" s="13" t="str">
        <f>IF(V1230&gt;94,"Met",IF(X1230="--","n/a",IF(X1230&gt;=0,"Met","Did Not Meet")))</f>
        <v>Met</v>
      </c>
      <c r="I1230" s="13" t="str">
        <f>IF(V1231&gt;94,"Met",IF(X1231="--","n/a",IF(X1231&gt;=0,"Met","Did Not Meet")))</f>
        <v>Met</v>
      </c>
      <c r="J1230" s="13"/>
      <c r="K1230" s="13" t="str">
        <f>IF(Z1230&gt;94,"Met",IF(AB1230="--","n/a",IF(AB1230&gt;=0,"Met","Did Not Meet")))</f>
        <v>Did Not Meet</v>
      </c>
      <c r="L1230" s="13" t="str">
        <f>IF(Z1231&gt;94,"Met",IF(AB1231="--","n/a",IF(AB1231&gt;=0,"Met","Did Not Meet")))</f>
        <v>Did Not Meet</v>
      </c>
      <c r="M1230" s="1" t="s">
        <v>9</v>
      </c>
      <c r="N1230" s="68" t="s">
        <v>2497</v>
      </c>
      <c r="O1230" s="35"/>
      <c r="P1230" s="44"/>
      <c r="Q1230" s="108"/>
      <c r="R1230" s="5" t="s">
        <v>6</v>
      </c>
      <c r="S1230" s="1" t="s">
        <v>2</v>
      </c>
      <c r="T1230" s="1" t="s">
        <v>3</v>
      </c>
      <c r="U1230" s="5">
        <v>134</v>
      </c>
      <c r="V1230" s="1">
        <v>70.900000000000006</v>
      </c>
      <c r="W1230" s="1">
        <v>67.819999999999993</v>
      </c>
      <c r="X1230" s="9">
        <f t="shared" si="1544"/>
        <v>3.0800000000000125</v>
      </c>
      <c r="Y1230" s="14">
        <v>62</v>
      </c>
      <c r="Z1230" s="1">
        <v>54.84</v>
      </c>
      <c r="AA1230" s="1">
        <v>57.81</v>
      </c>
      <c r="AB1230" s="72">
        <f t="shared" si="1559"/>
        <v>-2.9699999999999989</v>
      </c>
      <c r="AC1230" s="53"/>
    </row>
    <row r="1231" spans="1:29" x14ac:dyDescent="0.25">
      <c r="A1231" s="53">
        <v>1705029</v>
      </c>
      <c r="B1231" s="89" t="s">
        <v>2560</v>
      </c>
      <c r="C1231" s="53" t="s">
        <v>913</v>
      </c>
      <c r="D1231" s="50" t="s">
        <v>974</v>
      </c>
      <c r="E1231" s="47" t="str">
        <f>VLOOKUP('2012 Accountability Database'!A1226,Dems1112!$A$2:$G$1082,5)</f>
        <v>K-4</v>
      </c>
      <c r="F1231" s="65" t="s">
        <v>2487</v>
      </c>
      <c r="G1231" s="62"/>
      <c r="H1231" s="13" t="str">
        <f>IF(V1232&gt;94,"Met",IF(X1232="--","n/a",IF(X1232&gt;=0,"Met","Did Not Meet")))</f>
        <v>Did Not Meet</v>
      </c>
      <c r="I1231" s="13" t="str">
        <f>IF(V1233&gt;94,"Met",IF(X1233="--","n/a",IF(X1233&gt;=0,"Met","Did Not Meet")))</f>
        <v>Did Not Meet</v>
      </c>
      <c r="J1231" s="13"/>
      <c r="K1231" s="13" t="str">
        <f>IF(Z1232&gt;94,"Met",IF(AB1232="--","n/a",IF(AB1232&gt;=0,"Met","Did Not Meet")))</f>
        <v>Did Not Meet</v>
      </c>
      <c r="L1231" s="13" t="str">
        <f>IF(Z1233&gt;94,"Met",IF(AB1233="--","n/a",IF(AB1233&gt;=0,"Met","Did Not Meet")))</f>
        <v>Did Not Meet</v>
      </c>
      <c r="M1231" s="5" t="s">
        <v>9</v>
      </c>
      <c r="N1231" s="14"/>
      <c r="O1231" s="35" t="s">
        <v>2506</v>
      </c>
      <c r="P1231" s="83" t="str">
        <f t="shared" ref="P1231" si="1561">IF(P1226="No"," ", IF(P1228="No"," ",IF(P1227="No", " ",IF(P1229="No"," ","X"))))</f>
        <v xml:space="preserve"> </v>
      </c>
      <c r="Q1231" s="108"/>
      <c r="R1231" s="5" t="s">
        <v>6</v>
      </c>
      <c r="S1231" s="5" t="s">
        <v>2</v>
      </c>
      <c r="T1231" s="5" t="s">
        <v>7</v>
      </c>
      <c r="U1231" s="5">
        <v>120</v>
      </c>
      <c r="V1231" s="5">
        <v>68.33</v>
      </c>
      <c r="W1231" s="5">
        <v>62.42</v>
      </c>
      <c r="X1231" s="11">
        <f t="shared" si="1544"/>
        <v>5.9099999999999966</v>
      </c>
      <c r="Y1231" s="14">
        <v>55</v>
      </c>
      <c r="Z1231" s="5">
        <v>52.73</v>
      </c>
      <c r="AA1231" s="5">
        <v>54.17</v>
      </c>
      <c r="AB1231" s="72">
        <f t="shared" si="1559"/>
        <v>-1.4400000000000048</v>
      </c>
      <c r="AC1231" s="53"/>
    </row>
    <row r="1232" spans="1:29" ht="15.75" x14ac:dyDescent="0.25">
      <c r="A1232" s="53">
        <v>1705029</v>
      </c>
      <c r="B1232" s="89" t="s">
        <v>2560</v>
      </c>
      <c r="C1232" s="53" t="s">
        <v>913</v>
      </c>
      <c r="D1232" s="50" t="s">
        <v>975</v>
      </c>
      <c r="E1232" s="48" t="str">
        <f>VLOOKUP('2012 Accountability Database'!A1226,Dems1112!$A$2:$G$1082,6)</f>
        <v>1 (Northwest AR)</v>
      </c>
      <c r="F1232" s="66"/>
      <c r="G1232" s="63" t="s">
        <v>2488</v>
      </c>
      <c r="H1232" s="61" t="str">
        <f t="shared" ref="H1232:I1232" si="1562">IF(H1230="Met","Yes",IF(H1231="Met","Yes","No"))</f>
        <v>Yes</v>
      </c>
      <c r="I1232" s="61" t="str">
        <f t="shared" si="1562"/>
        <v>Yes</v>
      </c>
      <c r="J1232" s="55"/>
      <c r="K1232" s="61" t="str">
        <f t="shared" ref="K1232:L1232" si="1563">IF(K1230="Met","Yes",IF(K1231="Met","Yes","No"))</f>
        <v>No</v>
      </c>
      <c r="L1232" s="61" t="str">
        <f t="shared" si="1563"/>
        <v>No</v>
      </c>
      <c r="M1232" s="1" t="s">
        <v>9</v>
      </c>
      <c r="N1232" s="14"/>
      <c r="O1232" s="35" t="s">
        <v>2505</v>
      </c>
      <c r="P1232" s="83" t="str">
        <f t="shared" ref="P1232" si="1564">IF(P1231="X"," ",IF(P1233="X"," ","X"))</f>
        <v xml:space="preserve"> </v>
      </c>
      <c r="Q1232" s="94" t="s">
        <v>2759</v>
      </c>
      <c r="R1232" s="5" t="s">
        <v>6</v>
      </c>
      <c r="S1232" s="1" t="s">
        <v>5</v>
      </c>
      <c r="T1232" s="1" t="s">
        <v>3</v>
      </c>
      <c r="U1232" s="5">
        <v>428</v>
      </c>
      <c r="V1232" s="1">
        <v>67.06</v>
      </c>
      <c r="W1232" s="1">
        <v>67.819999999999993</v>
      </c>
      <c r="X1232" s="6">
        <f t="shared" si="1544"/>
        <v>-0.75999999999999091</v>
      </c>
      <c r="Y1232" s="14">
        <v>211</v>
      </c>
      <c r="Z1232" s="1">
        <v>56.87</v>
      </c>
      <c r="AA1232" s="1">
        <v>57.81</v>
      </c>
      <c r="AB1232" s="72">
        <f t="shared" si="1559"/>
        <v>-0.94000000000000483</v>
      </c>
      <c r="AC1232" s="53"/>
    </row>
    <row r="1233" spans="1:29" x14ac:dyDescent="0.25">
      <c r="A1233" s="54">
        <v>1705029</v>
      </c>
      <c r="B1233" s="90" t="s">
        <v>2560</v>
      </c>
      <c r="C1233" s="54" t="s">
        <v>913</v>
      </c>
      <c r="D1233" s="4"/>
      <c r="E1233" s="4"/>
      <c r="F1233" s="67"/>
      <c r="G1233" s="64"/>
      <c r="H1233" s="43"/>
      <c r="I1233" s="43"/>
      <c r="J1233" s="43"/>
      <c r="K1233" s="43"/>
      <c r="L1233" s="43"/>
      <c r="M1233" s="4" t="s">
        <v>9</v>
      </c>
      <c r="N1233" s="15"/>
      <c r="O1233" s="38" t="s">
        <v>2482</v>
      </c>
      <c r="P1233" s="84" t="str">
        <f>IF(E1227="Achieving School"," ","X")</f>
        <v>X</v>
      </c>
      <c r="Q1233" s="91"/>
      <c r="R1233" s="4" t="s">
        <v>6</v>
      </c>
      <c r="S1233" s="4" t="s">
        <v>5</v>
      </c>
      <c r="T1233" s="4" t="s">
        <v>7</v>
      </c>
      <c r="U1233" s="4">
        <v>342</v>
      </c>
      <c r="V1233" s="4">
        <v>62.28</v>
      </c>
      <c r="W1233" s="4">
        <v>62.42</v>
      </c>
      <c r="X1233" s="7">
        <f t="shared" si="1544"/>
        <v>-0.14000000000000057</v>
      </c>
      <c r="Y1233" s="15">
        <v>161</v>
      </c>
      <c r="Z1233" s="4">
        <v>53.42</v>
      </c>
      <c r="AA1233" s="4">
        <v>54.17</v>
      </c>
      <c r="AB1233" s="73">
        <f t="shared" si="1559"/>
        <v>-0.75</v>
      </c>
      <c r="AC1233" s="54"/>
    </row>
    <row r="1234" spans="1:29" x14ac:dyDescent="0.25">
      <c r="A1234" s="1">
        <v>1705030</v>
      </c>
      <c r="B1234" s="87" t="s">
        <v>2560</v>
      </c>
      <c r="C1234" s="55" t="s">
        <v>914</v>
      </c>
      <c r="E1234" s="42"/>
      <c r="F1234" s="65" t="s">
        <v>2483</v>
      </c>
      <c r="G1234" s="62"/>
      <c r="H1234" s="37" t="str">
        <f>IF(V1234&gt;94,"Met",IF(X1234="--","n/a",IF(X1234&gt;=0,"Met","Did Not Meet")))</f>
        <v>Met</v>
      </c>
      <c r="I1234" s="37" t="str">
        <f>IF(V1235&gt;94,"Met",IF(X1235="--","n/a",IF(X1235&gt;=0,"Met","Did Not Meet")))</f>
        <v>Met</v>
      </c>
      <c r="K1234" s="13" t="str">
        <f>IF(Z1234&gt;94,"Met",IF(AB1234="--","n/a",IF(AB1234&gt;=0,"Met","Did Not Meet")))</f>
        <v>Met</v>
      </c>
      <c r="L1234" s="13" t="str">
        <f>IF(Z1235&gt;94,"Met",IF(AB1235="--","n/a",IF(AB1235&gt;=0,"Met","Did Not Meet")))</f>
        <v>Did Not Meet</v>
      </c>
      <c r="M1234" s="1" t="s">
        <v>4</v>
      </c>
      <c r="N1234" s="14" t="s">
        <v>2502</v>
      </c>
      <c r="O1234" s="5"/>
      <c r="P1234" s="44" t="str">
        <f t="shared" ref="P1234" si="1565">IF(H1236="Yes",IF(I1236="Yes","Yes","No"),"No")</f>
        <v>Yes</v>
      </c>
      <c r="Q1234" s="93"/>
      <c r="R1234" s="5" t="s">
        <v>1</v>
      </c>
      <c r="S1234" s="1" t="s">
        <v>2</v>
      </c>
      <c r="T1234" s="1" t="s">
        <v>3</v>
      </c>
      <c r="U1234" s="5">
        <v>174</v>
      </c>
      <c r="V1234" s="1">
        <v>86.78</v>
      </c>
      <c r="W1234" s="1">
        <v>77.33</v>
      </c>
      <c r="X1234" s="9">
        <f t="shared" si="1544"/>
        <v>9.4500000000000028</v>
      </c>
      <c r="Y1234" s="14">
        <v>83</v>
      </c>
      <c r="Z1234" s="1">
        <v>83.13</v>
      </c>
      <c r="AA1234" s="1">
        <v>81.67</v>
      </c>
      <c r="AB1234" s="71">
        <f t="shared" si="1559"/>
        <v>1.4599999999999937</v>
      </c>
      <c r="AC1234" s="36"/>
    </row>
    <row r="1235" spans="1:29" ht="15.75" x14ac:dyDescent="0.25">
      <c r="A1235" s="53">
        <v>1705030</v>
      </c>
      <c r="B1235" s="89" t="s">
        <v>2560</v>
      </c>
      <c r="C1235" s="53" t="s">
        <v>914</v>
      </c>
      <c r="D1235" s="49" t="s">
        <v>2498</v>
      </c>
      <c r="E1235" s="34" t="str">
        <f>M1234</f>
        <v>Achieving School</v>
      </c>
      <c r="F1235" s="65" t="s">
        <v>2484</v>
      </c>
      <c r="G1235" s="62"/>
      <c r="H1235" s="13" t="str">
        <f>IF(V1236&gt;94,"Met",IF(X1236="--","n/a",IF(X1236&gt;=0,"Met","Did Not Meet")))</f>
        <v>Met</v>
      </c>
      <c r="I1235" s="13" t="str">
        <f>IF(V1237&gt;94,"Met",IF(X1237="--","n/a",IF(X1237&gt;=0,"Met","Did Not Meet")))</f>
        <v>Met</v>
      </c>
      <c r="K1235" s="13" t="str">
        <f>IF(Z1236&gt;94,"Met",IF(AB1236="--","n/a",IF(AB1236&gt;=0,"Met","Did Not Meet")))</f>
        <v>Did Not Meet</v>
      </c>
      <c r="L1235" s="13" t="str">
        <f>IF(Z1237&gt;94,"Met",IF(AB1237="--","n/a",IF(AB1237&gt;=0,"Met","Did Not Meet")))</f>
        <v>Did Not Meet</v>
      </c>
      <c r="M1235" s="1" t="s">
        <v>4</v>
      </c>
      <c r="N1235" s="14" t="s">
        <v>2501</v>
      </c>
      <c r="O1235" s="5"/>
      <c r="P1235" s="44" t="str">
        <f t="shared" ref="P1235" si="1566">IF(K1236="Yes",IF(L1236="Yes","Yes","No"),"No")</f>
        <v>No</v>
      </c>
      <c r="Q1235" s="94" t="s">
        <v>2759</v>
      </c>
      <c r="R1235" s="5" t="s">
        <v>1</v>
      </c>
      <c r="S1235" s="1" t="s">
        <v>2</v>
      </c>
      <c r="T1235" s="1" t="s">
        <v>7</v>
      </c>
      <c r="U1235" s="5">
        <v>97</v>
      </c>
      <c r="V1235" s="1">
        <v>82.47</v>
      </c>
      <c r="W1235" s="1">
        <v>68.89</v>
      </c>
      <c r="X1235" s="9">
        <f t="shared" si="1544"/>
        <v>13.579999999999998</v>
      </c>
      <c r="Y1235" s="14">
        <v>48</v>
      </c>
      <c r="Z1235" s="1">
        <v>75</v>
      </c>
      <c r="AA1235" s="1">
        <v>79.83</v>
      </c>
      <c r="AB1235" s="72">
        <f t="shared" si="1559"/>
        <v>-4.8299999999999983</v>
      </c>
      <c r="AC1235" s="53"/>
    </row>
    <row r="1236" spans="1:29" ht="15" customHeight="1" x14ac:dyDescent="0.25">
      <c r="A1236" s="53">
        <v>1705030</v>
      </c>
      <c r="B1236" s="89" t="s">
        <v>2560</v>
      </c>
      <c r="C1236" s="53" t="s">
        <v>914</v>
      </c>
      <c r="D1236" s="49" t="s">
        <v>2499</v>
      </c>
      <c r="E1236" s="35" t="str">
        <f>VLOOKUP('2012 Accountability Database'!$A1234,'2011 AYP'!A$2:B$1072,2)</f>
        <v xml:space="preserve"> A (Alert)</v>
      </c>
      <c r="F1236" s="66"/>
      <c r="G1236" s="63" t="s">
        <v>2485</v>
      </c>
      <c r="H1236" s="60" t="str">
        <f t="shared" ref="H1236:I1236" si="1567">IF(H1234="Met","Yes",IF(H1235="Met","Yes","No"))</f>
        <v>Yes</v>
      </c>
      <c r="I1236" s="60" t="str">
        <f t="shared" si="1567"/>
        <v>Yes</v>
      </c>
      <c r="J1236" s="42"/>
      <c r="K1236" s="60" t="str">
        <f t="shared" ref="K1236:L1236" si="1568">IF(K1234="Met","Yes",IF(K1235="Met","Yes","No"))</f>
        <v>Yes</v>
      </c>
      <c r="L1236" s="60" t="str">
        <f t="shared" si="1568"/>
        <v>No</v>
      </c>
      <c r="M1236" s="1" t="s">
        <v>4</v>
      </c>
      <c r="N1236" s="14" t="s">
        <v>2503</v>
      </c>
      <c r="O1236" s="5"/>
      <c r="P1236" s="44" t="str">
        <f t="shared" ref="P1236" si="1569">IF(H1240="Yes",IF(I1240="Yes","Yes","No"),"No")</f>
        <v>Yes</v>
      </c>
      <c r="Q1236" s="108" t="s">
        <v>2758</v>
      </c>
      <c r="R1236" s="5" t="s">
        <v>1</v>
      </c>
      <c r="S1236" s="1" t="s">
        <v>5</v>
      </c>
      <c r="T1236" s="1" t="s">
        <v>3</v>
      </c>
      <c r="U1236" s="5">
        <v>534</v>
      </c>
      <c r="V1236" s="1">
        <v>80.52</v>
      </c>
      <c r="W1236" s="1">
        <v>77.33</v>
      </c>
      <c r="X1236" s="9">
        <f t="shared" si="1544"/>
        <v>3.1899999999999977</v>
      </c>
      <c r="Y1236" s="14">
        <v>259</v>
      </c>
      <c r="Z1236" s="1">
        <v>77.22</v>
      </c>
      <c r="AA1236" s="1">
        <v>81.67</v>
      </c>
      <c r="AB1236" s="72">
        <f t="shared" si="1559"/>
        <v>-4.4500000000000028</v>
      </c>
      <c r="AC1236" s="53"/>
    </row>
    <row r="1237" spans="1:29" x14ac:dyDescent="0.25">
      <c r="A1237" s="53">
        <v>1705030</v>
      </c>
      <c r="B1237" s="89" t="s">
        <v>2560</v>
      </c>
      <c r="C1237" s="53" t="s">
        <v>914</v>
      </c>
      <c r="D1237" s="49" t="s">
        <v>2507</v>
      </c>
      <c r="E1237" s="47">
        <f>VLOOKUP('2012 Accountability Database'!A1234,Dems1112!$A$2:$G$1082,3)</f>
        <v>0.22</v>
      </c>
      <c r="F1237" s="66"/>
      <c r="G1237" s="52"/>
      <c r="M1237" s="5" t="s">
        <v>4</v>
      </c>
      <c r="N1237" s="14" t="s">
        <v>2504</v>
      </c>
      <c r="O1237" s="5"/>
      <c r="P1237" s="44" t="str">
        <f t="shared" ref="P1237" si="1570">IF(K1240="Yes",IF(L1240="Yes","Yes","No"),"No")</f>
        <v>No</v>
      </c>
      <c r="Q1237" s="108"/>
      <c r="R1237" s="5" t="s">
        <v>1</v>
      </c>
      <c r="S1237" s="5" t="s">
        <v>5</v>
      </c>
      <c r="T1237" s="5" t="s">
        <v>7</v>
      </c>
      <c r="U1237" s="5">
        <v>315</v>
      </c>
      <c r="V1237" s="5">
        <v>72.7</v>
      </c>
      <c r="W1237" s="5">
        <v>68.89</v>
      </c>
      <c r="X1237" s="11">
        <f t="shared" si="1544"/>
        <v>3.8100000000000023</v>
      </c>
      <c r="Y1237" s="14">
        <v>159</v>
      </c>
      <c r="Z1237" s="5">
        <v>68.55</v>
      </c>
      <c r="AA1237" s="5">
        <v>79.83</v>
      </c>
      <c r="AB1237" s="72">
        <f t="shared" si="1559"/>
        <v>-11.280000000000001</v>
      </c>
      <c r="AC1237" s="53"/>
    </row>
    <row r="1238" spans="1:29" x14ac:dyDescent="0.25">
      <c r="A1238" s="53">
        <v>1705030</v>
      </c>
      <c r="B1238" s="89" t="s">
        <v>2560</v>
      </c>
      <c r="C1238" s="53" t="s">
        <v>914</v>
      </c>
      <c r="D1238" s="50" t="s">
        <v>2508</v>
      </c>
      <c r="E1238" s="47">
        <f>VLOOKUP('2012 Accountability Database'!A1234,Dems1112!$A$2:$G$1082,4)</f>
        <v>0.5</v>
      </c>
      <c r="F1238" s="65" t="s">
        <v>2486</v>
      </c>
      <c r="G1238" s="62"/>
      <c r="H1238" s="13" t="str">
        <f>IF(V1238&gt;94,"Met",IF(X1238="--","n/a",IF(X1238&gt;=0,"Met","Did Not Meet")))</f>
        <v>Met</v>
      </c>
      <c r="I1238" s="13" t="str">
        <f>IF(V1239&gt;94,"Met",IF(X1239="--","n/a",IF(X1239&gt;=0,"Met","Did Not Meet")))</f>
        <v>Met</v>
      </c>
      <c r="J1238" s="13"/>
      <c r="K1238" s="13" t="str">
        <f>IF(Z1238&gt;94,"Met",IF(AB1238="--","n/a",IF(AB1238&gt;=0,"Met","Did Not Meet")))</f>
        <v>Did Not Meet</v>
      </c>
      <c r="L1238" s="13" t="str">
        <f>IF(Z1239&gt;94,"Met",IF(AB1239="--","n/a",IF(AB1239&gt;=0,"Met","Did Not Meet")))</f>
        <v>Did Not Meet</v>
      </c>
      <c r="M1238" s="1" t="s">
        <v>4</v>
      </c>
      <c r="N1238" s="68" t="s">
        <v>2497</v>
      </c>
      <c r="O1238" s="35"/>
      <c r="P1238" s="44"/>
      <c r="Q1238" s="108"/>
      <c r="R1238" s="5" t="s">
        <v>6</v>
      </c>
      <c r="S1238" s="1" t="s">
        <v>2</v>
      </c>
      <c r="T1238" s="1" t="s">
        <v>3</v>
      </c>
      <c r="U1238" s="5">
        <v>174</v>
      </c>
      <c r="V1238" s="1">
        <v>83.33</v>
      </c>
      <c r="W1238" s="1">
        <v>79.849999999999994</v>
      </c>
      <c r="X1238" s="9">
        <f t="shared" si="1544"/>
        <v>3.480000000000004</v>
      </c>
      <c r="Y1238" s="14">
        <v>83</v>
      </c>
      <c r="Z1238" s="1">
        <v>43.37</v>
      </c>
      <c r="AA1238" s="1">
        <v>63.33</v>
      </c>
      <c r="AB1238" s="72">
        <f t="shared" si="1559"/>
        <v>-19.96</v>
      </c>
      <c r="AC1238" s="53"/>
    </row>
    <row r="1239" spans="1:29" x14ac:dyDescent="0.25">
      <c r="A1239" s="53">
        <v>1705030</v>
      </c>
      <c r="B1239" s="89" t="s">
        <v>2560</v>
      </c>
      <c r="C1239" s="53" t="s">
        <v>914</v>
      </c>
      <c r="D1239" s="50" t="s">
        <v>974</v>
      </c>
      <c r="E1239" s="47" t="str">
        <f>VLOOKUP('2012 Accountability Database'!A1234,Dems1112!$A$2:$G$1082,5)</f>
        <v>K-4</v>
      </c>
      <c r="F1239" s="65" t="s">
        <v>2487</v>
      </c>
      <c r="G1239" s="62"/>
      <c r="H1239" s="13" t="str">
        <f>IF(V1240&gt;94,"Met",IF(X1240="--","n/a",IF(X1240&gt;=0,"Met","Did Not Meet")))</f>
        <v>Met</v>
      </c>
      <c r="I1239" s="13" t="str">
        <f>IF(V1241&gt;94,"Met",IF(X1241="--","n/a",IF(X1241&gt;=0,"Met","Did Not Meet")))</f>
        <v>Met</v>
      </c>
      <c r="J1239" s="13"/>
      <c r="K1239" s="13" t="str">
        <f>IF(Z1240&gt;94,"Met",IF(AB1240="--","n/a",IF(AB1240&gt;=0,"Met","Did Not Meet")))</f>
        <v>Did Not Meet</v>
      </c>
      <c r="L1239" s="13" t="str">
        <f>IF(Z1241&gt;94,"Met",IF(AB1241="--","n/a",IF(AB1241&gt;=0,"Met","Did Not Meet")))</f>
        <v>Did Not Meet</v>
      </c>
      <c r="M1239" s="1" t="s">
        <v>4</v>
      </c>
      <c r="N1239" s="14"/>
      <c r="O1239" s="35" t="s">
        <v>2506</v>
      </c>
      <c r="P1239" s="83" t="str">
        <f t="shared" ref="P1239" si="1571">IF(P1234="No"," ", IF(P1236="No"," ",IF(P1235="No", " ",IF(P1237="No"," ","X"))))</f>
        <v xml:space="preserve"> </v>
      </c>
      <c r="Q1239" s="108"/>
      <c r="R1239" s="5" t="s">
        <v>6</v>
      </c>
      <c r="S1239" s="1" t="s">
        <v>2</v>
      </c>
      <c r="T1239" s="1" t="s">
        <v>7</v>
      </c>
      <c r="U1239" s="5">
        <v>97</v>
      </c>
      <c r="V1239" s="1">
        <v>80.41</v>
      </c>
      <c r="W1239" s="1">
        <v>73.09</v>
      </c>
      <c r="X1239" s="9">
        <f t="shared" si="1544"/>
        <v>7.3199999999999932</v>
      </c>
      <c r="Y1239" s="14">
        <v>48</v>
      </c>
      <c r="Z1239" s="1">
        <v>37.5</v>
      </c>
      <c r="AA1239" s="1">
        <v>57.83</v>
      </c>
      <c r="AB1239" s="72">
        <f t="shared" si="1559"/>
        <v>-20.329999999999998</v>
      </c>
      <c r="AC1239" s="53"/>
    </row>
    <row r="1240" spans="1:29" ht="15.75" x14ac:dyDescent="0.25">
      <c r="A1240" s="53">
        <v>1705030</v>
      </c>
      <c r="B1240" s="89" t="s">
        <v>2560</v>
      </c>
      <c r="C1240" s="53" t="s">
        <v>914</v>
      </c>
      <c r="D1240" s="50" t="s">
        <v>975</v>
      </c>
      <c r="E1240" s="48" t="str">
        <f>VLOOKUP('2012 Accountability Database'!A1234,Dems1112!$A$2:$G$1082,6)</f>
        <v>1 (Northwest AR)</v>
      </c>
      <c r="F1240" s="66"/>
      <c r="G1240" s="63" t="s">
        <v>2488</v>
      </c>
      <c r="H1240" s="61" t="str">
        <f t="shared" ref="H1240:I1240" si="1572">IF(H1238="Met","Yes",IF(H1239="Met","Yes","No"))</f>
        <v>Yes</v>
      </c>
      <c r="I1240" s="61" t="str">
        <f t="shared" si="1572"/>
        <v>Yes</v>
      </c>
      <c r="J1240" s="55"/>
      <c r="K1240" s="61" t="str">
        <f t="shared" ref="K1240:L1240" si="1573">IF(K1238="Met","Yes",IF(K1239="Met","Yes","No"))</f>
        <v>No</v>
      </c>
      <c r="L1240" s="61" t="str">
        <f t="shared" si="1573"/>
        <v>No</v>
      </c>
      <c r="M1240" s="1" t="s">
        <v>4</v>
      </c>
      <c r="N1240" s="14"/>
      <c r="O1240" s="35" t="s">
        <v>2505</v>
      </c>
      <c r="P1240" s="83" t="str">
        <f t="shared" ref="P1240" si="1574">IF(P1239="X"," ",IF(P1241="X"," ","X"))</f>
        <v>X</v>
      </c>
      <c r="Q1240" s="94" t="s">
        <v>2759</v>
      </c>
      <c r="R1240" s="5" t="s">
        <v>6</v>
      </c>
      <c r="S1240" s="1" t="s">
        <v>5</v>
      </c>
      <c r="T1240" s="1" t="s">
        <v>3</v>
      </c>
      <c r="U1240" s="5">
        <v>534</v>
      </c>
      <c r="V1240" s="1">
        <v>80.900000000000006</v>
      </c>
      <c r="W1240" s="1">
        <v>79.849999999999994</v>
      </c>
      <c r="X1240" s="9">
        <f t="shared" si="1544"/>
        <v>1.0500000000000114</v>
      </c>
      <c r="Y1240" s="14">
        <v>259</v>
      </c>
      <c r="Z1240" s="1">
        <v>57.53</v>
      </c>
      <c r="AA1240" s="1">
        <v>63.33</v>
      </c>
      <c r="AB1240" s="72">
        <f t="shared" si="1559"/>
        <v>-5.7999999999999972</v>
      </c>
      <c r="AC1240" s="53"/>
    </row>
    <row r="1241" spans="1:29" x14ac:dyDescent="0.25">
      <c r="A1241" s="54">
        <v>1705030</v>
      </c>
      <c r="B1241" s="90" t="s">
        <v>2560</v>
      </c>
      <c r="C1241" s="54" t="s">
        <v>914</v>
      </c>
      <c r="D1241" s="4"/>
      <c r="E1241" s="4"/>
      <c r="F1241" s="67"/>
      <c r="G1241" s="64"/>
      <c r="H1241" s="43"/>
      <c r="I1241" s="43"/>
      <c r="J1241" s="43"/>
      <c r="K1241" s="43"/>
      <c r="L1241" s="43"/>
      <c r="M1241" s="4" t="s">
        <v>4</v>
      </c>
      <c r="N1241" s="15"/>
      <c r="O1241" s="38" t="s">
        <v>2482</v>
      </c>
      <c r="P1241" s="84" t="str">
        <f>IF(E1235="Achieving School"," ","X")</f>
        <v xml:space="preserve"> </v>
      </c>
      <c r="Q1241" s="91"/>
      <c r="R1241" s="4" t="s">
        <v>6</v>
      </c>
      <c r="S1241" s="4" t="s">
        <v>5</v>
      </c>
      <c r="T1241" s="4" t="s">
        <v>7</v>
      </c>
      <c r="U1241" s="4">
        <v>315</v>
      </c>
      <c r="V1241" s="4">
        <v>75.56</v>
      </c>
      <c r="W1241" s="4">
        <v>73.09</v>
      </c>
      <c r="X1241" s="10">
        <f t="shared" si="1544"/>
        <v>2.4699999999999989</v>
      </c>
      <c r="Y1241" s="15">
        <v>159</v>
      </c>
      <c r="Z1241" s="4">
        <v>52.83</v>
      </c>
      <c r="AA1241" s="4">
        <v>57.83</v>
      </c>
      <c r="AB1241" s="73">
        <f t="shared" si="1559"/>
        <v>-5</v>
      </c>
      <c r="AC1241" s="54"/>
    </row>
    <row r="1242" spans="1:29" x14ac:dyDescent="0.25">
      <c r="A1242" s="1">
        <v>1705031</v>
      </c>
      <c r="B1242" s="87" t="s">
        <v>2560</v>
      </c>
      <c r="C1242" s="55" t="s">
        <v>915</v>
      </c>
      <c r="E1242" s="42"/>
      <c r="F1242" s="65" t="s">
        <v>2483</v>
      </c>
      <c r="G1242" s="62"/>
      <c r="H1242" s="37" t="str">
        <f>IF(V1242&gt;94,"Met",IF(X1242="--","n/a",IF(X1242&gt;=0,"Met","Did Not Meet")))</f>
        <v>Met</v>
      </c>
      <c r="I1242" s="37" t="str">
        <f>IF(V1243&gt;94,"Met",IF(X1243="--","n/a",IF(X1243&gt;=0,"Met","Did Not Meet")))</f>
        <v>Met</v>
      </c>
      <c r="K1242" s="13" t="str">
        <f>IF(Z1242&gt;94,"Met",IF(AB1242="--","n/a",IF(AB1242&gt;=0,"Met","Did Not Meet")))</f>
        <v>Met</v>
      </c>
      <c r="L1242" s="13" t="str">
        <f>IF(Z1243&gt;94,"Met",IF(AB1243="--","n/a",IF(AB1243&gt;=0,"Met","Did Not Meet")))</f>
        <v>Met</v>
      </c>
      <c r="M1242" s="1" t="s">
        <v>9</v>
      </c>
      <c r="N1242" s="14" t="s">
        <v>2502</v>
      </c>
      <c r="O1242" s="5"/>
      <c r="P1242" s="44" t="str">
        <f t="shared" ref="P1242" si="1575">IF(H1244="Yes",IF(I1244="Yes","Yes","No"),"No")</f>
        <v>Yes</v>
      </c>
      <c r="Q1242" s="93"/>
      <c r="R1242" s="5" t="s">
        <v>1</v>
      </c>
      <c r="S1242" s="1" t="s">
        <v>2</v>
      </c>
      <c r="T1242" s="1" t="s">
        <v>3</v>
      </c>
      <c r="U1242" s="5">
        <v>491</v>
      </c>
      <c r="V1242" s="1">
        <v>82.48</v>
      </c>
      <c r="W1242" s="1">
        <v>76.48</v>
      </c>
      <c r="X1242" s="9">
        <f t="shared" si="1544"/>
        <v>6</v>
      </c>
      <c r="Y1242" s="14">
        <v>458</v>
      </c>
      <c r="Z1242" s="1">
        <v>85.37</v>
      </c>
      <c r="AA1242" s="1">
        <v>76.33</v>
      </c>
      <c r="AB1242" s="71">
        <f t="shared" si="1559"/>
        <v>9.0400000000000063</v>
      </c>
      <c r="AC1242" s="36"/>
    </row>
    <row r="1243" spans="1:29" ht="15.75" x14ac:dyDescent="0.25">
      <c r="A1243" s="53">
        <v>1705031</v>
      </c>
      <c r="B1243" s="89" t="s">
        <v>2560</v>
      </c>
      <c r="C1243" s="53" t="s">
        <v>915</v>
      </c>
      <c r="D1243" s="49" t="s">
        <v>2498</v>
      </c>
      <c r="E1243" s="34" t="str">
        <f>M1242</f>
        <v>Needs Improvement School</v>
      </c>
      <c r="F1243" s="65" t="s">
        <v>2484</v>
      </c>
      <c r="G1243" s="62"/>
      <c r="H1243" s="13" t="str">
        <f>IF(V1244&gt;94,"Met",IF(X1244="--","n/a",IF(X1244&gt;=0,"Met","Did Not Meet")))</f>
        <v>Did Not Meet</v>
      </c>
      <c r="I1243" s="13" t="str">
        <f>IF(V1245&gt;94,"Met",IF(X1245="--","n/a",IF(X1245&gt;=0,"Met","Did Not Meet")))</f>
        <v>Did Not Meet</v>
      </c>
      <c r="K1243" s="13" t="str">
        <f>IF(Z1244&gt;94,"Met",IF(AB1244="--","n/a",IF(AB1244&gt;=0,"Met","Did Not Meet")))</f>
        <v>Met</v>
      </c>
      <c r="L1243" s="13" t="str">
        <f>IF(Z1245&gt;94,"Met",IF(AB1245="--","n/a",IF(AB1245&gt;=0,"Met","Did Not Meet")))</f>
        <v>Did Not Meet</v>
      </c>
      <c r="M1243" s="5" t="s">
        <v>9</v>
      </c>
      <c r="N1243" s="14" t="s">
        <v>2501</v>
      </c>
      <c r="O1243" s="5"/>
      <c r="P1243" s="44" t="str">
        <f t="shared" ref="P1243" si="1576">IF(K1244="Yes",IF(L1244="Yes","Yes","No"),"No")</f>
        <v>Yes</v>
      </c>
      <c r="Q1243" s="94" t="s">
        <v>2759</v>
      </c>
      <c r="R1243" s="5" t="s">
        <v>1</v>
      </c>
      <c r="S1243" s="5" t="s">
        <v>2</v>
      </c>
      <c r="T1243" s="5" t="s">
        <v>7</v>
      </c>
      <c r="U1243" s="5">
        <v>276</v>
      </c>
      <c r="V1243" s="5">
        <v>75.36</v>
      </c>
      <c r="W1243" s="5">
        <v>70.27</v>
      </c>
      <c r="X1243" s="11">
        <f t="shared" si="1544"/>
        <v>5.0900000000000034</v>
      </c>
      <c r="Y1243" s="14">
        <v>245</v>
      </c>
      <c r="Z1243" s="5">
        <v>79.59</v>
      </c>
      <c r="AA1243" s="5">
        <v>69.7</v>
      </c>
      <c r="AB1243" s="71">
        <f t="shared" si="1559"/>
        <v>9.89</v>
      </c>
      <c r="AC1243" s="53"/>
    </row>
    <row r="1244" spans="1:29" ht="15" customHeight="1" x14ac:dyDescent="0.25">
      <c r="A1244" s="53">
        <v>1705031</v>
      </c>
      <c r="B1244" s="89" t="s">
        <v>2560</v>
      </c>
      <c r="C1244" s="53" t="s">
        <v>915</v>
      </c>
      <c r="D1244" s="49" t="s">
        <v>2499</v>
      </c>
      <c r="E1244" s="35" t="str">
        <f>VLOOKUP('2012 Accountability Database'!$A1242,'2011 AYP'!A$2:B$1072,2)</f>
        <v>SI_4 (School Improvement Year 4)</v>
      </c>
      <c r="F1244" s="66"/>
      <c r="G1244" s="63" t="s">
        <v>2485</v>
      </c>
      <c r="H1244" s="60" t="str">
        <f t="shared" ref="H1244:I1244" si="1577">IF(H1242="Met","Yes",IF(H1243="Met","Yes","No"))</f>
        <v>Yes</v>
      </c>
      <c r="I1244" s="60" t="str">
        <f t="shared" si="1577"/>
        <v>Yes</v>
      </c>
      <c r="J1244" s="42"/>
      <c r="K1244" s="60" t="str">
        <f t="shared" ref="K1244:L1244" si="1578">IF(K1242="Met","Yes",IF(K1243="Met","Yes","No"))</f>
        <v>Yes</v>
      </c>
      <c r="L1244" s="60" t="str">
        <f t="shared" si="1578"/>
        <v>Yes</v>
      </c>
      <c r="M1244" s="1" t="s">
        <v>9</v>
      </c>
      <c r="N1244" s="14" t="s">
        <v>2503</v>
      </c>
      <c r="O1244" s="5"/>
      <c r="P1244" s="44" t="str">
        <f t="shared" ref="P1244" si="1579">IF(H1248="Yes",IF(I1248="Yes","Yes","No"),"No")</f>
        <v>No</v>
      </c>
      <c r="Q1244" s="108" t="s">
        <v>2758</v>
      </c>
      <c r="R1244" s="5" t="s">
        <v>1</v>
      </c>
      <c r="S1244" s="1" t="s">
        <v>5</v>
      </c>
      <c r="T1244" s="1" t="s">
        <v>3</v>
      </c>
      <c r="U1244" s="5">
        <v>1348</v>
      </c>
      <c r="V1244" s="1">
        <v>75.819999999999993</v>
      </c>
      <c r="W1244" s="1">
        <v>76.48</v>
      </c>
      <c r="X1244" s="6">
        <f t="shared" si="1544"/>
        <v>-0.6600000000000108</v>
      </c>
      <c r="Y1244" s="14">
        <v>1267</v>
      </c>
      <c r="Z1244" s="1">
        <v>76.56</v>
      </c>
      <c r="AA1244" s="1">
        <v>76.33</v>
      </c>
      <c r="AB1244" s="71">
        <f t="shared" si="1559"/>
        <v>0.23000000000000398</v>
      </c>
      <c r="AC1244" s="53"/>
    </row>
    <row r="1245" spans="1:29" x14ac:dyDescent="0.25">
      <c r="A1245" s="53">
        <v>1705031</v>
      </c>
      <c r="B1245" s="89" t="s">
        <v>2560</v>
      </c>
      <c r="C1245" s="53" t="s">
        <v>915</v>
      </c>
      <c r="D1245" s="49" t="s">
        <v>2507</v>
      </c>
      <c r="E1245" s="47">
        <f>VLOOKUP('2012 Accountability Database'!A1242,Dems1112!$A$2:$G$1082,3)</f>
        <v>0.21</v>
      </c>
      <c r="F1245" s="66"/>
      <c r="G1245" s="52"/>
      <c r="M1245" s="1" t="s">
        <v>9</v>
      </c>
      <c r="N1245" s="14" t="s">
        <v>2504</v>
      </c>
      <c r="O1245" s="5"/>
      <c r="P1245" s="44" t="str">
        <f t="shared" ref="P1245" si="1580">IF(K1248="Yes",IF(L1248="Yes","Yes","No"),"No")</f>
        <v>No</v>
      </c>
      <c r="Q1245" s="108"/>
      <c r="R1245" s="5" t="s">
        <v>1</v>
      </c>
      <c r="S1245" s="1" t="s">
        <v>5</v>
      </c>
      <c r="T1245" s="1" t="s">
        <v>7</v>
      </c>
      <c r="U1245" s="5">
        <v>770</v>
      </c>
      <c r="V1245" s="1">
        <v>68.05</v>
      </c>
      <c r="W1245" s="1">
        <v>70.27</v>
      </c>
      <c r="X1245" s="6">
        <f t="shared" si="1544"/>
        <v>-2.2199999999999989</v>
      </c>
      <c r="Y1245" s="14">
        <v>702</v>
      </c>
      <c r="Z1245" s="1">
        <v>68.8</v>
      </c>
      <c r="AA1245" s="1">
        <v>69.7</v>
      </c>
      <c r="AB1245" s="72">
        <f t="shared" si="1559"/>
        <v>-0.90000000000000568</v>
      </c>
      <c r="AC1245" s="53"/>
    </row>
    <row r="1246" spans="1:29" x14ac:dyDescent="0.25">
      <c r="A1246" s="53">
        <v>1705031</v>
      </c>
      <c r="B1246" s="89" t="s">
        <v>2560</v>
      </c>
      <c r="C1246" s="53" t="s">
        <v>915</v>
      </c>
      <c r="D1246" s="50" t="s">
        <v>2508</v>
      </c>
      <c r="E1246" s="47">
        <f>VLOOKUP('2012 Accountability Database'!A1242,Dems1112!$A$2:$G$1082,4)</f>
        <v>0.51</v>
      </c>
      <c r="F1246" s="65" t="s">
        <v>2486</v>
      </c>
      <c r="G1246" s="62"/>
      <c r="H1246" s="13" t="str">
        <f>IF(V1246&gt;94,"Met",IF(X1246="--","n/a",IF(X1246&gt;=0,"Met","Did Not Meet")))</f>
        <v>Did Not Meet</v>
      </c>
      <c r="I1246" s="13" t="str">
        <f>IF(V1247&gt;94,"Met",IF(X1247="--","n/a",IF(X1247&gt;=0,"Met","Did Not Meet")))</f>
        <v>Did Not Meet</v>
      </c>
      <c r="J1246" s="13"/>
      <c r="K1246" s="13" t="str">
        <f>IF(Z1246&gt;94,"Met",IF(AB1246="--","n/a",IF(AB1246&gt;=0,"Met","Did Not Meet")))</f>
        <v>Met</v>
      </c>
      <c r="L1246" s="13" t="str">
        <f>IF(Z1247&gt;94,"Met",IF(AB1247="--","n/a",IF(AB1247&gt;=0,"Met","Did Not Meet")))</f>
        <v>Did Not Meet</v>
      </c>
      <c r="M1246" s="5" t="s">
        <v>9</v>
      </c>
      <c r="N1246" s="68" t="s">
        <v>2497</v>
      </c>
      <c r="O1246" s="35"/>
      <c r="P1246" s="44"/>
      <c r="Q1246" s="108"/>
      <c r="R1246" s="5" t="s">
        <v>6</v>
      </c>
      <c r="S1246" s="5" t="s">
        <v>2</v>
      </c>
      <c r="T1246" s="5" t="s">
        <v>3</v>
      </c>
      <c r="U1246" s="5">
        <v>764</v>
      </c>
      <c r="V1246" s="5">
        <v>75</v>
      </c>
      <c r="W1246" s="5">
        <v>75.61</v>
      </c>
      <c r="X1246" s="8">
        <f t="shared" si="1544"/>
        <v>-0.60999999999999943</v>
      </c>
      <c r="Y1246" s="14">
        <v>458</v>
      </c>
      <c r="Z1246" s="5">
        <v>70.52</v>
      </c>
      <c r="AA1246" s="5">
        <v>70.31</v>
      </c>
      <c r="AB1246" s="71">
        <f t="shared" si="1559"/>
        <v>0.20999999999999375</v>
      </c>
      <c r="AC1246" s="53"/>
    </row>
    <row r="1247" spans="1:29" x14ac:dyDescent="0.25">
      <c r="A1247" s="53">
        <v>1705031</v>
      </c>
      <c r="B1247" s="89" t="s">
        <v>2560</v>
      </c>
      <c r="C1247" s="53" t="s">
        <v>915</v>
      </c>
      <c r="D1247" s="50" t="s">
        <v>974</v>
      </c>
      <c r="E1247" s="47" t="str">
        <f>VLOOKUP('2012 Accountability Database'!A1242,Dems1112!$A$2:$G$1082,5)</f>
        <v>7-9</v>
      </c>
      <c r="F1247" s="65" t="s">
        <v>2487</v>
      </c>
      <c r="G1247" s="62"/>
      <c r="H1247" s="13" t="str">
        <f>IF(V1248&gt;94,"Met",IF(X1248="--","n/a",IF(X1248&gt;=0,"Met","Did Not Meet")))</f>
        <v>Did Not Meet</v>
      </c>
      <c r="I1247" s="13" t="str">
        <f>IF(V1249&gt;94,"Met",IF(X1249="--","n/a",IF(X1249&gt;=0,"Met","Did Not Meet")))</f>
        <v>Did Not Meet</v>
      </c>
      <c r="J1247" s="13"/>
      <c r="K1247" s="13" t="str">
        <f>IF(Z1248&gt;94,"Met",IF(AB1248="--","n/a",IF(AB1248&gt;=0,"Met","Did Not Meet")))</f>
        <v>Did Not Meet</v>
      </c>
      <c r="L1247" s="13" t="str">
        <f>IF(Z1249&gt;94,"Met",IF(AB1249="--","n/a",IF(AB1249&gt;=0,"Met","Did Not Meet")))</f>
        <v>Did Not Meet</v>
      </c>
      <c r="M1247" s="1" t="s">
        <v>9</v>
      </c>
      <c r="N1247" s="14"/>
      <c r="O1247" s="35" t="s">
        <v>2506</v>
      </c>
      <c r="P1247" s="83" t="str">
        <f t="shared" ref="P1247" si="1581">IF(P1242="No"," ", IF(P1244="No"," ",IF(P1243="No", " ",IF(P1245="No"," ","X"))))</f>
        <v xml:space="preserve"> </v>
      </c>
      <c r="Q1247" s="108"/>
      <c r="R1247" s="5" t="s">
        <v>6</v>
      </c>
      <c r="S1247" s="1" t="s">
        <v>2</v>
      </c>
      <c r="T1247" s="1" t="s">
        <v>7</v>
      </c>
      <c r="U1247" s="5">
        <v>409</v>
      </c>
      <c r="V1247" s="1">
        <v>65.77</v>
      </c>
      <c r="W1247" s="1">
        <v>68.31</v>
      </c>
      <c r="X1247" s="6">
        <f t="shared" si="1544"/>
        <v>-2.5400000000000063</v>
      </c>
      <c r="Y1247" s="14">
        <v>245</v>
      </c>
      <c r="Z1247" s="1">
        <v>61.22</v>
      </c>
      <c r="AA1247" s="1">
        <v>64.27</v>
      </c>
      <c r="AB1247" s="72">
        <f t="shared" si="1559"/>
        <v>-3.0499999999999972</v>
      </c>
      <c r="AC1247" s="53"/>
    </row>
    <row r="1248" spans="1:29" ht="15.75" x14ac:dyDescent="0.25">
      <c r="A1248" s="53">
        <v>1705031</v>
      </c>
      <c r="B1248" s="89" t="s">
        <v>2560</v>
      </c>
      <c r="C1248" s="53" t="s">
        <v>915</v>
      </c>
      <c r="D1248" s="50" t="s">
        <v>975</v>
      </c>
      <c r="E1248" s="48" t="str">
        <f>VLOOKUP('2012 Accountability Database'!A1242,Dems1112!$A$2:$G$1082,6)</f>
        <v>1 (Northwest AR)</v>
      </c>
      <c r="F1248" s="66"/>
      <c r="G1248" s="63" t="s">
        <v>2488</v>
      </c>
      <c r="H1248" s="61" t="str">
        <f t="shared" ref="H1248:I1248" si="1582">IF(H1246="Met","Yes",IF(H1247="Met","Yes","No"))</f>
        <v>No</v>
      </c>
      <c r="I1248" s="61" t="str">
        <f t="shared" si="1582"/>
        <v>No</v>
      </c>
      <c r="J1248" s="55"/>
      <c r="K1248" s="61" t="str">
        <f t="shared" ref="K1248:L1248" si="1583">IF(K1246="Met","Yes",IF(K1247="Met","Yes","No"))</f>
        <v>Yes</v>
      </c>
      <c r="L1248" s="61" t="str">
        <f t="shared" si="1583"/>
        <v>No</v>
      </c>
      <c r="M1248" s="5" t="s">
        <v>9</v>
      </c>
      <c r="N1248" s="14"/>
      <c r="O1248" s="35" t="s">
        <v>2505</v>
      </c>
      <c r="P1248" s="83" t="str">
        <f t="shared" ref="P1248" si="1584">IF(P1247="X"," ",IF(P1249="X"," ","X"))</f>
        <v xml:space="preserve"> </v>
      </c>
      <c r="Q1248" s="94" t="s">
        <v>2759</v>
      </c>
      <c r="R1248" s="5" t="s">
        <v>6</v>
      </c>
      <c r="S1248" s="5" t="s">
        <v>5</v>
      </c>
      <c r="T1248" s="5" t="s">
        <v>3</v>
      </c>
      <c r="U1248" s="5">
        <v>2132</v>
      </c>
      <c r="V1248" s="5">
        <v>72.650000000000006</v>
      </c>
      <c r="W1248" s="5">
        <v>75.61</v>
      </c>
      <c r="X1248" s="8">
        <f t="shared" si="1544"/>
        <v>-2.9599999999999937</v>
      </c>
      <c r="Y1248" s="14">
        <v>1267</v>
      </c>
      <c r="Z1248" s="5">
        <v>65.349999999999994</v>
      </c>
      <c r="AA1248" s="5">
        <v>70.31</v>
      </c>
      <c r="AB1248" s="72">
        <f t="shared" si="1559"/>
        <v>-4.960000000000008</v>
      </c>
      <c r="AC1248" s="53"/>
    </row>
    <row r="1249" spans="1:29" x14ac:dyDescent="0.25">
      <c r="A1249" s="54">
        <v>1705031</v>
      </c>
      <c r="B1249" s="90" t="s">
        <v>2560</v>
      </c>
      <c r="C1249" s="54" t="s">
        <v>915</v>
      </c>
      <c r="D1249" s="4"/>
      <c r="E1249" s="4"/>
      <c r="F1249" s="67"/>
      <c r="G1249" s="64"/>
      <c r="H1249" s="43"/>
      <c r="I1249" s="43"/>
      <c r="J1249" s="43"/>
      <c r="K1249" s="43"/>
      <c r="L1249" s="43"/>
      <c r="M1249" s="4" t="s">
        <v>9</v>
      </c>
      <c r="N1249" s="15"/>
      <c r="O1249" s="38" t="s">
        <v>2482</v>
      </c>
      <c r="P1249" s="84" t="str">
        <f>IF(E1243="Achieving School"," ","X")</f>
        <v>X</v>
      </c>
      <c r="Q1249" s="91"/>
      <c r="R1249" s="4" t="s">
        <v>6</v>
      </c>
      <c r="S1249" s="4" t="s">
        <v>5</v>
      </c>
      <c r="T1249" s="4" t="s">
        <v>7</v>
      </c>
      <c r="U1249" s="4">
        <v>1145</v>
      </c>
      <c r="V1249" s="4">
        <v>63.23</v>
      </c>
      <c r="W1249" s="4">
        <v>68.31</v>
      </c>
      <c r="X1249" s="7">
        <f t="shared" si="1544"/>
        <v>-5.0800000000000054</v>
      </c>
      <c r="Y1249" s="15">
        <v>702</v>
      </c>
      <c r="Z1249" s="4">
        <v>55.56</v>
      </c>
      <c r="AA1249" s="4">
        <v>64.27</v>
      </c>
      <c r="AB1249" s="73">
        <f t="shared" si="1559"/>
        <v>-8.7099999999999937</v>
      </c>
      <c r="AC1249" s="54"/>
    </row>
    <row r="1250" spans="1:29" x14ac:dyDescent="0.25">
      <c r="A1250" s="1">
        <v>1705032</v>
      </c>
      <c r="B1250" s="87" t="s">
        <v>2560</v>
      </c>
      <c r="C1250" s="55" t="s">
        <v>916</v>
      </c>
      <c r="E1250" s="42"/>
      <c r="F1250" s="65" t="s">
        <v>2483</v>
      </c>
      <c r="G1250" s="62"/>
      <c r="H1250" s="37" t="str">
        <f>IF(V1250&gt;94,"Met",IF(X1250="--","n/a",IF(X1250&gt;=0,"Met","Did Not Meet")))</f>
        <v>Did Not Meet</v>
      </c>
      <c r="I1250" s="37" t="str">
        <f>IF(V1251&gt;94,"Met",IF(X1251="--","n/a",IF(X1251&gt;=0,"Met","Did Not Meet")))</f>
        <v>Did Not Meet</v>
      </c>
      <c r="K1250" s="13" t="str">
        <f>IF(Z1250&gt;94,"Met",IF(AB1250="--","n/a",IF(AB1250&gt;=0,"Met","Did Not Meet")))</f>
        <v>Did Not Meet</v>
      </c>
      <c r="L1250" s="13" t="str">
        <f>IF(Z1251&gt;94,"Met",IF(AB1251="--","n/a",IF(AB1251&gt;=0,"Met","Did Not Meet")))</f>
        <v>Did Not Meet</v>
      </c>
      <c r="M1250" s="1" t="s">
        <v>9</v>
      </c>
      <c r="N1250" s="14" t="s">
        <v>2502</v>
      </c>
      <c r="O1250" s="5"/>
      <c r="P1250" s="44" t="str">
        <f t="shared" ref="P1250" si="1585">IF(H1252="Yes",IF(I1252="Yes","Yes","No"),"No")</f>
        <v>No</v>
      </c>
      <c r="Q1250" s="93"/>
      <c r="R1250" s="5" t="s">
        <v>1</v>
      </c>
      <c r="S1250" s="1" t="s">
        <v>2</v>
      </c>
      <c r="T1250" s="1" t="s">
        <v>3</v>
      </c>
      <c r="U1250" s="5">
        <v>182</v>
      </c>
      <c r="V1250" s="1">
        <v>77.47</v>
      </c>
      <c r="W1250" s="1">
        <v>78.349999999999994</v>
      </c>
      <c r="X1250" s="6">
        <f t="shared" si="1544"/>
        <v>-0.87999999999999545</v>
      </c>
      <c r="Y1250" s="14">
        <v>85</v>
      </c>
      <c r="Z1250" s="1">
        <v>76.47</v>
      </c>
      <c r="AA1250" s="1">
        <v>85.9</v>
      </c>
      <c r="AB1250" s="72">
        <f t="shared" si="1559"/>
        <v>-9.4300000000000068</v>
      </c>
      <c r="AC1250" s="36"/>
    </row>
    <row r="1251" spans="1:29" ht="15.75" x14ac:dyDescent="0.25">
      <c r="A1251" s="53">
        <v>1705032</v>
      </c>
      <c r="B1251" s="89" t="s">
        <v>2560</v>
      </c>
      <c r="C1251" s="53" t="s">
        <v>916</v>
      </c>
      <c r="D1251" s="49" t="s">
        <v>2498</v>
      </c>
      <c r="E1251" s="34" t="str">
        <f>M1250</f>
        <v>Needs Improvement School</v>
      </c>
      <c r="F1251" s="65" t="s">
        <v>2484</v>
      </c>
      <c r="G1251" s="62"/>
      <c r="H1251" s="13" t="str">
        <f>IF(V1252&gt;94,"Met",IF(X1252="--","n/a",IF(X1252&gt;=0,"Met","Did Not Meet")))</f>
        <v>Did Not Meet</v>
      </c>
      <c r="I1251" s="13" t="str">
        <f>IF(V1253&gt;94,"Met",IF(X1253="--","n/a",IF(X1253&gt;=0,"Met","Did Not Meet")))</f>
        <v>Did Not Meet</v>
      </c>
      <c r="K1251" s="13" t="str">
        <f>IF(Z1252&gt;94,"Met",IF(AB1252="--","n/a",IF(AB1252&gt;=0,"Met","Did Not Meet")))</f>
        <v>Did Not Meet</v>
      </c>
      <c r="L1251" s="13" t="str">
        <f>IF(Z1253&gt;94,"Met",IF(AB1253="--","n/a",IF(AB1253&gt;=0,"Met","Did Not Meet")))</f>
        <v>Did Not Meet</v>
      </c>
      <c r="M1251" s="1" t="s">
        <v>9</v>
      </c>
      <c r="N1251" s="14" t="s">
        <v>2501</v>
      </c>
      <c r="O1251" s="5"/>
      <c r="P1251" s="44" t="str">
        <f t="shared" ref="P1251" si="1586">IF(K1252="Yes",IF(L1252="Yes","Yes","No"),"No")</f>
        <v>No</v>
      </c>
      <c r="Q1251" s="94" t="s">
        <v>2759</v>
      </c>
      <c r="R1251" s="5" t="s">
        <v>1</v>
      </c>
      <c r="S1251" s="1" t="s">
        <v>2</v>
      </c>
      <c r="T1251" s="1" t="s">
        <v>7</v>
      </c>
      <c r="U1251" s="5">
        <v>92</v>
      </c>
      <c r="V1251" s="1">
        <v>63.04</v>
      </c>
      <c r="W1251" s="1">
        <v>67.069999999999993</v>
      </c>
      <c r="X1251" s="6">
        <f t="shared" si="1544"/>
        <v>-4.029999999999994</v>
      </c>
      <c r="Y1251" s="14">
        <v>51</v>
      </c>
      <c r="Z1251" s="1">
        <v>72.55</v>
      </c>
      <c r="AA1251" s="1">
        <v>85.9</v>
      </c>
      <c r="AB1251" s="72">
        <f t="shared" si="1559"/>
        <v>-13.350000000000009</v>
      </c>
      <c r="AC1251" s="53"/>
    </row>
    <row r="1252" spans="1:29" ht="15" customHeight="1" x14ac:dyDescent="0.25">
      <c r="A1252" s="53">
        <v>1705032</v>
      </c>
      <c r="B1252" s="89" t="s">
        <v>2560</v>
      </c>
      <c r="C1252" s="53" t="s">
        <v>916</v>
      </c>
      <c r="D1252" s="49" t="s">
        <v>2499</v>
      </c>
      <c r="E1252" s="35" t="str">
        <f>VLOOKUP('2012 Accountability Database'!$A1250,'2011 AYP'!A$2:B$1072,2)</f>
        <v>SI_1 (School Improvement Year 1)</v>
      </c>
      <c r="F1252" s="66"/>
      <c r="G1252" s="63" t="s">
        <v>2485</v>
      </c>
      <c r="H1252" s="60" t="str">
        <f t="shared" ref="H1252:I1252" si="1587">IF(H1250="Met","Yes",IF(H1251="Met","Yes","No"))</f>
        <v>No</v>
      </c>
      <c r="I1252" s="60" t="str">
        <f t="shared" si="1587"/>
        <v>No</v>
      </c>
      <c r="J1252" s="42"/>
      <c r="K1252" s="60" t="str">
        <f t="shared" ref="K1252:L1252" si="1588">IF(K1250="Met","Yes",IF(K1251="Met","Yes","No"))</f>
        <v>No</v>
      </c>
      <c r="L1252" s="60" t="str">
        <f t="shared" si="1588"/>
        <v>No</v>
      </c>
      <c r="M1252" s="5" t="s">
        <v>9</v>
      </c>
      <c r="N1252" s="14" t="s">
        <v>2503</v>
      </c>
      <c r="O1252" s="5"/>
      <c r="P1252" s="44" t="str">
        <f t="shared" ref="P1252" si="1589">IF(H1256="Yes",IF(I1256="Yes","Yes","No"),"No")</f>
        <v>Yes</v>
      </c>
      <c r="Q1252" s="108" t="s">
        <v>2758</v>
      </c>
      <c r="R1252" s="5" t="s">
        <v>1</v>
      </c>
      <c r="S1252" s="5" t="s">
        <v>5</v>
      </c>
      <c r="T1252" s="5" t="s">
        <v>3</v>
      </c>
      <c r="U1252" s="5">
        <v>574</v>
      </c>
      <c r="V1252" s="5">
        <v>73.34</v>
      </c>
      <c r="W1252" s="5">
        <v>78.349999999999994</v>
      </c>
      <c r="X1252" s="8">
        <f t="shared" si="1544"/>
        <v>-5.0099999999999909</v>
      </c>
      <c r="Y1252" s="14">
        <v>282</v>
      </c>
      <c r="Z1252" s="5">
        <v>77.66</v>
      </c>
      <c r="AA1252" s="5">
        <v>85.9</v>
      </c>
      <c r="AB1252" s="72">
        <f t="shared" si="1559"/>
        <v>-8.2400000000000091</v>
      </c>
      <c r="AC1252" s="53"/>
    </row>
    <row r="1253" spans="1:29" x14ac:dyDescent="0.25">
      <c r="A1253" s="53">
        <v>1705032</v>
      </c>
      <c r="B1253" s="89" t="s">
        <v>2560</v>
      </c>
      <c r="C1253" s="53" t="s">
        <v>916</v>
      </c>
      <c r="D1253" s="49" t="s">
        <v>2507</v>
      </c>
      <c r="E1253" s="47">
        <f>VLOOKUP('2012 Accountability Database'!A1250,Dems1112!$A$2:$G$1082,3)</f>
        <v>0.27</v>
      </c>
      <c r="F1253" s="66"/>
      <c r="G1253" s="52"/>
      <c r="M1253" s="1" t="s">
        <v>9</v>
      </c>
      <c r="N1253" s="14" t="s">
        <v>2504</v>
      </c>
      <c r="O1253" s="5"/>
      <c r="P1253" s="44" t="str">
        <f t="shared" ref="P1253" si="1590">IF(K1256="Yes",IF(L1256="Yes","Yes","No"),"No")</f>
        <v>No</v>
      </c>
      <c r="Q1253" s="108"/>
      <c r="R1253" s="5" t="s">
        <v>1</v>
      </c>
      <c r="S1253" s="1" t="s">
        <v>5</v>
      </c>
      <c r="T1253" s="1" t="s">
        <v>7</v>
      </c>
      <c r="U1253" s="5">
        <v>288</v>
      </c>
      <c r="V1253" s="1">
        <v>57.99</v>
      </c>
      <c r="W1253" s="1">
        <v>67.069999999999993</v>
      </c>
      <c r="X1253" s="6">
        <f t="shared" si="1544"/>
        <v>-9.0799999999999912</v>
      </c>
      <c r="Y1253" s="14">
        <v>145</v>
      </c>
      <c r="Z1253" s="1">
        <v>73.790000000000006</v>
      </c>
      <c r="AA1253" s="1">
        <v>85.9</v>
      </c>
      <c r="AB1253" s="72">
        <f t="shared" si="1559"/>
        <v>-12.11</v>
      </c>
      <c r="AC1253" s="53"/>
    </row>
    <row r="1254" spans="1:29" x14ac:dyDescent="0.25">
      <c r="A1254" s="53">
        <v>1705032</v>
      </c>
      <c r="B1254" s="89" t="s">
        <v>2560</v>
      </c>
      <c r="C1254" s="53" t="s">
        <v>916</v>
      </c>
      <c r="D1254" s="50" t="s">
        <v>2508</v>
      </c>
      <c r="E1254" s="47">
        <f>VLOOKUP('2012 Accountability Database'!A1250,Dems1112!$A$2:$G$1082,4)</f>
        <v>0.46</v>
      </c>
      <c r="F1254" s="65" t="s">
        <v>2486</v>
      </c>
      <c r="G1254" s="62"/>
      <c r="H1254" s="13" t="str">
        <f>IF(V1254&gt;94,"Met",IF(X1254="--","n/a",IF(X1254&gt;=0,"Met","Did Not Meet")))</f>
        <v>Met</v>
      </c>
      <c r="I1254" s="13" t="str">
        <f>IF(V1255&gt;94,"Met",IF(X1255="--","n/a",IF(X1255&gt;=0,"Met","Did Not Meet")))</f>
        <v>Met</v>
      </c>
      <c r="J1254" s="13"/>
      <c r="K1254" s="13" t="str">
        <f>IF(Z1254&gt;94,"Met",IF(AB1254="--","n/a",IF(AB1254&gt;=0,"Met","Did Not Meet")))</f>
        <v>Did Not Meet</v>
      </c>
      <c r="L1254" s="13" t="str">
        <f>IF(Z1255&gt;94,"Met",IF(AB1255="--","n/a",IF(AB1255&gt;=0,"Met","Did Not Meet")))</f>
        <v>Met</v>
      </c>
      <c r="M1254" s="1" t="s">
        <v>9</v>
      </c>
      <c r="N1254" s="68" t="s">
        <v>2497</v>
      </c>
      <c r="O1254" s="35"/>
      <c r="P1254" s="44"/>
      <c r="Q1254" s="108"/>
      <c r="R1254" s="5" t="s">
        <v>6</v>
      </c>
      <c r="S1254" s="1" t="s">
        <v>2</v>
      </c>
      <c r="T1254" s="1" t="s">
        <v>3</v>
      </c>
      <c r="U1254" s="5">
        <v>182</v>
      </c>
      <c r="V1254" s="1">
        <v>82.42</v>
      </c>
      <c r="W1254" s="1">
        <v>79.73</v>
      </c>
      <c r="X1254" s="9">
        <f t="shared" si="1544"/>
        <v>2.6899999999999977</v>
      </c>
      <c r="Y1254" s="14">
        <v>85</v>
      </c>
      <c r="Z1254" s="1">
        <v>58.82</v>
      </c>
      <c r="AA1254" s="1">
        <v>60.34</v>
      </c>
      <c r="AB1254" s="72">
        <f t="shared" si="1559"/>
        <v>-1.5200000000000031</v>
      </c>
      <c r="AC1254" s="53"/>
    </row>
    <row r="1255" spans="1:29" x14ac:dyDescent="0.25">
      <c r="A1255" s="53">
        <v>1705032</v>
      </c>
      <c r="B1255" s="89" t="s">
        <v>2560</v>
      </c>
      <c r="C1255" s="53" t="s">
        <v>916</v>
      </c>
      <c r="D1255" s="50" t="s">
        <v>974</v>
      </c>
      <c r="E1255" s="47" t="str">
        <f>VLOOKUP('2012 Accountability Database'!A1250,Dems1112!$A$2:$G$1082,5)</f>
        <v>K-4</v>
      </c>
      <c r="F1255" s="65" t="s">
        <v>2487</v>
      </c>
      <c r="G1255" s="62"/>
      <c r="H1255" s="13" t="str">
        <f>IF(V1256&gt;94,"Met",IF(X1256="--","n/a",IF(X1256&gt;=0,"Met","Did Not Meet")))</f>
        <v>Did Not Meet</v>
      </c>
      <c r="I1255" s="13" t="str">
        <f>IF(V1257&gt;94,"Met",IF(X1257="--","n/a",IF(X1257&gt;=0,"Met","Did Not Meet")))</f>
        <v>Did Not Meet</v>
      </c>
      <c r="J1255" s="13"/>
      <c r="K1255" s="13" t="str">
        <f>IF(Z1256&gt;94,"Met",IF(AB1256="--","n/a",IF(AB1256&gt;=0,"Met","Did Not Meet")))</f>
        <v>Did Not Meet</v>
      </c>
      <c r="L1255" s="13" t="str">
        <f>IF(Z1257&gt;94,"Met",IF(AB1257="--","n/a",IF(AB1257&gt;=0,"Met","Did Not Meet")))</f>
        <v>Met</v>
      </c>
      <c r="M1255" s="5" t="s">
        <v>9</v>
      </c>
      <c r="N1255" s="14"/>
      <c r="O1255" s="35" t="s">
        <v>2506</v>
      </c>
      <c r="P1255" s="83" t="str">
        <f t="shared" ref="P1255" si="1591">IF(P1250="No"," ", IF(P1252="No"," ",IF(P1251="No", " ",IF(P1253="No"," ","X"))))</f>
        <v xml:space="preserve"> </v>
      </c>
      <c r="Q1255" s="108"/>
      <c r="R1255" s="5" t="s">
        <v>6</v>
      </c>
      <c r="S1255" s="5" t="s">
        <v>2</v>
      </c>
      <c r="T1255" s="5" t="s">
        <v>7</v>
      </c>
      <c r="U1255" s="5">
        <v>92</v>
      </c>
      <c r="V1255" s="5">
        <v>67.39</v>
      </c>
      <c r="W1255" s="5">
        <v>67.069999999999993</v>
      </c>
      <c r="X1255" s="11">
        <f t="shared" si="1544"/>
        <v>0.32000000000000739</v>
      </c>
      <c r="Y1255" s="14">
        <v>51</v>
      </c>
      <c r="Z1255" s="5">
        <v>58.82</v>
      </c>
      <c r="AA1255" s="5">
        <v>47.12</v>
      </c>
      <c r="AB1255" s="71">
        <f t="shared" si="1559"/>
        <v>11.700000000000003</v>
      </c>
      <c r="AC1255" s="53"/>
    </row>
    <row r="1256" spans="1:29" ht="15.75" x14ac:dyDescent="0.25">
      <c r="A1256" s="53">
        <v>1705032</v>
      </c>
      <c r="B1256" s="89" t="s">
        <v>2560</v>
      </c>
      <c r="C1256" s="53" t="s">
        <v>916</v>
      </c>
      <c r="D1256" s="50" t="s">
        <v>975</v>
      </c>
      <c r="E1256" s="48" t="str">
        <f>VLOOKUP('2012 Accountability Database'!A1250,Dems1112!$A$2:$G$1082,6)</f>
        <v>1 (Northwest AR)</v>
      </c>
      <c r="F1256" s="66"/>
      <c r="G1256" s="63" t="s">
        <v>2488</v>
      </c>
      <c r="H1256" s="61" t="str">
        <f t="shared" ref="H1256:I1256" si="1592">IF(H1254="Met","Yes",IF(H1255="Met","Yes","No"))</f>
        <v>Yes</v>
      </c>
      <c r="I1256" s="61" t="str">
        <f t="shared" si="1592"/>
        <v>Yes</v>
      </c>
      <c r="J1256" s="55"/>
      <c r="K1256" s="61" t="str">
        <f t="shared" ref="K1256:L1256" si="1593">IF(K1254="Met","Yes",IF(K1255="Met","Yes","No"))</f>
        <v>No</v>
      </c>
      <c r="L1256" s="61" t="str">
        <f t="shared" si="1593"/>
        <v>Yes</v>
      </c>
      <c r="M1256" s="1" t="s">
        <v>9</v>
      </c>
      <c r="N1256" s="14"/>
      <c r="O1256" s="35" t="s">
        <v>2505</v>
      </c>
      <c r="P1256" s="83" t="str">
        <f t="shared" ref="P1256" si="1594">IF(P1255="X"," ",IF(P1257="X"," ","X"))</f>
        <v xml:space="preserve"> </v>
      </c>
      <c r="Q1256" s="94" t="s">
        <v>2759</v>
      </c>
      <c r="R1256" s="5" t="s">
        <v>6</v>
      </c>
      <c r="S1256" s="1" t="s">
        <v>5</v>
      </c>
      <c r="T1256" s="1" t="s">
        <v>3</v>
      </c>
      <c r="U1256" s="5">
        <v>574</v>
      </c>
      <c r="V1256" s="1">
        <v>78.569999999999993</v>
      </c>
      <c r="W1256" s="1">
        <v>79.73</v>
      </c>
      <c r="X1256" s="6">
        <f t="shared" si="1544"/>
        <v>-1.1600000000000108</v>
      </c>
      <c r="Y1256" s="14">
        <v>282</v>
      </c>
      <c r="Z1256" s="1">
        <v>56.74</v>
      </c>
      <c r="AA1256" s="1">
        <v>60.34</v>
      </c>
      <c r="AB1256" s="72">
        <f t="shared" si="1559"/>
        <v>-3.6000000000000014</v>
      </c>
      <c r="AC1256" s="53"/>
    </row>
    <row r="1257" spans="1:29" x14ac:dyDescent="0.25">
      <c r="A1257" s="54">
        <v>1705032</v>
      </c>
      <c r="B1257" s="90" t="s">
        <v>2560</v>
      </c>
      <c r="C1257" s="54" t="s">
        <v>916</v>
      </c>
      <c r="D1257" s="4"/>
      <c r="E1257" s="4"/>
      <c r="F1257" s="67"/>
      <c r="G1257" s="64"/>
      <c r="H1257" s="43"/>
      <c r="I1257" s="43"/>
      <c r="J1257" s="43"/>
      <c r="K1257" s="43"/>
      <c r="L1257" s="43"/>
      <c r="M1257" s="4" t="s">
        <v>9</v>
      </c>
      <c r="N1257" s="15"/>
      <c r="O1257" s="38" t="s">
        <v>2482</v>
      </c>
      <c r="P1257" s="84" t="str">
        <f>IF(E1251="Achieving School"," ","X")</f>
        <v>X</v>
      </c>
      <c r="Q1257" s="91"/>
      <c r="R1257" s="4" t="s">
        <v>6</v>
      </c>
      <c r="S1257" s="4" t="s">
        <v>5</v>
      </c>
      <c r="T1257" s="4" t="s">
        <v>7</v>
      </c>
      <c r="U1257" s="4">
        <v>288</v>
      </c>
      <c r="V1257" s="4">
        <v>64.58</v>
      </c>
      <c r="W1257" s="4">
        <v>67.069999999999993</v>
      </c>
      <c r="X1257" s="7">
        <f t="shared" si="1544"/>
        <v>-2.4899999999999949</v>
      </c>
      <c r="Y1257" s="15">
        <v>145</v>
      </c>
      <c r="Z1257" s="4">
        <v>49.66</v>
      </c>
      <c r="AA1257" s="4">
        <v>47.12</v>
      </c>
      <c r="AB1257" s="74">
        <f t="shared" si="1559"/>
        <v>2.5399999999999991</v>
      </c>
      <c r="AC1257" s="54"/>
    </row>
    <row r="1258" spans="1:29" x14ac:dyDescent="0.25">
      <c r="A1258" s="1">
        <v>1705033</v>
      </c>
      <c r="B1258" s="87" t="s">
        <v>2560</v>
      </c>
      <c r="C1258" s="55" t="s">
        <v>917</v>
      </c>
      <c r="E1258" s="42"/>
      <c r="F1258" s="65" t="s">
        <v>2483</v>
      </c>
      <c r="G1258" s="62"/>
      <c r="H1258" s="37" t="str">
        <f>IF(V1258&gt;94,"Met",IF(X1258="--","n/a",IF(X1258&gt;=0,"Met","Did Not Meet")))</f>
        <v>Met</v>
      </c>
      <c r="I1258" s="37" t="str">
        <f>IF(V1259&gt;94,"Met",IF(X1259="--","n/a",IF(X1259&gt;=0,"Met","Did Not Meet")))</f>
        <v>Met</v>
      </c>
      <c r="K1258" s="13" t="str">
        <f>IF(Z1258&gt;94,"Met",IF(AB1258="--","n/a",IF(AB1258&gt;=0,"Met","Did Not Meet")))</f>
        <v>Met</v>
      </c>
      <c r="L1258" s="13" t="str">
        <f>IF(Z1259&gt;94,"Met",IF(AB1259="--","n/a",IF(AB1259&gt;=0,"Met","Did Not Meet")))</f>
        <v>Met</v>
      </c>
      <c r="M1258" s="1" t="s">
        <v>9</v>
      </c>
      <c r="N1258" s="14" t="s">
        <v>2502</v>
      </c>
      <c r="O1258" s="5"/>
      <c r="P1258" s="44" t="str">
        <f t="shared" ref="P1258" si="1595">IF(H1260="Yes",IF(I1260="Yes","Yes","No"),"No")</f>
        <v>Yes</v>
      </c>
      <c r="Q1258" s="93"/>
      <c r="R1258" s="5" t="s">
        <v>1</v>
      </c>
      <c r="S1258" s="1" t="s">
        <v>2</v>
      </c>
      <c r="T1258" s="1" t="s">
        <v>3</v>
      </c>
      <c r="U1258" s="5">
        <v>454</v>
      </c>
      <c r="V1258" s="1">
        <v>85.24</v>
      </c>
      <c r="W1258" s="1">
        <v>81.56</v>
      </c>
      <c r="X1258" s="9">
        <f t="shared" si="1544"/>
        <v>3.6799999999999926</v>
      </c>
      <c r="Y1258" s="14">
        <v>443</v>
      </c>
      <c r="Z1258" s="1">
        <v>86.91</v>
      </c>
      <c r="AA1258" s="1">
        <v>84.21</v>
      </c>
      <c r="AB1258" s="71">
        <f t="shared" si="1559"/>
        <v>2.7000000000000028</v>
      </c>
      <c r="AC1258" s="36"/>
    </row>
    <row r="1259" spans="1:29" ht="15.75" x14ac:dyDescent="0.25">
      <c r="A1259" s="53">
        <v>1705033</v>
      </c>
      <c r="B1259" s="89" t="s">
        <v>2560</v>
      </c>
      <c r="C1259" s="53" t="s">
        <v>917</v>
      </c>
      <c r="D1259" s="49" t="s">
        <v>2498</v>
      </c>
      <c r="E1259" s="34" t="str">
        <f>M1258</f>
        <v>Needs Improvement School</v>
      </c>
      <c r="F1259" s="65" t="s">
        <v>2484</v>
      </c>
      <c r="G1259" s="62"/>
      <c r="H1259" s="13" t="str">
        <f>IF(V1260&gt;94,"Met",IF(X1260="--","n/a",IF(X1260&gt;=0,"Met","Did Not Meet")))</f>
        <v>Did Not Meet</v>
      </c>
      <c r="I1259" s="13" t="str">
        <f>IF(V1261&gt;94,"Met",IF(X1261="--","n/a",IF(X1261&gt;=0,"Met","Did Not Meet")))</f>
        <v>Did Not Meet</v>
      </c>
      <c r="K1259" s="13" t="str">
        <f>IF(Z1260&gt;94,"Met",IF(AB1260="--","n/a",IF(AB1260&gt;=0,"Met","Did Not Meet")))</f>
        <v>Did Not Meet</v>
      </c>
      <c r="L1259" s="13" t="str">
        <f>IF(Z1261&gt;94,"Met",IF(AB1261="--","n/a",IF(AB1261&gt;=0,"Met","Did Not Meet")))</f>
        <v>Did Not Meet</v>
      </c>
      <c r="M1259" s="1" t="s">
        <v>9</v>
      </c>
      <c r="N1259" s="14" t="s">
        <v>2501</v>
      </c>
      <c r="O1259" s="5"/>
      <c r="P1259" s="44" t="str">
        <f t="shared" ref="P1259" si="1596">IF(K1260="Yes",IF(L1260="Yes","Yes","No"),"No")</f>
        <v>Yes</v>
      </c>
      <c r="Q1259" s="94" t="s">
        <v>2759</v>
      </c>
      <c r="R1259" s="5" t="s">
        <v>1</v>
      </c>
      <c r="S1259" s="1" t="s">
        <v>2</v>
      </c>
      <c r="T1259" s="1" t="s">
        <v>7</v>
      </c>
      <c r="U1259" s="5">
        <v>237</v>
      </c>
      <c r="V1259" s="1">
        <v>74.680000000000007</v>
      </c>
      <c r="W1259" s="1">
        <v>69.819999999999993</v>
      </c>
      <c r="X1259" s="9">
        <f t="shared" si="1544"/>
        <v>4.8600000000000136</v>
      </c>
      <c r="Y1259" s="14">
        <v>230</v>
      </c>
      <c r="Z1259" s="1">
        <v>79.569999999999993</v>
      </c>
      <c r="AA1259" s="1">
        <v>76.099999999999994</v>
      </c>
      <c r="AB1259" s="71">
        <f t="shared" si="1559"/>
        <v>3.4699999999999989</v>
      </c>
      <c r="AC1259" s="53"/>
    </row>
    <row r="1260" spans="1:29" ht="15" customHeight="1" x14ac:dyDescent="0.25">
      <c r="A1260" s="53">
        <v>1705033</v>
      </c>
      <c r="B1260" s="89" t="s">
        <v>2560</v>
      </c>
      <c r="C1260" s="53" t="s">
        <v>917</v>
      </c>
      <c r="D1260" s="49" t="s">
        <v>2499</v>
      </c>
      <c r="E1260" s="35" t="str">
        <f>VLOOKUP('2012 Accountability Database'!$A1258,'2011 AYP'!A$2:B$1072,2)</f>
        <v xml:space="preserve"> MS (Met Standards)</v>
      </c>
      <c r="F1260" s="66"/>
      <c r="G1260" s="63" t="s">
        <v>2485</v>
      </c>
      <c r="H1260" s="60" t="str">
        <f t="shared" ref="H1260:I1260" si="1597">IF(H1258="Met","Yes",IF(H1259="Met","Yes","No"))</f>
        <v>Yes</v>
      </c>
      <c r="I1260" s="60" t="str">
        <f t="shared" si="1597"/>
        <v>Yes</v>
      </c>
      <c r="J1260" s="42"/>
      <c r="K1260" s="60" t="str">
        <f t="shared" ref="K1260:L1260" si="1598">IF(K1258="Met","Yes",IF(K1259="Met","Yes","No"))</f>
        <v>Yes</v>
      </c>
      <c r="L1260" s="60" t="str">
        <f t="shared" si="1598"/>
        <v>Yes</v>
      </c>
      <c r="M1260" s="5" t="s">
        <v>9</v>
      </c>
      <c r="N1260" s="14" t="s">
        <v>2503</v>
      </c>
      <c r="O1260" s="5"/>
      <c r="P1260" s="44" t="str">
        <f t="shared" ref="P1260" si="1599">IF(H1264="Yes",IF(I1264="Yes","Yes","No"),"No")</f>
        <v>No</v>
      </c>
      <c r="Q1260" s="108" t="s">
        <v>2758</v>
      </c>
      <c r="R1260" s="5" t="s">
        <v>1</v>
      </c>
      <c r="S1260" s="5" t="s">
        <v>5</v>
      </c>
      <c r="T1260" s="5" t="s">
        <v>3</v>
      </c>
      <c r="U1260" s="5">
        <v>1456</v>
      </c>
      <c r="V1260" s="5">
        <v>79.95</v>
      </c>
      <c r="W1260" s="5">
        <v>81.56</v>
      </c>
      <c r="X1260" s="8">
        <f t="shared" si="1544"/>
        <v>-1.6099999999999994</v>
      </c>
      <c r="Y1260" s="14">
        <v>1416</v>
      </c>
      <c r="Z1260" s="5">
        <v>81.78</v>
      </c>
      <c r="AA1260" s="5">
        <v>84.21</v>
      </c>
      <c r="AB1260" s="72">
        <f t="shared" si="1559"/>
        <v>-2.4299999999999926</v>
      </c>
      <c r="AC1260" s="53"/>
    </row>
    <row r="1261" spans="1:29" x14ac:dyDescent="0.25">
      <c r="A1261" s="53">
        <v>1705033</v>
      </c>
      <c r="B1261" s="89" t="s">
        <v>2560</v>
      </c>
      <c r="C1261" s="53" t="s">
        <v>917</v>
      </c>
      <c r="D1261" s="49" t="s">
        <v>2507</v>
      </c>
      <c r="E1261" s="47">
        <f>VLOOKUP('2012 Accountability Database'!A1258,Dems1112!$A$2:$G$1082,3)</f>
        <v>0.24</v>
      </c>
      <c r="F1261" s="66"/>
      <c r="G1261" s="52"/>
      <c r="M1261" s="1" t="s">
        <v>9</v>
      </c>
      <c r="N1261" s="14" t="s">
        <v>2504</v>
      </c>
      <c r="O1261" s="5"/>
      <c r="P1261" s="44" t="str">
        <f t="shared" ref="P1261" si="1600">IF(K1264="Yes",IF(L1264="Yes","Yes","No"),"No")</f>
        <v>No</v>
      </c>
      <c r="Q1261" s="108"/>
      <c r="R1261" s="5" t="s">
        <v>1</v>
      </c>
      <c r="S1261" s="1" t="s">
        <v>5</v>
      </c>
      <c r="T1261" s="1" t="s">
        <v>7</v>
      </c>
      <c r="U1261" s="5">
        <v>716</v>
      </c>
      <c r="V1261" s="1">
        <v>68.72</v>
      </c>
      <c r="W1261" s="1">
        <v>69.819999999999993</v>
      </c>
      <c r="X1261" s="6">
        <f t="shared" si="1544"/>
        <v>-1.0999999999999943</v>
      </c>
      <c r="Y1261" s="14">
        <v>697</v>
      </c>
      <c r="Z1261" s="1">
        <v>73.599999999999994</v>
      </c>
      <c r="AA1261" s="1">
        <v>76.099999999999994</v>
      </c>
      <c r="AB1261" s="72">
        <f t="shared" si="1559"/>
        <v>-2.5</v>
      </c>
      <c r="AC1261" s="53"/>
    </row>
    <row r="1262" spans="1:29" x14ac:dyDescent="0.25">
      <c r="A1262" s="53">
        <v>1705033</v>
      </c>
      <c r="B1262" s="89" t="s">
        <v>2560</v>
      </c>
      <c r="C1262" s="53" t="s">
        <v>917</v>
      </c>
      <c r="D1262" s="50" t="s">
        <v>2508</v>
      </c>
      <c r="E1262" s="47">
        <f>VLOOKUP('2012 Accountability Database'!A1258,Dems1112!$A$2:$G$1082,4)</f>
        <v>0.5</v>
      </c>
      <c r="F1262" s="65" t="s">
        <v>2486</v>
      </c>
      <c r="G1262" s="62"/>
      <c r="H1262" s="13" t="str">
        <f>IF(V1262&gt;94,"Met",IF(X1262="--","n/a",IF(X1262&gt;=0,"Met","Did Not Meet")))</f>
        <v>Did Not Meet</v>
      </c>
      <c r="I1262" s="13" t="str">
        <f>IF(V1263&gt;94,"Met",IF(X1263="--","n/a",IF(X1263&gt;=0,"Met","Did Not Meet")))</f>
        <v>Did Not Meet</v>
      </c>
      <c r="J1262" s="13"/>
      <c r="K1262" s="13" t="str">
        <f>IF(Z1262&gt;94,"Met",IF(AB1262="--","n/a",IF(AB1262&gt;=0,"Met","Did Not Meet")))</f>
        <v>Did Not Meet</v>
      </c>
      <c r="L1262" s="13" t="str">
        <f>IF(Z1263&gt;94,"Met",IF(AB1263="--","n/a",IF(AB1263&gt;=0,"Met","Did Not Meet")))</f>
        <v>Did Not Meet</v>
      </c>
      <c r="M1262" s="5" t="s">
        <v>9</v>
      </c>
      <c r="N1262" s="68" t="s">
        <v>2497</v>
      </c>
      <c r="O1262" s="35"/>
      <c r="P1262" s="44"/>
      <c r="Q1262" s="108"/>
      <c r="R1262" s="5" t="s">
        <v>6</v>
      </c>
      <c r="S1262" s="5" t="s">
        <v>2</v>
      </c>
      <c r="T1262" s="5" t="s">
        <v>3</v>
      </c>
      <c r="U1262" s="5">
        <v>454</v>
      </c>
      <c r="V1262" s="5">
        <v>79.3</v>
      </c>
      <c r="W1262" s="5">
        <v>81.56</v>
      </c>
      <c r="X1262" s="8">
        <f t="shared" si="1544"/>
        <v>-2.2600000000000051</v>
      </c>
      <c r="Y1262" s="14">
        <v>443</v>
      </c>
      <c r="Z1262" s="5">
        <v>72.010000000000005</v>
      </c>
      <c r="AA1262" s="5">
        <v>75.739999999999995</v>
      </c>
      <c r="AB1262" s="72">
        <f t="shared" si="1559"/>
        <v>-3.7299999999999898</v>
      </c>
      <c r="AC1262" s="53"/>
    </row>
    <row r="1263" spans="1:29" x14ac:dyDescent="0.25">
      <c r="A1263" s="53">
        <v>1705033</v>
      </c>
      <c r="B1263" s="89" t="s">
        <v>2560</v>
      </c>
      <c r="C1263" s="53" t="s">
        <v>917</v>
      </c>
      <c r="D1263" s="50" t="s">
        <v>974</v>
      </c>
      <c r="E1263" s="47" t="str">
        <f>VLOOKUP('2012 Accountability Database'!A1258,Dems1112!$A$2:$G$1082,5)</f>
        <v>5-6</v>
      </c>
      <c r="F1263" s="65" t="s">
        <v>2487</v>
      </c>
      <c r="G1263" s="62"/>
      <c r="H1263" s="13" t="str">
        <f>IF(V1264&gt;94,"Met",IF(X1264="--","n/a",IF(X1264&gt;=0,"Met","Did Not Meet")))</f>
        <v>Did Not Meet</v>
      </c>
      <c r="I1263" s="13" t="str">
        <f>IF(V1265&gt;94,"Met",IF(X1265="--","n/a",IF(X1265&gt;=0,"Met","Did Not Meet")))</f>
        <v>Did Not Meet</v>
      </c>
      <c r="J1263" s="13"/>
      <c r="K1263" s="13" t="str">
        <f>IF(Z1264&gt;94,"Met",IF(AB1264="--","n/a",IF(AB1264&gt;=0,"Met","Did Not Meet")))</f>
        <v>Did Not Meet</v>
      </c>
      <c r="L1263" s="13" t="str">
        <f>IF(Z1265&gt;94,"Met",IF(AB1265="--","n/a",IF(AB1265&gt;=0,"Met","Did Not Meet")))</f>
        <v>Did Not Meet</v>
      </c>
      <c r="M1263" s="1" t="s">
        <v>9</v>
      </c>
      <c r="N1263" s="14"/>
      <c r="O1263" s="35" t="s">
        <v>2506</v>
      </c>
      <c r="P1263" s="83" t="str">
        <f t="shared" ref="P1263" si="1601">IF(P1258="No"," ", IF(P1260="No"," ",IF(P1259="No", " ",IF(P1261="No"," ","X"))))</f>
        <v xml:space="preserve"> </v>
      </c>
      <c r="Q1263" s="108"/>
      <c r="R1263" s="5" t="s">
        <v>6</v>
      </c>
      <c r="S1263" s="1" t="s">
        <v>2</v>
      </c>
      <c r="T1263" s="1" t="s">
        <v>7</v>
      </c>
      <c r="U1263" s="5">
        <v>237</v>
      </c>
      <c r="V1263" s="1">
        <v>66.239999999999995</v>
      </c>
      <c r="W1263" s="1">
        <v>72.12</v>
      </c>
      <c r="X1263" s="6">
        <f t="shared" si="1544"/>
        <v>-5.8800000000000097</v>
      </c>
      <c r="Y1263" s="14">
        <v>230</v>
      </c>
      <c r="Z1263" s="1">
        <v>61.74</v>
      </c>
      <c r="AA1263" s="1">
        <v>68.27</v>
      </c>
      <c r="AB1263" s="72">
        <f t="shared" si="1559"/>
        <v>-6.529999999999994</v>
      </c>
      <c r="AC1263" s="53"/>
    </row>
    <row r="1264" spans="1:29" ht="15.75" x14ac:dyDescent="0.25">
      <c r="A1264" s="53">
        <v>1705033</v>
      </c>
      <c r="B1264" s="89" t="s">
        <v>2560</v>
      </c>
      <c r="C1264" s="53" t="s">
        <v>917</v>
      </c>
      <c r="D1264" s="50" t="s">
        <v>975</v>
      </c>
      <c r="E1264" s="48" t="str">
        <f>VLOOKUP('2012 Accountability Database'!A1258,Dems1112!$A$2:$G$1082,6)</f>
        <v>1 (Northwest AR)</v>
      </c>
      <c r="F1264" s="66"/>
      <c r="G1264" s="63" t="s">
        <v>2488</v>
      </c>
      <c r="H1264" s="61" t="str">
        <f t="shared" ref="H1264:I1264" si="1602">IF(H1262="Met","Yes",IF(H1263="Met","Yes","No"))</f>
        <v>No</v>
      </c>
      <c r="I1264" s="61" t="str">
        <f t="shared" si="1602"/>
        <v>No</v>
      </c>
      <c r="J1264" s="55"/>
      <c r="K1264" s="61" t="str">
        <f t="shared" ref="K1264:L1264" si="1603">IF(K1262="Met","Yes",IF(K1263="Met","Yes","No"))</f>
        <v>No</v>
      </c>
      <c r="L1264" s="61" t="str">
        <f t="shared" si="1603"/>
        <v>No</v>
      </c>
      <c r="M1264" s="1" t="s">
        <v>9</v>
      </c>
      <c r="N1264" s="14"/>
      <c r="O1264" s="35" t="s">
        <v>2505</v>
      </c>
      <c r="P1264" s="83" t="str">
        <f t="shared" ref="P1264" si="1604">IF(P1263="X"," ",IF(P1265="X"," ","X"))</f>
        <v xml:space="preserve"> </v>
      </c>
      <c r="Q1264" s="94" t="s">
        <v>2759</v>
      </c>
      <c r="R1264" s="5" t="s">
        <v>6</v>
      </c>
      <c r="S1264" s="1" t="s">
        <v>5</v>
      </c>
      <c r="T1264" s="1" t="s">
        <v>3</v>
      </c>
      <c r="U1264" s="5">
        <v>1456</v>
      </c>
      <c r="V1264" s="1">
        <v>79.67</v>
      </c>
      <c r="W1264" s="1">
        <v>81.56</v>
      </c>
      <c r="X1264" s="6">
        <f t="shared" si="1544"/>
        <v>-1.8900000000000006</v>
      </c>
      <c r="Y1264" s="14">
        <v>1416</v>
      </c>
      <c r="Z1264" s="1">
        <v>71.89</v>
      </c>
      <c r="AA1264" s="1">
        <v>75.739999999999995</v>
      </c>
      <c r="AB1264" s="72">
        <f t="shared" si="1559"/>
        <v>-3.8499999999999943</v>
      </c>
      <c r="AC1264" s="53"/>
    </row>
    <row r="1265" spans="1:29" x14ac:dyDescent="0.25">
      <c r="A1265" s="54">
        <v>1705033</v>
      </c>
      <c r="B1265" s="90" t="s">
        <v>2560</v>
      </c>
      <c r="C1265" s="54" t="s">
        <v>917</v>
      </c>
      <c r="D1265" s="4"/>
      <c r="E1265" s="4"/>
      <c r="F1265" s="67"/>
      <c r="G1265" s="64"/>
      <c r="H1265" s="43"/>
      <c r="I1265" s="43"/>
      <c r="J1265" s="43"/>
      <c r="K1265" s="43"/>
      <c r="L1265" s="43"/>
      <c r="M1265" s="4" t="s">
        <v>9</v>
      </c>
      <c r="N1265" s="15"/>
      <c r="O1265" s="38" t="s">
        <v>2482</v>
      </c>
      <c r="P1265" s="84" t="str">
        <f>IF(E1259="Achieving School"," ","X")</f>
        <v>X</v>
      </c>
      <c r="Q1265" s="91"/>
      <c r="R1265" s="4" t="s">
        <v>6</v>
      </c>
      <c r="S1265" s="4" t="s">
        <v>5</v>
      </c>
      <c r="T1265" s="4" t="s">
        <v>7</v>
      </c>
      <c r="U1265" s="4">
        <v>716</v>
      </c>
      <c r="V1265" s="4">
        <v>68.989999999999995</v>
      </c>
      <c r="W1265" s="4">
        <v>72.12</v>
      </c>
      <c r="X1265" s="7">
        <f t="shared" si="1544"/>
        <v>-3.1300000000000097</v>
      </c>
      <c r="Y1265" s="15">
        <v>697</v>
      </c>
      <c r="Z1265" s="4">
        <v>62.27</v>
      </c>
      <c r="AA1265" s="4">
        <v>68.27</v>
      </c>
      <c r="AB1265" s="73">
        <f t="shared" si="1559"/>
        <v>-5.9999999999999929</v>
      </c>
      <c r="AC1265" s="54"/>
    </row>
    <row r="1266" spans="1:29" x14ac:dyDescent="0.25">
      <c r="A1266" s="1">
        <v>1802005</v>
      </c>
      <c r="B1266" s="87" t="s">
        <v>2561</v>
      </c>
      <c r="C1266" s="55" t="s">
        <v>432</v>
      </c>
      <c r="E1266" s="42"/>
      <c r="F1266" s="65" t="s">
        <v>2483</v>
      </c>
      <c r="G1266" s="62"/>
      <c r="H1266" s="37" t="str">
        <f>IF(V1266&gt;94,"Met",IF(X1266="--","n/a",IF(X1266&gt;=0,"Met","Did Not Meet")))</f>
        <v>Met</v>
      </c>
      <c r="I1266" s="37" t="str">
        <f>IF(V1267&gt;94,"Met",IF(X1267="--","n/a",IF(X1267&gt;=0,"Met","Did Not Meet")))</f>
        <v>Met</v>
      </c>
      <c r="K1266" s="13" t="str">
        <f>IF(Z1266&gt;94,"Met",IF(AB1266="--","n/a",IF(AB1266&gt;=0,"Met","Did Not Meet")))</f>
        <v>Met</v>
      </c>
      <c r="L1266" s="13" t="str">
        <f>IF(Z1267&gt;94,"Met",IF(AB1267="--","n/a",IF(AB1267&gt;=0,"Met","Did Not Meet")))</f>
        <v>Met</v>
      </c>
      <c r="M1266" s="5" t="s">
        <v>4</v>
      </c>
      <c r="N1266" s="14" t="s">
        <v>2502</v>
      </c>
      <c r="O1266" s="5"/>
      <c r="P1266" s="44" t="str">
        <f t="shared" ref="P1266" si="1605">IF(H1268="Yes",IF(I1268="Yes","Yes","No"),"No")</f>
        <v>Yes</v>
      </c>
      <c r="Q1266" s="93"/>
      <c r="R1266" s="5" t="s">
        <v>1</v>
      </c>
      <c r="S1266" s="5" t="s">
        <v>2</v>
      </c>
      <c r="T1266" s="5" t="s">
        <v>3</v>
      </c>
      <c r="U1266" s="5">
        <v>191</v>
      </c>
      <c r="V1266" s="5">
        <v>77.489999999999995</v>
      </c>
      <c r="W1266" s="5">
        <v>62.99</v>
      </c>
      <c r="X1266" s="11">
        <f t="shared" si="1544"/>
        <v>14.499999999999993</v>
      </c>
      <c r="Y1266" s="14">
        <v>137</v>
      </c>
      <c r="Z1266" s="5">
        <v>81.75</v>
      </c>
      <c r="AA1266" s="5">
        <v>66.61</v>
      </c>
      <c r="AB1266" s="71">
        <f t="shared" si="1559"/>
        <v>15.14</v>
      </c>
      <c r="AC1266" s="36"/>
    </row>
    <row r="1267" spans="1:29" ht="15.75" x14ac:dyDescent="0.25">
      <c r="A1267" s="53">
        <v>1802005</v>
      </c>
      <c r="B1267" s="89" t="s">
        <v>2561</v>
      </c>
      <c r="C1267" s="53" t="s">
        <v>432</v>
      </c>
      <c r="D1267" s="49" t="s">
        <v>2498</v>
      </c>
      <c r="E1267" s="34" t="str">
        <f>M1266</f>
        <v>Achieving School</v>
      </c>
      <c r="F1267" s="65" t="s">
        <v>2484</v>
      </c>
      <c r="G1267" s="62"/>
      <c r="H1267" s="13" t="str">
        <f>IF(V1268&gt;94,"Met",IF(X1268="--","n/a",IF(X1268&gt;=0,"Met","Did Not Meet")))</f>
        <v>Met</v>
      </c>
      <c r="I1267" s="13" t="str">
        <f>IF(V1269&gt;94,"Met",IF(X1269="--","n/a",IF(X1269&gt;=0,"Met","Did Not Meet")))</f>
        <v>Met</v>
      </c>
      <c r="K1267" s="13" t="str">
        <f>IF(Z1268&gt;94,"Met",IF(AB1268="--","n/a",IF(AB1268&gt;=0,"Met","Did Not Meet")))</f>
        <v>Met</v>
      </c>
      <c r="L1267" s="13" t="str">
        <f>IF(Z1269&gt;94,"Met",IF(AB1269="--","n/a",IF(AB1269&gt;=0,"Met","Did Not Meet")))</f>
        <v>Met</v>
      </c>
      <c r="M1267" s="1" t="s">
        <v>4</v>
      </c>
      <c r="N1267" s="14" t="s">
        <v>2501</v>
      </c>
      <c r="O1267" s="5"/>
      <c r="P1267" s="44" t="str">
        <f t="shared" ref="P1267" si="1606">IF(K1268="Yes",IF(L1268="Yes","Yes","No"),"No")</f>
        <v>Yes</v>
      </c>
      <c r="Q1267" s="94" t="s">
        <v>2759</v>
      </c>
      <c r="R1267" s="5" t="s">
        <v>1</v>
      </c>
      <c r="S1267" s="1" t="s">
        <v>2</v>
      </c>
      <c r="T1267" s="1" t="s">
        <v>7</v>
      </c>
      <c r="U1267" s="5">
        <v>191</v>
      </c>
      <c r="V1267" s="1">
        <v>77.489999999999995</v>
      </c>
      <c r="W1267" s="1">
        <v>61.12</v>
      </c>
      <c r="X1267" s="9">
        <f t="shared" si="1544"/>
        <v>16.369999999999997</v>
      </c>
      <c r="Y1267" s="14">
        <v>137</v>
      </c>
      <c r="Z1267" s="1">
        <v>81.75</v>
      </c>
      <c r="AA1267" s="1">
        <v>64.040000000000006</v>
      </c>
      <c r="AB1267" s="71">
        <f t="shared" si="1559"/>
        <v>17.709999999999994</v>
      </c>
      <c r="AC1267" s="53"/>
    </row>
    <row r="1268" spans="1:29" ht="15" customHeight="1" x14ac:dyDescent="0.25">
      <c r="A1268" s="53">
        <v>1802005</v>
      </c>
      <c r="B1268" s="89" t="s">
        <v>2561</v>
      </c>
      <c r="C1268" s="53" t="s">
        <v>432</v>
      </c>
      <c r="D1268" s="49" t="s">
        <v>2499</v>
      </c>
      <c r="E1268" s="35" t="str">
        <f>VLOOKUP('2012 Accountability Database'!$A1266,'2011 AYP'!A$2:B$1072,2)</f>
        <v>SI_1 (School Improvement Year 1)</v>
      </c>
      <c r="F1268" s="66"/>
      <c r="G1268" s="63" t="s">
        <v>2485</v>
      </c>
      <c r="H1268" s="60" t="str">
        <f t="shared" ref="H1268:I1268" si="1607">IF(H1266="Met","Yes",IF(H1267="Met","Yes","No"))</f>
        <v>Yes</v>
      </c>
      <c r="I1268" s="60" t="str">
        <f t="shared" si="1607"/>
        <v>Yes</v>
      </c>
      <c r="J1268" s="42"/>
      <c r="K1268" s="60" t="str">
        <f t="shared" ref="K1268:L1268" si="1608">IF(K1266="Met","Yes",IF(K1267="Met","Yes","No"))</f>
        <v>Yes</v>
      </c>
      <c r="L1268" s="60" t="str">
        <f t="shared" si="1608"/>
        <v>Yes</v>
      </c>
      <c r="M1268" s="5" t="s">
        <v>4</v>
      </c>
      <c r="N1268" s="14" t="s">
        <v>2503</v>
      </c>
      <c r="O1268" s="5"/>
      <c r="P1268" s="44" t="str">
        <f t="shared" ref="P1268" si="1609">IF(H1272="Yes",IF(I1272="Yes","Yes","No"),"No")</f>
        <v>Yes</v>
      </c>
      <c r="Q1268" s="108" t="s">
        <v>2758</v>
      </c>
      <c r="R1268" s="5" t="s">
        <v>1</v>
      </c>
      <c r="S1268" s="5" t="s">
        <v>5</v>
      </c>
      <c r="T1268" s="5" t="s">
        <v>3</v>
      </c>
      <c r="U1268" s="5">
        <v>499</v>
      </c>
      <c r="V1268" s="5">
        <v>68.14</v>
      </c>
      <c r="W1268" s="5">
        <v>62.99</v>
      </c>
      <c r="X1268" s="11">
        <f t="shared" si="1544"/>
        <v>5.1499999999999986</v>
      </c>
      <c r="Y1268" s="14">
        <v>315</v>
      </c>
      <c r="Z1268" s="5">
        <v>75.239999999999995</v>
      </c>
      <c r="AA1268" s="5">
        <v>66.61</v>
      </c>
      <c r="AB1268" s="71">
        <f t="shared" si="1559"/>
        <v>8.6299999999999955</v>
      </c>
      <c r="AC1268" s="53"/>
    </row>
    <row r="1269" spans="1:29" x14ac:dyDescent="0.25">
      <c r="A1269" s="53">
        <v>1802005</v>
      </c>
      <c r="B1269" s="89" t="s">
        <v>2561</v>
      </c>
      <c r="C1269" s="53" t="s">
        <v>432</v>
      </c>
      <c r="D1269" s="49" t="s">
        <v>2507</v>
      </c>
      <c r="E1269" s="47">
        <f>VLOOKUP('2012 Accountability Database'!A1266,Dems1112!$A$2:$G$1082,3)</f>
        <v>0.97</v>
      </c>
      <c r="F1269" s="66"/>
      <c r="G1269" s="52"/>
      <c r="M1269" s="5" t="s">
        <v>4</v>
      </c>
      <c r="N1269" s="14" t="s">
        <v>2504</v>
      </c>
      <c r="O1269" s="5"/>
      <c r="P1269" s="44" t="str">
        <f t="shared" ref="P1269" si="1610">IF(K1272="Yes",IF(L1272="Yes","Yes","No"),"No")</f>
        <v>Yes</v>
      </c>
      <c r="Q1269" s="108"/>
      <c r="R1269" s="5" t="s">
        <v>1</v>
      </c>
      <c r="S1269" s="5" t="s">
        <v>5</v>
      </c>
      <c r="T1269" s="5" t="s">
        <v>7</v>
      </c>
      <c r="U1269" s="5">
        <v>483</v>
      </c>
      <c r="V1269" s="5">
        <v>67.08</v>
      </c>
      <c r="W1269" s="5">
        <v>61.12</v>
      </c>
      <c r="X1269" s="11">
        <f t="shared" si="1544"/>
        <v>5.9600000000000009</v>
      </c>
      <c r="Y1269" s="14">
        <v>303</v>
      </c>
      <c r="Z1269" s="5">
        <v>74.260000000000005</v>
      </c>
      <c r="AA1269" s="5">
        <v>64.040000000000006</v>
      </c>
      <c r="AB1269" s="71">
        <f t="shared" si="1559"/>
        <v>10.219999999999999</v>
      </c>
      <c r="AC1269" s="53"/>
    </row>
    <row r="1270" spans="1:29" x14ac:dyDescent="0.25">
      <c r="A1270" s="53">
        <v>1802005</v>
      </c>
      <c r="B1270" s="89" t="s">
        <v>2561</v>
      </c>
      <c r="C1270" s="53" t="s">
        <v>432</v>
      </c>
      <c r="D1270" s="50" t="s">
        <v>2508</v>
      </c>
      <c r="E1270" s="47">
        <f>VLOOKUP('2012 Accountability Database'!A1266,Dems1112!$A$2:$G$1082,4)</f>
        <v>0.96</v>
      </c>
      <c r="F1270" s="65" t="s">
        <v>2486</v>
      </c>
      <c r="G1270" s="62"/>
      <c r="H1270" s="13" t="str">
        <f>IF(V1270&gt;94,"Met",IF(X1270="--","n/a",IF(X1270&gt;=0,"Met","Did Not Meet")))</f>
        <v>Met</v>
      </c>
      <c r="I1270" s="13" t="str">
        <f>IF(V1271&gt;94,"Met",IF(X1271="--","n/a",IF(X1271&gt;=0,"Met","Did Not Meet")))</f>
        <v>Met</v>
      </c>
      <c r="J1270" s="13"/>
      <c r="K1270" s="13" t="str">
        <f>IF(Z1270&gt;94,"Met",IF(AB1270="--","n/a",IF(AB1270&gt;=0,"Met","Did Not Meet")))</f>
        <v>Met</v>
      </c>
      <c r="L1270" s="13" t="str">
        <f>IF(Z1271&gt;94,"Met",IF(AB1271="--","n/a",IF(AB1271&gt;=0,"Met","Did Not Meet")))</f>
        <v>Met</v>
      </c>
      <c r="M1270" s="1" t="s">
        <v>4</v>
      </c>
      <c r="N1270" s="68" t="s">
        <v>2497</v>
      </c>
      <c r="O1270" s="35"/>
      <c r="P1270" s="44"/>
      <c r="Q1270" s="108"/>
      <c r="R1270" s="5" t="s">
        <v>6</v>
      </c>
      <c r="S1270" s="1" t="s">
        <v>2</v>
      </c>
      <c r="T1270" s="1" t="s">
        <v>3</v>
      </c>
      <c r="U1270" s="5">
        <v>191</v>
      </c>
      <c r="V1270" s="1">
        <v>73.819999999999993</v>
      </c>
      <c r="W1270" s="1">
        <v>69.59</v>
      </c>
      <c r="X1270" s="9">
        <f t="shared" si="1544"/>
        <v>4.2299999999999898</v>
      </c>
      <c r="Y1270" s="14">
        <v>137</v>
      </c>
      <c r="Z1270" s="1">
        <v>71.53</v>
      </c>
      <c r="AA1270" s="1">
        <v>68.569999999999993</v>
      </c>
      <c r="AB1270" s="71">
        <f t="shared" si="1559"/>
        <v>2.960000000000008</v>
      </c>
      <c r="AC1270" s="53"/>
    </row>
    <row r="1271" spans="1:29" x14ac:dyDescent="0.25">
      <c r="A1271" s="53">
        <v>1802005</v>
      </c>
      <c r="B1271" s="89" t="s">
        <v>2561</v>
      </c>
      <c r="C1271" s="53" t="s">
        <v>432</v>
      </c>
      <c r="D1271" s="50" t="s">
        <v>974</v>
      </c>
      <c r="E1271" s="47" t="str">
        <f>VLOOKUP('2012 Accountability Database'!A1266,Dems1112!$A$2:$G$1082,5)</f>
        <v>K-6</v>
      </c>
      <c r="F1271" s="65" t="s">
        <v>2487</v>
      </c>
      <c r="G1271" s="62"/>
      <c r="H1271" s="13" t="str">
        <f>IF(V1272&gt;94,"Met",IF(X1272="--","n/a",IF(X1272&gt;=0,"Met","Did Not Meet")))</f>
        <v>Met</v>
      </c>
      <c r="I1271" s="13" t="str">
        <f>IF(V1273&gt;94,"Met",IF(X1273="--","n/a",IF(X1273&gt;=0,"Met","Did Not Meet")))</f>
        <v>Met</v>
      </c>
      <c r="J1271" s="13"/>
      <c r="K1271" s="13" t="str">
        <f>IF(Z1272&gt;94,"Met",IF(AB1272="--","n/a",IF(AB1272&gt;=0,"Met","Did Not Meet")))</f>
        <v>Met</v>
      </c>
      <c r="L1271" s="13" t="str">
        <f>IF(Z1273&gt;94,"Met",IF(AB1273="--","n/a",IF(AB1273&gt;=0,"Met","Did Not Meet")))</f>
        <v>Met</v>
      </c>
      <c r="M1271" s="1" t="s">
        <v>4</v>
      </c>
      <c r="N1271" s="14"/>
      <c r="O1271" s="35" t="s">
        <v>2506</v>
      </c>
      <c r="P1271" s="83" t="str">
        <f t="shared" ref="P1271" si="1611">IF(P1266="No"," ", IF(P1268="No"," ",IF(P1267="No", " ",IF(P1269="No"," ","X"))))</f>
        <v>X</v>
      </c>
      <c r="Q1271" s="108"/>
      <c r="R1271" s="5" t="s">
        <v>6</v>
      </c>
      <c r="S1271" s="1" t="s">
        <v>2</v>
      </c>
      <c r="T1271" s="1" t="s">
        <v>7</v>
      </c>
      <c r="U1271" s="5">
        <v>191</v>
      </c>
      <c r="V1271" s="1">
        <v>73.819999999999993</v>
      </c>
      <c r="W1271" s="1">
        <v>68.05</v>
      </c>
      <c r="X1271" s="9">
        <f t="shared" si="1544"/>
        <v>5.769999999999996</v>
      </c>
      <c r="Y1271" s="14">
        <v>137</v>
      </c>
      <c r="Z1271" s="1">
        <v>71.53</v>
      </c>
      <c r="AA1271" s="1">
        <v>67.569999999999993</v>
      </c>
      <c r="AB1271" s="71">
        <f t="shared" si="1559"/>
        <v>3.960000000000008</v>
      </c>
      <c r="AC1271" s="53"/>
    </row>
    <row r="1272" spans="1:29" ht="15.75" x14ac:dyDescent="0.25">
      <c r="A1272" s="53">
        <v>1802005</v>
      </c>
      <c r="B1272" s="89" t="s">
        <v>2561</v>
      </c>
      <c r="C1272" s="53" t="s">
        <v>432</v>
      </c>
      <c r="D1272" s="50" t="s">
        <v>975</v>
      </c>
      <c r="E1272" s="48" t="str">
        <f>VLOOKUP('2012 Accountability Database'!A1266,Dems1112!$A$2:$G$1082,6)</f>
        <v>2 (Northeast AR)</v>
      </c>
      <c r="F1272" s="66"/>
      <c r="G1272" s="63" t="s">
        <v>2488</v>
      </c>
      <c r="H1272" s="61" t="str">
        <f t="shared" ref="H1272:I1272" si="1612">IF(H1270="Met","Yes",IF(H1271="Met","Yes","No"))</f>
        <v>Yes</v>
      </c>
      <c r="I1272" s="61" t="str">
        <f t="shared" si="1612"/>
        <v>Yes</v>
      </c>
      <c r="J1272" s="55"/>
      <c r="K1272" s="61" t="str">
        <f t="shared" ref="K1272:L1272" si="1613">IF(K1270="Met","Yes",IF(K1271="Met","Yes","No"))</f>
        <v>Yes</v>
      </c>
      <c r="L1272" s="61" t="str">
        <f t="shared" si="1613"/>
        <v>Yes</v>
      </c>
      <c r="M1272" s="1" t="s">
        <v>4</v>
      </c>
      <c r="N1272" s="14"/>
      <c r="O1272" s="35" t="s">
        <v>2505</v>
      </c>
      <c r="P1272" s="83" t="str">
        <f t="shared" ref="P1272" si="1614">IF(P1271="X"," ",IF(P1273="X"," ","X"))</f>
        <v xml:space="preserve"> </v>
      </c>
      <c r="Q1272" s="94" t="s">
        <v>2759</v>
      </c>
      <c r="R1272" s="5" t="s">
        <v>6</v>
      </c>
      <c r="S1272" s="1" t="s">
        <v>5</v>
      </c>
      <c r="T1272" s="1" t="s">
        <v>3</v>
      </c>
      <c r="U1272" s="5">
        <v>499</v>
      </c>
      <c r="V1272" s="1">
        <v>69.94</v>
      </c>
      <c r="W1272" s="1">
        <v>69.59</v>
      </c>
      <c r="X1272" s="9">
        <f t="shared" si="1544"/>
        <v>0.34999999999999432</v>
      </c>
      <c r="Y1272" s="14">
        <v>315</v>
      </c>
      <c r="Z1272" s="1">
        <v>71.11</v>
      </c>
      <c r="AA1272" s="1">
        <v>68.569999999999993</v>
      </c>
      <c r="AB1272" s="71">
        <f t="shared" si="1559"/>
        <v>2.5400000000000063</v>
      </c>
      <c r="AC1272" s="53"/>
    </row>
    <row r="1273" spans="1:29" x14ac:dyDescent="0.25">
      <c r="A1273" s="54">
        <v>1802005</v>
      </c>
      <c r="B1273" s="90" t="s">
        <v>2561</v>
      </c>
      <c r="C1273" s="54" t="s">
        <v>432</v>
      </c>
      <c r="D1273" s="4"/>
      <c r="E1273" s="4"/>
      <c r="F1273" s="67"/>
      <c r="G1273" s="64"/>
      <c r="H1273" s="43"/>
      <c r="I1273" s="43"/>
      <c r="J1273" s="43"/>
      <c r="K1273" s="43"/>
      <c r="L1273" s="43"/>
      <c r="M1273" s="4" t="s">
        <v>4</v>
      </c>
      <c r="N1273" s="15"/>
      <c r="O1273" s="38" t="s">
        <v>2482</v>
      </c>
      <c r="P1273" s="84" t="str">
        <f>IF(E1267="Achieving School"," ","X")</f>
        <v xml:space="preserve"> </v>
      </c>
      <c r="Q1273" s="91"/>
      <c r="R1273" s="4" t="s">
        <v>6</v>
      </c>
      <c r="S1273" s="4" t="s">
        <v>5</v>
      </c>
      <c r="T1273" s="4" t="s">
        <v>7</v>
      </c>
      <c r="U1273" s="4">
        <v>483</v>
      </c>
      <c r="V1273" s="4">
        <v>68.94</v>
      </c>
      <c r="W1273" s="4">
        <v>68.05</v>
      </c>
      <c r="X1273" s="10">
        <f t="shared" si="1544"/>
        <v>0.89000000000000057</v>
      </c>
      <c r="Y1273" s="15">
        <v>303</v>
      </c>
      <c r="Z1273" s="4">
        <v>70.63</v>
      </c>
      <c r="AA1273" s="4">
        <v>67.569999999999993</v>
      </c>
      <c r="AB1273" s="74">
        <f t="shared" si="1559"/>
        <v>3.0600000000000023</v>
      </c>
      <c r="AC1273" s="54"/>
    </row>
    <row r="1274" spans="1:29" x14ac:dyDescent="0.25">
      <c r="A1274" s="1">
        <v>1803025</v>
      </c>
      <c r="B1274" s="87" t="s">
        <v>2562</v>
      </c>
      <c r="C1274" s="55" t="s">
        <v>932</v>
      </c>
      <c r="E1274" s="42"/>
      <c r="F1274" s="65" t="s">
        <v>2483</v>
      </c>
      <c r="G1274" s="62"/>
      <c r="H1274" s="37" t="str">
        <f>IF(V1274&gt;94,"Met",IF(X1274="--","n/a",IF(X1274&gt;=0,"Met","Did Not Meet")))</f>
        <v>Met</v>
      </c>
      <c r="I1274" s="37" t="str">
        <f>IF(V1275&gt;94,"Met",IF(X1275="--","n/a",IF(X1275&gt;=0,"Met","Did Not Meet")))</f>
        <v>Met</v>
      </c>
      <c r="K1274" s="13" t="str">
        <f>IF(Z1274&gt;94,"Met",IF(AB1274="--","n/a",IF(AB1274&gt;=0,"Met","Did Not Meet")))</f>
        <v>Met</v>
      </c>
      <c r="L1274" s="13" t="str">
        <f>IF(Z1275&gt;94,"Met",IF(AB1275="--","n/a",IF(AB1275&gt;=0,"Met","Did Not Meet")))</f>
        <v>Met</v>
      </c>
      <c r="M1274" s="1" t="s">
        <v>4</v>
      </c>
      <c r="N1274" s="14" t="s">
        <v>2502</v>
      </c>
      <c r="O1274" s="5"/>
      <c r="P1274" s="44" t="str">
        <f t="shared" ref="P1274" si="1615">IF(H1276="Yes",IF(I1276="Yes","Yes","No"),"No")</f>
        <v>Yes</v>
      </c>
      <c r="Q1274" s="93"/>
      <c r="R1274" s="5" t="s">
        <v>1</v>
      </c>
      <c r="S1274" s="1" t="s">
        <v>2</v>
      </c>
      <c r="T1274" s="1" t="s">
        <v>3</v>
      </c>
      <c r="U1274" s="5">
        <v>212</v>
      </c>
      <c r="V1274" s="1">
        <v>84.91</v>
      </c>
      <c r="W1274" s="1">
        <v>82.32</v>
      </c>
      <c r="X1274" s="9">
        <f t="shared" si="1544"/>
        <v>2.5900000000000034</v>
      </c>
      <c r="Y1274" s="14">
        <v>150</v>
      </c>
      <c r="Z1274" s="1">
        <v>82.67</v>
      </c>
      <c r="AA1274" s="1">
        <v>74.87</v>
      </c>
      <c r="AB1274" s="71">
        <f t="shared" si="1559"/>
        <v>7.7999999999999972</v>
      </c>
      <c r="AC1274" s="36"/>
    </row>
    <row r="1275" spans="1:29" ht="15.75" x14ac:dyDescent="0.25">
      <c r="A1275" s="53">
        <v>1803025</v>
      </c>
      <c r="B1275" s="89" t="s">
        <v>2562</v>
      </c>
      <c r="C1275" s="53" t="s">
        <v>932</v>
      </c>
      <c r="D1275" s="49" t="s">
        <v>2498</v>
      </c>
      <c r="E1275" s="34" t="str">
        <f>M1274</f>
        <v>Achieving School</v>
      </c>
      <c r="F1275" s="65" t="s">
        <v>2484</v>
      </c>
      <c r="G1275" s="62"/>
      <c r="H1275" s="13" t="str">
        <f>IF(V1276&gt;94,"Met",IF(X1276="--","n/a",IF(X1276&gt;=0,"Met","Did Not Meet")))</f>
        <v>Met</v>
      </c>
      <c r="I1275" s="13" t="str">
        <f>IF(V1277&gt;94,"Met",IF(X1277="--","n/a",IF(X1277&gt;=0,"Met","Did Not Meet")))</f>
        <v>Met</v>
      </c>
      <c r="K1275" s="13" t="str">
        <f>IF(Z1276&gt;94,"Met",IF(AB1276="--","n/a",IF(AB1276&gt;=0,"Met","Did Not Meet")))</f>
        <v>Met</v>
      </c>
      <c r="L1275" s="13" t="str">
        <f>IF(Z1277&gt;94,"Met",IF(AB1277="--","n/a",IF(AB1277&gt;=0,"Met","Did Not Meet")))</f>
        <v>Met</v>
      </c>
      <c r="M1275" s="5" t="s">
        <v>4</v>
      </c>
      <c r="N1275" s="14" t="s">
        <v>2501</v>
      </c>
      <c r="O1275" s="5"/>
      <c r="P1275" s="44" t="str">
        <f t="shared" ref="P1275" si="1616">IF(K1276="Yes",IF(L1276="Yes","Yes","No"),"No")</f>
        <v>Yes</v>
      </c>
      <c r="Q1275" s="94" t="s">
        <v>2759</v>
      </c>
      <c r="R1275" s="5" t="s">
        <v>1</v>
      </c>
      <c r="S1275" s="5" t="s">
        <v>2</v>
      </c>
      <c r="T1275" s="5" t="s">
        <v>7</v>
      </c>
      <c r="U1275" s="5">
        <v>212</v>
      </c>
      <c r="V1275" s="5">
        <v>84.91</v>
      </c>
      <c r="W1275" s="5">
        <v>82.32</v>
      </c>
      <c r="X1275" s="11">
        <f t="shared" si="1544"/>
        <v>2.5900000000000034</v>
      </c>
      <c r="Y1275" s="14">
        <v>150</v>
      </c>
      <c r="Z1275" s="5">
        <v>82.67</v>
      </c>
      <c r="AA1275" s="5">
        <v>74.87</v>
      </c>
      <c r="AB1275" s="71">
        <f t="shared" si="1559"/>
        <v>7.7999999999999972</v>
      </c>
      <c r="AC1275" s="53"/>
    </row>
    <row r="1276" spans="1:29" ht="15" customHeight="1" x14ac:dyDescent="0.25">
      <c r="A1276" s="53">
        <v>1803025</v>
      </c>
      <c r="B1276" s="89" t="s">
        <v>2562</v>
      </c>
      <c r="C1276" s="53" t="s">
        <v>932</v>
      </c>
      <c r="D1276" s="49" t="s">
        <v>2499</v>
      </c>
      <c r="E1276" s="35" t="str">
        <f>VLOOKUP('2012 Accountability Database'!$A1274,'2011 AYP'!A$2:B$1072,2)</f>
        <v xml:space="preserve"> MS (Met Standards)</v>
      </c>
      <c r="F1276" s="66"/>
      <c r="G1276" s="63" t="s">
        <v>2485</v>
      </c>
      <c r="H1276" s="60" t="str">
        <f t="shared" ref="H1276:I1276" si="1617">IF(H1274="Met","Yes",IF(H1275="Met","Yes","No"))</f>
        <v>Yes</v>
      </c>
      <c r="I1276" s="60" t="str">
        <f t="shared" si="1617"/>
        <v>Yes</v>
      </c>
      <c r="J1276" s="42"/>
      <c r="K1276" s="60" t="str">
        <f t="shared" ref="K1276:L1276" si="1618">IF(K1274="Met","Yes",IF(K1275="Met","Yes","No"))</f>
        <v>Yes</v>
      </c>
      <c r="L1276" s="60" t="str">
        <f t="shared" si="1618"/>
        <v>Yes</v>
      </c>
      <c r="M1276" s="5" t="s">
        <v>4</v>
      </c>
      <c r="N1276" s="14" t="s">
        <v>2503</v>
      </c>
      <c r="O1276" s="5"/>
      <c r="P1276" s="44" t="str">
        <f t="shared" ref="P1276" si="1619">IF(H1280="Yes",IF(I1280="Yes","Yes","No"),"No")</f>
        <v>No</v>
      </c>
      <c r="Q1276" s="108" t="s">
        <v>2758</v>
      </c>
      <c r="R1276" s="5" t="s">
        <v>1</v>
      </c>
      <c r="S1276" s="5" t="s">
        <v>5</v>
      </c>
      <c r="T1276" s="5" t="s">
        <v>3</v>
      </c>
      <c r="U1276" s="5">
        <v>612</v>
      </c>
      <c r="V1276" s="5">
        <v>83.17</v>
      </c>
      <c r="W1276" s="5">
        <v>82.32</v>
      </c>
      <c r="X1276" s="11">
        <f t="shared" si="1544"/>
        <v>0.85000000000000853</v>
      </c>
      <c r="Y1276" s="14">
        <v>429</v>
      </c>
      <c r="Z1276" s="5">
        <v>78.790000000000006</v>
      </c>
      <c r="AA1276" s="5">
        <v>74.87</v>
      </c>
      <c r="AB1276" s="71">
        <f t="shared" si="1559"/>
        <v>3.9200000000000017</v>
      </c>
      <c r="AC1276" s="53"/>
    </row>
    <row r="1277" spans="1:29" x14ac:dyDescent="0.25">
      <c r="A1277" s="53">
        <v>1803025</v>
      </c>
      <c r="B1277" s="89" t="s">
        <v>2562</v>
      </c>
      <c r="C1277" s="53" t="s">
        <v>932</v>
      </c>
      <c r="D1277" s="49" t="s">
        <v>2507</v>
      </c>
      <c r="E1277" s="47">
        <f>VLOOKUP('2012 Accountability Database'!A1274,Dems1112!$A$2:$G$1082,3)</f>
        <v>0.43</v>
      </c>
      <c r="F1277" s="66"/>
      <c r="G1277" s="52"/>
      <c r="M1277" s="1" t="s">
        <v>4</v>
      </c>
      <c r="N1277" s="14" t="s">
        <v>2504</v>
      </c>
      <c r="O1277" s="5"/>
      <c r="P1277" s="44" t="str">
        <f t="shared" ref="P1277" si="1620">IF(K1280="Yes",IF(L1280="Yes","Yes","No"),"No")</f>
        <v>Yes</v>
      </c>
      <c r="Q1277" s="108"/>
      <c r="R1277" s="5" t="s">
        <v>1</v>
      </c>
      <c r="S1277" s="1" t="s">
        <v>5</v>
      </c>
      <c r="T1277" s="1" t="s">
        <v>7</v>
      </c>
      <c r="U1277" s="5">
        <v>612</v>
      </c>
      <c r="V1277" s="1">
        <v>83.17</v>
      </c>
      <c r="W1277" s="1">
        <v>82.32</v>
      </c>
      <c r="X1277" s="9">
        <f t="shared" si="1544"/>
        <v>0.85000000000000853</v>
      </c>
      <c r="Y1277" s="14">
        <v>429</v>
      </c>
      <c r="Z1277" s="1">
        <v>78.790000000000006</v>
      </c>
      <c r="AA1277" s="1">
        <v>74.87</v>
      </c>
      <c r="AB1277" s="71">
        <f t="shared" si="1559"/>
        <v>3.9200000000000017</v>
      </c>
      <c r="AC1277" s="53"/>
    </row>
    <row r="1278" spans="1:29" x14ac:dyDescent="0.25">
      <c r="A1278" s="53">
        <v>1803025</v>
      </c>
      <c r="B1278" s="89" t="s">
        <v>2562</v>
      </c>
      <c r="C1278" s="53" t="s">
        <v>932</v>
      </c>
      <c r="D1278" s="50" t="s">
        <v>2508</v>
      </c>
      <c r="E1278" s="47">
        <f>VLOOKUP('2012 Accountability Database'!A1274,Dems1112!$A$2:$G$1082,4)</f>
        <v>0.68</v>
      </c>
      <c r="F1278" s="65" t="s">
        <v>2486</v>
      </c>
      <c r="G1278" s="62"/>
      <c r="H1278" s="13" t="str">
        <f>IF(V1278&gt;94,"Met",IF(X1278="--","n/a",IF(X1278&gt;=0,"Met","Did Not Meet")))</f>
        <v>Did Not Meet</v>
      </c>
      <c r="I1278" s="13" t="str">
        <f>IF(V1279&gt;94,"Met",IF(X1279="--","n/a",IF(X1279&gt;=0,"Met","Did Not Meet")))</f>
        <v>Did Not Meet</v>
      </c>
      <c r="J1278" s="13"/>
      <c r="K1278" s="13" t="str">
        <f>IF(Z1278&gt;94,"Met",IF(AB1278="--","n/a",IF(AB1278&gt;=0,"Met","Did Not Meet")))</f>
        <v>Did Not Meet</v>
      </c>
      <c r="L1278" s="13" t="str">
        <f>IF(Z1279&gt;94,"Met",IF(AB1279="--","n/a",IF(AB1279&gt;=0,"Met","Did Not Meet")))</f>
        <v>Did Not Meet</v>
      </c>
      <c r="M1278" s="1" t="s">
        <v>4</v>
      </c>
      <c r="N1278" s="68" t="s">
        <v>2497</v>
      </c>
      <c r="O1278" s="35"/>
      <c r="P1278" s="44"/>
      <c r="Q1278" s="108"/>
      <c r="R1278" s="5" t="s">
        <v>6</v>
      </c>
      <c r="S1278" s="1" t="s">
        <v>2</v>
      </c>
      <c r="T1278" s="1" t="s">
        <v>3</v>
      </c>
      <c r="U1278" s="5">
        <v>212</v>
      </c>
      <c r="V1278" s="1">
        <v>85.38</v>
      </c>
      <c r="W1278" s="1">
        <v>89.76</v>
      </c>
      <c r="X1278" s="6">
        <f t="shared" si="1544"/>
        <v>-4.3800000000000097</v>
      </c>
      <c r="Y1278" s="14">
        <v>150</v>
      </c>
      <c r="Z1278" s="1">
        <v>69.33</v>
      </c>
      <c r="AA1278" s="1">
        <v>70.8</v>
      </c>
      <c r="AB1278" s="72">
        <f t="shared" si="1559"/>
        <v>-1.4699999999999989</v>
      </c>
      <c r="AC1278" s="53"/>
    </row>
    <row r="1279" spans="1:29" x14ac:dyDescent="0.25">
      <c r="A1279" s="53">
        <v>1803025</v>
      </c>
      <c r="B1279" s="89" t="s">
        <v>2562</v>
      </c>
      <c r="C1279" s="53" t="s">
        <v>932</v>
      </c>
      <c r="D1279" s="50" t="s">
        <v>974</v>
      </c>
      <c r="E1279" s="47" t="str">
        <f>VLOOKUP('2012 Accountability Database'!A1274,Dems1112!$A$2:$G$1082,5)</f>
        <v>K-6</v>
      </c>
      <c r="F1279" s="65" t="s">
        <v>2487</v>
      </c>
      <c r="G1279" s="62"/>
      <c r="H1279" s="13" t="str">
        <f>IF(V1280&gt;94,"Met",IF(X1280="--","n/a",IF(X1280&gt;=0,"Met","Did Not Meet")))</f>
        <v>Did Not Meet</v>
      </c>
      <c r="I1279" s="13" t="str">
        <f>IF(V1281&gt;94,"Met",IF(X1281="--","n/a",IF(X1281&gt;=0,"Met","Did Not Meet")))</f>
        <v>Did Not Meet</v>
      </c>
      <c r="J1279" s="13"/>
      <c r="K1279" s="13" t="str">
        <f>IF(Z1280&gt;94,"Met",IF(AB1280="--","n/a",IF(AB1280&gt;=0,"Met","Did Not Meet")))</f>
        <v>Met</v>
      </c>
      <c r="L1279" s="13" t="str">
        <f>IF(Z1281&gt;94,"Met",IF(AB1281="--","n/a",IF(AB1281&gt;=0,"Met","Did Not Meet")))</f>
        <v>Met</v>
      </c>
      <c r="M1279" s="1" t="s">
        <v>4</v>
      </c>
      <c r="N1279" s="14"/>
      <c r="O1279" s="35" t="s">
        <v>2506</v>
      </c>
      <c r="P1279" s="83" t="str">
        <f t="shared" ref="P1279" si="1621">IF(P1274="No"," ", IF(P1276="No"," ",IF(P1275="No", " ",IF(P1277="No"," ","X"))))</f>
        <v xml:space="preserve"> </v>
      </c>
      <c r="Q1279" s="108"/>
      <c r="R1279" s="5" t="s">
        <v>6</v>
      </c>
      <c r="S1279" s="1" t="s">
        <v>2</v>
      </c>
      <c r="T1279" s="1" t="s">
        <v>7</v>
      </c>
      <c r="U1279" s="5">
        <v>212</v>
      </c>
      <c r="V1279" s="1">
        <v>85.38</v>
      </c>
      <c r="W1279" s="1">
        <v>89.76</v>
      </c>
      <c r="X1279" s="6">
        <f t="shared" si="1544"/>
        <v>-4.3800000000000097</v>
      </c>
      <c r="Y1279" s="14">
        <v>150</v>
      </c>
      <c r="Z1279" s="1">
        <v>69.33</v>
      </c>
      <c r="AA1279" s="1">
        <v>70.8</v>
      </c>
      <c r="AB1279" s="72">
        <f t="shared" si="1559"/>
        <v>-1.4699999999999989</v>
      </c>
      <c r="AC1279" s="53"/>
    </row>
    <row r="1280" spans="1:29" ht="15.75" x14ac:dyDescent="0.25">
      <c r="A1280" s="53">
        <v>1803025</v>
      </c>
      <c r="B1280" s="89" t="s">
        <v>2562</v>
      </c>
      <c r="C1280" s="53" t="s">
        <v>932</v>
      </c>
      <c r="D1280" s="50" t="s">
        <v>975</v>
      </c>
      <c r="E1280" s="48" t="str">
        <f>VLOOKUP('2012 Accountability Database'!A1274,Dems1112!$A$2:$G$1082,6)</f>
        <v>2 (Northeast AR)</v>
      </c>
      <c r="F1280" s="66"/>
      <c r="G1280" s="63" t="s">
        <v>2488</v>
      </c>
      <c r="H1280" s="61" t="str">
        <f t="shared" ref="H1280:I1280" si="1622">IF(H1278="Met","Yes",IF(H1279="Met","Yes","No"))</f>
        <v>No</v>
      </c>
      <c r="I1280" s="61" t="str">
        <f t="shared" si="1622"/>
        <v>No</v>
      </c>
      <c r="J1280" s="55"/>
      <c r="K1280" s="61" t="str">
        <f t="shared" ref="K1280:L1280" si="1623">IF(K1278="Met","Yes",IF(K1279="Met","Yes","No"))</f>
        <v>Yes</v>
      </c>
      <c r="L1280" s="61" t="str">
        <f t="shared" si="1623"/>
        <v>Yes</v>
      </c>
      <c r="M1280" s="1" t="s">
        <v>4</v>
      </c>
      <c r="N1280" s="14"/>
      <c r="O1280" s="35" t="s">
        <v>2505</v>
      </c>
      <c r="P1280" s="83" t="str">
        <f t="shared" ref="P1280" si="1624">IF(P1279="X"," ",IF(P1281="X"," ","X"))</f>
        <v>X</v>
      </c>
      <c r="Q1280" s="94" t="s">
        <v>2759</v>
      </c>
      <c r="R1280" s="5" t="s">
        <v>6</v>
      </c>
      <c r="S1280" s="1" t="s">
        <v>5</v>
      </c>
      <c r="T1280" s="1" t="s">
        <v>3</v>
      </c>
      <c r="U1280" s="5">
        <v>612</v>
      </c>
      <c r="V1280" s="1">
        <v>88.4</v>
      </c>
      <c r="W1280" s="1">
        <v>89.76</v>
      </c>
      <c r="X1280" s="6">
        <f t="shared" si="1544"/>
        <v>-1.3599999999999994</v>
      </c>
      <c r="Y1280" s="14">
        <v>429</v>
      </c>
      <c r="Z1280" s="1">
        <v>72.260000000000005</v>
      </c>
      <c r="AA1280" s="1">
        <v>70.8</v>
      </c>
      <c r="AB1280" s="71">
        <f t="shared" si="1559"/>
        <v>1.460000000000008</v>
      </c>
      <c r="AC1280" s="53"/>
    </row>
    <row r="1281" spans="1:29" x14ac:dyDescent="0.25">
      <c r="A1281" s="54">
        <v>1803025</v>
      </c>
      <c r="B1281" s="90" t="s">
        <v>2562</v>
      </c>
      <c r="C1281" s="54" t="s">
        <v>932</v>
      </c>
      <c r="D1281" s="4"/>
      <c r="E1281" s="4"/>
      <c r="F1281" s="67"/>
      <c r="G1281" s="64"/>
      <c r="H1281" s="43"/>
      <c r="I1281" s="43"/>
      <c r="J1281" s="43"/>
      <c r="K1281" s="43"/>
      <c r="L1281" s="43"/>
      <c r="M1281" s="4" t="s">
        <v>4</v>
      </c>
      <c r="N1281" s="15"/>
      <c r="O1281" s="38" t="s">
        <v>2482</v>
      </c>
      <c r="P1281" s="84" t="str">
        <f>IF(E1275="Achieving School"," ","X")</f>
        <v xml:space="preserve"> </v>
      </c>
      <c r="Q1281" s="91"/>
      <c r="R1281" s="4" t="s">
        <v>6</v>
      </c>
      <c r="S1281" s="4" t="s">
        <v>5</v>
      </c>
      <c r="T1281" s="4" t="s">
        <v>7</v>
      </c>
      <c r="U1281" s="4">
        <v>612</v>
      </c>
      <c r="V1281" s="4">
        <v>88.4</v>
      </c>
      <c r="W1281" s="4">
        <v>89.76</v>
      </c>
      <c r="X1281" s="7">
        <f t="shared" si="1544"/>
        <v>-1.3599999999999994</v>
      </c>
      <c r="Y1281" s="15">
        <v>429</v>
      </c>
      <c r="Z1281" s="4">
        <v>72.260000000000005</v>
      </c>
      <c r="AA1281" s="4">
        <v>70.8</v>
      </c>
      <c r="AB1281" s="74">
        <f t="shared" si="1559"/>
        <v>1.460000000000008</v>
      </c>
      <c r="AC1281" s="54"/>
    </row>
    <row r="1282" spans="1:29" x14ac:dyDescent="0.25">
      <c r="A1282" s="1">
        <v>1803026</v>
      </c>
      <c r="B1282" s="87" t="s">
        <v>2562</v>
      </c>
      <c r="C1282" s="55" t="s">
        <v>933</v>
      </c>
      <c r="E1282" s="42"/>
      <c r="F1282" s="65" t="s">
        <v>2483</v>
      </c>
      <c r="G1282" s="62"/>
      <c r="H1282" s="37" t="str">
        <f>IF(V1282&gt;94,"Met",IF(X1282="--","n/a",IF(X1282&gt;=0,"Met","Did Not Meet")))</f>
        <v>Met</v>
      </c>
      <c r="I1282" s="37" t="str">
        <f>IF(V1283&gt;94,"Met",IF(X1283="--","n/a",IF(X1283&gt;=0,"Met","Did Not Meet")))</f>
        <v>Met</v>
      </c>
      <c r="K1282" s="13" t="str">
        <f>IF(Z1282&gt;94,"Met",IF(AB1282="--","n/a",IF(AB1282&gt;=0,"Met","Did Not Meet")))</f>
        <v>Met</v>
      </c>
      <c r="L1282" s="13" t="str">
        <f>IF(Z1283&gt;94,"Met",IF(AB1283="--","n/a",IF(AB1283&gt;=0,"Met","Did Not Meet")))</f>
        <v>Met</v>
      </c>
      <c r="M1282" s="5" t="s">
        <v>9</v>
      </c>
      <c r="N1282" s="14" t="s">
        <v>2502</v>
      </c>
      <c r="O1282" s="5"/>
      <c r="P1282" s="44" t="str">
        <f t="shared" ref="P1282" si="1625">IF(H1284="Yes",IF(I1284="Yes","Yes","No"),"No")</f>
        <v>Yes</v>
      </c>
      <c r="Q1282" s="93"/>
      <c r="R1282" s="5" t="s">
        <v>1</v>
      </c>
      <c r="S1282" s="5" t="s">
        <v>2</v>
      </c>
      <c r="T1282" s="5" t="s">
        <v>3</v>
      </c>
      <c r="U1282" s="5">
        <v>250</v>
      </c>
      <c r="V1282" s="5">
        <v>81.2</v>
      </c>
      <c r="W1282" s="5">
        <v>77.08</v>
      </c>
      <c r="X1282" s="11">
        <f t="shared" ref="X1282:X1345" si="1626">V1282-W1282</f>
        <v>4.1200000000000045</v>
      </c>
      <c r="Y1282" s="14">
        <v>175</v>
      </c>
      <c r="Z1282" s="5">
        <v>85.14</v>
      </c>
      <c r="AA1282" s="5">
        <v>84.9</v>
      </c>
      <c r="AB1282" s="71">
        <f t="shared" si="1559"/>
        <v>0.23999999999999488</v>
      </c>
      <c r="AC1282" s="36"/>
    </row>
    <row r="1283" spans="1:29" ht="15.75" x14ac:dyDescent="0.25">
      <c r="A1283" s="53">
        <v>1803026</v>
      </c>
      <c r="B1283" s="89" t="s">
        <v>2562</v>
      </c>
      <c r="C1283" s="53" t="s">
        <v>933</v>
      </c>
      <c r="D1283" s="49" t="s">
        <v>2498</v>
      </c>
      <c r="E1283" s="34" t="str">
        <f>M1282</f>
        <v>Needs Improvement School</v>
      </c>
      <c r="F1283" s="65" t="s">
        <v>2484</v>
      </c>
      <c r="G1283" s="62"/>
      <c r="H1283" s="13" t="str">
        <f>IF(V1284&gt;94,"Met",IF(X1284="--","n/a",IF(X1284&gt;=0,"Met","Did Not Meet")))</f>
        <v>Did Not Meet</v>
      </c>
      <c r="I1283" s="13" t="str">
        <f>IF(V1285&gt;94,"Met",IF(X1285="--","n/a",IF(X1285&gt;=0,"Met","Did Not Meet")))</f>
        <v>Did Not Meet</v>
      </c>
      <c r="K1283" s="13" t="str">
        <f>IF(Z1284&gt;94,"Met",IF(AB1284="--","n/a",IF(AB1284&gt;=0,"Met","Did Not Meet")))</f>
        <v>Did Not Meet</v>
      </c>
      <c r="L1283" s="13" t="str">
        <f>IF(Z1285&gt;94,"Met",IF(AB1285="--","n/a",IF(AB1285&gt;=0,"Met","Did Not Meet")))</f>
        <v>Did Not Meet</v>
      </c>
      <c r="M1283" s="1" t="s">
        <v>9</v>
      </c>
      <c r="N1283" s="14" t="s">
        <v>2501</v>
      </c>
      <c r="O1283" s="5"/>
      <c r="P1283" s="44" t="str">
        <f t="shared" ref="P1283" si="1627">IF(K1284="Yes",IF(L1284="Yes","Yes","No"),"No")</f>
        <v>Yes</v>
      </c>
      <c r="Q1283" s="94" t="s">
        <v>2759</v>
      </c>
      <c r="R1283" s="5" t="s">
        <v>1</v>
      </c>
      <c r="S1283" s="1" t="s">
        <v>2</v>
      </c>
      <c r="T1283" s="1" t="s">
        <v>7</v>
      </c>
      <c r="U1283" s="5">
        <v>250</v>
      </c>
      <c r="V1283" s="1">
        <v>81.2</v>
      </c>
      <c r="W1283" s="1">
        <v>77.08</v>
      </c>
      <c r="X1283" s="9">
        <f t="shared" si="1626"/>
        <v>4.1200000000000045</v>
      </c>
      <c r="Y1283" s="14">
        <v>175</v>
      </c>
      <c r="Z1283" s="1">
        <v>85.14</v>
      </c>
      <c r="AA1283" s="1">
        <v>84.9</v>
      </c>
      <c r="AB1283" s="71">
        <f t="shared" si="1559"/>
        <v>0.23999999999999488</v>
      </c>
      <c r="AC1283" s="53"/>
    </row>
    <row r="1284" spans="1:29" ht="15" customHeight="1" x14ac:dyDescent="0.25">
      <c r="A1284" s="53">
        <v>1803026</v>
      </c>
      <c r="B1284" s="89" t="s">
        <v>2562</v>
      </c>
      <c r="C1284" s="53" t="s">
        <v>933</v>
      </c>
      <c r="D1284" s="49" t="s">
        <v>2499</v>
      </c>
      <c r="E1284" s="35" t="str">
        <f>VLOOKUP('2012 Accountability Database'!$A1282,'2011 AYP'!A$2:B$1072,2)</f>
        <v xml:space="preserve"> MS (Met Standards)</v>
      </c>
      <c r="F1284" s="66"/>
      <c r="G1284" s="63" t="s">
        <v>2485</v>
      </c>
      <c r="H1284" s="60" t="str">
        <f t="shared" ref="H1284:I1284" si="1628">IF(H1282="Met","Yes",IF(H1283="Met","Yes","No"))</f>
        <v>Yes</v>
      </c>
      <c r="I1284" s="60" t="str">
        <f t="shared" si="1628"/>
        <v>Yes</v>
      </c>
      <c r="J1284" s="42"/>
      <c r="K1284" s="60" t="str">
        <f t="shared" ref="K1284:L1284" si="1629">IF(K1282="Met","Yes",IF(K1283="Met","Yes","No"))</f>
        <v>Yes</v>
      </c>
      <c r="L1284" s="60" t="str">
        <f t="shared" si="1629"/>
        <v>Yes</v>
      </c>
      <c r="M1284" s="1" t="s">
        <v>9</v>
      </c>
      <c r="N1284" s="14" t="s">
        <v>2503</v>
      </c>
      <c r="O1284" s="5"/>
      <c r="P1284" s="44" t="str">
        <f t="shared" ref="P1284" si="1630">IF(H1288="Yes",IF(I1288="Yes","Yes","No"),"No")</f>
        <v>No</v>
      </c>
      <c r="Q1284" s="108" t="s">
        <v>2758</v>
      </c>
      <c r="R1284" s="5" t="s">
        <v>1</v>
      </c>
      <c r="S1284" s="1" t="s">
        <v>5</v>
      </c>
      <c r="T1284" s="1" t="s">
        <v>3</v>
      </c>
      <c r="U1284" s="5">
        <v>738</v>
      </c>
      <c r="V1284" s="1">
        <v>74.8</v>
      </c>
      <c r="W1284" s="1">
        <v>77.08</v>
      </c>
      <c r="X1284" s="6">
        <f t="shared" si="1626"/>
        <v>-2.2800000000000011</v>
      </c>
      <c r="Y1284" s="14">
        <v>514</v>
      </c>
      <c r="Z1284" s="1">
        <v>80.349999999999994</v>
      </c>
      <c r="AA1284" s="1">
        <v>84.9</v>
      </c>
      <c r="AB1284" s="72">
        <f t="shared" si="1559"/>
        <v>-4.5500000000000114</v>
      </c>
      <c r="AC1284" s="53"/>
    </row>
    <row r="1285" spans="1:29" x14ac:dyDescent="0.25">
      <c r="A1285" s="53">
        <v>1803026</v>
      </c>
      <c r="B1285" s="89" t="s">
        <v>2562</v>
      </c>
      <c r="C1285" s="53" t="s">
        <v>933</v>
      </c>
      <c r="D1285" s="49" t="s">
        <v>2507</v>
      </c>
      <c r="E1285" s="47">
        <f>VLOOKUP('2012 Accountability Database'!A1282,Dems1112!$A$2:$G$1082,3)</f>
        <v>0.98</v>
      </c>
      <c r="F1285" s="66"/>
      <c r="G1285" s="52"/>
      <c r="M1285" s="5" t="s">
        <v>9</v>
      </c>
      <c r="N1285" s="14" t="s">
        <v>2504</v>
      </c>
      <c r="O1285" s="5"/>
      <c r="P1285" s="44" t="str">
        <f t="shared" ref="P1285" si="1631">IF(K1288="Yes",IF(L1288="Yes","Yes","No"),"No")</f>
        <v>No</v>
      </c>
      <c r="Q1285" s="108"/>
      <c r="R1285" s="5" t="s">
        <v>1</v>
      </c>
      <c r="S1285" s="5" t="s">
        <v>5</v>
      </c>
      <c r="T1285" s="5" t="s">
        <v>7</v>
      </c>
      <c r="U1285" s="5">
        <v>737</v>
      </c>
      <c r="V1285" s="5">
        <v>74.760000000000005</v>
      </c>
      <c r="W1285" s="5">
        <v>77.08</v>
      </c>
      <c r="X1285" s="8">
        <f t="shared" si="1626"/>
        <v>-2.3199999999999932</v>
      </c>
      <c r="Y1285" s="14">
        <v>514</v>
      </c>
      <c r="Z1285" s="5">
        <v>80.349999999999994</v>
      </c>
      <c r="AA1285" s="5">
        <v>84.9</v>
      </c>
      <c r="AB1285" s="72">
        <f t="shared" si="1559"/>
        <v>-4.5500000000000114</v>
      </c>
      <c r="AC1285" s="53"/>
    </row>
    <row r="1286" spans="1:29" x14ac:dyDescent="0.25">
      <c r="A1286" s="53">
        <v>1803026</v>
      </c>
      <c r="B1286" s="89" t="s">
        <v>2562</v>
      </c>
      <c r="C1286" s="53" t="s">
        <v>933</v>
      </c>
      <c r="D1286" s="50" t="s">
        <v>2508</v>
      </c>
      <c r="E1286" s="47">
        <f>VLOOKUP('2012 Accountability Database'!A1282,Dems1112!$A$2:$G$1082,4)</f>
        <v>0.91</v>
      </c>
      <c r="F1286" s="65" t="s">
        <v>2486</v>
      </c>
      <c r="G1286" s="62"/>
      <c r="H1286" s="13" t="str">
        <f>IF(V1286&gt;94,"Met",IF(X1286="--","n/a",IF(X1286&gt;=0,"Met","Did Not Meet")))</f>
        <v>Did Not Meet</v>
      </c>
      <c r="I1286" s="13" t="str">
        <f>IF(V1287&gt;94,"Met",IF(X1287="--","n/a",IF(X1287&gt;=0,"Met","Did Not Meet")))</f>
        <v>Did Not Meet</v>
      </c>
      <c r="J1286" s="13"/>
      <c r="K1286" s="13" t="str">
        <f>IF(Z1286&gt;94,"Met",IF(AB1286="--","n/a",IF(AB1286&gt;=0,"Met","Did Not Meet")))</f>
        <v>Did Not Meet</v>
      </c>
      <c r="L1286" s="13" t="str">
        <f>IF(Z1287&gt;94,"Met",IF(AB1287="--","n/a",IF(AB1287&gt;=0,"Met","Did Not Meet")))</f>
        <v>Did Not Meet</v>
      </c>
      <c r="M1286" s="1" t="s">
        <v>9</v>
      </c>
      <c r="N1286" s="68" t="s">
        <v>2497</v>
      </c>
      <c r="O1286" s="35"/>
      <c r="P1286" s="44"/>
      <c r="Q1286" s="108"/>
      <c r="R1286" s="5" t="s">
        <v>6</v>
      </c>
      <c r="S1286" s="1" t="s">
        <v>2</v>
      </c>
      <c r="T1286" s="1" t="s">
        <v>3</v>
      </c>
      <c r="U1286" s="5">
        <v>250</v>
      </c>
      <c r="V1286" s="1">
        <v>76</v>
      </c>
      <c r="W1286" s="1">
        <v>85.49</v>
      </c>
      <c r="X1286" s="6">
        <f t="shared" si="1626"/>
        <v>-9.4899999999999949</v>
      </c>
      <c r="Y1286" s="14">
        <v>175</v>
      </c>
      <c r="Z1286" s="1">
        <v>44</v>
      </c>
      <c r="AA1286" s="1">
        <v>74.650000000000006</v>
      </c>
      <c r="AB1286" s="72">
        <f t="shared" si="1559"/>
        <v>-30.650000000000006</v>
      </c>
      <c r="AC1286" s="53"/>
    </row>
    <row r="1287" spans="1:29" x14ac:dyDescent="0.25">
      <c r="A1287" s="53">
        <v>1803026</v>
      </c>
      <c r="B1287" s="89" t="s">
        <v>2562</v>
      </c>
      <c r="C1287" s="53" t="s">
        <v>933</v>
      </c>
      <c r="D1287" s="50" t="s">
        <v>974</v>
      </c>
      <c r="E1287" s="47" t="str">
        <f>VLOOKUP('2012 Accountability Database'!A1282,Dems1112!$A$2:$G$1082,5)</f>
        <v>K-6</v>
      </c>
      <c r="F1287" s="65" t="s">
        <v>2487</v>
      </c>
      <c r="G1287" s="62"/>
      <c r="H1287" s="13" t="str">
        <f>IF(V1288&gt;94,"Met",IF(X1288="--","n/a",IF(X1288&gt;=0,"Met","Did Not Meet")))</f>
        <v>Did Not Meet</v>
      </c>
      <c r="I1287" s="13" t="str">
        <f>IF(V1289&gt;94,"Met",IF(X1289="--","n/a",IF(X1289&gt;=0,"Met","Did Not Meet")))</f>
        <v>Did Not Meet</v>
      </c>
      <c r="J1287" s="13"/>
      <c r="K1287" s="13" t="str">
        <f>IF(Z1288&gt;94,"Met",IF(AB1288="--","n/a",IF(AB1288&gt;=0,"Met","Did Not Meet")))</f>
        <v>Did Not Meet</v>
      </c>
      <c r="L1287" s="13" t="str">
        <f>IF(Z1289&gt;94,"Met",IF(AB1289="--","n/a",IF(AB1289&gt;=0,"Met","Did Not Meet")))</f>
        <v>Did Not Meet</v>
      </c>
      <c r="M1287" s="5" t="s">
        <v>9</v>
      </c>
      <c r="N1287" s="14"/>
      <c r="O1287" s="35" t="s">
        <v>2506</v>
      </c>
      <c r="P1287" s="83" t="str">
        <f t="shared" ref="P1287" si="1632">IF(P1282="No"," ", IF(P1284="No"," ",IF(P1283="No", " ",IF(P1285="No"," ","X"))))</f>
        <v xml:space="preserve"> </v>
      </c>
      <c r="Q1287" s="108"/>
      <c r="R1287" s="5" t="s">
        <v>6</v>
      </c>
      <c r="S1287" s="5" t="s">
        <v>2</v>
      </c>
      <c r="T1287" s="5" t="s">
        <v>7</v>
      </c>
      <c r="U1287" s="5">
        <v>250</v>
      </c>
      <c r="V1287" s="5">
        <v>76</v>
      </c>
      <c r="W1287" s="5">
        <v>85.49</v>
      </c>
      <c r="X1287" s="8">
        <f t="shared" si="1626"/>
        <v>-9.4899999999999949</v>
      </c>
      <c r="Y1287" s="14">
        <v>175</v>
      </c>
      <c r="Z1287" s="5">
        <v>44</v>
      </c>
      <c r="AA1287" s="5">
        <v>74.650000000000006</v>
      </c>
      <c r="AB1287" s="72">
        <f t="shared" si="1559"/>
        <v>-30.650000000000006</v>
      </c>
      <c r="AC1287" s="53"/>
    </row>
    <row r="1288" spans="1:29" ht="15.75" x14ac:dyDescent="0.25">
      <c r="A1288" s="53">
        <v>1803026</v>
      </c>
      <c r="B1288" s="89" t="s">
        <v>2562</v>
      </c>
      <c r="C1288" s="53" t="s">
        <v>933</v>
      </c>
      <c r="D1288" s="50" t="s">
        <v>975</v>
      </c>
      <c r="E1288" s="48" t="str">
        <f>VLOOKUP('2012 Accountability Database'!A1282,Dems1112!$A$2:$G$1082,6)</f>
        <v>2 (Northeast AR)</v>
      </c>
      <c r="F1288" s="66"/>
      <c r="G1288" s="63" t="s">
        <v>2488</v>
      </c>
      <c r="H1288" s="61" t="str">
        <f t="shared" ref="H1288:I1288" si="1633">IF(H1286="Met","Yes",IF(H1287="Met","Yes","No"))</f>
        <v>No</v>
      </c>
      <c r="I1288" s="61" t="str">
        <f t="shared" si="1633"/>
        <v>No</v>
      </c>
      <c r="J1288" s="55"/>
      <c r="K1288" s="61" t="str">
        <f t="shared" ref="K1288:L1288" si="1634">IF(K1286="Met","Yes",IF(K1287="Met","Yes","No"))</f>
        <v>No</v>
      </c>
      <c r="L1288" s="61" t="str">
        <f t="shared" si="1634"/>
        <v>No</v>
      </c>
      <c r="M1288" s="1" t="s">
        <v>9</v>
      </c>
      <c r="N1288" s="14"/>
      <c r="O1288" s="35" t="s">
        <v>2505</v>
      </c>
      <c r="P1288" s="83" t="str">
        <f t="shared" ref="P1288" si="1635">IF(P1287="X"," ",IF(P1289="X"," ","X"))</f>
        <v xml:space="preserve"> </v>
      </c>
      <c r="Q1288" s="94" t="s">
        <v>2759</v>
      </c>
      <c r="R1288" s="5" t="s">
        <v>6</v>
      </c>
      <c r="S1288" s="1" t="s">
        <v>5</v>
      </c>
      <c r="T1288" s="1" t="s">
        <v>3</v>
      </c>
      <c r="U1288" s="5">
        <v>738</v>
      </c>
      <c r="V1288" s="1">
        <v>77.510000000000005</v>
      </c>
      <c r="W1288" s="1">
        <v>85.49</v>
      </c>
      <c r="X1288" s="6">
        <f t="shared" si="1626"/>
        <v>-7.9799999999999898</v>
      </c>
      <c r="Y1288" s="14">
        <v>514</v>
      </c>
      <c r="Z1288" s="1">
        <v>56.42</v>
      </c>
      <c r="AA1288" s="1">
        <v>74.650000000000006</v>
      </c>
      <c r="AB1288" s="72">
        <f t="shared" si="1559"/>
        <v>-18.230000000000004</v>
      </c>
      <c r="AC1288" s="53"/>
    </row>
    <row r="1289" spans="1:29" x14ac:dyDescent="0.25">
      <c r="A1289" s="54">
        <v>1803026</v>
      </c>
      <c r="B1289" s="90" t="s">
        <v>2562</v>
      </c>
      <c r="C1289" s="54" t="s">
        <v>933</v>
      </c>
      <c r="D1289" s="4"/>
      <c r="E1289" s="4"/>
      <c r="F1289" s="67"/>
      <c r="G1289" s="64"/>
      <c r="H1289" s="43"/>
      <c r="I1289" s="43"/>
      <c r="J1289" s="43"/>
      <c r="K1289" s="43"/>
      <c r="L1289" s="43"/>
      <c r="M1289" s="4" t="s">
        <v>9</v>
      </c>
      <c r="N1289" s="15"/>
      <c r="O1289" s="38" t="s">
        <v>2482</v>
      </c>
      <c r="P1289" s="84" t="str">
        <f>IF(E1283="Achieving School"," ","X")</f>
        <v>X</v>
      </c>
      <c r="Q1289" s="91"/>
      <c r="R1289" s="4" t="s">
        <v>6</v>
      </c>
      <c r="S1289" s="4" t="s">
        <v>5</v>
      </c>
      <c r="T1289" s="4" t="s">
        <v>7</v>
      </c>
      <c r="U1289" s="4">
        <v>737</v>
      </c>
      <c r="V1289" s="4">
        <v>77.48</v>
      </c>
      <c r="W1289" s="4">
        <v>85.49</v>
      </c>
      <c r="X1289" s="7">
        <f t="shared" si="1626"/>
        <v>-8.0099999999999909</v>
      </c>
      <c r="Y1289" s="15">
        <v>514</v>
      </c>
      <c r="Z1289" s="4">
        <v>56.42</v>
      </c>
      <c r="AA1289" s="4">
        <v>74.650000000000006</v>
      </c>
      <c r="AB1289" s="73">
        <f t="shared" si="1559"/>
        <v>-18.230000000000004</v>
      </c>
      <c r="AC1289" s="54"/>
    </row>
    <row r="1290" spans="1:29" x14ac:dyDescent="0.25">
      <c r="A1290" s="1">
        <v>1803027</v>
      </c>
      <c r="B1290" s="87" t="s">
        <v>2562</v>
      </c>
      <c r="C1290" s="55" t="s">
        <v>934</v>
      </c>
      <c r="E1290" s="42"/>
      <c r="F1290" s="65" t="s">
        <v>2483</v>
      </c>
      <c r="G1290" s="62"/>
      <c r="H1290" s="37" t="str">
        <f>IF(V1290&gt;94,"Met",IF(X1290="--","n/a",IF(X1290&gt;=0,"Met","Did Not Meet")))</f>
        <v>Met</v>
      </c>
      <c r="I1290" s="37" t="str">
        <f>IF(V1291&gt;94,"Met",IF(X1291="--","n/a",IF(X1291&gt;=0,"Met","Did Not Meet")))</f>
        <v>Met</v>
      </c>
      <c r="K1290" s="13" t="str">
        <f>IF(Z1290&gt;94,"Met",IF(AB1290="--","n/a",IF(AB1290&gt;=0,"Met","Did Not Meet")))</f>
        <v>Did Not Meet</v>
      </c>
      <c r="L1290" s="13" t="str">
        <f>IF(Z1291&gt;94,"Met",IF(AB1291="--","n/a",IF(AB1291&gt;=0,"Met","Did Not Meet")))</f>
        <v>Did Not Meet</v>
      </c>
      <c r="M1290" s="1" t="s">
        <v>4</v>
      </c>
      <c r="N1290" s="14" t="s">
        <v>2502</v>
      </c>
      <c r="O1290" s="5"/>
      <c r="P1290" s="44" t="str">
        <f t="shared" ref="P1290" si="1636">IF(H1292="Yes",IF(I1292="Yes","Yes","No"),"No")</f>
        <v>Yes</v>
      </c>
      <c r="Q1290" s="93"/>
      <c r="R1290" s="5" t="s">
        <v>1</v>
      </c>
      <c r="S1290" s="1" t="s">
        <v>2</v>
      </c>
      <c r="T1290" s="1" t="s">
        <v>3</v>
      </c>
      <c r="U1290" s="5">
        <v>154</v>
      </c>
      <c r="V1290" s="1">
        <v>76.62</v>
      </c>
      <c r="W1290" s="1">
        <v>74.33</v>
      </c>
      <c r="X1290" s="9">
        <f t="shared" si="1626"/>
        <v>2.2900000000000063</v>
      </c>
      <c r="Y1290" s="14">
        <v>95</v>
      </c>
      <c r="Z1290" s="1">
        <v>86.32</v>
      </c>
      <c r="AA1290" s="1">
        <v>88.05</v>
      </c>
      <c r="AB1290" s="72">
        <f t="shared" si="1559"/>
        <v>-1.730000000000004</v>
      </c>
      <c r="AC1290" s="36"/>
    </row>
    <row r="1291" spans="1:29" ht="15.75" x14ac:dyDescent="0.25">
      <c r="A1291" s="53">
        <v>1803027</v>
      </c>
      <c r="B1291" s="89" t="s">
        <v>2562</v>
      </c>
      <c r="C1291" s="53" t="s">
        <v>934</v>
      </c>
      <c r="D1291" s="49" t="s">
        <v>2498</v>
      </c>
      <c r="E1291" s="34" t="str">
        <f>M1290</f>
        <v>Achieving School</v>
      </c>
      <c r="F1291" s="65" t="s">
        <v>2484</v>
      </c>
      <c r="G1291" s="62"/>
      <c r="H1291" s="13" t="str">
        <f>IF(V1292&gt;94,"Met",IF(X1292="--","n/a",IF(X1292&gt;=0,"Met","Did Not Meet")))</f>
        <v>Did Not Meet</v>
      </c>
      <c r="I1291" s="13" t="str">
        <f>IF(V1293&gt;94,"Met",IF(X1293="--","n/a",IF(X1293&gt;=0,"Met","Did Not Meet")))</f>
        <v>Did Not Meet</v>
      </c>
      <c r="K1291" s="13" t="str">
        <f>IF(Z1292&gt;94,"Met",IF(AB1292="--","n/a",IF(AB1292&gt;=0,"Met","Did Not Meet")))</f>
        <v>Did Not Meet</v>
      </c>
      <c r="L1291" s="13" t="str">
        <f>IF(Z1293&gt;94,"Met",IF(AB1293="--","n/a",IF(AB1293&gt;=0,"Met","Did Not Meet")))</f>
        <v>Did Not Meet</v>
      </c>
      <c r="M1291" s="1" t="s">
        <v>4</v>
      </c>
      <c r="N1291" s="14" t="s">
        <v>2501</v>
      </c>
      <c r="O1291" s="5"/>
      <c r="P1291" s="44" t="str">
        <f t="shared" ref="P1291" si="1637">IF(K1292="Yes",IF(L1292="Yes","Yes","No"),"No")</f>
        <v>No</v>
      </c>
      <c r="Q1291" s="94" t="s">
        <v>2759</v>
      </c>
      <c r="R1291" s="5" t="s">
        <v>1</v>
      </c>
      <c r="S1291" s="1" t="s">
        <v>2</v>
      </c>
      <c r="T1291" s="1" t="s">
        <v>7</v>
      </c>
      <c r="U1291" s="5">
        <v>154</v>
      </c>
      <c r="V1291" s="1">
        <v>76.62</v>
      </c>
      <c r="W1291" s="1">
        <v>74.33</v>
      </c>
      <c r="X1291" s="9">
        <f t="shared" si="1626"/>
        <v>2.2900000000000063</v>
      </c>
      <c r="Y1291" s="14">
        <v>95</v>
      </c>
      <c r="Z1291" s="1">
        <v>86.32</v>
      </c>
      <c r="AA1291" s="1">
        <v>88.05</v>
      </c>
      <c r="AB1291" s="72">
        <f t="shared" si="1559"/>
        <v>-1.730000000000004</v>
      </c>
      <c r="AC1291" s="53"/>
    </row>
    <row r="1292" spans="1:29" ht="15" customHeight="1" x14ac:dyDescent="0.25">
      <c r="A1292" s="53">
        <v>1803027</v>
      </c>
      <c r="B1292" s="89" t="s">
        <v>2562</v>
      </c>
      <c r="C1292" s="53" t="s">
        <v>934</v>
      </c>
      <c r="D1292" s="49" t="s">
        <v>2499</v>
      </c>
      <c r="E1292" s="35" t="str">
        <f>VLOOKUP('2012 Accountability Database'!$A1290,'2011 AYP'!A$2:B$1072,2)</f>
        <v>SI_M (School Improvement - Met Standards)</v>
      </c>
      <c r="F1292" s="66"/>
      <c r="G1292" s="63" t="s">
        <v>2485</v>
      </c>
      <c r="H1292" s="60" t="str">
        <f t="shared" ref="H1292:I1292" si="1638">IF(H1290="Met","Yes",IF(H1291="Met","Yes","No"))</f>
        <v>Yes</v>
      </c>
      <c r="I1292" s="60" t="str">
        <f t="shared" si="1638"/>
        <v>Yes</v>
      </c>
      <c r="J1292" s="42"/>
      <c r="K1292" s="60" t="str">
        <f t="shared" ref="K1292:L1292" si="1639">IF(K1290="Met","Yes",IF(K1291="Met","Yes","No"))</f>
        <v>No</v>
      </c>
      <c r="L1292" s="60" t="str">
        <f t="shared" si="1639"/>
        <v>No</v>
      </c>
      <c r="M1292" s="1" t="s">
        <v>4</v>
      </c>
      <c r="N1292" s="14" t="s">
        <v>2503</v>
      </c>
      <c r="O1292" s="5"/>
      <c r="P1292" s="44" t="str">
        <f t="shared" ref="P1292" si="1640">IF(H1296="Yes",IF(I1296="Yes","Yes","No"),"No")</f>
        <v>Yes</v>
      </c>
      <c r="Q1292" s="108" t="s">
        <v>2758</v>
      </c>
      <c r="R1292" s="5" t="s">
        <v>1</v>
      </c>
      <c r="S1292" s="1" t="s">
        <v>5</v>
      </c>
      <c r="T1292" s="1" t="s">
        <v>3</v>
      </c>
      <c r="U1292" s="5">
        <v>528</v>
      </c>
      <c r="V1292" s="1">
        <v>66.86</v>
      </c>
      <c r="W1292" s="1">
        <v>74.33</v>
      </c>
      <c r="X1292" s="6">
        <f t="shared" si="1626"/>
        <v>-7.4699999999999989</v>
      </c>
      <c r="Y1292" s="14">
        <v>324</v>
      </c>
      <c r="Z1292" s="1">
        <v>81.48</v>
      </c>
      <c r="AA1292" s="1">
        <v>88.05</v>
      </c>
      <c r="AB1292" s="72">
        <f t="shared" ref="AB1292:AB1355" si="1641">Z1292-AA1292</f>
        <v>-6.5699999999999932</v>
      </c>
      <c r="AC1292" s="53"/>
    </row>
    <row r="1293" spans="1:29" x14ac:dyDescent="0.25">
      <c r="A1293" s="53">
        <v>1803027</v>
      </c>
      <c r="B1293" s="89" t="s">
        <v>2562</v>
      </c>
      <c r="C1293" s="53" t="s">
        <v>934</v>
      </c>
      <c r="D1293" s="49" t="s">
        <v>2507</v>
      </c>
      <c r="E1293" s="47">
        <f>VLOOKUP('2012 Accountability Database'!A1290,Dems1112!$A$2:$G$1082,3)</f>
        <v>0.99</v>
      </c>
      <c r="F1293" s="66"/>
      <c r="G1293" s="52"/>
      <c r="M1293" s="1" t="s">
        <v>4</v>
      </c>
      <c r="N1293" s="14" t="s">
        <v>2504</v>
      </c>
      <c r="O1293" s="5"/>
      <c r="P1293" s="44" t="str">
        <f t="shared" ref="P1293" si="1642">IF(K1296="Yes",IF(L1296="Yes","Yes","No"),"No")</f>
        <v>No</v>
      </c>
      <c r="Q1293" s="108"/>
      <c r="R1293" s="5" t="s">
        <v>1</v>
      </c>
      <c r="S1293" s="1" t="s">
        <v>5</v>
      </c>
      <c r="T1293" s="1" t="s">
        <v>7</v>
      </c>
      <c r="U1293" s="5">
        <v>528</v>
      </c>
      <c r="V1293" s="1">
        <v>66.86</v>
      </c>
      <c r="W1293" s="1">
        <v>74.33</v>
      </c>
      <c r="X1293" s="6">
        <f t="shared" si="1626"/>
        <v>-7.4699999999999989</v>
      </c>
      <c r="Y1293" s="14">
        <v>324</v>
      </c>
      <c r="Z1293" s="1">
        <v>81.48</v>
      </c>
      <c r="AA1293" s="1">
        <v>88.05</v>
      </c>
      <c r="AB1293" s="72">
        <f t="shared" si="1641"/>
        <v>-6.5699999999999932</v>
      </c>
      <c r="AC1293" s="53"/>
    </row>
    <row r="1294" spans="1:29" x14ac:dyDescent="0.25">
      <c r="A1294" s="53">
        <v>1803027</v>
      </c>
      <c r="B1294" s="89" t="s">
        <v>2562</v>
      </c>
      <c r="C1294" s="53" t="s">
        <v>934</v>
      </c>
      <c r="D1294" s="50" t="s">
        <v>2508</v>
      </c>
      <c r="E1294" s="47">
        <f>VLOOKUP('2012 Accountability Database'!A1290,Dems1112!$A$2:$G$1082,4)</f>
        <v>1</v>
      </c>
      <c r="F1294" s="65" t="s">
        <v>2486</v>
      </c>
      <c r="G1294" s="62"/>
      <c r="H1294" s="13" t="str">
        <f>IF(V1294&gt;94,"Met",IF(X1294="--","n/a",IF(X1294&gt;=0,"Met","Did Not Meet")))</f>
        <v>Met</v>
      </c>
      <c r="I1294" s="13" t="str">
        <f>IF(V1295&gt;94,"Met",IF(X1295="--","n/a",IF(X1295&gt;=0,"Met","Did Not Meet")))</f>
        <v>Met</v>
      </c>
      <c r="J1294" s="13"/>
      <c r="K1294" s="13" t="str">
        <f>IF(Z1294&gt;94,"Met",IF(AB1294="--","n/a",IF(AB1294&gt;=0,"Met","Did Not Meet")))</f>
        <v>Did Not Meet</v>
      </c>
      <c r="L1294" s="13" t="str">
        <f>IF(Z1295&gt;94,"Met",IF(AB1295="--","n/a",IF(AB1295&gt;=0,"Met","Did Not Meet")))</f>
        <v>Did Not Meet</v>
      </c>
      <c r="M1294" s="1" t="s">
        <v>4</v>
      </c>
      <c r="N1294" s="68" t="s">
        <v>2497</v>
      </c>
      <c r="O1294" s="35"/>
      <c r="P1294" s="44"/>
      <c r="Q1294" s="108"/>
      <c r="R1294" s="5" t="s">
        <v>6</v>
      </c>
      <c r="S1294" s="1" t="s">
        <v>2</v>
      </c>
      <c r="T1294" s="1" t="s">
        <v>3</v>
      </c>
      <c r="U1294" s="5">
        <v>154</v>
      </c>
      <c r="V1294" s="1">
        <v>77.92</v>
      </c>
      <c r="W1294" s="1">
        <v>77.48</v>
      </c>
      <c r="X1294" s="9">
        <f t="shared" si="1626"/>
        <v>0.43999999999999773</v>
      </c>
      <c r="Y1294" s="14">
        <v>95</v>
      </c>
      <c r="Z1294" s="1">
        <v>64.209999999999994</v>
      </c>
      <c r="AA1294" s="1">
        <v>72.11</v>
      </c>
      <c r="AB1294" s="72">
        <f t="shared" si="1641"/>
        <v>-7.9000000000000057</v>
      </c>
      <c r="AC1294" s="53"/>
    </row>
    <row r="1295" spans="1:29" x14ac:dyDescent="0.25">
      <c r="A1295" s="53">
        <v>1803027</v>
      </c>
      <c r="B1295" s="89" t="s">
        <v>2562</v>
      </c>
      <c r="C1295" s="53" t="s">
        <v>934</v>
      </c>
      <c r="D1295" s="50" t="s">
        <v>974</v>
      </c>
      <c r="E1295" s="47" t="str">
        <f>VLOOKUP('2012 Accountability Database'!A1290,Dems1112!$A$2:$G$1082,5)</f>
        <v>K-6</v>
      </c>
      <c r="F1295" s="65" t="s">
        <v>2487</v>
      </c>
      <c r="G1295" s="62"/>
      <c r="H1295" s="13" t="str">
        <f>IF(V1296&gt;94,"Met",IF(X1296="--","n/a",IF(X1296&gt;=0,"Met","Did Not Meet")))</f>
        <v>Did Not Meet</v>
      </c>
      <c r="I1295" s="13" t="str">
        <f>IF(V1297&gt;94,"Met",IF(X1297="--","n/a",IF(X1297&gt;=0,"Met","Did Not Meet")))</f>
        <v>Did Not Meet</v>
      </c>
      <c r="J1295" s="13"/>
      <c r="K1295" s="13" t="str">
        <f>IF(Z1296&gt;94,"Met",IF(AB1296="--","n/a",IF(AB1296&gt;=0,"Met","Did Not Meet")))</f>
        <v>Did Not Meet</v>
      </c>
      <c r="L1295" s="13" t="str">
        <f>IF(Z1297&gt;94,"Met",IF(AB1297="--","n/a",IF(AB1297&gt;=0,"Met","Did Not Meet")))</f>
        <v>Did Not Meet</v>
      </c>
      <c r="M1295" s="1" t="s">
        <v>4</v>
      </c>
      <c r="N1295" s="14"/>
      <c r="O1295" s="35" t="s">
        <v>2506</v>
      </c>
      <c r="P1295" s="83" t="str">
        <f t="shared" ref="P1295" si="1643">IF(P1290="No"," ", IF(P1292="No"," ",IF(P1291="No", " ",IF(P1293="No"," ","X"))))</f>
        <v xml:space="preserve"> </v>
      </c>
      <c r="Q1295" s="108"/>
      <c r="R1295" s="5" t="s">
        <v>6</v>
      </c>
      <c r="S1295" s="1" t="s">
        <v>2</v>
      </c>
      <c r="T1295" s="1" t="s">
        <v>7</v>
      </c>
      <c r="U1295" s="5">
        <v>154</v>
      </c>
      <c r="V1295" s="1">
        <v>77.92</v>
      </c>
      <c r="W1295" s="1">
        <v>77.48</v>
      </c>
      <c r="X1295" s="9">
        <f t="shared" si="1626"/>
        <v>0.43999999999999773</v>
      </c>
      <c r="Y1295" s="14">
        <v>95</v>
      </c>
      <c r="Z1295" s="1">
        <v>64.209999999999994</v>
      </c>
      <c r="AA1295" s="1">
        <v>72.11</v>
      </c>
      <c r="AB1295" s="72">
        <f t="shared" si="1641"/>
        <v>-7.9000000000000057</v>
      </c>
      <c r="AC1295" s="53"/>
    </row>
    <row r="1296" spans="1:29" ht="15.75" x14ac:dyDescent="0.25">
      <c r="A1296" s="53">
        <v>1803027</v>
      </c>
      <c r="B1296" s="89" t="s">
        <v>2562</v>
      </c>
      <c r="C1296" s="53" t="s">
        <v>934</v>
      </c>
      <c r="D1296" s="50" t="s">
        <v>975</v>
      </c>
      <c r="E1296" s="48" t="str">
        <f>VLOOKUP('2012 Accountability Database'!A1290,Dems1112!$A$2:$G$1082,6)</f>
        <v>2 (Northeast AR)</v>
      </c>
      <c r="F1296" s="66"/>
      <c r="G1296" s="63" t="s">
        <v>2488</v>
      </c>
      <c r="H1296" s="61" t="str">
        <f t="shared" ref="H1296:I1296" si="1644">IF(H1294="Met","Yes",IF(H1295="Met","Yes","No"))</f>
        <v>Yes</v>
      </c>
      <c r="I1296" s="61" t="str">
        <f t="shared" si="1644"/>
        <v>Yes</v>
      </c>
      <c r="J1296" s="55"/>
      <c r="K1296" s="61" t="str">
        <f t="shared" ref="K1296:L1296" si="1645">IF(K1294="Met","Yes",IF(K1295="Met","Yes","No"))</f>
        <v>No</v>
      </c>
      <c r="L1296" s="61" t="str">
        <f t="shared" si="1645"/>
        <v>No</v>
      </c>
      <c r="M1296" s="1" t="s">
        <v>4</v>
      </c>
      <c r="N1296" s="14"/>
      <c r="O1296" s="35" t="s">
        <v>2505</v>
      </c>
      <c r="P1296" s="83" t="str">
        <f t="shared" ref="P1296" si="1646">IF(P1295="X"," ",IF(P1297="X"," ","X"))</f>
        <v>X</v>
      </c>
      <c r="Q1296" s="94" t="s">
        <v>2759</v>
      </c>
      <c r="R1296" s="5" t="s">
        <v>6</v>
      </c>
      <c r="S1296" s="1" t="s">
        <v>5</v>
      </c>
      <c r="T1296" s="1" t="s">
        <v>3</v>
      </c>
      <c r="U1296" s="5">
        <v>528</v>
      </c>
      <c r="V1296" s="1">
        <v>72.92</v>
      </c>
      <c r="W1296" s="1">
        <v>77.48</v>
      </c>
      <c r="X1296" s="6">
        <f t="shared" si="1626"/>
        <v>-4.5600000000000023</v>
      </c>
      <c r="Y1296" s="14">
        <v>324</v>
      </c>
      <c r="Z1296" s="1">
        <v>64.510000000000005</v>
      </c>
      <c r="AA1296" s="1">
        <v>72.11</v>
      </c>
      <c r="AB1296" s="72">
        <f t="shared" si="1641"/>
        <v>-7.5999999999999943</v>
      </c>
      <c r="AC1296" s="53"/>
    </row>
    <row r="1297" spans="1:29" x14ac:dyDescent="0.25">
      <c r="A1297" s="54">
        <v>1803027</v>
      </c>
      <c r="B1297" s="90" t="s">
        <v>2562</v>
      </c>
      <c r="C1297" s="54" t="s">
        <v>934</v>
      </c>
      <c r="D1297" s="4"/>
      <c r="E1297" s="4"/>
      <c r="F1297" s="67"/>
      <c r="G1297" s="64"/>
      <c r="H1297" s="43"/>
      <c r="I1297" s="43"/>
      <c r="J1297" s="43"/>
      <c r="K1297" s="43"/>
      <c r="L1297" s="43"/>
      <c r="M1297" s="4" t="s">
        <v>4</v>
      </c>
      <c r="N1297" s="15"/>
      <c r="O1297" s="38" t="s">
        <v>2482</v>
      </c>
      <c r="P1297" s="84" t="str">
        <f>IF(E1291="Achieving School"," ","X")</f>
        <v xml:space="preserve"> </v>
      </c>
      <c r="Q1297" s="91"/>
      <c r="R1297" s="4" t="s">
        <v>6</v>
      </c>
      <c r="S1297" s="4" t="s">
        <v>5</v>
      </c>
      <c r="T1297" s="4" t="s">
        <v>7</v>
      </c>
      <c r="U1297" s="4">
        <v>528</v>
      </c>
      <c r="V1297" s="4">
        <v>72.92</v>
      </c>
      <c r="W1297" s="4">
        <v>77.48</v>
      </c>
      <c r="X1297" s="7">
        <f t="shared" si="1626"/>
        <v>-4.5600000000000023</v>
      </c>
      <c r="Y1297" s="15">
        <v>324</v>
      </c>
      <c r="Z1297" s="4">
        <v>64.510000000000005</v>
      </c>
      <c r="AA1297" s="4">
        <v>72.11</v>
      </c>
      <c r="AB1297" s="73">
        <f t="shared" si="1641"/>
        <v>-7.5999999999999943</v>
      </c>
      <c r="AC1297" s="54"/>
    </row>
    <row r="1298" spans="1:29" x14ac:dyDescent="0.25">
      <c r="A1298" s="1">
        <v>1803028</v>
      </c>
      <c r="B1298" s="87" t="s">
        <v>2562</v>
      </c>
      <c r="C1298" s="55" t="s">
        <v>935</v>
      </c>
      <c r="E1298" s="42"/>
      <c r="F1298" s="65" t="s">
        <v>2483</v>
      </c>
      <c r="G1298" s="62"/>
      <c r="H1298" s="37" t="str">
        <f>IF(V1298&gt;94,"Met",IF(X1298="--","n/a",IF(X1298&gt;=0,"Met","Did Not Meet")))</f>
        <v>Met</v>
      </c>
      <c r="I1298" s="37" t="str">
        <f>IF(V1299&gt;94,"Met",IF(X1299="--","n/a",IF(X1299&gt;=0,"Met","Did Not Meet")))</f>
        <v>Met</v>
      </c>
      <c r="K1298" s="13" t="str">
        <f>IF(Z1298&gt;94,"Met",IF(AB1298="--","n/a",IF(AB1298&gt;=0,"Met","Did Not Meet")))</f>
        <v>Did Not Meet</v>
      </c>
      <c r="L1298" s="13" t="str">
        <f>IF(Z1299&gt;94,"Met",IF(AB1299="--","n/a",IF(AB1299&gt;=0,"Met","Did Not Meet")))</f>
        <v>Did Not Meet</v>
      </c>
      <c r="M1298" s="1" t="s">
        <v>4</v>
      </c>
      <c r="N1298" s="14" t="s">
        <v>2502</v>
      </c>
      <c r="O1298" s="5"/>
      <c r="P1298" s="44" t="str">
        <f t="shared" ref="P1298" si="1647">IF(H1300="Yes",IF(I1300="Yes","Yes","No"),"No")</f>
        <v>Yes</v>
      </c>
      <c r="Q1298" s="93"/>
      <c r="R1298" s="5" t="s">
        <v>1</v>
      </c>
      <c r="S1298" s="1" t="s">
        <v>2</v>
      </c>
      <c r="T1298" s="1" t="s">
        <v>3</v>
      </c>
      <c r="U1298" s="5">
        <v>268</v>
      </c>
      <c r="V1298" s="1">
        <v>76.12</v>
      </c>
      <c r="W1298" s="1">
        <v>71.900000000000006</v>
      </c>
      <c r="X1298" s="9">
        <f t="shared" si="1626"/>
        <v>4.2199999999999989</v>
      </c>
      <c r="Y1298" s="14">
        <v>201</v>
      </c>
      <c r="Z1298" s="1">
        <v>81.59</v>
      </c>
      <c r="AA1298" s="1">
        <v>82.27</v>
      </c>
      <c r="AB1298" s="72">
        <f t="shared" si="1641"/>
        <v>-0.67999999999999261</v>
      </c>
      <c r="AC1298" s="36"/>
    </row>
    <row r="1299" spans="1:29" ht="15.75" x14ac:dyDescent="0.25">
      <c r="A1299" s="53">
        <v>1803028</v>
      </c>
      <c r="B1299" s="89" t="s">
        <v>2562</v>
      </c>
      <c r="C1299" s="53" t="s">
        <v>935</v>
      </c>
      <c r="D1299" s="49" t="s">
        <v>2498</v>
      </c>
      <c r="E1299" s="34" t="str">
        <f>M1298</f>
        <v>Achieving School</v>
      </c>
      <c r="F1299" s="65" t="s">
        <v>2484</v>
      </c>
      <c r="G1299" s="62"/>
      <c r="H1299" s="13" t="str">
        <f>IF(V1300&gt;94,"Met",IF(X1300="--","n/a",IF(X1300&gt;=0,"Met","Did Not Meet")))</f>
        <v>Did Not Meet</v>
      </c>
      <c r="I1299" s="13" t="str">
        <f>IF(V1301&gt;94,"Met",IF(X1301="--","n/a",IF(X1301&gt;=0,"Met","Did Not Meet")))</f>
        <v>Did Not Meet</v>
      </c>
      <c r="K1299" s="13" t="str">
        <f>IF(Z1300&gt;94,"Met",IF(AB1300="--","n/a",IF(AB1300&gt;=0,"Met","Did Not Meet")))</f>
        <v>Did Not Meet</v>
      </c>
      <c r="L1299" s="13" t="str">
        <f>IF(Z1301&gt;94,"Met",IF(AB1301="--","n/a",IF(AB1301&gt;=0,"Met","Did Not Meet")))</f>
        <v>Did Not Meet</v>
      </c>
      <c r="M1299" s="1" t="s">
        <v>4</v>
      </c>
      <c r="N1299" s="14" t="s">
        <v>2501</v>
      </c>
      <c r="O1299" s="5"/>
      <c r="P1299" s="44" t="str">
        <f t="shared" ref="P1299" si="1648">IF(K1300="Yes",IF(L1300="Yes","Yes","No"),"No")</f>
        <v>No</v>
      </c>
      <c r="Q1299" s="94" t="s">
        <v>2759</v>
      </c>
      <c r="R1299" s="5" t="s">
        <v>1</v>
      </c>
      <c r="S1299" s="1" t="s">
        <v>2</v>
      </c>
      <c r="T1299" s="1" t="s">
        <v>7</v>
      </c>
      <c r="U1299" s="5">
        <v>268</v>
      </c>
      <c r="V1299" s="1">
        <v>76.12</v>
      </c>
      <c r="W1299" s="1">
        <v>71.900000000000006</v>
      </c>
      <c r="X1299" s="9">
        <f t="shared" si="1626"/>
        <v>4.2199999999999989</v>
      </c>
      <c r="Y1299" s="14">
        <v>201</v>
      </c>
      <c r="Z1299" s="1">
        <v>81.59</v>
      </c>
      <c r="AA1299" s="1">
        <v>82.27</v>
      </c>
      <c r="AB1299" s="72">
        <f t="shared" si="1641"/>
        <v>-0.67999999999999261</v>
      </c>
      <c r="AC1299" s="53"/>
    </row>
    <row r="1300" spans="1:29" ht="15" customHeight="1" x14ac:dyDescent="0.25">
      <c r="A1300" s="53">
        <v>1803028</v>
      </c>
      <c r="B1300" s="89" t="s">
        <v>2562</v>
      </c>
      <c r="C1300" s="53" t="s">
        <v>935</v>
      </c>
      <c r="D1300" s="49" t="s">
        <v>2499</v>
      </c>
      <c r="E1300" s="35" t="str">
        <f>VLOOKUP('2012 Accountability Database'!$A1298,'2011 AYP'!A$2:B$1072,2)</f>
        <v xml:space="preserve"> A (Alert)</v>
      </c>
      <c r="F1300" s="66"/>
      <c r="G1300" s="63" t="s">
        <v>2485</v>
      </c>
      <c r="H1300" s="60" t="str">
        <f t="shared" ref="H1300:I1300" si="1649">IF(H1298="Met","Yes",IF(H1299="Met","Yes","No"))</f>
        <v>Yes</v>
      </c>
      <c r="I1300" s="60" t="str">
        <f t="shared" si="1649"/>
        <v>Yes</v>
      </c>
      <c r="J1300" s="42"/>
      <c r="K1300" s="60" t="str">
        <f t="shared" ref="K1300:L1300" si="1650">IF(K1298="Met","Yes",IF(K1299="Met","Yes","No"))</f>
        <v>No</v>
      </c>
      <c r="L1300" s="60" t="str">
        <f t="shared" si="1650"/>
        <v>No</v>
      </c>
      <c r="M1300" s="1" t="s">
        <v>4</v>
      </c>
      <c r="N1300" s="14" t="s">
        <v>2503</v>
      </c>
      <c r="O1300" s="5"/>
      <c r="P1300" s="44" t="str">
        <f t="shared" ref="P1300" si="1651">IF(H1304="Yes",IF(I1304="Yes","Yes","No"),"No")</f>
        <v>Yes</v>
      </c>
      <c r="Q1300" s="108" t="s">
        <v>2758</v>
      </c>
      <c r="R1300" s="5" t="s">
        <v>1</v>
      </c>
      <c r="S1300" s="1" t="s">
        <v>5</v>
      </c>
      <c r="T1300" s="1" t="s">
        <v>3</v>
      </c>
      <c r="U1300" s="5">
        <v>813</v>
      </c>
      <c r="V1300" s="1">
        <v>71.34</v>
      </c>
      <c r="W1300" s="1">
        <v>71.900000000000006</v>
      </c>
      <c r="X1300" s="6">
        <f t="shared" si="1626"/>
        <v>-0.56000000000000227</v>
      </c>
      <c r="Y1300" s="14">
        <v>582</v>
      </c>
      <c r="Z1300" s="1">
        <v>78.349999999999994</v>
      </c>
      <c r="AA1300" s="1">
        <v>82.27</v>
      </c>
      <c r="AB1300" s="72">
        <f t="shared" si="1641"/>
        <v>-3.9200000000000017</v>
      </c>
      <c r="AC1300" s="53"/>
    </row>
    <row r="1301" spans="1:29" x14ac:dyDescent="0.25">
      <c r="A1301" s="53">
        <v>1803028</v>
      </c>
      <c r="B1301" s="89" t="s">
        <v>2562</v>
      </c>
      <c r="C1301" s="53" t="s">
        <v>935</v>
      </c>
      <c r="D1301" s="49" t="s">
        <v>2507</v>
      </c>
      <c r="E1301" s="47">
        <f>VLOOKUP('2012 Accountability Database'!A1298,Dems1112!$A$2:$G$1082,3)</f>
        <v>1</v>
      </c>
      <c r="F1301" s="66"/>
      <c r="G1301" s="52"/>
      <c r="M1301" s="5" t="s">
        <v>4</v>
      </c>
      <c r="N1301" s="14" t="s">
        <v>2504</v>
      </c>
      <c r="O1301" s="5"/>
      <c r="P1301" s="44" t="str">
        <f t="shared" ref="P1301" si="1652">IF(K1304="Yes",IF(L1304="Yes","Yes","No"),"No")</f>
        <v>No</v>
      </c>
      <c r="Q1301" s="108"/>
      <c r="R1301" s="5" t="s">
        <v>1</v>
      </c>
      <c r="S1301" s="5" t="s">
        <v>5</v>
      </c>
      <c r="T1301" s="5" t="s">
        <v>7</v>
      </c>
      <c r="U1301" s="5">
        <v>813</v>
      </c>
      <c r="V1301" s="5">
        <v>71.34</v>
      </c>
      <c r="W1301" s="5">
        <v>71.900000000000006</v>
      </c>
      <c r="X1301" s="8">
        <f t="shared" si="1626"/>
        <v>-0.56000000000000227</v>
      </c>
      <c r="Y1301" s="14">
        <v>582</v>
      </c>
      <c r="Z1301" s="5">
        <v>78.349999999999994</v>
      </c>
      <c r="AA1301" s="5">
        <v>82.27</v>
      </c>
      <c r="AB1301" s="72">
        <f t="shared" si="1641"/>
        <v>-3.9200000000000017</v>
      </c>
      <c r="AC1301" s="53"/>
    </row>
    <row r="1302" spans="1:29" x14ac:dyDescent="0.25">
      <c r="A1302" s="53">
        <v>1803028</v>
      </c>
      <c r="B1302" s="89" t="s">
        <v>2562</v>
      </c>
      <c r="C1302" s="53" t="s">
        <v>935</v>
      </c>
      <c r="D1302" s="50" t="s">
        <v>2508</v>
      </c>
      <c r="E1302" s="47">
        <f>VLOOKUP('2012 Accountability Database'!A1298,Dems1112!$A$2:$G$1082,4)</f>
        <v>0.91</v>
      </c>
      <c r="F1302" s="65" t="s">
        <v>2486</v>
      </c>
      <c r="G1302" s="62"/>
      <c r="H1302" s="13" t="str">
        <f>IF(V1302&gt;94,"Met",IF(X1302="--","n/a",IF(X1302&gt;=0,"Met","Did Not Meet")))</f>
        <v>Met</v>
      </c>
      <c r="I1302" s="13" t="str">
        <f>IF(V1303&gt;94,"Met",IF(X1303="--","n/a",IF(X1303&gt;=0,"Met","Did Not Meet")))</f>
        <v>Met</v>
      </c>
      <c r="J1302" s="13"/>
      <c r="K1302" s="13" t="str">
        <f>IF(Z1302&gt;94,"Met",IF(AB1302="--","n/a",IF(AB1302&gt;=0,"Met","Did Not Meet")))</f>
        <v>Did Not Meet</v>
      </c>
      <c r="L1302" s="13" t="str">
        <f>IF(Z1303&gt;94,"Met",IF(AB1303="--","n/a",IF(AB1303&gt;=0,"Met","Did Not Meet")))</f>
        <v>Did Not Meet</v>
      </c>
      <c r="M1302" s="1" t="s">
        <v>4</v>
      </c>
      <c r="N1302" s="68" t="s">
        <v>2497</v>
      </c>
      <c r="O1302" s="35"/>
      <c r="P1302" s="44"/>
      <c r="Q1302" s="108"/>
      <c r="R1302" s="5" t="s">
        <v>6</v>
      </c>
      <c r="S1302" s="1" t="s">
        <v>2</v>
      </c>
      <c r="T1302" s="1" t="s">
        <v>3</v>
      </c>
      <c r="U1302" s="5">
        <v>268</v>
      </c>
      <c r="V1302" s="1">
        <v>79.099999999999994</v>
      </c>
      <c r="W1302" s="1">
        <v>77.59</v>
      </c>
      <c r="X1302" s="9">
        <f t="shared" si="1626"/>
        <v>1.5099999999999909</v>
      </c>
      <c r="Y1302" s="14">
        <v>201</v>
      </c>
      <c r="Z1302" s="1">
        <v>63.68</v>
      </c>
      <c r="AA1302" s="1">
        <v>70.63</v>
      </c>
      <c r="AB1302" s="72">
        <f t="shared" si="1641"/>
        <v>-6.9499999999999957</v>
      </c>
      <c r="AC1302" s="53"/>
    </row>
    <row r="1303" spans="1:29" x14ac:dyDescent="0.25">
      <c r="A1303" s="53">
        <v>1803028</v>
      </c>
      <c r="B1303" s="89" t="s">
        <v>2562</v>
      </c>
      <c r="C1303" s="53" t="s">
        <v>935</v>
      </c>
      <c r="D1303" s="50" t="s">
        <v>974</v>
      </c>
      <c r="E1303" s="47" t="str">
        <f>VLOOKUP('2012 Accountability Database'!A1298,Dems1112!$A$2:$G$1082,5)</f>
        <v>K-6</v>
      </c>
      <c r="F1303" s="65" t="s">
        <v>2487</v>
      </c>
      <c r="G1303" s="62"/>
      <c r="H1303" s="13" t="str">
        <f>IF(V1304&gt;94,"Met",IF(X1304="--","n/a",IF(X1304&gt;=0,"Met","Did Not Meet")))</f>
        <v>Did Not Meet</v>
      </c>
      <c r="I1303" s="13" t="str">
        <f>IF(V1305&gt;94,"Met",IF(X1305="--","n/a",IF(X1305&gt;=0,"Met","Did Not Meet")))</f>
        <v>Did Not Meet</v>
      </c>
      <c r="J1303" s="13"/>
      <c r="K1303" s="13" t="str">
        <f>IF(Z1304&gt;94,"Met",IF(AB1304="--","n/a",IF(AB1304&gt;=0,"Met","Did Not Meet")))</f>
        <v>Did Not Meet</v>
      </c>
      <c r="L1303" s="13" t="str">
        <f>IF(Z1305&gt;94,"Met",IF(AB1305="--","n/a",IF(AB1305&gt;=0,"Met","Did Not Meet")))</f>
        <v>Did Not Meet</v>
      </c>
      <c r="M1303" s="1" t="s">
        <v>4</v>
      </c>
      <c r="N1303" s="14"/>
      <c r="O1303" s="35" t="s">
        <v>2506</v>
      </c>
      <c r="P1303" s="83" t="str">
        <f t="shared" ref="P1303" si="1653">IF(P1298="No"," ", IF(P1300="No"," ",IF(P1299="No", " ",IF(P1301="No"," ","X"))))</f>
        <v xml:space="preserve"> </v>
      </c>
      <c r="Q1303" s="108"/>
      <c r="R1303" s="5" t="s">
        <v>6</v>
      </c>
      <c r="S1303" s="1" t="s">
        <v>2</v>
      </c>
      <c r="T1303" s="1" t="s">
        <v>7</v>
      </c>
      <c r="U1303" s="5">
        <v>268</v>
      </c>
      <c r="V1303" s="1">
        <v>79.099999999999994</v>
      </c>
      <c r="W1303" s="1">
        <v>77.59</v>
      </c>
      <c r="X1303" s="9">
        <f t="shared" si="1626"/>
        <v>1.5099999999999909</v>
      </c>
      <c r="Y1303" s="14">
        <v>201</v>
      </c>
      <c r="Z1303" s="1">
        <v>63.68</v>
      </c>
      <c r="AA1303" s="1">
        <v>70.63</v>
      </c>
      <c r="AB1303" s="72">
        <f t="shared" si="1641"/>
        <v>-6.9499999999999957</v>
      </c>
      <c r="AC1303" s="53"/>
    </row>
    <row r="1304" spans="1:29" ht="15.75" x14ac:dyDescent="0.25">
      <c r="A1304" s="53">
        <v>1803028</v>
      </c>
      <c r="B1304" s="89" t="s">
        <v>2562</v>
      </c>
      <c r="C1304" s="53" t="s">
        <v>935</v>
      </c>
      <c r="D1304" s="50" t="s">
        <v>975</v>
      </c>
      <c r="E1304" s="48" t="str">
        <f>VLOOKUP('2012 Accountability Database'!A1298,Dems1112!$A$2:$G$1082,6)</f>
        <v>2 (Northeast AR)</v>
      </c>
      <c r="F1304" s="66"/>
      <c r="G1304" s="63" t="s">
        <v>2488</v>
      </c>
      <c r="H1304" s="61" t="str">
        <f t="shared" ref="H1304:I1304" si="1654">IF(H1302="Met","Yes",IF(H1303="Met","Yes","No"))</f>
        <v>Yes</v>
      </c>
      <c r="I1304" s="61" t="str">
        <f t="shared" si="1654"/>
        <v>Yes</v>
      </c>
      <c r="J1304" s="55"/>
      <c r="K1304" s="61" t="str">
        <f t="shared" ref="K1304:L1304" si="1655">IF(K1302="Met","Yes",IF(K1303="Met","Yes","No"))</f>
        <v>No</v>
      </c>
      <c r="L1304" s="61" t="str">
        <f t="shared" si="1655"/>
        <v>No</v>
      </c>
      <c r="M1304" s="1" t="s">
        <v>4</v>
      </c>
      <c r="N1304" s="14"/>
      <c r="O1304" s="35" t="s">
        <v>2505</v>
      </c>
      <c r="P1304" s="83" t="str">
        <f t="shared" ref="P1304" si="1656">IF(P1303="X"," ",IF(P1305="X"," ","X"))</f>
        <v>X</v>
      </c>
      <c r="Q1304" s="94" t="s">
        <v>2759</v>
      </c>
      <c r="R1304" s="5" t="s">
        <v>6</v>
      </c>
      <c r="S1304" s="1" t="s">
        <v>5</v>
      </c>
      <c r="T1304" s="1" t="s">
        <v>3</v>
      </c>
      <c r="U1304" s="5">
        <v>813</v>
      </c>
      <c r="V1304" s="1">
        <v>75.400000000000006</v>
      </c>
      <c r="W1304" s="1">
        <v>77.59</v>
      </c>
      <c r="X1304" s="6">
        <f t="shared" si="1626"/>
        <v>-2.1899999999999977</v>
      </c>
      <c r="Y1304" s="14">
        <v>582</v>
      </c>
      <c r="Z1304" s="1">
        <v>62.03</v>
      </c>
      <c r="AA1304" s="1">
        <v>70.63</v>
      </c>
      <c r="AB1304" s="72">
        <f t="shared" si="1641"/>
        <v>-8.5999999999999943</v>
      </c>
      <c r="AC1304" s="53"/>
    </row>
    <row r="1305" spans="1:29" x14ac:dyDescent="0.25">
      <c r="A1305" s="54">
        <v>1803028</v>
      </c>
      <c r="B1305" s="90" t="s">
        <v>2562</v>
      </c>
      <c r="C1305" s="54" t="s">
        <v>935</v>
      </c>
      <c r="D1305" s="4"/>
      <c r="E1305" s="4"/>
      <c r="F1305" s="67"/>
      <c r="G1305" s="64"/>
      <c r="H1305" s="43"/>
      <c r="I1305" s="43"/>
      <c r="J1305" s="43"/>
      <c r="K1305" s="43"/>
      <c r="L1305" s="43"/>
      <c r="M1305" s="4" t="s">
        <v>4</v>
      </c>
      <c r="N1305" s="15"/>
      <c r="O1305" s="38" t="s">
        <v>2482</v>
      </c>
      <c r="P1305" s="84" t="str">
        <f>IF(E1299="Achieving School"," ","X")</f>
        <v xml:space="preserve"> </v>
      </c>
      <c r="Q1305" s="91"/>
      <c r="R1305" s="4" t="s">
        <v>6</v>
      </c>
      <c r="S1305" s="4" t="s">
        <v>5</v>
      </c>
      <c r="T1305" s="4" t="s">
        <v>7</v>
      </c>
      <c r="U1305" s="4">
        <v>813</v>
      </c>
      <c r="V1305" s="4">
        <v>75.400000000000006</v>
      </c>
      <c r="W1305" s="4">
        <v>77.59</v>
      </c>
      <c r="X1305" s="7">
        <f t="shared" si="1626"/>
        <v>-2.1899999999999977</v>
      </c>
      <c r="Y1305" s="15">
        <v>582</v>
      </c>
      <c r="Z1305" s="4">
        <v>62.03</v>
      </c>
      <c r="AA1305" s="4">
        <v>70.63</v>
      </c>
      <c r="AB1305" s="73">
        <f t="shared" si="1641"/>
        <v>-8.5999999999999943</v>
      </c>
      <c r="AC1305" s="54"/>
    </row>
    <row r="1306" spans="1:29" x14ac:dyDescent="0.25">
      <c r="A1306" s="1">
        <v>1803029</v>
      </c>
      <c r="B1306" s="87" t="s">
        <v>2562</v>
      </c>
      <c r="C1306" s="55" t="s">
        <v>936</v>
      </c>
      <c r="E1306" s="42"/>
      <c r="F1306" s="65" t="s">
        <v>2483</v>
      </c>
      <c r="G1306" s="62"/>
      <c r="H1306" s="37" t="str">
        <f>IF(V1306&gt;94,"Met",IF(X1306="--","n/a",IF(X1306&gt;=0,"Met","Did Not Meet")))</f>
        <v>Met</v>
      </c>
      <c r="I1306" s="37" t="str">
        <f>IF(V1307&gt;94,"Met",IF(X1307="--","n/a",IF(X1307&gt;=0,"Met","Did Not Meet")))</f>
        <v>Met</v>
      </c>
      <c r="K1306" s="13" t="str">
        <f>IF(Z1306&gt;94,"Met",IF(AB1306="--","n/a",IF(AB1306&gt;=0,"Met","Did Not Meet")))</f>
        <v>Did Not Meet</v>
      </c>
      <c r="L1306" s="13" t="str">
        <f>IF(Z1307&gt;94,"Met",IF(AB1307="--","n/a",IF(AB1307&gt;=0,"Met","Did Not Meet")))</f>
        <v>Did Not Meet</v>
      </c>
      <c r="M1306" s="1" t="s">
        <v>4</v>
      </c>
      <c r="N1306" s="14" t="s">
        <v>2502</v>
      </c>
      <c r="O1306" s="5"/>
      <c r="P1306" s="44" t="str">
        <f t="shared" ref="P1306" si="1657">IF(H1308="Yes",IF(I1308="Yes","Yes","No"),"No")</f>
        <v>Yes</v>
      </c>
      <c r="Q1306" s="93"/>
      <c r="R1306" s="5" t="s">
        <v>1</v>
      </c>
      <c r="S1306" s="1" t="s">
        <v>2</v>
      </c>
      <c r="T1306" s="1" t="s">
        <v>3</v>
      </c>
      <c r="U1306" s="5">
        <v>288</v>
      </c>
      <c r="V1306" s="1">
        <v>96.88</v>
      </c>
      <c r="W1306" s="1">
        <v>96.01</v>
      </c>
      <c r="X1306" s="9">
        <f t="shared" si="1626"/>
        <v>0.86999999999999034</v>
      </c>
      <c r="Y1306" s="14">
        <v>215</v>
      </c>
      <c r="Z1306" s="1">
        <v>93.49</v>
      </c>
      <c r="AA1306" s="1">
        <v>93.8</v>
      </c>
      <c r="AB1306" s="72">
        <f t="shared" si="1641"/>
        <v>-0.31000000000000227</v>
      </c>
      <c r="AC1306" s="36"/>
    </row>
    <row r="1307" spans="1:29" ht="15.75" x14ac:dyDescent="0.25">
      <c r="A1307" s="53">
        <v>1803029</v>
      </c>
      <c r="B1307" s="89" t="s">
        <v>2562</v>
      </c>
      <c r="C1307" s="53" t="s">
        <v>936</v>
      </c>
      <c r="D1307" s="49" t="s">
        <v>2498</v>
      </c>
      <c r="E1307" s="34" t="str">
        <f>M1306</f>
        <v>Achieving School</v>
      </c>
      <c r="F1307" s="65" t="s">
        <v>2484</v>
      </c>
      <c r="G1307" s="62"/>
      <c r="H1307" s="13" t="str">
        <f>IF(V1308&gt;94,"Met",IF(X1308="--","n/a",IF(X1308&gt;=0,"Met","Did Not Meet")))</f>
        <v>Met</v>
      </c>
      <c r="I1307" s="13" t="str">
        <f>IF(V1309&gt;94,"Met",IF(X1309="--","n/a",IF(X1309&gt;=0,"Met","Did Not Meet")))</f>
        <v>Met</v>
      </c>
      <c r="K1307" s="13" t="str">
        <f>IF(Z1308&gt;94,"Met",IF(AB1308="--","n/a",IF(AB1308&gt;=0,"Met","Did Not Meet")))</f>
        <v>Did Not Meet</v>
      </c>
      <c r="L1307" s="13" t="str">
        <f>IF(Z1309&gt;94,"Met",IF(AB1309="--","n/a",IF(AB1309&gt;=0,"Met","Did Not Meet")))</f>
        <v>Did Not Meet</v>
      </c>
      <c r="M1307" s="1" t="s">
        <v>4</v>
      </c>
      <c r="N1307" s="14" t="s">
        <v>2501</v>
      </c>
      <c r="O1307" s="5"/>
      <c r="P1307" s="44" t="str">
        <f t="shared" ref="P1307" si="1658">IF(K1308="Yes",IF(L1308="Yes","Yes","No"),"No")</f>
        <v>No</v>
      </c>
      <c r="Q1307" s="94" t="s">
        <v>2759</v>
      </c>
      <c r="R1307" s="5" t="s">
        <v>1</v>
      </c>
      <c r="S1307" s="1" t="s">
        <v>2</v>
      </c>
      <c r="T1307" s="1" t="s">
        <v>7</v>
      </c>
      <c r="U1307" s="5">
        <v>288</v>
      </c>
      <c r="V1307" s="1">
        <v>96.88</v>
      </c>
      <c r="W1307" s="1">
        <v>96.01</v>
      </c>
      <c r="X1307" s="9">
        <f t="shared" si="1626"/>
        <v>0.86999999999999034</v>
      </c>
      <c r="Y1307" s="14">
        <v>215</v>
      </c>
      <c r="Z1307" s="1">
        <v>93.49</v>
      </c>
      <c r="AA1307" s="1">
        <v>93.8</v>
      </c>
      <c r="AB1307" s="72">
        <f t="shared" si="1641"/>
        <v>-0.31000000000000227</v>
      </c>
      <c r="AC1307" s="53"/>
    </row>
    <row r="1308" spans="1:29" ht="15" customHeight="1" x14ac:dyDescent="0.25">
      <c r="A1308" s="53">
        <v>1803029</v>
      </c>
      <c r="B1308" s="89" t="s">
        <v>2562</v>
      </c>
      <c r="C1308" s="53" t="s">
        <v>936</v>
      </c>
      <c r="D1308" s="49" t="s">
        <v>2499</v>
      </c>
      <c r="E1308" s="35" t="str">
        <f>VLOOKUP('2012 Accountability Database'!$A1306,'2011 AYP'!A$2:B$1072,2)</f>
        <v xml:space="preserve"> MS (Met Standards)</v>
      </c>
      <c r="F1308" s="66"/>
      <c r="G1308" s="63" t="s">
        <v>2485</v>
      </c>
      <c r="H1308" s="60" t="str">
        <f t="shared" ref="H1308:I1308" si="1659">IF(H1306="Met","Yes",IF(H1307="Met","Yes","No"))</f>
        <v>Yes</v>
      </c>
      <c r="I1308" s="60" t="str">
        <f t="shared" si="1659"/>
        <v>Yes</v>
      </c>
      <c r="J1308" s="42"/>
      <c r="K1308" s="60" t="str">
        <f t="shared" ref="K1308:L1308" si="1660">IF(K1306="Met","Yes",IF(K1307="Met","Yes","No"))</f>
        <v>No</v>
      </c>
      <c r="L1308" s="60" t="str">
        <f t="shared" si="1660"/>
        <v>No</v>
      </c>
      <c r="M1308" s="1" t="s">
        <v>4</v>
      </c>
      <c r="N1308" s="14" t="s">
        <v>2503</v>
      </c>
      <c r="O1308" s="5"/>
      <c r="P1308" s="44" t="str">
        <f t="shared" ref="P1308" si="1661">IF(H1312="Yes",IF(I1312="Yes","Yes","No"),"No")</f>
        <v>Yes</v>
      </c>
      <c r="Q1308" s="108" t="s">
        <v>2758</v>
      </c>
      <c r="R1308" s="5" t="s">
        <v>1</v>
      </c>
      <c r="S1308" s="1" t="s">
        <v>5</v>
      </c>
      <c r="T1308" s="1" t="s">
        <v>3</v>
      </c>
      <c r="U1308" s="5">
        <v>902</v>
      </c>
      <c r="V1308" s="1">
        <v>95.23</v>
      </c>
      <c r="W1308" s="1">
        <v>96.01</v>
      </c>
      <c r="X1308" s="6">
        <f t="shared" si="1626"/>
        <v>-0.78000000000000114</v>
      </c>
      <c r="Y1308" s="14">
        <v>658</v>
      </c>
      <c r="Z1308" s="1">
        <v>91.79</v>
      </c>
      <c r="AA1308" s="1">
        <v>93.8</v>
      </c>
      <c r="AB1308" s="72">
        <f t="shared" si="1641"/>
        <v>-2.0099999999999909</v>
      </c>
      <c r="AC1308" s="53"/>
    </row>
    <row r="1309" spans="1:29" x14ac:dyDescent="0.25">
      <c r="A1309" s="53">
        <v>1803029</v>
      </c>
      <c r="B1309" s="89" t="s">
        <v>2562</v>
      </c>
      <c r="C1309" s="53" t="s">
        <v>936</v>
      </c>
      <c r="D1309" s="49" t="s">
        <v>2507</v>
      </c>
      <c r="E1309" s="47">
        <f>VLOOKUP('2012 Accountability Database'!A1306,Dems1112!$A$2:$G$1082,3)</f>
        <v>0.21</v>
      </c>
      <c r="F1309" s="66"/>
      <c r="G1309" s="52"/>
      <c r="M1309" s="5" t="s">
        <v>4</v>
      </c>
      <c r="N1309" s="14" t="s">
        <v>2504</v>
      </c>
      <c r="O1309" s="5"/>
      <c r="P1309" s="44" t="str">
        <f t="shared" ref="P1309" si="1662">IF(K1312="Yes",IF(L1312="Yes","Yes","No"),"No")</f>
        <v>No</v>
      </c>
      <c r="Q1309" s="108"/>
      <c r="R1309" s="5" t="s">
        <v>1</v>
      </c>
      <c r="S1309" s="5" t="s">
        <v>5</v>
      </c>
      <c r="T1309" s="5" t="s">
        <v>7</v>
      </c>
      <c r="U1309" s="5">
        <v>902</v>
      </c>
      <c r="V1309" s="5">
        <v>95.23</v>
      </c>
      <c r="W1309" s="5">
        <v>96.01</v>
      </c>
      <c r="X1309" s="8">
        <f t="shared" si="1626"/>
        <v>-0.78000000000000114</v>
      </c>
      <c r="Y1309" s="14">
        <v>658</v>
      </c>
      <c r="Z1309" s="5">
        <v>91.79</v>
      </c>
      <c r="AA1309" s="5">
        <v>93.8</v>
      </c>
      <c r="AB1309" s="72">
        <f t="shared" si="1641"/>
        <v>-2.0099999999999909</v>
      </c>
      <c r="AC1309" s="53"/>
    </row>
    <row r="1310" spans="1:29" x14ac:dyDescent="0.25">
      <c r="A1310" s="53">
        <v>1803029</v>
      </c>
      <c r="B1310" s="89" t="s">
        <v>2562</v>
      </c>
      <c r="C1310" s="53" t="s">
        <v>936</v>
      </c>
      <c r="D1310" s="50" t="s">
        <v>2508</v>
      </c>
      <c r="E1310" s="47">
        <f>VLOOKUP('2012 Accountability Database'!A1306,Dems1112!$A$2:$G$1082,4)</f>
        <v>0.38</v>
      </c>
      <c r="F1310" s="65" t="s">
        <v>2486</v>
      </c>
      <c r="G1310" s="62"/>
      <c r="H1310" s="13" t="str">
        <f>IF(V1310&gt;94,"Met",IF(X1310="--","n/a",IF(X1310&gt;=0,"Met","Did Not Meet")))</f>
        <v>Met</v>
      </c>
      <c r="I1310" s="13" t="str">
        <f>IF(V1311&gt;94,"Met",IF(X1311="--","n/a",IF(X1311&gt;=0,"Met","Did Not Meet")))</f>
        <v>Met</v>
      </c>
      <c r="J1310" s="13"/>
      <c r="K1310" s="13" t="str">
        <f>IF(Z1310&gt;94,"Met",IF(AB1310="--","n/a",IF(AB1310&gt;=0,"Met","Did Not Meet")))</f>
        <v>Did Not Meet</v>
      </c>
      <c r="L1310" s="13" t="str">
        <f>IF(Z1311&gt;94,"Met",IF(AB1311="--","n/a",IF(AB1311&gt;=0,"Met","Did Not Meet")))</f>
        <v>Did Not Meet</v>
      </c>
      <c r="M1310" s="1" t="s">
        <v>4</v>
      </c>
      <c r="N1310" s="68" t="s">
        <v>2497</v>
      </c>
      <c r="O1310" s="35"/>
      <c r="P1310" s="44"/>
      <c r="Q1310" s="108"/>
      <c r="R1310" s="5" t="s">
        <v>6</v>
      </c>
      <c r="S1310" s="1" t="s">
        <v>2</v>
      </c>
      <c r="T1310" s="1" t="s">
        <v>3</v>
      </c>
      <c r="U1310" s="5">
        <v>288</v>
      </c>
      <c r="V1310" s="1">
        <v>96.18</v>
      </c>
      <c r="W1310" s="1">
        <v>97.54</v>
      </c>
      <c r="X1310" s="6">
        <f t="shared" si="1626"/>
        <v>-1.3599999999999994</v>
      </c>
      <c r="Y1310" s="14">
        <v>215</v>
      </c>
      <c r="Z1310" s="1">
        <v>89.77</v>
      </c>
      <c r="AA1310" s="1">
        <v>90.09</v>
      </c>
      <c r="AB1310" s="72">
        <f t="shared" si="1641"/>
        <v>-0.32000000000000739</v>
      </c>
      <c r="AC1310" s="53"/>
    </row>
    <row r="1311" spans="1:29" x14ac:dyDescent="0.25">
      <c r="A1311" s="53">
        <v>1803029</v>
      </c>
      <c r="B1311" s="89" t="s">
        <v>2562</v>
      </c>
      <c r="C1311" s="53" t="s">
        <v>936</v>
      </c>
      <c r="D1311" s="50" t="s">
        <v>974</v>
      </c>
      <c r="E1311" s="47" t="str">
        <f>VLOOKUP('2012 Accountability Database'!A1306,Dems1112!$A$2:$G$1082,5)</f>
        <v>K-6</v>
      </c>
      <c r="F1311" s="65" t="s">
        <v>2487</v>
      </c>
      <c r="G1311" s="62"/>
      <c r="H1311" s="13" t="str">
        <f>IF(V1312&gt;94,"Met",IF(X1312="--","n/a",IF(X1312&gt;=0,"Met","Did Not Meet")))</f>
        <v>Met</v>
      </c>
      <c r="I1311" s="13" t="str">
        <f>IF(V1313&gt;94,"Met",IF(X1313="--","n/a",IF(X1313&gt;=0,"Met","Did Not Meet")))</f>
        <v>Met</v>
      </c>
      <c r="J1311" s="13"/>
      <c r="K1311" s="13" t="str">
        <f>IF(Z1312&gt;94,"Met",IF(AB1312="--","n/a",IF(AB1312&gt;=0,"Met","Did Not Meet")))</f>
        <v>Did Not Meet</v>
      </c>
      <c r="L1311" s="13" t="str">
        <f>IF(Z1313&gt;94,"Met",IF(AB1313="--","n/a",IF(AB1313&gt;=0,"Met","Did Not Meet")))</f>
        <v>Did Not Meet</v>
      </c>
      <c r="M1311" s="1" t="s">
        <v>4</v>
      </c>
      <c r="N1311" s="14"/>
      <c r="O1311" s="35" t="s">
        <v>2506</v>
      </c>
      <c r="P1311" s="83" t="str">
        <f t="shared" ref="P1311" si="1663">IF(P1306="No"," ", IF(P1308="No"," ",IF(P1307="No", " ",IF(P1309="No"," ","X"))))</f>
        <v xml:space="preserve"> </v>
      </c>
      <c r="Q1311" s="108"/>
      <c r="R1311" s="5" t="s">
        <v>6</v>
      </c>
      <c r="S1311" s="1" t="s">
        <v>2</v>
      </c>
      <c r="T1311" s="1" t="s">
        <v>7</v>
      </c>
      <c r="U1311" s="5">
        <v>288</v>
      </c>
      <c r="V1311" s="1">
        <v>96.18</v>
      </c>
      <c r="W1311" s="1">
        <v>97.54</v>
      </c>
      <c r="X1311" s="6">
        <f t="shared" si="1626"/>
        <v>-1.3599999999999994</v>
      </c>
      <c r="Y1311" s="14">
        <v>215</v>
      </c>
      <c r="Z1311" s="1">
        <v>89.77</v>
      </c>
      <c r="AA1311" s="1">
        <v>90.09</v>
      </c>
      <c r="AB1311" s="72">
        <f t="shared" si="1641"/>
        <v>-0.32000000000000739</v>
      </c>
      <c r="AC1311" s="53"/>
    </row>
    <row r="1312" spans="1:29" ht="15.75" x14ac:dyDescent="0.25">
      <c r="A1312" s="53">
        <v>1803029</v>
      </c>
      <c r="B1312" s="89" t="s">
        <v>2562</v>
      </c>
      <c r="C1312" s="53" t="s">
        <v>936</v>
      </c>
      <c r="D1312" s="50" t="s">
        <v>975</v>
      </c>
      <c r="E1312" s="48" t="str">
        <f>VLOOKUP('2012 Accountability Database'!A1306,Dems1112!$A$2:$G$1082,6)</f>
        <v>2 (Northeast AR)</v>
      </c>
      <c r="F1312" s="66"/>
      <c r="G1312" s="63" t="s">
        <v>2488</v>
      </c>
      <c r="H1312" s="61" t="str">
        <f t="shared" ref="H1312:I1312" si="1664">IF(H1310="Met","Yes",IF(H1311="Met","Yes","No"))</f>
        <v>Yes</v>
      </c>
      <c r="I1312" s="61" t="str">
        <f t="shared" si="1664"/>
        <v>Yes</v>
      </c>
      <c r="J1312" s="55"/>
      <c r="K1312" s="61" t="str">
        <f t="shared" ref="K1312:L1312" si="1665">IF(K1310="Met","Yes",IF(K1311="Met","Yes","No"))</f>
        <v>No</v>
      </c>
      <c r="L1312" s="61" t="str">
        <f t="shared" si="1665"/>
        <v>No</v>
      </c>
      <c r="M1312" s="1" t="s">
        <v>4</v>
      </c>
      <c r="N1312" s="14"/>
      <c r="O1312" s="35" t="s">
        <v>2505</v>
      </c>
      <c r="P1312" s="83" t="str">
        <f t="shared" ref="P1312" si="1666">IF(P1311="X"," ",IF(P1313="X"," ","X"))</f>
        <v>X</v>
      </c>
      <c r="Q1312" s="94" t="s">
        <v>2759</v>
      </c>
      <c r="R1312" s="5" t="s">
        <v>6</v>
      </c>
      <c r="S1312" s="1" t="s">
        <v>5</v>
      </c>
      <c r="T1312" s="1" t="s">
        <v>3</v>
      </c>
      <c r="U1312" s="5">
        <v>902</v>
      </c>
      <c r="V1312" s="1">
        <v>96.56</v>
      </c>
      <c r="W1312" s="1">
        <v>97.54</v>
      </c>
      <c r="X1312" s="6">
        <f t="shared" si="1626"/>
        <v>-0.98000000000000398</v>
      </c>
      <c r="Y1312" s="14">
        <v>658</v>
      </c>
      <c r="Z1312" s="1">
        <v>88.3</v>
      </c>
      <c r="AA1312" s="1">
        <v>90.09</v>
      </c>
      <c r="AB1312" s="72">
        <f t="shared" si="1641"/>
        <v>-1.7900000000000063</v>
      </c>
      <c r="AC1312" s="53"/>
    </row>
    <row r="1313" spans="1:29" x14ac:dyDescent="0.25">
      <c r="A1313" s="54">
        <v>1803029</v>
      </c>
      <c r="B1313" s="90" t="s">
        <v>2562</v>
      </c>
      <c r="C1313" s="54" t="s">
        <v>936</v>
      </c>
      <c r="D1313" s="4"/>
      <c r="E1313" s="4"/>
      <c r="F1313" s="67"/>
      <c r="G1313" s="64"/>
      <c r="H1313" s="43"/>
      <c r="I1313" s="43"/>
      <c r="J1313" s="43"/>
      <c r="K1313" s="43"/>
      <c r="L1313" s="43"/>
      <c r="M1313" s="4" t="s">
        <v>4</v>
      </c>
      <c r="N1313" s="15"/>
      <c r="O1313" s="38" t="s">
        <v>2482</v>
      </c>
      <c r="P1313" s="84" t="str">
        <f>IF(E1307="Achieving School"," ","X")</f>
        <v xml:space="preserve"> </v>
      </c>
      <c r="Q1313" s="91"/>
      <c r="R1313" s="4" t="s">
        <v>6</v>
      </c>
      <c r="S1313" s="4" t="s">
        <v>5</v>
      </c>
      <c r="T1313" s="4" t="s">
        <v>7</v>
      </c>
      <c r="U1313" s="4">
        <v>902</v>
      </c>
      <c r="V1313" s="4">
        <v>96.56</v>
      </c>
      <c r="W1313" s="4">
        <v>97.54</v>
      </c>
      <c r="X1313" s="7">
        <f t="shared" si="1626"/>
        <v>-0.98000000000000398</v>
      </c>
      <c r="Y1313" s="15">
        <v>658</v>
      </c>
      <c r="Z1313" s="4">
        <v>88.3</v>
      </c>
      <c r="AA1313" s="4">
        <v>90.09</v>
      </c>
      <c r="AB1313" s="73">
        <f t="shared" si="1641"/>
        <v>-1.7900000000000063</v>
      </c>
      <c r="AC1313" s="54"/>
    </row>
    <row r="1314" spans="1:29" x14ac:dyDescent="0.25">
      <c r="A1314" s="1">
        <v>1803030</v>
      </c>
      <c r="B1314" s="87" t="s">
        <v>2562</v>
      </c>
      <c r="C1314" s="55" t="s">
        <v>937</v>
      </c>
      <c r="E1314" s="42"/>
      <c r="F1314" s="65" t="s">
        <v>2483</v>
      </c>
      <c r="G1314" s="62"/>
      <c r="H1314" s="37" t="str">
        <f>IF(V1314&gt;94,"Met",IF(X1314="--","n/a",IF(X1314&gt;=0,"Met","Did Not Meet")))</f>
        <v>Met</v>
      </c>
      <c r="I1314" s="37" t="str">
        <f>IF(V1315&gt;94,"Met",IF(X1315="--","n/a",IF(X1315&gt;=0,"Met","Did Not Meet")))</f>
        <v>Met</v>
      </c>
      <c r="K1314" s="13" t="str">
        <f>IF(Z1314&gt;94,"Met",IF(AB1314="--","n/a",IF(AB1314&gt;=0,"Met","Did Not Meet")))</f>
        <v>Met</v>
      </c>
      <c r="L1314" s="13" t="str">
        <f>IF(Z1315&gt;94,"Met",IF(AB1315="--","n/a",IF(AB1315&gt;=0,"Met","Did Not Meet")))</f>
        <v>Met</v>
      </c>
      <c r="M1314" s="1" t="s">
        <v>4</v>
      </c>
      <c r="N1314" s="14" t="s">
        <v>2502</v>
      </c>
      <c r="O1314" s="5"/>
      <c r="P1314" s="44" t="str">
        <f t="shared" ref="P1314" si="1667">IF(H1316="Yes",IF(I1316="Yes","Yes","No"),"No")</f>
        <v>Yes</v>
      </c>
      <c r="Q1314" s="93"/>
      <c r="R1314" s="5" t="s">
        <v>1</v>
      </c>
      <c r="S1314" s="1" t="s">
        <v>2</v>
      </c>
      <c r="T1314" s="1" t="s">
        <v>3</v>
      </c>
      <c r="U1314" s="5">
        <v>190</v>
      </c>
      <c r="V1314" s="1">
        <v>76.84</v>
      </c>
      <c r="W1314" s="1">
        <v>76.569999999999993</v>
      </c>
      <c r="X1314" s="9">
        <f t="shared" si="1626"/>
        <v>0.27000000000001023</v>
      </c>
      <c r="Y1314" s="14">
        <v>124</v>
      </c>
      <c r="Z1314" s="1">
        <v>84.68</v>
      </c>
      <c r="AA1314" s="1">
        <v>79.86</v>
      </c>
      <c r="AB1314" s="71">
        <f t="shared" si="1641"/>
        <v>4.8200000000000074</v>
      </c>
      <c r="AC1314" s="36"/>
    </row>
    <row r="1315" spans="1:29" ht="15.75" x14ac:dyDescent="0.25">
      <c r="A1315" s="53">
        <v>1803030</v>
      </c>
      <c r="B1315" s="89" t="s">
        <v>2562</v>
      </c>
      <c r="C1315" s="53" t="s">
        <v>937</v>
      </c>
      <c r="D1315" s="49" t="s">
        <v>2498</v>
      </c>
      <c r="E1315" s="34" t="str">
        <f>M1314</f>
        <v>Achieving School</v>
      </c>
      <c r="F1315" s="65" t="s">
        <v>2484</v>
      </c>
      <c r="G1315" s="62"/>
      <c r="H1315" s="13" t="str">
        <f>IF(V1316&gt;94,"Met",IF(X1316="--","n/a",IF(X1316&gt;=0,"Met","Did Not Meet")))</f>
        <v>Did Not Meet</v>
      </c>
      <c r="I1315" s="13" t="str">
        <f>IF(V1317&gt;94,"Met",IF(X1317="--","n/a",IF(X1317&gt;=0,"Met","Did Not Meet")))</f>
        <v>Did Not Meet</v>
      </c>
      <c r="K1315" s="13" t="str">
        <f>IF(Z1316&gt;94,"Met",IF(AB1316="--","n/a",IF(AB1316&gt;=0,"Met","Did Not Meet")))</f>
        <v>Did Not Meet</v>
      </c>
      <c r="L1315" s="13" t="str">
        <f>IF(Z1317&gt;94,"Met",IF(AB1317="--","n/a",IF(AB1317&gt;=0,"Met","Did Not Meet")))</f>
        <v>Did Not Meet</v>
      </c>
      <c r="M1315" s="5" t="s">
        <v>4</v>
      </c>
      <c r="N1315" s="14" t="s">
        <v>2501</v>
      </c>
      <c r="O1315" s="5"/>
      <c r="P1315" s="44" t="str">
        <f t="shared" ref="P1315" si="1668">IF(K1316="Yes",IF(L1316="Yes","Yes","No"),"No")</f>
        <v>Yes</v>
      </c>
      <c r="Q1315" s="94" t="s">
        <v>2759</v>
      </c>
      <c r="R1315" s="5" t="s">
        <v>1</v>
      </c>
      <c r="S1315" s="5" t="s">
        <v>2</v>
      </c>
      <c r="T1315" s="5" t="s">
        <v>7</v>
      </c>
      <c r="U1315" s="5">
        <v>190</v>
      </c>
      <c r="V1315" s="5">
        <v>76.84</v>
      </c>
      <c r="W1315" s="5">
        <v>76.569999999999993</v>
      </c>
      <c r="X1315" s="11">
        <f t="shared" si="1626"/>
        <v>0.27000000000001023</v>
      </c>
      <c r="Y1315" s="14">
        <v>124</v>
      </c>
      <c r="Z1315" s="5">
        <v>84.68</v>
      </c>
      <c r="AA1315" s="5">
        <v>79.86</v>
      </c>
      <c r="AB1315" s="71">
        <f t="shared" si="1641"/>
        <v>4.8200000000000074</v>
      </c>
      <c r="AC1315" s="53"/>
    </row>
    <row r="1316" spans="1:29" ht="15" customHeight="1" x14ac:dyDescent="0.25">
      <c r="A1316" s="53">
        <v>1803030</v>
      </c>
      <c r="B1316" s="89" t="s">
        <v>2562</v>
      </c>
      <c r="C1316" s="53" t="s">
        <v>937</v>
      </c>
      <c r="D1316" s="49" t="s">
        <v>2499</v>
      </c>
      <c r="E1316" s="35" t="str">
        <f>VLOOKUP('2012 Accountability Database'!$A1314,'2011 AYP'!A$2:B$1072,2)</f>
        <v xml:space="preserve"> A (Alert)</v>
      </c>
      <c r="F1316" s="66"/>
      <c r="G1316" s="63" t="s">
        <v>2485</v>
      </c>
      <c r="H1316" s="60" t="str">
        <f t="shared" ref="H1316:I1316" si="1669">IF(H1314="Met","Yes",IF(H1315="Met","Yes","No"))</f>
        <v>Yes</v>
      </c>
      <c r="I1316" s="60" t="str">
        <f t="shared" si="1669"/>
        <v>Yes</v>
      </c>
      <c r="J1316" s="42"/>
      <c r="K1316" s="60" t="str">
        <f t="shared" ref="K1316:L1316" si="1670">IF(K1314="Met","Yes",IF(K1315="Met","Yes","No"))</f>
        <v>Yes</v>
      </c>
      <c r="L1316" s="60" t="str">
        <f t="shared" si="1670"/>
        <v>Yes</v>
      </c>
      <c r="M1316" s="5" t="s">
        <v>4</v>
      </c>
      <c r="N1316" s="14" t="s">
        <v>2503</v>
      </c>
      <c r="O1316" s="5"/>
      <c r="P1316" s="44" t="str">
        <f t="shared" ref="P1316" si="1671">IF(H1320="Yes",IF(I1320="Yes","Yes","No"),"No")</f>
        <v>No</v>
      </c>
      <c r="Q1316" s="108" t="s">
        <v>2758</v>
      </c>
      <c r="R1316" s="5" t="s">
        <v>1</v>
      </c>
      <c r="S1316" s="5" t="s">
        <v>5</v>
      </c>
      <c r="T1316" s="5" t="s">
        <v>3</v>
      </c>
      <c r="U1316" s="5">
        <v>548</v>
      </c>
      <c r="V1316" s="5">
        <v>74.64</v>
      </c>
      <c r="W1316" s="5">
        <v>76.569999999999993</v>
      </c>
      <c r="X1316" s="8">
        <f t="shared" si="1626"/>
        <v>-1.9299999999999926</v>
      </c>
      <c r="Y1316" s="14">
        <v>385</v>
      </c>
      <c r="Z1316" s="5">
        <v>79.739999999999995</v>
      </c>
      <c r="AA1316" s="5">
        <v>79.86</v>
      </c>
      <c r="AB1316" s="72">
        <f t="shared" si="1641"/>
        <v>-0.12000000000000455</v>
      </c>
      <c r="AC1316" s="53"/>
    </row>
    <row r="1317" spans="1:29" x14ac:dyDescent="0.25">
      <c r="A1317" s="53">
        <v>1803030</v>
      </c>
      <c r="B1317" s="89" t="s">
        <v>2562</v>
      </c>
      <c r="C1317" s="53" t="s">
        <v>937</v>
      </c>
      <c r="D1317" s="49" t="s">
        <v>2507</v>
      </c>
      <c r="E1317" s="47">
        <f>VLOOKUP('2012 Accountability Database'!A1314,Dems1112!$A$2:$G$1082,3)</f>
        <v>0.99</v>
      </c>
      <c r="F1317" s="66"/>
      <c r="G1317" s="52"/>
      <c r="M1317" s="1" t="s">
        <v>4</v>
      </c>
      <c r="N1317" s="14" t="s">
        <v>2504</v>
      </c>
      <c r="O1317" s="5"/>
      <c r="P1317" s="44" t="str">
        <f t="shared" ref="P1317" si="1672">IF(K1320="Yes",IF(L1320="Yes","Yes","No"),"No")</f>
        <v>No</v>
      </c>
      <c r="Q1317" s="108"/>
      <c r="R1317" s="5" t="s">
        <v>1</v>
      </c>
      <c r="S1317" s="1" t="s">
        <v>5</v>
      </c>
      <c r="T1317" s="1" t="s">
        <v>7</v>
      </c>
      <c r="U1317" s="5">
        <v>548</v>
      </c>
      <c r="V1317" s="1">
        <v>74.64</v>
      </c>
      <c r="W1317" s="1">
        <v>76.569999999999993</v>
      </c>
      <c r="X1317" s="6">
        <f t="shared" si="1626"/>
        <v>-1.9299999999999926</v>
      </c>
      <c r="Y1317" s="14">
        <v>385</v>
      </c>
      <c r="Z1317" s="1">
        <v>79.739999999999995</v>
      </c>
      <c r="AA1317" s="1">
        <v>79.86</v>
      </c>
      <c r="AB1317" s="72">
        <f t="shared" si="1641"/>
        <v>-0.12000000000000455</v>
      </c>
      <c r="AC1317" s="53"/>
    </row>
    <row r="1318" spans="1:29" x14ac:dyDescent="0.25">
      <c r="A1318" s="53">
        <v>1803030</v>
      </c>
      <c r="B1318" s="89" t="s">
        <v>2562</v>
      </c>
      <c r="C1318" s="53" t="s">
        <v>937</v>
      </c>
      <c r="D1318" s="50" t="s">
        <v>2508</v>
      </c>
      <c r="E1318" s="47">
        <f>VLOOKUP('2012 Accountability Database'!A1314,Dems1112!$A$2:$G$1082,4)</f>
        <v>0.92</v>
      </c>
      <c r="F1318" s="65" t="s">
        <v>2486</v>
      </c>
      <c r="G1318" s="62"/>
      <c r="H1318" s="13" t="str">
        <f>IF(V1318&gt;94,"Met",IF(X1318="--","n/a",IF(X1318&gt;=0,"Met","Did Not Meet")))</f>
        <v>Did Not Meet</v>
      </c>
      <c r="I1318" s="13" t="str">
        <f>IF(V1319&gt;94,"Met",IF(X1319="--","n/a",IF(X1319&gt;=0,"Met","Did Not Meet")))</f>
        <v>Did Not Meet</v>
      </c>
      <c r="J1318" s="13"/>
      <c r="K1318" s="13" t="str">
        <f>IF(Z1318&gt;94,"Met",IF(AB1318="--","n/a",IF(AB1318&gt;=0,"Met","Did Not Meet")))</f>
        <v>Did Not Meet</v>
      </c>
      <c r="L1318" s="13" t="str">
        <f>IF(Z1319&gt;94,"Met",IF(AB1319="--","n/a",IF(AB1319&gt;=0,"Met","Did Not Meet")))</f>
        <v>Did Not Meet</v>
      </c>
      <c r="M1318" s="5" t="s">
        <v>4</v>
      </c>
      <c r="N1318" s="68" t="s">
        <v>2497</v>
      </c>
      <c r="O1318" s="35"/>
      <c r="P1318" s="44"/>
      <c r="Q1318" s="108"/>
      <c r="R1318" s="5" t="s">
        <v>6</v>
      </c>
      <c r="S1318" s="5" t="s">
        <v>2</v>
      </c>
      <c r="T1318" s="5" t="s">
        <v>3</v>
      </c>
      <c r="U1318" s="5">
        <v>190</v>
      </c>
      <c r="V1318" s="5">
        <v>87.37</v>
      </c>
      <c r="W1318" s="5">
        <v>94.4</v>
      </c>
      <c r="X1318" s="8">
        <f t="shared" si="1626"/>
        <v>-7.0300000000000011</v>
      </c>
      <c r="Y1318" s="14">
        <v>124</v>
      </c>
      <c r="Z1318" s="5">
        <v>82.26</v>
      </c>
      <c r="AA1318" s="5">
        <v>94.45</v>
      </c>
      <c r="AB1318" s="72">
        <f t="shared" si="1641"/>
        <v>-12.189999999999998</v>
      </c>
      <c r="AC1318" s="53"/>
    </row>
    <row r="1319" spans="1:29" x14ac:dyDescent="0.25">
      <c r="A1319" s="53">
        <v>1803030</v>
      </c>
      <c r="B1319" s="89" t="s">
        <v>2562</v>
      </c>
      <c r="C1319" s="53" t="s">
        <v>937</v>
      </c>
      <c r="D1319" s="50" t="s">
        <v>974</v>
      </c>
      <c r="E1319" s="47" t="str">
        <f>VLOOKUP('2012 Accountability Database'!A1314,Dems1112!$A$2:$G$1082,5)</f>
        <v>K-6</v>
      </c>
      <c r="F1319" s="65" t="s">
        <v>2487</v>
      </c>
      <c r="G1319" s="62"/>
      <c r="H1319" s="13" t="str">
        <f>IF(V1320&gt;94,"Met",IF(X1320="--","n/a",IF(X1320&gt;=0,"Met","Did Not Meet")))</f>
        <v>Did Not Meet</v>
      </c>
      <c r="I1319" s="13" t="str">
        <f>IF(V1321&gt;94,"Met",IF(X1321="--","n/a",IF(X1321&gt;=0,"Met","Did Not Meet")))</f>
        <v>Did Not Meet</v>
      </c>
      <c r="J1319" s="13"/>
      <c r="K1319" s="13" t="str">
        <f>IF(Z1320&gt;94,"Met",IF(AB1320="--","n/a",IF(AB1320&gt;=0,"Met","Did Not Meet")))</f>
        <v>Did Not Meet</v>
      </c>
      <c r="L1319" s="13" t="str">
        <f>IF(Z1321&gt;94,"Met",IF(AB1321="--","n/a",IF(AB1321&gt;=0,"Met","Did Not Meet")))</f>
        <v>Did Not Meet</v>
      </c>
      <c r="M1319" s="1" t="s">
        <v>4</v>
      </c>
      <c r="N1319" s="14"/>
      <c r="O1319" s="35" t="s">
        <v>2506</v>
      </c>
      <c r="P1319" s="83" t="str">
        <f t="shared" ref="P1319" si="1673">IF(P1314="No"," ", IF(P1316="No"," ",IF(P1315="No", " ",IF(P1317="No"," ","X"))))</f>
        <v xml:space="preserve"> </v>
      </c>
      <c r="Q1319" s="108"/>
      <c r="R1319" s="5" t="s">
        <v>6</v>
      </c>
      <c r="S1319" s="1" t="s">
        <v>2</v>
      </c>
      <c r="T1319" s="1" t="s">
        <v>7</v>
      </c>
      <c r="U1319" s="5">
        <v>190</v>
      </c>
      <c r="V1319" s="1">
        <v>87.37</v>
      </c>
      <c r="W1319" s="1">
        <v>94.4</v>
      </c>
      <c r="X1319" s="6">
        <f t="shared" si="1626"/>
        <v>-7.0300000000000011</v>
      </c>
      <c r="Y1319" s="14">
        <v>124</v>
      </c>
      <c r="Z1319" s="1">
        <v>82.26</v>
      </c>
      <c r="AA1319" s="1">
        <v>94.45</v>
      </c>
      <c r="AB1319" s="72">
        <f t="shared" si="1641"/>
        <v>-12.189999999999998</v>
      </c>
      <c r="AC1319" s="53"/>
    </row>
    <row r="1320" spans="1:29" ht="15.75" x14ac:dyDescent="0.25">
      <c r="A1320" s="53">
        <v>1803030</v>
      </c>
      <c r="B1320" s="89" t="s">
        <v>2562</v>
      </c>
      <c r="C1320" s="53" t="s">
        <v>937</v>
      </c>
      <c r="D1320" s="50" t="s">
        <v>975</v>
      </c>
      <c r="E1320" s="48" t="str">
        <f>VLOOKUP('2012 Accountability Database'!A1314,Dems1112!$A$2:$G$1082,6)</f>
        <v>2 (Northeast AR)</v>
      </c>
      <c r="F1320" s="66"/>
      <c r="G1320" s="63" t="s">
        <v>2488</v>
      </c>
      <c r="H1320" s="61" t="str">
        <f t="shared" ref="H1320:I1320" si="1674">IF(H1318="Met","Yes",IF(H1319="Met","Yes","No"))</f>
        <v>No</v>
      </c>
      <c r="I1320" s="61" t="str">
        <f t="shared" si="1674"/>
        <v>No</v>
      </c>
      <c r="J1320" s="55"/>
      <c r="K1320" s="61" t="str">
        <f t="shared" ref="K1320:L1320" si="1675">IF(K1318="Met","Yes",IF(K1319="Met","Yes","No"))</f>
        <v>No</v>
      </c>
      <c r="L1320" s="61" t="str">
        <f t="shared" si="1675"/>
        <v>No</v>
      </c>
      <c r="M1320" s="1" t="s">
        <v>4</v>
      </c>
      <c r="N1320" s="14"/>
      <c r="O1320" s="35" t="s">
        <v>2505</v>
      </c>
      <c r="P1320" s="83" t="str">
        <f t="shared" ref="P1320" si="1676">IF(P1319="X"," ",IF(P1321="X"," ","X"))</f>
        <v>X</v>
      </c>
      <c r="Q1320" s="94" t="s">
        <v>2759</v>
      </c>
      <c r="R1320" s="5" t="s">
        <v>6</v>
      </c>
      <c r="S1320" s="1" t="s">
        <v>5</v>
      </c>
      <c r="T1320" s="1" t="s">
        <v>3</v>
      </c>
      <c r="U1320" s="5">
        <v>548</v>
      </c>
      <c r="V1320" s="1">
        <v>89.23</v>
      </c>
      <c r="W1320" s="1">
        <v>94.4</v>
      </c>
      <c r="X1320" s="6">
        <f t="shared" si="1626"/>
        <v>-5.1700000000000017</v>
      </c>
      <c r="Y1320" s="14">
        <v>385</v>
      </c>
      <c r="Z1320" s="1">
        <v>87.27</v>
      </c>
      <c r="AA1320" s="1">
        <v>94.45</v>
      </c>
      <c r="AB1320" s="72">
        <f t="shared" si="1641"/>
        <v>-7.1800000000000068</v>
      </c>
      <c r="AC1320" s="53"/>
    </row>
    <row r="1321" spans="1:29" x14ac:dyDescent="0.25">
      <c r="A1321" s="54">
        <v>1803030</v>
      </c>
      <c r="B1321" s="90" t="s">
        <v>2562</v>
      </c>
      <c r="C1321" s="54" t="s">
        <v>937</v>
      </c>
      <c r="D1321" s="4"/>
      <c r="E1321" s="4"/>
      <c r="F1321" s="67"/>
      <c r="G1321" s="64"/>
      <c r="H1321" s="43"/>
      <c r="I1321" s="43"/>
      <c r="J1321" s="43"/>
      <c r="K1321" s="43"/>
      <c r="L1321" s="43"/>
      <c r="M1321" s="4" t="s">
        <v>4</v>
      </c>
      <c r="N1321" s="15"/>
      <c r="O1321" s="38" t="s">
        <v>2482</v>
      </c>
      <c r="P1321" s="84" t="str">
        <f>IF(E1315="Achieving School"," ","X")</f>
        <v xml:space="preserve"> </v>
      </c>
      <c r="Q1321" s="91"/>
      <c r="R1321" s="4" t="s">
        <v>6</v>
      </c>
      <c r="S1321" s="4" t="s">
        <v>5</v>
      </c>
      <c r="T1321" s="4" t="s">
        <v>7</v>
      </c>
      <c r="U1321" s="4">
        <v>548</v>
      </c>
      <c r="V1321" s="4">
        <v>89.23</v>
      </c>
      <c r="W1321" s="4">
        <v>94.4</v>
      </c>
      <c r="X1321" s="7">
        <f t="shared" si="1626"/>
        <v>-5.1700000000000017</v>
      </c>
      <c r="Y1321" s="15">
        <v>385</v>
      </c>
      <c r="Z1321" s="4">
        <v>87.27</v>
      </c>
      <c r="AA1321" s="4">
        <v>94.45</v>
      </c>
      <c r="AB1321" s="73">
        <f t="shared" si="1641"/>
        <v>-7.1800000000000068</v>
      </c>
      <c r="AC1321" s="54"/>
    </row>
    <row r="1322" spans="1:29" x14ac:dyDescent="0.25">
      <c r="A1322" s="1">
        <v>1803031</v>
      </c>
      <c r="B1322" s="87" t="s">
        <v>2562</v>
      </c>
      <c r="C1322" s="55" t="s">
        <v>938</v>
      </c>
      <c r="E1322" s="42"/>
      <c r="F1322" s="65" t="s">
        <v>2483</v>
      </c>
      <c r="G1322" s="62"/>
      <c r="H1322" s="37" t="str">
        <f>IF(V1322&gt;94,"Met",IF(X1322="--","n/a",IF(X1322&gt;=0,"Met","Did Not Meet")))</f>
        <v>Met</v>
      </c>
      <c r="I1322" s="37" t="str">
        <f>IF(V1323&gt;94,"Met",IF(X1323="--","n/a",IF(X1323&gt;=0,"Met","Did Not Meet")))</f>
        <v>Met</v>
      </c>
      <c r="K1322" s="13" t="str">
        <f>IF(Z1322&gt;94,"Met",IF(AB1322="--","n/a",IF(AB1322&gt;=0,"Met","Did Not Meet")))</f>
        <v>Did Not Meet</v>
      </c>
      <c r="L1322" s="13" t="str">
        <f>IF(Z1323&gt;94,"Met",IF(AB1323="--","n/a",IF(AB1323&gt;=0,"Met","Did Not Meet")))</f>
        <v>Did Not Meet</v>
      </c>
      <c r="M1322" s="1" t="s">
        <v>4</v>
      </c>
      <c r="N1322" s="14" t="s">
        <v>2502</v>
      </c>
      <c r="O1322" s="5"/>
      <c r="P1322" s="44" t="str">
        <f t="shared" ref="P1322" si="1677">IF(H1324="Yes",IF(I1324="Yes","Yes","No"),"No")</f>
        <v>Yes</v>
      </c>
      <c r="Q1322" s="93"/>
      <c r="R1322" s="5" t="s">
        <v>1</v>
      </c>
      <c r="S1322" s="1" t="s">
        <v>2</v>
      </c>
      <c r="T1322" s="1" t="s">
        <v>3</v>
      </c>
      <c r="U1322" s="5">
        <v>42</v>
      </c>
      <c r="V1322" s="1">
        <v>66.67</v>
      </c>
      <c r="W1322" s="1">
        <v>59.04</v>
      </c>
      <c r="X1322" s="9">
        <f t="shared" si="1626"/>
        <v>7.6300000000000026</v>
      </c>
      <c r="Y1322" s="14">
        <v>28</v>
      </c>
      <c r="Z1322" s="1">
        <v>64.290000000000006</v>
      </c>
      <c r="AA1322" s="1">
        <v>67.650000000000006</v>
      </c>
      <c r="AB1322" s="72">
        <f t="shared" si="1641"/>
        <v>-3.3599999999999994</v>
      </c>
      <c r="AC1322" s="36"/>
    </row>
    <row r="1323" spans="1:29" ht="15.75" x14ac:dyDescent="0.25">
      <c r="A1323" s="53">
        <v>1803031</v>
      </c>
      <c r="B1323" s="89" t="s">
        <v>2562</v>
      </c>
      <c r="C1323" s="53" t="s">
        <v>938</v>
      </c>
      <c r="D1323" s="49" t="s">
        <v>2498</v>
      </c>
      <c r="E1323" s="34" t="str">
        <f>M1322</f>
        <v>Achieving School</v>
      </c>
      <c r="F1323" s="65" t="s">
        <v>2484</v>
      </c>
      <c r="G1323" s="62"/>
      <c r="H1323" s="13" t="str">
        <f>IF(V1324&gt;94,"Met",IF(X1324="--","n/a",IF(X1324&gt;=0,"Met","Did Not Meet")))</f>
        <v>Did Not Meet</v>
      </c>
      <c r="I1323" s="13" t="str">
        <f>IF(V1325&gt;94,"Met",IF(X1325="--","n/a",IF(X1325&gt;=0,"Met","Did Not Meet")))</f>
        <v>Did Not Meet</v>
      </c>
      <c r="K1323" s="13" t="str">
        <f>IF(Z1324&gt;94,"Met",IF(AB1324="--","n/a",IF(AB1324&gt;=0,"Met","Did Not Meet")))</f>
        <v>Did Not Meet</v>
      </c>
      <c r="L1323" s="13" t="str">
        <f>IF(Z1325&gt;94,"Met",IF(AB1325="--","n/a",IF(AB1325&gt;=0,"Met","Did Not Meet")))</f>
        <v>Did Not Meet</v>
      </c>
      <c r="M1323" s="1" t="s">
        <v>4</v>
      </c>
      <c r="N1323" s="14" t="s">
        <v>2501</v>
      </c>
      <c r="O1323" s="5"/>
      <c r="P1323" s="44" t="str">
        <f t="shared" ref="P1323" si="1678">IF(K1324="Yes",IF(L1324="Yes","Yes","No"),"No")</f>
        <v>No</v>
      </c>
      <c r="Q1323" s="94" t="s">
        <v>2759</v>
      </c>
      <c r="R1323" s="5" t="s">
        <v>1</v>
      </c>
      <c r="S1323" s="1" t="s">
        <v>2</v>
      </c>
      <c r="T1323" s="1" t="s">
        <v>7</v>
      </c>
      <c r="U1323" s="5">
        <v>42</v>
      </c>
      <c r="V1323" s="1">
        <v>66.67</v>
      </c>
      <c r="W1323" s="1">
        <v>59.04</v>
      </c>
      <c r="X1323" s="9">
        <f t="shared" si="1626"/>
        <v>7.6300000000000026</v>
      </c>
      <c r="Y1323" s="14">
        <v>28</v>
      </c>
      <c r="Z1323" s="1">
        <v>64.290000000000006</v>
      </c>
      <c r="AA1323" s="1">
        <v>67.650000000000006</v>
      </c>
      <c r="AB1323" s="72">
        <f t="shared" si="1641"/>
        <v>-3.3599999999999994</v>
      </c>
      <c r="AC1323" s="53"/>
    </row>
    <row r="1324" spans="1:29" ht="15" customHeight="1" x14ac:dyDescent="0.25">
      <c r="A1324" s="53">
        <v>1803031</v>
      </c>
      <c r="B1324" s="89" t="s">
        <v>2562</v>
      </c>
      <c r="C1324" s="53" t="s">
        <v>938</v>
      </c>
      <c r="D1324" s="49" t="s">
        <v>2499</v>
      </c>
      <c r="E1324" s="35" t="str">
        <f>VLOOKUP('2012 Accountability Database'!$A1322,'2011 AYP'!A$2:B$1072,2)</f>
        <v>SI_2 (School Improvement Year 2)</v>
      </c>
      <c r="F1324" s="66"/>
      <c r="G1324" s="63" t="s">
        <v>2485</v>
      </c>
      <c r="H1324" s="60" t="str">
        <f t="shared" ref="H1324:I1324" si="1679">IF(H1322="Met","Yes",IF(H1323="Met","Yes","No"))</f>
        <v>Yes</v>
      </c>
      <c r="I1324" s="60" t="str">
        <f t="shared" si="1679"/>
        <v>Yes</v>
      </c>
      <c r="J1324" s="42"/>
      <c r="K1324" s="60" t="str">
        <f t="shared" ref="K1324:L1324" si="1680">IF(K1322="Met","Yes",IF(K1323="Met","Yes","No"))</f>
        <v>No</v>
      </c>
      <c r="L1324" s="60" t="str">
        <f t="shared" si="1680"/>
        <v>No</v>
      </c>
      <c r="M1324" s="1" t="s">
        <v>4</v>
      </c>
      <c r="N1324" s="14" t="s">
        <v>2503</v>
      </c>
      <c r="O1324" s="5"/>
      <c r="P1324" s="44" t="str">
        <f t="shared" ref="P1324" si="1681">IF(H1328="Yes",IF(I1328="Yes","Yes","No"),"No")</f>
        <v>Yes</v>
      </c>
      <c r="Q1324" s="108" t="s">
        <v>2758</v>
      </c>
      <c r="R1324" s="5" t="s">
        <v>1</v>
      </c>
      <c r="S1324" s="1" t="s">
        <v>5</v>
      </c>
      <c r="T1324" s="1" t="s">
        <v>3</v>
      </c>
      <c r="U1324" s="5">
        <v>137</v>
      </c>
      <c r="V1324" s="1">
        <v>57.66</v>
      </c>
      <c r="W1324" s="1">
        <v>59.04</v>
      </c>
      <c r="X1324" s="6">
        <f t="shared" si="1626"/>
        <v>-1.3800000000000026</v>
      </c>
      <c r="Y1324" s="14">
        <v>101</v>
      </c>
      <c r="Z1324" s="1">
        <v>64.36</v>
      </c>
      <c r="AA1324" s="1">
        <v>67.650000000000006</v>
      </c>
      <c r="AB1324" s="72">
        <f t="shared" si="1641"/>
        <v>-3.2900000000000063</v>
      </c>
      <c r="AC1324" s="53"/>
    </row>
    <row r="1325" spans="1:29" x14ac:dyDescent="0.25">
      <c r="A1325" s="53">
        <v>1803031</v>
      </c>
      <c r="B1325" s="89" t="s">
        <v>2562</v>
      </c>
      <c r="C1325" s="53" t="s">
        <v>938</v>
      </c>
      <c r="D1325" s="49" t="s">
        <v>2507</v>
      </c>
      <c r="E1325" s="47">
        <f>VLOOKUP('2012 Accountability Database'!A1322,Dems1112!$A$2:$G$1082,3)</f>
        <v>0.67</v>
      </c>
      <c r="F1325" s="66"/>
      <c r="G1325" s="52"/>
      <c r="M1325" s="5" t="s">
        <v>4</v>
      </c>
      <c r="N1325" s="14" t="s">
        <v>2504</v>
      </c>
      <c r="O1325" s="5"/>
      <c r="P1325" s="44" t="str">
        <f t="shared" ref="P1325" si="1682">IF(K1328="Yes",IF(L1328="Yes","Yes","No"),"No")</f>
        <v>No</v>
      </c>
      <c r="Q1325" s="108"/>
      <c r="R1325" s="5" t="s">
        <v>1</v>
      </c>
      <c r="S1325" s="5" t="s">
        <v>5</v>
      </c>
      <c r="T1325" s="5" t="s">
        <v>7</v>
      </c>
      <c r="U1325" s="5">
        <v>137</v>
      </c>
      <c r="V1325" s="5">
        <v>57.66</v>
      </c>
      <c r="W1325" s="5">
        <v>59.04</v>
      </c>
      <c r="X1325" s="8">
        <f t="shared" si="1626"/>
        <v>-1.3800000000000026</v>
      </c>
      <c r="Y1325" s="14">
        <v>101</v>
      </c>
      <c r="Z1325" s="5">
        <v>64.36</v>
      </c>
      <c r="AA1325" s="5">
        <v>67.650000000000006</v>
      </c>
      <c r="AB1325" s="72">
        <f t="shared" si="1641"/>
        <v>-3.2900000000000063</v>
      </c>
      <c r="AC1325" s="53"/>
    </row>
    <row r="1326" spans="1:29" x14ac:dyDescent="0.25">
      <c r="A1326" s="53">
        <v>1803031</v>
      </c>
      <c r="B1326" s="89" t="s">
        <v>2562</v>
      </c>
      <c r="C1326" s="53" t="s">
        <v>938</v>
      </c>
      <c r="D1326" s="50" t="s">
        <v>2508</v>
      </c>
      <c r="E1326" s="47">
        <f>VLOOKUP('2012 Accountability Database'!A1322,Dems1112!$A$2:$G$1082,4)</f>
        <v>0.88</v>
      </c>
      <c r="F1326" s="65" t="s">
        <v>2486</v>
      </c>
      <c r="G1326" s="62"/>
      <c r="H1326" s="13" t="str">
        <f>IF(V1326&gt;94,"Met",IF(X1326="--","n/a",IF(X1326&gt;=0,"Met","Did Not Meet")))</f>
        <v>Met</v>
      </c>
      <c r="I1326" s="13" t="str">
        <f>IF(V1327&gt;94,"Met",IF(X1327="--","n/a",IF(X1327&gt;=0,"Met","Did Not Meet")))</f>
        <v>Met</v>
      </c>
      <c r="J1326" s="13"/>
      <c r="K1326" s="13" t="str">
        <f>IF(Z1326&gt;94,"Met",IF(AB1326="--","n/a",IF(AB1326&gt;=0,"Met","Did Not Meet")))</f>
        <v>Did Not Meet</v>
      </c>
      <c r="L1326" s="13" t="str">
        <f>IF(Z1327&gt;94,"Met",IF(AB1327="--","n/a",IF(AB1327&gt;=0,"Met","Did Not Meet")))</f>
        <v>Did Not Meet</v>
      </c>
      <c r="M1326" s="1" t="s">
        <v>4</v>
      </c>
      <c r="N1326" s="68" t="s">
        <v>2497</v>
      </c>
      <c r="O1326" s="35"/>
      <c r="P1326" s="44"/>
      <c r="Q1326" s="108"/>
      <c r="R1326" s="5" t="s">
        <v>6</v>
      </c>
      <c r="S1326" s="1" t="s">
        <v>2</v>
      </c>
      <c r="T1326" s="1" t="s">
        <v>3</v>
      </c>
      <c r="U1326" s="5">
        <v>42</v>
      </c>
      <c r="V1326" s="1">
        <v>83.33</v>
      </c>
      <c r="W1326" s="1">
        <v>78.55</v>
      </c>
      <c r="X1326" s="9">
        <f t="shared" si="1626"/>
        <v>4.7800000000000011</v>
      </c>
      <c r="Y1326" s="14">
        <v>28</v>
      </c>
      <c r="Z1326" s="1">
        <v>57.14</v>
      </c>
      <c r="AA1326" s="1">
        <v>73.040000000000006</v>
      </c>
      <c r="AB1326" s="72">
        <f t="shared" si="1641"/>
        <v>-15.900000000000006</v>
      </c>
      <c r="AC1326" s="53"/>
    </row>
    <row r="1327" spans="1:29" x14ac:dyDescent="0.25">
      <c r="A1327" s="53">
        <v>1803031</v>
      </c>
      <c r="B1327" s="89" t="s">
        <v>2562</v>
      </c>
      <c r="C1327" s="53" t="s">
        <v>938</v>
      </c>
      <c r="D1327" s="50" t="s">
        <v>974</v>
      </c>
      <c r="E1327" s="47" t="str">
        <f>VLOOKUP('2012 Accountability Database'!A1322,Dems1112!$A$2:$G$1082,5)</f>
        <v>K-6</v>
      </c>
      <c r="F1327" s="65" t="s">
        <v>2487</v>
      </c>
      <c r="G1327" s="62"/>
      <c r="H1327" s="13" t="str">
        <f>IF(V1328&gt;94,"Met",IF(X1328="--","n/a",IF(X1328&gt;=0,"Met","Did Not Meet")))</f>
        <v>Met</v>
      </c>
      <c r="I1327" s="13" t="str">
        <f>IF(V1329&gt;94,"Met",IF(X1329="--","n/a",IF(X1329&gt;=0,"Met","Did Not Meet")))</f>
        <v>Met</v>
      </c>
      <c r="J1327" s="13"/>
      <c r="K1327" s="13" t="str">
        <f>IF(Z1328&gt;94,"Met",IF(AB1328="--","n/a",IF(AB1328&gt;=0,"Met","Did Not Meet")))</f>
        <v>Did Not Meet</v>
      </c>
      <c r="L1327" s="13" t="str">
        <f>IF(Z1329&gt;94,"Met",IF(AB1329="--","n/a",IF(AB1329&gt;=0,"Met","Did Not Meet")))</f>
        <v>Did Not Meet</v>
      </c>
      <c r="M1327" s="1" t="s">
        <v>4</v>
      </c>
      <c r="N1327" s="14"/>
      <c r="O1327" s="35" t="s">
        <v>2506</v>
      </c>
      <c r="P1327" s="83" t="str">
        <f t="shared" ref="P1327" si="1683">IF(P1322="No"," ", IF(P1324="No"," ",IF(P1323="No", " ",IF(P1325="No"," ","X"))))</f>
        <v xml:space="preserve"> </v>
      </c>
      <c r="Q1327" s="108"/>
      <c r="R1327" s="5" t="s">
        <v>6</v>
      </c>
      <c r="S1327" s="1" t="s">
        <v>2</v>
      </c>
      <c r="T1327" s="1" t="s">
        <v>7</v>
      </c>
      <c r="U1327" s="5">
        <v>42</v>
      </c>
      <c r="V1327" s="1">
        <v>83.33</v>
      </c>
      <c r="W1327" s="1">
        <v>78.55</v>
      </c>
      <c r="X1327" s="9">
        <f t="shared" si="1626"/>
        <v>4.7800000000000011</v>
      </c>
      <c r="Y1327" s="14">
        <v>28</v>
      </c>
      <c r="Z1327" s="1">
        <v>57.14</v>
      </c>
      <c r="AA1327" s="1">
        <v>73.040000000000006</v>
      </c>
      <c r="AB1327" s="72">
        <f t="shared" si="1641"/>
        <v>-15.900000000000006</v>
      </c>
      <c r="AC1327" s="53"/>
    </row>
    <row r="1328" spans="1:29" ht="15.75" x14ac:dyDescent="0.25">
      <c r="A1328" s="53">
        <v>1803031</v>
      </c>
      <c r="B1328" s="89" t="s">
        <v>2562</v>
      </c>
      <c r="C1328" s="53" t="s">
        <v>938</v>
      </c>
      <c r="D1328" s="50" t="s">
        <v>975</v>
      </c>
      <c r="E1328" s="48" t="str">
        <f>VLOOKUP('2012 Accountability Database'!A1322,Dems1112!$A$2:$G$1082,6)</f>
        <v>2 (Northeast AR)</v>
      </c>
      <c r="F1328" s="66"/>
      <c r="G1328" s="63" t="s">
        <v>2488</v>
      </c>
      <c r="H1328" s="61" t="str">
        <f t="shared" ref="H1328:I1328" si="1684">IF(H1326="Met","Yes",IF(H1327="Met","Yes","No"))</f>
        <v>Yes</v>
      </c>
      <c r="I1328" s="61" t="str">
        <f t="shared" si="1684"/>
        <v>Yes</v>
      </c>
      <c r="J1328" s="55"/>
      <c r="K1328" s="61" t="str">
        <f t="shared" ref="K1328:L1328" si="1685">IF(K1326="Met","Yes",IF(K1327="Met","Yes","No"))</f>
        <v>No</v>
      </c>
      <c r="L1328" s="61" t="str">
        <f t="shared" si="1685"/>
        <v>No</v>
      </c>
      <c r="M1328" s="1" t="s">
        <v>4</v>
      </c>
      <c r="N1328" s="14"/>
      <c r="O1328" s="35" t="s">
        <v>2505</v>
      </c>
      <c r="P1328" s="83" t="str">
        <f t="shared" ref="P1328" si="1686">IF(P1327="X"," ",IF(P1329="X"," ","X"))</f>
        <v>X</v>
      </c>
      <c r="Q1328" s="94" t="s">
        <v>2759</v>
      </c>
      <c r="R1328" s="5" t="s">
        <v>6</v>
      </c>
      <c r="S1328" s="1" t="s">
        <v>5</v>
      </c>
      <c r="T1328" s="1" t="s">
        <v>3</v>
      </c>
      <c r="U1328" s="5">
        <v>137</v>
      </c>
      <c r="V1328" s="1">
        <v>82.48</v>
      </c>
      <c r="W1328" s="1">
        <v>78.55</v>
      </c>
      <c r="X1328" s="9">
        <f t="shared" si="1626"/>
        <v>3.9300000000000068</v>
      </c>
      <c r="Y1328" s="14">
        <v>101</v>
      </c>
      <c r="Z1328" s="1">
        <v>70.3</v>
      </c>
      <c r="AA1328" s="1">
        <v>73.040000000000006</v>
      </c>
      <c r="AB1328" s="72">
        <f t="shared" si="1641"/>
        <v>-2.7400000000000091</v>
      </c>
      <c r="AC1328" s="53"/>
    </row>
    <row r="1329" spans="1:29" x14ac:dyDescent="0.25">
      <c r="A1329" s="54">
        <v>1803031</v>
      </c>
      <c r="B1329" s="90" t="s">
        <v>2562</v>
      </c>
      <c r="C1329" s="54" t="s">
        <v>938</v>
      </c>
      <c r="D1329" s="4"/>
      <c r="E1329" s="4"/>
      <c r="F1329" s="67"/>
      <c r="G1329" s="64"/>
      <c r="H1329" s="43"/>
      <c r="I1329" s="43"/>
      <c r="J1329" s="43"/>
      <c r="K1329" s="43"/>
      <c r="L1329" s="43"/>
      <c r="M1329" s="4" t="s">
        <v>4</v>
      </c>
      <c r="N1329" s="15"/>
      <c r="O1329" s="38" t="s">
        <v>2482</v>
      </c>
      <c r="P1329" s="84" t="str">
        <f>IF(E1323="Achieving School"," ","X")</f>
        <v xml:space="preserve"> </v>
      </c>
      <c r="Q1329" s="91"/>
      <c r="R1329" s="4" t="s">
        <v>6</v>
      </c>
      <c r="S1329" s="4" t="s">
        <v>5</v>
      </c>
      <c r="T1329" s="4" t="s">
        <v>7</v>
      </c>
      <c r="U1329" s="4">
        <v>137</v>
      </c>
      <c r="V1329" s="4">
        <v>82.48</v>
      </c>
      <c r="W1329" s="4">
        <v>78.55</v>
      </c>
      <c r="X1329" s="10">
        <f t="shared" si="1626"/>
        <v>3.9300000000000068</v>
      </c>
      <c r="Y1329" s="15">
        <v>101</v>
      </c>
      <c r="Z1329" s="4">
        <v>70.3</v>
      </c>
      <c r="AA1329" s="4">
        <v>73.040000000000006</v>
      </c>
      <c r="AB1329" s="73">
        <f t="shared" si="1641"/>
        <v>-2.7400000000000091</v>
      </c>
      <c r="AC1329" s="54"/>
    </row>
    <row r="1330" spans="1:29" x14ac:dyDescent="0.25">
      <c r="A1330" s="1">
        <v>1803032</v>
      </c>
      <c r="B1330" s="87" t="s">
        <v>2562</v>
      </c>
      <c r="C1330" s="55" t="s">
        <v>939</v>
      </c>
      <c r="E1330" s="42"/>
      <c r="F1330" s="65" t="s">
        <v>2483</v>
      </c>
      <c r="G1330" s="62"/>
      <c r="H1330" s="37" t="str">
        <f>IF(V1330&gt;94,"Met",IF(X1330="--","n/a",IF(X1330&gt;=0,"Met","Did Not Meet")))</f>
        <v>Met</v>
      </c>
      <c r="I1330" s="37" t="str">
        <f>IF(V1331&gt;94,"Met",IF(X1331="--","n/a",IF(X1331&gt;=0,"Met","Did Not Meet")))</f>
        <v>Met</v>
      </c>
      <c r="K1330" s="13" t="str">
        <f>IF(Z1330&gt;94,"Met",IF(AB1330="--","n/a",IF(AB1330&gt;=0,"Met","Did Not Meet")))</f>
        <v>Did Not Meet</v>
      </c>
      <c r="L1330" s="13" t="str">
        <f>IF(Z1331&gt;94,"Met",IF(AB1331="--","n/a",IF(AB1331&gt;=0,"Met","Did Not Meet")))</f>
        <v>Did Not Meet</v>
      </c>
      <c r="M1330" s="1" t="s">
        <v>9</v>
      </c>
      <c r="N1330" s="14" t="s">
        <v>2502</v>
      </c>
      <c r="O1330" s="5"/>
      <c r="P1330" s="44" t="str">
        <f t="shared" ref="P1330" si="1687">IF(H1332="Yes",IF(I1332="Yes","Yes","No"),"No")</f>
        <v>Yes</v>
      </c>
      <c r="Q1330" s="93"/>
      <c r="R1330" s="5" t="s">
        <v>1</v>
      </c>
      <c r="S1330" s="1" t="s">
        <v>2</v>
      </c>
      <c r="T1330" s="1" t="s">
        <v>3</v>
      </c>
      <c r="U1330" s="5">
        <v>215</v>
      </c>
      <c r="V1330" s="1">
        <v>87.44</v>
      </c>
      <c r="W1330" s="1">
        <v>83.12</v>
      </c>
      <c r="X1330" s="9">
        <f t="shared" si="1626"/>
        <v>4.3199999999999932</v>
      </c>
      <c r="Y1330" s="14">
        <v>146</v>
      </c>
      <c r="Z1330" s="1">
        <v>83.56</v>
      </c>
      <c r="AA1330" s="1">
        <v>88.19</v>
      </c>
      <c r="AB1330" s="72">
        <f t="shared" si="1641"/>
        <v>-4.6299999999999955</v>
      </c>
      <c r="AC1330" s="36"/>
    </row>
    <row r="1331" spans="1:29" ht="15.75" x14ac:dyDescent="0.25">
      <c r="A1331" s="53">
        <v>1803032</v>
      </c>
      <c r="B1331" s="89" t="s">
        <v>2562</v>
      </c>
      <c r="C1331" s="53" t="s">
        <v>939</v>
      </c>
      <c r="D1331" s="49" t="s">
        <v>2498</v>
      </c>
      <c r="E1331" s="34" t="str">
        <f>M1330</f>
        <v>Needs Improvement School</v>
      </c>
      <c r="F1331" s="65" t="s">
        <v>2484</v>
      </c>
      <c r="G1331" s="62"/>
      <c r="H1331" s="13" t="str">
        <f>IF(V1332&gt;94,"Met",IF(X1332="--","n/a",IF(X1332&gt;=0,"Met","Did Not Meet")))</f>
        <v>Did Not Meet</v>
      </c>
      <c r="I1331" s="13" t="str">
        <f>IF(V1333&gt;94,"Met",IF(X1333="--","n/a",IF(X1333&gt;=0,"Met","Did Not Meet")))</f>
        <v>Did Not Meet</v>
      </c>
      <c r="K1331" s="13" t="str">
        <f>IF(Z1332&gt;94,"Met",IF(AB1332="--","n/a",IF(AB1332&gt;=0,"Met","Did Not Meet")))</f>
        <v>Did Not Meet</v>
      </c>
      <c r="L1331" s="13" t="str">
        <f>IF(Z1333&gt;94,"Met",IF(AB1333="--","n/a",IF(AB1333&gt;=0,"Met","Did Not Meet")))</f>
        <v>Did Not Meet</v>
      </c>
      <c r="M1331" s="5" t="s">
        <v>9</v>
      </c>
      <c r="N1331" s="14" t="s">
        <v>2501</v>
      </c>
      <c r="O1331" s="5"/>
      <c r="P1331" s="44" t="str">
        <f t="shared" ref="P1331" si="1688">IF(K1332="Yes",IF(L1332="Yes","Yes","No"),"No")</f>
        <v>No</v>
      </c>
      <c r="Q1331" s="94" t="s">
        <v>2759</v>
      </c>
      <c r="R1331" s="5" t="s">
        <v>1</v>
      </c>
      <c r="S1331" s="5" t="s">
        <v>2</v>
      </c>
      <c r="T1331" s="5" t="s">
        <v>7</v>
      </c>
      <c r="U1331" s="5">
        <v>215</v>
      </c>
      <c r="V1331" s="5">
        <v>87.44</v>
      </c>
      <c r="W1331" s="5">
        <v>83.12</v>
      </c>
      <c r="X1331" s="11">
        <f t="shared" si="1626"/>
        <v>4.3199999999999932</v>
      </c>
      <c r="Y1331" s="14">
        <v>146</v>
      </c>
      <c r="Z1331" s="5">
        <v>83.56</v>
      </c>
      <c r="AA1331" s="5">
        <v>88.19</v>
      </c>
      <c r="AB1331" s="72">
        <f t="shared" si="1641"/>
        <v>-4.6299999999999955</v>
      </c>
      <c r="AC1331" s="53"/>
    </row>
    <row r="1332" spans="1:29" ht="15" customHeight="1" x14ac:dyDescent="0.25">
      <c r="A1332" s="53">
        <v>1803032</v>
      </c>
      <c r="B1332" s="89" t="s">
        <v>2562</v>
      </c>
      <c r="C1332" s="53" t="s">
        <v>939</v>
      </c>
      <c r="D1332" s="49" t="s">
        <v>2499</v>
      </c>
      <c r="E1332" s="35" t="str">
        <f>VLOOKUP('2012 Accountability Database'!$A1330,'2011 AYP'!A$2:B$1072,2)</f>
        <v xml:space="preserve"> MS (Met Standards)</v>
      </c>
      <c r="F1332" s="66"/>
      <c r="G1332" s="63" t="s">
        <v>2485</v>
      </c>
      <c r="H1332" s="60" t="str">
        <f t="shared" ref="H1332:I1332" si="1689">IF(H1330="Met","Yes",IF(H1331="Met","Yes","No"))</f>
        <v>Yes</v>
      </c>
      <c r="I1332" s="60" t="str">
        <f t="shared" si="1689"/>
        <v>Yes</v>
      </c>
      <c r="J1332" s="42"/>
      <c r="K1332" s="60" t="str">
        <f t="shared" ref="K1332:L1332" si="1690">IF(K1330="Met","Yes",IF(K1331="Met","Yes","No"))</f>
        <v>No</v>
      </c>
      <c r="L1332" s="60" t="str">
        <f t="shared" si="1690"/>
        <v>No</v>
      </c>
      <c r="M1332" s="1" t="s">
        <v>9</v>
      </c>
      <c r="N1332" s="14" t="s">
        <v>2503</v>
      </c>
      <c r="O1332" s="5"/>
      <c r="P1332" s="44" t="str">
        <f t="shared" ref="P1332" si="1691">IF(H1336="Yes",IF(I1336="Yes","Yes","No"),"No")</f>
        <v>No</v>
      </c>
      <c r="Q1332" s="108" t="s">
        <v>2758</v>
      </c>
      <c r="R1332" s="5" t="s">
        <v>1</v>
      </c>
      <c r="S1332" s="1" t="s">
        <v>5</v>
      </c>
      <c r="T1332" s="1" t="s">
        <v>3</v>
      </c>
      <c r="U1332" s="5">
        <v>683</v>
      </c>
      <c r="V1332" s="1">
        <v>81.99</v>
      </c>
      <c r="W1332" s="1">
        <v>83.12</v>
      </c>
      <c r="X1332" s="6">
        <f t="shared" si="1626"/>
        <v>-1.1300000000000097</v>
      </c>
      <c r="Y1332" s="14">
        <v>454</v>
      </c>
      <c r="Z1332" s="1">
        <v>86.12</v>
      </c>
      <c r="AA1332" s="1">
        <v>88.19</v>
      </c>
      <c r="AB1332" s="72">
        <f t="shared" si="1641"/>
        <v>-2.0699999999999932</v>
      </c>
      <c r="AC1332" s="53"/>
    </row>
    <row r="1333" spans="1:29" x14ac:dyDescent="0.25">
      <c r="A1333" s="53">
        <v>1803032</v>
      </c>
      <c r="B1333" s="89" t="s">
        <v>2562</v>
      </c>
      <c r="C1333" s="53" t="s">
        <v>939</v>
      </c>
      <c r="D1333" s="49" t="s">
        <v>2507</v>
      </c>
      <c r="E1333" s="47">
        <f>VLOOKUP('2012 Accountability Database'!A1330,Dems1112!$A$2:$G$1082,3)</f>
        <v>1</v>
      </c>
      <c r="F1333" s="66"/>
      <c r="G1333" s="52"/>
      <c r="M1333" s="1" t="s">
        <v>9</v>
      </c>
      <c r="N1333" s="14" t="s">
        <v>2504</v>
      </c>
      <c r="O1333" s="5"/>
      <c r="P1333" s="44" t="str">
        <f t="shared" ref="P1333" si="1692">IF(K1336="Yes",IF(L1336="Yes","Yes","No"),"No")</f>
        <v>No</v>
      </c>
      <c r="Q1333" s="108"/>
      <c r="R1333" s="5" t="s">
        <v>1</v>
      </c>
      <c r="S1333" s="1" t="s">
        <v>5</v>
      </c>
      <c r="T1333" s="1" t="s">
        <v>7</v>
      </c>
      <c r="U1333" s="5">
        <v>683</v>
      </c>
      <c r="V1333" s="1">
        <v>81.99</v>
      </c>
      <c r="W1333" s="1">
        <v>83.12</v>
      </c>
      <c r="X1333" s="6">
        <f t="shared" si="1626"/>
        <v>-1.1300000000000097</v>
      </c>
      <c r="Y1333" s="14">
        <v>454</v>
      </c>
      <c r="Z1333" s="1">
        <v>86.12</v>
      </c>
      <c r="AA1333" s="1">
        <v>88.19</v>
      </c>
      <c r="AB1333" s="72">
        <f t="shared" si="1641"/>
        <v>-2.0699999999999932</v>
      </c>
      <c r="AC1333" s="53"/>
    </row>
    <row r="1334" spans="1:29" x14ac:dyDescent="0.25">
      <c r="A1334" s="53">
        <v>1803032</v>
      </c>
      <c r="B1334" s="89" t="s">
        <v>2562</v>
      </c>
      <c r="C1334" s="53" t="s">
        <v>939</v>
      </c>
      <c r="D1334" s="50" t="s">
        <v>2508</v>
      </c>
      <c r="E1334" s="47">
        <f>VLOOKUP('2012 Accountability Database'!A1330,Dems1112!$A$2:$G$1082,4)</f>
        <v>0.97</v>
      </c>
      <c r="F1334" s="65" t="s">
        <v>2486</v>
      </c>
      <c r="G1334" s="62"/>
      <c r="H1334" s="13" t="str">
        <f>IF(V1334&gt;94,"Met",IF(X1334="--","n/a",IF(X1334&gt;=0,"Met","Did Not Meet")))</f>
        <v>Did Not Meet</v>
      </c>
      <c r="I1334" s="13" t="str">
        <f>IF(V1335&gt;94,"Met",IF(X1335="--","n/a",IF(X1335&gt;=0,"Met","Did Not Meet")))</f>
        <v>Did Not Meet</v>
      </c>
      <c r="J1334" s="13"/>
      <c r="K1334" s="13" t="str">
        <f>IF(Z1334&gt;94,"Met",IF(AB1334="--","n/a",IF(AB1334&gt;=0,"Met","Did Not Meet")))</f>
        <v>Did Not Meet</v>
      </c>
      <c r="L1334" s="13" t="str">
        <f>IF(Z1335&gt;94,"Met",IF(AB1335="--","n/a",IF(AB1335&gt;=0,"Met","Did Not Meet")))</f>
        <v>Did Not Meet</v>
      </c>
      <c r="M1334" s="5" t="s">
        <v>9</v>
      </c>
      <c r="N1334" s="68" t="s">
        <v>2497</v>
      </c>
      <c r="O1334" s="35"/>
      <c r="P1334" s="44"/>
      <c r="Q1334" s="108"/>
      <c r="R1334" s="5" t="s">
        <v>6</v>
      </c>
      <c r="S1334" s="5" t="s">
        <v>2</v>
      </c>
      <c r="T1334" s="5" t="s">
        <v>3</v>
      </c>
      <c r="U1334" s="5">
        <v>215</v>
      </c>
      <c r="V1334" s="5">
        <v>84.65</v>
      </c>
      <c r="W1334" s="5">
        <v>88.88</v>
      </c>
      <c r="X1334" s="8">
        <f t="shared" si="1626"/>
        <v>-4.2299999999999898</v>
      </c>
      <c r="Y1334" s="14">
        <v>146</v>
      </c>
      <c r="Z1334" s="5">
        <v>78.08</v>
      </c>
      <c r="AA1334" s="5">
        <v>82.01</v>
      </c>
      <c r="AB1334" s="72">
        <f t="shared" si="1641"/>
        <v>-3.9300000000000068</v>
      </c>
      <c r="AC1334" s="53"/>
    </row>
    <row r="1335" spans="1:29" x14ac:dyDescent="0.25">
      <c r="A1335" s="53">
        <v>1803032</v>
      </c>
      <c r="B1335" s="89" t="s">
        <v>2562</v>
      </c>
      <c r="C1335" s="53" t="s">
        <v>939</v>
      </c>
      <c r="D1335" s="50" t="s">
        <v>974</v>
      </c>
      <c r="E1335" s="47" t="str">
        <f>VLOOKUP('2012 Accountability Database'!A1330,Dems1112!$A$2:$G$1082,5)</f>
        <v>K-6</v>
      </c>
      <c r="F1335" s="65" t="s">
        <v>2487</v>
      </c>
      <c r="G1335" s="62"/>
      <c r="H1335" s="13" t="str">
        <f>IF(V1336&gt;94,"Met",IF(X1336="--","n/a",IF(X1336&gt;=0,"Met","Did Not Meet")))</f>
        <v>Did Not Meet</v>
      </c>
      <c r="I1335" s="13" t="str">
        <f>IF(V1337&gt;94,"Met",IF(X1337="--","n/a",IF(X1337&gt;=0,"Met","Did Not Meet")))</f>
        <v>Did Not Meet</v>
      </c>
      <c r="J1335" s="13"/>
      <c r="K1335" s="13" t="str">
        <f>IF(Z1336&gt;94,"Met",IF(AB1336="--","n/a",IF(AB1336&gt;=0,"Met","Did Not Meet")))</f>
        <v>Did Not Meet</v>
      </c>
      <c r="L1335" s="13" t="str">
        <f>IF(Z1337&gt;94,"Met",IF(AB1337="--","n/a",IF(AB1337&gt;=0,"Met","Did Not Meet")))</f>
        <v>Did Not Meet</v>
      </c>
      <c r="M1335" s="5" t="s">
        <v>9</v>
      </c>
      <c r="N1335" s="14"/>
      <c r="O1335" s="35" t="s">
        <v>2506</v>
      </c>
      <c r="P1335" s="83" t="str">
        <f t="shared" ref="P1335" si="1693">IF(P1330="No"," ", IF(P1332="No"," ",IF(P1331="No", " ",IF(P1333="No"," ","X"))))</f>
        <v xml:space="preserve"> </v>
      </c>
      <c r="Q1335" s="108"/>
      <c r="R1335" s="5" t="s">
        <v>6</v>
      </c>
      <c r="S1335" s="5" t="s">
        <v>2</v>
      </c>
      <c r="T1335" s="5" t="s">
        <v>7</v>
      </c>
      <c r="U1335" s="5">
        <v>215</v>
      </c>
      <c r="V1335" s="5">
        <v>84.65</v>
      </c>
      <c r="W1335" s="5">
        <v>88.88</v>
      </c>
      <c r="X1335" s="8">
        <f t="shared" si="1626"/>
        <v>-4.2299999999999898</v>
      </c>
      <c r="Y1335" s="14">
        <v>146</v>
      </c>
      <c r="Z1335" s="5">
        <v>78.08</v>
      </c>
      <c r="AA1335" s="5">
        <v>82.01</v>
      </c>
      <c r="AB1335" s="72">
        <f t="shared" si="1641"/>
        <v>-3.9300000000000068</v>
      </c>
      <c r="AC1335" s="53"/>
    </row>
    <row r="1336" spans="1:29" ht="15.75" x14ac:dyDescent="0.25">
      <c r="A1336" s="53">
        <v>1803032</v>
      </c>
      <c r="B1336" s="89" t="s">
        <v>2562</v>
      </c>
      <c r="C1336" s="53" t="s">
        <v>939</v>
      </c>
      <c r="D1336" s="50" t="s">
        <v>975</v>
      </c>
      <c r="E1336" s="48" t="str">
        <f>VLOOKUP('2012 Accountability Database'!A1330,Dems1112!$A$2:$G$1082,6)</f>
        <v>2 (Northeast AR)</v>
      </c>
      <c r="F1336" s="66"/>
      <c r="G1336" s="63" t="s">
        <v>2488</v>
      </c>
      <c r="H1336" s="61" t="str">
        <f t="shared" ref="H1336:I1336" si="1694">IF(H1334="Met","Yes",IF(H1335="Met","Yes","No"))</f>
        <v>No</v>
      </c>
      <c r="I1336" s="61" t="str">
        <f t="shared" si="1694"/>
        <v>No</v>
      </c>
      <c r="J1336" s="55"/>
      <c r="K1336" s="61" t="str">
        <f t="shared" ref="K1336:L1336" si="1695">IF(K1334="Met","Yes",IF(K1335="Met","Yes","No"))</f>
        <v>No</v>
      </c>
      <c r="L1336" s="61" t="str">
        <f t="shared" si="1695"/>
        <v>No</v>
      </c>
      <c r="M1336" s="1" t="s">
        <v>9</v>
      </c>
      <c r="N1336" s="14"/>
      <c r="O1336" s="35" t="s">
        <v>2505</v>
      </c>
      <c r="P1336" s="83" t="str">
        <f t="shared" ref="P1336" si="1696">IF(P1335="X"," ",IF(P1337="X"," ","X"))</f>
        <v xml:space="preserve"> </v>
      </c>
      <c r="Q1336" s="94" t="s">
        <v>2759</v>
      </c>
      <c r="R1336" s="5" t="s">
        <v>6</v>
      </c>
      <c r="S1336" s="1" t="s">
        <v>5</v>
      </c>
      <c r="T1336" s="1" t="s">
        <v>3</v>
      </c>
      <c r="U1336" s="5">
        <v>683</v>
      </c>
      <c r="V1336" s="1">
        <v>85.65</v>
      </c>
      <c r="W1336" s="1">
        <v>88.88</v>
      </c>
      <c r="X1336" s="6">
        <f t="shared" si="1626"/>
        <v>-3.2299999999999898</v>
      </c>
      <c r="Y1336" s="14">
        <v>453</v>
      </c>
      <c r="Z1336" s="1">
        <v>80.13</v>
      </c>
      <c r="AA1336" s="1">
        <v>82.01</v>
      </c>
      <c r="AB1336" s="72">
        <f t="shared" si="1641"/>
        <v>-1.8800000000000097</v>
      </c>
      <c r="AC1336" s="53"/>
    </row>
    <row r="1337" spans="1:29" x14ac:dyDescent="0.25">
      <c r="A1337" s="54">
        <v>1803032</v>
      </c>
      <c r="B1337" s="90" t="s">
        <v>2562</v>
      </c>
      <c r="C1337" s="54" t="s">
        <v>939</v>
      </c>
      <c r="D1337" s="4"/>
      <c r="E1337" s="4"/>
      <c r="F1337" s="67"/>
      <c r="G1337" s="64"/>
      <c r="H1337" s="43"/>
      <c r="I1337" s="43"/>
      <c r="J1337" s="43"/>
      <c r="K1337" s="43"/>
      <c r="L1337" s="43"/>
      <c r="M1337" s="4" t="s">
        <v>9</v>
      </c>
      <c r="N1337" s="15"/>
      <c r="O1337" s="38" t="s">
        <v>2482</v>
      </c>
      <c r="P1337" s="84" t="str">
        <f>IF(E1331="Achieving School"," ","X")</f>
        <v>X</v>
      </c>
      <c r="Q1337" s="91"/>
      <c r="R1337" s="4" t="s">
        <v>6</v>
      </c>
      <c r="S1337" s="4" t="s">
        <v>5</v>
      </c>
      <c r="T1337" s="4" t="s">
        <v>7</v>
      </c>
      <c r="U1337" s="4">
        <v>683</v>
      </c>
      <c r="V1337" s="4">
        <v>85.65</v>
      </c>
      <c r="W1337" s="4">
        <v>88.88</v>
      </c>
      <c r="X1337" s="7">
        <f t="shared" si="1626"/>
        <v>-3.2299999999999898</v>
      </c>
      <c r="Y1337" s="15">
        <v>453</v>
      </c>
      <c r="Z1337" s="4">
        <v>80.13</v>
      </c>
      <c r="AA1337" s="4">
        <v>82.01</v>
      </c>
      <c r="AB1337" s="73">
        <f t="shared" si="1641"/>
        <v>-1.8800000000000097</v>
      </c>
      <c r="AC1337" s="54"/>
    </row>
    <row r="1338" spans="1:29" x14ac:dyDescent="0.25">
      <c r="A1338" s="1">
        <v>1803033</v>
      </c>
      <c r="B1338" s="87" t="s">
        <v>2562</v>
      </c>
      <c r="C1338" s="55" t="s">
        <v>940</v>
      </c>
      <c r="E1338" s="42"/>
      <c r="F1338" s="65" t="s">
        <v>2483</v>
      </c>
      <c r="G1338" s="62"/>
      <c r="H1338" s="37" t="str">
        <f>IF(V1338&gt;94,"Met",IF(X1338="--","n/a",IF(X1338&gt;=0,"Met","Did Not Meet")))</f>
        <v>Met</v>
      </c>
      <c r="I1338" s="37" t="str">
        <f>IF(V1339&gt;94,"Met",IF(X1339="--","n/a",IF(X1339&gt;=0,"Met","Did Not Meet")))</f>
        <v>Met</v>
      </c>
      <c r="K1338" s="13" t="str">
        <f>IF(Z1338&gt;94,"Met",IF(AB1338="--","n/a",IF(AB1338&gt;=0,"Met","Did Not Meet")))</f>
        <v>Met</v>
      </c>
      <c r="L1338" s="13" t="str">
        <f>IF(Z1339&gt;94,"Met",IF(AB1339="--","n/a",IF(AB1339&gt;=0,"Met","Did Not Meet")))</f>
        <v>Met</v>
      </c>
      <c r="M1338" s="5" t="s">
        <v>18</v>
      </c>
      <c r="N1338" s="14" t="s">
        <v>2502</v>
      </c>
      <c r="O1338" s="5"/>
      <c r="P1338" s="44" t="str">
        <f t="shared" ref="P1338" si="1697">IF(H1340="Yes",IF(I1340="Yes","Yes","No"),"No")</f>
        <v>Yes</v>
      </c>
      <c r="Q1338" s="93"/>
      <c r="R1338" s="5" t="s">
        <v>1</v>
      </c>
      <c r="S1338" s="5" t="s">
        <v>2</v>
      </c>
      <c r="T1338" s="5" t="s">
        <v>3</v>
      </c>
      <c r="U1338" s="5">
        <v>228</v>
      </c>
      <c r="V1338" s="5">
        <v>66.23</v>
      </c>
      <c r="W1338" s="5">
        <v>58.9</v>
      </c>
      <c r="X1338" s="11">
        <f t="shared" si="1626"/>
        <v>7.3300000000000054</v>
      </c>
      <c r="Y1338" s="14">
        <v>216</v>
      </c>
      <c r="Z1338" s="5">
        <v>67.13</v>
      </c>
      <c r="AA1338" s="5">
        <v>59.69</v>
      </c>
      <c r="AB1338" s="71">
        <f t="shared" si="1641"/>
        <v>7.4399999999999977</v>
      </c>
      <c r="AC1338" s="36" t="s">
        <v>19</v>
      </c>
    </row>
    <row r="1339" spans="1:29" ht="15.75" x14ac:dyDescent="0.25">
      <c r="A1339" s="53">
        <v>1803033</v>
      </c>
      <c r="B1339" s="89" t="s">
        <v>2562</v>
      </c>
      <c r="C1339" s="53" t="s">
        <v>940</v>
      </c>
      <c r="D1339" s="49" t="s">
        <v>2498</v>
      </c>
      <c r="E1339" s="34" t="str">
        <f>M1338</f>
        <v>Needs Improvement Focus School</v>
      </c>
      <c r="F1339" s="65" t="s">
        <v>2484</v>
      </c>
      <c r="G1339" s="62"/>
      <c r="H1339" s="13" t="str">
        <f>IF(V1340&gt;94,"Met",IF(X1340="--","n/a",IF(X1340&gt;=0,"Met","Did Not Meet")))</f>
        <v>Did Not Meet</v>
      </c>
      <c r="I1339" s="13" t="str">
        <f>IF(V1341&gt;94,"Met",IF(X1341="--","n/a",IF(X1341&gt;=0,"Met","Did Not Meet")))</f>
        <v>Did Not Meet</v>
      </c>
      <c r="K1339" s="13" t="str">
        <f>IF(Z1340&gt;94,"Met",IF(AB1340="--","n/a",IF(AB1340&gt;=0,"Met","Did Not Meet")))</f>
        <v>Did Not Meet</v>
      </c>
      <c r="L1339" s="13" t="str">
        <f>IF(Z1341&gt;94,"Met",IF(AB1341="--","n/a",IF(AB1341&gt;=0,"Met","Did Not Meet")))</f>
        <v>Did Not Meet</v>
      </c>
      <c r="M1339" s="1" t="s">
        <v>18</v>
      </c>
      <c r="N1339" s="14" t="s">
        <v>2501</v>
      </c>
      <c r="O1339" s="5"/>
      <c r="P1339" s="44" t="str">
        <f t="shared" ref="P1339" si="1698">IF(K1340="Yes",IF(L1340="Yes","Yes","No"),"No")</f>
        <v>Yes</v>
      </c>
      <c r="Q1339" s="94" t="s">
        <v>2759</v>
      </c>
      <c r="R1339" s="5" t="s">
        <v>1</v>
      </c>
      <c r="S1339" s="1" t="s">
        <v>2</v>
      </c>
      <c r="T1339" s="1" t="s">
        <v>7</v>
      </c>
      <c r="U1339" s="5">
        <v>228</v>
      </c>
      <c r="V1339" s="1">
        <v>66.23</v>
      </c>
      <c r="W1339" s="1">
        <v>58.9</v>
      </c>
      <c r="X1339" s="9">
        <f t="shared" si="1626"/>
        <v>7.3300000000000054</v>
      </c>
      <c r="Y1339" s="14">
        <v>216</v>
      </c>
      <c r="Z1339" s="1">
        <v>67.13</v>
      </c>
      <c r="AA1339" s="1">
        <v>59.69</v>
      </c>
      <c r="AB1339" s="71">
        <f t="shared" si="1641"/>
        <v>7.4399999999999977</v>
      </c>
      <c r="AC1339" s="53" t="s">
        <v>19</v>
      </c>
    </row>
    <row r="1340" spans="1:29" ht="15" customHeight="1" x14ac:dyDescent="0.25">
      <c r="A1340" s="53">
        <v>1803033</v>
      </c>
      <c r="B1340" s="89" t="s">
        <v>2562</v>
      </c>
      <c r="C1340" s="53" t="s">
        <v>940</v>
      </c>
      <c r="D1340" s="49" t="s">
        <v>2499</v>
      </c>
      <c r="E1340" s="35" t="str">
        <f>VLOOKUP('2012 Accountability Database'!$A1338,'2011 AYP'!A$2:B$1072,2)</f>
        <v>SI_5 (School Improvement Year 5)</v>
      </c>
      <c r="F1340" s="66"/>
      <c r="G1340" s="63" t="s">
        <v>2485</v>
      </c>
      <c r="H1340" s="60" t="str">
        <f t="shared" ref="H1340:I1340" si="1699">IF(H1338="Met","Yes",IF(H1339="Met","Yes","No"))</f>
        <v>Yes</v>
      </c>
      <c r="I1340" s="60" t="str">
        <f t="shared" si="1699"/>
        <v>Yes</v>
      </c>
      <c r="J1340" s="42"/>
      <c r="K1340" s="60" t="str">
        <f t="shared" ref="K1340:L1340" si="1700">IF(K1338="Met","Yes",IF(K1339="Met","Yes","No"))</f>
        <v>Yes</v>
      </c>
      <c r="L1340" s="60" t="str">
        <f t="shared" si="1700"/>
        <v>Yes</v>
      </c>
      <c r="M1340" s="5" t="s">
        <v>18</v>
      </c>
      <c r="N1340" s="14" t="s">
        <v>2503</v>
      </c>
      <c r="O1340" s="5"/>
      <c r="P1340" s="44" t="str">
        <f t="shared" ref="P1340" si="1701">IF(H1344="Yes",IF(I1344="Yes","Yes","No"),"No")</f>
        <v>Yes</v>
      </c>
      <c r="Q1340" s="108" t="s">
        <v>2758</v>
      </c>
      <c r="R1340" s="5" t="s">
        <v>1</v>
      </c>
      <c r="S1340" s="5" t="s">
        <v>5</v>
      </c>
      <c r="T1340" s="5" t="s">
        <v>3</v>
      </c>
      <c r="U1340" s="5">
        <v>675</v>
      </c>
      <c r="V1340" s="5">
        <v>58.52</v>
      </c>
      <c r="W1340" s="5">
        <v>58.9</v>
      </c>
      <c r="X1340" s="8">
        <f t="shared" si="1626"/>
        <v>-0.37999999999999545</v>
      </c>
      <c r="Y1340" s="14">
        <v>615</v>
      </c>
      <c r="Z1340" s="5">
        <v>59.19</v>
      </c>
      <c r="AA1340" s="5">
        <v>59.69</v>
      </c>
      <c r="AB1340" s="72">
        <f t="shared" si="1641"/>
        <v>-0.5</v>
      </c>
      <c r="AC1340" s="53" t="s">
        <v>19</v>
      </c>
    </row>
    <row r="1341" spans="1:29" x14ac:dyDescent="0.25">
      <c r="A1341" s="53">
        <v>1803033</v>
      </c>
      <c r="B1341" s="89" t="s">
        <v>2562</v>
      </c>
      <c r="C1341" s="53" t="s">
        <v>940</v>
      </c>
      <c r="D1341" s="49" t="s">
        <v>2507</v>
      </c>
      <c r="E1341" s="47">
        <f>VLOOKUP('2012 Accountability Database'!A1338,Dems1112!$A$2:$G$1082,3)</f>
        <v>0.99</v>
      </c>
      <c r="F1341" s="66"/>
      <c r="G1341" s="52"/>
      <c r="M1341" s="1" t="s">
        <v>18</v>
      </c>
      <c r="N1341" s="14" t="s">
        <v>2504</v>
      </c>
      <c r="O1341" s="5"/>
      <c r="P1341" s="44" t="str">
        <f t="shared" ref="P1341" si="1702">IF(K1344="Yes",IF(L1344="Yes","Yes","No"),"No")</f>
        <v>Yes</v>
      </c>
      <c r="Q1341" s="108"/>
      <c r="R1341" s="5" t="s">
        <v>1</v>
      </c>
      <c r="S1341" s="1" t="s">
        <v>5</v>
      </c>
      <c r="T1341" s="1" t="s">
        <v>7</v>
      </c>
      <c r="U1341" s="5">
        <v>675</v>
      </c>
      <c r="V1341" s="1">
        <v>58.52</v>
      </c>
      <c r="W1341" s="1">
        <v>58.9</v>
      </c>
      <c r="X1341" s="6">
        <f t="shared" si="1626"/>
        <v>-0.37999999999999545</v>
      </c>
      <c r="Y1341" s="14">
        <v>615</v>
      </c>
      <c r="Z1341" s="1">
        <v>59.19</v>
      </c>
      <c r="AA1341" s="1">
        <v>59.69</v>
      </c>
      <c r="AB1341" s="72">
        <f t="shared" si="1641"/>
        <v>-0.5</v>
      </c>
      <c r="AC1341" s="53" t="s">
        <v>19</v>
      </c>
    </row>
    <row r="1342" spans="1:29" x14ac:dyDescent="0.25">
      <c r="A1342" s="53">
        <v>1803033</v>
      </c>
      <c r="B1342" s="89" t="s">
        <v>2562</v>
      </c>
      <c r="C1342" s="53" t="s">
        <v>940</v>
      </c>
      <c r="D1342" s="50" t="s">
        <v>2508</v>
      </c>
      <c r="E1342" s="47">
        <f>VLOOKUP('2012 Accountability Database'!A1338,Dems1112!$A$2:$G$1082,4)</f>
        <v>0.93</v>
      </c>
      <c r="F1342" s="65" t="s">
        <v>2486</v>
      </c>
      <c r="G1342" s="62"/>
      <c r="H1342" s="13" t="str">
        <f>IF(V1342&gt;94,"Met",IF(X1342="--","n/a",IF(X1342&gt;=0,"Met","Did Not Meet")))</f>
        <v>Met</v>
      </c>
      <c r="I1342" s="13" t="str">
        <f>IF(V1343&gt;94,"Met",IF(X1343="--","n/a",IF(X1343&gt;=0,"Met","Did Not Meet")))</f>
        <v>Met</v>
      </c>
      <c r="J1342" s="13"/>
      <c r="K1342" s="13" t="str">
        <f>IF(Z1342&gt;94,"Met",IF(AB1342="--","n/a",IF(AB1342&gt;=0,"Met","Did Not Meet")))</f>
        <v>Met</v>
      </c>
      <c r="L1342" s="13" t="str">
        <f>IF(Z1343&gt;94,"Met",IF(AB1343="--","n/a",IF(AB1343&gt;=0,"Met","Did Not Meet")))</f>
        <v>Met</v>
      </c>
      <c r="M1342" s="5" t="s">
        <v>18</v>
      </c>
      <c r="N1342" s="68" t="s">
        <v>2497</v>
      </c>
      <c r="O1342" s="35"/>
      <c r="P1342" s="44"/>
      <c r="Q1342" s="108"/>
      <c r="R1342" s="5" t="s">
        <v>6</v>
      </c>
      <c r="S1342" s="5" t="s">
        <v>2</v>
      </c>
      <c r="T1342" s="5" t="s">
        <v>3</v>
      </c>
      <c r="U1342" s="5">
        <v>353</v>
      </c>
      <c r="V1342" s="5">
        <v>56.66</v>
      </c>
      <c r="W1342" s="5">
        <v>49.45</v>
      </c>
      <c r="X1342" s="11">
        <f t="shared" si="1626"/>
        <v>7.2099999999999937</v>
      </c>
      <c r="Y1342" s="14">
        <v>216</v>
      </c>
      <c r="Z1342" s="5">
        <v>52.31</v>
      </c>
      <c r="AA1342" s="5">
        <v>45.28</v>
      </c>
      <c r="AB1342" s="71">
        <f t="shared" si="1641"/>
        <v>7.0300000000000011</v>
      </c>
      <c r="AC1342" s="53" t="s">
        <v>19</v>
      </c>
    </row>
    <row r="1343" spans="1:29" x14ac:dyDescent="0.25">
      <c r="A1343" s="53">
        <v>1803033</v>
      </c>
      <c r="B1343" s="89" t="s">
        <v>2562</v>
      </c>
      <c r="C1343" s="53" t="s">
        <v>940</v>
      </c>
      <c r="D1343" s="50" t="s">
        <v>974</v>
      </c>
      <c r="E1343" s="47" t="str">
        <f>VLOOKUP('2012 Accountability Database'!A1338,Dems1112!$A$2:$G$1082,5)</f>
        <v>7-9</v>
      </c>
      <c r="F1343" s="65" t="s">
        <v>2487</v>
      </c>
      <c r="G1343" s="62"/>
      <c r="H1343" s="13" t="str">
        <f>IF(V1344&gt;94,"Met",IF(X1344="--","n/a",IF(X1344&gt;=0,"Met","Did Not Meet")))</f>
        <v>Did Not Meet</v>
      </c>
      <c r="I1343" s="13" t="str">
        <f>IF(V1345&gt;94,"Met",IF(X1345="--","n/a",IF(X1345&gt;=0,"Met","Did Not Meet")))</f>
        <v>Did Not Meet</v>
      </c>
      <c r="J1343" s="13"/>
      <c r="K1343" s="13" t="str">
        <f>IF(Z1344&gt;94,"Met",IF(AB1344="--","n/a",IF(AB1344&gt;=0,"Met","Did Not Meet")))</f>
        <v>Did Not Meet</v>
      </c>
      <c r="L1343" s="13" t="str">
        <f>IF(Z1345&gt;94,"Met",IF(AB1345="--","n/a",IF(AB1345&gt;=0,"Met","Did Not Meet")))</f>
        <v>Did Not Meet</v>
      </c>
      <c r="M1343" s="1" t="s">
        <v>18</v>
      </c>
      <c r="N1343" s="14"/>
      <c r="O1343" s="35" t="s">
        <v>2506</v>
      </c>
      <c r="P1343" s="83" t="str">
        <f t="shared" ref="P1343" si="1703">IF(P1338="No"," ", IF(P1340="No"," ",IF(P1339="No", " ",IF(P1341="No"," ","X"))))</f>
        <v>X</v>
      </c>
      <c r="Q1343" s="108"/>
      <c r="R1343" s="5" t="s">
        <v>6</v>
      </c>
      <c r="S1343" s="1" t="s">
        <v>2</v>
      </c>
      <c r="T1343" s="1" t="s">
        <v>7</v>
      </c>
      <c r="U1343" s="5">
        <v>353</v>
      </c>
      <c r="V1343" s="1">
        <v>56.66</v>
      </c>
      <c r="W1343" s="1">
        <v>49.45</v>
      </c>
      <c r="X1343" s="9">
        <f t="shared" si="1626"/>
        <v>7.2099999999999937</v>
      </c>
      <c r="Y1343" s="14">
        <v>216</v>
      </c>
      <c r="Z1343" s="1">
        <v>52.31</v>
      </c>
      <c r="AA1343" s="1">
        <v>45.28</v>
      </c>
      <c r="AB1343" s="71">
        <f t="shared" si="1641"/>
        <v>7.0300000000000011</v>
      </c>
      <c r="AC1343" s="53" t="s">
        <v>19</v>
      </c>
    </row>
    <row r="1344" spans="1:29" ht="15.75" x14ac:dyDescent="0.25">
      <c r="A1344" s="53">
        <v>1803033</v>
      </c>
      <c r="B1344" s="89" t="s">
        <v>2562</v>
      </c>
      <c r="C1344" s="53" t="s">
        <v>940</v>
      </c>
      <c r="D1344" s="50" t="s">
        <v>975</v>
      </c>
      <c r="E1344" s="48" t="str">
        <f>VLOOKUP('2012 Accountability Database'!A1338,Dems1112!$A$2:$G$1082,6)</f>
        <v>2 (Northeast AR)</v>
      </c>
      <c r="F1344" s="66"/>
      <c r="G1344" s="63" t="s">
        <v>2488</v>
      </c>
      <c r="H1344" s="61" t="str">
        <f t="shared" ref="H1344:I1344" si="1704">IF(H1342="Met","Yes",IF(H1343="Met","Yes","No"))</f>
        <v>Yes</v>
      </c>
      <c r="I1344" s="61" t="str">
        <f t="shared" si="1704"/>
        <v>Yes</v>
      </c>
      <c r="J1344" s="55"/>
      <c r="K1344" s="61" t="str">
        <f t="shared" ref="K1344:L1344" si="1705">IF(K1342="Met","Yes",IF(K1343="Met","Yes","No"))</f>
        <v>Yes</v>
      </c>
      <c r="L1344" s="61" t="str">
        <f t="shared" si="1705"/>
        <v>Yes</v>
      </c>
      <c r="M1344" s="1" t="s">
        <v>18</v>
      </c>
      <c r="N1344" s="14"/>
      <c r="O1344" s="35" t="s">
        <v>2505</v>
      </c>
      <c r="P1344" s="83" t="str">
        <f t="shared" ref="P1344" si="1706">IF(P1343="X"," ",IF(P1345="X"," ","X"))</f>
        <v xml:space="preserve"> </v>
      </c>
      <c r="Q1344" s="94" t="s">
        <v>2759</v>
      </c>
      <c r="R1344" s="5" t="s">
        <v>6</v>
      </c>
      <c r="S1344" s="1" t="s">
        <v>5</v>
      </c>
      <c r="T1344" s="1" t="s">
        <v>3</v>
      </c>
      <c r="U1344" s="5">
        <v>1023</v>
      </c>
      <c r="V1344" s="1">
        <v>49.27</v>
      </c>
      <c r="W1344" s="1">
        <v>49.45</v>
      </c>
      <c r="X1344" s="6">
        <f t="shared" si="1626"/>
        <v>-0.17999999999999972</v>
      </c>
      <c r="Y1344" s="14">
        <v>615</v>
      </c>
      <c r="Z1344" s="1">
        <v>43.58</v>
      </c>
      <c r="AA1344" s="1">
        <v>45.28</v>
      </c>
      <c r="AB1344" s="72">
        <f t="shared" si="1641"/>
        <v>-1.7000000000000028</v>
      </c>
      <c r="AC1344" s="53" t="s">
        <v>19</v>
      </c>
    </row>
    <row r="1345" spans="1:29" x14ac:dyDescent="0.25">
      <c r="A1345" s="54">
        <v>1803033</v>
      </c>
      <c r="B1345" s="90" t="s">
        <v>2562</v>
      </c>
      <c r="C1345" s="54" t="s">
        <v>940</v>
      </c>
      <c r="D1345" s="4"/>
      <c r="E1345" s="4"/>
      <c r="F1345" s="67"/>
      <c r="G1345" s="64"/>
      <c r="H1345" s="43"/>
      <c r="I1345" s="43"/>
      <c r="J1345" s="43"/>
      <c r="K1345" s="43"/>
      <c r="L1345" s="43"/>
      <c r="M1345" s="4" t="s">
        <v>18</v>
      </c>
      <c r="N1345" s="15"/>
      <c r="O1345" s="38" t="s">
        <v>2482</v>
      </c>
      <c r="P1345" s="84" t="str">
        <f>IF(E1339="Achieving School"," ","X")</f>
        <v>X</v>
      </c>
      <c r="Q1345" s="91"/>
      <c r="R1345" s="4" t="s">
        <v>6</v>
      </c>
      <c r="S1345" s="4" t="s">
        <v>5</v>
      </c>
      <c r="T1345" s="4" t="s">
        <v>7</v>
      </c>
      <c r="U1345" s="4">
        <v>1023</v>
      </c>
      <c r="V1345" s="4">
        <v>49.27</v>
      </c>
      <c r="W1345" s="4">
        <v>49.45</v>
      </c>
      <c r="X1345" s="7">
        <f t="shared" si="1626"/>
        <v>-0.17999999999999972</v>
      </c>
      <c r="Y1345" s="15">
        <v>615</v>
      </c>
      <c r="Z1345" s="4">
        <v>43.58</v>
      </c>
      <c r="AA1345" s="4">
        <v>45.28</v>
      </c>
      <c r="AB1345" s="73">
        <f t="shared" si="1641"/>
        <v>-1.7000000000000028</v>
      </c>
      <c r="AC1345" s="54" t="s">
        <v>19</v>
      </c>
    </row>
    <row r="1346" spans="1:29" x14ac:dyDescent="0.25">
      <c r="A1346" s="1">
        <v>1803034</v>
      </c>
      <c r="B1346" s="87" t="s">
        <v>2562</v>
      </c>
      <c r="C1346" s="55" t="s">
        <v>941</v>
      </c>
      <c r="E1346" s="42"/>
      <c r="F1346" s="65" t="s">
        <v>2483</v>
      </c>
      <c r="G1346" s="62"/>
      <c r="H1346" s="37" t="str">
        <f>IF(V1346&gt;94,"Met",IF(X1346="--","n/a",IF(X1346&gt;=0,"Met","Did Not Meet")))</f>
        <v>Met</v>
      </c>
      <c r="I1346" s="37" t="str">
        <f>IF(V1347&gt;94,"Met",IF(X1347="--","n/a",IF(X1347&gt;=0,"Met","Did Not Meet")))</f>
        <v>Met</v>
      </c>
      <c r="K1346" s="13" t="str">
        <f>IF(Z1346&gt;94,"Met",IF(AB1346="--","n/a",IF(AB1346&gt;=0,"Met","Did Not Meet")))</f>
        <v>Met</v>
      </c>
      <c r="L1346" s="13" t="str">
        <f>IF(Z1347&gt;94,"Met",IF(AB1347="--","n/a",IF(AB1347&gt;=0,"Met","Did Not Meet")))</f>
        <v>Met</v>
      </c>
      <c r="M1346" s="5" t="s">
        <v>4</v>
      </c>
      <c r="N1346" s="14" t="s">
        <v>2502</v>
      </c>
      <c r="O1346" s="5"/>
      <c r="P1346" s="44" t="str">
        <f t="shared" ref="P1346" si="1707">IF(H1348="Yes",IF(I1348="Yes","Yes","No"),"No")</f>
        <v>Yes</v>
      </c>
      <c r="Q1346" s="93"/>
      <c r="R1346" s="5" t="s">
        <v>1</v>
      </c>
      <c r="S1346" s="5" t="s">
        <v>2</v>
      </c>
      <c r="T1346" s="5" t="s">
        <v>3</v>
      </c>
      <c r="U1346" s="5">
        <v>314</v>
      </c>
      <c r="V1346" s="5">
        <v>85.67</v>
      </c>
      <c r="W1346" s="5">
        <v>78.47</v>
      </c>
      <c r="X1346" s="11">
        <f t="shared" ref="X1346:X1409" si="1708">V1346-W1346</f>
        <v>7.2000000000000028</v>
      </c>
      <c r="Y1346" s="14">
        <v>302</v>
      </c>
      <c r="Z1346" s="5">
        <v>87.42</v>
      </c>
      <c r="AA1346" s="5">
        <v>78.55</v>
      </c>
      <c r="AB1346" s="71">
        <f t="shared" si="1641"/>
        <v>8.8700000000000045</v>
      </c>
      <c r="AC1346" s="36"/>
    </row>
    <row r="1347" spans="1:29" ht="15.75" x14ac:dyDescent="0.25">
      <c r="A1347" s="53">
        <v>1803034</v>
      </c>
      <c r="B1347" s="89" t="s">
        <v>2562</v>
      </c>
      <c r="C1347" s="53" t="s">
        <v>941</v>
      </c>
      <c r="D1347" s="49" t="s">
        <v>2498</v>
      </c>
      <c r="E1347" s="34" t="str">
        <f>M1346</f>
        <v>Achieving School</v>
      </c>
      <c r="F1347" s="65" t="s">
        <v>2484</v>
      </c>
      <c r="G1347" s="62"/>
      <c r="H1347" s="13" t="str">
        <f>IF(V1348&gt;94,"Met",IF(X1348="--","n/a",IF(X1348&gt;=0,"Met","Did Not Meet")))</f>
        <v>Met</v>
      </c>
      <c r="I1347" s="13" t="str">
        <f>IF(V1349&gt;94,"Met",IF(X1349="--","n/a",IF(X1349&gt;=0,"Met","Did Not Meet")))</f>
        <v>Met</v>
      </c>
      <c r="K1347" s="13" t="str">
        <f>IF(Z1348&gt;94,"Met",IF(AB1348="--","n/a",IF(AB1348&gt;=0,"Met","Did Not Meet")))</f>
        <v>Met</v>
      </c>
      <c r="L1347" s="13" t="str">
        <f>IF(Z1349&gt;94,"Met",IF(AB1349="--","n/a",IF(AB1349&gt;=0,"Met","Did Not Meet")))</f>
        <v>Met</v>
      </c>
      <c r="M1347" s="1" t="s">
        <v>4</v>
      </c>
      <c r="N1347" s="14" t="s">
        <v>2501</v>
      </c>
      <c r="O1347" s="5"/>
      <c r="P1347" s="44" t="str">
        <f t="shared" ref="P1347" si="1709">IF(K1348="Yes",IF(L1348="Yes","Yes","No"),"No")</f>
        <v>Yes</v>
      </c>
      <c r="Q1347" s="94" t="s">
        <v>2759</v>
      </c>
      <c r="R1347" s="5" t="s">
        <v>1</v>
      </c>
      <c r="S1347" s="1" t="s">
        <v>2</v>
      </c>
      <c r="T1347" s="1" t="s">
        <v>7</v>
      </c>
      <c r="U1347" s="5">
        <v>314</v>
      </c>
      <c r="V1347" s="1">
        <v>85.67</v>
      </c>
      <c r="W1347" s="1">
        <v>78.47</v>
      </c>
      <c r="X1347" s="9">
        <f t="shared" si="1708"/>
        <v>7.2000000000000028</v>
      </c>
      <c r="Y1347" s="14">
        <v>302</v>
      </c>
      <c r="Z1347" s="1">
        <v>87.42</v>
      </c>
      <c r="AA1347" s="1">
        <v>78.55</v>
      </c>
      <c r="AB1347" s="71">
        <f t="shared" si="1641"/>
        <v>8.8700000000000045</v>
      </c>
      <c r="AC1347" s="53"/>
    </row>
    <row r="1348" spans="1:29" ht="15" customHeight="1" x14ac:dyDescent="0.25">
      <c r="A1348" s="53">
        <v>1803034</v>
      </c>
      <c r="B1348" s="89" t="s">
        <v>2562</v>
      </c>
      <c r="C1348" s="53" t="s">
        <v>941</v>
      </c>
      <c r="D1348" s="49" t="s">
        <v>2499</v>
      </c>
      <c r="E1348" s="35" t="str">
        <f>VLOOKUP('2012 Accountability Database'!$A1346,'2011 AYP'!A$2:B$1072,2)</f>
        <v xml:space="preserve"> A (Alert)</v>
      </c>
      <c r="F1348" s="66"/>
      <c r="G1348" s="63" t="s">
        <v>2485</v>
      </c>
      <c r="H1348" s="60" t="str">
        <f t="shared" ref="H1348:I1348" si="1710">IF(H1346="Met","Yes",IF(H1347="Met","Yes","No"))</f>
        <v>Yes</v>
      </c>
      <c r="I1348" s="60" t="str">
        <f t="shared" si="1710"/>
        <v>Yes</v>
      </c>
      <c r="J1348" s="42"/>
      <c r="K1348" s="60" t="str">
        <f t="shared" ref="K1348:L1348" si="1711">IF(K1346="Met","Yes",IF(K1347="Met","Yes","No"))</f>
        <v>Yes</v>
      </c>
      <c r="L1348" s="60" t="str">
        <f t="shared" si="1711"/>
        <v>Yes</v>
      </c>
      <c r="M1348" s="1" t="s">
        <v>4</v>
      </c>
      <c r="N1348" s="14" t="s">
        <v>2503</v>
      </c>
      <c r="O1348" s="5"/>
      <c r="P1348" s="44" t="str">
        <f t="shared" ref="P1348" si="1712">IF(H1352="Yes",IF(I1352="Yes","Yes","No"),"No")</f>
        <v>Yes</v>
      </c>
      <c r="Q1348" s="108" t="s">
        <v>2758</v>
      </c>
      <c r="R1348" s="5" t="s">
        <v>1</v>
      </c>
      <c r="S1348" s="1" t="s">
        <v>5</v>
      </c>
      <c r="T1348" s="1" t="s">
        <v>3</v>
      </c>
      <c r="U1348" s="5">
        <v>902</v>
      </c>
      <c r="V1348" s="1">
        <v>79.16</v>
      </c>
      <c r="W1348" s="1">
        <v>78.47</v>
      </c>
      <c r="X1348" s="9">
        <f t="shared" si="1708"/>
        <v>0.68999999999999773</v>
      </c>
      <c r="Y1348" s="14">
        <v>852</v>
      </c>
      <c r="Z1348" s="1">
        <v>80.05</v>
      </c>
      <c r="AA1348" s="1">
        <v>78.55</v>
      </c>
      <c r="AB1348" s="71">
        <f t="shared" si="1641"/>
        <v>1.5</v>
      </c>
      <c r="AC1348" s="53"/>
    </row>
    <row r="1349" spans="1:29" x14ac:dyDescent="0.25">
      <c r="A1349" s="53">
        <v>1803034</v>
      </c>
      <c r="B1349" s="89" t="s">
        <v>2562</v>
      </c>
      <c r="C1349" s="53" t="s">
        <v>941</v>
      </c>
      <c r="D1349" s="49" t="s">
        <v>2507</v>
      </c>
      <c r="E1349" s="47">
        <f>VLOOKUP('2012 Accountability Database'!A1346,Dems1112!$A$2:$G$1082,3)</f>
        <v>0.49</v>
      </c>
      <c r="F1349" s="66"/>
      <c r="G1349" s="52"/>
      <c r="M1349" s="1" t="s">
        <v>4</v>
      </c>
      <c r="N1349" s="14" t="s">
        <v>2504</v>
      </c>
      <c r="O1349" s="5"/>
      <c r="P1349" s="44" t="str">
        <f t="shared" ref="P1349" si="1713">IF(K1352="Yes",IF(L1352="Yes","Yes","No"),"No")</f>
        <v>Yes</v>
      </c>
      <c r="Q1349" s="108"/>
      <c r="R1349" s="5" t="s">
        <v>1</v>
      </c>
      <c r="S1349" s="1" t="s">
        <v>5</v>
      </c>
      <c r="T1349" s="1" t="s">
        <v>7</v>
      </c>
      <c r="U1349" s="5">
        <v>902</v>
      </c>
      <c r="V1349" s="1">
        <v>79.16</v>
      </c>
      <c r="W1349" s="1">
        <v>78.47</v>
      </c>
      <c r="X1349" s="9">
        <f t="shared" si="1708"/>
        <v>0.68999999999999773</v>
      </c>
      <c r="Y1349" s="14">
        <v>852</v>
      </c>
      <c r="Z1349" s="1">
        <v>80.05</v>
      </c>
      <c r="AA1349" s="1">
        <v>78.55</v>
      </c>
      <c r="AB1349" s="71">
        <f t="shared" si="1641"/>
        <v>1.5</v>
      </c>
      <c r="AC1349" s="53"/>
    </row>
    <row r="1350" spans="1:29" x14ac:dyDescent="0.25">
      <c r="A1350" s="53">
        <v>1803034</v>
      </c>
      <c r="B1350" s="89" t="s">
        <v>2562</v>
      </c>
      <c r="C1350" s="53" t="s">
        <v>941</v>
      </c>
      <c r="D1350" s="50" t="s">
        <v>2508</v>
      </c>
      <c r="E1350" s="47">
        <f>VLOOKUP('2012 Accountability Database'!A1346,Dems1112!$A$2:$G$1082,4)</f>
        <v>0.62</v>
      </c>
      <c r="F1350" s="65" t="s">
        <v>2486</v>
      </c>
      <c r="G1350" s="62"/>
      <c r="H1350" s="13" t="str">
        <f>IF(V1350&gt;94,"Met",IF(X1350="--","n/a",IF(X1350&gt;=0,"Met","Did Not Meet")))</f>
        <v>Met</v>
      </c>
      <c r="I1350" s="13" t="str">
        <f>IF(V1351&gt;94,"Met",IF(X1351="--","n/a",IF(X1351&gt;=0,"Met","Did Not Meet")))</f>
        <v>Met</v>
      </c>
      <c r="J1350" s="13"/>
      <c r="K1350" s="13" t="str">
        <f>IF(Z1350&gt;94,"Met",IF(AB1350="--","n/a",IF(AB1350&gt;=0,"Met","Did Not Meet")))</f>
        <v>Met</v>
      </c>
      <c r="L1350" s="13" t="str">
        <f>IF(Z1351&gt;94,"Met",IF(AB1351="--","n/a",IF(AB1351&gt;=0,"Met","Did Not Meet")))</f>
        <v>Met</v>
      </c>
      <c r="M1350" s="5" t="s">
        <v>4</v>
      </c>
      <c r="N1350" s="68" t="s">
        <v>2497</v>
      </c>
      <c r="O1350" s="35"/>
      <c r="P1350" s="44"/>
      <c r="Q1350" s="108"/>
      <c r="R1350" s="5" t="s">
        <v>6</v>
      </c>
      <c r="S1350" s="5" t="s">
        <v>2</v>
      </c>
      <c r="T1350" s="5" t="s">
        <v>3</v>
      </c>
      <c r="U1350" s="5">
        <v>476</v>
      </c>
      <c r="V1350" s="5">
        <v>84.45</v>
      </c>
      <c r="W1350" s="5">
        <v>81.75</v>
      </c>
      <c r="X1350" s="11">
        <f t="shared" si="1708"/>
        <v>2.7000000000000028</v>
      </c>
      <c r="Y1350" s="14">
        <v>302</v>
      </c>
      <c r="Z1350" s="5">
        <v>80.790000000000006</v>
      </c>
      <c r="AA1350" s="5">
        <v>79.19</v>
      </c>
      <c r="AB1350" s="71">
        <f t="shared" si="1641"/>
        <v>1.6000000000000085</v>
      </c>
      <c r="AC1350" s="53"/>
    </row>
    <row r="1351" spans="1:29" x14ac:dyDescent="0.25">
      <c r="A1351" s="53">
        <v>1803034</v>
      </c>
      <c r="B1351" s="89" t="s">
        <v>2562</v>
      </c>
      <c r="C1351" s="53" t="s">
        <v>941</v>
      </c>
      <c r="D1351" s="50" t="s">
        <v>974</v>
      </c>
      <c r="E1351" s="47" t="str">
        <f>VLOOKUP('2012 Accountability Database'!A1346,Dems1112!$A$2:$G$1082,5)</f>
        <v>7-9</v>
      </c>
      <c r="F1351" s="65" t="s">
        <v>2487</v>
      </c>
      <c r="G1351" s="62"/>
      <c r="H1351" s="13" t="str">
        <f>IF(V1352&gt;94,"Met",IF(X1352="--","n/a",IF(X1352&gt;=0,"Met","Did Not Meet")))</f>
        <v>Did Not Meet</v>
      </c>
      <c r="I1351" s="13" t="str">
        <f>IF(V1353&gt;94,"Met",IF(X1353="--","n/a",IF(X1353&gt;=0,"Met","Did Not Meet")))</f>
        <v>Did Not Meet</v>
      </c>
      <c r="J1351" s="13"/>
      <c r="K1351" s="13" t="str">
        <f>IF(Z1352&gt;94,"Met",IF(AB1352="--","n/a",IF(AB1352&gt;=0,"Met","Did Not Meet")))</f>
        <v>Did Not Meet</v>
      </c>
      <c r="L1351" s="13" t="str">
        <f>IF(Z1353&gt;94,"Met",IF(AB1353="--","n/a",IF(AB1353&gt;=0,"Met","Did Not Meet")))</f>
        <v>Did Not Meet</v>
      </c>
      <c r="M1351" s="1" t="s">
        <v>4</v>
      </c>
      <c r="N1351" s="14"/>
      <c r="O1351" s="35" t="s">
        <v>2506</v>
      </c>
      <c r="P1351" s="83" t="str">
        <f t="shared" ref="P1351" si="1714">IF(P1346="No"," ", IF(P1348="No"," ",IF(P1347="No", " ",IF(P1349="No"," ","X"))))</f>
        <v>X</v>
      </c>
      <c r="Q1351" s="108"/>
      <c r="R1351" s="5" t="s">
        <v>6</v>
      </c>
      <c r="S1351" s="1" t="s">
        <v>2</v>
      </c>
      <c r="T1351" s="1" t="s">
        <v>7</v>
      </c>
      <c r="U1351" s="5">
        <v>476</v>
      </c>
      <c r="V1351" s="1">
        <v>84.45</v>
      </c>
      <c r="W1351" s="1">
        <v>81.75</v>
      </c>
      <c r="X1351" s="9">
        <f t="shared" si="1708"/>
        <v>2.7000000000000028</v>
      </c>
      <c r="Y1351" s="14">
        <v>302</v>
      </c>
      <c r="Z1351" s="1">
        <v>80.790000000000006</v>
      </c>
      <c r="AA1351" s="1">
        <v>79.19</v>
      </c>
      <c r="AB1351" s="71">
        <f t="shared" si="1641"/>
        <v>1.6000000000000085</v>
      </c>
      <c r="AC1351" s="53"/>
    </row>
    <row r="1352" spans="1:29" ht="15.75" x14ac:dyDescent="0.25">
      <c r="A1352" s="53">
        <v>1803034</v>
      </c>
      <c r="B1352" s="89" t="s">
        <v>2562</v>
      </c>
      <c r="C1352" s="53" t="s">
        <v>941</v>
      </c>
      <c r="D1352" s="50" t="s">
        <v>975</v>
      </c>
      <c r="E1352" s="48" t="str">
        <f>VLOOKUP('2012 Accountability Database'!A1346,Dems1112!$A$2:$G$1082,6)</f>
        <v>2 (Northeast AR)</v>
      </c>
      <c r="F1352" s="66"/>
      <c r="G1352" s="63" t="s">
        <v>2488</v>
      </c>
      <c r="H1352" s="61" t="str">
        <f t="shared" ref="H1352:I1352" si="1715">IF(H1350="Met","Yes",IF(H1351="Met","Yes","No"))</f>
        <v>Yes</v>
      </c>
      <c r="I1352" s="61" t="str">
        <f t="shared" si="1715"/>
        <v>Yes</v>
      </c>
      <c r="J1352" s="55"/>
      <c r="K1352" s="61" t="str">
        <f t="shared" ref="K1352:L1352" si="1716">IF(K1350="Met","Yes",IF(K1351="Met","Yes","No"))</f>
        <v>Yes</v>
      </c>
      <c r="L1352" s="61" t="str">
        <f t="shared" si="1716"/>
        <v>Yes</v>
      </c>
      <c r="M1352" s="1" t="s">
        <v>4</v>
      </c>
      <c r="N1352" s="14"/>
      <c r="O1352" s="35" t="s">
        <v>2505</v>
      </c>
      <c r="P1352" s="83" t="str">
        <f t="shared" ref="P1352" si="1717">IF(P1351="X"," ",IF(P1353="X"," ","X"))</f>
        <v xml:space="preserve"> </v>
      </c>
      <c r="Q1352" s="94" t="s">
        <v>2759</v>
      </c>
      <c r="R1352" s="5" t="s">
        <v>6</v>
      </c>
      <c r="S1352" s="1" t="s">
        <v>5</v>
      </c>
      <c r="T1352" s="1" t="s">
        <v>3</v>
      </c>
      <c r="U1352" s="5">
        <v>1337</v>
      </c>
      <c r="V1352" s="1">
        <v>81.38</v>
      </c>
      <c r="W1352" s="1">
        <v>81.75</v>
      </c>
      <c r="X1352" s="6">
        <f t="shared" si="1708"/>
        <v>-0.37000000000000455</v>
      </c>
      <c r="Y1352" s="14">
        <v>852</v>
      </c>
      <c r="Z1352" s="1">
        <v>78.87</v>
      </c>
      <c r="AA1352" s="1">
        <v>79.19</v>
      </c>
      <c r="AB1352" s="72">
        <f t="shared" si="1641"/>
        <v>-0.31999999999999318</v>
      </c>
      <c r="AC1352" s="53"/>
    </row>
    <row r="1353" spans="1:29" x14ac:dyDescent="0.25">
      <c r="A1353" s="54">
        <v>1803034</v>
      </c>
      <c r="B1353" s="90" t="s">
        <v>2562</v>
      </c>
      <c r="C1353" s="54" t="s">
        <v>941</v>
      </c>
      <c r="D1353" s="4"/>
      <c r="E1353" s="4"/>
      <c r="F1353" s="67"/>
      <c r="G1353" s="64"/>
      <c r="H1353" s="43"/>
      <c r="I1353" s="43"/>
      <c r="J1353" s="43"/>
      <c r="K1353" s="43"/>
      <c r="L1353" s="43"/>
      <c r="M1353" s="4" t="s">
        <v>4</v>
      </c>
      <c r="N1353" s="15"/>
      <c r="O1353" s="38" t="s">
        <v>2482</v>
      </c>
      <c r="P1353" s="84" t="str">
        <f>IF(E1347="Achieving School"," ","X")</f>
        <v xml:space="preserve"> </v>
      </c>
      <c r="Q1353" s="91"/>
      <c r="R1353" s="4" t="s">
        <v>6</v>
      </c>
      <c r="S1353" s="4" t="s">
        <v>5</v>
      </c>
      <c r="T1353" s="4" t="s">
        <v>7</v>
      </c>
      <c r="U1353" s="4">
        <v>1337</v>
      </c>
      <c r="V1353" s="4">
        <v>81.38</v>
      </c>
      <c r="W1353" s="4">
        <v>81.75</v>
      </c>
      <c r="X1353" s="7">
        <f t="shared" si="1708"/>
        <v>-0.37000000000000455</v>
      </c>
      <c r="Y1353" s="15">
        <v>852</v>
      </c>
      <c r="Z1353" s="4">
        <v>78.87</v>
      </c>
      <c r="AA1353" s="4">
        <v>79.19</v>
      </c>
      <c r="AB1353" s="73">
        <f t="shared" si="1641"/>
        <v>-0.31999999999999318</v>
      </c>
      <c r="AC1353" s="54"/>
    </row>
    <row r="1354" spans="1:29" x14ac:dyDescent="0.25">
      <c r="A1354" s="1">
        <v>1803035</v>
      </c>
      <c r="B1354" s="87" t="s">
        <v>2562</v>
      </c>
      <c r="C1354" s="55" t="s">
        <v>942</v>
      </c>
      <c r="E1354" s="42"/>
      <c r="F1354" s="65" t="s">
        <v>2483</v>
      </c>
      <c r="G1354" s="62"/>
      <c r="H1354" s="37" t="str">
        <f>IF(V1354&gt;94,"Met",IF(X1354="--","n/a",IF(X1354&gt;=0,"Met","Did Not Meet")))</f>
        <v>Met</v>
      </c>
      <c r="I1354" s="37" t="str">
        <f>IF(V1355&gt;94,"Met",IF(X1355="--","n/a",IF(X1355&gt;=0,"Met","Did Not Meet")))</f>
        <v>Met</v>
      </c>
      <c r="K1354" s="13" t="str">
        <f>IF(Z1354&gt;94,"Met",IF(AB1354="--","n/a",IF(AB1354&gt;=0,"Met","Did Not Meet")))</f>
        <v>Met</v>
      </c>
      <c r="L1354" s="13" t="str">
        <f>IF(Z1355&gt;94,"Met",IF(AB1355="--","n/a",IF(AB1355&gt;=0,"Met","Did Not Meet")))</f>
        <v>Met</v>
      </c>
      <c r="M1354" s="1" t="s">
        <v>37</v>
      </c>
      <c r="N1354" s="14" t="s">
        <v>2502</v>
      </c>
      <c r="O1354" s="5"/>
      <c r="P1354" s="44" t="str">
        <f t="shared" ref="P1354" si="1718">IF(H1356="Yes",IF(I1356="Yes","Yes","No"),"No")</f>
        <v>Yes</v>
      </c>
      <c r="Q1354" s="93"/>
      <c r="R1354" s="5" t="s">
        <v>1</v>
      </c>
      <c r="S1354" s="1" t="s">
        <v>2</v>
      </c>
      <c r="T1354" s="1" t="s">
        <v>3</v>
      </c>
      <c r="U1354" s="5">
        <v>270</v>
      </c>
      <c r="V1354" s="1">
        <v>70.37</v>
      </c>
      <c r="W1354" s="1">
        <v>58.37</v>
      </c>
      <c r="X1354" s="9">
        <f t="shared" si="1708"/>
        <v>12.000000000000007</v>
      </c>
      <c r="Y1354" s="14">
        <v>250</v>
      </c>
      <c r="Z1354" s="1">
        <v>71.599999999999994</v>
      </c>
      <c r="AA1354" s="1">
        <v>58.18</v>
      </c>
      <c r="AB1354" s="71">
        <f t="shared" si="1641"/>
        <v>13.419999999999995</v>
      </c>
      <c r="AC1354" s="36" t="s">
        <v>19</v>
      </c>
    </row>
    <row r="1355" spans="1:29" ht="15.75" x14ac:dyDescent="0.25">
      <c r="A1355" s="53">
        <v>1803035</v>
      </c>
      <c r="B1355" s="89" t="s">
        <v>2562</v>
      </c>
      <c r="C1355" s="53" t="s">
        <v>942</v>
      </c>
      <c r="D1355" s="49" t="s">
        <v>2498</v>
      </c>
      <c r="E1355" s="34" t="str">
        <f>M1354</f>
        <v>Needs Improvement Priority School</v>
      </c>
      <c r="F1355" s="65" t="s">
        <v>2484</v>
      </c>
      <c r="G1355" s="62"/>
      <c r="H1355" s="13" t="str">
        <f>IF(V1356&gt;94,"Met",IF(X1356="--","n/a",IF(X1356&gt;=0,"Met","Did Not Meet")))</f>
        <v>Did Not Meet</v>
      </c>
      <c r="I1355" s="13" t="str">
        <f>IF(V1357&gt;94,"Met",IF(X1357="--","n/a",IF(X1357&gt;=0,"Met","Did Not Meet")))</f>
        <v>Did Not Meet</v>
      </c>
      <c r="K1355" s="13" t="str">
        <f>IF(Z1356&gt;94,"Met",IF(AB1356="--","n/a",IF(AB1356&gt;=0,"Met","Did Not Meet")))</f>
        <v>Met</v>
      </c>
      <c r="L1355" s="13" t="str">
        <f>IF(Z1357&gt;94,"Met",IF(AB1357="--","n/a",IF(AB1357&gt;=0,"Met","Did Not Meet")))</f>
        <v>Met</v>
      </c>
      <c r="M1355" s="1" t="s">
        <v>37</v>
      </c>
      <c r="N1355" s="14" t="s">
        <v>2501</v>
      </c>
      <c r="O1355" s="5"/>
      <c r="P1355" s="44" t="str">
        <f t="shared" ref="P1355" si="1719">IF(K1356="Yes",IF(L1356="Yes","Yes","No"),"No")</f>
        <v>Yes</v>
      </c>
      <c r="Q1355" s="94" t="s">
        <v>2759</v>
      </c>
      <c r="R1355" s="5" t="s">
        <v>1</v>
      </c>
      <c r="S1355" s="1" t="s">
        <v>2</v>
      </c>
      <c r="T1355" s="1" t="s">
        <v>7</v>
      </c>
      <c r="U1355" s="5">
        <v>270</v>
      </c>
      <c r="V1355" s="1">
        <v>70.37</v>
      </c>
      <c r="W1355" s="1">
        <v>58.37</v>
      </c>
      <c r="X1355" s="9">
        <f t="shared" si="1708"/>
        <v>12.000000000000007</v>
      </c>
      <c r="Y1355" s="14">
        <v>250</v>
      </c>
      <c r="Z1355" s="1">
        <v>71.599999999999994</v>
      </c>
      <c r="AA1355" s="1">
        <v>58.18</v>
      </c>
      <c r="AB1355" s="71">
        <f t="shared" si="1641"/>
        <v>13.419999999999995</v>
      </c>
      <c r="AC1355" s="53" t="s">
        <v>19</v>
      </c>
    </row>
    <row r="1356" spans="1:29" ht="15" customHeight="1" x14ac:dyDescent="0.25">
      <c r="A1356" s="53">
        <v>1803035</v>
      </c>
      <c r="B1356" s="89" t="s">
        <v>2562</v>
      </c>
      <c r="C1356" s="53" t="s">
        <v>942</v>
      </c>
      <c r="D1356" s="49" t="s">
        <v>2499</v>
      </c>
      <c r="E1356" s="35" t="str">
        <f>VLOOKUP('2012 Accountability Database'!$A1354,'2011 AYP'!A$2:B$1072,2)</f>
        <v>SI_M (School Improvement - Met Standards)</v>
      </c>
      <c r="F1356" s="66"/>
      <c r="G1356" s="63" t="s">
        <v>2485</v>
      </c>
      <c r="H1356" s="60" t="str">
        <f t="shared" ref="H1356:I1356" si="1720">IF(H1354="Met","Yes",IF(H1355="Met","Yes","No"))</f>
        <v>Yes</v>
      </c>
      <c r="I1356" s="60" t="str">
        <f t="shared" si="1720"/>
        <v>Yes</v>
      </c>
      <c r="J1356" s="42"/>
      <c r="K1356" s="60" t="str">
        <f t="shared" ref="K1356:L1356" si="1721">IF(K1354="Met","Yes",IF(K1355="Met","Yes","No"))</f>
        <v>Yes</v>
      </c>
      <c r="L1356" s="60" t="str">
        <f t="shared" si="1721"/>
        <v>Yes</v>
      </c>
      <c r="M1356" s="1" t="s">
        <v>37</v>
      </c>
      <c r="N1356" s="14" t="s">
        <v>2503</v>
      </c>
      <c r="O1356" s="5"/>
      <c r="P1356" s="44" t="str">
        <f t="shared" ref="P1356" si="1722">IF(H1360="Yes",IF(I1360="Yes","Yes","No"),"No")</f>
        <v>No</v>
      </c>
      <c r="Q1356" s="108" t="s">
        <v>2758</v>
      </c>
      <c r="R1356" s="5" t="s">
        <v>1</v>
      </c>
      <c r="S1356" s="1" t="s">
        <v>5</v>
      </c>
      <c r="T1356" s="1" t="s">
        <v>3</v>
      </c>
      <c r="U1356" s="5">
        <v>872</v>
      </c>
      <c r="V1356" s="1">
        <v>57.45</v>
      </c>
      <c r="W1356" s="1">
        <v>58.37</v>
      </c>
      <c r="X1356" s="6">
        <f t="shared" si="1708"/>
        <v>-0.9199999999999946</v>
      </c>
      <c r="Y1356" s="14">
        <v>808</v>
      </c>
      <c r="Z1356" s="1">
        <v>58.42</v>
      </c>
      <c r="AA1356" s="1">
        <v>58.18</v>
      </c>
      <c r="AB1356" s="71">
        <f t="shared" ref="AB1356:AB1419" si="1723">Z1356-AA1356</f>
        <v>0.24000000000000199</v>
      </c>
      <c r="AC1356" s="53" t="s">
        <v>19</v>
      </c>
    </row>
    <row r="1357" spans="1:29" x14ac:dyDescent="0.25">
      <c r="A1357" s="53">
        <v>1803035</v>
      </c>
      <c r="B1357" s="89" t="s">
        <v>2562</v>
      </c>
      <c r="C1357" s="53" t="s">
        <v>942</v>
      </c>
      <c r="D1357" s="49" t="s">
        <v>2507</v>
      </c>
      <c r="E1357" s="47">
        <f>VLOOKUP('2012 Accountability Database'!A1354,Dems1112!$A$2:$G$1082,3)</f>
        <v>0.99</v>
      </c>
      <c r="F1357" s="66"/>
      <c r="G1357" s="52"/>
      <c r="M1357" s="1" t="s">
        <v>37</v>
      </c>
      <c r="N1357" s="14" t="s">
        <v>2504</v>
      </c>
      <c r="O1357" s="5"/>
      <c r="P1357" s="44" t="str">
        <f t="shared" ref="P1357" si="1724">IF(K1360="Yes",IF(L1360="Yes","Yes","No"),"No")</f>
        <v>Yes</v>
      </c>
      <c r="Q1357" s="108"/>
      <c r="R1357" s="5" t="s">
        <v>1</v>
      </c>
      <c r="S1357" s="1" t="s">
        <v>5</v>
      </c>
      <c r="T1357" s="1" t="s">
        <v>7</v>
      </c>
      <c r="U1357" s="5">
        <v>872</v>
      </c>
      <c r="V1357" s="1">
        <v>57.45</v>
      </c>
      <c r="W1357" s="1">
        <v>58.37</v>
      </c>
      <c r="X1357" s="6">
        <f t="shared" si="1708"/>
        <v>-0.9199999999999946</v>
      </c>
      <c r="Y1357" s="14">
        <v>808</v>
      </c>
      <c r="Z1357" s="1">
        <v>58.42</v>
      </c>
      <c r="AA1357" s="1">
        <v>58.18</v>
      </c>
      <c r="AB1357" s="71">
        <f t="shared" si="1723"/>
        <v>0.24000000000000199</v>
      </c>
      <c r="AC1357" s="53" t="s">
        <v>19</v>
      </c>
    </row>
    <row r="1358" spans="1:29" x14ac:dyDescent="0.25">
      <c r="A1358" s="53">
        <v>1803035</v>
      </c>
      <c r="B1358" s="89" t="s">
        <v>2562</v>
      </c>
      <c r="C1358" s="53" t="s">
        <v>942</v>
      </c>
      <c r="D1358" s="50" t="s">
        <v>2508</v>
      </c>
      <c r="E1358" s="47">
        <f>VLOOKUP('2012 Accountability Database'!A1354,Dems1112!$A$2:$G$1082,4)</f>
        <v>0.93</v>
      </c>
      <c r="F1358" s="65" t="s">
        <v>2486</v>
      </c>
      <c r="G1358" s="62"/>
      <c r="H1358" s="13" t="str">
        <f>IF(V1358&gt;94,"Met",IF(X1358="--","n/a",IF(X1358&gt;=0,"Met","Did Not Meet")))</f>
        <v>Did Not Meet</v>
      </c>
      <c r="I1358" s="13" t="str">
        <f>IF(V1359&gt;94,"Met",IF(X1359="--","n/a",IF(X1359&gt;=0,"Met","Did Not Meet")))</f>
        <v>Did Not Meet</v>
      </c>
      <c r="J1358" s="13"/>
      <c r="K1358" s="13" t="str">
        <f>IF(Z1358&gt;94,"Met",IF(AB1358="--","n/a",IF(AB1358&gt;=0,"Met","Did Not Meet")))</f>
        <v>Met</v>
      </c>
      <c r="L1358" s="13" t="str">
        <f>IF(Z1359&gt;94,"Met",IF(AB1359="--","n/a",IF(AB1359&gt;=0,"Met","Did Not Meet")))</f>
        <v>Met</v>
      </c>
      <c r="M1358" s="1" t="s">
        <v>37</v>
      </c>
      <c r="N1358" s="68" t="s">
        <v>2497</v>
      </c>
      <c r="O1358" s="35"/>
      <c r="P1358" s="44"/>
      <c r="Q1358" s="108"/>
      <c r="R1358" s="5" t="s">
        <v>6</v>
      </c>
      <c r="S1358" s="1" t="s">
        <v>2</v>
      </c>
      <c r="T1358" s="1" t="s">
        <v>3</v>
      </c>
      <c r="U1358" s="5">
        <v>401</v>
      </c>
      <c r="V1358" s="1">
        <v>52.62</v>
      </c>
      <c r="W1358" s="1">
        <v>53.19</v>
      </c>
      <c r="X1358" s="6">
        <f t="shared" si="1708"/>
        <v>-0.57000000000000028</v>
      </c>
      <c r="Y1358" s="14">
        <v>250</v>
      </c>
      <c r="Z1358" s="1">
        <v>48.4</v>
      </c>
      <c r="AA1358" s="1">
        <v>48.14</v>
      </c>
      <c r="AB1358" s="71">
        <f t="shared" si="1723"/>
        <v>0.25999999999999801</v>
      </c>
      <c r="AC1358" s="53" t="s">
        <v>19</v>
      </c>
    </row>
    <row r="1359" spans="1:29" x14ac:dyDescent="0.25">
      <c r="A1359" s="53">
        <v>1803035</v>
      </c>
      <c r="B1359" s="89" t="s">
        <v>2562</v>
      </c>
      <c r="C1359" s="53" t="s">
        <v>942</v>
      </c>
      <c r="D1359" s="50" t="s">
        <v>974</v>
      </c>
      <c r="E1359" s="47" t="str">
        <f>VLOOKUP('2012 Accountability Database'!A1354,Dems1112!$A$2:$G$1082,5)</f>
        <v>7-9</v>
      </c>
      <c r="F1359" s="65" t="s">
        <v>2487</v>
      </c>
      <c r="G1359" s="62"/>
      <c r="H1359" s="13" t="str">
        <f>IF(V1360&gt;94,"Met",IF(X1360="--","n/a",IF(X1360&gt;=0,"Met","Did Not Meet")))</f>
        <v>Did Not Meet</v>
      </c>
      <c r="I1359" s="13" t="str">
        <f>IF(V1361&gt;94,"Met",IF(X1361="--","n/a",IF(X1361&gt;=0,"Met","Did Not Meet")))</f>
        <v>Did Not Meet</v>
      </c>
      <c r="J1359" s="13"/>
      <c r="K1359" s="13" t="str">
        <f>IF(Z1360&gt;94,"Met",IF(AB1360="--","n/a",IF(AB1360&gt;=0,"Met","Did Not Meet")))</f>
        <v>Did Not Meet</v>
      </c>
      <c r="L1359" s="13" t="str">
        <f>IF(Z1361&gt;94,"Met",IF(AB1361="--","n/a",IF(AB1361&gt;=0,"Met","Did Not Meet")))</f>
        <v>Did Not Meet</v>
      </c>
      <c r="M1359" s="1" t="s">
        <v>37</v>
      </c>
      <c r="N1359" s="14"/>
      <c r="O1359" s="35" t="s">
        <v>2506</v>
      </c>
      <c r="P1359" s="83" t="str">
        <f t="shared" ref="P1359" si="1725">IF(P1354="No"," ", IF(P1356="No"," ",IF(P1355="No", " ",IF(P1357="No"," ","X"))))</f>
        <v xml:space="preserve"> </v>
      </c>
      <c r="Q1359" s="108"/>
      <c r="R1359" s="5" t="s">
        <v>6</v>
      </c>
      <c r="S1359" s="1" t="s">
        <v>2</v>
      </c>
      <c r="T1359" s="1" t="s">
        <v>7</v>
      </c>
      <c r="U1359" s="5">
        <v>401</v>
      </c>
      <c r="V1359" s="1">
        <v>52.62</v>
      </c>
      <c r="W1359" s="1">
        <v>53.19</v>
      </c>
      <c r="X1359" s="6">
        <f t="shared" si="1708"/>
        <v>-0.57000000000000028</v>
      </c>
      <c r="Y1359" s="14">
        <v>250</v>
      </c>
      <c r="Z1359" s="1">
        <v>48.4</v>
      </c>
      <c r="AA1359" s="1">
        <v>48.14</v>
      </c>
      <c r="AB1359" s="71">
        <f t="shared" si="1723"/>
        <v>0.25999999999999801</v>
      </c>
      <c r="AC1359" s="53" t="s">
        <v>19</v>
      </c>
    </row>
    <row r="1360" spans="1:29" ht="15.75" x14ac:dyDescent="0.25">
      <c r="A1360" s="53">
        <v>1803035</v>
      </c>
      <c r="B1360" s="89" t="s">
        <v>2562</v>
      </c>
      <c r="C1360" s="53" t="s">
        <v>942</v>
      </c>
      <c r="D1360" s="50" t="s">
        <v>975</v>
      </c>
      <c r="E1360" s="48" t="str">
        <f>VLOOKUP('2012 Accountability Database'!A1354,Dems1112!$A$2:$G$1082,6)</f>
        <v>2 (Northeast AR)</v>
      </c>
      <c r="F1360" s="66"/>
      <c r="G1360" s="63" t="s">
        <v>2488</v>
      </c>
      <c r="H1360" s="61" t="str">
        <f t="shared" ref="H1360:I1360" si="1726">IF(H1358="Met","Yes",IF(H1359="Met","Yes","No"))</f>
        <v>No</v>
      </c>
      <c r="I1360" s="61" t="str">
        <f t="shared" si="1726"/>
        <v>No</v>
      </c>
      <c r="J1360" s="55"/>
      <c r="K1360" s="61" t="str">
        <f t="shared" ref="K1360:L1360" si="1727">IF(K1358="Met","Yes",IF(K1359="Met","Yes","No"))</f>
        <v>Yes</v>
      </c>
      <c r="L1360" s="61" t="str">
        <f t="shared" si="1727"/>
        <v>Yes</v>
      </c>
      <c r="M1360" s="5" t="s">
        <v>37</v>
      </c>
      <c r="N1360" s="14"/>
      <c r="O1360" s="35" t="s">
        <v>2505</v>
      </c>
      <c r="P1360" s="83" t="str">
        <f t="shared" ref="P1360" si="1728">IF(P1359="X"," ",IF(P1361="X"," ","X"))</f>
        <v xml:space="preserve"> </v>
      </c>
      <c r="Q1360" s="94" t="s">
        <v>2759</v>
      </c>
      <c r="R1360" s="5" t="s">
        <v>6</v>
      </c>
      <c r="S1360" s="5" t="s">
        <v>5</v>
      </c>
      <c r="T1360" s="5" t="s">
        <v>3</v>
      </c>
      <c r="U1360" s="5">
        <v>1268</v>
      </c>
      <c r="V1360" s="5">
        <v>47.32</v>
      </c>
      <c r="W1360" s="5">
        <v>53.19</v>
      </c>
      <c r="X1360" s="8">
        <f t="shared" si="1708"/>
        <v>-5.8699999999999974</v>
      </c>
      <c r="Y1360" s="14">
        <v>808</v>
      </c>
      <c r="Z1360" s="5">
        <v>41.09</v>
      </c>
      <c r="AA1360" s="5">
        <v>48.14</v>
      </c>
      <c r="AB1360" s="72">
        <f t="shared" si="1723"/>
        <v>-7.0499999999999972</v>
      </c>
      <c r="AC1360" s="53" t="s">
        <v>19</v>
      </c>
    </row>
    <row r="1361" spans="1:29" x14ac:dyDescent="0.25">
      <c r="A1361" s="54">
        <v>1803035</v>
      </c>
      <c r="B1361" s="90" t="s">
        <v>2562</v>
      </c>
      <c r="C1361" s="54" t="s">
        <v>942</v>
      </c>
      <c r="D1361" s="4"/>
      <c r="E1361" s="4"/>
      <c r="F1361" s="67"/>
      <c r="G1361" s="64"/>
      <c r="H1361" s="43"/>
      <c r="I1361" s="43"/>
      <c r="J1361" s="43"/>
      <c r="K1361" s="43"/>
      <c r="L1361" s="43"/>
      <c r="M1361" s="4" t="s">
        <v>37</v>
      </c>
      <c r="N1361" s="15"/>
      <c r="O1361" s="38" t="s">
        <v>2482</v>
      </c>
      <c r="P1361" s="84" t="str">
        <f>IF(E1355="Achieving School"," ","X")</f>
        <v>X</v>
      </c>
      <c r="Q1361" s="91"/>
      <c r="R1361" s="4" t="s">
        <v>6</v>
      </c>
      <c r="S1361" s="4" t="s">
        <v>5</v>
      </c>
      <c r="T1361" s="4" t="s">
        <v>7</v>
      </c>
      <c r="U1361" s="4">
        <v>1268</v>
      </c>
      <c r="V1361" s="4">
        <v>47.32</v>
      </c>
      <c r="W1361" s="4">
        <v>53.19</v>
      </c>
      <c r="X1361" s="7">
        <f t="shared" si="1708"/>
        <v>-5.8699999999999974</v>
      </c>
      <c r="Y1361" s="15">
        <v>808</v>
      </c>
      <c r="Z1361" s="4">
        <v>41.09</v>
      </c>
      <c r="AA1361" s="4">
        <v>48.14</v>
      </c>
      <c r="AB1361" s="73">
        <f t="shared" si="1723"/>
        <v>-7.0499999999999972</v>
      </c>
      <c r="AC1361" s="54" t="s">
        <v>19</v>
      </c>
    </row>
    <row r="1362" spans="1:29" x14ac:dyDescent="0.25">
      <c r="A1362" s="1">
        <v>1804016</v>
      </c>
      <c r="B1362" s="87" t="s">
        <v>2563</v>
      </c>
      <c r="C1362" s="55" t="s">
        <v>668</v>
      </c>
      <c r="E1362" s="42"/>
      <c r="F1362" s="65" t="s">
        <v>2483</v>
      </c>
      <c r="G1362" s="62"/>
      <c r="H1362" s="37" t="str">
        <f>IF(V1362&gt;94,"Met",IF(X1362="--","n/a",IF(X1362&gt;=0,"Met","Did Not Meet")))</f>
        <v>Met</v>
      </c>
      <c r="I1362" s="37" t="str">
        <f>IF(V1363&gt;94,"Met",IF(X1363="--","n/a",IF(X1363&gt;=0,"Met","Did Not Meet")))</f>
        <v>Met</v>
      </c>
      <c r="K1362" s="13" t="str">
        <f>IF(Z1362&gt;94,"Met",IF(AB1362="--","n/a",IF(AB1362&gt;=0,"Met","Did Not Meet")))</f>
        <v>Met</v>
      </c>
      <c r="L1362" s="13" t="str">
        <f>IF(Z1363&gt;94,"Met",IF(AB1363="--","n/a",IF(AB1363&gt;=0,"Met","Did Not Meet")))</f>
        <v>Met</v>
      </c>
      <c r="M1362" s="1" t="s">
        <v>4</v>
      </c>
      <c r="N1362" s="14" t="s">
        <v>2502</v>
      </c>
      <c r="O1362" s="5"/>
      <c r="P1362" s="44" t="str">
        <f t="shared" ref="P1362" si="1729">IF(H1364="Yes",IF(I1364="Yes","Yes","No"),"No")</f>
        <v>Yes</v>
      </c>
      <c r="Q1362" s="93"/>
      <c r="R1362" s="5" t="s">
        <v>1</v>
      </c>
      <c r="S1362" s="1" t="s">
        <v>2</v>
      </c>
      <c r="T1362" s="1" t="s">
        <v>3</v>
      </c>
      <c r="U1362" s="5">
        <v>649</v>
      </c>
      <c r="V1362" s="1">
        <v>81.36</v>
      </c>
      <c r="W1362" s="1">
        <v>74.69</v>
      </c>
      <c r="X1362" s="9">
        <f t="shared" si="1708"/>
        <v>6.6700000000000017</v>
      </c>
      <c r="Y1362" s="14">
        <v>611</v>
      </c>
      <c r="Z1362" s="1">
        <v>81.510000000000005</v>
      </c>
      <c r="AA1362" s="1">
        <v>75.03</v>
      </c>
      <c r="AB1362" s="71">
        <f t="shared" si="1723"/>
        <v>6.480000000000004</v>
      </c>
      <c r="AC1362" s="36"/>
    </row>
    <row r="1363" spans="1:29" ht="15.75" x14ac:dyDescent="0.25">
      <c r="A1363" s="53">
        <v>1804016</v>
      </c>
      <c r="B1363" s="89" t="s">
        <v>2563</v>
      </c>
      <c r="C1363" s="53" t="s">
        <v>668</v>
      </c>
      <c r="D1363" s="49" t="s">
        <v>2498</v>
      </c>
      <c r="E1363" s="34" t="str">
        <f>M1362</f>
        <v>Achieving School</v>
      </c>
      <c r="F1363" s="65" t="s">
        <v>2484</v>
      </c>
      <c r="G1363" s="62"/>
      <c r="H1363" s="13" t="str">
        <f>IF(V1364&gt;94,"Met",IF(X1364="--","n/a",IF(X1364&gt;=0,"Met","Did Not Meet")))</f>
        <v>Met</v>
      </c>
      <c r="I1363" s="13" t="str">
        <f>IF(V1365&gt;94,"Met",IF(X1365="--","n/a",IF(X1365&gt;=0,"Met","Did Not Meet")))</f>
        <v>Did Not Meet</v>
      </c>
      <c r="K1363" s="13" t="str">
        <f>IF(Z1364&gt;94,"Met",IF(AB1364="--","n/a",IF(AB1364&gt;=0,"Met","Did Not Meet")))</f>
        <v>Met</v>
      </c>
      <c r="L1363" s="13" t="str">
        <f>IF(Z1365&gt;94,"Met",IF(AB1365="--","n/a",IF(AB1365&gt;=0,"Met","Did Not Meet")))</f>
        <v>Met</v>
      </c>
      <c r="M1363" s="5" t="s">
        <v>4</v>
      </c>
      <c r="N1363" s="14" t="s">
        <v>2501</v>
      </c>
      <c r="O1363" s="5"/>
      <c r="P1363" s="44" t="str">
        <f t="shared" ref="P1363" si="1730">IF(K1364="Yes",IF(L1364="Yes","Yes","No"),"No")</f>
        <v>Yes</v>
      </c>
      <c r="Q1363" s="94" t="s">
        <v>2759</v>
      </c>
      <c r="R1363" s="5" t="s">
        <v>1</v>
      </c>
      <c r="S1363" s="5" t="s">
        <v>2</v>
      </c>
      <c r="T1363" s="5" t="s">
        <v>7</v>
      </c>
      <c r="U1363" s="5">
        <v>392</v>
      </c>
      <c r="V1363" s="5">
        <v>73.209999999999994</v>
      </c>
      <c r="W1363" s="5">
        <v>64.150000000000006</v>
      </c>
      <c r="X1363" s="11">
        <f t="shared" si="1708"/>
        <v>9.0599999999999881</v>
      </c>
      <c r="Y1363" s="14">
        <v>362</v>
      </c>
      <c r="Z1363" s="5">
        <v>74.31</v>
      </c>
      <c r="AA1363" s="5">
        <v>65.959999999999994</v>
      </c>
      <c r="AB1363" s="71">
        <f t="shared" si="1723"/>
        <v>8.3500000000000085</v>
      </c>
      <c r="AC1363" s="53"/>
    </row>
    <row r="1364" spans="1:29" ht="15" customHeight="1" x14ac:dyDescent="0.25">
      <c r="A1364" s="53">
        <v>1804016</v>
      </c>
      <c r="B1364" s="89" t="s">
        <v>2563</v>
      </c>
      <c r="C1364" s="53" t="s">
        <v>668</v>
      </c>
      <c r="D1364" s="49" t="s">
        <v>2499</v>
      </c>
      <c r="E1364" s="35" t="str">
        <f>VLOOKUP('2012 Accountability Database'!$A1362,'2011 AYP'!A$2:B$1072,2)</f>
        <v>SI_5 (School Improvement Year 5)</v>
      </c>
      <c r="F1364" s="66"/>
      <c r="G1364" s="63" t="s">
        <v>2485</v>
      </c>
      <c r="H1364" s="60" t="str">
        <f t="shared" ref="H1364:I1364" si="1731">IF(H1362="Met","Yes",IF(H1363="Met","Yes","No"))</f>
        <v>Yes</v>
      </c>
      <c r="I1364" s="60" t="str">
        <f t="shared" si="1731"/>
        <v>Yes</v>
      </c>
      <c r="J1364" s="42"/>
      <c r="K1364" s="60" t="str">
        <f t="shared" ref="K1364:L1364" si="1732">IF(K1362="Met","Yes",IF(K1363="Met","Yes","No"))</f>
        <v>Yes</v>
      </c>
      <c r="L1364" s="60" t="str">
        <f t="shared" si="1732"/>
        <v>Yes</v>
      </c>
      <c r="M1364" s="1" t="s">
        <v>4</v>
      </c>
      <c r="N1364" s="14" t="s">
        <v>2503</v>
      </c>
      <c r="O1364" s="5"/>
      <c r="P1364" s="44" t="str">
        <f t="shared" ref="P1364" si="1733">IF(H1368="Yes",IF(I1368="Yes","Yes","No"),"No")</f>
        <v>Yes</v>
      </c>
      <c r="Q1364" s="108" t="s">
        <v>2758</v>
      </c>
      <c r="R1364" s="5" t="s">
        <v>1</v>
      </c>
      <c r="S1364" s="1" t="s">
        <v>5</v>
      </c>
      <c r="T1364" s="1" t="s">
        <v>3</v>
      </c>
      <c r="U1364" s="5">
        <v>1826</v>
      </c>
      <c r="V1364" s="1">
        <v>74.75</v>
      </c>
      <c r="W1364" s="1">
        <v>74.69</v>
      </c>
      <c r="X1364" s="9">
        <f t="shared" si="1708"/>
        <v>6.0000000000002274E-2</v>
      </c>
      <c r="Y1364" s="14">
        <v>1729</v>
      </c>
      <c r="Z1364" s="1">
        <v>75.25</v>
      </c>
      <c r="AA1364" s="1">
        <v>75.03</v>
      </c>
      <c r="AB1364" s="71">
        <f t="shared" si="1723"/>
        <v>0.21999999999999886</v>
      </c>
      <c r="AC1364" s="53"/>
    </row>
    <row r="1365" spans="1:29" x14ac:dyDescent="0.25">
      <c r="A1365" s="53">
        <v>1804016</v>
      </c>
      <c r="B1365" s="89" t="s">
        <v>2563</v>
      </c>
      <c r="C1365" s="53" t="s">
        <v>668</v>
      </c>
      <c r="D1365" s="49" t="s">
        <v>2507</v>
      </c>
      <c r="E1365" s="47">
        <f>VLOOKUP('2012 Accountability Database'!A1362,Dems1112!$A$2:$G$1082,3)</f>
        <v>0.48</v>
      </c>
      <c r="F1365" s="66"/>
      <c r="G1365" s="52"/>
      <c r="M1365" s="1" t="s">
        <v>4</v>
      </c>
      <c r="N1365" s="14" t="s">
        <v>2504</v>
      </c>
      <c r="O1365" s="5"/>
      <c r="P1365" s="44" t="str">
        <f t="shared" ref="P1365" si="1734">IF(K1368="Yes",IF(L1368="Yes","Yes","No"),"No")</f>
        <v>Yes</v>
      </c>
      <c r="Q1365" s="108"/>
      <c r="R1365" s="5" t="s">
        <v>1</v>
      </c>
      <c r="S1365" s="1" t="s">
        <v>5</v>
      </c>
      <c r="T1365" s="1" t="s">
        <v>7</v>
      </c>
      <c r="U1365" s="5">
        <v>1068</v>
      </c>
      <c r="V1365" s="1">
        <v>63.95</v>
      </c>
      <c r="W1365" s="1">
        <v>64.150000000000006</v>
      </c>
      <c r="X1365" s="6">
        <f t="shared" si="1708"/>
        <v>-0.20000000000000284</v>
      </c>
      <c r="Y1365" s="14">
        <v>999</v>
      </c>
      <c r="Z1365" s="1">
        <v>65.97</v>
      </c>
      <c r="AA1365" s="1">
        <v>65.959999999999994</v>
      </c>
      <c r="AB1365" s="71">
        <f t="shared" si="1723"/>
        <v>1.0000000000005116E-2</v>
      </c>
      <c r="AC1365" s="53"/>
    </row>
    <row r="1366" spans="1:29" x14ac:dyDescent="0.25">
      <c r="A1366" s="53">
        <v>1804016</v>
      </c>
      <c r="B1366" s="89" t="s">
        <v>2563</v>
      </c>
      <c r="C1366" s="53" t="s">
        <v>668</v>
      </c>
      <c r="D1366" s="50" t="s">
        <v>2508</v>
      </c>
      <c r="E1366" s="47">
        <f>VLOOKUP('2012 Accountability Database'!A1362,Dems1112!$A$2:$G$1082,4)</f>
        <v>0.59</v>
      </c>
      <c r="F1366" s="65" t="s">
        <v>2486</v>
      </c>
      <c r="G1366" s="62"/>
      <c r="H1366" s="13" t="str">
        <f>IF(V1366&gt;94,"Met",IF(X1366="--","n/a",IF(X1366&gt;=0,"Met","Did Not Meet")))</f>
        <v>Met</v>
      </c>
      <c r="I1366" s="13" t="str">
        <f>IF(V1367&gt;94,"Met",IF(X1367="--","n/a",IF(X1367&gt;=0,"Met","Did Not Meet")))</f>
        <v>Met</v>
      </c>
      <c r="J1366" s="13"/>
      <c r="K1366" s="13" t="str">
        <f>IF(Z1366&gt;94,"Met",IF(AB1366="--","n/a",IF(AB1366&gt;=0,"Met","Did Not Meet")))</f>
        <v>Met</v>
      </c>
      <c r="L1366" s="13" t="str">
        <f>IF(Z1367&gt;94,"Met",IF(AB1367="--","n/a",IF(AB1367&gt;=0,"Met","Did Not Meet")))</f>
        <v>Met</v>
      </c>
      <c r="M1366" s="1" t="s">
        <v>4</v>
      </c>
      <c r="N1366" s="68" t="s">
        <v>2497</v>
      </c>
      <c r="O1366" s="35"/>
      <c r="P1366" s="44"/>
      <c r="Q1366" s="108"/>
      <c r="R1366" s="5" t="s">
        <v>6</v>
      </c>
      <c r="S1366" s="1" t="s">
        <v>2</v>
      </c>
      <c r="T1366" s="1" t="s">
        <v>3</v>
      </c>
      <c r="U1366" s="5">
        <v>650</v>
      </c>
      <c r="V1366" s="1">
        <v>83.23</v>
      </c>
      <c r="W1366" s="1">
        <v>80.680000000000007</v>
      </c>
      <c r="X1366" s="9">
        <f t="shared" si="1708"/>
        <v>2.5499999999999972</v>
      </c>
      <c r="Y1366" s="14">
        <v>612</v>
      </c>
      <c r="Z1366" s="1">
        <v>79.58</v>
      </c>
      <c r="AA1366" s="1">
        <v>79.290000000000006</v>
      </c>
      <c r="AB1366" s="71">
        <f t="shared" si="1723"/>
        <v>0.28999999999999204</v>
      </c>
      <c r="AC1366" s="53"/>
    </row>
    <row r="1367" spans="1:29" x14ac:dyDescent="0.25">
      <c r="A1367" s="53">
        <v>1804016</v>
      </c>
      <c r="B1367" s="89" t="s">
        <v>2563</v>
      </c>
      <c r="C1367" s="53" t="s">
        <v>668</v>
      </c>
      <c r="D1367" s="50" t="s">
        <v>974</v>
      </c>
      <c r="E1367" s="47" t="str">
        <f>VLOOKUP('2012 Accountability Database'!A1362,Dems1112!$A$2:$G$1082,5)</f>
        <v>6-7</v>
      </c>
      <c r="F1367" s="65" t="s">
        <v>2487</v>
      </c>
      <c r="G1367" s="62"/>
      <c r="H1367" s="13" t="str">
        <f>IF(V1368&gt;94,"Met",IF(X1368="--","n/a",IF(X1368&gt;=0,"Met","Did Not Meet")))</f>
        <v>Did Not Meet</v>
      </c>
      <c r="I1367" s="13" t="str">
        <f>IF(V1369&gt;94,"Met",IF(X1369="--","n/a",IF(X1369&gt;=0,"Met","Did Not Meet")))</f>
        <v>Did Not Meet</v>
      </c>
      <c r="J1367" s="13"/>
      <c r="K1367" s="13" t="str">
        <f>IF(Z1368&gt;94,"Met",IF(AB1368="--","n/a",IF(AB1368&gt;=0,"Met","Did Not Meet")))</f>
        <v>Did Not Meet</v>
      </c>
      <c r="L1367" s="13" t="str">
        <f>IF(Z1369&gt;94,"Met",IF(AB1369="--","n/a",IF(AB1369&gt;=0,"Met","Did Not Meet")))</f>
        <v>Did Not Meet</v>
      </c>
      <c r="M1367" s="1" t="s">
        <v>4</v>
      </c>
      <c r="N1367" s="14"/>
      <c r="O1367" s="35" t="s">
        <v>2506</v>
      </c>
      <c r="P1367" s="83" t="str">
        <f t="shared" ref="P1367" si="1735">IF(P1362="No"," ", IF(P1364="No"," ",IF(P1363="No", " ",IF(P1365="No"," ","X"))))</f>
        <v>X</v>
      </c>
      <c r="Q1367" s="108"/>
      <c r="R1367" s="5" t="s">
        <v>6</v>
      </c>
      <c r="S1367" s="1" t="s">
        <v>2</v>
      </c>
      <c r="T1367" s="1" t="s">
        <v>7</v>
      </c>
      <c r="U1367" s="5">
        <v>393</v>
      </c>
      <c r="V1367" s="1">
        <v>75.319999999999993</v>
      </c>
      <c r="W1367" s="1">
        <v>72.599999999999994</v>
      </c>
      <c r="X1367" s="9">
        <f t="shared" si="1708"/>
        <v>2.7199999999999989</v>
      </c>
      <c r="Y1367" s="14">
        <v>363</v>
      </c>
      <c r="Z1367" s="1">
        <v>72.45</v>
      </c>
      <c r="AA1367" s="1">
        <v>71.180000000000007</v>
      </c>
      <c r="AB1367" s="71">
        <f t="shared" si="1723"/>
        <v>1.269999999999996</v>
      </c>
      <c r="AC1367" s="53"/>
    </row>
    <row r="1368" spans="1:29" ht="15.75" x14ac:dyDescent="0.25">
      <c r="A1368" s="53">
        <v>1804016</v>
      </c>
      <c r="B1368" s="89" t="s">
        <v>2563</v>
      </c>
      <c r="C1368" s="53" t="s">
        <v>668</v>
      </c>
      <c r="D1368" s="50" t="s">
        <v>975</v>
      </c>
      <c r="E1368" s="48" t="str">
        <f>VLOOKUP('2012 Accountability Database'!A1362,Dems1112!$A$2:$G$1082,6)</f>
        <v>2 (Northeast AR)</v>
      </c>
      <c r="F1368" s="66"/>
      <c r="G1368" s="63" t="s">
        <v>2488</v>
      </c>
      <c r="H1368" s="61" t="str">
        <f t="shared" ref="H1368:I1368" si="1736">IF(H1366="Met","Yes",IF(H1367="Met","Yes","No"))</f>
        <v>Yes</v>
      </c>
      <c r="I1368" s="61" t="str">
        <f t="shared" si="1736"/>
        <v>Yes</v>
      </c>
      <c r="J1368" s="55"/>
      <c r="K1368" s="61" t="str">
        <f t="shared" ref="K1368:L1368" si="1737">IF(K1366="Met","Yes",IF(K1367="Met","Yes","No"))</f>
        <v>Yes</v>
      </c>
      <c r="L1368" s="61" t="str">
        <f t="shared" si="1737"/>
        <v>Yes</v>
      </c>
      <c r="M1368" s="1" t="s">
        <v>4</v>
      </c>
      <c r="N1368" s="14"/>
      <c r="O1368" s="35" t="s">
        <v>2505</v>
      </c>
      <c r="P1368" s="83" t="str">
        <f t="shared" ref="P1368" si="1738">IF(P1367="X"," ",IF(P1369="X"," ","X"))</f>
        <v xml:space="preserve"> </v>
      </c>
      <c r="Q1368" s="94" t="s">
        <v>2759</v>
      </c>
      <c r="R1368" s="5" t="s">
        <v>6</v>
      </c>
      <c r="S1368" s="1" t="s">
        <v>5</v>
      </c>
      <c r="T1368" s="1" t="s">
        <v>3</v>
      </c>
      <c r="U1368" s="5">
        <v>1827</v>
      </c>
      <c r="V1368" s="1">
        <v>78.650000000000006</v>
      </c>
      <c r="W1368" s="1">
        <v>80.680000000000007</v>
      </c>
      <c r="X1368" s="6">
        <f t="shared" si="1708"/>
        <v>-2.0300000000000011</v>
      </c>
      <c r="Y1368" s="14">
        <v>1730</v>
      </c>
      <c r="Z1368" s="1">
        <v>75.66</v>
      </c>
      <c r="AA1368" s="1">
        <v>79.290000000000006</v>
      </c>
      <c r="AB1368" s="72">
        <f t="shared" si="1723"/>
        <v>-3.6300000000000097</v>
      </c>
      <c r="AC1368" s="53"/>
    </row>
    <row r="1369" spans="1:29" x14ac:dyDescent="0.25">
      <c r="A1369" s="54">
        <v>1804016</v>
      </c>
      <c r="B1369" s="90" t="s">
        <v>2563</v>
      </c>
      <c r="C1369" s="54" t="s">
        <v>668</v>
      </c>
      <c r="D1369" s="4"/>
      <c r="E1369" s="4"/>
      <c r="F1369" s="67"/>
      <c r="G1369" s="64"/>
      <c r="H1369" s="43"/>
      <c r="I1369" s="43"/>
      <c r="J1369" s="43"/>
      <c r="K1369" s="43"/>
      <c r="L1369" s="43"/>
      <c r="M1369" s="4" t="s">
        <v>4</v>
      </c>
      <c r="N1369" s="15"/>
      <c r="O1369" s="38" t="s">
        <v>2482</v>
      </c>
      <c r="P1369" s="84" t="str">
        <f>IF(E1363="Achieving School"," ","X")</f>
        <v xml:space="preserve"> </v>
      </c>
      <c r="Q1369" s="91"/>
      <c r="R1369" s="4" t="s">
        <v>6</v>
      </c>
      <c r="S1369" s="4" t="s">
        <v>5</v>
      </c>
      <c r="T1369" s="4" t="s">
        <v>7</v>
      </c>
      <c r="U1369" s="4">
        <v>1069</v>
      </c>
      <c r="V1369" s="4">
        <v>69.5</v>
      </c>
      <c r="W1369" s="4">
        <v>72.599999999999994</v>
      </c>
      <c r="X1369" s="7">
        <f t="shared" si="1708"/>
        <v>-3.0999999999999943</v>
      </c>
      <c r="Y1369" s="15">
        <v>1000</v>
      </c>
      <c r="Z1369" s="4">
        <v>67.3</v>
      </c>
      <c r="AA1369" s="4">
        <v>71.180000000000007</v>
      </c>
      <c r="AB1369" s="73">
        <f t="shared" si="1723"/>
        <v>-3.8800000000000097</v>
      </c>
      <c r="AC1369" s="54"/>
    </row>
    <row r="1370" spans="1:29" x14ac:dyDescent="0.25">
      <c r="A1370" s="1">
        <v>1804017</v>
      </c>
      <c r="B1370" s="87" t="s">
        <v>2563</v>
      </c>
      <c r="C1370" s="55" t="s">
        <v>669</v>
      </c>
      <c r="E1370" s="42"/>
      <c r="F1370" s="65" t="s">
        <v>2483</v>
      </c>
      <c r="G1370" s="62"/>
      <c r="H1370" s="37" t="str">
        <f>IF(V1370&gt;94,"Met",IF(X1370="--","n/a",IF(X1370&gt;=0,"Met","Did Not Meet")))</f>
        <v>Met</v>
      </c>
      <c r="I1370" s="37" t="str">
        <f>IF(V1371&gt;94,"Met",IF(X1371="--","n/a",IF(X1371&gt;=0,"Met","Did Not Meet")))</f>
        <v>Met</v>
      </c>
      <c r="K1370" s="13" t="str">
        <f>IF(Z1370&gt;94,"Met",IF(AB1370="--","n/a",IF(AB1370&gt;=0,"Met","Did Not Meet")))</f>
        <v>Met</v>
      </c>
      <c r="L1370" s="13" t="str">
        <f>IF(Z1371&gt;94,"Met",IF(AB1371="--","n/a",IF(AB1371&gt;=0,"Met","Did Not Meet")))</f>
        <v>Met</v>
      </c>
      <c r="M1370" s="1" t="s">
        <v>9</v>
      </c>
      <c r="N1370" s="14" t="s">
        <v>2502</v>
      </c>
      <c r="O1370" s="5"/>
      <c r="P1370" s="44" t="str">
        <f t="shared" ref="P1370" si="1739">IF(H1372="Yes",IF(I1372="Yes","Yes","No"),"No")</f>
        <v>Yes</v>
      </c>
      <c r="Q1370" s="93"/>
      <c r="R1370" s="5" t="s">
        <v>1</v>
      </c>
      <c r="S1370" s="1" t="s">
        <v>2</v>
      </c>
      <c r="T1370" s="1" t="s">
        <v>3</v>
      </c>
      <c r="U1370" s="5">
        <v>590</v>
      </c>
      <c r="V1370" s="1">
        <v>90</v>
      </c>
      <c r="W1370" s="1">
        <v>85.56</v>
      </c>
      <c r="X1370" s="9">
        <f t="shared" si="1708"/>
        <v>4.4399999999999977</v>
      </c>
      <c r="Y1370" s="14">
        <v>570</v>
      </c>
      <c r="Z1370" s="1">
        <v>87.37</v>
      </c>
      <c r="AA1370" s="1">
        <v>85.47</v>
      </c>
      <c r="AB1370" s="71">
        <f t="shared" si="1723"/>
        <v>1.9000000000000057</v>
      </c>
      <c r="AC1370" s="36"/>
    </row>
    <row r="1371" spans="1:29" ht="15.75" x14ac:dyDescent="0.25">
      <c r="A1371" s="53">
        <v>1804017</v>
      </c>
      <c r="B1371" s="89" t="s">
        <v>2563</v>
      </c>
      <c r="C1371" s="53" t="s">
        <v>669</v>
      </c>
      <c r="D1371" s="49" t="s">
        <v>2498</v>
      </c>
      <c r="E1371" s="34" t="str">
        <f>M1370</f>
        <v>Needs Improvement School</v>
      </c>
      <c r="F1371" s="65" t="s">
        <v>2484</v>
      </c>
      <c r="G1371" s="62"/>
      <c r="H1371" s="13" t="str">
        <f>IF(V1372&gt;94,"Met",IF(X1372="--","n/a",IF(X1372&gt;=0,"Met","Did Not Meet")))</f>
        <v>Did Not Meet</v>
      </c>
      <c r="I1371" s="13" t="str">
        <f>IF(V1373&gt;94,"Met",IF(X1373="--","n/a",IF(X1373&gt;=0,"Met","Did Not Meet")))</f>
        <v>Did Not Meet</v>
      </c>
      <c r="K1371" s="13" t="str">
        <f>IF(Z1372&gt;94,"Met",IF(AB1372="--","n/a",IF(AB1372&gt;=0,"Met","Did Not Meet")))</f>
        <v>Did Not Meet</v>
      </c>
      <c r="L1371" s="13" t="str">
        <f>IF(Z1373&gt;94,"Met",IF(AB1373="--","n/a",IF(AB1373&gt;=0,"Met","Did Not Meet")))</f>
        <v>Did Not Meet</v>
      </c>
      <c r="M1371" s="1" t="s">
        <v>9</v>
      </c>
      <c r="N1371" s="14" t="s">
        <v>2501</v>
      </c>
      <c r="O1371" s="5"/>
      <c r="P1371" s="44" t="str">
        <f t="shared" ref="P1371" si="1740">IF(K1372="Yes",IF(L1372="Yes","Yes","No"),"No")</f>
        <v>Yes</v>
      </c>
      <c r="Q1371" s="94" t="s">
        <v>2759</v>
      </c>
      <c r="R1371" s="5" t="s">
        <v>1</v>
      </c>
      <c r="S1371" s="1" t="s">
        <v>2</v>
      </c>
      <c r="T1371" s="1" t="s">
        <v>7</v>
      </c>
      <c r="U1371" s="5">
        <v>369</v>
      </c>
      <c r="V1371" s="1">
        <v>85.64</v>
      </c>
      <c r="W1371" s="1">
        <v>79.63</v>
      </c>
      <c r="X1371" s="9">
        <f t="shared" si="1708"/>
        <v>6.0100000000000051</v>
      </c>
      <c r="Y1371" s="14">
        <v>353</v>
      </c>
      <c r="Z1371" s="1">
        <v>83.29</v>
      </c>
      <c r="AA1371" s="1">
        <v>80.650000000000006</v>
      </c>
      <c r="AB1371" s="71">
        <f t="shared" si="1723"/>
        <v>2.6400000000000006</v>
      </c>
      <c r="AC1371" s="53"/>
    </row>
    <row r="1372" spans="1:29" ht="15" customHeight="1" x14ac:dyDescent="0.25">
      <c r="A1372" s="53">
        <v>1804017</v>
      </c>
      <c r="B1372" s="89" t="s">
        <v>2563</v>
      </c>
      <c r="C1372" s="53" t="s">
        <v>669</v>
      </c>
      <c r="D1372" s="49" t="s">
        <v>2499</v>
      </c>
      <c r="E1372" s="35" t="str">
        <f>VLOOKUP('2012 Accountability Database'!$A1370,'2011 AYP'!A$2:B$1072,2)</f>
        <v>SI_2 (School Improvement Year 2)</v>
      </c>
      <c r="F1372" s="66"/>
      <c r="G1372" s="63" t="s">
        <v>2485</v>
      </c>
      <c r="H1372" s="60" t="str">
        <f t="shared" ref="H1372:I1372" si="1741">IF(H1370="Met","Yes",IF(H1371="Met","Yes","No"))</f>
        <v>Yes</v>
      </c>
      <c r="I1372" s="60" t="str">
        <f t="shared" si="1741"/>
        <v>Yes</v>
      </c>
      <c r="J1372" s="42"/>
      <c r="K1372" s="60" t="str">
        <f t="shared" ref="K1372:L1372" si="1742">IF(K1370="Met","Yes",IF(K1371="Met","Yes","No"))</f>
        <v>Yes</v>
      </c>
      <c r="L1372" s="60" t="str">
        <f t="shared" si="1742"/>
        <v>Yes</v>
      </c>
      <c r="M1372" s="1" t="s">
        <v>9</v>
      </c>
      <c r="N1372" s="14" t="s">
        <v>2503</v>
      </c>
      <c r="O1372" s="5"/>
      <c r="P1372" s="44" t="str">
        <f t="shared" ref="P1372" si="1743">IF(H1376="Yes",IF(I1376="Yes","Yes","No"),"No")</f>
        <v>No</v>
      </c>
      <c r="Q1372" s="108" t="s">
        <v>2758</v>
      </c>
      <c r="R1372" s="5" t="s">
        <v>1</v>
      </c>
      <c r="S1372" s="1" t="s">
        <v>5</v>
      </c>
      <c r="T1372" s="1" t="s">
        <v>3</v>
      </c>
      <c r="U1372" s="5">
        <v>1807</v>
      </c>
      <c r="V1372" s="1">
        <v>84.5</v>
      </c>
      <c r="W1372" s="1">
        <v>85.56</v>
      </c>
      <c r="X1372" s="6">
        <f t="shared" si="1708"/>
        <v>-1.0600000000000023</v>
      </c>
      <c r="Y1372" s="14">
        <v>1733</v>
      </c>
      <c r="Z1372" s="1">
        <v>84.19</v>
      </c>
      <c r="AA1372" s="1">
        <v>85.47</v>
      </c>
      <c r="AB1372" s="72">
        <f t="shared" si="1723"/>
        <v>-1.2800000000000011</v>
      </c>
      <c r="AC1372" s="53"/>
    </row>
    <row r="1373" spans="1:29" x14ac:dyDescent="0.25">
      <c r="A1373" s="53">
        <v>1804017</v>
      </c>
      <c r="B1373" s="89" t="s">
        <v>2563</v>
      </c>
      <c r="C1373" s="53" t="s">
        <v>669</v>
      </c>
      <c r="D1373" s="49" t="s">
        <v>2507</v>
      </c>
      <c r="E1373" s="47">
        <f>VLOOKUP('2012 Accountability Database'!A1370,Dems1112!$A$2:$G$1082,3)</f>
        <v>0.47</v>
      </c>
      <c r="F1373" s="66"/>
      <c r="G1373" s="52"/>
      <c r="M1373" s="5" t="s">
        <v>9</v>
      </c>
      <c r="N1373" s="14" t="s">
        <v>2504</v>
      </c>
      <c r="O1373" s="5"/>
      <c r="P1373" s="44" t="str">
        <f t="shared" ref="P1373" si="1744">IF(K1376="Yes",IF(L1376="Yes","Yes","No"),"No")</f>
        <v>No</v>
      </c>
      <c r="Q1373" s="108"/>
      <c r="R1373" s="5" t="s">
        <v>1</v>
      </c>
      <c r="S1373" s="5" t="s">
        <v>5</v>
      </c>
      <c r="T1373" s="5" t="s">
        <v>7</v>
      </c>
      <c r="U1373" s="5">
        <v>1103</v>
      </c>
      <c r="V1373" s="5">
        <v>77.7</v>
      </c>
      <c r="W1373" s="5">
        <v>79.63</v>
      </c>
      <c r="X1373" s="8">
        <f t="shared" si="1708"/>
        <v>-1.9299999999999926</v>
      </c>
      <c r="Y1373" s="14">
        <v>1044</v>
      </c>
      <c r="Z1373" s="5">
        <v>78.349999999999994</v>
      </c>
      <c r="AA1373" s="5">
        <v>80.650000000000006</v>
      </c>
      <c r="AB1373" s="72">
        <f t="shared" si="1723"/>
        <v>-2.3000000000000114</v>
      </c>
      <c r="AC1373" s="53"/>
    </row>
    <row r="1374" spans="1:29" x14ac:dyDescent="0.25">
      <c r="A1374" s="53">
        <v>1804017</v>
      </c>
      <c r="B1374" s="89" t="s">
        <v>2563</v>
      </c>
      <c r="C1374" s="53" t="s">
        <v>669</v>
      </c>
      <c r="D1374" s="50" t="s">
        <v>2508</v>
      </c>
      <c r="E1374" s="47">
        <f>VLOOKUP('2012 Accountability Database'!A1370,Dems1112!$A$2:$G$1082,4)</f>
        <v>0.62</v>
      </c>
      <c r="F1374" s="65" t="s">
        <v>2486</v>
      </c>
      <c r="G1374" s="62"/>
      <c r="H1374" s="13" t="str">
        <f>IF(V1374&gt;94,"Met",IF(X1374="--","n/a",IF(X1374&gt;=0,"Met","Did Not Meet")))</f>
        <v>Did Not Meet</v>
      </c>
      <c r="I1374" s="13" t="str">
        <f>IF(V1375&gt;94,"Met",IF(X1375="--","n/a",IF(X1375&gt;=0,"Met","Did Not Meet")))</f>
        <v>Did Not Meet</v>
      </c>
      <c r="J1374" s="13"/>
      <c r="K1374" s="13" t="str">
        <f>IF(Z1374&gt;94,"Met",IF(AB1374="--","n/a",IF(AB1374&gt;=0,"Met","Did Not Meet")))</f>
        <v>Did Not Meet</v>
      </c>
      <c r="L1374" s="13" t="str">
        <f>IF(Z1375&gt;94,"Met",IF(AB1375="--","n/a",IF(AB1375&gt;=0,"Met","Did Not Meet")))</f>
        <v>Did Not Meet</v>
      </c>
      <c r="M1374" s="1" t="s">
        <v>9</v>
      </c>
      <c r="N1374" s="68" t="s">
        <v>2497</v>
      </c>
      <c r="O1374" s="35"/>
      <c r="P1374" s="44"/>
      <c r="Q1374" s="108"/>
      <c r="R1374" s="5" t="s">
        <v>6</v>
      </c>
      <c r="S1374" s="1" t="s">
        <v>2</v>
      </c>
      <c r="T1374" s="1" t="s">
        <v>3</v>
      </c>
      <c r="U1374" s="5">
        <v>590</v>
      </c>
      <c r="V1374" s="1">
        <v>80.680000000000007</v>
      </c>
      <c r="W1374" s="1">
        <v>81.81</v>
      </c>
      <c r="X1374" s="6">
        <f t="shared" si="1708"/>
        <v>-1.1299999999999955</v>
      </c>
      <c r="Y1374" s="14">
        <v>570</v>
      </c>
      <c r="Z1374" s="1">
        <v>48.95</v>
      </c>
      <c r="AA1374" s="1">
        <v>65.55</v>
      </c>
      <c r="AB1374" s="72">
        <f t="shared" si="1723"/>
        <v>-16.599999999999994</v>
      </c>
      <c r="AC1374" s="53"/>
    </row>
    <row r="1375" spans="1:29" x14ac:dyDescent="0.25">
      <c r="A1375" s="53">
        <v>1804017</v>
      </c>
      <c r="B1375" s="89" t="s">
        <v>2563</v>
      </c>
      <c r="C1375" s="53" t="s">
        <v>669</v>
      </c>
      <c r="D1375" s="50" t="s">
        <v>974</v>
      </c>
      <c r="E1375" s="47" t="str">
        <f>VLOOKUP('2012 Accountability Database'!A1370,Dems1112!$A$2:$G$1082,5)</f>
        <v>4-5</v>
      </c>
      <c r="F1375" s="65" t="s">
        <v>2487</v>
      </c>
      <c r="G1375" s="62"/>
      <c r="H1375" s="13" t="str">
        <f>IF(V1376&gt;94,"Met",IF(X1376="--","n/a",IF(X1376&gt;=0,"Met","Did Not Meet")))</f>
        <v>Did Not Meet</v>
      </c>
      <c r="I1375" s="13" t="str">
        <f>IF(V1377&gt;94,"Met",IF(X1377="--","n/a",IF(X1377&gt;=0,"Met","Did Not Meet")))</f>
        <v>Did Not Meet</v>
      </c>
      <c r="J1375" s="13"/>
      <c r="K1375" s="13" t="str">
        <f>IF(Z1376&gt;94,"Met",IF(AB1376="--","n/a",IF(AB1376&gt;=0,"Met","Did Not Meet")))</f>
        <v>Did Not Meet</v>
      </c>
      <c r="L1375" s="13" t="str">
        <f>IF(Z1377&gt;94,"Met",IF(AB1377="--","n/a",IF(AB1377&gt;=0,"Met","Did Not Meet")))</f>
        <v>Did Not Meet</v>
      </c>
      <c r="M1375" s="1" t="s">
        <v>9</v>
      </c>
      <c r="N1375" s="14"/>
      <c r="O1375" s="35" t="s">
        <v>2506</v>
      </c>
      <c r="P1375" s="83" t="str">
        <f t="shared" ref="P1375" si="1745">IF(P1370="No"," ", IF(P1372="No"," ",IF(P1371="No", " ",IF(P1373="No"," ","X"))))</f>
        <v xml:space="preserve"> </v>
      </c>
      <c r="Q1375" s="108"/>
      <c r="R1375" s="5" t="s">
        <v>6</v>
      </c>
      <c r="S1375" s="1" t="s">
        <v>2</v>
      </c>
      <c r="T1375" s="1" t="s">
        <v>7</v>
      </c>
      <c r="U1375" s="5">
        <v>369</v>
      </c>
      <c r="V1375" s="1">
        <v>74.25</v>
      </c>
      <c r="W1375" s="1">
        <v>74.540000000000006</v>
      </c>
      <c r="X1375" s="6">
        <f t="shared" si="1708"/>
        <v>-0.29000000000000625</v>
      </c>
      <c r="Y1375" s="14">
        <v>353</v>
      </c>
      <c r="Z1375" s="1">
        <v>43.34</v>
      </c>
      <c r="AA1375" s="1">
        <v>57.68</v>
      </c>
      <c r="AB1375" s="72">
        <f t="shared" si="1723"/>
        <v>-14.339999999999996</v>
      </c>
      <c r="AC1375" s="53"/>
    </row>
    <row r="1376" spans="1:29" ht="15.75" x14ac:dyDescent="0.25">
      <c r="A1376" s="53">
        <v>1804017</v>
      </c>
      <c r="B1376" s="89" t="s">
        <v>2563</v>
      </c>
      <c r="C1376" s="53" t="s">
        <v>669</v>
      </c>
      <c r="D1376" s="50" t="s">
        <v>975</v>
      </c>
      <c r="E1376" s="48" t="str">
        <f>VLOOKUP('2012 Accountability Database'!A1370,Dems1112!$A$2:$G$1082,6)</f>
        <v>2 (Northeast AR)</v>
      </c>
      <c r="F1376" s="66"/>
      <c r="G1376" s="63" t="s">
        <v>2488</v>
      </c>
      <c r="H1376" s="61" t="str">
        <f t="shared" ref="H1376:I1376" si="1746">IF(H1374="Met","Yes",IF(H1375="Met","Yes","No"))</f>
        <v>No</v>
      </c>
      <c r="I1376" s="61" t="str">
        <f t="shared" si="1746"/>
        <v>No</v>
      </c>
      <c r="J1376" s="55"/>
      <c r="K1376" s="61" t="str">
        <f t="shared" ref="K1376:L1376" si="1747">IF(K1374="Met","Yes",IF(K1375="Met","Yes","No"))</f>
        <v>No</v>
      </c>
      <c r="L1376" s="61" t="str">
        <f t="shared" si="1747"/>
        <v>No</v>
      </c>
      <c r="M1376" s="1" t="s">
        <v>9</v>
      </c>
      <c r="N1376" s="14"/>
      <c r="O1376" s="35" t="s">
        <v>2505</v>
      </c>
      <c r="P1376" s="83" t="str">
        <f t="shared" ref="P1376" si="1748">IF(P1375="X"," ",IF(P1377="X"," ","X"))</f>
        <v xml:space="preserve"> </v>
      </c>
      <c r="Q1376" s="94" t="s">
        <v>2759</v>
      </c>
      <c r="R1376" s="5" t="s">
        <v>6</v>
      </c>
      <c r="S1376" s="1" t="s">
        <v>5</v>
      </c>
      <c r="T1376" s="1" t="s">
        <v>3</v>
      </c>
      <c r="U1376" s="5">
        <v>1808</v>
      </c>
      <c r="V1376" s="1">
        <v>79.760000000000005</v>
      </c>
      <c r="W1376" s="1">
        <v>81.81</v>
      </c>
      <c r="X1376" s="6">
        <f t="shared" si="1708"/>
        <v>-2.0499999999999972</v>
      </c>
      <c r="Y1376" s="14">
        <v>1735</v>
      </c>
      <c r="Z1376" s="1">
        <v>57.12</v>
      </c>
      <c r="AA1376" s="1">
        <v>65.55</v>
      </c>
      <c r="AB1376" s="72">
        <f t="shared" si="1723"/>
        <v>-8.43</v>
      </c>
      <c r="AC1376" s="53"/>
    </row>
    <row r="1377" spans="1:29" x14ac:dyDescent="0.25">
      <c r="A1377" s="54">
        <v>1804017</v>
      </c>
      <c r="B1377" s="90" t="s">
        <v>2563</v>
      </c>
      <c r="C1377" s="54" t="s">
        <v>669</v>
      </c>
      <c r="D1377" s="4"/>
      <c r="E1377" s="4"/>
      <c r="F1377" s="67"/>
      <c r="G1377" s="64"/>
      <c r="H1377" s="43"/>
      <c r="I1377" s="43"/>
      <c r="J1377" s="43"/>
      <c r="K1377" s="43"/>
      <c r="L1377" s="43"/>
      <c r="M1377" s="4" t="s">
        <v>9</v>
      </c>
      <c r="N1377" s="15"/>
      <c r="O1377" s="38" t="s">
        <v>2482</v>
      </c>
      <c r="P1377" s="84" t="str">
        <f>IF(E1371="Achieving School"," ","X")</f>
        <v>X</v>
      </c>
      <c r="Q1377" s="91"/>
      <c r="R1377" s="4" t="s">
        <v>6</v>
      </c>
      <c r="S1377" s="4" t="s">
        <v>5</v>
      </c>
      <c r="T1377" s="4" t="s">
        <v>7</v>
      </c>
      <c r="U1377" s="4">
        <v>1104</v>
      </c>
      <c r="V1377" s="4">
        <v>71.47</v>
      </c>
      <c r="W1377" s="4">
        <v>74.540000000000006</v>
      </c>
      <c r="X1377" s="7">
        <f t="shared" si="1708"/>
        <v>-3.0700000000000074</v>
      </c>
      <c r="Y1377" s="15">
        <v>1046</v>
      </c>
      <c r="Z1377" s="4">
        <v>48.76</v>
      </c>
      <c r="AA1377" s="4">
        <v>57.68</v>
      </c>
      <c r="AB1377" s="73">
        <f t="shared" si="1723"/>
        <v>-8.9200000000000017</v>
      </c>
      <c r="AC1377" s="54"/>
    </row>
    <row r="1378" spans="1:29" x14ac:dyDescent="0.25">
      <c r="A1378" s="1">
        <v>1901006</v>
      </c>
      <c r="B1378" s="87" t="s">
        <v>2564</v>
      </c>
      <c r="C1378" s="55" t="s">
        <v>400</v>
      </c>
      <c r="E1378" s="42"/>
      <c r="F1378" s="65" t="s">
        <v>2483</v>
      </c>
      <c r="G1378" s="62"/>
      <c r="H1378" s="37" t="str">
        <f>IF(V1378&gt;94,"Met",IF(X1378="--","n/a",IF(X1378&gt;=0,"Met","Did Not Meet")))</f>
        <v>Met</v>
      </c>
      <c r="I1378" s="37" t="str">
        <f>IF(V1379&gt;94,"Met",IF(X1379="--","n/a",IF(X1379&gt;=0,"Met","Did Not Meet")))</f>
        <v>Met</v>
      </c>
      <c r="K1378" s="13" t="str">
        <f>IF(Z1378&gt;94,"Met",IF(AB1378="--","n/a",IF(AB1378&gt;=0,"Met","Did Not Meet")))</f>
        <v>Met</v>
      </c>
      <c r="L1378" s="13" t="str">
        <f>IF(Z1379&gt;94,"Met",IF(AB1379="--","n/a",IF(AB1379&gt;=0,"Met","Did Not Meet")))</f>
        <v>Met</v>
      </c>
      <c r="M1378" s="1" t="s">
        <v>9</v>
      </c>
      <c r="N1378" s="14" t="s">
        <v>2502</v>
      </c>
      <c r="O1378" s="5"/>
      <c r="P1378" s="44" t="str">
        <f t="shared" ref="P1378" si="1749">IF(H1380="Yes",IF(I1380="Yes","Yes","No"),"No")</f>
        <v>Yes</v>
      </c>
      <c r="Q1378" s="93"/>
      <c r="R1378" s="5" t="s">
        <v>1</v>
      </c>
      <c r="S1378" s="1" t="s">
        <v>2</v>
      </c>
      <c r="T1378" s="1" t="s">
        <v>3</v>
      </c>
      <c r="U1378" s="5">
        <v>173</v>
      </c>
      <c r="V1378" s="1">
        <v>74.569999999999993</v>
      </c>
      <c r="W1378" s="1">
        <v>61.03</v>
      </c>
      <c r="X1378" s="9">
        <f t="shared" si="1708"/>
        <v>13.539999999999992</v>
      </c>
      <c r="Y1378" s="14">
        <v>131</v>
      </c>
      <c r="Z1378" s="1">
        <v>75.569999999999993</v>
      </c>
      <c r="AA1378" s="1">
        <v>57.75</v>
      </c>
      <c r="AB1378" s="71">
        <f t="shared" si="1723"/>
        <v>17.819999999999993</v>
      </c>
      <c r="AC1378" s="36"/>
    </row>
    <row r="1379" spans="1:29" ht="15.75" x14ac:dyDescent="0.25">
      <c r="A1379" s="53">
        <v>1901006</v>
      </c>
      <c r="B1379" s="89" t="s">
        <v>2564</v>
      </c>
      <c r="C1379" s="53" t="s">
        <v>400</v>
      </c>
      <c r="D1379" s="49" t="s">
        <v>2498</v>
      </c>
      <c r="E1379" s="34" t="str">
        <f>M1378</f>
        <v>Needs Improvement School</v>
      </c>
      <c r="F1379" s="65" t="s">
        <v>2484</v>
      </c>
      <c r="G1379" s="62"/>
      <c r="H1379" s="13" t="str">
        <f>IF(V1380&gt;94,"Met",IF(X1380="--","n/a",IF(X1380&gt;=0,"Met","Did Not Meet")))</f>
        <v>Met</v>
      </c>
      <c r="I1379" s="13" t="str">
        <f>IF(V1381&gt;94,"Met",IF(X1381="--","n/a",IF(X1381&gt;=0,"Met","Did Not Meet")))</f>
        <v>Met</v>
      </c>
      <c r="K1379" s="13" t="str">
        <f>IF(Z1380&gt;94,"Met",IF(AB1380="--","n/a",IF(AB1380&gt;=0,"Met","Did Not Meet")))</f>
        <v>Met</v>
      </c>
      <c r="L1379" s="13" t="str">
        <f>IF(Z1381&gt;94,"Met",IF(AB1381="--","n/a",IF(AB1381&gt;=0,"Met","Did Not Meet")))</f>
        <v>Met</v>
      </c>
      <c r="M1379" s="1" t="s">
        <v>9</v>
      </c>
      <c r="N1379" s="14" t="s">
        <v>2501</v>
      </c>
      <c r="O1379" s="5"/>
      <c r="P1379" s="44" t="str">
        <f t="shared" ref="P1379" si="1750">IF(K1380="Yes",IF(L1380="Yes","Yes","No"),"No")</f>
        <v>Yes</v>
      </c>
      <c r="Q1379" s="94" t="s">
        <v>2759</v>
      </c>
      <c r="R1379" s="5" t="s">
        <v>1</v>
      </c>
      <c r="S1379" s="1" t="s">
        <v>2</v>
      </c>
      <c r="T1379" s="1" t="s">
        <v>7</v>
      </c>
      <c r="U1379" s="5">
        <v>127</v>
      </c>
      <c r="V1379" s="1">
        <v>67.72</v>
      </c>
      <c r="W1379" s="1">
        <v>61.03</v>
      </c>
      <c r="X1379" s="9">
        <f t="shared" si="1708"/>
        <v>6.6899999999999977</v>
      </c>
      <c r="Y1379" s="14">
        <v>97</v>
      </c>
      <c r="Z1379" s="1">
        <v>71.13</v>
      </c>
      <c r="AA1379" s="1">
        <v>57.75</v>
      </c>
      <c r="AB1379" s="71">
        <f t="shared" si="1723"/>
        <v>13.379999999999995</v>
      </c>
      <c r="AC1379" s="53"/>
    </row>
    <row r="1380" spans="1:29" ht="15" customHeight="1" x14ac:dyDescent="0.25">
      <c r="A1380" s="53">
        <v>1901006</v>
      </c>
      <c r="B1380" s="89" t="s">
        <v>2564</v>
      </c>
      <c r="C1380" s="53" t="s">
        <v>400</v>
      </c>
      <c r="D1380" s="49" t="s">
        <v>2499</v>
      </c>
      <c r="E1380" s="35" t="str">
        <f>VLOOKUP('2012 Accountability Database'!$A1378,'2011 AYP'!A$2:B$1072,2)</f>
        <v>SI_1 (School Improvement Year 1)</v>
      </c>
      <c r="F1380" s="66"/>
      <c r="G1380" s="63" t="s">
        <v>2485</v>
      </c>
      <c r="H1380" s="60" t="str">
        <f t="shared" ref="H1380:I1380" si="1751">IF(H1378="Met","Yes",IF(H1379="Met","Yes","No"))</f>
        <v>Yes</v>
      </c>
      <c r="I1380" s="60" t="str">
        <f t="shared" si="1751"/>
        <v>Yes</v>
      </c>
      <c r="J1380" s="42"/>
      <c r="K1380" s="60" t="str">
        <f t="shared" ref="K1380:L1380" si="1752">IF(K1378="Met","Yes",IF(K1379="Met","Yes","No"))</f>
        <v>Yes</v>
      </c>
      <c r="L1380" s="60" t="str">
        <f t="shared" si="1752"/>
        <v>Yes</v>
      </c>
      <c r="M1380" s="1" t="s">
        <v>9</v>
      </c>
      <c r="N1380" s="14" t="s">
        <v>2503</v>
      </c>
      <c r="O1380" s="5"/>
      <c r="P1380" s="44" t="str">
        <f t="shared" ref="P1380" si="1753">IF(H1384="Yes",IF(I1384="Yes","Yes","No"),"No")</f>
        <v>No</v>
      </c>
      <c r="Q1380" s="108" t="s">
        <v>2758</v>
      </c>
      <c r="R1380" s="5" t="s">
        <v>1</v>
      </c>
      <c r="S1380" s="1" t="s">
        <v>5</v>
      </c>
      <c r="T1380" s="1" t="s">
        <v>3</v>
      </c>
      <c r="U1380" s="5">
        <v>495</v>
      </c>
      <c r="V1380" s="1">
        <v>65.45</v>
      </c>
      <c r="W1380" s="1">
        <v>61.03</v>
      </c>
      <c r="X1380" s="9">
        <f t="shared" si="1708"/>
        <v>4.4200000000000017</v>
      </c>
      <c r="Y1380" s="14">
        <v>357</v>
      </c>
      <c r="Z1380" s="1">
        <v>64.709999999999994</v>
      </c>
      <c r="AA1380" s="1">
        <v>57.75</v>
      </c>
      <c r="AB1380" s="71">
        <f t="shared" si="1723"/>
        <v>6.9599999999999937</v>
      </c>
      <c r="AC1380" s="53"/>
    </row>
    <row r="1381" spans="1:29" x14ac:dyDescent="0.25">
      <c r="A1381" s="53">
        <v>1901006</v>
      </c>
      <c r="B1381" s="89" t="s">
        <v>2564</v>
      </c>
      <c r="C1381" s="53" t="s">
        <v>400</v>
      </c>
      <c r="D1381" s="49" t="s">
        <v>2507</v>
      </c>
      <c r="E1381" s="47">
        <f>VLOOKUP('2012 Accountability Database'!A1378,Dems1112!$A$2:$G$1082,3)</f>
        <v>0.1</v>
      </c>
      <c r="F1381" s="66"/>
      <c r="G1381" s="52"/>
      <c r="M1381" s="5" t="s">
        <v>9</v>
      </c>
      <c r="N1381" s="14" t="s">
        <v>2504</v>
      </c>
      <c r="O1381" s="5"/>
      <c r="P1381" s="44" t="str">
        <f t="shared" ref="P1381" si="1754">IF(K1384="Yes",IF(L1384="Yes","Yes","No"),"No")</f>
        <v>No</v>
      </c>
      <c r="Q1381" s="108"/>
      <c r="R1381" s="5" t="s">
        <v>1</v>
      </c>
      <c r="S1381" s="5" t="s">
        <v>5</v>
      </c>
      <c r="T1381" s="5" t="s">
        <v>7</v>
      </c>
      <c r="U1381" s="5">
        <v>448</v>
      </c>
      <c r="V1381" s="5">
        <v>62.72</v>
      </c>
      <c r="W1381" s="5">
        <v>61.03</v>
      </c>
      <c r="X1381" s="11">
        <f t="shared" si="1708"/>
        <v>1.6899999999999977</v>
      </c>
      <c r="Y1381" s="14">
        <v>323</v>
      </c>
      <c r="Z1381" s="5">
        <v>62.23</v>
      </c>
      <c r="AA1381" s="5">
        <v>57.75</v>
      </c>
      <c r="AB1381" s="71">
        <f t="shared" si="1723"/>
        <v>4.4799999999999969</v>
      </c>
      <c r="AC1381" s="53"/>
    </row>
    <row r="1382" spans="1:29" x14ac:dyDescent="0.25">
      <c r="A1382" s="53">
        <v>1901006</v>
      </c>
      <c r="B1382" s="89" t="s">
        <v>2564</v>
      </c>
      <c r="C1382" s="53" t="s">
        <v>400</v>
      </c>
      <c r="D1382" s="50" t="s">
        <v>2508</v>
      </c>
      <c r="E1382" s="47">
        <f>VLOOKUP('2012 Accountability Database'!A1378,Dems1112!$A$2:$G$1082,4)</f>
        <v>0.73</v>
      </c>
      <c r="F1382" s="65" t="s">
        <v>2486</v>
      </c>
      <c r="G1382" s="62"/>
      <c r="H1382" s="13" t="str">
        <f>IF(V1382&gt;94,"Met",IF(X1382="--","n/a",IF(X1382&gt;=0,"Met","Did Not Meet")))</f>
        <v>Did Not Meet</v>
      </c>
      <c r="I1382" s="13" t="str">
        <f>IF(V1383&gt;94,"Met",IF(X1383="--","n/a",IF(X1383&gt;=0,"Met","Did Not Meet")))</f>
        <v>Did Not Meet</v>
      </c>
      <c r="J1382" s="13"/>
      <c r="K1382" s="13" t="str">
        <f>IF(Z1382&gt;94,"Met",IF(AB1382="--","n/a",IF(AB1382&gt;=0,"Met","Did Not Meet")))</f>
        <v>Did Not Meet</v>
      </c>
      <c r="L1382" s="13" t="str">
        <f>IF(Z1383&gt;94,"Met",IF(AB1383="--","n/a",IF(AB1383&gt;=0,"Met","Did Not Meet")))</f>
        <v>Did Not Meet</v>
      </c>
      <c r="M1382" s="1" t="s">
        <v>9</v>
      </c>
      <c r="N1382" s="68" t="s">
        <v>2497</v>
      </c>
      <c r="O1382" s="35"/>
      <c r="P1382" s="44"/>
      <c r="Q1382" s="108"/>
      <c r="R1382" s="5" t="s">
        <v>6</v>
      </c>
      <c r="S1382" s="1" t="s">
        <v>2</v>
      </c>
      <c r="T1382" s="1" t="s">
        <v>3</v>
      </c>
      <c r="U1382" s="5">
        <v>173</v>
      </c>
      <c r="V1382" s="1">
        <v>67.63</v>
      </c>
      <c r="W1382" s="1">
        <v>75.849999999999994</v>
      </c>
      <c r="X1382" s="6">
        <f t="shared" si="1708"/>
        <v>-8.2199999999999989</v>
      </c>
      <c r="Y1382" s="14">
        <v>131</v>
      </c>
      <c r="Z1382" s="1">
        <v>38.93</v>
      </c>
      <c r="AA1382" s="1">
        <v>52.18</v>
      </c>
      <c r="AB1382" s="72">
        <f t="shared" si="1723"/>
        <v>-13.25</v>
      </c>
      <c r="AC1382" s="53"/>
    </row>
    <row r="1383" spans="1:29" x14ac:dyDescent="0.25">
      <c r="A1383" s="53">
        <v>1901006</v>
      </c>
      <c r="B1383" s="89" t="s">
        <v>2564</v>
      </c>
      <c r="C1383" s="53" t="s">
        <v>400</v>
      </c>
      <c r="D1383" s="50" t="s">
        <v>974</v>
      </c>
      <c r="E1383" s="47" t="str">
        <f>VLOOKUP('2012 Accountability Database'!A1378,Dems1112!$A$2:$G$1082,5)</f>
        <v>K-6</v>
      </c>
      <c r="F1383" s="65" t="s">
        <v>2487</v>
      </c>
      <c r="G1383" s="62"/>
      <c r="H1383" s="13" t="str">
        <f>IF(V1384&gt;94,"Met",IF(X1384="--","n/a",IF(X1384&gt;=0,"Met","Did Not Meet")))</f>
        <v>Did Not Meet</v>
      </c>
      <c r="I1383" s="13" t="str">
        <f>IF(V1385&gt;94,"Met",IF(X1385="--","n/a",IF(X1385&gt;=0,"Met","Did Not Meet")))</f>
        <v>Did Not Meet</v>
      </c>
      <c r="J1383" s="13"/>
      <c r="K1383" s="13" t="str">
        <f>IF(Z1384&gt;94,"Met",IF(AB1384="--","n/a",IF(AB1384&gt;=0,"Met","Did Not Meet")))</f>
        <v>Did Not Meet</v>
      </c>
      <c r="L1383" s="13" t="str">
        <f>IF(Z1385&gt;94,"Met",IF(AB1385="--","n/a",IF(AB1385&gt;=0,"Met","Did Not Meet")))</f>
        <v>Did Not Meet</v>
      </c>
      <c r="M1383" s="1" t="s">
        <v>9</v>
      </c>
      <c r="N1383" s="14"/>
      <c r="O1383" s="35" t="s">
        <v>2506</v>
      </c>
      <c r="P1383" s="83" t="str">
        <f t="shared" ref="P1383" si="1755">IF(P1378="No"," ", IF(P1380="No"," ",IF(P1379="No", " ",IF(P1381="No"," ","X"))))</f>
        <v xml:space="preserve"> </v>
      </c>
      <c r="Q1383" s="108"/>
      <c r="R1383" s="5" t="s">
        <v>6</v>
      </c>
      <c r="S1383" s="1" t="s">
        <v>2</v>
      </c>
      <c r="T1383" s="1" t="s">
        <v>7</v>
      </c>
      <c r="U1383" s="5">
        <v>127</v>
      </c>
      <c r="V1383" s="1">
        <v>62.2</v>
      </c>
      <c r="W1383" s="1">
        <v>75.849999999999994</v>
      </c>
      <c r="X1383" s="6">
        <f t="shared" si="1708"/>
        <v>-13.649999999999991</v>
      </c>
      <c r="Y1383" s="14">
        <v>97</v>
      </c>
      <c r="Z1383" s="1">
        <v>32.99</v>
      </c>
      <c r="AA1383" s="1">
        <v>52.18</v>
      </c>
      <c r="AB1383" s="72">
        <f t="shared" si="1723"/>
        <v>-19.189999999999998</v>
      </c>
      <c r="AC1383" s="53"/>
    </row>
    <row r="1384" spans="1:29" ht="15.75" x14ac:dyDescent="0.25">
      <c r="A1384" s="53">
        <v>1901006</v>
      </c>
      <c r="B1384" s="89" t="s">
        <v>2564</v>
      </c>
      <c r="C1384" s="53" t="s">
        <v>400</v>
      </c>
      <c r="D1384" s="50" t="s">
        <v>975</v>
      </c>
      <c r="E1384" s="48" t="str">
        <f>VLOOKUP('2012 Accountability Database'!A1378,Dems1112!$A$2:$G$1082,6)</f>
        <v>2 (Northeast AR)</v>
      </c>
      <c r="F1384" s="66"/>
      <c r="G1384" s="63" t="s">
        <v>2488</v>
      </c>
      <c r="H1384" s="61" t="str">
        <f t="shared" ref="H1384:I1384" si="1756">IF(H1382="Met","Yes",IF(H1383="Met","Yes","No"))</f>
        <v>No</v>
      </c>
      <c r="I1384" s="61" t="str">
        <f t="shared" si="1756"/>
        <v>No</v>
      </c>
      <c r="J1384" s="55"/>
      <c r="K1384" s="61" t="str">
        <f t="shared" ref="K1384:L1384" si="1757">IF(K1382="Met","Yes",IF(K1383="Met","Yes","No"))</f>
        <v>No</v>
      </c>
      <c r="L1384" s="61" t="str">
        <f t="shared" si="1757"/>
        <v>No</v>
      </c>
      <c r="M1384" s="1" t="s">
        <v>9</v>
      </c>
      <c r="N1384" s="14"/>
      <c r="O1384" s="35" t="s">
        <v>2505</v>
      </c>
      <c r="P1384" s="83" t="str">
        <f t="shared" ref="P1384" si="1758">IF(P1383="X"," ",IF(P1385="X"," ","X"))</f>
        <v xml:space="preserve"> </v>
      </c>
      <c r="Q1384" s="94" t="s">
        <v>2759</v>
      </c>
      <c r="R1384" s="5" t="s">
        <v>6</v>
      </c>
      <c r="S1384" s="1" t="s">
        <v>5</v>
      </c>
      <c r="T1384" s="1" t="s">
        <v>3</v>
      </c>
      <c r="U1384" s="5">
        <v>495</v>
      </c>
      <c r="V1384" s="1">
        <v>72.12</v>
      </c>
      <c r="W1384" s="1">
        <v>75.849999999999994</v>
      </c>
      <c r="X1384" s="6">
        <f t="shared" si="1708"/>
        <v>-3.7299999999999898</v>
      </c>
      <c r="Y1384" s="14">
        <v>357</v>
      </c>
      <c r="Z1384" s="1">
        <v>43.98</v>
      </c>
      <c r="AA1384" s="1">
        <v>52.18</v>
      </c>
      <c r="AB1384" s="72">
        <f t="shared" si="1723"/>
        <v>-8.2000000000000028</v>
      </c>
      <c r="AC1384" s="53"/>
    </row>
    <row r="1385" spans="1:29" x14ac:dyDescent="0.25">
      <c r="A1385" s="54">
        <v>1901006</v>
      </c>
      <c r="B1385" s="90" t="s">
        <v>2564</v>
      </c>
      <c r="C1385" s="54" t="s">
        <v>400</v>
      </c>
      <c r="D1385" s="4"/>
      <c r="E1385" s="4"/>
      <c r="F1385" s="67"/>
      <c r="G1385" s="64"/>
      <c r="H1385" s="43"/>
      <c r="I1385" s="43"/>
      <c r="J1385" s="43"/>
      <c r="K1385" s="43"/>
      <c r="L1385" s="43"/>
      <c r="M1385" s="4" t="s">
        <v>9</v>
      </c>
      <c r="N1385" s="15"/>
      <c r="O1385" s="38" t="s">
        <v>2482</v>
      </c>
      <c r="P1385" s="84" t="str">
        <f>IF(E1379="Achieving School"," ","X")</f>
        <v>X</v>
      </c>
      <c r="Q1385" s="91"/>
      <c r="R1385" s="4" t="s">
        <v>6</v>
      </c>
      <c r="S1385" s="4" t="s">
        <v>5</v>
      </c>
      <c r="T1385" s="4" t="s">
        <v>7</v>
      </c>
      <c r="U1385" s="4">
        <v>448</v>
      </c>
      <c r="V1385" s="4">
        <v>71.209999999999994</v>
      </c>
      <c r="W1385" s="4">
        <v>75.849999999999994</v>
      </c>
      <c r="X1385" s="7">
        <f t="shared" si="1708"/>
        <v>-4.6400000000000006</v>
      </c>
      <c r="Y1385" s="15">
        <v>323</v>
      </c>
      <c r="Z1385" s="4">
        <v>42.72</v>
      </c>
      <c r="AA1385" s="4">
        <v>52.18</v>
      </c>
      <c r="AB1385" s="73">
        <f t="shared" si="1723"/>
        <v>-9.4600000000000009</v>
      </c>
      <c r="AC1385" s="54"/>
    </row>
    <row r="1386" spans="1:29" x14ac:dyDescent="0.25">
      <c r="A1386" s="1">
        <v>1905014</v>
      </c>
      <c r="B1386" s="87" t="s">
        <v>2565</v>
      </c>
      <c r="C1386" s="55" t="s">
        <v>953</v>
      </c>
      <c r="E1386" s="42"/>
      <c r="F1386" s="65" t="s">
        <v>2483</v>
      </c>
      <c r="G1386" s="62"/>
      <c r="H1386" s="37" t="str">
        <f>IF(V1386&gt;94,"Met",IF(X1386="--","n/a",IF(X1386&gt;=0,"Met","Did Not Meet")))</f>
        <v>Met</v>
      </c>
      <c r="I1386" s="37" t="str">
        <f>IF(V1387&gt;94,"Met",IF(X1387="--","n/a",IF(X1387&gt;=0,"Met","Did Not Meet")))</f>
        <v>Met</v>
      </c>
      <c r="K1386" s="13" t="str">
        <f>IF(Z1386&gt;94,"Met",IF(AB1386="--","n/a",IF(AB1386&gt;=0,"Met","Did Not Meet")))</f>
        <v>Met</v>
      </c>
      <c r="L1386" s="13" t="str">
        <f>IF(Z1387&gt;94,"Met",IF(AB1387="--","n/a",IF(AB1387&gt;=0,"Met","Did Not Meet")))</f>
        <v>Met</v>
      </c>
      <c r="M1386" s="1" t="s">
        <v>4</v>
      </c>
      <c r="N1386" s="14" t="s">
        <v>2502</v>
      </c>
      <c r="O1386" s="5"/>
      <c r="P1386" s="44" t="str">
        <f t="shared" ref="P1386" si="1759">IF(H1388="Yes",IF(I1388="Yes","Yes","No"),"No")</f>
        <v>Yes</v>
      </c>
      <c r="Q1386" s="93"/>
      <c r="R1386" s="5" t="s">
        <v>1</v>
      </c>
      <c r="S1386" s="1" t="s">
        <v>2</v>
      </c>
      <c r="T1386" s="1" t="s">
        <v>3</v>
      </c>
      <c r="U1386" s="5">
        <v>622</v>
      </c>
      <c r="V1386" s="1">
        <v>89.23</v>
      </c>
      <c r="W1386" s="1">
        <v>83.34</v>
      </c>
      <c r="X1386" s="9">
        <f t="shared" si="1708"/>
        <v>5.8900000000000006</v>
      </c>
      <c r="Y1386" s="14">
        <v>409</v>
      </c>
      <c r="Z1386" s="1">
        <v>89.73</v>
      </c>
      <c r="AA1386" s="1">
        <v>83.67</v>
      </c>
      <c r="AB1386" s="71">
        <f t="shared" si="1723"/>
        <v>6.0600000000000023</v>
      </c>
      <c r="AC1386" s="36"/>
    </row>
    <row r="1387" spans="1:29" ht="15.75" x14ac:dyDescent="0.25">
      <c r="A1387" s="53">
        <v>1905014</v>
      </c>
      <c r="B1387" s="89" t="s">
        <v>2565</v>
      </c>
      <c r="C1387" s="53" t="s">
        <v>953</v>
      </c>
      <c r="D1387" s="49" t="s">
        <v>2498</v>
      </c>
      <c r="E1387" s="34" t="str">
        <f>M1386</f>
        <v>Achieving School</v>
      </c>
      <c r="F1387" s="65" t="s">
        <v>2484</v>
      </c>
      <c r="G1387" s="62"/>
      <c r="H1387" s="13" t="str">
        <f>IF(V1388&gt;94,"Met",IF(X1388="--","n/a",IF(X1388&gt;=0,"Met","Did Not Meet")))</f>
        <v>Did Not Meet</v>
      </c>
      <c r="I1387" s="13" t="str">
        <f>IF(V1389&gt;94,"Met",IF(X1389="--","n/a",IF(X1389&gt;=0,"Met","Did Not Meet")))</f>
        <v>Did Not Meet</v>
      </c>
      <c r="K1387" s="13" t="str">
        <f>IF(Z1388&gt;94,"Met",IF(AB1388="--","n/a",IF(AB1388&gt;=0,"Met","Did Not Meet")))</f>
        <v>Did Not Meet</v>
      </c>
      <c r="L1387" s="13" t="str">
        <f>IF(Z1389&gt;94,"Met",IF(AB1389="--","n/a",IF(AB1389&gt;=0,"Met","Did Not Meet")))</f>
        <v>Did Not Meet</v>
      </c>
      <c r="M1387" s="5" t="s">
        <v>4</v>
      </c>
      <c r="N1387" s="14" t="s">
        <v>2501</v>
      </c>
      <c r="O1387" s="5"/>
      <c r="P1387" s="44" t="str">
        <f t="shared" ref="P1387" si="1760">IF(K1388="Yes",IF(L1388="Yes","Yes","No"),"No")</f>
        <v>Yes</v>
      </c>
      <c r="Q1387" s="94" t="s">
        <v>2759</v>
      </c>
      <c r="R1387" s="5" t="s">
        <v>1</v>
      </c>
      <c r="S1387" s="5" t="s">
        <v>2</v>
      </c>
      <c r="T1387" s="5" t="s">
        <v>7</v>
      </c>
      <c r="U1387" s="5">
        <v>420</v>
      </c>
      <c r="V1387" s="5">
        <v>86.67</v>
      </c>
      <c r="W1387" s="5">
        <v>76.61</v>
      </c>
      <c r="X1387" s="11">
        <f t="shared" si="1708"/>
        <v>10.060000000000002</v>
      </c>
      <c r="Y1387" s="14">
        <v>270</v>
      </c>
      <c r="Z1387" s="5">
        <v>87.04</v>
      </c>
      <c r="AA1387" s="5">
        <v>79.260000000000005</v>
      </c>
      <c r="AB1387" s="71">
        <f t="shared" si="1723"/>
        <v>7.7800000000000011</v>
      </c>
      <c r="AC1387" s="53"/>
    </row>
    <row r="1388" spans="1:29" ht="15" customHeight="1" x14ac:dyDescent="0.25">
      <c r="A1388" s="53">
        <v>1905014</v>
      </c>
      <c r="B1388" s="89" t="s">
        <v>2565</v>
      </c>
      <c r="C1388" s="53" t="s">
        <v>953</v>
      </c>
      <c r="D1388" s="49" t="s">
        <v>2499</v>
      </c>
      <c r="E1388" s="35" t="str">
        <f>VLOOKUP('2012 Accountability Database'!$A1386,'2011 AYP'!A$2:B$1072,2)</f>
        <v>SI_5 (School Improvement Year 5)</v>
      </c>
      <c r="F1388" s="66"/>
      <c r="G1388" s="63" t="s">
        <v>2485</v>
      </c>
      <c r="H1388" s="60" t="str">
        <f t="shared" ref="H1388:I1388" si="1761">IF(H1386="Met","Yes",IF(H1387="Met","Yes","No"))</f>
        <v>Yes</v>
      </c>
      <c r="I1388" s="60" t="str">
        <f t="shared" si="1761"/>
        <v>Yes</v>
      </c>
      <c r="J1388" s="42"/>
      <c r="K1388" s="60" t="str">
        <f t="shared" ref="K1388:L1388" si="1762">IF(K1386="Met","Yes",IF(K1387="Met","Yes","No"))</f>
        <v>Yes</v>
      </c>
      <c r="L1388" s="60" t="str">
        <f t="shared" si="1762"/>
        <v>Yes</v>
      </c>
      <c r="M1388" s="5" t="s">
        <v>4</v>
      </c>
      <c r="N1388" s="14" t="s">
        <v>2503</v>
      </c>
      <c r="O1388" s="5"/>
      <c r="P1388" s="44" t="str">
        <f t="shared" ref="P1388" si="1763">IF(H1392="Yes",IF(I1392="Yes","Yes","No"),"No")</f>
        <v>Yes</v>
      </c>
      <c r="Q1388" s="108" t="s">
        <v>2758</v>
      </c>
      <c r="R1388" s="5" t="s">
        <v>1</v>
      </c>
      <c r="S1388" s="5" t="s">
        <v>5</v>
      </c>
      <c r="T1388" s="5" t="s">
        <v>3</v>
      </c>
      <c r="U1388" s="5">
        <v>1857</v>
      </c>
      <c r="V1388" s="5">
        <v>82.12</v>
      </c>
      <c r="W1388" s="5">
        <v>83.34</v>
      </c>
      <c r="X1388" s="8">
        <f t="shared" si="1708"/>
        <v>-1.2199999999999989</v>
      </c>
      <c r="Y1388" s="14">
        <v>1188</v>
      </c>
      <c r="Z1388" s="5">
        <v>82.66</v>
      </c>
      <c r="AA1388" s="5">
        <v>83.67</v>
      </c>
      <c r="AB1388" s="72">
        <f t="shared" si="1723"/>
        <v>-1.0100000000000051</v>
      </c>
      <c r="AC1388" s="53"/>
    </row>
    <row r="1389" spans="1:29" x14ac:dyDescent="0.25">
      <c r="A1389" s="53">
        <v>1905014</v>
      </c>
      <c r="B1389" s="89" t="s">
        <v>2565</v>
      </c>
      <c r="C1389" s="53" t="s">
        <v>953</v>
      </c>
      <c r="D1389" s="49" t="s">
        <v>2507</v>
      </c>
      <c r="E1389" s="47">
        <f>VLOOKUP('2012 Accountability Database'!A1386,Dems1112!$A$2:$G$1082,3)</f>
        <v>0.35</v>
      </c>
      <c r="F1389" s="66"/>
      <c r="G1389" s="52"/>
      <c r="M1389" s="5" t="s">
        <v>4</v>
      </c>
      <c r="N1389" s="14" t="s">
        <v>2504</v>
      </c>
      <c r="O1389" s="5"/>
      <c r="P1389" s="44" t="str">
        <f t="shared" ref="P1389" si="1764">IF(K1392="Yes",IF(L1392="Yes","Yes","No"),"No")</f>
        <v>No</v>
      </c>
      <c r="Q1389" s="108"/>
      <c r="R1389" s="5" t="s">
        <v>1</v>
      </c>
      <c r="S1389" s="5" t="s">
        <v>5</v>
      </c>
      <c r="T1389" s="5" t="s">
        <v>7</v>
      </c>
      <c r="U1389" s="5">
        <v>1217</v>
      </c>
      <c r="V1389" s="5">
        <v>75.92</v>
      </c>
      <c r="W1389" s="5">
        <v>76.61</v>
      </c>
      <c r="X1389" s="8">
        <f t="shared" si="1708"/>
        <v>-0.68999999999999773</v>
      </c>
      <c r="Y1389" s="14">
        <v>767</v>
      </c>
      <c r="Z1389" s="5">
        <v>78.36</v>
      </c>
      <c r="AA1389" s="5">
        <v>79.260000000000005</v>
      </c>
      <c r="AB1389" s="72">
        <f t="shared" si="1723"/>
        <v>-0.90000000000000568</v>
      </c>
      <c r="AC1389" s="53"/>
    </row>
    <row r="1390" spans="1:29" x14ac:dyDescent="0.25">
      <c r="A1390" s="53">
        <v>1905014</v>
      </c>
      <c r="B1390" s="89" t="s">
        <v>2565</v>
      </c>
      <c r="C1390" s="53" t="s">
        <v>953</v>
      </c>
      <c r="D1390" s="50" t="s">
        <v>2508</v>
      </c>
      <c r="E1390" s="47">
        <f>VLOOKUP('2012 Accountability Database'!A1386,Dems1112!$A$2:$G$1082,4)</f>
        <v>0.67</v>
      </c>
      <c r="F1390" s="65" t="s">
        <v>2486</v>
      </c>
      <c r="G1390" s="62"/>
      <c r="H1390" s="13" t="str">
        <f>IF(V1390&gt;94,"Met",IF(X1390="--","n/a",IF(X1390&gt;=0,"Met","Did Not Meet")))</f>
        <v>Met</v>
      </c>
      <c r="I1390" s="13" t="str">
        <f>IF(V1391&gt;94,"Met",IF(X1391="--","n/a",IF(X1391&gt;=0,"Met","Did Not Meet")))</f>
        <v>Met</v>
      </c>
      <c r="J1390" s="13"/>
      <c r="K1390" s="13" t="str">
        <f>IF(Z1390&gt;94,"Met",IF(AB1390="--","n/a",IF(AB1390&gt;=0,"Met","Did Not Meet")))</f>
        <v>Did Not Meet</v>
      </c>
      <c r="L1390" s="13" t="str">
        <f>IF(Z1391&gt;94,"Met",IF(AB1391="--","n/a",IF(AB1391&gt;=0,"Met","Did Not Meet")))</f>
        <v>Did Not Meet</v>
      </c>
      <c r="M1390" s="5" t="s">
        <v>4</v>
      </c>
      <c r="N1390" s="68" t="s">
        <v>2497</v>
      </c>
      <c r="O1390" s="35"/>
      <c r="P1390" s="44"/>
      <c r="Q1390" s="108"/>
      <c r="R1390" s="5" t="s">
        <v>6</v>
      </c>
      <c r="S1390" s="5" t="s">
        <v>2</v>
      </c>
      <c r="T1390" s="5" t="s">
        <v>3</v>
      </c>
      <c r="U1390" s="5">
        <v>622</v>
      </c>
      <c r="V1390" s="5">
        <v>90.03</v>
      </c>
      <c r="W1390" s="5">
        <v>89.94</v>
      </c>
      <c r="X1390" s="11">
        <f t="shared" si="1708"/>
        <v>9.0000000000003411E-2</v>
      </c>
      <c r="Y1390" s="14">
        <v>409</v>
      </c>
      <c r="Z1390" s="5">
        <v>69.19</v>
      </c>
      <c r="AA1390" s="5">
        <v>72.239999999999995</v>
      </c>
      <c r="AB1390" s="72">
        <f t="shared" si="1723"/>
        <v>-3.0499999999999972</v>
      </c>
      <c r="AC1390" s="53"/>
    </row>
    <row r="1391" spans="1:29" x14ac:dyDescent="0.25">
      <c r="A1391" s="53">
        <v>1905014</v>
      </c>
      <c r="B1391" s="89" t="s">
        <v>2565</v>
      </c>
      <c r="C1391" s="53" t="s">
        <v>953</v>
      </c>
      <c r="D1391" s="50" t="s">
        <v>974</v>
      </c>
      <c r="E1391" s="47" t="str">
        <f>VLOOKUP('2012 Accountability Database'!A1386,Dems1112!$A$2:$G$1082,5)</f>
        <v>K-2</v>
      </c>
      <c r="F1391" s="65" t="s">
        <v>2487</v>
      </c>
      <c r="G1391" s="62"/>
      <c r="H1391" s="13" t="str">
        <f>IF(V1392&gt;94,"Met",IF(X1392="--","n/a",IF(X1392&gt;=0,"Met","Did Not Meet")))</f>
        <v>Did Not Meet</v>
      </c>
      <c r="I1391" s="13" t="str">
        <f>IF(V1393&gt;94,"Met",IF(X1393="--","n/a",IF(X1393&gt;=0,"Met","Did Not Meet")))</f>
        <v>Did Not Meet</v>
      </c>
      <c r="J1391" s="13"/>
      <c r="K1391" s="13" t="str">
        <f>IF(Z1392&gt;94,"Met",IF(AB1392="--","n/a",IF(AB1392&gt;=0,"Met","Did Not Meet")))</f>
        <v>Did Not Meet</v>
      </c>
      <c r="L1391" s="13" t="str">
        <f>IF(Z1393&gt;94,"Met",IF(AB1393="--","n/a",IF(AB1393&gt;=0,"Met","Did Not Meet")))</f>
        <v>Did Not Meet</v>
      </c>
      <c r="M1391" s="1" t="s">
        <v>4</v>
      </c>
      <c r="N1391" s="14"/>
      <c r="O1391" s="35" t="s">
        <v>2506</v>
      </c>
      <c r="P1391" s="83" t="str">
        <f t="shared" ref="P1391" si="1765">IF(P1386="No"," ", IF(P1388="No"," ",IF(P1387="No", " ",IF(P1389="No"," ","X"))))</f>
        <v xml:space="preserve"> </v>
      </c>
      <c r="Q1391" s="108"/>
      <c r="R1391" s="5" t="s">
        <v>6</v>
      </c>
      <c r="S1391" s="1" t="s">
        <v>2</v>
      </c>
      <c r="T1391" s="1" t="s">
        <v>7</v>
      </c>
      <c r="U1391" s="5">
        <v>420</v>
      </c>
      <c r="V1391" s="1">
        <v>86.67</v>
      </c>
      <c r="W1391" s="1">
        <v>84.96</v>
      </c>
      <c r="X1391" s="9">
        <f t="shared" si="1708"/>
        <v>1.710000000000008</v>
      </c>
      <c r="Y1391" s="14">
        <v>270</v>
      </c>
      <c r="Z1391" s="1">
        <v>64.44</v>
      </c>
      <c r="AA1391" s="1">
        <v>66.42</v>
      </c>
      <c r="AB1391" s="72">
        <f t="shared" si="1723"/>
        <v>-1.980000000000004</v>
      </c>
      <c r="AC1391" s="53"/>
    </row>
    <row r="1392" spans="1:29" ht="15.75" x14ac:dyDescent="0.25">
      <c r="A1392" s="53">
        <v>1905014</v>
      </c>
      <c r="B1392" s="89" t="s">
        <v>2565</v>
      </c>
      <c r="C1392" s="53" t="s">
        <v>953</v>
      </c>
      <c r="D1392" s="50" t="s">
        <v>975</v>
      </c>
      <c r="E1392" s="48" t="str">
        <f>VLOOKUP('2012 Accountability Database'!A1386,Dems1112!$A$2:$G$1082,6)</f>
        <v>2 (Northeast AR)</v>
      </c>
      <c r="F1392" s="66"/>
      <c r="G1392" s="63" t="s">
        <v>2488</v>
      </c>
      <c r="H1392" s="61" t="str">
        <f t="shared" ref="H1392:I1392" si="1766">IF(H1390="Met","Yes",IF(H1391="Met","Yes","No"))</f>
        <v>Yes</v>
      </c>
      <c r="I1392" s="61" t="str">
        <f t="shared" si="1766"/>
        <v>Yes</v>
      </c>
      <c r="J1392" s="55"/>
      <c r="K1392" s="61" t="str">
        <f t="shared" ref="K1392:L1392" si="1767">IF(K1390="Met","Yes",IF(K1391="Met","Yes","No"))</f>
        <v>No</v>
      </c>
      <c r="L1392" s="61" t="str">
        <f t="shared" si="1767"/>
        <v>No</v>
      </c>
      <c r="M1392" s="5" t="s">
        <v>4</v>
      </c>
      <c r="N1392" s="14"/>
      <c r="O1392" s="35" t="s">
        <v>2505</v>
      </c>
      <c r="P1392" s="83" t="str">
        <f t="shared" ref="P1392" si="1768">IF(P1391="X"," ",IF(P1393="X"," ","X"))</f>
        <v>X</v>
      </c>
      <c r="Q1392" s="94" t="s">
        <v>2759</v>
      </c>
      <c r="R1392" s="5" t="s">
        <v>6</v>
      </c>
      <c r="S1392" s="5" t="s">
        <v>5</v>
      </c>
      <c r="T1392" s="5" t="s">
        <v>3</v>
      </c>
      <c r="U1392" s="5">
        <v>1857</v>
      </c>
      <c r="V1392" s="5">
        <v>87.61</v>
      </c>
      <c r="W1392" s="5">
        <v>89.94</v>
      </c>
      <c r="X1392" s="8">
        <f t="shared" si="1708"/>
        <v>-2.3299999999999983</v>
      </c>
      <c r="Y1392" s="14">
        <v>1188</v>
      </c>
      <c r="Z1392" s="5">
        <v>66.08</v>
      </c>
      <c r="AA1392" s="5">
        <v>72.239999999999995</v>
      </c>
      <c r="AB1392" s="72">
        <f t="shared" si="1723"/>
        <v>-6.1599999999999966</v>
      </c>
      <c r="AC1392" s="53"/>
    </row>
    <row r="1393" spans="1:29" x14ac:dyDescent="0.25">
      <c r="A1393" s="54">
        <v>1905014</v>
      </c>
      <c r="B1393" s="90" t="s">
        <v>2565</v>
      </c>
      <c r="C1393" s="54" t="s">
        <v>953</v>
      </c>
      <c r="D1393" s="4"/>
      <c r="E1393" s="4"/>
      <c r="F1393" s="67"/>
      <c r="G1393" s="64"/>
      <c r="H1393" s="43"/>
      <c r="I1393" s="43"/>
      <c r="J1393" s="43"/>
      <c r="K1393" s="43"/>
      <c r="L1393" s="43"/>
      <c r="M1393" s="4" t="s">
        <v>4</v>
      </c>
      <c r="N1393" s="15"/>
      <c r="O1393" s="38" t="s">
        <v>2482</v>
      </c>
      <c r="P1393" s="84" t="str">
        <f>IF(E1387="Achieving School"," ","X")</f>
        <v xml:space="preserve"> </v>
      </c>
      <c r="Q1393" s="91"/>
      <c r="R1393" s="4" t="s">
        <v>6</v>
      </c>
      <c r="S1393" s="4" t="s">
        <v>5</v>
      </c>
      <c r="T1393" s="4" t="s">
        <v>7</v>
      </c>
      <c r="U1393" s="4">
        <v>1217</v>
      </c>
      <c r="V1393" s="4">
        <v>82.58</v>
      </c>
      <c r="W1393" s="4">
        <v>84.96</v>
      </c>
      <c r="X1393" s="7">
        <f t="shared" si="1708"/>
        <v>-2.3799999999999955</v>
      </c>
      <c r="Y1393" s="15">
        <v>767</v>
      </c>
      <c r="Z1393" s="4">
        <v>60.5</v>
      </c>
      <c r="AA1393" s="4">
        <v>66.42</v>
      </c>
      <c r="AB1393" s="73">
        <f t="shared" si="1723"/>
        <v>-5.9200000000000017</v>
      </c>
      <c r="AC1393" s="54"/>
    </row>
    <row r="1394" spans="1:29" x14ac:dyDescent="0.25">
      <c r="A1394" s="1">
        <v>1905015</v>
      </c>
      <c r="B1394" s="87" t="s">
        <v>2565</v>
      </c>
      <c r="C1394" s="55" t="s">
        <v>954</v>
      </c>
      <c r="E1394" s="42"/>
      <c r="F1394" s="65" t="s">
        <v>2483</v>
      </c>
      <c r="G1394" s="62"/>
      <c r="H1394" s="37" t="str">
        <f>IF(V1394&gt;94,"Met",IF(X1394="--","n/a",IF(X1394&gt;=0,"Met","Did Not Meet")))</f>
        <v>Met</v>
      </c>
      <c r="I1394" s="37" t="str">
        <f>IF(V1395&gt;94,"Met",IF(X1395="--","n/a",IF(X1395&gt;=0,"Met","Did Not Meet")))</f>
        <v>Met</v>
      </c>
      <c r="K1394" s="13" t="str">
        <f>IF(Z1394&gt;94,"Met",IF(AB1394="--","n/a",IF(AB1394&gt;=0,"Met","Did Not Meet")))</f>
        <v>Met</v>
      </c>
      <c r="L1394" s="13" t="str">
        <f>IF(Z1395&gt;94,"Met",IF(AB1395="--","n/a",IF(AB1395&gt;=0,"Met","Did Not Meet")))</f>
        <v>Met</v>
      </c>
      <c r="M1394" s="1" t="s">
        <v>4</v>
      </c>
      <c r="N1394" s="14" t="s">
        <v>2502</v>
      </c>
      <c r="O1394" s="5"/>
      <c r="P1394" s="44" t="str">
        <f t="shared" ref="P1394" si="1769">IF(H1396="Yes",IF(I1396="Yes","Yes","No"),"No")</f>
        <v>Yes</v>
      </c>
      <c r="Q1394" s="93"/>
      <c r="R1394" s="5" t="s">
        <v>1</v>
      </c>
      <c r="S1394" s="1" t="s">
        <v>2</v>
      </c>
      <c r="T1394" s="1" t="s">
        <v>3</v>
      </c>
      <c r="U1394" s="5">
        <v>622</v>
      </c>
      <c r="V1394" s="1">
        <v>89.23</v>
      </c>
      <c r="W1394" s="1">
        <v>83.34</v>
      </c>
      <c r="X1394" s="9">
        <f t="shared" si="1708"/>
        <v>5.8900000000000006</v>
      </c>
      <c r="Y1394" s="14">
        <v>409</v>
      </c>
      <c r="Z1394" s="1">
        <v>89.73</v>
      </c>
      <c r="AA1394" s="1">
        <v>83.67</v>
      </c>
      <c r="AB1394" s="71">
        <f t="shared" si="1723"/>
        <v>6.0600000000000023</v>
      </c>
      <c r="AC1394" s="36"/>
    </row>
    <row r="1395" spans="1:29" ht="15.75" x14ac:dyDescent="0.25">
      <c r="A1395" s="53">
        <v>1905015</v>
      </c>
      <c r="B1395" s="89" t="s">
        <v>2565</v>
      </c>
      <c r="C1395" s="53" t="s">
        <v>954</v>
      </c>
      <c r="D1395" s="49" t="s">
        <v>2498</v>
      </c>
      <c r="E1395" s="34" t="str">
        <f>M1394</f>
        <v>Achieving School</v>
      </c>
      <c r="F1395" s="65" t="s">
        <v>2484</v>
      </c>
      <c r="G1395" s="62"/>
      <c r="H1395" s="13" t="str">
        <f>IF(V1396&gt;94,"Met",IF(X1396="--","n/a",IF(X1396&gt;=0,"Met","Did Not Meet")))</f>
        <v>Did Not Meet</v>
      </c>
      <c r="I1395" s="13" t="str">
        <f>IF(V1397&gt;94,"Met",IF(X1397="--","n/a",IF(X1397&gt;=0,"Met","Did Not Meet")))</f>
        <v>Did Not Meet</v>
      </c>
      <c r="K1395" s="13" t="str">
        <f>IF(Z1396&gt;94,"Met",IF(AB1396="--","n/a",IF(AB1396&gt;=0,"Met","Did Not Meet")))</f>
        <v>Did Not Meet</v>
      </c>
      <c r="L1395" s="13" t="str">
        <f>IF(Z1397&gt;94,"Met",IF(AB1397="--","n/a",IF(AB1397&gt;=0,"Met","Did Not Meet")))</f>
        <v>Did Not Meet</v>
      </c>
      <c r="M1395" s="1" t="s">
        <v>4</v>
      </c>
      <c r="N1395" s="14" t="s">
        <v>2501</v>
      </c>
      <c r="O1395" s="5"/>
      <c r="P1395" s="44" t="str">
        <f t="shared" ref="P1395" si="1770">IF(K1396="Yes",IF(L1396="Yes","Yes","No"),"No")</f>
        <v>Yes</v>
      </c>
      <c r="Q1395" s="94" t="s">
        <v>2759</v>
      </c>
      <c r="R1395" s="5" t="s">
        <v>1</v>
      </c>
      <c r="S1395" s="1" t="s">
        <v>2</v>
      </c>
      <c r="T1395" s="1" t="s">
        <v>7</v>
      </c>
      <c r="U1395" s="5">
        <v>420</v>
      </c>
      <c r="V1395" s="1">
        <v>86.67</v>
      </c>
      <c r="W1395" s="1">
        <v>76.61</v>
      </c>
      <c r="X1395" s="9">
        <f t="shared" si="1708"/>
        <v>10.060000000000002</v>
      </c>
      <c r="Y1395" s="14">
        <v>270</v>
      </c>
      <c r="Z1395" s="1">
        <v>87.04</v>
      </c>
      <c r="AA1395" s="1">
        <v>79.260000000000005</v>
      </c>
      <c r="AB1395" s="71">
        <f t="shared" si="1723"/>
        <v>7.7800000000000011</v>
      </c>
      <c r="AC1395" s="53"/>
    </row>
    <row r="1396" spans="1:29" ht="15" customHeight="1" x14ac:dyDescent="0.25">
      <c r="A1396" s="53">
        <v>1905015</v>
      </c>
      <c r="B1396" s="89" t="s">
        <v>2565</v>
      </c>
      <c r="C1396" s="53" t="s">
        <v>954</v>
      </c>
      <c r="D1396" s="49" t="s">
        <v>2499</v>
      </c>
      <c r="E1396" s="35" t="str">
        <f>VLOOKUP('2012 Accountability Database'!$A1394,'2011 AYP'!A$2:B$1072,2)</f>
        <v>SI_5 (School Improvement Year 5)</v>
      </c>
      <c r="F1396" s="66"/>
      <c r="G1396" s="63" t="s">
        <v>2485</v>
      </c>
      <c r="H1396" s="60" t="str">
        <f t="shared" ref="H1396:I1396" si="1771">IF(H1394="Met","Yes",IF(H1395="Met","Yes","No"))</f>
        <v>Yes</v>
      </c>
      <c r="I1396" s="60" t="str">
        <f t="shared" si="1771"/>
        <v>Yes</v>
      </c>
      <c r="J1396" s="42"/>
      <c r="K1396" s="60" t="str">
        <f t="shared" ref="K1396:L1396" si="1772">IF(K1394="Met","Yes",IF(K1395="Met","Yes","No"))</f>
        <v>Yes</v>
      </c>
      <c r="L1396" s="60" t="str">
        <f t="shared" si="1772"/>
        <v>Yes</v>
      </c>
      <c r="M1396" s="5" t="s">
        <v>4</v>
      </c>
      <c r="N1396" s="14" t="s">
        <v>2503</v>
      </c>
      <c r="O1396" s="5"/>
      <c r="P1396" s="44" t="str">
        <f t="shared" ref="P1396" si="1773">IF(H1400="Yes",IF(I1400="Yes","Yes","No"),"No")</f>
        <v>Yes</v>
      </c>
      <c r="Q1396" s="108" t="s">
        <v>2758</v>
      </c>
      <c r="R1396" s="5" t="s">
        <v>1</v>
      </c>
      <c r="S1396" s="5" t="s">
        <v>5</v>
      </c>
      <c r="T1396" s="5" t="s">
        <v>3</v>
      </c>
      <c r="U1396" s="5">
        <v>1857</v>
      </c>
      <c r="V1396" s="5">
        <v>82.12</v>
      </c>
      <c r="W1396" s="5">
        <v>83.34</v>
      </c>
      <c r="X1396" s="8">
        <f t="shared" si="1708"/>
        <v>-1.2199999999999989</v>
      </c>
      <c r="Y1396" s="14">
        <v>1188</v>
      </c>
      <c r="Z1396" s="5">
        <v>82.66</v>
      </c>
      <c r="AA1396" s="5">
        <v>83.67</v>
      </c>
      <c r="AB1396" s="72">
        <f t="shared" si="1723"/>
        <v>-1.0100000000000051</v>
      </c>
      <c r="AC1396" s="53"/>
    </row>
    <row r="1397" spans="1:29" x14ac:dyDescent="0.25">
      <c r="A1397" s="53">
        <v>1905015</v>
      </c>
      <c r="B1397" s="89" t="s">
        <v>2565</v>
      </c>
      <c r="C1397" s="53" t="s">
        <v>954</v>
      </c>
      <c r="D1397" s="49" t="s">
        <v>2507</v>
      </c>
      <c r="E1397" s="47">
        <f>VLOOKUP('2012 Accountability Database'!A1394,Dems1112!$A$2:$G$1082,3)</f>
        <v>0.34</v>
      </c>
      <c r="F1397" s="66"/>
      <c r="G1397" s="52"/>
      <c r="M1397" s="1" t="s">
        <v>4</v>
      </c>
      <c r="N1397" s="14" t="s">
        <v>2504</v>
      </c>
      <c r="O1397" s="5"/>
      <c r="P1397" s="44" t="str">
        <f t="shared" ref="P1397" si="1774">IF(K1400="Yes",IF(L1400="Yes","Yes","No"),"No")</f>
        <v>No</v>
      </c>
      <c r="Q1397" s="108"/>
      <c r="R1397" s="5" t="s">
        <v>1</v>
      </c>
      <c r="S1397" s="1" t="s">
        <v>5</v>
      </c>
      <c r="T1397" s="1" t="s">
        <v>7</v>
      </c>
      <c r="U1397" s="5">
        <v>1217</v>
      </c>
      <c r="V1397" s="1">
        <v>75.92</v>
      </c>
      <c r="W1397" s="1">
        <v>76.61</v>
      </c>
      <c r="X1397" s="6">
        <f t="shared" si="1708"/>
        <v>-0.68999999999999773</v>
      </c>
      <c r="Y1397" s="14">
        <v>767</v>
      </c>
      <c r="Z1397" s="1">
        <v>78.36</v>
      </c>
      <c r="AA1397" s="1">
        <v>79.260000000000005</v>
      </c>
      <c r="AB1397" s="72">
        <f t="shared" si="1723"/>
        <v>-0.90000000000000568</v>
      </c>
      <c r="AC1397" s="53"/>
    </row>
    <row r="1398" spans="1:29" x14ac:dyDescent="0.25">
      <c r="A1398" s="53">
        <v>1905015</v>
      </c>
      <c r="B1398" s="89" t="s">
        <v>2565</v>
      </c>
      <c r="C1398" s="53" t="s">
        <v>954</v>
      </c>
      <c r="D1398" s="50" t="s">
        <v>2508</v>
      </c>
      <c r="E1398" s="47">
        <f>VLOOKUP('2012 Accountability Database'!A1394,Dems1112!$A$2:$G$1082,4)</f>
        <v>0.64</v>
      </c>
      <c r="F1398" s="65" t="s">
        <v>2486</v>
      </c>
      <c r="G1398" s="62"/>
      <c r="H1398" s="13" t="str">
        <f>IF(V1398&gt;94,"Met",IF(X1398="--","n/a",IF(X1398&gt;=0,"Met","Did Not Meet")))</f>
        <v>Met</v>
      </c>
      <c r="I1398" s="13" t="str">
        <f>IF(V1399&gt;94,"Met",IF(X1399="--","n/a",IF(X1399&gt;=0,"Met","Did Not Meet")))</f>
        <v>Met</v>
      </c>
      <c r="J1398" s="13"/>
      <c r="K1398" s="13" t="str">
        <f>IF(Z1398&gt;94,"Met",IF(AB1398="--","n/a",IF(AB1398&gt;=0,"Met","Did Not Meet")))</f>
        <v>Did Not Meet</v>
      </c>
      <c r="L1398" s="13" t="str">
        <f>IF(Z1399&gt;94,"Met",IF(AB1399="--","n/a",IF(AB1399&gt;=0,"Met","Did Not Meet")))</f>
        <v>Did Not Meet</v>
      </c>
      <c r="M1398" s="1" t="s">
        <v>4</v>
      </c>
      <c r="N1398" s="68" t="s">
        <v>2497</v>
      </c>
      <c r="O1398" s="35"/>
      <c r="P1398" s="44"/>
      <c r="Q1398" s="108"/>
      <c r="R1398" s="5" t="s">
        <v>6</v>
      </c>
      <c r="S1398" s="1" t="s">
        <v>2</v>
      </c>
      <c r="T1398" s="1" t="s">
        <v>3</v>
      </c>
      <c r="U1398" s="5">
        <v>622</v>
      </c>
      <c r="V1398" s="1">
        <v>90.03</v>
      </c>
      <c r="W1398" s="1">
        <v>89.94</v>
      </c>
      <c r="X1398" s="9">
        <f t="shared" si="1708"/>
        <v>9.0000000000003411E-2</v>
      </c>
      <c r="Y1398" s="14">
        <v>409</v>
      </c>
      <c r="Z1398" s="1">
        <v>69.19</v>
      </c>
      <c r="AA1398" s="1">
        <v>72.239999999999995</v>
      </c>
      <c r="AB1398" s="72">
        <f t="shared" si="1723"/>
        <v>-3.0499999999999972</v>
      </c>
      <c r="AC1398" s="53"/>
    </row>
    <row r="1399" spans="1:29" x14ac:dyDescent="0.25">
      <c r="A1399" s="53">
        <v>1905015</v>
      </c>
      <c r="B1399" s="89" t="s">
        <v>2565</v>
      </c>
      <c r="C1399" s="53" t="s">
        <v>954</v>
      </c>
      <c r="D1399" s="50" t="s">
        <v>974</v>
      </c>
      <c r="E1399" s="47" t="str">
        <f>VLOOKUP('2012 Accountability Database'!A1394,Dems1112!$A$2:$G$1082,5)</f>
        <v>3-5</v>
      </c>
      <c r="F1399" s="65" t="s">
        <v>2487</v>
      </c>
      <c r="G1399" s="62"/>
      <c r="H1399" s="13" t="str">
        <f>IF(V1400&gt;94,"Met",IF(X1400="--","n/a",IF(X1400&gt;=0,"Met","Did Not Meet")))</f>
        <v>Did Not Meet</v>
      </c>
      <c r="I1399" s="13" t="str">
        <f>IF(V1401&gt;94,"Met",IF(X1401="--","n/a",IF(X1401&gt;=0,"Met","Did Not Meet")))</f>
        <v>Did Not Meet</v>
      </c>
      <c r="J1399" s="13"/>
      <c r="K1399" s="13" t="str">
        <f>IF(Z1400&gt;94,"Met",IF(AB1400="--","n/a",IF(AB1400&gt;=0,"Met","Did Not Meet")))</f>
        <v>Did Not Meet</v>
      </c>
      <c r="L1399" s="13" t="str">
        <f>IF(Z1401&gt;94,"Met",IF(AB1401="--","n/a",IF(AB1401&gt;=0,"Met","Did Not Meet")))</f>
        <v>Did Not Meet</v>
      </c>
      <c r="M1399" s="1" t="s">
        <v>4</v>
      </c>
      <c r="N1399" s="14"/>
      <c r="O1399" s="35" t="s">
        <v>2506</v>
      </c>
      <c r="P1399" s="83" t="str">
        <f t="shared" ref="P1399" si="1775">IF(P1394="No"," ", IF(P1396="No"," ",IF(P1395="No", " ",IF(P1397="No"," ","X"))))</f>
        <v xml:space="preserve"> </v>
      </c>
      <c r="Q1399" s="108"/>
      <c r="R1399" s="5" t="s">
        <v>6</v>
      </c>
      <c r="S1399" s="1" t="s">
        <v>2</v>
      </c>
      <c r="T1399" s="1" t="s">
        <v>7</v>
      </c>
      <c r="U1399" s="5">
        <v>420</v>
      </c>
      <c r="V1399" s="1">
        <v>86.67</v>
      </c>
      <c r="W1399" s="1">
        <v>84.96</v>
      </c>
      <c r="X1399" s="9">
        <f t="shared" si="1708"/>
        <v>1.710000000000008</v>
      </c>
      <c r="Y1399" s="14">
        <v>270</v>
      </c>
      <c r="Z1399" s="1">
        <v>64.44</v>
      </c>
      <c r="AA1399" s="1">
        <v>66.42</v>
      </c>
      <c r="AB1399" s="72">
        <f t="shared" si="1723"/>
        <v>-1.980000000000004</v>
      </c>
      <c r="AC1399" s="53"/>
    </row>
    <row r="1400" spans="1:29" ht="15.75" x14ac:dyDescent="0.25">
      <c r="A1400" s="53">
        <v>1905015</v>
      </c>
      <c r="B1400" s="89" t="s">
        <v>2565</v>
      </c>
      <c r="C1400" s="53" t="s">
        <v>954</v>
      </c>
      <c r="D1400" s="50" t="s">
        <v>975</v>
      </c>
      <c r="E1400" s="48" t="str">
        <f>VLOOKUP('2012 Accountability Database'!A1394,Dems1112!$A$2:$G$1082,6)</f>
        <v>2 (Northeast AR)</v>
      </c>
      <c r="F1400" s="66"/>
      <c r="G1400" s="63" t="s">
        <v>2488</v>
      </c>
      <c r="H1400" s="61" t="str">
        <f t="shared" ref="H1400:I1400" si="1776">IF(H1398="Met","Yes",IF(H1399="Met","Yes","No"))</f>
        <v>Yes</v>
      </c>
      <c r="I1400" s="61" t="str">
        <f t="shared" si="1776"/>
        <v>Yes</v>
      </c>
      <c r="J1400" s="55"/>
      <c r="K1400" s="61" t="str">
        <f t="shared" ref="K1400:L1400" si="1777">IF(K1398="Met","Yes",IF(K1399="Met","Yes","No"))</f>
        <v>No</v>
      </c>
      <c r="L1400" s="61" t="str">
        <f t="shared" si="1777"/>
        <v>No</v>
      </c>
      <c r="M1400" s="5" t="s">
        <v>4</v>
      </c>
      <c r="N1400" s="14"/>
      <c r="O1400" s="35" t="s">
        <v>2505</v>
      </c>
      <c r="P1400" s="83" t="str">
        <f t="shared" ref="P1400" si="1778">IF(P1399="X"," ",IF(P1401="X"," ","X"))</f>
        <v>X</v>
      </c>
      <c r="Q1400" s="94" t="s">
        <v>2759</v>
      </c>
      <c r="R1400" s="5" t="s">
        <v>6</v>
      </c>
      <c r="S1400" s="5" t="s">
        <v>5</v>
      </c>
      <c r="T1400" s="5" t="s">
        <v>3</v>
      </c>
      <c r="U1400" s="5">
        <v>1857</v>
      </c>
      <c r="V1400" s="5">
        <v>87.61</v>
      </c>
      <c r="W1400" s="5">
        <v>89.94</v>
      </c>
      <c r="X1400" s="8">
        <f t="shared" si="1708"/>
        <v>-2.3299999999999983</v>
      </c>
      <c r="Y1400" s="14">
        <v>1188</v>
      </c>
      <c r="Z1400" s="5">
        <v>66.08</v>
      </c>
      <c r="AA1400" s="5">
        <v>72.239999999999995</v>
      </c>
      <c r="AB1400" s="72">
        <f t="shared" si="1723"/>
        <v>-6.1599999999999966</v>
      </c>
      <c r="AC1400" s="53"/>
    </row>
    <row r="1401" spans="1:29" x14ac:dyDescent="0.25">
      <c r="A1401" s="54">
        <v>1905015</v>
      </c>
      <c r="B1401" s="90" t="s">
        <v>2565</v>
      </c>
      <c r="C1401" s="54" t="s">
        <v>954</v>
      </c>
      <c r="D1401" s="4"/>
      <c r="E1401" s="4"/>
      <c r="F1401" s="67"/>
      <c r="G1401" s="64"/>
      <c r="H1401" s="43"/>
      <c r="I1401" s="43"/>
      <c r="J1401" s="43"/>
      <c r="K1401" s="43"/>
      <c r="L1401" s="43"/>
      <c r="M1401" s="4" t="s">
        <v>4</v>
      </c>
      <c r="N1401" s="15"/>
      <c r="O1401" s="38" t="s">
        <v>2482</v>
      </c>
      <c r="P1401" s="84" t="str">
        <f>IF(E1395="Achieving School"," ","X")</f>
        <v xml:space="preserve"> </v>
      </c>
      <c r="Q1401" s="91"/>
      <c r="R1401" s="4" t="s">
        <v>6</v>
      </c>
      <c r="S1401" s="4" t="s">
        <v>5</v>
      </c>
      <c r="T1401" s="4" t="s">
        <v>7</v>
      </c>
      <c r="U1401" s="4">
        <v>1217</v>
      </c>
      <c r="V1401" s="4">
        <v>82.58</v>
      </c>
      <c r="W1401" s="4">
        <v>84.96</v>
      </c>
      <c r="X1401" s="7">
        <f t="shared" si="1708"/>
        <v>-2.3799999999999955</v>
      </c>
      <c r="Y1401" s="15">
        <v>767</v>
      </c>
      <c r="Z1401" s="4">
        <v>60.5</v>
      </c>
      <c r="AA1401" s="4">
        <v>66.42</v>
      </c>
      <c r="AB1401" s="73">
        <f t="shared" si="1723"/>
        <v>-5.9200000000000017</v>
      </c>
      <c r="AC1401" s="54"/>
    </row>
    <row r="1402" spans="1:29" x14ac:dyDescent="0.25">
      <c r="A1402" s="1">
        <v>1905016</v>
      </c>
      <c r="B1402" s="87" t="s">
        <v>2565</v>
      </c>
      <c r="C1402" s="55" t="s">
        <v>955</v>
      </c>
      <c r="E1402" s="42"/>
      <c r="F1402" s="65" t="s">
        <v>2483</v>
      </c>
      <c r="G1402" s="62"/>
      <c r="H1402" s="37" t="str">
        <f>IF(V1402&gt;94,"Met",IF(X1402="--","n/a",IF(X1402&gt;=0,"Met","Did Not Meet")))</f>
        <v>Met</v>
      </c>
      <c r="I1402" s="37" t="str">
        <f>IF(V1403&gt;94,"Met",IF(X1403="--","n/a",IF(X1403&gt;=0,"Met","Did Not Meet")))</f>
        <v>Met</v>
      </c>
      <c r="K1402" s="13" t="str">
        <f>IF(Z1402&gt;94,"Met",IF(AB1402="--","n/a",IF(AB1402&gt;=0,"Met","Did Not Meet")))</f>
        <v>Met</v>
      </c>
      <c r="L1402" s="13" t="str">
        <f>IF(Z1403&gt;94,"Met",IF(AB1403="--","n/a",IF(AB1403&gt;=0,"Met","Did Not Meet")))</f>
        <v>Met</v>
      </c>
      <c r="M1402" s="1" t="s">
        <v>9</v>
      </c>
      <c r="N1402" s="14" t="s">
        <v>2502</v>
      </c>
      <c r="O1402" s="5"/>
      <c r="P1402" s="44" t="str">
        <f t="shared" ref="P1402" si="1779">IF(H1404="Yes",IF(I1404="Yes","Yes","No"),"No")</f>
        <v>Yes</v>
      </c>
      <c r="Q1402" s="93"/>
      <c r="R1402" s="5" t="s">
        <v>1</v>
      </c>
      <c r="S1402" s="1" t="s">
        <v>2</v>
      </c>
      <c r="T1402" s="1" t="s">
        <v>3</v>
      </c>
      <c r="U1402" s="5">
        <v>613</v>
      </c>
      <c r="V1402" s="1">
        <v>72.92</v>
      </c>
      <c r="W1402" s="1">
        <v>70.75</v>
      </c>
      <c r="X1402" s="9">
        <f t="shared" si="1708"/>
        <v>2.1700000000000017</v>
      </c>
      <c r="Y1402" s="14">
        <v>571</v>
      </c>
      <c r="Z1402" s="1">
        <v>74.430000000000007</v>
      </c>
      <c r="AA1402" s="1">
        <v>71.3</v>
      </c>
      <c r="AB1402" s="71">
        <f t="shared" si="1723"/>
        <v>3.1300000000000097</v>
      </c>
      <c r="AC1402" s="36"/>
    </row>
    <row r="1403" spans="1:29" ht="15.75" x14ac:dyDescent="0.25">
      <c r="A1403" s="53">
        <v>1905016</v>
      </c>
      <c r="B1403" s="89" t="s">
        <v>2565</v>
      </c>
      <c r="C1403" s="53" t="s">
        <v>955</v>
      </c>
      <c r="D1403" s="49" t="s">
        <v>2498</v>
      </c>
      <c r="E1403" s="34" t="str">
        <f>M1402</f>
        <v>Needs Improvement School</v>
      </c>
      <c r="F1403" s="65" t="s">
        <v>2484</v>
      </c>
      <c r="G1403" s="62"/>
      <c r="H1403" s="13" t="str">
        <f>IF(V1404&gt;94,"Met",IF(X1404="--","n/a",IF(X1404&gt;=0,"Met","Did Not Meet")))</f>
        <v>Met</v>
      </c>
      <c r="I1403" s="13" t="str">
        <f>IF(V1405&gt;94,"Met",IF(X1405="--","n/a",IF(X1405&gt;=0,"Met","Did Not Meet")))</f>
        <v>Met</v>
      </c>
      <c r="K1403" s="13" t="str">
        <f>IF(Z1404&gt;94,"Met",IF(AB1404="--","n/a",IF(AB1404&gt;=0,"Met","Did Not Meet")))</f>
        <v>Met</v>
      </c>
      <c r="L1403" s="13" t="str">
        <f>IF(Z1405&gt;94,"Met",IF(AB1405="--","n/a",IF(AB1405&gt;=0,"Met","Did Not Meet")))</f>
        <v>Met</v>
      </c>
      <c r="M1403" s="1" t="s">
        <v>9</v>
      </c>
      <c r="N1403" s="14" t="s">
        <v>2501</v>
      </c>
      <c r="O1403" s="5"/>
      <c r="P1403" s="44" t="str">
        <f t="shared" ref="P1403" si="1780">IF(K1404="Yes",IF(L1404="Yes","Yes","No"),"No")</f>
        <v>Yes</v>
      </c>
      <c r="Q1403" s="94" t="s">
        <v>2759</v>
      </c>
      <c r="R1403" s="5" t="s">
        <v>1</v>
      </c>
      <c r="S1403" s="1" t="s">
        <v>2</v>
      </c>
      <c r="T1403" s="1" t="s">
        <v>7</v>
      </c>
      <c r="U1403" s="5">
        <v>384</v>
      </c>
      <c r="V1403" s="1">
        <v>63.02</v>
      </c>
      <c r="W1403" s="1">
        <v>61.69</v>
      </c>
      <c r="X1403" s="9">
        <f t="shared" si="1708"/>
        <v>1.3300000000000054</v>
      </c>
      <c r="Y1403" s="14">
        <v>356</v>
      </c>
      <c r="Z1403" s="1">
        <v>65.17</v>
      </c>
      <c r="AA1403" s="1">
        <v>63.09</v>
      </c>
      <c r="AB1403" s="71">
        <f t="shared" si="1723"/>
        <v>2.0799999999999983</v>
      </c>
      <c r="AC1403" s="53"/>
    </row>
    <row r="1404" spans="1:29" ht="15" customHeight="1" x14ac:dyDescent="0.25">
      <c r="A1404" s="53">
        <v>1905016</v>
      </c>
      <c r="B1404" s="89" t="s">
        <v>2565</v>
      </c>
      <c r="C1404" s="53" t="s">
        <v>955</v>
      </c>
      <c r="D1404" s="49" t="s">
        <v>2499</v>
      </c>
      <c r="E1404" s="35" t="str">
        <f>VLOOKUP('2012 Accountability Database'!$A1402,'2011 AYP'!A$2:B$1072,2)</f>
        <v>SI_7 (School Improvement Year 7)</v>
      </c>
      <c r="F1404" s="66"/>
      <c r="G1404" s="63" t="s">
        <v>2485</v>
      </c>
      <c r="H1404" s="60" t="str">
        <f t="shared" ref="H1404:I1404" si="1781">IF(H1402="Met","Yes",IF(H1403="Met","Yes","No"))</f>
        <v>Yes</v>
      </c>
      <c r="I1404" s="60" t="str">
        <f t="shared" si="1781"/>
        <v>Yes</v>
      </c>
      <c r="J1404" s="42"/>
      <c r="K1404" s="60" t="str">
        <f t="shared" ref="K1404:L1404" si="1782">IF(K1402="Met","Yes",IF(K1403="Met","Yes","No"))</f>
        <v>Yes</v>
      </c>
      <c r="L1404" s="60" t="str">
        <f t="shared" si="1782"/>
        <v>Yes</v>
      </c>
      <c r="M1404" s="1" t="s">
        <v>9</v>
      </c>
      <c r="N1404" s="14" t="s">
        <v>2503</v>
      </c>
      <c r="O1404" s="5"/>
      <c r="P1404" s="44" t="str">
        <f t="shared" ref="P1404" si="1783">IF(H1408="Yes",IF(I1408="Yes","Yes","No"),"No")</f>
        <v>No</v>
      </c>
      <c r="Q1404" s="108" t="s">
        <v>2758</v>
      </c>
      <c r="R1404" s="5" t="s">
        <v>1</v>
      </c>
      <c r="S1404" s="1" t="s">
        <v>5</v>
      </c>
      <c r="T1404" s="1" t="s">
        <v>3</v>
      </c>
      <c r="U1404" s="5">
        <v>1831</v>
      </c>
      <c r="V1404" s="1">
        <v>73.02</v>
      </c>
      <c r="W1404" s="1">
        <v>70.75</v>
      </c>
      <c r="X1404" s="9">
        <f t="shared" si="1708"/>
        <v>2.269999999999996</v>
      </c>
      <c r="Y1404" s="14">
        <v>1726</v>
      </c>
      <c r="Z1404" s="1">
        <v>73.75</v>
      </c>
      <c r="AA1404" s="1">
        <v>71.3</v>
      </c>
      <c r="AB1404" s="71">
        <f t="shared" si="1723"/>
        <v>2.4500000000000028</v>
      </c>
      <c r="AC1404" s="53"/>
    </row>
    <row r="1405" spans="1:29" x14ac:dyDescent="0.25">
      <c r="A1405" s="53">
        <v>1905016</v>
      </c>
      <c r="B1405" s="89" t="s">
        <v>2565</v>
      </c>
      <c r="C1405" s="53" t="s">
        <v>955</v>
      </c>
      <c r="D1405" s="49" t="s">
        <v>2507</v>
      </c>
      <c r="E1405" s="47">
        <f>VLOOKUP('2012 Accountability Database'!A1402,Dems1112!$A$2:$G$1082,3)</f>
        <v>0.35</v>
      </c>
      <c r="F1405" s="66"/>
      <c r="G1405" s="52"/>
      <c r="M1405" s="1" t="s">
        <v>9</v>
      </c>
      <c r="N1405" s="14" t="s">
        <v>2504</v>
      </c>
      <c r="O1405" s="5"/>
      <c r="P1405" s="44" t="str">
        <f t="shared" ref="P1405" si="1784">IF(K1408="Yes",IF(L1408="Yes","Yes","No"),"No")</f>
        <v>No</v>
      </c>
      <c r="Q1405" s="108"/>
      <c r="R1405" s="5" t="s">
        <v>1</v>
      </c>
      <c r="S1405" s="1" t="s">
        <v>5</v>
      </c>
      <c r="T1405" s="1" t="s">
        <v>7</v>
      </c>
      <c r="U1405" s="5">
        <v>1142</v>
      </c>
      <c r="V1405" s="1">
        <v>62.96</v>
      </c>
      <c r="W1405" s="1">
        <v>61.69</v>
      </c>
      <c r="X1405" s="9">
        <f t="shared" si="1708"/>
        <v>1.2700000000000031</v>
      </c>
      <c r="Y1405" s="14">
        <v>1066</v>
      </c>
      <c r="Z1405" s="1">
        <v>64.349999999999994</v>
      </c>
      <c r="AA1405" s="1">
        <v>63.09</v>
      </c>
      <c r="AB1405" s="71">
        <f t="shared" si="1723"/>
        <v>1.2599999999999909</v>
      </c>
      <c r="AC1405" s="53"/>
    </row>
    <row r="1406" spans="1:29" x14ac:dyDescent="0.25">
      <c r="A1406" s="53">
        <v>1905016</v>
      </c>
      <c r="B1406" s="89" t="s">
        <v>2565</v>
      </c>
      <c r="C1406" s="53" t="s">
        <v>955</v>
      </c>
      <c r="D1406" s="50" t="s">
        <v>2508</v>
      </c>
      <c r="E1406" s="47">
        <f>VLOOKUP('2012 Accountability Database'!A1402,Dems1112!$A$2:$G$1082,4)</f>
        <v>0.59</v>
      </c>
      <c r="F1406" s="65" t="s">
        <v>2486</v>
      </c>
      <c r="G1406" s="62"/>
      <c r="H1406" s="13" t="str">
        <f>IF(V1406&gt;94,"Met",IF(X1406="--","n/a",IF(X1406&gt;=0,"Met","Did Not Meet")))</f>
        <v>Did Not Meet</v>
      </c>
      <c r="I1406" s="13" t="str">
        <f>IF(V1407&gt;94,"Met",IF(X1407="--","n/a",IF(X1407&gt;=0,"Met","Did Not Meet")))</f>
        <v>Did Not Meet</v>
      </c>
      <c r="J1406" s="13"/>
      <c r="K1406" s="13" t="str">
        <f>IF(Z1406&gt;94,"Met",IF(AB1406="--","n/a",IF(AB1406&gt;=0,"Met","Did Not Meet")))</f>
        <v>Did Not Meet</v>
      </c>
      <c r="L1406" s="13" t="str">
        <f>IF(Z1407&gt;94,"Met",IF(AB1407="--","n/a",IF(AB1407&gt;=0,"Met","Did Not Meet")))</f>
        <v>Did Not Meet</v>
      </c>
      <c r="M1406" s="5" t="s">
        <v>9</v>
      </c>
      <c r="N1406" s="68" t="s">
        <v>2497</v>
      </c>
      <c r="O1406" s="35"/>
      <c r="P1406" s="44"/>
      <c r="Q1406" s="108"/>
      <c r="R1406" s="5" t="s">
        <v>6</v>
      </c>
      <c r="S1406" s="5" t="s">
        <v>2</v>
      </c>
      <c r="T1406" s="5" t="s">
        <v>3</v>
      </c>
      <c r="U1406" s="5">
        <v>613</v>
      </c>
      <c r="V1406" s="5">
        <v>79.28</v>
      </c>
      <c r="W1406" s="5">
        <v>81.69</v>
      </c>
      <c r="X1406" s="8">
        <f t="shared" si="1708"/>
        <v>-2.4099999999999966</v>
      </c>
      <c r="Y1406" s="14">
        <v>571</v>
      </c>
      <c r="Z1406" s="5">
        <v>78.63</v>
      </c>
      <c r="AA1406" s="5">
        <v>80.34</v>
      </c>
      <c r="AB1406" s="72">
        <f t="shared" si="1723"/>
        <v>-1.710000000000008</v>
      </c>
      <c r="AC1406" s="53"/>
    </row>
    <row r="1407" spans="1:29" x14ac:dyDescent="0.25">
      <c r="A1407" s="53">
        <v>1905016</v>
      </c>
      <c r="B1407" s="89" t="s">
        <v>2565</v>
      </c>
      <c r="C1407" s="53" t="s">
        <v>955</v>
      </c>
      <c r="D1407" s="50" t="s">
        <v>974</v>
      </c>
      <c r="E1407" s="47" t="str">
        <f>VLOOKUP('2012 Accountability Database'!A1402,Dems1112!$A$2:$G$1082,5)</f>
        <v>6-8</v>
      </c>
      <c r="F1407" s="65" t="s">
        <v>2487</v>
      </c>
      <c r="G1407" s="62"/>
      <c r="H1407" s="13" t="str">
        <f>IF(V1408&gt;94,"Met",IF(X1408="--","n/a",IF(X1408&gt;=0,"Met","Did Not Meet")))</f>
        <v>Did Not Meet</v>
      </c>
      <c r="I1407" s="13" t="str">
        <f>IF(V1409&gt;94,"Met",IF(X1409="--","n/a",IF(X1409&gt;=0,"Met","Did Not Meet")))</f>
        <v>Did Not Meet</v>
      </c>
      <c r="J1407" s="13"/>
      <c r="K1407" s="13" t="str">
        <f>IF(Z1408&gt;94,"Met",IF(AB1408="--","n/a",IF(AB1408&gt;=0,"Met","Did Not Meet")))</f>
        <v>Did Not Meet</v>
      </c>
      <c r="L1407" s="13" t="str">
        <f>IF(Z1409&gt;94,"Met",IF(AB1409="--","n/a",IF(AB1409&gt;=0,"Met","Did Not Meet")))</f>
        <v>Did Not Meet</v>
      </c>
      <c r="M1407" s="1" t="s">
        <v>9</v>
      </c>
      <c r="N1407" s="14"/>
      <c r="O1407" s="35" t="s">
        <v>2506</v>
      </c>
      <c r="P1407" s="83" t="str">
        <f t="shared" ref="P1407" si="1785">IF(P1402="No"," ", IF(P1404="No"," ",IF(P1403="No", " ",IF(P1405="No"," ","X"))))</f>
        <v xml:space="preserve"> </v>
      </c>
      <c r="Q1407" s="108"/>
      <c r="R1407" s="5" t="s">
        <v>6</v>
      </c>
      <c r="S1407" s="1" t="s">
        <v>2</v>
      </c>
      <c r="T1407" s="1" t="s">
        <v>7</v>
      </c>
      <c r="U1407" s="5">
        <v>384</v>
      </c>
      <c r="V1407" s="1">
        <v>71.61</v>
      </c>
      <c r="W1407" s="1">
        <v>75.319999999999993</v>
      </c>
      <c r="X1407" s="6">
        <f t="shared" si="1708"/>
        <v>-3.7099999999999937</v>
      </c>
      <c r="Y1407" s="14">
        <v>356</v>
      </c>
      <c r="Z1407" s="1">
        <v>71.91</v>
      </c>
      <c r="AA1407" s="1">
        <v>73.88</v>
      </c>
      <c r="AB1407" s="72">
        <f t="shared" si="1723"/>
        <v>-1.9699999999999989</v>
      </c>
      <c r="AC1407" s="53"/>
    </row>
    <row r="1408" spans="1:29" ht="15.75" x14ac:dyDescent="0.25">
      <c r="A1408" s="53">
        <v>1905016</v>
      </c>
      <c r="B1408" s="89" t="s">
        <v>2565</v>
      </c>
      <c r="C1408" s="53" t="s">
        <v>955</v>
      </c>
      <c r="D1408" s="50" t="s">
        <v>975</v>
      </c>
      <c r="E1408" s="48" t="str">
        <f>VLOOKUP('2012 Accountability Database'!A1402,Dems1112!$A$2:$G$1082,6)</f>
        <v>2 (Northeast AR)</v>
      </c>
      <c r="F1408" s="66"/>
      <c r="G1408" s="63" t="s">
        <v>2488</v>
      </c>
      <c r="H1408" s="61" t="str">
        <f t="shared" ref="H1408:I1408" si="1786">IF(H1406="Met","Yes",IF(H1407="Met","Yes","No"))</f>
        <v>No</v>
      </c>
      <c r="I1408" s="61" t="str">
        <f t="shared" si="1786"/>
        <v>No</v>
      </c>
      <c r="J1408" s="55"/>
      <c r="K1408" s="61" t="str">
        <f t="shared" ref="K1408:L1408" si="1787">IF(K1406="Met","Yes",IF(K1407="Met","Yes","No"))</f>
        <v>No</v>
      </c>
      <c r="L1408" s="61" t="str">
        <f t="shared" si="1787"/>
        <v>No</v>
      </c>
      <c r="M1408" s="1" t="s">
        <v>9</v>
      </c>
      <c r="N1408" s="14"/>
      <c r="O1408" s="35" t="s">
        <v>2505</v>
      </c>
      <c r="P1408" s="83" t="str">
        <f t="shared" ref="P1408" si="1788">IF(P1407="X"," ",IF(P1409="X"," ","X"))</f>
        <v xml:space="preserve"> </v>
      </c>
      <c r="Q1408" s="94" t="s">
        <v>2759</v>
      </c>
      <c r="R1408" s="5" t="s">
        <v>6</v>
      </c>
      <c r="S1408" s="1" t="s">
        <v>5</v>
      </c>
      <c r="T1408" s="1" t="s">
        <v>3</v>
      </c>
      <c r="U1408" s="5">
        <v>1831</v>
      </c>
      <c r="V1408" s="1">
        <v>80.72</v>
      </c>
      <c r="W1408" s="1">
        <v>81.69</v>
      </c>
      <c r="X1408" s="6">
        <f t="shared" si="1708"/>
        <v>-0.96999999999999886</v>
      </c>
      <c r="Y1408" s="14">
        <v>1726</v>
      </c>
      <c r="Z1408" s="1">
        <v>80.010000000000005</v>
      </c>
      <c r="AA1408" s="1">
        <v>80.34</v>
      </c>
      <c r="AB1408" s="72">
        <f t="shared" si="1723"/>
        <v>-0.32999999999999829</v>
      </c>
      <c r="AC1408" s="53"/>
    </row>
    <row r="1409" spans="1:29" x14ac:dyDescent="0.25">
      <c r="A1409" s="54">
        <v>1905016</v>
      </c>
      <c r="B1409" s="90" t="s">
        <v>2565</v>
      </c>
      <c r="C1409" s="54" t="s">
        <v>955</v>
      </c>
      <c r="D1409" s="4"/>
      <c r="E1409" s="4"/>
      <c r="F1409" s="67"/>
      <c r="G1409" s="64"/>
      <c r="H1409" s="43"/>
      <c r="I1409" s="43"/>
      <c r="J1409" s="43"/>
      <c r="K1409" s="43"/>
      <c r="L1409" s="43"/>
      <c r="M1409" s="4" t="s">
        <v>9</v>
      </c>
      <c r="N1409" s="15"/>
      <c r="O1409" s="38" t="s">
        <v>2482</v>
      </c>
      <c r="P1409" s="84" t="str">
        <f>IF(E1403="Achieving School"," ","X")</f>
        <v>X</v>
      </c>
      <c r="Q1409" s="91"/>
      <c r="R1409" s="4" t="s">
        <v>6</v>
      </c>
      <c r="S1409" s="4" t="s">
        <v>5</v>
      </c>
      <c r="T1409" s="4" t="s">
        <v>7</v>
      </c>
      <c r="U1409" s="4">
        <v>1142</v>
      </c>
      <c r="V1409" s="4">
        <v>73.03</v>
      </c>
      <c r="W1409" s="4">
        <v>75.319999999999993</v>
      </c>
      <c r="X1409" s="7">
        <f t="shared" si="1708"/>
        <v>-2.289999999999992</v>
      </c>
      <c r="Y1409" s="15">
        <v>1066</v>
      </c>
      <c r="Z1409" s="4">
        <v>72.42</v>
      </c>
      <c r="AA1409" s="4">
        <v>73.88</v>
      </c>
      <c r="AB1409" s="73">
        <f t="shared" si="1723"/>
        <v>-1.4599999999999937</v>
      </c>
      <c r="AC1409" s="54"/>
    </row>
    <row r="1410" spans="1:29" x14ac:dyDescent="0.25">
      <c r="A1410" s="1">
        <v>2002008</v>
      </c>
      <c r="B1410" s="87" t="s">
        <v>2566</v>
      </c>
      <c r="C1410" s="55" t="s">
        <v>467</v>
      </c>
      <c r="E1410" s="42"/>
      <c r="F1410" s="65" t="s">
        <v>2483</v>
      </c>
      <c r="G1410" s="62"/>
      <c r="H1410" s="37" t="str">
        <f>IF(V1410&gt;94,"Met",IF(X1410="--","n/a",IF(X1410&gt;=0,"Met","Did Not Meet")))</f>
        <v>Met</v>
      </c>
      <c r="I1410" s="37" t="str">
        <f>IF(V1411&gt;94,"Met",IF(X1411="--","n/a",IF(X1411&gt;=0,"Met","Did Not Meet")))</f>
        <v>Met</v>
      </c>
      <c r="K1410" s="13" t="str">
        <f>IF(Z1410&gt;94,"Met",IF(AB1410="--","n/a",IF(AB1410&gt;=0,"Met","Did Not Meet")))</f>
        <v>Met</v>
      </c>
      <c r="L1410" s="13" t="str">
        <f>IF(Z1411&gt;94,"Met",IF(AB1411="--","n/a",IF(AB1411&gt;=0,"Met","Did Not Meet")))</f>
        <v>Met</v>
      </c>
      <c r="M1410" s="1" t="s">
        <v>9</v>
      </c>
      <c r="N1410" s="14" t="s">
        <v>2502</v>
      </c>
      <c r="O1410" s="5"/>
      <c r="P1410" s="44" t="str">
        <f t="shared" ref="P1410" si="1789">IF(H1412="Yes",IF(I1412="Yes","Yes","No"),"No")</f>
        <v>Yes</v>
      </c>
      <c r="Q1410" s="93"/>
      <c r="R1410" s="5" t="s">
        <v>1</v>
      </c>
      <c r="S1410" s="1" t="s">
        <v>2</v>
      </c>
      <c r="T1410" s="1" t="s">
        <v>3</v>
      </c>
      <c r="U1410" s="5">
        <v>127</v>
      </c>
      <c r="V1410" s="1">
        <v>83.46</v>
      </c>
      <c r="W1410" s="1">
        <v>74.010000000000005</v>
      </c>
      <c r="X1410" s="9">
        <f t="shared" ref="X1410:X1473" si="1790">V1410-W1410</f>
        <v>9.4499999999999886</v>
      </c>
      <c r="Y1410" s="14">
        <v>68</v>
      </c>
      <c r="Z1410" s="1">
        <v>98.53</v>
      </c>
      <c r="AA1410" s="1">
        <v>80.7</v>
      </c>
      <c r="AB1410" s="71">
        <f t="shared" si="1723"/>
        <v>17.829999999999998</v>
      </c>
      <c r="AC1410" s="36"/>
    </row>
    <row r="1411" spans="1:29" ht="15.75" x14ac:dyDescent="0.25">
      <c r="A1411" s="53">
        <v>2002008</v>
      </c>
      <c r="B1411" s="89" t="s">
        <v>2566</v>
      </c>
      <c r="C1411" s="53" t="s">
        <v>467</v>
      </c>
      <c r="D1411" s="49" t="s">
        <v>2498</v>
      </c>
      <c r="E1411" s="34" t="str">
        <f>M1410</f>
        <v>Needs Improvement School</v>
      </c>
      <c r="F1411" s="65" t="s">
        <v>2484</v>
      </c>
      <c r="G1411" s="62"/>
      <c r="H1411" s="13" t="str">
        <f>IF(V1412&gt;94,"Met",IF(X1412="--","n/a",IF(X1412&gt;=0,"Met","Did Not Meet")))</f>
        <v>Met</v>
      </c>
      <c r="I1411" s="13" t="str">
        <f>IF(V1413&gt;94,"Met",IF(X1413="--","n/a",IF(X1413&gt;=0,"Met","Did Not Meet")))</f>
        <v>Met</v>
      </c>
      <c r="K1411" s="13" t="str">
        <f>IF(Z1412&gt;94,"Met",IF(AB1412="--","n/a",IF(AB1412&gt;=0,"Met","Did Not Meet")))</f>
        <v>Met</v>
      </c>
      <c r="L1411" s="13" t="str">
        <f>IF(Z1413&gt;94,"Met",IF(AB1413="--","n/a",IF(AB1413&gt;=0,"Met","Did Not Meet")))</f>
        <v>Met</v>
      </c>
      <c r="M1411" s="1" t="s">
        <v>9</v>
      </c>
      <c r="N1411" s="14" t="s">
        <v>2501</v>
      </c>
      <c r="O1411" s="5"/>
      <c r="P1411" s="44" t="str">
        <f t="shared" ref="P1411" si="1791">IF(K1412="Yes",IF(L1412="Yes","Yes","No"),"No")</f>
        <v>Yes</v>
      </c>
      <c r="Q1411" s="94" t="s">
        <v>2759</v>
      </c>
      <c r="R1411" s="5" t="s">
        <v>1</v>
      </c>
      <c r="S1411" s="1" t="s">
        <v>2</v>
      </c>
      <c r="T1411" s="1" t="s">
        <v>7</v>
      </c>
      <c r="U1411" s="5">
        <v>88</v>
      </c>
      <c r="V1411" s="1">
        <v>80.680000000000007</v>
      </c>
      <c r="W1411" s="1">
        <v>67.819999999999993</v>
      </c>
      <c r="X1411" s="9">
        <f t="shared" si="1790"/>
        <v>12.860000000000014</v>
      </c>
      <c r="Y1411" s="14">
        <v>48</v>
      </c>
      <c r="Z1411" s="1">
        <v>97.92</v>
      </c>
      <c r="AA1411" s="1">
        <v>77.599999999999994</v>
      </c>
      <c r="AB1411" s="71">
        <f t="shared" si="1723"/>
        <v>20.320000000000007</v>
      </c>
      <c r="AC1411" s="53"/>
    </row>
    <row r="1412" spans="1:29" ht="15" customHeight="1" x14ac:dyDescent="0.25">
      <c r="A1412" s="53">
        <v>2002008</v>
      </c>
      <c r="B1412" s="89" t="s">
        <v>2566</v>
      </c>
      <c r="C1412" s="53" t="s">
        <v>467</v>
      </c>
      <c r="D1412" s="49" t="s">
        <v>2499</v>
      </c>
      <c r="E1412" s="35" t="str">
        <f>VLOOKUP('2012 Accountability Database'!$A1410,'2011 AYP'!A$2:B$1072,2)</f>
        <v xml:space="preserve"> A (Alert)</v>
      </c>
      <c r="F1412" s="66"/>
      <c r="G1412" s="63" t="s">
        <v>2485</v>
      </c>
      <c r="H1412" s="60" t="str">
        <f t="shared" ref="H1412:I1412" si="1792">IF(H1410="Met","Yes",IF(H1411="Met","Yes","No"))</f>
        <v>Yes</v>
      </c>
      <c r="I1412" s="60" t="str">
        <f t="shared" si="1792"/>
        <v>Yes</v>
      </c>
      <c r="J1412" s="42"/>
      <c r="K1412" s="60" t="str">
        <f t="shared" ref="K1412:L1412" si="1793">IF(K1410="Met","Yes",IF(K1411="Met","Yes","No"))</f>
        <v>Yes</v>
      </c>
      <c r="L1412" s="60" t="str">
        <f t="shared" si="1793"/>
        <v>Yes</v>
      </c>
      <c r="M1412" s="1" t="s">
        <v>9</v>
      </c>
      <c r="N1412" s="14" t="s">
        <v>2503</v>
      </c>
      <c r="O1412" s="5"/>
      <c r="P1412" s="44" t="str">
        <f t="shared" ref="P1412" si="1794">IF(H1416="Yes",IF(I1416="Yes","Yes","No"),"No")</f>
        <v>No</v>
      </c>
      <c r="Q1412" s="108" t="s">
        <v>2758</v>
      </c>
      <c r="R1412" s="5" t="s">
        <v>1</v>
      </c>
      <c r="S1412" s="1" t="s">
        <v>5</v>
      </c>
      <c r="T1412" s="1" t="s">
        <v>3</v>
      </c>
      <c r="U1412" s="5">
        <v>379</v>
      </c>
      <c r="V1412" s="1">
        <v>76.52</v>
      </c>
      <c r="W1412" s="1">
        <v>74.010000000000005</v>
      </c>
      <c r="X1412" s="9">
        <f t="shared" si="1790"/>
        <v>2.5099999999999909</v>
      </c>
      <c r="Y1412" s="14">
        <v>188</v>
      </c>
      <c r="Z1412" s="1">
        <v>87.23</v>
      </c>
      <c r="AA1412" s="1">
        <v>80.7</v>
      </c>
      <c r="AB1412" s="71">
        <f t="shared" si="1723"/>
        <v>6.5300000000000011</v>
      </c>
      <c r="AC1412" s="53"/>
    </row>
    <row r="1413" spans="1:29" x14ac:dyDescent="0.25">
      <c r="A1413" s="53">
        <v>2002008</v>
      </c>
      <c r="B1413" s="89" t="s">
        <v>2566</v>
      </c>
      <c r="C1413" s="53" t="s">
        <v>467</v>
      </c>
      <c r="D1413" s="49" t="s">
        <v>2507</v>
      </c>
      <c r="E1413" s="47">
        <f>VLOOKUP('2012 Accountability Database'!A1410,Dems1112!$A$2:$G$1082,3)</f>
        <v>0.64</v>
      </c>
      <c r="F1413" s="66"/>
      <c r="G1413" s="52"/>
      <c r="M1413" s="1" t="s">
        <v>9</v>
      </c>
      <c r="N1413" s="14" t="s">
        <v>2504</v>
      </c>
      <c r="O1413" s="5"/>
      <c r="P1413" s="44" t="str">
        <f t="shared" ref="P1413" si="1795">IF(K1416="Yes",IF(L1416="Yes","Yes","No"),"No")</f>
        <v>No</v>
      </c>
      <c r="Q1413" s="108"/>
      <c r="R1413" s="5" t="s">
        <v>1</v>
      </c>
      <c r="S1413" s="1" t="s">
        <v>5</v>
      </c>
      <c r="T1413" s="1" t="s">
        <v>7</v>
      </c>
      <c r="U1413" s="5">
        <v>275</v>
      </c>
      <c r="V1413" s="1">
        <v>71.27</v>
      </c>
      <c r="W1413" s="1">
        <v>67.819999999999993</v>
      </c>
      <c r="X1413" s="9">
        <f t="shared" si="1790"/>
        <v>3.4500000000000028</v>
      </c>
      <c r="Y1413" s="14">
        <v>136</v>
      </c>
      <c r="Z1413" s="1">
        <v>84.56</v>
      </c>
      <c r="AA1413" s="1">
        <v>77.599999999999994</v>
      </c>
      <c r="AB1413" s="71">
        <f t="shared" si="1723"/>
        <v>6.960000000000008</v>
      </c>
      <c r="AC1413" s="53"/>
    </row>
    <row r="1414" spans="1:29" x14ac:dyDescent="0.25">
      <c r="A1414" s="53">
        <v>2002008</v>
      </c>
      <c r="B1414" s="89" t="s">
        <v>2566</v>
      </c>
      <c r="C1414" s="53" t="s">
        <v>467</v>
      </c>
      <c r="D1414" s="50" t="s">
        <v>2508</v>
      </c>
      <c r="E1414" s="47">
        <f>VLOOKUP('2012 Accountability Database'!A1410,Dems1112!$A$2:$G$1082,4)</f>
        <v>0.75</v>
      </c>
      <c r="F1414" s="65" t="s">
        <v>2486</v>
      </c>
      <c r="G1414" s="62"/>
      <c r="H1414" s="13" t="str">
        <f>IF(V1414&gt;94,"Met",IF(X1414="--","n/a",IF(X1414&gt;=0,"Met","Did Not Meet")))</f>
        <v>Did Not Meet</v>
      </c>
      <c r="I1414" s="13" t="str">
        <f>IF(V1415&gt;94,"Met",IF(X1415="--","n/a",IF(X1415&gt;=0,"Met","Did Not Meet")))</f>
        <v>Did Not Meet</v>
      </c>
      <c r="J1414" s="13"/>
      <c r="K1414" s="13" t="str">
        <f>IF(Z1414&gt;94,"Met",IF(AB1414="--","n/a",IF(AB1414&gt;=0,"Met","Did Not Meet")))</f>
        <v>Did Not Meet</v>
      </c>
      <c r="L1414" s="13" t="str">
        <f>IF(Z1415&gt;94,"Met",IF(AB1415="--","n/a",IF(AB1415&gt;=0,"Met","Did Not Meet")))</f>
        <v>Did Not Meet</v>
      </c>
      <c r="M1414" s="1" t="s">
        <v>9</v>
      </c>
      <c r="N1414" s="68" t="s">
        <v>2497</v>
      </c>
      <c r="O1414" s="35"/>
      <c r="P1414" s="44"/>
      <c r="Q1414" s="108"/>
      <c r="R1414" s="5" t="s">
        <v>6</v>
      </c>
      <c r="S1414" s="1" t="s">
        <v>2</v>
      </c>
      <c r="T1414" s="1" t="s">
        <v>3</v>
      </c>
      <c r="U1414" s="5">
        <v>127</v>
      </c>
      <c r="V1414" s="1">
        <v>80.31</v>
      </c>
      <c r="W1414" s="1">
        <v>84.12</v>
      </c>
      <c r="X1414" s="6">
        <f t="shared" si="1790"/>
        <v>-3.8100000000000023</v>
      </c>
      <c r="Y1414" s="14">
        <v>68</v>
      </c>
      <c r="Z1414" s="1">
        <v>61.76</v>
      </c>
      <c r="AA1414" s="1">
        <v>72.67</v>
      </c>
      <c r="AB1414" s="72">
        <f t="shared" si="1723"/>
        <v>-10.910000000000004</v>
      </c>
      <c r="AC1414" s="53"/>
    </row>
    <row r="1415" spans="1:29" x14ac:dyDescent="0.25">
      <c r="A1415" s="53">
        <v>2002008</v>
      </c>
      <c r="B1415" s="89" t="s">
        <v>2566</v>
      </c>
      <c r="C1415" s="53" t="s">
        <v>467</v>
      </c>
      <c r="D1415" s="50" t="s">
        <v>974</v>
      </c>
      <c r="E1415" s="47" t="str">
        <f>VLOOKUP('2012 Accountability Database'!A1410,Dems1112!$A$2:$G$1082,5)</f>
        <v>P-4</v>
      </c>
      <c r="F1415" s="65" t="s">
        <v>2487</v>
      </c>
      <c r="G1415" s="62"/>
      <c r="H1415" s="13" t="str">
        <f>IF(V1416&gt;94,"Met",IF(X1416="--","n/a",IF(X1416&gt;=0,"Met","Did Not Meet")))</f>
        <v>Did Not Meet</v>
      </c>
      <c r="I1415" s="13" t="str">
        <f>IF(V1417&gt;94,"Met",IF(X1417="--","n/a",IF(X1417&gt;=0,"Met","Did Not Meet")))</f>
        <v>Did Not Meet</v>
      </c>
      <c r="J1415" s="13"/>
      <c r="K1415" s="13" t="str">
        <f>IF(Z1416&gt;94,"Met",IF(AB1416="--","n/a",IF(AB1416&gt;=0,"Met","Did Not Meet")))</f>
        <v>Did Not Meet</v>
      </c>
      <c r="L1415" s="13" t="str">
        <f>IF(Z1417&gt;94,"Met",IF(AB1417="--","n/a",IF(AB1417&gt;=0,"Met","Did Not Meet")))</f>
        <v>Did Not Meet</v>
      </c>
      <c r="M1415" s="5" t="s">
        <v>9</v>
      </c>
      <c r="N1415" s="14"/>
      <c r="O1415" s="35" t="s">
        <v>2506</v>
      </c>
      <c r="P1415" s="83" t="str">
        <f t="shared" ref="P1415" si="1796">IF(P1410="No"," ", IF(P1412="No"," ",IF(P1411="No", " ",IF(P1413="No"," ","X"))))</f>
        <v xml:space="preserve"> </v>
      </c>
      <c r="Q1415" s="108"/>
      <c r="R1415" s="5" t="s">
        <v>6</v>
      </c>
      <c r="S1415" s="5" t="s">
        <v>2</v>
      </c>
      <c r="T1415" s="5" t="s">
        <v>7</v>
      </c>
      <c r="U1415" s="5">
        <v>88</v>
      </c>
      <c r="V1415" s="5">
        <v>73.86</v>
      </c>
      <c r="W1415" s="5">
        <v>79.52</v>
      </c>
      <c r="X1415" s="8">
        <f t="shared" si="1790"/>
        <v>-5.6599999999999966</v>
      </c>
      <c r="Y1415" s="14">
        <v>48</v>
      </c>
      <c r="Z1415" s="5">
        <v>54.17</v>
      </c>
      <c r="AA1415" s="5">
        <v>71.48</v>
      </c>
      <c r="AB1415" s="72">
        <f t="shared" si="1723"/>
        <v>-17.310000000000002</v>
      </c>
      <c r="AC1415" s="53"/>
    </row>
    <row r="1416" spans="1:29" ht="15.75" x14ac:dyDescent="0.25">
      <c r="A1416" s="53">
        <v>2002008</v>
      </c>
      <c r="B1416" s="89" t="s">
        <v>2566</v>
      </c>
      <c r="C1416" s="53" t="s">
        <v>467</v>
      </c>
      <c r="D1416" s="50" t="s">
        <v>975</v>
      </c>
      <c r="E1416" s="48" t="str">
        <f>VLOOKUP('2012 Accountability Database'!A1410,Dems1112!$A$2:$G$1082,6)</f>
        <v>4 (Southwest AR)</v>
      </c>
      <c r="F1416" s="66"/>
      <c r="G1416" s="63" t="s">
        <v>2488</v>
      </c>
      <c r="H1416" s="61" t="str">
        <f t="shared" ref="H1416:I1416" si="1797">IF(H1414="Met","Yes",IF(H1415="Met","Yes","No"))</f>
        <v>No</v>
      </c>
      <c r="I1416" s="61" t="str">
        <f t="shared" si="1797"/>
        <v>No</v>
      </c>
      <c r="J1416" s="55"/>
      <c r="K1416" s="61" t="str">
        <f t="shared" ref="K1416:L1416" si="1798">IF(K1414="Met","Yes",IF(K1415="Met","Yes","No"))</f>
        <v>No</v>
      </c>
      <c r="L1416" s="61" t="str">
        <f t="shared" si="1798"/>
        <v>No</v>
      </c>
      <c r="M1416" s="1" t="s">
        <v>9</v>
      </c>
      <c r="N1416" s="14"/>
      <c r="O1416" s="35" t="s">
        <v>2505</v>
      </c>
      <c r="P1416" s="83" t="str">
        <f t="shared" ref="P1416" si="1799">IF(P1415="X"," ",IF(P1417="X"," ","X"))</f>
        <v xml:space="preserve"> </v>
      </c>
      <c r="Q1416" s="94" t="s">
        <v>2759</v>
      </c>
      <c r="R1416" s="5" t="s">
        <v>6</v>
      </c>
      <c r="S1416" s="1" t="s">
        <v>5</v>
      </c>
      <c r="T1416" s="1" t="s">
        <v>3</v>
      </c>
      <c r="U1416" s="5">
        <v>379</v>
      </c>
      <c r="V1416" s="1">
        <v>81</v>
      </c>
      <c r="W1416" s="1">
        <v>84.12</v>
      </c>
      <c r="X1416" s="6">
        <f t="shared" si="1790"/>
        <v>-3.1200000000000045</v>
      </c>
      <c r="Y1416" s="14">
        <v>188</v>
      </c>
      <c r="Z1416" s="1">
        <v>70.739999999999995</v>
      </c>
      <c r="AA1416" s="1">
        <v>72.67</v>
      </c>
      <c r="AB1416" s="72">
        <f t="shared" si="1723"/>
        <v>-1.9300000000000068</v>
      </c>
      <c r="AC1416" s="53"/>
    </row>
    <row r="1417" spans="1:29" x14ac:dyDescent="0.25">
      <c r="A1417" s="54">
        <v>2002008</v>
      </c>
      <c r="B1417" s="90" t="s">
        <v>2566</v>
      </c>
      <c r="C1417" s="54" t="s">
        <v>467</v>
      </c>
      <c r="D1417" s="4"/>
      <c r="E1417" s="4"/>
      <c r="F1417" s="67"/>
      <c r="G1417" s="64"/>
      <c r="H1417" s="43"/>
      <c r="I1417" s="43"/>
      <c r="J1417" s="43"/>
      <c r="K1417" s="43"/>
      <c r="L1417" s="43"/>
      <c r="M1417" s="4" t="s">
        <v>9</v>
      </c>
      <c r="N1417" s="15"/>
      <c r="O1417" s="38" t="s">
        <v>2482</v>
      </c>
      <c r="P1417" s="84" t="str">
        <f>IF(E1411="Achieving School"," ","X")</f>
        <v>X</v>
      </c>
      <c r="Q1417" s="91"/>
      <c r="R1417" s="4" t="s">
        <v>6</v>
      </c>
      <c r="S1417" s="4" t="s">
        <v>5</v>
      </c>
      <c r="T1417" s="4" t="s">
        <v>7</v>
      </c>
      <c r="U1417" s="4">
        <v>275</v>
      </c>
      <c r="V1417" s="4">
        <v>76.73</v>
      </c>
      <c r="W1417" s="4">
        <v>79.52</v>
      </c>
      <c r="X1417" s="7">
        <f t="shared" si="1790"/>
        <v>-2.789999999999992</v>
      </c>
      <c r="Y1417" s="15">
        <v>136</v>
      </c>
      <c r="Z1417" s="4">
        <v>67.650000000000006</v>
      </c>
      <c r="AA1417" s="4">
        <v>71.48</v>
      </c>
      <c r="AB1417" s="73">
        <f t="shared" si="1723"/>
        <v>-3.8299999999999983</v>
      </c>
      <c r="AC1417" s="54"/>
    </row>
    <row r="1418" spans="1:29" x14ac:dyDescent="0.25">
      <c r="A1418" s="1">
        <v>2002009</v>
      </c>
      <c r="B1418" s="87" t="s">
        <v>2566</v>
      </c>
      <c r="C1418" s="55" t="s">
        <v>468</v>
      </c>
      <c r="E1418" s="42"/>
      <c r="F1418" s="65" t="s">
        <v>2483</v>
      </c>
      <c r="G1418" s="62"/>
      <c r="H1418" s="37" t="str">
        <f>IF(V1418&gt;94,"Met",IF(X1418="--","n/a",IF(X1418&gt;=0,"Met","Did Not Meet")))</f>
        <v>Met</v>
      </c>
      <c r="I1418" s="37" t="str">
        <f>IF(V1419&gt;94,"Met",IF(X1419="--","n/a",IF(X1419&gt;=0,"Met","Did Not Meet")))</f>
        <v>Met</v>
      </c>
      <c r="K1418" s="13" t="str">
        <f>IF(Z1418&gt;94,"Met",IF(AB1418="--","n/a",IF(AB1418&gt;=0,"Met","Did Not Meet")))</f>
        <v>Met</v>
      </c>
      <c r="L1418" s="13" t="str">
        <f>IF(Z1419&gt;94,"Met",IF(AB1419="--","n/a",IF(AB1419&gt;=0,"Met","Did Not Meet")))</f>
        <v>Met</v>
      </c>
      <c r="M1418" s="1" t="s">
        <v>18</v>
      </c>
      <c r="N1418" s="14" t="s">
        <v>2502</v>
      </c>
      <c r="O1418" s="5"/>
      <c r="P1418" s="44" t="str">
        <f t="shared" ref="P1418" si="1800">IF(H1420="Yes",IF(I1420="Yes","Yes","No"),"No")</f>
        <v>Yes</v>
      </c>
      <c r="Q1418" s="93"/>
      <c r="R1418" s="5" t="s">
        <v>1</v>
      </c>
      <c r="S1418" s="1" t="s">
        <v>2</v>
      </c>
      <c r="T1418" s="1" t="s">
        <v>3</v>
      </c>
      <c r="U1418" s="5">
        <v>266</v>
      </c>
      <c r="V1418" s="1">
        <v>71.430000000000007</v>
      </c>
      <c r="W1418" s="1">
        <v>59.55</v>
      </c>
      <c r="X1418" s="9">
        <f t="shared" si="1790"/>
        <v>11.88000000000001</v>
      </c>
      <c r="Y1418" s="14">
        <v>260</v>
      </c>
      <c r="Z1418" s="1">
        <v>71.92</v>
      </c>
      <c r="AA1418" s="1">
        <v>57.97</v>
      </c>
      <c r="AB1418" s="71">
        <f t="shared" si="1723"/>
        <v>13.950000000000003</v>
      </c>
      <c r="AC1418" s="36"/>
    </row>
    <row r="1419" spans="1:29" ht="15.75" x14ac:dyDescent="0.25">
      <c r="A1419" s="53">
        <v>2002009</v>
      </c>
      <c r="B1419" s="89" t="s">
        <v>2566</v>
      </c>
      <c r="C1419" s="53" t="s">
        <v>468</v>
      </c>
      <c r="D1419" s="49" t="s">
        <v>2498</v>
      </c>
      <c r="E1419" s="34" t="str">
        <f>M1418</f>
        <v>Needs Improvement Focus School</v>
      </c>
      <c r="F1419" s="65" t="s">
        <v>2484</v>
      </c>
      <c r="G1419" s="62"/>
      <c r="H1419" s="13" t="str">
        <f>IF(V1420&gt;94,"Met",IF(X1420="--","n/a",IF(X1420&gt;=0,"Met","Did Not Meet")))</f>
        <v>Met</v>
      </c>
      <c r="I1419" s="13" t="str">
        <f>IF(V1421&gt;94,"Met",IF(X1421="--","n/a",IF(X1421&gt;=0,"Met","Did Not Meet")))</f>
        <v>Did Not Meet</v>
      </c>
      <c r="K1419" s="13" t="str">
        <f>IF(Z1420&gt;94,"Met",IF(AB1420="--","n/a",IF(AB1420&gt;=0,"Met","Did Not Meet")))</f>
        <v>Met</v>
      </c>
      <c r="L1419" s="13" t="str">
        <f>IF(Z1421&gt;94,"Met",IF(AB1421="--","n/a",IF(AB1421&gt;=0,"Met","Did Not Meet")))</f>
        <v>Met</v>
      </c>
      <c r="M1419" s="1" t="s">
        <v>18</v>
      </c>
      <c r="N1419" s="14" t="s">
        <v>2501</v>
      </c>
      <c r="O1419" s="5"/>
      <c r="P1419" s="44" t="str">
        <f t="shared" ref="P1419" si="1801">IF(K1420="Yes",IF(L1420="Yes","Yes","No"),"No")</f>
        <v>Yes</v>
      </c>
      <c r="Q1419" s="94" t="s">
        <v>2759</v>
      </c>
      <c r="R1419" s="5" t="s">
        <v>1</v>
      </c>
      <c r="S1419" s="1" t="s">
        <v>2</v>
      </c>
      <c r="T1419" s="1" t="s">
        <v>7</v>
      </c>
      <c r="U1419" s="5">
        <v>178</v>
      </c>
      <c r="V1419" s="1">
        <v>58.99</v>
      </c>
      <c r="W1419" s="1">
        <v>51.91</v>
      </c>
      <c r="X1419" s="9">
        <f t="shared" si="1790"/>
        <v>7.0800000000000054</v>
      </c>
      <c r="Y1419" s="14">
        <v>174</v>
      </c>
      <c r="Z1419" s="1">
        <v>60.34</v>
      </c>
      <c r="AA1419" s="1">
        <v>50.1</v>
      </c>
      <c r="AB1419" s="71">
        <f t="shared" si="1723"/>
        <v>10.240000000000002</v>
      </c>
      <c r="AC1419" s="53"/>
    </row>
    <row r="1420" spans="1:29" ht="15" customHeight="1" x14ac:dyDescent="0.25">
      <c r="A1420" s="53">
        <v>2002009</v>
      </c>
      <c r="B1420" s="89" t="s">
        <v>2566</v>
      </c>
      <c r="C1420" s="53" t="s">
        <v>468</v>
      </c>
      <c r="D1420" s="49" t="s">
        <v>2499</v>
      </c>
      <c r="E1420" s="35" t="str">
        <f>VLOOKUP('2012 Accountability Database'!$A1418,'2011 AYP'!A$2:B$1072,2)</f>
        <v>SI_8 (School Improvement Year 8)</v>
      </c>
      <c r="F1420" s="66"/>
      <c r="G1420" s="63" t="s">
        <v>2485</v>
      </c>
      <c r="H1420" s="60" t="str">
        <f t="shared" ref="H1420:I1420" si="1802">IF(H1418="Met","Yes",IF(H1419="Met","Yes","No"))</f>
        <v>Yes</v>
      </c>
      <c r="I1420" s="60" t="str">
        <f t="shared" si="1802"/>
        <v>Yes</v>
      </c>
      <c r="J1420" s="42"/>
      <c r="K1420" s="60" t="str">
        <f t="shared" ref="K1420:L1420" si="1803">IF(K1418="Met","Yes",IF(K1419="Met","Yes","No"))</f>
        <v>Yes</v>
      </c>
      <c r="L1420" s="60" t="str">
        <f t="shared" si="1803"/>
        <v>Yes</v>
      </c>
      <c r="M1420" s="1" t="s">
        <v>18</v>
      </c>
      <c r="N1420" s="14" t="s">
        <v>2503</v>
      </c>
      <c r="O1420" s="5"/>
      <c r="P1420" s="44" t="str">
        <f t="shared" ref="P1420" si="1804">IF(H1424="Yes",IF(I1424="Yes","Yes","No"),"No")</f>
        <v>No</v>
      </c>
      <c r="Q1420" s="108" t="s">
        <v>2758</v>
      </c>
      <c r="R1420" s="5" t="s">
        <v>1</v>
      </c>
      <c r="S1420" s="1" t="s">
        <v>5</v>
      </c>
      <c r="T1420" s="1" t="s">
        <v>3</v>
      </c>
      <c r="U1420" s="5">
        <v>844</v>
      </c>
      <c r="V1420" s="1">
        <v>61.14</v>
      </c>
      <c r="W1420" s="1">
        <v>59.55</v>
      </c>
      <c r="X1420" s="9">
        <f t="shared" si="1790"/>
        <v>1.5900000000000034</v>
      </c>
      <c r="Y1420" s="14">
        <v>819</v>
      </c>
      <c r="Z1420" s="1">
        <v>61.66</v>
      </c>
      <c r="AA1420" s="1">
        <v>57.97</v>
      </c>
      <c r="AB1420" s="71">
        <f t="shared" ref="AB1420:AB1483" si="1805">Z1420-AA1420</f>
        <v>3.6899999999999977</v>
      </c>
      <c r="AC1420" s="53"/>
    </row>
    <row r="1421" spans="1:29" x14ac:dyDescent="0.25">
      <c r="A1421" s="53">
        <v>2002009</v>
      </c>
      <c r="B1421" s="89" t="s">
        <v>2566</v>
      </c>
      <c r="C1421" s="53" t="s">
        <v>468</v>
      </c>
      <c r="D1421" s="49" t="s">
        <v>2507</v>
      </c>
      <c r="E1421" s="47">
        <f>VLOOKUP('2012 Accountability Database'!A1418,Dems1112!$A$2:$G$1082,3)</f>
        <v>0.55000000000000004</v>
      </c>
      <c r="F1421" s="66"/>
      <c r="G1421" s="52"/>
      <c r="M1421" s="1" t="s">
        <v>18</v>
      </c>
      <c r="N1421" s="14" t="s">
        <v>2504</v>
      </c>
      <c r="O1421" s="5"/>
      <c r="P1421" s="44" t="str">
        <f t="shared" ref="P1421" si="1806">IF(K1424="Yes",IF(L1424="Yes","Yes","No"),"No")</f>
        <v>No</v>
      </c>
      <c r="Q1421" s="108"/>
      <c r="R1421" s="5" t="s">
        <v>1</v>
      </c>
      <c r="S1421" s="1" t="s">
        <v>5</v>
      </c>
      <c r="T1421" s="1" t="s">
        <v>7</v>
      </c>
      <c r="U1421" s="5">
        <v>556</v>
      </c>
      <c r="V1421" s="1">
        <v>49.46</v>
      </c>
      <c r="W1421" s="1">
        <v>51.91</v>
      </c>
      <c r="X1421" s="6">
        <f t="shared" si="1790"/>
        <v>-2.4499999999999957</v>
      </c>
      <c r="Y1421" s="14">
        <v>534</v>
      </c>
      <c r="Z1421" s="1">
        <v>50.56</v>
      </c>
      <c r="AA1421" s="1">
        <v>50.1</v>
      </c>
      <c r="AB1421" s="71">
        <f t="shared" si="1805"/>
        <v>0.46000000000000085</v>
      </c>
      <c r="AC1421" s="53"/>
    </row>
    <row r="1422" spans="1:29" x14ac:dyDescent="0.25">
      <c r="A1422" s="53">
        <v>2002009</v>
      </c>
      <c r="B1422" s="89" t="s">
        <v>2566</v>
      </c>
      <c r="C1422" s="53" t="s">
        <v>468</v>
      </c>
      <c r="D1422" s="50" t="s">
        <v>2508</v>
      </c>
      <c r="E1422" s="47">
        <f>VLOOKUP('2012 Accountability Database'!A1418,Dems1112!$A$2:$G$1082,4)</f>
        <v>0.67</v>
      </c>
      <c r="F1422" s="65" t="s">
        <v>2486</v>
      </c>
      <c r="G1422" s="62"/>
      <c r="H1422" s="13" t="str">
        <f>IF(V1422&gt;94,"Met",IF(X1422="--","n/a",IF(X1422&gt;=0,"Met","Did Not Meet")))</f>
        <v>Did Not Meet</v>
      </c>
      <c r="I1422" s="13" t="str">
        <f>IF(V1423&gt;94,"Met",IF(X1423="--","n/a",IF(X1423&gt;=0,"Met","Did Not Meet")))</f>
        <v>Did Not Meet</v>
      </c>
      <c r="J1422" s="13"/>
      <c r="K1422" s="13" t="str">
        <f>IF(Z1422&gt;94,"Met",IF(AB1422="--","n/a",IF(AB1422&gt;=0,"Met","Did Not Meet")))</f>
        <v>Did Not Meet</v>
      </c>
      <c r="L1422" s="13" t="str">
        <f>IF(Z1423&gt;94,"Met",IF(AB1423="--","n/a",IF(AB1423&gt;=0,"Met","Did Not Meet")))</f>
        <v>Did Not Meet</v>
      </c>
      <c r="M1422" s="5" t="s">
        <v>18</v>
      </c>
      <c r="N1422" s="68" t="s">
        <v>2497</v>
      </c>
      <c r="O1422" s="35"/>
      <c r="P1422" s="44"/>
      <c r="Q1422" s="108"/>
      <c r="R1422" s="5" t="s">
        <v>6</v>
      </c>
      <c r="S1422" s="5" t="s">
        <v>2</v>
      </c>
      <c r="T1422" s="5" t="s">
        <v>3</v>
      </c>
      <c r="U1422" s="5">
        <v>301</v>
      </c>
      <c r="V1422" s="5">
        <v>58.47</v>
      </c>
      <c r="W1422" s="5">
        <v>63.81</v>
      </c>
      <c r="X1422" s="8">
        <f t="shared" si="1790"/>
        <v>-5.3400000000000034</v>
      </c>
      <c r="Y1422" s="14">
        <v>260</v>
      </c>
      <c r="Z1422" s="5">
        <v>49.23</v>
      </c>
      <c r="AA1422" s="5">
        <v>56.65</v>
      </c>
      <c r="AB1422" s="72">
        <f t="shared" si="1805"/>
        <v>-7.4200000000000017</v>
      </c>
      <c r="AC1422" s="53"/>
    </row>
    <row r="1423" spans="1:29" x14ac:dyDescent="0.25">
      <c r="A1423" s="53">
        <v>2002009</v>
      </c>
      <c r="B1423" s="89" t="s">
        <v>2566</v>
      </c>
      <c r="C1423" s="53" t="s">
        <v>468</v>
      </c>
      <c r="D1423" s="50" t="s">
        <v>974</v>
      </c>
      <c r="E1423" s="47" t="str">
        <f>VLOOKUP('2012 Accountability Database'!A1418,Dems1112!$A$2:$G$1082,5)</f>
        <v>5-8</v>
      </c>
      <c r="F1423" s="65" t="s">
        <v>2487</v>
      </c>
      <c r="G1423" s="62"/>
      <c r="H1423" s="13" t="str">
        <f>IF(V1424&gt;94,"Met",IF(X1424="--","n/a",IF(X1424&gt;=0,"Met","Did Not Meet")))</f>
        <v>Did Not Meet</v>
      </c>
      <c r="I1423" s="13" t="str">
        <f>IF(V1425&gt;94,"Met",IF(X1425="--","n/a",IF(X1425&gt;=0,"Met","Did Not Meet")))</f>
        <v>Did Not Meet</v>
      </c>
      <c r="J1423" s="13"/>
      <c r="K1423" s="13" t="str">
        <f>IF(Z1424&gt;94,"Met",IF(AB1424="--","n/a",IF(AB1424&gt;=0,"Met","Did Not Meet")))</f>
        <v>Did Not Meet</v>
      </c>
      <c r="L1423" s="13" t="str">
        <f>IF(Z1425&gt;94,"Met",IF(AB1425="--","n/a",IF(AB1425&gt;=0,"Met","Did Not Meet")))</f>
        <v>Did Not Meet</v>
      </c>
      <c r="M1423" s="1" t="s">
        <v>18</v>
      </c>
      <c r="N1423" s="14"/>
      <c r="O1423" s="35" t="s">
        <v>2506</v>
      </c>
      <c r="P1423" s="83" t="str">
        <f t="shared" ref="P1423" si="1807">IF(P1418="No"," ", IF(P1420="No"," ",IF(P1419="No", " ",IF(P1421="No"," ","X"))))</f>
        <v xml:space="preserve"> </v>
      </c>
      <c r="Q1423" s="108"/>
      <c r="R1423" s="5" t="s">
        <v>6</v>
      </c>
      <c r="S1423" s="1" t="s">
        <v>2</v>
      </c>
      <c r="T1423" s="1" t="s">
        <v>7</v>
      </c>
      <c r="U1423" s="5">
        <v>193</v>
      </c>
      <c r="V1423" s="1">
        <v>45.08</v>
      </c>
      <c r="W1423" s="1">
        <v>53.46</v>
      </c>
      <c r="X1423" s="6">
        <f t="shared" si="1790"/>
        <v>-8.3800000000000026</v>
      </c>
      <c r="Y1423" s="14">
        <v>174</v>
      </c>
      <c r="Z1423" s="1">
        <v>35.630000000000003</v>
      </c>
      <c r="AA1423" s="1">
        <v>47.04</v>
      </c>
      <c r="AB1423" s="72">
        <f t="shared" si="1805"/>
        <v>-11.409999999999997</v>
      </c>
      <c r="AC1423" s="53"/>
    </row>
    <row r="1424" spans="1:29" ht="15.75" x14ac:dyDescent="0.25">
      <c r="A1424" s="53">
        <v>2002009</v>
      </c>
      <c r="B1424" s="89" t="s">
        <v>2566</v>
      </c>
      <c r="C1424" s="53" t="s">
        <v>468</v>
      </c>
      <c r="D1424" s="50" t="s">
        <v>975</v>
      </c>
      <c r="E1424" s="48" t="str">
        <f>VLOOKUP('2012 Accountability Database'!A1418,Dems1112!$A$2:$G$1082,6)</f>
        <v>4 (Southwest AR)</v>
      </c>
      <c r="F1424" s="66"/>
      <c r="G1424" s="63" t="s">
        <v>2488</v>
      </c>
      <c r="H1424" s="61" t="str">
        <f t="shared" ref="H1424:I1424" si="1808">IF(H1422="Met","Yes",IF(H1423="Met","Yes","No"))</f>
        <v>No</v>
      </c>
      <c r="I1424" s="61" t="str">
        <f t="shared" si="1808"/>
        <v>No</v>
      </c>
      <c r="J1424" s="55"/>
      <c r="K1424" s="61" t="str">
        <f t="shared" ref="K1424:L1424" si="1809">IF(K1422="Met","Yes",IF(K1423="Met","Yes","No"))</f>
        <v>No</v>
      </c>
      <c r="L1424" s="61" t="str">
        <f t="shared" si="1809"/>
        <v>No</v>
      </c>
      <c r="M1424" s="1" t="s">
        <v>18</v>
      </c>
      <c r="N1424" s="14"/>
      <c r="O1424" s="35" t="s">
        <v>2505</v>
      </c>
      <c r="P1424" s="83" t="str">
        <f t="shared" ref="P1424" si="1810">IF(P1423="X"," ",IF(P1425="X"," ","X"))</f>
        <v xml:space="preserve"> </v>
      </c>
      <c r="Q1424" s="94" t="s">
        <v>2759</v>
      </c>
      <c r="R1424" s="5" t="s">
        <v>6</v>
      </c>
      <c r="S1424" s="1" t="s">
        <v>5</v>
      </c>
      <c r="T1424" s="1" t="s">
        <v>3</v>
      </c>
      <c r="U1424" s="5">
        <v>945</v>
      </c>
      <c r="V1424" s="1">
        <v>57.46</v>
      </c>
      <c r="W1424" s="1">
        <v>63.81</v>
      </c>
      <c r="X1424" s="6">
        <f t="shared" si="1790"/>
        <v>-6.3500000000000014</v>
      </c>
      <c r="Y1424" s="14">
        <v>819</v>
      </c>
      <c r="Z1424" s="1">
        <v>50.31</v>
      </c>
      <c r="AA1424" s="1">
        <v>56.65</v>
      </c>
      <c r="AB1424" s="72">
        <f t="shared" si="1805"/>
        <v>-6.3399999999999963</v>
      </c>
      <c r="AC1424" s="53"/>
    </row>
    <row r="1425" spans="1:29" x14ac:dyDescent="0.25">
      <c r="A1425" s="54">
        <v>2002009</v>
      </c>
      <c r="B1425" s="90" t="s">
        <v>2566</v>
      </c>
      <c r="C1425" s="54" t="s">
        <v>468</v>
      </c>
      <c r="D1425" s="4"/>
      <c r="E1425" s="4"/>
      <c r="F1425" s="67"/>
      <c r="G1425" s="64"/>
      <c r="H1425" s="43"/>
      <c r="I1425" s="43"/>
      <c r="J1425" s="43"/>
      <c r="K1425" s="43"/>
      <c r="L1425" s="43"/>
      <c r="M1425" s="4" t="s">
        <v>18</v>
      </c>
      <c r="N1425" s="15"/>
      <c r="O1425" s="38" t="s">
        <v>2482</v>
      </c>
      <c r="P1425" s="84" t="str">
        <f>IF(E1419="Achieving School"," ","X")</f>
        <v>X</v>
      </c>
      <c r="Q1425" s="91"/>
      <c r="R1425" s="4" t="s">
        <v>6</v>
      </c>
      <c r="S1425" s="4" t="s">
        <v>5</v>
      </c>
      <c r="T1425" s="4" t="s">
        <v>7</v>
      </c>
      <c r="U1425" s="4">
        <v>601</v>
      </c>
      <c r="V1425" s="4">
        <v>45.42</v>
      </c>
      <c r="W1425" s="4">
        <v>53.46</v>
      </c>
      <c r="X1425" s="7">
        <f t="shared" si="1790"/>
        <v>-8.0399999999999991</v>
      </c>
      <c r="Y1425" s="15">
        <v>534</v>
      </c>
      <c r="Z1425" s="4">
        <v>38.200000000000003</v>
      </c>
      <c r="AA1425" s="4">
        <v>47.04</v>
      </c>
      <c r="AB1425" s="73">
        <f t="shared" si="1805"/>
        <v>-8.8399999999999963</v>
      </c>
      <c r="AC1425" s="54"/>
    </row>
    <row r="1426" spans="1:29" x14ac:dyDescent="0.25">
      <c r="A1426" s="1">
        <v>2104017</v>
      </c>
      <c r="B1426" s="87" t="s">
        <v>2567</v>
      </c>
      <c r="C1426" s="55" t="s">
        <v>320</v>
      </c>
      <c r="E1426" s="42"/>
      <c r="F1426" s="65" t="s">
        <v>2483</v>
      </c>
      <c r="G1426" s="62"/>
      <c r="H1426" s="37" t="str">
        <f>IF(V1426&gt;94,"Met",IF(X1426="--","n/a",IF(X1426&gt;=0,"Met","Did Not Meet")))</f>
        <v>Met</v>
      </c>
      <c r="I1426" s="37" t="str">
        <f>IF(V1427&gt;94,"Met",IF(X1427="--","n/a",IF(X1427&gt;=0,"Met","Did Not Meet")))</f>
        <v>Met</v>
      </c>
      <c r="K1426" s="13" t="str">
        <f>IF(Z1426&gt;94,"Met",IF(AB1426="--","n/a",IF(AB1426&gt;=0,"Met","Did Not Meet")))</f>
        <v>Met</v>
      </c>
      <c r="L1426" s="13" t="str">
        <f>IF(Z1427&gt;94,"Met",IF(AB1427="--","n/a",IF(AB1427&gt;=0,"Met","Did Not Meet")))</f>
        <v>Met</v>
      </c>
      <c r="M1426" s="1" t="s">
        <v>9</v>
      </c>
      <c r="N1426" s="14" t="s">
        <v>2502</v>
      </c>
      <c r="O1426" s="5"/>
      <c r="P1426" s="44" t="str">
        <f t="shared" ref="P1426" si="1811">IF(H1428="Yes",IF(I1428="Yes","Yes","No"),"No")</f>
        <v>Yes</v>
      </c>
      <c r="Q1426" s="93"/>
      <c r="R1426" s="5" t="s">
        <v>1</v>
      </c>
      <c r="S1426" s="1" t="s">
        <v>2</v>
      </c>
      <c r="T1426" s="1" t="s">
        <v>3</v>
      </c>
      <c r="U1426" s="5">
        <v>476</v>
      </c>
      <c r="V1426" s="1">
        <v>72.69</v>
      </c>
      <c r="W1426" s="1">
        <v>66.400000000000006</v>
      </c>
      <c r="X1426" s="9">
        <f t="shared" si="1790"/>
        <v>6.289999999999992</v>
      </c>
      <c r="Y1426" s="14">
        <v>334</v>
      </c>
      <c r="Z1426" s="1">
        <v>73.349999999999994</v>
      </c>
      <c r="AA1426" s="1">
        <v>68.989999999999995</v>
      </c>
      <c r="AB1426" s="71">
        <f t="shared" si="1805"/>
        <v>4.3599999999999994</v>
      </c>
      <c r="AC1426" s="36"/>
    </row>
    <row r="1427" spans="1:29" ht="15.75" x14ac:dyDescent="0.25">
      <c r="A1427" s="53">
        <v>2104017</v>
      </c>
      <c r="B1427" s="89" t="s">
        <v>2567</v>
      </c>
      <c r="C1427" s="53" t="s">
        <v>320</v>
      </c>
      <c r="D1427" s="49" t="s">
        <v>2498</v>
      </c>
      <c r="E1427" s="34" t="str">
        <f>M1426</f>
        <v>Needs Improvement School</v>
      </c>
      <c r="F1427" s="65" t="s">
        <v>2484</v>
      </c>
      <c r="G1427" s="62"/>
      <c r="H1427" s="13" t="str">
        <f>IF(V1428&gt;94,"Met",IF(X1428="--","n/a",IF(X1428&gt;=0,"Met","Did Not Meet")))</f>
        <v>Met</v>
      </c>
      <c r="I1427" s="13" t="str">
        <f>IF(V1429&gt;94,"Met",IF(X1429="--","n/a",IF(X1429&gt;=0,"Met","Did Not Meet")))</f>
        <v>Met</v>
      </c>
      <c r="K1427" s="13" t="str">
        <f>IF(Z1428&gt;94,"Met",IF(AB1428="--","n/a",IF(AB1428&gt;=0,"Met","Did Not Meet")))</f>
        <v>Met</v>
      </c>
      <c r="L1427" s="13" t="str">
        <f>IF(Z1429&gt;94,"Met",IF(AB1429="--","n/a",IF(AB1429&gt;=0,"Met","Did Not Meet")))</f>
        <v>Met</v>
      </c>
      <c r="M1427" s="1" t="s">
        <v>9</v>
      </c>
      <c r="N1427" s="14" t="s">
        <v>2501</v>
      </c>
      <c r="O1427" s="5"/>
      <c r="P1427" s="44" t="str">
        <f t="shared" ref="P1427" si="1812">IF(K1428="Yes",IF(L1428="Yes","Yes","No"),"No")</f>
        <v>Yes</v>
      </c>
      <c r="Q1427" s="94" t="s">
        <v>2759</v>
      </c>
      <c r="R1427" s="5" t="s">
        <v>1</v>
      </c>
      <c r="S1427" s="1" t="s">
        <v>2</v>
      </c>
      <c r="T1427" s="1" t="s">
        <v>7</v>
      </c>
      <c r="U1427" s="5">
        <v>400</v>
      </c>
      <c r="V1427" s="1">
        <v>69</v>
      </c>
      <c r="W1427" s="1">
        <v>61.62</v>
      </c>
      <c r="X1427" s="9">
        <f t="shared" si="1790"/>
        <v>7.3800000000000026</v>
      </c>
      <c r="Y1427" s="14">
        <v>285</v>
      </c>
      <c r="Z1427" s="1">
        <v>70.180000000000007</v>
      </c>
      <c r="AA1427" s="1">
        <v>65.3</v>
      </c>
      <c r="AB1427" s="71">
        <f t="shared" si="1805"/>
        <v>4.8800000000000097</v>
      </c>
      <c r="AC1427" s="53"/>
    </row>
    <row r="1428" spans="1:29" ht="15" customHeight="1" x14ac:dyDescent="0.25">
      <c r="A1428" s="53">
        <v>2104017</v>
      </c>
      <c r="B1428" s="89" t="s">
        <v>2567</v>
      </c>
      <c r="C1428" s="53" t="s">
        <v>320</v>
      </c>
      <c r="D1428" s="49" t="s">
        <v>2499</v>
      </c>
      <c r="E1428" s="35" t="str">
        <f>VLOOKUP('2012 Accountability Database'!$A1426,'2011 AYP'!A$2:B$1072,2)</f>
        <v>SI_2 (School Improvement Year 2)</v>
      </c>
      <c r="F1428" s="66"/>
      <c r="G1428" s="63" t="s">
        <v>2485</v>
      </c>
      <c r="H1428" s="60" t="str">
        <f t="shared" ref="H1428:I1428" si="1813">IF(H1426="Met","Yes",IF(H1427="Met","Yes","No"))</f>
        <v>Yes</v>
      </c>
      <c r="I1428" s="60" t="str">
        <f t="shared" si="1813"/>
        <v>Yes</v>
      </c>
      <c r="J1428" s="42"/>
      <c r="K1428" s="60" t="str">
        <f t="shared" ref="K1428:L1428" si="1814">IF(K1426="Met","Yes",IF(K1427="Met","Yes","No"))</f>
        <v>Yes</v>
      </c>
      <c r="L1428" s="60" t="str">
        <f t="shared" si="1814"/>
        <v>Yes</v>
      </c>
      <c r="M1428" s="5" t="s">
        <v>9</v>
      </c>
      <c r="N1428" s="14" t="s">
        <v>2503</v>
      </c>
      <c r="O1428" s="5"/>
      <c r="P1428" s="44" t="str">
        <f t="shared" ref="P1428" si="1815">IF(H1432="Yes",IF(I1432="Yes","Yes","No"),"No")</f>
        <v>No</v>
      </c>
      <c r="Q1428" s="108" t="s">
        <v>2758</v>
      </c>
      <c r="R1428" s="5" t="s">
        <v>1</v>
      </c>
      <c r="S1428" s="5" t="s">
        <v>5</v>
      </c>
      <c r="T1428" s="5" t="s">
        <v>3</v>
      </c>
      <c r="U1428" s="5">
        <v>1416</v>
      </c>
      <c r="V1428" s="5">
        <v>67.37</v>
      </c>
      <c r="W1428" s="5">
        <v>66.400000000000006</v>
      </c>
      <c r="X1428" s="11">
        <f t="shared" si="1790"/>
        <v>0.96999999999999886</v>
      </c>
      <c r="Y1428" s="14">
        <v>1000</v>
      </c>
      <c r="Z1428" s="5">
        <v>71.8</v>
      </c>
      <c r="AA1428" s="5">
        <v>68.989999999999995</v>
      </c>
      <c r="AB1428" s="71">
        <f t="shared" si="1805"/>
        <v>2.8100000000000023</v>
      </c>
      <c r="AC1428" s="53"/>
    </row>
    <row r="1429" spans="1:29" x14ac:dyDescent="0.25">
      <c r="A1429" s="53">
        <v>2104017</v>
      </c>
      <c r="B1429" s="89" t="s">
        <v>2567</v>
      </c>
      <c r="C1429" s="53" t="s">
        <v>320</v>
      </c>
      <c r="D1429" s="49" t="s">
        <v>2507</v>
      </c>
      <c r="E1429" s="47">
        <f>VLOOKUP('2012 Accountability Database'!A1426,Dems1112!$A$2:$G$1082,3)</f>
        <v>0.77</v>
      </c>
      <c r="F1429" s="66"/>
      <c r="G1429" s="52"/>
      <c r="M1429" s="1" t="s">
        <v>9</v>
      </c>
      <c r="N1429" s="14" t="s">
        <v>2504</v>
      </c>
      <c r="O1429" s="5"/>
      <c r="P1429" s="44" t="str">
        <f t="shared" ref="P1429" si="1816">IF(K1432="Yes",IF(L1432="Yes","Yes","No"),"No")</f>
        <v>No</v>
      </c>
      <c r="Q1429" s="108"/>
      <c r="R1429" s="5" t="s">
        <v>1</v>
      </c>
      <c r="S1429" s="1" t="s">
        <v>5</v>
      </c>
      <c r="T1429" s="1" t="s">
        <v>7</v>
      </c>
      <c r="U1429" s="5">
        <v>1188</v>
      </c>
      <c r="V1429" s="1">
        <v>63.22</v>
      </c>
      <c r="W1429" s="1">
        <v>61.62</v>
      </c>
      <c r="X1429" s="9">
        <f t="shared" si="1790"/>
        <v>1.6000000000000014</v>
      </c>
      <c r="Y1429" s="14">
        <v>840</v>
      </c>
      <c r="Z1429" s="1">
        <v>68.569999999999993</v>
      </c>
      <c r="AA1429" s="1">
        <v>65.3</v>
      </c>
      <c r="AB1429" s="71">
        <f t="shared" si="1805"/>
        <v>3.269999999999996</v>
      </c>
      <c r="AC1429" s="53"/>
    </row>
    <row r="1430" spans="1:29" x14ac:dyDescent="0.25">
      <c r="A1430" s="53">
        <v>2104017</v>
      </c>
      <c r="B1430" s="89" t="s">
        <v>2567</v>
      </c>
      <c r="C1430" s="53" t="s">
        <v>320</v>
      </c>
      <c r="D1430" s="50" t="s">
        <v>2508</v>
      </c>
      <c r="E1430" s="47">
        <f>VLOOKUP('2012 Accountability Database'!A1426,Dems1112!$A$2:$G$1082,4)</f>
        <v>0.86</v>
      </c>
      <c r="F1430" s="65" t="s">
        <v>2486</v>
      </c>
      <c r="G1430" s="62"/>
      <c r="H1430" s="13" t="str">
        <f>IF(V1430&gt;94,"Met",IF(X1430="--","n/a",IF(X1430&gt;=0,"Met","Did Not Meet")))</f>
        <v>Did Not Meet</v>
      </c>
      <c r="I1430" s="13" t="str">
        <f>IF(V1431&gt;94,"Met",IF(X1431="--","n/a",IF(X1431&gt;=0,"Met","Did Not Meet")))</f>
        <v>Did Not Meet</v>
      </c>
      <c r="J1430" s="13"/>
      <c r="K1430" s="13" t="str">
        <f>IF(Z1430&gt;94,"Met",IF(AB1430="--","n/a",IF(AB1430&gt;=0,"Met","Did Not Meet")))</f>
        <v>Did Not Meet</v>
      </c>
      <c r="L1430" s="13" t="str">
        <f>IF(Z1431&gt;94,"Met",IF(AB1431="--","n/a",IF(AB1431&gt;=0,"Met","Did Not Meet")))</f>
        <v>Did Not Meet</v>
      </c>
      <c r="M1430" s="1" t="s">
        <v>9</v>
      </c>
      <c r="N1430" s="68" t="s">
        <v>2497</v>
      </c>
      <c r="O1430" s="35"/>
      <c r="P1430" s="44"/>
      <c r="Q1430" s="108"/>
      <c r="R1430" s="5" t="s">
        <v>6</v>
      </c>
      <c r="S1430" s="1" t="s">
        <v>2</v>
      </c>
      <c r="T1430" s="1" t="s">
        <v>3</v>
      </c>
      <c r="U1430" s="5">
        <v>476</v>
      </c>
      <c r="V1430" s="1">
        <v>67.44</v>
      </c>
      <c r="W1430" s="1">
        <v>75</v>
      </c>
      <c r="X1430" s="6">
        <f t="shared" si="1790"/>
        <v>-7.5600000000000023</v>
      </c>
      <c r="Y1430" s="14">
        <v>335</v>
      </c>
      <c r="Z1430" s="1">
        <v>41.49</v>
      </c>
      <c r="AA1430" s="1">
        <v>53.09</v>
      </c>
      <c r="AB1430" s="72">
        <f t="shared" si="1805"/>
        <v>-11.600000000000001</v>
      </c>
      <c r="AC1430" s="53"/>
    </row>
    <row r="1431" spans="1:29" x14ac:dyDescent="0.25">
      <c r="A1431" s="53">
        <v>2104017</v>
      </c>
      <c r="B1431" s="89" t="s">
        <v>2567</v>
      </c>
      <c r="C1431" s="53" t="s">
        <v>320</v>
      </c>
      <c r="D1431" s="50" t="s">
        <v>974</v>
      </c>
      <c r="E1431" s="47" t="str">
        <f>VLOOKUP('2012 Accountability Database'!A1426,Dems1112!$A$2:$G$1082,5)</f>
        <v>P-1</v>
      </c>
      <c r="F1431" s="65" t="s">
        <v>2487</v>
      </c>
      <c r="G1431" s="62"/>
      <c r="H1431" s="13" t="str">
        <f>IF(V1432&gt;94,"Met",IF(X1432="--","n/a",IF(X1432&gt;=0,"Met","Did Not Meet")))</f>
        <v>Did Not Meet</v>
      </c>
      <c r="I1431" s="13" t="str">
        <f>IF(V1433&gt;94,"Met",IF(X1433="--","n/a",IF(X1433&gt;=0,"Met","Did Not Meet")))</f>
        <v>Did Not Meet</v>
      </c>
      <c r="J1431" s="13"/>
      <c r="K1431" s="13" t="str">
        <f>IF(Z1432&gt;94,"Met",IF(AB1432="--","n/a",IF(AB1432&gt;=0,"Met","Did Not Meet")))</f>
        <v>Did Not Meet</v>
      </c>
      <c r="L1431" s="13" t="str">
        <f>IF(Z1433&gt;94,"Met",IF(AB1433="--","n/a",IF(AB1433&gt;=0,"Met","Did Not Meet")))</f>
        <v>Did Not Meet</v>
      </c>
      <c r="M1431" s="1" t="s">
        <v>9</v>
      </c>
      <c r="N1431" s="14"/>
      <c r="O1431" s="35" t="s">
        <v>2506</v>
      </c>
      <c r="P1431" s="83" t="str">
        <f t="shared" ref="P1431" si="1817">IF(P1426="No"," ", IF(P1428="No"," ",IF(P1427="No", " ",IF(P1429="No"," ","X"))))</f>
        <v xml:space="preserve"> </v>
      </c>
      <c r="Q1431" s="108"/>
      <c r="R1431" s="5" t="s">
        <v>6</v>
      </c>
      <c r="S1431" s="1" t="s">
        <v>2</v>
      </c>
      <c r="T1431" s="1" t="s">
        <v>7</v>
      </c>
      <c r="U1431" s="5">
        <v>400</v>
      </c>
      <c r="V1431" s="1">
        <v>63.25</v>
      </c>
      <c r="W1431" s="1">
        <v>72.52</v>
      </c>
      <c r="X1431" s="6">
        <f t="shared" si="1790"/>
        <v>-9.269999999999996</v>
      </c>
      <c r="Y1431" s="14">
        <v>286</v>
      </c>
      <c r="Z1431" s="1">
        <v>39.159999999999997</v>
      </c>
      <c r="AA1431" s="1">
        <v>52.05</v>
      </c>
      <c r="AB1431" s="72">
        <f t="shared" si="1805"/>
        <v>-12.89</v>
      </c>
      <c r="AC1431" s="53"/>
    </row>
    <row r="1432" spans="1:29" ht="15.75" x14ac:dyDescent="0.25">
      <c r="A1432" s="53">
        <v>2104017</v>
      </c>
      <c r="B1432" s="89" t="s">
        <v>2567</v>
      </c>
      <c r="C1432" s="53" t="s">
        <v>320</v>
      </c>
      <c r="D1432" s="50" t="s">
        <v>975</v>
      </c>
      <c r="E1432" s="48" t="str">
        <f>VLOOKUP('2012 Accountability Database'!A1426,Dems1112!$A$2:$G$1082,6)</f>
        <v>5 (Southeast AR)</v>
      </c>
      <c r="F1432" s="66"/>
      <c r="G1432" s="63" t="s">
        <v>2488</v>
      </c>
      <c r="H1432" s="61" t="str">
        <f t="shared" ref="H1432:I1432" si="1818">IF(H1430="Met","Yes",IF(H1431="Met","Yes","No"))</f>
        <v>No</v>
      </c>
      <c r="I1432" s="61" t="str">
        <f t="shared" si="1818"/>
        <v>No</v>
      </c>
      <c r="J1432" s="55"/>
      <c r="K1432" s="61" t="str">
        <f t="shared" ref="K1432:L1432" si="1819">IF(K1430="Met","Yes",IF(K1431="Met","Yes","No"))</f>
        <v>No</v>
      </c>
      <c r="L1432" s="61" t="str">
        <f t="shared" si="1819"/>
        <v>No</v>
      </c>
      <c r="M1432" s="1" t="s">
        <v>9</v>
      </c>
      <c r="N1432" s="14"/>
      <c r="O1432" s="35" t="s">
        <v>2505</v>
      </c>
      <c r="P1432" s="83" t="str">
        <f t="shared" ref="P1432" si="1820">IF(P1431="X"," ",IF(P1433="X"," ","X"))</f>
        <v xml:space="preserve"> </v>
      </c>
      <c r="Q1432" s="94" t="s">
        <v>2759</v>
      </c>
      <c r="R1432" s="5" t="s">
        <v>6</v>
      </c>
      <c r="S1432" s="1" t="s">
        <v>5</v>
      </c>
      <c r="T1432" s="1" t="s">
        <v>3</v>
      </c>
      <c r="U1432" s="5">
        <v>1417</v>
      </c>
      <c r="V1432" s="1">
        <v>70.78</v>
      </c>
      <c r="W1432" s="1">
        <v>75</v>
      </c>
      <c r="X1432" s="6">
        <f t="shared" si="1790"/>
        <v>-4.2199999999999989</v>
      </c>
      <c r="Y1432" s="14">
        <v>1003</v>
      </c>
      <c r="Z1432" s="1">
        <v>49.05</v>
      </c>
      <c r="AA1432" s="1">
        <v>53.09</v>
      </c>
      <c r="AB1432" s="72">
        <f t="shared" si="1805"/>
        <v>-4.0400000000000063</v>
      </c>
      <c r="AC1432" s="53"/>
    </row>
    <row r="1433" spans="1:29" x14ac:dyDescent="0.25">
      <c r="A1433" s="54">
        <v>2104017</v>
      </c>
      <c r="B1433" s="90" t="s">
        <v>2567</v>
      </c>
      <c r="C1433" s="54" t="s">
        <v>320</v>
      </c>
      <c r="D1433" s="4"/>
      <c r="E1433" s="4"/>
      <c r="F1433" s="67"/>
      <c r="G1433" s="64"/>
      <c r="H1433" s="43"/>
      <c r="I1433" s="43"/>
      <c r="J1433" s="43"/>
      <c r="K1433" s="43"/>
      <c r="L1433" s="43"/>
      <c r="M1433" s="4" t="s">
        <v>9</v>
      </c>
      <c r="N1433" s="15"/>
      <c r="O1433" s="38" t="s">
        <v>2482</v>
      </c>
      <c r="P1433" s="84" t="str">
        <f>IF(E1427="Achieving School"," ","X")</f>
        <v>X</v>
      </c>
      <c r="Q1433" s="91"/>
      <c r="R1433" s="4" t="s">
        <v>6</v>
      </c>
      <c r="S1433" s="4" t="s">
        <v>5</v>
      </c>
      <c r="T1433" s="4" t="s">
        <v>7</v>
      </c>
      <c r="U1433" s="4">
        <v>1189</v>
      </c>
      <c r="V1433" s="4">
        <v>67.37</v>
      </c>
      <c r="W1433" s="4">
        <v>72.52</v>
      </c>
      <c r="X1433" s="7">
        <f t="shared" si="1790"/>
        <v>-5.1499999999999915</v>
      </c>
      <c r="Y1433" s="15">
        <v>843</v>
      </c>
      <c r="Z1433" s="4">
        <v>46.74</v>
      </c>
      <c r="AA1433" s="4">
        <v>52.05</v>
      </c>
      <c r="AB1433" s="73">
        <f t="shared" si="1805"/>
        <v>-5.3099999999999952</v>
      </c>
      <c r="AC1433" s="54"/>
    </row>
    <row r="1434" spans="1:29" x14ac:dyDescent="0.25">
      <c r="A1434" s="1">
        <v>2104020</v>
      </c>
      <c r="B1434" s="87" t="s">
        <v>2567</v>
      </c>
      <c r="C1434" s="55" t="s">
        <v>430</v>
      </c>
      <c r="E1434" s="42"/>
      <c r="F1434" s="65" t="s">
        <v>2483</v>
      </c>
      <c r="G1434" s="62"/>
      <c r="H1434" s="37" t="str">
        <f>IF(V1434&gt;94,"Met",IF(X1434="--","n/a",IF(X1434&gt;=0,"Met","Did Not Meet")))</f>
        <v>Met</v>
      </c>
      <c r="I1434" s="37" t="str">
        <f>IF(V1435&gt;94,"Met",IF(X1435="--","n/a",IF(X1435&gt;=0,"Met","Did Not Meet")))</f>
        <v>Met</v>
      </c>
      <c r="K1434" s="13" t="str">
        <f>IF(Z1434&gt;94,"Met",IF(AB1434="--","n/a",IF(AB1434&gt;=0,"Met","Did Not Meet")))</f>
        <v>Met</v>
      </c>
      <c r="L1434" s="13" t="str">
        <f>IF(Z1435&gt;94,"Met",IF(AB1435="--","n/a",IF(AB1435&gt;=0,"Met","Did Not Meet")))</f>
        <v>Met</v>
      </c>
      <c r="M1434" s="5" t="s">
        <v>18</v>
      </c>
      <c r="N1434" s="14" t="s">
        <v>2502</v>
      </c>
      <c r="O1434" s="5"/>
      <c r="P1434" s="44" t="str">
        <f t="shared" ref="P1434" si="1821">IF(H1436="Yes",IF(I1436="Yes","Yes","No"),"No")</f>
        <v>Yes</v>
      </c>
      <c r="Q1434" s="93"/>
      <c r="R1434" s="5" t="s">
        <v>1</v>
      </c>
      <c r="S1434" s="5" t="s">
        <v>2</v>
      </c>
      <c r="T1434" s="5" t="s">
        <v>3</v>
      </c>
      <c r="U1434" s="5">
        <v>213</v>
      </c>
      <c r="V1434" s="5">
        <v>74.180000000000007</v>
      </c>
      <c r="W1434" s="5">
        <v>64.319999999999993</v>
      </c>
      <c r="X1434" s="11">
        <f t="shared" si="1790"/>
        <v>9.8600000000000136</v>
      </c>
      <c r="Y1434" s="14">
        <v>203</v>
      </c>
      <c r="Z1434" s="5">
        <v>74.88</v>
      </c>
      <c r="AA1434" s="5">
        <v>63.89</v>
      </c>
      <c r="AB1434" s="71">
        <f t="shared" si="1805"/>
        <v>10.989999999999995</v>
      </c>
      <c r="AC1434" s="36" t="s">
        <v>19</v>
      </c>
    </row>
    <row r="1435" spans="1:29" ht="15.75" x14ac:dyDescent="0.25">
      <c r="A1435" s="53">
        <v>2104020</v>
      </c>
      <c r="B1435" s="89" t="s">
        <v>2567</v>
      </c>
      <c r="C1435" s="53" t="s">
        <v>430</v>
      </c>
      <c r="D1435" s="49" t="s">
        <v>2498</v>
      </c>
      <c r="E1435" s="34" t="str">
        <f>M1434</f>
        <v>Needs Improvement Focus School</v>
      </c>
      <c r="F1435" s="65" t="s">
        <v>2484</v>
      </c>
      <c r="G1435" s="62"/>
      <c r="H1435" s="13" t="str">
        <f>IF(V1436&gt;94,"Met",IF(X1436="--","n/a",IF(X1436&gt;=0,"Met","Did Not Meet")))</f>
        <v>Did Not Meet</v>
      </c>
      <c r="I1435" s="13" t="str">
        <f>IF(V1437&gt;94,"Met",IF(X1437="--","n/a",IF(X1437&gt;=0,"Met","Did Not Meet")))</f>
        <v>Met</v>
      </c>
      <c r="K1435" s="13" t="str">
        <f>IF(Z1436&gt;94,"Met",IF(AB1436="--","n/a",IF(AB1436&gt;=0,"Met","Did Not Meet")))</f>
        <v>Met</v>
      </c>
      <c r="L1435" s="13" t="str">
        <f>IF(Z1437&gt;94,"Met",IF(AB1437="--","n/a",IF(AB1437&gt;=0,"Met","Did Not Meet")))</f>
        <v>Met</v>
      </c>
      <c r="M1435" s="1" t="s">
        <v>18</v>
      </c>
      <c r="N1435" s="14" t="s">
        <v>2501</v>
      </c>
      <c r="O1435" s="5"/>
      <c r="P1435" s="44" t="str">
        <f t="shared" ref="P1435" si="1822">IF(K1436="Yes",IF(L1436="Yes","Yes","No"),"No")</f>
        <v>Yes</v>
      </c>
      <c r="Q1435" s="94" t="s">
        <v>2759</v>
      </c>
      <c r="R1435" s="5" t="s">
        <v>1</v>
      </c>
      <c r="S1435" s="1" t="s">
        <v>2</v>
      </c>
      <c r="T1435" s="1" t="s">
        <v>7</v>
      </c>
      <c r="U1435" s="5">
        <v>165</v>
      </c>
      <c r="V1435" s="1">
        <v>69.09</v>
      </c>
      <c r="W1435" s="1">
        <v>57.38</v>
      </c>
      <c r="X1435" s="9">
        <f t="shared" si="1790"/>
        <v>11.71</v>
      </c>
      <c r="Y1435" s="14">
        <v>160</v>
      </c>
      <c r="Z1435" s="1">
        <v>70.63</v>
      </c>
      <c r="AA1435" s="1">
        <v>57.18</v>
      </c>
      <c r="AB1435" s="71">
        <f t="shared" si="1805"/>
        <v>13.449999999999996</v>
      </c>
      <c r="AC1435" s="53" t="s">
        <v>19</v>
      </c>
    </row>
    <row r="1436" spans="1:29" ht="15" customHeight="1" x14ac:dyDescent="0.25">
      <c r="A1436" s="53">
        <v>2104020</v>
      </c>
      <c r="B1436" s="89" t="s">
        <v>2567</v>
      </c>
      <c r="C1436" s="53" t="s">
        <v>430</v>
      </c>
      <c r="D1436" s="49" t="s">
        <v>2499</v>
      </c>
      <c r="E1436" s="35" t="str">
        <f>VLOOKUP('2012 Accountability Database'!$A1434,'2011 AYP'!A$2:B$1072,2)</f>
        <v>SI_2 (School Improvement Year 2)</v>
      </c>
      <c r="F1436" s="66"/>
      <c r="G1436" s="63" t="s">
        <v>2485</v>
      </c>
      <c r="H1436" s="60" t="str">
        <f t="shared" ref="H1436:I1436" si="1823">IF(H1434="Met","Yes",IF(H1435="Met","Yes","No"))</f>
        <v>Yes</v>
      </c>
      <c r="I1436" s="60" t="str">
        <f t="shared" si="1823"/>
        <v>Yes</v>
      </c>
      <c r="J1436" s="42"/>
      <c r="K1436" s="60" t="str">
        <f t="shared" ref="K1436:L1436" si="1824">IF(K1434="Met","Yes",IF(K1435="Met","Yes","No"))</f>
        <v>Yes</v>
      </c>
      <c r="L1436" s="60" t="str">
        <f t="shared" si="1824"/>
        <v>Yes</v>
      </c>
      <c r="M1436" s="1" t="s">
        <v>18</v>
      </c>
      <c r="N1436" s="14" t="s">
        <v>2503</v>
      </c>
      <c r="O1436" s="5"/>
      <c r="P1436" s="44" t="str">
        <f t="shared" ref="P1436" si="1825">IF(H1440="Yes",IF(I1440="Yes","Yes","No"),"No")</f>
        <v>No</v>
      </c>
      <c r="Q1436" s="108" t="s">
        <v>2758</v>
      </c>
      <c r="R1436" s="5" t="s">
        <v>1</v>
      </c>
      <c r="S1436" s="1" t="s">
        <v>5</v>
      </c>
      <c r="T1436" s="1" t="s">
        <v>3</v>
      </c>
      <c r="U1436" s="5">
        <v>628</v>
      </c>
      <c r="V1436" s="1">
        <v>64.010000000000005</v>
      </c>
      <c r="W1436" s="1">
        <v>64.319999999999993</v>
      </c>
      <c r="X1436" s="6">
        <f t="shared" si="1790"/>
        <v>-0.30999999999998806</v>
      </c>
      <c r="Y1436" s="14">
        <v>604</v>
      </c>
      <c r="Z1436" s="1">
        <v>64.069999999999993</v>
      </c>
      <c r="AA1436" s="1">
        <v>63.89</v>
      </c>
      <c r="AB1436" s="71">
        <f t="shared" si="1805"/>
        <v>0.17999999999999261</v>
      </c>
      <c r="AC1436" s="53" t="s">
        <v>19</v>
      </c>
    </row>
    <row r="1437" spans="1:29" x14ac:dyDescent="0.25">
      <c r="A1437" s="53">
        <v>2104020</v>
      </c>
      <c r="B1437" s="89" t="s">
        <v>2567</v>
      </c>
      <c r="C1437" s="53" t="s">
        <v>430</v>
      </c>
      <c r="D1437" s="49" t="s">
        <v>2507</v>
      </c>
      <c r="E1437" s="47">
        <f>VLOOKUP('2012 Accountability Database'!A1434,Dems1112!$A$2:$G$1082,3)</f>
        <v>0.72</v>
      </c>
      <c r="F1437" s="66"/>
      <c r="G1437" s="52"/>
      <c r="M1437" s="5" t="s">
        <v>18</v>
      </c>
      <c r="N1437" s="14" t="s">
        <v>2504</v>
      </c>
      <c r="O1437" s="5"/>
      <c r="P1437" s="44" t="str">
        <f t="shared" ref="P1437" si="1826">IF(K1440="Yes",IF(L1440="Yes","Yes","No"),"No")</f>
        <v>Yes</v>
      </c>
      <c r="Q1437" s="108"/>
      <c r="R1437" s="5" t="s">
        <v>1</v>
      </c>
      <c r="S1437" s="5" t="s">
        <v>5</v>
      </c>
      <c r="T1437" s="5" t="s">
        <v>7</v>
      </c>
      <c r="U1437" s="5">
        <v>499</v>
      </c>
      <c r="V1437" s="5">
        <v>57.52</v>
      </c>
      <c r="W1437" s="5">
        <v>57.38</v>
      </c>
      <c r="X1437" s="11">
        <f t="shared" si="1790"/>
        <v>0.14000000000000057</v>
      </c>
      <c r="Y1437" s="14">
        <v>482</v>
      </c>
      <c r="Z1437" s="5">
        <v>58.09</v>
      </c>
      <c r="AA1437" s="5">
        <v>57.18</v>
      </c>
      <c r="AB1437" s="71">
        <f t="shared" si="1805"/>
        <v>0.91000000000000369</v>
      </c>
      <c r="AC1437" s="53" t="s">
        <v>19</v>
      </c>
    </row>
    <row r="1438" spans="1:29" x14ac:dyDescent="0.25">
      <c r="A1438" s="53">
        <v>2104020</v>
      </c>
      <c r="B1438" s="89" t="s">
        <v>2567</v>
      </c>
      <c r="C1438" s="53" t="s">
        <v>430</v>
      </c>
      <c r="D1438" s="50" t="s">
        <v>2508</v>
      </c>
      <c r="E1438" s="47">
        <f>VLOOKUP('2012 Accountability Database'!A1434,Dems1112!$A$2:$G$1082,4)</f>
        <v>0.77</v>
      </c>
      <c r="F1438" s="65" t="s">
        <v>2486</v>
      </c>
      <c r="G1438" s="62"/>
      <c r="H1438" s="13" t="str">
        <f>IF(V1438&gt;94,"Met",IF(X1438="--","n/a",IF(X1438&gt;=0,"Met","Did Not Meet")))</f>
        <v>Did Not Meet</v>
      </c>
      <c r="I1438" s="13" t="str">
        <f>IF(V1439&gt;94,"Met",IF(X1439="--","n/a",IF(X1439&gt;=0,"Met","Did Not Meet")))</f>
        <v>Did Not Meet</v>
      </c>
      <c r="J1438" s="13"/>
      <c r="K1438" s="13" t="str">
        <f>IF(Z1438&gt;94,"Met",IF(AB1438="--","n/a",IF(AB1438&gt;=0,"Met","Did Not Meet")))</f>
        <v>Met</v>
      </c>
      <c r="L1438" s="13" t="str">
        <f>IF(Z1439&gt;94,"Met",IF(AB1439="--","n/a",IF(AB1439&gt;=0,"Met","Did Not Meet")))</f>
        <v>Met</v>
      </c>
      <c r="M1438" s="5" t="s">
        <v>18</v>
      </c>
      <c r="N1438" s="68" t="s">
        <v>2497</v>
      </c>
      <c r="O1438" s="35"/>
      <c r="P1438" s="44"/>
      <c r="Q1438" s="108"/>
      <c r="R1438" s="5" t="s">
        <v>6</v>
      </c>
      <c r="S1438" s="5" t="s">
        <v>2</v>
      </c>
      <c r="T1438" s="5" t="s">
        <v>3</v>
      </c>
      <c r="U1438" s="5">
        <v>308</v>
      </c>
      <c r="V1438" s="5">
        <v>63.96</v>
      </c>
      <c r="W1438" s="5">
        <v>65.11</v>
      </c>
      <c r="X1438" s="8">
        <f t="shared" si="1790"/>
        <v>-1.1499999999999986</v>
      </c>
      <c r="Y1438" s="14">
        <v>204</v>
      </c>
      <c r="Z1438" s="5">
        <v>61.76</v>
      </c>
      <c r="AA1438" s="5">
        <v>56.94</v>
      </c>
      <c r="AB1438" s="71">
        <f t="shared" si="1805"/>
        <v>4.82</v>
      </c>
      <c r="AC1438" s="53" t="s">
        <v>19</v>
      </c>
    </row>
    <row r="1439" spans="1:29" x14ac:dyDescent="0.25">
      <c r="A1439" s="53">
        <v>2104020</v>
      </c>
      <c r="B1439" s="89" t="s">
        <v>2567</v>
      </c>
      <c r="C1439" s="53" t="s">
        <v>430</v>
      </c>
      <c r="D1439" s="50" t="s">
        <v>974</v>
      </c>
      <c r="E1439" s="47" t="str">
        <f>VLOOKUP('2012 Accountability Database'!A1434,Dems1112!$A$2:$G$1082,5)</f>
        <v>7-9</v>
      </c>
      <c r="F1439" s="65" t="s">
        <v>2487</v>
      </c>
      <c r="G1439" s="62"/>
      <c r="H1439" s="13" t="str">
        <f>IF(V1440&gt;94,"Met",IF(X1440="--","n/a",IF(X1440&gt;=0,"Met","Did Not Meet")))</f>
        <v>Did Not Meet</v>
      </c>
      <c r="I1439" s="13" t="str">
        <f>IF(V1441&gt;94,"Met",IF(X1441="--","n/a",IF(X1441&gt;=0,"Met","Did Not Meet")))</f>
        <v>Did Not Meet</v>
      </c>
      <c r="J1439" s="13"/>
      <c r="K1439" s="13" t="str">
        <f>IF(Z1440&gt;94,"Met",IF(AB1440="--","n/a",IF(AB1440&gt;=0,"Met","Did Not Meet")))</f>
        <v>Did Not Meet</v>
      </c>
      <c r="L1439" s="13" t="str">
        <f>IF(Z1441&gt;94,"Met",IF(AB1441="--","n/a",IF(AB1441&gt;=0,"Met","Did Not Meet")))</f>
        <v>Met</v>
      </c>
      <c r="M1439" s="1" t="s">
        <v>18</v>
      </c>
      <c r="N1439" s="14"/>
      <c r="O1439" s="35" t="s">
        <v>2506</v>
      </c>
      <c r="P1439" s="83" t="str">
        <f t="shared" ref="P1439" si="1827">IF(P1434="No"," ", IF(P1436="No"," ",IF(P1435="No", " ",IF(P1437="No"," ","X"))))</f>
        <v xml:space="preserve"> </v>
      </c>
      <c r="Q1439" s="108"/>
      <c r="R1439" s="5" t="s">
        <v>6</v>
      </c>
      <c r="S1439" s="1" t="s">
        <v>2</v>
      </c>
      <c r="T1439" s="1" t="s">
        <v>7</v>
      </c>
      <c r="U1439" s="5">
        <v>232</v>
      </c>
      <c r="V1439" s="1">
        <v>56.03</v>
      </c>
      <c r="W1439" s="1">
        <v>59.09</v>
      </c>
      <c r="X1439" s="6">
        <f t="shared" si="1790"/>
        <v>-3.0600000000000023</v>
      </c>
      <c r="Y1439" s="14">
        <v>161</v>
      </c>
      <c r="Z1439" s="1">
        <v>56.52</v>
      </c>
      <c r="AA1439" s="1">
        <v>47.53</v>
      </c>
      <c r="AB1439" s="71">
        <f t="shared" si="1805"/>
        <v>8.990000000000002</v>
      </c>
      <c r="AC1439" s="53" t="s">
        <v>19</v>
      </c>
    </row>
    <row r="1440" spans="1:29" ht="15.75" x14ac:dyDescent="0.25">
      <c r="A1440" s="53">
        <v>2104020</v>
      </c>
      <c r="B1440" s="89" t="s">
        <v>2567</v>
      </c>
      <c r="C1440" s="53" t="s">
        <v>430</v>
      </c>
      <c r="D1440" s="50" t="s">
        <v>975</v>
      </c>
      <c r="E1440" s="48" t="str">
        <f>VLOOKUP('2012 Accountability Database'!A1434,Dems1112!$A$2:$G$1082,6)</f>
        <v>5 (Southeast AR)</v>
      </c>
      <c r="F1440" s="66"/>
      <c r="G1440" s="63" t="s">
        <v>2488</v>
      </c>
      <c r="H1440" s="61" t="str">
        <f t="shared" ref="H1440:I1440" si="1828">IF(H1438="Met","Yes",IF(H1439="Met","Yes","No"))</f>
        <v>No</v>
      </c>
      <c r="I1440" s="61" t="str">
        <f t="shared" si="1828"/>
        <v>No</v>
      </c>
      <c r="J1440" s="55"/>
      <c r="K1440" s="61" t="str">
        <f t="shared" ref="K1440:L1440" si="1829">IF(K1438="Met","Yes",IF(K1439="Met","Yes","No"))</f>
        <v>Yes</v>
      </c>
      <c r="L1440" s="61" t="str">
        <f t="shared" si="1829"/>
        <v>Yes</v>
      </c>
      <c r="M1440" s="1" t="s">
        <v>18</v>
      </c>
      <c r="N1440" s="14"/>
      <c r="O1440" s="35" t="s">
        <v>2505</v>
      </c>
      <c r="P1440" s="83" t="str">
        <f t="shared" ref="P1440" si="1830">IF(P1439="X"," ",IF(P1441="X"," ","X"))</f>
        <v xml:space="preserve"> </v>
      </c>
      <c r="Q1440" s="94" t="s">
        <v>2759</v>
      </c>
      <c r="R1440" s="5" t="s">
        <v>6</v>
      </c>
      <c r="S1440" s="1" t="s">
        <v>5</v>
      </c>
      <c r="T1440" s="1" t="s">
        <v>3</v>
      </c>
      <c r="U1440" s="5">
        <v>929</v>
      </c>
      <c r="V1440" s="1">
        <v>58.88</v>
      </c>
      <c r="W1440" s="1">
        <v>65.11</v>
      </c>
      <c r="X1440" s="6">
        <f t="shared" si="1790"/>
        <v>-6.2299999999999969</v>
      </c>
      <c r="Y1440" s="14">
        <v>605</v>
      </c>
      <c r="Z1440" s="1">
        <v>54.55</v>
      </c>
      <c r="AA1440" s="1">
        <v>56.94</v>
      </c>
      <c r="AB1440" s="72">
        <f t="shared" si="1805"/>
        <v>-2.3900000000000006</v>
      </c>
      <c r="AC1440" s="53" t="s">
        <v>19</v>
      </c>
    </row>
    <row r="1441" spans="1:29" x14ac:dyDescent="0.25">
      <c r="A1441" s="54">
        <v>2104020</v>
      </c>
      <c r="B1441" s="90" t="s">
        <v>2567</v>
      </c>
      <c r="C1441" s="54" t="s">
        <v>430</v>
      </c>
      <c r="D1441" s="4"/>
      <c r="E1441" s="4"/>
      <c r="F1441" s="67"/>
      <c r="G1441" s="64"/>
      <c r="H1441" s="43"/>
      <c r="I1441" s="43"/>
      <c r="J1441" s="43"/>
      <c r="K1441" s="43"/>
      <c r="L1441" s="43"/>
      <c r="M1441" s="4" t="s">
        <v>18</v>
      </c>
      <c r="N1441" s="15"/>
      <c r="O1441" s="38" t="s">
        <v>2482</v>
      </c>
      <c r="P1441" s="84" t="str">
        <f>IF(E1435="Achieving School"," ","X")</f>
        <v>X</v>
      </c>
      <c r="Q1441" s="91"/>
      <c r="R1441" s="4" t="s">
        <v>6</v>
      </c>
      <c r="S1441" s="4" t="s">
        <v>5</v>
      </c>
      <c r="T1441" s="4" t="s">
        <v>7</v>
      </c>
      <c r="U1441" s="4">
        <v>733</v>
      </c>
      <c r="V1441" s="4">
        <v>52.11</v>
      </c>
      <c r="W1441" s="4">
        <v>59.09</v>
      </c>
      <c r="X1441" s="7">
        <f t="shared" si="1790"/>
        <v>-6.980000000000004</v>
      </c>
      <c r="Y1441" s="15">
        <v>483</v>
      </c>
      <c r="Z1441" s="4">
        <v>47.62</v>
      </c>
      <c r="AA1441" s="4">
        <v>47.53</v>
      </c>
      <c r="AB1441" s="74">
        <f t="shared" si="1805"/>
        <v>8.9999999999996305E-2</v>
      </c>
      <c r="AC1441" s="54" t="s">
        <v>19</v>
      </c>
    </row>
    <row r="1442" spans="1:29" x14ac:dyDescent="0.25">
      <c r="A1442" s="1">
        <v>2104024</v>
      </c>
      <c r="B1442" s="87" t="s">
        <v>2567</v>
      </c>
      <c r="C1442" s="55" t="s">
        <v>431</v>
      </c>
      <c r="E1442" s="42"/>
      <c r="F1442" s="65" t="s">
        <v>2483</v>
      </c>
      <c r="G1442" s="62"/>
      <c r="H1442" s="37" t="str">
        <f>IF(V1442&gt;94,"Met",IF(X1442="--","n/a",IF(X1442&gt;=0,"Met","Did Not Meet")))</f>
        <v>Met</v>
      </c>
      <c r="I1442" s="37" t="str">
        <f>IF(V1443&gt;94,"Met",IF(X1443="--","n/a",IF(X1443&gt;=0,"Met","Did Not Meet")))</f>
        <v>Met</v>
      </c>
      <c r="K1442" s="13" t="str">
        <f>IF(Z1442&gt;94,"Met",IF(AB1442="--","n/a",IF(AB1442&gt;=0,"Met","Did Not Meet")))</f>
        <v>Met</v>
      </c>
      <c r="L1442" s="13" t="str">
        <f>IF(Z1443&gt;94,"Met",IF(AB1443="--","n/a",IF(AB1443&gt;=0,"Met","Did Not Meet")))</f>
        <v>Met</v>
      </c>
      <c r="M1442" s="1" t="s">
        <v>9</v>
      </c>
      <c r="N1442" s="14" t="s">
        <v>2502</v>
      </c>
      <c r="O1442" s="5"/>
      <c r="P1442" s="44" t="str">
        <f t="shared" ref="P1442" si="1831">IF(H1444="Yes",IF(I1444="Yes","Yes","No"),"No")</f>
        <v>Yes</v>
      </c>
      <c r="Q1442" s="93"/>
      <c r="R1442" s="5" t="s">
        <v>1</v>
      </c>
      <c r="S1442" s="1" t="s">
        <v>2</v>
      </c>
      <c r="T1442" s="1" t="s">
        <v>3</v>
      </c>
      <c r="U1442" s="5">
        <v>476</v>
      </c>
      <c r="V1442" s="1">
        <v>72.69</v>
      </c>
      <c r="W1442" s="1">
        <v>66.400000000000006</v>
      </c>
      <c r="X1442" s="9">
        <f t="shared" si="1790"/>
        <v>6.289999999999992</v>
      </c>
      <c r="Y1442" s="14">
        <v>334</v>
      </c>
      <c r="Z1442" s="1">
        <v>73.349999999999994</v>
      </c>
      <c r="AA1442" s="1">
        <v>68.989999999999995</v>
      </c>
      <c r="AB1442" s="71">
        <f t="shared" si="1805"/>
        <v>4.3599999999999994</v>
      </c>
      <c r="AC1442" s="36"/>
    </row>
    <row r="1443" spans="1:29" ht="15.75" x14ac:dyDescent="0.25">
      <c r="A1443" s="53">
        <v>2104024</v>
      </c>
      <c r="B1443" s="89" t="s">
        <v>2567</v>
      </c>
      <c r="C1443" s="53" t="s">
        <v>431</v>
      </c>
      <c r="D1443" s="49" t="s">
        <v>2498</v>
      </c>
      <c r="E1443" s="34" t="str">
        <f>M1442</f>
        <v>Needs Improvement School</v>
      </c>
      <c r="F1443" s="65" t="s">
        <v>2484</v>
      </c>
      <c r="G1443" s="62"/>
      <c r="H1443" s="13" t="str">
        <f>IF(V1444&gt;94,"Met",IF(X1444="--","n/a",IF(X1444&gt;=0,"Met","Did Not Meet")))</f>
        <v>Met</v>
      </c>
      <c r="I1443" s="13" t="str">
        <f>IF(V1445&gt;94,"Met",IF(X1445="--","n/a",IF(X1445&gt;=0,"Met","Did Not Meet")))</f>
        <v>Met</v>
      </c>
      <c r="K1443" s="13" t="str">
        <f>IF(Z1444&gt;94,"Met",IF(AB1444="--","n/a",IF(AB1444&gt;=0,"Met","Did Not Meet")))</f>
        <v>Met</v>
      </c>
      <c r="L1443" s="13" t="str">
        <f>IF(Z1445&gt;94,"Met",IF(AB1445="--","n/a",IF(AB1445&gt;=0,"Met","Did Not Meet")))</f>
        <v>Met</v>
      </c>
      <c r="M1443" s="1" t="s">
        <v>9</v>
      </c>
      <c r="N1443" s="14" t="s">
        <v>2501</v>
      </c>
      <c r="O1443" s="5"/>
      <c r="P1443" s="44" t="str">
        <f t="shared" ref="P1443" si="1832">IF(K1444="Yes",IF(L1444="Yes","Yes","No"),"No")</f>
        <v>Yes</v>
      </c>
      <c r="Q1443" s="94" t="s">
        <v>2759</v>
      </c>
      <c r="R1443" s="5" t="s">
        <v>1</v>
      </c>
      <c r="S1443" s="1" t="s">
        <v>2</v>
      </c>
      <c r="T1443" s="1" t="s">
        <v>7</v>
      </c>
      <c r="U1443" s="5">
        <v>400</v>
      </c>
      <c r="V1443" s="1">
        <v>69</v>
      </c>
      <c r="W1443" s="1">
        <v>61.62</v>
      </c>
      <c r="X1443" s="9">
        <f t="shared" si="1790"/>
        <v>7.3800000000000026</v>
      </c>
      <c r="Y1443" s="14">
        <v>285</v>
      </c>
      <c r="Z1443" s="1">
        <v>70.180000000000007</v>
      </c>
      <c r="AA1443" s="1">
        <v>65.3</v>
      </c>
      <c r="AB1443" s="71">
        <f t="shared" si="1805"/>
        <v>4.8800000000000097</v>
      </c>
      <c r="AC1443" s="53"/>
    </row>
    <row r="1444" spans="1:29" ht="15" customHeight="1" x14ac:dyDescent="0.25">
      <c r="A1444" s="53">
        <v>2104024</v>
      </c>
      <c r="B1444" s="89" t="s">
        <v>2567</v>
      </c>
      <c r="C1444" s="53" t="s">
        <v>431</v>
      </c>
      <c r="D1444" s="49" t="s">
        <v>2499</v>
      </c>
      <c r="E1444" s="35" t="str">
        <f>VLOOKUP('2012 Accountability Database'!$A1442,'2011 AYP'!A$2:B$1072,2)</f>
        <v>SI_2 (School Improvement Year 2)</v>
      </c>
      <c r="F1444" s="66"/>
      <c r="G1444" s="63" t="s">
        <v>2485</v>
      </c>
      <c r="H1444" s="60" t="str">
        <f t="shared" ref="H1444:I1444" si="1833">IF(H1442="Met","Yes",IF(H1443="Met","Yes","No"))</f>
        <v>Yes</v>
      </c>
      <c r="I1444" s="60" t="str">
        <f t="shared" si="1833"/>
        <v>Yes</v>
      </c>
      <c r="J1444" s="42"/>
      <c r="K1444" s="60" t="str">
        <f t="shared" ref="K1444:L1444" si="1834">IF(K1442="Met","Yes",IF(K1443="Met","Yes","No"))</f>
        <v>Yes</v>
      </c>
      <c r="L1444" s="60" t="str">
        <f t="shared" si="1834"/>
        <v>Yes</v>
      </c>
      <c r="M1444" s="1" t="s">
        <v>9</v>
      </c>
      <c r="N1444" s="14" t="s">
        <v>2503</v>
      </c>
      <c r="O1444" s="5"/>
      <c r="P1444" s="44" t="str">
        <f t="shared" ref="P1444" si="1835">IF(H1448="Yes",IF(I1448="Yes","Yes","No"),"No")</f>
        <v>No</v>
      </c>
      <c r="Q1444" s="108" t="s">
        <v>2758</v>
      </c>
      <c r="R1444" s="5" t="s">
        <v>1</v>
      </c>
      <c r="S1444" s="1" t="s">
        <v>5</v>
      </c>
      <c r="T1444" s="1" t="s">
        <v>3</v>
      </c>
      <c r="U1444" s="5">
        <v>1416</v>
      </c>
      <c r="V1444" s="1">
        <v>67.37</v>
      </c>
      <c r="W1444" s="1">
        <v>66.400000000000006</v>
      </c>
      <c r="X1444" s="9">
        <f t="shared" si="1790"/>
        <v>0.96999999999999886</v>
      </c>
      <c r="Y1444" s="14">
        <v>1000</v>
      </c>
      <c r="Z1444" s="1">
        <v>71.8</v>
      </c>
      <c r="AA1444" s="1">
        <v>68.989999999999995</v>
      </c>
      <c r="AB1444" s="71">
        <f t="shared" si="1805"/>
        <v>2.8100000000000023</v>
      </c>
      <c r="AC1444" s="53"/>
    </row>
    <row r="1445" spans="1:29" x14ac:dyDescent="0.25">
      <c r="A1445" s="53">
        <v>2104024</v>
      </c>
      <c r="B1445" s="89" t="s">
        <v>2567</v>
      </c>
      <c r="C1445" s="53" t="s">
        <v>431</v>
      </c>
      <c r="D1445" s="49" t="s">
        <v>2507</v>
      </c>
      <c r="E1445" s="47">
        <f>VLOOKUP('2012 Accountability Database'!A1442,Dems1112!$A$2:$G$1082,3)</f>
        <v>0.74</v>
      </c>
      <c r="F1445" s="66"/>
      <c r="G1445" s="52"/>
      <c r="M1445" s="1" t="s">
        <v>9</v>
      </c>
      <c r="N1445" s="14" t="s">
        <v>2504</v>
      </c>
      <c r="O1445" s="5"/>
      <c r="P1445" s="44" t="str">
        <f t="shared" ref="P1445" si="1836">IF(K1448="Yes",IF(L1448="Yes","Yes","No"),"No")</f>
        <v>No</v>
      </c>
      <c r="Q1445" s="108"/>
      <c r="R1445" s="5" t="s">
        <v>1</v>
      </c>
      <c r="S1445" s="1" t="s">
        <v>5</v>
      </c>
      <c r="T1445" s="1" t="s">
        <v>7</v>
      </c>
      <c r="U1445" s="5">
        <v>1188</v>
      </c>
      <c r="V1445" s="1">
        <v>63.22</v>
      </c>
      <c r="W1445" s="1">
        <v>61.62</v>
      </c>
      <c r="X1445" s="9">
        <f t="shared" si="1790"/>
        <v>1.6000000000000014</v>
      </c>
      <c r="Y1445" s="14">
        <v>840</v>
      </c>
      <c r="Z1445" s="1">
        <v>68.569999999999993</v>
      </c>
      <c r="AA1445" s="1">
        <v>65.3</v>
      </c>
      <c r="AB1445" s="71">
        <f t="shared" si="1805"/>
        <v>3.269999999999996</v>
      </c>
      <c r="AC1445" s="53"/>
    </row>
    <row r="1446" spans="1:29" x14ac:dyDescent="0.25">
      <c r="A1446" s="53">
        <v>2104024</v>
      </c>
      <c r="B1446" s="89" t="s">
        <v>2567</v>
      </c>
      <c r="C1446" s="53" t="s">
        <v>431</v>
      </c>
      <c r="D1446" s="50" t="s">
        <v>2508</v>
      </c>
      <c r="E1446" s="47">
        <f>VLOOKUP('2012 Accountability Database'!A1442,Dems1112!$A$2:$G$1082,4)</f>
        <v>0.83</v>
      </c>
      <c r="F1446" s="65" t="s">
        <v>2486</v>
      </c>
      <c r="G1446" s="62"/>
      <c r="H1446" s="13" t="str">
        <f>IF(V1446&gt;94,"Met",IF(X1446="--","n/a",IF(X1446&gt;=0,"Met","Did Not Meet")))</f>
        <v>Did Not Meet</v>
      </c>
      <c r="I1446" s="13" t="str">
        <f>IF(V1447&gt;94,"Met",IF(X1447="--","n/a",IF(X1447&gt;=0,"Met","Did Not Meet")))</f>
        <v>Did Not Meet</v>
      </c>
      <c r="J1446" s="13"/>
      <c r="K1446" s="13" t="str">
        <f>IF(Z1446&gt;94,"Met",IF(AB1446="--","n/a",IF(AB1446&gt;=0,"Met","Did Not Meet")))</f>
        <v>Did Not Meet</v>
      </c>
      <c r="L1446" s="13" t="str">
        <f>IF(Z1447&gt;94,"Met",IF(AB1447="--","n/a",IF(AB1447&gt;=0,"Met","Did Not Meet")))</f>
        <v>Did Not Meet</v>
      </c>
      <c r="M1446" s="5" t="s">
        <v>9</v>
      </c>
      <c r="N1446" s="68" t="s">
        <v>2497</v>
      </c>
      <c r="O1446" s="35"/>
      <c r="P1446" s="44"/>
      <c r="Q1446" s="108"/>
      <c r="R1446" s="5" t="s">
        <v>6</v>
      </c>
      <c r="S1446" s="5" t="s">
        <v>2</v>
      </c>
      <c r="T1446" s="5" t="s">
        <v>3</v>
      </c>
      <c r="U1446" s="5">
        <v>476</v>
      </c>
      <c r="V1446" s="5">
        <v>67.44</v>
      </c>
      <c r="W1446" s="5">
        <v>75</v>
      </c>
      <c r="X1446" s="8">
        <f t="shared" si="1790"/>
        <v>-7.5600000000000023</v>
      </c>
      <c r="Y1446" s="14">
        <v>335</v>
      </c>
      <c r="Z1446" s="5">
        <v>41.49</v>
      </c>
      <c r="AA1446" s="5">
        <v>53.09</v>
      </c>
      <c r="AB1446" s="72">
        <f t="shared" si="1805"/>
        <v>-11.600000000000001</v>
      </c>
      <c r="AC1446" s="53"/>
    </row>
    <row r="1447" spans="1:29" x14ac:dyDescent="0.25">
      <c r="A1447" s="53">
        <v>2104024</v>
      </c>
      <c r="B1447" s="89" t="s">
        <v>2567</v>
      </c>
      <c r="C1447" s="53" t="s">
        <v>431</v>
      </c>
      <c r="D1447" s="50" t="s">
        <v>974</v>
      </c>
      <c r="E1447" s="47" t="str">
        <f>VLOOKUP('2012 Accountability Database'!A1442,Dems1112!$A$2:$G$1082,5)</f>
        <v>2-6</v>
      </c>
      <c r="F1447" s="65" t="s">
        <v>2487</v>
      </c>
      <c r="G1447" s="62"/>
      <c r="H1447" s="13" t="str">
        <f>IF(V1448&gt;94,"Met",IF(X1448="--","n/a",IF(X1448&gt;=0,"Met","Did Not Meet")))</f>
        <v>Did Not Meet</v>
      </c>
      <c r="I1447" s="13" t="str">
        <f>IF(V1449&gt;94,"Met",IF(X1449="--","n/a",IF(X1449&gt;=0,"Met","Did Not Meet")))</f>
        <v>Did Not Meet</v>
      </c>
      <c r="J1447" s="13"/>
      <c r="K1447" s="13" t="str">
        <f>IF(Z1448&gt;94,"Met",IF(AB1448="--","n/a",IF(AB1448&gt;=0,"Met","Did Not Meet")))</f>
        <v>Did Not Meet</v>
      </c>
      <c r="L1447" s="13" t="str">
        <f>IF(Z1449&gt;94,"Met",IF(AB1449="--","n/a",IF(AB1449&gt;=0,"Met","Did Not Meet")))</f>
        <v>Did Not Meet</v>
      </c>
      <c r="M1447" s="1" t="s">
        <v>9</v>
      </c>
      <c r="N1447" s="14"/>
      <c r="O1447" s="35" t="s">
        <v>2506</v>
      </c>
      <c r="P1447" s="83" t="str">
        <f t="shared" ref="P1447" si="1837">IF(P1442="No"," ", IF(P1444="No"," ",IF(P1443="No", " ",IF(P1445="No"," ","X"))))</f>
        <v xml:space="preserve"> </v>
      </c>
      <c r="Q1447" s="108"/>
      <c r="R1447" s="5" t="s">
        <v>6</v>
      </c>
      <c r="S1447" s="1" t="s">
        <v>2</v>
      </c>
      <c r="T1447" s="1" t="s">
        <v>7</v>
      </c>
      <c r="U1447" s="5">
        <v>400</v>
      </c>
      <c r="V1447" s="1">
        <v>63.25</v>
      </c>
      <c r="W1447" s="1">
        <v>72.52</v>
      </c>
      <c r="X1447" s="6">
        <f t="shared" si="1790"/>
        <v>-9.269999999999996</v>
      </c>
      <c r="Y1447" s="14">
        <v>286</v>
      </c>
      <c r="Z1447" s="1">
        <v>39.159999999999997</v>
      </c>
      <c r="AA1447" s="1">
        <v>52.05</v>
      </c>
      <c r="AB1447" s="72">
        <f t="shared" si="1805"/>
        <v>-12.89</v>
      </c>
      <c r="AC1447" s="53"/>
    </row>
    <row r="1448" spans="1:29" ht="15.75" x14ac:dyDescent="0.25">
      <c r="A1448" s="53">
        <v>2104024</v>
      </c>
      <c r="B1448" s="89" t="s">
        <v>2567</v>
      </c>
      <c r="C1448" s="53" t="s">
        <v>431</v>
      </c>
      <c r="D1448" s="50" t="s">
        <v>975</v>
      </c>
      <c r="E1448" s="48" t="str">
        <f>VLOOKUP('2012 Accountability Database'!A1442,Dems1112!$A$2:$G$1082,6)</f>
        <v>5 (Southeast AR)</v>
      </c>
      <c r="F1448" s="66"/>
      <c r="G1448" s="63" t="s">
        <v>2488</v>
      </c>
      <c r="H1448" s="61" t="str">
        <f t="shared" ref="H1448:I1448" si="1838">IF(H1446="Met","Yes",IF(H1447="Met","Yes","No"))</f>
        <v>No</v>
      </c>
      <c r="I1448" s="61" t="str">
        <f t="shared" si="1838"/>
        <v>No</v>
      </c>
      <c r="J1448" s="55"/>
      <c r="K1448" s="61" t="str">
        <f t="shared" ref="K1448:L1448" si="1839">IF(K1446="Met","Yes",IF(K1447="Met","Yes","No"))</f>
        <v>No</v>
      </c>
      <c r="L1448" s="61" t="str">
        <f t="shared" si="1839"/>
        <v>No</v>
      </c>
      <c r="M1448" s="5" t="s">
        <v>9</v>
      </c>
      <c r="N1448" s="14"/>
      <c r="O1448" s="35" t="s">
        <v>2505</v>
      </c>
      <c r="P1448" s="83" t="str">
        <f t="shared" ref="P1448" si="1840">IF(P1447="X"," ",IF(P1449="X"," ","X"))</f>
        <v xml:space="preserve"> </v>
      </c>
      <c r="Q1448" s="94" t="s">
        <v>2759</v>
      </c>
      <c r="R1448" s="5" t="s">
        <v>6</v>
      </c>
      <c r="S1448" s="5" t="s">
        <v>5</v>
      </c>
      <c r="T1448" s="5" t="s">
        <v>3</v>
      </c>
      <c r="U1448" s="5">
        <v>1417</v>
      </c>
      <c r="V1448" s="5">
        <v>70.78</v>
      </c>
      <c r="W1448" s="5">
        <v>75</v>
      </c>
      <c r="X1448" s="8">
        <f t="shared" si="1790"/>
        <v>-4.2199999999999989</v>
      </c>
      <c r="Y1448" s="14">
        <v>1003</v>
      </c>
      <c r="Z1448" s="5">
        <v>49.05</v>
      </c>
      <c r="AA1448" s="5">
        <v>53.09</v>
      </c>
      <c r="AB1448" s="72">
        <f t="shared" si="1805"/>
        <v>-4.0400000000000063</v>
      </c>
      <c r="AC1448" s="53"/>
    </row>
    <row r="1449" spans="1:29" x14ac:dyDescent="0.25">
      <c r="A1449" s="54">
        <v>2104024</v>
      </c>
      <c r="B1449" s="90" t="s">
        <v>2567</v>
      </c>
      <c r="C1449" s="54" t="s">
        <v>431</v>
      </c>
      <c r="D1449" s="4"/>
      <c r="E1449" s="4"/>
      <c r="F1449" s="67"/>
      <c r="G1449" s="64"/>
      <c r="H1449" s="43"/>
      <c r="I1449" s="43"/>
      <c r="J1449" s="43"/>
      <c r="K1449" s="43"/>
      <c r="L1449" s="43"/>
      <c r="M1449" s="4" t="s">
        <v>9</v>
      </c>
      <c r="N1449" s="15"/>
      <c r="O1449" s="38" t="s">
        <v>2482</v>
      </c>
      <c r="P1449" s="84" t="str">
        <f>IF(E1443="Achieving School"," ","X")</f>
        <v>X</v>
      </c>
      <c r="Q1449" s="91"/>
      <c r="R1449" s="4" t="s">
        <v>6</v>
      </c>
      <c r="S1449" s="4" t="s">
        <v>5</v>
      </c>
      <c r="T1449" s="4" t="s">
        <v>7</v>
      </c>
      <c r="U1449" s="4">
        <v>1189</v>
      </c>
      <c r="V1449" s="4">
        <v>67.37</v>
      </c>
      <c r="W1449" s="4">
        <v>72.52</v>
      </c>
      <c r="X1449" s="7">
        <f t="shared" si="1790"/>
        <v>-5.1499999999999915</v>
      </c>
      <c r="Y1449" s="15">
        <v>843</v>
      </c>
      <c r="Z1449" s="4">
        <v>46.74</v>
      </c>
      <c r="AA1449" s="4">
        <v>52.05</v>
      </c>
      <c r="AB1449" s="73">
        <f t="shared" si="1805"/>
        <v>-5.3099999999999952</v>
      </c>
      <c r="AC1449" s="54"/>
    </row>
    <row r="1450" spans="1:29" x14ac:dyDescent="0.25">
      <c r="A1450" s="1">
        <v>2105026</v>
      </c>
      <c r="B1450" s="87" t="s">
        <v>2568</v>
      </c>
      <c r="C1450" s="55" t="s">
        <v>677</v>
      </c>
      <c r="E1450" s="42"/>
      <c r="F1450" s="65" t="s">
        <v>2483</v>
      </c>
      <c r="G1450" s="62"/>
      <c r="H1450" s="37" t="str">
        <f>IF(V1450&gt;94,"Met",IF(X1450="--","n/a",IF(X1450&gt;=0,"Met","Did Not Meet")))</f>
        <v>Met</v>
      </c>
      <c r="I1450" s="37" t="str">
        <f>IF(V1451&gt;94,"Met",IF(X1451="--","n/a",IF(X1451&gt;=0,"Met","Did Not Meet")))</f>
        <v>Met</v>
      </c>
      <c r="K1450" s="13" t="str">
        <f>IF(Z1450&gt;94,"Met",IF(AB1450="--","n/a",IF(AB1450&gt;=0,"Met","Did Not Meet")))</f>
        <v>Met</v>
      </c>
      <c r="L1450" s="13" t="str">
        <f>IF(Z1451&gt;94,"Met",IF(AB1451="--","n/a",IF(AB1451&gt;=0,"Met","Did Not Meet")))</f>
        <v>Met</v>
      </c>
      <c r="M1450" s="1" t="s">
        <v>4</v>
      </c>
      <c r="N1450" s="14" t="s">
        <v>2502</v>
      </c>
      <c r="O1450" s="5"/>
      <c r="P1450" s="44" t="str">
        <f t="shared" ref="P1450" si="1841">IF(H1452="Yes",IF(I1452="Yes","Yes","No"),"No")</f>
        <v>Yes</v>
      </c>
      <c r="Q1450" s="93"/>
      <c r="R1450" s="5" t="s">
        <v>1</v>
      </c>
      <c r="S1450" s="1" t="s">
        <v>2</v>
      </c>
      <c r="T1450" s="1" t="s">
        <v>3</v>
      </c>
      <c r="U1450" s="5">
        <v>305</v>
      </c>
      <c r="V1450" s="1">
        <v>78.03</v>
      </c>
      <c r="W1450" s="1">
        <v>68.16</v>
      </c>
      <c r="X1450" s="9">
        <f t="shared" si="1790"/>
        <v>9.8700000000000045</v>
      </c>
      <c r="Y1450" s="14">
        <v>223</v>
      </c>
      <c r="Z1450" s="1">
        <v>74.44</v>
      </c>
      <c r="AA1450" s="1">
        <v>58.63</v>
      </c>
      <c r="AB1450" s="71">
        <f t="shared" si="1805"/>
        <v>15.809999999999995</v>
      </c>
      <c r="AC1450" s="36"/>
    </row>
    <row r="1451" spans="1:29" ht="15.75" x14ac:dyDescent="0.25">
      <c r="A1451" s="53">
        <v>2105026</v>
      </c>
      <c r="B1451" s="89" t="s">
        <v>2568</v>
      </c>
      <c r="C1451" s="53" t="s">
        <v>677</v>
      </c>
      <c r="D1451" s="49" t="s">
        <v>2498</v>
      </c>
      <c r="E1451" s="34" t="str">
        <f>M1450</f>
        <v>Achieving School</v>
      </c>
      <c r="F1451" s="65" t="s">
        <v>2484</v>
      </c>
      <c r="G1451" s="62"/>
      <c r="H1451" s="13" t="str">
        <f>IF(V1452&gt;94,"Met",IF(X1452="--","n/a",IF(X1452&gt;=0,"Met","Did Not Meet")))</f>
        <v>Did Not Meet</v>
      </c>
      <c r="I1451" s="13" t="str">
        <f>IF(V1453&gt;94,"Met",IF(X1453="--","n/a",IF(X1453&gt;=0,"Met","Did Not Meet")))</f>
        <v>Did Not Meet</v>
      </c>
      <c r="K1451" s="13" t="str">
        <f>IF(Z1452&gt;94,"Met",IF(AB1452="--","n/a",IF(AB1452&gt;=0,"Met","Did Not Meet")))</f>
        <v>Met</v>
      </c>
      <c r="L1451" s="13" t="str">
        <f>IF(Z1453&gt;94,"Met",IF(AB1453="--","n/a",IF(AB1453&gt;=0,"Met","Did Not Meet")))</f>
        <v>Met</v>
      </c>
      <c r="M1451" s="1" t="s">
        <v>4</v>
      </c>
      <c r="N1451" s="14" t="s">
        <v>2501</v>
      </c>
      <c r="O1451" s="5"/>
      <c r="P1451" s="44" t="str">
        <f t="shared" ref="P1451" si="1842">IF(K1452="Yes",IF(L1452="Yes","Yes","No"),"No")</f>
        <v>Yes</v>
      </c>
      <c r="Q1451" s="94" t="s">
        <v>2759</v>
      </c>
      <c r="R1451" s="5" t="s">
        <v>1</v>
      </c>
      <c r="S1451" s="1" t="s">
        <v>2</v>
      </c>
      <c r="T1451" s="1" t="s">
        <v>7</v>
      </c>
      <c r="U1451" s="5">
        <v>237</v>
      </c>
      <c r="V1451" s="1">
        <v>74.260000000000005</v>
      </c>
      <c r="W1451" s="1">
        <v>62.64</v>
      </c>
      <c r="X1451" s="9">
        <f t="shared" si="1790"/>
        <v>11.620000000000005</v>
      </c>
      <c r="Y1451" s="14">
        <v>171</v>
      </c>
      <c r="Z1451" s="1">
        <v>69.59</v>
      </c>
      <c r="AA1451" s="1">
        <v>52.57</v>
      </c>
      <c r="AB1451" s="71">
        <f t="shared" si="1805"/>
        <v>17.020000000000003</v>
      </c>
      <c r="AC1451" s="53"/>
    </row>
    <row r="1452" spans="1:29" ht="15" customHeight="1" x14ac:dyDescent="0.25">
      <c r="A1452" s="53">
        <v>2105026</v>
      </c>
      <c r="B1452" s="89" t="s">
        <v>2568</v>
      </c>
      <c r="C1452" s="53" t="s">
        <v>677</v>
      </c>
      <c r="D1452" s="49" t="s">
        <v>2499</v>
      </c>
      <c r="E1452" s="35" t="str">
        <f>VLOOKUP('2012 Accountability Database'!$A1450,'2011 AYP'!A$2:B$1072,2)</f>
        <v>SI_4 (School Improvement Year 4)</v>
      </c>
      <c r="F1452" s="66"/>
      <c r="G1452" s="63" t="s">
        <v>2485</v>
      </c>
      <c r="H1452" s="60" t="str">
        <f t="shared" ref="H1452:I1452" si="1843">IF(H1450="Met","Yes",IF(H1451="Met","Yes","No"))</f>
        <v>Yes</v>
      </c>
      <c r="I1452" s="60" t="str">
        <f t="shared" si="1843"/>
        <v>Yes</v>
      </c>
      <c r="J1452" s="42"/>
      <c r="K1452" s="60" t="str">
        <f t="shared" ref="K1452:L1452" si="1844">IF(K1450="Met","Yes",IF(K1451="Met","Yes","No"))</f>
        <v>Yes</v>
      </c>
      <c r="L1452" s="60" t="str">
        <f t="shared" si="1844"/>
        <v>Yes</v>
      </c>
      <c r="M1452" s="1" t="s">
        <v>4</v>
      </c>
      <c r="N1452" s="14" t="s">
        <v>2503</v>
      </c>
      <c r="O1452" s="5"/>
      <c r="P1452" s="44" t="str">
        <f t="shared" ref="P1452" si="1845">IF(H1456="Yes",IF(I1456="Yes","Yes","No"),"No")</f>
        <v>Yes</v>
      </c>
      <c r="Q1452" s="108" t="s">
        <v>2758</v>
      </c>
      <c r="R1452" s="5" t="s">
        <v>1</v>
      </c>
      <c r="S1452" s="1" t="s">
        <v>5</v>
      </c>
      <c r="T1452" s="1" t="s">
        <v>3</v>
      </c>
      <c r="U1452" s="5">
        <v>943</v>
      </c>
      <c r="V1452" s="1">
        <v>67.87</v>
      </c>
      <c r="W1452" s="1">
        <v>68.16</v>
      </c>
      <c r="X1452" s="6">
        <f t="shared" si="1790"/>
        <v>-0.28999999999999204</v>
      </c>
      <c r="Y1452" s="14">
        <v>688</v>
      </c>
      <c r="Z1452" s="1">
        <v>63.08</v>
      </c>
      <c r="AA1452" s="1">
        <v>58.63</v>
      </c>
      <c r="AB1452" s="71">
        <f t="shared" si="1805"/>
        <v>4.4499999999999957</v>
      </c>
      <c r="AC1452" s="53"/>
    </row>
    <row r="1453" spans="1:29" x14ac:dyDescent="0.25">
      <c r="A1453" s="53">
        <v>2105026</v>
      </c>
      <c r="B1453" s="89" t="s">
        <v>2568</v>
      </c>
      <c r="C1453" s="53" t="s">
        <v>677</v>
      </c>
      <c r="D1453" s="49" t="s">
        <v>2507</v>
      </c>
      <c r="E1453" s="47">
        <f>VLOOKUP('2012 Accountability Database'!A1450,Dems1112!$A$2:$G$1082,3)</f>
        <v>0.5</v>
      </c>
      <c r="F1453" s="66"/>
      <c r="G1453" s="52"/>
      <c r="M1453" s="1" t="s">
        <v>4</v>
      </c>
      <c r="N1453" s="14" t="s">
        <v>2504</v>
      </c>
      <c r="O1453" s="5"/>
      <c r="P1453" s="44" t="str">
        <f t="shared" ref="P1453" si="1846">IF(K1456="Yes",IF(L1456="Yes","Yes","No"),"No")</f>
        <v>No</v>
      </c>
      <c r="Q1453" s="108"/>
      <c r="R1453" s="5" t="s">
        <v>1</v>
      </c>
      <c r="S1453" s="1" t="s">
        <v>5</v>
      </c>
      <c r="T1453" s="1" t="s">
        <v>7</v>
      </c>
      <c r="U1453" s="5">
        <v>727</v>
      </c>
      <c r="V1453" s="1">
        <v>61.9</v>
      </c>
      <c r="W1453" s="1">
        <v>62.64</v>
      </c>
      <c r="X1453" s="6">
        <f t="shared" si="1790"/>
        <v>-0.74000000000000199</v>
      </c>
      <c r="Y1453" s="14">
        <v>529</v>
      </c>
      <c r="Z1453" s="1">
        <v>57.09</v>
      </c>
      <c r="AA1453" s="1">
        <v>52.57</v>
      </c>
      <c r="AB1453" s="71">
        <f t="shared" si="1805"/>
        <v>4.5200000000000031</v>
      </c>
      <c r="AC1453" s="53"/>
    </row>
    <row r="1454" spans="1:29" x14ac:dyDescent="0.25">
      <c r="A1454" s="53">
        <v>2105026</v>
      </c>
      <c r="B1454" s="89" t="s">
        <v>2568</v>
      </c>
      <c r="C1454" s="53" t="s">
        <v>677</v>
      </c>
      <c r="D1454" s="50" t="s">
        <v>2508</v>
      </c>
      <c r="E1454" s="47">
        <f>VLOOKUP('2012 Accountability Database'!A1450,Dems1112!$A$2:$G$1082,4)</f>
        <v>0.8</v>
      </c>
      <c r="F1454" s="65" t="s">
        <v>2486</v>
      </c>
      <c r="G1454" s="62"/>
      <c r="H1454" s="13" t="str">
        <f>IF(V1454&gt;94,"Met",IF(X1454="--","n/a",IF(X1454&gt;=0,"Met","Did Not Meet")))</f>
        <v>Met</v>
      </c>
      <c r="I1454" s="13" t="str">
        <f>IF(V1455&gt;94,"Met",IF(X1455="--","n/a",IF(X1455&gt;=0,"Met","Did Not Meet")))</f>
        <v>Met</v>
      </c>
      <c r="J1454" s="13"/>
      <c r="K1454" s="13" t="str">
        <f>IF(Z1454&gt;94,"Met",IF(AB1454="--","n/a",IF(AB1454&gt;=0,"Met","Did Not Meet")))</f>
        <v>Did Not Meet</v>
      </c>
      <c r="L1454" s="13" t="str">
        <f>IF(Z1455&gt;94,"Met",IF(AB1455="--","n/a",IF(AB1455&gt;=0,"Met","Did Not Meet")))</f>
        <v>Did Not Meet</v>
      </c>
      <c r="M1454" s="1" t="s">
        <v>4</v>
      </c>
      <c r="N1454" s="68" t="s">
        <v>2497</v>
      </c>
      <c r="O1454" s="35"/>
      <c r="P1454" s="44"/>
      <c r="Q1454" s="108"/>
      <c r="R1454" s="5" t="s">
        <v>6</v>
      </c>
      <c r="S1454" s="1" t="s">
        <v>2</v>
      </c>
      <c r="T1454" s="1" t="s">
        <v>3</v>
      </c>
      <c r="U1454" s="5">
        <v>305</v>
      </c>
      <c r="V1454" s="1">
        <v>79.67</v>
      </c>
      <c r="W1454" s="1">
        <v>76.12</v>
      </c>
      <c r="X1454" s="9">
        <f t="shared" si="1790"/>
        <v>3.5499999999999972</v>
      </c>
      <c r="Y1454" s="14">
        <v>223</v>
      </c>
      <c r="Z1454" s="1">
        <v>58.74</v>
      </c>
      <c r="AA1454" s="1">
        <v>67.150000000000006</v>
      </c>
      <c r="AB1454" s="72">
        <f t="shared" si="1805"/>
        <v>-8.4100000000000037</v>
      </c>
      <c r="AC1454" s="53"/>
    </row>
    <row r="1455" spans="1:29" x14ac:dyDescent="0.25">
      <c r="A1455" s="53">
        <v>2105026</v>
      </c>
      <c r="B1455" s="89" t="s">
        <v>2568</v>
      </c>
      <c r="C1455" s="53" t="s">
        <v>677</v>
      </c>
      <c r="D1455" s="50" t="s">
        <v>974</v>
      </c>
      <c r="E1455" s="47" t="str">
        <f>VLOOKUP('2012 Accountability Database'!A1450,Dems1112!$A$2:$G$1082,5)</f>
        <v>K-6</v>
      </c>
      <c r="F1455" s="65" t="s">
        <v>2487</v>
      </c>
      <c r="G1455" s="62"/>
      <c r="H1455" s="13" t="str">
        <f>IF(V1456&gt;94,"Met",IF(X1456="--","n/a",IF(X1456&gt;=0,"Met","Did Not Meet")))</f>
        <v>Did Not Meet</v>
      </c>
      <c r="I1455" s="13" t="str">
        <f>IF(V1457&gt;94,"Met",IF(X1457="--","n/a",IF(X1457&gt;=0,"Met","Did Not Meet")))</f>
        <v>Did Not Meet</v>
      </c>
      <c r="J1455" s="13"/>
      <c r="K1455" s="13" t="str">
        <f>IF(Z1456&gt;94,"Met",IF(AB1456="--","n/a",IF(AB1456&gt;=0,"Met","Did Not Meet")))</f>
        <v>Did Not Meet</v>
      </c>
      <c r="L1455" s="13" t="str">
        <f>IF(Z1457&gt;94,"Met",IF(AB1457="--","n/a",IF(AB1457&gt;=0,"Met","Did Not Meet")))</f>
        <v>Did Not Meet</v>
      </c>
      <c r="M1455" s="1" t="s">
        <v>4</v>
      </c>
      <c r="N1455" s="14"/>
      <c r="O1455" s="35" t="s">
        <v>2506</v>
      </c>
      <c r="P1455" s="83" t="str">
        <f t="shared" ref="P1455" si="1847">IF(P1450="No"," ", IF(P1452="No"," ",IF(P1451="No", " ",IF(P1453="No"," ","X"))))</f>
        <v xml:space="preserve"> </v>
      </c>
      <c r="Q1455" s="108"/>
      <c r="R1455" s="5" t="s">
        <v>6</v>
      </c>
      <c r="S1455" s="1" t="s">
        <v>2</v>
      </c>
      <c r="T1455" s="1" t="s">
        <v>7</v>
      </c>
      <c r="U1455" s="5">
        <v>237</v>
      </c>
      <c r="V1455" s="1">
        <v>76.790000000000006</v>
      </c>
      <c r="W1455" s="1">
        <v>72.27</v>
      </c>
      <c r="X1455" s="9">
        <f t="shared" si="1790"/>
        <v>4.5200000000000102</v>
      </c>
      <c r="Y1455" s="14">
        <v>171</v>
      </c>
      <c r="Z1455" s="1">
        <v>53.8</v>
      </c>
      <c r="AA1455" s="1">
        <v>62.69</v>
      </c>
      <c r="AB1455" s="72">
        <f t="shared" si="1805"/>
        <v>-8.89</v>
      </c>
      <c r="AC1455" s="53"/>
    </row>
    <row r="1456" spans="1:29" ht="15.75" x14ac:dyDescent="0.25">
      <c r="A1456" s="53">
        <v>2105026</v>
      </c>
      <c r="B1456" s="89" t="s">
        <v>2568</v>
      </c>
      <c r="C1456" s="53" t="s">
        <v>677</v>
      </c>
      <c r="D1456" s="50" t="s">
        <v>975</v>
      </c>
      <c r="E1456" s="48" t="str">
        <f>VLOOKUP('2012 Accountability Database'!A1450,Dems1112!$A$2:$G$1082,6)</f>
        <v>5 (Southeast AR)</v>
      </c>
      <c r="F1456" s="66"/>
      <c r="G1456" s="63" t="s">
        <v>2488</v>
      </c>
      <c r="H1456" s="61" t="str">
        <f t="shared" ref="H1456:I1456" si="1848">IF(H1454="Met","Yes",IF(H1455="Met","Yes","No"))</f>
        <v>Yes</v>
      </c>
      <c r="I1456" s="61" t="str">
        <f t="shared" si="1848"/>
        <v>Yes</v>
      </c>
      <c r="J1456" s="55"/>
      <c r="K1456" s="61" t="str">
        <f t="shared" ref="K1456:L1456" si="1849">IF(K1454="Met","Yes",IF(K1455="Met","Yes","No"))</f>
        <v>No</v>
      </c>
      <c r="L1456" s="61" t="str">
        <f t="shared" si="1849"/>
        <v>No</v>
      </c>
      <c r="M1456" s="1" t="s">
        <v>4</v>
      </c>
      <c r="N1456" s="14"/>
      <c r="O1456" s="35" t="s">
        <v>2505</v>
      </c>
      <c r="P1456" s="83" t="str">
        <f t="shared" ref="P1456" si="1850">IF(P1455="X"," ",IF(P1457="X"," ","X"))</f>
        <v>X</v>
      </c>
      <c r="Q1456" s="94" t="s">
        <v>2759</v>
      </c>
      <c r="R1456" s="5" t="s">
        <v>6</v>
      </c>
      <c r="S1456" s="1" t="s">
        <v>5</v>
      </c>
      <c r="T1456" s="1" t="s">
        <v>3</v>
      </c>
      <c r="U1456" s="5">
        <v>943</v>
      </c>
      <c r="V1456" s="1">
        <v>74.34</v>
      </c>
      <c r="W1456" s="1">
        <v>76.12</v>
      </c>
      <c r="X1456" s="6">
        <f t="shared" si="1790"/>
        <v>-1.7800000000000011</v>
      </c>
      <c r="Y1456" s="14">
        <v>688</v>
      </c>
      <c r="Z1456" s="1">
        <v>61.19</v>
      </c>
      <c r="AA1456" s="1">
        <v>67.150000000000006</v>
      </c>
      <c r="AB1456" s="72">
        <f t="shared" si="1805"/>
        <v>-5.960000000000008</v>
      </c>
      <c r="AC1456" s="53"/>
    </row>
    <row r="1457" spans="1:29" x14ac:dyDescent="0.25">
      <c r="A1457" s="54">
        <v>2105026</v>
      </c>
      <c r="B1457" s="90" t="s">
        <v>2568</v>
      </c>
      <c r="C1457" s="54" t="s">
        <v>677</v>
      </c>
      <c r="D1457" s="4"/>
      <c r="E1457" s="4"/>
      <c r="F1457" s="67"/>
      <c r="G1457" s="64"/>
      <c r="H1457" s="43"/>
      <c r="I1457" s="43"/>
      <c r="J1457" s="43"/>
      <c r="K1457" s="43"/>
      <c r="L1457" s="43"/>
      <c r="M1457" s="4" t="s">
        <v>4</v>
      </c>
      <c r="N1457" s="15"/>
      <c r="O1457" s="38" t="s">
        <v>2482</v>
      </c>
      <c r="P1457" s="84" t="str">
        <f>IF(E1451="Achieving School"," ","X")</f>
        <v xml:space="preserve"> </v>
      </c>
      <c r="Q1457" s="91"/>
      <c r="R1457" s="4" t="s">
        <v>6</v>
      </c>
      <c r="S1457" s="4" t="s">
        <v>5</v>
      </c>
      <c r="T1457" s="4" t="s">
        <v>7</v>
      </c>
      <c r="U1457" s="4">
        <v>727</v>
      </c>
      <c r="V1457" s="4">
        <v>70.010000000000005</v>
      </c>
      <c r="W1457" s="4">
        <v>72.27</v>
      </c>
      <c r="X1457" s="7">
        <f t="shared" si="1790"/>
        <v>-2.2599999999999909</v>
      </c>
      <c r="Y1457" s="15">
        <v>529</v>
      </c>
      <c r="Z1457" s="4">
        <v>55.77</v>
      </c>
      <c r="AA1457" s="4">
        <v>62.69</v>
      </c>
      <c r="AB1457" s="73">
        <f t="shared" si="1805"/>
        <v>-6.9199999999999946</v>
      </c>
      <c r="AC1457" s="54"/>
    </row>
    <row r="1458" spans="1:29" x14ac:dyDescent="0.25">
      <c r="A1458" s="1">
        <v>2202004</v>
      </c>
      <c r="B1458" s="87" t="s">
        <v>2569</v>
      </c>
      <c r="C1458" s="55" t="s">
        <v>428</v>
      </c>
      <c r="E1458" s="42"/>
      <c r="F1458" s="65" t="s">
        <v>2483</v>
      </c>
      <c r="G1458" s="62"/>
      <c r="H1458" s="37" t="str">
        <f>IF(V1458&gt;94,"Met",IF(X1458="--","n/a",IF(X1458&gt;=0,"Met","Did Not Meet")))</f>
        <v>Met</v>
      </c>
      <c r="I1458" s="37" t="str">
        <f>IF(V1459&gt;94,"Met",IF(X1459="--","n/a",IF(X1459&gt;=0,"Met","Did Not Meet")))</f>
        <v>Met</v>
      </c>
      <c r="K1458" s="13" t="str">
        <f>IF(Z1458&gt;94,"Met",IF(AB1458="--","n/a",IF(AB1458&gt;=0,"Met","Did Not Meet")))</f>
        <v>Met</v>
      </c>
      <c r="L1458" s="13" t="str">
        <f>IF(Z1459&gt;94,"Met",IF(AB1459="--","n/a",IF(AB1459&gt;=0,"Met","Did Not Meet")))</f>
        <v>Met</v>
      </c>
      <c r="M1458" s="5" t="s">
        <v>4</v>
      </c>
      <c r="N1458" s="14" t="s">
        <v>2502</v>
      </c>
      <c r="O1458" s="5"/>
      <c r="P1458" s="44" t="str">
        <f t="shared" ref="P1458" si="1851">IF(H1460="Yes",IF(I1460="Yes","Yes","No"),"No")</f>
        <v>Yes</v>
      </c>
      <c r="Q1458" s="93"/>
      <c r="R1458" s="5" t="s">
        <v>1</v>
      </c>
      <c r="S1458" s="5" t="s">
        <v>2</v>
      </c>
      <c r="T1458" s="5" t="s">
        <v>3</v>
      </c>
      <c r="U1458" s="5">
        <v>143</v>
      </c>
      <c r="V1458" s="5">
        <v>83.92</v>
      </c>
      <c r="W1458" s="5">
        <v>81.25</v>
      </c>
      <c r="X1458" s="11">
        <f t="shared" si="1790"/>
        <v>2.6700000000000017</v>
      </c>
      <c r="Y1458" s="14">
        <v>63</v>
      </c>
      <c r="Z1458" s="5">
        <v>76.19</v>
      </c>
      <c r="AA1458" s="5">
        <v>68.97</v>
      </c>
      <c r="AB1458" s="71">
        <f t="shared" si="1805"/>
        <v>7.2199999999999989</v>
      </c>
      <c r="AC1458" s="36"/>
    </row>
    <row r="1459" spans="1:29" ht="15.75" x14ac:dyDescent="0.25">
      <c r="A1459" s="53">
        <v>2202004</v>
      </c>
      <c r="B1459" s="89" t="s">
        <v>2569</v>
      </c>
      <c r="C1459" s="53" t="s">
        <v>428</v>
      </c>
      <c r="D1459" s="49" t="s">
        <v>2498</v>
      </c>
      <c r="E1459" s="34" t="str">
        <f>M1458</f>
        <v>Achieving School</v>
      </c>
      <c r="F1459" s="65" t="s">
        <v>2484</v>
      </c>
      <c r="G1459" s="62"/>
      <c r="H1459" s="13" t="str">
        <f>IF(V1460&gt;94,"Met",IF(X1460="--","n/a",IF(X1460&gt;=0,"Met","Did Not Meet")))</f>
        <v>Did Not Meet</v>
      </c>
      <c r="I1459" s="13" t="str">
        <f>IF(V1461&gt;94,"Met",IF(X1461="--","n/a",IF(X1461&gt;=0,"Met","Did Not Meet")))</f>
        <v>Met</v>
      </c>
      <c r="K1459" s="13" t="str">
        <f>IF(Z1460&gt;94,"Met",IF(AB1460="--","n/a",IF(AB1460&gt;=0,"Met","Did Not Meet")))</f>
        <v>Met</v>
      </c>
      <c r="L1459" s="13" t="str">
        <f>IF(Z1461&gt;94,"Met",IF(AB1461="--","n/a",IF(AB1461&gt;=0,"Met","Did Not Meet")))</f>
        <v>Did Not Meet</v>
      </c>
      <c r="M1459" s="1" t="s">
        <v>4</v>
      </c>
      <c r="N1459" s="14" t="s">
        <v>2501</v>
      </c>
      <c r="O1459" s="5"/>
      <c r="P1459" s="44" t="str">
        <f t="shared" ref="P1459" si="1852">IF(K1460="Yes",IF(L1460="Yes","Yes","No"),"No")</f>
        <v>Yes</v>
      </c>
      <c r="Q1459" s="94" t="s">
        <v>2759</v>
      </c>
      <c r="R1459" s="5" t="s">
        <v>1</v>
      </c>
      <c r="S1459" s="1" t="s">
        <v>2</v>
      </c>
      <c r="T1459" s="1" t="s">
        <v>7</v>
      </c>
      <c r="U1459" s="5">
        <v>109</v>
      </c>
      <c r="V1459" s="1">
        <v>83.49</v>
      </c>
      <c r="W1459" s="1">
        <v>78.099999999999994</v>
      </c>
      <c r="X1459" s="9">
        <f t="shared" si="1790"/>
        <v>5.3900000000000006</v>
      </c>
      <c r="Y1459" s="14">
        <v>48</v>
      </c>
      <c r="Z1459" s="1">
        <v>72.92</v>
      </c>
      <c r="AA1459" s="1">
        <v>68.39</v>
      </c>
      <c r="AB1459" s="71">
        <f t="shared" si="1805"/>
        <v>4.5300000000000011</v>
      </c>
      <c r="AC1459" s="53"/>
    </row>
    <row r="1460" spans="1:29" ht="15" customHeight="1" x14ac:dyDescent="0.25">
      <c r="A1460" s="53">
        <v>2202004</v>
      </c>
      <c r="B1460" s="89" t="s">
        <v>2569</v>
      </c>
      <c r="C1460" s="53" t="s">
        <v>428</v>
      </c>
      <c r="D1460" s="49" t="s">
        <v>2499</v>
      </c>
      <c r="E1460" s="35" t="str">
        <f>VLOOKUP('2012 Accountability Database'!$A1458,'2011 AYP'!A$2:B$1072,2)</f>
        <v xml:space="preserve"> MS (Met Standards)</v>
      </c>
      <c r="F1460" s="66"/>
      <c r="G1460" s="63" t="s">
        <v>2485</v>
      </c>
      <c r="H1460" s="60" t="str">
        <f t="shared" ref="H1460:I1460" si="1853">IF(H1458="Met","Yes",IF(H1459="Met","Yes","No"))</f>
        <v>Yes</v>
      </c>
      <c r="I1460" s="60" t="str">
        <f t="shared" si="1853"/>
        <v>Yes</v>
      </c>
      <c r="J1460" s="42"/>
      <c r="K1460" s="60" t="str">
        <f t="shared" ref="K1460:L1460" si="1854">IF(K1458="Met","Yes",IF(K1459="Met","Yes","No"))</f>
        <v>Yes</v>
      </c>
      <c r="L1460" s="60" t="str">
        <f t="shared" si="1854"/>
        <v>Yes</v>
      </c>
      <c r="M1460" s="1" t="s">
        <v>4</v>
      </c>
      <c r="N1460" s="14" t="s">
        <v>2503</v>
      </c>
      <c r="O1460" s="5"/>
      <c r="P1460" s="44" t="str">
        <f t="shared" ref="P1460" si="1855">IF(H1464="Yes",IF(I1464="Yes","Yes","No"),"No")</f>
        <v>No</v>
      </c>
      <c r="Q1460" s="108" t="s">
        <v>2758</v>
      </c>
      <c r="R1460" s="5" t="s">
        <v>1</v>
      </c>
      <c r="S1460" s="1" t="s">
        <v>5</v>
      </c>
      <c r="T1460" s="1" t="s">
        <v>3</v>
      </c>
      <c r="U1460" s="5">
        <v>427</v>
      </c>
      <c r="V1460" s="1">
        <v>80.56</v>
      </c>
      <c r="W1460" s="1">
        <v>81.25</v>
      </c>
      <c r="X1460" s="6">
        <f t="shared" si="1790"/>
        <v>-0.68999999999999773</v>
      </c>
      <c r="Y1460" s="14">
        <v>212</v>
      </c>
      <c r="Z1460" s="1">
        <v>69.34</v>
      </c>
      <c r="AA1460" s="1">
        <v>68.97</v>
      </c>
      <c r="AB1460" s="71">
        <f t="shared" si="1805"/>
        <v>0.37000000000000455</v>
      </c>
      <c r="AC1460" s="53"/>
    </row>
    <row r="1461" spans="1:29" x14ac:dyDescent="0.25">
      <c r="A1461" s="53">
        <v>2202004</v>
      </c>
      <c r="B1461" s="89" t="s">
        <v>2569</v>
      </c>
      <c r="C1461" s="53" t="s">
        <v>428</v>
      </c>
      <c r="D1461" s="49" t="s">
        <v>2507</v>
      </c>
      <c r="E1461" s="47">
        <f>VLOOKUP('2012 Accountability Database'!A1458,Dems1112!$A$2:$G$1082,3)</f>
        <v>0.32</v>
      </c>
      <c r="F1461" s="66"/>
      <c r="G1461" s="52"/>
      <c r="M1461" s="1" t="s">
        <v>4</v>
      </c>
      <c r="N1461" s="14" t="s">
        <v>2504</v>
      </c>
      <c r="O1461" s="5"/>
      <c r="P1461" s="44" t="str">
        <f t="shared" ref="P1461" si="1856">IF(K1464="Yes",IF(L1464="Yes","Yes","No"),"No")</f>
        <v>Yes</v>
      </c>
      <c r="Q1461" s="108"/>
      <c r="R1461" s="5" t="s">
        <v>1</v>
      </c>
      <c r="S1461" s="1" t="s">
        <v>5</v>
      </c>
      <c r="T1461" s="1" t="s">
        <v>7</v>
      </c>
      <c r="U1461" s="5">
        <v>346</v>
      </c>
      <c r="V1461" s="1">
        <v>78.61</v>
      </c>
      <c r="W1461" s="1">
        <v>78.099999999999994</v>
      </c>
      <c r="X1461" s="9">
        <f t="shared" si="1790"/>
        <v>0.51000000000000512</v>
      </c>
      <c r="Y1461" s="14">
        <v>170</v>
      </c>
      <c r="Z1461" s="1">
        <v>67.06</v>
      </c>
      <c r="AA1461" s="1">
        <v>68.39</v>
      </c>
      <c r="AB1461" s="72">
        <f t="shared" si="1805"/>
        <v>-1.3299999999999983</v>
      </c>
      <c r="AC1461" s="53"/>
    </row>
    <row r="1462" spans="1:29" x14ac:dyDescent="0.25">
      <c r="A1462" s="53">
        <v>2202004</v>
      </c>
      <c r="B1462" s="89" t="s">
        <v>2569</v>
      </c>
      <c r="C1462" s="53" t="s">
        <v>428</v>
      </c>
      <c r="D1462" s="50" t="s">
        <v>2508</v>
      </c>
      <c r="E1462" s="47">
        <f>VLOOKUP('2012 Accountability Database'!A1458,Dems1112!$A$2:$G$1082,4)</f>
        <v>0.78</v>
      </c>
      <c r="F1462" s="65" t="s">
        <v>2486</v>
      </c>
      <c r="G1462" s="62"/>
      <c r="H1462" s="13" t="str">
        <f>IF(V1462&gt;94,"Met",IF(X1462="--","n/a",IF(X1462&gt;=0,"Met","Did Not Meet")))</f>
        <v>Did Not Meet</v>
      </c>
      <c r="I1462" s="13" t="str">
        <f>IF(V1463&gt;94,"Met",IF(X1463="--","n/a",IF(X1463&gt;=0,"Met","Did Not Meet")))</f>
        <v>Met</v>
      </c>
      <c r="J1462" s="13"/>
      <c r="K1462" s="13" t="str">
        <f>IF(Z1462&gt;94,"Met",IF(AB1462="--","n/a",IF(AB1462&gt;=0,"Met","Did Not Meet")))</f>
        <v>Did Not Meet</v>
      </c>
      <c r="L1462" s="13" t="str">
        <f>IF(Z1463&gt;94,"Met",IF(AB1463="--","n/a",IF(AB1463&gt;=0,"Met","Did Not Meet")))</f>
        <v>Did Not Meet</v>
      </c>
      <c r="M1462" s="1" t="s">
        <v>4</v>
      </c>
      <c r="N1462" s="68" t="s">
        <v>2497</v>
      </c>
      <c r="O1462" s="35"/>
      <c r="P1462" s="44"/>
      <c r="Q1462" s="108"/>
      <c r="R1462" s="5" t="s">
        <v>6</v>
      </c>
      <c r="S1462" s="1" t="s">
        <v>2</v>
      </c>
      <c r="T1462" s="1" t="s">
        <v>3</v>
      </c>
      <c r="U1462" s="5">
        <v>143</v>
      </c>
      <c r="V1462" s="1">
        <v>88.81</v>
      </c>
      <c r="W1462" s="1">
        <v>89.59</v>
      </c>
      <c r="X1462" s="6">
        <f t="shared" si="1790"/>
        <v>-0.78000000000000114</v>
      </c>
      <c r="Y1462" s="14">
        <v>63</v>
      </c>
      <c r="Z1462" s="1">
        <v>47.62</v>
      </c>
      <c r="AA1462" s="1">
        <v>66.16</v>
      </c>
      <c r="AB1462" s="72">
        <f t="shared" si="1805"/>
        <v>-18.54</v>
      </c>
      <c r="AC1462" s="53"/>
    </row>
    <row r="1463" spans="1:29" x14ac:dyDescent="0.25">
      <c r="A1463" s="53">
        <v>2202004</v>
      </c>
      <c r="B1463" s="89" t="s">
        <v>2569</v>
      </c>
      <c r="C1463" s="53" t="s">
        <v>428</v>
      </c>
      <c r="D1463" s="50" t="s">
        <v>974</v>
      </c>
      <c r="E1463" s="47" t="str">
        <f>VLOOKUP('2012 Accountability Database'!A1458,Dems1112!$A$2:$G$1082,5)</f>
        <v>K-4</v>
      </c>
      <c r="F1463" s="65" t="s">
        <v>2487</v>
      </c>
      <c r="G1463" s="62"/>
      <c r="H1463" s="13" t="str">
        <f>IF(V1464&gt;94,"Met",IF(X1464="--","n/a",IF(X1464&gt;=0,"Met","Did Not Meet")))</f>
        <v>Did Not Meet</v>
      </c>
      <c r="I1463" s="13" t="str">
        <f>IF(V1465&gt;94,"Met",IF(X1465="--","n/a",IF(X1465&gt;=0,"Met","Did Not Meet")))</f>
        <v>Did Not Meet</v>
      </c>
      <c r="J1463" s="13"/>
      <c r="K1463" s="13" t="str">
        <f>IF(Z1464&gt;94,"Met",IF(AB1464="--","n/a",IF(AB1464&gt;=0,"Met","Did Not Meet")))</f>
        <v>Met</v>
      </c>
      <c r="L1463" s="13" t="str">
        <f>IF(Z1465&gt;94,"Met",IF(AB1465="--","n/a",IF(AB1465&gt;=0,"Met","Did Not Meet")))</f>
        <v>Met</v>
      </c>
      <c r="M1463" s="5" t="s">
        <v>4</v>
      </c>
      <c r="N1463" s="14"/>
      <c r="O1463" s="35" t="s">
        <v>2506</v>
      </c>
      <c r="P1463" s="83" t="str">
        <f t="shared" ref="P1463" si="1857">IF(P1458="No"," ", IF(P1460="No"," ",IF(P1459="No", " ",IF(P1461="No"," ","X"))))</f>
        <v xml:space="preserve"> </v>
      </c>
      <c r="Q1463" s="108"/>
      <c r="R1463" s="5" t="s">
        <v>6</v>
      </c>
      <c r="S1463" s="5" t="s">
        <v>2</v>
      </c>
      <c r="T1463" s="5" t="s">
        <v>7</v>
      </c>
      <c r="U1463" s="5">
        <v>109</v>
      </c>
      <c r="V1463" s="5">
        <v>89.91</v>
      </c>
      <c r="W1463" s="5">
        <v>87.84</v>
      </c>
      <c r="X1463" s="11">
        <f t="shared" si="1790"/>
        <v>2.0699999999999932</v>
      </c>
      <c r="Y1463" s="14">
        <v>48</v>
      </c>
      <c r="Z1463" s="5">
        <v>45.83</v>
      </c>
      <c r="AA1463" s="5">
        <v>63.65</v>
      </c>
      <c r="AB1463" s="72">
        <f t="shared" si="1805"/>
        <v>-17.82</v>
      </c>
      <c r="AC1463" s="53"/>
    </row>
    <row r="1464" spans="1:29" ht="15.75" x14ac:dyDescent="0.25">
      <c r="A1464" s="53">
        <v>2202004</v>
      </c>
      <c r="B1464" s="89" t="s">
        <v>2569</v>
      </c>
      <c r="C1464" s="53" t="s">
        <v>428</v>
      </c>
      <c r="D1464" s="50" t="s">
        <v>975</v>
      </c>
      <c r="E1464" s="48" t="str">
        <f>VLOOKUP('2012 Accountability Database'!A1458,Dems1112!$A$2:$G$1082,6)</f>
        <v>5 (Southeast AR)</v>
      </c>
      <c r="F1464" s="66"/>
      <c r="G1464" s="63" t="s">
        <v>2488</v>
      </c>
      <c r="H1464" s="61" t="str">
        <f t="shared" ref="H1464:I1464" si="1858">IF(H1462="Met","Yes",IF(H1463="Met","Yes","No"))</f>
        <v>No</v>
      </c>
      <c r="I1464" s="61" t="str">
        <f t="shared" si="1858"/>
        <v>Yes</v>
      </c>
      <c r="J1464" s="55"/>
      <c r="K1464" s="61" t="str">
        <f t="shared" ref="K1464:L1464" si="1859">IF(K1462="Met","Yes",IF(K1463="Met","Yes","No"))</f>
        <v>Yes</v>
      </c>
      <c r="L1464" s="61" t="str">
        <f t="shared" si="1859"/>
        <v>Yes</v>
      </c>
      <c r="M1464" s="1" t="s">
        <v>4</v>
      </c>
      <c r="N1464" s="14"/>
      <c r="O1464" s="35" t="s">
        <v>2505</v>
      </c>
      <c r="P1464" s="83" t="str">
        <f t="shared" ref="P1464" si="1860">IF(P1463="X"," ",IF(P1465="X"," ","X"))</f>
        <v>X</v>
      </c>
      <c r="Q1464" s="94" t="s">
        <v>2759</v>
      </c>
      <c r="R1464" s="5" t="s">
        <v>6</v>
      </c>
      <c r="S1464" s="1" t="s">
        <v>5</v>
      </c>
      <c r="T1464" s="1" t="s">
        <v>3</v>
      </c>
      <c r="U1464" s="5">
        <v>427</v>
      </c>
      <c r="V1464" s="1">
        <v>87.82</v>
      </c>
      <c r="W1464" s="1">
        <v>89.59</v>
      </c>
      <c r="X1464" s="6">
        <f t="shared" si="1790"/>
        <v>-1.7700000000000102</v>
      </c>
      <c r="Y1464" s="14">
        <v>212</v>
      </c>
      <c r="Z1464" s="1">
        <v>69.81</v>
      </c>
      <c r="AA1464" s="1">
        <v>66.16</v>
      </c>
      <c r="AB1464" s="71">
        <f t="shared" si="1805"/>
        <v>3.6500000000000057</v>
      </c>
      <c r="AC1464" s="53"/>
    </row>
    <row r="1465" spans="1:29" x14ac:dyDescent="0.25">
      <c r="A1465" s="54">
        <v>2202004</v>
      </c>
      <c r="B1465" s="90" t="s">
        <v>2569</v>
      </c>
      <c r="C1465" s="54" t="s">
        <v>428</v>
      </c>
      <c r="D1465" s="4"/>
      <c r="E1465" s="4"/>
      <c r="F1465" s="67"/>
      <c r="G1465" s="64"/>
      <c r="H1465" s="43"/>
      <c r="I1465" s="43"/>
      <c r="J1465" s="43"/>
      <c r="K1465" s="43"/>
      <c r="L1465" s="43"/>
      <c r="M1465" s="4" t="s">
        <v>4</v>
      </c>
      <c r="N1465" s="15"/>
      <c r="O1465" s="38" t="s">
        <v>2482</v>
      </c>
      <c r="P1465" s="84" t="str">
        <f>IF(E1459="Achieving School"," ","X")</f>
        <v xml:space="preserve"> </v>
      </c>
      <c r="Q1465" s="91"/>
      <c r="R1465" s="4" t="s">
        <v>6</v>
      </c>
      <c r="S1465" s="4" t="s">
        <v>5</v>
      </c>
      <c r="T1465" s="4" t="s">
        <v>7</v>
      </c>
      <c r="U1465" s="4">
        <v>346</v>
      </c>
      <c r="V1465" s="4">
        <v>86.99</v>
      </c>
      <c r="W1465" s="4">
        <v>87.84</v>
      </c>
      <c r="X1465" s="7">
        <f t="shared" si="1790"/>
        <v>-0.85000000000000853</v>
      </c>
      <c r="Y1465" s="15">
        <v>170</v>
      </c>
      <c r="Z1465" s="4">
        <v>67.06</v>
      </c>
      <c r="AA1465" s="4">
        <v>63.65</v>
      </c>
      <c r="AB1465" s="74">
        <f t="shared" si="1805"/>
        <v>3.4100000000000037</v>
      </c>
      <c r="AC1465" s="54"/>
    </row>
    <row r="1466" spans="1:29" x14ac:dyDescent="0.25">
      <c r="A1466" s="1">
        <v>2202007</v>
      </c>
      <c r="B1466" s="87" t="s">
        <v>2569</v>
      </c>
      <c r="C1466" s="55" t="s">
        <v>429</v>
      </c>
      <c r="E1466" s="42"/>
      <c r="F1466" s="65" t="s">
        <v>2483</v>
      </c>
      <c r="G1466" s="62"/>
      <c r="H1466" s="37" t="str">
        <f>IF(V1466&gt;94,"Met",IF(X1466="--","n/a",IF(X1466&gt;=0,"Met","Did Not Meet")))</f>
        <v>Met</v>
      </c>
      <c r="I1466" s="37" t="str">
        <f>IF(V1467&gt;94,"Met",IF(X1467="--","n/a",IF(X1467&gt;=0,"Met","Did Not Meet")))</f>
        <v>Met</v>
      </c>
      <c r="K1466" s="13" t="str">
        <f>IF(Z1466&gt;94,"Met",IF(AB1466="--","n/a",IF(AB1466&gt;=0,"Met","Did Not Meet")))</f>
        <v>Met</v>
      </c>
      <c r="L1466" s="13" t="str">
        <f>IF(Z1467&gt;94,"Met",IF(AB1467="--","n/a",IF(AB1467&gt;=0,"Met","Did Not Meet")))</f>
        <v>Met</v>
      </c>
      <c r="M1466" s="1" t="s">
        <v>9</v>
      </c>
      <c r="N1466" s="14" t="s">
        <v>2502</v>
      </c>
      <c r="O1466" s="5"/>
      <c r="P1466" s="44" t="str">
        <f t="shared" ref="P1466" si="1861">IF(H1468="Yes",IF(I1468="Yes","Yes","No"),"No")</f>
        <v>Yes</v>
      </c>
      <c r="Q1466" s="93"/>
      <c r="R1466" s="5" t="s">
        <v>1</v>
      </c>
      <c r="S1466" s="1" t="s">
        <v>2</v>
      </c>
      <c r="T1466" s="1" t="s">
        <v>3</v>
      </c>
      <c r="U1466" s="5">
        <v>306</v>
      </c>
      <c r="V1466" s="1">
        <v>79.41</v>
      </c>
      <c r="W1466" s="1">
        <v>76.849999999999994</v>
      </c>
      <c r="X1466" s="9">
        <f t="shared" si="1790"/>
        <v>2.5600000000000023</v>
      </c>
      <c r="Y1466" s="14">
        <v>296</v>
      </c>
      <c r="Z1466" s="1">
        <v>79.73</v>
      </c>
      <c r="AA1466" s="1">
        <v>75.53</v>
      </c>
      <c r="AB1466" s="71">
        <f t="shared" si="1805"/>
        <v>4.2000000000000028</v>
      </c>
      <c r="AC1466" s="36"/>
    </row>
    <row r="1467" spans="1:29" ht="15.75" x14ac:dyDescent="0.25">
      <c r="A1467" s="53">
        <v>2202007</v>
      </c>
      <c r="B1467" s="89" t="s">
        <v>2569</v>
      </c>
      <c r="C1467" s="53" t="s">
        <v>429</v>
      </c>
      <c r="D1467" s="49" t="s">
        <v>2498</v>
      </c>
      <c r="E1467" s="34" t="str">
        <f>M1466</f>
        <v>Needs Improvement School</v>
      </c>
      <c r="F1467" s="65" t="s">
        <v>2484</v>
      </c>
      <c r="G1467" s="62"/>
      <c r="H1467" s="13" t="str">
        <f>IF(V1468&gt;94,"Met",IF(X1468="--","n/a",IF(X1468&gt;=0,"Met","Did Not Meet")))</f>
        <v>Did Not Meet</v>
      </c>
      <c r="I1467" s="13" t="str">
        <f>IF(V1469&gt;94,"Met",IF(X1469="--","n/a",IF(X1469&gt;=0,"Met","Did Not Meet")))</f>
        <v>Did Not Meet</v>
      </c>
      <c r="K1467" s="13" t="str">
        <f>IF(Z1468&gt;94,"Met",IF(AB1468="--","n/a",IF(AB1468&gt;=0,"Met","Did Not Meet")))</f>
        <v>Met</v>
      </c>
      <c r="L1467" s="13" t="str">
        <f>IF(Z1469&gt;94,"Met",IF(AB1469="--","n/a",IF(AB1469&gt;=0,"Met","Did Not Meet")))</f>
        <v>Met</v>
      </c>
      <c r="M1467" s="1" t="s">
        <v>9</v>
      </c>
      <c r="N1467" s="14" t="s">
        <v>2501</v>
      </c>
      <c r="O1467" s="5"/>
      <c r="P1467" s="44" t="str">
        <f t="shared" ref="P1467" si="1862">IF(K1468="Yes",IF(L1468="Yes","Yes","No"),"No")</f>
        <v>Yes</v>
      </c>
      <c r="Q1467" s="94" t="s">
        <v>2759</v>
      </c>
      <c r="R1467" s="5" t="s">
        <v>1</v>
      </c>
      <c r="S1467" s="1" t="s">
        <v>2</v>
      </c>
      <c r="T1467" s="1" t="s">
        <v>7</v>
      </c>
      <c r="U1467" s="5">
        <v>233</v>
      </c>
      <c r="V1467" s="1">
        <v>76.39</v>
      </c>
      <c r="W1467" s="1">
        <v>72.239999999999995</v>
      </c>
      <c r="X1467" s="9">
        <f t="shared" si="1790"/>
        <v>4.1500000000000057</v>
      </c>
      <c r="Y1467" s="14">
        <v>223</v>
      </c>
      <c r="Z1467" s="1">
        <v>77.58</v>
      </c>
      <c r="AA1467" s="1">
        <v>70.59</v>
      </c>
      <c r="AB1467" s="71">
        <f t="shared" si="1805"/>
        <v>6.9899999999999949</v>
      </c>
      <c r="AC1467" s="53"/>
    </row>
    <row r="1468" spans="1:29" ht="15" customHeight="1" x14ac:dyDescent="0.25">
      <c r="A1468" s="53">
        <v>2202007</v>
      </c>
      <c r="B1468" s="89" t="s">
        <v>2569</v>
      </c>
      <c r="C1468" s="53" t="s">
        <v>429</v>
      </c>
      <c r="D1468" s="49" t="s">
        <v>2499</v>
      </c>
      <c r="E1468" s="35" t="str">
        <f>VLOOKUP('2012 Accountability Database'!$A1466,'2011 AYP'!A$2:B$1072,2)</f>
        <v>SI_1 (School Improvement Year 1)</v>
      </c>
      <c r="F1468" s="66"/>
      <c r="G1468" s="63" t="s">
        <v>2485</v>
      </c>
      <c r="H1468" s="60" t="str">
        <f t="shared" ref="H1468:I1468" si="1863">IF(H1466="Met","Yes",IF(H1467="Met","Yes","No"))</f>
        <v>Yes</v>
      </c>
      <c r="I1468" s="60" t="str">
        <f t="shared" si="1863"/>
        <v>Yes</v>
      </c>
      <c r="J1468" s="42"/>
      <c r="K1468" s="60" t="str">
        <f t="shared" ref="K1468:L1468" si="1864">IF(K1466="Met","Yes",IF(K1467="Met","Yes","No"))</f>
        <v>Yes</v>
      </c>
      <c r="L1468" s="60" t="str">
        <f t="shared" si="1864"/>
        <v>Yes</v>
      </c>
      <c r="M1468" s="5" t="s">
        <v>9</v>
      </c>
      <c r="N1468" s="14" t="s">
        <v>2503</v>
      </c>
      <c r="O1468" s="5"/>
      <c r="P1468" s="44" t="str">
        <f t="shared" ref="P1468" si="1865">IF(H1472="Yes",IF(I1472="Yes","Yes","No"),"No")</f>
        <v>No</v>
      </c>
      <c r="Q1468" s="108" t="s">
        <v>2758</v>
      </c>
      <c r="R1468" s="5" t="s">
        <v>1</v>
      </c>
      <c r="S1468" s="5" t="s">
        <v>5</v>
      </c>
      <c r="T1468" s="5" t="s">
        <v>3</v>
      </c>
      <c r="U1468" s="5">
        <v>897</v>
      </c>
      <c r="V1468" s="5">
        <v>74.8</v>
      </c>
      <c r="W1468" s="5">
        <v>76.849999999999994</v>
      </c>
      <c r="X1468" s="8">
        <f t="shared" si="1790"/>
        <v>-2.0499999999999972</v>
      </c>
      <c r="Y1468" s="14">
        <v>866</v>
      </c>
      <c r="Z1468" s="5">
        <v>75.87</v>
      </c>
      <c r="AA1468" s="5">
        <v>75.53</v>
      </c>
      <c r="AB1468" s="71">
        <f t="shared" si="1805"/>
        <v>0.34000000000000341</v>
      </c>
      <c r="AC1468" s="53"/>
    </row>
    <row r="1469" spans="1:29" x14ac:dyDescent="0.25">
      <c r="A1469" s="53">
        <v>2202007</v>
      </c>
      <c r="B1469" s="89" t="s">
        <v>2569</v>
      </c>
      <c r="C1469" s="53" t="s">
        <v>429</v>
      </c>
      <c r="D1469" s="49" t="s">
        <v>2507</v>
      </c>
      <c r="E1469" s="47">
        <f>VLOOKUP('2012 Accountability Database'!A1466,Dems1112!$A$2:$G$1082,3)</f>
        <v>0.3</v>
      </c>
      <c r="F1469" s="66"/>
      <c r="G1469" s="52"/>
      <c r="M1469" s="1" t="s">
        <v>9</v>
      </c>
      <c r="N1469" s="14" t="s">
        <v>2504</v>
      </c>
      <c r="O1469" s="5"/>
      <c r="P1469" s="44" t="str">
        <f t="shared" ref="P1469" si="1866">IF(K1472="Yes",IF(L1472="Yes","Yes","No"),"No")</f>
        <v>No</v>
      </c>
      <c r="Q1469" s="108"/>
      <c r="R1469" s="5" t="s">
        <v>1</v>
      </c>
      <c r="S1469" s="1" t="s">
        <v>5</v>
      </c>
      <c r="T1469" s="1" t="s">
        <v>7</v>
      </c>
      <c r="U1469" s="5">
        <v>659</v>
      </c>
      <c r="V1469" s="1">
        <v>69.8</v>
      </c>
      <c r="W1469" s="1">
        <v>72.239999999999995</v>
      </c>
      <c r="X1469" s="6">
        <f t="shared" si="1790"/>
        <v>-2.4399999999999977</v>
      </c>
      <c r="Y1469" s="14">
        <v>634</v>
      </c>
      <c r="Z1469" s="1">
        <v>71.45</v>
      </c>
      <c r="AA1469" s="1">
        <v>70.59</v>
      </c>
      <c r="AB1469" s="71">
        <f t="shared" si="1805"/>
        <v>0.85999999999999943</v>
      </c>
      <c r="AC1469" s="53"/>
    </row>
    <row r="1470" spans="1:29" x14ac:dyDescent="0.25">
      <c r="A1470" s="53">
        <v>2202007</v>
      </c>
      <c r="B1470" s="89" t="s">
        <v>2569</v>
      </c>
      <c r="C1470" s="53" t="s">
        <v>429</v>
      </c>
      <c r="D1470" s="50" t="s">
        <v>2508</v>
      </c>
      <c r="E1470" s="47">
        <f>VLOOKUP('2012 Accountability Database'!A1466,Dems1112!$A$2:$G$1082,4)</f>
        <v>0.73</v>
      </c>
      <c r="F1470" s="65" t="s">
        <v>2486</v>
      </c>
      <c r="G1470" s="62"/>
      <c r="H1470" s="13" t="str">
        <f>IF(V1470&gt;94,"Met",IF(X1470="--","n/a",IF(X1470&gt;=0,"Met","Did Not Meet")))</f>
        <v>Did Not Meet</v>
      </c>
      <c r="I1470" s="13" t="str">
        <f>IF(V1471&gt;94,"Met",IF(X1471="--","n/a",IF(X1471&gt;=0,"Met","Did Not Meet")))</f>
        <v>Did Not Meet</v>
      </c>
      <c r="J1470" s="13"/>
      <c r="K1470" s="13" t="str">
        <f>IF(Z1470&gt;94,"Met",IF(AB1470="--","n/a",IF(AB1470&gt;=0,"Met","Did Not Meet")))</f>
        <v>Did Not Meet</v>
      </c>
      <c r="L1470" s="13" t="str">
        <f>IF(Z1471&gt;94,"Met",IF(AB1471="--","n/a",IF(AB1471&gt;=0,"Met","Did Not Meet")))</f>
        <v>Did Not Meet</v>
      </c>
      <c r="M1470" s="1" t="s">
        <v>9</v>
      </c>
      <c r="N1470" s="68" t="s">
        <v>2497</v>
      </c>
      <c r="O1470" s="35"/>
      <c r="P1470" s="44"/>
      <c r="Q1470" s="108"/>
      <c r="R1470" s="5" t="s">
        <v>6</v>
      </c>
      <c r="S1470" s="1" t="s">
        <v>2</v>
      </c>
      <c r="T1470" s="1" t="s">
        <v>3</v>
      </c>
      <c r="U1470" s="5">
        <v>324</v>
      </c>
      <c r="V1470" s="1">
        <v>75.31</v>
      </c>
      <c r="W1470" s="1">
        <v>75.650000000000006</v>
      </c>
      <c r="X1470" s="6">
        <f t="shared" si="1790"/>
        <v>-0.34000000000000341</v>
      </c>
      <c r="Y1470" s="14">
        <v>296</v>
      </c>
      <c r="Z1470" s="1">
        <v>69.260000000000005</v>
      </c>
      <c r="AA1470" s="1">
        <v>73.37</v>
      </c>
      <c r="AB1470" s="72">
        <f t="shared" si="1805"/>
        <v>-4.1099999999999994</v>
      </c>
      <c r="AC1470" s="53"/>
    </row>
    <row r="1471" spans="1:29" x14ac:dyDescent="0.25">
      <c r="A1471" s="53">
        <v>2202007</v>
      </c>
      <c r="B1471" s="89" t="s">
        <v>2569</v>
      </c>
      <c r="C1471" s="53" t="s">
        <v>429</v>
      </c>
      <c r="D1471" s="50" t="s">
        <v>974</v>
      </c>
      <c r="E1471" s="47" t="str">
        <f>VLOOKUP('2012 Accountability Database'!A1466,Dems1112!$A$2:$G$1082,5)</f>
        <v>5-8</v>
      </c>
      <c r="F1471" s="65" t="s">
        <v>2487</v>
      </c>
      <c r="G1471" s="62"/>
      <c r="H1471" s="13" t="str">
        <f>IF(V1472&gt;94,"Met",IF(X1472="--","n/a",IF(X1472&gt;=0,"Met","Did Not Meet")))</f>
        <v>Met</v>
      </c>
      <c r="I1471" s="13" t="str">
        <f>IF(V1473&gt;94,"Met",IF(X1473="--","n/a",IF(X1473&gt;=0,"Met","Did Not Meet")))</f>
        <v>Did Not Meet</v>
      </c>
      <c r="J1471" s="13"/>
      <c r="K1471" s="13" t="str">
        <f>IF(Z1472&gt;94,"Met",IF(AB1472="--","n/a",IF(AB1472&gt;=0,"Met","Did Not Meet")))</f>
        <v>Did Not Meet</v>
      </c>
      <c r="L1471" s="13" t="str">
        <f>IF(Z1473&gt;94,"Met",IF(AB1473="--","n/a",IF(AB1473&gt;=0,"Met","Did Not Meet")))</f>
        <v>Did Not Meet</v>
      </c>
      <c r="M1471" s="5" t="s">
        <v>9</v>
      </c>
      <c r="N1471" s="14"/>
      <c r="O1471" s="35" t="s">
        <v>2506</v>
      </c>
      <c r="P1471" s="83" t="str">
        <f t="shared" ref="P1471" si="1867">IF(P1466="No"," ", IF(P1468="No"," ",IF(P1467="No", " ",IF(P1469="No"," ","X"))))</f>
        <v xml:space="preserve"> </v>
      </c>
      <c r="Q1471" s="108"/>
      <c r="R1471" s="5" t="s">
        <v>6</v>
      </c>
      <c r="S1471" s="5" t="s">
        <v>2</v>
      </c>
      <c r="T1471" s="5" t="s">
        <v>7</v>
      </c>
      <c r="U1471" s="5">
        <v>244</v>
      </c>
      <c r="V1471" s="5">
        <v>70.900000000000006</v>
      </c>
      <c r="W1471" s="5">
        <v>71.41</v>
      </c>
      <c r="X1471" s="8">
        <f t="shared" si="1790"/>
        <v>-0.50999999999999091</v>
      </c>
      <c r="Y1471" s="14">
        <v>223</v>
      </c>
      <c r="Z1471" s="5">
        <v>64.569999999999993</v>
      </c>
      <c r="AA1471" s="5">
        <v>68.87</v>
      </c>
      <c r="AB1471" s="72">
        <f t="shared" si="1805"/>
        <v>-4.3000000000000114</v>
      </c>
      <c r="AC1471" s="53"/>
    </row>
    <row r="1472" spans="1:29" ht="15.75" x14ac:dyDescent="0.25">
      <c r="A1472" s="53">
        <v>2202007</v>
      </c>
      <c r="B1472" s="89" t="s">
        <v>2569</v>
      </c>
      <c r="C1472" s="53" t="s">
        <v>429</v>
      </c>
      <c r="D1472" s="50" t="s">
        <v>975</v>
      </c>
      <c r="E1472" s="48" t="str">
        <f>VLOOKUP('2012 Accountability Database'!A1466,Dems1112!$A$2:$G$1082,6)</f>
        <v>5 (Southeast AR)</v>
      </c>
      <c r="F1472" s="66"/>
      <c r="G1472" s="63" t="s">
        <v>2488</v>
      </c>
      <c r="H1472" s="61" t="str">
        <f t="shared" ref="H1472:I1472" si="1868">IF(H1470="Met","Yes",IF(H1471="Met","Yes","No"))</f>
        <v>Yes</v>
      </c>
      <c r="I1472" s="61" t="str">
        <f t="shared" si="1868"/>
        <v>No</v>
      </c>
      <c r="J1472" s="55"/>
      <c r="K1472" s="61" t="str">
        <f t="shared" ref="K1472:L1472" si="1869">IF(K1470="Met","Yes",IF(K1471="Met","Yes","No"))</f>
        <v>No</v>
      </c>
      <c r="L1472" s="61" t="str">
        <f t="shared" si="1869"/>
        <v>No</v>
      </c>
      <c r="M1472" s="1" t="s">
        <v>9</v>
      </c>
      <c r="N1472" s="14"/>
      <c r="O1472" s="35" t="s">
        <v>2505</v>
      </c>
      <c r="P1472" s="83" t="str">
        <f t="shared" ref="P1472" si="1870">IF(P1471="X"," ",IF(P1473="X"," ","X"))</f>
        <v xml:space="preserve"> </v>
      </c>
      <c r="Q1472" s="94" t="s">
        <v>2759</v>
      </c>
      <c r="R1472" s="5" t="s">
        <v>6</v>
      </c>
      <c r="S1472" s="1" t="s">
        <v>5</v>
      </c>
      <c r="T1472" s="1" t="s">
        <v>3</v>
      </c>
      <c r="U1472" s="5">
        <v>927</v>
      </c>
      <c r="V1472" s="1">
        <v>75.73</v>
      </c>
      <c r="W1472" s="1">
        <v>75.650000000000006</v>
      </c>
      <c r="X1472" s="9">
        <f t="shared" si="1790"/>
        <v>7.9999999999998295E-2</v>
      </c>
      <c r="Y1472" s="14">
        <v>866</v>
      </c>
      <c r="Z1472" s="1">
        <v>72.400000000000006</v>
      </c>
      <c r="AA1472" s="1">
        <v>73.37</v>
      </c>
      <c r="AB1472" s="72">
        <f t="shared" si="1805"/>
        <v>-0.96999999999999886</v>
      </c>
      <c r="AC1472" s="53"/>
    </row>
    <row r="1473" spans="1:29" x14ac:dyDescent="0.25">
      <c r="A1473" s="54">
        <v>2202007</v>
      </c>
      <c r="B1473" s="90" t="s">
        <v>2569</v>
      </c>
      <c r="C1473" s="54" t="s">
        <v>429</v>
      </c>
      <c r="D1473" s="4"/>
      <c r="E1473" s="4"/>
      <c r="F1473" s="67"/>
      <c r="G1473" s="64"/>
      <c r="H1473" s="43"/>
      <c r="I1473" s="43"/>
      <c r="J1473" s="43"/>
      <c r="K1473" s="43"/>
      <c r="L1473" s="43"/>
      <c r="M1473" s="4" t="s">
        <v>9</v>
      </c>
      <c r="N1473" s="15"/>
      <c r="O1473" s="38" t="s">
        <v>2482</v>
      </c>
      <c r="P1473" s="84" t="str">
        <f>IF(E1467="Achieving School"," ","X")</f>
        <v>X</v>
      </c>
      <c r="Q1473" s="91"/>
      <c r="R1473" s="4" t="s">
        <v>6</v>
      </c>
      <c r="S1473" s="4" t="s">
        <v>5</v>
      </c>
      <c r="T1473" s="4" t="s">
        <v>7</v>
      </c>
      <c r="U1473" s="4">
        <v>677</v>
      </c>
      <c r="V1473" s="4">
        <v>71.2</v>
      </c>
      <c r="W1473" s="4">
        <v>71.41</v>
      </c>
      <c r="X1473" s="7">
        <f t="shared" si="1790"/>
        <v>-0.20999999999999375</v>
      </c>
      <c r="Y1473" s="15">
        <v>634</v>
      </c>
      <c r="Z1473" s="4">
        <v>67.819999999999993</v>
      </c>
      <c r="AA1473" s="4">
        <v>68.87</v>
      </c>
      <c r="AB1473" s="73">
        <f t="shared" si="1805"/>
        <v>-1.0500000000000114</v>
      </c>
      <c r="AC1473" s="54"/>
    </row>
    <row r="1474" spans="1:29" x14ac:dyDescent="0.25">
      <c r="A1474" s="1">
        <v>2203010</v>
      </c>
      <c r="B1474" s="87" t="s">
        <v>2570</v>
      </c>
      <c r="C1474" s="55" t="s">
        <v>686</v>
      </c>
      <c r="E1474" s="42"/>
      <c r="F1474" s="65" t="s">
        <v>2483</v>
      </c>
      <c r="G1474" s="62"/>
      <c r="H1474" s="37" t="str">
        <f>IF(V1474&gt;94,"Met",IF(X1474="--","n/a",IF(X1474&gt;=0,"Met","Did Not Meet")))</f>
        <v>Met</v>
      </c>
      <c r="I1474" s="37" t="str">
        <f>IF(V1475&gt;94,"Met",IF(X1475="--","n/a",IF(X1475&gt;=0,"Met","Did Not Meet")))</f>
        <v>Met</v>
      </c>
      <c r="K1474" s="13" t="str">
        <f>IF(Z1474&gt;94,"Met",IF(AB1474="--","n/a",IF(AB1474&gt;=0,"Met","Did Not Meet")))</f>
        <v>Met</v>
      </c>
      <c r="L1474" s="13" t="str">
        <f>IF(Z1475&gt;94,"Met",IF(AB1475="--","n/a",IF(AB1475&gt;=0,"Met","Did Not Meet")))</f>
        <v>Met</v>
      </c>
      <c r="M1474" s="1" t="s">
        <v>9</v>
      </c>
      <c r="N1474" s="14" t="s">
        <v>2502</v>
      </c>
      <c r="O1474" s="5"/>
      <c r="P1474" s="44" t="str">
        <f t="shared" ref="P1474" si="1871">IF(H1476="Yes",IF(I1476="Yes","Yes","No"),"No")</f>
        <v>Yes</v>
      </c>
      <c r="Q1474" s="93"/>
      <c r="R1474" s="5" t="s">
        <v>1</v>
      </c>
      <c r="S1474" s="1" t="s">
        <v>2</v>
      </c>
      <c r="T1474" s="1" t="s">
        <v>3</v>
      </c>
      <c r="U1474" s="5">
        <v>419</v>
      </c>
      <c r="V1474" s="1">
        <v>84.01</v>
      </c>
      <c r="W1474" s="1">
        <v>78.040000000000006</v>
      </c>
      <c r="X1474" s="9">
        <f t="shared" ref="X1474:X1537" si="1872">V1474-W1474</f>
        <v>5.9699999999999989</v>
      </c>
      <c r="Y1474" s="14">
        <v>276</v>
      </c>
      <c r="Z1474" s="1">
        <v>90.22</v>
      </c>
      <c r="AA1474" s="1">
        <v>78.87</v>
      </c>
      <c r="AB1474" s="71">
        <f t="shared" si="1805"/>
        <v>11.349999999999994</v>
      </c>
      <c r="AC1474" s="36"/>
    </row>
    <row r="1475" spans="1:29" ht="15.75" x14ac:dyDescent="0.25">
      <c r="A1475" s="53">
        <v>2203010</v>
      </c>
      <c r="B1475" s="89" t="s">
        <v>2570</v>
      </c>
      <c r="C1475" s="53" t="s">
        <v>686</v>
      </c>
      <c r="D1475" s="49" t="s">
        <v>2498</v>
      </c>
      <c r="E1475" s="34" t="str">
        <f>M1474</f>
        <v>Needs Improvement School</v>
      </c>
      <c r="F1475" s="65" t="s">
        <v>2484</v>
      </c>
      <c r="G1475" s="62"/>
      <c r="H1475" s="13" t="str">
        <f>IF(V1476&gt;94,"Met",IF(X1476="--","n/a",IF(X1476&gt;=0,"Met","Did Not Meet")))</f>
        <v>Met</v>
      </c>
      <c r="I1475" s="13" t="str">
        <f>IF(V1477&gt;94,"Met",IF(X1477="--","n/a",IF(X1477&gt;=0,"Met","Did Not Meet")))</f>
        <v>Met</v>
      </c>
      <c r="K1475" s="13" t="str">
        <f>IF(Z1476&gt;94,"Met",IF(AB1476="--","n/a",IF(AB1476&gt;=0,"Met","Did Not Meet")))</f>
        <v>Met</v>
      </c>
      <c r="L1475" s="13" t="str">
        <f>IF(Z1477&gt;94,"Met",IF(AB1477="--","n/a",IF(AB1477&gt;=0,"Met","Did Not Meet")))</f>
        <v>Met</v>
      </c>
      <c r="M1475" s="5" t="s">
        <v>9</v>
      </c>
      <c r="N1475" s="14" t="s">
        <v>2501</v>
      </c>
      <c r="O1475" s="5"/>
      <c r="P1475" s="44" t="str">
        <f t="shared" ref="P1475" si="1873">IF(K1476="Yes",IF(L1476="Yes","Yes","No"),"No")</f>
        <v>Yes</v>
      </c>
      <c r="Q1475" s="94" t="s">
        <v>2759</v>
      </c>
      <c r="R1475" s="5" t="s">
        <v>1</v>
      </c>
      <c r="S1475" s="5" t="s">
        <v>2</v>
      </c>
      <c r="T1475" s="5" t="s">
        <v>7</v>
      </c>
      <c r="U1475" s="5">
        <v>242</v>
      </c>
      <c r="V1475" s="5">
        <v>77.69</v>
      </c>
      <c r="W1475" s="5">
        <v>68.97</v>
      </c>
      <c r="X1475" s="11">
        <f t="shared" si="1872"/>
        <v>8.7199999999999989</v>
      </c>
      <c r="Y1475" s="14">
        <v>152</v>
      </c>
      <c r="Z1475" s="5">
        <v>86.84</v>
      </c>
      <c r="AA1475" s="5">
        <v>75.05</v>
      </c>
      <c r="AB1475" s="71">
        <f t="shared" si="1805"/>
        <v>11.790000000000006</v>
      </c>
      <c r="AC1475" s="53"/>
    </row>
    <row r="1476" spans="1:29" ht="15" customHeight="1" x14ac:dyDescent="0.25">
      <c r="A1476" s="53">
        <v>2203010</v>
      </c>
      <c r="B1476" s="89" t="s">
        <v>2570</v>
      </c>
      <c r="C1476" s="53" t="s">
        <v>686</v>
      </c>
      <c r="D1476" s="49" t="s">
        <v>2499</v>
      </c>
      <c r="E1476" s="35" t="str">
        <f>VLOOKUP('2012 Accountability Database'!$A1474,'2011 AYP'!A$2:B$1072,2)</f>
        <v>SI_1 (School Improvement Year 1)</v>
      </c>
      <c r="F1476" s="66"/>
      <c r="G1476" s="63" t="s">
        <v>2485</v>
      </c>
      <c r="H1476" s="60" t="str">
        <f t="shared" ref="H1476:I1476" si="1874">IF(H1474="Met","Yes",IF(H1475="Met","Yes","No"))</f>
        <v>Yes</v>
      </c>
      <c r="I1476" s="60" t="str">
        <f t="shared" si="1874"/>
        <v>Yes</v>
      </c>
      <c r="J1476" s="42"/>
      <c r="K1476" s="60" t="str">
        <f t="shared" ref="K1476:L1476" si="1875">IF(K1474="Met","Yes",IF(K1475="Met","Yes","No"))</f>
        <v>Yes</v>
      </c>
      <c r="L1476" s="60" t="str">
        <f t="shared" si="1875"/>
        <v>Yes</v>
      </c>
      <c r="M1476" s="1" t="s">
        <v>9</v>
      </c>
      <c r="N1476" s="14" t="s">
        <v>2503</v>
      </c>
      <c r="O1476" s="5"/>
      <c r="P1476" s="44" t="str">
        <f t="shared" ref="P1476" si="1876">IF(H1480="Yes",IF(I1480="Yes","Yes","No"),"No")</f>
        <v>No</v>
      </c>
      <c r="Q1476" s="108" t="s">
        <v>2758</v>
      </c>
      <c r="R1476" s="5" t="s">
        <v>1</v>
      </c>
      <c r="S1476" s="1" t="s">
        <v>5</v>
      </c>
      <c r="T1476" s="1" t="s">
        <v>3</v>
      </c>
      <c r="U1476" s="5">
        <v>1354</v>
      </c>
      <c r="V1476" s="1">
        <v>78.290000000000006</v>
      </c>
      <c r="W1476" s="1">
        <v>78.040000000000006</v>
      </c>
      <c r="X1476" s="9">
        <f t="shared" si="1872"/>
        <v>0.25</v>
      </c>
      <c r="Y1476" s="14">
        <v>884</v>
      </c>
      <c r="Z1476" s="1">
        <v>80.77</v>
      </c>
      <c r="AA1476" s="1">
        <v>78.87</v>
      </c>
      <c r="AB1476" s="71">
        <f t="shared" si="1805"/>
        <v>1.8999999999999915</v>
      </c>
      <c r="AC1476" s="53"/>
    </row>
    <row r="1477" spans="1:29" x14ac:dyDescent="0.25">
      <c r="A1477" s="53">
        <v>2203010</v>
      </c>
      <c r="B1477" s="89" t="s">
        <v>2570</v>
      </c>
      <c r="C1477" s="53" t="s">
        <v>686</v>
      </c>
      <c r="D1477" s="49" t="s">
        <v>2507</v>
      </c>
      <c r="E1477" s="47">
        <f>VLOOKUP('2012 Accountability Database'!A1474,Dems1112!$A$2:$G$1082,3)</f>
        <v>0.38</v>
      </c>
      <c r="F1477" s="66"/>
      <c r="G1477" s="52"/>
      <c r="M1477" s="1" t="s">
        <v>9</v>
      </c>
      <c r="N1477" s="14" t="s">
        <v>2504</v>
      </c>
      <c r="O1477" s="5"/>
      <c r="P1477" s="44" t="str">
        <f t="shared" ref="P1477" si="1877">IF(K1480="Yes",IF(L1480="Yes","Yes","No"),"No")</f>
        <v>No</v>
      </c>
      <c r="Q1477" s="108"/>
      <c r="R1477" s="5" t="s">
        <v>1</v>
      </c>
      <c r="S1477" s="1" t="s">
        <v>5</v>
      </c>
      <c r="T1477" s="1" t="s">
        <v>7</v>
      </c>
      <c r="U1477" s="5">
        <v>781</v>
      </c>
      <c r="V1477" s="1">
        <v>70.290000000000006</v>
      </c>
      <c r="W1477" s="1">
        <v>68.97</v>
      </c>
      <c r="X1477" s="9">
        <f t="shared" si="1872"/>
        <v>1.3200000000000074</v>
      </c>
      <c r="Y1477" s="14">
        <v>504</v>
      </c>
      <c r="Z1477" s="1">
        <v>76.59</v>
      </c>
      <c r="AA1477" s="1">
        <v>75.05</v>
      </c>
      <c r="AB1477" s="71">
        <f t="shared" si="1805"/>
        <v>1.5400000000000063</v>
      </c>
      <c r="AC1477" s="53"/>
    </row>
    <row r="1478" spans="1:29" x14ac:dyDescent="0.25">
      <c r="A1478" s="53">
        <v>2203010</v>
      </c>
      <c r="B1478" s="89" t="s">
        <v>2570</v>
      </c>
      <c r="C1478" s="53" t="s">
        <v>686</v>
      </c>
      <c r="D1478" s="50" t="s">
        <v>2508</v>
      </c>
      <c r="E1478" s="47">
        <f>VLOOKUP('2012 Accountability Database'!A1474,Dems1112!$A$2:$G$1082,4)</f>
        <v>0.55000000000000004</v>
      </c>
      <c r="F1478" s="65" t="s">
        <v>2486</v>
      </c>
      <c r="G1478" s="62"/>
      <c r="H1478" s="13" t="str">
        <f>IF(V1478&gt;94,"Met",IF(X1478="--","n/a",IF(X1478&gt;=0,"Met","Did Not Meet")))</f>
        <v>Did Not Meet</v>
      </c>
      <c r="I1478" s="13" t="str">
        <f>IF(V1479&gt;94,"Met",IF(X1479="--","n/a",IF(X1479&gt;=0,"Met","Did Not Meet")))</f>
        <v>Did Not Meet</v>
      </c>
      <c r="J1478" s="13"/>
      <c r="K1478" s="13" t="str">
        <f>IF(Z1478&gt;94,"Met",IF(AB1478="--","n/a",IF(AB1478&gt;=0,"Met","Did Not Meet")))</f>
        <v>Did Not Meet</v>
      </c>
      <c r="L1478" s="13" t="str">
        <f>IF(Z1479&gt;94,"Met",IF(AB1479="--","n/a",IF(AB1479&gt;=0,"Met","Did Not Meet")))</f>
        <v>Did Not Meet</v>
      </c>
      <c r="M1478" s="1" t="s">
        <v>9</v>
      </c>
      <c r="N1478" s="68" t="s">
        <v>2497</v>
      </c>
      <c r="O1478" s="35"/>
      <c r="P1478" s="44"/>
      <c r="Q1478" s="108"/>
      <c r="R1478" s="5" t="s">
        <v>6</v>
      </c>
      <c r="S1478" s="1" t="s">
        <v>2</v>
      </c>
      <c r="T1478" s="1" t="s">
        <v>3</v>
      </c>
      <c r="U1478" s="5">
        <v>419</v>
      </c>
      <c r="V1478" s="1">
        <v>81.86</v>
      </c>
      <c r="W1478" s="1">
        <v>84.09</v>
      </c>
      <c r="X1478" s="6">
        <f t="shared" si="1872"/>
        <v>-2.230000000000004</v>
      </c>
      <c r="Y1478" s="14">
        <v>276</v>
      </c>
      <c r="Z1478" s="1">
        <v>56.88</v>
      </c>
      <c r="AA1478" s="1">
        <v>70.48</v>
      </c>
      <c r="AB1478" s="72">
        <f t="shared" si="1805"/>
        <v>-13.600000000000001</v>
      </c>
      <c r="AC1478" s="53"/>
    </row>
    <row r="1479" spans="1:29" x14ac:dyDescent="0.25">
      <c r="A1479" s="53">
        <v>2203010</v>
      </c>
      <c r="B1479" s="89" t="s">
        <v>2570</v>
      </c>
      <c r="C1479" s="53" t="s">
        <v>686</v>
      </c>
      <c r="D1479" s="50" t="s">
        <v>974</v>
      </c>
      <c r="E1479" s="47" t="str">
        <f>VLOOKUP('2012 Accountability Database'!A1474,Dems1112!$A$2:$G$1082,5)</f>
        <v>K-2</v>
      </c>
      <c r="F1479" s="65" t="s">
        <v>2487</v>
      </c>
      <c r="G1479" s="62"/>
      <c r="H1479" s="13" t="str">
        <f>IF(V1480&gt;94,"Met",IF(X1480="--","n/a",IF(X1480&gt;=0,"Met","Did Not Meet")))</f>
        <v>Did Not Meet</v>
      </c>
      <c r="I1479" s="13" t="str">
        <f>IF(V1481&gt;94,"Met",IF(X1481="--","n/a",IF(X1481&gt;=0,"Met","Did Not Meet")))</f>
        <v>Did Not Meet</v>
      </c>
      <c r="J1479" s="13"/>
      <c r="K1479" s="13" t="str">
        <f>IF(Z1480&gt;94,"Met",IF(AB1480="--","n/a",IF(AB1480&gt;=0,"Met","Did Not Meet")))</f>
        <v>Did Not Meet</v>
      </c>
      <c r="L1479" s="13" t="str">
        <f>IF(Z1481&gt;94,"Met",IF(AB1481="--","n/a",IF(AB1481&gt;=0,"Met","Did Not Meet")))</f>
        <v>Did Not Meet</v>
      </c>
      <c r="M1479" s="5" t="s">
        <v>9</v>
      </c>
      <c r="N1479" s="14"/>
      <c r="O1479" s="35" t="s">
        <v>2506</v>
      </c>
      <c r="P1479" s="83" t="str">
        <f t="shared" ref="P1479" si="1878">IF(P1474="No"," ", IF(P1476="No"," ",IF(P1475="No", " ",IF(P1477="No"," ","X"))))</f>
        <v xml:space="preserve"> </v>
      </c>
      <c r="Q1479" s="108"/>
      <c r="R1479" s="5" t="s">
        <v>6</v>
      </c>
      <c r="S1479" s="5" t="s">
        <v>2</v>
      </c>
      <c r="T1479" s="5" t="s">
        <v>7</v>
      </c>
      <c r="U1479" s="5">
        <v>242</v>
      </c>
      <c r="V1479" s="5">
        <v>73.55</v>
      </c>
      <c r="W1479" s="5">
        <v>75.67</v>
      </c>
      <c r="X1479" s="8">
        <f t="shared" si="1872"/>
        <v>-2.1200000000000045</v>
      </c>
      <c r="Y1479" s="14">
        <v>152</v>
      </c>
      <c r="Z1479" s="5">
        <v>48.68</v>
      </c>
      <c r="AA1479" s="5">
        <v>65.290000000000006</v>
      </c>
      <c r="AB1479" s="72">
        <f t="shared" si="1805"/>
        <v>-16.610000000000007</v>
      </c>
      <c r="AC1479" s="53"/>
    </row>
    <row r="1480" spans="1:29" ht="15.75" x14ac:dyDescent="0.25">
      <c r="A1480" s="53">
        <v>2203010</v>
      </c>
      <c r="B1480" s="89" t="s">
        <v>2570</v>
      </c>
      <c r="C1480" s="53" t="s">
        <v>686</v>
      </c>
      <c r="D1480" s="50" t="s">
        <v>975</v>
      </c>
      <c r="E1480" s="48" t="str">
        <f>VLOOKUP('2012 Accountability Database'!A1474,Dems1112!$A$2:$G$1082,6)</f>
        <v>5 (Southeast AR)</v>
      </c>
      <c r="F1480" s="66"/>
      <c r="G1480" s="63" t="s">
        <v>2488</v>
      </c>
      <c r="H1480" s="61" t="str">
        <f t="shared" ref="H1480:I1480" si="1879">IF(H1478="Met","Yes",IF(H1479="Met","Yes","No"))</f>
        <v>No</v>
      </c>
      <c r="I1480" s="61" t="str">
        <f t="shared" si="1879"/>
        <v>No</v>
      </c>
      <c r="J1480" s="55"/>
      <c r="K1480" s="61" t="str">
        <f t="shared" ref="K1480:L1480" si="1880">IF(K1478="Met","Yes",IF(K1479="Met","Yes","No"))</f>
        <v>No</v>
      </c>
      <c r="L1480" s="61" t="str">
        <f t="shared" si="1880"/>
        <v>No</v>
      </c>
      <c r="M1480" s="1" t="s">
        <v>9</v>
      </c>
      <c r="N1480" s="14"/>
      <c r="O1480" s="35" t="s">
        <v>2505</v>
      </c>
      <c r="P1480" s="83" t="str">
        <f t="shared" ref="P1480" si="1881">IF(P1479="X"," ",IF(P1481="X"," ","X"))</f>
        <v xml:space="preserve"> </v>
      </c>
      <c r="Q1480" s="94" t="s">
        <v>2759</v>
      </c>
      <c r="R1480" s="5" t="s">
        <v>6</v>
      </c>
      <c r="S1480" s="1" t="s">
        <v>5</v>
      </c>
      <c r="T1480" s="1" t="s">
        <v>3</v>
      </c>
      <c r="U1480" s="5">
        <v>1355</v>
      </c>
      <c r="V1480" s="1">
        <v>81.400000000000006</v>
      </c>
      <c r="W1480" s="1">
        <v>84.09</v>
      </c>
      <c r="X1480" s="6">
        <f t="shared" si="1872"/>
        <v>-2.6899999999999977</v>
      </c>
      <c r="Y1480" s="14">
        <v>884</v>
      </c>
      <c r="Z1480" s="1">
        <v>65.61</v>
      </c>
      <c r="AA1480" s="1">
        <v>70.48</v>
      </c>
      <c r="AB1480" s="72">
        <f t="shared" si="1805"/>
        <v>-4.8700000000000045</v>
      </c>
      <c r="AC1480" s="53"/>
    </row>
    <row r="1481" spans="1:29" x14ac:dyDescent="0.25">
      <c r="A1481" s="54">
        <v>2203010</v>
      </c>
      <c r="B1481" s="90" t="s">
        <v>2570</v>
      </c>
      <c r="C1481" s="54" t="s">
        <v>686</v>
      </c>
      <c r="D1481" s="4"/>
      <c r="E1481" s="4"/>
      <c r="F1481" s="67"/>
      <c r="G1481" s="64"/>
      <c r="H1481" s="43"/>
      <c r="I1481" s="43"/>
      <c r="J1481" s="43"/>
      <c r="K1481" s="43"/>
      <c r="L1481" s="43"/>
      <c r="M1481" s="4" t="s">
        <v>9</v>
      </c>
      <c r="N1481" s="15"/>
      <c r="O1481" s="38" t="s">
        <v>2482</v>
      </c>
      <c r="P1481" s="84" t="str">
        <f>IF(E1475="Achieving School"," ","X")</f>
        <v>X</v>
      </c>
      <c r="Q1481" s="91"/>
      <c r="R1481" s="4" t="s">
        <v>6</v>
      </c>
      <c r="S1481" s="4" t="s">
        <v>5</v>
      </c>
      <c r="T1481" s="4" t="s">
        <v>7</v>
      </c>
      <c r="U1481" s="4">
        <v>781</v>
      </c>
      <c r="V1481" s="4">
        <v>73.11</v>
      </c>
      <c r="W1481" s="4">
        <v>75.67</v>
      </c>
      <c r="X1481" s="7">
        <f t="shared" si="1872"/>
        <v>-2.5600000000000023</v>
      </c>
      <c r="Y1481" s="15">
        <v>504</v>
      </c>
      <c r="Z1481" s="4">
        <v>59.92</v>
      </c>
      <c r="AA1481" s="4">
        <v>65.290000000000006</v>
      </c>
      <c r="AB1481" s="73">
        <f t="shared" si="1805"/>
        <v>-5.3700000000000045</v>
      </c>
      <c r="AC1481" s="54"/>
    </row>
    <row r="1482" spans="1:29" x14ac:dyDescent="0.25">
      <c r="A1482" s="1">
        <v>2203011</v>
      </c>
      <c r="B1482" s="87" t="s">
        <v>2570</v>
      </c>
      <c r="C1482" s="55" t="s">
        <v>687</v>
      </c>
      <c r="E1482" s="42"/>
      <c r="F1482" s="65" t="s">
        <v>2483</v>
      </c>
      <c r="G1482" s="62"/>
      <c r="H1482" s="37" t="str">
        <f>IF(V1482&gt;94,"Met",IF(X1482="--","n/a",IF(X1482&gt;=0,"Met","Did Not Meet")))</f>
        <v>Met</v>
      </c>
      <c r="I1482" s="37" t="str">
        <f>IF(V1483&gt;94,"Met",IF(X1483="--","n/a",IF(X1483&gt;=0,"Met","Did Not Meet")))</f>
        <v>Met</v>
      </c>
      <c r="K1482" s="13" t="str">
        <f>IF(Z1482&gt;94,"Met",IF(AB1482="--","n/a",IF(AB1482&gt;=0,"Met","Did Not Meet")))</f>
        <v>Met</v>
      </c>
      <c r="L1482" s="13" t="str">
        <f>IF(Z1483&gt;94,"Met",IF(AB1483="--","n/a",IF(AB1483&gt;=0,"Met","Did Not Meet")))</f>
        <v>Met</v>
      </c>
      <c r="M1482" s="1" t="s">
        <v>9</v>
      </c>
      <c r="N1482" s="14" t="s">
        <v>2502</v>
      </c>
      <c r="O1482" s="5"/>
      <c r="P1482" s="44" t="str">
        <f t="shared" ref="P1482" si="1882">IF(H1484="Yes",IF(I1484="Yes","Yes","No"),"No")</f>
        <v>Yes</v>
      </c>
      <c r="Q1482" s="93"/>
      <c r="R1482" s="5" t="s">
        <v>1</v>
      </c>
      <c r="S1482" s="1" t="s">
        <v>2</v>
      </c>
      <c r="T1482" s="1" t="s">
        <v>3</v>
      </c>
      <c r="U1482" s="5">
        <v>474</v>
      </c>
      <c r="V1482" s="1">
        <v>83.33</v>
      </c>
      <c r="W1482" s="1">
        <v>80.680000000000007</v>
      </c>
      <c r="X1482" s="9">
        <f t="shared" si="1872"/>
        <v>2.6499999999999915</v>
      </c>
      <c r="Y1482" s="14">
        <v>458</v>
      </c>
      <c r="Z1482" s="1">
        <v>85.37</v>
      </c>
      <c r="AA1482" s="1">
        <v>81.7</v>
      </c>
      <c r="AB1482" s="71">
        <f t="shared" si="1805"/>
        <v>3.6700000000000017</v>
      </c>
      <c r="AC1482" s="36"/>
    </row>
    <row r="1483" spans="1:29" ht="15.75" x14ac:dyDescent="0.25">
      <c r="A1483" s="53">
        <v>2203011</v>
      </c>
      <c r="B1483" s="89" t="s">
        <v>2570</v>
      </c>
      <c r="C1483" s="53" t="s">
        <v>687</v>
      </c>
      <c r="D1483" s="49" t="s">
        <v>2498</v>
      </c>
      <c r="E1483" s="34" t="str">
        <f>M1482</f>
        <v>Needs Improvement School</v>
      </c>
      <c r="F1483" s="65" t="s">
        <v>2484</v>
      </c>
      <c r="G1483" s="62"/>
      <c r="H1483" s="13" t="str">
        <f>IF(V1484&gt;94,"Met",IF(X1484="--","n/a",IF(X1484&gt;=0,"Met","Did Not Meet")))</f>
        <v>Met</v>
      </c>
      <c r="I1483" s="13" t="str">
        <f>IF(V1485&gt;94,"Met",IF(X1485="--","n/a",IF(X1485&gt;=0,"Met","Did Not Meet")))</f>
        <v>Met</v>
      </c>
      <c r="K1483" s="13" t="str">
        <f>IF(Z1484&gt;94,"Met",IF(AB1484="--","n/a",IF(AB1484&gt;=0,"Met","Did Not Meet")))</f>
        <v>Met</v>
      </c>
      <c r="L1483" s="13" t="str">
        <f>IF(Z1485&gt;94,"Met",IF(AB1485="--","n/a",IF(AB1485&gt;=0,"Met","Did Not Meet")))</f>
        <v>Met</v>
      </c>
      <c r="M1483" s="1" t="s">
        <v>9</v>
      </c>
      <c r="N1483" s="14" t="s">
        <v>2501</v>
      </c>
      <c r="O1483" s="5"/>
      <c r="P1483" s="44" t="str">
        <f t="shared" ref="P1483" si="1883">IF(K1484="Yes",IF(L1484="Yes","Yes","No"),"No")</f>
        <v>Yes</v>
      </c>
      <c r="Q1483" s="94" t="s">
        <v>2759</v>
      </c>
      <c r="R1483" s="5" t="s">
        <v>1</v>
      </c>
      <c r="S1483" s="1" t="s">
        <v>2</v>
      </c>
      <c r="T1483" s="1" t="s">
        <v>7</v>
      </c>
      <c r="U1483" s="5">
        <v>266</v>
      </c>
      <c r="V1483" s="1">
        <v>72.930000000000007</v>
      </c>
      <c r="W1483" s="1">
        <v>69.69</v>
      </c>
      <c r="X1483" s="9">
        <f t="shared" si="1872"/>
        <v>3.2400000000000091</v>
      </c>
      <c r="Y1483" s="14">
        <v>259</v>
      </c>
      <c r="Z1483" s="1">
        <v>77.22</v>
      </c>
      <c r="AA1483" s="1">
        <v>72.010000000000005</v>
      </c>
      <c r="AB1483" s="71">
        <f t="shared" si="1805"/>
        <v>5.2099999999999937</v>
      </c>
      <c r="AC1483" s="53"/>
    </row>
    <row r="1484" spans="1:29" ht="15" customHeight="1" x14ac:dyDescent="0.25">
      <c r="A1484" s="53">
        <v>2203011</v>
      </c>
      <c r="B1484" s="89" t="s">
        <v>2570</v>
      </c>
      <c r="C1484" s="53" t="s">
        <v>687</v>
      </c>
      <c r="D1484" s="49" t="s">
        <v>2499</v>
      </c>
      <c r="E1484" s="35" t="str">
        <f>VLOOKUP('2012 Accountability Database'!$A1482,'2011 AYP'!A$2:B$1072,2)</f>
        <v xml:space="preserve"> A (Alert)</v>
      </c>
      <c r="F1484" s="66"/>
      <c r="G1484" s="63" t="s">
        <v>2485</v>
      </c>
      <c r="H1484" s="60" t="str">
        <f t="shared" ref="H1484:I1484" si="1884">IF(H1482="Met","Yes",IF(H1483="Met","Yes","No"))</f>
        <v>Yes</v>
      </c>
      <c r="I1484" s="60" t="str">
        <f t="shared" si="1884"/>
        <v>Yes</v>
      </c>
      <c r="J1484" s="42"/>
      <c r="K1484" s="60" t="str">
        <f t="shared" ref="K1484:L1484" si="1885">IF(K1482="Met","Yes",IF(K1483="Met","Yes","No"))</f>
        <v>Yes</v>
      </c>
      <c r="L1484" s="60" t="str">
        <f t="shared" si="1885"/>
        <v>Yes</v>
      </c>
      <c r="M1484" s="1" t="s">
        <v>9</v>
      </c>
      <c r="N1484" s="14" t="s">
        <v>2503</v>
      </c>
      <c r="O1484" s="5"/>
      <c r="P1484" s="44" t="str">
        <f t="shared" ref="P1484" si="1886">IF(H1488="Yes",IF(I1488="Yes","Yes","No"),"No")</f>
        <v>No</v>
      </c>
      <c r="Q1484" s="108" t="s">
        <v>2758</v>
      </c>
      <c r="R1484" s="5" t="s">
        <v>1</v>
      </c>
      <c r="S1484" s="1" t="s">
        <v>5</v>
      </c>
      <c r="T1484" s="1" t="s">
        <v>3</v>
      </c>
      <c r="U1484" s="5">
        <v>1404</v>
      </c>
      <c r="V1484" s="1">
        <v>80.91</v>
      </c>
      <c r="W1484" s="1">
        <v>80.680000000000007</v>
      </c>
      <c r="X1484" s="9">
        <f t="shared" si="1872"/>
        <v>0.22999999999998977</v>
      </c>
      <c r="Y1484" s="14">
        <v>1361</v>
      </c>
      <c r="Z1484" s="1">
        <v>82.59</v>
      </c>
      <c r="AA1484" s="1">
        <v>81.7</v>
      </c>
      <c r="AB1484" s="71">
        <f t="shared" ref="AB1484:AB1547" si="1887">Z1484-AA1484</f>
        <v>0.89000000000000057</v>
      </c>
      <c r="AC1484" s="53"/>
    </row>
    <row r="1485" spans="1:29" x14ac:dyDescent="0.25">
      <c r="A1485" s="53">
        <v>2203011</v>
      </c>
      <c r="B1485" s="89" t="s">
        <v>2570</v>
      </c>
      <c r="C1485" s="53" t="s">
        <v>687</v>
      </c>
      <c r="D1485" s="49" t="s">
        <v>2507</v>
      </c>
      <c r="E1485" s="47">
        <f>VLOOKUP('2012 Accountability Database'!A1482,Dems1112!$A$2:$G$1082,3)</f>
        <v>0.37</v>
      </c>
      <c r="F1485" s="66"/>
      <c r="G1485" s="52"/>
      <c r="M1485" s="1" t="s">
        <v>9</v>
      </c>
      <c r="N1485" s="14" t="s">
        <v>2504</v>
      </c>
      <c r="O1485" s="5"/>
      <c r="P1485" s="44" t="str">
        <f t="shared" ref="P1485" si="1888">IF(K1488="Yes",IF(L1488="Yes","Yes","No"),"No")</f>
        <v>No</v>
      </c>
      <c r="Q1485" s="108"/>
      <c r="R1485" s="5" t="s">
        <v>1</v>
      </c>
      <c r="S1485" s="1" t="s">
        <v>5</v>
      </c>
      <c r="T1485" s="1" t="s">
        <v>7</v>
      </c>
      <c r="U1485" s="5">
        <v>743</v>
      </c>
      <c r="V1485" s="1">
        <v>69.72</v>
      </c>
      <c r="W1485" s="1">
        <v>69.69</v>
      </c>
      <c r="X1485" s="9">
        <f t="shared" si="1872"/>
        <v>3.0000000000001137E-2</v>
      </c>
      <c r="Y1485" s="14">
        <v>722</v>
      </c>
      <c r="Z1485" s="1">
        <v>72.849999999999994</v>
      </c>
      <c r="AA1485" s="1">
        <v>72.010000000000005</v>
      </c>
      <c r="AB1485" s="71">
        <f t="shared" si="1887"/>
        <v>0.8399999999999892</v>
      </c>
      <c r="AC1485" s="53"/>
    </row>
    <row r="1486" spans="1:29" x14ac:dyDescent="0.25">
      <c r="A1486" s="53">
        <v>2203011</v>
      </c>
      <c r="B1486" s="89" t="s">
        <v>2570</v>
      </c>
      <c r="C1486" s="53" t="s">
        <v>687</v>
      </c>
      <c r="D1486" s="50" t="s">
        <v>2508</v>
      </c>
      <c r="E1486" s="47">
        <f>VLOOKUP('2012 Accountability Database'!A1482,Dems1112!$A$2:$G$1082,4)</f>
        <v>0.54</v>
      </c>
      <c r="F1486" s="65" t="s">
        <v>2486</v>
      </c>
      <c r="G1486" s="62"/>
      <c r="H1486" s="13" t="str">
        <f>IF(V1486&gt;94,"Met",IF(X1486="--","n/a",IF(X1486&gt;=0,"Met","Did Not Meet")))</f>
        <v>Did Not Meet</v>
      </c>
      <c r="I1486" s="13" t="str">
        <f>IF(V1487&gt;94,"Met",IF(X1487="--","n/a",IF(X1487&gt;=0,"Met","Did Not Meet")))</f>
        <v>Did Not Meet</v>
      </c>
      <c r="J1486" s="13"/>
      <c r="K1486" s="13" t="str">
        <f>IF(Z1486&gt;94,"Met",IF(AB1486="--","n/a",IF(AB1486&gt;=0,"Met","Did Not Meet")))</f>
        <v>Did Not Meet</v>
      </c>
      <c r="L1486" s="13" t="str">
        <f>IF(Z1487&gt;94,"Met",IF(AB1487="--","n/a",IF(AB1487&gt;=0,"Met","Did Not Meet")))</f>
        <v>Did Not Meet</v>
      </c>
      <c r="M1486" s="1" t="s">
        <v>9</v>
      </c>
      <c r="N1486" s="68" t="s">
        <v>2497</v>
      </c>
      <c r="O1486" s="35"/>
      <c r="P1486" s="44"/>
      <c r="Q1486" s="108"/>
      <c r="R1486" s="5" t="s">
        <v>6</v>
      </c>
      <c r="S1486" s="1" t="s">
        <v>2</v>
      </c>
      <c r="T1486" s="1" t="s">
        <v>3</v>
      </c>
      <c r="U1486" s="5">
        <v>526</v>
      </c>
      <c r="V1486" s="1">
        <v>81.75</v>
      </c>
      <c r="W1486" s="1">
        <v>87.95</v>
      </c>
      <c r="X1486" s="6">
        <f t="shared" si="1872"/>
        <v>-6.2000000000000028</v>
      </c>
      <c r="Y1486" s="14">
        <v>458</v>
      </c>
      <c r="Z1486" s="1">
        <v>79.040000000000006</v>
      </c>
      <c r="AA1486" s="1">
        <v>87.05</v>
      </c>
      <c r="AB1486" s="72">
        <f t="shared" si="1887"/>
        <v>-8.0099999999999909</v>
      </c>
      <c r="AC1486" s="53"/>
    </row>
    <row r="1487" spans="1:29" x14ac:dyDescent="0.25">
      <c r="A1487" s="53">
        <v>2203011</v>
      </c>
      <c r="B1487" s="89" t="s">
        <v>2570</v>
      </c>
      <c r="C1487" s="53" t="s">
        <v>687</v>
      </c>
      <c r="D1487" s="50" t="s">
        <v>974</v>
      </c>
      <c r="E1487" s="47" t="str">
        <f>VLOOKUP('2012 Accountability Database'!A1482,Dems1112!$A$2:$G$1082,5)</f>
        <v>6-8</v>
      </c>
      <c r="F1487" s="65" t="s">
        <v>2487</v>
      </c>
      <c r="G1487" s="62"/>
      <c r="H1487" s="13" t="str">
        <f>IF(V1488&gt;94,"Met",IF(X1488="--","n/a",IF(X1488&gt;=0,"Met","Did Not Meet")))</f>
        <v>Did Not Meet</v>
      </c>
      <c r="I1487" s="13" t="str">
        <f>IF(V1489&gt;94,"Met",IF(X1489="--","n/a",IF(X1489&gt;=0,"Met","Did Not Meet")))</f>
        <v>Did Not Meet</v>
      </c>
      <c r="J1487" s="13"/>
      <c r="K1487" s="13" t="str">
        <f>IF(Z1488&gt;94,"Met",IF(AB1488="--","n/a",IF(AB1488&gt;=0,"Met","Did Not Meet")))</f>
        <v>Did Not Meet</v>
      </c>
      <c r="L1487" s="13" t="str">
        <f>IF(Z1489&gt;94,"Met",IF(AB1489="--","n/a",IF(AB1489&gt;=0,"Met","Did Not Meet")))</f>
        <v>Did Not Meet</v>
      </c>
      <c r="M1487" s="1" t="s">
        <v>9</v>
      </c>
      <c r="N1487" s="14"/>
      <c r="O1487" s="35" t="s">
        <v>2506</v>
      </c>
      <c r="P1487" s="83" t="str">
        <f t="shared" ref="P1487" si="1889">IF(P1482="No"," ", IF(P1484="No"," ",IF(P1483="No", " ",IF(P1485="No"," ","X"))))</f>
        <v xml:space="preserve"> </v>
      </c>
      <c r="Q1487" s="108"/>
      <c r="R1487" s="5" t="s">
        <v>6</v>
      </c>
      <c r="S1487" s="1" t="s">
        <v>2</v>
      </c>
      <c r="T1487" s="1" t="s">
        <v>7</v>
      </c>
      <c r="U1487" s="5">
        <v>276</v>
      </c>
      <c r="V1487" s="1">
        <v>69.569999999999993</v>
      </c>
      <c r="W1487" s="1">
        <v>78.33</v>
      </c>
      <c r="X1487" s="6">
        <f t="shared" si="1872"/>
        <v>-8.7600000000000051</v>
      </c>
      <c r="Y1487" s="14">
        <v>259</v>
      </c>
      <c r="Z1487" s="1">
        <v>67.95</v>
      </c>
      <c r="AA1487" s="1">
        <v>78.91</v>
      </c>
      <c r="AB1487" s="72">
        <f t="shared" si="1887"/>
        <v>-10.959999999999994</v>
      </c>
      <c r="AC1487" s="53"/>
    </row>
    <row r="1488" spans="1:29" ht="15.75" x14ac:dyDescent="0.25">
      <c r="A1488" s="53">
        <v>2203011</v>
      </c>
      <c r="B1488" s="89" t="s">
        <v>2570</v>
      </c>
      <c r="C1488" s="53" t="s">
        <v>687</v>
      </c>
      <c r="D1488" s="50" t="s">
        <v>975</v>
      </c>
      <c r="E1488" s="48" t="str">
        <f>VLOOKUP('2012 Accountability Database'!A1482,Dems1112!$A$2:$G$1082,6)</f>
        <v>5 (Southeast AR)</v>
      </c>
      <c r="F1488" s="66"/>
      <c r="G1488" s="63" t="s">
        <v>2488</v>
      </c>
      <c r="H1488" s="61" t="str">
        <f t="shared" ref="H1488:I1488" si="1890">IF(H1486="Met","Yes",IF(H1487="Met","Yes","No"))</f>
        <v>No</v>
      </c>
      <c r="I1488" s="61" t="str">
        <f t="shared" si="1890"/>
        <v>No</v>
      </c>
      <c r="J1488" s="55"/>
      <c r="K1488" s="61" t="str">
        <f t="shared" ref="K1488:L1488" si="1891">IF(K1486="Met","Yes",IF(K1487="Met","Yes","No"))</f>
        <v>No</v>
      </c>
      <c r="L1488" s="61" t="str">
        <f t="shared" si="1891"/>
        <v>No</v>
      </c>
      <c r="M1488" s="5" t="s">
        <v>9</v>
      </c>
      <c r="N1488" s="14"/>
      <c r="O1488" s="35" t="s">
        <v>2505</v>
      </c>
      <c r="P1488" s="83" t="str">
        <f t="shared" ref="P1488" si="1892">IF(P1487="X"," ",IF(P1489="X"," ","X"))</f>
        <v xml:space="preserve"> </v>
      </c>
      <c r="Q1488" s="94" t="s">
        <v>2759</v>
      </c>
      <c r="R1488" s="5" t="s">
        <v>6</v>
      </c>
      <c r="S1488" s="5" t="s">
        <v>5</v>
      </c>
      <c r="T1488" s="5" t="s">
        <v>3</v>
      </c>
      <c r="U1488" s="5">
        <v>1545</v>
      </c>
      <c r="V1488" s="5">
        <v>85.05</v>
      </c>
      <c r="W1488" s="5">
        <v>87.95</v>
      </c>
      <c r="X1488" s="8">
        <f t="shared" si="1872"/>
        <v>-2.9000000000000057</v>
      </c>
      <c r="Y1488" s="14">
        <v>1361</v>
      </c>
      <c r="Z1488" s="5">
        <v>83.84</v>
      </c>
      <c r="AA1488" s="5">
        <v>87.05</v>
      </c>
      <c r="AB1488" s="72">
        <f t="shared" si="1887"/>
        <v>-3.2099999999999937</v>
      </c>
      <c r="AC1488" s="53"/>
    </row>
    <row r="1489" spans="1:29" x14ac:dyDescent="0.25">
      <c r="A1489" s="54">
        <v>2203011</v>
      </c>
      <c r="B1489" s="90" t="s">
        <v>2570</v>
      </c>
      <c r="C1489" s="54" t="s">
        <v>687</v>
      </c>
      <c r="D1489" s="4"/>
      <c r="E1489" s="4"/>
      <c r="F1489" s="67"/>
      <c r="G1489" s="64"/>
      <c r="H1489" s="43"/>
      <c r="I1489" s="43"/>
      <c r="J1489" s="43"/>
      <c r="K1489" s="43"/>
      <c r="L1489" s="43"/>
      <c r="M1489" s="4" t="s">
        <v>9</v>
      </c>
      <c r="N1489" s="15"/>
      <c r="O1489" s="38" t="s">
        <v>2482</v>
      </c>
      <c r="P1489" s="84" t="str">
        <f>IF(E1483="Achieving School"," ","X")</f>
        <v>X</v>
      </c>
      <c r="Q1489" s="91"/>
      <c r="R1489" s="4" t="s">
        <v>6</v>
      </c>
      <c r="S1489" s="4" t="s">
        <v>5</v>
      </c>
      <c r="T1489" s="4" t="s">
        <v>7</v>
      </c>
      <c r="U1489" s="4">
        <v>761</v>
      </c>
      <c r="V1489" s="4">
        <v>73.459999999999994</v>
      </c>
      <c r="W1489" s="4">
        <v>78.33</v>
      </c>
      <c r="X1489" s="7">
        <f t="shared" si="1872"/>
        <v>-4.8700000000000045</v>
      </c>
      <c r="Y1489" s="15">
        <v>722</v>
      </c>
      <c r="Z1489" s="4">
        <v>73.680000000000007</v>
      </c>
      <c r="AA1489" s="4">
        <v>78.91</v>
      </c>
      <c r="AB1489" s="73">
        <f t="shared" si="1887"/>
        <v>-5.2299999999999898</v>
      </c>
      <c r="AC1489" s="54"/>
    </row>
    <row r="1490" spans="1:29" x14ac:dyDescent="0.25">
      <c r="A1490" s="1">
        <v>2203014</v>
      </c>
      <c r="B1490" s="87" t="s">
        <v>2570</v>
      </c>
      <c r="C1490" s="55" t="s">
        <v>688</v>
      </c>
      <c r="E1490" s="42"/>
      <c r="F1490" s="65" t="s">
        <v>2483</v>
      </c>
      <c r="G1490" s="62"/>
      <c r="H1490" s="37" t="str">
        <f>IF(V1490&gt;94,"Met",IF(X1490="--","n/a",IF(X1490&gt;=0,"Met","Did Not Meet")))</f>
        <v>Met</v>
      </c>
      <c r="I1490" s="37" t="str">
        <f>IF(V1491&gt;94,"Met",IF(X1491="--","n/a",IF(X1491&gt;=0,"Met","Did Not Meet")))</f>
        <v>Met</v>
      </c>
      <c r="K1490" s="13" t="str">
        <f>IF(Z1490&gt;94,"Met",IF(AB1490="--","n/a",IF(AB1490&gt;=0,"Met","Did Not Meet")))</f>
        <v>Met</v>
      </c>
      <c r="L1490" s="13" t="str">
        <f>IF(Z1491&gt;94,"Met",IF(AB1491="--","n/a",IF(AB1491&gt;=0,"Met","Did Not Meet")))</f>
        <v>Met</v>
      </c>
      <c r="M1490" s="1" t="s">
        <v>9</v>
      </c>
      <c r="N1490" s="14" t="s">
        <v>2502</v>
      </c>
      <c r="O1490" s="5"/>
      <c r="P1490" s="44" t="str">
        <f t="shared" ref="P1490" si="1893">IF(H1492="Yes",IF(I1492="Yes","Yes","No"),"No")</f>
        <v>Yes</v>
      </c>
      <c r="Q1490" s="93"/>
      <c r="R1490" s="5" t="s">
        <v>1</v>
      </c>
      <c r="S1490" s="1" t="s">
        <v>2</v>
      </c>
      <c r="T1490" s="1" t="s">
        <v>3</v>
      </c>
      <c r="U1490" s="5">
        <v>419</v>
      </c>
      <c r="V1490" s="1">
        <v>84.01</v>
      </c>
      <c r="W1490" s="1">
        <v>78.040000000000006</v>
      </c>
      <c r="X1490" s="9">
        <f t="shared" si="1872"/>
        <v>5.9699999999999989</v>
      </c>
      <c r="Y1490" s="14">
        <v>276</v>
      </c>
      <c r="Z1490" s="1">
        <v>90.22</v>
      </c>
      <c r="AA1490" s="1">
        <v>78.87</v>
      </c>
      <c r="AB1490" s="71">
        <f t="shared" si="1887"/>
        <v>11.349999999999994</v>
      </c>
      <c r="AC1490" s="36"/>
    </row>
    <row r="1491" spans="1:29" ht="15.75" x14ac:dyDescent="0.25">
      <c r="A1491" s="53">
        <v>2203014</v>
      </c>
      <c r="B1491" s="89" t="s">
        <v>2570</v>
      </c>
      <c r="C1491" s="53" t="s">
        <v>688</v>
      </c>
      <c r="D1491" s="49" t="s">
        <v>2498</v>
      </c>
      <c r="E1491" s="34" t="str">
        <f>M1490</f>
        <v>Needs Improvement School</v>
      </c>
      <c r="F1491" s="65" t="s">
        <v>2484</v>
      </c>
      <c r="G1491" s="62"/>
      <c r="H1491" s="13" t="str">
        <f>IF(V1492&gt;94,"Met",IF(X1492="--","n/a",IF(X1492&gt;=0,"Met","Did Not Meet")))</f>
        <v>Met</v>
      </c>
      <c r="I1491" s="13" t="str">
        <f>IF(V1493&gt;94,"Met",IF(X1493="--","n/a",IF(X1493&gt;=0,"Met","Did Not Meet")))</f>
        <v>Met</v>
      </c>
      <c r="K1491" s="13" t="str">
        <f>IF(Z1492&gt;94,"Met",IF(AB1492="--","n/a",IF(AB1492&gt;=0,"Met","Did Not Meet")))</f>
        <v>Met</v>
      </c>
      <c r="L1491" s="13" t="str">
        <f>IF(Z1493&gt;94,"Met",IF(AB1493="--","n/a",IF(AB1493&gt;=0,"Met","Did Not Meet")))</f>
        <v>Met</v>
      </c>
      <c r="M1491" s="5" t="s">
        <v>9</v>
      </c>
      <c r="N1491" s="14" t="s">
        <v>2501</v>
      </c>
      <c r="O1491" s="5"/>
      <c r="P1491" s="44" t="str">
        <f t="shared" ref="P1491" si="1894">IF(K1492="Yes",IF(L1492="Yes","Yes","No"),"No")</f>
        <v>Yes</v>
      </c>
      <c r="Q1491" s="94" t="s">
        <v>2759</v>
      </c>
      <c r="R1491" s="5" t="s">
        <v>1</v>
      </c>
      <c r="S1491" s="5" t="s">
        <v>2</v>
      </c>
      <c r="T1491" s="5" t="s">
        <v>7</v>
      </c>
      <c r="U1491" s="5">
        <v>242</v>
      </c>
      <c r="V1491" s="5">
        <v>77.69</v>
      </c>
      <c r="W1491" s="5">
        <v>68.97</v>
      </c>
      <c r="X1491" s="11">
        <f t="shared" si="1872"/>
        <v>8.7199999999999989</v>
      </c>
      <c r="Y1491" s="14">
        <v>152</v>
      </c>
      <c r="Z1491" s="5">
        <v>86.84</v>
      </c>
      <c r="AA1491" s="5">
        <v>75.05</v>
      </c>
      <c r="AB1491" s="71">
        <f t="shared" si="1887"/>
        <v>11.790000000000006</v>
      </c>
      <c r="AC1491" s="53"/>
    </row>
    <row r="1492" spans="1:29" ht="15" customHeight="1" x14ac:dyDescent="0.25">
      <c r="A1492" s="53">
        <v>2203014</v>
      </c>
      <c r="B1492" s="89" t="s">
        <v>2570</v>
      </c>
      <c r="C1492" s="53" t="s">
        <v>688</v>
      </c>
      <c r="D1492" s="49" t="s">
        <v>2499</v>
      </c>
      <c r="E1492" s="35" t="str">
        <f>VLOOKUP('2012 Accountability Database'!$A1490,'2011 AYP'!A$2:B$1072,2)</f>
        <v>SI_1 (School Improvement Year 1)</v>
      </c>
      <c r="F1492" s="66"/>
      <c r="G1492" s="63" t="s">
        <v>2485</v>
      </c>
      <c r="H1492" s="60" t="str">
        <f t="shared" ref="H1492:I1492" si="1895">IF(H1490="Met","Yes",IF(H1491="Met","Yes","No"))</f>
        <v>Yes</v>
      </c>
      <c r="I1492" s="60" t="str">
        <f t="shared" si="1895"/>
        <v>Yes</v>
      </c>
      <c r="J1492" s="42"/>
      <c r="K1492" s="60" t="str">
        <f t="shared" ref="K1492:L1492" si="1896">IF(K1490="Met","Yes",IF(K1491="Met","Yes","No"))</f>
        <v>Yes</v>
      </c>
      <c r="L1492" s="60" t="str">
        <f t="shared" si="1896"/>
        <v>Yes</v>
      </c>
      <c r="M1492" s="5" t="s">
        <v>9</v>
      </c>
      <c r="N1492" s="14" t="s">
        <v>2503</v>
      </c>
      <c r="O1492" s="5"/>
      <c r="P1492" s="44" t="str">
        <f t="shared" ref="P1492" si="1897">IF(H1496="Yes",IF(I1496="Yes","Yes","No"),"No")</f>
        <v>No</v>
      </c>
      <c r="Q1492" s="108" t="s">
        <v>2758</v>
      </c>
      <c r="R1492" s="5" t="s">
        <v>1</v>
      </c>
      <c r="S1492" s="5" t="s">
        <v>5</v>
      </c>
      <c r="T1492" s="5" t="s">
        <v>3</v>
      </c>
      <c r="U1492" s="5">
        <v>1354</v>
      </c>
      <c r="V1492" s="5">
        <v>78.290000000000006</v>
      </c>
      <c r="W1492" s="5">
        <v>78.040000000000006</v>
      </c>
      <c r="X1492" s="11">
        <f t="shared" si="1872"/>
        <v>0.25</v>
      </c>
      <c r="Y1492" s="14">
        <v>884</v>
      </c>
      <c r="Z1492" s="5">
        <v>80.77</v>
      </c>
      <c r="AA1492" s="5">
        <v>78.87</v>
      </c>
      <c r="AB1492" s="71">
        <f t="shared" si="1887"/>
        <v>1.8999999999999915</v>
      </c>
      <c r="AC1492" s="53"/>
    </row>
    <row r="1493" spans="1:29" x14ac:dyDescent="0.25">
      <c r="A1493" s="53">
        <v>2203014</v>
      </c>
      <c r="B1493" s="89" t="s">
        <v>2570</v>
      </c>
      <c r="C1493" s="53" t="s">
        <v>688</v>
      </c>
      <c r="D1493" s="49" t="s">
        <v>2507</v>
      </c>
      <c r="E1493" s="47">
        <f>VLOOKUP('2012 Accountability Database'!A1490,Dems1112!$A$2:$G$1082,3)</f>
        <v>0.38</v>
      </c>
      <c r="F1493" s="66"/>
      <c r="G1493" s="52"/>
      <c r="M1493" s="5" t="s">
        <v>9</v>
      </c>
      <c r="N1493" s="14" t="s">
        <v>2504</v>
      </c>
      <c r="O1493" s="5"/>
      <c r="P1493" s="44" t="str">
        <f t="shared" ref="P1493" si="1898">IF(K1496="Yes",IF(L1496="Yes","Yes","No"),"No")</f>
        <v>No</v>
      </c>
      <c r="Q1493" s="108"/>
      <c r="R1493" s="5" t="s">
        <v>1</v>
      </c>
      <c r="S1493" s="5" t="s">
        <v>5</v>
      </c>
      <c r="T1493" s="5" t="s">
        <v>7</v>
      </c>
      <c r="U1493" s="5">
        <v>781</v>
      </c>
      <c r="V1493" s="5">
        <v>70.290000000000006</v>
      </c>
      <c r="W1493" s="5">
        <v>68.97</v>
      </c>
      <c r="X1493" s="11">
        <f t="shared" si="1872"/>
        <v>1.3200000000000074</v>
      </c>
      <c r="Y1493" s="14">
        <v>504</v>
      </c>
      <c r="Z1493" s="5">
        <v>76.59</v>
      </c>
      <c r="AA1493" s="5">
        <v>75.05</v>
      </c>
      <c r="AB1493" s="71">
        <f t="shared" si="1887"/>
        <v>1.5400000000000063</v>
      </c>
      <c r="AC1493" s="53"/>
    </row>
    <row r="1494" spans="1:29" x14ac:dyDescent="0.25">
      <c r="A1494" s="53">
        <v>2203014</v>
      </c>
      <c r="B1494" s="89" t="s">
        <v>2570</v>
      </c>
      <c r="C1494" s="53" t="s">
        <v>688</v>
      </c>
      <c r="D1494" s="50" t="s">
        <v>2508</v>
      </c>
      <c r="E1494" s="47">
        <f>VLOOKUP('2012 Accountability Database'!A1490,Dems1112!$A$2:$G$1082,4)</f>
        <v>0.56000000000000005</v>
      </c>
      <c r="F1494" s="65" t="s">
        <v>2486</v>
      </c>
      <c r="G1494" s="62"/>
      <c r="H1494" s="13" t="str">
        <f>IF(V1494&gt;94,"Met",IF(X1494="--","n/a",IF(X1494&gt;=0,"Met","Did Not Meet")))</f>
        <v>Did Not Meet</v>
      </c>
      <c r="I1494" s="13" t="str">
        <f>IF(V1495&gt;94,"Met",IF(X1495="--","n/a",IF(X1495&gt;=0,"Met","Did Not Meet")))</f>
        <v>Did Not Meet</v>
      </c>
      <c r="J1494" s="13"/>
      <c r="K1494" s="13" t="str">
        <f>IF(Z1494&gt;94,"Met",IF(AB1494="--","n/a",IF(AB1494&gt;=0,"Met","Did Not Meet")))</f>
        <v>Did Not Meet</v>
      </c>
      <c r="L1494" s="13" t="str">
        <f>IF(Z1495&gt;94,"Met",IF(AB1495="--","n/a",IF(AB1495&gt;=0,"Met","Did Not Meet")))</f>
        <v>Did Not Meet</v>
      </c>
      <c r="M1494" s="1" t="s">
        <v>9</v>
      </c>
      <c r="N1494" s="68" t="s">
        <v>2497</v>
      </c>
      <c r="O1494" s="35"/>
      <c r="P1494" s="44"/>
      <c r="Q1494" s="108"/>
      <c r="R1494" s="5" t="s">
        <v>6</v>
      </c>
      <c r="S1494" s="1" t="s">
        <v>2</v>
      </c>
      <c r="T1494" s="1" t="s">
        <v>3</v>
      </c>
      <c r="U1494" s="5">
        <v>419</v>
      </c>
      <c r="V1494" s="1">
        <v>81.86</v>
      </c>
      <c r="W1494" s="1">
        <v>84.09</v>
      </c>
      <c r="X1494" s="6">
        <f t="shared" si="1872"/>
        <v>-2.230000000000004</v>
      </c>
      <c r="Y1494" s="14">
        <v>276</v>
      </c>
      <c r="Z1494" s="1">
        <v>56.88</v>
      </c>
      <c r="AA1494" s="1">
        <v>70.48</v>
      </c>
      <c r="AB1494" s="72">
        <f t="shared" si="1887"/>
        <v>-13.600000000000001</v>
      </c>
      <c r="AC1494" s="53"/>
    </row>
    <row r="1495" spans="1:29" x14ac:dyDescent="0.25">
      <c r="A1495" s="53">
        <v>2203014</v>
      </c>
      <c r="B1495" s="89" t="s">
        <v>2570</v>
      </c>
      <c r="C1495" s="53" t="s">
        <v>688</v>
      </c>
      <c r="D1495" s="50" t="s">
        <v>974</v>
      </c>
      <c r="E1495" s="47" t="str">
        <f>VLOOKUP('2012 Accountability Database'!A1490,Dems1112!$A$2:$G$1082,5)</f>
        <v>3-5</v>
      </c>
      <c r="F1495" s="65" t="s">
        <v>2487</v>
      </c>
      <c r="G1495" s="62"/>
      <c r="H1495" s="13" t="str">
        <f>IF(V1496&gt;94,"Met",IF(X1496="--","n/a",IF(X1496&gt;=0,"Met","Did Not Meet")))</f>
        <v>Did Not Meet</v>
      </c>
      <c r="I1495" s="13" t="str">
        <f>IF(V1497&gt;94,"Met",IF(X1497="--","n/a",IF(X1497&gt;=0,"Met","Did Not Meet")))</f>
        <v>Did Not Meet</v>
      </c>
      <c r="J1495" s="13"/>
      <c r="K1495" s="13" t="str">
        <f>IF(Z1496&gt;94,"Met",IF(AB1496="--","n/a",IF(AB1496&gt;=0,"Met","Did Not Meet")))</f>
        <v>Did Not Meet</v>
      </c>
      <c r="L1495" s="13" t="str">
        <f>IF(Z1497&gt;94,"Met",IF(AB1497="--","n/a",IF(AB1497&gt;=0,"Met","Did Not Meet")))</f>
        <v>Did Not Meet</v>
      </c>
      <c r="M1495" s="5" t="s">
        <v>9</v>
      </c>
      <c r="N1495" s="14"/>
      <c r="O1495" s="35" t="s">
        <v>2506</v>
      </c>
      <c r="P1495" s="83" t="str">
        <f t="shared" ref="P1495" si="1899">IF(P1490="No"," ", IF(P1492="No"," ",IF(P1491="No", " ",IF(P1493="No"," ","X"))))</f>
        <v xml:space="preserve"> </v>
      </c>
      <c r="Q1495" s="108"/>
      <c r="R1495" s="5" t="s">
        <v>6</v>
      </c>
      <c r="S1495" s="5" t="s">
        <v>2</v>
      </c>
      <c r="T1495" s="5" t="s">
        <v>7</v>
      </c>
      <c r="U1495" s="5">
        <v>242</v>
      </c>
      <c r="V1495" s="5">
        <v>73.55</v>
      </c>
      <c r="W1495" s="5">
        <v>75.67</v>
      </c>
      <c r="X1495" s="8">
        <f t="shared" si="1872"/>
        <v>-2.1200000000000045</v>
      </c>
      <c r="Y1495" s="14">
        <v>152</v>
      </c>
      <c r="Z1495" s="5">
        <v>48.68</v>
      </c>
      <c r="AA1495" s="5">
        <v>65.290000000000006</v>
      </c>
      <c r="AB1495" s="72">
        <f t="shared" si="1887"/>
        <v>-16.610000000000007</v>
      </c>
      <c r="AC1495" s="53"/>
    </row>
    <row r="1496" spans="1:29" ht="15.75" x14ac:dyDescent="0.25">
      <c r="A1496" s="53">
        <v>2203014</v>
      </c>
      <c r="B1496" s="89" t="s">
        <v>2570</v>
      </c>
      <c r="C1496" s="53" t="s">
        <v>688</v>
      </c>
      <c r="D1496" s="50" t="s">
        <v>975</v>
      </c>
      <c r="E1496" s="48" t="str">
        <f>VLOOKUP('2012 Accountability Database'!A1490,Dems1112!$A$2:$G$1082,6)</f>
        <v>5 (Southeast AR)</v>
      </c>
      <c r="F1496" s="66"/>
      <c r="G1496" s="63" t="s">
        <v>2488</v>
      </c>
      <c r="H1496" s="61" t="str">
        <f t="shared" ref="H1496:I1496" si="1900">IF(H1494="Met","Yes",IF(H1495="Met","Yes","No"))</f>
        <v>No</v>
      </c>
      <c r="I1496" s="61" t="str">
        <f t="shared" si="1900"/>
        <v>No</v>
      </c>
      <c r="J1496" s="55"/>
      <c r="K1496" s="61" t="str">
        <f t="shared" ref="K1496:L1496" si="1901">IF(K1494="Met","Yes",IF(K1495="Met","Yes","No"))</f>
        <v>No</v>
      </c>
      <c r="L1496" s="61" t="str">
        <f t="shared" si="1901"/>
        <v>No</v>
      </c>
      <c r="M1496" s="1" t="s">
        <v>9</v>
      </c>
      <c r="N1496" s="14"/>
      <c r="O1496" s="35" t="s">
        <v>2505</v>
      </c>
      <c r="P1496" s="83" t="str">
        <f t="shared" ref="P1496" si="1902">IF(P1495="X"," ",IF(P1497="X"," ","X"))</f>
        <v xml:space="preserve"> </v>
      </c>
      <c r="Q1496" s="94" t="s">
        <v>2759</v>
      </c>
      <c r="R1496" s="5" t="s">
        <v>6</v>
      </c>
      <c r="S1496" s="1" t="s">
        <v>5</v>
      </c>
      <c r="T1496" s="1" t="s">
        <v>3</v>
      </c>
      <c r="U1496" s="5">
        <v>1355</v>
      </c>
      <c r="V1496" s="1">
        <v>81.400000000000006</v>
      </c>
      <c r="W1496" s="1">
        <v>84.09</v>
      </c>
      <c r="X1496" s="6">
        <f t="shared" si="1872"/>
        <v>-2.6899999999999977</v>
      </c>
      <c r="Y1496" s="14">
        <v>884</v>
      </c>
      <c r="Z1496" s="1">
        <v>65.61</v>
      </c>
      <c r="AA1496" s="1">
        <v>70.48</v>
      </c>
      <c r="AB1496" s="72">
        <f t="shared" si="1887"/>
        <v>-4.8700000000000045</v>
      </c>
      <c r="AC1496" s="53"/>
    </row>
    <row r="1497" spans="1:29" x14ac:dyDescent="0.25">
      <c r="A1497" s="54">
        <v>2203014</v>
      </c>
      <c r="B1497" s="90" t="s">
        <v>2570</v>
      </c>
      <c r="C1497" s="54" t="s">
        <v>688</v>
      </c>
      <c r="D1497" s="4"/>
      <c r="E1497" s="4"/>
      <c r="F1497" s="67"/>
      <c r="G1497" s="64"/>
      <c r="H1497" s="43"/>
      <c r="I1497" s="43"/>
      <c r="J1497" s="43"/>
      <c r="K1497" s="43"/>
      <c r="L1497" s="43"/>
      <c r="M1497" s="4" t="s">
        <v>9</v>
      </c>
      <c r="N1497" s="15"/>
      <c r="O1497" s="38" t="s">
        <v>2482</v>
      </c>
      <c r="P1497" s="84" t="str">
        <f>IF(E1491="Achieving School"," ","X")</f>
        <v>X</v>
      </c>
      <c r="Q1497" s="91"/>
      <c r="R1497" s="4" t="s">
        <v>6</v>
      </c>
      <c r="S1497" s="4" t="s">
        <v>5</v>
      </c>
      <c r="T1497" s="4" t="s">
        <v>7</v>
      </c>
      <c r="U1497" s="4">
        <v>781</v>
      </c>
      <c r="V1497" s="4">
        <v>73.11</v>
      </c>
      <c r="W1497" s="4">
        <v>75.67</v>
      </c>
      <c r="X1497" s="7">
        <f t="shared" si="1872"/>
        <v>-2.5600000000000023</v>
      </c>
      <c r="Y1497" s="15">
        <v>504</v>
      </c>
      <c r="Z1497" s="4">
        <v>59.92</v>
      </c>
      <c r="AA1497" s="4">
        <v>65.290000000000006</v>
      </c>
      <c r="AB1497" s="73">
        <f t="shared" si="1887"/>
        <v>-5.3700000000000045</v>
      </c>
      <c r="AC1497" s="54"/>
    </row>
    <row r="1498" spans="1:29" x14ac:dyDescent="0.25">
      <c r="A1498" s="1">
        <v>2301001</v>
      </c>
      <c r="B1498" s="87" t="s">
        <v>2571</v>
      </c>
      <c r="C1498" s="55" t="s">
        <v>380</v>
      </c>
      <c r="E1498" s="42"/>
      <c r="F1498" s="65" t="s">
        <v>2483</v>
      </c>
      <c r="G1498" s="62"/>
      <c r="H1498" s="37" t="str">
        <f>IF(V1498&gt;94,"Met",IF(X1498="--","n/a",IF(X1498&gt;=0,"Met","Did Not Meet")))</f>
        <v>Met</v>
      </c>
      <c r="I1498" s="37" t="str">
        <f>IF(V1499&gt;94,"Met",IF(X1499="--","n/a",IF(X1499&gt;=0,"Met","Did Not Meet")))</f>
        <v>Met</v>
      </c>
      <c r="K1498" s="13" t="str">
        <f>IF(Z1498&gt;94,"Met",IF(AB1498="--","n/a",IF(AB1498&gt;=0,"Met","Did Not Meet")))</f>
        <v>Did Not Meet</v>
      </c>
      <c r="L1498" s="13" t="str">
        <f>IF(Z1499&gt;94,"Met",IF(AB1499="--","n/a",IF(AB1499&gt;=0,"Met","Did Not Meet")))</f>
        <v>Did Not Meet</v>
      </c>
      <c r="M1498" s="1" t="s">
        <v>4</v>
      </c>
      <c r="N1498" s="14" t="s">
        <v>2502</v>
      </c>
      <c r="O1498" s="5"/>
      <c r="P1498" s="44" t="str">
        <f t="shared" ref="P1498" si="1903">IF(H1500="Yes",IF(I1500="Yes","Yes","No"),"No")</f>
        <v>Yes</v>
      </c>
      <c r="Q1498" s="93"/>
      <c r="R1498" s="5" t="s">
        <v>1</v>
      </c>
      <c r="S1498" s="1" t="s">
        <v>2</v>
      </c>
      <c r="T1498" s="1" t="s">
        <v>3</v>
      </c>
      <c r="U1498" s="5">
        <v>133</v>
      </c>
      <c r="V1498" s="1">
        <v>88.72</v>
      </c>
      <c r="W1498" s="1">
        <v>86.9</v>
      </c>
      <c r="X1498" s="9">
        <f t="shared" si="1872"/>
        <v>1.8199999999999932</v>
      </c>
      <c r="Y1498" s="14">
        <v>64</v>
      </c>
      <c r="Z1498" s="1">
        <v>87.5</v>
      </c>
      <c r="AA1498" s="1">
        <v>90.42</v>
      </c>
      <c r="AB1498" s="72">
        <f t="shared" si="1887"/>
        <v>-2.9200000000000017</v>
      </c>
      <c r="AC1498" s="36"/>
    </row>
    <row r="1499" spans="1:29" ht="15.75" x14ac:dyDescent="0.25">
      <c r="A1499" s="53">
        <v>2301001</v>
      </c>
      <c r="B1499" s="89" t="s">
        <v>2571</v>
      </c>
      <c r="C1499" s="53" t="s">
        <v>380</v>
      </c>
      <c r="D1499" s="49" t="s">
        <v>2498</v>
      </c>
      <c r="E1499" s="34" t="str">
        <f>M1498</f>
        <v>Achieving School</v>
      </c>
      <c r="F1499" s="65" t="s">
        <v>2484</v>
      </c>
      <c r="G1499" s="62"/>
      <c r="H1499" s="13" t="str">
        <f>IF(V1500&gt;94,"Met",IF(X1500="--","n/a",IF(X1500&gt;=0,"Met","Did Not Meet")))</f>
        <v>Met</v>
      </c>
      <c r="I1499" s="13" t="str">
        <f>IF(V1501&gt;94,"Met",IF(X1501="--","n/a",IF(X1501&gt;=0,"Met","Did Not Meet")))</f>
        <v>Did Not Meet</v>
      </c>
      <c r="K1499" s="13" t="str">
        <f>IF(Z1500&gt;94,"Met",IF(AB1500="--","n/a",IF(AB1500&gt;=0,"Met","Did Not Meet")))</f>
        <v>Did Not Meet</v>
      </c>
      <c r="L1499" s="13" t="str">
        <f>IF(Z1501&gt;94,"Met",IF(AB1501="--","n/a",IF(AB1501&gt;=0,"Met","Did Not Meet")))</f>
        <v>Did Not Meet</v>
      </c>
      <c r="M1499" s="1" t="s">
        <v>4</v>
      </c>
      <c r="N1499" s="14" t="s">
        <v>2501</v>
      </c>
      <c r="O1499" s="5"/>
      <c r="P1499" s="44" t="str">
        <f t="shared" ref="P1499" si="1904">IF(K1500="Yes",IF(L1500="Yes","Yes","No"),"No")</f>
        <v>No</v>
      </c>
      <c r="Q1499" s="94" t="s">
        <v>2759</v>
      </c>
      <c r="R1499" s="5" t="s">
        <v>1</v>
      </c>
      <c r="S1499" s="1" t="s">
        <v>2</v>
      </c>
      <c r="T1499" s="1" t="s">
        <v>7</v>
      </c>
      <c r="U1499" s="5">
        <v>98</v>
      </c>
      <c r="V1499" s="1">
        <v>84.69</v>
      </c>
      <c r="W1499" s="1">
        <v>82.99</v>
      </c>
      <c r="X1499" s="9">
        <f t="shared" si="1872"/>
        <v>1.7000000000000028</v>
      </c>
      <c r="Y1499" s="14">
        <v>50</v>
      </c>
      <c r="Z1499" s="1">
        <v>84</v>
      </c>
      <c r="AA1499" s="1">
        <v>86.05</v>
      </c>
      <c r="AB1499" s="72">
        <f t="shared" si="1887"/>
        <v>-2.0499999999999972</v>
      </c>
      <c r="AC1499" s="53"/>
    </row>
    <row r="1500" spans="1:29" ht="15" customHeight="1" x14ac:dyDescent="0.25">
      <c r="A1500" s="53">
        <v>2301001</v>
      </c>
      <c r="B1500" s="89" t="s">
        <v>2571</v>
      </c>
      <c r="C1500" s="53" t="s">
        <v>380</v>
      </c>
      <c r="D1500" s="49" t="s">
        <v>2499</v>
      </c>
      <c r="E1500" s="35" t="str">
        <f>VLOOKUP('2012 Accountability Database'!$A1498,'2011 AYP'!A$2:B$1072,2)</f>
        <v xml:space="preserve"> MS (Met Standards)</v>
      </c>
      <c r="F1500" s="66"/>
      <c r="G1500" s="63" t="s">
        <v>2485</v>
      </c>
      <c r="H1500" s="60" t="str">
        <f t="shared" ref="H1500:I1500" si="1905">IF(H1498="Met","Yes",IF(H1499="Met","Yes","No"))</f>
        <v>Yes</v>
      </c>
      <c r="I1500" s="60" t="str">
        <f t="shared" si="1905"/>
        <v>Yes</v>
      </c>
      <c r="J1500" s="42"/>
      <c r="K1500" s="60" t="str">
        <f t="shared" ref="K1500:L1500" si="1906">IF(K1498="Met","Yes",IF(K1499="Met","Yes","No"))</f>
        <v>No</v>
      </c>
      <c r="L1500" s="60" t="str">
        <f t="shared" si="1906"/>
        <v>No</v>
      </c>
      <c r="M1500" s="1" t="s">
        <v>4</v>
      </c>
      <c r="N1500" s="14" t="s">
        <v>2503</v>
      </c>
      <c r="O1500" s="5"/>
      <c r="P1500" s="44" t="str">
        <f t="shared" ref="P1500" si="1907">IF(H1504="Yes",IF(I1504="Yes","Yes","No"),"No")</f>
        <v>No</v>
      </c>
      <c r="Q1500" s="108" t="s">
        <v>2758</v>
      </c>
      <c r="R1500" s="5" t="s">
        <v>1</v>
      </c>
      <c r="S1500" s="1" t="s">
        <v>5</v>
      </c>
      <c r="T1500" s="1" t="s">
        <v>3</v>
      </c>
      <c r="U1500" s="5">
        <v>405</v>
      </c>
      <c r="V1500" s="1">
        <v>86.91</v>
      </c>
      <c r="W1500" s="1">
        <v>86.9</v>
      </c>
      <c r="X1500" s="9">
        <f t="shared" si="1872"/>
        <v>9.9999999999909051E-3</v>
      </c>
      <c r="Y1500" s="14">
        <v>196</v>
      </c>
      <c r="Z1500" s="1">
        <v>86.73</v>
      </c>
      <c r="AA1500" s="1">
        <v>90.42</v>
      </c>
      <c r="AB1500" s="72">
        <f t="shared" si="1887"/>
        <v>-3.6899999999999977</v>
      </c>
      <c r="AC1500" s="53"/>
    </row>
    <row r="1501" spans="1:29" x14ac:dyDescent="0.25">
      <c r="A1501" s="53">
        <v>2301001</v>
      </c>
      <c r="B1501" s="89" t="s">
        <v>2571</v>
      </c>
      <c r="C1501" s="53" t="s">
        <v>380</v>
      </c>
      <c r="D1501" s="49" t="s">
        <v>2507</v>
      </c>
      <c r="E1501" s="47">
        <f>VLOOKUP('2012 Accountability Database'!A1498,Dems1112!$A$2:$G$1082,3)</f>
        <v>0.45</v>
      </c>
      <c r="F1501" s="66"/>
      <c r="G1501" s="52"/>
      <c r="M1501" s="1" t="s">
        <v>4</v>
      </c>
      <c r="N1501" s="14" t="s">
        <v>2504</v>
      </c>
      <c r="O1501" s="5"/>
      <c r="P1501" s="44" t="str">
        <f t="shared" ref="P1501" si="1908">IF(K1504="Yes",IF(L1504="Yes","Yes","No"),"No")</f>
        <v>No</v>
      </c>
      <c r="Q1501" s="108"/>
      <c r="R1501" s="5" t="s">
        <v>1</v>
      </c>
      <c r="S1501" s="1" t="s">
        <v>5</v>
      </c>
      <c r="T1501" s="1" t="s">
        <v>7</v>
      </c>
      <c r="U1501" s="5">
        <v>288</v>
      </c>
      <c r="V1501" s="1">
        <v>82.29</v>
      </c>
      <c r="W1501" s="1">
        <v>82.99</v>
      </c>
      <c r="X1501" s="6">
        <f t="shared" si="1872"/>
        <v>-0.69999999999998863</v>
      </c>
      <c r="Y1501" s="14">
        <v>139</v>
      </c>
      <c r="Z1501" s="1">
        <v>84.17</v>
      </c>
      <c r="AA1501" s="1">
        <v>86.05</v>
      </c>
      <c r="AB1501" s="72">
        <f t="shared" si="1887"/>
        <v>-1.8799999999999955</v>
      </c>
      <c r="AC1501" s="53"/>
    </row>
    <row r="1502" spans="1:29" x14ac:dyDescent="0.25">
      <c r="A1502" s="53">
        <v>2301001</v>
      </c>
      <c r="B1502" s="89" t="s">
        <v>2571</v>
      </c>
      <c r="C1502" s="53" t="s">
        <v>380</v>
      </c>
      <c r="D1502" s="50" t="s">
        <v>2508</v>
      </c>
      <c r="E1502" s="47">
        <f>VLOOKUP('2012 Accountability Database'!A1498,Dems1112!$A$2:$G$1082,4)</f>
        <v>0.66</v>
      </c>
      <c r="F1502" s="65" t="s">
        <v>2486</v>
      </c>
      <c r="G1502" s="62"/>
      <c r="H1502" s="13" t="str">
        <f>IF(V1502&gt;94,"Met",IF(X1502="--","n/a",IF(X1502&gt;=0,"Met","Did Not Meet")))</f>
        <v>Did Not Meet</v>
      </c>
      <c r="I1502" s="13" t="str">
        <f>IF(V1503&gt;94,"Met",IF(X1503="--","n/a",IF(X1503&gt;=0,"Met","Did Not Meet")))</f>
        <v>Did Not Meet</v>
      </c>
      <c r="J1502" s="13"/>
      <c r="K1502" s="13" t="str">
        <f>IF(Z1502&gt;94,"Met",IF(AB1502="--","n/a",IF(AB1502&gt;=0,"Met","Did Not Meet")))</f>
        <v>Did Not Meet</v>
      </c>
      <c r="L1502" s="13" t="str">
        <f>IF(Z1503&gt;94,"Met",IF(AB1503="--","n/a",IF(AB1503&gt;=0,"Met","Did Not Meet")))</f>
        <v>Did Not Meet</v>
      </c>
      <c r="M1502" s="1" t="s">
        <v>4</v>
      </c>
      <c r="N1502" s="68" t="s">
        <v>2497</v>
      </c>
      <c r="O1502" s="35"/>
      <c r="P1502" s="44"/>
      <c r="Q1502" s="108"/>
      <c r="R1502" s="5" t="s">
        <v>6</v>
      </c>
      <c r="S1502" s="1" t="s">
        <v>2</v>
      </c>
      <c r="T1502" s="1" t="s">
        <v>3</v>
      </c>
      <c r="U1502" s="5">
        <v>133</v>
      </c>
      <c r="V1502" s="1">
        <v>93.23</v>
      </c>
      <c r="W1502" s="1">
        <v>95.87</v>
      </c>
      <c r="X1502" s="6">
        <f t="shared" si="1872"/>
        <v>-2.6400000000000006</v>
      </c>
      <c r="Y1502" s="14">
        <v>64</v>
      </c>
      <c r="Z1502" s="1">
        <v>56.25</v>
      </c>
      <c r="AA1502" s="1">
        <v>75.739999999999995</v>
      </c>
      <c r="AB1502" s="72">
        <f t="shared" si="1887"/>
        <v>-19.489999999999995</v>
      </c>
      <c r="AC1502" s="53"/>
    </row>
    <row r="1503" spans="1:29" x14ac:dyDescent="0.25">
      <c r="A1503" s="53">
        <v>2301001</v>
      </c>
      <c r="B1503" s="89" t="s">
        <v>2571</v>
      </c>
      <c r="C1503" s="53" t="s">
        <v>380</v>
      </c>
      <c r="D1503" s="50" t="s">
        <v>974</v>
      </c>
      <c r="E1503" s="47" t="str">
        <f>VLOOKUP('2012 Accountability Database'!A1498,Dems1112!$A$2:$G$1082,5)</f>
        <v>K-4</v>
      </c>
      <c r="F1503" s="65" t="s">
        <v>2487</v>
      </c>
      <c r="G1503" s="62"/>
      <c r="H1503" s="13" t="str">
        <f>IF(V1504&gt;94,"Met",IF(X1504="--","n/a",IF(X1504&gt;=0,"Met","Did Not Meet")))</f>
        <v>Met</v>
      </c>
      <c r="I1503" s="13" t="str">
        <f>IF(V1505&gt;94,"Met",IF(X1505="--","n/a",IF(X1505&gt;=0,"Met","Did Not Meet")))</f>
        <v>Did Not Meet</v>
      </c>
      <c r="J1503" s="13"/>
      <c r="K1503" s="13" t="str">
        <f>IF(Z1504&gt;94,"Met",IF(AB1504="--","n/a",IF(AB1504&gt;=0,"Met","Did Not Meet")))</f>
        <v>Did Not Meet</v>
      </c>
      <c r="L1503" s="13" t="str">
        <f>IF(Z1505&gt;94,"Met",IF(AB1505="--","n/a",IF(AB1505&gt;=0,"Met","Did Not Meet")))</f>
        <v>Did Not Meet</v>
      </c>
      <c r="M1503" s="5" t="s">
        <v>4</v>
      </c>
      <c r="N1503" s="14"/>
      <c r="O1503" s="35" t="s">
        <v>2506</v>
      </c>
      <c r="P1503" s="83" t="str">
        <f t="shared" ref="P1503" si="1909">IF(P1498="No"," ", IF(P1500="No"," ",IF(P1499="No", " ",IF(P1501="No"," ","X"))))</f>
        <v xml:space="preserve"> </v>
      </c>
      <c r="Q1503" s="108"/>
      <c r="R1503" s="5" t="s">
        <v>6</v>
      </c>
      <c r="S1503" s="5" t="s">
        <v>2</v>
      </c>
      <c r="T1503" s="5" t="s">
        <v>7</v>
      </c>
      <c r="U1503" s="5">
        <v>98</v>
      </c>
      <c r="V1503" s="5">
        <v>90.82</v>
      </c>
      <c r="W1503" s="5">
        <v>94.33</v>
      </c>
      <c r="X1503" s="8">
        <f t="shared" si="1872"/>
        <v>-3.5100000000000051</v>
      </c>
      <c r="Y1503" s="14">
        <v>50</v>
      </c>
      <c r="Z1503" s="5">
        <v>52</v>
      </c>
      <c r="AA1503" s="5">
        <v>74.650000000000006</v>
      </c>
      <c r="AB1503" s="72">
        <f t="shared" si="1887"/>
        <v>-22.650000000000006</v>
      </c>
      <c r="AC1503" s="53"/>
    </row>
    <row r="1504" spans="1:29" ht="15.75" x14ac:dyDescent="0.25">
      <c r="A1504" s="53">
        <v>2301001</v>
      </c>
      <c r="B1504" s="89" t="s">
        <v>2571</v>
      </c>
      <c r="C1504" s="53" t="s">
        <v>380</v>
      </c>
      <c r="D1504" s="50" t="s">
        <v>975</v>
      </c>
      <c r="E1504" s="48" t="str">
        <f>VLOOKUP('2012 Accountability Database'!A1498,Dems1112!$A$2:$G$1082,6)</f>
        <v>3 (Central AR)</v>
      </c>
      <c r="F1504" s="66"/>
      <c r="G1504" s="63" t="s">
        <v>2488</v>
      </c>
      <c r="H1504" s="61" t="str">
        <f t="shared" ref="H1504:I1504" si="1910">IF(H1502="Met","Yes",IF(H1503="Met","Yes","No"))</f>
        <v>Yes</v>
      </c>
      <c r="I1504" s="61" t="str">
        <f t="shared" si="1910"/>
        <v>No</v>
      </c>
      <c r="J1504" s="55"/>
      <c r="K1504" s="61" t="str">
        <f t="shared" ref="K1504:L1504" si="1911">IF(K1502="Met","Yes",IF(K1503="Met","Yes","No"))</f>
        <v>No</v>
      </c>
      <c r="L1504" s="61" t="str">
        <f t="shared" si="1911"/>
        <v>No</v>
      </c>
      <c r="M1504" s="1" t="s">
        <v>4</v>
      </c>
      <c r="N1504" s="14"/>
      <c r="O1504" s="35" t="s">
        <v>2505</v>
      </c>
      <c r="P1504" s="83" t="str">
        <f t="shared" ref="P1504" si="1912">IF(P1503="X"," ",IF(P1505="X"," ","X"))</f>
        <v>X</v>
      </c>
      <c r="Q1504" s="94" t="s">
        <v>2759</v>
      </c>
      <c r="R1504" s="5" t="s">
        <v>6</v>
      </c>
      <c r="S1504" s="1" t="s">
        <v>5</v>
      </c>
      <c r="T1504" s="1" t="s">
        <v>3</v>
      </c>
      <c r="U1504" s="5">
        <v>406</v>
      </c>
      <c r="V1504" s="1">
        <v>95.32</v>
      </c>
      <c r="W1504" s="1">
        <v>95.87</v>
      </c>
      <c r="X1504" s="6">
        <f t="shared" si="1872"/>
        <v>-0.55000000000001137</v>
      </c>
      <c r="Y1504" s="14">
        <v>197</v>
      </c>
      <c r="Z1504" s="1">
        <v>73.099999999999994</v>
      </c>
      <c r="AA1504" s="1">
        <v>75.739999999999995</v>
      </c>
      <c r="AB1504" s="72">
        <f t="shared" si="1887"/>
        <v>-2.6400000000000006</v>
      </c>
      <c r="AC1504" s="53"/>
    </row>
    <row r="1505" spans="1:29" x14ac:dyDescent="0.25">
      <c r="A1505" s="54">
        <v>2301001</v>
      </c>
      <c r="B1505" s="90" t="s">
        <v>2571</v>
      </c>
      <c r="C1505" s="54" t="s">
        <v>380</v>
      </c>
      <c r="D1505" s="4"/>
      <c r="E1505" s="4"/>
      <c r="F1505" s="67"/>
      <c r="G1505" s="64"/>
      <c r="H1505" s="43"/>
      <c r="I1505" s="43"/>
      <c r="J1505" s="43"/>
      <c r="K1505" s="43"/>
      <c r="L1505" s="43"/>
      <c r="M1505" s="4" t="s">
        <v>4</v>
      </c>
      <c r="N1505" s="15"/>
      <c r="O1505" s="38" t="s">
        <v>2482</v>
      </c>
      <c r="P1505" s="84" t="str">
        <f>IF(E1499="Achieving School"," ","X")</f>
        <v xml:space="preserve"> </v>
      </c>
      <c r="Q1505" s="91"/>
      <c r="R1505" s="4" t="s">
        <v>6</v>
      </c>
      <c r="S1505" s="4" t="s">
        <v>5</v>
      </c>
      <c r="T1505" s="4" t="s">
        <v>7</v>
      </c>
      <c r="U1505" s="4">
        <v>289</v>
      </c>
      <c r="V1505" s="4">
        <v>93.43</v>
      </c>
      <c r="W1505" s="4">
        <v>94.33</v>
      </c>
      <c r="X1505" s="7">
        <f t="shared" si="1872"/>
        <v>-0.89999999999999147</v>
      </c>
      <c r="Y1505" s="15">
        <v>140</v>
      </c>
      <c r="Z1505" s="4">
        <v>70.709999999999994</v>
      </c>
      <c r="AA1505" s="4">
        <v>74.650000000000006</v>
      </c>
      <c r="AB1505" s="73">
        <f t="shared" si="1887"/>
        <v>-3.9400000000000119</v>
      </c>
      <c r="AC1505" s="54"/>
    </row>
    <row r="1506" spans="1:29" x14ac:dyDescent="0.25">
      <c r="A1506" s="1">
        <v>2301002</v>
      </c>
      <c r="B1506" s="87" t="s">
        <v>2571</v>
      </c>
      <c r="C1506" s="55" t="s">
        <v>381</v>
      </c>
      <c r="E1506" s="42"/>
      <c r="F1506" s="65" t="s">
        <v>2483</v>
      </c>
      <c r="G1506" s="62"/>
      <c r="H1506" s="37" t="str">
        <f>IF(V1506&gt;94,"Met",IF(X1506="--","n/a",IF(X1506&gt;=0,"Met","Did Not Meet")))</f>
        <v>Did Not Meet</v>
      </c>
      <c r="I1506" s="37" t="str">
        <f>IF(V1507&gt;94,"Met",IF(X1507="--","n/a",IF(X1507&gt;=0,"Met","Did Not Meet")))</f>
        <v>Did Not Meet</v>
      </c>
      <c r="K1506" s="13" t="str">
        <f>IF(Z1506&gt;94,"Met",IF(AB1506="--","n/a",IF(AB1506&gt;=0,"Met","Did Not Meet")))</f>
        <v>Did Not Meet</v>
      </c>
      <c r="L1506" s="13" t="str">
        <f>IF(Z1507&gt;94,"Met",IF(AB1507="--","n/a",IF(AB1507&gt;=0,"Met","Did Not Meet")))</f>
        <v>Did Not Meet</v>
      </c>
      <c r="M1506" s="1" t="s">
        <v>9</v>
      </c>
      <c r="N1506" s="14" t="s">
        <v>2502</v>
      </c>
      <c r="O1506" s="5"/>
      <c r="P1506" s="44" t="str">
        <f t="shared" ref="P1506" si="1913">IF(H1508="Yes",IF(I1508="Yes","Yes","No"),"No")</f>
        <v>No</v>
      </c>
      <c r="Q1506" s="93"/>
      <c r="R1506" s="5" t="s">
        <v>1</v>
      </c>
      <c r="S1506" s="1" t="s">
        <v>2</v>
      </c>
      <c r="T1506" s="1" t="s">
        <v>3</v>
      </c>
      <c r="U1506" s="5">
        <v>121</v>
      </c>
      <c r="V1506" s="1">
        <v>85.12</v>
      </c>
      <c r="W1506" s="1">
        <v>88.12</v>
      </c>
      <c r="X1506" s="6">
        <f t="shared" si="1872"/>
        <v>-3</v>
      </c>
      <c r="Y1506" s="14">
        <v>51</v>
      </c>
      <c r="Z1506" s="1">
        <v>80.39</v>
      </c>
      <c r="AA1506" s="1">
        <v>89.09</v>
      </c>
      <c r="AB1506" s="72">
        <f t="shared" si="1887"/>
        <v>-8.7000000000000028</v>
      </c>
      <c r="AC1506" s="36"/>
    </row>
    <row r="1507" spans="1:29" ht="15.75" x14ac:dyDescent="0.25">
      <c r="A1507" s="53">
        <v>2301002</v>
      </c>
      <c r="B1507" s="89" t="s">
        <v>2571</v>
      </c>
      <c r="C1507" s="53" t="s">
        <v>381</v>
      </c>
      <c r="D1507" s="49" t="s">
        <v>2498</v>
      </c>
      <c r="E1507" s="34" t="str">
        <f>M1506</f>
        <v>Needs Improvement School</v>
      </c>
      <c r="F1507" s="65" t="s">
        <v>2484</v>
      </c>
      <c r="G1507" s="62"/>
      <c r="H1507" s="13" t="str">
        <f>IF(V1508&gt;94,"Met",IF(X1508="--","n/a",IF(X1508&gt;=0,"Met","Did Not Meet")))</f>
        <v>Did Not Meet</v>
      </c>
      <c r="I1507" s="13" t="str">
        <f>IF(V1509&gt;94,"Met",IF(X1509="--","n/a",IF(X1509&gt;=0,"Met","Did Not Meet")))</f>
        <v>Did Not Meet</v>
      </c>
      <c r="K1507" s="13" t="str">
        <f>IF(Z1508&gt;94,"Met",IF(AB1508="--","n/a",IF(AB1508&gt;=0,"Met","Did Not Meet")))</f>
        <v>Did Not Meet</v>
      </c>
      <c r="L1507" s="13" t="str">
        <f>IF(Z1509&gt;94,"Met",IF(AB1509="--","n/a",IF(AB1509&gt;=0,"Met","Did Not Meet")))</f>
        <v>Did Not Meet</v>
      </c>
      <c r="M1507" s="5" t="s">
        <v>9</v>
      </c>
      <c r="N1507" s="14" t="s">
        <v>2501</v>
      </c>
      <c r="O1507" s="5"/>
      <c r="P1507" s="44" t="str">
        <f t="shared" ref="P1507" si="1914">IF(K1508="Yes",IF(L1508="Yes","Yes","No"),"No")</f>
        <v>No</v>
      </c>
      <c r="Q1507" s="94" t="s">
        <v>2759</v>
      </c>
      <c r="R1507" s="5" t="s">
        <v>1</v>
      </c>
      <c r="S1507" s="5" t="s">
        <v>2</v>
      </c>
      <c r="T1507" s="5" t="s">
        <v>7</v>
      </c>
      <c r="U1507" s="5">
        <v>104</v>
      </c>
      <c r="V1507" s="5">
        <v>82.69</v>
      </c>
      <c r="W1507" s="5">
        <v>86.05</v>
      </c>
      <c r="X1507" s="8">
        <f t="shared" si="1872"/>
        <v>-3.3599999999999994</v>
      </c>
      <c r="Y1507" s="14">
        <v>41</v>
      </c>
      <c r="Z1507" s="5">
        <v>80.489999999999995</v>
      </c>
      <c r="AA1507" s="5">
        <v>86.52</v>
      </c>
      <c r="AB1507" s="72">
        <f t="shared" si="1887"/>
        <v>-6.0300000000000011</v>
      </c>
      <c r="AC1507" s="53"/>
    </row>
    <row r="1508" spans="1:29" ht="15" customHeight="1" x14ac:dyDescent="0.25">
      <c r="A1508" s="53">
        <v>2301002</v>
      </c>
      <c r="B1508" s="89" t="s">
        <v>2571</v>
      </c>
      <c r="C1508" s="53" t="s">
        <v>381</v>
      </c>
      <c r="D1508" s="49" t="s">
        <v>2499</v>
      </c>
      <c r="E1508" s="35" t="str">
        <f>VLOOKUP('2012 Accountability Database'!$A1506,'2011 AYP'!A$2:B$1072,2)</f>
        <v>SI_M (School Improvement - Met Standards)</v>
      </c>
      <c r="F1508" s="66"/>
      <c r="G1508" s="63" t="s">
        <v>2485</v>
      </c>
      <c r="H1508" s="60" t="str">
        <f t="shared" ref="H1508:I1508" si="1915">IF(H1506="Met","Yes",IF(H1507="Met","Yes","No"))</f>
        <v>No</v>
      </c>
      <c r="I1508" s="60" t="str">
        <f t="shared" si="1915"/>
        <v>No</v>
      </c>
      <c r="J1508" s="42"/>
      <c r="K1508" s="60" t="str">
        <f t="shared" ref="K1508:L1508" si="1916">IF(K1506="Met","Yes",IF(K1507="Met","Yes","No"))</f>
        <v>No</v>
      </c>
      <c r="L1508" s="60" t="str">
        <f t="shared" si="1916"/>
        <v>No</v>
      </c>
      <c r="M1508" s="1" t="s">
        <v>9</v>
      </c>
      <c r="N1508" s="14" t="s">
        <v>2503</v>
      </c>
      <c r="O1508" s="5"/>
      <c r="P1508" s="44" t="str">
        <f t="shared" ref="P1508" si="1917">IF(H1512="Yes",IF(I1512="Yes","Yes","No"),"No")</f>
        <v>No</v>
      </c>
      <c r="Q1508" s="108" t="s">
        <v>2758</v>
      </c>
      <c r="R1508" s="5" t="s">
        <v>1</v>
      </c>
      <c r="S1508" s="1" t="s">
        <v>5</v>
      </c>
      <c r="T1508" s="1" t="s">
        <v>3</v>
      </c>
      <c r="U1508" s="5">
        <v>341</v>
      </c>
      <c r="V1508" s="1">
        <v>77.709999999999994</v>
      </c>
      <c r="W1508" s="1">
        <v>88.12</v>
      </c>
      <c r="X1508" s="6">
        <f t="shared" si="1872"/>
        <v>-10.410000000000011</v>
      </c>
      <c r="Y1508" s="14">
        <v>145</v>
      </c>
      <c r="Z1508" s="1">
        <v>80</v>
      </c>
      <c r="AA1508" s="1">
        <v>89.09</v>
      </c>
      <c r="AB1508" s="72">
        <f t="shared" si="1887"/>
        <v>-9.0900000000000034</v>
      </c>
      <c r="AC1508" s="53"/>
    </row>
    <row r="1509" spans="1:29" x14ac:dyDescent="0.25">
      <c r="A1509" s="53">
        <v>2301002</v>
      </c>
      <c r="B1509" s="89" t="s">
        <v>2571</v>
      </c>
      <c r="C1509" s="53" t="s">
        <v>381</v>
      </c>
      <c r="D1509" s="49" t="s">
        <v>2507</v>
      </c>
      <c r="E1509" s="47">
        <f>VLOOKUP('2012 Accountability Database'!A1506,Dems1112!$A$2:$G$1082,3)</f>
        <v>0.59</v>
      </c>
      <c r="F1509" s="66"/>
      <c r="G1509" s="52"/>
      <c r="M1509" s="5" t="s">
        <v>9</v>
      </c>
      <c r="N1509" s="14" t="s">
        <v>2504</v>
      </c>
      <c r="O1509" s="5"/>
      <c r="P1509" s="44" t="str">
        <f t="shared" ref="P1509" si="1918">IF(K1512="Yes",IF(L1512="Yes","Yes","No"),"No")</f>
        <v>Yes</v>
      </c>
      <c r="Q1509" s="108"/>
      <c r="R1509" s="5" t="s">
        <v>1</v>
      </c>
      <c r="S1509" s="5" t="s">
        <v>5</v>
      </c>
      <c r="T1509" s="5" t="s">
        <v>7</v>
      </c>
      <c r="U1509" s="5">
        <v>287</v>
      </c>
      <c r="V1509" s="5">
        <v>74.91</v>
      </c>
      <c r="W1509" s="5">
        <v>86.05</v>
      </c>
      <c r="X1509" s="8">
        <f t="shared" si="1872"/>
        <v>-11.14</v>
      </c>
      <c r="Y1509" s="14">
        <v>115</v>
      </c>
      <c r="Z1509" s="5">
        <v>80</v>
      </c>
      <c r="AA1509" s="5">
        <v>86.52</v>
      </c>
      <c r="AB1509" s="72">
        <f t="shared" si="1887"/>
        <v>-6.519999999999996</v>
      </c>
      <c r="AC1509" s="53"/>
    </row>
    <row r="1510" spans="1:29" x14ac:dyDescent="0.25">
      <c r="A1510" s="53">
        <v>2301002</v>
      </c>
      <c r="B1510" s="89" t="s">
        <v>2571</v>
      </c>
      <c r="C1510" s="53" t="s">
        <v>381</v>
      </c>
      <c r="D1510" s="50" t="s">
        <v>2508</v>
      </c>
      <c r="E1510" s="47">
        <f>VLOOKUP('2012 Accountability Database'!A1506,Dems1112!$A$2:$G$1082,4)</f>
        <v>0.83</v>
      </c>
      <c r="F1510" s="65" t="s">
        <v>2486</v>
      </c>
      <c r="G1510" s="62"/>
      <c r="H1510" s="13" t="str">
        <f>IF(V1510&gt;94,"Met",IF(X1510="--","n/a",IF(X1510&gt;=0,"Met","Did Not Meet")))</f>
        <v>Did Not Meet</v>
      </c>
      <c r="I1510" s="13" t="str">
        <f>IF(V1511&gt;94,"Met",IF(X1511="--","n/a",IF(X1511&gt;=0,"Met","Did Not Meet")))</f>
        <v>Did Not Meet</v>
      </c>
      <c r="J1510" s="13"/>
      <c r="K1510" s="13" t="str">
        <f>IF(Z1510&gt;94,"Met",IF(AB1510="--","n/a",IF(AB1510&gt;=0,"Met","Did Not Meet")))</f>
        <v>Met</v>
      </c>
      <c r="L1510" s="13" t="str">
        <f>IF(Z1511&gt;94,"Met",IF(AB1511="--","n/a",IF(AB1511&gt;=0,"Met","Did Not Meet")))</f>
        <v>Met</v>
      </c>
      <c r="M1510" s="1" t="s">
        <v>9</v>
      </c>
      <c r="N1510" s="68" t="s">
        <v>2497</v>
      </c>
      <c r="O1510" s="35"/>
      <c r="P1510" s="44"/>
      <c r="Q1510" s="108"/>
      <c r="R1510" s="5" t="s">
        <v>6</v>
      </c>
      <c r="S1510" s="1" t="s">
        <v>2</v>
      </c>
      <c r="T1510" s="1" t="s">
        <v>3</v>
      </c>
      <c r="U1510" s="5">
        <v>121</v>
      </c>
      <c r="V1510" s="1">
        <v>85.12</v>
      </c>
      <c r="W1510" s="1">
        <v>88.12</v>
      </c>
      <c r="X1510" s="6">
        <f t="shared" si="1872"/>
        <v>-3</v>
      </c>
      <c r="Y1510" s="14">
        <v>51</v>
      </c>
      <c r="Z1510" s="1">
        <v>58.82</v>
      </c>
      <c r="AA1510" s="1">
        <v>51.99</v>
      </c>
      <c r="AB1510" s="71">
        <f t="shared" si="1887"/>
        <v>6.8299999999999983</v>
      </c>
      <c r="AC1510" s="53"/>
    </row>
    <row r="1511" spans="1:29" x14ac:dyDescent="0.25">
      <c r="A1511" s="53">
        <v>2301002</v>
      </c>
      <c r="B1511" s="89" t="s">
        <v>2571</v>
      </c>
      <c r="C1511" s="53" t="s">
        <v>381</v>
      </c>
      <c r="D1511" s="50" t="s">
        <v>974</v>
      </c>
      <c r="E1511" s="47" t="str">
        <f>VLOOKUP('2012 Accountability Database'!A1506,Dems1112!$A$2:$G$1082,5)</f>
        <v>K-4</v>
      </c>
      <c r="F1511" s="65" t="s">
        <v>2487</v>
      </c>
      <c r="G1511" s="62"/>
      <c r="H1511" s="13" t="str">
        <f>IF(V1512&gt;94,"Met",IF(X1512="--","n/a",IF(X1512&gt;=0,"Met","Did Not Meet")))</f>
        <v>Did Not Meet</v>
      </c>
      <c r="I1511" s="13" t="str">
        <f>IF(V1513&gt;94,"Met",IF(X1513="--","n/a",IF(X1513&gt;=0,"Met","Did Not Meet")))</f>
        <v>Did Not Meet</v>
      </c>
      <c r="J1511" s="13"/>
      <c r="K1511" s="13" t="str">
        <f>IF(Z1512&gt;94,"Met",IF(AB1512="--","n/a",IF(AB1512&gt;=0,"Met","Did Not Meet")))</f>
        <v>Met</v>
      </c>
      <c r="L1511" s="13" t="str">
        <f>IF(Z1513&gt;94,"Met",IF(AB1513="--","n/a",IF(AB1513&gt;=0,"Met","Did Not Meet")))</f>
        <v>Met</v>
      </c>
      <c r="M1511" s="1" t="s">
        <v>9</v>
      </c>
      <c r="N1511" s="14"/>
      <c r="O1511" s="35" t="s">
        <v>2506</v>
      </c>
      <c r="P1511" s="83" t="str">
        <f t="shared" ref="P1511" si="1919">IF(P1506="No"," ", IF(P1508="No"," ",IF(P1507="No", " ",IF(P1509="No"," ","X"))))</f>
        <v xml:space="preserve"> </v>
      </c>
      <c r="Q1511" s="108"/>
      <c r="R1511" s="5" t="s">
        <v>6</v>
      </c>
      <c r="S1511" s="1" t="s">
        <v>2</v>
      </c>
      <c r="T1511" s="1" t="s">
        <v>7</v>
      </c>
      <c r="U1511" s="5">
        <v>104</v>
      </c>
      <c r="V1511" s="1">
        <v>83.65</v>
      </c>
      <c r="W1511" s="1">
        <v>86.05</v>
      </c>
      <c r="X1511" s="6">
        <f t="shared" si="1872"/>
        <v>-2.3999999999999915</v>
      </c>
      <c r="Y1511" s="14">
        <v>41</v>
      </c>
      <c r="Z1511" s="1">
        <v>58.54</v>
      </c>
      <c r="AA1511" s="1">
        <v>48.78</v>
      </c>
      <c r="AB1511" s="71">
        <f t="shared" si="1887"/>
        <v>9.759999999999998</v>
      </c>
      <c r="AC1511" s="53"/>
    </row>
    <row r="1512" spans="1:29" ht="15.75" x14ac:dyDescent="0.25">
      <c r="A1512" s="53">
        <v>2301002</v>
      </c>
      <c r="B1512" s="89" t="s">
        <v>2571</v>
      </c>
      <c r="C1512" s="53" t="s">
        <v>381</v>
      </c>
      <c r="D1512" s="50" t="s">
        <v>975</v>
      </c>
      <c r="E1512" s="48" t="str">
        <f>VLOOKUP('2012 Accountability Database'!A1506,Dems1112!$A$2:$G$1082,6)</f>
        <v>3 (Central AR)</v>
      </c>
      <c r="F1512" s="66"/>
      <c r="G1512" s="63" t="s">
        <v>2488</v>
      </c>
      <c r="H1512" s="61" t="str">
        <f t="shared" ref="H1512:I1512" si="1920">IF(H1510="Met","Yes",IF(H1511="Met","Yes","No"))</f>
        <v>No</v>
      </c>
      <c r="I1512" s="61" t="str">
        <f t="shared" si="1920"/>
        <v>No</v>
      </c>
      <c r="J1512" s="55"/>
      <c r="K1512" s="61" t="str">
        <f t="shared" ref="K1512:L1512" si="1921">IF(K1510="Met","Yes",IF(K1511="Met","Yes","No"))</f>
        <v>Yes</v>
      </c>
      <c r="L1512" s="61" t="str">
        <f t="shared" si="1921"/>
        <v>Yes</v>
      </c>
      <c r="M1512" s="1" t="s">
        <v>9</v>
      </c>
      <c r="N1512" s="14"/>
      <c r="O1512" s="35" t="s">
        <v>2505</v>
      </c>
      <c r="P1512" s="83" t="str">
        <f t="shared" ref="P1512" si="1922">IF(P1511="X"," ",IF(P1513="X"," ","X"))</f>
        <v xml:space="preserve"> </v>
      </c>
      <c r="Q1512" s="94" t="s">
        <v>2759</v>
      </c>
      <c r="R1512" s="5" t="s">
        <v>6</v>
      </c>
      <c r="S1512" s="1" t="s">
        <v>5</v>
      </c>
      <c r="T1512" s="1" t="s">
        <v>3</v>
      </c>
      <c r="U1512" s="5">
        <v>341</v>
      </c>
      <c r="V1512" s="1">
        <v>80.650000000000006</v>
      </c>
      <c r="W1512" s="1">
        <v>88.12</v>
      </c>
      <c r="X1512" s="6">
        <f t="shared" si="1872"/>
        <v>-7.4699999999999989</v>
      </c>
      <c r="Y1512" s="14">
        <v>145</v>
      </c>
      <c r="Z1512" s="1">
        <v>53.79</v>
      </c>
      <c r="AA1512" s="1">
        <v>51.99</v>
      </c>
      <c r="AB1512" s="71">
        <f t="shared" si="1887"/>
        <v>1.7999999999999972</v>
      </c>
      <c r="AC1512" s="53"/>
    </row>
    <row r="1513" spans="1:29" x14ac:dyDescent="0.25">
      <c r="A1513" s="54">
        <v>2301002</v>
      </c>
      <c r="B1513" s="90" t="s">
        <v>2571</v>
      </c>
      <c r="C1513" s="54" t="s">
        <v>381</v>
      </c>
      <c r="D1513" s="4"/>
      <c r="E1513" s="4"/>
      <c r="F1513" s="67"/>
      <c r="G1513" s="64"/>
      <c r="H1513" s="43"/>
      <c r="I1513" s="43"/>
      <c r="J1513" s="43"/>
      <c r="K1513" s="43"/>
      <c r="L1513" s="43"/>
      <c r="M1513" s="4" t="s">
        <v>9</v>
      </c>
      <c r="N1513" s="15"/>
      <c r="O1513" s="38" t="s">
        <v>2482</v>
      </c>
      <c r="P1513" s="84" t="str">
        <f>IF(E1507="Achieving School"," ","X")</f>
        <v>X</v>
      </c>
      <c r="Q1513" s="91"/>
      <c r="R1513" s="4" t="s">
        <v>6</v>
      </c>
      <c r="S1513" s="4" t="s">
        <v>5</v>
      </c>
      <c r="T1513" s="4" t="s">
        <v>7</v>
      </c>
      <c r="U1513" s="4">
        <v>287</v>
      </c>
      <c r="V1513" s="4">
        <v>78.400000000000006</v>
      </c>
      <c r="W1513" s="4">
        <v>86.05</v>
      </c>
      <c r="X1513" s="7">
        <f t="shared" si="1872"/>
        <v>-7.6499999999999915</v>
      </c>
      <c r="Y1513" s="15">
        <v>115</v>
      </c>
      <c r="Z1513" s="4">
        <v>51.3</v>
      </c>
      <c r="AA1513" s="4">
        <v>48.78</v>
      </c>
      <c r="AB1513" s="74">
        <f t="shared" si="1887"/>
        <v>2.519999999999996</v>
      </c>
      <c r="AC1513" s="54"/>
    </row>
    <row r="1514" spans="1:29" x14ac:dyDescent="0.25">
      <c r="A1514" s="1">
        <v>2301003</v>
      </c>
      <c r="B1514" s="87" t="s">
        <v>2571</v>
      </c>
      <c r="C1514" s="55" t="s">
        <v>382</v>
      </c>
      <c r="E1514" s="42"/>
      <c r="F1514" s="65" t="s">
        <v>2483</v>
      </c>
      <c r="G1514" s="62"/>
      <c r="H1514" s="37" t="str">
        <f>IF(V1514&gt;94,"Met",IF(X1514="--","n/a",IF(X1514&gt;=0,"Met","Did Not Meet")))</f>
        <v>Met</v>
      </c>
      <c r="I1514" s="37" t="str">
        <f>IF(V1515&gt;94,"Met",IF(X1515="--","n/a",IF(X1515&gt;=0,"Met","Did Not Meet")))</f>
        <v>Met</v>
      </c>
      <c r="K1514" s="13" t="str">
        <f>IF(Z1514&gt;94,"Met",IF(AB1514="--","n/a",IF(AB1514&gt;=0,"Met","Did Not Meet")))</f>
        <v>Met</v>
      </c>
      <c r="L1514" s="13" t="str">
        <f>IF(Z1515&gt;94,"Met",IF(AB1515="--","n/a",IF(AB1515&gt;=0,"Met","Did Not Meet")))</f>
        <v>Met</v>
      </c>
      <c r="M1514" s="1" t="s">
        <v>4</v>
      </c>
      <c r="N1514" s="14" t="s">
        <v>2502</v>
      </c>
      <c r="O1514" s="5"/>
      <c r="P1514" s="44" t="str">
        <f t="shared" ref="P1514" si="1923">IF(H1516="Yes",IF(I1516="Yes","Yes","No"),"No")</f>
        <v>Yes</v>
      </c>
      <c r="Q1514" s="93"/>
      <c r="R1514" s="5" t="s">
        <v>1</v>
      </c>
      <c r="S1514" s="1" t="s">
        <v>2</v>
      </c>
      <c r="T1514" s="1" t="s">
        <v>3</v>
      </c>
      <c r="U1514" s="5">
        <v>206</v>
      </c>
      <c r="V1514" s="1">
        <v>97.57</v>
      </c>
      <c r="W1514" s="1">
        <v>96.22</v>
      </c>
      <c r="X1514" s="9">
        <f t="shared" si="1872"/>
        <v>1.3499999999999943</v>
      </c>
      <c r="Y1514" s="14">
        <v>107</v>
      </c>
      <c r="Z1514" s="1">
        <v>93.46</v>
      </c>
      <c r="AA1514" s="1">
        <v>87.46</v>
      </c>
      <c r="AB1514" s="71">
        <f t="shared" si="1887"/>
        <v>6</v>
      </c>
      <c r="AC1514" s="36"/>
    </row>
    <row r="1515" spans="1:29" ht="15.75" x14ac:dyDescent="0.25">
      <c r="A1515" s="53">
        <v>2301003</v>
      </c>
      <c r="B1515" s="89" t="s">
        <v>2571</v>
      </c>
      <c r="C1515" s="53" t="s">
        <v>382</v>
      </c>
      <c r="D1515" s="49" t="s">
        <v>2498</v>
      </c>
      <c r="E1515" s="34" t="str">
        <f>M1514</f>
        <v>Achieving School</v>
      </c>
      <c r="F1515" s="65" t="s">
        <v>2484</v>
      </c>
      <c r="G1515" s="62"/>
      <c r="H1515" s="13" t="str">
        <f>IF(V1516&gt;94,"Met",IF(X1516="--","n/a",IF(X1516&gt;=0,"Met","Did Not Meet")))</f>
        <v>Met</v>
      </c>
      <c r="I1515" s="13" t="str">
        <f>IF(V1517&gt;94,"Met",IF(X1517="--","n/a",IF(X1517&gt;=0,"Met","Did Not Meet")))</f>
        <v>Did Not Meet</v>
      </c>
      <c r="K1515" s="13" t="str">
        <f>IF(Z1516&gt;94,"Met",IF(AB1516="--","n/a",IF(AB1516&gt;=0,"Met","Did Not Meet")))</f>
        <v>Met</v>
      </c>
      <c r="L1515" s="13" t="str">
        <f>IF(Z1517&gt;94,"Met",IF(AB1517="--","n/a",IF(AB1517&gt;=0,"Met","Did Not Meet")))</f>
        <v>Met</v>
      </c>
      <c r="M1515" s="5" t="s">
        <v>4</v>
      </c>
      <c r="N1515" s="14" t="s">
        <v>2501</v>
      </c>
      <c r="O1515" s="5"/>
      <c r="P1515" s="44" t="str">
        <f t="shared" ref="P1515" si="1924">IF(K1516="Yes",IF(L1516="Yes","Yes","No"),"No")</f>
        <v>Yes</v>
      </c>
      <c r="Q1515" s="94" t="s">
        <v>2759</v>
      </c>
      <c r="R1515" s="5" t="s">
        <v>1</v>
      </c>
      <c r="S1515" s="5" t="s">
        <v>2</v>
      </c>
      <c r="T1515" s="5" t="s">
        <v>7</v>
      </c>
      <c r="U1515" s="5">
        <v>68</v>
      </c>
      <c r="V1515" s="5">
        <v>94.12</v>
      </c>
      <c r="W1515" s="5">
        <v>89.22</v>
      </c>
      <c r="X1515" s="11">
        <f t="shared" si="1872"/>
        <v>4.9000000000000057</v>
      </c>
      <c r="Y1515" s="14">
        <v>43</v>
      </c>
      <c r="Z1515" s="5">
        <v>93.02</v>
      </c>
      <c r="AA1515" s="5">
        <v>86.52</v>
      </c>
      <c r="AB1515" s="71">
        <f t="shared" si="1887"/>
        <v>6.5</v>
      </c>
      <c r="AC1515" s="53"/>
    </row>
    <row r="1516" spans="1:29" ht="15" customHeight="1" x14ac:dyDescent="0.25">
      <c r="A1516" s="53">
        <v>2301003</v>
      </c>
      <c r="B1516" s="89" t="s">
        <v>2571</v>
      </c>
      <c r="C1516" s="53" t="s">
        <v>382</v>
      </c>
      <c r="D1516" s="49" t="s">
        <v>2499</v>
      </c>
      <c r="E1516" s="35" t="str">
        <f>VLOOKUP('2012 Accountability Database'!$A1514,'2011 AYP'!A$2:B$1072,2)</f>
        <v xml:space="preserve"> MS (Met Standards)</v>
      </c>
      <c r="F1516" s="66"/>
      <c r="G1516" s="63" t="s">
        <v>2485</v>
      </c>
      <c r="H1516" s="60" t="str">
        <f t="shared" ref="H1516:I1516" si="1925">IF(H1514="Met","Yes",IF(H1515="Met","Yes","No"))</f>
        <v>Yes</v>
      </c>
      <c r="I1516" s="60" t="str">
        <f t="shared" si="1925"/>
        <v>Yes</v>
      </c>
      <c r="J1516" s="42"/>
      <c r="K1516" s="60" t="str">
        <f t="shared" ref="K1516:L1516" si="1926">IF(K1514="Met","Yes",IF(K1515="Met","Yes","No"))</f>
        <v>Yes</v>
      </c>
      <c r="L1516" s="60" t="str">
        <f t="shared" si="1926"/>
        <v>Yes</v>
      </c>
      <c r="M1516" s="1" t="s">
        <v>4</v>
      </c>
      <c r="N1516" s="14" t="s">
        <v>2503</v>
      </c>
      <c r="O1516" s="5"/>
      <c r="P1516" s="44" t="str">
        <f t="shared" ref="P1516" si="1927">IF(H1520="Yes",IF(I1520="Yes","Yes","No"),"No")</f>
        <v>Yes</v>
      </c>
      <c r="Q1516" s="108" t="s">
        <v>2758</v>
      </c>
      <c r="R1516" s="5" t="s">
        <v>1</v>
      </c>
      <c r="S1516" s="1" t="s">
        <v>5</v>
      </c>
      <c r="T1516" s="1" t="s">
        <v>3</v>
      </c>
      <c r="U1516" s="5">
        <v>567</v>
      </c>
      <c r="V1516" s="1">
        <v>95.41</v>
      </c>
      <c r="W1516" s="1">
        <v>96.22</v>
      </c>
      <c r="X1516" s="6">
        <f t="shared" si="1872"/>
        <v>-0.81000000000000227</v>
      </c>
      <c r="Y1516" s="14">
        <v>268</v>
      </c>
      <c r="Z1516" s="1">
        <v>89.55</v>
      </c>
      <c r="AA1516" s="1">
        <v>87.46</v>
      </c>
      <c r="AB1516" s="71">
        <f t="shared" si="1887"/>
        <v>2.0900000000000034</v>
      </c>
      <c r="AC1516" s="53"/>
    </row>
    <row r="1517" spans="1:29" x14ac:dyDescent="0.25">
      <c r="A1517" s="53">
        <v>2301003</v>
      </c>
      <c r="B1517" s="89" t="s">
        <v>2571</v>
      </c>
      <c r="C1517" s="53" t="s">
        <v>382</v>
      </c>
      <c r="D1517" s="49" t="s">
        <v>2507</v>
      </c>
      <c r="E1517" s="47">
        <f>VLOOKUP('2012 Accountability Database'!A1514,Dems1112!$A$2:$G$1082,3)</f>
        <v>0.28000000000000003</v>
      </c>
      <c r="F1517" s="66"/>
      <c r="G1517" s="52"/>
      <c r="M1517" s="5" t="s">
        <v>4</v>
      </c>
      <c r="N1517" s="14" t="s">
        <v>2504</v>
      </c>
      <c r="O1517" s="5"/>
      <c r="P1517" s="44" t="str">
        <f t="shared" ref="P1517" si="1928">IF(K1520="Yes",IF(L1520="Yes","Yes","No"),"No")</f>
        <v>Yes</v>
      </c>
      <c r="Q1517" s="108"/>
      <c r="R1517" s="5" t="s">
        <v>1</v>
      </c>
      <c r="S1517" s="5" t="s">
        <v>5</v>
      </c>
      <c r="T1517" s="5" t="s">
        <v>7</v>
      </c>
      <c r="U1517" s="5">
        <v>189</v>
      </c>
      <c r="V1517" s="5">
        <v>87.83</v>
      </c>
      <c r="W1517" s="5">
        <v>89.22</v>
      </c>
      <c r="X1517" s="8">
        <f t="shared" si="1872"/>
        <v>-1.3900000000000006</v>
      </c>
      <c r="Y1517" s="14">
        <v>94</v>
      </c>
      <c r="Z1517" s="5">
        <v>88.3</v>
      </c>
      <c r="AA1517" s="5">
        <v>86.52</v>
      </c>
      <c r="AB1517" s="71">
        <f t="shared" si="1887"/>
        <v>1.7800000000000011</v>
      </c>
      <c r="AC1517" s="53"/>
    </row>
    <row r="1518" spans="1:29" x14ac:dyDescent="0.25">
      <c r="A1518" s="53">
        <v>2301003</v>
      </c>
      <c r="B1518" s="89" t="s">
        <v>2571</v>
      </c>
      <c r="C1518" s="53" t="s">
        <v>382</v>
      </c>
      <c r="D1518" s="50" t="s">
        <v>2508</v>
      </c>
      <c r="E1518" s="47">
        <f>VLOOKUP('2012 Accountability Database'!A1514,Dems1112!$A$2:$G$1082,4)</f>
        <v>0.26</v>
      </c>
      <c r="F1518" s="65" t="s">
        <v>2486</v>
      </c>
      <c r="G1518" s="62"/>
      <c r="H1518" s="13" t="str">
        <f>IF(V1518&gt;94,"Met",IF(X1518="--","n/a",IF(X1518&gt;=0,"Met","Did Not Meet")))</f>
        <v>Met</v>
      </c>
      <c r="I1518" s="13" t="str">
        <f>IF(V1519&gt;94,"Met",IF(X1519="--","n/a",IF(X1519&gt;=0,"Met","Did Not Meet")))</f>
        <v>Did Not Meet</v>
      </c>
      <c r="J1518" s="13"/>
      <c r="K1518" s="13" t="str">
        <f>IF(Z1518&gt;94,"Met",IF(AB1518="--","n/a",IF(AB1518&gt;=0,"Met","Did Not Meet")))</f>
        <v>Met</v>
      </c>
      <c r="L1518" s="13" t="str">
        <f>IF(Z1519&gt;94,"Met",IF(AB1519="--","n/a",IF(AB1519&gt;=0,"Met","Did Not Meet")))</f>
        <v>Met</v>
      </c>
      <c r="M1518" s="5" t="s">
        <v>4</v>
      </c>
      <c r="N1518" s="68" t="s">
        <v>2497</v>
      </c>
      <c r="O1518" s="35"/>
      <c r="P1518" s="44"/>
      <c r="Q1518" s="108"/>
      <c r="R1518" s="5" t="s">
        <v>6</v>
      </c>
      <c r="S1518" s="5" t="s">
        <v>2</v>
      </c>
      <c r="T1518" s="5" t="s">
        <v>3</v>
      </c>
      <c r="U1518" s="5">
        <v>206</v>
      </c>
      <c r="V1518" s="5">
        <v>96.6</v>
      </c>
      <c r="W1518" s="5">
        <v>97.64</v>
      </c>
      <c r="X1518" s="8">
        <f t="shared" si="1872"/>
        <v>-1.0400000000000063</v>
      </c>
      <c r="Y1518" s="14">
        <v>107</v>
      </c>
      <c r="Z1518" s="5">
        <v>69.16</v>
      </c>
      <c r="AA1518" s="5">
        <v>60.85</v>
      </c>
      <c r="AB1518" s="71">
        <f t="shared" si="1887"/>
        <v>8.3099999999999952</v>
      </c>
      <c r="AC1518" s="53"/>
    </row>
    <row r="1519" spans="1:29" x14ac:dyDescent="0.25">
      <c r="A1519" s="53">
        <v>2301003</v>
      </c>
      <c r="B1519" s="89" t="s">
        <v>2571</v>
      </c>
      <c r="C1519" s="53" t="s">
        <v>382</v>
      </c>
      <c r="D1519" s="50" t="s">
        <v>974</v>
      </c>
      <c r="E1519" s="47" t="str">
        <f>VLOOKUP('2012 Accountability Database'!A1514,Dems1112!$A$2:$G$1082,5)</f>
        <v>K-4</v>
      </c>
      <c r="F1519" s="65" t="s">
        <v>2487</v>
      </c>
      <c r="G1519" s="62"/>
      <c r="H1519" s="13" t="str">
        <f>IF(V1520&gt;94,"Met",IF(X1520="--","n/a",IF(X1520&gt;=0,"Met","Did Not Meet")))</f>
        <v>Met</v>
      </c>
      <c r="I1519" s="13" t="str">
        <f>IF(V1521&gt;94,"Met",IF(X1521="--","n/a",IF(X1521&gt;=0,"Met","Did Not Meet")))</f>
        <v>Met</v>
      </c>
      <c r="J1519" s="13"/>
      <c r="K1519" s="13" t="str">
        <f>IF(Z1520&gt;94,"Met",IF(AB1520="--","n/a",IF(AB1520&gt;=0,"Met","Did Not Meet")))</f>
        <v>Met</v>
      </c>
      <c r="L1519" s="13" t="str">
        <f>IF(Z1521&gt;94,"Met",IF(AB1521="--","n/a",IF(AB1521&gt;=0,"Met","Did Not Meet")))</f>
        <v>Met</v>
      </c>
      <c r="M1519" s="1" t="s">
        <v>4</v>
      </c>
      <c r="N1519" s="14"/>
      <c r="O1519" s="35" t="s">
        <v>2506</v>
      </c>
      <c r="P1519" s="83" t="str">
        <f t="shared" ref="P1519" si="1929">IF(P1514="No"," ", IF(P1516="No"," ",IF(P1515="No", " ",IF(P1517="No"," ","X"))))</f>
        <v>X</v>
      </c>
      <c r="Q1519" s="108"/>
      <c r="R1519" s="5" t="s">
        <v>6</v>
      </c>
      <c r="S1519" s="1" t="s">
        <v>2</v>
      </c>
      <c r="T1519" s="1" t="s">
        <v>7</v>
      </c>
      <c r="U1519" s="5">
        <v>68</v>
      </c>
      <c r="V1519" s="1">
        <v>92.65</v>
      </c>
      <c r="W1519" s="1">
        <v>94.61</v>
      </c>
      <c r="X1519" s="6">
        <f t="shared" si="1872"/>
        <v>-1.9599999999999937</v>
      </c>
      <c r="Y1519" s="14">
        <v>43</v>
      </c>
      <c r="Z1519" s="1">
        <v>60.47</v>
      </c>
      <c r="AA1519" s="1">
        <v>58.1</v>
      </c>
      <c r="AB1519" s="71">
        <f t="shared" si="1887"/>
        <v>2.3699999999999974</v>
      </c>
      <c r="AC1519" s="53"/>
    </row>
    <row r="1520" spans="1:29" ht="15.75" x14ac:dyDescent="0.25">
      <c r="A1520" s="53">
        <v>2301003</v>
      </c>
      <c r="B1520" s="89" t="s">
        <v>2571</v>
      </c>
      <c r="C1520" s="53" t="s">
        <v>382</v>
      </c>
      <c r="D1520" s="50" t="s">
        <v>975</v>
      </c>
      <c r="E1520" s="48" t="str">
        <f>VLOOKUP('2012 Accountability Database'!A1514,Dems1112!$A$2:$G$1082,6)</f>
        <v>3 (Central AR)</v>
      </c>
      <c r="F1520" s="66"/>
      <c r="G1520" s="63" t="s">
        <v>2488</v>
      </c>
      <c r="H1520" s="61" t="str">
        <f t="shared" ref="H1520:I1520" si="1930">IF(H1518="Met","Yes",IF(H1519="Met","Yes","No"))</f>
        <v>Yes</v>
      </c>
      <c r="I1520" s="61" t="str">
        <f t="shared" si="1930"/>
        <v>Yes</v>
      </c>
      <c r="J1520" s="55"/>
      <c r="K1520" s="61" t="str">
        <f t="shared" ref="K1520:L1520" si="1931">IF(K1518="Met","Yes",IF(K1519="Met","Yes","No"))</f>
        <v>Yes</v>
      </c>
      <c r="L1520" s="61" t="str">
        <f t="shared" si="1931"/>
        <v>Yes</v>
      </c>
      <c r="M1520" s="1" t="s">
        <v>4</v>
      </c>
      <c r="N1520" s="14"/>
      <c r="O1520" s="35" t="s">
        <v>2505</v>
      </c>
      <c r="P1520" s="83" t="str">
        <f t="shared" ref="P1520" si="1932">IF(P1519="X"," ",IF(P1521="X"," ","X"))</f>
        <v xml:space="preserve"> </v>
      </c>
      <c r="Q1520" s="94" t="s">
        <v>2759</v>
      </c>
      <c r="R1520" s="5" t="s">
        <v>6</v>
      </c>
      <c r="S1520" s="1" t="s">
        <v>5</v>
      </c>
      <c r="T1520" s="1" t="s">
        <v>3</v>
      </c>
      <c r="U1520" s="5">
        <v>568</v>
      </c>
      <c r="V1520" s="1">
        <v>96.48</v>
      </c>
      <c r="W1520" s="1">
        <v>97.64</v>
      </c>
      <c r="X1520" s="6">
        <f t="shared" si="1872"/>
        <v>-1.1599999999999966</v>
      </c>
      <c r="Y1520" s="14">
        <v>270</v>
      </c>
      <c r="Z1520" s="1">
        <v>66.67</v>
      </c>
      <c r="AA1520" s="1">
        <v>60.85</v>
      </c>
      <c r="AB1520" s="71">
        <f t="shared" si="1887"/>
        <v>5.82</v>
      </c>
      <c r="AC1520" s="53"/>
    </row>
    <row r="1521" spans="1:29" x14ac:dyDescent="0.25">
      <c r="A1521" s="54">
        <v>2301003</v>
      </c>
      <c r="B1521" s="90" t="s">
        <v>2571</v>
      </c>
      <c r="C1521" s="54" t="s">
        <v>382</v>
      </c>
      <c r="D1521" s="4"/>
      <c r="E1521" s="4"/>
      <c r="F1521" s="67"/>
      <c r="G1521" s="64"/>
      <c r="H1521" s="43"/>
      <c r="I1521" s="43"/>
      <c r="J1521" s="43"/>
      <c r="K1521" s="43"/>
      <c r="L1521" s="43"/>
      <c r="M1521" s="4" t="s">
        <v>4</v>
      </c>
      <c r="N1521" s="15"/>
      <c r="O1521" s="38" t="s">
        <v>2482</v>
      </c>
      <c r="P1521" s="84" t="str">
        <f>IF(E1515="Achieving School"," ","X")</f>
        <v xml:space="preserve"> </v>
      </c>
      <c r="Q1521" s="91"/>
      <c r="R1521" s="4" t="s">
        <v>6</v>
      </c>
      <c r="S1521" s="4" t="s">
        <v>5</v>
      </c>
      <c r="T1521" s="4" t="s">
        <v>7</v>
      </c>
      <c r="U1521" s="4">
        <v>190</v>
      </c>
      <c r="V1521" s="4">
        <v>94.21</v>
      </c>
      <c r="W1521" s="4">
        <v>94.61</v>
      </c>
      <c r="X1521" s="7">
        <f t="shared" si="1872"/>
        <v>-0.40000000000000568</v>
      </c>
      <c r="Y1521" s="15">
        <v>96</v>
      </c>
      <c r="Z1521" s="4">
        <v>60.42</v>
      </c>
      <c r="AA1521" s="4">
        <v>58.1</v>
      </c>
      <c r="AB1521" s="74">
        <f t="shared" si="1887"/>
        <v>2.3200000000000003</v>
      </c>
      <c r="AC1521" s="54"/>
    </row>
    <row r="1522" spans="1:29" x14ac:dyDescent="0.25">
      <c r="A1522" s="1">
        <v>2301004</v>
      </c>
      <c r="B1522" s="87" t="s">
        <v>2571</v>
      </c>
      <c r="C1522" s="55" t="s">
        <v>383</v>
      </c>
      <c r="E1522" s="42"/>
      <c r="F1522" s="65" t="s">
        <v>2483</v>
      </c>
      <c r="G1522" s="62"/>
      <c r="H1522" s="37" t="str">
        <f>IF(V1522&gt;94,"Met",IF(X1522="--","n/a",IF(X1522&gt;=0,"Met","Did Not Meet")))</f>
        <v>Met</v>
      </c>
      <c r="I1522" s="37" t="str">
        <f>IF(V1523&gt;94,"Met",IF(X1523="--","n/a",IF(X1523&gt;=0,"Met","Did Not Meet")))</f>
        <v>Met</v>
      </c>
      <c r="K1522" s="13" t="str">
        <f>IF(Z1522&gt;94,"Met",IF(AB1522="--","n/a",IF(AB1522&gt;=0,"Met","Did Not Meet")))</f>
        <v>Met</v>
      </c>
      <c r="L1522" s="13" t="str">
        <f>IF(Z1523&gt;94,"Met",IF(AB1523="--","n/a",IF(AB1523&gt;=0,"Met","Did Not Meet")))</f>
        <v>Met</v>
      </c>
      <c r="M1522" s="1" t="s">
        <v>4</v>
      </c>
      <c r="N1522" s="14" t="s">
        <v>2502</v>
      </c>
      <c r="O1522" s="5"/>
      <c r="P1522" s="44" t="str">
        <f t="shared" ref="P1522" si="1933">IF(H1524="Yes",IF(I1524="Yes","Yes","No"),"No")</f>
        <v>Yes</v>
      </c>
      <c r="Q1522" s="93"/>
      <c r="R1522" s="5" t="s">
        <v>1</v>
      </c>
      <c r="S1522" s="1" t="s">
        <v>2</v>
      </c>
      <c r="T1522" s="1" t="s">
        <v>3</v>
      </c>
      <c r="U1522" s="5">
        <v>720</v>
      </c>
      <c r="V1522" s="1">
        <v>93.19</v>
      </c>
      <c r="W1522" s="1">
        <v>85.08</v>
      </c>
      <c r="X1522" s="9">
        <f t="shared" si="1872"/>
        <v>8.11</v>
      </c>
      <c r="Y1522" s="14">
        <v>681</v>
      </c>
      <c r="Z1522" s="1">
        <v>94.86</v>
      </c>
      <c r="AA1522" s="1">
        <v>85.27</v>
      </c>
      <c r="AB1522" s="71">
        <f t="shared" si="1887"/>
        <v>9.5900000000000034</v>
      </c>
      <c r="AC1522" s="36"/>
    </row>
    <row r="1523" spans="1:29" ht="15.75" x14ac:dyDescent="0.25">
      <c r="A1523" s="53">
        <v>2301004</v>
      </c>
      <c r="B1523" s="89" t="s">
        <v>2571</v>
      </c>
      <c r="C1523" s="53" t="s">
        <v>383</v>
      </c>
      <c r="D1523" s="49" t="s">
        <v>2498</v>
      </c>
      <c r="E1523" s="34" t="str">
        <f>M1522</f>
        <v>Achieving School</v>
      </c>
      <c r="F1523" s="65" t="s">
        <v>2484</v>
      </c>
      <c r="G1523" s="62"/>
      <c r="H1523" s="13" t="str">
        <f>IF(V1524&gt;94,"Met",IF(X1524="--","n/a",IF(X1524&gt;=0,"Met","Did Not Meet")))</f>
        <v>Met</v>
      </c>
      <c r="I1523" s="13" t="str">
        <f>IF(V1525&gt;94,"Met",IF(X1525="--","n/a",IF(X1525&gt;=0,"Met","Did Not Meet")))</f>
        <v>Met</v>
      </c>
      <c r="K1523" s="13" t="str">
        <f>IF(Z1524&gt;94,"Met",IF(AB1524="--","n/a",IF(AB1524&gt;=0,"Met","Did Not Meet")))</f>
        <v>Met</v>
      </c>
      <c r="L1523" s="13" t="str">
        <f>IF(Z1525&gt;94,"Met",IF(AB1525="--","n/a",IF(AB1525&gt;=0,"Met","Did Not Meet")))</f>
        <v>Met</v>
      </c>
      <c r="M1523" s="1" t="s">
        <v>4</v>
      </c>
      <c r="N1523" s="14" t="s">
        <v>2501</v>
      </c>
      <c r="O1523" s="5"/>
      <c r="P1523" s="44" t="str">
        <f t="shared" ref="P1523" si="1934">IF(K1524="Yes",IF(L1524="Yes","Yes","No"),"No")</f>
        <v>Yes</v>
      </c>
      <c r="Q1523" s="94" t="s">
        <v>2759</v>
      </c>
      <c r="R1523" s="5" t="s">
        <v>1</v>
      </c>
      <c r="S1523" s="1" t="s">
        <v>2</v>
      </c>
      <c r="T1523" s="1" t="s">
        <v>7</v>
      </c>
      <c r="U1523" s="5">
        <v>254</v>
      </c>
      <c r="V1523" s="1">
        <v>83.07</v>
      </c>
      <c r="W1523" s="1">
        <v>68.41</v>
      </c>
      <c r="X1523" s="9">
        <f t="shared" si="1872"/>
        <v>14.659999999999997</v>
      </c>
      <c r="Y1523" s="14">
        <v>231</v>
      </c>
      <c r="Z1523" s="1">
        <v>86.58</v>
      </c>
      <c r="AA1523" s="1">
        <v>68.3</v>
      </c>
      <c r="AB1523" s="71">
        <f t="shared" si="1887"/>
        <v>18.28</v>
      </c>
      <c r="AC1523" s="53"/>
    </row>
    <row r="1524" spans="1:29" ht="15" customHeight="1" x14ac:dyDescent="0.25">
      <c r="A1524" s="53">
        <v>2301004</v>
      </c>
      <c r="B1524" s="89" t="s">
        <v>2571</v>
      </c>
      <c r="C1524" s="53" t="s">
        <v>383</v>
      </c>
      <c r="D1524" s="49" t="s">
        <v>2499</v>
      </c>
      <c r="E1524" s="35" t="str">
        <f>VLOOKUP('2012 Accountability Database'!$A1522,'2011 AYP'!A$2:B$1072,2)</f>
        <v>SI_1 (School Improvement Year 1)</v>
      </c>
      <c r="F1524" s="66"/>
      <c r="G1524" s="63" t="s">
        <v>2485</v>
      </c>
      <c r="H1524" s="60" t="str">
        <f t="shared" ref="H1524:I1524" si="1935">IF(H1522="Met","Yes",IF(H1523="Met","Yes","No"))</f>
        <v>Yes</v>
      </c>
      <c r="I1524" s="60" t="str">
        <f t="shared" si="1935"/>
        <v>Yes</v>
      </c>
      <c r="J1524" s="42"/>
      <c r="K1524" s="60" t="str">
        <f t="shared" ref="K1524:L1524" si="1936">IF(K1522="Met","Yes",IF(K1523="Met","Yes","No"))</f>
        <v>Yes</v>
      </c>
      <c r="L1524" s="60" t="str">
        <f t="shared" si="1936"/>
        <v>Yes</v>
      </c>
      <c r="M1524" s="1" t="s">
        <v>4</v>
      </c>
      <c r="N1524" s="14" t="s">
        <v>2503</v>
      </c>
      <c r="O1524" s="5"/>
      <c r="P1524" s="44" t="str">
        <f t="shared" ref="P1524" si="1937">IF(H1528="Yes",IF(I1528="Yes","Yes","No"),"No")</f>
        <v>Yes</v>
      </c>
      <c r="Q1524" s="108" t="s">
        <v>2758</v>
      </c>
      <c r="R1524" s="5" t="s">
        <v>1</v>
      </c>
      <c r="S1524" s="1" t="s">
        <v>5</v>
      </c>
      <c r="T1524" s="1" t="s">
        <v>3</v>
      </c>
      <c r="U1524" s="5">
        <v>2138</v>
      </c>
      <c r="V1524" s="1">
        <v>87.89</v>
      </c>
      <c r="W1524" s="1">
        <v>85.08</v>
      </c>
      <c r="X1524" s="9">
        <f t="shared" si="1872"/>
        <v>2.8100000000000023</v>
      </c>
      <c r="Y1524" s="14">
        <v>2021</v>
      </c>
      <c r="Z1524" s="1">
        <v>89.02</v>
      </c>
      <c r="AA1524" s="1">
        <v>85.27</v>
      </c>
      <c r="AB1524" s="71">
        <f t="shared" si="1887"/>
        <v>3.75</v>
      </c>
      <c r="AC1524" s="53"/>
    </row>
    <row r="1525" spans="1:29" x14ac:dyDescent="0.25">
      <c r="A1525" s="53">
        <v>2301004</v>
      </c>
      <c r="B1525" s="89" t="s">
        <v>2571</v>
      </c>
      <c r="C1525" s="53" t="s">
        <v>383</v>
      </c>
      <c r="D1525" s="49" t="s">
        <v>2507</v>
      </c>
      <c r="E1525" s="47">
        <f>VLOOKUP('2012 Accountability Database'!A1522,Dems1112!$A$2:$G$1082,3)</f>
        <v>0.31</v>
      </c>
      <c r="F1525" s="66"/>
      <c r="G1525" s="52"/>
      <c r="M1525" s="1" t="s">
        <v>4</v>
      </c>
      <c r="N1525" s="14" t="s">
        <v>2504</v>
      </c>
      <c r="O1525" s="5"/>
      <c r="P1525" s="44" t="str">
        <f t="shared" ref="P1525" si="1938">IF(K1528="Yes",IF(L1528="Yes","Yes","No"),"No")</f>
        <v>Yes</v>
      </c>
      <c r="Q1525" s="108"/>
      <c r="R1525" s="5" t="s">
        <v>1</v>
      </c>
      <c r="S1525" s="1" t="s">
        <v>5</v>
      </c>
      <c r="T1525" s="1" t="s">
        <v>7</v>
      </c>
      <c r="U1525" s="5">
        <v>768</v>
      </c>
      <c r="V1525" s="1">
        <v>73.05</v>
      </c>
      <c r="W1525" s="1">
        <v>68.41</v>
      </c>
      <c r="X1525" s="9">
        <f t="shared" si="1872"/>
        <v>4.6400000000000006</v>
      </c>
      <c r="Y1525" s="14">
        <v>693</v>
      </c>
      <c r="Z1525" s="1">
        <v>75.47</v>
      </c>
      <c r="AA1525" s="1">
        <v>68.3</v>
      </c>
      <c r="AB1525" s="71">
        <f t="shared" si="1887"/>
        <v>7.1700000000000017</v>
      </c>
      <c r="AC1525" s="53"/>
    </row>
    <row r="1526" spans="1:29" x14ac:dyDescent="0.25">
      <c r="A1526" s="53">
        <v>2301004</v>
      </c>
      <c r="B1526" s="89" t="s">
        <v>2571</v>
      </c>
      <c r="C1526" s="53" t="s">
        <v>383</v>
      </c>
      <c r="D1526" s="50" t="s">
        <v>2508</v>
      </c>
      <c r="E1526" s="47">
        <f>VLOOKUP('2012 Accountability Database'!A1522,Dems1112!$A$2:$G$1082,4)</f>
        <v>0.35</v>
      </c>
      <c r="F1526" s="65" t="s">
        <v>2486</v>
      </c>
      <c r="G1526" s="62"/>
      <c r="H1526" s="13" t="str">
        <f>IF(V1526&gt;94,"Met",IF(X1526="--","n/a",IF(X1526&gt;=0,"Met","Did Not Meet")))</f>
        <v>Met</v>
      </c>
      <c r="I1526" s="13" t="str">
        <f>IF(V1527&gt;94,"Met",IF(X1527="--","n/a",IF(X1527&gt;=0,"Met","Did Not Meet")))</f>
        <v>Met</v>
      </c>
      <c r="J1526" s="13"/>
      <c r="K1526" s="13" t="str">
        <f>IF(Z1526&gt;94,"Met",IF(AB1526="--","n/a",IF(AB1526&gt;=0,"Met","Did Not Meet")))</f>
        <v>Met</v>
      </c>
      <c r="L1526" s="13" t="str">
        <f>IF(Z1527&gt;94,"Met",IF(AB1527="--","n/a",IF(AB1527&gt;=0,"Met","Did Not Meet")))</f>
        <v>Met</v>
      </c>
      <c r="M1526" s="5" t="s">
        <v>4</v>
      </c>
      <c r="N1526" s="68" t="s">
        <v>2497</v>
      </c>
      <c r="O1526" s="35"/>
      <c r="P1526" s="44"/>
      <c r="Q1526" s="108"/>
      <c r="R1526" s="5" t="s">
        <v>6</v>
      </c>
      <c r="S1526" s="5" t="s">
        <v>2</v>
      </c>
      <c r="T1526" s="5" t="s">
        <v>3</v>
      </c>
      <c r="U1526" s="5">
        <v>830</v>
      </c>
      <c r="V1526" s="5">
        <v>90.36</v>
      </c>
      <c r="W1526" s="5">
        <v>90.14</v>
      </c>
      <c r="X1526" s="11">
        <f t="shared" si="1872"/>
        <v>0.21999999999999886</v>
      </c>
      <c r="Y1526" s="14">
        <v>682</v>
      </c>
      <c r="Z1526" s="5">
        <v>89.44</v>
      </c>
      <c r="AA1526" s="5">
        <v>88.29</v>
      </c>
      <c r="AB1526" s="71">
        <f t="shared" si="1887"/>
        <v>1.1499999999999915</v>
      </c>
      <c r="AC1526" s="53"/>
    </row>
    <row r="1527" spans="1:29" x14ac:dyDescent="0.25">
      <c r="A1527" s="53">
        <v>2301004</v>
      </c>
      <c r="B1527" s="89" t="s">
        <v>2571</v>
      </c>
      <c r="C1527" s="53" t="s">
        <v>383</v>
      </c>
      <c r="D1527" s="50" t="s">
        <v>974</v>
      </c>
      <c r="E1527" s="47" t="str">
        <f>VLOOKUP('2012 Accountability Database'!A1522,Dems1112!$A$2:$G$1082,5)</f>
        <v>7-8</v>
      </c>
      <c r="F1527" s="65" t="s">
        <v>2487</v>
      </c>
      <c r="G1527" s="62"/>
      <c r="H1527" s="13" t="str">
        <f>IF(V1528&gt;94,"Met",IF(X1528="--","n/a",IF(X1528&gt;=0,"Met","Did Not Meet")))</f>
        <v>Did Not Meet</v>
      </c>
      <c r="I1527" s="13" t="str">
        <f>IF(V1529&gt;94,"Met",IF(X1529="--","n/a",IF(X1529&gt;=0,"Met","Did Not Meet")))</f>
        <v>Did Not Meet</v>
      </c>
      <c r="J1527" s="13"/>
      <c r="K1527" s="13" t="str">
        <f>IF(Z1528&gt;94,"Met",IF(AB1528="--","n/a",IF(AB1528&gt;=0,"Met","Did Not Meet")))</f>
        <v>Met</v>
      </c>
      <c r="L1527" s="13" t="str">
        <f>IF(Z1529&gt;94,"Met",IF(AB1529="--","n/a",IF(AB1529&gt;=0,"Met","Did Not Meet")))</f>
        <v>Met</v>
      </c>
      <c r="M1527" s="1" t="s">
        <v>4</v>
      </c>
      <c r="N1527" s="14"/>
      <c r="O1527" s="35" t="s">
        <v>2506</v>
      </c>
      <c r="P1527" s="83" t="str">
        <f t="shared" ref="P1527" si="1939">IF(P1522="No"," ", IF(P1524="No"," ",IF(P1523="No", " ",IF(P1525="No"," ","X"))))</f>
        <v>X</v>
      </c>
      <c r="Q1527" s="108"/>
      <c r="R1527" s="5" t="s">
        <v>6</v>
      </c>
      <c r="S1527" s="1" t="s">
        <v>2</v>
      </c>
      <c r="T1527" s="1" t="s">
        <v>7</v>
      </c>
      <c r="U1527" s="5">
        <v>261</v>
      </c>
      <c r="V1527" s="1">
        <v>75.099999999999994</v>
      </c>
      <c r="W1527" s="1">
        <v>74.39</v>
      </c>
      <c r="X1527" s="9">
        <f t="shared" si="1872"/>
        <v>0.70999999999999375</v>
      </c>
      <c r="Y1527" s="14">
        <v>232</v>
      </c>
      <c r="Z1527" s="1">
        <v>75.86</v>
      </c>
      <c r="AA1527" s="1">
        <v>72.89</v>
      </c>
      <c r="AB1527" s="71">
        <f t="shared" si="1887"/>
        <v>2.9699999999999989</v>
      </c>
      <c r="AC1527" s="53"/>
    </row>
    <row r="1528" spans="1:29" ht="15.75" x14ac:dyDescent="0.25">
      <c r="A1528" s="53">
        <v>2301004</v>
      </c>
      <c r="B1528" s="89" t="s">
        <v>2571</v>
      </c>
      <c r="C1528" s="53" t="s">
        <v>383</v>
      </c>
      <c r="D1528" s="50" t="s">
        <v>975</v>
      </c>
      <c r="E1528" s="48" t="str">
        <f>VLOOKUP('2012 Accountability Database'!A1522,Dems1112!$A$2:$G$1082,6)</f>
        <v>3 (Central AR)</v>
      </c>
      <c r="F1528" s="66"/>
      <c r="G1528" s="63" t="s">
        <v>2488</v>
      </c>
      <c r="H1528" s="61" t="str">
        <f t="shared" ref="H1528:I1528" si="1940">IF(H1526="Met","Yes",IF(H1527="Met","Yes","No"))</f>
        <v>Yes</v>
      </c>
      <c r="I1528" s="61" t="str">
        <f t="shared" si="1940"/>
        <v>Yes</v>
      </c>
      <c r="J1528" s="55"/>
      <c r="K1528" s="61" t="str">
        <f t="shared" ref="K1528:L1528" si="1941">IF(K1526="Met","Yes",IF(K1527="Met","Yes","No"))</f>
        <v>Yes</v>
      </c>
      <c r="L1528" s="61" t="str">
        <f t="shared" si="1941"/>
        <v>Yes</v>
      </c>
      <c r="M1528" s="1" t="s">
        <v>4</v>
      </c>
      <c r="N1528" s="14"/>
      <c r="O1528" s="35" t="s">
        <v>2505</v>
      </c>
      <c r="P1528" s="83" t="str">
        <f t="shared" ref="P1528" si="1942">IF(P1527="X"," ",IF(P1529="X"," ","X"))</f>
        <v xml:space="preserve"> </v>
      </c>
      <c r="Q1528" s="94" t="s">
        <v>2759</v>
      </c>
      <c r="R1528" s="5" t="s">
        <v>6</v>
      </c>
      <c r="S1528" s="1" t="s">
        <v>5</v>
      </c>
      <c r="T1528" s="1" t="s">
        <v>3</v>
      </c>
      <c r="U1528" s="5">
        <v>2452</v>
      </c>
      <c r="V1528" s="1">
        <v>89.85</v>
      </c>
      <c r="W1528" s="1">
        <v>90.14</v>
      </c>
      <c r="X1528" s="6">
        <f t="shared" si="1872"/>
        <v>-0.29000000000000625</v>
      </c>
      <c r="Y1528" s="14">
        <v>2023</v>
      </c>
      <c r="Z1528" s="1">
        <v>88.78</v>
      </c>
      <c r="AA1528" s="1">
        <v>88.29</v>
      </c>
      <c r="AB1528" s="71">
        <f t="shared" si="1887"/>
        <v>0.48999999999999488</v>
      </c>
      <c r="AC1528" s="53"/>
    </row>
    <row r="1529" spans="1:29" x14ac:dyDescent="0.25">
      <c r="A1529" s="54">
        <v>2301004</v>
      </c>
      <c r="B1529" s="90" t="s">
        <v>2571</v>
      </c>
      <c r="C1529" s="54" t="s">
        <v>383</v>
      </c>
      <c r="D1529" s="4"/>
      <c r="E1529" s="4"/>
      <c r="F1529" s="67"/>
      <c r="G1529" s="64"/>
      <c r="H1529" s="43"/>
      <c r="I1529" s="43"/>
      <c r="J1529" s="43"/>
      <c r="K1529" s="43"/>
      <c r="L1529" s="43"/>
      <c r="M1529" s="4" t="s">
        <v>4</v>
      </c>
      <c r="N1529" s="15"/>
      <c r="O1529" s="38" t="s">
        <v>2482</v>
      </c>
      <c r="P1529" s="84" t="str">
        <f>IF(E1523="Achieving School"," ","X")</f>
        <v xml:space="preserve"> </v>
      </c>
      <c r="Q1529" s="91"/>
      <c r="R1529" s="4" t="s">
        <v>6</v>
      </c>
      <c r="S1529" s="4" t="s">
        <v>5</v>
      </c>
      <c r="T1529" s="4" t="s">
        <v>7</v>
      </c>
      <c r="U1529" s="4">
        <v>789</v>
      </c>
      <c r="V1529" s="4">
        <v>74.14</v>
      </c>
      <c r="W1529" s="4">
        <v>74.39</v>
      </c>
      <c r="X1529" s="7">
        <f t="shared" si="1872"/>
        <v>-0.25</v>
      </c>
      <c r="Y1529" s="15">
        <v>695</v>
      </c>
      <c r="Z1529" s="4">
        <v>74.680000000000007</v>
      </c>
      <c r="AA1529" s="4">
        <v>72.89</v>
      </c>
      <c r="AB1529" s="74">
        <f t="shared" si="1887"/>
        <v>1.7900000000000063</v>
      </c>
      <c r="AC1529" s="54"/>
    </row>
    <row r="1530" spans="1:29" x14ac:dyDescent="0.25">
      <c r="A1530" s="1">
        <v>2301008</v>
      </c>
      <c r="B1530" s="87" t="s">
        <v>2571</v>
      </c>
      <c r="C1530" s="55" t="s">
        <v>384</v>
      </c>
      <c r="E1530" s="42"/>
      <c r="F1530" s="65" t="s">
        <v>2483</v>
      </c>
      <c r="G1530" s="62"/>
      <c r="H1530" s="37" t="str">
        <f>IF(V1530&gt;94,"Met",IF(X1530="--","n/a",IF(X1530&gt;=0,"Met","Did Not Meet")))</f>
        <v>Did Not Meet</v>
      </c>
      <c r="I1530" s="37" t="str">
        <f>IF(V1531&gt;94,"Met",IF(X1531="--","n/a",IF(X1531&gt;=0,"Met","Did Not Meet")))</f>
        <v>Did Not Meet</v>
      </c>
      <c r="K1530" s="13" t="str">
        <f>IF(Z1530&gt;94,"Met",IF(AB1530="--","n/a",IF(AB1530&gt;=0,"Met","Did Not Meet")))</f>
        <v>Did Not Meet</v>
      </c>
      <c r="L1530" s="13" t="str">
        <f>IF(Z1531&gt;94,"Met",IF(AB1531="--","n/a",IF(AB1531&gt;=0,"Met","Did Not Meet")))</f>
        <v>Met</v>
      </c>
      <c r="M1530" s="1" t="s">
        <v>4</v>
      </c>
      <c r="N1530" s="14" t="s">
        <v>2502</v>
      </c>
      <c r="O1530" s="5"/>
      <c r="P1530" s="44" t="str">
        <f t="shared" ref="P1530" si="1943">IF(H1532="Yes",IF(I1532="Yes","Yes","No"),"No")</f>
        <v>No</v>
      </c>
      <c r="Q1530" s="93"/>
      <c r="R1530" s="5" t="s">
        <v>1</v>
      </c>
      <c r="S1530" s="1" t="s">
        <v>2</v>
      </c>
      <c r="T1530" s="1" t="s">
        <v>3</v>
      </c>
      <c r="U1530" s="5">
        <v>129</v>
      </c>
      <c r="V1530" s="1">
        <v>90.7</v>
      </c>
      <c r="W1530" s="1">
        <v>92.13</v>
      </c>
      <c r="X1530" s="6">
        <f t="shared" si="1872"/>
        <v>-1.4299999999999926</v>
      </c>
      <c r="Y1530" s="14">
        <v>60</v>
      </c>
      <c r="Z1530" s="1">
        <v>93.33</v>
      </c>
      <c r="AA1530" s="1">
        <v>94.18</v>
      </c>
      <c r="AB1530" s="72">
        <f t="shared" si="1887"/>
        <v>-0.85000000000000853</v>
      </c>
      <c r="AC1530" s="36"/>
    </row>
    <row r="1531" spans="1:29" ht="15.75" x14ac:dyDescent="0.25">
      <c r="A1531" s="53">
        <v>2301008</v>
      </c>
      <c r="B1531" s="89" t="s">
        <v>2571</v>
      </c>
      <c r="C1531" s="53" t="s">
        <v>384</v>
      </c>
      <c r="D1531" s="49" t="s">
        <v>2498</v>
      </c>
      <c r="E1531" s="34" t="str">
        <f>M1530</f>
        <v>Achieving School</v>
      </c>
      <c r="F1531" s="65" t="s">
        <v>2484</v>
      </c>
      <c r="G1531" s="62"/>
      <c r="H1531" s="13" t="str">
        <f>IF(V1532&gt;94,"Met",IF(X1532="--","n/a",IF(X1532&gt;=0,"Met","Did Not Meet")))</f>
        <v>Did Not Meet</v>
      </c>
      <c r="I1531" s="13" t="str">
        <f>IF(V1533&gt;94,"Met",IF(X1533="--","n/a",IF(X1533&gt;=0,"Met","Did Not Meet")))</f>
        <v>Did Not Meet</v>
      </c>
      <c r="K1531" s="13" t="str">
        <f>IF(Z1532&gt;94,"Met",IF(AB1532="--","n/a",IF(AB1532&gt;=0,"Met","Did Not Meet")))</f>
        <v>Did Not Meet</v>
      </c>
      <c r="L1531" s="13" t="str">
        <f>IF(Z1533&gt;94,"Met",IF(AB1533="--","n/a",IF(AB1533&gt;=0,"Met","Did Not Meet")))</f>
        <v>Did Not Meet</v>
      </c>
      <c r="M1531" s="5" t="s">
        <v>4</v>
      </c>
      <c r="N1531" s="14" t="s">
        <v>2501</v>
      </c>
      <c r="O1531" s="5"/>
      <c r="P1531" s="44" t="str">
        <f t="shared" ref="P1531" si="1944">IF(K1532="Yes",IF(L1532="Yes","Yes","No"),"No")</f>
        <v>No</v>
      </c>
      <c r="Q1531" s="94" t="s">
        <v>2759</v>
      </c>
      <c r="R1531" s="5" t="s">
        <v>1</v>
      </c>
      <c r="S1531" s="5" t="s">
        <v>2</v>
      </c>
      <c r="T1531" s="5" t="s">
        <v>7</v>
      </c>
      <c r="U1531" s="5">
        <v>56</v>
      </c>
      <c r="V1531" s="5">
        <v>80.36</v>
      </c>
      <c r="W1531" s="5">
        <v>80.61</v>
      </c>
      <c r="X1531" s="8">
        <f t="shared" si="1872"/>
        <v>-0.25</v>
      </c>
      <c r="Y1531" s="14">
        <v>22</v>
      </c>
      <c r="Z1531" s="5">
        <v>90.91</v>
      </c>
      <c r="AA1531" s="5">
        <v>89</v>
      </c>
      <c r="AB1531" s="71">
        <f t="shared" si="1887"/>
        <v>1.9099999999999966</v>
      </c>
      <c r="AC1531" s="53"/>
    </row>
    <row r="1532" spans="1:29" ht="15" customHeight="1" x14ac:dyDescent="0.25">
      <c r="A1532" s="53">
        <v>2301008</v>
      </c>
      <c r="B1532" s="89" t="s">
        <v>2571</v>
      </c>
      <c r="C1532" s="53" t="s">
        <v>384</v>
      </c>
      <c r="D1532" s="49" t="s">
        <v>2499</v>
      </c>
      <c r="E1532" s="35" t="str">
        <f>VLOOKUP('2012 Accountability Database'!$A1530,'2011 AYP'!A$2:B$1072,2)</f>
        <v xml:space="preserve"> MS (Met Standards)</v>
      </c>
      <c r="F1532" s="66"/>
      <c r="G1532" s="63" t="s">
        <v>2485</v>
      </c>
      <c r="H1532" s="60" t="str">
        <f t="shared" ref="H1532:I1532" si="1945">IF(H1530="Met","Yes",IF(H1531="Met","Yes","No"))</f>
        <v>No</v>
      </c>
      <c r="I1532" s="60" t="str">
        <f t="shared" si="1945"/>
        <v>No</v>
      </c>
      <c r="J1532" s="42"/>
      <c r="K1532" s="60" t="str">
        <f t="shared" ref="K1532:L1532" si="1946">IF(K1530="Met","Yes",IF(K1531="Met","Yes","No"))</f>
        <v>No</v>
      </c>
      <c r="L1532" s="60" t="str">
        <f t="shared" si="1946"/>
        <v>Yes</v>
      </c>
      <c r="M1532" s="1" t="s">
        <v>4</v>
      </c>
      <c r="N1532" s="14" t="s">
        <v>2503</v>
      </c>
      <c r="O1532" s="5"/>
      <c r="P1532" s="44" t="str">
        <f t="shared" ref="P1532" si="1947">IF(H1536="Yes",IF(I1536="Yes","Yes","No"),"No")</f>
        <v>Yes</v>
      </c>
      <c r="Q1532" s="108" t="s">
        <v>2758</v>
      </c>
      <c r="R1532" s="5" t="s">
        <v>1</v>
      </c>
      <c r="S1532" s="1" t="s">
        <v>5</v>
      </c>
      <c r="T1532" s="1" t="s">
        <v>3</v>
      </c>
      <c r="U1532" s="5">
        <v>383</v>
      </c>
      <c r="V1532" s="1">
        <v>89.82</v>
      </c>
      <c r="W1532" s="1">
        <v>92.13</v>
      </c>
      <c r="X1532" s="6">
        <f t="shared" si="1872"/>
        <v>-2.3100000000000023</v>
      </c>
      <c r="Y1532" s="14">
        <v>179</v>
      </c>
      <c r="Z1532" s="1">
        <v>88.27</v>
      </c>
      <c r="AA1532" s="1">
        <v>94.18</v>
      </c>
      <c r="AB1532" s="72">
        <f t="shared" si="1887"/>
        <v>-5.9100000000000108</v>
      </c>
      <c r="AC1532" s="53"/>
    </row>
    <row r="1533" spans="1:29" x14ac:dyDescent="0.25">
      <c r="A1533" s="53">
        <v>2301008</v>
      </c>
      <c r="B1533" s="89" t="s">
        <v>2571</v>
      </c>
      <c r="C1533" s="53" t="s">
        <v>384</v>
      </c>
      <c r="D1533" s="49" t="s">
        <v>2507</v>
      </c>
      <c r="E1533" s="47">
        <f>VLOOKUP('2012 Accountability Database'!A1530,Dems1112!$A$2:$G$1082,3)</f>
        <v>0.27</v>
      </c>
      <c r="F1533" s="66"/>
      <c r="G1533" s="52"/>
      <c r="M1533" s="1" t="s">
        <v>4</v>
      </c>
      <c r="N1533" s="14" t="s">
        <v>2504</v>
      </c>
      <c r="O1533" s="5"/>
      <c r="P1533" s="44" t="str">
        <f t="shared" ref="P1533" si="1948">IF(K1536="Yes",IF(L1536="Yes","Yes","No"),"No")</f>
        <v>No</v>
      </c>
      <c r="Q1533" s="108"/>
      <c r="R1533" s="5" t="s">
        <v>1</v>
      </c>
      <c r="S1533" s="1" t="s">
        <v>5</v>
      </c>
      <c r="T1533" s="1" t="s">
        <v>7</v>
      </c>
      <c r="U1533" s="5">
        <v>155</v>
      </c>
      <c r="V1533" s="1">
        <v>77.42</v>
      </c>
      <c r="W1533" s="1">
        <v>80.61</v>
      </c>
      <c r="X1533" s="6">
        <f t="shared" si="1872"/>
        <v>-3.1899999999999977</v>
      </c>
      <c r="Y1533" s="14">
        <v>67</v>
      </c>
      <c r="Z1533" s="1">
        <v>88.06</v>
      </c>
      <c r="AA1533" s="1">
        <v>89</v>
      </c>
      <c r="AB1533" s="72">
        <f t="shared" si="1887"/>
        <v>-0.93999999999999773</v>
      </c>
      <c r="AC1533" s="53"/>
    </row>
    <row r="1534" spans="1:29" x14ac:dyDescent="0.25">
      <c r="A1534" s="53">
        <v>2301008</v>
      </c>
      <c r="B1534" s="89" t="s">
        <v>2571</v>
      </c>
      <c r="C1534" s="53" t="s">
        <v>384</v>
      </c>
      <c r="D1534" s="50" t="s">
        <v>2508</v>
      </c>
      <c r="E1534" s="47">
        <f>VLOOKUP('2012 Accountability Database'!A1530,Dems1112!$A$2:$G$1082,4)</f>
        <v>0.35</v>
      </c>
      <c r="F1534" s="65" t="s">
        <v>2486</v>
      </c>
      <c r="G1534" s="62"/>
      <c r="H1534" s="13" t="str">
        <f>IF(V1534&gt;94,"Met",IF(X1534="--","n/a",IF(X1534&gt;=0,"Met","Did Not Meet")))</f>
        <v>Met</v>
      </c>
      <c r="I1534" s="13" t="str">
        <f>IF(V1535&gt;94,"Met",IF(X1535="--","n/a",IF(X1535&gt;=0,"Met","Did Not Meet")))</f>
        <v>Met</v>
      </c>
      <c r="J1534" s="13"/>
      <c r="K1534" s="13" t="str">
        <f>IF(Z1534&gt;94,"Met",IF(AB1534="--","n/a",IF(AB1534&gt;=0,"Met","Did Not Meet")))</f>
        <v>Did Not Meet</v>
      </c>
      <c r="L1534" s="13" t="str">
        <f>IF(Z1535&gt;94,"Met",IF(AB1535="--","n/a",IF(AB1535&gt;=0,"Met","Did Not Meet")))</f>
        <v>Did Not Meet</v>
      </c>
      <c r="M1534" s="1" t="s">
        <v>4</v>
      </c>
      <c r="N1534" s="68" t="s">
        <v>2497</v>
      </c>
      <c r="O1534" s="35"/>
      <c r="P1534" s="44"/>
      <c r="Q1534" s="108"/>
      <c r="R1534" s="5" t="s">
        <v>6</v>
      </c>
      <c r="S1534" s="1" t="s">
        <v>2</v>
      </c>
      <c r="T1534" s="1" t="s">
        <v>3</v>
      </c>
      <c r="U1534" s="5">
        <v>129</v>
      </c>
      <c r="V1534" s="1">
        <v>93.8</v>
      </c>
      <c r="W1534" s="1">
        <v>93.56</v>
      </c>
      <c r="X1534" s="9">
        <f t="shared" si="1872"/>
        <v>0.23999999999999488</v>
      </c>
      <c r="Y1534" s="14">
        <v>60</v>
      </c>
      <c r="Z1534" s="1">
        <v>61.67</v>
      </c>
      <c r="AA1534" s="1">
        <v>75.27</v>
      </c>
      <c r="AB1534" s="72">
        <f t="shared" si="1887"/>
        <v>-13.599999999999994</v>
      </c>
      <c r="AC1534" s="53"/>
    </row>
    <row r="1535" spans="1:29" x14ac:dyDescent="0.25">
      <c r="A1535" s="53">
        <v>2301008</v>
      </c>
      <c r="B1535" s="89" t="s">
        <v>2571</v>
      </c>
      <c r="C1535" s="53" t="s">
        <v>384</v>
      </c>
      <c r="D1535" s="50" t="s">
        <v>974</v>
      </c>
      <c r="E1535" s="47" t="str">
        <f>VLOOKUP('2012 Accountability Database'!A1530,Dems1112!$A$2:$G$1082,5)</f>
        <v>K-4</v>
      </c>
      <c r="F1535" s="65" t="s">
        <v>2487</v>
      </c>
      <c r="G1535" s="62"/>
      <c r="H1535" s="13" t="str">
        <f>IF(V1536&gt;94,"Met",IF(X1536="--","n/a",IF(X1536&gt;=0,"Met","Did Not Meet")))</f>
        <v>Did Not Meet</v>
      </c>
      <c r="I1535" s="13" t="str">
        <f>IF(V1537&gt;94,"Met",IF(X1537="--","n/a",IF(X1537&gt;=0,"Met","Did Not Meet")))</f>
        <v>Did Not Meet</v>
      </c>
      <c r="J1535" s="13"/>
      <c r="K1535" s="13" t="str">
        <f>IF(Z1536&gt;94,"Met",IF(AB1536="--","n/a",IF(AB1536&gt;=0,"Met","Did Not Meet")))</f>
        <v>Did Not Meet</v>
      </c>
      <c r="L1535" s="13" t="str">
        <f>IF(Z1537&gt;94,"Met",IF(AB1537="--","n/a",IF(AB1537&gt;=0,"Met","Did Not Meet")))</f>
        <v>Did Not Meet</v>
      </c>
      <c r="M1535" s="1" t="s">
        <v>4</v>
      </c>
      <c r="N1535" s="14"/>
      <c r="O1535" s="35" t="s">
        <v>2506</v>
      </c>
      <c r="P1535" s="83" t="str">
        <f t="shared" ref="P1535" si="1949">IF(P1530="No"," ", IF(P1532="No"," ",IF(P1531="No", " ",IF(P1533="No"," ","X"))))</f>
        <v xml:space="preserve"> </v>
      </c>
      <c r="Q1535" s="108"/>
      <c r="R1535" s="5" t="s">
        <v>6</v>
      </c>
      <c r="S1535" s="1" t="s">
        <v>2</v>
      </c>
      <c r="T1535" s="1" t="s">
        <v>7</v>
      </c>
      <c r="U1535" s="5">
        <v>56</v>
      </c>
      <c r="V1535" s="1">
        <v>87.5</v>
      </c>
      <c r="W1535" s="1">
        <v>84.13</v>
      </c>
      <c r="X1535" s="9">
        <f t="shared" si="1872"/>
        <v>3.3700000000000045</v>
      </c>
      <c r="Y1535" s="14">
        <v>22</v>
      </c>
      <c r="Z1535" s="1">
        <v>50</v>
      </c>
      <c r="AA1535" s="1">
        <v>63.33</v>
      </c>
      <c r="AB1535" s="72">
        <f t="shared" si="1887"/>
        <v>-13.329999999999998</v>
      </c>
      <c r="AC1535" s="53"/>
    </row>
    <row r="1536" spans="1:29" ht="15.75" x14ac:dyDescent="0.25">
      <c r="A1536" s="53">
        <v>2301008</v>
      </c>
      <c r="B1536" s="89" t="s">
        <v>2571</v>
      </c>
      <c r="C1536" s="53" t="s">
        <v>384</v>
      </c>
      <c r="D1536" s="50" t="s">
        <v>975</v>
      </c>
      <c r="E1536" s="48" t="str">
        <f>VLOOKUP('2012 Accountability Database'!A1530,Dems1112!$A$2:$G$1082,6)</f>
        <v>3 (Central AR)</v>
      </c>
      <c r="F1536" s="66"/>
      <c r="G1536" s="63" t="s">
        <v>2488</v>
      </c>
      <c r="H1536" s="61" t="str">
        <f t="shared" ref="H1536:I1536" si="1950">IF(H1534="Met","Yes",IF(H1535="Met","Yes","No"))</f>
        <v>Yes</v>
      </c>
      <c r="I1536" s="61" t="str">
        <f t="shared" si="1950"/>
        <v>Yes</v>
      </c>
      <c r="J1536" s="55"/>
      <c r="K1536" s="61" t="str">
        <f t="shared" ref="K1536:L1536" si="1951">IF(K1534="Met","Yes",IF(K1535="Met","Yes","No"))</f>
        <v>No</v>
      </c>
      <c r="L1536" s="61" t="str">
        <f t="shared" si="1951"/>
        <v>No</v>
      </c>
      <c r="M1536" s="5" t="s">
        <v>4</v>
      </c>
      <c r="N1536" s="14"/>
      <c r="O1536" s="35" t="s">
        <v>2505</v>
      </c>
      <c r="P1536" s="83" t="str">
        <f t="shared" ref="P1536" si="1952">IF(P1535="X"," ",IF(P1537="X"," ","X"))</f>
        <v>X</v>
      </c>
      <c r="Q1536" s="94" t="s">
        <v>2759</v>
      </c>
      <c r="R1536" s="5" t="s">
        <v>6</v>
      </c>
      <c r="S1536" s="5" t="s">
        <v>5</v>
      </c>
      <c r="T1536" s="5" t="s">
        <v>3</v>
      </c>
      <c r="U1536" s="5">
        <v>383</v>
      </c>
      <c r="V1536" s="5">
        <v>92.43</v>
      </c>
      <c r="W1536" s="5">
        <v>93.56</v>
      </c>
      <c r="X1536" s="8">
        <f t="shared" si="1872"/>
        <v>-1.1299999999999955</v>
      </c>
      <c r="Y1536" s="14">
        <v>179</v>
      </c>
      <c r="Z1536" s="5">
        <v>70.39</v>
      </c>
      <c r="AA1536" s="5">
        <v>75.27</v>
      </c>
      <c r="AB1536" s="72">
        <f t="shared" si="1887"/>
        <v>-4.8799999999999955</v>
      </c>
      <c r="AC1536" s="53"/>
    </row>
    <row r="1537" spans="1:29" x14ac:dyDescent="0.25">
      <c r="A1537" s="54">
        <v>2301008</v>
      </c>
      <c r="B1537" s="90" t="s">
        <v>2571</v>
      </c>
      <c r="C1537" s="54" t="s">
        <v>384</v>
      </c>
      <c r="D1537" s="4"/>
      <c r="E1537" s="4"/>
      <c r="F1537" s="67"/>
      <c r="G1537" s="64"/>
      <c r="H1537" s="43"/>
      <c r="I1537" s="43"/>
      <c r="J1537" s="43"/>
      <c r="K1537" s="43"/>
      <c r="L1537" s="43"/>
      <c r="M1537" s="4" t="s">
        <v>4</v>
      </c>
      <c r="N1537" s="15"/>
      <c r="O1537" s="38" t="s">
        <v>2482</v>
      </c>
      <c r="P1537" s="84" t="str">
        <f>IF(E1531="Achieving School"," ","X")</f>
        <v xml:space="preserve"> </v>
      </c>
      <c r="Q1537" s="91"/>
      <c r="R1537" s="4" t="s">
        <v>6</v>
      </c>
      <c r="S1537" s="4" t="s">
        <v>5</v>
      </c>
      <c r="T1537" s="4" t="s">
        <v>7</v>
      </c>
      <c r="U1537" s="4">
        <v>155</v>
      </c>
      <c r="V1537" s="4">
        <v>83.23</v>
      </c>
      <c r="W1537" s="4">
        <v>84.13</v>
      </c>
      <c r="X1537" s="7">
        <f t="shared" si="1872"/>
        <v>-0.89999999999999147</v>
      </c>
      <c r="Y1537" s="15">
        <v>67</v>
      </c>
      <c r="Z1537" s="4">
        <v>62.69</v>
      </c>
      <c r="AA1537" s="4">
        <v>63.33</v>
      </c>
      <c r="AB1537" s="73">
        <f t="shared" si="1887"/>
        <v>-0.64000000000000057</v>
      </c>
      <c r="AC1537" s="54"/>
    </row>
    <row r="1538" spans="1:29" x14ac:dyDescent="0.25">
      <c r="A1538" s="1">
        <v>2301009</v>
      </c>
      <c r="B1538" s="87" t="s">
        <v>2571</v>
      </c>
      <c r="C1538" s="55" t="s">
        <v>385</v>
      </c>
      <c r="E1538" s="42"/>
      <c r="F1538" s="65" t="s">
        <v>2483</v>
      </c>
      <c r="G1538" s="62"/>
      <c r="H1538" s="37" t="str">
        <f>IF(V1538&gt;94,"Met",IF(X1538="--","n/a",IF(X1538&gt;=0,"Met","Did Not Meet")))</f>
        <v>Met</v>
      </c>
      <c r="I1538" s="37" t="str">
        <f>IF(V1539&gt;94,"Met",IF(X1539="--","n/a",IF(X1539&gt;=0,"Met","Did Not Meet")))</f>
        <v>Met</v>
      </c>
      <c r="K1538" s="13" t="str">
        <f>IF(Z1538&gt;94,"Met",IF(AB1538="--","n/a",IF(AB1538&gt;=0,"Met","Did Not Meet")))</f>
        <v>Met</v>
      </c>
      <c r="L1538" s="13" t="str">
        <f>IF(Z1539&gt;94,"Met",IF(AB1539="--","n/a",IF(AB1539&gt;=0,"Met","Did Not Meet")))</f>
        <v>Did Not Meet</v>
      </c>
      <c r="M1538" s="1" t="s">
        <v>4</v>
      </c>
      <c r="N1538" s="14" t="s">
        <v>2502</v>
      </c>
      <c r="O1538" s="5"/>
      <c r="P1538" s="44" t="str">
        <f t="shared" ref="P1538" si="1953">IF(H1540="Yes",IF(I1540="Yes","Yes","No"),"No")</f>
        <v>Yes</v>
      </c>
      <c r="Q1538" s="93"/>
      <c r="R1538" s="5" t="s">
        <v>1</v>
      </c>
      <c r="S1538" s="1" t="s">
        <v>2</v>
      </c>
      <c r="T1538" s="1" t="s">
        <v>3</v>
      </c>
      <c r="U1538" s="5">
        <v>138</v>
      </c>
      <c r="V1538" s="1">
        <v>85.51</v>
      </c>
      <c r="W1538" s="1">
        <v>81</v>
      </c>
      <c r="X1538" s="9">
        <f t="shared" ref="X1538:X1601" si="1954">V1538-W1538</f>
        <v>4.5100000000000051</v>
      </c>
      <c r="Y1538" s="14">
        <v>71</v>
      </c>
      <c r="Z1538" s="1">
        <v>88.73</v>
      </c>
      <c r="AA1538" s="1">
        <v>85.65</v>
      </c>
      <c r="AB1538" s="71">
        <f t="shared" si="1887"/>
        <v>3.0799999999999983</v>
      </c>
      <c r="AC1538" s="36"/>
    </row>
    <row r="1539" spans="1:29" ht="15.75" x14ac:dyDescent="0.25">
      <c r="A1539" s="53">
        <v>2301009</v>
      </c>
      <c r="B1539" s="89" t="s">
        <v>2571</v>
      </c>
      <c r="C1539" s="53" t="s">
        <v>385</v>
      </c>
      <c r="D1539" s="49" t="s">
        <v>2498</v>
      </c>
      <c r="E1539" s="34" t="str">
        <f>M1538</f>
        <v>Achieving School</v>
      </c>
      <c r="F1539" s="65" t="s">
        <v>2484</v>
      </c>
      <c r="G1539" s="62"/>
      <c r="H1539" s="13" t="str">
        <f>IF(V1540&gt;94,"Met",IF(X1540="--","n/a",IF(X1540&gt;=0,"Met","Did Not Meet")))</f>
        <v>Did Not Meet</v>
      </c>
      <c r="I1539" s="13" t="str">
        <f>IF(V1541&gt;94,"Met",IF(X1541="--","n/a",IF(X1541&gt;=0,"Met","Did Not Meet")))</f>
        <v>Did Not Meet</v>
      </c>
      <c r="K1539" s="13" t="str">
        <f>IF(Z1540&gt;94,"Met",IF(AB1540="--","n/a",IF(AB1540&gt;=0,"Met","Did Not Meet")))</f>
        <v>Did Not Meet</v>
      </c>
      <c r="L1539" s="13" t="str">
        <f>IF(Z1541&gt;94,"Met",IF(AB1541="--","n/a",IF(AB1541&gt;=0,"Met","Did Not Meet")))</f>
        <v>Did Not Meet</v>
      </c>
      <c r="M1539" s="1" t="s">
        <v>4</v>
      </c>
      <c r="N1539" s="14" t="s">
        <v>2501</v>
      </c>
      <c r="O1539" s="5"/>
      <c r="P1539" s="44" t="str">
        <f t="shared" ref="P1539" si="1955">IF(K1540="Yes",IF(L1540="Yes","Yes","No"),"No")</f>
        <v>No</v>
      </c>
      <c r="Q1539" s="94" t="s">
        <v>2759</v>
      </c>
      <c r="R1539" s="5" t="s">
        <v>1</v>
      </c>
      <c r="S1539" s="1" t="s">
        <v>2</v>
      </c>
      <c r="T1539" s="1" t="s">
        <v>7</v>
      </c>
      <c r="U1539" s="5">
        <v>92</v>
      </c>
      <c r="V1539" s="1">
        <v>82.61</v>
      </c>
      <c r="W1539" s="1">
        <v>76.709999999999994</v>
      </c>
      <c r="X1539" s="9">
        <f t="shared" si="1954"/>
        <v>5.9000000000000057</v>
      </c>
      <c r="Y1539" s="14">
        <v>49</v>
      </c>
      <c r="Z1539" s="1">
        <v>87.76</v>
      </c>
      <c r="AA1539" s="1">
        <v>88.18</v>
      </c>
      <c r="AB1539" s="72">
        <f t="shared" si="1887"/>
        <v>-0.42000000000000171</v>
      </c>
      <c r="AC1539" s="53"/>
    </row>
    <row r="1540" spans="1:29" ht="15" customHeight="1" x14ac:dyDescent="0.25">
      <c r="A1540" s="53">
        <v>2301009</v>
      </c>
      <c r="B1540" s="89" t="s">
        <v>2571</v>
      </c>
      <c r="C1540" s="53" t="s">
        <v>385</v>
      </c>
      <c r="D1540" s="49" t="s">
        <v>2499</v>
      </c>
      <c r="E1540" s="35" t="str">
        <f>VLOOKUP('2012 Accountability Database'!$A1538,'2011 AYP'!A$2:B$1072,2)</f>
        <v xml:space="preserve"> A (Alert)</v>
      </c>
      <c r="F1540" s="66"/>
      <c r="G1540" s="63" t="s">
        <v>2485</v>
      </c>
      <c r="H1540" s="60" t="str">
        <f t="shared" ref="H1540:I1540" si="1956">IF(H1538="Met","Yes",IF(H1539="Met","Yes","No"))</f>
        <v>Yes</v>
      </c>
      <c r="I1540" s="60" t="str">
        <f t="shared" si="1956"/>
        <v>Yes</v>
      </c>
      <c r="J1540" s="42"/>
      <c r="K1540" s="60" t="str">
        <f t="shared" ref="K1540:L1540" si="1957">IF(K1538="Met","Yes",IF(K1539="Met","Yes","No"))</f>
        <v>Yes</v>
      </c>
      <c r="L1540" s="60" t="str">
        <f t="shared" si="1957"/>
        <v>No</v>
      </c>
      <c r="M1540" s="1" t="s">
        <v>4</v>
      </c>
      <c r="N1540" s="14" t="s">
        <v>2503</v>
      </c>
      <c r="O1540" s="5"/>
      <c r="P1540" s="44" t="str">
        <f t="shared" ref="P1540" si="1958">IF(H1544="Yes",IF(I1544="Yes","Yes","No"),"No")</f>
        <v>No</v>
      </c>
      <c r="Q1540" s="108" t="s">
        <v>2758</v>
      </c>
      <c r="R1540" s="5" t="s">
        <v>1</v>
      </c>
      <c r="S1540" s="1" t="s">
        <v>5</v>
      </c>
      <c r="T1540" s="1" t="s">
        <v>3</v>
      </c>
      <c r="U1540" s="5">
        <v>466</v>
      </c>
      <c r="V1540" s="1">
        <v>80.260000000000005</v>
      </c>
      <c r="W1540" s="1">
        <v>81</v>
      </c>
      <c r="X1540" s="6">
        <f t="shared" si="1954"/>
        <v>-0.73999999999999488</v>
      </c>
      <c r="Y1540" s="14">
        <v>231</v>
      </c>
      <c r="Z1540" s="1">
        <v>83.55</v>
      </c>
      <c r="AA1540" s="1">
        <v>85.65</v>
      </c>
      <c r="AB1540" s="72">
        <f t="shared" si="1887"/>
        <v>-2.1000000000000085</v>
      </c>
      <c r="AC1540" s="53"/>
    </row>
    <row r="1541" spans="1:29" x14ac:dyDescent="0.25">
      <c r="A1541" s="53">
        <v>2301009</v>
      </c>
      <c r="B1541" s="89" t="s">
        <v>2571</v>
      </c>
      <c r="C1541" s="53" t="s">
        <v>385</v>
      </c>
      <c r="D1541" s="49" t="s">
        <v>2507</v>
      </c>
      <c r="E1541" s="47">
        <f>VLOOKUP('2012 Accountability Database'!A1538,Dems1112!$A$2:$G$1082,3)</f>
        <v>0.4</v>
      </c>
      <c r="F1541" s="66"/>
      <c r="G1541" s="52"/>
      <c r="M1541" s="1" t="s">
        <v>4</v>
      </c>
      <c r="N1541" s="14" t="s">
        <v>2504</v>
      </c>
      <c r="O1541" s="5"/>
      <c r="P1541" s="44" t="str">
        <f t="shared" ref="P1541" si="1959">IF(K1544="Yes",IF(L1544="Yes","Yes","No"),"No")</f>
        <v>Yes</v>
      </c>
      <c r="Q1541" s="108"/>
      <c r="R1541" s="5" t="s">
        <v>1</v>
      </c>
      <c r="S1541" s="1" t="s">
        <v>5</v>
      </c>
      <c r="T1541" s="1" t="s">
        <v>7</v>
      </c>
      <c r="U1541" s="5">
        <v>336</v>
      </c>
      <c r="V1541" s="1">
        <v>75.3</v>
      </c>
      <c r="W1541" s="1">
        <v>76.709999999999994</v>
      </c>
      <c r="X1541" s="6">
        <f t="shared" si="1954"/>
        <v>-1.4099999999999966</v>
      </c>
      <c r="Y1541" s="14">
        <v>166</v>
      </c>
      <c r="Z1541" s="1">
        <v>82.53</v>
      </c>
      <c r="AA1541" s="1">
        <v>88.18</v>
      </c>
      <c r="AB1541" s="72">
        <f t="shared" si="1887"/>
        <v>-5.6500000000000057</v>
      </c>
      <c r="AC1541" s="53"/>
    </row>
    <row r="1542" spans="1:29" x14ac:dyDescent="0.25">
      <c r="A1542" s="53">
        <v>2301009</v>
      </c>
      <c r="B1542" s="89" t="s">
        <v>2571</v>
      </c>
      <c r="C1542" s="53" t="s">
        <v>385</v>
      </c>
      <c r="D1542" s="50" t="s">
        <v>2508</v>
      </c>
      <c r="E1542" s="47">
        <f>VLOOKUP('2012 Accountability Database'!A1538,Dems1112!$A$2:$G$1082,4)</f>
        <v>0.64</v>
      </c>
      <c r="F1542" s="65" t="s">
        <v>2486</v>
      </c>
      <c r="G1542" s="62"/>
      <c r="H1542" s="13" t="str">
        <f>IF(V1542&gt;94,"Met",IF(X1542="--","n/a",IF(X1542&gt;=0,"Met","Did Not Meet")))</f>
        <v>Did Not Meet</v>
      </c>
      <c r="I1542" s="13" t="str">
        <f>IF(V1543&gt;94,"Met",IF(X1543="--","n/a",IF(X1543&gt;=0,"Met","Did Not Meet")))</f>
        <v>Did Not Meet</v>
      </c>
      <c r="J1542" s="13"/>
      <c r="K1542" s="13" t="str">
        <f>IF(Z1542&gt;94,"Met",IF(AB1542="--","n/a",IF(AB1542&gt;=0,"Met","Did Not Meet")))</f>
        <v>Met</v>
      </c>
      <c r="L1542" s="13" t="str">
        <f>IF(Z1543&gt;94,"Met",IF(AB1543="--","n/a",IF(AB1543&gt;=0,"Met","Did Not Meet")))</f>
        <v>Met</v>
      </c>
      <c r="M1542" s="1" t="s">
        <v>4</v>
      </c>
      <c r="N1542" s="68" t="s">
        <v>2497</v>
      </c>
      <c r="O1542" s="35"/>
      <c r="P1542" s="44"/>
      <c r="Q1542" s="108"/>
      <c r="R1542" s="5" t="s">
        <v>6</v>
      </c>
      <c r="S1542" s="1" t="s">
        <v>2</v>
      </c>
      <c r="T1542" s="1" t="s">
        <v>3</v>
      </c>
      <c r="U1542" s="5">
        <v>138</v>
      </c>
      <c r="V1542" s="1">
        <v>90.58</v>
      </c>
      <c r="W1542" s="1">
        <v>92.17</v>
      </c>
      <c r="X1542" s="6">
        <f t="shared" si="1954"/>
        <v>-1.5900000000000034</v>
      </c>
      <c r="Y1542" s="14">
        <v>71</v>
      </c>
      <c r="Z1542" s="1">
        <v>74.650000000000006</v>
      </c>
      <c r="AA1542" s="1">
        <v>63.55</v>
      </c>
      <c r="AB1542" s="71">
        <f t="shared" si="1887"/>
        <v>11.100000000000009</v>
      </c>
      <c r="AC1542" s="53"/>
    </row>
    <row r="1543" spans="1:29" x14ac:dyDescent="0.25">
      <c r="A1543" s="53">
        <v>2301009</v>
      </c>
      <c r="B1543" s="89" t="s">
        <v>2571</v>
      </c>
      <c r="C1543" s="53" t="s">
        <v>385</v>
      </c>
      <c r="D1543" s="50" t="s">
        <v>974</v>
      </c>
      <c r="E1543" s="47" t="str">
        <f>VLOOKUP('2012 Accountability Database'!A1538,Dems1112!$A$2:$G$1082,5)</f>
        <v>K-4</v>
      </c>
      <c r="F1543" s="65" t="s">
        <v>2487</v>
      </c>
      <c r="G1543" s="62"/>
      <c r="H1543" s="13" t="str">
        <f>IF(V1544&gt;94,"Met",IF(X1544="--","n/a",IF(X1544&gt;=0,"Met","Did Not Meet")))</f>
        <v>Did Not Meet</v>
      </c>
      <c r="I1543" s="13" t="str">
        <f>IF(V1545&gt;94,"Met",IF(X1545="--","n/a",IF(X1545&gt;=0,"Met","Did Not Meet")))</f>
        <v>Did Not Meet</v>
      </c>
      <c r="J1543" s="13"/>
      <c r="K1543" s="13" t="str">
        <f>IF(Z1544&gt;94,"Met",IF(AB1544="--","n/a",IF(AB1544&gt;=0,"Met","Did Not Meet")))</f>
        <v>Met</v>
      </c>
      <c r="L1543" s="13" t="str">
        <f>IF(Z1545&gt;94,"Met",IF(AB1545="--","n/a",IF(AB1545&gt;=0,"Met","Did Not Meet")))</f>
        <v>Met</v>
      </c>
      <c r="M1543" s="5" t="s">
        <v>4</v>
      </c>
      <c r="N1543" s="14"/>
      <c r="O1543" s="35" t="s">
        <v>2506</v>
      </c>
      <c r="P1543" s="83" t="str">
        <f t="shared" ref="P1543" si="1960">IF(P1538="No"," ", IF(P1540="No"," ",IF(P1539="No", " ",IF(P1541="No"," ","X"))))</f>
        <v xml:space="preserve"> </v>
      </c>
      <c r="Q1543" s="108"/>
      <c r="R1543" s="5" t="s">
        <v>6</v>
      </c>
      <c r="S1543" s="5" t="s">
        <v>2</v>
      </c>
      <c r="T1543" s="5" t="s">
        <v>7</v>
      </c>
      <c r="U1543" s="5">
        <v>92</v>
      </c>
      <c r="V1543" s="5">
        <v>85.87</v>
      </c>
      <c r="W1543" s="5">
        <v>89.48</v>
      </c>
      <c r="X1543" s="8">
        <f t="shared" si="1954"/>
        <v>-3.6099999999999994</v>
      </c>
      <c r="Y1543" s="14">
        <v>49</v>
      </c>
      <c r="Z1543" s="5">
        <v>73.47</v>
      </c>
      <c r="AA1543" s="5">
        <v>55.64</v>
      </c>
      <c r="AB1543" s="71">
        <f t="shared" si="1887"/>
        <v>17.829999999999998</v>
      </c>
      <c r="AC1543" s="53"/>
    </row>
    <row r="1544" spans="1:29" ht="15.75" x14ac:dyDescent="0.25">
      <c r="A1544" s="53">
        <v>2301009</v>
      </c>
      <c r="B1544" s="89" t="s">
        <v>2571</v>
      </c>
      <c r="C1544" s="53" t="s">
        <v>385</v>
      </c>
      <c r="D1544" s="50" t="s">
        <v>975</v>
      </c>
      <c r="E1544" s="48" t="str">
        <f>VLOOKUP('2012 Accountability Database'!A1538,Dems1112!$A$2:$G$1082,6)</f>
        <v>3 (Central AR)</v>
      </c>
      <c r="F1544" s="66"/>
      <c r="G1544" s="63" t="s">
        <v>2488</v>
      </c>
      <c r="H1544" s="61" t="str">
        <f t="shared" ref="H1544:I1544" si="1961">IF(H1542="Met","Yes",IF(H1543="Met","Yes","No"))</f>
        <v>No</v>
      </c>
      <c r="I1544" s="61" t="str">
        <f t="shared" si="1961"/>
        <v>No</v>
      </c>
      <c r="J1544" s="55"/>
      <c r="K1544" s="61" t="str">
        <f t="shared" ref="K1544:L1544" si="1962">IF(K1542="Met","Yes",IF(K1543="Met","Yes","No"))</f>
        <v>Yes</v>
      </c>
      <c r="L1544" s="61" t="str">
        <f t="shared" si="1962"/>
        <v>Yes</v>
      </c>
      <c r="M1544" s="1" t="s">
        <v>4</v>
      </c>
      <c r="N1544" s="14"/>
      <c r="O1544" s="35" t="s">
        <v>2505</v>
      </c>
      <c r="P1544" s="83" t="str">
        <f t="shared" ref="P1544" si="1963">IF(P1543="X"," ",IF(P1545="X"," ","X"))</f>
        <v>X</v>
      </c>
      <c r="Q1544" s="94" t="s">
        <v>2759</v>
      </c>
      <c r="R1544" s="5" t="s">
        <v>6</v>
      </c>
      <c r="S1544" s="1" t="s">
        <v>5</v>
      </c>
      <c r="T1544" s="1" t="s">
        <v>3</v>
      </c>
      <c r="U1544" s="5">
        <v>466</v>
      </c>
      <c r="V1544" s="1">
        <v>90.34</v>
      </c>
      <c r="W1544" s="1">
        <v>92.17</v>
      </c>
      <c r="X1544" s="6">
        <f t="shared" si="1954"/>
        <v>-1.8299999999999983</v>
      </c>
      <c r="Y1544" s="14">
        <v>231</v>
      </c>
      <c r="Z1544" s="1">
        <v>64.5</v>
      </c>
      <c r="AA1544" s="1">
        <v>63.55</v>
      </c>
      <c r="AB1544" s="71">
        <f t="shared" si="1887"/>
        <v>0.95000000000000284</v>
      </c>
      <c r="AC1544" s="53"/>
    </row>
    <row r="1545" spans="1:29" x14ac:dyDescent="0.25">
      <c r="A1545" s="54">
        <v>2301009</v>
      </c>
      <c r="B1545" s="90" t="s">
        <v>2571</v>
      </c>
      <c r="C1545" s="54" t="s">
        <v>385</v>
      </c>
      <c r="D1545" s="4"/>
      <c r="E1545" s="4"/>
      <c r="F1545" s="67"/>
      <c r="G1545" s="64"/>
      <c r="H1545" s="43"/>
      <c r="I1545" s="43"/>
      <c r="J1545" s="43"/>
      <c r="K1545" s="43"/>
      <c r="L1545" s="43"/>
      <c r="M1545" s="4" t="s">
        <v>4</v>
      </c>
      <c r="N1545" s="15"/>
      <c r="O1545" s="38" t="s">
        <v>2482</v>
      </c>
      <c r="P1545" s="84" t="str">
        <f>IF(E1539="Achieving School"," ","X")</f>
        <v xml:space="preserve"> </v>
      </c>
      <c r="Q1545" s="91"/>
      <c r="R1545" s="4" t="s">
        <v>6</v>
      </c>
      <c r="S1545" s="4" t="s">
        <v>5</v>
      </c>
      <c r="T1545" s="4" t="s">
        <v>7</v>
      </c>
      <c r="U1545" s="4">
        <v>336</v>
      </c>
      <c r="V1545" s="4">
        <v>86.9</v>
      </c>
      <c r="W1545" s="4">
        <v>89.48</v>
      </c>
      <c r="X1545" s="7">
        <f t="shared" si="1954"/>
        <v>-2.5799999999999983</v>
      </c>
      <c r="Y1545" s="15">
        <v>166</v>
      </c>
      <c r="Z1545" s="4">
        <v>60.84</v>
      </c>
      <c r="AA1545" s="4">
        <v>55.64</v>
      </c>
      <c r="AB1545" s="74">
        <f t="shared" si="1887"/>
        <v>5.2000000000000028</v>
      </c>
      <c r="AC1545" s="54"/>
    </row>
    <row r="1546" spans="1:29" x14ac:dyDescent="0.25">
      <c r="A1546" s="1">
        <v>2301010</v>
      </c>
      <c r="B1546" s="87" t="s">
        <v>2571</v>
      </c>
      <c r="C1546" s="55" t="s">
        <v>386</v>
      </c>
      <c r="E1546" s="42"/>
      <c r="F1546" s="65" t="s">
        <v>2483</v>
      </c>
      <c r="G1546" s="62"/>
      <c r="H1546" s="37" t="str">
        <f>IF(V1546&gt;94,"Met",IF(X1546="--","n/a",IF(X1546&gt;=0,"Met","Did Not Meet")))</f>
        <v>Did Not Meet</v>
      </c>
      <c r="I1546" s="37" t="str">
        <f>IF(V1547&gt;94,"Met",IF(X1547="--","n/a",IF(X1547&gt;=0,"Met","Did Not Meet")))</f>
        <v>Did Not Meet</v>
      </c>
      <c r="K1546" s="13" t="str">
        <f>IF(Z1546&gt;94,"Met",IF(AB1546="--","n/a",IF(AB1546&gt;=0,"Met","Did Not Meet")))</f>
        <v>Did Not Meet</v>
      </c>
      <c r="L1546" s="13" t="str">
        <f>IF(Z1547&gt;94,"Met",IF(AB1547="--","n/a",IF(AB1547&gt;=0,"Met","Did Not Meet")))</f>
        <v>Did Not Meet</v>
      </c>
      <c r="M1546" s="1" t="s">
        <v>9</v>
      </c>
      <c r="N1546" s="14" t="s">
        <v>2502</v>
      </c>
      <c r="O1546" s="5"/>
      <c r="P1546" s="44" t="str">
        <f t="shared" ref="P1546" si="1964">IF(H1548="Yes",IF(I1548="Yes","Yes","No"),"No")</f>
        <v>No</v>
      </c>
      <c r="Q1546" s="93"/>
      <c r="R1546" s="5" t="s">
        <v>1</v>
      </c>
      <c r="S1546" s="1" t="s">
        <v>2</v>
      </c>
      <c r="T1546" s="1" t="s">
        <v>3</v>
      </c>
      <c r="U1546" s="5">
        <v>154</v>
      </c>
      <c r="V1546" s="1">
        <v>85.06</v>
      </c>
      <c r="W1546" s="1">
        <v>89.44</v>
      </c>
      <c r="X1546" s="6">
        <f t="shared" si="1954"/>
        <v>-4.3799999999999955</v>
      </c>
      <c r="Y1546" s="14">
        <v>76</v>
      </c>
      <c r="Z1546" s="1">
        <v>88.16</v>
      </c>
      <c r="AA1546" s="1">
        <v>94.98</v>
      </c>
      <c r="AB1546" s="72">
        <f t="shared" si="1887"/>
        <v>-6.8200000000000074</v>
      </c>
      <c r="AC1546" s="36"/>
    </row>
    <row r="1547" spans="1:29" ht="15.75" x14ac:dyDescent="0.25">
      <c r="A1547" s="53">
        <v>2301010</v>
      </c>
      <c r="B1547" s="89" t="s">
        <v>2571</v>
      </c>
      <c r="C1547" s="53" t="s">
        <v>386</v>
      </c>
      <c r="D1547" s="49" t="s">
        <v>2498</v>
      </c>
      <c r="E1547" s="34" t="str">
        <f>M1546</f>
        <v>Needs Improvement School</v>
      </c>
      <c r="F1547" s="65" t="s">
        <v>2484</v>
      </c>
      <c r="G1547" s="62"/>
      <c r="H1547" s="13" t="str">
        <f>IF(V1548&gt;94,"Met",IF(X1548="--","n/a",IF(X1548&gt;=0,"Met","Did Not Meet")))</f>
        <v>Did Not Meet</v>
      </c>
      <c r="I1547" s="13" t="str">
        <f>IF(V1549&gt;94,"Met",IF(X1549="--","n/a",IF(X1549&gt;=0,"Met","Did Not Meet")))</f>
        <v>Did Not Meet</v>
      </c>
      <c r="K1547" s="13" t="str">
        <f>IF(Z1548&gt;94,"Met",IF(AB1548="--","n/a",IF(AB1548&gt;=0,"Met","Did Not Meet")))</f>
        <v>Did Not Meet</v>
      </c>
      <c r="L1547" s="13" t="str">
        <f>IF(Z1549&gt;94,"Met",IF(AB1549="--","n/a",IF(AB1549&gt;=0,"Met","Did Not Meet")))</f>
        <v>Did Not Meet</v>
      </c>
      <c r="M1547" s="1" t="s">
        <v>9</v>
      </c>
      <c r="N1547" s="14" t="s">
        <v>2501</v>
      </c>
      <c r="O1547" s="5"/>
      <c r="P1547" s="44" t="str">
        <f t="shared" ref="P1547" si="1965">IF(K1548="Yes",IF(L1548="Yes","Yes","No"),"No")</f>
        <v>No</v>
      </c>
      <c r="Q1547" s="94" t="s">
        <v>2759</v>
      </c>
      <c r="R1547" s="5" t="s">
        <v>1</v>
      </c>
      <c r="S1547" s="1" t="s">
        <v>2</v>
      </c>
      <c r="T1547" s="1" t="s">
        <v>7</v>
      </c>
      <c r="U1547" s="5">
        <v>80</v>
      </c>
      <c r="V1547" s="1">
        <v>73.75</v>
      </c>
      <c r="W1547" s="1">
        <v>79.88</v>
      </c>
      <c r="X1547" s="6">
        <f t="shared" si="1954"/>
        <v>-6.1299999999999955</v>
      </c>
      <c r="Y1547" s="14">
        <v>36</v>
      </c>
      <c r="Z1547" s="1">
        <v>80.56</v>
      </c>
      <c r="AA1547" s="1">
        <v>94.27</v>
      </c>
      <c r="AB1547" s="72">
        <f t="shared" si="1887"/>
        <v>-13.709999999999994</v>
      </c>
      <c r="AC1547" s="53"/>
    </row>
    <row r="1548" spans="1:29" ht="15" customHeight="1" x14ac:dyDescent="0.25">
      <c r="A1548" s="53">
        <v>2301010</v>
      </c>
      <c r="B1548" s="89" t="s">
        <v>2571</v>
      </c>
      <c r="C1548" s="53" t="s">
        <v>386</v>
      </c>
      <c r="D1548" s="49" t="s">
        <v>2499</v>
      </c>
      <c r="E1548" s="35" t="str">
        <f>VLOOKUP('2012 Accountability Database'!$A1546,'2011 AYP'!A$2:B$1072,2)</f>
        <v>SI_M (School Improvement - Met Standards)</v>
      </c>
      <c r="F1548" s="66"/>
      <c r="G1548" s="63" t="s">
        <v>2485</v>
      </c>
      <c r="H1548" s="60" t="str">
        <f t="shared" ref="H1548:I1548" si="1966">IF(H1546="Met","Yes",IF(H1547="Met","Yes","No"))</f>
        <v>No</v>
      </c>
      <c r="I1548" s="60" t="str">
        <f t="shared" si="1966"/>
        <v>No</v>
      </c>
      <c r="J1548" s="42"/>
      <c r="K1548" s="60" t="str">
        <f t="shared" ref="K1548:L1548" si="1967">IF(K1546="Met","Yes",IF(K1547="Met","Yes","No"))</f>
        <v>No</v>
      </c>
      <c r="L1548" s="60" t="str">
        <f t="shared" si="1967"/>
        <v>No</v>
      </c>
      <c r="M1548" s="1" t="s">
        <v>9</v>
      </c>
      <c r="N1548" s="14" t="s">
        <v>2503</v>
      </c>
      <c r="O1548" s="5"/>
      <c r="P1548" s="44" t="str">
        <f t="shared" ref="P1548" si="1968">IF(H1552="Yes",IF(I1552="Yes","Yes","No"),"No")</f>
        <v>No</v>
      </c>
      <c r="Q1548" s="108" t="s">
        <v>2758</v>
      </c>
      <c r="R1548" s="5" t="s">
        <v>1</v>
      </c>
      <c r="S1548" s="1" t="s">
        <v>5</v>
      </c>
      <c r="T1548" s="1" t="s">
        <v>3</v>
      </c>
      <c r="U1548" s="5">
        <v>471</v>
      </c>
      <c r="V1548" s="1">
        <v>83.23</v>
      </c>
      <c r="W1548" s="1">
        <v>89.44</v>
      </c>
      <c r="X1548" s="6">
        <f t="shared" si="1954"/>
        <v>-6.2099999999999937</v>
      </c>
      <c r="Y1548" s="14">
        <v>208</v>
      </c>
      <c r="Z1548" s="1">
        <v>91.35</v>
      </c>
      <c r="AA1548" s="1">
        <v>94.98</v>
      </c>
      <c r="AB1548" s="72">
        <f t="shared" ref="AB1548:AB1611" si="1969">Z1548-AA1548</f>
        <v>-3.6300000000000097</v>
      </c>
      <c r="AC1548" s="53"/>
    </row>
    <row r="1549" spans="1:29" x14ac:dyDescent="0.25">
      <c r="A1549" s="53">
        <v>2301010</v>
      </c>
      <c r="B1549" s="89" t="s">
        <v>2571</v>
      </c>
      <c r="C1549" s="53" t="s">
        <v>386</v>
      </c>
      <c r="D1549" s="49" t="s">
        <v>2507</v>
      </c>
      <c r="E1549" s="47">
        <f>VLOOKUP('2012 Accountability Database'!A1546,Dems1112!$A$2:$G$1082,3)</f>
        <v>0.35</v>
      </c>
      <c r="F1549" s="66"/>
      <c r="G1549" s="52"/>
      <c r="M1549" s="1" t="s">
        <v>9</v>
      </c>
      <c r="N1549" s="14" t="s">
        <v>2504</v>
      </c>
      <c r="O1549" s="5"/>
      <c r="P1549" s="44" t="str">
        <f t="shared" ref="P1549" si="1970">IF(K1552="Yes",IF(L1552="Yes","Yes","No"),"No")</f>
        <v>No</v>
      </c>
      <c r="Q1549" s="108"/>
      <c r="R1549" s="5" t="s">
        <v>1</v>
      </c>
      <c r="S1549" s="1" t="s">
        <v>5</v>
      </c>
      <c r="T1549" s="1" t="s">
        <v>7</v>
      </c>
      <c r="U1549" s="5">
        <v>239</v>
      </c>
      <c r="V1549" s="1">
        <v>70.709999999999994</v>
      </c>
      <c r="W1549" s="1">
        <v>79.88</v>
      </c>
      <c r="X1549" s="6">
        <f t="shared" si="1954"/>
        <v>-9.1700000000000017</v>
      </c>
      <c r="Y1549" s="14">
        <v>96</v>
      </c>
      <c r="Z1549" s="1">
        <v>88.54</v>
      </c>
      <c r="AA1549" s="1">
        <v>94.27</v>
      </c>
      <c r="AB1549" s="72">
        <f t="shared" si="1969"/>
        <v>-5.7299999999999898</v>
      </c>
      <c r="AC1549" s="53"/>
    </row>
    <row r="1550" spans="1:29" x14ac:dyDescent="0.25">
      <c r="A1550" s="53">
        <v>2301010</v>
      </c>
      <c r="B1550" s="89" t="s">
        <v>2571</v>
      </c>
      <c r="C1550" s="53" t="s">
        <v>386</v>
      </c>
      <c r="D1550" s="50" t="s">
        <v>2508</v>
      </c>
      <c r="E1550" s="47">
        <f>VLOOKUP('2012 Accountability Database'!A1546,Dems1112!$A$2:$G$1082,4)</f>
        <v>0.55000000000000004</v>
      </c>
      <c r="F1550" s="65" t="s">
        <v>2486</v>
      </c>
      <c r="G1550" s="62"/>
      <c r="H1550" s="13" t="str">
        <f>IF(V1550&gt;94,"Met",IF(X1550="--","n/a",IF(X1550&gt;=0,"Met","Did Not Meet")))</f>
        <v>Did Not Meet</v>
      </c>
      <c r="I1550" s="13" t="str">
        <f>IF(V1551&gt;94,"Met",IF(X1551="--","n/a",IF(X1551&gt;=0,"Met","Did Not Meet")))</f>
        <v>Did Not Meet</v>
      </c>
      <c r="J1550" s="13"/>
      <c r="K1550" s="13" t="str">
        <f>IF(Z1550&gt;94,"Met",IF(AB1550="--","n/a",IF(AB1550&gt;=0,"Met","Did Not Meet")))</f>
        <v>Did Not Meet</v>
      </c>
      <c r="L1550" s="13" t="str">
        <f>IF(Z1551&gt;94,"Met",IF(AB1551="--","n/a",IF(AB1551&gt;=0,"Met","Did Not Meet")))</f>
        <v>Did Not Meet</v>
      </c>
      <c r="M1550" s="1" t="s">
        <v>9</v>
      </c>
      <c r="N1550" s="68" t="s">
        <v>2497</v>
      </c>
      <c r="O1550" s="35"/>
      <c r="P1550" s="44"/>
      <c r="Q1550" s="108"/>
      <c r="R1550" s="5" t="s">
        <v>6</v>
      </c>
      <c r="S1550" s="1" t="s">
        <v>2</v>
      </c>
      <c r="T1550" s="1" t="s">
        <v>3</v>
      </c>
      <c r="U1550" s="5">
        <v>154</v>
      </c>
      <c r="V1550" s="1">
        <v>85.71</v>
      </c>
      <c r="W1550" s="1">
        <v>87.78</v>
      </c>
      <c r="X1550" s="6">
        <f t="shared" si="1954"/>
        <v>-2.0700000000000074</v>
      </c>
      <c r="Y1550" s="14">
        <v>76</v>
      </c>
      <c r="Z1550" s="1">
        <v>60.53</v>
      </c>
      <c r="AA1550" s="1">
        <v>71.12</v>
      </c>
      <c r="AB1550" s="72">
        <f t="shared" si="1969"/>
        <v>-10.590000000000003</v>
      </c>
      <c r="AC1550" s="53"/>
    </row>
    <row r="1551" spans="1:29" x14ac:dyDescent="0.25">
      <c r="A1551" s="53">
        <v>2301010</v>
      </c>
      <c r="B1551" s="89" t="s">
        <v>2571</v>
      </c>
      <c r="C1551" s="53" t="s">
        <v>386</v>
      </c>
      <c r="D1551" s="50" t="s">
        <v>974</v>
      </c>
      <c r="E1551" s="47" t="str">
        <f>VLOOKUP('2012 Accountability Database'!A1546,Dems1112!$A$2:$G$1082,5)</f>
        <v>K-4</v>
      </c>
      <c r="F1551" s="65" t="s">
        <v>2487</v>
      </c>
      <c r="G1551" s="62"/>
      <c r="H1551" s="13" t="str">
        <f>IF(V1552&gt;94,"Met",IF(X1552="--","n/a",IF(X1552&gt;=0,"Met","Did Not Meet")))</f>
        <v>Did Not Meet</v>
      </c>
      <c r="I1551" s="13" t="str">
        <f>IF(V1553&gt;94,"Met",IF(X1553="--","n/a",IF(X1553&gt;=0,"Met","Did Not Meet")))</f>
        <v>Met</v>
      </c>
      <c r="J1551" s="13"/>
      <c r="K1551" s="13" t="str">
        <f>IF(Z1552&gt;94,"Met",IF(AB1552="--","n/a",IF(AB1552&gt;=0,"Met","Did Not Meet")))</f>
        <v>Did Not Meet</v>
      </c>
      <c r="L1551" s="13" t="str">
        <f>IF(Z1553&gt;94,"Met",IF(AB1553="--","n/a",IF(AB1553&gt;=0,"Met","Did Not Meet")))</f>
        <v>Did Not Meet</v>
      </c>
      <c r="M1551" s="1" t="s">
        <v>9</v>
      </c>
      <c r="N1551" s="14"/>
      <c r="O1551" s="35" t="s">
        <v>2506</v>
      </c>
      <c r="P1551" s="83" t="str">
        <f t="shared" ref="P1551" si="1971">IF(P1546="No"," ", IF(P1548="No"," ",IF(P1547="No", " ",IF(P1549="No"," ","X"))))</f>
        <v xml:space="preserve"> </v>
      </c>
      <c r="Q1551" s="108"/>
      <c r="R1551" s="5" t="s">
        <v>6</v>
      </c>
      <c r="S1551" s="1" t="s">
        <v>2</v>
      </c>
      <c r="T1551" s="1" t="s">
        <v>7</v>
      </c>
      <c r="U1551" s="5">
        <v>80</v>
      </c>
      <c r="V1551" s="1">
        <v>75</v>
      </c>
      <c r="W1551" s="1">
        <v>77.64</v>
      </c>
      <c r="X1551" s="6">
        <f t="shared" si="1954"/>
        <v>-2.6400000000000006</v>
      </c>
      <c r="Y1551" s="14">
        <v>36</v>
      </c>
      <c r="Z1551" s="1">
        <v>50</v>
      </c>
      <c r="AA1551" s="1">
        <v>62.77</v>
      </c>
      <c r="AB1551" s="72">
        <f t="shared" si="1969"/>
        <v>-12.770000000000003</v>
      </c>
      <c r="AC1551" s="53"/>
    </row>
    <row r="1552" spans="1:29" ht="15.75" x14ac:dyDescent="0.25">
      <c r="A1552" s="53">
        <v>2301010</v>
      </c>
      <c r="B1552" s="89" t="s">
        <v>2571</v>
      </c>
      <c r="C1552" s="53" t="s">
        <v>386</v>
      </c>
      <c r="D1552" s="50" t="s">
        <v>975</v>
      </c>
      <c r="E1552" s="48" t="str">
        <f>VLOOKUP('2012 Accountability Database'!A1546,Dems1112!$A$2:$G$1082,6)</f>
        <v>3 (Central AR)</v>
      </c>
      <c r="F1552" s="66"/>
      <c r="G1552" s="63" t="s">
        <v>2488</v>
      </c>
      <c r="H1552" s="61" t="str">
        <f t="shared" ref="H1552:I1552" si="1972">IF(H1550="Met","Yes",IF(H1551="Met","Yes","No"))</f>
        <v>No</v>
      </c>
      <c r="I1552" s="61" t="str">
        <f t="shared" si="1972"/>
        <v>Yes</v>
      </c>
      <c r="J1552" s="55"/>
      <c r="K1552" s="61" t="str">
        <f t="shared" ref="K1552:L1552" si="1973">IF(K1550="Met","Yes",IF(K1551="Met","Yes","No"))</f>
        <v>No</v>
      </c>
      <c r="L1552" s="61" t="str">
        <f t="shared" si="1973"/>
        <v>No</v>
      </c>
      <c r="M1552" s="1" t="s">
        <v>9</v>
      </c>
      <c r="N1552" s="14"/>
      <c r="O1552" s="35" t="s">
        <v>2505</v>
      </c>
      <c r="P1552" s="83" t="str">
        <f t="shared" ref="P1552" si="1974">IF(P1551="X"," ",IF(P1553="X"," ","X"))</f>
        <v xml:space="preserve"> </v>
      </c>
      <c r="Q1552" s="94" t="s">
        <v>2759</v>
      </c>
      <c r="R1552" s="5" t="s">
        <v>6</v>
      </c>
      <c r="S1552" s="1" t="s">
        <v>5</v>
      </c>
      <c r="T1552" s="1" t="s">
        <v>3</v>
      </c>
      <c r="U1552" s="5">
        <v>471</v>
      </c>
      <c r="V1552" s="1">
        <v>87.47</v>
      </c>
      <c r="W1552" s="1">
        <v>87.78</v>
      </c>
      <c r="X1552" s="6">
        <f t="shared" si="1954"/>
        <v>-0.31000000000000227</v>
      </c>
      <c r="Y1552" s="14">
        <v>208</v>
      </c>
      <c r="Z1552" s="1">
        <v>69.23</v>
      </c>
      <c r="AA1552" s="1">
        <v>71.12</v>
      </c>
      <c r="AB1552" s="72">
        <f t="shared" si="1969"/>
        <v>-1.8900000000000006</v>
      </c>
      <c r="AC1552" s="53"/>
    </row>
    <row r="1553" spans="1:29" x14ac:dyDescent="0.25">
      <c r="A1553" s="54">
        <v>2301010</v>
      </c>
      <c r="B1553" s="90" t="s">
        <v>2571</v>
      </c>
      <c r="C1553" s="54" t="s">
        <v>386</v>
      </c>
      <c r="D1553" s="4"/>
      <c r="E1553" s="4"/>
      <c r="F1553" s="67"/>
      <c r="G1553" s="64"/>
      <c r="H1553" s="43"/>
      <c r="I1553" s="43"/>
      <c r="J1553" s="43"/>
      <c r="K1553" s="43"/>
      <c r="L1553" s="43"/>
      <c r="M1553" s="4" t="s">
        <v>9</v>
      </c>
      <c r="N1553" s="15"/>
      <c r="O1553" s="38" t="s">
        <v>2482</v>
      </c>
      <c r="P1553" s="84" t="str">
        <f>IF(E1547="Achieving School"," ","X")</f>
        <v>X</v>
      </c>
      <c r="Q1553" s="91"/>
      <c r="R1553" s="4" t="s">
        <v>6</v>
      </c>
      <c r="S1553" s="4" t="s">
        <v>5</v>
      </c>
      <c r="T1553" s="4" t="s">
        <v>7</v>
      </c>
      <c r="U1553" s="4">
        <v>239</v>
      </c>
      <c r="V1553" s="4">
        <v>78.66</v>
      </c>
      <c r="W1553" s="4">
        <v>77.64</v>
      </c>
      <c r="X1553" s="10">
        <f t="shared" si="1954"/>
        <v>1.019999999999996</v>
      </c>
      <c r="Y1553" s="15">
        <v>96</v>
      </c>
      <c r="Z1553" s="4">
        <v>61.46</v>
      </c>
      <c r="AA1553" s="4">
        <v>62.77</v>
      </c>
      <c r="AB1553" s="73">
        <f t="shared" si="1969"/>
        <v>-1.3100000000000023</v>
      </c>
      <c r="AC1553" s="54"/>
    </row>
    <row r="1554" spans="1:29" x14ac:dyDescent="0.25">
      <c r="A1554" s="1">
        <v>2301011</v>
      </c>
      <c r="B1554" s="87" t="s">
        <v>2571</v>
      </c>
      <c r="C1554" s="55" t="s">
        <v>387</v>
      </c>
      <c r="E1554" s="42"/>
      <c r="F1554" s="65" t="s">
        <v>2483</v>
      </c>
      <c r="G1554" s="62"/>
      <c r="H1554" s="37" t="str">
        <f>IF(V1554&gt;94,"Met",IF(X1554="--","n/a",IF(X1554&gt;=0,"Met","Did Not Meet")))</f>
        <v>Met</v>
      </c>
      <c r="I1554" s="37" t="str">
        <f>IF(V1555&gt;94,"Met",IF(X1555="--","n/a",IF(X1555&gt;=0,"Met","Did Not Meet")))</f>
        <v>Met</v>
      </c>
      <c r="K1554" s="13" t="str">
        <f>IF(Z1554&gt;94,"Met",IF(AB1554="--","n/a",IF(AB1554&gt;=0,"Met","Did Not Meet")))</f>
        <v>Met</v>
      </c>
      <c r="L1554" s="13" t="str">
        <f>IF(Z1555&gt;94,"Met",IF(AB1555="--","n/a",IF(AB1555&gt;=0,"Met","Did Not Meet")))</f>
        <v>Met</v>
      </c>
      <c r="M1554" s="1" t="s">
        <v>4</v>
      </c>
      <c r="N1554" s="14" t="s">
        <v>2502</v>
      </c>
      <c r="O1554" s="5"/>
      <c r="P1554" s="44" t="str">
        <f t="shared" ref="P1554" si="1975">IF(H1556="Yes",IF(I1556="Yes","Yes","No"),"No")</f>
        <v>Yes</v>
      </c>
      <c r="Q1554" s="93"/>
      <c r="R1554" s="5" t="s">
        <v>1</v>
      </c>
      <c r="S1554" s="1" t="s">
        <v>2</v>
      </c>
      <c r="T1554" s="1" t="s">
        <v>3</v>
      </c>
      <c r="U1554" s="5">
        <v>174</v>
      </c>
      <c r="V1554" s="1">
        <v>97.13</v>
      </c>
      <c r="W1554" s="1">
        <v>95.03</v>
      </c>
      <c r="X1554" s="9">
        <f t="shared" si="1954"/>
        <v>2.0999999999999943</v>
      </c>
      <c r="Y1554" s="14">
        <v>76</v>
      </c>
      <c r="Z1554" s="1">
        <v>97.37</v>
      </c>
      <c r="AA1554" s="1">
        <v>95.04</v>
      </c>
      <c r="AB1554" s="71">
        <f t="shared" si="1969"/>
        <v>2.3299999999999983</v>
      </c>
      <c r="AC1554" s="36"/>
    </row>
    <row r="1555" spans="1:29" ht="15.75" x14ac:dyDescent="0.25">
      <c r="A1555" s="53">
        <v>2301011</v>
      </c>
      <c r="B1555" s="89" t="s">
        <v>2571</v>
      </c>
      <c r="C1555" s="53" t="s">
        <v>387</v>
      </c>
      <c r="D1555" s="49" t="s">
        <v>2498</v>
      </c>
      <c r="E1555" s="34" t="str">
        <f>M1554</f>
        <v>Achieving School</v>
      </c>
      <c r="F1555" s="65" t="s">
        <v>2484</v>
      </c>
      <c r="G1555" s="62"/>
      <c r="H1555" s="13" t="str">
        <f>IF(V1556&gt;94,"Met",IF(X1556="--","n/a",IF(X1556&gt;=0,"Met","Did Not Meet")))</f>
        <v>Met</v>
      </c>
      <c r="I1555" s="13" t="str">
        <f>IF(V1557&gt;94,"Met",IF(X1557="--","n/a",IF(X1557&gt;=0,"Met","Did Not Meet")))</f>
        <v>Met</v>
      </c>
      <c r="K1555" s="13" t="str">
        <f>IF(Z1556&gt;94,"Met",IF(AB1556="--","n/a",IF(AB1556&gt;=0,"Met","Did Not Meet")))</f>
        <v>Met</v>
      </c>
      <c r="L1555" s="13" t="str">
        <f>IF(Z1557&gt;94,"Met",IF(AB1557="--","n/a",IF(AB1557&gt;=0,"Met","Did Not Meet")))</f>
        <v>Met</v>
      </c>
      <c r="M1555" s="1" t="s">
        <v>4</v>
      </c>
      <c r="N1555" s="14" t="s">
        <v>2501</v>
      </c>
      <c r="O1555" s="5"/>
      <c r="P1555" s="44" t="str">
        <f t="shared" ref="P1555" si="1976">IF(K1556="Yes",IF(L1556="Yes","Yes","No"),"No")</f>
        <v>Yes</v>
      </c>
      <c r="Q1555" s="94" t="s">
        <v>2759</v>
      </c>
      <c r="R1555" s="5" t="s">
        <v>1</v>
      </c>
      <c r="S1555" s="1" t="s">
        <v>2</v>
      </c>
      <c r="T1555" s="1" t="s">
        <v>7</v>
      </c>
      <c r="U1555" s="5">
        <v>50</v>
      </c>
      <c r="V1555" s="1">
        <v>92</v>
      </c>
      <c r="W1555" s="1">
        <v>84.4</v>
      </c>
      <c r="X1555" s="9">
        <f t="shared" si="1954"/>
        <v>7.5999999999999943</v>
      </c>
      <c r="Y1555" s="14">
        <v>16</v>
      </c>
      <c r="Z1555" s="1">
        <v>93.75</v>
      </c>
      <c r="AA1555" s="1">
        <v>90.35</v>
      </c>
      <c r="AB1555" s="71">
        <f t="shared" si="1969"/>
        <v>3.4000000000000057</v>
      </c>
      <c r="AC1555" s="53"/>
    </row>
    <row r="1556" spans="1:29" ht="15" customHeight="1" x14ac:dyDescent="0.25">
      <c r="A1556" s="53">
        <v>2301011</v>
      </c>
      <c r="B1556" s="89" t="s">
        <v>2571</v>
      </c>
      <c r="C1556" s="53" t="s">
        <v>387</v>
      </c>
      <c r="D1556" s="49" t="s">
        <v>2499</v>
      </c>
      <c r="E1556" s="35" t="str">
        <f>VLOOKUP('2012 Accountability Database'!$A1554,'2011 AYP'!A$2:B$1072,2)</f>
        <v xml:space="preserve"> MS (Met Standards)</v>
      </c>
      <c r="F1556" s="66"/>
      <c r="G1556" s="63" t="s">
        <v>2485</v>
      </c>
      <c r="H1556" s="60" t="str">
        <f t="shared" ref="H1556:I1556" si="1977">IF(H1554="Met","Yes",IF(H1555="Met","Yes","No"))</f>
        <v>Yes</v>
      </c>
      <c r="I1556" s="60" t="str">
        <f t="shared" si="1977"/>
        <v>Yes</v>
      </c>
      <c r="J1556" s="42"/>
      <c r="K1556" s="60" t="str">
        <f t="shared" ref="K1556:L1556" si="1978">IF(K1554="Met","Yes",IF(K1555="Met","Yes","No"))</f>
        <v>Yes</v>
      </c>
      <c r="L1556" s="60" t="str">
        <f t="shared" si="1978"/>
        <v>Yes</v>
      </c>
      <c r="M1556" s="1" t="s">
        <v>4</v>
      </c>
      <c r="N1556" s="14" t="s">
        <v>2503</v>
      </c>
      <c r="O1556" s="5"/>
      <c r="P1556" s="44" t="str">
        <f t="shared" ref="P1556" si="1979">IF(H1560="Yes",IF(I1560="Yes","Yes","No"),"No")</f>
        <v>Yes</v>
      </c>
      <c r="Q1556" s="108" t="s">
        <v>2758</v>
      </c>
      <c r="R1556" s="5" t="s">
        <v>1</v>
      </c>
      <c r="S1556" s="1" t="s">
        <v>5</v>
      </c>
      <c r="T1556" s="1" t="s">
        <v>3</v>
      </c>
      <c r="U1556" s="5">
        <v>503</v>
      </c>
      <c r="V1556" s="1">
        <v>95.43</v>
      </c>
      <c r="W1556" s="1">
        <v>95.03</v>
      </c>
      <c r="X1556" s="9">
        <f t="shared" si="1954"/>
        <v>0.40000000000000568</v>
      </c>
      <c r="Y1556" s="14">
        <v>230</v>
      </c>
      <c r="Z1556" s="1">
        <v>95.22</v>
      </c>
      <c r="AA1556" s="1">
        <v>95.04</v>
      </c>
      <c r="AB1556" s="71">
        <f t="shared" si="1969"/>
        <v>0.17999999999999261</v>
      </c>
      <c r="AC1556" s="53"/>
    </row>
    <row r="1557" spans="1:29" x14ac:dyDescent="0.25">
      <c r="A1557" s="53">
        <v>2301011</v>
      </c>
      <c r="B1557" s="89" t="s">
        <v>2571</v>
      </c>
      <c r="C1557" s="53" t="s">
        <v>387</v>
      </c>
      <c r="D1557" s="49" t="s">
        <v>2507</v>
      </c>
      <c r="E1557" s="47">
        <f>VLOOKUP('2012 Accountability Database'!A1554,Dems1112!$A$2:$G$1082,3)</f>
        <v>0.26</v>
      </c>
      <c r="F1557" s="66"/>
      <c r="G1557" s="52"/>
      <c r="M1557" s="1" t="s">
        <v>4</v>
      </c>
      <c r="N1557" s="14" t="s">
        <v>2504</v>
      </c>
      <c r="O1557" s="5"/>
      <c r="P1557" s="44" t="str">
        <f t="shared" ref="P1557" si="1980">IF(K1560="Yes",IF(L1560="Yes","Yes","No"),"No")</f>
        <v>No</v>
      </c>
      <c r="Q1557" s="108"/>
      <c r="R1557" s="5" t="s">
        <v>1</v>
      </c>
      <c r="S1557" s="1" t="s">
        <v>5</v>
      </c>
      <c r="T1557" s="1" t="s">
        <v>7</v>
      </c>
      <c r="U1557" s="5">
        <v>146</v>
      </c>
      <c r="V1557" s="1">
        <v>86.3</v>
      </c>
      <c r="W1557" s="1">
        <v>84.4</v>
      </c>
      <c r="X1557" s="9">
        <f t="shared" si="1954"/>
        <v>1.8999999999999915</v>
      </c>
      <c r="Y1557" s="14">
        <v>55</v>
      </c>
      <c r="Z1557" s="1">
        <v>90.91</v>
      </c>
      <c r="AA1557" s="1">
        <v>90.35</v>
      </c>
      <c r="AB1557" s="71">
        <f t="shared" si="1969"/>
        <v>0.56000000000000227</v>
      </c>
      <c r="AC1557" s="53"/>
    </row>
    <row r="1558" spans="1:29" x14ac:dyDescent="0.25">
      <c r="A1558" s="53">
        <v>2301011</v>
      </c>
      <c r="B1558" s="89" t="s">
        <v>2571</v>
      </c>
      <c r="C1558" s="53" t="s">
        <v>387</v>
      </c>
      <c r="D1558" s="50" t="s">
        <v>2508</v>
      </c>
      <c r="E1558" s="47">
        <f>VLOOKUP('2012 Accountability Database'!A1554,Dems1112!$A$2:$G$1082,4)</f>
        <v>0.28000000000000003</v>
      </c>
      <c r="F1558" s="65" t="s">
        <v>2486</v>
      </c>
      <c r="G1558" s="62"/>
      <c r="H1558" s="13" t="str">
        <f>IF(V1558&gt;94,"Met",IF(X1558="--","n/a",IF(X1558&gt;=0,"Met","Did Not Meet")))</f>
        <v>Met</v>
      </c>
      <c r="I1558" s="13" t="str">
        <f>IF(V1559&gt;94,"Met",IF(X1559="--","n/a",IF(X1559&gt;=0,"Met","Did Not Meet")))</f>
        <v>Met</v>
      </c>
      <c r="J1558" s="13"/>
      <c r="K1558" s="13" t="str">
        <f>IF(Z1558&gt;94,"Met",IF(AB1558="--","n/a",IF(AB1558&gt;=0,"Met","Did Not Meet")))</f>
        <v>Did Not Meet</v>
      </c>
      <c r="L1558" s="13" t="str">
        <f>IF(Z1559&gt;94,"Met",IF(AB1559="--","n/a",IF(AB1559&gt;=0,"Met","Did Not Meet")))</f>
        <v>Did Not Meet</v>
      </c>
      <c r="M1558" s="1" t="s">
        <v>4</v>
      </c>
      <c r="N1558" s="68" t="s">
        <v>2497</v>
      </c>
      <c r="O1558" s="35"/>
      <c r="P1558" s="44"/>
      <c r="Q1558" s="108"/>
      <c r="R1558" s="5" t="s">
        <v>6</v>
      </c>
      <c r="S1558" s="1" t="s">
        <v>2</v>
      </c>
      <c r="T1558" s="1" t="s">
        <v>3</v>
      </c>
      <c r="U1558" s="5">
        <v>174</v>
      </c>
      <c r="V1558" s="1">
        <v>97.7</v>
      </c>
      <c r="W1558" s="1">
        <v>96.69</v>
      </c>
      <c r="X1558" s="9">
        <f t="shared" si="1954"/>
        <v>1.0100000000000051</v>
      </c>
      <c r="Y1558" s="14">
        <v>76</v>
      </c>
      <c r="Z1558" s="1">
        <v>77.63</v>
      </c>
      <c r="AA1558" s="1">
        <v>82.66</v>
      </c>
      <c r="AB1558" s="72">
        <f t="shared" si="1969"/>
        <v>-5.0300000000000011</v>
      </c>
      <c r="AC1558" s="53"/>
    </row>
    <row r="1559" spans="1:29" x14ac:dyDescent="0.25">
      <c r="A1559" s="53">
        <v>2301011</v>
      </c>
      <c r="B1559" s="89" t="s">
        <v>2571</v>
      </c>
      <c r="C1559" s="53" t="s">
        <v>387</v>
      </c>
      <c r="D1559" s="50" t="s">
        <v>974</v>
      </c>
      <c r="E1559" s="47" t="str">
        <f>VLOOKUP('2012 Accountability Database'!A1554,Dems1112!$A$2:$G$1082,5)</f>
        <v>K-4</v>
      </c>
      <c r="F1559" s="65" t="s">
        <v>2487</v>
      </c>
      <c r="G1559" s="62"/>
      <c r="H1559" s="13" t="str">
        <f>IF(V1560&gt;94,"Met",IF(X1560="--","n/a",IF(X1560&gt;=0,"Met","Did Not Meet")))</f>
        <v>Met</v>
      </c>
      <c r="I1559" s="13" t="str">
        <f>IF(V1561&gt;94,"Met",IF(X1561="--","n/a",IF(X1561&gt;=0,"Met","Did Not Meet")))</f>
        <v>Met</v>
      </c>
      <c r="J1559" s="13"/>
      <c r="K1559" s="13" t="str">
        <f>IF(Z1560&gt;94,"Met",IF(AB1560="--","n/a",IF(AB1560&gt;=0,"Met","Did Not Meet")))</f>
        <v>Did Not Meet</v>
      </c>
      <c r="L1559" s="13" t="str">
        <f>IF(Z1561&gt;94,"Met",IF(AB1561="--","n/a",IF(AB1561&gt;=0,"Met","Did Not Meet")))</f>
        <v>Met</v>
      </c>
      <c r="M1559" s="1" t="s">
        <v>4</v>
      </c>
      <c r="N1559" s="14"/>
      <c r="O1559" s="35" t="s">
        <v>2506</v>
      </c>
      <c r="P1559" s="83" t="str">
        <f t="shared" ref="P1559" si="1981">IF(P1554="No"," ", IF(P1556="No"," ",IF(P1555="No", " ",IF(P1557="No"," ","X"))))</f>
        <v xml:space="preserve"> </v>
      </c>
      <c r="Q1559" s="108"/>
      <c r="R1559" s="5" t="s">
        <v>6</v>
      </c>
      <c r="S1559" s="1" t="s">
        <v>2</v>
      </c>
      <c r="T1559" s="1" t="s">
        <v>7</v>
      </c>
      <c r="U1559" s="5">
        <v>50</v>
      </c>
      <c r="V1559" s="1">
        <v>96</v>
      </c>
      <c r="W1559" s="1">
        <v>90.25</v>
      </c>
      <c r="X1559" s="9">
        <f t="shared" si="1954"/>
        <v>5.75</v>
      </c>
      <c r="Y1559" s="14">
        <v>16</v>
      </c>
      <c r="Z1559" s="1">
        <v>75</v>
      </c>
      <c r="AA1559" s="1">
        <v>75.87</v>
      </c>
      <c r="AB1559" s="72">
        <f t="shared" si="1969"/>
        <v>-0.87000000000000455</v>
      </c>
      <c r="AC1559" s="53"/>
    </row>
    <row r="1560" spans="1:29" ht="15.75" x14ac:dyDescent="0.25">
      <c r="A1560" s="53">
        <v>2301011</v>
      </c>
      <c r="B1560" s="89" t="s">
        <v>2571</v>
      </c>
      <c r="C1560" s="53" t="s">
        <v>387</v>
      </c>
      <c r="D1560" s="50" t="s">
        <v>975</v>
      </c>
      <c r="E1560" s="48" t="str">
        <f>VLOOKUP('2012 Accountability Database'!A1554,Dems1112!$A$2:$G$1082,6)</f>
        <v>3 (Central AR)</v>
      </c>
      <c r="F1560" s="66"/>
      <c r="G1560" s="63" t="s">
        <v>2488</v>
      </c>
      <c r="H1560" s="61" t="str">
        <f t="shared" ref="H1560:I1560" si="1982">IF(H1558="Met","Yes",IF(H1559="Met","Yes","No"))</f>
        <v>Yes</v>
      </c>
      <c r="I1560" s="61" t="str">
        <f t="shared" si="1982"/>
        <v>Yes</v>
      </c>
      <c r="J1560" s="55"/>
      <c r="K1560" s="61" t="str">
        <f t="shared" ref="K1560:L1560" si="1983">IF(K1558="Met","Yes",IF(K1559="Met","Yes","No"))</f>
        <v>No</v>
      </c>
      <c r="L1560" s="61" t="str">
        <f t="shared" si="1983"/>
        <v>Yes</v>
      </c>
      <c r="M1560" s="1" t="s">
        <v>4</v>
      </c>
      <c r="N1560" s="14"/>
      <c r="O1560" s="35" t="s">
        <v>2505</v>
      </c>
      <c r="P1560" s="83" t="str">
        <f t="shared" ref="P1560" si="1984">IF(P1559="X"," ",IF(P1561="X"," ","X"))</f>
        <v>X</v>
      </c>
      <c r="Q1560" s="94" t="s">
        <v>2759</v>
      </c>
      <c r="R1560" s="5" t="s">
        <v>6</v>
      </c>
      <c r="S1560" s="1" t="s">
        <v>5</v>
      </c>
      <c r="T1560" s="1" t="s">
        <v>3</v>
      </c>
      <c r="U1560" s="5">
        <v>503</v>
      </c>
      <c r="V1560" s="1">
        <v>97.02</v>
      </c>
      <c r="W1560" s="1">
        <v>96.69</v>
      </c>
      <c r="X1560" s="9">
        <f t="shared" si="1954"/>
        <v>0.32999999999999829</v>
      </c>
      <c r="Y1560" s="14">
        <v>230</v>
      </c>
      <c r="Z1560" s="1">
        <v>80</v>
      </c>
      <c r="AA1560" s="1">
        <v>82.66</v>
      </c>
      <c r="AB1560" s="72">
        <f t="shared" si="1969"/>
        <v>-2.6599999999999966</v>
      </c>
      <c r="AC1560" s="53"/>
    </row>
    <row r="1561" spans="1:29" x14ac:dyDescent="0.25">
      <c r="A1561" s="54">
        <v>2301011</v>
      </c>
      <c r="B1561" s="90" t="s">
        <v>2571</v>
      </c>
      <c r="C1561" s="54" t="s">
        <v>387</v>
      </c>
      <c r="D1561" s="4"/>
      <c r="E1561" s="4"/>
      <c r="F1561" s="67"/>
      <c r="G1561" s="64"/>
      <c r="H1561" s="43"/>
      <c r="I1561" s="43"/>
      <c r="J1561" s="43"/>
      <c r="K1561" s="43"/>
      <c r="L1561" s="43"/>
      <c r="M1561" s="4" t="s">
        <v>4</v>
      </c>
      <c r="N1561" s="15"/>
      <c r="O1561" s="38" t="s">
        <v>2482</v>
      </c>
      <c r="P1561" s="84" t="str">
        <f>IF(E1555="Achieving School"," ","X")</f>
        <v xml:space="preserve"> </v>
      </c>
      <c r="Q1561" s="91"/>
      <c r="R1561" s="4" t="s">
        <v>6</v>
      </c>
      <c r="S1561" s="4" t="s">
        <v>5</v>
      </c>
      <c r="T1561" s="4" t="s">
        <v>7</v>
      </c>
      <c r="U1561" s="4">
        <v>146</v>
      </c>
      <c r="V1561" s="4">
        <v>92.47</v>
      </c>
      <c r="W1561" s="4">
        <v>90.25</v>
      </c>
      <c r="X1561" s="10">
        <f t="shared" si="1954"/>
        <v>2.2199999999999989</v>
      </c>
      <c r="Y1561" s="15">
        <v>55</v>
      </c>
      <c r="Z1561" s="4">
        <v>76.36</v>
      </c>
      <c r="AA1561" s="4">
        <v>75.87</v>
      </c>
      <c r="AB1561" s="74">
        <f t="shared" si="1969"/>
        <v>0.48999999999999488</v>
      </c>
      <c r="AC1561" s="54"/>
    </row>
    <row r="1562" spans="1:29" x14ac:dyDescent="0.25">
      <c r="A1562" s="1">
        <v>2301012</v>
      </c>
      <c r="B1562" s="87" t="s">
        <v>2571</v>
      </c>
      <c r="C1562" s="55" t="s">
        <v>388</v>
      </c>
      <c r="E1562" s="42"/>
      <c r="F1562" s="65" t="s">
        <v>2483</v>
      </c>
      <c r="G1562" s="62"/>
      <c r="H1562" s="37" t="str">
        <f>IF(V1562&gt;94,"Met",IF(X1562="--","n/a",IF(X1562&gt;=0,"Met","Did Not Meet")))</f>
        <v>Met</v>
      </c>
      <c r="I1562" s="37" t="str">
        <f>IF(V1563&gt;94,"Met",IF(X1563="--","n/a",IF(X1563&gt;=0,"Met","Did Not Meet")))</f>
        <v>Met</v>
      </c>
      <c r="K1562" s="13" t="str">
        <f>IF(Z1562&gt;94,"Met",IF(AB1562="--","n/a",IF(AB1562&gt;=0,"Met","Did Not Meet")))</f>
        <v>Met</v>
      </c>
      <c r="L1562" s="13" t="str">
        <f>IF(Z1563&gt;94,"Met",IF(AB1563="--","n/a",IF(AB1563&gt;=0,"Met","Did Not Meet")))</f>
        <v>Met</v>
      </c>
      <c r="M1562" s="1" t="s">
        <v>9</v>
      </c>
      <c r="N1562" s="14" t="s">
        <v>2502</v>
      </c>
      <c r="O1562" s="5"/>
      <c r="P1562" s="44" t="str">
        <f t="shared" ref="P1562" si="1985">IF(H1564="Yes",IF(I1564="Yes","Yes","No"),"No")</f>
        <v>Yes</v>
      </c>
      <c r="Q1562" s="93"/>
      <c r="R1562" s="5" t="s">
        <v>1</v>
      </c>
      <c r="S1562" s="1" t="s">
        <v>2</v>
      </c>
      <c r="T1562" s="1" t="s">
        <v>3</v>
      </c>
      <c r="U1562" s="5">
        <v>163</v>
      </c>
      <c r="V1562" s="1">
        <v>88.96</v>
      </c>
      <c r="W1562" s="1">
        <v>84.72</v>
      </c>
      <c r="X1562" s="9">
        <f t="shared" si="1954"/>
        <v>4.2399999999999949</v>
      </c>
      <c r="Y1562" s="14">
        <v>70</v>
      </c>
      <c r="Z1562" s="1">
        <v>88.57</v>
      </c>
      <c r="AA1562" s="1">
        <v>75.47</v>
      </c>
      <c r="AB1562" s="71">
        <f t="shared" si="1969"/>
        <v>13.099999999999994</v>
      </c>
      <c r="AC1562" s="36"/>
    </row>
    <row r="1563" spans="1:29" ht="15.75" x14ac:dyDescent="0.25">
      <c r="A1563" s="53">
        <v>2301012</v>
      </c>
      <c r="B1563" s="89" t="s">
        <v>2571</v>
      </c>
      <c r="C1563" s="53" t="s">
        <v>388</v>
      </c>
      <c r="D1563" s="49" t="s">
        <v>2498</v>
      </c>
      <c r="E1563" s="34" t="str">
        <f>M1562</f>
        <v>Needs Improvement School</v>
      </c>
      <c r="F1563" s="65" t="s">
        <v>2484</v>
      </c>
      <c r="G1563" s="62"/>
      <c r="H1563" s="13" t="str">
        <f>IF(V1564&gt;94,"Met",IF(X1564="--","n/a",IF(X1564&gt;=0,"Met","Did Not Meet")))</f>
        <v>Did Not Meet</v>
      </c>
      <c r="I1563" s="13" t="str">
        <f>IF(V1565&gt;94,"Met",IF(X1565="--","n/a",IF(X1565&gt;=0,"Met","Did Not Meet")))</f>
        <v>Did Not Meet</v>
      </c>
      <c r="K1563" s="13" t="str">
        <f>IF(Z1564&gt;94,"Met",IF(AB1564="--","n/a",IF(AB1564&gt;=0,"Met","Did Not Meet")))</f>
        <v>Met</v>
      </c>
      <c r="L1563" s="13" t="str">
        <f>IF(Z1565&gt;94,"Met",IF(AB1565="--","n/a",IF(AB1565&gt;=0,"Met","Did Not Meet")))</f>
        <v>Did Not Meet</v>
      </c>
      <c r="M1563" s="5" t="s">
        <v>9</v>
      </c>
      <c r="N1563" s="14" t="s">
        <v>2501</v>
      </c>
      <c r="O1563" s="5"/>
      <c r="P1563" s="44" t="str">
        <f t="shared" ref="P1563" si="1986">IF(K1564="Yes",IF(L1564="Yes","Yes","No"),"No")</f>
        <v>Yes</v>
      </c>
      <c r="Q1563" s="94" t="s">
        <v>2759</v>
      </c>
      <c r="R1563" s="5" t="s">
        <v>1</v>
      </c>
      <c r="S1563" s="5" t="s">
        <v>2</v>
      </c>
      <c r="T1563" s="5" t="s">
        <v>7</v>
      </c>
      <c r="U1563" s="5">
        <v>117</v>
      </c>
      <c r="V1563" s="5">
        <v>84.62</v>
      </c>
      <c r="W1563" s="5">
        <v>81.150000000000006</v>
      </c>
      <c r="X1563" s="11">
        <f t="shared" si="1954"/>
        <v>3.4699999999999989</v>
      </c>
      <c r="Y1563" s="14">
        <v>46</v>
      </c>
      <c r="Z1563" s="5">
        <v>82.61</v>
      </c>
      <c r="AA1563" s="5">
        <v>78.430000000000007</v>
      </c>
      <c r="AB1563" s="71">
        <f t="shared" si="1969"/>
        <v>4.1799999999999926</v>
      </c>
      <c r="AC1563" s="53"/>
    </row>
    <row r="1564" spans="1:29" ht="15" customHeight="1" x14ac:dyDescent="0.25">
      <c r="A1564" s="53">
        <v>2301012</v>
      </c>
      <c r="B1564" s="89" t="s">
        <v>2571</v>
      </c>
      <c r="C1564" s="53" t="s">
        <v>388</v>
      </c>
      <c r="D1564" s="49" t="s">
        <v>2499</v>
      </c>
      <c r="E1564" s="35" t="str">
        <f>VLOOKUP('2012 Accountability Database'!$A1562,'2011 AYP'!A$2:B$1072,2)</f>
        <v xml:space="preserve"> MS (Met Standards)</v>
      </c>
      <c r="F1564" s="66"/>
      <c r="G1564" s="63" t="s">
        <v>2485</v>
      </c>
      <c r="H1564" s="60" t="str">
        <f t="shared" ref="H1564:I1564" si="1987">IF(H1562="Met","Yes",IF(H1563="Met","Yes","No"))</f>
        <v>Yes</v>
      </c>
      <c r="I1564" s="60" t="str">
        <f t="shared" si="1987"/>
        <v>Yes</v>
      </c>
      <c r="J1564" s="42"/>
      <c r="K1564" s="60" t="str">
        <f t="shared" ref="K1564:L1564" si="1988">IF(K1562="Met","Yes",IF(K1563="Met","Yes","No"))</f>
        <v>Yes</v>
      </c>
      <c r="L1564" s="60" t="str">
        <f t="shared" si="1988"/>
        <v>Yes</v>
      </c>
      <c r="M1564" s="5" t="s">
        <v>9</v>
      </c>
      <c r="N1564" s="14" t="s">
        <v>2503</v>
      </c>
      <c r="O1564" s="5"/>
      <c r="P1564" s="44" t="str">
        <f t="shared" ref="P1564" si="1989">IF(H1568="Yes",IF(I1568="Yes","Yes","No"),"No")</f>
        <v>No</v>
      </c>
      <c r="Q1564" s="108" t="s">
        <v>2758</v>
      </c>
      <c r="R1564" s="5" t="s">
        <v>1</v>
      </c>
      <c r="S1564" s="5" t="s">
        <v>5</v>
      </c>
      <c r="T1564" s="5" t="s">
        <v>3</v>
      </c>
      <c r="U1564" s="5">
        <v>456</v>
      </c>
      <c r="V1564" s="5">
        <v>82.02</v>
      </c>
      <c r="W1564" s="5">
        <v>84.72</v>
      </c>
      <c r="X1564" s="8">
        <f t="shared" si="1954"/>
        <v>-2.7000000000000028</v>
      </c>
      <c r="Y1564" s="14">
        <v>204</v>
      </c>
      <c r="Z1564" s="5">
        <v>80.39</v>
      </c>
      <c r="AA1564" s="5">
        <v>75.47</v>
      </c>
      <c r="AB1564" s="71">
        <f t="shared" si="1969"/>
        <v>4.9200000000000017</v>
      </c>
      <c r="AC1564" s="53"/>
    </row>
    <row r="1565" spans="1:29" x14ac:dyDescent="0.25">
      <c r="A1565" s="53">
        <v>2301012</v>
      </c>
      <c r="B1565" s="89" t="s">
        <v>2571</v>
      </c>
      <c r="C1565" s="53" t="s">
        <v>388</v>
      </c>
      <c r="D1565" s="49" t="s">
        <v>2507</v>
      </c>
      <c r="E1565" s="47">
        <f>VLOOKUP('2012 Accountability Database'!A1562,Dems1112!$A$2:$G$1082,3)</f>
        <v>0.51</v>
      </c>
      <c r="F1565" s="66"/>
      <c r="G1565" s="52"/>
      <c r="M1565" s="1" t="s">
        <v>9</v>
      </c>
      <c r="N1565" s="14" t="s">
        <v>2504</v>
      </c>
      <c r="O1565" s="5"/>
      <c r="P1565" s="44" t="str">
        <f t="shared" ref="P1565" si="1990">IF(K1568="Yes",IF(L1568="Yes","Yes","No"),"No")</f>
        <v>No</v>
      </c>
      <c r="Q1565" s="108"/>
      <c r="R1565" s="5" t="s">
        <v>1</v>
      </c>
      <c r="S1565" s="1" t="s">
        <v>5</v>
      </c>
      <c r="T1565" s="1" t="s">
        <v>7</v>
      </c>
      <c r="U1565" s="5">
        <v>328</v>
      </c>
      <c r="V1565" s="1">
        <v>77.739999999999995</v>
      </c>
      <c r="W1565" s="1">
        <v>81.150000000000006</v>
      </c>
      <c r="X1565" s="6">
        <f t="shared" si="1954"/>
        <v>-3.4100000000000108</v>
      </c>
      <c r="Y1565" s="14">
        <v>146</v>
      </c>
      <c r="Z1565" s="1">
        <v>78.08</v>
      </c>
      <c r="AA1565" s="1">
        <v>78.430000000000007</v>
      </c>
      <c r="AB1565" s="72">
        <f t="shared" si="1969"/>
        <v>-0.35000000000000853</v>
      </c>
      <c r="AC1565" s="53"/>
    </row>
    <row r="1566" spans="1:29" x14ac:dyDescent="0.25">
      <c r="A1566" s="53">
        <v>2301012</v>
      </c>
      <c r="B1566" s="89" t="s">
        <v>2571</v>
      </c>
      <c r="C1566" s="53" t="s">
        <v>388</v>
      </c>
      <c r="D1566" s="50" t="s">
        <v>2508</v>
      </c>
      <c r="E1566" s="47">
        <f>VLOOKUP('2012 Accountability Database'!A1562,Dems1112!$A$2:$G$1082,4)</f>
        <v>0.73</v>
      </c>
      <c r="F1566" s="65" t="s">
        <v>2486</v>
      </c>
      <c r="G1566" s="62"/>
      <c r="H1566" s="13" t="str">
        <f>IF(V1566&gt;94,"Met",IF(X1566="--","n/a",IF(X1566&gt;=0,"Met","Did Not Meet")))</f>
        <v>Did Not Meet</v>
      </c>
      <c r="I1566" s="13" t="str">
        <f>IF(V1567&gt;94,"Met",IF(X1567="--","n/a",IF(X1567&gt;=0,"Met","Did Not Meet")))</f>
        <v>Did Not Meet</v>
      </c>
      <c r="J1566" s="13"/>
      <c r="K1566" s="13" t="str">
        <f>IF(Z1566&gt;94,"Met",IF(AB1566="--","n/a",IF(AB1566&gt;=0,"Met","Did Not Meet")))</f>
        <v>Did Not Meet</v>
      </c>
      <c r="L1566" s="13" t="str">
        <f>IF(Z1567&gt;94,"Met",IF(AB1567="--","n/a",IF(AB1567&gt;=0,"Met","Did Not Meet")))</f>
        <v>Did Not Meet</v>
      </c>
      <c r="M1566" s="1" t="s">
        <v>9</v>
      </c>
      <c r="N1566" s="68" t="s">
        <v>2497</v>
      </c>
      <c r="O1566" s="35"/>
      <c r="P1566" s="44"/>
      <c r="Q1566" s="108"/>
      <c r="R1566" s="5" t="s">
        <v>6</v>
      </c>
      <c r="S1566" s="1" t="s">
        <v>2</v>
      </c>
      <c r="T1566" s="1" t="s">
        <v>3</v>
      </c>
      <c r="U1566" s="5">
        <v>163</v>
      </c>
      <c r="V1566" s="1">
        <v>84.66</v>
      </c>
      <c r="W1566" s="1">
        <v>89.68</v>
      </c>
      <c r="X1566" s="6">
        <f t="shared" si="1954"/>
        <v>-5.0200000000000102</v>
      </c>
      <c r="Y1566" s="14">
        <v>70</v>
      </c>
      <c r="Z1566" s="1">
        <v>51.43</v>
      </c>
      <c r="AA1566" s="1">
        <v>66.430000000000007</v>
      </c>
      <c r="AB1566" s="72">
        <f t="shared" si="1969"/>
        <v>-15.000000000000007</v>
      </c>
      <c r="AC1566" s="53"/>
    </row>
    <row r="1567" spans="1:29" x14ac:dyDescent="0.25">
      <c r="A1567" s="53">
        <v>2301012</v>
      </c>
      <c r="B1567" s="89" t="s">
        <v>2571</v>
      </c>
      <c r="C1567" s="53" t="s">
        <v>388</v>
      </c>
      <c r="D1567" s="50" t="s">
        <v>974</v>
      </c>
      <c r="E1567" s="47" t="str">
        <f>VLOOKUP('2012 Accountability Database'!A1562,Dems1112!$A$2:$G$1082,5)</f>
        <v>K-4</v>
      </c>
      <c r="F1567" s="65" t="s">
        <v>2487</v>
      </c>
      <c r="G1567" s="62"/>
      <c r="H1567" s="13" t="str">
        <f>IF(V1568&gt;94,"Met",IF(X1568="--","n/a",IF(X1568&gt;=0,"Met","Did Not Meet")))</f>
        <v>Did Not Meet</v>
      </c>
      <c r="I1567" s="13" t="str">
        <f>IF(V1569&gt;94,"Met",IF(X1569="--","n/a",IF(X1569&gt;=0,"Met","Did Not Meet")))</f>
        <v>Did Not Meet</v>
      </c>
      <c r="J1567" s="13"/>
      <c r="K1567" s="13" t="str">
        <f>IF(Z1568&gt;94,"Met",IF(AB1568="--","n/a",IF(AB1568&gt;=0,"Met","Did Not Meet")))</f>
        <v>Did Not Meet</v>
      </c>
      <c r="L1567" s="13" t="str">
        <f>IF(Z1569&gt;94,"Met",IF(AB1569="--","n/a",IF(AB1569&gt;=0,"Met","Did Not Meet")))</f>
        <v>Did Not Meet</v>
      </c>
      <c r="M1567" s="1" t="s">
        <v>9</v>
      </c>
      <c r="N1567" s="14"/>
      <c r="O1567" s="35" t="s">
        <v>2506</v>
      </c>
      <c r="P1567" s="83" t="str">
        <f t="shared" ref="P1567" si="1991">IF(P1562="No"," ", IF(P1564="No"," ",IF(P1563="No", " ",IF(P1565="No"," ","X"))))</f>
        <v xml:space="preserve"> </v>
      </c>
      <c r="Q1567" s="108"/>
      <c r="R1567" s="5" t="s">
        <v>6</v>
      </c>
      <c r="S1567" s="1" t="s">
        <v>2</v>
      </c>
      <c r="T1567" s="1" t="s">
        <v>7</v>
      </c>
      <c r="U1567" s="5">
        <v>117</v>
      </c>
      <c r="V1567" s="1">
        <v>79.489999999999995</v>
      </c>
      <c r="W1567" s="1">
        <v>87.27</v>
      </c>
      <c r="X1567" s="6">
        <f t="shared" si="1954"/>
        <v>-7.7800000000000011</v>
      </c>
      <c r="Y1567" s="14">
        <v>46</v>
      </c>
      <c r="Z1567" s="1">
        <v>43.48</v>
      </c>
      <c r="AA1567" s="1">
        <v>65.849999999999994</v>
      </c>
      <c r="AB1567" s="72">
        <f t="shared" si="1969"/>
        <v>-22.369999999999997</v>
      </c>
      <c r="AC1567" s="53"/>
    </row>
    <row r="1568" spans="1:29" ht="15.75" x14ac:dyDescent="0.25">
      <c r="A1568" s="53">
        <v>2301012</v>
      </c>
      <c r="B1568" s="89" t="s">
        <v>2571</v>
      </c>
      <c r="C1568" s="53" t="s">
        <v>388</v>
      </c>
      <c r="D1568" s="50" t="s">
        <v>975</v>
      </c>
      <c r="E1568" s="48" t="str">
        <f>VLOOKUP('2012 Accountability Database'!A1562,Dems1112!$A$2:$G$1082,6)</f>
        <v>3 (Central AR)</v>
      </c>
      <c r="F1568" s="66"/>
      <c r="G1568" s="63" t="s">
        <v>2488</v>
      </c>
      <c r="H1568" s="61" t="str">
        <f t="shared" ref="H1568:I1568" si="1992">IF(H1566="Met","Yes",IF(H1567="Met","Yes","No"))</f>
        <v>No</v>
      </c>
      <c r="I1568" s="61" t="str">
        <f t="shared" si="1992"/>
        <v>No</v>
      </c>
      <c r="J1568" s="55"/>
      <c r="K1568" s="61" t="str">
        <f t="shared" ref="K1568:L1568" si="1993">IF(K1566="Met","Yes",IF(K1567="Met","Yes","No"))</f>
        <v>No</v>
      </c>
      <c r="L1568" s="61" t="str">
        <f t="shared" si="1993"/>
        <v>No</v>
      </c>
      <c r="M1568" s="1" t="s">
        <v>9</v>
      </c>
      <c r="N1568" s="14"/>
      <c r="O1568" s="35" t="s">
        <v>2505</v>
      </c>
      <c r="P1568" s="83" t="str">
        <f t="shared" ref="P1568" si="1994">IF(P1567="X"," ",IF(P1569="X"," ","X"))</f>
        <v xml:space="preserve"> </v>
      </c>
      <c r="Q1568" s="94" t="s">
        <v>2759</v>
      </c>
      <c r="R1568" s="5" t="s">
        <v>6</v>
      </c>
      <c r="S1568" s="1" t="s">
        <v>5</v>
      </c>
      <c r="T1568" s="1" t="s">
        <v>3</v>
      </c>
      <c r="U1568" s="5">
        <v>457</v>
      </c>
      <c r="V1568" s="1">
        <v>84.46</v>
      </c>
      <c r="W1568" s="1">
        <v>89.68</v>
      </c>
      <c r="X1568" s="6">
        <f t="shared" si="1954"/>
        <v>-5.2200000000000131</v>
      </c>
      <c r="Y1568" s="14">
        <v>204</v>
      </c>
      <c r="Z1568" s="1">
        <v>60.29</v>
      </c>
      <c r="AA1568" s="1">
        <v>66.430000000000007</v>
      </c>
      <c r="AB1568" s="72">
        <f t="shared" si="1969"/>
        <v>-6.1400000000000077</v>
      </c>
      <c r="AC1568" s="53"/>
    </row>
    <row r="1569" spans="1:29" x14ac:dyDescent="0.25">
      <c r="A1569" s="54">
        <v>2301012</v>
      </c>
      <c r="B1569" s="90" t="s">
        <v>2571</v>
      </c>
      <c r="C1569" s="54" t="s">
        <v>388</v>
      </c>
      <c r="D1569" s="4"/>
      <c r="E1569" s="4"/>
      <c r="F1569" s="67"/>
      <c r="G1569" s="64"/>
      <c r="H1569" s="43"/>
      <c r="I1569" s="43"/>
      <c r="J1569" s="43"/>
      <c r="K1569" s="43"/>
      <c r="L1569" s="43"/>
      <c r="M1569" s="4" t="s">
        <v>9</v>
      </c>
      <c r="N1569" s="15"/>
      <c r="O1569" s="38" t="s">
        <v>2482</v>
      </c>
      <c r="P1569" s="84" t="str">
        <f>IF(E1563="Achieving School"," ","X")</f>
        <v>X</v>
      </c>
      <c r="Q1569" s="91"/>
      <c r="R1569" s="4" t="s">
        <v>6</v>
      </c>
      <c r="S1569" s="4" t="s">
        <v>5</v>
      </c>
      <c r="T1569" s="4" t="s">
        <v>7</v>
      </c>
      <c r="U1569" s="4">
        <v>329</v>
      </c>
      <c r="V1569" s="4">
        <v>80.849999999999994</v>
      </c>
      <c r="W1569" s="4">
        <v>87.27</v>
      </c>
      <c r="X1569" s="7">
        <f t="shared" si="1954"/>
        <v>-6.4200000000000017</v>
      </c>
      <c r="Y1569" s="15">
        <v>146</v>
      </c>
      <c r="Z1569" s="4">
        <v>58.22</v>
      </c>
      <c r="AA1569" s="4">
        <v>65.849999999999994</v>
      </c>
      <c r="AB1569" s="73">
        <f t="shared" si="1969"/>
        <v>-7.6299999999999955</v>
      </c>
      <c r="AC1569" s="54"/>
    </row>
    <row r="1570" spans="1:29" x14ac:dyDescent="0.25">
      <c r="A1570" s="1">
        <v>2301013</v>
      </c>
      <c r="B1570" s="87" t="s">
        <v>2571</v>
      </c>
      <c r="C1570" s="55" t="s">
        <v>389</v>
      </c>
      <c r="E1570" s="42"/>
      <c r="F1570" s="65" t="s">
        <v>2483</v>
      </c>
      <c r="G1570" s="62"/>
      <c r="H1570" s="37" t="str">
        <f>IF(V1570&gt;94,"Met",IF(X1570="--","n/a",IF(X1570&gt;=0,"Met","Did Not Meet")))</f>
        <v>Met</v>
      </c>
      <c r="I1570" s="37" t="str">
        <f>IF(V1571&gt;94,"Met",IF(X1571="--","n/a",IF(X1571&gt;=0,"Met","Did Not Meet")))</f>
        <v>Met</v>
      </c>
      <c r="K1570" s="13" t="str">
        <f>IF(Z1570&gt;94,"Met",IF(AB1570="--","n/a",IF(AB1570&gt;=0,"Met","Did Not Meet")))</f>
        <v>Met</v>
      </c>
      <c r="L1570" s="13" t="str">
        <f>IF(Z1571&gt;94,"Met",IF(AB1571="--","n/a",IF(AB1571&gt;=0,"Met","Did Not Meet")))</f>
        <v>Met</v>
      </c>
      <c r="M1570" s="5" t="s">
        <v>9</v>
      </c>
      <c r="N1570" s="14" t="s">
        <v>2502</v>
      </c>
      <c r="O1570" s="5"/>
      <c r="P1570" s="44" t="str">
        <f t="shared" ref="P1570" si="1995">IF(H1572="Yes",IF(I1572="Yes","Yes","No"),"No")</f>
        <v>Yes</v>
      </c>
      <c r="Q1570" s="93"/>
      <c r="R1570" s="5" t="s">
        <v>1</v>
      </c>
      <c r="S1570" s="5" t="s">
        <v>2</v>
      </c>
      <c r="T1570" s="5" t="s">
        <v>3</v>
      </c>
      <c r="U1570" s="5">
        <v>555</v>
      </c>
      <c r="V1570" s="5">
        <v>85.23</v>
      </c>
      <c r="W1570" s="5">
        <v>78.430000000000007</v>
      </c>
      <c r="X1570" s="11">
        <f t="shared" si="1954"/>
        <v>6.7999999999999972</v>
      </c>
      <c r="Y1570" s="14">
        <v>513</v>
      </c>
      <c r="Z1570" s="5">
        <v>85.96</v>
      </c>
      <c r="AA1570" s="5">
        <v>80.510000000000005</v>
      </c>
      <c r="AB1570" s="71">
        <f t="shared" si="1969"/>
        <v>5.4499999999999886</v>
      </c>
      <c r="AC1570" s="36"/>
    </row>
    <row r="1571" spans="1:29" ht="15.75" x14ac:dyDescent="0.25">
      <c r="A1571" s="53">
        <v>2301013</v>
      </c>
      <c r="B1571" s="89" t="s">
        <v>2571</v>
      </c>
      <c r="C1571" s="53" t="s">
        <v>389</v>
      </c>
      <c r="D1571" s="49" t="s">
        <v>2498</v>
      </c>
      <c r="E1571" s="34" t="str">
        <f>M1570</f>
        <v>Needs Improvement School</v>
      </c>
      <c r="F1571" s="65" t="s">
        <v>2484</v>
      </c>
      <c r="G1571" s="62"/>
      <c r="H1571" s="13" t="str">
        <f>IF(V1572&gt;94,"Met",IF(X1572="--","n/a",IF(X1572&gt;=0,"Met","Did Not Meet")))</f>
        <v>Met</v>
      </c>
      <c r="I1571" s="13" t="str">
        <f>IF(V1573&gt;94,"Met",IF(X1573="--","n/a",IF(X1573&gt;=0,"Met","Did Not Meet")))</f>
        <v>Met</v>
      </c>
      <c r="K1571" s="13" t="str">
        <f>IF(Z1572&gt;94,"Met",IF(AB1572="--","n/a",IF(AB1572&gt;=0,"Met","Did Not Meet")))</f>
        <v>Met</v>
      </c>
      <c r="L1571" s="13" t="str">
        <f>IF(Z1573&gt;94,"Met",IF(AB1573="--","n/a",IF(AB1573&gt;=0,"Met","Did Not Meet")))</f>
        <v>Met</v>
      </c>
      <c r="M1571" s="5" t="s">
        <v>9</v>
      </c>
      <c r="N1571" s="14" t="s">
        <v>2501</v>
      </c>
      <c r="O1571" s="5"/>
      <c r="P1571" s="44" t="str">
        <f t="shared" ref="P1571" si="1996">IF(K1572="Yes",IF(L1572="Yes","Yes","No"),"No")</f>
        <v>Yes</v>
      </c>
      <c r="Q1571" s="94" t="s">
        <v>2759</v>
      </c>
      <c r="R1571" s="5" t="s">
        <v>1</v>
      </c>
      <c r="S1571" s="5" t="s">
        <v>2</v>
      </c>
      <c r="T1571" s="5" t="s">
        <v>7</v>
      </c>
      <c r="U1571" s="5">
        <v>329</v>
      </c>
      <c r="V1571" s="5">
        <v>80.239999999999995</v>
      </c>
      <c r="W1571" s="5">
        <v>69.92</v>
      </c>
      <c r="X1571" s="11">
        <f t="shared" si="1954"/>
        <v>10.319999999999993</v>
      </c>
      <c r="Y1571" s="14">
        <v>296</v>
      </c>
      <c r="Z1571" s="5">
        <v>81.42</v>
      </c>
      <c r="AA1571" s="5">
        <v>72.53</v>
      </c>
      <c r="AB1571" s="71">
        <f t="shared" si="1969"/>
        <v>8.89</v>
      </c>
      <c r="AC1571" s="53"/>
    </row>
    <row r="1572" spans="1:29" ht="15" customHeight="1" x14ac:dyDescent="0.25">
      <c r="A1572" s="53">
        <v>2301013</v>
      </c>
      <c r="B1572" s="89" t="s">
        <v>2571</v>
      </c>
      <c r="C1572" s="53" t="s">
        <v>389</v>
      </c>
      <c r="D1572" s="49" t="s">
        <v>2499</v>
      </c>
      <c r="E1572" s="35" t="str">
        <f>VLOOKUP('2012 Accountability Database'!$A1570,'2011 AYP'!A$2:B$1072,2)</f>
        <v>SI_6 (School Improvement Year 6)</v>
      </c>
      <c r="F1572" s="66"/>
      <c r="G1572" s="63" t="s">
        <v>2485</v>
      </c>
      <c r="H1572" s="60" t="str">
        <f t="shared" ref="H1572:I1572" si="1997">IF(H1570="Met","Yes",IF(H1571="Met","Yes","No"))</f>
        <v>Yes</v>
      </c>
      <c r="I1572" s="60" t="str">
        <f t="shared" si="1997"/>
        <v>Yes</v>
      </c>
      <c r="J1572" s="42"/>
      <c r="K1572" s="60" t="str">
        <f t="shared" ref="K1572:L1572" si="1998">IF(K1570="Met","Yes",IF(K1571="Met","Yes","No"))</f>
        <v>Yes</v>
      </c>
      <c r="L1572" s="60" t="str">
        <f t="shared" si="1998"/>
        <v>Yes</v>
      </c>
      <c r="M1572" s="1" t="s">
        <v>9</v>
      </c>
      <c r="N1572" s="14" t="s">
        <v>2503</v>
      </c>
      <c r="O1572" s="5"/>
      <c r="P1572" s="44" t="str">
        <f t="shared" ref="P1572" si="1999">IF(H1576="Yes",IF(I1576="Yes","Yes","No"),"No")</f>
        <v>No</v>
      </c>
      <c r="Q1572" s="108" t="s">
        <v>2758</v>
      </c>
      <c r="R1572" s="5" t="s">
        <v>1</v>
      </c>
      <c r="S1572" s="1" t="s">
        <v>5</v>
      </c>
      <c r="T1572" s="1" t="s">
        <v>3</v>
      </c>
      <c r="U1572" s="5">
        <v>1719</v>
      </c>
      <c r="V1572" s="1">
        <v>80.16</v>
      </c>
      <c r="W1572" s="1">
        <v>78.430000000000007</v>
      </c>
      <c r="X1572" s="9">
        <f t="shared" si="1954"/>
        <v>1.7299999999999898</v>
      </c>
      <c r="Y1572" s="14">
        <v>1575</v>
      </c>
      <c r="Z1572" s="1">
        <v>82.22</v>
      </c>
      <c r="AA1572" s="1">
        <v>80.510000000000005</v>
      </c>
      <c r="AB1572" s="71">
        <f t="shared" si="1969"/>
        <v>1.7099999999999937</v>
      </c>
      <c r="AC1572" s="53"/>
    </row>
    <row r="1573" spans="1:29" x14ac:dyDescent="0.25">
      <c r="A1573" s="53">
        <v>2301013</v>
      </c>
      <c r="B1573" s="89" t="s">
        <v>2571</v>
      </c>
      <c r="C1573" s="53" t="s">
        <v>389</v>
      </c>
      <c r="D1573" s="49" t="s">
        <v>2507</v>
      </c>
      <c r="E1573" s="47">
        <f>VLOOKUP('2012 Accountability Database'!A1570,Dems1112!$A$2:$G$1082,3)</f>
        <v>0.39</v>
      </c>
      <c r="F1573" s="66"/>
      <c r="G1573" s="52"/>
      <c r="M1573" s="1" t="s">
        <v>9</v>
      </c>
      <c r="N1573" s="14" t="s">
        <v>2504</v>
      </c>
      <c r="O1573" s="5"/>
      <c r="P1573" s="44" t="str">
        <f t="shared" ref="P1573" si="2000">IF(K1576="Yes",IF(L1576="Yes","Yes","No"),"No")</f>
        <v>No</v>
      </c>
      <c r="Q1573" s="108"/>
      <c r="R1573" s="5" t="s">
        <v>1</v>
      </c>
      <c r="S1573" s="1" t="s">
        <v>5</v>
      </c>
      <c r="T1573" s="1" t="s">
        <v>7</v>
      </c>
      <c r="U1573" s="5">
        <v>1001</v>
      </c>
      <c r="V1573" s="1">
        <v>71.930000000000007</v>
      </c>
      <c r="W1573" s="1">
        <v>69.92</v>
      </c>
      <c r="X1573" s="9">
        <f t="shared" si="1954"/>
        <v>2.0100000000000051</v>
      </c>
      <c r="Y1573" s="14">
        <v>879</v>
      </c>
      <c r="Z1573" s="1">
        <v>74.739999999999995</v>
      </c>
      <c r="AA1573" s="1">
        <v>72.53</v>
      </c>
      <c r="AB1573" s="71">
        <f t="shared" si="1969"/>
        <v>2.2099999999999937</v>
      </c>
      <c r="AC1573" s="53"/>
    </row>
    <row r="1574" spans="1:29" x14ac:dyDescent="0.25">
      <c r="A1574" s="53">
        <v>2301013</v>
      </c>
      <c r="B1574" s="89" t="s">
        <v>2571</v>
      </c>
      <c r="C1574" s="53" t="s">
        <v>389</v>
      </c>
      <c r="D1574" s="50" t="s">
        <v>2508</v>
      </c>
      <c r="E1574" s="47">
        <f>VLOOKUP('2012 Accountability Database'!A1570,Dems1112!$A$2:$G$1082,4)</f>
        <v>0.56000000000000005</v>
      </c>
      <c r="F1574" s="65" t="s">
        <v>2486</v>
      </c>
      <c r="G1574" s="62"/>
      <c r="H1574" s="13" t="str">
        <f>IF(V1574&gt;94,"Met",IF(X1574="--","n/a",IF(X1574&gt;=0,"Met","Did Not Meet")))</f>
        <v>Did Not Meet</v>
      </c>
      <c r="I1574" s="13" t="str">
        <f>IF(V1575&gt;94,"Met",IF(X1575="--","n/a",IF(X1575&gt;=0,"Met","Did Not Meet")))</f>
        <v>Met</v>
      </c>
      <c r="J1574" s="13"/>
      <c r="K1574" s="13" t="str">
        <f>IF(Z1574&gt;94,"Met",IF(AB1574="--","n/a",IF(AB1574&gt;=0,"Met","Did Not Meet")))</f>
        <v>Did Not Meet</v>
      </c>
      <c r="L1574" s="13" t="str">
        <f>IF(Z1575&gt;94,"Met",IF(AB1575="--","n/a",IF(AB1575&gt;=0,"Met","Did Not Meet")))</f>
        <v>Did Not Meet</v>
      </c>
      <c r="M1574" s="1" t="s">
        <v>9</v>
      </c>
      <c r="N1574" s="68" t="s">
        <v>2497</v>
      </c>
      <c r="O1574" s="35"/>
      <c r="P1574" s="44"/>
      <c r="Q1574" s="108"/>
      <c r="R1574" s="5" t="s">
        <v>6</v>
      </c>
      <c r="S1574" s="1" t="s">
        <v>2</v>
      </c>
      <c r="T1574" s="1" t="s">
        <v>3</v>
      </c>
      <c r="U1574" s="5">
        <v>621</v>
      </c>
      <c r="V1574" s="1">
        <v>84.54</v>
      </c>
      <c r="W1574" s="1">
        <v>84.96</v>
      </c>
      <c r="X1574" s="6">
        <f t="shared" si="1954"/>
        <v>-0.41999999999998749</v>
      </c>
      <c r="Y1574" s="14">
        <v>515</v>
      </c>
      <c r="Z1574" s="1">
        <v>82.33</v>
      </c>
      <c r="AA1574" s="1">
        <v>84.37</v>
      </c>
      <c r="AB1574" s="72">
        <f t="shared" si="1969"/>
        <v>-2.0400000000000063</v>
      </c>
      <c r="AC1574" s="53"/>
    </row>
    <row r="1575" spans="1:29" x14ac:dyDescent="0.25">
      <c r="A1575" s="53">
        <v>2301013</v>
      </c>
      <c r="B1575" s="89" t="s">
        <v>2571</v>
      </c>
      <c r="C1575" s="53" t="s">
        <v>389</v>
      </c>
      <c r="D1575" s="50" t="s">
        <v>974</v>
      </c>
      <c r="E1575" s="47" t="str">
        <f>VLOOKUP('2012 Accountability Database'!A1570,Dems1112!$A$2:$G$1082,5)</f>
        <v>7-8</v>
      </c>
      <c r="F1575" s="65" t="s">
        <v>2487</v>
      </c>
      <c r="G1575" s="62"/>
      <c r="H1575" s="13" t="str">
        <f>IF(V1576&gt;94,"Met",IF(X1576="--","n/a",IF(X1576&gt;=0,"Met","Did Not Meet")))</f>
        <v>Did Not Meet</v>
      </c>
      <c r="I1575" s="13" t="str">
        <f>IF(V1577&gt;94,"Met",IF(X1577="--","n/a",IF(X1577&gt;=0,"Met","Did Not Meet")))</f>
        <v>Did Not Meet</v>
      </c>
      <c r="J1575" s="13"/>
      <c r="K1575" s="13" t="str">
        <f>IF(Z1576&gt;94,"Met",IF(AB1576="--","n/a",IF(AB1576&gt;=0,"Met","Did Not Meet")))</f>
        <v>Did Not Meet</v>
      </c>
      <c r="L1575" s="13" t="str">
        <f>IF(Z1577&gt;94,"Met",IF(AB1577="--","n/a",IF(AB1577&gt;=0,"Met","Did Not Meet")))</f>
        <v>Did Not Meet</v>
      </c>
      <c r="M1575" s="5" t="s">
        <v>9</v>
      </c>
      <c r="N1575" s="14"/>
      <c r="O1575" s="35" t="s">
        <v>2506</v>
      </c>
      <c r="P1575" s="83" t="str">
        <f t="shared" ref="P1575" si="2001">IF(P1570="No"," ", IF(P1572="No"," ",IF(P1571="No", " ",IF(P1573="No"," ","X"))))</f>
        <v xml:space="preserve"> </v>
      </c>
      <c r="Q1575" s="108"/>
      <c r="R1575" s="5" t="s">
        <v>6</v>
      </c>
      <c r="S1575" s="5" t="s">
        <v>2</v>
      </c>
      <c r="T1575" s="5" t="s">
        <v>7</v>
      </c>
      <c r="U1575" s="5">
        <v>345</v>
      </c>
      <c r="V1575" s="5">
        <v>76.81</v>
      </c>
      <c r="W1575" s="5">
        <v>74.349999999999994</v>
      </c>
      <c r="X1575" s="11">
        <f t="shared" si="1954"/>
        <v>2.460000000000008</v>
      </c>
      <c r="Y1575" s="14">
        <v>297</v>
      </c>
      <c r="Z1575" s="5">
        <v>74.75</v>
      </c>
      <c r="AA1575" s="5">
        <v>75.41</v>
      </c>
      <c r="AB1575" s="72">
        <f t="shared" si="1969"/>
        <v>-0.65999999999999659</v>
      </c>
      <c r="AC1575" s="53"/>
    </row>
    <row r="1576" spans="1:29" ht="15.75" x14ac:dyDescent="0.25">
      <c r="A1576" s="53">
        <v>2301013</v>
      </c>
      <c r="B1576" s="89" t="s">
        <v>2571</v>
      </c>
      <c r="C1576" s="53" t="s">
        <v>389</v>
      </c>
      <c r="D1576" s="50" t="s">
        <v>975</v>
      </c>
      <c r="E1576" s="48" t="str">
        <f>VLOOKUP('2012 Accountability Database'!A1570,Dems1112!$A$2:$G$1082,6)</f>
        <v>3 (Central AR)</v>
      </c>
      <c r="F1576" s="66"/>
      <c r="G1576" s="63" t="s">
        <v>2488</v>
      </c>
      <c r="H1576" s="61" t="str">
        <f t="shared" ref="H1576:I1576" si="2002">IF(H1574="Met","Yes",IF(H1575="Met","Yes","No"))</f>
        <v>No</v>
      </c>
      <c r="I1576" s="61" t="str">
        <f t="shared" si="2002"/>
        <v>Yes</v>
      </c>
      <c r="J1576" s="55"/>
      <c r="K1576" s="61" t="str">
        <f t="shared" ref="K1576:L1576" si="2003">IF(K1574="Met","Yes",IF(K1575="Met","Yes","No"))</f>
        <v>No</v>
      </c>
      <c r="L1576" s="61" t="str">
        <f t="shared" si="2003"/>
        <v>No</v>
      </c>
      <c r="M1576" s="5" t="s">
        <v>9</v>
      </c>
      <c r="N1576" s="14"/>
      <c r="O1576" s="35" t="s">
        <v>2505</v>
      </c>
      <c r="P1576" s="83" t="str">
        <f t="shared" ref="P1576" si="2004">IF(P1575="X"," ",IF(P1577="X"," ","X"))</f>
        <v xml:space="preserve"> </v>
      </c>
      <c r="Q1576" s="94" t="s">
        <v>2759</v>
      </c>
      <c r="R1576" s="5" t="s">
        <v>6</v>
      </c>
      <c r="S1576" s="5" t="s">
        <v>5</v>
      </c>
      <c r="T1576" s="5" t="s">
        <v>3</v>
      </c>
      <c r="U1576" s="5">
        <v>1941</v>
      </c>
      <c r="V1576" s="5">
        <v>82.95</v>
      </c>
      <c r="W1576" s="5">
        <v>84.96</v>
      </c>
      <c r="X1576" s="8">
        <f t="shared" si="1954"/>
        <v>-2.0099999999999909</v>
      </c>
      <c r="Y1576" s="14">
        <v>1580</v>
      </c>
      <c r="Z1576" s="5">
        <v>81.900000000000006</v>
      </c>
      <c r="AA1576" s="5">
        <v>84.37</v>
      </c>
      <c r="AB1576" s="72">
        <f t="shared" si="1969"/>
        <v>-2.4699999999999989</v>
      </c>
      <c r="AC1576" s="53"/>
    </row>
    <row r="1577" spans="1:29" x14ac:dyDescent="0.25">
      <c r="A1577" s="54">
        <v>2301013</v>
      </c>
      <c r="B1577" s="90" t="s">
        <v>2571</v>
      </c>
      <c r="C1577" s="54" t="s">
        <v>389</v>
      </c>
      <c r="D1577" s="4"/>
      <c r="E1577" s="4"/>
      <c r="F1577" s="67"/>
      <c r="G1577" s="64"/>
      <c r="H1577" s="43"/>
      <c r="I1577" s="43"/>
      <c r="J1577" s="43"/>
      <c r="K1577" s="43"/>
      <c r="L1577" s="43"/>
      <c r="M1577" s="4" t="s">
        <v>9</v>
      </c>
      <c r="N1577" s="15"/>
      <c r="O1577" s="38" t="s">
        <v>2482</v>
      </c>
      <c r="P1577" s="84" t="str">
        <f>IF(E1571="Achieving School"," ","X")</f>
        <v>X</v>
      </c>
      <c r="Q1577" s="91"/>
      <c r="R1577" s="4" t="s">
        <v>6</v>
      </c>
      <c r="S1577" s="4" t="s">
        <v>5</v>
      </c>
      <c r="T1577" s="4" t="s">
        <v>7</v>
      </c>
      <c r="U1577" s="4">
        <v>1045</v>
      </c>
      <c r="V1577" s="4">
        <v>72.73</v>
      </c>
      <c r="W1577" s="4">
        <v>74.349999999999994</v>
      </c>
      <c r="X1577" s="7">
        <f t="shared" si="1954"/>
        <v>-1.6199999999999903</v>
      </c>
      <c r="Y1577" s="15">
        <v>883</v>
      </c>
      <c r="Z1577" s="4">
        <v>72.709999999999994</v>
      </c>
      <c r="AA1577" s="4">
        <v>75.41</v>
      </c>
      <c r="AB1577" s="73">
        <f t="shared" si="1969"/>
        <v>-2.7000000000000028</v>
      </c>
      <c r="AC1577" s="54"/>
    </row>
    <row r="1578" spans="1:29" x14ac:dyDescent="0.25">
      <c r="A1578" s="1">
        <v>2301016</v>
      </c>
      <c r="B1578" s="87" t="s">
        <v>2571</v>
      </c>
      <c r="C1578" s="55" t="s">
        <v>390</v>
      </c>
      <c r="E1578" s="42"/>
      <c r="F1578" s="65" t="s">
        <v>2483</v>
      </c>
      <c r="G1578" s="62"/>
      <c r="H1578" s="37" t="str">
        <f>IF(V1578&gt;94,"Met",IF(X1578="--","n/a",IF(X1578&gt;=0,"Met","Did Not Meet")))</f>
        <v>Met</v>
      </c>
      <c r="I1578" s="37" t="str">
        <f>IF(V1579&gt;94,"Met",IF(X1579="--","n/a",IF(X1579&gt;=0,"Met","Did Not Meet")))</f>
        <v>Met</v>
      </c>
      <c r="K1578" s="13" t="str">
        <f>IF(Z1578&gt;94,"Met",IF(AB1578="--","n/a",IF(AB1578&gt;=0,"Met","Did Not Meet")))</f>
        <v>Met</v>
      </c>
      <c r="L1578" s="13" t="str">
        <f>IF(Z1579&gt;94,"Met",IF(AB1579="--","n/a",IF(AB1579&gt;=0,"Met","Did Not Meet")))</f>
        <v>Met</v>
      </c>
      <c r="M1578" s="1" t="s">
        <v>9</v>
      </c>
      <c r="N1578" s="14" t="s">
        <v>2502</v>
      </c>
      <c r="O1578" s="5"/>
      <c r="P1578" s="44" t="str">
        <f t="shared" ref="P1578" si="2005">IF(H1580="Yes",IF(I1580="Yes","Yes","No"),"No")</f>
        <v>Yes</v>
      </c>
      <c r="Q1578" s="93"/>
      <c r="R1578" s="5" t="s">
        <v>1</v>
      </c>
      <c r="S1578" s="1" t="s">
        <v>2</v>
      </c>
      <c r="T1578" s="1" t="s">
        <v>3</v>
      </c>
      <c r="U1578" s="5">
        <v>751</v>
      </c>
      <c r="V1578" s="1">
        <v>92.41</v>
      </c>
      <c r="W1578" s="1">
        <v>90.03</v>
      </c>
      <c r="X1578" s="9">
        <f t="shared" si="1954"/>
        <v>2.3799999999999955</v>
      </c>
      <c r="Y1578" s="14">
        <v>710</v>
      </c>
      <c r="Z1578" s="1">
        <v>93.24</v>
      </c>
      <c r="AA1578" s="1">
        <v>90.5</v>
      </c>
      <c r="AB1578" s="71">
        <f t="shared" si="1969"/>
        <v>2.7399999999999949</v>
      </c>
      <c r="AC1578" s="36"/>
    </row>
    <row r="1579" spans="1:29" ht="15.75" x14ac:dyDescent="0.25">
      <c r="A1579" s="53">
        <v>2301016</v>
      </c>
      <c r="B1579" s="89" t="s">
        <v>2571</v>
      </c>
      <c r="C1579" s="53" t="s">
        <v>390</v>
      </c>
      <c r="D1579" s="49" t="s">
        <v>2498</v>
      </c>
      <c r="E1579" s="34" t="str">
        <f>M1578</f>
        <v>Needs Improvement School</v>
      </c>
      <c r="F1579" s="65" t="s">
        <v>2484</v>
      </c>
      <c r="G1579" s="62"/>
      <c r="H1579" s="13" t="str">
        <f>IF(V1580&gt;94,"Met",IF(X1580="--","n/a",IF(X1580&gt;=0,"Met","Did Not Meet")))</f>
        <v>Met</v>
      </c>
      <c r="I1579" s="13" t="str">
        <f>IF(V1581&gt;94,"Met",IF(X1581="--","n/a",IF(X1581&gt;=0,"Met","Did Not Meet")))</f>
        <v>Met</v>
      </c>
      <c r="K1579" s="13" t="str">
        <f>IF(Z1580&gt;94,"Met",IF(AB1580="--","n/a",IF(AB1580&gt;=0,"Met","Did Not Meet")))</f>
        <v>Met</v>
      </c>
      <c r="L1579" s="13" t="str">
        <f>IF(Z1581&gt;94,"Met",IF(AB1581="--","n/a",IF(AB1581&gt;=0,"Met","Did Not Meet")))</f>
        <v>Met</v>
      </c>
      <c r="M1579" s="5" t="s">
        <v>9</v>
      </c>
      <c r="N1579" s="14" t="s">
        <v>2501</v>
      </c>
      <c r="O1579" s="5"/>
      <c r="P1579" s="44" t="str">
        <f t="shared" ref="P1579" si="2006">IF(K1580="Yes",IF(L1580="Yes","Yes","No"),"No")</f>
        <v>Yes</v>
      </c>
      <c r="Q1579" s="94" t="s">
        <v>2759</v>
      </c>
      <c r="R1579" s="5" t="s">
        <v>1</v>
      </c>
      <c r="S1579" s="5" t="s">
        <v>2</v>
      </c>
      <c r="T1579" s="5" t="s">
        <v>7</v>
      </c>
      <c r="U1579" s="5">
        <v>275</v>
      </c>
      <c r="V1579" s="5">
        <v>82.18</v>
      </c>
      <c r="W1579" s="5">
        <v>77.73</v>
      </c>
      <c r="X1579" s="11">
        <f t="shared" si="1954"/>
        <v>4.4500000000000028</v>
      </c>
      <c r="Y1579" s="14">
        <v>253</v>
      </c>
      <c r="Z1579" s="5">
        <v>86.56</v>
      </c>
      <c r="AA1579" s="5">
        <v>81.459999999999994</v>
      </c>
      <c r="AB1579" s="71">
        <f t="shared" si="1969"/>
        <v>5.1000000000000085</v>
      </c>
      <c r="AC1579" s="53"/>
    </row>
    <row r="1580" spans="1:29" ht="15" customHeight="1" x14ac:dyDescent="0.25">
      <c r="A1580" s="53">
        <v>2301016</v>
      </c>
      <c r="B1580" s="89" t="s">
        <v>2571</v>
      </c>
      <c r="C1580" s="53" t="s">
        <v>390</v>
      </c>
      <c r="D1580" s="49" t="s">
        <v>2499</v>
      </c>
      <c r="E1580" s="35" t="str">
        <f>VLOOKUP('2012 Accountability Database'!$A1578,'2011 AYP'!A$2:B$1072,2)</f>
        <v xml:space="preserve"> A (Alert)</v>
      </c>
      <c r="F1580" s="66"/>
      <c r="G1580" s="63" t="s">
        <v>2485</v>
      </c>
      <c r="H1580" s="60" t="str">
        <f t="shared" ref="H1580:I1580" si="2007">IF(H1578="Met","Yes",IF(H1579="Met","Yes","No"))</f>
        <v>Yes</v>
      </c>
      <c r="I1580" s="60" t="str">
        <f t="shared" si="2007"/>
        <v>Yes</v>
      </c>
      <c r="J1580" s="42"/>
      <c r="K1580" s="60" t="str">
        <f t="shared" ref="K1580:L1580" si="2008">IF(K1578="Met","Yes",IF(K1579="Met","Yes","No"))</f>
        <v>Yes</v>
      </c>
      <c r="L1580" s="60" t="str">
        <f t="shared" si="2008"/>
        <v>Yes</v>
      </c>
      <c r="M1580" s="1" t="s">
        <v>9</v>
      </c>
      <c r="N1580" s="14" t="s">
        <v>2503</v>
      </c>
      <c r="O1580" s="5"/>
      <c r="P1580" s="44" t="str">
        <f t="shared" ref="P1580" si="2009">IF(H1584="Yes",IF(I1584="Yes","Yes","No"),"No")</f>
        <v>No</v>
      </c>
      <c r="Q1580" s="108" t="s">
        <v>2758</v>
      </c>
      <c r="R1580" s="5" t="s">
        <v>1</v>
      </c>
      <c r="S1580" s="1" t="s">
        <v>5</v>
      </c>
      <c r="T1580" s="1" t="s">
        <v>3</v>
      </c>
      <c r="U1580" s="5">
        <v>2215</v>
      </c>
      <c r="V1580" s="1">
        <v>90.34</v>
      </c>
      <c r="W1580" s="1">
        <v>90.03</v>
      </c>
      <c r="X1580" s="9">
        <f t="shared" si="1954"/>
        <v>0.31000000000000227</v>
      </c>
      <c r="Y1580" s="14">
        <v>2096</v>
      </c>
      <c r="Z1580" s="1">
        <v>90.6</v>
      </c>
      <c r="AA1580" s="1">
        <v>90.5</v>
      </c>
      <c r="AB1580" s="71">
        <f t="shared" si="1969"/>
        <v>9.9999999999994316E-2</v>
      </c>
      <c r="AC1580" s="53"/>
    </row>
    <row r="1581" spans="1:29" x14ac:dyDescent="0.25">
      <c r="A1581" s="53">
        <v>2301016</v>
      </c>
      <c r="B1581" s="89" t="s">
        <v>2571</v>
      </c>
      <c r="C1581" s="53" t="s">
        <v>390</v>
      </c>
      <c r="D1581" s="49" t="s">
        <v>2507</v>
      </c>
      <c r="E1581" s="47">
        <f>VLOOKUP('2012 Accountability Database'!A1578,Dems1112!$A$2:$G$1082,3)</f>
        <v>0.3</v>
      </c>
      <c r="F1581" s="66"/>
      <c r="G1581" s="52"/>
      <c r="M1581" s="1" t="s">
        <v>9</v>
      </c>
      <c r="N1581" s="14" t="s">
        <v>2504</v>
      </c>
      <c r="O1581" s="5"/>
      <c r="P1581" s="44" t="str">
        <f t="shared" ref="P1581" si="2010">IF(K1584="Yes",IF(L1584="Yes","Yes","No"),"No")</f>
        <v>No</v>
      </c>
      <c r="Q1581" s="108"/>
      <c r="R1581" s="5" t="s">
        <v>1</v>
      </c>
      <c r="S1581" s="1" t="s">
        <v>5</v>
      </c>
      <c r="T1581" s="1" t="s">
        <v>7</v>
      </c>
      <c r="U1581" s="5">
        <v>845</v>
      </c>
      <c r="V1581" s="1">
        <v>78.58</v>
      </c>
      <c r="W1581" s="1">
        <v>77.73</v>
      </c>
      <c r="X1581" s="9">
        <f t="shared" si="1954"/>
        <v>0.84999999999999432</v>
      </c>
      <c r="Y1581" s="14">
        <v>775</v>
      </c>
      <c r="Z1581" s="1">
        <v>82.06</v>
      </c>
      <c r="AA1581" s="1">
        <v>81.459999999999994</v>
      </c>
      <c r="AB1581" s="71">
        <f t="shared" si="1969"/>
        <v>0.60000000000000853</v>
      </c>
      <c r="AC1581" s="53"/>
    </row>
    <row r="1582" spans="1:29" x14ac:dyDescent="0.25">
      <c r="A1582" s="53">
        <v>2301016</v>
      </c>
      <c r="B1582" s="89" t="s">
        <v>2571</v>
      </c>
      <c r="C1582" s="53" t="s">
        <v>390</v>
      </c>
      <c r="D1582" s="50" t="s">
        <v>2508</v>
      </c>
      <c r="E1582" s="47">
        <f>VLOOKUP('2012 Accountability Database'!A1578,Dems1112!$A$2:$G$1082,4)</f>
        <v>0.34</v>
      </c>
      <c r="F1582" s="65" t="s">
        <v>2486</v>
      </c>
      <c r="G1582" s="62"/>
      <c r="H1582" s="13" t="str">
        <f>IF(V1582&gt;94,"Met",IF(X1582="--","n/a",IF(X1582&gt;=0,"Met","Did Not Meet")))</f>
        <v>Met</v>
      </c>
      <c r="I1582" s="13" t="str">
        <f>IF(V1583&gt;94,"Met",IF(X1583="--","n/a",IF(X1583&gt;=0,"Met","Did Not Meet")))</f>
        <v>Did Not Meet</v>
      </c>
      <c r="J1582" s="13"/>
      <c r="K1582" s="13" t="str">
        <f>IF(Z1582&gt;94,"Met",IF(AB1582="--","n/a",IF(AB1582&gt;=0,"Met","Did Not Meet")))</f>
        <v>Did Not Meet</v>
      </c>
      <c r="L1582" s="13" t="str">
        <f>IF(Z1583&gt;94,"Met",IF(AB1583="--","n/a",IF(AB1583&gt;=0,"Met","Did Not Meet")))</f>
        <v>Did Not Meet</v>
      </c>
      <c r="M1582" s="5" t="s">
        <v>9</v>
      </c>
      <c r="N1582" s="68" t="s">
        <v>2497</v>
      </c>
      <c r="O1582" s="35"/>
      <c r="P1582" s="44"/>
      <c r="Q1582" s="108"/>
      <c r="R1582" s="5" t="s">
        <v>6</v>
      </c>
      <c r="S1582" s="5" t="s">
        <v>2</v>
      </c>
      <c r="T1582" s="5" t="s">
        <v>3</v>
      </c>
      <c r="U1582" s="5">
        <v>751</v>
      </c>
      <c r="V1582" s="5">
        <v>92.68</v>
      </c>
      <c r="W1582" s="5">
        <v>92.52</v>
      </c>
      <c r="X1582" s="11">
        <f t="shared" si="1954"/>
        <v>0.1600000000000108</v>
      </c>
      <c r="Y1582" s="14">
        <v>713</v>
      </c>
      <c r="Z1582" s="5">
        <v>87.94</v>
      </c>
      <c r="AA1582" s="5">
        <v>90.92</v>
      </c>
      <c r="AB1582" s="72">
        <f t="shared" si="1969"/>
        <v>-2.980000000000004</v>
      </c>
      <c r="AC1582" s="53"/>
    </row>
    <row r="1583" spans="1:29" x14ac:dyDescent="0.25">
      <c r="A1583" s="53">
        <v>2301016</v>
      </c>
      <c r="B1583" s="89" t="s">
        <v>2571</v>
      </c>
      <c r="C1583" s="53" t="s">
        <v>390</v>
      </c>
      <c r="D1583" s="50" t="s">
        <v>974</v>
      </c>
      <c r="E1583" s="47" t="str">
        <f>VLOOKUP('2012 Accountability Database'!A1578,Dems1112!$A$2:$G$1082,5)</f>
        <v>5-6</v>
      </c>
      <c r="F1583" s="65" t="s">
        <v>2487</v>
      </c>
      <c r="G1583" s="62"/>
      <c r="H1583" s="13" t="str">
        <f>IF(V1584&gt;94,"Met",IF(X1584="--","n/a",IF(X1584&gt;=0,"Met","Did Not Meet")))</f>
        <v>Did Not Meet</v>
      </c>
      <c r="I1583" s="13" t="str">
        <f>IF(V1585&gt;94,"Met",IF(X1585="--","n/a",IF(X1585&gt;=0,"Met","Did Not Meet")))</f>
        <v>Did Not Meet</v>
      </c>
      <c r="J1583" s="13"/>
      <c r="K1583" s="13" t="str">
        <f>IF(Z1584&gt;94,"Met",IF(AB1584="--","n/a",IF(AB1584&gt;=0,"Met","Did Not Meet")))</f>
        <v>Did Not Meet</v>
      </c>
      <c r="L1583" s="13" t="str">
        <f>IF(Z1585&gt;94,"Met",IF(AB1585="--","n/a",IF(AB1585&gt;=0,"Met","Did Not Meet")))</f>
        <v>Did Not Meet</v>
      </c>
      <c r="M1583" s="5" t="s">
        <v>9</v>
      </c>
      <c r="N1583" s="14"/>
      <c r="O1583" s="35" t="s">
        <v>2506</v>
      </c>
      <c r="P1583" s="83" t="str">
        <f t="shared" ref="P1583" si="2011">IF(P1578="No"," ", IF(P1580="No"," ",IF(P1579="No", " ",IF(P1581="No"," ","X"))))</f>
        <v xml:space="preserve"> </v>
      </c>
      <c r="Q1583" s="108"/>
      <c r="R1583" s="5" t="s">
        <v>6</v>
      </c>
      <c r="S1583" s="5" t="s">
        <v>2</v>
      </c>
      <c r="T1583" s="5" t="s">
        <v>7</v>
      </c>
      <c r="U1583" s="5">
        <v>275</v>
      </c>
      <c r="V1583" s="5">
        <v>82.91</v>
      </c>
      <c r="W1583" s="5">
        <v>84.61</v>
      </c>
      <c r="X1583" s="8">
        <f t="shared" si="1954"/>
        <v>-1.7000000000000028</v>
      </c>
      <c r="Y1583" s="14">
        <v>256</v>
      </c>
      <c r="Z1583" s="5">
        <v>75.39</v>
      </c>
      <c r="AA1583" s="5">
        <v>84.01</v>
      </c>
      <c r="AB1583" s="72">
        <f t="shared" si="1969"/>
        <v>-8.6200000000000045</v>
      </c>
      <c r="AC1583" s="53"/>
    </row>
    <row r="1584" spans="1:29" ht="15.75" x14ac:dyDescent="0.25">
      <c r="A1584" s="53">
        <v>2301016</v>
      </c>
      <c r="B1584" s="89" t="s">
        <v>2571</v>
      </c>
      <c r="C1584" s="53" t="s">
        <v>390</v>
      </c>
      <c r="D1584" s="50" t="s">
        <v>975</v>
      </c>
      <c r="E1584" s="48" t="str">
        <f>VLOOKUP('2012 Accountability Database'!A1578,Dems1112!$A$2:$G$1082,6)</f>
        <v>3 (Central AR)</v>
      </c>
      <c r="F1584" s="66"/>
      <c r="G1584" s="63" t="s">
        <v>2488</v>
      </c>
      <c r="H1584" s="61" t="str">
        <f t="shared" ref="H1584:I1584" si="2012">IF(H1582="Met","Yes",IF(H1583="Met","Yes","No"))</f>
        <v>Yes</v>
      </c>
      <c r="I1584" s="61" t="str">
        <f t="shared" si="2012"/>
        <v>No</v>
      </c>
      <c r="J1584" s="55"/>
      <c r="K1584" s="61" t="str">
        <f t="shared" ref="K1584:L1584" si="2013">IF(K1582="Met","Yes",IF(K1583="Met","Yes","No"))</f>
        <v>No</v>
      </c>
      <c r="L1584" s="61" t="str">
        <f t="shared" si="2013"/>
        <v>No</v>
      </c>
      <c r="M1584" s="1" t="s">
        <v>9</v>
      </c>
      <c r="N1584" s="14"/>
      <c r="O1584" s="35" t="s">
        <v>2505</v>
      </c>
      <c r="P1584" s="83" t="str">
        <f t="shared" ref="P1584" si="2014">IF(P1583="X"," ",IF(P1585="X"," ","X"))</f>
        <v xml:space="preserve"> </v>
      </c>
      <c r="Q1584" s="94" t="s">
        <v>2759</v>
      </c>
      <c r="R1584" s="5" t="s">
        <v>6</v>
      </c>
      <c r="S1584" s="1" t="s">
        <v>5</v>
      </c>
      <c r="T1584" s="1" t="s">
        <v>3</v>
      </c>
      <c r="U1584" s="5">
        <v>2215</v>
      </c>
      <c r="V1584" s="1">
        <v>91.56</v>
      </c>
      <c r="W1584" s="1">
        <v>92.52</v>
      </c>
      <c r="X1584" s="6">
        <f t="shared" si="1954"/>
        <v>-0.95999999999999375</v>
      </c>
      <c r="Y1584" s="14">
        <v>2102</v>
      </c>
      <c r="Z1584" s="1">
        <v>89.01</v>
      </c>
      <c r="AA1584" s="1">
        <v>90.92</v>
      </c>
      <c r="AB1584" s="72">
        <f t="shared" si="1969"/>
        <v>-1.9099999999999966</v>
      </c>
      <c r="AC1584" s="53"/>
    </row>
    <row r="1585" spans="1:29" x14ac:dyDescent="0.25">
      <c r="A1585" s="54">
        <v>2301016</v>
      </c>
      <c r="B1585" s="90" t="s">
        <v>2571</v>
      </c>
      <c r="C1585" s="54" t="s">
        <v>390</v>
      </c>
      <c r="D1585" s="4"/>
      <c r="E1585" s="4"/>
      <c r="F1585" s="67"/>
      <c r="G1585" s="64"/>
      <c r="H1585" s="43"/>
      <c r="I1585" s="43"/>
      <c r="J1585" s="43"/>
      <c r="K1585" s="43"/>
      <c r="L1585" s="43"/>
      <c r="M1585" s="4" t="s">
        <v>9</v>
      </c>
      <c r="N1585" s="15"/>
      <c r="O1585" s="38" t="s">
        <v>2482</v>
      </c>
      <c r="P1585" s="84" t="str">
        <f>IF(E1579="Achieving School"," ","X")</f>
        <v>X</v>
      </c>
      <c r="Q1585" s="91"/>
      <c r="R1585" s="4" t="s">
        <v>6</v>
      </c>
      <c r="S1585" s="4" t="s">
        <v>5</v>
      </c>
      <c r="T1585" s="4" t="s">
        <v>7</v>
      </c>
      <c r="U1585" s="4">
        <v>845</v>
      </c>
      <c r="V1585" s="4">
        <v>81.540000000000006</v>
      </c>
      <c r="W1585" s="4">
        <v>84.61</v>
      </c>
      <c r="X1585" s="7">
        <f t="shared" si="1954"/>
        <v>-3.0699999999999932</v>
      </c>
      <c r="Y1585" s="15">
        <v>781</v>
      </c>
      <c r="Z1585" s="4">
        <v>79.260000000000005</v>
      </c>
      <c r="AA1585" s="4">
        <v>84.01</v>
      </c>
      <c r="AB1585" s="73">
        <f t="shared" si="1969"/>
        <v>-4.75</v>
      </c>
      <c r="AC1585" s="54"/>
    </row>
    <row r="1586" spans="1:29" x14ac:dyDescent="0.25">
      <c r="A1586" s="1">
        <v>2301017</v>
      </c>
      <c r="B1586" s="87" t="s">
        <v>2571</v>
      </c>
      <c r="C1586" s="55" t="s">
        <v>391</v>
      </c>
      <c r="E1586" s="42"/>
      <c r="F1586" s="65" t="s">
        <v>2483</v>
      </c>
      <c r="G1586" s="62"/>
      <c r="H1586" s="37" t="str">
        <f>IF(V1586&gt;94,"Met",IF(X1586="--","n/a",IF(X1586&gt;=0,"Met","Did Not Meet")))</f>
        <v>Met</v>
      </c>
      <c r="I1586" s="37" t="str">
        <f>IF(V1587&gt;94,"Met",IF(X1587="--","n/a",IF(X1587&gt;=0,"Met","Did Not Meet")))</f>
        <v>Met</v>
      </c>
      <c r="K1586" s="13" t="str">
        <f>IF(Z1586&gt;94,"Met",IF(AB1586="--","n/a",IF(AB1586&gt;=0,"Met","Did Not Meet")))</f>
        <v>Met</v>
      </c>
      <c r="L1586" s="13" t="str">
        <f>IF(Z1587&gt;94,"Met",IF(AB1587="--","n/a",IF(AB1587&gt;=0,"Met","Did Not Meet")))</f>
        <v>Met</v>
      </c>
      <c r="M1586" s="1" t="s">
        <v>9</v>
      </c>
      <c r="N1586" s="14" t="s">
        <v>2502</v>
      </c>
      <c r="O1586" s="5"/>
      <c r="P1586" s="44" t="str">
        <f t="shared" ref="P1586" si="2015">IF(H1588="Yes",IF(I1588="Yes","Yes","No"),"No")</f>
        <v>Yes</v>
      </c>
      <c r="Q1586" s="93"/>
      <c r="R1586" s="5" t="s">
        <v>1</v>
      </c>
      <c r="S1586" s="1" t="s">
        <v>2</v>
      </c>
      <c r="T1586" s="1" t="s">
        <v>3</v>
      </c>
      <c r="U1586" s="5">
        <v>596</v>
      </c>
      <c r="V1586" s="1">
        <v>83.05</v>
      </c>
      <c r="W1586" s="1">
        <v>76.959999999999994</v>
      </c>
      <c r="X1586" s="9">
        <f t="shared" si="1954"/>
        <v>6.0900000000000034</v>
      </c>
      <c r="Y1586" s="14">
        <v>553</v>
      </c>
      <c r="Z1586" s="1">
        <v>87.16</v>
      </c>
      <c r="AA1586" s="1">
        <v>80.739999999999995</v>
      </c>
      <c r="AB1586" s="71">
        <f t="shared" si="1969"/>
        <v>6.4200000000000017</v>
      </c>
      <c r="AC1586" s="36"/>
    </row>
    <row r="1587" spans="1:29" ht="15.75" x14ac:dyDescent="0.25">
      <c r="A1587" s="53">
        <v>2301017</v>
      </c>
      <c r="B1587" s="89" t="s">
        <v>2571</v>
      </c>
      <c r="C1587" s="53" t="s">
        <v>391</v>
      </c>
      <c r="D1587" s="49" t="s">
        <v>2498</v>
      </c>
      <c r="E1587" s="34" t="str">
        <f>M1586</f>
        <v>Needs Improvement School</v>
      </c>
      <c r="F1587" s="65" t="s">
        <v>2484</v>
      </c>
      <c r="G1587" s="62"/>
      <c r="H1587" s="13" t="str">
        <f>IF(V1588&gt;94,"Met",IF(X1588="--","n/a",IF(X1588&gt;=0,"Met","Did Not Meet")))</f>
        <v>Met</v>
      </c>
      <c r="I1587" s="13" t="str">
        <f>IF(V1589&gt;94,"Met",IF(X1589="--","n/a",IF(X1589&gt;=0,"Met","Did Not Meet")))</f>
        <v>Met</v>
      </c>
      <c r="K1587" s="13" t="str">
        <f>IF(Z1588&gt;94,"Met",IF(AB1588="--","n/a",IF(AB1588&gt;=0,"Met","Did Not Meet")))</f>
        <v>Met</v>
      </c>
      <c r="L1587" s="13" t="str">
        <f>IF(Z1589&gt;94,"Met",IF(AB1589="--","n/a",IF(AB1589&gt;=0,"Met","Did Not Meet")))</f>
        <v>Met</v>
      </c>
      <c r="M1587" s="1" t="s">
        <v>9</v>
      </c>
      <c r="N1587" s="14" t="s">
        <v>2501</v>
      </c>
      <c r="O1587" s="5"/>
      <c r="P1587" s="44" t="str">
        <f t="shared" ref="P1587" si="2016">IF(K1588="Yes",IF(L1588="Yes","Yes","No"),"No")</f>
        <v>Yes</v>
      </c>
      <c r="Q1587" s="94" t="s">
        <v>2759</v>
      </c>
      <c r="R1587" s="5" t="s">
        <v>1</v>
      </c>
      <c r="S1587" s="1" t="s">
        <v>2</v>
      </c>
      <c r="T1587" s="1" t="s">
        <v>7</v>
      </c>
      <c r="U1587" s="5">
        <v>396</v>
      </c>
      <c r="V1587" s="1">
        <v>75.760000000000005</v>
      </c>
      <c r="W1587" s="1">
        <v>68.19</v>
      </c>
      <c r="X1587" s="9">
        <f t="shared" si="1954"/>
        <v>7.5700000000000074</v>
      </c>
      <c r="Y1587" s="14">
        <v>363</v>
      </c>
      <c r="Z1587" s="1">
        <v>83.2</v>
      </c>
      <c r="AA1587" s="1">
        <v>74.010000000000005</v>
      </c>
      <c r="AB1587" s="71">
        <f t="shared" si="1969"/>
        <v>9.1899999999999977</v>
      </c>
      <c r="AC1587" s="53"/>
    </row>
    <row r="1588" spans="1:29" ht="15" customHeight="1" x14ac:dyDescent="0.25">
      <c r="A1588" s="53">
        <v>2301017</v>
      </c>
      <c r="B1588" s="89" t="s">
        <v>2571</v>
      </c>
      <c r="C1588" s="53" t="s">
        <v>391</v>
      </c>
      <c r="D1588" s="49" t="s">
        <v>2499</v>
      </c>
      <c r="E1588" s="35" t="str">
        <f>VLOOKUP('2012 Accountability Database'!$A1586,'2011 AYP'!A$2:B$1072,2)</f>
        <v>SI_3 (School Improvement Year 3)</v>
      </c>
      <c r="F1588" s="66"/>
      <c r="G1588" s="63" t="s">
        <v>2485</v>
      </c>
      <c r="H1588" s="60" t="str">
        <f t="shared" ref="H1588:I1588" si="2017">IF(H1586="Met","Yes",IF(H1587="Met","Yes","No"))</f>
        <v>Yes</v>
      </c>
      <c r="I1588" s="60" t="str">
        <f t="shared" si="2017"/>
        <v>Yes</v>
      </c>
      <c r="J1588" s="42"/>
      <c r="K1588" s="60" t="str">
        <f t="shared" ref="K1588:L1588" si="2018">IF(K1586="Met","Yes",IF(K1587="Met","Yes","No"))</f>
        <v>Yes</v>
      </c>
      <c r="L1588" s="60" t="str">
        <f t="shared" si="2018"/>
        <v>Yes</v>
      </c>
      <c r="M1588" s="1" t="s">
        <v>9</v>
      </c>
      <c r="N1588" s="14" t="s">
        <v>2503</v>
      </c>
      <c r="O1588" s="5"/>
      <c r="P1588" s="44" t="str">
        <f t="shared" ref="P1588" si="2019">IF(H1592="Yes",IF(I1592="Yes","Yes","No"),"No")</f>
        <v>No</v>
      </c>
      <c r="Q1588" s="108" t="s">
        <v>2758</v>
      </c>
      <c r="R1588" s="5" t="s">
        <v>1</v>
      </c>
      <c r="S1588" s="1" t="s">
        <v>5</v>
      </c>
      <c r="T1588" s="1" t="s">
        <v>3</v>
      </c>
      <c r="U1588" s="5">
        <v>1727</v>
      </c>
      <c r="V1588" s="1">
        <v>77.239999999999995</v>
      </c>
      <c r="W1588" s="1">
        <v>76.959999999999994</v>
      </c>
      <c r="X1588" s="9">
        <f t="shared" si="1954"/>
        <v>0.28000000000000114</v>
      </c>
      <c r="Y1588" s="14">
        <v>1580</v>
      </c>
      <c r="Z1588" s="1">
        <v>81.709999999999994</v>
      </c>
      <c r="AA1588" s="1">
        <v>80.739999999999995</v>
      </c>
      <c r="AB1588" s="71">
        <f t="shared" si="1969"/>
        <v>0.96999999999999886</v>
      </c>
      <c r="AC1588" s="53"/>
    </row>
    <row r="1589" spans="1:29" x14ac:dyDescent="0.25">
      <c r="A1589" s="53">
        <v>2301017</v>
      </c>
      <c r="B1589" s="89" t="s">
        <v>2571</v>
      </c>
      <c r="C1589" s="53" t="s">
        <v>391</v>
      </c>
      <c r="D1589" s="49" t="s">
        <v>2507</v>
      </c>
      <c r="E1589" s="47">
        <f>VLOOKUP('2012 Accountability Database'!A1586,Dems1112!$A$2:$G$1082,3)</f>
        <v>0.44</v>
      </c>
      <c r="F1589" s="66"/>
      <c r="G1589" s="52"/>
      <c r="M1589" s="5" t="s">
        <v>9</v>
      </c>
      <c r="N1589" s="14" t="s">
        <v>2504</v>
      </c>
      <c r="O1589" s="5"/>
      <c r="P1589" s="44" t="str">
        <f t="shared" ref="P1589" si="2020">IF(K1592="Yes",IF(L1592="Yes","Yes","No"),"No")</f>
        <v>No</v>
      </c>
      <c r="Q1589" s="108"/>
      <c r="R1589" s="5" t="s">
        <v>1</v>
      </c>
      <c r="S1589" s="5" t="s">
        <v>5</v>
      </c>
      <c r="T1589" s="5" t="s">
        <v>7</v>
      </c>
      <c r="U1589" s="5">
        <v>1133</v>
      </c>
      <c r="V1589" s="5">
        <v>68.489999999999995</v>
      </c>
      <c r="W1589" s="5">
        <v>68.19</v>
      </c>
      <c r="X1589" s="11">
        <f t="shared" si="1954"/>
        <v>0.29999999999999716</v>
      </c>
      <c r="Y1589" s="14">
        <v>1012</v>
      </c>
      <c r="Z1589" s="5">
        <v>76.09</v>
      </c>
      <c r="AA1589" s="5">
        <v>74.010000000000005</v>
      </c>
      <c r="AB1589" s="71">
        <f t="shared" si="1969"/>
        <v>2.0799999999999983</v>
      </c>
      <c r="AC1589" s="53"/>
    </row>
    <row r="1590" spans="1:29" x14ac:dyDescent="0.25">
      <c r="A1590" s="53">
        <v>2301017</v>
      </c>
      <c r="B1590" s="89" t="s">
        <v>2571</v>
      </c>
      <c r="C1590" s="53" t="s">
        <v>391</v>
      </c>
      <c r="D1590" s="50" t="s">
        <v>2508</v>
      </c>
      <c r="E1590" s="47">
        <f>VLOOKUP('2012 Accountability Database'!A1586,Dems1112!$A$2:$G$1082,4)</f>
        <v>0.62</v>
      </c>
      <c r="F1590" s="65" t="s">
        <v>2486</v>
      </c>
      <c r="G1590" s="62"/>
      <c r="H1590" s="13" t="str">
        <f>IF(V1590&gt;94,"Met",IF(X1590="--","n/a",IF(X1590&gt;=0,"Met","Did Not Meet")))</f>
        <v>Did Not Meet</v>
      </c>
      <c r="I1590" s="13" t="str">
        <f>IF(V1591&gt;94,"Met",IF(X1591="--","n/a",IF(X1591&gt;=0,"Met","Did Not Meet")))</f>
        <v>Did Not Meet</v>
      </c>
      <c r="J1590" s="13"/>
      <c r="K1590" s="13" t="str">
        <f>IF(Z1590&gt;94,"Met",IF(AB1590="--","n/a",IF(AB1590&gt;=0,"Met","Did Not Meet")))</f>
        <v>Did Not Meet</v>
      </c>
      <c r="L1590" s="13" t="str">
        <f>IF(Z1591&gt;94,"Met",IF(AB1591="--","n/a",IF(AB1591&gt;=0,"Met","Did Not Meet")))</f>
        <v>Did Not Meet</v>
      </c>
      <c r="M1590" s="1" t="s">
        <v>9</v>
      </c>
      <c r="N1590" s="68" t="s">
        <v>2497</v>
      </c>
      <c r="O1590" s="35"/>
      <c r="P1590" s="44"/>
      <c r="Q1590" s="108"/>
      <c r="R1590" s="5" t="s">
        <v>6</v>
      </c>
      <c r="S1590" s="1" t="s">
        <v>2</v>
      </c>
      <c r="T1590" s="1" t="s">
        <v>3</v>
      </c>
      <c r="U1590" s="5">
        <v>596</v>
      </c>
      <c r="V1590" s="1">
        <v>84.23</v>
      </c>
      <c r="W1590" s="1">
        <v>89.14</v>
      </c>
      <c r="X1590" s="6">
        <f t="shared" si="1954"/>
        <v>-4.9099999999999966</v>
      </c>
      <c r="Y1590" s="14">
        <v>554</v>
      </c>
      <c r="Z1590" s="1">
        <v>78.52</v>
      </c>
      <c r="AA1590" s="1">
        <v>85.91</v>
      </c>
      <c r="AB1590" s="72">
        <f t="shared" si="1969"/>
        <v>-7.3900000000000006</v>
      </c>
      <c r="AC1590" s="53"/>
    </row>
    <row r="1591" spans="1:29" x14ac:dyDescent="0.25">
      <c r="A1591" s="53">
        <v>2301017</v>
      </c>
      <c r="B1591" s="89" t="s">
        <v>2571</v>
      </c>
      <c r="C1591" s="53" t="s">
        <v>391</v>
      </c>
      <c r="D1591" s="50" t="s">
        <v>974</v>
      </c>
      <c r="E1591" s="47" t="str">
        <f>VLOOKUP('2012 Accountability Database'!A1586,Dems1112!$A$2:$G$1082,5)</f>
        <v>5-6</v>
      </c>
      <c r="F1591" s="65" t="s">
        <v>2487</v>
      </c>
      <c r="G1591" s="62"/>
      <c r="H1591" s="13" t="str">
        <f>IF(V1592&gt;94,"Met",IF(X1592="--","n/a",IF(X1592&gt;=0,"Met","Did Not Meet")))</f>
        <v>Did Not Meet</v>
      </c>
      <c r="I1591" s="13" t="str">
        <f>IF(V1593&gt;94,"Met",IF(X1593="--","n/a",IF(X1593&gt;=0,"Met","Did Not Meet")))</f>
        <v>Did Not Meet</v>
      </c>
      <c r="J1591" s="13"/>
      <c r="K1591" s="13" t="str">
        <f>IF(Z1592&gt;94,"Met",IF(AB1592="--","n/a",IF(AB1592&gt;=0,"Met","Did Not Meet")))</f>
        <v>Did Not Meet</v>
      </c>
      <c r="L1591" s="13" t="str">
        <f>IF(Z1593&gt;94,"Met",IF(AB1593="--","n/a",IF(AB1593&gt;=0,"Met","Did Not Meet")))</f>
        <v>Did Not Meet</v>
      </c>
      <c r="M1591" s="1" t="s">
        <v>9</v>
      </c>
      <c r="N1591" s="14"/>
      <c r="O1591" s="35" t="s">
        <v>2506</v>
      </c>
      <c r="P1591" s="83" t="str">
        <f t="shared" ref="P1591" si="2021">IF(P1586="No"," ", IF(P1588="No"," ",IF(P1587="No", " ",IF(P1589="No"," ","X"))))</f>
        <v xml:space="preserve"> </v>
      </c>
      <c r="Q1591" s="108"/>
      <c r="R1591" s="5" t="s">
        <v>6</v>
      </c>
      <c r="S1591" s="1" t="s">
        <v>2</v>
      </c>
      <c r="T1591" s="1" t="s">
        <v>7</v>
      </c>
      <c r="U1591" s="5">
        <v>396</v>
      </c>
      <c r="V1591" s="1">
        <v>77.78</v>
      </c>
      <c r="W1591" s="1">
        <v>84.72</v>
      </c>
      <c r="X1591" s="6">
        <f t="shared" si="1954"/>
        <v>-6.9399999999999977</v>
      </c>
      <c r="Y1591" s="14">
        <v>364</v>
      </c>
      <c r="Z1591" s="1">
        <v>71.7</v>
      </c>
      <c r="AA1591" s="1">
        <v>81.83</v>
      </c>
      <c r="AB1591" s="72">
        <f t="shared" si="1969"/>
        <v>-10.129999999999995</v>
      </c>
      <c r="AC1591" s="53"/>
    </row>
    <row r="1592" spans="1:29" ht="15.75" x14ac:dyDescent="0.25">
      <c r="A1592" s="53">
        <v>2301017</v>
      </c>
      <c r="B1592" s="89" t="s">
        <v>2571</v>
      </c>
      <c r="C1592" s="53" t="s">
        <v>391</v>
      </c>
      <c r="D1592" s="50" t="s">
        <v>975</v>
      </c>
      <c r="E1592" s="48" t="str">
        <f>VLOOKUP('2012 Accountability Database'!A1586,Dems1112!$A$2:$G$1082,6)</f>
        <v>3 (Central AR)</v>
      </c>
      <c r="F1592" s="66"/>
      <c r="G1592" s="63" t="s">
        <v>2488</v>
      </c>
      <c r="H1592" s="61" t="str">
        <f t="shared" ref="H1592:I1592" si="2022">IF(H1590="Met","Yes",IF(H1591="Met","Yes","No"))</f>
        <v>No</v>
      </c>
      <c r="I1592" s="61" t="str">
        <f t="shared" si="2022"/>
        <v>No</v>
      </c>
      <c r="J1592" s="55"/>
      <c r="K1592" s="61" t="str">
        <f t="shared" ref="K1592:L1592" si="2023">IF(K1590="Met","Yes",IF(K1591="Met","Yes","No"))</f>
        <v>No</v>
      </c>
      <c r="L1592" s="61" t="str">
        <f t="shared" si="2023"/>
        <v>No</v>
      </c>
      <c r="M1592" s="5" t="s">
        <v>9</v>
      </c>
      <c r="N1592" s="14"/>
      <c r="O1592" s="35" t="s">
        <v>2505</v>
      </c>
      <c r="P1592" s="83" t="str">
        <f t="shared" ref="P1592" si="2024">IF(P1591="X"," ",IF(P1593="X"," ","X"))</f>
        <v xml:space="preserve"> </v>
      </c>
      <c r="Q1592" s="94" t="s">
        <v>2759</v>
      </c>
      <c r="R1592" s="5" t="s">
        <v>6</v>
      </c>
      <c r="S1592" s="5" t="s">
        <v>5</v>
      </c>
      <c r="T1592" s="5" t="s">
        <v>3</v>
      </c>
      <c r="U1592" s="5">
        <v>1727</v>
      </c>
      <c r="V1592" s="5">
        <v>84.77</v>
      </c>
      <c r="W1592" s="5">
        <v>89.14</v>
      </c>
      <c r="X1592" s="8">
        <f t="shared" si="1954"/>
        <v>-4.3700000000000045</v>
      </c>
      <c r="Y1592" s="14">
        <v>1582</v>
      </c>
      <c r="Z1592" s="5">
        <v>81.040000000000006</v>
      </c>
      <c r="AA1592" s="5">
        <v>85.91</v>
      </c>
      <c r="AB1592" s="72">
        <f t="shared" si="1969"/>
        <v>-4.8699999999999903</v>
      </c>
      <c r="AC1592" s="53"/>
    </row>
    <row r="1593" spans="1:29" x14ac:dyDescent="0.25">
      <c r="A1593" s="54">
        <v>2301017</v>
      </c>
      <c r="B1593" s="90" t="s">
        <v>2571</v>
      </c>
      <c r="C1593" s="54" t="s">
        <v>391</v>
      </c>
      <c r="D1593" s="4"/>
      <c r="E1593" s="4"/>
      <c r="F1593" s="67"/>
      <c r="G1593" s="64"/>
      <c r="H1593" s="43"/>
      <c r="I1593" s="43"/>
      <c r="J1593" s="43"/>
      <c r="K1593" s="43"/>
      <c r="L1593" s="43"/>
      <c r="M1593" s="4" t="s">
        <v>9</v>
      </c>
      <c r="N1593" s="15"/>
      <c r="O1593" s="38" t="s">
        <v>2482</v>
      </c>
      <c r="P1593" s="84" t="str">
        <f>IF(E1587="Achieving School"," ","X")</f>
        <v>X</v>
      </c>
      <c r="Q1593" s="91"/>
      <c r="R1593" s="4" t="s">
        <v>6</v>
      </c>
      <c r="S1593" s="4" t="s">
        <v>5</v>
      </c>
      <c r="T1593" s="4" t="s">
        <v>7</v>
      </c>
      <c r="U1593" s="4">
        <v>1133</v>
      </c>
      <c r="V1593" s="4">
        <v>78.73</v>
      </c>
      <c r="W1593" s="4">
        <v>84.72</v>
      </c>
      <c r="X1593" s="7">
        <f t="shared" si="1954"/>
        <v>-5.9899999999999949</v>
      </c>
      <c r="Y1593" s="15">
        <v>1014</v>
      </c>
      <c r="Z1593" s="4">
        <v>75.44</v>
      </c>
      <c r="AA1593" s="4">
        <v>81.83</v>
      </c>
      <c r="AB1593" s="73">
        <f t="shared" si="1969"/>
        <v>-6.3900000000000006</v>
      </c>
      <c r="AC1593" s="54"/>
    </row>
    <row r="1594" spans="1:29" x14ac:dyDescent="0.25">
      <c r="A1594" s="1">
        <v>2301018</v>
      </c>
      <c r="B1594" s="87" t="s">
        <v>2571</v>
      </c>
      <c r="C1594" s="55" t="s">
        <v>392</v>
      </c>
      <c r="E1594" s="42"/>
      <c r="F1594" s="65" t="s">
        <v>2483</v>
      </c>
      <c r="G1594" s="62"/>
      <c r="H1594" s="37" t="str">
        <f>IF(V1594&gt;94,"Met",IF(X1594="--","n/a",IF(X1594&gt;=0,"Met","Did Not Meet")))</f>
        <v>Met</v>
      </c>
      <c r="I1594" s="37" t="str">
        <f>IF(V1595&gt;94,"Met",IF(X1595="--","n/a",IF(X1595&gt;=0,"Met","Did Not Meet")))</f>
        <v>Met</v>
      </c>
      <c r="K1594" s="13" t="str">
        <f>IF(Z1594&gt;94,"Met",IF(AB1594="--","n/a",IF(AB1594&gt;=0,"Met","Did Not Meet")))</f>
        <v>Met</v>
      </c>
      <c r="L1594" s="13" t="str">
        <f>IF(Z1595&gt;94,"Met",IF(AB1595="--","n/a",IF(AB1595&gt;=0,"Met","Did Not Meet")))</f>
        <v>Did Not Meet</v>
      </c>
      <c r="M1594" s="1" t="s">
        <v>4</v>
      </c>
      <c r="N1594" s="14" t="s">
        <v>2502</v>
      </c>
      <c r="O1594" s="5"/>
      <c r="P1594" s="44" t="str">
        <f t="shared" ref="P1594" si="2025">IF(H1596="Yes",IF(I1596="Yes","Yes","No"),"No")</f>
        <v>Yes</v>
      </c>
      <c r="Q1594" s="93"/>
      <c r="R1594" s="5" t="s">
        <v>1</v>
      </c>
      <c r="S1594" s="1" t="s">
        <v>2</v>
      </c>
      <c r="T1594" s="1" t="s">
        <v>3</v>
      </c>
      <c r="U1594" s="5">
        <v>158</v>
      </c>
      <c r="V1594" s="1">
        <v>96.84</v>
      </c>
      <c r="W1594" s="1">
        <v>93.13</v>
      </c>
      <c r="X1594" s="9">
        <f t="shared" si="1954"/>
        <v>3.710000000000008</v>
      </c>
      <c r="Y1594" s="14">
        <v>78</v>
      </c>
      <c r="Z1594" s="1">
        <v>92.31</v>
      </c>
      <c r="AA1594" s="1">
        <v>91.98</v>
      </c>
      <c r="AB1594" s="71">
        <f t="shared" si="1969"/>
        <v>0.32999999999999829</v>
      </c>
      <c r="AC1594" s="36"/>
    </row>
    <row r="1595" spans="1:29" ht="15.75" x14ac:dyDescent="0.25">
      <c r="A1595" s="53">
        <v>2301018</v>
      </c>
      <c r="B1595" s="89" t="s">
        <v>2571</v>
      </c>
      <c r="C1595" s="53" t="s">
        <v>392</v>
      </c>
      <c r="D1595" s="49" t="s">
        <v>2498</v>
      </c>
      <c r="E1595" s="34" t="str">
        <f>M1594</f>
        <v>Achieving School</v>
      </c>
      <c r="F1595" s="65" t="s">
        <v>2484</v>
      </c>
      <c r="G1595" s="62"/>
      <c r="H1595" s="13" t="str">
        <f>IF(V1596&gt;94,"Met",IF(X1596="--","n/a",IF(X1596&gt;=0,"Met","Did Not Meet")))</f>
        <v>Did Not Meet</v>
      </c>
      <c r="I1595" s="13" t="str">
        <f>IF(V1597&gt;94,"Met",IF(X1597="--","n/a",IF(X1597&gt;=0,"Met","Did Not Meet")))</f>
        <v>Did Not Meet</v>
      </c>
      <c r="K1595" s="13" t="str">
        <f>IF(Z1596&gt;94,"Met",IF(AB1596="--","n/a",IF(AB1596&gt;=0,"Met","Did Not Meet")))</f>
        <v>Did Not Meet</v>
      </c>
      <c r="L1595" s="13" t="str">
        <f>IF(Z1597&gt;94,"Met",IF(AB1597="--","n/a",IF(AB1597&gt;=0,"Met","Did Not Meet")))</f>
        <v>Did Not Meet</v>
      </c>
      <c r="M1595" s="5" t="s">
        <v>4</v>
      </c>
      <c r="N1595" s="14" t="s">
        <v>2501</v>
      </c>
      <c r="O1595" s="5"/>
      <c r="P1595" s="44" t="str">
        <f t="shared" ref="P1595" si="2026">IF(K1596="Yes",IF(L1596="Yes","Yes","No"),"No")</f>
        <v>No</v>
      </c>
      <c r="Q1595" s="94" t="s">
        <v>2759</v>
      </c>
      <c r="R1595" s="5" t="s">
        <v>1</v>
      </c>
      <c r="S1595" s="5" t="s">
        <v>2</v>
      </c>
      <c r="T1595" s="5" t="s">
        <v>7</v>
      </c>
      <c r="U1595" s="5">
        <v>52</v>
      </c>
      <c r="V1595" s="5">
        <v>90.38</v>
      </c>
      <c r="W1595" s="5">
        <v>83.82</v>
      </c>
      <c r="X1595" s="11">
        <f t="shared" si="1954"/>
        <v>6.5600000000000023</v>
      </c>
      <c r="Y1595" s="14">
        <v>29</v>
      </c>
      <c r="Z1595" s="5">
        <v>82.76</v>
      </c>
      <c r="AA1595" s="5">
        <v>83.34</v>
      </c>
      <c r="AB1595" s="72">
        <f t="shared" si="1969"/>
        <v>-0.57999999999999829</v>
      </c>
      <c r="AC1595" s="53"/>
    </row>
    <row r="1596" spans="1:29" ht="15" customHeight="1" x14ac:dyDescent="0.25">
      <c r="A1596" s="53">
        <v>2301018</v>
      </c>
      <c r="B1596" s="89" t="s">
        <v>2571</v>
      </c>
      <c r="C1596" s="53" t="s">
        <v>392</v>
      </c>
      <c r="D1596" s="49" t="s">
        <v>2499</v>
      </c>
      <c r="E1596" s="35" t="str">
        <f>VLOOKUP('2012 Accountability Database'!$A1594,'2011 AYP'!A$2:B$1072,2)</f>
        <v xml:space="preserve"> MS (Met Standards)</v>
      </c>
      <c r="F1596" s="66"/>
      <c r="G1596" s="63" t="s">
        <v>2485</v>
      </c>
      <c r="H1596" s="60" t="str">
        <f t="shared" ref="H1596:I1596" si="2027">IF(H1594="Met","Yes",IF(H1595="Met","Yes","No"))</f>
        <v>Yes</v>
      </c>
      <c r="I1596" s="60" t="str">
        <f t="shared" si="2027"/>
        <v>Yes</v>
      </c>
      <c r="J1596" s="42"/>
      <c r="K1596" s="60" t="str">
        <f t="shared" ref="K1596:L1596" si="2028">IF(K1594="Met","Yes",IF(K1595="Met","Yes","No"))</f>
        <v>Yes</v>
      </c>
      <c r="L1596" s="60" t="str">
        <f t="shared" si="2028"/>
        <v>No</v>
      </c>
      <c r="M1596" s="1" t="s">
        <v>4</v>
      </c>
      <c r="N1596" s="14" t="s">
        <v>2503</v>
      </c>
      <c r="O1596" s="5"/>
      <c r="P1596" s="44" t="str">
        <f t="shared" ref="P1596" si="2029">IF(H1600="Yes",IF(I1600="Yes","Yes","No"),"No")</f>
        <v>No</v>
      </c>
      <c r="Q1596" s="108" t="s">
        <v>2758</v>
      </c>
      <c r="R1596" s="5" t="s">
        <v>1</v>
      </c>
      <c r="S1596" s="1" t="s">
        <v>5</v>
      </c>
      <c r="T1596" s="1" t="s">
        <v>3</v>
      </c>
      <c r="U1596" s="5">
        <v>462</v>
      </c>
      <c r="V1596" s="1">
        <v>91.56</v>
      </c>
      <c r="W1596" s="1">
        <v>93.13</v>
      </c>
      <c r="X1596" s="6">
        <f t="shared" si="1954"/>
        <v>-1.5699999999999932</v>
      </c>
      <c r="Y1596" s="14">
        <v>215</v>
      </c>
      <c r="Z1596" s="1">
        <v>91.16</v>
      </c>
      <c r="AA1596" s="1">
        <v>91.98</v>
      </c>
      <c r="AB1596" s="72">
        <f t="shared" si="1969"/>
        <v>-0.82000000000000739</v>
      </c>
      <c r="AC1596" s="53"/>
    </row>
    <row r="1597" spans="1:29" x14ac:dyDescent="0.25">
      <c r="A1597" s="53">
        <v>2301018</v>
      </c>
      <c r="B1597" s="89" t="s">
        <v>2571</v>
      </c>
      <c r="C1597" s="53" t="s">
        <v>392</v>
      </c>
      <c r="D1597" s="49" t="s">
        <v>2507</v>
      </c>
      <c r="E1597" s="47">
        <f>VLOOKUP('2012 Accountability Database'!A1594,Dems1112!$A$2:$G$1082,3)</f>
        <v>0.23</v>
      </c>
      <c r="F1597" s="66"/>
      <c r="G1597" s="52"/>
      <c r="M1597" s="1" t="s">
        <v>4</v>
      </c>
      <c r="N1597" s="14" t="s">
        <v>2504</v>
      </c>
      <c r="O1597" s="5"/>
      <c r="P1597" s="44" t="str">
        <f t="shared" ref="P1597" si="2030">IF(K1600="Yes",IF(L1600="Yes","Yes","No"),"No")</f>
        <v>No</v>
      </c>
      <c r="Q1597" s="108"/>
      <c r="R1597" s="5" t="s">
        <v>1</v>
      </c>
      <c r="S1597" s="1" t="s">
        <v>5</v>
      </c>
      <c r="T1597" s="1" t="s">
        <v>7</v>
      </c>
      <c r="U1597" s="5">
        <v>149</v>
      </c>
      <c r="V1597" s="1">
        <v>81.209999999999994</v>
      </c>
      <c r="W1597" s="1">
        <v>83.82</v>
      </c>
      <c r="X1597" s="6">
        <f t="shared" si="1954"/>
        <v>-2.6099999999999994</v>
      </c>
      <c r="Y1597" s="14">
        <v>66</v>
      </c>
      <c r="Z1597" s="1">
        <v>81.819999999999993</v>
      </c>
      <c r="AA1597" s="1">
        <v>83.34</v>
      </c>
      <c r="AB1597" s="72">
        <f t="shared" si="1969"/>
        <v>-1.5200000000000102</v>
      </c>
      <c r="AC1597" s="53"/>
    </row>
    <row r="1598" spans="1:29" x14ac:dyDescent="0.25">
      <c r="A1598" s="53">
        <v>2301018</v>
      </c>
      <c r="B1598" s="89" t="s">
        <v>2571</v>
      </c>
      <c r="C1598" s="53" t="s">
        <v>392</v>
      </c>
      <c r="D1598" s="50" t="s">
        <v>2508</v>
      </c>
      <c r="E1598" s="47">
        <f>VLOOKUP('2012 Accountability Database'!A1594,Dems1112!$A$2:$G$1082,4)</f>
        <v>0.3</v>
      </c>
      <c r="F1598" s="65" t="s">
        <v>2486</v>
      </c>
      <c r="G1598" s="62"/>
      <c r="H1598" s="13" t="str">
        <f>IF(V1598&gt;94,"Met",IF(X1598="--","n/a",IF(X1598&gt;=0,"Met","Did Not Meet")))</f>
        <v>Met</v>
      </c>
      <c r="I1598" s="13" t="str">
        <f>IF(V1599&gt;94,"Met",IF(X1599="--","n/a",IF(X1599&gt;=0,"Met","Did Not Meet")))</f>
        <v>Did Not Meet</v>
      </c>
      <c r="J1598" s="13"/>
      <c r="K1598" s="13" t="str">
        <f>IF(Z1598&gt;94,"Met",IF(AB1598="--","n/a",IF(AB1598&gt;=0,"Met","Did Not Meet")))</f>
        <v>Did Not Meet</v>
      </c>
      <c r="L1598" s="13" t="str">
        <f>IF(Z1599&gt;94,"Met",IF(AB1599="--","n/a",IF(AB1599&gt;=0,"Met","Did Not Meet")))</f>
        <v>Did Not Meet</v>
      </c>
      <c r="M1598" s="1" t="s">
        <v>4</v>
      </c>
      <c r="N1598" s="68" t="s">
        <v>2497</v>
      </c>
      <c r="O1598" s="35"/>
      <c r="P1598" s="44"/>
      <c r="Q1598" s="108"/>
      <c r="R1598" s="5" t="s">
        <v>6</v>
      </c>
      <c r="S1598" s="1" t="s">
        <v>2</v>
      </c>
      <c r="T1598" s="1" t="s">
        <v>3</v>
      </c>
      <c r="U1598" s="5">
        <v>159</v>
      </c>
      <c r="V1598" s="1">
        <v>96.23</v>
      </c>
      <c r="W1598" s="1">
        <v>97.14</v>
      </c>
      <c r="X1598" s="6">
        <f t="shared" si="1954"/>
        <v>-0.90999999999999659</v>
      </c>
      <c r="Y1598" s="14">
        <v>78</v>
      </c>
      <c r="Z1598" s="1">
        <v>79.489999999999995</v>
      </c>
      <c r="AA1598" s="1">
        <v>81.67</v>
      </c>
      <c r="AB1598" s="72">
        <f t="shared" si="1969"/>
        <v>-2.1800000000000068</v>
      </c>
      <c r="AC1598" s="53"/>
    </row>
    <row r="1599" spans="1:29" x14ac:dyDescent="0.25">
      <c r="A1599" s="53">
        <v>2301018</v>
      </c>
      <c r="B1599" s="89" t="s">
        <v>2571</v>
      </c>
      <c r="C1599" s="53" t="s">
        <v>392</v>
      </c>
      <c r="D1599" s="50" t="s">
        <v>974</v>
      </c>
      <c r="E1599" s="47" t="str">
        <f>VLOOKUP('2012 Accountability Database'!A1594,Dems1112!$A$2:$G$1082,5)</f>
        <v>K-4</v>
      </c>
      <c r="F1599" s="65" t="s">
        <v>2487</v>
      </c>
      <c r="G1599" s="62"/>
      <c r="H1599" s="13" t="str">
        <f>IF(V1600&gt;94,"Met",IF(X1600="--","n/a",IF(X1600&gt;=0,"Met","Did Not Meet")))</f>
        <v>Met</v>
      </c>
      <c r="I1599" s="13" t="str">
        <f>IF(V1601&gt;94,"Met",IF(X1601="--","n/a",IF(X1601&gt;=0,"Met","Did Not Meet")))</f>
        <v>Did Not Meet</v>
      </c>
      <c r="J1599" s="13"/>
      <c r="K1599" s="13" t="str">
        <f>IF(Z1600&gt;94,"Met",IF(AB1600="--","n/a",IF(AB1600&gt;=0,"Met","Did Not Meet")))</f>
        <v>Did Not Meet</v>
      </c>
      <c r="L1599" s="13" t="str">
        <f>IF(Z1601&gt;94,"Met",IF(AB1601="--","n/a",IF(AB1601&gt;=0,"Met","Did Not Meet")))</f>
        <v>Did Not Meet</v>
      </c>
      <c r="M1599" s="1" t="s">
        <v>4</v>
      </c>
      <c r="N1599" s="14"/>
      <c r="O1599" s="35" t="s">
        <v>2506</v>
      </c>
      <c r="P1599" s="83" t="str">
        <f t="shared" ref="P1599" si="2031">IF(P1594="No"," ", IF(P1596="No"," ",IF(P1595="No", " ",IF(P1597="No"," ","X"))))</f>
        <v xml:space="preserve"> </v>
      </c>
      <c r="Q1599" s="108"/>
      <c r="R1599" s="5" t="s">
        <v>6</v>
      </c>
      <c r="S1599" s="1" t="s">
        <v>2</v>
      </c>
      <c r="T1599" s="1" t="s">
        <v>7</v>
      </c>
      <c r="U1599" s="5">
        <v>53</v>
      </c>
      <c r="V1599" s="1">
        <v>88.68</v>
      </c>
      <c r="W1599" s="1">
        <v>91.02</v>
      </c>
      <c r="X1599" s="6">
        <f t="shared" si="1954"/>
        <v>-2.3399999999999892</v>
      </c>
      <c r="Y1599" s="14">
        <v>29</v>
      </c>
      <c r="Z1599" s="1">
        <v>75.86</v>
      </c>
      <c r="AA1599" s="1">
        <v>79.16</v>
      </c>
      <c r="AB1599" s="72">
        <f t="shared" si="1969"/>
        <v>-3.2999999999999972</v>
      </c>
      <c r="AC1599" s="53"/>
    </row>
    <row r="1600" spans="1:29" ht="15.75" x14ac:dyDescent="0.25">
      <c r="A1600" s="53">
        <v>2301018</v>
      </c>
      <c r="B1600" s="89" t="s">
        <v>2571</v>
      </c>
      <c r="C1600" s="53" t="s">
        <v>392</v>
      </c>
      <c r="D1600" s="50" t="s">
        <v>975</v>
      </c>
      <c r="E1600" s="48" t="str">
        <f>VLOOKUP('2012 Accountability Database'!A1594,Dems1112!$A$2:$G$1082,6)</f>
        <v>3 (Central AR)</v>
      </c>
      <c r="F1600" s="66"/>
      <c r="G1600" s="63" t="s">
        <v>2488</v>
      </c>
      <c r="H1600" s="61" t="str">
        <f t="shared" ref="H1600:I1600" si="2032">IF(H1598="Met","Yes",IF(H1599="Met","Yes","No"))</f>
        <v>Yes</v>
      </c>
      <c r="I1600" s="61" t="str">
        <f t="shared" si="2032"/>
        <v>No</v>
      </c>
      <c r="J1600" s="55"/>
      <c r="K1600" s="61" t="str">
        <f t="shared" ref="K1600:L1600" si="2033">IF(K1598="Met","Yes",IF(K1599="Met","Yes","No"))</f>
        <v>No</v>
      </c>
      <c r="L1600" s="61" t="str">
        <f t="shared" si="2033"/>
        <v>No</v>
      </c>
      <c r="M1600" s="5" t="s">
        <v>4</v>
      </c>
      <c r="N1600" s="14"/>
      <c r="O1600" s="35" t="s">
        <v>2505</v>
      </c>
      <c r="P1600" s="83" t="str">
        <f t="shared" ref="P1600" si="2034">IF(P1599="X"," ",IF(P1601="X"," ","X"))</f>
        <v>X</v>
      </c>
      <c r="Q1600" s="94" t="s">
        <v>2759</v>
      </c>
      <c r="R1600" s="5" t="s">
        <v>6</v>
      </c>
      <c r="S1600" s="5" t="s">
        <v>5</v>
      </c>
      <c r="T1600" s="5" t="s">
        <v>3</v>
      </c>
      <c r="U1600" s="5">
        <v>463</v>
      </c>
      <c r="V1600" s="5">
        <v>96.54</v>
      </c>
      <c r="W1600" s="5">
        <v>97.14</v>
      </c>
      <c r="X1600" s="8">
        <f t="shared" si="1954"/>
        <v>-0.59999999999999432</v>
      </c>
      <c r="Y1600" s="14">
        <v>215</v>
      </c>
      <c r="Z1600" s="5">
        <v>81.400000000000006</v>
      </c>
      <c r="AA1600" s="5">
        <v>81.67</v>
      </c>
      <c r="AB1600" s="72">
        <f t="shared" si="1969"/>
        <v>-0.26999999999999602</v>
      </c>
      <c r="AC1600" s="53"/>
    </row>
    <row r="1601" spans="1:29" x14ac:dyDescent="0.25">
      <c r="A1601" s="54">
        <v>2301018</v>
      </c>
      <c r="B1601" s="90" t="s">
        <v>2571</v>
      </c>
      <c r="C1601" s="54" t="s">
        <v>392</v>
      </c>
      <c r="D1601" s="4"/>
      <c r="E1601" s="4"/>
      <c r="F1601" s="67"/>
      <c r="G1601" s="64"/>
      <c r="H1601" s="43"/>
      <c r="I1601" s="43"/>
      <c r="J1601" s="43"/>
      <c r="K1601" s="43"/>
      <c r="L1601" s="43"/>
      <c r="M1601" s="4" t="s">
        <v>4</v>
      </c>
      <c r="N1601" s="15"/>
      <c r="O1601" s="38" t="s">
        <v>2482</v>
      </c>
      <c r="P1601" s="84" t="str">
        <f>IF(E1595="Achieving School"," ","X")</f>
        <v xml:space="preserve"> </v>
      </c>
      <c r="Q1601" s="91"/>
      <c r="R1601" s="4" t="s">
        <v>6</v>
      </c>
      <c r="S1601" s="4" t="s">
        <v>5</v>
      </c>
      <c r="T1601" s="4" t="s">
        <v>7</v>
      </c>
      <c r="U1601" s="4">
        <v>150</v>
      </c>
      <c r="V1601" s="4">
        <v>90</v>
      </c>
      <c r="W1601" s="4">
        <v>91.02</v>
      </c>
      <c r="X1601" s="7">
        <f t="shared" si="1954"/>
        <v>-1.019999999999996</v>
      </c>
      <c r="Y1601" s="15">
        <v>66</v>
      </c>
      <c r="Z1601" s="4">
        <v>77.27</v>
      </c>
      <c r="AA1601" s="4">
        <v>79.16</v>
      </c>
      <c r="AB1601" s="73">
        <f t="shared" si="1969"/>
        <v>-1.8900000000000006</v>
      </c>
      <c r="AC1601" s="54"/>
    </row>
    <row r="1602" spans="1:29" x14ac:dyDescent="0.25">
      <c r="A1602" s="1">
        <v>2303016</v>
      </c>
      <c r="B1602" s="87" t="s">
        <v>2572</v>
      </c>
      <c r="C1602" s="55" t="s">
        <v>512</v>
      </c>
      <c r="E1602" s="42"/>
      <c r="F1602" s="65" t="s">
        <v>2483</v>
      </c>
      <c r="G1602" s="62"/>
      <c r="H1602" s="37" t="str">
        <f>IF(V1602&gt;94,"Met",IF(X1602="--","n/a",IF(X1602&gt;=0,"Met","Did Not Meet")))</f>
        <v>Met</v>
      </c>
      <c r="I1602" s="37" t="str">
        <f>IF(V1603&gt;94,"Met",IF(X1603="--","n/a",IF(X1603&gt;=0,"Met","Did Not Meet")))</f>
        <v>Met</v>
      </c>
      <c r="K1602" s="13" t="str">
        <f>IF(Z1602&gt;94,"Met",IF(AB1602="--","n/a",IF(AB1602&gt;=0,"Met","Did Not Meet")))</f>
        <v>Met</v>
      </c>
      <c r="L1602" s="13" t="str">
        <f>IF(Z1603&gt;94,"Met",IF(AB1603="--","n/a",IF(AB1603&gt;=0,"Met","Did Not Meet")))</f>
        <v>Met</v>
      </c>
      <c r="M1602" s="1" t="s">
        <v>9</v>
      </c>
      <c r="N1602" s="14" t="s">
        <v>2502</v>
      </c>
      <c r="O1602" s="5"/>
      <c r="P1602" s="44" t="str">
        <f t="shared" ref="P1602" si="2035">IF(H1604="Yes",IF(I1604="Yes","Yes","No"),"No")</f>
        <v>Yes</v>
      </c>
      <c r="Q1602" s="93"/>
      <c r="R1602" s="5" t="s">
        <v>1</v>
      </c>
      <c r="S1602" s="1" t="s">
        <v>2</v>
      </c>
      <c r="T1602" s="1" t="s">
        <v>3</v>
      </c>
      <c r="U1602" s="5">
        <v>267</v>
      </c>
      <c r="V1602" s="1">
        <v>92.13</v>
      </c>
      <c r="W1602" s="1">
        <v>89.5</v>
      </c>
      <c r="X1602" s="9">
        <f t="shared" ref="X1602:X1665" si="2036">V1602-W1602</f>
        <v>2.6299999999999955</v>
      </c>
      <c r="Y1602" s="14">
        <v>173</v>
      </c>
      <c r="Z1602" s="1">
        <v>90.17</v>
      </c>
      <c r="AA1602" s="1">
        <v>87.74</v>
      </c>
      <c r="AB1602" s="71">
        <f t="shared" si="1969"/>
        <v>2.4300000000000068</v>
      </c>
      <c r="AC1602" s="36"/>
    </row>
    <row r="1603" spans="1:29" ht="15.75" x14ac:dyDescent="0.25">
      <c r="A1603" s="53">
        <v>2303016</v>
      </c>
      <c r="B1603" s="89" t="s">
        <v>2572</v>
      </c>
      <c r="C1603" s="53" t="s">
        <v>512</v>
      </c>
      <c r="D1603" s="49" t="s">
        <v>2498</v>
      </c>
      <c r="E1603" s="34" t="str">
        <f>M1602</f>
        <v>Needs Improvement School</v>
      </c>
      <c r="F1603" s="65" t="s">
        <v>2484</v>
      </c>
      <c r="G1603" s="62"/>
      <c r="H1603" s="13" t="str">
        <f>IF(V1604&gt;94,"Met",IF(X1604="--","n/a",IF(X1604&gt;=0,"Met","Did Not Meet")))</f>
        <v>Did Not Meet</v>
      </c>
      <c r="I1603" s="13" t="str">
        <f>IF(V1605&gt;94,"Met",IF(X1605="--","n/a",IF(X1605&gt;=0,"Met","Did Not Meet")))</f>
        <v>Did Not Meet</v>
      </c>
      <c r="K1603" s="13" t="str">
        <f>IF(Z1604&gt;94,"Met",IF(AB1604="--","n/a",IF(AB1604&gt;=0,"Met","Did Not Meet")))</f>
        <v>Did Not Meet</v>
      </c>
      <c r="L1603" s="13" t="str">
        <f>IF(Z1605&gt;94,"Met",IF(AB1605="--","n/a",IF(AB1605&gt;=0,"Met","Did Not Meet")))</f>
        <v>Did Not Meet</v>
      </c>
      <c r="M1603" s="5" t="s">
        <v>9</v>
      </c>
      <c r="N1603" s="14" t="s">
        <v>2501</v>
      </c>
      <c r="O1603" s="5"/>
      <c r="P1603" s="44" t="str">
        <f t="shared" ref="P1603" si="2037">IF(K1604="Yes",IF(L1604="Yes","Yes","No"),"No")</f>
        <v>Yes</v>
      </c>
      <c r="Q1603" s="94" t="s">
        <v>2759</v>
      </c>
      <c r="R1603" s="5" t="s">
        <v>1</v>
      </c>
      <c r="S1603" s="5" t="s">
        <v>2</v>
      </c>
      <c r="T1603" s="5" t="s">
        <v>7</v>
      </c>
      <c r="U1603" s="5">
        <v>134</v>
      </c>
      <c r="V1603" s="5">
        <v>85.82</v>
      </c>
      <c r="W1603" s="5">
        <v>82.91</v>
      </c>
      <c r="X1603" s="11">
        <f t="shared" si="2036"/>
        <v>2.9099999999999966</v>
      </c>
      <c r="Y1603" s="14">
        <v>83</v>
      </c>
      <c r="Z1603" s="5">
        <v>86.75</v>
      </c>
      <c r="AA1603" s="5">
        <v>84.72</v>
      </c>
      <c r="AB1603" s="71">
        <f t="shared" si="1969"/>
        <v>2.0300000000000011</v>
      </c>
      <c r="AC1603" s="53"/>
    </row>
    <row r="1604" spans="1:29" ht="15" customHeight="1" x14ac:dyDescent="0.25">
      <c r="A1604" s="53">
        <v>2303016</v>
      </c>
      <c r="B1604" s="89" t="s">
        <v>2572</v>
      </c>
      <c r="C1604" s="53" t="s">
        <v>512</v>
      </c>
      <c r="D1604" s="49" t="s">
        <v>2499</v>
      </c>
      <c r="E1604" s="35" t="str">
        <f>VLOOKUP('2012 Accountability Database'!$A1602,'2011 AYP'!A$2:B$1072,2)</f>
        <v xml:space="preserve"> MS (Met Standards)</v>
      </c>
      <c r="F1604" s="66"/>
      <c r="G1604" s="63" t="s">
        <v>2485</v>
      </c>
      <c r="H1604" s="60" t="str">
        <f t="shared" ref="H1604:I1604" si="2038">IF(H1602="Met","Yes",IF(H1603="Met","Yes","No"))</f>
        <v>Yes</v>
      </c>
      <c r="I1604" s="60" t="str">
        <f t="shared" si="2038"/>
        <v>Yes</v>
      </c>
      <c r="J1604" s="42"/>
      <c r="K1604" s="60" t="str">
        <f t="shared" ref="K1604:L1604" si="2039">IF(K1602="Met","Yes",IF(K1603="Met","Yes","No"))</f>
        <v>Yes</v>
      </c>
      <c r="L1604" s="60" t="str">
        <f t="shared" si="2039"/>
        <v>Yes</v>
      </c>
      <c r="M1604" s="1" t="s">
        <v>9</v>
      </c>
      <c r="N1604" s="14" t="s">
        <v>2503</v>
      </c>
      <c r="O1604" s="5"/>
      <c r="P1604" s="44" t="str">
        <f t="shared" ref="P1604" si="2040">IF(H1608="Yes",IF(I1608="Yes","Yes","No"),"No")</f>
        <v>No</v>
      </c>
      <c r="Q1604" s="108" t="s">
        <v>2758</v>
      </c>
      <c r="R1604" s="5" t="s">
        <v>1</v>
      </c>
      <c r="S1604" s="1" t="s">
        <v>5</v>
      </c>
      <c r="T1604" s="1" t="s">
        <v>3</v>
      </c>
      <c r="U1604" s="5">
        <v>793</v>
      </c>
      <c r="V1604" s="1">
        <v>87.26</v>
      </c>
      <c r="W1604" s="1">
        <v>89.5</v>
      </c>
      <c r="X1604" s="6">
        <f t="shared" si="2036"/>
        <v>-2.2399999999999949</v>
      </c>
      <c r="Y1604" s="14">
        <v>519</v>
      </c>
      <c r="Z1604" s="1">
        <v>85.93</v>
      </c>
      <c r="AA1604" s="1">
        <v>87.74</v>
      </c>
      <c r="AB1604" s="72">
        <f t="shared" si="1969"/>
        <v>-1.8099999999999881</v>
      </c>
      <c r="AC1604" s="53"/>
    </row>
    <row r="1605" spans="1:29" x14ac:dyDescent="0.25">
      <c r="A1605" s="53">
        <v>2303016</v>
      </c>
      <c r="B1605" s="89" t="s">
        <v>2572</v>
      </c>
      <c r="C1605" s="53" t="s">
        <v>512</v>
      </c>
      <c r="D1605" s="49" t="s">
        <v>2507</v>
      </c>
      <c r="E1605" s="47">
        <f>VLOOKUP('2012 Accountability Database'!A1602,Dems1112!$A$2:$G$1082,3)</f>
        <v>0.06</v>
      </c>
      <c r="F1605" s="66"/>
      <c r="G1605" s="52"/>
      <c r="M1605" s="1" t="s">
        <v>9</v>
      </c>
      <c r="N1605" s="14" t="s">
        <v>2504</v>
      </c>
      <c r="O1605" s="5"/>
      <c r="P1605" s="44" t="str">
        <f t="shared" ref="P1605" si="2041">IF(K1608="Yes",IF(L1608="Yes","Yes","No"),"No")</f>
        <v>No</v>
      </c>
      <c r="Q1605" s="108"/>
      <c r="R1605" s="5" t="s">
        <v>1</v>
      </c>
      <c r="S1605" s="1" t="s">
        <v>5</v>
      </c>
      <c r="T1605" s="1" t="s">
        <v>7</v>
      </c>
      <c r="U1605" s="5">
        <v>386</v>
      </c>
      <c r="V1605" s="1">
        <v>79.53</v>
      </c>
      <c r="W1605" s="1">
        <v>82.91</v>
      </c>
      <c r="X1605" s="6">
        <f t="shared" si="2036"/>
        <v>-3.3799999999999955</v>
      </c>
      <c r="Y1605" s="14">
        <v>244</v>
      </c>
      <c r="Z1605" s="1">
        <v>80.33</v>
      </c>
      <c r="AA1605" s="1">
        <v>84.72</v>
      </c>
      <c r="AB1605" s="72">
        <f t="shared" si="1969"/>
        <v>-4.3900000000000006</v>
      </c>
      <c r="AC1605" s="53"/>
    </row>
    <row r="1606" spans="1:29" x14ac:dyDescent="0.25">
      <c r="A1606" s="53">
        <v>2303016</v>
      </c>
      <c r="B1606" s="89" t="s">
        <v>2572</v>
      </c>
      <c r="C1606" s="53" t="s">
        <v>512</v>
      </c>
      <c r="D1606" s="50" t="s">
        <v>2508</v>
      </c>
      <c r="E1606" s="47">
        <f>VLOOKUP('2012 Accountability Database'!A1602,Dems1112!$A$2:$G$1082,4)</f>
        <v>0.48</v>
      </c>
      <c r="F1606" s="65" t="s">
        <v>2486</v>
      </c>
      <c r="G1606" s="62"/>
      <c r="H1606" s="13" t="str">
        <f>IF(V1606&gt;94,"Met",IF(X1606="--","n/a",IF(X1606&gt;=0,"Met","Did Not Meet")))</f>
        <v>Did Not Meet</v>
      </c>
      <c r="I1606" s="13" t="str">
        <f>IF(V1607&gt;94,"Met",IF(X1607="--","n/a",IF(X1607&gt;=0,"Met","Did Not Meet")))</f>
        <v>Did Not Meet</v>
      </c>
      <c r="J1606" s="13"/>
      <c r="K1606" s="13" t="str">
        <f>IF(Z1606&gt;94,"Met",IF(AB1606="--","n/a",IF(AB1606&gt;=0,"Met","Did Not Meet")))</f>
        <v>Did Not Meet</v>
      </c>
      <c r="L1606" s="13" t="str">
        <f>IF(Z1607&gt;94,"Met",IF(AB1607="--","n/a",IF(AB1607&gt;=0,"Met","Did Not Meet")))</f>
        <v>Did Not Meet</v>
      </c>
      <c r="M1606" s="1" t="s">
        <v>9</v>
      </c>
      <c r="N1606" s="68" t="s">
        <v>2497</v>
      </c>
      <c r="O1606" s="35"/>
      <c r="P1606" s="44"/>
      <c r="Q1606" s="108"/>
      <c r="R1606" s="5" t="s">
        <v>6</v>
      </c>
      <c r="S1606" s="1" t="s">
        <v>2</v>
      </c>
      <c r="T1606" s="1" t="s">
        <v>3</v>
      </c>
      <c r="U1606" s="5">
        <v>267</v>
      </c>
      <c r="V1606" s="1">
        <v>87.27</v>
      </c>
      <c r="W1606" s="1">
        <v>89.5</v>
      </c>
      <c r="X1606" s="6">
        <f t="shared" si="2036"/>
        <v>-2.230000000000004</v>
      </c>
      <c r="Y1606" s="14">
        <v>173</v>
      </c>
      <c r="Z1606" s="1">
        <v>66.47</v>
      </c>
      <c r="AA1606" s="1">
        <v>76.02</v>
      </c>
      <c r="AB1606" s="72">
        <f t="shared" si="1969"/>
        <v>-9.5499999999999972</v>
      </c>
      <c r="AC1606" s="53"/>
    </row>
    <row r="1607" spans="1:29" x14ac:dyDescent="0.25">
      <c r="A1607" s="53">
        <v>2303016</v>
      </c>
      <c r="B1607" s="89" t="s">
        <v>2572</v>
      </c>
      <c r="C1607" s="53" t="s">
        <v>512</v>
      </c>
      <c r="D1607" s="50" t="s">
        <v>974</v>
      </c>
      <c r="E1607" s="47" t="str">
        <f>VLOOKUP('2012 Accountability Database'!A1602,Dems1112!$A$2:$G$1082,5)</f>
        <v>K-5</v>
      </c>
      <c r="F1607" s="65" t="s">
        <v>2487</v>
      </c>
      <c r="G1607" s="62"/>
      <c r="H1607" s="13" t="str">
        <f>IF(V1608&gt;94,"Met",IF(X1608="--","n/a",IF(X1608&gt;=0,"Met","Did Not Meet")))</f>
        <v>Did Not Meet</v>
      </c>
      <c r="I1607" s="13" t="str">
        <f>IF(V1609&gt;94,"Met",IF(X1609="--","n/a",IF(X1609&gt;=0,"Met","Did Not Meet")))</f>
        <v>Did Not Meet</v>
      </c>
      <c r="J1607" s="13"/>
      <c r="K1607" s="13" t="str">
        <f>IF(Z1608&gt;94,"Met",IF(AB1608="--","n/a",IF(AB1608&gt;=0,"Met","Did Not Meet")))</f>
        <v>Did Not Meet</v>
      </c>
      <c r="L1607" s="13" t="str">
        <f>IF(Z1609&gt;94,"Met",IF(AB1609="--","n/a",IF(AB1609&gt;=0,"Met","Did Not Meet")))</f>
        <v>Did Not Meet</v>
      </c>
      <c r="M1607" s="1" t="s">
        <v>9</v>
      </c>
      <c r="N1607" s="14"/>
      <c r="O1607" s="35" t="s">
        <v>2506</v>
      </c>
      <c r="P1607" s="83" t="str">
        <f t="shared" ref="P1607" si="2042">IF(P1602="No"," ", IF(P1604="No"," ",IF(P1603="No", " ",IF(P1605="No"," ","X"))))</f>
        <v xml:space="preserve"> </v>
      </c>
      <c r="Q1607" s="108"/>
      <c r="R1607" s="5" t="s">
        <v>6</v>
      </c>
      <c r="S1607" s="1" t="s">
        <v>2</v>
      </c>
      <c r="T1607" s="1" t="s">
        <v>7</v>
      </c>
      <c r="U1607" s="5">
        <v>134</v>
      </c>
      <c r="V1607" s="1">
        <v>79.099999999999994</v>
      </c>
      <c r="W1607" s="1">
        <v>82.91</v>
      </c>
      <c r="X1607" s="6">
        <f t="shared" si="2036"/>
        <v>-3.8100000000000023</v>
      </c>
      <c r="Y1607" s="14">
        <v>83</v>
      </c>
      <c r="Z1607" s="1">
        <v>55.42</v>
      </c>
      <c r="AA1607" s="1">
        <v>72.97</v>
      </c>
      <c r="AB1607" s="72">
        <f t="shared" si="1969"/>
        <v>-17.549999999999997</v>
      </c>
      <c r="AC1607" s="53"/>
    </row>
    <row r="1608" spans="1:29" ht="15.75" x14ac:dyDescent="0.25">
      <c r="A1608" s="53">
        <v>2303016</v>
      </c>
      <c r="B1608" s="89" t="s">
        <v>2572</v>
      </c>
      <c r="C1608" s="53" t="s">
        <v>512</v>
      </c>
      <c r="D1608" s="50" t="s">
        <v>975</v>
      </c>
      <c r="E1608" s="48" t="str">
        <f>VLOOKUP('2012 Accountability Database'!A1602,Dems1112!$A$2:$G$1082,6)</f>
        <v>3 (Central AR)</v>
      </c>
      <c r="F1608" s="66"/>
      <c r="G1608" s="63" t="s">
        <v>2488</v>
      </c>
      <c r="H1608" s="61" t="str">
        <f t="shared" ref="H1608:I1608" si="2043">IF(H1606="Met","Yes",IF(H1607="Met","Yes","No"))</f>
        <v>No</v>
      </c>
      <c r="I1608" s="61" t="str">
        <f t="shared" si="2043"/>
        <v>No</v>
      </c>
      <c r="J1608" s="55"/>
      <c r="K1608" s="61" t="str">
        <f t="shared" ref="K1608:L1608" si="2044">IF(K1606="Met","Yes",IF(K1607="Met","Yes","No"))</f>
        <v>No</v>
      </c>
      <c r="L1608" s="61" t="str">
        <f t="shared" si="2044"/>
        <v>No</v>
      </c>
      <c r="M1608" s="1" t="s">
        <v>9</v>
      </c>
      <c r="N1608" s="14"/>
      <c r="O1608" s="35" t="s">
        <v>2505</v>
      </c>
      <c r="P1608" s="83" t="str">
        <f t="shared" ref="P1608" si="2045">IF(P1607="X"," ",IF(P1609="X"," ","X"))</f>
        <v xml:space="preserve"> </v>
      </c>
      <c r="Q1608" s="94" t="s">
        <v>2759</v>
      </c>
      <c r="R1608" s="5" t="s">
        <v>6</v>
      </c>
      <c r="S1608" s="1" t="s">
        <v>5</v>
      </c>
      <c r="T1608" s="1" t="s">
        <v>3</v>
      </c>
      <c r="U1608" s="5">
        <v>793</v>
      </c>
      <c r="V1608" s="1">
        <v>87.52</v>
      </c>
      <c r="W1608" s="1">
        <v>89.5</v>
      </c>
      <c r="X1608" s="6">
        <f t="shared" si="2036"/>
        <v>-1.980000000000004</v>
      </c>
      <c r="Y1608" s="14">
        <v>520</v>
      </c>
      <c r="Z1608" s="1">
        <v>72.5</v>
      </c>
      <c r="AA1608" s="1">
        <v>76.02</v>
      </c>
      <c r="AB1608" s="72">
        <f t="shared" si="1969"/>
        <v>-3.519999999999996</v>
      </c>
      <c r="AC1608" s="53"/>
    </row>
    <row r="1609" spans="1:29" x14ac:dyDescent="0.25">
      <c r="A1609" s="54">
        <v>2303016</v>
      </c>
      <c r="B1609" s="90" t="s">
        <v>2572</v>
      </c>
      <c r="C1609" s="54" t="s">
        <v>512</v>
      </c>
      <c r="D1609" s="4"/>
      <c r="E1609" s="4"/>
      <c r="F1609" s="67"/>
      <c r="G1609" s="64"/>
      <c r="H1609" s="43"/>
      <c r="I1609" s="43"/>
      <c r="J1609" s="43"/>
      <c r="K1609" s="43"/>
      <c r="L1609" s="43"/>
      <c r="M1609" s="4" t="s">
        <v>9</v>
      </c>
      <c r="N1609" s="15"/>
      <c r="O1609" s="38" t="s">
        <v>2482</v>
      </c>
      <c r="P1609" s="84" t="str">
        <f>IF(E1603="Achieving School"," ","X")</f>
        <v>X</v>
      </c>
      <c r="Q1609" s="91"/>
      <c r="R1609" s="4" t="s">
        <v>6</v>
      </c>
      <c r="S1609" s="4" t="s">
        <v>5</v>
      </c>
      <c r="T1609" s="4" t="s">
        <v>7</v>
      </c>
      <c r="U1609" s="4">
        <v>386</v>
      </c>
      <c r="V1609" s="4">
        <v>80.05</v>
      </c>
      <c r="W1609" s="4">
        <v>82.91</v>
      </c>
      <c r="X1609" s="7">
        <f t="shared" si="2036"/>
        <v>-2.8599999999999994</v>
      </c>
      <c r="Y1609" s="15">
        <v>245</v>
      </c>
      <c r="Z1609" s="4">
        <v>66.94</v>
      </c>
      <c r="AA1609" s="4">
        <v>72.97</v>
      </c>
      <c r="AB1609" s="73">
        <f t="shared" si="1969"/>
        <v>-6.0300000000000011</v>
      </c>
      <c r="AC1609" s="54"/>
    </row>
    <row r="1610" spans="1:29" x14ac:dyDescent="0.25">
      <c r="A1610" s="1">
        <v>2303018</v>
      </c>
      <c r="B1610" s="87" t="s">
        <v>2572</v>
      </c>
      <c r="C1610" s="55" t="s">
        <v>513</v>
      </c>
      <c r="E1610" s="42"/>
      <c r="F1610" s="65" t="s">
        <v>2483</v>
      </c>
      <c r="G1610" s="62"/>
      <c r="H1610" s="37" t="str">
        <f>IF(V1610&gt;94,"Met",IF(X1610="--","n/a",IF(X1610&gt;=0,"Met","Did Not Meet")))</f>
        <v>Met</v>
      </c>
      <c r="I1610" s="37" t="str">
        <f>IF(V1611&gt;94,"Met",IF(X1611="--","n/a",IF(X1611&gt;=0,"Met","Did Not Meet")))</f>
        <v>Met</v>
      </c>
      <c r="K1610" s="13" t="str">
        <f>IF(Z1610&gt;94,"Met",IF(AB1610="--","n/a",IF(AB1610&gt;=0,"Met","Did Not Meet")))</f>
        <v>Met</v>
      </c>
      <c r="L1610" s="13" t="str">
        <f>IF(Z1611&gt;94,"Met",IF(AB1611="--","n/a",IF(AB1611&gt;=0,"Met","Did Not Meet")))</f>
        <v>Met</v>
      </c>
      <c r="M1610" s="1" t="s">
        <v>4</v>
      </c>
      <c r="N1610" s="14" t="s">
        <v>2502</v>
      </c>
      <c r="O1610" s="5"/>
      <c r="P1610" s="44" t="str">
        <f t="shared" ref="P1610" si="2046">IF(H1612="Yes",IF(I1612="Yes","Yes","No"),"No")</f>
        <v>Yes</v>
      </c>
      <c r="Q1610" s="93"/>
      <c r="R1610" s="5" t="s">
        <v>1</v>
      </c>
      <c r="S1610" s="1" t="s">
        <v>2</v>
      </c>
      <c r="T1610" s="1" t="s">
        <v>3</v>
      </c>
      <c r="U1610" s="5">
        <v>509</v>
      </c>
      <c r="V1610" s="1">
        <v>89.78</v>
      </c>
      <c r="W1610" s="1">
        <v>77.97</v>
      </c>
      <c r="X1610" s="9">
        <f t="shared" si="2036"/>
        <v>11.810000000000002</v>
      </c>
      <c r="Y1610" s="14">
        <v>487</v>
      </c>
      <c r="Z1610" s="1">
        <v>90.55</v>
      </c>
      <c r="AA1610" s="1">
        <v>77.34</v>
      </c>
      <c r="AB1610" s="71">
        <f t="shared" si="1969"/>
        <v>13.209999999999994</v>
      </c>
      <c r="AC1610" s="36"/>
    </row>
    <row r="1611" spans="1:29" ht="15.75" x14ac:dyDescent="0.25">
      <c r="A1611" s="53">
        <v>2303018</v>
      </c>
      <c r="B1611" s="89" t="s">
        <v>2572</v>
      </c>
      <c r="C1611" s="53" t="s">
        <v>513</v>
      </c>
      <c r="D1611" s="49" t="s">
        <v>2498</v>
      </c>
      <c r="E1611" s="34" t="str">
        <f>M1610</f>
        <v>Achieving School</v>
      </c>
      <c r="F1611" s="65" t="s">
        <v>2484</v>
      </c>
      <c r="G1611" s="62"/>
      <c r="H1611" s="13" t="str">
        <f>IF(V1612&gt;94,"Met",IF(X1612="--","n/a",IF(X1612&gt;=0,"Met","Did Not Meet")))</f>
        <v>Met</v>
      </c>
      <c r="I1611" s="13" t="str">
        <f>IF(V1613&gt;94,"Met",IF(X1613="--","n/a",IF(X1613&gt;=0,"Met","Did Not Meet")))</f>
        <v>Met</v>
      </c>
      <c r="K1611" s="13" t="str">
        <f>IF(Z1612&gt;94,"Met",IF(AB1612="--","n/a",IF(AB1612&gt;=0,"Met","Did Not Meet")))</f>
        <v>Met</v>
      </c>
      <c r="L1611" s="13" t="str">
        <f>IF(Z1613&gt;94,"Met",IF(AB1613="--","n/a",IF(AB1613&gt;=0,"Met","Did Not Meet")))</f>
        <v>Met</v>
      </c>
      <c r="M1611" s="1" t="s">
        <v>4</v>
      </c>
      <c r="N1611" s="14" t="s">
        <v>2501</v>
      </c>
      <c r="O1611" s="5"/>
      <c r="P1611" s="44" t="str">
        <f t="shared" ref="P1611" si="2047">IF(K1612="Yes",IF(L1612="Yes","Yes","No"),"No")</f>
        <v>Yes</v>
      </c>
      <c r="Q1611" s="94" t="s">
        <v>2759</v>
      </c>
      <c r="R1611" s="5" t="s">
        <v>1</v>
      </c>
      <c r="S1611" s="1" t="s">
        <v>2</v>
      </c>
      <c r="T1611" s="1" t="s">
        <v>7</v>
      </c>
      <c r="U1611" s="5">
        <v>220</v>
      </c>
      <c r="V1611" s="1">
        <v>81.36</v>
      </c>
      <c r="W1611" s="1">
        <v>65.510000000000005</v>
      </c>
      <c r="X1611" s="9">
        <f t="shared" si="2036"/>
        <v>15.849999999999994</v>
      </c>
      <c r="Y1611" s="14">
        <v>207</v>
      </c>
      <c r="Z1611" s="1">
        <v>82.61</v>
      </c>
      <c r="AA1611" s="1">
        <v>66.36</v>
      </c>
      <c r="AB1611" s="71">
        <f t="shared" si="1969"/>
        <v>16.25</v>
      </c>
      <c r="AC1611" s="53"/>
    </row>
    <row r="1612" spans="1:29" ht="15" customHeight="1" x14ac:dyDescent="0.25">
      <c r="A1612" s="53">
        <v>2303018</v>
      </c>
      <c r="B1612" s="89" t="s">
        <v>2572</v>
      </c>
      <c r="C1612" s="53" t="s">
        <v>513</v>
      </c>
      <c r="D1612" s="49" t="s">
        <v>2499</v>
      </c>
      <c r="E1612" s="35" t="str">
        <f>VLOOKUP('2012 Accountability Database'!$A1610,'2011 AYP'!A$2:B$1072,2)</f>
        <v>SI_3 (School Improvement Year 3)</v>
      </c>
      <c r="F1612" s="66"/>
      <c r="G1612" s="63" t="s">
        <v>2485</v>
      </c>
      <c r="H1612" s="60" t="str">
        <f t="shared" ref="H1612:I1612" si="2048">IF(H1610="Met","Yes",IF(H1611="Met","Yes","No"))</f>
        <v>Yes</v>
      </c>
      <c r="I1612" s="60" t="str">
        <f t="shared" si="2048"/>
        <v>Yes</v>
      </c>
      <c r="J1612" s="42"/>
      <c r="K1612" s="60" t="str">
        <f t="shared" ref="K1612:L1612" si="2049">IF(K1610="Met","Yes",IF(K1611="Met","Yes","No"))</f>
        <v>Yes</v>
      </c>
      <c r="L1612" s="60" t="str">
        <f t="shared" si="2049"/>
        <v>Yes</v>
      </c>
      <c r="M1612" s="1" t="s">
        <v>4</v>
      </c>
      <c r="N1612" s="14" t="s">
        <v>2503</v>
      </c>
      <c r="O1612" s="5"/>
      <c r="P1612" s="44" t="str">
        <f t="shared" ref="P1612" si="2050">IF(H1616="Yes",IF(I1616="Yes","Yes","No"),"No")</f>
        <v>Yes</v>
      </c>
      <c r="Q1612" s="108" t="s">
        <v>2758</v>
      </c>
      <c r="R1612" s="5" t="s">
        <v>1</v>
      </c>
      <c r="S1612" s="1" t="s">
        <v>5</v>
      </c>
      <c r="T1612" s="1" t="s">
        <v>3</v>
      </c>
      <c r="U1612" s="5">
        <v>1418</v>
      </c>
      <c r="V1612" s="1">
        <v>83.07</v>
      </c>
      <c r="W1612" s="1">
        <v>77.97</v>
      </c>
      <c r="X1612" s="9">
        <f t="shared" si="2036"/>
        <v>5.0999999999999943</v>
      </c>
      <c r="Y1612" s="14">
        <v>1361</v>
      </c>
      <c r="Z1612" s="1">
        <v>83.25</v>
      </c>
      <c r="AA1612" s="1">
        <v>77.34</v>
      </c>
      <c r="AB1612" s="71">
        <f t="shared" ref="AB1612:AB1675" si="2051">Z1612-AA1612</f>
        <v>5.9099999999999966</v>
      </c>
      <c r="AC1612" s="53"/>
    </row>
    <row r="1613" spans="1:29" x14ac:dyDescent="0.25">
      <c r="A1613" s="53">
        <v>2303018</v>
      </c>
      <c r="B1613" s="89" t="s">
        <v>2572</v>
      </c>
      <c r="C1613" s="53" t="s">
        <v>513</v>
      </c>
      <c r="D1613" s="49" t="s">
        <v>2507</v>
      </c>
      <c r="E1613" s="47">
        <f>VLOOKUP('2012 Accountability Database'!A1610,Dems1112!$A$2:$G$1082,3)</f>
        <v>0.05</v>
      </c>
      <c r="F1613" s="66"/>
      <c r="G1613" s="52"/>
      <c r="M1613" s="5" t="s">
        <v>4</v>
      </c>
      <c r="N1613" s="14" t="s">
        <v>2504</v>
      </c>
      <c r="O1613" s="5"/>
      <c r="P1613" s="44" t="str">
        <f t="shared" ref="P1613" si="2052">IF(K1616="Yes",IF(L1616="Yes","Yes","No"),"No")</f>
        <v>Yes</v>
      </c>
      <c r="Q1613" s="108"/>
      <c r="R1613" s="5" t="s">
        <v>1</v>
      </c>
      <c r="S1613" s="5" t="s">
        <v>5</v>
      </c>
      <c r="T1613" s="5" t="s">
        <v>7</v>
      </c>
      <c r="U1613" s="5">
        <v>603</v>
      </c>
      <c r="V1613" s="5">
        <v>71.48</v>
      </c>
      <c r="W1613" s="5">
        <v>65.510000000000005</v>
      </c>
      <c r="X1613" s="11">
        <f t="shared" si="2036"/>
        <v>5.9699999999999989</v>
      </c>
      <c r="Y1613" s="14">
        <v>572</v>
      </c>
      <c r="Z1613" s="5">
        <v>73.25</v>
      </c>
      <c r="AA1613" s="5">
        <v>66.36</v>
      </c>
      <c r="AB1613" s="71">
        <f t="shared" si="2051"/>
        <v>6.8900000000000006</v>
      </c>
      <c r="AC1613" s="53"/>
    </row>
    <row r="1614" spans="1:29" x14ac:dyDescent="0.25">
      <c r="A1614" s="53">
        <v>2303018</v>
      </c>
      <c r="B1614" s="89" t="s">
        <v>2572</v>
      </c>
      <c r="C1614" s="53" t="s">
        <v>513</v>
      </c>
      <c r="D1614" s="50" t="s">
        <v>2508</v>
      </c>
      <c r="E1614" s="47">
        <f>VLOOKUP('2012 Accountability Database'!A1610,Dems1112!$A$2:$G$1082,4)</f>
        <v>0.38</v>
      </c>
      <c r="F1614" s="65" t="s">
        <v>2486</v>
      </c>
      <c r="G1614" s="62"/>
      <c r="H1614" s="13" t="str">
        <f>IF(V1614&gt;94,"Met",IF(X1614="--","n/a",IF(X1614&gt;=0,"Met","Did Not Meet")))</f>
        <v>Met</v>
      </c>
      <c r="I1614" s="13" t="str">
        <f>IF(V1615&gt;94,"Met",IF(X1615="--","n/a",IF(X1615&gt;=0,"Met","Did Not Meet")))</f>
        <v>Met</v>
      </c>
      <c r="J1614" s="13"/>
      <c r="K1614" s="13" t="str">
        <f>IF(Z1614&gt;94,"Met",IF(AB1614="--","n/a",IF(AB1614&gt;=0,"Met","Did Not Meet")))</f>
        <v>Met</v>
      </c>
      <c r="L1614" s="13" t="str">
        <f>IF(Z1615&gt;94,"Met",IF(AB1615="--","n/a",IF(AB1615&gt;=0,"Met","Did Not Meet")))</f>
        <v>Met</v>
      </c>
      <c r="M1614" s="5" t="s">
        <v>4</v>
      </c>
      <c r="N1614" s="68" t="s">
        <v>2497</v>
      </c>
      <c r="O1614" s="35"/>
      <c r="P1614" s="44"/>
      <c r="Q1614" s="108"/>
      <c r="R1614" s="5" t="s">
        <v>6</v>
      </c>
      <c r="S1614" s="5" t="s">
        <v>2</v>
      </c>
      <c r="T1614" s="5" t="s">
        <v>3</v>
      </c>
      <c r="U1614" s="5">
        <v>509</v>
      </c>
      <c r="V1614" s="5">
        <v>88.61</v>
      </c>
      <c r="W1614" s="5">
        <v>86.63</v>
      </c>
      <c r="X1614" s="11">
        <f t="shared" si="2036"/>
        <v>1.980000000000004</v>
      </c>
      <c r="Y1614" s="14">
        <v>488</v>
      </c>
      <c r="Z1614" s="5">
        <v>86.68</v>
      </c>
      <c r="AA1614" s="5">
        <v>85.43</v>
      </c>
      <c r="AB1614" s="71">
        <f t="shared" si="2051"/>
        <v>1.25</v>
      </c>
      <c r="AC1614" s="53"/>
    </row>
    <row r="1615" spans="1:29" x14ac:dyDescent="0.25">
      <c r="A1615" s="53">
        <v>2303018</v>
      </c>
      <c r="B1615" s="89" t="s">
        <v>2572</v>
      </c>
      <c r="C1615" s="53" t="s">
        <v>513</v>
      </c>
      <c r="D1615" s="50" t="s">
        <v>974</v>
      </c>
      <c r="E1615" s="47" t="str">
        <f>VLOOKUP('2012 Accountability Database'!A1610,Dems1112!$A$2:$G$1082,5)</f>
        <v>6-7</v>
      </c>
      <c r="F1615" s="65" t="s">
        <v>2487</v>
      </c>
      <c r="G1615" s="62"/>
      <c r="H1615" s="13" t="str">
        <f>IF(V1616&gt;94,"Met",IF(X1616="--","n/a",IF(X1616&gt;=0,"Met","Did Not Meet")))</f>
        <v>Met</v>
      </c>
      <c r="I1615" s="13" t="str">
        <f>IF(V1617&gt;94,"Met",IF(X1617="--","n/a",IF(X1617&gt;=0,"Met","Did Not Meet")))</f>
        <v>Met</v>
      </c>
      <c r="J1615" s="13"/>
      <c r="K1615" s="13" t="str">
        <f>IF(Z1616&gt;94,"Met",IF(AB1616="--","n/a",IF(AB1616&gt;=0,"Met","Did Not Meet")))</f>
        <v>Met</v>
      </c>
      <c r="L1615" s="13" t="str">
        <f>IF(Z1617&gt;94,"Met",IF(AB1617="--","n/a",IF(AB1617&gt;=0,"Met","Did Not Meet")))</f>
        <v>Met</v>
      </c>
      <c r="M1615" s="1" t="s">
        <v>4</v>
      </c>
      <c r="N1615" s="14"/>
      <c r="O1615" s="35" t="s">
        <v>2506</v>
      </c>
      <c r="P1615" s="83" t="str">
        <f t="shared" ref="P1615" si="2053">IF(P1610="No"," ", IF(P1612="No"," ",IF(P1611="No", " ",IF(P1613="No"," ","X"))))</f>
        <v>X</v>
      </c>
      <c r="Q1615" s="108"/>
      <c r="R1615" s="5" t="s">
        <v>6</v>
      </c>
      <c r="S1615" s="1" t="s">
        <v>2</v>
      </c>
      <c r="T1615" s="1" t="s">
        <v>7</v>
      </c>
      <c r="U1615" s="5">
        <v>220</v>
      </c>
      <c r="V1615" s="1">
        <v>80.91</v>
      </c>
      <c r="W1615" s="1">
        <v>76.849999999999994</v>
      </c>
      <c r="X1615" s="9">
        <f t="shared" si="2036"/>
        <v>4.0600000000000023</v>
      </c>
      <c r="Y1615" s="14">
        <v>208</v>
      </c>
      <c r="Z1615" s="1">
        <v>79.33</v>
      </c>
      <c r="AA1615" s="1">
        <v>74.650000000000006</v>
      </c>
      <c r="AB1615" s="71">
        <f t="shared" si="2051"/>
        <v>4.6799999999999926</v>
      </c>
      <c r="AC1615" s="53"/>
    </row>
    <row r="1616" spans="1:29" ht="15.75" x14ac:dyDescent="0.25">
      <c r="A1616" s="53">
        <v>2303018</v>
      </c>
      <c r="B1616" s="89" t="s">
        <v>2572</v>
      </c>
      <c r="C1616" s="53" t="s">
        <v>513</v>
      </c>
      <c r="D1616" s="50" t="s">
        <v>975</v>
      </c>
      <c r="E1616" s="48" t="str">
        <f>VLOOKUP('2012 Accountability Database'!A1610,Dems1112!$A$2:$G$1082,6)</f>
        <v>3 (Central AR)</v>
      </c>
      <c r="F1616" s="66"/>
      <c r="G1616" s="63" t="s">
        <v>2488</v>
      </c>
      <c r="H1616" s="61" t="str">
        <f t="shared" ref="H1616:I1616" si="2054">IF(H1614="Met","Yes",IF(H1615="Met","Yes","No"))</f>
        <v>Yes</v>
      </c>
      <c r="I1616" s="61" t="str">
        <f t="shared" si="2054"/>
        <v>Yes</v>
      </c>
      <c r="J1616" s="55"/>
      <c r="K1616" s="61" t="str">
        <f t="shared" ref="K1616:L1616" si="2055">IF(K1614="Met","Yes",IF(K1615="Met","Yes","No"))</f>
        <v>Yes</v>
      </c>
      <c r="L1616" s="61" t="str">
        <f t="shared" si="2055"/>
        <v>Yes</v>
      </c>
      <c r="M1616" s="5" t="s">
        <v>4</v>
      </c>
      <c r="N1616" s="14"/>
      <c r="O1616" s="35" t="s">
        <v>2505</v>
      </c>
      <c r="P1616" s="83" t="str">
        <f t="shared" ref="P1616" si="2056">IF(P1615="X"," ",IF(P1617="X"," ","X"))</f>
        <v xml:space="preserve"> </v>
      </c>
      <c r="Q1616" s="94" t="s">
        <v>2759</v>
      </c>
      <c r="R1616" s="5" t="s">
        <v>6</v>
      </c>
      <c r="S1616" s="5" t="s">
        <v>5</v>
      </c>
      <c r="T1616" s="5" t="s">
        <v>3</v>
      </c>
      <c r="U1616" s="5">
        <v>1418</v>
      </c>
      <c r="V1616" s="5">
        <v>88.36</v>
      </c>
      <c r="W1616" s="5">
        <v>86.63</v>
      </c>
      <c r="X1616" s="11">
        <f t="shared" si="2036"/>
        <v>1.730000000000004</v>
      </c>
      <c r="Y1616" s="14">
        <v>1362</v>
      </c>
      <c r="Z1616" s="5">
        <v>86.64</v>
      </c>
      <c r="AA1616" s="5">
        <v>85.43</v>
      </c>
      <c r="AB1616" s="71">
        <f t="shared" si="2051"/>
        <v>1.2099999999999937</v>
      </c>
      <c r="AC1616" s="53"/>
    </row>
    <row r="1617" spans="1:29" x14ac:dyDescent="0.25">
      <c r="A1617" s="54">
        <v>2303018</v>
      </c>
      <c r="B1617" s="90" t="s">
        <v>2572</v>
      </c>
      <c r="C1617" s="54" t="s">
        <v>513</v>
      </c>
      <c r="D1617" s="4"/>
      <c r="E1617" s="4"/>
      <c r="F1617" s="67"/>
      <c r="G1617" s="64"/>
      <c r="H1617" s="43"/>
      <c r="I1617" s="43"/>
      <c r="J1617" s="43"/>
      <c r="K1617" s="43"/>
      <c r="L1617" s="43"/>
      <c r="M1617" s="4" t="s">
        <v>4</v>
      </c>
      <c r="N1617" s="15"/>
      <c r="O1617" s="38" t="s">
        <v>2482</v>
      </c>
      <c r="P1617" s="84" t="str">
        <f>IF(E1611="Achieving School"," ","X")</f>
        <v xml:space="preserve"> </v>
      </c>
      <c r="Q1617" s="91"/>
      <c r="R1617" s="4" t="s">
        <v>6</v>
      </c>
      <c r="S1617" s="4" t="s">
        <v>5</v>
      </c>
      <c r="T1617" s="4" t="s">
        <v>7</v>
      </c>
      <c r="U1617" s="4">
        <v>603</v>
      </c>
      <c r="V1617" s="4">
        <v>79.599999999999994</v>
      </c>
      <c r="W1617" s="4">
        <v>76.849999999999994</v>
      </c>
      <c r="X1617" s="10">
        <f t="shared" si="2036"/>
        <v>2.75</v>
      </c>
      <c r="Y1617" s="15">
        <v>573</v>
      </c>
      <c r="Z1617" s="4">
        <v>78.010000000000005</v>
      </c>
      <c r="AA1617" s="4">
        <v>74.650000000000006</v>
      </c>
      <c r="AB1617" s="74">
        <f t="shared" si="2051"/>
        <v>3.3599999999999994</v>
      </c>
      <c r="AC1617" s="54"/>
    </row>
    <row r="1618" spans="1:29" x14ac:dyDescent="0.25">
      <c r="A1618" s="1">
        <v>2303019</v>
      </c>
      <c r="B1618" s="87" t="s">
        <v>2572</v>
      </c>
      <c r="C1618" s="55" t="s">
        <v>514</v>
      </c>
      <c r="E1618" s="42"/>
      <c r="F1618" s="65" t="s">
        <v>2483</v>
      </c>
      <c r="G1618" s="62"/>
      <c r="H1618" s="37" t="str">
        <f>IF(V1618&gt;94,"Met",IF(X1618="--","n/a",IF(X1618&gt;=0,"Met","Did Not Meet")))</f>
        <v>Did Not Meet</v>
      </c>
      <c r="I1618" s="37" t="str">
        <f>IF(V1619&gt;94,"Met",IF(X1619="--","n/a",IF(X1619&gt;=0,"Met","Did Not Meet")))</f>
        <v>Did Not Meet</v>
      </c>
      <c r="K1618" s="13" t="str">
        <f>IF(Z1618&gt;94,"Met",IF(AB1618="--","n/a",IF(AB1618&gt;=0,"Met","Did Not Meet")))</f>
        <v>Met</v>
      </c>
      <c r="L1618" s="13" t="str">
        <f>IF(Z1619&gt;94,"Met",IF(AB1619="--","n/a",IF(AB1619&gt;=0,"Met","Did Not Meet")))</f>
        <v>Met</v>
      </c>
      <c r="M1618" s="5" t="s">
        <v>9</v>
      </c>
      <c r="N1618" s="14" t="s">
        <v>2502</v>
      </c>
      <c r="O1618" s="5"/>
      <c r="P1618" s="44" t="str">
        <f t="shared" ref="P1618" si="2057">IF(H1620="Yes",IF(I1620="Yes","Yes","No"),"No")</f>
        <v>No</v>
      </c>
      <c r="Q1618" s="93"/>
      <c r="R1618" s="5" t="s">
        <v>1</v>
      </c>
      <c r="S1618" s="5" t="s">
        <v>2</v>
      </c>
      <c r="T1618" s="5" t="s">
        <v>3</v>
      </c>
      <c r="U1618" s="5">
        <v>208</v>
      </c>
      <c r="V1618" s="5">
        <v>92.79</v>
      </c>
      <c r="W1618" s="5">
        <v>93.39</v>
      </c>
      <c r="X1618" s="8">
        <f t="shared" si="2036"/>
        <v>-0.59999999999999432</v>
      </c>
      <c r="Y1618" s="14">
        <v>129</v>
      </c>
      <c r="Z1618" s="5">
        <v>89.92</v>
      </c>
      <c r="AA1618" s="5">
        <v>84.06</v>
      </c>
      <c r="AB1618" s="71">
        <f t="shared" si="2051"/>
        <v>5.8599999999999994</v>
      </c>
      <c r="AC1618" s="36"/>
    </row>
    <row r="1619" spans="1:29" ht="15.75" x14ac:dyDescent="0.25">
      <c r="A1619" s="53">
        <v>2303019</v>
      </c>
      <c r="B1619" s="89" t="s">
        <v>2572</v>
      </c>
      <c r="C1619" s="53" t="s">
        <v>514</v>
      </c>
      <c r="D1619" s="49" t="s">
        <v>2498</v>
      </c>
      <c r="E1619" s="34" t="str">
        <f>M1618</f>
        <v>Needs Improvement School</v>
      </c>
      <c r="F1619" s="65" t="s">
        <v>2484</v>
      </c>
      <c r="G1619" s="62"/>
      <c r="H1619" s="13" t="str">
        <f>IF(V1620&gt;94,"Met",IF(X1620="--","n/a",IF(X1620&gt;=0,"Met","Did Not Meet")))</f>
        <v>Did Not Meet</v>
      </c>
      <c r="I1619" s="13" t="str">
        <f>IF(V1621&gt;94,"Met",IF(X1621="--","n/a",IF(X1621&gt;=0,"Met","Did Not Meet")))</f>
        <v>Did Not Meet</v>
      </c>
      <c r="K1619" s="13" t="str">
        <f>IF(Z1620&gt;94,"Met",IF(AB1620="--","n/a",IF(AB1620&gt;=0,"Met","Did Not Meet")))</f>
        <v>Met</v>
      </c>
      <c r="L1619" s="13" t="str">
        <f>IF(Z1621&gt;94,"Met",IF(AB1621="--","n/a",IF(AB1621&gt;=0,"Met","Did Not Meet")))</f>
        <v>Met</v>
      </c>
      <c r="M1619" s="5" t="s">
        <v>9</v>
      </c>
      <c r="N1619" s="14" t="s">
        <v>2501</v>
      </c>
      <c r="O1619" s="5"/>
      <c r="P1619" s="44" t="str">
        <f t="shared" ref="P1619" si="2058">IF(K1620="Yes",IF(L1620="Yes","Yes","No"),"No")</f>
        <v>Yes</v>
      </c>
      <c r="Q1619" s="94" t="s">
        <v>2759</v>
      </c>
      <c r="R1619" s="5" t="s">
        <v>1</v>
      </c>
      <c r="S1619" s="5" t="s">
        <v>2</v>
      </c>
      <c r="T1619" s="5" t="s">
        <v>7</v>
      </c>
      <c r="U1619" s="5">
        <v>87</v>
      </c>
      <c r="V1619" s="5">
        <v>86.21</v>
      </c>
      <c r="W1619" s="5">
        <v>86.46</v>
      </c>
      <c r="X1619" s="8">
        <f t="shared" si="2036"/>
        <v>-0.25</v>
      </c>
      <c r="Y1619" s="14">
        <v>52</v>
      </c>
      <c r="Z1619" s="5">
        <v>82.69</v>
      </c>
      <c r="AA1619" s="5">
        <v>77.08</v>
      </c>
      <c r="AB1619" s="71">
        <f t="shared" si="2051"/>
        <v>5.6099999999999994</v>
      </c>
      <c r="AC1619" s="53"/>
    </row>
    <row r="1620" spans="1:29" ht="15" customHeight="1" x14ac:dyDescent="0.25">
      <c r="A1620" s="53">
        <v>2303019</v>
      </c>
      <c r="B1620" s="89" t="s">
        <v>2572</v>
      </c>
      <c r="C1620" s="53" t="s">
        <v>514</v>
      </c>
      <c r="D1620" s="49" t="s">
        <v>2499</v>
      </c>
      <c r="E1620" s="35" t="str">
        <f>VLOOKUP('2012 Accountability Database'!$A1618,'2011 AYP'!A$2:B$1072,2)</f>
        <v xml:space="preserve"> MS (Met Standards)</v>
      </c>
      <c r="F1620" s="66"/>
      <c r="G1620" s="63" t="s">
        <v>2485</v>
      </c>
      <c r="H1620" s="60" t="str">
        <f t="shared" ref="H1620:I1620" si="2059">IF(H1618="Met","Yes",IF(H1619="Met","Yes","No"))</f>
        <v>No</v>
      </c>
      <c r="I1620" s="60" t="str">
        <f t="shared" si="2059"/>
        <v>No</v>
      </c>
      <c r="J1620" s="42"/>
      <c r="K1620" s="60" t="str">
        <f t="shared" ref="K1620:L1620" si="2060">IF(K1618="Met","Yes",IF(K1619="Met","Yes","No"))</f>
        <v>Yes</v>
      </c>
      <c r="L1620" s="60" t="str">
        <f t="shared" si="2060"/>
        <v>Yes</v>
      </c>
      <c r="M1620" s="1" t="s">
        <v>9</v>
      </c>
      <c r="N1620" s="14" t="s">
        <v>2503</v>
      </c>
      <c r="O1620" s="5"/>
      <c r="P1620" s="44" t="str">
        <f t="shared" ref="P1620" si="2061">IF(H1624="Yes",IF(I1624="Yes","Yes","No"),"No")</f>
        <v>No</v>
      </c>
      <c r="Q1620" s="108" t="s">
        <v>2758</v>
      </c>
      <c r="R1620" s="5" t="s">
        <v>1</v>
      </c>
      <c r="S1620" s="1" t="s">
        <v>5</v>
      </c>
      <c r="T1620" s="1" t="s">
        <v>3</v>
      </c>
      <c r="U1620" s="5">
        <v>652</v>
      </c>
      <c r="V1620" s="1">
        <v>90.03</v>
      </c>
      <c r="W1620" s="1">
        <v>93.39</v>
      </c>
      <c r="X1620" s="6">
        <f t="shared" si="2036"/>
        <v>-3.3599999999999994</v>
      </c>
      <c r="Y1620" s="14">
        <v>418</v>
      </c>
      <c r="Z1620" s="1">
        <v>84.69</v>
      </c>
      <c r="AA1620" s="1">
        <v>84.06</v>
      </c>
      <c r="AB1620" s="71">
        <f t="shared" si="2051"/>
        <v>0.62999999999999545</v>
      </c>
      <c r="AC1620" s="53"/>
    </row>
    <row r="1621" spans="1:29" x14ac:dyDescent="0.25">
      <c r="A1621" s="53">
        <v>2303019</v>
      </c>
      <c r="B1621" s="89" t="s">
        <v>2572</v>
      </c>
      <c r="C1621" s="53" t="s">
        <v>514</v>
      </c>
      <c r="D1621" s="49" t="s">
        <v>2507</v>
      </c>
      <c r="E1621" s="47">
        <f>VLOOKUP('2012 Accountability Database'!A1618,Dems1112!$A$2:$G$1082,3)</f>
        <v>0.06</v>
      </c>
      <c r="F1621" s="66"/>
      <c r="G1621" s="52"/>
      <c r="M1621" s="5" t="s">
        <v>9</v>
      </c>
      <c r="N1621" s="14" t="s">
        <v>2504</v>
      </c>
      <c r="O1621" s="5"/>
      <c r="P1621" s="44" t="str">
        <f t="shared" ref="P1621" si="2062">IF(K1624="Yes",IF(L1624="Yes","Yes","No"),"No")</f>
        <v>No</v>
      </c>
      <c r="Q1621" s="108"/>
      <c r="R1621" s="5" t="s">
        <v>1</v>
      </c>
      <c r="S1621" s="5" t="s">
        <v>5</v>
      </c>
      <c r="T1621" s="5" t="s">
        <v>7</v>
      </c>
      <c r="U1621" s="5">
        <v>282</v>
      </c>
      <c r="V1621" s="5">
        <v>81.209999999999994</v>
      </c>
      <c r="W1621" s="5">
        <v>86.46</v>
      </c>
      <c r="X1621" s="8">
        <f t="shared" si="2036"/>
        <v>-5.25</v>
      </c>
      <c r="Y1621" s="14">
        <v>181</v>
      </c>
      <c r="Z1621" s="5">
        <v>77.900000000000006</v>
      </c>
      <c r="AA1621" s="5">
        <v>77.08</v>
      </c>
      <c r="AB1621" s="71">
        <f t="shared" si="2051"/>
        <v>0.82000000000000739</v>
      </c>
      <c r="AC1621" s="53"/>
    </row>
    <row r="1622" spans="1:29" x14ac:dyDescent="0.25">
      <c r="A1622" s="53">
        <v>2303019</v>
      </c>
      <c r="B1622" s="89" t="s">
        <v>2572</v>
      </c>
      <c r="C1622" s="53" t="s">
        <v>514</v>
      </c>
      <c r="D1622" s="50" t="s">
        <v>2508</v>
      </c>
      <c r="E1622" s="47">
        <f>VLOOKUP('2012 Accountability Database'!A1618,Dems1112!$A$2:$G$1082,4)</f>
        <v>0.43</v>
      </c>
      <c r="F1622" s="65" t="s">
        <v>2486</v>
      </c>
      <c r="G1622" s="62"/>
      <c r="H1622" s="13" t="str">
        <f>IF(V1622&gt;94,"Met",IF(X1622="--","n/a",IF(X1622&gt;=0,"Met","Did Not Meet")))</f>
        <v>Did Not Meet</v>
      </c>
      <c r="I1622" s="13" t="str">
        <f>IF(V1623&gt;94,"Met",IF(X1623="--","n/a",IF(X1623&gt;=0,"Met","Did Not Meet")))</f>
        <v>Did Not Meet</v>
      </c>
      <c r="J1622" s="13"/>
      <c r="K1622" s="13" t="str">
        <f>IF(Z1622&gt;94,"Met",IF(AB1622="--","n/a",IF(AB1622&gt;=0,"Met","Did Not Meet")))</f>
        <v>Did Not Meet</v>
      </c>
      <c r="L1622" s="13" t="str">
        <f>IF(Z1623&gt;94,"Met",IF(AB1623="--","n/a",IF(AB1623&gt;=0,"Met","Did Not Meet")))</f>
        <v>Did Not Meet</v>
      </c>
      <c r="M1622" s="1" t="s">
        <v>9</v>
      </c>
      <c r="N1622" s="68" t="s">
        <v>2497</v>
      </c>
      <c r="O1622" s="35"/>
      <c r="P1622" s="44"/>
      <c r="Q1622" s="108"/>
      <c r="R1622" s="5" t="s">
        <v>6</v>
      </c>
      <c r="S1622" s="1" t="s">
        <v>2</v>
      </c>
      <c r="T1622" s="1" t="s">
        <v>3</v>
      </c>
      <c r="U1622" s="5">
        <v>208</v>
      </c>
      <c r="V1622" s="1">
        <v>88.94</v>
      </c>
      <c r="W1622" s="1">
        <v>93.39</v>
      </c>
      <c r="X1622" s="6">
        <f t="shared" si="2036"/>
        <v>-4.4500000000000028</v>
      </c>
      <c r="Y1622" s="14">
        <v>129</v>
      </c>
      <c r="Z1622" s="1">
        <v>56.59</v>
      </c>
      <c r="AA1622" s="1">
        <v>72.11</v>
      </c>
      <c r="AB1622" s="72">
        <f t="shared" si="2051"/>
        <v>-15.519999999999996</v>
      </c>
      <c r="AC1622" s="53"/>
    </row>
    <row r="1623" spans="1:29" x14ac:dyDescent="0.25">
      <c r="A1623" s="53">
        <v>2303019</v>
      </c>
      <c r="B1623" s="89" t="s">
        <v>2572</v>
      </c>
      <c r="C1623" s="53" t="s">
        <v>514</v>
      </c>
      <c r="D1623" s="50" t="s">
        <v>974</v>
      </c>
      <c r="E1623" s="47" t="str">
        <f>VLOOKUP('2012 Accountability Database'!A1618,Dems1112!$A$2:$G$1082,5)</f>
        <v>K-5</v>
      </c>
      <c r="F1623" s="65" t="s">
        <v>2487</v>
      </c>
      <c r="G1623" s="62"/>
      <c r="H1623" s="13" t="str">
        <f>IF(V1624&gt;94,"Met",IF(X1624="--","n/a",IF(X1624&gt;=0,"Met","Did Not Meet")))</f>
        <v>Did Not Meet</v>
      </c>
      <c r="I1623" s="13" t="str">
        <f>IF(V1625&gt;94,"Met",IF(X1625="--","n/a",IF(X1625&gt;=0,"Met","Did Not Meet")))</f>
        <v>Did Not Meet</v>
      </c>
      <c r="J1623" s="13"/>
      <c r="K1623" s="13" t="str">
        <f>IF(Z1624&gt;94,"Met",IF(AB1624="--","n/a",IF(AB1624&gt;=0,"Met","Did Not Meet")))</f>
        <v>Did Not Meet</v>
      </c>
      <c r="L1623" s="13" t="str">
        <f>IF(Z1625&gt;94,"Met",IF(AB1625="--","n/a",IF(AB1625&gt;=0,"Met","Did Not Meet")))</f>
        <v>Did Not Meet</v>
      </c>
      <c r="M1623" s="1" t="s">
        <v>9</v>
      </c>
      <c r="N1623" s="14"/>
      <c r="O1623" s="35" t="s">
        <v>2506</v>
      </c>
      <c r="P1623" s="83" t="str">
        <f t="shared" ref="P1623" si="2063">IF(P1618="No"," ", IF(P1620="No"," ",IF(P1619="No", " ",IF(P1621="No"," ","X"))))</f>
        <v xml:space="preserve"> </v>
      </c>
      <c r="Q1623" s="108"/>
      <c r="R1623" s="5" t="s">
        <v>6</v>
      </c>
      <c r="S1623" s="1" t="s">
        <v>2</v>
      </c>
      <c r="T1623" s="1" t="s">
        <v>7</v>
      </c>
      <c r="U1623" s="5">
        <v>87</v>
      </c>
      <c r="V1623" s="1">
        <v>79.31</v>
      </c>
      <c r="W1623" s="1">
        <v>89.59</v>
      </c>
      <c r="X1623" s="6">
        <f t="shared" si="2036"/>
        <v>-10.280000000000001</v>
      </c>
      <c r="Y1623" s="14">
        <v>52</v>
      </c>
      <c r="Z1623" s="1">
        <v>48.08</v>
      </c>
      <c r="AA1623" s="1">
        <v>61.8</v>
      </c>
      <c r="AB1623" s="72">
        <f t="shared" si="2051"/>
        <v>-13.719999999999999</v>
      </c>
      <c r="AC1623" s="53"/>
    </row>
    <row r="1624" spans="1:29" ht="15.75" x14ac:dyDescent="0.25">
      <c r="A1624" s="53">
        <v>2303019</v>
      </c>
      <c r="B1624" s="89" t="s">
        <v>2572</v>
      </c>
      <c r="C1624" s="53" t="s">
        <v>514</v>
      </c>
      <c r="D1624" s="50" t="s">
        <v>975</v>
      </c>
      <c r="E1624" s="48" t="str">
        <f>VLOOKUP('2012 Accountability Database'!A1618,Dems1112!$A$2:$G$1082,6)</f>
        <v>3 (Central AR)</v>
      </c>
      <c r="F1624" s="66"/>
      <c r="G1624" s="63" t="s">
        <v>2488</v>
      </c>
      <c r="H1624" s="61" t="str">
        <f t="shared" ref="H1624:I1624" si="2064">IF(H1622="Met","Yes",IF(H1623="Met","Yes","No"))</f>
        <v>No</v>
      </c>
      <c r="I1624" s="61" t="str">
        <f t="shared" si="2064"/>
        <v>No</v>
      </c>
      <c r="J1624" s="55"/>
      <c r="K1624" s="61" t="str">
        <f t="shared" ref="K1624:L1624" si="2065">IF(K1622="Met","Yes",IF(K1623="Met","Yes","No"))</f>
        <v>No</v>
      </c>
      <c r="L1624" s="61" t="str">
        <f t="shared" si="2065"/>
        <v>No</v>
      </c>
      <c r="M1624" s="1" t="s">
        <v>9</v>
      </c>
      <c r="N1624" s="14"/>
      <c r="O1624" s="35" t="s">
        <v>2505</v>
      </c>
      <c r="P1624" s="83" t="str">
        <f t="shared" ref="P1624" si="2066">IF(P1623="X"," ",IF(P1625="X"," ","X"))</f>
        <v xml:space="preserve"> </v>
      </c>
      <c r="Q1624" s="94" t="s">
        <v>2759</v>
      </c>
      <c r="R1624" s="5" t="s">
        <v>6</v>
      </c>
      <c r="S1624" s="1" t="s">
        <v>5</v>
      </c>
      <c r="T1624" s="1" t="s">
        <v>3</v>
      </c>
      <c r="U1624" s="5">
        <v>652</v>
      </c>
      <c r="V1624" s="1">
        <v>90.8</v>
      </c>
      <c r="W1624" s="1">
        <v>93.39</v>
      </c>
      <c r="X1624" s="6">
        <f t="shared" si="2036"/>
        <v>-2.5900000000000034</v>
      </c>
      <c r="Y1624" s="14">
        <v>418</v>
      </c>
      <c r="Z1624" s="1">
        <v>67.459999999999994</v>
      </c>
      <c r="AA1624" s="1">
        <v>72.11</v>
      </c>
      <c r="AB1624" s="72">
        <f t="shared" si="2051"/>
        <v>-4.6500000000000057</v>
      </c>
      <c r="AC1624" s="53"/>
    </row>
    <row r="1625" spans="1:29" x14ac:dyDescent="0.25">
      <c r="A1625" s="54">
        <v>2303019</v>
      </c>
      <c r="B1625" s="90" t="s">
        <v>2572</v>
      </c>
      <c r="C1625" s="54" t="s">
        <v>514</v>
      </c>
      <c r="D1625" s="4"/>
      <c r="E1625" s="4"/>
      <c r="F1625" s="67"/>
      <c r="G1625" s="64"/>
      <c r="H1625" s="43"/>
      <c r="I1625" s="43"/>
      <c r="J1625" s="43"/>
      <c r="K1625" s="43"/>
      <c r="L1625" s="43"/>
      <c r="M1625" s="4" t="s">
        <v>9</v>
      </c>
      <c r="N1625" s="15"/>
      <c r="O1625" s="38" t="s">
        <v>2482</v>
      </c>
      <c r="P1625" s="84" t="str">
        <f>IF(E1619="Achieving School"," ","X")</f>
        <v>X</v>
      </c>
      <c r="Q1625" s="91"/>
      <c r="R1625" s="4" t="s">
        <v>6</v>
      </c>
      <c r="S1625" s="4" t="s">
        <v>5</v>
      </c>
      <c r="T1625" s="4" t="s">
        <v>7</v>
      </c>
      <c r="U1625" s="4">
        <v>282</v>
      </c>
      <c r="V1625" s="4">
        <v>85.11</v>
      </c>
      <c r="W1625" s="4">
        <v>89.59</v>
      </c>
      <c r="X1625" s="7">
        <f t="shared" si="2036"/>
        <v>-4.480000000000004</v>
      </c>
      <c r="Y1625" s="15">
        <v>181</v>
      </c>
      <c r="Z1625" s="4">
        <v>60.22</v>
      </c>
      <c r="AA1625" s="4">
        <v>61.8</v>
      </c>
      <c r="AB1625" s="73">
        <f t="shared" si="2051"/>
        <v>-1.5799999999999983</v>
      </c>
      <c r="AC1625" s="54"/>
    </row>
    <row r="1626" spans="1:29" x14ac:dyDescent="0.25">
      <c r="A1626" s="1">
        <v>2303021</v>
      </c>
      <c r="B1626" s="87" t="s">
        <v>2572</v>
      </c>
      <c r="C1626" s="55" t="s">
        <v>515</v>
      </c>
      <c r="E1626" s="42"/>
      <c r="F1626" s="65" t="s">
        <v>2483</v>
      </c>
      <c r="G1626" s="62"/>
      <c r="H1626" s="37" t="str">
        <f>IF(V1626&gt;94,"Met",IF(X1626="--","n/a",IF(X1626&gt;=0,"Met","Did Not Meet")))</f>
        <v>Met</v>
      </c>
      <c r="I1626" s="37" t="str">
        <f>IF(V1627&gt;94,"Met",IF(X1627="--","n/a",IF(X1627&gt;=0,"Met","Did Not Meet")))</f>
        <v>Met</v>
      </c>
      <c r="K1626" s="13" t="str">
        <f>IF(Z1626&gt;94,"Met",IF(AB1626="--","n/a",IF(AB1626&gt;=0,"Met","Did Not Meet")))</f>
        <v>Met</v>
      </c>
      <c r="L1626" s="13" t="str">
        <f>IF(Z1627&gt;94,"Met",IF(AB1627="--","n/a",IF(AB1627&gt;=0,"Met","Did Not Meet")))</f>
        <v>Met</v>
      </c>
      <c r="M1626" s="1" t="s">
        <v>9</v>
      </c>
      <c r="N1626" s="14" t="s">
        <v>2502</v>
      </c>
      <c r="O1626" s="5"/>
      <c r="P1626" s="44" t="str">
        <f t="shared" ref="P1626" si="2067">IF(H1628="Yes",IF(I1628="Yes","Yes","No"),"No")</f>
        <v>Yes</v>
      </c>
      <c r="Q1626" s="93"/>
      <c r="R1626" s="5" t="s">
        <v>1</v>
      </c>
      <c r="S1626" s="1" t="s">
        <v>2</v>
      </c>
      <c r="T1626" s="1" t="s">
        <v>3</v>
      </c>
      <c r="U1626" s="5">
        <v>225</v>
      </c>
      <c r="V1626" s="1">
        <v>90.67</v>
      </c>
      <c r="W1626" s="1">
        <v>85.33</v>
      </c>
      <c r="X1626" s="9">
        <f t="shared" si="2036"/>
        <v>5.3400000000000034</v>
      </c>
      <c r="Y1626" s="14">
        <v>154</v>
      </c>
      <c r="Z1626" s="1">
        <v>93.51</v>
      </c>
      <c r="AA1626" s="1">
        <v>84.72</v>
      </c>
      <c r="AB1626" s="71">
        <f t="shared" si="2051"/>
        <v>8.7900000000000063</v>
      </c>
      <c r="AC1626" s="36"/>
    </row>
    <row r="1627" spans="1:29" ht="15.75" x14ac:dyDescent="0.25">
      <c r="A1627" s="53">
        <v>2303021</v>
      </c>
      <c r="B1627" s="89" t="s">
        <v>2572</v>
      </c>
      <c r="C1627" s="53" t="s">
        <v>515</v>
      </c>
      <c r="D1627" s="49" t="s">
        <v>2498</v>
      </c>
      <c r="E1627" s="34" t="str">
        <f>M1626</f>
        <v>Needs Improvement School</v>
      </c>
      <c r="F1627" s="65" t="s">
        <v>2484</v>
      </c>
      <c r="G1627" s="62"/>
      <c r="H1627" s="13" t="str">
        <f>IF(V1628&gt;94,"Met",IF(X1628="--","n/a",IF(X1628&gt;=0,"Met","Did Not Meet")))</f>
        <v>Met</v>
      </c>
      <c r="I1627" s="13" t="str">
        <f>IF(V1629&gt;94,"Met",IF(X1629="--","n/a",IF(X1629&gt;=0,"Met","Did Not Meet")))</f>
        <v>Did Not Meet</v>
      </c>
      <c r="K1627" s="13" t="str">
        <f>IF(Z1628&gt;94,"Met",IF(AB1628="--","n/a",IF(AB1628&gt;=0,"Met","Did Not Meet")))</f>
        <v>Met</v>
      </c>
      <c r="L1627" s="13" t="str">
        <f>IF(Z1629&gt;94,"Met",IF(AB1629="--","n/a",IF(AB1629&gt;=0,"Met","Did Not Meet")))</f>
        <v>Did Not Meet</v>
      </c>
      <c r="M1627" s="5" t="s">
        <v>9</v>
      </c>
      <c r="N1627" s="14" t="s">
        <v>2501</v>
      </c>
      <c r="O1627" s="5"/>
      <c r="P1627" s="44" t="str">
        <f t="shared" ref="P1627" si="2068">IF(K1628="Yes",IF(L1628="Yes","Yes","No"),"No")</f>
        <v>Yes</v>
      </c>
      <c r="Q1627" s="94" t="s">
        <v>2759</v>
      </c>
      <c r="R1627" s="5" t="s">
        <v>1</v>
      </c>
      <c r="S1627" s="5" t="s">
        <v>2</v>
      </c>
      <c r="T1627" s="5" t="s">
        <v>7</v>
      </c>
      <c r="U1627" s="5">
        <v>86</v>
      </c>
      <c r="V1627" s="5">
        <v>79.069999999999993</v>
      </c>
      <c r="W1627" s="5">
        <v>72.91</v>
      </c>
      <c r="X1627" s="11">
        <f t="shared" si="2036"/>
        <v>6.1599999999999966</v>
      </c>
      <c r="Y1627" s="14">
        <v>63</v>
      </c>
      <c r="Z1627" s="5">
        <v>87.3</v>
      </c>
      <c r="AA1627" s="5">
        <v>85.53</v>
      </c>
      <c r="AB1627" s="71">
        <f t="shared" si="2051"/>
        <v>1.769999999999996</v>
      </c>
      <c r="AC1627" s="53"/>
    </row>
    <row r="1628" spans="1:29" ht="15" customHeight="1" x14ac:dyDescent="0.25">
      <c r="A1628" s="53">
        <v>2303021</v>
      </c>
      <c r="B1628" s="89" t="s">
        <v>2572</v>
      </c>
      <c r="C1628" s="53" t="s">
        <v>515</v>
      </c>
      <c r="D1628" s="49" t="s">
        <v>2499</v>
      </c>
      <c r="E1628" s="35" t="str">
        <f>VLOOKUP('2012 Accountability Database'!$A1626,'2011 AYP'!A$2:B$1072,2)</f>
        <v xml:space="preserve"> MS (Met Standards)</v>
      </c>
      <c r="F1628" s="66"/>
      <c r="G1628" s="63" t="s">
        <v>2485</v>
      </c>
      <c r="H1628" s="60" t="str">
        <f t="shared" ref="H1628:I1628" si="2069">IF(H1626="Met","Yes",IF(H1627="Met","Yes","No"))</f>
        <v>Yes</v>
      </c>
      <c r="I1628" s="60" t="str">
        <f t="shared" si="2069"/>
        <v>Yes</v>
      </c>
      <c r="J1628" s="42"/>
      <c r="K1628" s="60" t="str">
        <f t="shared" ref="K1628:L1628" si="2070">IF(K1626="Met","Yes",IF(K1627="Met","Yes","No"))</f>
        <v>Yes</v>
      </c>
      <c r="L1628" s="60" t="str">
        <f t="shared" si="2070"/>
        <v>Yes</v>
      </c>
      <c r="M1628" s="1" t="s">
        <v>9</v>
      </c>
      <c r="N1628" s="14" t="s">
        <v>2503</v>
      </c>
      <c r="O1628" s="5"/>
      <c r="P1628" s="44" t="str">
        <f t="shared" ref="P1628" si="2071">IF(H1632="Yes",IF(I1632="Yes","Yes","No"),"No")</f>
        <v>No</v>
      </c>
      <c r="Q1628" s="108" t="s">
        <v>2758</v>
      </c>
      <c r="R1628" s="5" t="s">
        <v>1</v>
      </c>
      <c r="S1628" s="1" t="s">
        <v>5</v>
      </c>
      <c r="T1628" s="1" t="s">
        <v>3</v>
      </c>
      <c r="U1628" s="5">
        <v>651</v>
      </c>
      <c r="V1628" s="1">
        <v>86.48</v>
      </c>
      <c r="W1628" s="1">
        <v>85.33</v>
      </c>
      <c r="X1628" s="9">
        <f t="shared" si="2036"/>
        <v>1.1500000000000057</v>
      </c>
      <c r="Y1628" s="14">
        <v>429</v>
      </c>
      <c r="Z1628" s="1">
        <v>85.78</v>
      </c>
      <c r="AA1628" s="1">
        <v>84.72</v>
      </c>
      <c r="AB1628" s="71">
        <f t="shared" si="2051"/>
        <v>1.0600000000000023</v>
      </c>
      <c r="AC1628" s="53"/>
    </row>
    <row r="1629" spans="1:29" x14ac:dyDescent="0.25">
      <c r="A1629" s="53">
        <v>2303021</v>
      </c>
      <c r="B1629" s="89" t="s">
        <v>2572</v>
      </c>
      <c r="C1629" s="53" t="s">
        <v>515</v>
      </c>
      <c r="D1629" s="49" t="s">
        <v>2507</v>
      </c>
      <c r="E1629" s="47">
        <f>VLOOKUP('2012 Accountability Database'!A1626,Dems1112!$A$2:$G$1082,3)</f>
        <v>0.04</v>
      </c>
      <c r="F1629" s="66"/>
      <c r="G1629" s="52"/>
      <c r="M1629" s="1" t="s">
        <v>9</v>
      </c>
      <c r="N1629" s="14" t="s">
        <v>2504</v>
      </c>
      <c r="O1629" s="5"/>
      <c r="P1629" s="44" t="str">
        <f t="shared" ref="P1629" si="2072">IF(K1632="Yes",IF(L1632="Yes","Yes","No"),"No")</f>
        <v>No</v>
      </c>
      <c r="Q1629" s="108"/>
      <c r="R1629" s="5" t="s">
        <v>1</v>
      </c>
      <c r="S1629" s="1" t="s">
        <v>5</v>
      </c>
      <c r="T1629" s="1" t="s">
        <v>7</v>
      </c>
      <c r="U1629" s="5">
        <v>256</v>
      </c>
      <c r="V1629" s="1">
        <v>72.27</v>
      </c>
      <c r="W1629" s="1">
        <v>72.91</v>
      </c>
      <c r="X1629" s="6">
        <f t="shared" si="2036"/>
        <v>-0.64000000000000057</v>
      </c>
      <c r="Y1629" s="14">
        <v>166</v>
      </c>
      <c r="Z1629" s="1">
        <v>81.33</v>
      </c>
      <c r="AA1629" s="1">
        <v>85.53</v>
      </c>
      <c r="AB1629" s="72">
        <f t="shared" si="2051"/>
        <v>-4.2000000000000028</v>
      </c>
      <c r="AC1629" s="53"/>
    </row>
    <row r="1630" spans="1:29" x14ac:dyDescent="0.25">
      <c r="A1630" s="53">
        <v>2303021</v>
      </c>
      <c r="B1630" s="89" t="s">
        <v>2572</v>
      </c>
      <c r="C1630" s="53" t="s">
        <v>515</v>
      </c>
      <c r="D1630" s="50" t="s">
        <v>2508</v>
      </c>
      <c r="E1630" s="47">
        <f>VLOOKUP('2012 Accountability Database'!A1626,Dems1112!$A$2:$G$1082,4)</f>
        <v>0.41</v>
      </c>
      <c r="F1630" s="65" t="s">
        <v>2486</v>
      </c>
      <c r="G1630" s="62"/>
      <c r="H1630" s="13" t="str">
        <f>IF(V1630&gt;94,"Met",IF(X1630="--","n/a",IF(X1630&gt;=0,"Met","Did Not Meet")))</f>
        <v>Did Not Meet</v>
      </c>
      <c r="I1630" s="13" t="str">
        <f>IF(V1631&gt;94,"Met",IF(X1631="--","n/a",IF(X1631&gt;=0,"Met","Did Not Meet")))</f>
        <v>Met</v>
      </c>
      <c r="J1630" s="13"/>
      <c r="K1630" s="13" t="str">
        <f>IF(Z1630&gt;94,"Met",IF(AB1630="--","n/a",IF(AB1630&gt;=0,"Met","Did Not Meet")))</f>
        <v>Did Not Meet</v>
      </c>
      <c r="L1630" s="13" t="str">
        <f>IF(Z1631&gt;94,"Met",IF(AB1631="--","n/a",IF(AB1631&gt;=0,"Met","Did Not Meet")))</f>
        <v>Did Not Meet</v>
      </c>
      <c r="M1630" s="1" t="s">
        <v>9</v>
      </c>
      <c r="N1630" s="68" t="s">
        <v>2497</v>
      </c>
      <c r="O1630" s="35"/>
      <c r="P1630" s="44"/>
      <c r="Q1630" s="108"/>
      <c r="R1630" s="5" t="s">
        <v>6</v>
      </c>
      <c r="S1630" s="1" t="s">
        <v>2</v>
      </c>
      <c r="T1630" s="1" t="s">
        <v>3</v>
      </c>
      <c r="U1630" s="5">
        <v>225</v>
      </c>
      <c r="V1630" s="1">
        <v>90.67</v>
      </c>
      <c r="W1630" s="1">
        <v>91.04</v>
      </c>
      <c r="X1630" s="6">
        <f t="shared" si="2036"/>
        <v>-0.37000000000000455</v>
      </c>
      <c r="Y1630" s="14">
        <v>154</v>
      </c>
      <c r="Z1630" s="1">
        <v>69.48</v>
      </c>
      <c r="AA1630" s="1">
        <v>74.540000000000006</v>
      </c>
      <c r="AB1630" s="72">
        <f t="shared" si="2051"/>
        <v>-5.0600000000000023</v>
      </c>
      <c r="AC1630" s="53"/>
    </row>
    <row r="1631" spans="1:29" x14ac:dyDescent="0.25">
      <c r="A1631" s="53">
        <v>2303021</v>
      </c>
      <c r="B1631" s="89" t="s">
        <v>2572</v>
      </c>
      <c r="C1631" s="53" t="s">
        <v>515</v>
      </c>
      <c r="D1631" s="50" t="s">
        <v>974</v>
      </c>
      <c r="E1631" s="47" t="str">
        <f>VLOOKUP('2012 Accountability Database'!A1626,Dems1112!$A$2:$G$1082,5)</f>
        <v>K-5</v>
      </c>
      <c r="F1631" s="65" t="s">
        <v>2487</v>
      </c>
      <c r="G1631" s="62"/>
      <c r="H1631" s="13" t="str">
        <f>IF(V1632&gt;94,"Met",IF(X1632="--","n/a",IF(X1632&gt;=0,"Met","Did Not Meet")))</f>
        <v>Did Not Meet</v>
      </c>
      <c r="I1631" s="13" t="str">
        <f>IF(V1633&gt;94,"Met",IF(X1633="--","n/a",IF(X1633&gt;=0,"Met","Did Not Meet")))</f>
        <v>Did Not Meet</v>
      </c>
      <c r="J1631" s="13"/>
      <c r="K1631" s="13" t="str">
        <f>IF(Z1632&gt;94,"Met",IF(AB1632="--","n/a",IF(AB1632&gt;=0,"Met","Did Not Meet")))</f>
        <v>Did Not Meet</v>
      </c>
      <c r="L1631" s="13" t="str">
        <f>IF(Z1633&gt;94,"Met",IF(AB1633="--","n/a",IF(AB1633&gt;=0,"Met","Did Not Meet")))</f>
        <v>Did Not Meet</v>
      </c>
      <c r="M1631" s="5" t="s">
        <v>9</v>
      </c>
      <c r="N1631" s="14"/>
      <c r="O1631" s="35" t="s">
        <v>2506</v>
      </c>
      <c r="P1631" s="83" t="str">
        <f t="shared" ref="P1631" si="2073">IF(P1626="No"," ", IF(P1628="No"," ",IF(P1627="No", " ",IF(P1629="No"," ","X"))))</f>
        <v xml:space="preserve"> </v>
      </c>
      <c r="Q1631" s="108"/>
      <c r="R1631" s="5" t="s">
        <v>6</v>
      </c>
      <c r="S1631" s="5" t="s">
        <v>2</v>
      </c>
      <c r="T1631" s="5" t="s">
        <v>7</v>
      </c>
      <c r="U1631" s="5">
        <v>86</v>
      </c>
      <c r="V1631" s="5">
        <v>80.23</v>
      </c>
      <c r="W1631" s="5">
        <v>80.209999999999994</v>
      </c>
      <c r="X1631" s="11">
        <f t="shared" si="2036"/>
        <v>2.0000000000010232E-2</v>
      </c>
      <c r="Y1631" s="14">
        <v>63</v>
      </c>
      <c r="Z1631" s="5">
        <v>58.73</v>
      </c>
      <c r="AA1631" s="5">
        <v>67.83</v>
      </c>
      <c r="AB1631" s="72">
        <f t="shared" si="2051"/>
        <v>-9.1000000000000014</v>
      </c>
      <c r="AC1631" s="53"/>
    </row>
    <row r="1632" spans="1:29" ht="15.75" x14ac:dyDescent="0.25">
      <c r="A1632" s="53">
        <v>2303021</v>
      </c>
      <c r="B1632" s="89" t="s">
        <v>2572</v>
      </c>
      <c r="C1632" s="53" t="s">
        <v>515</v>
      </c>
      <c r="D1632" s="50" t="s">
        <v>975</v>
      </c>
      <c r="E1632" s="48" t="str">
        <f>VLOOKUP('2012 Accountability Database'!A1626,Dems1112!$A$2:$G$1082,6)</f>
        <v>3 (Central AR)</v>
      </c>
      <c r="F1632" s="66"/>
      <c r="G1632" s="63" t="s">
        <v>2488</v>
      </c>
      <c r="H1632" s="61" t="str">
        <f t="shared" ref="H1632:I1632" si="2074">IF(H1630="Met","Yes",IF(H1631="Met","Yes","No"))</f>
        <v>No</v>
      </c>
      <c r="I1632" s="61" t="str">
        <f t="shared" si="2074"/>
        <v>Yes</v>
      </c>
      <c r="J1632" s="55"/>
      <c r="K1632" s="61" t="str">
        <f t="shared" ref="K1632:L1632" si="2075">IF(K1630="Met","Yes",IF(K1631="Met","Yes","No"))</f>
        <v>No</v>
      </c>
      <c r="L1632" s="61" t="str">
        <f t="shared" si="2075"/>
        <v>No</v>
      </c>
      <c r="M1632" s="1" t="s">
        <v>9</v>
      </c>
      <c r="N1632" s="14"/>
      <c r="O1632" s="35" t="s">
        <v>2505</v>
      </c>
      <c r="P1632" s="83" t="str">
        <f t="shared" ref="P1632" si="2076">IF(P1631="X"," ",IF(P1633="X"," ","X"))</f>
        <v xml:space="preserve"> </v>
      </c>
      <c r="Q1632" s="94" t="s">
        <v>2759</v>
      </c>
      <c r="R1632" s="5" t="s">
        <v>6</v>
      </c>
      <c r="S1632" s="1" t="s">
        <v>5</v>
      </c>
      <c r="T1632" s="1" t="s">
        <v>3</v>
      </c>
      <c r="U1632" s="5">
        <v>651</v>
      </c>
      <c r="V1632" s="1">
        <v>89.55</v>
      </c>
      <c r="W1632" s="1">
        <v>91.04</v>
      </c>
      <c r="X1632" s="6">
        <f t="shared" si="2036"/>
        <v>-1.4900000000000091</v>
      </c>
      <c r="Y1632" s="14">
        <v>429</v>
      </c>
      <c r="Z1632" s="1">
        <v>71.33</v>
      </c>
      <c r="AA1632" s="1">
        <v>74.540000000000006</v>
      </c>
      <c r="AB1632" s="72">
        <f t="shared" si="2051"/>
        <v>-3.210000000000008</v>
      </c>
      <c r="AC1632" s="53"/>
    </row>
    <row r="1633" spans="1:29" x14ac:dyDescent="0.25">
      <c r="A1633" s="54">
        <v>2303021</v>
      </c>
      <c r="B1633" s="90" t="s">
        <v>2572</v>
      </c>
      <c r="C1633" s="54" t="s">
        <v>515</v>
      </c>
      <c r="D1633" s="4"/>
      <c r="E1633" s="4"/>
      <c r="F1633" s="67"/>
      <c r="G1633" s="64"/>
      <c r="H1633" s="43"/>
      <c r="I1633" s="43"/>
      <c r="J1633" s="43"/>
      <c r="K1633" s="43"/>
      <c r="L1633" s="43"/>
      <c r="M1633" s="4" t="s">
        <v>9</v>
      </c>
      <c r="N1633" s="15"/>
      <c r="O1633" s="38" t="s">
        <v>2482</v>
      </c>
      <c r="P1633" s="84" t="str">
        <f>IF(E1627="Achieving School"," ","X")</f>
        <v>X</v>
      </c>
      <c r="Q1633" s="91"/>
      <c r="R1633" s="4" t="s">
        <v>6</v>
      </c>
      <c r="S1633" s="4" t="s">
        <v>5</v>
      </c>
      <c r="T1633" s="4" t="s">
        <v>7</v>
      </c>
      <c r="U1633" s="4">
        <v>256</v>
      </c>
      <c r="V1633" s="4">
        <v>78.52</v>
      </c>
      <c r="W1633" s="4">
        <v>80.209999999999994</v>
      </c>
      <c r="X1633" s="7">
        <f t="shared" si="2036"/>
        <v>-1.6899999999999977</v>
      </c>
      <c r="Y1633" s="15">
        <v>166</v>
      </c>
      <c r="Z1633" s="4">
        <v>61.45</v>
      </c>
      <c r="AA1633" s="4">
        <v>67.83</v>
      </c>
      <c r="AB1633" s="73">
        <f t="shared" si="2051"/>
        <v>-6.3799999999999955</v>
      </c>
      <c r="AC1633" s="54"/>
    </row>
    <row r="1634" spans="1:29" x14ac:dyDescent="0.25">
      <c r="A1634" s="1">
        <v>2304021</v>
      </c>
      <c r="B1634" s="87" t="s">
        <v>2573</v>
      </c>
      <c r="C1634" s="55" t="s">
        <v>526</v>
      </c>
      <c r="E1634" s="42"/>
      <c r="F1634" s="65" t="s">
        <v>2483</v>
      </c>
      <c r="G1634" s="62"/>
      <c r="H1634" s="37" t="str">
        <f>IF(V1634&gt;94,"Met",IF(X1634="--","n/a",IF(X1634&gt;=0,"Met","Did Not Meet")))</f>
        <v>Met</v>
      </c>
      <c r="I1634" s="37" t="str">
        <f>IF(V1635&gt;94,"Met",IF(X1635="--","n/a",IF(X1635&gt;=0,"Met","Did Not Meet")))</f>
        <v>Met</v>
      </c>
      <c r="K1634" s="13" t="str">
        <f>IF(Z1634&gt;94,"Met",IF(AB1634="--","n/a",IF(AB1634&gt;=0,"Met","Did Not Meet")))</f>
        <v>Met</v>
      </c>
      <c r="L1634" s="13" t="str">
        <f>IF(Z1635&gt;94,"Met",IF(AB1635="--","n/a",IF(AB1635&gt;=0,"Met","Did Not Meet")))</f>
        <v>Did Not Meet</v>
      </c>
      <c r="M1634" s="5" t="s">
        <v>9</v>
      </c>
      <c r="N1634" s="14" t="s">
        <v>2502</v>
      </c>
      <c r="O1634" s="5"/>
      <c r="P1634" s="44" t="str">
        <f t="shared" ref="P1634" si="2077">IF(H1636="Yes",IF(I1636="Yes","Yes","No"),"No")</f>
        <v>Yes</v>
      </c>
      <c r="Q1634" s="93"/>
      <c r="R1634" s="5" t="s">
        <v>1</v>
      </c>
      <c r="S1634" s="5" t="s">
        <v>2</v>
      </c>
      <c r="T1634" s="5" t="s">
        <v>3</v>
      </c>
      <c r="U1634" s="5">
        <v>128</v>
      </c>
      <c r="V1634" s="5">
        <v>89.06</v>
      </c>
      <c r="W1634" s="5">
        <v>84.61</v>
      </c>
      <c r="X1634" s="11">
        <f t="shared" si="2036"/>
        <v>4.4500000000000028</v>
      </c>
      <c r="Y1634" s="14">
        <v>98</v>
      </c>
      <c r="Z1634" s="5">
        <v>85.71</v>
      </c>
      <c r="AA1634" s="5">
        <v>79.13</v>
      </c>
      <c r="AB1634" s="71">
        <f t="shared" si="2051"/>
        <v>6.5799999999999983</v>
      </c>
      <c r="AC1634" s="36"/>
    </row>
    <row r="1635" spans="1:29" ht="15.75" x14ac:dyDescent="0.25">
      <c r="A1635" s="53">
        <v>2304021</v>
      </c>
      <c r="B1635" s="89" t="s">
        <v>2573</v>
      </c>
      <c r="C1635" s="53" t="s">
        <v>526</v>
      </c>
      <c r="D1635" s="49" t="s">
        <v>2498</v>
      </c>
      <c r="E1635" s="34" t="str">
        <f>M1634</f>
        <v>Needs Improvement School</v>
      </c>
      <c r="F1635" s="65" t="s">
        <v>2484</v>
      </c>
      <c r="G1635" s="62"/>
      <c r="H1635" s="13" t="str">
        <f>IF(V1636&gt;94,"Met",IF(X1636="--","n/a",IF(X1636&gt;=0,"Met","Did Not Meet")))</f>
        <v>Did Not Meet</v>
      </c>
      <c r="I1635" s="13" t="str">
        <f>IF(V1637&gt;94,"Met",IF(X1637="--","n/a",IF(X1637&gt;=0,"Met","Did Not Meet")))</f>
        <v>Did Not Meet</v>
      </c>
      <c r="K1635" s="13" t="str">
        <f>IF(Z1636&gt;94,"Met",IF(AB1636="--","n/a",IF(AB1636&gt;=0,"Met","Did Not Meet")))</f>
        <v>Met</v>
      </c>
      <c r="L1635" s="13" t="str">
        <f>IF(Z1637&gt;94,"Met",IF(AB1637="--","n/a",IF(AB1637&gt;=0,"Met","Did Not Meet")))</f>
        <v>Did Not Meet</v>
      </c>
      <c r="M1635" s="5" t="s">
        <v>9</v>
      </c>
      <c r="N1635" s="14" t="s">
        <v>2501</v>
      </c>
      <c r="O1635" s="5"/>
      <c r="P1635" s="44" t="str">
        <f t="shared" ref="P1635" si="2078">IF(K1636="Yes",IF(L1636="Yes","Yes","No"),"No")</f>
        <v>No</v>
      </c>
      <c r="Q1635" s="94" t="s">
        <v>2759</v>
      </c>
      <c r="R1635" s="5" t="s">
        <v>1</v>
      </c>
      <c r="S1635" s="5" t="s">
        <v>2</v>
      </c>
      <c r="T1635" s="5" t="s">
        <v>7</v>
      </c>
      <c r="U1635" s="5">
        <v>83</v>
      </c>
      <c r="V1635" s="5">
        <v>84.34</v>
      </c>
      <c r="W1635" s="5">
        <v>79.63</v>
      </c>
      <c r="X1635" s="11">
        <f t="shared" si="2036"/>
        <v>4.710000000000008</v>
      </c>
      <c r="Y1635" s="14">
        <v>64</v>
      </c>
      <c r="Z1635" s="5">
        <v>79.69</v>
      </c>
      <c r="AA1635" s="5">
        <v>79.78</v>
      </c>
      <c r="AB1635" s="72">
        <f t="shared" si="2051"/>
        <v>-9.0000000000003411E-2</v>
      </c>
      <c r="AC1635" s="53"/>
    </row>
    <row r="1636" spans="1:29" ht="15" customHeight="1" x14ac:dyDescent="0.25">
      <c r="A1636" s="53">
        <v>2304021</v>
      </c>
      <c r="B1636" s="89" t="s">
        <v>2573</v>
      </c>
      <c r="C1636" s="53" t="s">
        <v>526</v>
      </c>
      <c r="D1636" s="49" t="s">
        <v>2499</v>
      </c>
      <c r="E1636" s="35" t="str">
        <f>VLOOKUP('2012 Accountability Database'!$A1634,'2011 AYP'!A$2:B$1072,2)</f>
        <v xml:space="preserve"> MS (Met Standards)</v>
      </c>
      <c r="F1636" s="66"/>
      <c r="G1636" s="63" t="s">
        <v>2485</v>
      </c>
      <c r="H1636" s="60" t="str">
        <f t="shared" ref="H1636:I1636" si="2079">IF(H1634="Met","Yes",IF(H1635="Met","Yes","No"))</f>
        <v>Yes</v>
      </c>
      <c r="I1636" s="60" t="str">
        <f t="shared" si="2079"/>
        <v>Yes</v>
      </c>
      <c r="J1636" s="42"/>
      <c r="K1636" s="60" t="str">
        <f t="shared" ref="K1636:L1636" si="2080">IF(K1634="Met","Yes",IF(K1635="Met","Yes","No"))</f>
        <v>Yes</v>
      </c>
      <c r="L1636" s="60" t="str">
        <f t="shared" si="2080"/>
        <v>No</v>
      </c>
      <c r="M1636" s="5" t="s">
        <v>9</v>
      </c>
      <c r="N1636" s="14" t="s">
        <v>2503</v>
      </c>
      <c r="O1636" s="5"/>
      <c r="P1636" s="44" t="str">
        <f t="shared" ref="P1636" si="2081">IF(H1640="Yes",IF(I1640="Yes","Yes","No"),"No")</f>
        <v>No</v>
      </c>
      <c r="Q1636" s="108" t="s">
        <v>2758</v>
      </c>
      <c r="R1636" s="5" t="s">
        <v>1</v>
      </c>
      <c r="S1636" s="5" t="s">
        <v>5</v>
      </c>
      <c r="T1636" s="5" t="s">
        <v>3</v>
      </c>
      <c r="U1636" s="5">
        <v>395</v>
      </c>
      <c r="V1636" s="5">
        <v>83.54</v>
      </c>
      <c r="W1636" s="5">
        <v>84.61</v>
      </c>
      <c r="X1636" s="8">
        <f t="shared" si="2036"/>
        <v>-1.0699999999999932</v>
      </c>
      <c r="Y1636" s="14">
        <v>286</v>
      </c>
      <c r="Z1636" s="5">
        <v>81.47</v>
      </c>
      <c r="AA1636" s="5">
        <v>79.13</v>
      </c>
      <c r="AB1636" s="71">
        <f t="shared" si="2051"/>
        <v>2.3400000000000034</v>
      </c>
      <c r="AC1636" s="53"/>
    </row>
    <row r="1637" spans="1:29" x14ac:dyDescent="0.25">
      <c r="A1637" s="53">
        <v>2304021</v>
      </c>
      <c r="B1637" s="89" t="s">
        <v>2573</v>
      </c>
      <c r="C1637" s="53" t="s">
        <v>526</v>
      </c>
      <c r="D1637" s="49" t="s">
        <v>2507</v>
      </c>
      <c r="E1637" s="47">
        <f>VLOOKUP('2012 Accountability Database'!A1634,Dems1112!$A$2:$G$1082,3)</f>
        <v>0.09</v>
      </c>
      <c r="F1637" s="66"/>
      <c r="G1637" s="52"/>
      <c r="M1637" s="5" t="s">
        <v>9</v>
      </c>
      <c r="N1637" s="14" t="s">
        <v>2504</v>
      </c>
      <c r="O1637" s="5"/>
      <c r="P1637" s="44" t="str">
        <f t="shared" ref="P1637" si="2082">IF(K1640="Yes",IF(L1640="Yes","Yes","No"),"No")</f>
        <v>No</v>
      </c>
      <c r="Q1637" s="108"/>
      <c r="R1637" s="5" t="s">
        <v>1</v>
      </c>
      <c r="S1637" s="5" t="s">
        <v>5</v>
      </c>
      <c r="T1637" s="5" t="s">
        <v>7</v>
      </c>
      <c r="U1637" s="5">
        <v>261</v>
      </c>
      <c r="V1637" s="5">
        <v>78.16</v>
      </c>
      <c r="W1637" s="5">
        <v>79.63</v>
      </c>
      <c r="X1637" s="8">
        <f t="shared" si="2036"/>
        <v>-1.4699999999999989</v>
      </c>
      <c r="Y1637" s="14">
        <v>191</v>
      </c>
      <c r="Z1637" s="5">
        <v>79.06</v>
      </c>
      <c r="AA1637" s="5">
        <v>79.78</v>
      </c>
      <c r="AB1637" s="72">
        <f t="shared" si="2051"/>
        <v>-0.71999999999999886</v>
      </c>
      <c r="AC1637" s="53"/>
    </row>
    <row r="1638" spans="1:29" x14ac:dyDescent="0.25">
      <c r="A1638" s="53">
        <v>2304021</v>
      </c>
      <c r="B1638" s="89" t="s">
        <v>2573</v>
      </c>
      <c r="C1638" s="53" t="s">
        <v>526</v>
      </c>
      <c r="D1638" s="50" t="s">
        <v>2508</v>
      </c>
      <c r="E1638" s="47">
        <f>VLOOKUP('2012 Accountability Database'!A1634,Dems1112!$A$2:$G$1082,4)</f>
        <v>0.62</v>
      </c>
      <c r="F1638" s="65" t="s">
        <v>2486</v>
      </c>
      <c r="G1638" s="62"/>
      <c r="H1638" s="13" t="str">
        <f>IF(V1638&gt;94,"Met",IF(X1638="--","n/a",IF(X1638&gt;=0,"Met","Did Not Meet")))</f>
        <v>Did Not Meet</v>
      </c>
      <c r="I1638" s="13" t="str">
        <f>IF(V1639&gt;94,"Met",IF(X1639="--","n/a",IF(X1639&gt;=0,"Met","Did Not Meet")))</f>
        <v>Did Not Meet</v>
      </c>
      <c r="J1638" s="13"/>
      <c r="K1638" s="13" t="str">
        <f>IF(Z1638&gt;94,"Met",IF(AB1638="--","n/a",IF(AB1638&gt;=0,"Met","Did Not Meet")))</f>
        <v>Did Not Meet</v>
      </c>
      <c r="L1638" s="13" t="str">
        <f>IF(Z1639&gt;94,"Met",IF(AB1639="--","n/a",IF(AB1639&gt;=0,"Met","Did Not Meet")))</f>
        <v>Did Not Meet</v>
      </c>
      <c r="M1638" s="5" t="s">
        <v>9</v>
      </c>
      <c r="N1638" s="68" t="s">
        <v>2497</v>
      </c>
      <c r="O1638" s="35"/>
      <c r="P1638" s="44"/>
      <c r="Q1638" s="108"/>
      <c r="R1638" s="5" t="s">
        <v>6</v>
      </c>
      <c r="S1638" s="5" t="s">
        <v>2</v>
      </c>
      <c r="T1638" s="5" t="s">
        <v>3</v>
      </c>
      <c r="U1638" s="5">
        <v>128</v>
      </c>
      <c r="V1638" s="5">
        <v>91.41</v>
      </c>
      <c r="W1638" s="5">
        <v>93.31</v>
      </c>
      <c r="X1638" s="8">
        <f t="shared" si="2036"/>
        <v>-1.9000000000000057</v>
      </c>
      <c r="Y1638" s="14">
        <v>98</v>
      </c>
      <c r="Z1638" s="5">
        <v>76.53</v>
      </c>
      <c r="AA1638" s="5">
        <v>80.94</v>
      </c>
      <c r="AB1638" s="72">
        <f t="shared" si="2051"/>
        <v>-4.4099999999999966</v>
      </c>
      <c r="AC1638" s="53"/>
    </row>
    <row r="1639" spans="1:29" x14ac:dyDescent="0.25">
      <c r="A1639" s="53">
        <v>2304021</v>
      </c>
      <c r="B1639" s="89" t="s">
        <v>2573</v>
      </c>
      <c r="C1639" s="53" t="s">
        <v>526</v>
      </c>
      <c r="D1639" s="50" t="s">
        <v>974</v>
      </c>
      <c r="E1639" s="47" t="str">
        <f>VLOOKUP('2012 Accountability Database'!A1634,Dems1112!$A$2:$G$1082,5)</f>
        <v>K-6</v>
      </c>
      <c r="F1639" s="65" t="s">
        <v>2487</v>
      </c>
      <c r="G1639" s="62"/>
      <c r="H1639" s="13" t="str">
        <f>IF(V1640&gt;94,"Met",IF(X1640="--","n/a",IF(X1640&gt;=0,"Met","Did Not Meet")))</f>
        <v>Did Not Meet</v>
      </c>
      <c r="I1639" s="13" t="str">
        <f>IF(V1641&gt;94,"Met",IF(X1641="--","n/a",IF(X1641&gt;=0,"Met","Did Not Meet")))</f>
        <v>Did Not Meet</v>
      </c>
      <c r="J1639" s="13"/>
      <c r="K1639" s="13" t="str">
        <f>IF(Z1640&gt;94,"Met",IF(AB1640="--","n/a",IF(AB1640&gt;=0,"Met","Did Not Meet")))</f>
        <v>Did Not Meet</v>
      </c>
      <c r="L1639" s="13" t="str">
        <f>IF(Z1641&gt;94,"Met",IF(AB1641="--","n/a",IF(AB1641&gt;=0,"Met","Did Not Meet")))</f>
        <v>Did Not Meet</v>
      </c>
      <c r="M1639" s="1" t="s">
        <v>9</v>
      </c>
      <c r="N1639" s="14"/>
      <c r="O1639" s="35" t="s">
        <v>2506</v>
      </c>
      <c r="P1639" s="83" t="str">
        <f t="shared" ref="P1639" si="2083">IF(P1634="No"," ", IF(P1636="No"," ",IF(P1635="No", " ",IF(P1637="No"," ","X"))))</f>
        <v xml:space="preserve"> </v>
      </c>
      <c r="Q1639" s="108"/>
      <c r="R1639" s="5" t="s">
        <v>6</v>
      </c>
      <c r="S1639" s="1" t="s">
        <v>2</v>
      </c>
      <c r="T1639" s="1" t="s">
        <v>7</v>
      </c>
      <c r="U1639" s="5">
        <v>83</v>
      </c>
      <c r="V1639" s="1">
        <v>89.16</v>
      </c>
      <c r="W1639" s="1">
        <v>91.85</v>
      </c>
      <c r="X1639" s="6">
        <f t="shared" si="2036"/>
        <v>-2.6899999999999977</v>
      </c>
      <c r="Y1639" s="14">
        <v>64</v>
      </c>
      <c r="Z1639" s="1">
        <v>71.88</v>
      </c>
      <c r="AA1639" s="1">
        <v>79.78</v>
      </c>
      <c r="AB1639" s="72">
        <f t="shared" si="2051"/>
        <v>-7.9000000000000057</v>
      </c>
      <c r="AC1639" s="53"/>
    </row>
    <row r="1640" spans="1:29" ht="15.75" x14ac:dyDescent="0.25">
      <c r="A1640" s="53">
        <v>2304021</v>
      </c>
      <c r="B1640" s="89" t="s">
        <v>2573</v>
      </c>
      <c r="C1640" s="53" t="s">
        <v>526</v>
      </c>
      <c r="D1640" s="50" t="s">
        <v>975</v>
      </c>
      <c r="E1640" s="48" t="str">
        <f>VLOOKUP('2012 Accountability Database'!A1634,Dems1112!$A$2:$G$1082,6)</f>
        <v>3 (Central AR)</v>
      </c>
      <c r="F1640" s="66"/>
      <c r="G1640" s="63" t="s">
        <v>2488</v>
      </c>
      <c r="H1640" s="61" t="str">
        <f t="shared" ref="H1640:I1640" si="2084">IF(H1638="Met","Yes",IF(H1639="Met","Yes","No"))</f>
        <v>No</v>
      </c>
      <c r="I1640" s="61" t="str">
        <f t="shared" si="2084"/>
        <v>No</v>
      </c>
      <c r="J1640" s="55"/>
      <c r="K1640" s="61" t="str">
        <f t="shared" ref="K1640:L1640" si="2085">IF(K1638="Met","Yes",IF(K1639="Met","Yes","No"))</f>
        <v>No</v>
      </c>
      <c r="L1640" s="61" t="str">
        <f t="shared" si="2085"/>
        <v>No</v>
      </c>
      <c r="M1640" s="1" t="s">
        <v>9</v>
      </c>
      <c r="N1640" s="14"/>
      <c r="O1640" s="35" t="s">
        <v>2505</v>
      </c>
      <c r="P1640" s="83" t="str">
        <f t="shared" ref="P1640" si="2086">IF(P1639="X"," ",IF(P1641="X"," ","X"))</f>
        <v xml:space="preserve"> </v>
      </c>
      <c r="Q1640" s="94" t="s">
        <v>2759</v>
      </c>
      <c r="R1640" s="5" t="s">
        <v>6</v>
      </c>
      <c r="S1640" s="1" t="s">
        <v>5</v>
      </c>
      <c r="T1640" s="1" t="s">
        <v>3</v>
      </c>
      <c r="U1640" s="5">
        <v>395</v>
      </c>
      <c r="V1640" s="1">
        <v>90.89</v>
      </c>
      <c r="W1640" s="1">
        <v>93.31</v>
      </c>
      <c r="X1640" s="6">
        <f t="shared" si="2036"/>
        <v>-2.4200000000000017</v>
      </c>
      <c r="Y1640" s="14">
        <v>286</v>
      </c>
      <c r="Z1640" s="1">
        <v>78.319999999999993</v>
      </c>
      <c r="AA1640" s="1">
        <v>80.94</v>
      </c>
      <c r="AB1640" s="72">
        <f t="shared" si="2051"/>
        <v>-2.6200000000000045</v>
      </c>
      <c r="AC1640" s="53"/>
    </row>
    <row r="1641" spans="1:29" x14ac:dyDescent="0.25">
      <c r="A1641" s="54">
        <v>2304021</v>
      </c>
      <c r="B1641" s="90" t="s">
        <v>2573</v>
      </c>
      <c r="C1641" s="54" t="s">
        <v>526</v>
      </c>
      <c r="D1641" s="4"/>
      <c r="E1641" s="4"/>
      <c r="F1641" s="67"/>
      <c r="G1641" s="64"/>
      <c r="H1641" s="43"/>
      <c r="I1641" s="43"/>
      <c r="J1641" s="43"/>
      <c r="K1641" s="43"/>
      <c r="L1641" s="43"/>
      <c r="M1641" s="4" t="s">
        <v>9</v>
      </c>
      <c r="N1641" s="15"/>
      <c r="O1641" s="38" t="s">
        <v>2482</v>
      </c>
      <c r="P1641" s="84" t="str">
        <f>IF(E1635="Achieving School"," ","X")</f>
        <v>X</v>
      </c>
      <c r="Q1641" s="91"/>
      <c r="R1641" s="4" t="s">
        <v>6</v>
      </c>
      <c r="S1641" s="4" t="s">
        <v>5</v>
      </c>
      <c r="T1641" s="4" t="s">
        <v>7</v>
      </c>
      <c r="U1641" s="4">
        <v>261</v>
      </c>
      <c r="V1641" s="4">
        <v>88.12</v>
      </c>
      <c r="W1641" s="4">
        <v>91.85</v>
      </c>
      <c r="X1641" s="7">
        <f t="shared" si="2036"/>
        <v>-3.7299999999999898</v>
      </c>
      <c r="Y1641" s="15">
        <v>191</v>
      </c>
      <c r="Z1641" s="4">
        <v>75.92</v>
      </c>
      <c r="AA1641" s="4">
        <v>79.78</v>
      </c>
      <c r="AB1641" s="73">
        <f t="shared" si="2051"/>
        <v>-3.8599999999999994</v>
      </c>
      <c r="AC1641" s="54"/>
    </row>
    <row r="1642" spans="1:29" x14ac:dyDescent="0.25">
      <c r="A1642" s="1">
        <v>2305025</v>
      </c>
      <c r="B1642" s="87" t="s">
        <v>2574</v>
      </c>
      <c r="C1642" s="55" t="s">
        <v>673</v>
      </c>
      <c r="E1642" s="42"/>
      <c r="F1642" s="65" t="s">
        <v>2483</v>
      </c>
      <c r="G1642" s="62"/>
      <c r="H1642" s="37" t="str">
        <f>IF(V1642&gt;94,"Met",IF(X1642="--","n/a",IF(X1642&gt;=0,"Met","Did Not Meet")))</f>
        <v>Met</v>
      </c>
      <c r="I1642" s="37" t="str">
        <f>IF(V1643&gt;94,"Met",IF(X1643="--","n/a",IF(X1643&gt;=0,"Met","Did Not Meet")))</f>
        <v>Met</v>
      </c>
      <c r="K1642" s="13" t="str">
        <f>IF(Z1642&gt;94,"Met",IF(AB1642="--","n/a",IF(AB1642&gt;=0,"Met","Did Not Meet")))</f>
        <v>Did Not Meet</v>
      </c>
      <c r="L1642" s="13" t="str">
        <f>IF(Z1643&gt;94,"Met",IF(AB1643="--","n/a",IF(AB1643&gt;=0,"Met","Did Not Meet")))</f>
        <v>Did Not Meet</v>
      </c>
      <c r="M1642" s="5" t="s">
        <v>4</v>
      </c>
      <c r="N1642" s="14" t="s">
        <v>2502</v>
      </c>
      <c r="O1642" s="5"/>
      <c r="P1642" s="44" t="str">
        <f t="shared" ref="P1642" si="2087">IF(H1644="Yes",IF(I1644="Yes","Yes","No"),"No")</f>
        <v>Yes</v>
      </c>
      <c r="Q1642" s="93"/>
      <c r="R1642" s="5" t="s">
        <v>1</v>
      </c>
      <c r="S1642" s="5" t="s">
        <v>2</v>
      </c>
      <c r="T1642" s="5" t="s">
        <v>3</v>
      </c>
      <c r="U1642" s="5">
        <v>180</v>
      </c>
      <c r="V1642" s="5">
        <v>81.11</v>
      </c>
      <c r="W1642" s="5">
        <v>75.319999999999993</v>
      </c>
      <c r="X1642" s="11">
        <f t="shared" si="2036"/>
        <v>5.7900000000000063</v>
      </c>
      <c r="Y1642" s="14">
        <v>83</v>
      </c>
      <c r="Z1642" s="5">
        <v>80.72</v>
      </c>
      <c r="AA1642" s="5">
        <v>86.55</v>
      </c>
      <c r="AB1642" s="72">
        <f t="shared" si="2051"/>
        <v>-5.8299999999999983</v>
      </c>
      <c r="AC1642" s="36"/>
    </row>
    <row r="1643" spans="1:29" ht="15.75" x14ac:dyDescent="0.25">
      <c r="A1643" s="53">
        <v>2305025</v>
      </c>
      <c r="B1643" s="89" t="s">
        <v>2574</v>
      </c>
      <c r="C1643" s="53" t="s">
        <v>673</v>
      </c>
      <c r="D1643" s="49" t="s">
        <v>2498</v>
      </c>
      <c r="E1643" s="34" t="str">
        <f>M1642</f>
        <v>Achieving School</v>
      </c>
      <c r="F1643" s="65" t="s">
        <v>2484</v>
      </c>
      <c r="G1643" s="62"/>
      <c r="H1643" s="13" t="str">
        <f>IF(V1644&gt;94,"Met",IF(X1644="--","n/a",IF(X1644&gt;=0,"Met","Did Not Meet")))</f>
        <v>Did Not Meet</v>
      </c>
      <c r="I1643" s="13" t="str">
        <f>IF(V1645&gt;94,"Met",IF(X1645="--","n/a",IF(X1645&gt;=0,"Met","Did Not Meet")))</f>
        <v>Did Not Meet</v>
      </c>
      <c r="K1643" s="13" t="str">
        <f>IF(Z1644&gt;94,"Met",IF(AB1644="--","n/a",IF(AB1644&gt;=0,"Met","Did Not Meet")))</f>
        <v>Did Not Meet</v>
      </c>
      <c r="L1643" s="13" t="str">
        <f>IF(Z1645&gt;94,"Met",IF(AB1645="--","n/a",IF(AB1645&gt;=0,"Met","Did Not Meet")))</f>
        <v>Did Not Meet</v>
      </c>
      <c r="M1643" s="5" t="s">
        <v>4</v>
      </c>
      <c r="N1643" s="14" t="s">
        <v>2501</v>
      </c>
      <c r="O1643" s="5"/>
      <c r="P1643" s="44" t="str">
        <f t="shared" ref="P1643" si="2088">IF(K1644="Yes",IF(L1644="Yes","Yes","No"),"No")</f>
        <v>No</v>
      </c>
      <c r="Q1643" s="94" t="s">
        <v>2759</v>
      </c>
      <c r="R1643" s="5" t="s">
        <v>1</v>
      </c>
      <c r="S1643" s="5" t="s">
        <v>2</v>
      </c>
      <c r="T1643" s="5" t="s">
        <v>7</v>
      </c>
      <c r="U1643" s="5">
        <v>134</v>
      </c>
      <c r="V1643" s="5">
        <v>79.099999999999994</v>
      </c>
      <c r="W1643" s="5">
        <v>73.680000000000007</v>
      </c>
      <c r="X1643" s="11">
        <f t="shared" si="2036"/>
        <v>5.4199999999999875</v>
      </c>
      <c r="Y1643" s="14">
        <v>62</v>
      </c>
      <c r="Z1643" s="5">
        <v>75.81</v>
      </c>
      <c r="AA1643" s="5">
        <v>85.33</v>
      </c>
      <c r="AB1643" s="72">
        <f t="shared" si="2051"/>
        <v>-9.519999999999996</v>
      </c>
      <c r="AC1643" s="53"/>
    </row>
    <row r="1644" spans="1:29" ht="15" customHeight="1" x14ac:dyDescent="0.25">
      <c r="A1644" s="53">
        <v>2305025</v>
      </c>
      <c r="B1644" s="89" t="s">
        <v>2574</v>
      </c>
      <c r="C1644" s="53" t="s">
        <v>673</v>
      </c>
      <c r="D1644" s="49" t="s">
        <v>2499</v>
      </c>
      <c r="E1644" s="35" t="str">
        <f>VLOOKUP('2012 Accountability Database'!$A1642,'2011 AYP'!A$2:B$1072,2)</f>
        <v xml:space="preserve"> MS (Met Standards)</v>
      </c>
      <c r="F1644" s="66"/>
      <c r="G1644" s="63" t="s">
        <v>2485</v>
      </c>
      <c r="H1644" s="60" t="str">
        <f t="shared" ref="H1644:I1644" si="2089">IF(H1642="Met","Yes",IF(H1643="Met","Yes","No"))</f>
        <v>Yes</v>
      </c>
      <c r="I1644" s="60" t="str">
        <f t="shared" si="2089"/>
        <v>Yes</v>
      </c>
      <c r="J1644" s="42"/>
      <c r="K1644" s="60" t="str">
        <f t="shared" ref="K1644:L1644" si="2090">IF(K1642="Met","Yes",IF(K1643="Met","Yes","No"))</f>
        <v>No</v>
      </c>
      <c r="L1644" s="60" t="str">
        <f t="shared" si="2090"/>
        <v>No</v>
      </c>
      <c r="M1644" s="1" t="s">
        <v>4</v>
      </c>
      <c r="N1644" s="14" t="s">
        <v>2503</v>
      </c>
      <c r="O1644" s="5"/>
      <c r="P1644" s="44" t="str">
        <f t="shared" ref="P1644" si="2091">IF(H1648="Yes",IF(I1648="Yes","Yes","No"),"No")</f>
        <v>Yes</v>
      </c>
      <c r="Q1644" s="108" t="s">
        <v>2758</v>
      </c>
      <c r="R1644" s="5" t="s">
        <v>1</v>
      </c>
      <c r="S1644" s="1" t="s">
        <v>5</v>
      </c>
      <c r="T1644" s="1" t="s">
        <v>3</v>
      </c>
      <c r="U1644" s="5">
        <v>486</v>
      </c>
      <c r="V1644" s="1">
        <v>73.05</v>
      </c>
      <c r="W1644" s="1">
        <v>75.319999999999993</v>
      </c>
      <c r="X1644" s="6">
        <f t="shared" si="2036"/>
        <v>-2.269999999999996</v>
      </c>
      <c r="Y1644" s="14">
        <v>229</v>
      </c>
      <c r="Z1644" s="1">
        <v>77.73</v>
      </c>
      <c r="AA1644" s="1">
        <v>86.55</v>
      </c>
      <c r="AB1644" s="72">
        <f t="shared" si="2051"/>
        <v>-8.8199999999999932</v>
      </c>
      <c r="AC1644" s="53"/>
    </row>
    <row r="1645" spans="1:29" x14ac:dyDescent="0.25">
      <c r="A1645" s="53">
        <v>2305025</v>
      </c>
      <c r="B1645" s="89" t="s">
        <v>2574</v>
      </c>
      <c r="C1645" s="53" t="s">
        <v>673</v>
      </c>
      <c r="D1645" s="49" t="s">
        <v>2507</v>
      </c>
      <c r="E1645" s="47">
        <f>VLOOKUP('2012 Accountability Database'!A1642,Dems1112!$A$2:$G$1082,3)</f>
        <v>0.12</v>
      </c>
      <c r="F1645" s="66"/>
      <c r="G1645" s="52"/>
      <c r="M1645" s="1" t="s">
        <v>4</v>
      </c>
      <c r="N1645" s="14" t="s">
        <v>2504</v>
      </c>
      <c r="O1645" s="5"/>
      <c r="P1645" s="44" t="str">
        <f t="shared" ref="P1645" si="2092">IF(K1648="Yes",IF(L1648="Yes","Yes","No"),"No")</f>
        <v>No</v>
      </c>
      <c r="Q1645" s="108"/>
      <c r="R1645" s="5" t="s">
        <v>1</v>
      </c>
      <c r="S1645" s="1" t="s">
        <v>5</v>
      </c>
      <c r="T1645" s="1" t="s">
        <v>7</v>
      </c>
      <c r="U1645" s="5">
        <v>329</v>
      </c>
      <c r="V1645" s="1">
        <v>69.599999999999994</v>
      </c>
      <c r="W1645" s="1">
        <v>73.680000000000007</v>
      </c>
      <c r="X1645" s="6">
        <f t="shared" si="2036"/>
        <v>-4.0800000000000125</v>
      </c>
      <c r="Y1645" s="14">
        <v>153</v>
      </c>
      <c r="Z1645" s="1">
        <v>76.47</v>
      </c>
      <c r="AA1645" s="1">
        <v>85.33</v>
      </c>
      <c r="AB1645" s="72">
        <f t="shared" si="2051"/>
        <v>-8.86</v>
      </c>
      <c r="AC1645" s="53"/>
    </row>
    <row r="1646" spans="1:29" x14ac:dyDescent="0.25">
      <c r="A1646" s="53">
        <v>2305025</v>
      </c>
      <c r="B1646" s="89" t="s">
        <v>2574</v>
      </c>
      <c r="C1646" s="53" t="s">
        <v>673</v>
      </c>
      <c r="D1646" s="50" t="s">
        <v>2508</v>
      </c>
      <c r="E1646" s="47">
        <f>VLOOKUP('2012 Accountability Database'!A1642,Dems1112!$A$2:$G$1082,4)</f>
        <v>0.68</v>
      </c>
      <c r="F1646" s="65" t="s">
        <v>2486</v>
      </c>
      <c r="G1646" s="62"/>
      <c r="H1646" s="13" t="str">
        <f>IF(V1646&gt;94,"Met",IF(X1646="--","n/a",IF(X1646&gt;=0,"Met","Did Not Meet")))</f>
        <v>Met</v>
      </c>
      <c r="I1646" s="13" t="str">
        <f>IF(V1647&gt;94,"Met",IF(X1647="--","n/a",IF(X1647&gt;=0,"Met","Did Not Meet")))</f>
        <v>Met</v>
      </c>
      <c r="J1646" s="13"/>
      <c r="K1646" s="13" t="str">
        <f>IF(Z1646&gt;94,"Met",IF(AB1646="--","n/a",IF(AB1646&gt;=0,"Met","Did Not Meet")))</f>
        <v>Did Not Meet</v>
      </c>
      <c r="L1646" s="13" t="str">
        <f>IF(Z1647&gt;94,"Met",IF(AB1647="--","n/a",IF(AB1647&gt;=0,"Met","Did Not Meet")))</f>
        <v>Did Not Meet</v>
      </c>
      <c r="M1646" s="1" t="s">
        <v>4</v>
      </c>
      <c r="N1646" s="68" t="s">
        <v>2497</v>
      </c>
      <c r="O1646" s="35"/>
      <c r="P1646" s="44"/>
      <c r="Q1646" s="108"/>
      <c r="R1646" s="5" t="s">
        <v>6</v>
      </c>
      <c r="S1646" s="1" t="s">
        <v>2</v>
      </c>
      <c r="T1646" s="1" t="s">
        <v>3</v>
      </c>
      <c r="U1646" s="5">
        <v>180</v>
      </c>
      <c r="V1646" s="1">
        <v>85</v>
      </c>
      <c r="W1646" s="1">
        <v>84.72</v>
      </c>
      <c r="X1646" s="9">
        <f t="shared" si="2036"/>
        <v>0.28000000000000114</v>
      </c>
      <c r="Y1646" s="14">
        <v>83</v>
      </c>
      <c r="Z1646" s="1">
        <v>53.01</v>
      </c>
      <c r="AA1646" s="1">
        <v>69.45</v>
      </c>
      <c r="AB1646" s="72">
        <f t="shared" si="2051"/>
        <v>-16.440000000000005</v>
      </c>
      <c r="AC1646" s="53"/>
    </row>
    <row r="1647" spans="1:29" x14ac:dyDescent="0.25">
      <c r="A1647" s="53">
        <v>2305025</v>
      </c>
      <c r="B1647" s="89" t="s">
        <v>2574</v>
      </c>
      <c r="C1647" s="53" t="s">
        <v>673</v>
      </c>
      <c r="D1647" s="50" t="s">
        <v>974</v>
      </c>
      <c r="E1647" s="47" t="str">
        <f>VLOOKUP('2012 Accountability Database'!A1642,Dems1112!$A$2:$G$1082,5)</f>
        <v>P-4</v>
      </c>
      <c r="F1647" s="65" t="s">
        <v>2487</v>
      </c>
      <c r="G1647" s="62"/>
      <c r="H1647" s="13" t="str">
        <f>IF(V1648&gt;94,"Met",IF(X1648="--","n/a",IF(X1648&gt;=0,"Met","Did Not Meet")))</f>
        <v>Did Not Meet</v>
      </c>
      <c r="I1647" s="13" t="str">
        <f>IF(V1649&gt;94,"Met",IF(X1649="--","n/a",IF(X1649&gt;=0,"Met","Did Not Meet")))</f>
        <v>Did Not Meet</v>
      </c>
      <c r="J1647" s="13"/>
      <c r="K1647" s="13" t="str">
        <f>IF(Z1648&gt;94,"Met",IF(AB1648="--","n/a",IF(AB1648&gt;=0,"Met","Did Not Meet")))</f>
        <v>Did Not Meet</v>
      </c>
      <c r="L1647" s="13" t="str">
        <f>IF(Z1649&gt;94,"Met",IF(AB1649="--","n/a",IF(AB1649&gt;=0,"Met","Did Not Meet")))</f>
        <v>Did Not Meet</v>
      </c>
      <c r="M1647" s="5" t="s">
        <v>4</v>
      </c>
      <c r="N1647" s="14"/>
      <c r="O1647" s="35" t="s">
        <v>2506</v>
      </c>
      <c r="P1647" s="83" t="str">
        <f t="shared" ref="P1647" si="2093">IF(P1642="No"," ", IF(P1644="No"," ",IF(P1643="No", " ",IF(P1645="No"," ","X"))))</f>
        <v xml:space="preserve"> </v>
      </c>
      <c r="Q1647" s="108"/>
      <c r="R1647" s="5" t="s">
        <v>6</v>
      </c>
      <c r="S1647" s="5" t="s">
        <v>2</v>
      </c>
      <c r="T1647" s="5" t="s">
        <v>7</v>
      </c>
      <c r="U1647" s="5">
        <v>134</v>
      </c>
      <c r="V1647" s="5">
        <v>83.58</v>
      </c>
      <c r="W1647" s="5">
        <v>82.76</v>
      </c>
      <c r="X1647" s="11">
        <f t="shared" si="2036"/>
        <v>0.81999999999999318</v>
      </c>
      <c r="Y1647" s="14">
        <v>62</v>
      </c>
      <c r="Z1647" s="5">
        <v>48.39</v>
      </c>
      <c r="AA1647" s="5">
        <v>63.33</v>
      </c>
      <c r="AB1647" s="72">
        <f t="shared" si="2051"/>
        <v>-14.939999999999998</v>
      </c>
      <c r="AC1647" s="53"/>
    </row>
    <row r="1648" spans="1:29" ht="15.75" x14ac:dyDescent="0.25">
      <c r="A1648" s="53">
        <v>2305025</v>
      </c>
      <c r="B1648" s="89" t="s">
        <v>2574</v>
      </c>
      <c r="C1648" s="53" t="s">
        <v>673</v>
      </c>
      <c r="D1648" s="50" t="s">
        <v>975</v>
      </c>
      <c r="E1648" s="48" t="str">
        <f>VLOOKUP('2012 Accountability Database'!A1642,Dems1112!$A$2:$G$1082,6)</f>
        <v>3 (Central AR)</v>
      </c>
      <c r="F1648" s="66"/>
      <c r="G1648" s="63" t="s">
        <v>2488</v>
      </c>
      <c r="H1648" s="61" t="str">
        <f t="shared" ref="H1648:I1648" si="2094">IF(H1646="Met","Yes",IF(H1647="Met","Yes","No"))</f>
        <v>Yes</v>
      </c>
      <c r="I1648" s="61" t="str">
        <f t="shared" si="2094"/>
        <v>Yes</v>
      </c>
      <c r="J1648" s="55"/>
      <c r="K1648" s="61" t="str">
        <f t="shared" ref="K1648:L1648" si="2095">IF(K1646="Met","Yes",IF(K1647="Met","Yes","No"))</f>
        <v>No</v>
      </c>
      <c r="L1648" s="61" t="str">
        <f t="shared" si="2095"/>
        <v>No</v>
      </c>
      <c r="M1648" s="1" t="s">
        <v>4</v>
      </c>
      <c r="N1648" s="14"/>
      <c r="O1648" s="35" t="s">
        <v>2505</v>
      </c>
      <c r="P1648" s="83" t="str">
        <f t="shared" ref="P1648" si="2096">IF(P1647="X"," ",IF(P1649="X"," ","X"))</f>
        <v>X</v>
      </c>
      <c r="Q1648" s="94" t="s">
        <v>2759</v>
      </c>
      <c r="R1648" s="5" t="s">
        <v>6</v>
      </c>
      <c r="S1648" s="1" t="s">
        <v>5</v>
      </c>
      <c r="T1648" s="1" t="s">
        <v>3</v>
      </c>
      <c r="U1648" s="5">
        <v>486</v>
      </c>
      <c r="V1648" s="1">
        <v>77.98</v>
      </c>
      <c r="W1648" s="1">
        <v>84.72</v>
      </c>
      <c r="X1648" s="6">
        <f t="shared" si="2036"/>
        <v>-6.7399999999999949</v>
      </c>
      <c r="Y1648" s="14">
        <v>229</v>
      </c>
      <c r="Z1648" s="1">
        <v>48.91</v>
      </c>
      <c r="AA1648" s="1">
        <v>69.45</v>
      </c>
      <c r="AB1648" s="72">
        <f t="shared" si="2051"/>
        <v>-20.540000000000006</v>
      </c>
      <c r="AC1648" s="53"/>
    </row>
    <row r="1649" spans="1:29" x14ac:dyDescent="0.25">
      <c r="A1649" s="54">
        <v>2305025</v>
      </c>
      <c r="B1649" s="90" t="s">
        <v>2574</v>
      </c>
      <c r="C1649" s="54" t="s">
        <v>673</v>
      </c>
      <c r="D1649" s="4"/>
      <c r="E1649" s="4"/>
      <c r="F1649" s="67"/>
      <c r="G1649" s="64"/>
      <c r="H1649" s="43"/>
      <c r="I1649" s="43"/>
      <c r="J1649" s="43"/>
      <c r="K1649" s="43"/>
      <c r="L1649" s="43"/>
      <c r="M1649" s="4" t="s">
        <v>4</v>
      </c>
      <c r="N1649" s="15"/>
      <c r="O1649" s="38" t="s">
        <v>2482</v>
      </c>
      <c r="P1649" s="84" t="str">
        <f>IF(E1643="Achieving School"," ","X")</f>
        <v xml:space="preserve"> </v>
      </c>
      <c r="Q1649" s="91"/>
      <c r="R1649" s="4" t="s">
        <v>6</v>
      </c>
      <c r="S1649" s="4" t="s">
        <v>5</v>
      </c>
      <c r="T1649" s="4" t="s">
        <v>7</v>
      </c>
      <c r="U1649" s="4">
        <v>329</v>
      </c>
      <c r="V1649" s="4">
        <v>74.77</v>
      </c>
      <c r="W1649" s="4">
        <v>82.76</v>
      </c>
      <c r="X1649" s="7">
        <f t="shared" si="2036"/>
        <v>-7.9900000000000091</v>
      </c>
      <c r="Y1649" s="15">
        <v>153</v>
      </c>
      <c r="Z1649" s="4">
        <v>47.06</v>
      </c>
      <c r="AA1649" s="4">
        <v>63.33</v>
      </c>
      <c r="AB1649" s="73">
        <f t="shared" si="2051"/>
        <v>-16.269999999999996</v>
      </c>
      <c r="AC1649" s="54"/>
    </row>
    <row r="1650" spans="1:29" x14ac:dyDescent="0.25">
      <c r="A1650" s="1">
        <v>2305027</v>
      </c>
      <c r="B1650" s="87" t="s">
        <v>2574</v>
      </c>
      <c r="C1650" s="55" t="s">
        <v>674</v>
      </c>
      <c r="E1650" s="42"/>
      <c r="F1650" s="65" t="s">
        <v>2483</v>
      </c>
      <c r="G1650" s="62"/>
      <c r="H1650" s="37" t="str">
        <f>IF(V1650&gt;94,"Met",IF(X1650="--","n/a",IF(X1650&gt;=0,"Met","Did Not Meet")))</f>
        <v>Met</v>
      </c>
      <c r="I1650" s="37" t="str">
        <f>IF(V1651&gt;94,"Met",IF(X1651="--","n/a",IF(X1651&gt;=0,"Met","Did Not Meet")))</f>
        <v>Met</v>
      </c>
      <c r="K1650" s="13" t="str">
        <f>IF(Z1650&gt;94,"Met",IF(AB1650="--","n/a",IF(AB1650&gt;=0,"Met","Did Not Meet")))</f>
        <v>Met</v>
      </c>
      <c r="L1650" s="13" t="str">
        <f>IF(Z1651&gt;94,"Met",IF(AB1651="--","n/a",IF(AB1651&gt;=0,"Met","Did Not Meet")))</f>
        <v>Met</v>
      </c>
      <c r="M1650" s="1" t="s">
        <v>9</v>
      </c>
      <c r="N1650" s="14" t="s">
        <v>2502</v>
      </c>
      <c r="O1650" s="5"/>
      <c r="P1650" s="44" t="str">
        <f t="shared" ref="P1650" si="2097">IF(H1652="Yes",IF(I1652="Yes","Yes","No"),"No")</f>
        <v>Yes</v>
      </c>
      <c r="Q1650" s="93"/>
      <c r="R1650" s="5" t="s">
        <v>1</v>
      </c>
      <c r="S1650" s="1" t="s">
        <v>2</v>
      </c>
      <c r="T1650" s="1" t="s">
        <v>3</v>
      </c>
      <c r="U1650" s="5">
        <v>339</v>
      </c>
      <c r="V1650" s="1">
        <v>75.52</v>
      </c>
      <c r="W1650" s="1">
        <v>68.87</v>
      </c>
      <c r="X1650" s="9">
        <f t="shared" si="2036"/>
        <v>6.6499999999999915</v>
      </c>
      <c r="Y1650" s="14">
        <v>324</v>
      </c>
      <c r="Z1650" s="1">
        <v>76.849999999999994</v>
      </c>
      <c r="AA1650" s="1">
        <v>68.430000000000007</v>
      </c>
      <c r="AB1650" s="71">
        <f t="shared" si="2051"/>
        <v>8.4199999999999875</v>
      </c>
      <c r="AC1650" s="36"/>
    </row>
    <row r="1651" spans="1:29" ht="15.75" x14ac:dyDescent="0.25">
      <c r="A1651" s="53">
        <v>2305027</v>
      </c>
      <c r="B1651" s="89" t="s">
        <v>2574</v>
      </c>
      <c r="C1651" s="53" t="s">
        <v>674</v>
      </c>
      <c r="D1651" s="49" t="s">
        <v>2498</v>
      </c>
      <c r="E1651" s="34" t="str">
        <f>M1650</f>
        <v>Needs Improvement School</v>
      </c>
      <c r="F1651" s="65" t="s">
        <v>2484</v>
      </c>
      <c r="G1651" s="62"/>
      <c r="H1651" s="13" t="str">
        <f>IF(V1652&gt;94,"Met",IF(X1652="--","n/a",IF(X1652&gt;=0,"Met","Did Not Meet")))</f>
        <v>Met</v>
      </c>
      <c r="I1651" s="13" t="str">
        <f>IF(V1653&gt;94,"Met",IF(X1653="--","n/a",IF(X1653&gt;=0,"Met","Did Not Meet")))</f>
        <v>Met</v>
      </c>
      <c r="K1651" s="13" t="str">
        <f>IF(Z1652&gt;94,"Met",IF(AB1652="--","n/a",IF(AB1652&gt;=0,"Met","Did Not Meet")))</f>
        <v>Met</v>
      </c>
      <c r="L1651" s="13" t="str">
        <f>IF(Z1653&gt;94,"Met",IF(AB1653="--","n/a",IF(AB1653&gt;=0,"Met","Did Not Meet")))</f>
        <v>Met</v>
      </c>
      <c r="M1651" s="1" t="s">
        <v>9</v>
      </c>
      <c r="N1651" s="14" t="s">
        <v>2501</v>
      </c>
      <c r="O1651" s="5"/>
      <c r="P1651" s="44" t="str">
        <f t="shared" ref="P1651" si="2098">IF(K1652="Yes",IF(L1652="Yes","Yes","No"),"No")</f>
        <v>Yes</v>
      </c>
      <c r="Q1651" s="94" t="s">
        <v>2759</v>
      </c>
      <c r="R1651" s="5" t="s">
        <v>1</v>
      </c>
      <c r="S1651" s="1" t="s">
        <v>2</v>
      </c>
      <c r="T1651" s="1" t="s">
        <v>7</v>
      </c>
      <c r="U1651" s="5">
        <v>223</v>
      </c>
      <c r="V1651" s="1">
        <v>70.849999999999994</v>
      </c>
      <c r="W1651" s="1">
        <v>57.05</v>
      </c>
      <c r="X1651" s="9">
        <f t="shared" si="2036"/>
        <v>13.799999999999997</v>
      </c>
      <c r="Y1651" s="14">
        <v>211</v>
      </c>
      <c r="Z1651" s="1">
        <v>72.510000000000005</v>
      </c>
      <c r="AA1651" s="1">
        <v>57.82</v>
      </c>
      <c r="AB1651" s="71">
        <f t="shared" si="2051"/>
        <v>14.690000000000005</v>
      </c>
      <c r="AC1651" s="53"/>
    </row>
    <row r="1652" spans="1:29" ht="15" customHeight="1" x14ac:dyDescent="0.25">
      <c r="A1652" s="53">
        <v>2305027</v>
      </c>
      <c r="B1652" s="89" t="s">
        <v>2574</v>
      </c>
      <c r="C1652" s="53" t="s">
        <v>674</v>
      </c>
      <c r="D1652" s="49" t="s">
        <v>2499</v>
      </c>
      <c r="E1652" s="35" t="str">
        <f>VLOOKUP('2012 Accountability Database'!$A1650,'2011 AYP'!A$2:B$1072,2)</f>
        <v xml:space="preserve"> A (Alert)</v>
      </c>
      <c r="F1652" s="66"/>
      <c r="G1652" s="63" t="s">
        <v>2485</v>
      </c>
      <c r="H1652" s="60" t="str">
        <f t="shared" ref="H1652:I1652" si="2099">IF(H1650="Met","Yes",IF(H1651="Met","Yes","No"))</f>
        <v>Yes</v>
      </c>
      <c r="I1652" s="60" t="str">
        <f t="shared" si="2099"/>
        <v>Yes</v>
      </c>
      <c r="J1652" s="42"/>
      <c r="K1652" s="60" t="str">
        <f t="shared" ref="K1652:L1652" si="2100">IF(K1650="Met","Yes",IF(K1651="Met","Yes","No"))</f>
        <v>Yes</v>
      </c>
      <c r="L1652" s="60" t="str">
        <f t="shared" si="2100"/>
        <v>Yes</v>
      </c>
      <c r="M1652" s="1" t="s">
        <v>9</v>
      </c>
      <c r="N1652" s="14" t="s">
        <v>2503</v>
      </c>
      <c r="O1652" s="5"/>
      <c r="P1652" s="44" t="str">
        <f t="shared" ref="P1652" si="2101">IF(H1656="Yes",IF(I1656="Yes","Yes","No"),"No")</f>
        <v>No</v>
      </c>
      <c r="Q1652" s="108" t="s">
        <v>2758</v>
      </c>
      <c r="R1652" s="5" t="s">
        <v>1</v>
      </c>
      <c r="S1652" s="1" t="s">
        <v>5</v>
      </c>
      <c r="T1652" s="1" t="s">
        <v>3</v>
      </c>
      <c r="U1652" s="5">
        <v>960</v>
      </c>
      <c r="V1652" s="1">
        <v>71.25</v>
      </c>
      <c r="W1652" s="1">
        <v>68.87</v>
      </c>
      <c r="X1652" s="9">
        <f t="shared" si="2036"/>
        <v>2.3799999999999955</v>
      </c>
      <c r="Y1652" s="14">
        <v>915</v>
      </c>
      <c r="Z1652" s="1">
        <v>72.680000000000007</v>
      </c>
      <c r="AA1652" s="1">
        <v>68.430000000000007</v>
      </c>
      <c r="AB1652" s="71">
        <f t="shared" si="2051"/>
        <v>4.25</v>
      </c>
      <c r="AC1652" s="53"/>
    </row>
    <row r="1653" spans="1:29" x14ac:dyDescent="0.25">
      <c r="A1653" s="53">
        <v>2305027</v>
      </c>
      <c r="B1653" s="89" t="s">
        <v>2574</v>
      </c>
      <c r="C1653" s="53" t="s">
        <v>674</v>
      </c>
      <c r="D1653" s="49" t="s">
        <v>2507</v>
      </c>
      <c r="E1653" s="47">
        <f>VLOOKUP('2012 Accountability Database'!A1650,Dems1112!$A$2:$G$1082,3)</f>
        <v>0.12</v>
      </c>
      <c r="F1653" s="66"/>
      <c r="G1653" s="52"/>
      <c r="M1653" s="1" t="s">
        <v>9</v>
      </c>
      <c r="N1653" s="14" t="s">
        <v>2504</v>
      </c>
      <c r="O1653" s="5"/>
      <c r="P1653" s="44" t="str">
        <f t="shared" ref="P1653" si="2102">IF(K1656="Yes",IF(L1656="Yes","Yes","No"),"No")</f>
        <v>No</v>
      </c>
      <c r="Q1653" s="108"/>
      <c r="R1653" s="5" t="s">
        <v>1</v>
      </c>
      <c r="S1653" s="1" t="s">
        <v>5</v>
      </c>
      <c r="T1653" s="1" t="s">
        <v>7</v>
      </c>
      <c r="U1653" s="5">
        <v>566</v>
      </c>
      <c r="V1653" s="1">
        <v>62.19</v>
      </c>
      <c r="W1653" s="1">
        <v>57.05</v>
      </c>
      <c r="X1653" s="9">
        <f t="shared" si="2036"/>
        <v>5.1400000000000006</v>
      </c>
      <c r="Y1653" s="14">
        <v>534</v>
      </c>
      <c r="Z1653" s="1">
        <v>64.42</v>
      </c>
      <c r="AA1653" s="1">
        <v>57.82</v>
      </c>
      <c r="AB1653" s="71">
        <f t="shared" si="2051"/>
        <v>6.6000000000000014</v>
      </c>
      <c r="AC1653" s="53"/>
    </row>
    <row r="1654" spans="1:29" x14ac:dyDescent="0.25">
      <c r="A1654" s="53">
        <v>2305027</v>
      </c>
      <c r="B1654" s="89" t="s">
        <v>2574</v>
      </c>
      <c r="C1654" s="53" t="s">
        <v>674</v>
      </c>
      <c r="D1654" s="50" t="s">
        <v>2508</v>
      </c>
      <c r="E1654" s="47">
        <f>VLOOKUP('2012 Accountability Database'!A1650,Dems1112!$A$2:$G$1082,4)</f>
        <v>0.63</v>
      </c>
      <c r="F1654" s="65" t="s">
        <v>2486</v>
      </c>
      <c r="G1654" s="62"/>
      <c r="H1654" s="13" t="str">
        <f>IF(V1654&gt;94,"Met",IF(X1654="--","n/a",IF(X1654&gt;=0,"Met","Did Not Meet")))</f>
        <v>Did Not Meet</v>
      </c>
      <c r="I1654" s="13" t="str">
        <f>IF(V1655&gt;94,"Met",IF(X1655="--","n/a",IF(X1655&gt;=0,"Met","Did Not Meet")))</f>
        <v>Did Not Meet</v>
      </c>
      <c r="J1654" s="13"/>
      <c r="K1654" s="13" t="str">
        <f>IF(Z1654&gt;94,"Met",IF(AB1654="--","n/a",IF(AB1654&gt;=0,"Met","Did Not Meet")))</f>
        <v>Did Not Meet</v>
      </c>
      <c r="L1654" s="13" t="str">
        <f>IF(Z1655&gt;94,"Met",IF(AB1655="--","n/a",IF(AB1655&gt;=0,"Met","Did Not Meet")))</f>
        <v>Did Not Meet</v>
      </c>
      <c r="M1654" s="1" t="s">
        <v>9</v>
      </c>
      <c r="N1654" s="68" t="s">
        <v>2497</v>
      </c>
      <c r="O1654" s="35"/>
      <c r="P1654" s="44"/>
      <c r="Q1654" s="108"/>
      <c r="R1654" s="5" t="s">
        <v>6</v>
      </c>
      <c r="S1654" s="1" t="s">
        <v>2</v>
      </c>
      <c r="T1654" s="1" t="s">
        <v>3</v>
      </c>
      <c r="U1654" s="5">
        <v>360</v>
      </c>
      <c r="V1654" s="1">
        <v>67.5</v>
      </c>
      <c r="W1654" s="1">
        <v>76.19</v>
      </c>
      <c r="X1654" s="6">
        <f t="shared" si="2036"/>
        <v>-8.6899999999999977</v>
      </c>
      <c r="Y1654" s="14">
        <v>324</v>
      </c>
      <c r="Z1654" s="1">
        <v>61.73</v>
      </c>
      <c r="AA1654" s="1">
        <v>72.08</v>
      </c>
      <c r="AB1654" s="72">
        <f t="shared" si="2051"/>
        <v>-10.350000000000001</v>
      </c>
      <c r="AC1654" s="53"/>
    </row>
    <row r="1655" spans="1:29" x14ac:dyDescent="0.25">
      <c r="A1655" s="53">
        <v>2305027</v>
      </c>
      <c r="B1655" s="89" t="s">
        <v>2574</v>
      </c>
      <c r="C1655" s="53" t="s">
        <v>674</v>
      </c>
      <c r="D1655" s="50" t="s">
        <v>974</v>
      </c>
      <c r="E1655" s="47" t="str">
        <f>VLOOKUP('2012 Accountability Database'!A1650,Dems1112!$A$2:$G$1082,5)</f>
        <v>5-8</v>
      </c>
      <c r="F1655" s="65" t="s">
        <v>2487</v>
      </c>
      <c r="G1655" s="62"/>
      <c r="H1655" s="13" t="str">
        <f>IF(V1656&gt;94,"Met",IF(X1656="--","n/a",IF(X1656&gt;=0,"Met","Did Not Meet")))</f>
        <v>Did Not Meet</v>
      </c>
      <c r="I1655" s="13" t="str">
        <f>IF(V1657&gt;94,"Met",IF(X1657="--","n/a",IF(X1657&gt;=0,"Met","Did Not Meet")))</f>
        <v>Did Not Meet</v>
      </c>
      <c r="J1655" s="13"/>
      <c r="K1655" s="13" t="str">
        <f>IF(Z1656&gt;94,"Met",IF(AB1656="--","n/a",IF(AB1656&gt;=0,"Met","Did Not Meet")))</f>
        <v>Did Not Meet</v>
      </c>
      <c r="L1655" s="13" t="str">
        <f>IF(Z1657&gt;94,"Met",IF(AB1657="--","n/a",IF(AB1657&gt;=0,"Met","Did Not Meet")))</f>
        <v>Did Not Meet</v>
      </c>
      <c r="M1655" s="1" t="s">
        <v>9</v>
      </c>
      <c r="N1655" s="14"/>
      <c r="O1655" s="35" t="s">
        <v>2506</v>
      </c>
      <c r="P1655" s="83" t="str">
        <f t="shared" ref="P1655" si="2103">IF(P1650="No"," ", IF(P1652="No"," ",IF(P1651="No", " ",IF(P1653="No"," ","X"))))</f>
        <v xml:space="preserve"> </v>
      </c>
      <c r="Q1655" s="108"/>
      <c r="R1655" s="5" t="s">
        <v>6</v>
      </c>
      <c r="S1655" s="1" t="s">
        <v>2</v>
      </c>
      <c r="T1655" s="1" t="s">
        <v>7</v>
      </c>
      <c r="U1655" s="5">
        <v>229</v>
      </c>
      <c r="V1655" s="1">
        <v>62.45</v>
      </c>
      <c r="W1655" s="1">
        <v>69.45</v>
      </c>
      <c r="X1655" s="6">
        <f t="shared" si="2036"/>
        <v>-7</v>
      </c>
      <c r="Y1655" s="14">
        <v>211</v>
      </c>
      <c r="Z1655" s="1">
        <v>56.87</v>
      </c>
      <c r="AA1655" s="1">
        <v>65.7</v>
      </c>
      <c r="AB1655" s="72">
        <f t="shared" si="2051"/>
        <v>-8.8300000000000054</v>
      </c>
      <c r="AC1655" s="53"/>
    </row>
    <row r="1656" spans="1:29" ht="15.75" x14ac:dyDescent="0.25">
      <c r="A1656" s="53">
        <v>2305027</v>
      </c>
      <c r="B1656" s="89" t="s">
        <v>2574</v>
      </c>
      <c r="C1656" s="53" t="s">
        <v>674</v>
      </c>
      <c r="D1656" s="50" t="s">
        <v>975</v>
      </c>
      <c r="E1656" s="48" t="str">
        <f>VLOOKUP('2012 Accountability Database'!A1650,Dems1112!$A$2:$G$1082,6)</f>
        <v>3 (Central AR)</v>
      </c>
      <c r="F1656" s="66"/>
      <c r="G1656" s="63" t="s">
        <v>2488</v>
      </c>
      <c r="H1656" s="61" t="str">
        <f t="shared" ref="H1656:I1656" si="2104">IF(H1654="Met","Yes",IF(H1655="Met","Yes","No"))</f>
        <v>No</v>
      </c>
      <c r="I1656" s="61" t="str">
        <f t="shared" si="2104"/>
        <v>No</v>
      </c>
      <c r="J1656" s="55"/>
      <c r="K1656" s="61" t="str">
        <f t="shared" ref="K1656:L1656" si="2105">IF(K1654="Met","Yes",IF(K1655="Met","Yes","No"))</f>
        <v>No</v>
      </c>
      <c r="L1656" s="61" t="str">
        <f t="shared" si="2105"/>
        <v>No</v>
      </c>
      <c r="M1656" s="1" t="s">
        <v>9</v>
      </c>
      <c r="N1656" s="14"/>
      <c r="O1656" s="35" t="s">
        <v>2505</v>
      </c>
      <c r="P1656" s="83" t="str">
        <f t="shared" ref="P1656" si="2106">IF(P1655="X"," ",IF(P1657="X"," ","X"))</f>
        <v xml:space="preserve"> </v>
      </c>
      <c r="Q1656" s="94" t="s">
        <v>2759</v>
      </c>
      <c r="R1656" s="5" t="s">
        <v>6</v>
      </c>
      <c r="S1656" s="1" t="s">
        <v>5</v>
      </c>
      <c r="T1656" s="1" t="s">
        <v>3</v>
      </c>
      <c r="U1656" s="5">
        <v>1051</v>
      </c>
      <c r="V1656" s="1">
        <v>71.08</v>
      </c>
      <c r="W1656" s="1">
        <v>76.19</v>
      </c>
      <c r="X1656" s="6">
        <f t="shared" si="2036"/>
        <v>-5.1099999999999994</v>
      </c>
      <c r="Y1656" s="14">
        <v>915</v>
      </c>
      <c r="Z1656" s="1">
        <v>65.25</v>
      </c>
      <c r="AA1656" s="1">
        <v>72.08</v>
      </c>
      <c r="AB1656" s="72">
        <f t="shared" si="2051"/>
        <v>-6.8299999999999983</v>
      </c>
      <c r="AC1656" s="53"/>
    </row>
    <row r="1657" spans="1:29" x14ac:dyDescent="0.25">
      <c r="A1657" s="54">
        <v>2305027</v>
      </c>
      <c r="B1657" s="90" t="s">
        <v>2574</v>
      </c>
      <c r="C1657" s="54" t="s">
        <v>674</v>
      </c>
      <c r="D1657" s="4"/>
      <c r="E1657" s="4"/>
      <c r="F1657" s="67"/>
      <c r="G1657" s="64"/>
      <c r="H1657" s="43"/>
      <c r="I1657" s="43"/>
      <c r="J1657" s="43"/>
      <c r="K1657" s="43"/>
      <c r="L1657" s="43"/>
      <c r="M1657" s="4" t="s">
        <v>9</v>
      </c>
      <c r="N1657" s="15"/>
      <c r="O1657" s="38" t="s">
        <v>2482</v>
      </c>
      <c r="P1657" s="84" t="str">
        <f>IF(E1651="Achieving School"," ","X")</f>
        <v>X</v>
      </c>
      <c r="Q1657" s="91"/>
      <c r="R1657" s="4" t="s">
        <v>6</v>
      </c>
      <c r="S1657" s="4" t="s">
        <v>5</v>
      </c>
      <c r="T1657" s="4" t="s">
        <v>7</v>
      </c>
      <c r="U1657" s="4">
        <v>593</v>
      </c>
      <c r="V1657" s="4">
        <v>63.24</v>
      </c>
      <c r="W1657" s="4">
        <v>69.45</v>
      </c>
      <c r="X1657" s="7">
        <f t="shared" si="2036"/>
        <v>-6.2100000000000009</v>
      </c>
      <c r="Y1657" s="15">
        <v>534</v>
      </c>
      <c r="Z1657" s="4">
        <v>57.87</v>
      </c>
      <c r="AA1657" s="4">
        <v>65.7</v>
      </c>
      <c r="AB1657" s="73">
        <f t="shared" si="2051"/>
        <v>-7.8300000000000054</v>
      </c>
      <c r="AC1657" s="54"/>
    </row>
    <row r="1658" spans="1:29" x14ac:dyDescent="0.25">
      <c r="A1658" s="1">
        <v>2306029</v>
      </c>
      <c r="B1658" s="87" t="s">
        <v>2723</v>
      </c>
      <c r="C1658" s="55" t="s">
        <v>701</v>
      </c>
      <c r="E1658" s="42"/>
      <c r="F1658" s="65" t="s">
        <v>2483</v>
      </c>
      <c r="G1658" s="62"/>
      <c r="H1658" s="37" t="str">
        <f>IF(V1658&gt;94,"Met",IF(X1658="--","n/a",IF(X1658&gt;=0,"Met","Did Not Meet")))</f>
        <v>Met</v>
      </c>
      <c r="I1658" s="37" t="str">
        <f>IF(V1659&gt;94,"Met",IF(X1659="--","n/a",IF(X1659&gt;=0,"Met","Did Not Meet")))</f>
        <v>Met</v>
      </c>
      <c r="K1658" s="13" t="str">
        <f>IF(Z1658&gt;94,"Met",IF(AB1658="--","n/a",IF(AB1658&gt;=0,"Met","Did Not Meet")))</f>
        <v>Met</v>
      </c>
      <c r="L1658" s="13" t="str">
        <f>IF(Z1659&gt;94,"Met",IF(AB1659="--","n/a",IF(AB1659&gt;=0,"Met","Did Not Meet")))</f>
        <v>Met</v>
      </c>
      <c r="M1658" s="1" t="s">
        <v>4</v>
      </c>
      <c r="N1658" s="14" t="s">
        <v>2502</v>
      </c>
      <c r="O1658" s="5"/>
      <c r="P1658" s="44" t="str">
        <f t="shared" ref="P1658" si="2107">IF(H1660="Yes",IF(I1660="Yes","Yes","No"),"No")</f>
        <v>Yes</v>
      </c>
      <c r="Q1658" s="93"/>
      <c r="R1658" s="5" t="s">
        <v>1</v>
      </c>
      <c r="S1658" s="1" t="s">
        <v>2</v>
      </c>
      <c r="T1658" s="1" t="s">
        <v>3</v>
      </c>
      <c r="U1658" s="5">
        <v>142</v>
      </c>
      <c r="V1658" s="1">
        <v>90.14</v>
      </c>
      <c r="W1658" s="1">
        <v>86.22</v>
      </c>
      <c r="X1658" s="9">
        <f t="shared" si="2036"/>
        <v>3.9200000000000017</v>
      </c>
      <c r="Y1658" s="14">
        <v>101</v>
      </c>
      <c r="Z1658" s="1">
        <v>92.08</v>
      </c>
      <c r="AA1658" s="1">
        <v>83.82</v>
      </c>
      <c r="AB1658" s="71">
        <f t="shared" si="2051"/>
        <v>8.2600000000000051</v>
      </c>
      <c r="AC1658" s="36"/>
    </row>
    <row r="1659" spans="1:29" ht="15.75" x14ac:dyDescent="0.25">
      <c r="A1659" s="53">
        <v>2306029</v>
      </c>
      <c r="B1659" s="89" t="s">
        <v>2723</v>
      </c>
      <c r="C1659" s="53" t="s">
        <v>701</v>
      </c>
      <c r="D1659" s="49" t="s">
        <v>2498</v>
      </c>
      <c r="E1659" s="34" t="str">
        <f>M1658</f>
        <v>Achieving School</v>
      </c>
      <c r="F1659" s="65" t="s">
        <v>2484</v>
      </c>
      <c r="G1659" s="62"/>
      <c r="H1659" s="13" t="str">
        <f>IF(V1660&gt;94,"Met",IF(X1660="--","n/a",IF(X1660&gt;=0,"Met","Did Not Meet")))</f>
        <v>Met</v>
      </c>
      <c r="I1659" s="13" t="str">
        <f>IF(V1661&gt;94,"Met",IF(X1661="--","n/a",IF(X1661&gt;=0,"Met","Did Not Meet")))</f>
        <v>Met</v>
      </c>
      <c r="K1659" s="13" t="str">
        <f>IF(Z1660&gt;94,"Met",IF(AB1660="--","n/a",IF(AB1660&gt;=0,"Met","Did Not Meet")))</f>
        <v>Met</v>
      </c>
      <c r="L1659" s="13" t="str">
        <f>IF(Z1661&gt;94,"Met",IF(AB1661="--","n/a",IF(AB1661&gt;=0,"Met","Did Not Meet")))</f>
        <v>Met</v>
      </c>
      <c r="M1659" s="1" t="s">
        <v>4</v>
      </c>
      <c r="N1659" s="14" t="s">
        <v>2501</v>
      </c>
      <c r="O1659" s="5"/>
      <c r="P1659" s="44" t="str">
        <f t="shared" ref="P1659" si="2108">IF(K1660="Yes",IF(L1660="Yes","Yes","No"),"No")</f>
        <v>Yes</v>
      </c>
      <c r="Q1659" s="94" t="s">
        <v>2759</v>
      </c>
      <c r="R1659" s="5" t="s">
        <v>1</v>
      </c>
      <c r="S1659" s="1" t="s">
        <v>2</v>
      </c>
      <c r="T1659" s="1" t="s">
        <v>7</v>
      </c>
      <c r="U1659" s="5">
        <v>90</v>
      </c>
      <c r="V1659" s="1">
        <v>85.56</v>
      </c>
      <c r="W1659" s="1">
        <v>79.63</v>
      </c>
      <c r="X1659" s="9">
        <f t="shared" si="2036"/>
        <v>5.9300000000000068</v>
      </c>
      <c r="Y1659" s="14">
        <v>61</v>
      </c>
      <c r="Z1659" s="1">
        <v>88.52</v>
      </c>
      <c r="AA1659" s="1">
        <v>82.61</v>
      </c>
      <c r="AB1659" s="71">
        <f t="shared" si="2051"/>
        <v>5.9099999999999966</v>
      </c>
      <c r="AC1659" s="53"/>
    </row>
    <row r="1660" spans="1:29" ht="15" customHeight="1" x14ac:dyDescent="0.25">
      <c r="A1660" s="53">
        <v>2306029</v>
      </c>
      <c r="B1660" s="89" t="s">
        <v>2723</v>
      </c>
      <c r="C1660" s="53" t="s">
        <v>701</v>
      </c>
      <c r="D1660" s="49" t="s">
        <v>2499</v>
      </c>
      <c r="E1660" s="35" t="str">
        <f>VLOOKUP('2012 Accountability Database'!$A1658,'2011 AYP'!A$2:B$1072,2)</f>
        <v xml:space="preserve"> MS (Met Standards)</v>
      </c>
      <c r="F1660" s="66"/>
      <c r="G1660" s="63" t="s">
        <v>2485</v>
      </c>
      <c r="H1660" s="60" t="str">
        <f t="shared" ref="H1660:I1660" si="2109">IF(H1658="Met","Yes",IF(H1659="Met","Yes","No"))</f>
        <v>Yes</v>
      </c>
      <c r="I1660" s="60" t="str">
        <f t="shared" si="2109"/>
        <v>Yes</v>
      </c>
      <c r="J1660" s="42"/>
      <c r="K1660" s="60" t="str">
        <f t="shared" ref="K1660:L1660" si="2110">IF(K1658="Met","Yes",IF(K1659="Met","Yes","No"))</f>
        <v>Yes</v>
      </c>
      <c r="L1660" s="60" t="str">
        <f t="shared" si="2110"/>
        <v>Yes</v>
      </c>
      <c r="M1660" s="1" t="s">
        <v>4</v>
      </c>
      <c r="N1660" s="14" t="s">
        <v>2503</v>
      </c>
      <c r="O1660" s="5"/>
      <c r="P1660" s="44" t="str">
        <f t="shared" ref="P1660" si="2111">IF(H1664="Yes",IF(I1664="Yes","Yes","No"),"No")</f>
        <v>Yes</v>
      </c>
      <c r="Q1660" s="108" t="s">
        <v>2758</v>
      </c>
      <c r="R1660" s="5" t="s">
        <v>1</v>
      </c>
      <c r="S1660" s="1" t="s">
        <v>5</v>
      </c>
      <c r="T1660" s="1" t="s">
        <v>3</v>
      </c>
      <c r="U1660" s="5">
        <v>429</v>
      </c>
      <c r="V1660" s="1">
        <v>87.88</v>
      </c>
      <c r="W1660" s="1">
        <v>86.22</v>
      </c>
      <c r="X1660" s="9">
        <f t="shared" si="2036"/>
        <v>1.6599999999999966</v>
      </c>
      <c r="Y1660" s="14">
        <v>307</v>
      </c>
      <c r="Z1660" s="1">
        <v>87.62</v>
      </c>
      <c r="AA1660" s="1">
        <v>83.82</v>
      </c>
      <c r="AB1660" s="71">
        <f t="shared" si="2051"/>
        <v>3.8000000000000114</v>
      </c>
      <c r="AC1660" s="53"/>
    </row>
    <row r="1661" spans="1:29" x14ac:dyDescent="0.25">
      <c r="A1661" s="53">
        <v>2306029</v>
      </c>
      <c r="B1661" s="89" t="s">
        <v>2723</v>
      </c>
      <c r="C1661" s="53" t="s">
        <v>701</v>
      </c>
      <c r="D1661" s="49" t="s">
        <v>2507</v>
      </c>
      <c r="E1661" s="47">
        <f>VLOOKUP('2012 Accountability Database'!A1658,Dems1112!$A$2:$G$1082,3)</f>
        <v>0.05</v>
      </c>
      <c r="F1661" s="66"/>
      <c r="G1661" s="52"/>
      <c r="M1661" s="1" t="s">
        <v>4</v>
      </c>
      <c r="N1661" s="14" t="s">
        <v>2504</v>
      </c>
      <c r="O1661" s="5"/>
      <c r="P1661" s="44" t="str">
        <f t="shared" ref="P1661" si="2112">IF(K1664="Yes",IF(L1664="Yes","Yes","No"),"No")</f>
        <v>No</v>
      </c>
      <c r="Q1661" s="108"/>
      <c r="R1661" s="5" t="s">
        <v>1</v>
      </c>
      <c r="S1661" s="1" t="s">
        <v>5</v>
      </c>
      <c r="T1661" s="1" t="s">
        <v>7</v>
      </c>
      <c r="U1661" s="5">
        <v>255</v>
      </c>
      <c r="V1661" s="1">
        <v>81.180000000000007</v>
      </c>
      <c r="W1661" s="1">
        <v>79.63</v>
      </c>
      <c r="X1661" s="9">
        <f t="shared" si="2036"/>
        <v>1.5500000000000114</v>
      </c>
      <c r="Y1661" s="14">
        <v>177</v>
      </c>
      <c r="Z1661" s="1">
        <v>85.31</v>
      </c>
      <c r="AA1661" s="1">
        <v>82.61</v>
      </c>
      <c r="AB1661" s="71">
        <f t="shared" si="2051"/>
        <v>2.7000000000000028</v>
      </c>
      <c r="AC1661" s="53"/>
    </row>
    <row r="1662" spans="1:29" x14ac:dyDescent="0.25">
      <c r="A1662" s="53">
        <v>2306029</v>
      </c>
      <c r="B1662" s="89" t="s">
        <v>2723</v>
      </c>
      <c r="C1662" s="53" t="s">
        <v>701</v>
      </c>
      <c r="D1662" s="50" t="s">
        <v>2508</v>
      </c>
      <c r="E1662" s="47">
        <f>VLOOKUP('2012 Accountability Database'!A1658,Dems1112!$A$2:$G$1082,4)</f>
        <v>0.6</v>
      </c>
      <c r="F1662" s="65" t="s">
        <v>2486</v>
      </c>
      <c r="G1662" s="62"/>
      <c r="H1662" s="13" t="str">
        <f>IF(V1662&gt;94,"Met",IF(X1662="--","n/a",IF(X1662&gt;=0,"Met","Did Not Meet")))</f>
        <v>Met</v>
      </c>
      <c r="I1662" s="13" t="str">
        <f>IF(V1663&gt;94,"Met",IF(X1663="--","n/a",IF(X1663&gt;=0,"Met","Did Not Meet")))</f>
        <v>Met</v>
      </c>
      <c r="J1662" s="13"/>
      <c r="K1662" s="13" t="str">
        <f>IF(Z1662&gt;94,"Met",IF(AB1662="--","n/a",IF(AB1662&gt;=0,"Met","Did Not Meet")))</f>
        <v>Did Not Meet</v>
      </c>
      <c r="L1662" s="13" t="str">
        <f>IF(Z1663&gt;94,"Met",IF(AB1663="--","n/a",IF(AB1663&gt;=0,"Met","Did Not Meet")))</f>
        <v>Did Not Meet</v>
      </c>
      <c r="M1662" s="1" t="s">
        <v>4</v>
      </c>
      <c r="N1662" s="68" t="s">
        <v>2497</v>
      </c>
      <c r="O1662" s="35"/>
      <c r="P1662" s="44"/>
      <c r="Q1662" s="108"/>
      <c r="R1662" s="5" t="s">
        <v>6</v>
      </c>
      <c r="S1662" s="1" t="s">
        <v>2</v>
      </c>
      <c r="T1662" s="1" t="s">
        <v>3</v>
      </c>
      <c r="U1662" s="5">
        <v>142</v>
      </c>
      <c r="V1662" s="1">
        <v>93.66</v>
      </c>
      <c r="W1662" s="1">
        <v>90.41</v>
      </c>
      <c r="X1662" s="9">
        <f t="shared" si="2036"/>
        <v>3.25</v>
      </c>
      <c r="Y1662" s="14">
        <v>101</v>
      </c>
      <c r="Z1662" s="1">
        <v>55.45</v>
      </c>
      <c r="AA1662" s="1">
        <v>64.05</v>
      </c>
      <c r="AB1662" s="72">
        <f t="shared" si="2051"/>
        <v>-8.5999999999999943</v>
      </c>
      <c r="AC1662" s="53"/>
    </row>
    <row r="1663" spans="1:29" x14ac:dyDescent="0.25">
      <c r="A1663" s="53">
        <v>2306029</v>
      </c>
      <c r="B1663" s="89" t="s">
        <v>2723</v>
      </c>
      <c r="C1663" s="53" t="s">
        <v>701</v>
      </c>
      <c r="D1663" s="50" t="s">
        <v>974</v>
      </c>
      <c r="E1663" s="47" t="str">
        <f>VLOOKUP('2012 Accountability Database'!A1658,Dems1112!$A$2:$G$1082,5)</f>
        <v>K-6</v>
      </c>
      <c r="F1663" s="65" t="s">
        <v>2487</v>
      </c>
      <c r="G1663" s="62"/>
      <c r="H1663" s="13" t="str">
        <f>IF(V1664&gt;94,"Met",IF(X1664="--","n/a",IF(X1664&gt;=0,"Met","Did Not Meet")))</f>
        <v>Did Not Meet</v>
      </c>
      <c r="I1663" s="13" t="str">
        <f>IF(V1665&gt;94,"Met",IF(X1665="--","n/a",IF(X1665&gt;=0,"Met","Did Not Meet")))</f>
        <v>Did Not Meet</v>
      </c>
      <c r="J1663" s="13"/>
      <c r="K1663" s="13" t="str">
        <f>IF(Z1664&gt;94,"Met",IF(AB1664="--","n/a",IF(AB1664&gt;=0,"Met","Did Not Meet")))</f>
        <v>Did Not Meet</v>
      </c>
      <c r="L1663" s="13" t="str">
        <f>IF(Z1665&gt;94,"Met",IF(AB1665="--","n/a",IF(AB1665&gt;=0,"Met","Did Not Meet")))</f>
        <v>Did Not Meet</v>
      </c>
      <c r="M1663" s="5" t="s">
        <v>4</v>
      </c>
      <c r="N1663" s="14"/>
      <c r="O1663" s="35" t="s">
        <v>2506</v>
      </c>
      <c r="P1663" s="83" t="str">
        <f t="shared" ref="P1663" si="2113">IF(P1658="No"," ", IF(P1660="No"," ",IF(P1659="No", " ",IF(P1661="No"," ","X"))))</f>
        <v xml:space="preserve"> </v>
      </c>
      <c r="Q1663" s="108"/>
      <c r="R1663" s="5" t="s">
        <v>6</v>
      </c>
      <c r="S1663" s="5" t="s">
        <v>2</v>
      </c>
      <c r="T1663" s="5" t="s">
        <v>7</v>
      </c>
      <c r="U1663" s="5">
        <v>90</v>
      </c>
      <c r="V1663" s="5">
        <v>91.11</v>
      </c>
      <c r="W1663" s="5">
        <v>86.76</v>
      </c>
      <c r="X1663" s="11">
        <f t="shared" si="2036"/>
        <v>4.3499999999999943</v>
      </c>
      <c r="Y1663" s="14">
        <v>61</v>
      </c>
      <c r="Z1663" s="5">
        <v>50.82</v>
      </c>
      <c r="AA1663" s="5">
        <v>58.91</v>
      </c>
      <c r="AB1663" s="72">
        <f t="shared" si="2051"/>
        <v>-8.0899999999999963</v>
      </c>
      <c r="AC1663" s="53"/>
    </row>
    <row r="1664" spans="1:29" ht="15.75" x14ac:dyDescent="0.25">
      <c r="A1664" s="53">
        <v>2306029</v>
      </c>
      <c r="B1664" s="89" t="s">
        <v>2723</v>
      </c>
      <c r="C1664" s="53" t="s">
        <v>701</v>
      </c>
      <c r="D1664" s="50" t="s">
        <v>975</v>
      </c>
      <c r="E1664" s="48" t="str">
        <f>VLOOKUP('2012 Accountability Database'!A1658,Dems1112!$A$2:$G$1082,6)</f>
        <v>3 (Central AR)</v>
      </c>
      <c r="F1664" s="66"/>
      <c r="G1664" s="63" t="s">
        <v>2488</v>
      </c>
      <c r="H1664" s="61" t="str">
        <f t="shared" ref="H1664:I1664" si="2114">IF(H1662="Met","Yes",IF(H1663="Met","Yes","No"))</f>
        <v>Yes</v>
      </c>
      <c r="I1664" s="61" t="str">
        <f t="shared" si="2114"/>
        <v>Yes</v>
      </c>
      <c r="J1664" s="55"/>
      <c r="K1664" s="61" t="str">
        <f t="shared" ref="K1664:L1664" si="2115">IF(K1662="Met","Yes",IF(K1663="Met","Yes","No"))</f>
        <v>No</v>
      </c>
      <c r="L1664" s="61" t="str">
        <f t="shared" si="2115"/>
        <v>No</v>
      </c>
      <c r="M1664" s="1" t="s">
        <v>4</v>
      </c>
      <c r="N1664" s="14"/>
      <c r="O1664" s="35" t="s">
        <v>2505</v>
      </c>
      <c r="P1664" s="83" t="str">
        <f t="shared" ref="P1664" si="2116">IF(P1663="X"," ",IF(P1665="X"," ","X"))</f>
        <v>X</v>
      </c>
      <c r="Q1664" s="94" t="s">
        <v>2759</v>
      </c>
      <c r="R1664" s="5" t="s">
        <v>6</v>
      </c>
      <c r="S1664" s="1" t="s">
        <v>5</v>
      </c>
      <c r="T1664" s="1" t="s">
        <v>3</v>
      </c>
      <c r="U1664" s="5">
        <v>429</v>
      </c>
      <c r="V1664" s="1">
        <v>88.34</v>
      </c>
      <c r="W1664" s="1">
        <v>90.41</v>
      </c>
      <c r="X1664" s="6">
        <f t="shared" si="2036"/>
        <v>-2.0699999999999932</v>
      </c>
      <c r="Y1664" s="14">
        <v>307</v>
      </c>
      <c r="Z1664" s="1">
        <v>55.7</v>
      </c>
      <c r="AA1664" s="1">
        <v>64.05</v>
      </c>
      <c r="AB1664" s="72">
        <f t="shared" si="2051"/>
        <v>-8.3499999999999943</v>
      </c>
      <c r="AC1664" s="53"/>
    </row>
    <row r="1665" spans="1:29" x14ac:dyDescent="0.25">
      <c r="A1665" s="54">
        <v>2306029</v>
      </c>
      <c r="B1665" s="90" t="s">
        <v>2723</v>
      </c>
      <c r="C1665" s="54" t="s">
        <v>701</v>
      </c>
      <c r="D1665" s="4"/>
      <c r="E1665" s="4"/>
      <c r="F1665" s="67"/>
      <c r="G1665" s="64"/>
      <c r="H1665" s="43"/>
      <c r="I1665" s="43"/>
      <c r="J1665" s="43"/>
      <c r="K1665" s="43"/>
      <c r="L1665" s="43"/>
      <c r="M1665" s="4" t="s">
        <v>4</v>
      </c>
      <c r="N1665" s="15"/>
      <c r="O1665" s="38" t="s">
        <v>2482</v>
      </c>
      <c r="P1665" s="84" t="str">
        <f>IF(E1659="Achieving School"," ","X")</f>
        <v xml:space="preserve"> </v>
      </c>
      <c r="Q1665" s="91"/>
      <c r="R1665" s="4" t="s">
        <v>6</v>
      </c>
      <c r="S1665" s="4" t="s">
        <v>5</v>
      </c>
      <c r="T1665" s="4" t="s">
        <v>7</v>
      </c>
      <c r="U1665" s="4">
        <v>255</v>
      </c>
      <c r="V1665" s="4">
        <v>83.53</v>
      </c>
      <c r="W1665" s="4">
        <v>86.76</v>
      </c>
      <c r="X1665" s="7">
        <f t="shared" si="2036"/>
        <v>-3.230000000000004</v>
      </c>
      <c r="Y1665" s="15">
        <v>177</v>
      </c>
      <c r="Z1665" s="4">
        <v>51.41</v>
      </c>
      <c r="AA1665" s="4">
        <v>58.91</v>
      </c>
      <c r="AB1665" s="73">
        <f t="shared" si="2051"/>
        <v>-7.5</v>
      </c>
      <c r="AC1665" s="54"/>
    </row>
    <row r="1666" spans="1:29" x14ac:dyDescent="0.25">
      <c r="A1666" s="1">
        <v>2307033</v>
      </c>
      <c r="B1666" s="87" t="s">
        <v>2575</v>
      </c>
      <c r="C1666" s="55" t="s">
        <v>918</v>
      </c>
      <c r="E1666" s="42"/>
      <c r="F1666" s="65" t="s">
        <v>2483</v>
      </c>
      <c r="G1666" s="62"/>
      <c r="H1666" s="37" t="str">
        <f>IF(V1666&gt;94,"Met",IF(X1666="--","n/a",IF(X1666&gt;=0,"Met","Did Not Meet")))</f>
        <v>Did Not Meet</v>
      </c>
      <c r="I1666" s="37" t="str">
        <f>IF(V1667&gt;94,"Met",IF(X1667="--","n/a",IF(X1667&gt;=0,"Met","Did Not Meet")))</f>
        <v>Did Not Meet</v>
      </c>
      <c r="K1666" s="13" t="str">
        <f>IF(Z1666&gt;94,"Met",IF(AB1666="--","n/a",IF(AB1666&gt;=0,"Met","Did Not Meet")))</f>
        <v>Met</v>
      </c>
      <c r="L1666" s="13" t="str">
        <f>IF(Z1667&gt;94,"Met",IF(AB1667="--","n/a",IF(AB1667&gt;=0,"Met","Did Not Meet")))</f>
        <v>Did Not Meet</v>
      </c>
      <c r="M1666" s="5" t="s">
        <v>9</v>
      </c>
      <c r="N1666" s="14" t="s">
        <v>2502</v>
      </c>
      <c r="O1666" s="5"/>
      <c r="P1666" s="44" t="str">
        <f t="shared" ref="P1666" si="2117">IF(H1668="Yes",IF(I1668="Yes","Yes","No"),"No")</f>
        <v>No</v>
      </c>
      <c r="Q1666" s="93"/>
      <c r="R1666" s="5" t="s">
        <v>1</v>
      </c>
      <c r="S1666" s="5" t="s">
        <v>2</v>
      </c>
      <c r="T1666" s="5" t="s">
        <v>3</v>
      </c>
      <c r="U1666" s="5">
        <v>249</v>
      </c>
      <c r="V1666" s="5">
        <v>86.35</v>
      </c>
      <c r="W1666" s="5">
        <v>87.3</v>
      </c>
      <c r="X1666" s="8">
        <f t="shared" ref="X1666:X1729" si="2118">V1666-W1666</f>
        <v>-0.95000000000000284</v>
      </c>
      <c r="Y1666" s="14">
        <v>123</v>
      </c>
      <c r="Z1666" s="5">
        <v>86.18</v>
      </c>
      <c r="AA1666" s="5">
        <v>85.31</v>
      </c>
      <c r="AB1666" s="71">
        <f t="shared" si="2051"/>
        <v>0.87000000000000455</v>
      </c>
      <c r="AC1666" s="36"/>
    </row>
    <row r="1667" spans="1:29" ht="15.75" x14ac:dyDescent="0.25">
      <c r="A1667" s="53">
        <v>2307033</v>
      </c>
      <c r="B1667" s="89" t="s">
        <v>2575</v>
      </c>
      <c r="C1667" s="53" t="s">
        <v>918</v>
      </c>
      <c r="D1667" s="49" t="s">
        <v>2498</v>
      </c>
      <c r="E1667" s="34" t="str">
        <f>M1666</f>
        <v>Needs Improvement School</v>
      </c>
      <c r="F1667" s="65" t="s">
        <v>2484</v>
      </c>
      <c r="G1667" s="62"/>
      <c r="H1667" s="13" t="str">
        <f>IF(V1668&gt;94,"Met",IF(X1668="--","n/a",IF(X1668&gt;=0,"Met","Did Not Meet")))</f>
        <v>Met</v>
      </c>
      <c r="I1667" s="13" t="str">
        <f>IF(V1669&gt;94,"Met",IF(X1669="--","n/a",IF(X1669&gt;=0,"Met","Did Not Meet")))</f>
        <v>Did Not Meet</v>
      </c>
      <c r="K1667" s="13" t="str">
        <f>IF(Z1668&gt;94,"Met",IF(AB1668="--","n/a",IF(AB1668&gt;=0,"Met","Did Not Meet")))</f>
        <v>Did Not Meet</v>
      </c>
      <c r="L1667" s="13" t="str">
        <f>IF(Z1669&gt;94,"Met",IF(AB1669="--","n/a",IF(AB1669&gt;=0,"Met","Did Not Meet")))</f>
        <v>Did Not Meet</v>
      </c>
      <c r="M1667" s="1" t="s">
        <v>9</v>
      </c>
      <c r="N1667" s="14" t="s">
        <v>2501</v>
      </c>
      <c r="O1667" s="5"/>
      <c r="P1667" s="44" t="str">
        <f t="shared" ref="P1667" si="2119">IF(K1668="Yes",IF(L1668="Yes","Yes","No"),"No")</f>
        <v>No</v>
      </c>
      <c r="Q1667" s="94" t="s">
        <v>2759</v>
      </c>
      <c r="R1667" s="5" t="s">
        <v>1</v>
      </c>
      <c r="S1667" s="1" t="s">
        <v>2</v>
      </c>
      <c r="T1667" s="1" t="s">
        <v>7</v>
      </c>
      <c r="U1667" s="5">
        <v>141</v>
      </c>
      <c r="V1667" s="1">
        <v>77.3</v>
      </c>
      <c r="W1667" s="1">
        <v>80.400000000000006</v>
      </c>
      <c r="X1667" s="6">
        <f t="shared" si="2118"/>
        <v>-3.1000000000000085</v>
      </c>
      <c r="Y1667" s="14">
        <v>70</v>
      </c>
      <c r="Z1667" s="1">
        <v>82.86</v>
      </c>
      <c r="AA1667" s="1">
        <v>85.9</v>
      </c>
      <c r="AB1667" s="72">
        <f t="shared" si="2051"/>
        <v>-3.0400000000000063</v>
      </c>
      <c r="AC1667" s="53"/>
    </row>
    <row r="1668" spans="1:29" ht="15" customHeight="1" x14ac:dyDescent="0.25">
      <c r="A1668" s="53">
        <v>2307033</v>
      </c>
      <c r="B1668" s="89" t="s">
        <v>2575</v>
      </c>
      <c r="C1668" s="53" t="s">
        <v>918</v>
      </c>
      <c r="D1668" s="49" t="s">
        <v>2499</v>
      </c>
      <c r="E1668" s="35" t="str">
        <f>VLOOKUP('2012 Accountability Database'!$A1666,'2011 AYP'!A$2:B$1072,2)</f>
        <v xml:space="preserve"> A (Alert)</v>
      </c>
      <c r="F1668" s="66"/>
      <c r="G1668" s="63" t="s">
        <v>2485</v>
      </c>
      <c r="H1668" s="60" t="str">
        <f t="shared" ref="H1668:I1668" si="2120">IF(H1666="Met","Yes",IF(H1667="Met","Yes","No"))</f>
        <v>Yes</v>
      </c>
      <c r="I1668" s="60" t="str">
        <f t="shared" si="2120"/>
        <v>No</v>
      </c>
      <c r="J1668" s="42"/>
      <c r="K1668" s="60" t="str">
        <f t="shared" ref="K1668:L1668" si="2121">IF(K1666="Met","Yes",IF(K1667="Met","Yes","No"))</f>
        <v>Yes</v>
      </c>
      <c r="L1668" s="60" t="str">
        <f t="shared" si="2121"/>
        <v>No</v>
      </c>
      <c r="M1668" s="5" t="s">
        <v>9</v>
      </c>
      <c r="N1668" s="14" t="s">
        <v>2503</v>
      </c>
      <c r="O1668" s="5"/>
      <c r="P1668" s="44" t="str">
        <f t="shared" ref="P1668" si="2122">IF(H1672="Yes",IF(I1672="Yes","Yes","No"),"No")</f>
        <v>No</v>
      </c>
      <c r="Q1668" s="108" t="s">
        <v>2758</v>
      </c>
      <c r="R1668" s="5" t="s">
        <v>1</v>
      </c>
      <c r="S1668" s="5" t="s">
        <v>5</v>
      </c>
      <c r="T1668" s="5" t="s">
        <v>3</v>
      </c>
      <c r="U1668" s="5">
        <v>763</v>
      </c>
      <c r="V1668" s="5">
        <v>87.42</v>
      </c>
      <c r="W1668" s="5">
        <v>87.3</v>
      </c>
      <c r="X1668" s="11">
        <f t="shared" si="2118"/>
        <v>0.12000000000000455</v>
      </c>
      <c r="Y1668" s="14">
        <v>368</v>
      </c>
      <c r="Z1668" s="5">
        <v>84.78</v>
      </c>
      <c r="AA1668" s="5">
        <v>85.31</v>
      </c>
      <c r="AB1668" s="72">
        <f t="shared" si="2051"/>
        <v>-0.53000000000000114</v>
      </c>
      <c r="AC1668" s="53"/>
    </row>
    <row r="1669" spans="1:29" x14ac:dyDescent="0.25">
      <c r="A1669" s="53">
        <v>2307033</v>
      </c>
      <c r="B1669" s="89" t="s">
        <v>2575</v>
      </c>
      <c r="C1669" s="53" t="s">
        <v>918</v>
      </c>
      <c r="D1669" s="49" t="s">
        <v>2507</v>
      </c>
      <c r="E1669" s="47">
        <f>VLOOKUP('2012 Accountability Database'!A1666,Dems1112!$A$2:$G$1082,3)</f>
        <v>7.0000000000000007E-2</v>
      </c>
      <c r="F1669" s="66"/>
      <c r="G1669" s="52"/>
      <c r="M1669" s="1" t="s">
        <v>9</v>
      </c>
      <c r="N1669" s="14" t="s">
        <v>2504</v>
      </c>
      <c r="O1669" s="5"/>
      <c r="P1669" s="44" t="str">
        <f t="shared" ref="P1669" si="2123">IF(K1672="Yes",IF(L1672="Yes","Yes","No"),"No")</f>
        <v>Yes</v>
      </c>
      <c r="Q1669" s="108"/>
      <c r="R1669" s="5" t="s">
        <v>1</v>
      </c>
      <c r="S1669" s="1" t="s">
        <v>5</v>
      </c>
      <c r="T1669" s="1" t="s">
        <v>7</v>
      </c>
      <c r="U1669" s="5">
        <v>425</v>
      </c>
      <c r="V1669" s="1">
        <v>80</v>
      </c>
      <c r="W1669" s="1">
        <v>80.400000000000006</v>
      </c>
      <c r="X1669" s="6">
        <f t="shared" si="2118"/>
        <v>-0.40000000000000568</v>
      </c>
      <c r="Y1669" s="14">
        <v>190</v>
      </c>
      <c r="Z1669" s="1">
        <v>83.68</v>
      </c>
      <c r="AA1669" s="1">
        <v>85.9</v>
      </c>
      <c r="AB1669" s="72">
        <f t="shared" si="2051"/>
        <v>-2.2199999999999989</v>
      </c>
      <c r="AC1669" s="53"/>
    </row>
    <row r="1670" spans="1:29" x14ac:dyDescent="0.25">
      <c r="A1670" s="53">
        <v>2307033</v>
      </c>
      <c r="B1670" s="89" t="s">
        <v>2575</v>
      </c>
      <c r="C1670" s="53" t="s">
        <v>918</v>
      </c>
      <c r="D1670" s="50" t="s">
        <v>2508</v>
      </c>
      <c r="E1670" s="47">
        <f>VLOOKUP('2012 Accountability Database'!A1666,Dems1112!$A$2:$G$1082,4)</f>
        <v>0.49</v>
      </c>
      <c r="F1670" s="65" t="s">
        <v>2486</v>
      </c>
      <c r="G1670" s="62"/>
      <c r="H1670" s="13" t="str">
        <f>IF(V1670&gt;94,"Met",IF(X1670="--","n/a",IF(X1670&gt;=0,"Met","Did Not Meet")))</f>
        <v>Did Not Meet</v>
      </c>
      <c r="I1670" s="13" t="str">
        <f>IF(V1671&gt;94,"Met",IF(X1671="--","n/a",IF(X1671&gt;=0,"Met","Did Not Meet")))</f>
        <v>Did Not Meet</v>
      </c>
      <c r="J1670" s="13"/>
      <c r="K1670" s="13" t="str">
        <f>IF(Z1670&gt;94,"Met",IF(AB1670="--","n/a",IF(AB1670&gt;=0,"Met","Did Not Meet")))</f>
        <v>Did Not Meet</v>
      </c>
      <c r="L1670" s="13" t="str">
        <f>IF(Z1671&gt;94,"Met",IF(AB1671="--","n/a",IF(AB1671&gt;=0,"Met","Did Not Meet")))</f>
        <v>Did Not Meet</v>
      </c>
      <c r="M1670" s="1" t="s">
        <v>9</v>
      </c>
      <c r="N1670" s="68" t="s">
        <v>2497</v>
      </c>
      <c r="O1670" s="35"/>
      <c r="P1670" s="44"/>
      <c r="Q1670" s="108"/>
      <c r="R1670" s="5" t="s">
        <v>6</v>
      </c>
      <c r="S1670" s="1" t="s">
        <v>2</v>
      </c>
      <c r="T1670" s="1" t="s">
        <v>3</v>
      </c>
      <c r="U1670" s="5">
        <v>249</v>
      </c>
      <c r="V1670" s="1">
        <v>91.57</v>
      </c>
      <c r="W1670" s="1">
        <v>92.59</v>
      </c>
      <c r="X1670" s="6">
        <f t="shared" si="2118"/>
        <v>-1.0200000000000102</v>
      </c>
      <c r="Y1670" s="14">
        <v>123</v>
      </c>
      <c r="Z1670" s="1">
        <v>58.54</v>
      </c>
      <c r="AA1670" s="1">
        <v>60.12</v>
      </c>
      <c r="AB1670" s="72">
        <f t="shared" si="2051"/>
        <v>-1.5799999999999983</v>
      </c>
      <c r="AC1670" s="53"/>
    </row>
    <row r="1671" spans="1:29" x14ac:dyDescent="0.25">
      <c r="A1671" s="53">
        <v>2307033</v>
      </c>
      <c r="B1671" s="89" t="s">
        <v>2575</v>
      </c>
      <c r="C1671" s="53" t="s">
        <v>918</v>
      </c>
      <c r="D1671" s="50" t="s">
        <v>974</v>
      </c>
      <c r="E1671" s="47" t="str">
        <f>VLOOKUP('2012 Accountability Database'!A1666,Dems1112!$A$2:$G$1082,5)</f>
        <v>K-4</v>
      </c>
      <c r="F1671" s="65" t="s">
        <v>2487</v>
      </c>
      <c r="G1671" s="62"/>
      <c r="H1671" s="13" t="str">
        <f>IF(V1672&gt;94,"Met",IF(X1672="--","n/a",IF(X1672&gt;=0,"Met","Did Not Meet")))</f>
        <v>Did Not Meet</v>
      </c>
      <c r="I1671" s="13" t="str">
        <f>IF(V1673&gt;94,"Met",IF(X1673="--","n/a",IF(X1673&gt;=0,"Met","Did Not Meet")))</f>
        <v>Did Not Meet</v>
      </c>
      <c r="J1671" s="13"/>
      <c r="K1671" s="13" t="str">
        <f>IF(Z1672&gt;94,"Met",IF(AB1672="--","n/a",IF(AB1672&gt;=0,"Met","Did Not Meet")))</f>
        <v>Met</v>
      </c>
      <c r="L1671" s="13" t="str">
        <f>IF(Z1673&gt;94,"Met",IF(AB1673="--","n/a",IF(AB1673&gt;=0,"Met","Did Not Meet")))</f>
        <v>Met</v>
      </c>
      <c r="M1671" s="1" t="s">
        <v>9</v>
      </c>
      <c r="N1671" s="14"/>
      <c r="O1671" s="35" t="s">
        <v>2506</v>
      </c>
      <c r="P1671" s="83" t="str">
        <f t="shared" ref="P1671" si="2124">IF(P1666="No"," ", IF(P1668="No"," ",IF(P1667="No", " ",IF(P1669="No"," ","X"))))</f>
        <v xml:space="preserve"> </v>
      </c>
      <c r="Q1671" s="108"/>
      <c r="R1671" s="5" t="s">
        <v>6</v>
      </c>
      <c r="S1671" s="1" t="s">
        <v>2</v>
      </c>
      <c r="T1671" s="1" t="s">
        <v>7</v>
      </c>
      <c r="U1671" s="5">
        <v>141</v>
      </c>
      <c r="V1671" s="1">
        <v>85.82</v>
      </c>
      <c r="W1671" s="1">
        <v>89.26</v>
      </c>
      <c r="X1671" s="6">
        <f t="shared" si="2118"/>
        <v>-3.4400000000000119</v>
      </c>
      <c r="Y1671" s="14">
        <v>70</v>
      </c>
      <c r="Z1671" s="1">
        <v>52.86</v>
      </c>
      <c r="AA1671" s="1">
        <v>53.46</v>
      </c>
      <c r="AB1671" s="72">
        <f t="shared" si="2051"/>
        <v>-0.60000000000000142</v>
      </c>
      <c r="AC1671" s="53"/>
    </row>
    <row r="1672" spans="1:29" ht="15.75" x14ac:dyDescent="0.25">
      <c r="A1672" s="53">
        <v>2307033</v>
      </c>
      <c r="B1672" s="89" t="s">
        <v>2575</v>
      </c>
      <c r="C1672" s="53" t="s">
        <v>918</v>
      </c>
      <c r="D1672" s="50" t="s">
        <v>975</v>
      </c>
      <c r="E1672" s="48" t="str">
        <f>VLOOKUP('2012 Accountability Database'!A1666,Dems1112!$A$2:$G$1082,6)</f>
        <v>3 (Central AR)</v>
      </c>
      <c r="F1672" s="66"/>
      <c r="G1672" s="63" t="s">
        <v>2488</v>
      </c>
      <c r="H1672" s="61" t="str">
        <f t="shared" ref="H1672:I1672" si="2125">IF(H1670="Met","Yes",IF(H1671="Met","Yes","No"))</f>
        <v>No</v>
      </c>
      <c r="I1672" s="61" t="str">
        <f t="shared" si="2125"/>
        <v>No</v>
      </c>
      <c r="J1672" s="55"/>
      <c r="K1672" s="61" t="str">
        <f t="shared" ref="K1672:L1672" si="2126">IF(K1670="Met","Yes",IF(K1671="Met","Yes","No"))</f>
        <v>Yes</v>
      </c>
      <c r="L1672" s="61" t="str">
        <f t="shared" si="2126"/>
        <v>Yes</v>
      </c>
      <c r="M1672" s="1" t="s">
        <v>9</v>
      </c>
      <c r="N1672" s="14"/>
      <c r="O1672" s="35" t="s">
        <v>2505</v>
      </c>
      <c r="P1672" s="83" t="str">
        <f t="shared" ref="P1672" si="2127">IF(P1671="X"," ",IF(P1673="X"," ","X"))</f>
        <v xml:space="preserve"> </v>
      </c>
      <c r="Q1672" s="94" t="s">
        <v>2759</v>
      </c>
      <c r="R1672" s="5" t="s">
        <v>6</v>
      </c>
      <c r="S1672" s="1" t="s">
        <v>5</v>
      </c>
      <c r="T1672" s="1" t="s">
        <v>3</v>
      </c>
      <c r="U1672" s="5">
        <v>763</v>
      </c>
      <c r="V1672" s="1">
        <v>91.87</v>
      </c>
      <c r="W1672" s="1">
        <v>92.59</v>
      </c>
      <c r="X1672" s="6">
        <f t="shared" si="2118"/>
        <v>-0.71999999999999886</v>
      </c>
      <c r="Y1672" s="14">
        <v>368</v>
      </c>
      <c r="Z1672" s="1">
        <v>63.32</v>
      </c>
      <c r="AA1672" s="1">
        <v>60.12</v>
      </c>
      <c r="AB1672" s="71">
        <f t="shared" si="2051"/>
        <v>3.2000000000000028</v>
      </c>
      <c r="AC1672" s="53"/>
    </row>
    <row r="1673" spans="1:29" x14ac:dyDescent="0.25">
      <c r="A1673" s="54">
        <v>2307033</v>
      </c>
      <c r="B1673" s="90" t="s">
        <v>2575</v>
      </c>
      <c r="C1673" s="54" t="s">
        <v>918</v>
      </c>
      <c r="D1673" s="4"/>
      <c r="E1673" s="4"/>
      <c r="F1673" s="67"/>
      <c r="G1673" s="64"/>
      <c r="H1673" s="43"/>
      <c r="I1673" s="43"/>
      <c r="J1673" s="43"/>
      <c r="K1673" s="43"/>
      <c r="L1673" s="43"/>
      <c r="M1673" s="4" t="s">
        <v>9</v>
      </c>
      <c r="N1673" s="15"/>
      <c r="O1673" s="38" t="s">
        <v>2482</v>
      </c>
      <c r="P1673" s="84" t="str">
        <f>IF(E1667="Achieving School"," ","X")</f>
        <v>X</v>
      </c>
      <c r="Q1673" s="91"/>
      <c r="R1673" s="4" t="s">
        <v>6</v>
      </c>
      <c r="S1673" s="4" t="s">
        <v>5</v>
      </c>
      <c r="T1673" s="4" t="s">
        <v>7</v>
      </c>
      <c r="U1673" s="4">
        <v>425</v>
      </c>
      <c r="V1673" s="4">
        <v>87.06</v>
      </c>
      <c r="W1673" s="4">
        <v>89.26</v>
      </c>
      <c r="X1673" s="7">
        <f t="shared" si="2118"/>
        <v>-2.2000000000000028</v>
      </c>
      <c r="Y1673" s="15">
        <v>190</v>
      </c>
      <c r="Z1673" s="4">
        <v>56.84</v>
      </c>
      <c r="AA1673" s="4">
        <v>53.46</v>
      </c>
      <c r="AB1673" s="74">
        <f t="shared" si="2051"/>
        <v>3.3800000000000026</v>
      </c>
      <c r="AC1673" s="54"/>
    </row>
    <row r="1674" spans="1:29" x14ac:dyDescent="0.25">
      <c r="A1674" s="1">
        <v>2307035</v>
      </c>
      <c r="B1674" s="87" t="s">
        <v>2575</v>
      </c>
      <c r="C1674" s="55" t="s">
        <v>919</v>
      </c>
      <c r="E1674" s="42"/>
      <c r="F1674" s="65" t="s">
        <v>2483</v>
      </c>
      <c r="G1674" s="62"/>
      <c r="H1674" s="37" t="str">
        <f>IF(V1674&gt;94,"Met",IF(X1674="--","n/a",IF(X1674&gt;=0,"Met","Did Not Meet")))</f>
        <v>Did Not Meet</v>
      </c>
      <c r="I1674" s="37" t="str">
        <f>IF(V1675&gt;94,"Met",IF(X1675="--","n/a",IF(X1675&gt;=0,"Met","Did Not Meet")))</f>
        <v>Met</v>
      </c>
      <c r="K1674" s="13" t="str">
        <f>IF(Z1674&gt;94,"Met",IF(AB1674="--","n/a",IF(AB1674&gt;=0,"Met","Did Not Meet")))</f>
        <v>Did Not Meet</v>
      </c>
      <c r="L1674" s="13" t="str">
        <f>IF(Z1675&gt;94,"Met",IF(AB1675="--","n/a",IF(AB1675&gt;=0,"Met","Did Not Meet")))</f>
        <v>Did Not Meet</v>
      </c>
      <c r="M1674" s="5" t="s">
        <v>9</v>
      </c>
      <c r="N1674" s="14" t="s">
        <v>2502</v>
      </c>
      <c r="O1674" s="5"/>
      <c r="P1674" s="44" t="str">
        <f t="shared" ref="P1674" si="2128">IF(H1676="Yes",IF(I1676="Yes","Yes","No"),"No")</f>
        <v>No</v>
      </c>
      <c r="Q1674" s="93"/>
      <c r="R1674" s="5" t="s">
        <v>1</v>
      </c>
      <c r="S1674" s="5" t="s">
        <v>2</v>
      </c>
      <c r="T1674" s="5" t="s">
        <v>3</v>
      </c>
      <c r="U1674" s="5">
        <v>139</v>
      </c>
      <c r="V1674" s="5">
        <v>89.21</v>
      </c>
      <c r="W1674" s="5">
        <v>89.47</v>
      </c>
      <c r="X1674" s="8">
        <f t="shared" si="2118"/>
        <v>-0.26000000000000512</v>
      </c>
      <c r="Y1674" s="14">
        <v>65</v>
      </c>
      <c r="Z1674" s="5">
        <v>70.77</v>
      </c>
      <c r="AA1674" s="5">
        <v>87.62</v>
      </c>
      <c r="AB1674" s="72">
        <f t="shared" si="2051"/>
        <v>-16.850000000000009</v>
      </c>
      <c r="AC1674" s="36"/>
    </row>
    <row r="1675" spans="1:29" ht="15.75" x14ac:dyDescent="0.25">
      <c r="A1675" s="53">
        <v>2307035</v>
      </c>
      <c r="B1675" s="89" t="s">
        <v>2575</v>
      </c>
      <c r="C1675" s="53" t="s">
        <v>919</v>
      </c>
      <c r="D1675" s="49" t="s">
        <v>2498</v>
      </c>
      <c r="E1675" s="34" t="str">
        <f>M1674</f>
        <v>Needs Improvement School</v>
      </c>
      <c r="F1675" s="65" t="s">
        <v>2484</v>
      </c>
      <c r="G1675" s="62"/>
      <c r="H1675" s="13" t="str">
        <f>IF(V1676&gt;94,"Met",IF(X1676="--","n/a",IF(X1676&gt;=0,"Met","Did Not Meet")))</f>
        <v>Did Not Meet</v>
      </c>
      <c r="I1675" s="13" t="str">
        <f>IF(V1677&gt;94,"Met",IF(X1677="--","n/a",IF(X1677&gt;=0,"Met","Did Not Meet")))</f>
        <v>Did Not Meet</v>
      </c>
      <c r="K1675" s="13" t="str">
        <f>IF(Z1676&gt;94,"Met",IF(AB1676="--","n/a",IF(AB1676&gt;=0,"Met","Did Not Meet")))</f>
        <v>Did Not Meet</v>
      </c>
      <c r="L1675" s="13" t="str">
        <f>IF(Z1677&gt;94,"Met",IF(AB1677="--","n/a",IF(AB1677&gt;=0,"Met","Did Not Meet")))</f>
        <v>Did Not Meet</v>
      </c>
      <c r="M1675" s="1" t="s">
        <v>9</v>
      </c>
      <c r="N1675" s="14" t="s">
        <v>2501</v>
      </c>
      <c r="O1675" s="5"/>
      <c r="P1675" s="44" t="str">
        <f t="shared" ref="P1675" si="2129">IF(K1676="Yes",IF(L1676="Yes","Yes","No"),"No")</f>
        <v>No</v>
      </c>
      <c r="Q1675" s="94" t="s">
        <v>2759</v>
      </c>
      <c r="R1675" s="5" t="s">
        <v>1</v>
      </c>
      <c r="S1675" s="1" t="s">
        <v>2</v>
      </c>
      <c r="T1675" s="1" t="s">
        <v>7</v>
      </c>
      <c r="U1675" s="5">
        <v>73</v>
      </c>
      <c r="V1675" s="1">
        <v>84.93</v>
      </c>
      <c r="W1675" s="1">
        <v>80.63</v>
      </c>
      <c r="X1675" s="9">
        <f t="shared" si="2118"/>
        <v>4.3000000000000114</v>
      </c>
      <c r="Y1675" s="14">
        <v>32</v>
      </c>
      <c r="Z1675" s="1">
        <v>71.88</v>
      </c>
      <c r="AA1675" s="1">
        <v>90.09</v>
      </c>
      <c r="AB1675" s="72">
        <f t="shared" si="2051"/>
        <v>-18.210000000000008</v>
      </c>
      <c r="AC1675" s="53"/>
    </row>
    <row r="1676" spans="1:29" ht="15" customHeight="1" x14ac:dyDescent="0.25">
      <c r="A1676" s="53">
        <v>2307035</v>
      </c>
      <c r="B1676" s="89" t="s">
        <v>2575</v>
      </c>
      <c r="C1676" s="53" t="s">
        <v>919</v>
      </c>
      <c r="D1676" s="49" t="s">
        <v>2499</v>
      </c>
      <c r="E1676" s="35" t="str">
        <f>VLOOKUP('2012 Accountability Database'!$A1674,'2011 AYP'!A$2:B$1072,2)</f>
        <v xml:space="preserve"> MS (Met Standards)</v>
      </c>
      <c r="F1676" s="66"/>
      <c r="G1676" s="63" t="s">
        <v>2485</v>
      </c>
      <c r="H1676" s="60" t="str">
        <f t="shared" ref="H1676:I1676" si="2130">IF(H1674="Met","Yes",IF(H1675="Met","Yes","No"))</f>
        <v>No</v>
      </c>
      <c r="I1676" s="60" t="str">
        <f t="shared" si="2130"/>
        <v>Yes</v>
      </c>
      <c r="J1676" s="42"/>
      <c r="K1676" s="60" t="str">
        <f t="shared" ref="K1676:L1676" si="2131">IF(K1674="Met","Yes",IF(K1675="Met","Yes","No"))</f>
        <v>No</v>
      </c>
      <c r="L1676" s="60" t="str">
        <f t="shared" si="2131"/>
        <v>No</v>
      </c>
      <c r="M1676" s="1" t="s">
        <v>9</v>
      </c>
      <c r="N1676" s="14" t="s">
        <v>2503</v>
      </c>
      <c r="O1676" s="5"/>
      <c r="P1676" s="44" t="str">
        <f t="shared" ref="P1676" si="2132">IF(H1680="Yes",IF(I1680="Yes","Yes","No"),"No")</f>
        <v>Yes</v>
      </c>
      <c r="Q1676" s="108" t="s">
        <v>2758</v>
      </c>
      <c r="R1676" s="5" t="s">
        <v>1</v>
      </c>
      <c r="S1676" s="1" t="s">
        <v>5</v>
      </c>
      <c r="T1676" s="1" t="s">
        <v>3</v>
      </c>
      <c r="U1676" s="5">
        <v>439</v>
      </c>
      <c r="V1676" s="1">
        <v>83.83</v>
      </c>
      <c r="W1676" s="1">
        <v>89.47</v>
      </c>
      <c r="X1676" s="6">
        <f t="shared" si="2118"/>
        <v>-5.6400000000000006</v>
      </c>
      <c r="Y1676" s="14">
        <v>212</v>
      </c>
      <c r="Z1676" s="1">
        <v>74.06</v>
      </c>
      <c r="AA1676" s="1">
        <v>87.62</v>
      </c>
      <c r="AB1676" s="72">
        <f t="shared" ref="AB1676:AB1690" si="2133">Z1676-AA1676</f>
        <v>-13.560000000000002</v>
      </c>
      <c r="AC1676" s="53"/>
    </row>
    <row r="1677" spans="1:29" x14ac:dyDescent="0.25">
      <c r="A1677" s="53">
        <v>2307035</v>
      </c>
      <c r="B1677" s="89" t="s">
        <v>2575</v>
      </c>
      <c r="C1677" s="53" t="s">
        <v>919</v>
      </c>
      <c r="D1677" s="49" t="s">
        <v>2507</v>
      </c>
      <c r="E1677" s="47">
        <f>VLOOKUP('2012 Accountability Database'!A1674,Dems1112!$A$2:$G$1082,3)</f>
        <v>0.05</v>
      </c>
      <c r="F1677" s="66"/>
      <c r="G1677" s="52"/>
      <c r="M1677" s="1" t="s">
        <v>9</v>
      </c>
      <c r="N1677" s="14" t="s">
        <v>2504</v>
      </c>
      <c r="O1677" s="5"/>
      <c r="P1677" s="44" t="str">
        <f t="shared" ref="P1677" si="2134">IF(K1680="Yes",IF(L1680="Yes","Yes","No"),"No")</f>
        <v>No</v>
      </c>
      <c r="Q1677" s="108"/>
      <c r="R1677" s="5" t="s">
        <v>1</v>
      </c>
      <c r="S1677" s="1" t="s">
        <v>5</v>
      </c>
      <c r="T1677" s="1" t="s">
        <v>7</v>
      </c>
      <c r="U1677" s="5">
        <v>219</v>
      </c>
      <c r="V1677" s="1">
        <v>75.34</v>
      </c>
      <c r="W1677" s="1">
        <v>80.63</v>
      </c>
      <c r="X1677" s="6">
        <f t="shared" si="2118"/>
        <v>-5.289999999999992</v>
      </c>
      <c r="Y1677" s="14">
        <v>107</v>
      </c>
      <c r="Z1677" s="1">
        <v>72.900000000000006</v>
      </c>
      <c r="AA1677" s="1">
        <v>90.09</v>
      </c>
      <c r="AB1677" s="72">
        <f t="shared" si="2133"/>
        <v>-17.189999999999998</v>
      </c>
      <c r="AC1677" s="53"/>
    </row>
    <row r="1678" spans="1:29" x14ac:dyDescent="0.25">
      <c r="A1678" s="53">
        <v>2307035</v>
      </c>
      <c r="B1678" s="89" t="s">
        <v>2575</v>
      </c>
      <c r="C1678" s="53" t="s">
        <v>919</v>
      </c>
      <c r="D1678" s="50" t="s">
        <v>2508</v>
      </c>
      <c r="E1678" s="47">
        <f>VLOOKUP('2012 Accountability Database'!A1674,Dems1112!$A$2:$G$1082,4)</f>
        <v>0.46</v>
      </c>
      <c r="F1678" s="65" t="s">
        <v>2486</v>
      </c>
      <c r="G1678" s="62"/>
      <c r="H1678" s="13" t="str">
        <f>IF(V1678&gt;94,"Met",IF(X1678="--","n/a",IF(X1678&gt;=0,"Met","Did Not Meet")))</f>
        <v>Met</v>
      </c>
      <c r="I1678" s="13" t="str">
        <f>IF(V1679&gt;94,"Met",IF(X1679="--","n/a",IF(X1679&gt;=0,"Met","Did Not Meet")))</f>
        <v>Met</v>
      </c>
      <c r="J1678" s="13"/>
      <c r="K1678" s="13" t="str">
        <f>IF(Z1678&gt;94,"Met",IF(AB1678="--","n/a",IF(AB1678&gt;=0,"Met","Did Not Meet")))</f>
        <v>Did Not Meet</v>
      </c>
      <c r="L1678" s="13" t="str">
        <f>IF(Z1679&gt;94,"Met",IF(AB1679="--","n/a",IF(AB1679&gt;=0,"Met","Did Not Meet")))</f>
        <v>Did Not Meet</v>
      </c>
      <c r="M1678" s="5" t="s">
        <v>9</v>
      </c>
      <c r="N1678" s="68" t="s">
        <v>2497</v>
      </c>
      <c r="O1678" s="35"/>
      <c r="P1678" s="44"/>
      <c r="Q1678" s="108"/>
      <c r="R1678" s="5" t="s">
        <v>6</v>
      </c>
      <c r="S1678" s="5" t="s">
        <v>2</v>
      </c>
      <c r="T1678" s="5" t="s">
        <v>3</v>
      </c>
      <c r="U1678" s="5">
        <v>139</v>
      </c>
      <c r="V1678" s="5">
        <v>91.37</v>
      </c>
      <c r="W1678" s="5">
        <v>87.62</v>
      </c>
      <c r="X1678" s="11">
        <f t="shared" si="2118"/>
        <v>3.75</v>
      </c>
      <c r="Y1678" s="14">
        <v>65</v>
      </c>
      <c r="Z1678" s="5">
        <v>40</v>
      </c>
      <c r="AA1678" s="5">
        <v>51.69</v>
      </c>
      <c r="AB1678" s="72">
        <f t="shared" si="2133"/>
        <v>-11.689999999999998</v>
      </c>
      <c r="AC1678" s="53"/>
    </row>
    <row r="1679" spans="1:29" x14ac:dyDescent="0.25">
      <c r="A1679" s="53">
        <v>2307035</v>
      </c>
      <c r="B1679" s="89" t="s">
        <v>2575</v>
      </c>
      <c r="C1679" s="53" t="s">
        <v>919</v>
      </c>
      <c r="D1679" s="50" t="s">
        <v>974</v>
      </c>
      <c r="E1679" s="47" t="str">
        <f>VLOOKUP('2012 Accountability Database'!A1674,Dems1112!$A$2:$G$1082,5)</f>
        <v>K-4</v>
      </c>
      <c r="F1679" s="65" t="s">
        <v>2487</v>
      </c>
      <c r="G1679" s="62"/>
      <c r="H1679" s="13" t="str">
        <f>IF(V1680&gt;94,"Met",IF(X1680="--","n/a",IF(X1680&gt;=0,"Met","Did Not Meet")))</f>
        <v>Did Not Meet</v>
      </c>
      <c r="I1679" s="13" t="str">
        <f>IF(V1681&gt;94,"Met",IF(X1681="--","n/a",IF(X1681&gt;=0,"Met","Did Not Meet")))</f>
        <v>Met</v>
      </c>
      <c r="J1679" s="13"/>
      <c r="K1679" s="13" t="str">
        <f>IF(Z1680&gt;94,"Met",IF(AB1680="--","n/a",IF(AB1680&gt;=0,"Met","Did Not Meet")))</f>
        <v>Did Not Meet</v>
      </c>
      <c r="L1679" s="13" t="str">
        <f>IF(Z1681&gt;94,"Met",IF(AB1681="--","n/a",IF(AB1681&gt;=0,"Met","Did Not Meet")))</f>
        <v>Did Not Meet</v>
      </c>
      <c r="M1679" s="1" t="s">
        <v>9</v>
      </c>
      <c r="N1679" s="14"/>
      <c r="O1679" s="35" t="s">
        <v>2506</v>
      </c>
      <c r="P1679" s="83" t="str">
        <f t="shared" ref="P1679" si="2135">IF(P1674="No"," ", IF(P1676="No"," ",IF(P1675="No", " ",IF(P1677="No"," ","X"))))</f>
        <v xml:space="preserve"> </v>
      </c>
      <c r="Q1679" s="108"/>
      <c r="R1679" s="5" t="s">
        <v>6</v>
      </c>
      <c r="S1679" s="1" t="s">
        <v>2</v>
      </c>
      <c r="T1679" s="1" t="s">
        <v>7</v>
      </c>
      <c r="U1679" s="5">
        <v>73</v>
      </c>
      <c r="V1679" s="1">
        <v>84.93</v>
      </c>
      <c r="W1679" s="1">
        <v>76.760000000000005</v>
      </c>
      <c r="X1679" s="9">
        <f t="shared" si="2118"/>
        <v>8.1700000000000017</v>
      </c>
      <c r="Y1679" s="14">
        <v>32</v>
      </c>
      <c r="Z1679" s="1">
        <v>28.13</v>
      </c>
      <c r="AA1679" s="1">
        <v>38.06</v>
      </c>
      <c r="AB1679" s="72">
        <f t="shared" si="2133"/>
        <v>-9.9300000000000033</v>
      </c>
      <c r="AC1679" s="53"/>
    </row>
    <row r="1680" spans="1:29" ht="15.75" x14ac:dyDescent="0.25">
      <c r="A1680" s="53">
        <v>2307035</v>
      </c>
      <c r="B1680" s="89" t="s">
        <v>2575</v>
      </c>
      <c r="C1680" s="53" t="s">
        <v>919</v>
      </c>
      <c r="D1680" s="50" t="s">
        <v>975</v>
      </c>
      <c r="E1680" s="48" t="str">
        <f>VLOOKUP('2012 Accountability Database'!A1674,Dems1112!$A$2:$G$1082,6)</f>
        <v>3 (Central AR)</v>
      </c>
      <c r="F1680" s="66"/>
      <c r="G1680" s="63" t="s">
        <v>2488</v>
      </c>
      <c r="H1680" s="61" t="str">
        <f t="shared" ref="H1680:I1680" si="2136">IF(H1678="Met","Yes",IF(H1679="Met","Yes","No"))</f>
        <v>Yes</v>
      </c>
      <c r="I1680" s="61" t="str">
        <f t="shared" si="2136"/>
        <v>Yes</v>
      </c>
      <c r="J1680" s="55"/>
      <c r="K1680" s="61" t="str">
        <f t="shared" ref="K1680:L1680" si="2137">IF(K1678="Met","Yes",IF(K1679="Met","Yes","No"))</f>
        <v>No</v>
      </c>
      <c r="L1680" s="61" t="str">
        <f t="shared" si="2137"/>
        <v>No</v>
      </c>
      <c r="M1680" s="1" t="s">
        <v>9</v>
      </c>
      <c r="N1680" s="14"/>
      <c r="O1680" s="35" t="s">
        <v>2505</v>
      </c>
      <c r="P1680" s="83" t="str">
        <f t="shared" ref="P1680" si="2138">IF(P1679="X"," ",IF(P1681="X"," ","X"))</f>
        <v xml:space="preserve"> </v>
      </c>
      <c r="Q1680" s="94" t="s">
        <v>2759</v>
      </c>
      <c r="R1680" s="5" t="s">
        <v>6</v>
      </c>
      <c r="S1680" s="1" t="s">
        <v>5</v>
      </c>
      <c r="T1680" s="1" t="s">
        <v>3</v>
      </c>
      <c r="U1680" s="5">
        <v>439</v>
      </c>
      <c r="V1680" s="1">
        <v>87.47</v>
      </c>
      <c r="W1680" s="1">
        <v>87.62</v>
      </c>
      <c r="X1680" s="6">
        <f t="shared" si="2118"/>
        <v>-0.15000000000000568</v>
      </c>
      <c r="Y1680" s="14">
        <v>212</v>
      </c>
      <c r="Z1680" s="1">
        <v>46.23</v>
      </c>
      <c r="AA1680" s="1">
        <v>51.69</v>
      </c>
      <c r="AB1680" s="72">
        <f t="shared" si="2133"/>
        <v>-5.4600000000000009</v>
      </c>
      <c r="AC1680" s="53"/>
    </row>
    <row r="1681" spans="1:29" x14ac:dyDescent="0.25">
      <c r="A1681" s="54">
        <v>2307035</v>
      </c>
      <c r="B1681" s="90" t="s">
        <v>2575</v>
      </c>
      <c r="C1681" s="54" t="s">
        <v>919</v>
      </c>
      <c r="D1681" s="4"/>
      <c r="E1681" s="4"/>
      <c r="F1681" s="67"/>
      <c r="G1681" s="64"/>
      <c r="H1681" s="43"/>
      <c r="I1681" s="43"/>
      <c r="J1681" s="43"/>
      <c r="K1681" s="43"/>
      <c r="L1681" s="43"/>
      <c r="M1681" s="4" t="s">
        <v>9</v>
      </c>
      <c r="N1681" s="15"/>
      <c r="O1681" s="38" t="s">
        <v>2482</v>
      </c>
      <c r="P1681" s="84" t="str">
        <f>IF(E1675="Achieving School"," ","X")</f>
        <v>X</v>
      </c>
      <c r="Q1681" s="91"/>
      <c r="R1681" s="4" t="s">
        <v>6</v>
      </c>
      <c r="S1681" s="4" t="s">
        <v>5</v>
      </c>
      <c r="T1681" s="4" t="s">
        <v>7</v>
      </c>
      <c r="U1681" s="4">
        <v>219</v>
      </c>
      <c r="V1681" s="4">
        <v>77.17</v>
      </c>
      <c r="W1681" s="4">
        <v>76.760000000000005</v>
      </c>
      <c r="X1681" s="10">
        <f t="shared" si="2118"/>
        <v>0.40999999999999659</v>
      </c>
      <c r="Y1681" s="15">
        <v>107</v>
      </c>
      <c r="Z1681" s="4">
        <v>35.51</v>
      </c>
      <c r="AA1681" s="4">
        <v>38.06</v>
      </c>
      <c r="AB1681" s="73">
        <f t="shared" si="2133"/>
        <v>-2.5500000000000043</v>
      </c>
      <c r="AC1681" s="54"/>
    </row>
    <row r="1682" spans="1:29" x14ac:dyDescent="0.25">
      <c r="A1682" s="1">
        <v>2307037</v>
      </c>
      <c r="B1682" s="87" t="s">
        <v>2575</v>
      </c>
      <c r="C1682" s="55" t="s">
        <v>920</v>
      </c>
      <c r="E1682" s="42"/>
      <c r="F1682" s="65" t="s">
        <v>2483</v>
      </c>
      <c r="G1682" s="62"/>
      <c r="H1682" s="37" t="str">
        <f>IF(V1682&gt;94,"Met",IF(X1682="--","n/a",IF(X1682&gt;=0,"Met","Did Not Meet")))</f>
        <v>Met</v>
      </c>
      <c r="I1682" s="37" t="str">
        <f>IF(V1683&gt;94,"Met",IF(X1683="--","n/a",IF(X1683&gt;=0,"Met","Did Not Meet")))</f>
        <v>Met</v>
      </c>
      <c r="K1682" s="13" t="str">
        <f>IF(Z1682&gt;94,"Met",IF(AB1682="--","n/a",IF(AB1682&gt;=0,"Met","Did Not Meet")))</f>
        <v>Met</v>
      </c>
      <c r="L1682" s="13" t="str">
        <f>IF(Z1683&gt;94,"Met",IF(AB1683="--","n/a",IF(AB1683&gt;=0,"Met","Did Not Meet")))</f>
        <v>Met</v>
      </c>
      <c r="M1682" s="1" t="s">
        <v>9</v>
      </c>
      <c r="N1682" s="14" t="s">
        <v>2502</v>
      </c>
      <c r="O1682" s="5"/>
      <c r="P1682" s="44" t="str">
        <f t="shared" ref="P1682" si="2139">IF(H1684="Yes",IF(I1684="Yes","Yes","No"),"No")</f>
        <v>Yes</v>
      </c>
      <c r="Q1682" s="93"/>
      <c r="R1682" s="5" t="s">
        <v>1</v>
      </c>
      <c r="S1682" s="1" t="s">
        <v>2</v>
      </c>
      <c r="T1682" s="1" t="s">
        <v>3</v>
      </c>
      <c r="U1682" s="5">
        <v>607</v>
      </c>
      <c r="V1682" s="1">
        <v>88.3</v>
      </c>
      <c r="W1682" s="1">
        <v>87.41</v>
      </c>
      <c r="X1682" s="9">
        <f t="shared" si="2118"/>
        <v>0.89000000000000057</v>
      </c>
      <c r="Y1682" s="14">
        <v>573</v>
      </c>
      <c r="Z1682" s="1">
        <v>89.53</v>
      </c>
      <c r="AA1682" s="1">
        <v>88.31</v>
      </c>
      <c r="AB1682" s="71">
        <f t="shared" si="2133"/>
        <v>1.2199999999999989</v>
      </c>
      <c r="AC1682" s="36"/>
    </row>
    <row r="1683" spans="1:29" ht="15.75" x14ac:dyDescent="0.25">
      <c r="A1683" s="53">
        <v>2307037</v>
      </c>
      <c r="B1683" s="89" t="s">
        <v>2575</v>
      </c>
      <c r="C1683" s="53" t="s">
        <v>920</v>
      </c>
      <c r="D1683" s="49" t="s">
        <v>2498</v>
      </c>
      <c r="E1683" s="34" t="str">
        <f>M1682</f>
        <v>Needs Improvement School</v>
      </c>
      <c r="F1683" s="65" t="s">
        <v>2484</v>
      </c>
      <c r="G1683" s="62"/>
      <c r="H1683" s="13" t="str">
        <f>IF(V1684&gt;94,"Met",IF(X1684="--","n/a",IF(X1684&gt;=0,"Met","Did Not Meet")))</f>
        <v>Did Not Meet</v>
      </c>
      <c r="I1683" s="13" t="str">
        <f>IF(V1685&gt;94,"Met",IF(X1685="--","n/a",IF(X1685&gt;=0,"Met","Did Not Meet")))</f>
        <v>Did Not Meet</v>
      </c>
      <c r="K1683" s="13" t="str">
        <f>IF(Z1684&gt;94,"Met",IF(AB1684="--","n/a",IF(AB1684&gt;=0,"Met","Did Not Meet")))</f>
        <v>Did Not Meet</v>
      </c>
      <c r="L1683" s="13" t="str">
        <f>IF(Z1685&gt;94,"Met",IF(AB1685="--","n/a",IF(AB1685&gt;=0,"Met","Did Not Meet")))</f>
        <v>Did Not Meet</v>
      </c>
      <c r="M1683" s="5" t="s">
        <v>9</v>
      </c>
      <c r="N1683" s="14" t="s">
        <v>2501</v>
      </c>
      <c r="O1683" s="5"/>
      <c r="P1683" s="44" t="str">
        <f t="shared" ref="P1683" si="2140">IF(K1684="Yes",IF(L1684="Yes","Yes","No"),"No")</f>
        <v>Yes</v>
      </c>
      <c r="Q1683" s="94" t="s">
        <v>2759</v>
      </c>
      <c r="R1683" s="5" t="s">
        <v>1</v>
      </c>
      <c r="S1683" s="5" t="s">
        <v>2</v>
      </c>
      <c r="T1683" s="5" t="s">
        <v>7</v>
      </c>
      <c r="U1683" s="5">
        <v>292</v>
      </c>
      <c r="V1683" s="5">
        <v>79.790000000000006</v>
      </c>
      <c r="W1683" s="5">
        <v>77.77</v>
      </c>
      <c r="X1683" s="11">
        <f t="shared" si="2118"/>
        <v>2.0200000000000102</v>
      </c>
      <c r="Y1683" s="14">
        <v>268</v>
      </c>
      <c r="Z1683" s="5">
        <v>83.21</v>
      </c>
      <c r="AA1683" s="5">
        <v>80.36</v>
      </c>
      <c r="AB1683" s="71">
        <f t="shared" si="2133"/>
        <v>2.8499999999999943</v>
      </c>
      <c r="AC1683" s="53"/>
    </row>
    <row r="1684" spans="1:29" ht="15" customHeight="1" x14ac:dyDescent="0.25">
      <c r="A1684" s="53">
        <v>2307037</v>
      </c>
      <c r="B1684" s="89" t="s">
        <v>2575</v>
      </c>
      <c r="C1684" s="53" t="s">
        <v>920</v>
      </c>
      <c r="D1684" s="49" t="s">
        <v>2499</v>
      </c>
      <c r="E1684" s="35" t="str">
        <f>VLOOKUP('2012 Accountability Database'!$A1682,'2011 AYP'!A$2:B$1072,2)</f>
        <v xml:space="preserve"> MS (Met Standards)</v>
      </c>
      <c r="F1684" s="66"/>
      <c r="G1684" s="63" t="s">
        <v>2485</v>
      </c>
      <c r="H1684" s="60" t="str">
        <f t="shared" ref="H1684:I1684" si="2141">IF(H1682="Met","Yes",IF(H1683="Met","Yes","No"))</f>
        <v>Yes</v>
      </c>
      <c r="I1684" s="60" t="str">
        <f t="shared" si="2141"/>
        <v>Yes</v>
      </c>
      <c r="J1684" s="42"/>
      <c r="K1684" s="60" t="str">
        <f t="shared" ref="K1684:L1684" si="2142">IF(K1682="Met","Yes",IF(K1683="Met","Yes","No"))</f>
        <v>Yes</v>
      </c>
      <c r="L1684" s="60" t="str">
        <f t="shared" si="2142"/>
        <v>Yes</v>
      </c>
      <c r="M1684" s="5" t="s">
        <v>9</v>
      </c>
      <c r="N1684" s="14" t="s">
        <v>2503</v>
      </c>
      <c r="O1684" s="5"/>
      <c r="P1684" s="44" t="str">
        <f t="shared" ref="P1684" si="2143">IF(H1688="Yes",IF(I1688="Yes","Yes","No"),"No")</f>
        <v>No</v>
      </c>
      <c r="Q1684" s="108" t="s">
        <v>2758</v>
      </c>
      <c r="R1684" s="5" t="s">
        <v>1</v>
      </c>
      <c r="S1684" s="5" t="s">
        <v>5</v>
      </c>
      <c r="T1684" s="5" t="s">
        <v>3</v>
      </c>
      <c r="U1684" s="5">
        <v>1732</v>
      </c>
      <c r="V1684" s="5">
        <v>84.12</v>
      </c>
      <c r="W1684" s="5">
        <v>87.41</v>
      </c>
      <c r="X1684" s="8">
        <f t="shared" si="2118"/>
        <v>-3.289999999999992</v>
      </c>
      <c r="Y1684" s="14">
        <v>1625</v>
      </c>
      <c r="Z1684" s="5">
        <v>86.22</v>
      </c>
      <c r="AA1684" s="5">
        <v>88.31</v>
      </c>
      <c r="AB1684" s="72">
        <f t="shared" si="2133"/>
        <v>-2.0900000000000034</v>
      </c>
      <c r="AC1684" s="53"/>
    </row>
    <row r="1685" spans="1:29" x14ac:dyDescent="0.25">
      <c r="A1685" s="53">
        <v>2307037</v>
      </c>
      <c r="B1685" s="89" t="s">
        <v>2575</v>
      </c>
      <c r="C1685" s="53" t="s">
        <v>920</v>
      </c>
      <c r="D1685" s="49" t="s">
        <v>2507</v>
      </c>
      <c r="E1685" s="47">
        <f>VLOOKUP('2012 Accountability Database'!A1682,Dems1112!$A$2:$G$1082,3)</f>
        <v>0.06</v>
      </c>
      <c r="F1685" s="66"/>
      <c r="G1685" s="52"/>
      <c r="M1685" s="5" t="s">
        <v>9</v>
      </c>
      <c r="N1685" s="14" t="s">
        <v>2504</v>
      </c>
      <c r="O1685" s="5"/>
      <c r="P1685" s="44" t="str">
        <f t="shared" ref="P1685" si="2144">IF(K1688="Yes",IF(L1688="Yes","Yes","No"),"No")</f>
        <v>No</v>
      </c>
      <c r="Q1685" s="108"/>
      <c r="R1685" s="5" t="s">
        <v>1</v>
      </c>
      <c r="S1685" s="5" t="s">
        <v>5</v>
      </c>
      <c r="T1685" s="5" t="s">
        <v>7</v>
      </c>
      <c r="U1685" s="5">
        <v>833</v>
      </c>
      <c r="V1685" s="5">
        <v>73.47</v>
      </c>
      <c r="W1685" s="5">
        <v>77.77</v>
      </c>
      <c r="X1685" s="8">
        <f t="shared" si="2118"/>
        <v>-4.2999999999999972</v>
      </c>
      <c r="Y1685" s="14">
        <v>747</v>
      </c>
      <c r="Z1685" s="5">
        <v>78.98</v>
      </c>
      <c r="AA1685" s="5">
        <v>80.36</v>
      </c>
      <c r="AB1685" s="72">
        <f t="shared" si="2133"/>
        <v>-1.3799999999999955</v>
      </c>
      <c r="AC1685" s="53"/>
    </row>
    <row r="1686" spans="1:29" x14ac:dyDescent="0.25">
      <c r="A1686" s="53">
        <v>2307037</v>
      </c>
      <c r="B1686" s="89" t="s">
        <v>2575</v>
      </c>
      <c r="C1686" s="53" t="s">
        <v>920</v>
      </c>
      <c r="D1686" s="50" t="s">
        <v>2508</v>
      </c>
      <c r="E1686" s="47">
        <f>VLOOKUP('2012 Accountability Database'!A1682,Dems1112!$A$2:$G$1082,4)</f>
        <v>0.42</v>
      </c>
      <c r="F1686" s="65" t="s">
        <v>2486</v>
      </c>
      <c r="G1686" s="62"/>
      <c r="H1686" s="13" t="str">
        <f>IF(V1686&gt;94,"Met",IF(X1686="--","n/a",IF(X1686&gt;=0,"Met","Did Not Meet")))</f>
        <v>Did Not Meet</v>
      </c>
      <c r="I1686" s="13" t="str">
        <f>IF(V1687&gt;94,"Met",IF(X1687="--","n/a",IF(X1687&gt;=0,"Met","Did Not Meet")))</f>
        <v>Did Not Meet</v>
      </c>
      <c r="J1686" s="13"/>
      <c r="K1686" s="13" t="str">
        <f>IF(Z1686&gt;94,"Met",IF(AB1686="--","n/a",IF(AB1686&gt;=0,"Met","Did Not Meet")))</f>
        <v>Did Not Meet</v>
      </c>
      <c r="L1686" s="13" t="str">
        <f>IF(Z1687&gt;94,"Met",IF(AB1687="--","n/a",IF(AB1687&gt;=0,"Met","Did Not Meet")))</f>
        <v>Did Not Meet</v>
      </c>
      <c r="M1686" s="1" t="s">
        <v>9</v>
      </c>
      <c r="N1686" s="68" t="s">
        <v>2497</v>
      </c>
      <c r="O1686" s="35"/>
      <c r="P1686" s="44"/>
      <c r="Q1686" s="108"/>
      <c r="R1686" s="5" t="s">
        <v>6</v>
      </c>
      <c r="S1686" s="1" t="s">
        <v>2</v>
      </c>
      <c r="T1686" s="1" t="s">
        <v>3</v>
      </c>
      <c r="U1686" s="5">
        <v>607</v>
      </c>
      <c r="V1686" s="1">
        <v>85.83</v>
      </c>
      <c r="W1686" s="1">
        <v>87.25</v>
      </c>
      <c r="X1686" s="6">
        <f t="shared" si="2118"/>
        <v>-1.4200000000000017</v>
      </c>
      <c r="Y1686" s="14">
        <v>573</v>
      </c>
      <c r="Z1686" s="1">
        <v>79.06</v>
      </c>
      <c r="AA1686" s="1">
        <v>84.58</v>
      </c>
      <c r="AB1686" s="72">
        <f t="shared" si="2133"/>
        <v>-5.519999999999996</v>
      </c>
      <c r="AC1686" s="53"/>
    </row>
    <row r="1687" spans="1:29" x14ac:dyDescent="0.25">
      <c r="A1687" s="53">
        <v>2307037</v>
      </c>
      <c r="B1687" s="89" t="s">
        <v>2575</v>
      </c>
      <c r="C1687" s="53" t="s">
        <v>920</v>
      </c>
      <c r="D1687" s="50" t="s">
        <v>974</v>
      </c>
      <c r="E1687" s="47" t="str">
        <f>VLOOKUP('2012 Accountability Database'!A1682,Dems1112!$A$2:$G$1082,5)</f>
        <v>5-7</v>
      </c>
      <c r="F1687" s="65" t="s">
        <v>2487</v>
      </c>
      <c r="G1687" s="62"/>
      <c r="H1687" s="13" t="str">
        <f>IF(V1688&gt;94,"Met",IF(X1688="--","n/a",IF(X1688&gt;=0,"Met","Did Not Meet")))</f>
        <v>Did Not Meet</v>
      </c>
      <c r="I1687" s="13" t="str">
        <f>IF(V1689&gt;94,"Met",IF(X1689="--","n/a",IF(X1689&gt;=0,"Met","Did Not Meet")))</f>
        <v>Did Not Meet</v>
      </c>
      <c r="J1687" s="13"/>
      <c r="K1687" s="13" t="str">
        <f>IF(Z1688&gt;94,"Met",IF(AB1688="--","n/a",IF(AB1688&gt;=0,"Met","Did Not Meet")))</f>
        <v>Did Not Meet</v>
      </c>
      <c r="L1687" s="13" t="str">
        <f>IF(Z1689&gt;94,"Met",IF(AB1689="--","n/a",IF(AB1689&gt;=0,"Met","Did Not Meet")))</f>
        <v>Did Not Meet</v>
      </c>
      <c r="M1687" s="1" t="s">
        <v>9</v>
      </c>
      <c r="N1687" s="14"/>
      <c r="O1687" s="35" t="s">
        <v>2506</v>
      </c>
      <c r="P1687" s="83" t="str">
        <f t="shared" ref="P1687" si="2145">IF(P1682="No"," ", IF(P1684="No"," ",IF(P1683="No", " ",IF(P1685="No"," ","X"))))</f>
        <v xml:space="preserve"> </v>
      </c>
      <c r="Q1687" s="108"/>
      <c r="R1687" s="5" t="s">
        <v>6</v>
      </c>
      <c r="S1687" s="1" t="s">
        <v>2</v>
      </c>
      <c r="T1687" s="1" t="s">
        <v>7</v>
      </c>
      <c r="U1687" s="5">
        <v>292</v>
      </c>
      <c r="V1687" s="1">
        <v>77.05</v>
      </c>
      <c r="W1687" s="1">
        <v>80.16</v>
      </c>
      <c r="X1687" s="6">
        <f t="shared" si="2118"/>
        <v>-3.1099999999999994</v>
      </c>
      <c r="Y1687" s="14">
        <v>268</v>
      </c>
      <c r="Z1687" s="1">
        <v>69.03</v>
      </c>
      <c r="AA1687" s="1">
        <v>76.89</v>
      </c>
      <c r="AB1687" s="72">
        <f t="shared" si="2133"/>
        <v>-7.8599999999999994</v>
      </c>
      <c r="AC1687" s="53"/>
    </row>
    <row r="1688" spans="1:29" ht="15.75" x14ac:dyDescent="0.25">
      <c r="A1688" s="53">
        <v>2307037</v>
      </c>
      <c r="B1688" s="89" t="s">
        <v>2575</v>
      </c>
      <c r="C1688" s="53" t="s">
        <v>920</v>
      </c>
      <c r="D1688" s="50" t="s">
        <v>975</v>
      </c>
      <c r="E1688" s="48" t="str">
        <f>VLOOKUP('2012 Accountability Database'!A1682,Dems1112!$A$2:$G$1082,6)</f>
        <v>3 (Central AR)</v>
      </c>
      <c r="F1688" s="66"/>
      <c r="G1688" s="63" t="s">
        <v>2488</v>
      </c>
      <c r="H1688" s="61" t="str">
        <f t="shared" ref="H1688:I1688" si="2146">IF(H1686="Met","Yes",IF(H1687="Met","Yes","No"))</f>
        <v>No</v>
      </c>
      <c r="I1688" s="61" t="str">
        <f t="shared" si="2146"/>
        <v>No</v>
      </c>
      <c r="J1688" s="55"/>
      <c r="K1688" s="61" t="str">
        <f t="shared" ref="K1688:L1688" si="2147">IF(K1686="Met","Yes",IF(K1687="Met","Yes","No"))</f>
        <v>No</v>
      </c>
      <c r="L1688" s="61" t="str">
        <f t="shared" si="2147"/>
        <v>No</v>
      </c>
      <c r="M1688" s="1" t="s">
        <v>9</v>
      </c>
      <c r="N1688" s="14"/>
      <c r="O1688" s="35" t="s">
        <v>2505</v>
      </c>
      <c r="P1688" s="83" t="str">
        <f t="shared" ref="P1688" si="2148">IF(P1687="X"," ",IF(P1689="X"," ","X"))</f>
        <v xml:space="preserve"> </v>
      </c>
      <c r="Q1688" s="94" t="s">
        <v>2759</v>
      </c>
      <c r="R1688" s="5" t="s">
        <v>6</v>
      </c>
      <c r="S1688" s="1" t="s">
        <v>5</v>
      </c>
      <c r="T1688" s="1" t="s">
        <v>3</v>
      </c>
      <c r="U1688" s="5">
        <v>1733</v>
      </c>
      <c r="V1688" s="1">
        <v>85.34</v>
      </c>
      <c r="W1688" s="1">
        <v>87.25</v>
      </c>
      <c r="X1688" s="6">
        <f t="shared" si="2118"/>
        <v>-1.9099999999999966</v>
      </c>
      <c r="Y1688" s="14">
        <v>1625</v>
      </c>
      <c r="Z1688" s="1">
        <v>80.489999999999995</v>
      </c>
      <c r="AA1688" s="1">
        <v>84.58</v>
      </c>
      <c r="AB1688" s="72">
        <f t="shared" si="2133"/>
        <v>-4.0900000000000034</v>
      </c>
      <c r="AC1688" s="53"/>
    </row>
    <row r="1689" spans="1:29" x14ac:dyDescent="0.25">
      <c r="A1689" s="54">
        <v>2307037</v>
      </c>
      <c r="B1689" s="90" t="s">
        <v>2575</v>
      </c>
      <c r="C1689" s="54" t="s">
        <v>920</v>
      </c>
      <c r="D1689" s="4"/>
      <c r="E1689" s="4"/>
      <c r="F1689" s="67"/>
      <c r="G1689" s="64"/>
      <c r="H1689" s="43"/>
      <c r="I1689" s="43"/>
      <c r="J1689" s="43"/>
      <c r="K1689" s="43"/>
      <c r="L1689" s="43"/>
      <c r="M1689" s="4" t="s">
        <v>9</v>
      </c>
      <c r="N1689" s="15"/>
      <c r="O1689" s="38" t="s">
        <v>2482</v>
      </c>
      <c r="P1689" s="84" t="str">
        <f>IF(E1683="Achieving School"," ","X")</f>
        <v>X</v>
      </c>
      <c r="Q1689" s="91"/>
      <c r="R1689" s="4" t="s">
        <v>6</v>
      </c>
      <c r="S1689" s="4" t="s">
        <v>5</v>
      </c>
      <c r="T1689" s="4" t="s">
        <v>7</v>
      </c>
      <c r="U1689" s="4">
        <v>834</v>
      </c>
      <c r="V1689" s="4">
        <v>75.900000000000006</v>
      </c>
      <c r="W1689" s="4">
        <v>80.16</v>
      </c>
      <c r="X1689" s="7">
        <f t="shared" si="2118"/>
        <v>-4.2599999999999909</v>
      </c>
      <c r="Y1689" s="15">
        <v>747</v>
      </c>
      <c r="Z1689" s="4">
        <v>70.55</v>
      </c>
      <c r="AA1689" s="4">
        <v>76.89</v>
      </c>
      <c r="AB1689" s="73">
        <f t="shared" si="2133"/>
        <v>-6.3400000000000034</v>
      </c>
      <c r="AC1689" s="54"/>
    </row>
    <row r="1690" spans="1:29" x14ac:dyDescent="0.25">
      <c r="A1690" s="1">
        <v>2307701</v>
      </c>
      <c r="B1690" s="87" t="s">
        <v>2575</v>
      </c>
      <c r="C1690" s="55" t="s">
        <v>921</v>
      </c>
      <c r="E1690" s="42"/>
      <c r="F1690" s="65" t="s">
        <v>2483</v>
      </c>
      <c r="G1690" s="62"/>
      <c r="H1690" s="37" t="str">
        <f>IF(V1690&gt;94,"Met",IF(X1690="--","n/a",IF(X1690&gt;=0,"Met","Did Not Meet")))</f>
        <v>Met</v>
      </c>
      <c r="I1690" s="37" t="str">
        <f>IF(V1691&gt;94,"Met",IF(X1691="--","n/a",IF(X1691&gt;=0,"Met","Did Not Meet")))</f>
        <v>Met</v>
      </c>
      <c r="K1690" s="13" t="str">
        <f>IF(Z1690&gt;94,"Met",IF(AB1690="--","n/a",IF(AB1690&gt;=0,"Met","Did Not Meet")))</f>
        <v>Met</v>
      </c>
      <c r="L1690" s="13" t="str">
        <f>IF(Z1691&gt;94,"Met",IF(AB1691="--","n/a",IF(AB1691&gt;=0,"Met","Did Not Meet")))</f>
        <v>Met</v>
      </c>
      <c r="M1690" s="1" t="s">
        <v>4</v>
      </c>
      <c r="N1690" s="14" t="s">
        <v>2502</v>
      </c>
      <c r="O1690" s="5"/>
      <c r="P1690" s="44" t="str">
        <f t="shared" ref="P1690" si="2149">IF(H1692="Yes",IF(I1692="Yes","Yes","No"),"No")</f>
        <v>Yes</v>
      </c>
      <c r="Q1690" s="93"/>
      <c r="R1690" s="5" t="s">
        <v>1</v>
      </c>
      <c r="S1690" s="1" t="s">
        <v>2</v>
      </c>
      <c r="T1690" s="1" t="s">
        <v>3</v>
      </c>
      <c r="U1690" s="5">
        <v>52</v>
      </c>
      <c r="V1690" s="1">
        <v>96.15</v>
      </c>
      <c r="W1690" s="1">
        <v>96.41</v>
      </c>
      <c r="X1690" s="6">
        <f t="shared" si="2118"/>
        <v>-0.25999999999999091</v>
      </c>
      <c r="Y1690" s="14">
        <v>27</v>
      </c>
      <c r="Z1690" s="1">
        <v>85.19</v>
      </c>
      <c r="AA1690" s="1">
        <v>83.63</v>
      </c>
      <c r="AB1690" s="71">
        <f t="shared" si="2133"/>
        <v>1.5600000000000023</v>
      </c>
      <c r="AC1690" s="36"/>
    </row>
    <row r="1691" spans="1:29" ht="15.75" x14ac:dyDescent="0.25">
      <c r="A1691" s="53">
        <v>2307701</v>
      </c>
      <c r="B1691" s="89" t="s">
        <v>2575</v>
      </c>
      <c r="C1691" s="53" t="s">
        <v>921</v>
      </c>
      <c r="D1691" s="49" t="s">
        <v>2498</v>
      </c>
      <c r="E1691" s="34" t="str">
        <f>M1690</f>
        <v>Achieving School</v>
      </c>
      <c r="F1691" s="65" t="s">
        <v>2484</v>
      </c>
      <c r="G1691" s="62"/>
      <c r="H1691" s="13" t="str">
        <f>IF(V1692&gt;94,"Met",IF(X1692="--","n/a",IF(X1692&gt;=0,"Met","Did Not Meet")))</f>
        <v>Met</v>
      </c>
      <c r="I1691" s="13" t="str">
        <f>IF(V1693&gt;94,"Met",IF(X1693="--","n/a",IF(X1693&gt;=0,"Met","Did Not Meet")))</f>
        <v>Met</v>
      </c>
      <c r="K1691" s="13" t="str">
        <f>IF(Z1692&gt;94,"Met",IF(AB1692="--","n/a",IF(AB1692&gt;=0,"Met","Did Not Meet")))</f>
        <v>Met</v>
      </c>
      <c r="L1691" s="13" t="str">
        <f>IF(Z1693&gt;94,"Met",IF(AB1693="--","n/a",IF(AB1693&gt;=0,"Met","Did Not Meet")))</f>
        <v>Met</v>
      </c>
      <c r="M1691" s="1" t="s">
        <v>4</v>
      </c>
      <c r="N1691" s="14" t="s">
        <v>2501</v>
      </c>
      <c r="O1691" s="5"/>
      <c r="P1691" s="44" t="str">
        <f t="shared" ref="P1691" si="2150">IF(K1692="Yes",IF(L1692="Yes","Yes","No"),"No")</f>
        <v>Yes</v>
      </c>
      <c r="Q1691" s="94" t="s">
        <v>2759</v>
      </c>
      <c r="R1691" s="5" t="s">
        <v>1</v>
      </c>
      <c r="S1691" s="1" t="s">
        <v>2</v>
      </c>
      <c r="T1691" s="1" t="s">
        <v>7</v>
      </c>
      <c r="U1691" s="5">
        <v>15</v>
      </c>
      <c r="V1691" s="1">
        <v>93.33</v>
      </c>
      <c r="W1691" s="1">
        <v>92.95</v>
      </c>
      <c r="X1691" s="9">
        <f t="shared" si="2118"/>
        <v>0.37999999999999545</v>
      </c>
      <c r="Y1691" s="16" t="s">
        <v>970</v>
      </c>
      <c r="Z1691" s="13" t="s">
        <v>970</v>
      </c>
      <c r="AA1691" s="13" t="s">
        <v>970</v>
      </c>
      <c r="AB1691" s="77" t="s">
        <v>970</v>
      </c>
      <c r="AC1691" s="53"/>
    </row>
    <row r="1692" spans="1:29" ht="15" customHeight="1" x14ac:dyDescent="0.25">
      <c r="A1692" s="53">
        <v>2307701</v>
      </c>
      <c r="B1692" s="89" t="s">
        <v>2575</v>
      </c>
      <c r="C1692" s="53" t="s">
        <v>921</v>
      </c>
      <c r="D1692" s="49" t="s">
        <v>2499</v>
      </c>
      <c r="E1692" s="35" t="str">
        <f>VLOOKUP('2012 Accountability Database'!$A1690,'2011 AYP'!A$2:B$1072,2)</f>
        <v xml:space="preserve"> MS (Met Standards)</v>
      </c>
      <c r="F1692" s="66"/>
      <c r="G1692" s="63" t="s">
        <v>2485</v>
      </c>
      <c r="H1692" s="60" t="str">
        <f t="shared" ref="H1692:I1692" si="2151">IF(H1690="Met","Yes",IF(H1691="Met","Yes","No"))</f>
        <v>Yes</v>
      </c>
      <c r="I1692" s="60" t="str">
        <f t="shared" si="2151"/>
        <v>Yes</v>
      </c>
      <c r="J1692" s="42"/>
      <c r="K1692" s="60" t="str">
        <f t="shared" ref="K1692:L1692" si="2152">IF(K1690="Met","Yes",IF(K1691="Met","Yes","No"))</f>
        <v>Yes</v>
      </c>
      <c r="L1692" s="60" t="str">
        <f t="shared" si="2152"/>
        <v>Yes</v>
      </c>
      <c r="M1692" s="5" t="s">
        <v>4</v>
      </c>
      <c r="N1692" s="14" t="s">
        <v>2503</v>
      </c>
      <c r="O1692" s="5"/>
      <c r="P1692" s="44" t="str">
        <f t="shared" ref="P1692" si="2153">IF(H1696="Yes",IF(I1696="Yes","Yes","No"),"No")</f>
        <v>Yes</v>
      </c>
      <c r="Q1692" s="108" t="s">
        <v>2758</v>
      </c>
      <c r="R1692" s="5" t="s">
        <v>1</v>
      </c>
      <c r="S1692" s="5" t="s">
        <v>5</v>
      </c>
      <c r="T1692" s="5" t="s">
        <v>3</v>
      </c>
      <c r="U1692" s="5">
        <v>156</v>
      </c>
      <c r="V1692" s="5">
        <v>96.79</v>
      </c>
      <c r="W1692" s="5">
        <v>96.41</v>
      </c>
      <c r="X1692" s="11">
        <f t="shared" si="2118"/>
        <v>0.38000000000000966</v>
      </c>
      <c r="Y1692" s="14">
        <v>83</v>
      </c>
      <c r="Z1692" s="5">
        <v>84.34</v>
      </c>
      <c r="AA1692" s="5">
        <v>83.63</v>
      </c>
      <c r="AB1692" s="71">
        <f>Z1692-AA1692</f>
        <v>0.71000000000000796</v>
      </c>
      <c r="AC1692" s="53"/>
    </row>
    <row r="1693" spans="1:29" x14ac:dyDescent="0.25">
      <c r="A1693" s="53">
        <v>2307701</v>
      </c>
      <c r="B1693" s="89" t="s">
        <v>2575</v>
      </c>
      <c r="C1693" s="53" t="s">
        <v>921</v>
      </c>
      <c r="D1693" s="49" t="s">
        <v>2507</v>
      </c>
      <c r="E1693" s="47">
        <f>VLOOKUP('2012 Accountability Database'!A1690,Dems1112!$A$2:$G$1082,3)</f>
        <v>0</v>
      </c>
      <c r="F1693" s="66"/>
      <c r="G1693" s="52"/>
      <c r="M1693" s="1" t="s">
        <v>4</v>
      </c>
      <c r="N1693" s="14" t="s">
        <v>2504</v>
      </c>
      <c r="O1693" s="5"/>
      <c r="P1693" s="44" t="str">
        <f t="shared" ref="P1693" si="2154">IF(K1696="Yes",IF(L1696="Yes","Yes","No"),"No")</f>
        <v>Yes</v>
      </c>
      <c r="Q1693" s="108"/>
      <c r="R1693" s="5" t="s">
        <v>1</v>
      </c>
      <c r="S1693" s="1" t="s">
        <v>5</v>
      </c>
      <c r="T1693" s="1" t="s">
        <v>7</v>
      </c>
      <c r="U1693" s="5">
        <v>39</v>
      </c>
      <c r="V1693" s="1">
        <v>94.87</v>
      </c>
      <c r="W1693" s="1">
        <v>92.95</v>
      </c>
      <c r="X1693" s="9">
        <f t="shared" si="2118"/>
        <v>1.9200000000000017</v>
      </c>
      <c r="Y1693" s="14">
        <v>18</v>
      </c>
      <c r="Z1693" s="1">
        <v>72.22</v>
      </c>
      <c r="AA1693" s="1">
        <v>54.17</v>
      </c>
      <c r="AB1693" s="71">
        <f>Z1693-AA1693</f>
        <v>18.049999999999997</v>
      </c>
      <c r="AC1693" s="53"/>
    </row>
    <row r="1694" spans="1:29" x14ac:dyDescent="0.25">
      <c r="A1694" s="53">
        <v>2307701</v>
      </c>
      <c r="B1694" s="89" t="s">
        <v>2575</v>
      </c>
      <c r="C1694" s="53" t="s">
        <v>921</v>
      </c>
      <c r="D1694" s="50" t="s">
        <v>2508</v>
      </c>
      <c r="E1694" s="47">
        <f>VLOOKUP('2012 Accountability Database'!A1690,Dems1112!$A$2:$G$1082,4)</f>
        <v>0.26</v>
      </c>
      <c r="F1694" s="65" t="s">
        <v>2486</v>
      </c>
      <c r="G1694" s="62"/>
      <c r="H1694" s="13" t="str">
        <f>IF(V1694&gt;94,"Met",IF(X1694="--","n/a",IF(X1694&gt;=0,"Met","Did Not Meet")))</f>
        <v>Met</v>
      </c>
      <c r="I1694" s="13" t="str">
        <f>IF(V1695&gt;94,"Met",IF(X1695="--","n/a",IF(X1695&gt;=0,"Met","Did Not Meet")))</f>
        <v>Met</v>
      </c>
      <c r="J1694" s="13"/>
      <c r="K1694" s="13" t="str">
        <f>IF(Z1694&gt;94,"Met",IF(AB1694="--","n/a",IF(AB1694&gt;=0,"Met","Did Not Meet")))</f>
        <v>Did Not Meet</v>
      </c>
      <c r="L1694" s="13" t="str">
        <f>IF(Z1695&gt;94,"Met",IF(AB1695="--","n/a",IF(AB1695&gt;=0,"Met","Did Not Meet")))</f>
        <v>Met</v>
      </c>
      <c r="M1694" s="1" t="s">
        <v>4</v>
      </c>
      <c r="N1694" s="68" t="s">
        <v>2497</v>
      </c>
      <c r="O1694" s="35"/>
      <c r="P1694" s="44"/>
      <c r="Q1694" s="108"/>
      <c r="R1694" s="5" t="s">
        <v>6</v>
      </c>
      <c r="S1694" s="1" t="s">
        <v>2</v>
      </c>
      <c r="T1694" s="1" t="s">
        <v>3</v>
      </c>
      <c r="U1694" s="5">
        <v>52</v>
      </c>
      <c r="V1694" s="1">
        <v>98.08</v>
      </c>
      <c r="W1694" s="1">
        <v>96.41</v>
      </c>
      <c r="X1694" s="9">
        <f t="shared" si="2118"/>
        <v>1.6700000000000017</v>
      </c>
      <c r="Y1694" s="14">
        <v>27</v>
      </c>
      <c r="Z1694" s="1">
        <v>66.67</v>
      </c>
      <c r="AA1694" s="1">
        <v>73.81</v>
      </c>
      <c r="AB1694" s="72">
        <f>Z1694-AA1694</f>
        <v>-7.1400000000000006</v>
      </c>
      <c r="AC1694" s="53"/>
    </row>
    <row r="1695" spans="1:29" x14ac:dyDescent="0.25">
      <c r="A1695" s="53">
        <v>2307701</v>
      </c>
      <c r="B1695" s="89" t="s">
        <v>2575</v>
      </c>
      <c r="C1695" s="53" t="s">
        <v>921</v>
      </c>
      <c r="D1695" s="50" t="s">
        <v>974</v>
      </c>
      <c r="E1695" s="47" t="str">
        <f>VLOOKUP('2012 Accountability Database'!A1690,Dems1112!$A$2:$G$1082,5)</f>
        <v>2-4</v>
      </c>
      <c r="F1695" s="65" t="s">
        <v>2487</v>
      </c>
      <c r="G1695" s="62"/>
      <c r="H1695" s="13" t="str">
        <f>IF(V1696&gt;94,"Met",IF(X1696="--","n/a",IF(X1696&gt;=0,"Met","Did Not Meet")))</f>
        <v>Met</v>
      </c>
      <c r="I1695" s="13" t="str">
        <f>IF(V1697&gt;94,"Met",IF(X1697="--","n/a",IF(X1697&gt;=0,"Met","Did Not Meet")))</f>
        <v>Met</v>
      </c>
      <c r="J1695" s="13"/>
      <c r="K1695" s="13" t="str">
        <f>IF(Z1696&gt;94,"Met",IF(AB1696="--","n/a",IF(AB1696&gt;=0,"Met","Did Not Meet")))</f>
        <v>Met</v>
      </c>
      <c r="L1695" s="13" t="str">
        <f>IF(Z1697&gt;94,"Met",IF(AB1697="--","n/a",IF(AB1697&gt;=0,"Met","Did Not Meet")))</f>
        <v>Did Not Meet</v>
      </c>
      <c r="M1695" s="1" t="s">
        <v>4</v>
      </c>
      <c r="N1695" s="14"/>
      <c r="O1695" s="35" t="s">
        <v>2506</v>
      </c>
      <c r="P1695" s="83" t="str">
        <f t="shared" ref="P1695" si="2155">IF(P1690="No"," ", IF(P1692="No"," ",IF(P1691="No", " ",IF(P1693="No"," ","X"))))</f>
        <v>X</v>
      </c>
      <c r="Q1695" s="108"/>
      <c r="R1695" s="5" t="s">
        <v>6</v>
      </c>
      <c r="S1695" s="1" t="s">
        <v>2</v>
      </c>
      <c r="T1695" s="1" t="s">
        <v>7</v>
      </c>
      <c r="U1695" s="5">
        <v>15</v>
      </c>
      <c r="V1695" s="1">
        <v>93.33</v>
      </c>
      <c r="W1695" s="1">
        <v>92.95</v>
      </c>
      <c r="X1695" s="9">
        <f t="shared" si="2118"/>
        <v>0.37999999999999545</v>
      </c>
      <c r="Y1695" s="16" t="s">
        <v>970</v>
      </c>
      <c r="Z1695" s="13" t="s">
        <v>970</v>
      </c>
      <c r="AA1695" s="13" t="s">
        <v>970</v>
      </c>
      <c r="AB1695" s="77" t="s">
        <v>970</v>
      </c>
      <c r="AC1695" s="53"/>
    </row>
    <row r="1696" spans="1:29" ht="15.75" x14ac:dyDescent="0.25">
      <c r="A1696" s="53">
        <v>2307701</v>
      </c>
      <c r="B1696" s="89" t="s">
        <v>2575</v>
      </c>
      <c r="C1696" s="53" t="s">
        <v>921</v>
      </c>
      <c r="D1696" s="50" t="s">
        <v>975</v>
      </c>
      <c r="E1696" s="48" t="str">
        <f>VLOOKUP('2012 Accountability Database'!A1690,Dems1112!$A$2:$G$1082,6)</f>
        <v>3 (Central AR)</v>
      </c>
      <c r="F1696" s="66"/>
      <c r="G1696" s="63" t="s">
        <v>2488</v>
      </c>
      <c r="H1696" s="61" t="str">
        <f t="shared" ref="H1696:I1696" si="2156">IF(H1694="Met","Yes",IF(H1695="Met","Yes","No"))</f>
        <v>Yes</v>
      </c>
      <c r="I1696" s="61" t="str">
        <f t="shared" si="2156"/>
        <v>Yes</v>
      </c>
      <c r="J1696" s="55"/>
      <c r="K1696" s="61" t="str">
        <f t="shared" ref="K1696:L1696" si="2157">IF(K1694="Met","Yes",IF(K1695="Met","Yes","No"))</f>
        <v>Yes</v>
      </c>
      <c r="L1696" s="61" t="str">
        <f t="shared" si="2157"/>
        <v>Yes</v>
      </c>
      <c r="M1696" s="1" t="s">
        <v>4</v>
      </c>
      <c r="N1696" s="14"/>
      <c r="O1696" s="35" t="s">
        <v>2505</v>
      </c>
      <c r="P1696" s="83" t="str">
        <f t="shared" ref="P1696" si="2158">IF(P1695="X"," ",IF(P1697="X"," ","X"))</f>
        <v xml:space="preserve"> </v>
      </c>
      <c r="Q1696" s="94" t="s">
        <v>2759</v>
      </c>
      <c r="R1696" s="5" t="s">
        <v>6</v>
      </c>
      <c r="S1696" s="1" t="s">
        <v>5</v>
      </c>
      <c r="T1696" s="1" t="s">
        <v>3</v>
      </c>
      <c r="U1696" s="5">
        <v>156</v>
      </c>
      <c r="V1696" s="1">
        <v>97.44</v>
      </c>
      <c r="W1696" s="1">
        <v>96.41</v>
      </c>
      <c r="X1696" s="9">
        <f t="shared" si="2118"/>
        <v>1.0300000000000011</v>
      </c>
      <c r="Y1696" s="14">
        <v>83</v>
      </c>
      <c r="Z1696" s="1">
        <v>77.11</v>
      </c>
      <c r="AA1696" s="1">
        <v>73.81</v>
      </c>
      <c r="AB1696" s="71">
        <f t="shared" ref="AB1696:AB1759" si="2159">Z1696-AA1696</f>
        <v>3.2999999999999972</v>
      </c>
      <c r="AC1696" s="53"/>
    </row>
    <row r="1697" spans="1:29" x14ac:dyDescent="0.25">
      <c r="A1697" s="54">
        <v>2307701</v>
      </c>
      <c r="B1697" s="90" t="s">
        <v>2575</v>
      </c>
      <c r="C1697" s="54" t="s">
        <v>921</v>
      </c>
      <c r="D1697" s="4"/>
      <c r="E1697" s="4"/>
      <c r="F1697" s="67"/>
      <c r="G1697" s="64"/>
      <c r="H1697" s="43"/>
      <c r="I1697" s="43"/>
      <c r="J1697" s="43"/>
      <c r="K1697" s="43"/>
      <c r="L1697" s="43"/>
      <c r="M1697" s="4" t="s">
        <v>4</v>
      </c>
      <c r="N1697" s="15"/>
      <c r="O1697" s="38" t="s">
        <v>2482</v>
      </c>
      <c r="P1697" s="84" t="str">
        <f>IF(E1691="Achieving School"," ","X")</f>
        <v xml:space="preserve"> </v>
      </c>
      <c r="Q1697" s="91"/>
      <c r="R1697" s="4" t="s">
        <v>6</v>
      </c>
      <c r="S1697" s="4" t="s">
        <v>5</v>
      </c>
      <c r="T1697" s="4" t="s">
        <v>7</v>
      </c>
      <c r="U1697" s="4">
        <v>39</v>
      </c>
      <c r="V1697" s="4">
        <v>94.87</v>
      </c>
      <c r="W1697" s="4">
        <v>92.95</v>
      </c>
      <c r="X1697" s="10">
        <f t="shared" si="2118"/>
        <v>1.9200000000000017</v>
      </c>
      <c r="Y1697" s="15">
        <v>18</v>
      </c>
      <c r="Z1697" s="4">
        <v>72.22</v>
      </c>
      <c r="AA1697" s="4">
        <v>84.72</v>
      </c>
      <c r="AB1697" s="73">
        <f t="shared" si="2159"/>
        <v>-12.5</v>
      </c>
      <c r="AC1697" s="54"/>
    </row>
    <row r="1698" spans="1:29" x14ac:dyDescent="0.25">
      <c r="A1698" s="1">
        <v>2307702</v>
      </c>
      <c r="B1698" s="87" t="s">
        <v>2575</v>
      </c>
      <c r="C1698" s="55" t="s">
        <v>922</v>
      </c>
      <c r="E1698" s="42"/>
      <c r="F1698" s="65" t="s">
        <v>2483</v>
      </c>
      <c r="G1698" s="62"/>
      <c r="H1698" s="37" t="str">
        <f>IF(V1698&gt;94,"Met",IF(X1698="--","n/a",IF(X1698&gt;=0,"Met","Did Not Meet")))</f>
        <v>Did Not Meet</v>
      </c>
      <c r="I1698" s="37" t="str">
        <f>IF(V1699&gt;94,"Met",IF(X1699="--","n/a",IF(X1699&gt;=0,"Met","Did Not Meet")))</f>
        <v>Did Not Meet</v>
      </c>
      <c r="K1698" s="13" t="str">
        <f>IF(Z1698&gt;94,"Met",IF(AB1698="--","n/a",IF(AB1698&gt;=0,"Met","Did Not Meet")))</f>
        <v>Did Not Meet</v>
      </c>
      <c r="L1698" s="13" t="str">
        <f>IF(Z1699&gt;94,"Met",IF(AB1699="--","n/a",IF(AB1699&gt;=0,"Met","Did Not Meet")))</f>
        <v>Met</v>
      </c>
      <c r="M1698" s="1" t="s">
        <v>4</v>
      </c>
      <c r="N1698" s="14" t="s">
        <v>2502</v>
      </c>
      <c r="O1698" s="5"/>
      <c r="P1698" s="44" t="str">
        <f t="shared" ref="P1698" si="2160">IF(H1700="Yes",IF(I1700="Yes","Yes","No"),"No")</f>
        <v>No</v>
      </c>
      <c r="Q1698" s="93"/>
      <c r="R1698" s="5" t="s">
        <v>1</v>
      </c>
      <c r="S1698" s="1" t="s">
        <v>2</v>
      </c>
      <c r="T1698" s="1" t="s">
        <v>3</v>
      </c>
      <c r="U1698" s="5">
        <v>108</v>
      </c>
      <c r="V1698" s="1">
        <v>93.52</v>
      </c>
      <c r="W1698" s="1">
        <v>96.61</v>
      </c>
      <c r="X1698" s="6">
        <f t="shared" si="2118"/>
        <v>-3.0900000000000034</v>
      </c>
      <c r="Y1698" s="14">
        <v>108</v>
      </c>
      <c r="Z1698" s="1">
        <v>92.59</v>
      </c>
      <c r="AA1698" s="1">
        <v>93.14</v>
      </c>
      <c r="AB1698" s="72">
        <f t="shared" si="2159"/>
        <v>-0.54999999999999716</v>
      </c>
      <c r="AC1698" s="36"/>
    </row>
    <row r="1699" spans="1:29" ht="15.75" x14ac:dyDescent="0.25">
      <c r="A1699" s="53">
        <v>2307702</v>
      </c>
      <c r="B1699" s="89" t="s">
        <v>2575</v>
      </c>
      <c r="C1699" s="53" t="s">
        <v>922</v>
      </c>
      <c r="D1699" s="49" t="s">
        <v>2498</v>
      </c>
      <c r="E1699" s="34" t="str">
        <f>M1698</f>
        <v>Achieving School</v>
      </c>
      <c r="F1699" s="65" t="s">
        <v>2484</v>
      </c>
      <c r="G1699" s="62"/>
      <c r="H1699" s="13" t="str">
        <f>IF(V1700&gt;94,"Met",IF(X1700="--","n/a",IF(X1700&gt;=0,"Met","Did Not Meet")))</f>
        <v>Met</v>
      </c>
      <c r="I1699" s="13" t="str">
        <f>IF(V1701&gt;94,"Met",IF(X1701="--","n/a",IF(X1701&gt;=0,"Met","Did Not Meet")))</f>
        <v>Did Not Meet</v>
      </c>
      <c r="K1699" s="13" t="str">
        <f>IF(Z1700&gt;94,"Met",IF(AB1700="--","n/a",IF(AB1700&gt;=0,"Met","Did Not Meet")))</f>
        <v>Met</v>
      </c>
      <c r="L1699" s="13" t="str">
        <f>IF(Z1701&gt;94,"Met",IF(AB1701="--","n/a",IF(AB1701&gt;=0,"Met","Did Not Meet")))</f>
        <v>Met</v>
      </c>
      <c r="M1699" s="5" t="s">
        <v>4</v>
      </c>
      <c r="N1699" s="14" t="s">
        <v>2501</v>
      </c>
      <c r="O1699" s="5"/>
      <c r="P1699" s="44" t="str">
        <f t="shared" ref="P1699" si="2161">IF(K1700="Yes",IF(L1700="Yes","Yes","No"),"No")</f>
        <v>Yes</v>
      </c>
      <c r="Q1699" s="94" t="s">
        <v>2759</v>
      </c>
      <c r="R1699" s="5" t="s">
        <v>1</v>
      </c>
      <c r="S1699" s="5" t="s">
        <v>2</v>
      </c>
      <c r="T1699" s="5" t="s">
        <v>7</v>
      </c>
      <c r="U1699" s="5">
        <v>48</v>
      </c>
      <c r="V1699" s="5">
        <v>87.5</v>
      </c>
      <c r="W1699" s="5">
        <v>90.83</v>
      </c>
      <c r="X1699" s="8">
        <f t="shared" si="2118"/>
        <v>-3.3299999999999983</v>
      </c>
      <c r="Y1699" s="14">
        <v>48</v>
      </c>
      <c r="Z1699" s="5">
        <v>93.75</v>
      </c>
      <c r="AA1699" s="5">
        <v>85.9</v>
      </c>
      <c r="AB1699" s="71">
        <f t="shared" si="2159"/>
        <v>7.8499999999999943</v>
      </c>
      <c r="AC1699" s="53"/>
    </row>
    <row r="1700" spans="1:29" ht="15" customHeight="1" x14ac:dyDescent="0.25">
      <c r="A1700" s="53">
        <v>2307702</v>
      </c>
      <c r="B1700" s="89" t="s">
        <v>2575</v>
      </c>
      <c r="C1700" s="53" t="s">
        <v>922</v>
      </c>
      <c r="D1700" s="49" t="s">
        <v>2499</v>
      </c>
      <c r="E1700" s="35" t="str">
        <f>VLOOKUP('2012 Accountability Database'!$A1698,'2011 AYP'!A$2:B$1072,2)</f>
        <v xml:space="preserve"> MS (Met Standards)</v>
      </c>
      <c r="F1700" s="66"/>
      <c r="G1700" s="63" t="s">
        <v>2485</v>
      </c>
      <c r="H1700" s="60" t="str">
        <f t="shared" ref="H1700:I1700" si="2162">IF(H1698="Met","Yes",IF(H1699="Met","Yes","No"))</f>
        <v>Yes</v>
      </c>
      <c r="I1700" s="60" t="str">
        <f t="shared" si="2162"/>
        <v>No</v>
      </c>
      <c r="J1700" s="42"/>
      <c r="K1700" s="60" t="str">
        <f t="shared" ref="K1700:L1700" si="2163">IF(K1698="Met","Yes",IF(K1699="Met","Yes","No"))</f>
        <v>Yes</v>
      </c>
      <c r="L1700" s="60" t="str">
        <f t="shared" si="2163"/>
        <v>Yes</v>
      </c>
      <c r="M1700" s="1" t="s">
        <v>4</v>
      </c>
      <c r="N1700" s="14" t="s">
        <v>2503</v>
      </c>
      <c r="O1700" s="5"/>
      <c r="P1700" s="44" t="str">
        <f t="shared" ref="P1700" si="2164">IF(H1704="Yes",IF(I1704="Yes","Yes","No"),"No")</f>
        <v>No</v>
      </c>
      <c r="Q1700" s="108" t="s">
        <v>2758</v>
      </c>
      <c r="R1700" s="5" t="s">
        <v>1</v>
      </c>
      <c r="S1700" s="1" t="s">
        <v>5</v>
      </c>
      <c r="T1700" s="1" t="s">
        <v>3</v>
      </c>
      <c r="U1700" s="5">
        <v>322</v>
      </c>
      <c r="V1700" s="1">
        <v>95.65</v>
      </c>
      <c r="W1700" s="1">
        <v>96.61</v>
      </c>
      <c r="X1700" s="6">
        <f t="shared" si="2118"/>
        <v>-0.95999999999999375</v>
      </c>
      <c r="Y1700" s="14">
        <v>321</v>
      </c>
      <c r="Z1700" s="1">
        <v>93.46</v>
      </c>
      <c r="AA1700" s="1">
        <v>93.14</v>
      </c>
      <c r="AB1700" s="71">
        <f t="shared" si="2159"/>
        <v>0.31999999999999318</v>
      </c>
      <c r="AC1700" s="53"/>
    </row>
    <row r="1701" spans="1:29" x14ac:dyDescent="0.25">
      <c r="A1701" s="53">
        <v>2307702</v>
      </c>
      <c r="B1701" s="89" t="s">
        <v>2575</v>
      </c>
      <c r="C1701" s="53" t="s">
        <v>922</v>
      </c>
      <c r="D1701" s="49" t="s">
        <v>2507</v>
      </c>
      <c r="E1701" s="47">
        <f>VLOOKUP('2012 Accountability Database'!A1698,Dems1112!$A$2:$G$1082,3)</f>
        <v>0.05</v>
      </c>
      <c r="F1701" s="66"/>
      <c r="G1701" s="52"/>
      <c r="M1701" s="1" t="s">
        <v>4</v>
      </c>
      <c r="N1701" s="14" t="s">
        <v>2504</v>
      </c>
      <c r="O1701" s="5"/>
      <c r="P1701" s="44" t="str">
        <f t="shared" ref="P1701" si="2165">IF(K1704="Yes",IF(L1704="Yes","Yes","No"),"No")</f>
        <v>No</v>
      </c>
      <c r="Q1701" s="108"/>
      <c r="R1701" s="5" t="s">
        <v>1</v>
      </c>
      <c r="S1701" s="1" t="s">
        <v>5</v>
      </c>
      <c r="T1701" s="1" t="s">
        <v>7</v>
      </c>
      <c r="U1701" s="5">
        <v>123</v>
      </c>
      <c r="V1701" s="1">
        <v>89.43</v>
      </c>
      <c r="W1701" s="1">
        <v>90.83</v>
      </c>
      <c r="X1701" s="6">
        <f t="shared" si="2118"/>
        <v>-1.3999999999999915</v>
      </c>
      <c r="Y1701" s="14">
        <v>122</v>
      </c>
      <c r="Z1701" s="1">
        <v>90.16</v>
      </c>
      <c r="AA1701" s="1">
        <v>85.9</v>
      </c>
      <c r="AB1701" s="71">
        <f t="shared" si="2159"/>
        <v>4.2599999999999909</v>
      </c>
      <c r="AC1701" s="53"/>
    </row>
    <row r="1702" spans="1:29" x14ac:dyDescent="0.25">
      <c r="A1702" s="53">
        <v>2307702</v>
      </c>
      <c r="B1702" s="89" t="s">
        <v>2575</v>
      </c>
      <c r="C1702" s="53" t="s">
        <v>922</v>
      </c>
      <c r="D1702" s="50" t="s">
        <v>2508</v>
      </c>
      <c r="E1702" s="47">
        <f>VLOOKUP('2012 Accountability Database'!A1698,Dems1112!$A$2:$G$1082,4)</f>
        <v>0.4</v>
      </c>
      <c r="F1702" s="65" t="s">
        <v>2486</v>
      </c>
      <c r="G1702" s="62"/>
      <c r="H1702" s="13" t="str">
        <f>IF(V1702&gt;94,"Met",IF(X1702="--","n/a",IF(X1702&gt;=0,"Met","Did Not Meet")))</f>
        <v>Did Not Meet</v>
      </c>
      <c r="I1702" s="13" t="str">
        <f>IF(V1703&gt;94,"Met",IF(X1703="--","n/a",IF(X1703&gt;=0,"Met","Did Not Meet")))</f>
        <v>Did Not Meet</v>
      </c>
      <c r="J1702" s="13"/>
      <c r="K1702" s="13" t="str">
        <f>IF(Z1702&gt;94,"Met",IF(AB1702="--","n/a",IF(AB1702&gt;=0,"Met","Did Not Meet")))</f>
        <v>Did Not Meet</v>
      </c>
      <c r="L1702" s="13" t="str">
        <f>IF(Z1703&gt;94,"Met",IF(AB1703="--","n/a",IF(AB1703&gt;=0,"Met","Did Not Meet")))</f>
        <v>Did Not Meet</v>
      </c>
      <c r="M1702" s="1" t="s">
        <v>4</v>
      </c>
      <c r="N1702" s="68" t="s">
        <v>2497</v>
      </c>
      <c r="O1702" s="35"/>
      <c r="P1702" s="44"/>
      <c r="Q1702" s="108"/>
      <c r="R1702" s="5" t="s">
        <v>6</v>
      </c>
      <c r="S1702" s="1" t="s">
        <v>2</v>
      </c>
      <c r="T1702" s="1" t="s">
        <v>3</v>
      </c>
      <c r="U1702" s="5">
        <v>108</v>
      </c>
      <c r="V1702" s="1">
        <v>90.74</v>
      </c>
      <c r="W1702" s="1">
        <v>97.45</v>
      </c>
      <c r="X1702" s="6">
        <f t="shared" si="2118"/>
        <v>-6.710000000000008</v>
      </c>
      <c r="Y1702" s="14">
        <v>108</v>
      </c>
      <c r="Z1702" s="1">
        <v>77.78</v>
      </c>
      <c r="AA1702" s="1">
        <v>89.72</v>
      </c>
      <c r="AB1702" s="72">
        <f t="shared" si="2159"/>
        <v>-11.939999999999998</v>
      </c>
      <c r="AC1702" s="53"/>
    </row>
    <row r="1703" spans="1:29" x14ac:dyDescent="0.25">
      <c r="A1703" s="53">
        <v>2307702</v>
      </c>
      <c r="B1703" s="89" t="s">
        <v>2575</v>
      </c>
      <c r="C1703" s="53" t="s">
        <v>922</v>
      </c>
      <c r="D1703" s="50" t="s">
        <v>974</v>
      </c>
      <c r="E1703" s="47" t="str">
        <f>VLOOKUP('2012 Accountability Database'!A1698,Dems1112!$A$2:$G$1082,5)</f>
        <v>5-6</v>
      </c>
      <c r="F1703" s="65" t="s">
        <v>2487</v>
      </c>
      <c r="G1703" s="62"/>
      <c r="H1703" s="13" t="str">
        <f>IF(V1704&gt;94,"Met",IF(X1704="--","n/a",IF(X1704&gt;=0,"Met","Did Not Meet")))</f>
        <v>Met</v>
      </c>
      <c r="I1703" s="13" t="str">
        <f>IF(V1705&gt;94,"Met",IF(X1705="--","n/a",IF(X1705&gt;=0,"Met","Did Not Meet")))</f>
        <v>Did Not Meet</v>
      </c>
      <c r="J1703" s="13"/>
      <c r="K1703" s="13" t="str">
        <f>IF(Z1704&gt;94,"Met",IF(AB1704="--","n/a",IF(AB1704&gt;=0,"Met","Did Not Meet")))</f>
        <v>Did Not Meet</v>
      </c>
      <c r="L1703" s="13" t="str">
        <f>IF(Z1705&gt;94,"Met",IF(AB1705="--","n/a",IF(AB1705&gt;=0,"Met","Did Not Meet")))</f>
        <v>Did Not Meet</v>
      </c>
      <c r="M1703" s="5" t="s">
        <v>4</v>
      </c>
      <c r="N1703" s="14"/>
      <c r="O1703" s="35" t="s">
        <v>2506</v>
      </c>
      <c r="P1703" s="83" t="str">
        <f t="shared" ref="P1703" si="2166">IF(P1698="No"," ", IF(P1700="No"," ",IF(P1699="No", " ",IF(P1701="No"," ","X"))))</f>
        <v xml:space="preserve"> </v>
      </c>
      <c r="Q1703" s="108"/>
      <c r="R1703" s="5" t="s">
        <v>6</v>
      </c>
      <c r="S1703" s="5" t="s">
        <v>2</v>
      </c>
      <c r="T1703" s="5" t="s">
        <v>7</v>
      </c>
      <c r="U1703" s="5">
        <v>48</v>
      </c>
      <c r="V1703" s="5">
        <v>85.42</v>
      </c>
      <c r="W1703" s="5">
        <v>93.13</v>
      </c>
      <c r="X1703" s="8">
        <f t="shared" si="2118"/>
        <v>-7.7099999999999937</v>
      </c>
      <c r="Y1703" s="14">
        <v>48</v>
      </c>
      <c r="Z1703" s="5">
        <v>75</v>
      </c>
      <c r="AA1703" s="5">
        <v>85.9</v>
      </c>
      <c r="AB1703" s="72">
        <f t="shared" si="2159"/>
        <v>-10.900000000000006</v>
      </c>
      <c r="AC1703" s="53"/>
    </row>
    <row r="1704" spans="1:29" ht="15.75" x14ac:dyDescent="0.25">
      <c r="A1704" s="53">
        <v>2307702</v>
      </c>
      <c r="B1704" s="89" t="s">
        <v>2575</v>
      </c>
      <c r="C1704" s="53" t="s">
        <v>922</v>
      </c>
      <c r="D1704" s="50" t="s">
        <v>975</v>
      </c>
      <c r="E1704" s="48" t="str">
        <f>VLOOKUP('2012 Accountability Database'!A1698,Dems1112!$A$2:$G$1082,6)</f>
        <v>3 (Central AR)</v>
      </c>
      <c r="F1704" s="66"/>
      <c r="G1704" s="63" t="s">
        <v>2488</v>
      </c>
      <c r="H1704" s="61" t="str">
        <f t="shared" ref="H1704:I1704" si="2167">IF(H1702="Met","Yes",IF(H1703="Met","Yes","No"))</f>
        <v>Yes</v>
      </c>
      <c r="I1704" s="61" t="str">
        <f t="shared" si="2167"/>
        <v>No</v>
      </c>
      <c r="J1704" s="55"/>
      <c r="K1704" s="61" t="str">
        <f t="shared" ref="K1704:L1704" si="2168">IF(K1702="Met","Yes",IF(K1703="Met","Yes","No"))</f>
        <v>No</v>
      </c>
      <c r="L1704" s="61" t="str">
        <f t="shared" si="2168"/>
        <v>No</v>
      </c>
      <c r="M1704" s="5" t="s">
        <v>4</v>
      </c>
      <c r="N1704" s="14"/>
      <c r="O1704" s="35" t="s">
        <v>2505</v>
      </c>
      <c r="P1704" s="83" t="str">
        <f t="shared" ref="P1704" si="2169">IF(P1703="X"," ",IF(P1705="X"," ","X"))</f>
        <v>X</v>
      </c>
      <c r="Q1704" s="94" t="s">
        <v>2759</v>
      </c>
      <c r="R1704" s="5" t="s">
        <v>6</v>
      </c>
      <c r="S1704" s="5" t="s">
        <v>5</v>
      </c>
      <c r="T1704" s="5" t="s">
        <v>3</v>
      </c>
      <c r="U1704" s="5">
        <v>322</v>
      </c>
      <c r="V1704" s="5">
        <v>95.34</v>
      </c>
      <c r="W1704" s="5">
        <v>97.45</v>
      </c>
      <c r="X1704" s="8">
        <f t="shared" si="2118"/>
        <v>-2.1099999999999994</v>
      </c>
      <c r="Y1704" s="14">
        <v>321</v>
      </c>
      <c r="Z1704" s="5">
        <v>86.29</v>
      </c>
      <c r="AA1704" s="5">
        <v>89.72</v>
      </c>
      <c r="AB1704" s="72">
        <f t="shared" si="2159"/>
        <v>-3.4299999999999926</v>
      </c>
      <c r="AC1704" s="53"/>
    </row>
    <row r="1705" spans="1:29" x14ac:dyDescent="0.25">
      <c r="A1705" s="54">
        <v>2307702</v>
      </c>
      <c r="B1705" s="90" t="s">
        <v>2575</v>
      </c>
      <c r="C1705" s="54" t="s">
        <v>922</v>
      </c>
      <c r="D1705" s="4"/>
      <c r="E1705" s="4"/>
      <c r="F1705" s="67"/>
      <c r="G1705" s="64"/>
      <c r="H1705" s="43"/>
      <c r="I1705" s="43"/>
      <c r="J1705" s="43"/>
      <c r="K1705" s="43"/>
      <c r="L1705" s="43"/>
      <c r="M1705" s="4" t="s">
        <v>4</v>
      </c>
      <c r="N1705" s="15"/>
      <c r="O1705" s="38" t="s">
        <v>2482</v>
      </c>
      <c r="P1705" s="84" t="str">
        <f>IF(E1699="Achieving School"," ","X")</f>
        <v xml:space="preserve"> </v>
      </c>
      <c r="Q1705" s="91"/>
      <c r="R1705" s="4" t="s">
        <v>6</v>
      </c>
      <c r="S1705" s="4" t="s">
        <v>5</v>
      </c>
      <c r="T1705" s="4" t="s">
        <v>7</v>
      </c>
      <c r="U1705" s="4">
        <v>123</v>
      </c>
      <c r="V1705" s="4">
        <v>90.24</v>
      </c>
      <c r="W1705" s="4">
        <v>93.13</v>
      </c>
      <c r="X1705" s="7">
        <f t="shared" si="2118"/>
        <v>-2.8900000000000006</v>
      </c>
      <c r="Y1705" s="15">
        <v>122</v>
      </c>
      <c r="Z1705" s="4">
        <v>81.150000000000006</v>
      </c>
      <c r="AA1705" s="4">
        <v>85.9</v>
      </c>
      <c r="AB1705" s="73">
        <f t="shared" si="2159"/>
        <v>-4.75</v>
      </c>
      <c r="AC1705" s="54"/>
    </row>
    <row r="1706" spans="1:29" x14ac:dyDescent="0.25">
      <c r="A1706" s="1">
        <v>2402006</v>
      </c>
      <c r="B1706" s="87" t="s">
        <v>2576</v>
      </c>
      <c r="C1706" s="55" t="s">
        <v>369</v>
      </c>
      <c r="E1706" s="42"/>
      <c r="F1706" s="65" t="s">
        <v>2483</v>
      </c>
      <c r="G1706" s="62"/>
      <c r="H1706" s="37" t="str">
        <f>IF(V1706&gt;94,"Met",IF(X1706="--","n/a",IF(X1706&gt;=0,"Met","Did Not Meet")))</f>
        <v>Met</v>
      </c>
      <c r="I1706" s="37" t="str">
        <f>IF(V1707&gt;94,"Met",IF(X1707="--","n/a",IF(X1707&gt;=0,"Met","Did Not Meet")))</f>
        <v>Met</v>
      </c>
      <c r="K1706" s="13" t="str">
        <f>IF(Z1706&gt;94,"Met",IF(AB1706="--","n/a",IF(AB1706&gt;=0,"Met","Did Not Meet")))</f>
        <v>Met</v>
      </c>
      <c r="L1706" s="13" t="str">
        <f>IF(Z1707&gt;94,"Met",IF(AB1707="--","n/a",IF(AB1707&gt;=0,"Met","Did Not Meet")))</f>
        <v>Met</v>
      </c>
      <c r="M1706" s="1" t="s">
        <v>4</v>
      </c>
      <c r="N1706" s="14" t="s">
        <v>2502</v>
      </c>
      <c r="O1706" s="5"/>
      <c r="P1706" s="44" t="str">
        <f t="shared" ref="P1706" si="2170">IF(H1708="Yes",IF(I1708="Yes","Yes","No"),"No")</f>
        <v>Yes</v>
      </c>
      <c r="Q1706" s="93"/>
      <c r="R1706" s="5" t="s">
        <v>1</v>
      </c>
      <c r="S1706" s="1" t="s">
        <v>2</v>
      </c>
      <c r="T1706" s="1" t="s">
        <v>3</v>
      </c>
      <c r="U1706" s="5">
        <v>245</v>
      </c>
      <c r="V1706" s="1">
        <v>93.47</v>
      </c>
      <c r="W1706" s="1">
        <v>88.28</v>
      </c>
      <c r="X1706" s="9">
        <f t="shared" si="2118"/>
        <v>5.1899999999999977</v>
      </c>
      <c r="Y1706" s="14">
        <v>194</v>
      </c>
      <c r="Z1706" s="1">
        <v>89.69</v>
      </c>
      <c r="AA1706" s="1">
        <v>82.66</v>
      </c>
      <c r="AB1706" s="71">
        <f t="shared" si="2159"/>
        <v>7.0300000000000011</v>
      </c>
      <c r="AC1706" s="36"/>
    </row>
    <row r="1707" spans="1:29" ht="15.75" x14ac:dyDescent="0.25">
      <c r="A1707" s="53">
        <v>2402006</v>
      </c>
      <c r="B1707" s="89" t="s">
        <v>2576</v>
      </c>
      <c r="C1707" s="53" t="s">
        <v>369</v>
      </c>
      <c r="D1707" s="49" t="s">
        <v>2498</v>
      </c>
      <c r="E1707" s="34" t="str">
        <f>M1706</f>
        <v>Achieving School</v>
      </c>
      <c r="F1707" s="65" t="s">
        <v>2484</v>
      </c>
      <c r="G1707" s="62"/>
      <c r="H1707" s="13" t="str">
        <f>IF(V1708&gt;94,"Met",IF(X1708="--","n/a",IF(X1708&gt;=0,"Met","Did Not Meet")))</f>
        <v>Met</v>
      </c>
      <c r="I1707" s="13" t="str">
        <f>IF(V1709&gt;94,"Met",IF(X1709="--","n/a",IF(X1709&gt;=0,"Met","Did Not Meet")))</f>
        <v>Met</v>
      </c>
      <c r="K1707" s="13" t="str">
        <f>IF(Z1708&gt;94,"Met",IF(AB1708="--","n/a",IF(AB1708&gt;=0,"Met","Did Not Meet")))</f>
        <v>Met</v>
      </c>
      <c r="L1707" s="13" t="str">
        <f>IF(Z1709&gt;94,"Met",IF(AB1709="--","n/a",IF(AB1709&gt;=0,"Met","Did Not Meet")))</f>
        <v>Met</v>
      </c>
      <c r="M1707" s="1" t="s">
        <v>4</v>
      </c>
      <c r="N1707" s="14" t="s">
        <v>2501</v>
      </c>
      <c r="O1707" s="5"/>
      <c r="P1707" s="44" t="str">
        <f t="shared" ref="P1707" si="2171">IF(K1708="Yes",IF(L1708="Yes","Yes","No"),"No")</f>
        <v>Yes</v>
      </c>
      <c r="Q1707" s="94" t="s">
        <v>2759</v>
      </c>
      <c r="R1707" s="5" t="s">
        <v>1</v>
      </c>
      <c r="S1707" s="1" t="s">
        <v>2</v>
      </c>
      <c r="T1707" s="1" t="s">
        <v>7</v>
      </c>
      <c r="U1707" s="5">
        <v>120</v>
      </c>
      <c r="V1707" s="1">
        <v>86.67</v>
      </c>
      <c r="W1707" s="1">
        <v>77.08</v>
      </c>
      <c r="X1707" s="9">
        <f t="shared" si="2118"/>
        <v>9.5900000000000034</v>
      </c>
      <c r="Y1707" s="14">
        <v>86</v>
      </c>
      <c r="Z1707" s="1">
        <v>80.23</v>
      </c>
      <c r="AA1707" s="1">
        <v>70.89</v>
      </c>
      <c r="AB1707" s="71">
        <f t="shared" si="2159"/>
        <v>9.3400000000000034</v>
      </c>
      <c r="AC1707" s="53"/>
    </row>
    <row r="1708" spans="1:29" ht="15" customHeight="1" x14ac:dyDescent="0.25">
      <c r="A1708" s="53">
        <v>2402006</v>
      </c>
      <c r="B1708" s="89" t="s">
        <v>2576</v>
      </c>
      <c r="C1708" s="53" t="s">
        <v>369</v>
      </c>
      <c r="D1708" s="49" t="s">
        <v>2499</v>
      </c>
      <c r="E1708" s="35" t="str">
        <f>VLOOKUP('2012 Accountability Database'!$A1706,'2011 AYP'!A$2:B$1072,2)</f>
        <v xml:space="preserve"> MS (Met Standards)</v>
      </c>
      <c r="F1708" s="66"/>
      <c r="G1708" s="63" t="s">
        <v>2485</v>
      </c>
      <c r="H1708" s="60" t="str">
        <f t="shared" ref="H1708:I1708" si="2172">IF(H1706="Met","Yes",IF(H1707="Met","Yes","No"))</f>
        <v>Yes</v>
      </c>
      <c r="I1708" s="60" t="str">
        <f t="shared" si="2172"/>
        <v>Yes</v>
      </c>
      <c r="J1708" s="42"/>
      <c r="K1708" s="60" t="str">
        <f t="shared" ref="K1708:L1708" si="2173">IF(K1706="Met","Yes",IF(K1707="Met","Yes","No"))</f>
        <v>Yes</v>
      </c>
      <c r="L1708" s="60" t="str">
        <f t="shared" si="2173"/>
        <v>Yes</v>
      </c>
      <c r="M1708" s="1" t="s">
        <v>4</v>
      </c>
      <c r="N1708" s="14" t="s">
        <v>2503</v>
      </c>
      <c r="O1708" s="5"/>
      <c r="P1708" s="44" t="str">
        <f t="shared" ref="P1708" si="2174">IF(H1712="Yes",IF(I1712="Yes","Yes","No"),"No")</f>
        <v>Yes</v>
      </c>
      <c r="Q1708" s="108" t="s">
        <v>2758</v>
      </c>
      <c r="R1708" s="5" t="s">
        <v>1</v>
      </c>
      <c r="S1708" s="1" t="s">
        <v>5</v>
      </c>
      <c r="T1708" s="1" t="s">
        <v>3</v>
      </c>
      <c r="U1708" s="5">
        <v>748</v>
      </c>
      <c r="V1708" s="1">
        <v>88.5</v>
      </c>
      <c r="W1708" s="1">
        <v>88.28</v>
      </c>
      <c r="X1708" s="9">
        <f t="shared" si="2118"/>
        <v>0.21999999999999886</v>
      </c>
      <c r="Y1708" s="14">
        <v>553</v>
      </c>
      <c r="Z1708" s="1">
        <v>84.45</v>
      </c>
      <c r="AA1708" s="1">
        <v>82.66</v>
      </c>
      <c r="AB1708" s="71">
        <f t="shared" si="2159"/>
        <v>1.7900000000000063</v>
      </c>
      <c r="AC1708" s="53"/>
    </row>
    <row r="1709" spans="1:29" x14ac:dyDescent="0.25">
      <c r="A1709" s="53">
        <v>2402006</v>
      </c>
      <c r="B1709" s="89" t="s">
        <v>2576</v>
      </c>
      <c r="C1709" s="53" t="s">
        <v>369</v>
      </c>
      <c r="D1709" s="49" t="s">
        <v>2507</v>
      </c>
      <c r="E1709" s="47">
        <f>VLOOKUP('2012 Accountability Database'!A1706,Dems1112!$A$2:$G$1082,3)</f>
        <v>0.09</v>
      </c>
      <c r="F1709" s="66"/>
      <c r="G1709" s="52"/>
      <c r="M1709" s="5" t="s">
        <v>4</v>
      </c>
      <c r="N1709" s="14" t="s">
        <v>2504</v>
      </c>
      <c r="O1709" s="5"/>
      <c r="P1709" s="44" t="str">
        <f t="shared" ref="P1709" si="2175">IF(K1712="Yes",IF(L1712="Yes","Yes","No"),"No")</f>
        <v>No</v>
      </c>
      <c r="Q1709" s="108"/>
      <c r="R1709" s="5" t="s">
        <v>1</v>
      </c>
      <c r="S1709" s="5" t="s">
        <v>5</v>
      </c>
      <c r="T1709" s="5" t="s">
        <v>7</v>
      </c>
      <c r="U1709" s="5">
        <v>347</v>
      </c>
      <c r="V1709" s="5">
        <v>78.099999999999994</v>
      </c>
      <c r="W1709" s="5">
        <v>77.08</v>
      </c>
      <c r="X1709" s="11">
        <f t="shared" si="2118"/>
        <v>1.019999999999996</v>
      </c>
      <c r="Y1709" s="14">
        <v>247</v>
      </c>
      <c r="Z1709" s="5">
        <v>73.28</v>
      </c>
      <c r="AA1709" s="5">
        <v>70.89</v>
      </c>
      <c r="AB1709" s="71">
        <f t="shared" si="2159"/>
        <v>2.3900000000000006</v>
      </c>
      <c r="AC1709" s="53"/>
    </row>
    <row r="1710" spans="1:29" x14ac:dyDescent="0.25">
      <c r="A1710" s="53">
        <v>2402006</v>
      </c>
      <c r="B1710" s="89" t="s">
        <v>2576</v>
      </c>
      <c r="C1710" s="53" t="s">
        <v>369</v>
      </c>
      <c r="D1710" s="50" t="s">
        <v>2508</v>
      </c>
      <c r="E1710" s="47">
        <f>VLOOKUP('2012 Accountability Database'!A1706,Dems1112!$A$2:$G$1082,4)</f>
        <v>0.5</v>
      </c>
      <c r="F1710" s="65" t="s">
        <v>2486</v>
      </c>
      <c r="G1710" s="62"/>
      <c r="H1710" s="13" t="str">
        <f>IF(V1710&gt;94,"Met",IF(X1710="--","n/a",IF(X1710&gt;=0,"Met","Did Not Meet")))</f>
        <v>Met</v>
      </c>
      <c r="I1710" s="13" t="str">
        <f>IF(V1711&gt;94,"Met",IF(X1711="--","n/a",IF(X1711&gt;=0,"Met","Did Not Meet")))</f>
        <v>Met</v>
      </c>
      <c r="J1710" s="13"/>
      <c r="K1710" s="13" t="str">
        <f>IF(Z1710&gt;94,"Met",IF(AB1710="--","n/a",IF(AB1710&gt;=0,"Met","Did Not Meet")))</f>
        <v>Did Not Meet</v>
      </c>
      <c r="L1710" s="13" t="str">
        <f>IF(Z1711&gt;94,"Met",IF(AB1711="--","n/a",IF(AB1711&gt;=0,"Met","Did Not Meet")))</f>
        <v>Did Not Meet</v>
      </c>
      <c r="M1710" s="5" t="s">
        <v>4</v>
      </c>
      <c r="N1710" s="68" t="s">
        <v>2497</v>
      </c>
      <c r="O1710" s="35"/>
      <c r="P1710" s="44"/>
      <c r="Q1710" s="108"/>
      <c r="R1710" s="5" t="s">
        <v>6</v>
      </c>
      <c r="S1710" s="5" t="s">
        <v>2</v>
      </c>
      <c r="T1710" s="5" t="s">
        <v>3</v>
      </c>
      <c r="U1710" s="5">
        <v>245</v>
      </c>
      <c r="V1710" s="5">
        <v>93.88</v>
      </c>
      <c r="W1710" s="5">
        <v>93.25</v>
      </c>
      <c r="X1710" s="11">
        <f t="shared" si="2118"/>
        <v>0.62999999999999545</v>
      </c>
      <c r="Y1710" s="14">
        <v>194</v>
      </c>
      <c r="Z1710" s="5">
        <v>85.05</v>
      </c>
      <c r="AA1710" s="5">
        <v>87.62</v>
      </c>
      <c r="AB1710" s="72">
        <f t="shared" si="2159"/>
        <v>-2.5700000000000074</v>
      </c>
      <c r="AC1710" s="53"/>
    </row>
    <row r="1711" spans="1:29" x14ac:dyDescent="0.25">
      <c r="A1711" s="53">
        <v>2402006</v>
      </c>
      <c r="B1711" s="89" t="s">
        <v>2576</v>
      </c>
      <c r="C1711" s="53" t="s">
        <v>369</v>
      </c>
      <c r="D1711" s="50" t="s">
        <v>974</v>
      </c>
      <c r="E1711" s="47" t="str">
        <f>VLOOKUP('2012 Accountability Database'!A1706,Dems1112!$A$2:$G$1082,5)</f>
        <v>K-6</v>
      </c>
      <c r="F1711" s="65" t="s">
        <v>2487</v>
      </c>
      <c r="G1711" s="62"/>
      <c r="H1711" s="13" t="str">
        <f>IF(V1712&gt;94,"Met",IF(X1712="--","n/a",IF(X1712&gt;=0,"Met","Did Not Meet")))</f>
        <v>Did Not Meet</v>
      </c>
      <c r="I1711" s="13" t="str">
        <f>IF(V1713&gt;94,"Met",IF(X1713="--","n/a",IF(X1713&gt;=0,"Met","Did Not Meet")))</f>
        <v>Did Not Meet</v>
      </c>
      <c r="J1711" s="13"/>
      <c r="K1711" s="13" t="str">
        <f>IF(Z1712&gt;94,"Met",IF(AB1712="--","n/a",IF(AB1712&gt;=0,"Met","Did Not Meet")))</f>
        <v>Did Not Meet</v>
      </c>
      <c r="L1711" s="13" t="str">
        <f>IF(Z1713&gt;94,"Met",IF(AB1713="--","n/a",IF(AB1713&gt;=0,"Met","Did Not Meet")))</f>
        <v>Did Not Meet</v>
      </c>
      <c r="M1711" s="5" t="s">
        <v>4</v>
      </c>
      <c r="N1711" s="14"/>
      <c r="O1711" s="35" t="s">
        <v>2506</v>
      </c>
      <c r="P1711" s="83" t="str">
        <f t="shared" ref="P1711" si="2176">IF(P1706="No"," ", IF(P1708="No"," ",IF(P1707="No", " ",IF(P1709="No"," ","X"))))</f>
        <v xml:space="preserve"> </v>
      </c>
      <c r="Q1711" s="108"/>
      <c r="R1711" s="5" t="s">
        <v>6</v>
      </c>
      <c r="S1711" s="5" t="s">
        <v>2</v>
      </c>
      <c r="T1711" s="5" t="s">
        <v>7</v>
      </c>
      <c r="U1711" s="5">
        <v>120</v>
      </c>
      <c r="V1711" s="5">
        <v>87.5</v>
      </c>
      <c r="W1711" s="5">
        <v>84.99</v>
      </c>
      <c r="X1711" s="11">
        <f t="shared" si="2118"/>
        <v>2.5100000000000051</v>
      </c>
      <c r="Y1711" s="14">
        <v>86</v>
      </c>
      <c r="Z1711" s="5">
        <v>75.58</v>
      </c>
      <c r="AA1711" s="5">
        <v>77.349999999999994</v>
      </c>
      <c r="AB1711" s="72">
        <f t="shared" si="2159"/>
        <v>-1.769999999999996</v>
      </c>
      <c r="AC1711" s="53"/>
    </row>
    <row r="1712" spans="1:29" ht="15.75" x14ac:dyDescent="0.25">
      <c r="A1712" s="53">
        <v>2402006</v>
      </c>
      <c r="B1712" s="89" t="s">
        <v>2576</v>
      </c>
      <c r="C1712" s="53" t="s">
        <v>369</v>
      </c>
      <c r="D1712" s="50" t="s">
        <v>975</v>
      </c>
      <c r="E1712" s="48" t="str">
        <f>VLOOKUP('2012 Accountability Database'!A1706,Dems1112!$A$2:$G$1082,6)</f>
        <v>1 (Northwest AR)</v>
      </c>
      <c r="F1712" s="66"/>
      <c r="G1712" s="63" t="s">
        <v>2488</v>
      </c>
      <c r="H1712" s="61" t="str">
        <f t="shared" ref="H1712:I1712" si="2177">IF(H1710="Met","Yes",IF(H1711="Met","Yes","No"))</f>
        <v>Yes</v>
      </c>
      <c r="I1712" s="61" t="str">
        <f t="shared" si="2177"/>
        <v>Yes</v>
      </c>
      <c r="J1712" s="55"/>
      <c r="K1712" s="61" t="str">
        <f t="shared" ref="K1712:L1712" si="2178">IF(K1710="Met","Yes",IF(K1711="Met","Yes","No"))</f>
        <v>No</v>
      </c>
      <c r="L1712" s="61" t="str">
        <f t="shared" si="2178"/>
        <v>No</v>
      </c>
      <c r="M1712" s="1" t="s">
        <v>4</v>
      </c>
      <c r="N1712" s="14"/>
      <c r="O1712" s="35" t="s">
        <v>2505</v>
      </c>
      <c r="P1712" s="83" t="str">
        <f t="shared" ref="P1712" si="2179">IF(P1711="X"," ",IF(P1713="X"," ","X"))</f>
        <v>X</v>
      </c>
      <c r="Q1712" s="94" t="s">
        <v>2759</v>
      </c>
      <c r="R1712" s="5" t="s">
        <v>6</v>
      </c>
      <c r="S1712" s="1" t="s">
        <v>5</v>
      </c>
      <c r="T1712" s="1" t="s">
        <v>3</v>
      </c>
      <c r="U1712" s="5">
        <v>748</v>
      </c>
      <c r="V1712" s="1">
        <v>92.25</v>
      </c>
      <c r="W1712" s="1">
        <v>93.25</v>
      </c>
      <c r="X1712" s="6">
        <f t="shared" si="2118"/>
        <v>-1</v>
      </c>
      <c r="Y1712" s="14">
        <v>553</v>
      </c>
      <c r="Z1712" s="1">
        <v>84.63</v>
      </c>
      <c r="AA1712" s="1">
        <v>87.62</v>
      </c>
      <c r="AB1712" s="72">
        <f t="shared" si="2159"/>
        <v>-2.9900000000000091</v>
      </c>
      <c r="AC1712" s="53"/>
    </row>
    <row r="1713" spans="1:29" x14ac:dyDescent="0.25">
      <c r="A1713" s="54">
        <v>2402006</v>
      </c>
      <c r="B1713" s="90" t="s">
        <v>2576</v>
      </c>
      <c r="C1713" s="54" t="s">
        <v>369</v>
      </c>
      <c r="D1713" s="4"/>
      <c r="E1713" s="4"/>
      <c r="F1713" s="67"/>
      <c r="G1713" s="64"/>
      <c r="H1713" s="43"/>
      <c r="I1713" s="43"/>
      <c r="J1713" s="43"/>
      <c r="K1713" s="43"/>
      <c r="L1713" s="43"/>
      <c r="M1713" s="4" t="s">
        <v>4</v>
      </c>
      <c r="N1713" s="15"/>
      <c r="O1713" s="38" t="s">
        <v>2482</v>
      </c>
      <c r="P1713" s="84" t="str">
        <f>IF(E1707="Achieving School"," ","X")</f>
        <v xml:space="preserve"> </v>
      </c>
      <c r="Q1713" s="91"/>
      <c r="R1713" s="4" t="s">
        <v>6</v>
      </c>
      <c r="S1713" s="4" t="s">
        <v>5</v>
      </c>
      <c r="T1713" s="4" t="s">
        <v>7</v>
      </c>
      <c r="U1713" s="4">
        <v>347</v>
      </c>
      <c r="V1713" s="4">
        <v>84.44</v>
      </c>
      <c r="W1713" s="4">
        <v>84.99</v>
      </c>
      <c r="X1713" s="7">
        <f t="shared" si="2118"/>
        <v>-0.54999999999999716</v>
      </c>
      <c r="Y1713" s="15">
        <v>247</v>
      </c>
      <c r="Z1713" s="4">
        <v>75.3</v>
      </c>
      <c r="AA1713" s="4">
        <v>77.349999999999994</v>
      </c>
      <c r="AB1713" s="73">
        <f t="shared" si="2159"/>
        <v>-2.0499999999999972</v>
      </c>
      <c r="AC1713" s="54"/>
    </row>
    <row r="1714" spans="1:29" x14ac:dyDescent="0.25">
      <c r="A1714" s="1">
        <v>2403011</v>
      </c>
      <c r="B1714" s="87" t="s">
        <v>2577</v>
      </c>
      <c r="C1714" s="55" t="s">
        <v>398</v>
      </c>
      <c r="E1714" s="42"/>
      <c r="F1714" s="65" t="s">
        <v>2483</v>
      </c>
      <c r="G1714" s="62"/>
      <c r="H1714" s="37" t="str">
        <f>IF(V1714&gt;94,"Met",IF(X1714="--","n/a",IF(X1714&gt;=0,"Met","Did Not Meet")))</f>
        <v>Did Not Meet</v>
      </c>
      <c r="I1714" s="37" t="str">
        <f>IF(V1715&gt;94,"Met",IF(X1715="--","n/a",IF(X1715&gt;=0,"Met","Did Not Meet")))</f>
        <v>Did Not Meet</v>
      </c>
      <c r="K1714" s="13" t="str">
        <f>IF(Z1714&gt;94,"Met",IF(AB1714="--","n/a",IF(AB1714&gt;=0,"Met","Did Not Meet")))</f>
        <v>Did Not Meet</v>
      </c>
      <c r="L1714" s="13" t="str">
        <f>IF(Z1715&gt;94,"Met",IF(AB1715="--","n/a",IF(AB1715&gt;=0,"Met","Did Not Meet")))</f>
        <v>Did Not Meet</v>
      </c>
      <c r="M1714" s="1" t="s">
        <v>9</v>
      </c>
      <c r="N1714" s="14" t="s">
        <v>2502</v>
      </c>
      <c r="O1714" s="5"/>
      <c r="P1714" s="44" t="str">
        <f t="shared" ref="P1714" si="2180">IF(H1716="Yes",IF(I1716="Yes","Yes","No"),"No")</f>
        <v>No</v>
      </c>
      <c r="Q1714" s="93"/>
      <c r="R1714" s="5" t="s">
        <v>1</v>
      </c>
      <c r="S1714" s="1" t="s">
        <v>2</v>
      </c>
      <c r="T1714" s="1" t="s">
        <v>3</v>
      </c>
      <c r="U1714" s="5">
        <v>126</v>
      </c>
      <c r="V1714" s="1">
        <v>84.13</v>
      </c>
      <c r="W1714" s="1">
        <v>85.64</v>
      </c>
      <c r="X1714" s="6">
        <f t="shared" si="2118"/>
        <v>-1.5100000000000051</v>
      </c>
      <c r="Y1714" s="14">
        <v>97</v>
      </c>
      <c r="Z1714" s="1">
        <v>84.54</v>
      </c>
      <c r="AA1714" s="1">
        <v>85.97</v>
      </c>
      <c r="AB1714" s="72">
        <f t="shared" si="2159"/>
        <v>-1.4299999999999926</v>
      </c>
      <c r="AC1714" s="36"/>
    </row>
    <row r="1715" spans="1:29" ht="15.75" x14ac:dyDescent="0.25">
      <c r="A1715" s="53">
        <v>2403011</v>
      </c>
      <c r="B1715" s="89" t="s">
        <v>2577</v>
      </c>
      <c r="C1715" s="53" t="s">
        <v>398</v>
      </c>
      <c r="D1715" s="49" t="s">
        <v>2498</v>
      </c>
      <c r="E1715" s="34" t="str">
        <f>M1714</f>
        <v>Needs Improvement School</v>
      </c>
      <c r="F1715" s="65" t="s">
        <v>2484</v>
      </c>
      <c r="G1715" s="62"/>
      <c r="H1715" s="13" t="str">
        <f>IF(V1716&gt;94,"Met",IF(X1716="--","n/a",IF(X1716&gt;=0,"Met","Did Not Meet")))</f>
        <v>Did Not Meet</v>
      </c>
      <c r="I1715" s="13" t="str">
        <f>IF(V1717&gt;94,"Met",IF(X1717="--","n/a",IF(X1717&gt;=0,"Met","Did Not Meet")))</f>
        <v>Did Not Meet</v>
      </c>
      <c r="K1715" s="13" t="str">
        <f>IF(Z1716&gt;94,"Met",IF(AB1716="--","n/a",IF(AB1716&gt;=0,"Met","Did Not Meet")))</f>
        <v>Did Not Meet</v>
      </c>
      <c r="L1715" s="13" t="str">
        <f>IF(Z1717&gt;94,"Met",IF(AB1717="--","n/a",IF(AB1717&gt;=0,"Met","Did Not Meet")))</f>
        <v>Did Not Meet</v>
      </c>
      <c r="M1715" s="5" t="s">
        <v>9</v>
      </c>
      <c r="N1715" s="14" t="s">
        <v>2501</v>
      </c>
      <c r="O1715" s="5"/>
      <c r="P1715" s="44" t="str">
        <f t="shared" ref="P1715" si="2181">IF(K1716="Yes",IF(L1716="Yes","Yes","No"),"No")</f>
        <v>No</v>
      </c>
      <c r="Q1715" s="94" t="s">
        <v>2759</v>
      </c>
      <c r="R1715" s="5" t="s">
        <v>1</v>
      </c>
      <c r="S1715" s="5" t="s">
        <v>2</v>
      </c>
      <c r="T1715" s="5" t="s">
        <v>7</v>
      </c>
      <c r="U1715" s="5">
        <v>82</v>
      </c>
      <c r="V1715" s="5">
        <v>78.05</v>
      </c>
      <c r="W1715" s="5">
        <v>79.98</v>
      </c>
      <c r="X1715" s="8">
        <f t="shared" si="2118"/>
        <v>-1.9300000000000068</v>
      </c>
      <c r="Y1715" s="14">
        <v>61</v>
      </c>
      <c r="Z1715" s="5">
        <v>78.69</v>
      </c>
      <c r="AA1715" s="5">
        <v>83.47</v>
      </c>
      <c r="AB1715" s="72">
        <f t="shared" si="2159"/>
        <v>-4.7800000000000011</v>
      </c>
      <c r="AC1715" s="53"/>
    </row>
    <row r="1716" spans="1:29" ht="15" customHeight="1" x14ac:dyDescent="0.25">
      <c r="A1716" s="53">
        <v>2403011</v>
      </c>
      <c r="B1716" s="89" t="s">
        <v>2577</v>
      </c>
      <c r="C1716" s="53" t="s">
        <v>398</v>
      </c>
      <c r="D1716" s="49" t="s">
        <v>2499</v>
      </c>
      <c r="E1716" s="35" t="str">
        <f>VLOOKUP('2012 Accountability Database'!$A1714,'2011 AYP'!A$2:B$1072,2)</f>
        <v xml:space="preserve"> MS (Met Standards)</v>
      </c>
      <c r="F1716" s="66"/>
      <c r="G1716" s="63" t="s">
        <v>2485</v>
      </c>
      <c r="H1716" s="60" t="str">
        <f t="shared" ref="H1716:I1716" si="2182">IF(H1714="Met","Yes",IF(H1715="Met","Yes","No"))</f>
        <v>No</v>
      </c>
      <c r="I1716" s="60" t="str">
        <f t="shared" si="2182"/>
        <v>No</v>
      </c>
      <c r="J1716" s="42"/>
      <c r="K1716" s="60" t="str">
        <f t="shared" ref="K1716:L1716" si="2183">IF(K1714="Met","Yes",IF(K1715="Met","Yes","No"))</f>
        <v>No</v>
      </c>
      <c r="L1716" s="60" t="str">
        <f t="shared" si="2183"/>
        <v>No</v>
      </c>
      <c r="M1716" s="1" t="s">
        <v>9</v>
      </c>
      <c r="N1716" s="14" t="s">
        <v>2503</v>
      </c>
      <c r="O1716" s="5"/>
      <c r="P1716" s="44" t="str">
        <f t="shared" ref="P1716" si="2184">IF(H1720="Yes",IF(I1720="Yes","Yes","No"),"No")</f>
        <v>Yes</v>
      </c>
      <c r="Q1716" s="108" t="s">
        <v>2758</v>
      </c>
      <c r="R1716" s="5" t="s">
        <v>1</v>
      </c>
      <c r="S1716" s="1" t="s">
        <v>5</v>
      </c>
      <c r="T1716" s="1" t="s">
        <v>3</v>
      </c>
      <c r="U1716" s="5">
        <v>394</v>
      </c>
      <c r="V1716" s="1">
        <v>82.74</v>
      </c>
      <c r="W1716" s="1">
        <v>85.64</v>
      </c>
      <c r="X1716" s="6">
        <f t="shared" si="2118"/>
        <v>-2.9000000000000057</v>
      </c>
      <c r="Y1716" s="14">
        <v>289</v>
      </c>
      <c r="Z1716" s="1">
        <v>84.08</v>
      </c>
      <c r="AA1716" s="1">
        <v>85.97</v>
      </c>
      <c r="AB1716" s="72">
        <f t="shared" si="2159"/>
        <v>-1.8900000000000006</v>
      </c>
      <c r="AC1716" s="53"/>
    </row>
    <row r="1717" spans="1:29" x14ac:dyDescent="0.25">
      <c r="A1717" s="53">
        <v>2403011</v>
      </c>
      <c r="B1717" s="89" t="s">
        <v>2577</v>
      </c>
      <c r="C1717" s="53" t="s">
        <v>398</v>
      </c>
      <c r="D1717" s="49" t="s">
        <v>2507</v>
      </c>
      <c r="E1717" s="47">
        <f>VLOOKUP('2012 Accountability Database'!A1714,Dems1112!$A$2:$G$1082,3)</f>
        <v>0.1</v>
      </c>
      <c r="F1717" s="66"/>
      <c r="G1717" s="52"/>
      <c r="M1717" s="1" t="s">
        <v>9</v>
      </c>
      <c r="N1717" s="14" t="s">
        <v>2504</v>
      </c>
      <c r="O1717" s="5"/>
      <c r="P1717" s="44" t="str">
        <f t="shared" ref="P1717" si="2185">IF(K1720="Yes",IF(L1720="Yes","Yes","No"),"No")</f>
        <v>No</v>
      </c>
      <c r="Q1717" s="108"/>
      <c r="R1717" s="5" t="s">
        <v>1</v>
      </c>
      <c r="S1717" s="1" t="s">
        <v>5</v>
      </c>
      <c r="T1717" s="1" t="s">
        <v>7</v>
      </c>
      <c r="U1717" s="5">
        <v>243</v>
      </c>
      <c r="V1717" s="1">
        <v>76.13</v>
      </c>
      <c r="W1717" s="1">
        <v>79.98</v>
      </c>
      <c r="X1717" s="6">
        <f t="shared" si="2118"/>
        <v>-3.8500000000000085</v>
      </c>
      <c r="Y1717" s="14">
        <v>179</v>
      </c>
      <c r="Z1717" s="1">
        <v>79.89</v>
      </c>
      <c r="AA1717" s="1">
        <v>83.47</v>
      </c>
      <c r="AB1717" s="72">
        <f t="shared" si="2159"/>
        <v>-3.5799999999999983</v>
      </c>
      <c r="AC1717" s="53"/>
    </row>
    <row r="1718" spans="1:29" x14ac:dyDescent="0.25">
      <c r="A1718" s="53">
        <v>2403011</v>
      </c>
      <c r="B1718" s="89" t="s">
        <v>2577</v>
      </c>
      <c r="C1718" s="53" t="s">
        <v>398</v>
      </c>
      <c r="D1718" s="50" t="s">
        <v>2508</v>
      </c>
      <c r="E1718" s="47">
        <f>VLOOKUP('2012 Accountability Database'!A1714,Dems1112!$A$2:$G$1082,4)</f>
        <v>0.61</v>
      </c>
      <c r="F1718" s="65" t="s">
        <v>2486</v>
      </c>
      <c r="G1718" s="62"/>
      <c r="H1718" s="13" t="str">
        <f>IF(V1718&gt;94,"Met",IF(X1718="--","n/a",IF(X1718&gt;=0,"Met","Did Not Meet")))</f>
        <v>Met</v>
      </c>
      <c r="I1718" s="13" t="str">
        <f>IF(V1719&gt;94,"Met",IF(X1719="--","n/a",IF(X1719&gt;=0,"Met","Did Not Meet")))</f>
        <v>Met</v>
      </c>
      <c r="J1718" s="13"/>
      <c r="K1718" s="13" t="str">
        <f>IF(Z1718&gt;94,"Met",IF(AB1718="--","n/a",IF(AB1718&gt;=0,"Met","Did Not Meet")))</f>
        <v>Did Not Meet</v>
      </c>
      <c r="L1718" s="13" t="str">
        <f>IF(Z1719&gt;94,"Met",IF(AB1719="--","n/a",IF(AB1719&gt;=0,"Met","Did Not Meet")))</f>
        <v>Did Not Meet</v>
      </c>
      <c r="M1718" s="1" t="s">
        <v>9</v>
      </c>
      <c r="N1718" s="68" t="s">
        <v>2497</v>
      </c>
      <c r="O1718" s="35"/>
      <c r="P1718" s="44"/>
      <c r="Q1718" s="108"/>
      <c r="R1718" s="5" t="s">
        <v>6</v>
      </c>
      <c r="S1718" s="1" t="s">
        <v>2</v>
      </c>
      <c r="T1718" s="1" t="s">
        <v>3</v>
      </c>
      <c r="U1718" s="5">
        <v>126</v>
      </c>
      <c r="V1718" s="1">
        <v>90.48</v>
      </c>
      <c r="W1718" s="1">
        <v>89.74</v>
      </c>
      <c r="X1718" s="9">
        <f t="shared" si="2118"/>
        <v>0.74000000000000909</v>
      </c>
      <c r="Y1718" s="14">
        <v>97</v>
      </c>
      <c r="Z1718" s="1">
        <v>78.349999999999994</v>
      </c>
      <c r="AA1718" s="1">
        <v>78.489999999999995</v>
      </c>
      <c r="AB1718" s="72">
        <f t="shared" si="2159"/>
        <v>-0.14000000000000057</v>
      </c>
      <c r="AC1718" s="53"/>
    </row>
    <row r="1719" spans="1:29" x14ac:dyDescent="0.25">
      <c r="A1719" s="53">
        <v>2403011</v>
      </c>
      <c r="B1719" s="89" t="s">
        <v>2577</v>
      </c>
      <c r="C1719" s="53" t="s">
        <v>398</v>
      </c>
      <c r="D1719" s="50" t="s">
        <v>974</v>
      </c>
      <c r="E1719" s="47" t="str">
        <f>VLOOKUP('2012 Accountability Database'!A1714,Dems1112!$A$2:$G$1082,5)</f>
        <v>K-6</v>
      </c>
      <c r="F1719" s="65" t="s">
        <v>2487</v>
      </c>
      <c r="G1719" s="62"/>
      <c r="H1719" s="13" t="str">
        <f>IF(V1720&gt;94,"Met",IF(X1720="--","n/a",IF(X1720&gt;=0,"Met","Did Not Meet")))</f>
        <v>Did Not Meet</v>
      </c>
      <c r="I1719" s="13" t="str">
        <f>IF(V1721&gt;94,"Met",IF(X1721="--","n/a",IF(X1721&gt;=0,"Met","Did Not Meet")))</f>
        <v>Did Not Meet</v>
      </c>
      <c r="J1719" s="13"/>
      <c r="K1719" s="13" t="str">
        <f>IF(Z1720&gt;94,"Met",IF(AB1720="--","n/a",IF(AB1720&gt;=0,"Met","Did Not Meet")))</f>
        <v>Did Not Meet</v>
      </c>
      <c r="L1719" s="13" t="str">
        <f>IF(Z1721&gt;94,"Met",IF(AB1721="--","n/a",IF(AB1721&gt;=0,"Met","Did Not Meet")))</f>
        <v>Did Not Meet</v>
      </c>
      <c r="M1719" s="1" t="s">
        <v>9</v>
      </c>
      <c r="N1719" s="14"/>
      <c r="O1719" s="35" t="s">
        <v>2506</v>
      </c>
      <c r="P1719" s="83" t="str">
        <f t="shared" ref="P1719" si="2186">IF(P1714="No"," ", IF(P1716="No"," ",IF(P1715="No", " ",IF(P1717="No"," ","X"))))</f>
        <v xml:space="preserve"> </v>
      </c>
      <c r="Q1719" s="108"/>
      <c r="R1719" s="5" t="s">
        <v>6</v>
      </c>
      <c r="S1719" s="1" t="s">
        <v>2</v>
      </c>
      <c r="T1719" s="1" t="s">
        <v>7</v>
      </c>
      <c r="U1719" s="5">
        <v>82</v>
      </c>
      <c r="V1719" s="1">
        <v>86.59</v>
      </c>
      <c r="W1719" s="1">
        <v>84.2</v>
      </c>
      <c r="X1719" s="9">
        <f t="shared" si="2118"/>
        <v>2.3900000000000006</v>
      </c>
      <c r="Y1719" s="14">
        <v>61</v>
      </c>
      <c r="Z1719" s="1">
        <v>70.489999999999995</v>
      </c>
      <c r="AA1719" s="1">
        <v>71.45</v>
      </c>
      <c r="AB1719" s="72">
        <f t="shared" si="2159"/>
        <v>-0.96000000000000796</v>
      </c>
      <c r="AC1719" s="53"/>
    </row>
    <row r="1720" spans="1:29" ht="15.75" x14ac:dyDescent="0.25">
      <c r="A1720" s="53">
        <v>2403011</v>
      </c>
      <c r="B1720" s="89" t="s">
        <v>2577</v>
      </c>
      <c r="C1720" s="53" t="s">
        <v>398</v>
      </c>
      <c r="D1720" s="50" t="s">
        <v>975</v>
      </c>
      <c r="E1720" s="48" t="str">
        <f>VLOOKUP('2012 Accountability Database'!A1714,Dems1112!$A$2:$G$1082,6)</f>
        <v>1 (Northwest AR)</v>
      </c>
      <c r="F1720" s="66"/>
      <c r="G1720" s="63" t="s">
        <v>2488</v>
      </c>
      <c r="H1720" s="61" t="str">
        <f t="shared" ref="H1720:I1720" si="2187">IF(H1718="Met","Yes",IF(H1719="Met","Yes","No"))</f>
        <v>Yes</v>
      </c>
      <c r="I1720" s="61" t="str">
        <f t="shared" si="2187"/>
        <v>Yes</v>
      </c>
      <c r="J1720" s="55"/>
      <c r="K1720" s="61" t="str">
        <f t="shared" ref="K1720:L1720" si="2188">IF(K1718="Met","Yes",IF(K1719="Met","Yes","No"))</f>
        <v>No</v>
      </c>
      <c r="L1720" s="61" t="str">
        <f t="shared" si="2188"/>
        <v>No</v>
      </c>
      <c r="M1720" s="1" t="s">
        <v>9</v>
      </c>
      <c r="N1720" s="14"/>
      <c r="O1720" s="35" t="s">
        <v>2505</v>
      </c>
      <c r="P1720" s="83" t="str">
        <f t="shared" ref="P1720" si="2189">IF(P1719="X"," ",IF(P1721="X"," ","X"))</f>
        <v xml:space="preserve"> </v>
      </c>
      <c r="Q1720" s="94" t="s">
        <v>2759</v>
      </c>
      <c r="R1720" s="5" t="s">
        <v>6</v>
      </c>
      <c r="S1720" s="1" t="s">
        <v>5</v>
      </c>
      <c r="T1720" s="1" t="s">
        <v>3</v>
      </c>
      <c r="U1720" s="5">
        <v>394</v>
      </c>
      <c r="V1720" s="1">
        <v>89.59</v>
      </c>
      <c r="W1720" s="1">
        <v>89.74</v>
      </c>
      <c r="X1720" s="6">
        <f t="shared" si="2118"/>
        <v>-0.14999999999999147</v>
      </c>
      <c r="Y1720" s="14">
        <v>289</v>
      </c>
      <c r="Z1720" s="1">
        <v>76.819999999999993</v>
      </c>
      <c r="AA1720" s="1">
        <v>78.489999999999995</v>
      </c>
      <c r="AB1720" s="72">
        <f t="shared" si="2159"/>
        <v>-1.6700000000000017</v>
      </c>
      <c r="AC1720" s="53"/>
    </row>
    <row r="1721" spans="1:29" x14ac:dyDescent="0.25">
      <c r="A1721" s="54">
        <v>2403011</v>
      </c>
      <c r="B1721" s="90" t="s">
        <v>2577</v>
      </c>
      <c r="C1721" s="54" t="s">
        <v>398</v>
      </c>
      <c r="D1721" s="4"/>
      <c r="E1721" s="4"/>
      <c r="F1721" s="67"/>
      <c r="G1721" s="64"/>
      <c r="H1721" s="43"/>
      <c r="I1721" s="43"/>
      <c r="J1721" s="43"/>
      <c r="K1721" s="43"/>
      <c r="L1721" s="43"/>
      <c r="M1721" s="4" t="s">
        <v>9</v>
      </c>
      <c r="N1721" s="15"/>
      <c r="O1721" s="38" t="s">
        <v>2482</v>
      </c>
      <c r="P1721" s="84" t="str">
        <f>IF(E1715="Achieving School"," ","X")</f>
        <v>X</v>
      </c>
      <c r="Q1721" s="91"/>
      <c r="R1721" s="4" t="s">
        <v>6</v>
      </c>
      <c r="S1721" s="4" t="s">
        <v>5</v>
      </c>
      <c r="T1721" s="4" t="s">
        <v>7</v>
      </c>
      <c r="U1721" s="4">
        <v>243</v>
      </c>
      <c r="V1721" s="4">
        <v>83.95</v>
      </c>
      <c r="W1721" s="4">
        <v>84.2</v>
      </c>
      <c r="X1721" s="7">
        <f t="shared" si="2118"/>
        <v>-0.25</v>
      </c>
      <c r="Y1721" s="15">
        <v>179</v>
      </c>
      <c r="Z1721" s="4">
        <v>70.39</v>
      </c>
      <c r="AA1721" s="4">
        <v>71.45</v>
      </c>
      <c r="AB1721" s="73">
        <f t="shared" si="2159"/>
        <v>-1.0600000000000023</v>
      </c>
      <c r="AC1721" s="54"/>
    </row>
    <row r="1722" spans="1:29" x14ac:dyDescent="0.25">
      <c r="A1722" s="1">
        <v>2404004</v>
      </c>
      <c r="B1722" s="87" t="s">
        <v>2578</v>
      </c>
      <c r="C1722" s="55" t="s">
        <v>748</v>
      </c>
      <c r="E1722" s="42"/>
      <c r="F1722" s="65" t="s">
        <v>2483</v>
      </c>
      <c r="G1722" s="62"/>
      <c r="H1722" s="37" t="str">
        <f>IF(V1722&gt;94,"Met",IF(X1722="--","n/a",IF(X1722&gt;=0,"Met","Did Not Meet")))</f>
        <v>Met</v>
      </c>
      <c r="I1722" s="37" t="str">
        <f>IF(V1723&gt;94,"Met",IF(X1723="--","n/a",IF(X1723&gt;=0,"Met","Did Not Meet")))</f>
        <v>Met</v>
      </c>
      <c r="K1722" s="13" t="str">
        <f>IF(Z1722&gt;94,"Met",IF(AB1722="--","n/a",IF(AB1722&gt;=0,"Met","Did Not Meet")))</f>
        <v>Met</v>
      </c>
      <c r="L1722" s="13" t="str">
        <f>IF(Z1723&gt;94,"Met",IF(AB1723="--","n/a",IF(AB1723&gt;=0,"Met","Did Not Meet")))</f>
        <v>Met</v>
      </c>
      <c r="M1722" s="1" t="s">
        <v>9</v>
      </c>
      <c r="N1722" s="14" t="s">
        <v>2502</v>
      </c>
      <c r="O1722" s="5"/>
      <c r="P1722" s="44" t="str">
        <f t="shared" ref="P1722" si="2190">IF(H1724="Yes",IF(I1724="Yes","Yes","No"),"No")</f>
        <v>Yes</v>
      </c>
      <c r="Q1722" s="93"/>
      <c r="R1722" s="5" t="s">
        <v>1</v>
      </c>
      <c r="S1722" s="1" t="s">
        <v>2</v>
      </c>
      <c r="T1722" s="1" t="s">
        <v>3</v>
      </c>
      <c r="U1722" s="5">
        <v>255</v>
      </c>
      <c r="V1722" s="1">
        <v>89.02</v>
      </c>
      <c r="W1722" s="1">
        <v>79.3</v>
      </c>
      <c r="X1722" s="9">
        <f t="shared" si="2118"/>
        <v>9.7199999999999989</v>
      </c>
      <c r="Y1722" s="14">
        <v>243</v>
      </c>
      <c r="Z1722" s="1">
        <v>89.3</v>
      </c>
      <c r="AA1722" s="1">
        <v>80.41</v>
      </c>
      <c r="AB1722" s="71">
        <f t="shared" si="2159"/>
        <v>8.89</v>
      </c>
      <c r="AC1722" s="36"/>
    </row>
    <row r="1723" spans="1:29" ht="15.75" x14ac:dyDescent="0.25">
      <c r="A1723" s="53">
        <v>2404004</v>
      </c>
      <c r="B1723" s="89" t="s">
        <v>2578</v>
      </c>
      <c r="C1723" s="53" t="s">
        <v>748</v>
      </c>
      <c r="D1723" s="49" t="s">
        <v>2498</v>
      </c>
      <c r="E1723" s="34" t="str">
        <f>M1722</f>
        <v>Needs Improvement School</v>
      </c>
      <c r="F1723" s="65" t="s">
        <v>2484</v>
      </c>
      <c r="G1723" s="62"/>
      <c r="H1723" s="13" t="str">
        <f>IF(V1724&gt;94,"Met",IF(X1724="--","n/a",IF(X1724&gt;=0,"Met","Did Not Meet")))</f>
        <v>Met</v>
      </c>
      <c r="I1723" s="13" t="str">
        <f>IF(V1725&gt;94,"Met",IF(X1725="--","n/a",IF(X1725&gt;=0,"Met","Did Not Meet")))</f>
        <v>Met</v>
      </c>
      <c r="K1723" s="13" t="str">
        <f>IF(Z1724&gt;94,"Met",IF(AB1724="--","n/a",IF(AB1724&gt;=0,"Met","Did Not Meet")))</f>
        <v>Met</v>
      </c>
      <c r="L1723" s="13" t="str">
        <f>IF(Z1725&gt;94,"Met",IF(AB1725="--","n/a",IF(AB1725&gt;=0,"Met","Did Not Meet")))</f>
        <v>Met</v>
      </c>
      <c r="M1723" s="1" t="s">
        <v>9</v>
      </c>
      <c r="N1723" s="14" t="s">
        <v>2501</v>
      </c>
      <c r="O1723" s="5"/>
      <c r="P1723" s="44" t="str">
        <f t="shared" ref="P1723" si="2191">IF(K1724="Yes",IF(L1724="Yes","Yes","No"),"No")</f>
        <v>Yes</v>
      </c>
      <c r="Q1723" s="94" t="s">
        <v>2759</v>
      </c>
      <c r="R1723" s="5" t="s">
        <v>1</v>
      </c>
      <c r="S1723" s="1" t="s">
        <v>2</v>
      </c>
      <c r="T1723" s="1" t="s">
        <v>7</v>
      </c>
      <c r="U1723" s="5">
        <v>140</v>
      </c>
      <c r="V1723" s="1">
        <v>82.86</v>
      </c>
      <c r="W1723" s="1">
        <v>70.03</v>
      </c>
      <c r="X1723" s="9">
        <f t="shared" si="2118"/>
        <v>12.829999999999998</v>
      </c>
      <c r="Y1723" s="14">
        <v>128</v>
      </c>
      <c r="Z1723" s="1">
        <v>83.59</v>
      </c>
      <c r="AA1723" s="1">
        <v>72.63</v>
      </c>
      <c r="AB1723" s="71">
        <f t="shared" si="2159"/>
        <v>10.960000000000008</v>
      </c>
      <c r="AC1723" s="53"/>
    </row>
    <row r="1724" spans="1:29" ht="15" customHeight="1" x14ac:dyDescent="0.25">
      <c r="A1724" s="53">
        <v>2404004</v>
      </c>
      <c r="B1724" s="89" t="s">
        <v>2578</v>
      </c>
      <c r="C1724" s="53" t="s">
        <v>748</v>
      </c>
      <c r="D1724" s="49" t="s">
        <v>2499</v>
      </c>
      <c r="E1724" s="35" t="str">
        <f>VLOOKUP('2012 Accountability Database'!$A1722,'2011 AYP'!A$2:B$1072,2)</f>
        <v xml:space="preserve"> A (Alert)</v>
      </c>
      <c r="F1724" s="66"/>
      <c r="G1724" s="63" t="s">
        <v>2485</v>
      </c>
      <c r="H1724" s="60" t="str">
        <f t="shared" ref="H1724:I1724" si="2192">IF(H1722="Met","Yes",IF(H1723="Met","Yes","No"))</f>
        <v>Yes</v>
      </c>
      <c r="I1724" s="60" t="str">
        <f t="shared" si="2192"/>
        <v>Yes</v>
      </c>
      <c r="J1724" s="42"/>
      <c r="K1724" s="60" t="str">
        <f t="shared" ref="K1724:L1724" si="2193">IF(K1722="Met","Yes",IF(K1723="Met","Yes","No"))</f>
        <v>Yes</v>
      </c>
      <c r="L1724" s="60" t="str">
        <f t="shared" si="2193"/>
        <v>Yes</v>
      </c>
      <c r="M1724" s="1" t="s">
        <v>9</v>
      </c>
      <c r="N1724" s="14" t="s">
        <v>2503</v>
      </c>
      <c r="O1724" s="5"/>
      <c r="P1724" s="44" t="str">
        <f t="shared" ref="P1724" si="2194">IF(H1728="Yes",IF(I1728="Yes","Yes","No"),"No")</f>
        <v>No</v>
      </c>
      <c r="Q1724" s="108" t="s">
        <v>2758</v>
      </c>
      <c r="R1724" s="5" t="s">
        <v>1</v>
      </c>
      <c r="S1724" s="1" t="s">
        <v>5</v>
      </c>
      <c r="T1724" s="1" t="s">
        <v>3</v>
      </c>
      <c r="U1724" s="5">
        <v>812</v>
      </c>
      <c r="V1724" s="1">
        <v>80.42</v>
      </c>
      <c r="W1724" s="1">
        <v>79.3</v>
      </c>
      <c r="X1724" s="9">
        <f t="shared" si="2118"/>
        <v>1.1200000000000045</v>
      </c>
      <c r="Y1724" s="14">
        <v>771</v>
      </c>
      <c r="Z1724" s="1">
        <v>81.06</v>
      </c>
      <c r="AA1724" s="1">
        <v>80.41</v>
      </c>
      <c r="AB1724" s="71">
        <f t="shared" si="2159"/>
        <v>0.65000000000000568</v>
      </c>
      <c r="AC1724" s="53"/>
    </row>
    <row r="1725" spans="1:29" x14ac:dyDescent="0.25">
      <c r="A1725" s="53">
        <v>2404004</v>
      </c>
      <c r="B1725" s="89" t="s">
        <v>2578</v>
      </c>
      <c r="C1725" s="53" t="s">
        <v>748</v>
      </c>
      <c r="D1725" s="49" t="s">
        <v>2507</v>
      </c>
      <c r="E1725" s="47">
        <f>VLOOKUP('2012 Accountability Database'!A1722,Dems1112!$A$2:$G$1082,3)</f>
        <v>0.08</v>
      </c>
      <c r="F1725" s="66"/>
      <c r="G1725" s="52"/>
      <c r="M1725" s="1" t="s">
        <v>9</v>
      </c>
      <c r="N1725" s="14" t="s">
        <v>2504</v>
      </c>
      <c r="O1725" s="5"/>
      <c r="P1725" s="44" t="str">
        <f t="shared" ref="P1725" si="2195">IF(K1728="Yes",IF(L1728="Yes","Yes","No"),"No")</f>
        <v>No</v>
      </c>
      <c r="Q1725" s="108"/>
      <c r="R1725" s="5" t="s">
        <v>1</v>
      </c>
      <c r="S1725" s="1" t="s">
        <v>5</v>
      </c>
      <c r="T1725" s="1" t="s">
        <v>7</v>
      </c>
      <c r="U1725" s="5">
        <v>454</v>
      </c>
      <c r="V1725" s="1">
        <v>71.37</v>
      </c>
      <c r="W1725" s="1">
        <v>70.03</v>
      </c>
      <c r="X1725" s="9">
        <f t="shared" si="2118"/>
        <v>1.3400000000000034</v>
      </c>
      <c r="Y1725" s="14">
        <v>421</v>
      </c>
      <c r="Z1725" s="1">
        <v>73.400000000000006</v>
      </c>
      <c r="AA1725" s="1">
        <v>72.63</v>
      </c>
      <c r="AB1725" s="71">
        <f t="shared" si="2159"/>
        <v>0.77000000000001023</v>
      </c>
      <c r="AC1725" s="53"/>
    </row>
    <row r="1726" spans="1:29" x14ac:dyDescent="0.25">
      <c r="A1726" s="53">
        <v>2404004</v>
      </c>
      <c r="B1726" s="89" t="s">
        <v>2578</v>
      </c>
      <c r="C1726" s="53" t="s">
        <v>748</v>
      </c>
      <c r="D1726" s="50" t="s">
        <v>2508</v>
      </c>
      <c r="E1726" s="47">
        <f>VLOOKUP('2012 Accountability Database'!A1722,Dems1112!$A$2:$G$1082,4)</f>
        <v>0.53</v>
      </c>
      <c r="F1726" s="65" t="s">
        <v>2486</v>
      </c>
      <c r="G1726" s="62"/>
      <c r="H1726" s="13" t="str">
        <f>IF(V1726&gt;94,"Met",IF(X1726="--","n/a",IF(X1726&gt;=0,"Met","Did Not Meet")))</f>
        <v>Did Not Meet</v>
      </c>
      <c r="I1726" s="13" t="str">
        <f>IF(V1727&gt;94,"Met",IF(X1727="--","n/a",IF(X1727&gt;=0,"Met","Did Not Meet")))</f>
        <v>Did Not Meet</v>
      </c>
      <c r="J1726" s="13"/>
      <c r="K1726" s="13" t="str">
        <f>IF(Z1726&gt;94,"Met",IF(AB1726="--","n/a",IF(AB1726&gt;=0,"Met","Did Not Meet")))</f>
        <v>Did Not Meet</v>
      </c>
      <c r="L1726" s="13" t="str">
        <f>IF(Z1727&gt;94,"Met",IF(AB1727="--","n/a",IF(AB1727&gt;=0,"Met","Did Not Meet")))</f>
        <v>Did Not Meet</v>
      </c>
      <c r="M1726" s="1" t="s">
        <v>9</v>
      </c>
      <c r="N1726" s="68" t="s">
        <v>2497</v>
      </c>
      <c r="O1726" s="35"/>
      <c r="P1726" s="44"/>
      <c r="Q1726" s="108"/>
      <c r="R1726" s="5" t="s">
        <v>6</v>
      </c>
      <c r="S1726" s="1" t="s">
        <v>2</v>
      </c>
      <c r="T1726" s="1" t="s">
        <v>3</v>
      </c>
      <c r="U1726" s="5">
        <v>255</v>
      </c>
      <c r="V1726" s="1">
        <v>87.06</v>
      </c>
      <c r="W1726" s="1">
        <v>87.52</v>
      </c>
      <c r="X1726" s="6">
        <f t="shared" si="2118"/>
        <v>-0.45999999999999375</v>
      </c>
      <c r="Y1726" s="14">
        <v>243</v>
      </c>
      <c r="Z1726" s="1">
        <v>84.77</v>
      </c>
      <c r="AA1726" s="1">
        <v>84.96</v>
      </c>
      <c r="AB1726" s="72">
        <f t="shared" si="2159"/>
        <v>-0.18999999999999773</v>
      </c>
      <c r="AC1726" s="53"/>
    </row>
    <row r="1727" spans="1:29" x14ac:dyDescent="0.25">
      <c r="A1727" s="53">
        <v>2404004</v>
      </c>
      <c r="B1727" s="89" t="s">
        <v>2578</v>
      </c>
      <c r="C1727" s="53" t="s">
        <v>748</v>
      </c>
      <c r="D1727" s="50" t="s">
        <v>974</v>
      </c>
      <c r="E1727" s="47" t="str">
        <f>VLOOKUP('2012 Accountability Database'!A1722,Dems1112!$A$2:$G$1082,5)</f>
        <v>6-7</v>
      </c>
      <c r="F1727" s="65" t="s">
        <v>2487</v>
      </c>
      <c r="G1727" s="62"/>
      <c r="H1727" s="13" t="str">
        <f>IF(V1728&gt;94,"Met",IF(X1728="--","n/a",IF(X1728&gt;=0,"Met","Did Not Meet")))</f>
        <v>Did Not Meet</v>
      </c>
      <c r="I1727" s="13" t="str">
        <f>IF(V1729&gt;94,"Met",IF(X1729="--","n/a",IF(X1729&gt;=0,"Met","Did Not Meet")))</f>
        <v>Did Not Meet</v>
      </c>
      <c r="J1727" s="13"/>
      <c r="K1727" s="13" t="str">
        <f>IF(Z1728&gt;94,"Met",IF(AB1728="--","n/a",IF(AB1728&gt;=0,"Met","Did Not Meet")))</f>
        <v>Did Not Meet</v>
      </c>
      <c r="L1727" s="13" t="str">
        <f>IF(Z1729&gt;94,"Met",IF(AB1729="--","n/a",IF(AB1729&gt;=0,"Met","Did Not Meet")))</f>
        <v>Did Not Meet</v>
      </c>
      <c r="M1727" s="1" t="s">
        <v>9</v>
      </c>
      <c r="N1727" s="14"/>
      <c r="O1727" s="35" t="s">
        <v>2506</v>
      </c>
      <c r="P1727" s="83" t="str">
        <f t="shared" ref="P1727" si="2196">IF(P1722="No"," ", IF(P1724="No"," ",IF(P1723="No", " ",IF(P1725="No"," ","X"))))</f>
        <v xml:space="preserve"> </v>
      </c>
      <c r="Q1727" s="108"/>
      <c r="R1727" s="5" t="s">
        <v>6</v>
      </c>
      <c r="S1727" s="1" t="s">
        <v>2</v>
      </c>
      <c r="T1727" s="1" t="s">
        <v>7</v>
      </c>
      <c r="U1727" s="5">
        <v>140</v>
      </c>
      <c r="V1727" s="1">
        <v>81.430000000000007</v>
      </c>
      <c r="W1727" s="1">
        <v>82.37</v>
      </c>
      <c r="X1727" s="6">
        <f t="shared" si="2118"/>
        <v>-0.93999999999999773</v>
      </c>
      <c r="Y1727" s="14">
        <v>128</v>
      </c>
      <c r="Z1727" s="1">
        <v>77.34</v>
      </c>
      <c r="AA1727" s="1">
        <v>77.72</v>
      </c>
      <c r="AB1727" s="72">
        <f t="shared" si="2159"/>
        <v>-0.37999999999999545</v>
      </c>
      <c r="AC1727" s="53"/>
    </row>
    <row r="1728" spans="1:29" ht="15.75" x14ac:dyDescent="0.25">
      <c r="A1728" s="53">
        <v>2404004</v>
      </c>
      <c r="B1728" s="89" t="s">
        <v>2578</v>
      </c>
      <c r="C1728" s="53" t="s">
        <v>748</v>
      </c>
      <c r="D1728" s="50" t="s">
        <v>975</v>
      </c>
      <c r="E1728" s="48" t="str">
        <f>VLOOKUP('2012 Accountability Database'!A1722,Dems1112!$A$2:$G$1082,6)</f>
        <v>1 (Northwest AR)</v>
      </c>
      <c r="F1728" s="66"/>
      <c r="G1728" s="63" t="s">
        <v>2488</v>
      </c>
      <c r="H1728" s="61" t="str">
        <f t="shared" ref="H1728:I1728" si="2197">IF(H1726="Met","Yes",IF(H1727="Met","Yes","No"))</f>
        <v>No</v>
      </c>
      <c r="I1728" s="61" t="str">
        <f t="shared" si="2197"/>
        <v>No</v>
      </c>
      <c r="J1728" s="55"/>
      <c r="K1728" s="61" t="str">
        <f t="shared" ref="K1728:L1728" si="2198">IF(K1726="Met","Yes",IF(K1727="Met","Yes","No"))</f>
        <v>No</v>
      </c>
      <c r="L1728" s="61" t="str">
        <f t="shared" si="2198"/>
        <v>No</v>
      </c>
      <c r="M1728" s="1" t="s">
        <v>9</v>
      </c>
      <c r="N1728" s="14"/>
      <c r="O1728" s="35" t="s">
        <v>2505</v>
      </c>
      <c r="P1728" s="83" t="str">
        <f t="shared" ref="P1728" si="2199">IF(P1727="X"," ",IF(P1729="X"," ","X"))</f>
        <v xml:space="preserve"> </v>
      </c>
      <c r="Q1728" s="94" t="s">
        <v>2759</v>
      </c>
      <c r="R1728" s="5" t="s">
        <v>6</v>
      </c>
      <c r="S1728" s="1" t="s">
        <v>5</v>
      </c>
      <c r="T1728" s="1" t="s">
        <v>3</v>
      </c>
      <c r="U1728" s="5">
        <v>812</v>
      </c>
      <c r="V1728" s="1">
        <v>86.7</v>
      </c>
      <c r="W1728" s="1">
        <v>87.52</v>
      </c>
      <c r="X1728" s="6">
        <f t="shared" si="2118"/>
        <v>-0.81999999999999318</v>
      </c>
      <c r="Y1728" s="14">
        <v>771</v>
      </c>
      <c r="Z1728" s="1">
        <v>84.44</v>
      </c>
      <c r="AA1728" s="1">
        <v>84.96</v>
      </c>
      <c r="AB1728" s="72">
        <f t="shared" si="2159"/>
        <v>-0.51999999999999602</v>
      </c>
      <c r="AC1728" s="53"/>
    </row>
    <row r="1729" spans="1:29" x14ac:dyDescent="0.25">
      <c r="A1729" s="54">
        <v>2404004</v>
      </c>
      <c r="B1729" s="90" t="s">
        <v>2578</v>
      </c>
      <c r="C1729" s="54" t="s">
        <v>748</v>
      </c>
      <c r="D1729" s="4"/>
      <c r="E1729" s="4"/>
      <c r="F1729" s="67"/>
      <c r="G1729" s="64"/>
      <c r="H1729" s="43"/>
      <c r="I1729" s="43"/>
      <c r="J1729" s="43"/>
      <c r="K1729" s="43"/>
      <c r="L1729" s="43"/>
      <c r="M1729" s="4" t="s">
        <v>9</v>
      </c>
      <c r="N1729" s="15"/>
      <c r="O1729" s="38" t="s">
        <v>2482</v>
      </c>
      <c r="P1729" s="84" t="str">
        <f>IF(E1723="Achieving School"," ","X")</f>
        <v>X</v>
      </c>
      <c r="Q1729" s="91"/>
      <c r="R1729" s="4" t="s">
        <v>6</v>
      </c>
      <c r="S1729" s="4" t="s">
        <v>5</v>
      </c>
      <c r="T1729" s="4" t="s">
        <v>7</v>
      </c>
      <c r="U1729" s="4">
        <v>454</v>
      </c>
      <c r="V1729" s="4">
        <v>80.62</v>
      </c>
      <c r="W1729" s="4">
        <v>82.37</v>
      </c>
      <c r="X1729" s="7">
        <f t="shared" si="2118"/>
        <v>-1.75</v>
      </c>
      <c r="Y1729" s="15">
        <v>421</v>
      </c>
      <c r="Z1729" s="4">
        <v>77.430000000000007</v>
      </c>
      <c r="AA1729" s="4">
        <v>77.72</v>
      </c>
      <c r="AB1729" s="73">
        <f t="shared" si="2159"/>
        <v>-0.28999999999999204</v>
      </c>
      <c r="AC1729" s="54"/>
    </row>
    <row r="1730" spans="1:29" x14ac:dyDescent="0.25">
      <c r="A1730" s="1">
        <v>2404005</v>
      </c>
      <c r="B1730" s="87" t="s">
        <v>2578</v>
      </c>
      <c r="C1730" s="55" t="s">
        <v>749</v>
      </c>
      <c r="E1730" s="42"/>
      <c r="F1730" s="65" t="s">
        <v>2483</v>
      </c>
      <c r="G1730" s="62"/>
      <c r="H1730" s="37" t="str">
        <f>IF(V1730&gt;94,"Met",IF(X1730="--","n/a",IF(X1730&gt;=0,"Met","Did Not Meet")))</f>
        <v>Did Not Meet</v>
      </c>
      <c r="I1730" s="37" t="str">
        <f>IF(V1731&gt;94,"Met",IF(X1731="--","n/a",IF(X1731&gt;=0,"Met","Did Not Meet")))</f>
        <v>Did Not Meet</v>
      </c>
      <c r="K1730" s="13" t="str">
        <f>IF(Z1730&gt;94,"Met",IF(AB1730="--","n/a",IF(AB1730&gt;=0,"Met","Did Not Meet")))</f>
        <v>Did Not Meet</v>
      </c>
      <c r="L1730" s="13" t="str">
        <f>IF(Z1731&gt;94,"Met",IF(AB1731="--","n/a",IF(AB1731&gt;=0,"Met","Did Not Meet")))</f>
        <v>Did Not Meet</v>
      </c>
      <c r="M1730" s="1" t="s">
        <v>9</v>
      </c>
      <c r="N1730" s="14" t="s">
        <v>2502</v>
      </c>
      <c r="O1730" s="5"/>
      <c r="P1730" s="44" t="str">
        <f t="shared" ref="P1730" si="2200">IF(H1732="Yes",IF(I1732="Yes","Yes","No"),"No")</f>
        <v>No</v>
      </c>
      <c r="Q1730" s="93"/>
      <c r="R1730" s="5" t="s">
        <v>1</v>
      </c>
      <c r="S1730" s="1" t="s">
        <v>2</v>
      </c>
      <c r="T1730" s="1" t="s">
        <v>3</v>
      </c>
      <c r="U1730" s="5">
        <v>413</v>
      </c>
      <c r="V1730" s="1">
        <v>88.62</v>
      </c>
      <c r="W1730" s="1">
        <v>89.06</v>
      </c>
      <c r="X1730" s="6">
        <f t="shared" ref="X1730:X1793" si="2201">V1730-W1730</f>
        <v>-0.43999999999999773</v>
      </c>
      <c r="Y1730" s="14">
        <v>265</v>
      </c>
      <c r="Z1730" s="1">
        <v>86.79</v>
      </c>
      <c r="AA1730" s="1">
        <v>91.97</v>
      </c>
      <c r="AB1730" s="72">
        <f t="shared" si="2159"/>
        <v>-5.1799999999999926</v>
      </c>
      <c r="AC1730" s="36"/>
    </row>
    <row r="1731" spans="1:29" ht="15.75" x14ac:dyDescent="0.25">
      <c r="A1731" s="53">
        <v>2404005</v>
      </c>
      <c r="B1731" s="89" t="s">
        <v>2578</v>
      </c>
      <c r="C1731" s="53" t="s">
        <v>749</v>
      </c>
      <c r="D1731" s="49" t="s">
        <v>2498</v>
      </c>
      <c r="E1731" s="34" t="str">
        <f>M1730</f>
        <v>Needs Improvement School</v>
      </c>
      <c r="F1731" s="65" t="s">
        <v>2484</v>
      </c>
      <c r="G1731" s="62"/>
      <c r="H1731" s="13" t="str">
        <f>IF(V1732&gt;94,"Met",IF(X1732="--","n/a",IF(X1732&gt;=0,"Met","Did Not Meet")))</f>
        <v>Did Not Meet</v>
      </c>
      <c r="I1731" s="13" t="str">
        <f>IF(V1733&gt;94,"Met",IF(X1733="--","n/a",IF(X1733&gt;=0,"Met","Did Not Meet")))</f>
        <v>Did Not Meet</v>
      </c>
      <c r="K1731" s="13" t="str">
        <f>IF(Z1732&gt;94,"Met",IF(AB1732="--","n/a",IF(AB1732&gt;=0,"Met","Did Not Meet")))</f>
        <v>Did Not Meet</v>
      </c>
      <c r="L1731" s="13" t="str">
        <f>IF(Z1733&gt;94,"Met",IF(AB1733="--","n/a",IF(AB1733&gt;=0,"Met","Did Not Meet")))</f>
        <v>Did Not Meet</v>
      </c>
      <c r="M1731" s="5" t="s">
        <v>9</v>
      </c>
      <c r="N1731" s="14" t="s">
        <v>2501</v>
      </c>
      <c r="O1731" s="5"/>
      <c r="P1731" s="44" t="str">
        <f t="shared" ref="P1731" si="2202">IF(K1732="Yes",IF(L1732="Yes","Yes","No"),"No")</f>
        <v>No</v>
      </c>
      <c r="Q1731" s="94" t="s">
        <v>2759</v>
      </c>
      <c r="R1731" s="5" t="s">
        <v>1</v>
      </c>
      <c r="S1731" s="5" t="s">
        <v>2</v>
      </c>
      <c r="T1731" s="5" t="s">
        <v>7</v>
      </c>
      <c r="U1731" s="5">
        <v>244</v>
      </c>
      <c r="V1731" s="5">
        <v>82.38</v>
      </c>
      <c r="W1731" s="5">
        <v>84.02</v>
      </c>
      <c r="X1731" s="8">
        <f t="shared" si="2201"/>
        <v>-1.6400000000000006</v>
      </c>
      <c r="Y1731" s="14">
        <v>152</v>
      </c>
      <c r="Z1731" s="5">
        <v>82.89</v>
      </c>
      <c r="AA1731" s="5">
        <v>89.74</v>
      </c>
      <c r="AB1731" s="72">
        <f t="shared" si="2159"/>
        <v>-6.8499999999999943</v>
      </c>
      <c r="AC1731" s="53"/>
    </row>
    <row r="1732" spans="1:29" ht="15" customHeight="1" x14ac:dyDescent="0.25">
      <c r="A1732" s="53">
        <v>2404005</v>
      </c>
      <c r="B1732" s="89" t="s">
        <v>2578</v>
      </c>
      <c r="C1732" s="53" t="s">
        <v>749</v>
      </c>
      <c r="D1732" s="49" t="s">
        <v>2499</v>
      </c>
      <c r="E1732" s="35" t="str">
        <f>VLOOKUP('2012 Accountability Database'!$A1730,'2011 AYP'!A$2:B$1072,2)</f>
        <v xml:space="preserve"> MS (Met Standards)</v>
      </c>
      <c r="F1732" s="66"/>
      <c r="G1732" s="63" t="s">
        <v>2485</v>
      </c>
      <c r="H1732" s="60" t="str">
        <f t="shared" ref="H1732:I1732" si="2203">IF(H1730="Met","Yes",IF(H1731="Met","Yes","No"))</f>
        <v>No</v>
      </c>
      <c r="I1732" s="60" t="str">
        <f t="shared" si="2203"/>
        <v>No</v>
      </c>
      <c r="J1732" s="42"/>
      <c r="K1732" s="60" t="str">
        <f t="shared" ref="K1732:L1732" si="2204">IF(K1730="Met","Yes",IF(K1731="Met","Yes","No"))</f>
        <v>No</v>
      </c>
      <c r="L1732" s="60" t="str">
        <f t="shared" si="2204"/>
        <v>No</v>
      </c>
      <c r="M1732" s="1" t="s">
        <v>9</v>
      </c>
      <c r="N1732" s="14" t="s">
        <v>2503</v>
      </c>
      <c r="O1732" s="5"/>
      <c r="P1732" s="44" t="str">
        <f t="shared" ref="P1732" si="2205">IF(H1736="Yes",IF(I1736="Yes","Yes","No"),"No")</f>
        <v>No</v>
      </c>
      <c r="Q1732" s="108" t="s">
        <v>2758</v>
      </c>
      <c r="R1732" s="5" t="s">
        <v>1</v>
      </c>
      <c r="S1732" s="1" t="s">
        <v>5</v>
      </c>
      <c r="T1732" s="1" t="s">
        <v>3</v>
      </c>
      <c r="U1732" s="5">
        <v>1212</v>
      </c>
      <c r="V1732" s="1">
        <v>86.06</v>
      </c>
      <c r="W1732" s="1">
        <v>89.06</v>
      </c>
      <c r="X1732" s="6">
        <f t="shared" si="2201"/>
        <v>-3</v>
      </c>
      <c r="Y1732" s="14">
        <v>747</v>
      </c>
      <c r="Z1732" s="1">
        <v>85.54</v>
      </c>
      <c r="AA1732" s="1">
        <v>91.97</v>
      </c>
      <c r="AB1732" s="72">
        <f t="shared" si="2159"/>
        <v>-6.4299999999999926</v>
      </c>
      <c r="AC1732" s="53"/>
    </row>
    <row r="1733" spans="1:29" x14ac:dyDescent="0.25">
      <c r="A1733" s="53">
        <v>2404005</v>
      </c>
      <c r="B1733" s="89" t="s">
        <v>2578</v>
      </c>
      <c r="C1733" s="53" t="s">
        <v>749</v>
      </c>
      <c r="D1733" s="49" t="s">
        <v>2507</v>
      </c>
      <c r="E1733" s="47">
        <f>VLOOKUP('2012 Accountability Database'!A1730,Dems1112!$A$2:$G$1082,3)</f>
        <v>0.06</v>
      </c>
      <c r="F1733" s="66"/>
      <c r="G1733" s="52"/>
      <c r="M1733" s="1" t="s">
        <v>9</v>
      </c>
      <c r="N1733" s="14" t="s">
        <v>2504</v>
      </c>
      <c r="O1733" s="5"/>
      <c r="P1733" s="44" t="str">
        <f t="shared" ref="P1733" si="2206">IF(K1736="Yes",IF(L1736="Yes","Yes","No"),"No")</f>
        <v>No</v>
      </c>
      <c r="Q1733" s="108"/>
      <c r="R1733" s="5" t="s">
        <v>1</v>
      </c>
      <c r="S1733" s="1" t="s">
        <v>5</v>
      </c>
      <c r="T1733" s="1" t="s">
        <v>7</v>
      </c>
      <c r="U1733" s="5">
        <v>717</v>
      </c>
      <c r="V1733" s="1">
        <v>79.92</v>
      </c>
      <c r="W1733" s="1">
        <v>84.02</v>
      </c>
      <c r="X1733" s="6">
        <f t="shared" si="2201"/>
        <v>-4.0999999999999943</v>
      </c>
      <c r="Y1733" s="14">
        <v>425</v>
      </c>
      <c r="Z1733" s="1">
        <v>81.650000000000006</v>
      </c>
      <c r="AA1733" s="1">
        <v>89.74</v>
      </c>
      <c r="AB1733" s="72">
        <f t="shared" si="2159"/>
        <v>-8.0899999999999892</v>
      </c>
      <c r="AC1733" s="53"/>
    </row>
    <row r="1734" spans="1:29" x14ac:dyDescent="0.25">
      <c r="A1734" s="53">
        <v>2404005</v>
      </c>
      <c r="B1734" s="89" t="s">
        <v>2578</v>
      </c>
      <c r="C1734" s="53" t="s">
        <v>749</v>
      </c>
      <c r="D1734" s="50" t="s">
        <v>2508</v>
      </c>
      <c r="E1734" s="47">
        <f>VLOOKUP('2012 Accountability Database'!A1730,Dems1112!$A$2:$G$1082,4)</f>
        <v>0.65</v>
      </c>
      <c r="F1734" s="65" t="s">
        <v>2486</v>
      </c>
      <c r="G1734" s="62"/>
      <c r="H1734" s="13" t="str">
        <f>IF(V1734&gt;94,"Met",IF(X1734="--","n/a",IF(X1734&gt;=0,"Met","Did Not Meet")))</f>
        <v>Did Not Meet</v>
      </c>
      <c r="I1734" s="13" t="str">
        <f>IF(V1735&gt;94,"Met",IF(X1735="--","n/a",IF(X1735&gt;=0,"Met","Did Not Meet")))</f>
        <v>Did Not Meet</v>
      </c>
      <c r="J1734" s="13"/>
      <c r="K1734" s="13" t="str">
        <f>IF(Z1734&gt;94,"Met",IF(AB1734="--","n/a",IF(AB1734&gt;=0,"Met","Did Not Meet")))</f>
        <v>Did Not Meet</v>
      </c>
      <c r="L1734" s="13" t="str">
        <f>IF(Z1735&gt;94,"Met",IF(AB1735="--","n/a",IF(AB1735&gt;=0,"Met","Did Not Meet")))</f>
        <v>Did Not Meet</v>
      </c>
      <c r="M1734" s="1" t="s">
        <v>9</v>
      </c>
      <c r="N1734" s="68" t="s">
        <v>2497</v>
      </c>
      <c r="O1734" s="35"/>
      <c r="P1734" s="44"/>
      <c r="Q1734" s="108"/>
      <c r="R1734" s="5" t="s">
        <v>6</v>
      </c>
      <c r="S1734" s="1" t="s">
        <v>2</v>
      </c>
      <c r="T1734" s="1" t="s">
        <v>3</v>
      </c>
      <c r="U1734" s="5">
        <v>413</v>
      </c>
      <c r="V1734" s="1">
        <v>84.99</v>
      </c>
      <c r="W1734" s="1">
        <v>92.56</v>
      </c>
      <c r="X1734" s="6">
        <f t="shared" si="2201"/>
        <v>-7.5700000000000074</v>
      </c>
      <c r="Y1734" s="14">
        <v>265</v>
      </c>
      <c r="Z1734" s="1">
        <v>44.91</v>
      </c>
      <c r="AA1734" s="1">
        <v>62.38</v>
      </c>
      <c r="AB1734" s="72">
        <f t="shared" si="2159"/>
        <v>-17.470000000000006</v>
      </c>
      <c r="AC1734" s="53"/>
    </row>
    <row r="1735" spans="1:29" x14ac:dyDescent="0.25">
      <c r="A1735" s="53">
        <v>2404005</v>
      </c>
      <c r="B1735" s="89" t="s">
        <v>2578</v>
      </c>
      <c r="C1735" s="53" t="s">
        <v>749</v>
      </c>
      <c r="D1735" s="50" t="s">
        <v>974</v>
      </c>
      <c r="E1735" s="47" t="str">
        <f>VLOOKUP('2012 Accountability Database'!A1730,Dems1112!$A$2:$G$1082,5)</f>
        <v>K</v>
      </c>
      <c r="F1735" s="65" t="s">
        <v>2487</v>
      </c>
      <c r="G1735" s="62"/>
      <c r="H1735" s="13" t="str">
        <f>IF(V1736&gt;94,"Met",IF(X1736="--","n/a",IF(X1736&gt;=0,"Met","Did Not Meet")))</f>
        <v>Did Not Meet</v>
      </c>
      <c r="I1735" s="13" t="str">
        <f>IF(V1737&gt;94,"Met",IF(X1737="--","n/a",IF(X1737&gt;=0,"Met","Did Not Meet")))</f>
        <v>Did Not Meet</v>
      </c>
      <c r="J1735" s="13"/>
      <c r="K1735" s="13" t="str">
        <f>IF(Z1736&gt;94,"Met",IF(AB1736="--","n/a",IF(AB1736&gt;=0,"Met","Did Not Meet")))</f>
        <v>Did Not Meet</v>
      </c>
      <c r="L1735" s="13" t="str">
        <f>IF(Z1737&gt;94,"Met",IF(AB1737="--","n/a",IF(AB1737&gt;=0,"Met","Did Not Meet")))</f>
        <v>Did Not Meet</v>
      </c>
      <c r="M1735" s="1" t="s">
        <v>9</v>
      </c>
      <c r="N1735" s="14"/>
      <c r="O1735" s="35" t="s">
        <v>2506</v>
      </c>
      <c r="P1735" s="83" t="str">
        <f t="shared" ref="P1735" si="2207">IF(P1730="No"," ", IF(P1732="No"," ",IF(P1731="No", " ",IF(P1733="No"," ","X"))))</f>
        <v xml:space="preserve"> </v>
      </c>
      <c r="Q1735" s="108"/>
      <c r="R1735" s="5" t="s">
        <v>6</v>
      </c>
      <c r="S1735" s="1" t="s">
        <v>2</v>
      </c>
      <c r="T1735" s="1" t="s">
        <v>7</v>
      </c>
      <c r="U1735" s="5">
        <v>244</v>
      </c>
      <c r="V1735" s="1">
        <v>80.739999999999995</v>
      </c>
      <c r="W1735" s="1">
        <v>89.73</v>
      </c>
      <c r="X1735" s="6">
        <f t="shared" si="2201"/>
        <v>-8.9900000000000091</v>
      </c>
      <c r="Y1735" s="14">
        <v>152</v>
      </c>
      <c r="Z1735" s="1">
        <v>43.42</v>
      </c>
      <c r="AA1735" s="1">
        <v>59.61</v>
      </c>
      <c r="AB1735" s="72">
        <f t="shared" si="2159"/>
        <v>-16.189999999999998</v>
      </c>
      <c r="AC1735" s="53"/>
    </row>
    <row r="1736" spans="1:29" ht="15.75" x14ac:dyDescent="0.25">
      <c r="A1736" s="53">
        <v>2404005</v>
      </c>
      <c r="B1736" s="89" t="s">
        <v>2578</v>
      </c>
      <c r="C1736" s="53" t="s">
        <v>749</v>
      </c>
      <c r="D1736" s="50" t="s">
        <v>975</v>
      </c>
      <c r="E1736" s="48" t="str">
        <f>VLOOKUP('2012 Accountability Database'!A1730,Dems1112!$A$2:$G$1082,6)</f>
        <v>1 (Northwest AR)</v>
      </c>
      <c r="F1736" s="66"/>
      <c r="G1736" s="63" t="s">
        <v>2488</v>
      </c>
      <c r="H1736" s="61" t="str">
        <f t="shared" ref="H1736:I1736" si="2208">IF(H1734="Met","Yes",IF(H1735="Met","Yes","No"))</f>
        <v>No</v>
      </c>
      <c r="I1736" s="61" t="str">
        <f t="shared" si="2208"/>
        <v>No</v>
      </c>
      <c r="J1736" s="55"/>
      <c r="K1736" s="61" t="str">
        <f t="shared" ref="K1736:L1736" si="2209">IF(K1734="Met","Yes",IF(K1735="Met","Yes","No"))</f>
        <v>No</v>
      </c>
      <c r="L1736" s="61" t="str">
        <f t="shared" si="2209"/>
        <v>No</v>
      </c>
      <c r="M1736" s="1" t="s">
        <v>9</v>
      </c>
      <c r="N1736" s="14"/>
      <c r="O1736" s="35" t="s">
        <v>2505</v>
      </c>
      <c r="P1736" s="83" t="str">
        <f t="shared" ref="P1736" si="2210">IF(P1735="X"," ",IF(P1737="X"," ","X"))</f>
        <v xml:space="preserve"> </v>
      </c>
      <c r="Q1736" s="94" t="s">
        <v>2759</v>
      </c>
      <c r="R1736" s="5" t="s">
        <v>6</v>
      </c>
      <c r="S1736" s="1" t="s">
        <v>5</v>
      </c>
      <c r="T1736" s="1" t="s">
        <v>3</v>
      </c>
      <c r="U1736" s="5">
        <v>1212</v>
      </c>
      <c r="V1736" s="1">
        <v>88.2</v>
      </c>
      <c r="W1736" s="1">
        <v>92.56</v>
      </c>
      <c r="X1736" s="6">
        <f t="shared" si="2201"/>
        <v>-4.3599999999999994</v>
      </c>
      <c r="Y1736" s="14">
        <v>747</v>
      </c>
      <c r="Z1736" s="1">
        <v>57.03</v>
      </c>
      <c r="AA1736" s="1">
        <v>62.38</v>
      </c>
      <c r="AB1736" s="72">
        <f t="shared" si="2159"/>
        <v>-5.3500000000000014</v>
      </c>
      <c r="AC1736" s="53"/>
    </row>
    <row r="1737" spans="1:29" x14ac:dyDescent="0.25">
      <c r="A1737" s="54">
        <v>2404005</v>
      </c>
      <c r="B1737" s="90" t="s">
        <v>2578</v>
      </c>
      <c r="C1737" s="54" t="s">
        <v>749</v>
      </c>
      <c r="D1737" s="4"/>
      <c r="E1737" s="4"/>
      <c r="F1737" s="67"/>
      <c r="G1737" s="64"/>
      <c r="H1737" s="43"/>
      <c r="I1737" s="43"/>
      <c r="J1737" s="43"/>
      <c r="K1737" s="43"/>
      <c r="L1737" s="43"/>
      <c r="M1737" s="4" t="s">
        <v>9</v>
      </c>
      <c r="N1737" s="15"/>
      <c r="O1737" s="38" t="s">
        <v>2482</v>
      </c>
      <c r="P1737" s="84" t="str">
        <f>IF(E1731="Achieving School"," ","X")</f>
        <v>X</v>
      </c>
      <c r="Q1737" s="91"/>
      <c r="R1737" s="4" t="s">
        <v>6</v>
      </c>
      <c r="S1737" s="4" t="s">
        <v>5</v>
      </c>
      <c r="T1737" s="4" t="s">
        <v>7</v>
      </c>
      <c r="U1737" s="4">
        <v>717</v>
      </c>
      <c r="V1737" s="4">
        <v>84.38</v>
      </c>
      <c r="W1737" s="4">
        <v>89.73</v>
      </c>
      <c r="X1737" s="7">
        <f t="shared" si="2201"/>
        <v>-5.3500000000000085</v>
      </c>
      <c r="Y1737" s="15">
        <v>425</v>
      </c>
      <c r="Z1737" s="4">
        <v>53.18</v>
      </c>
      <c r="AA1737" s="4">
        <v>59.61</v>
      </c>
      <c r="AB1737" s="73">
        <f t="shared" si="2159"/>
        <v>-6.43</v>
      </c>
      <c r="AC1737" s="54"/>
    </row>
    <row r="1738" spans="1:29" x14ac:dyDescent="0.25">
      <c r="A1738" s="1">
        <v>2404015</v>
      </c>
      <c r="B1738" s="87" t="s">
        <v>2578</v>
      </c>
      <c r="C1738" s="55" t="s">
        <v>750</v>
      </c>
      <c r="E1738" s="42"/>
      <c r="F1738" s="65" t="s">
        <v>2483</v>
      </c>
      <c r="G1738" s="62"/>
      <c r="H1738" s="37" t="str">
        <f>IF(V1738&gt;94,"Met",IF(X1738="--","n/a",IF(X1738&gt;=0,"Met","Did Not Meet")))</f>
        <v>Did Not Meet</v>
      </c>
      <c r="I1738" s="37" t="str">
        <f>IF(V1739&gt;94,"Met",IF(X1739="--","n/a",IF(X1739&gt;=0,"Met","Did Not Meet")))</f>
        <v>Did Not Meet</v>
      </c>
      <c r="K1738" s="13" t="str">
        <f>IF(Z1738&gt;94,"Met",IF(AB1738="--","n/a",IF(AB1738&gt;=0,"Met","Did Not Meet")))</f>
        <v>Did Not Meet</v>
      </c>
      <c r="L1738" s="13" t="str">
        <f>IF(Z1739&gt;94,"Met",IF(AB1739="--","n/a",IF(AB1739&gt;=0,"Met","Did Not Meet")))</f>
        <v>Did Not Meet</v>
      </c>
      <c r="M1738" s="5" t="s">
        <v>9</v>
      </c>
      <c r="N1738" s="14" t="s">
        <v>2502</v>
      </c>
      <c r="O1738" s="5"/>
      <c r="P1738" s="44" t="str">
        <f t="shared" ref="P1738" si="2211">IF(H1740="Yes",IF(I1740="Yes","Yes","No"),"No")</f>
        <v>No</v>
      </c>
      <c r="Q1738" s="93"/>
      <c r="R1738" s="5" t="s">
        <v>1</v>
      </c>
      <c r="S1738" s="5" t="s">
        <v>2</v>
      </c>
      <c r="T1738" s="5" t="s">
        <v>3</v>
      </c>
      <c r="U1738" s="5">
        <v>413</v>
      </c>
      <c r="V1738" s="5">
        <v>88.62</v>
      </c>
      <c r="W1738" s="5">
        <v>89.06</v>
      </c>
      <c r="X1738" s="8">
        <f t="shared" si="2201"/>
        <v>-0.43999999999999773</v>
      </c>
      <c r="Y1738" s="14">
        <v>265</v>
      </c>
      <c r="Z1738" s="5">
        <v>86.79</v>
      </c>
      <c r="AA1738" s="5">
        <v>91.97</v>
      </c>
      <c r="AB1738" s="72">
        <f t="shared" si="2159"/>
        <v>-5.1799999999999926</v>
      </c>
      <c r="AC1738" s="36"/>
    </row>
    <row r="1739" spans="1:29" ht="15.75" x14ac:dyDescent="0.25">
      <c r="A1739" s="53">
        <v>2404015</v>
      </c>
      <c r="B1739" s="89" t="s">
        <v>2578</v>
      </c>
      <c r="C1739" s="53" t="s">
        <v>750</v>
      </c>
      <c r="D1739" s="49" t="s">
        <v>2498</v>
      </c>
      <c r="E1739" s="34" t="str">
        <f>M1738</f>
        <v>Needs Improvement School</v>
      </c>
      <c r="F1739" s="65" t="s">
        <v>2484</v>
      </c>
      <c r="G1739" s="62"/>
      <c r="H1739" s="13" t="str">
        <f>IF(V1740&gt;94,"Met",IF(X1740="--","n/a",IF(X1740&gt;=0,"Met","Did Not Meet")))</f>
        <v>Did Not Meet</v>
      </c>
      <c r="I1739" s="13" t="str">
        <f>IF(V1741&gt;94,"Met",IF(X1741="--","n/a",IF(X1741&gt;=0,"Met","Did Not Meet")))</f>
        <v>Did Not Meet</v>
      </c>
      <c r="K1739" s="13" t="str">
        <f>IF(Z1740&gt;94,"Met",IF(AB1740="--","n/a",IF(AB1740&gt;=0,"Met","Did Not Meet")))</f>
        <v>Did Not Meet</v>
      </c>
      <c r="L1739" s="13" t="str">
        <f>IF(Z1741&gt;94,"Met",IF(AB1741="--","n/a",IF(AB1741&gt;=0,"Met","Did Not Meet")))</f>
        <v>Did Not Meet</v>
      </c>
      <c r="M1739" s="1" t="s">
        <v>9</v>
      </c>
      <c r="N1739" s="14" t="s">
        <v>2501</v>
      </c>
      <c r="O1739" s="5"/>
      <c r="P1739" s="44" t="str">
        <f t="shared" ref="P1739" si="2212">IF(K1740="Yes",IF(L1740="Yes","Yes","No"),"No")</f>
        <v>No</v>
      </c>
      <c r="Q1739" s="94" t="s">
        <v>2759</v>
      </c>
      <c r="R1739" s="5" t="s">
        <v>1</v>
      </c>
      <c r="S1739" s="1" t="s">
        <v>2</v>
      </c>
      <c r="T1739" s="1" t="s">
        <v>7</v>
      </c>
      <c r="U1739" s="5">
        <v>244</v>
      </c>
      <c r="V1739" s="1">
        <v>82.38</v>
      </c>
      <c r="W1739" s="1">
        <v>84.02</v>
      </c>
      <c r="X1739" s="6">
        <f t="shared" si="2201"/>
        <v>-1.6400000000000006</v>
      </c>
      <c r="Y1739" s="14">
        <v>152</v>
      </c>
      <c r="Z1739" s="1">
        <v>82.89</v>
      </c>
      <c r="AA1739" s="1">
        <v>89.74</v>
      </c>
      <c r="AB1739" s="72">
        <f t="shared" si="2159"/>
        <v>-6.8499999999999943</v>
      </c>
      <c r="AC1739" s="53"/>
    </row>
    <row r="1740" spans="1:29" ht="15" customHeight="1" x14ac:dyDescent="0.25">
      <c r="A1740" s="53">
        <v>2404015</v>
      </c>
      <c r="B1740" s="89" t="s">
        <v>2578</v>
      </c>
      <c r="C1740" s="53" t="s">
        <v>750</v>
      </c>
      <c r="D1740" s="49" t="s">
        <v>2499</v>
      </c>
      <c r="E1740" s="35" t="str">
        <f>VLOOKUP('2012 Accountability Database'!$A1738,'2011 AYP'!A$2:B$1072,2)</f>
        <v xml:space="preserve"> MS (Met Standards)</v>
      </c>
      <c r="F1740" s="66"/>
      <c r="G1740" s="63" t="s">
        <v>2485</v>
      </c>
      <c r="H1740" s="60" t="str">
        <f t="shared" ref="H1740:I1740" si="2213">IF(H1738="Met","Yes",IF(H1739="Met","Yes","No"))</f>
        <v>No</v>
      </c>
      <c r="I1740" s="60" t="str">
        <f t="shared" si="2213"/>
        <v>No</v>
      </c>
      <c r="J1740" s="42"/>
      <c r="K1740" s="60" t="str">
        <f t="shared" ref="K1740:L1740" si="2214">IF(K1738="Met","Yes",IF(K1739="Met","Yes","No"))</f>
        <v>No</v>
      </c>
      <c r="L1740" s="60" t="str">
        <f t="shared" si="2214"/>
        <v>No</v>
      </c>
      <c r="M1740" s="1" t="s">
        <v>9</v>
      </c>
      <c r="N1740" s="14" t="s">
        <v>2503</v>
      </c>
      <c r="O1740" s="5"/>
      <c r="P1740" s="44" t="str">
        <f t="shared" ref="P1740" si="2215">IF(H1744="Yes",IF(I1744="Yes","Yes","No"),"No")</f>
        <v>No</v>
      </c>
      <c r="Q1740" s="108" t="s">
        <v>2758</v>
      </c>
      <c r="R1740" s="5" t="s">
        <v>1</v>
      </c>
      <c r="S1740" s="1" t="s">
        <v>5</v>
      </c>
      <c r="T1740" s="1" t="s">
        <v>3</v>
      </c>
      <c r="U1740" s="5">
        <v>1212</v>
      </c>
      <c r="V1740" s="1">
        <v>86.06</v>
      </c>
      <c r="W1740" s="1">
        <v>89.06</v>
      </c>
      <c r="X1740" s="6">
        <f t="shared" si="2201"/>
        <v>-3</v>
      </c>
      <c r="Y1740" s="14">
        <v>747</v>
      </c>
      <c r="Z1740" s="1">
        <v>85.54</v>
      </c>
      <c r="AA1740" s="1">
        <v>91.97</v>
      </c>
      <c r="AB1740" s="72">
        <f t="shared" si="2159"/>
        <v>-6.4299999999999926</v>
      </c>
      <c r="AC1740" s="53"/>
    </row>
    <row r="1741" spans="1:29" x14ac:dyDescent="0.25">
      <c r="A1741" s="53">
        <v>2404015</v>
      </c>
      <c r="B1741" s="89" t="s">
        <v>2578</v>
      </c>
      <c r="C1741" s="53" t="s">
        <v>750</v>
      </c>
      <c r="D1741" s="49" t="s">
        <v>2507</v>
      </c>
      <c r="E1741" s="47">
        <f>VLOOKUP('2012 Accountability Database'!A1738,Dems1112!$A$2:$G$1082,3)</f>
        <v>0.06</v>
      </c>
      <c r="F1741" s="66"/>
      <c r="G1741" s="52"/>
      <c r="M1741" s="1" t="s">
        <v>9</v>
      </c>
      <c r="N1741" s="14" t="s">
        <v>2504</v>
      </c>
      <c r="O1741" s="5"/>
      <c r="P1741" s="44" t="str">
        <f t="shared" ref="P1741" si="2216">IF(K1744="Yes",IF(L1744="Yes","Yes","No"),"No")</f>
        <v>No</v>
      </c>
      <c r="Q1741" s="108"/>
      <c r="R1741" s="5" t="s">
        <v>1</v>
      </c>
      <c r="S1741" s="1" t="s">
        <v>5</v>
      </c>
      <c r="T1741" s="1" t="s">
        <v>7</v>
      </c>
      <c r="U1741" s="5">
        <v>717</v>
      </c>
      <c r="V1741" s="1">
        <v>79.92</v>
      </c>
      <c r="W1741" s="1">
        <v>84.02</v>
      </c>
      <c r="X1741" s="6">
        <f t="shared" si="2201"/>
        <v>-4.0999999999999943</v>
      </c>
      <c r="Y1741" s="14">
        <v>425</v>
      </c>
      <c r="Z1741" s="1">
        <v>81.650000000000006</v>
      </c>
      <c r="AA1741" s="1">
        <v>89.74</v>
      </c>
      <c r="AB1741" s="72">
        <f t="shared" si="2159"/>
        <v>-8.0899999999999892</v>
      </c>
      <c r="AC1741" s="53"/>
    </row>
    <row r="1742" spans="1:29" x14ac:dyDescent="0.25">
      <c r="A1742" s="53">
        <v>2404015</v>
      </c>
      <c r="B1742" s="89" t="s">
        <v>2578</v>
      </c>
      <c r="C1742" s="53" t="s">
        <v>750</v>
      </c>
      <c r="D1742" s="50" t="s">
        <v>2508</v>
      </c>
      <c r="E1742" s="47">
        <f>VLOOKUP('2012 Accountability Database'!A1738,Dems1112!$A$2:$G$1082,4)</f>
        <v>0.6</v>
      </c>
      <c r="F1742" s="65" t="s">
        <v>2486</v>
      </c>
      <c r="G1742" s="62"/>
      <c r="H1742" s="13" t="str">
        <f>IF(V1742&gt;94,"Met",IF(X1742="--","n/a",IF(X1742&gt;=0,"Met","Did Not Meet")))</f>
        <v>Did Not Meet</v>
      </c>
      <c r="I1742" s="13" t="str">
        <f>IF(V1743&gt;94,"Met",IF(X1743="--","n/a",IF(X1743&gt;=0,"Met","Did Not Meet")))</f>
        <v>Did Not Meet</v>
      </c>
      <c r="J1742" s="13"/>
      <c r="K1742" s="13" t="str">
        <f>IF(Z1742&gt;94,"Met",IF(AB1742="--","n/a",IF(AB1742&gt;=0,"Met","Did Not Meet")))</f>
        <v>Did Not Meet</v>
      </c>
      <c r="L1742" s="13" t="str">
        <f>IF(Z1743&gt;94,"Met",IF(AB1743="--","n/a",IF(AB1743&gt;=0,"Met","Did Not Meet")))</f>
        <v>Did Not Meet</v>
      </c>
      <c r="M1742" s="5" t="s">
        <v>9</v>
      </c>
      <c r="N1742" s="68" t="s">
        <v>2497</v>
      </c>
      <c r="O1742" s="35"/>
      <c r="P1742" s="44"/>
      <c r="Q1742" s="108"/>
      <c r="R1742" s="5" t="s">
        <v>6</v>
      </c>
      <c r="S1742" s="5" t="s">
        <v>2</v>
      </c>
      <c r="T1742" s="5" t="s">
        <v>3</v>
      </c>
      <c r="U1742" s="5">
        <v>413</v>
      </c>
      <c r="V1742" s="5">
        <v>84.99</v>
      </c>
      <c r="W1742" s="5">
        <v>92.56</v>
      </c>
      <c r="X1742" s="8">
        <f t="shared" si="2201"/>
        <v>-7.5700000000000074</v>
      </c>
      <c r="Y1742" s="14">
        <v>265</v>
      </c>
      <c r="Z1742" s="5">
        <v>44.91</v>
      </c>
      <c r="AA1742" s="5">
        <v>62.38</v>
      </c>
      <c r="AB1742" s="72">
        <f t="shared" si="2159"/>
        <v>-17.470000000000006</v>
      </c>
      <c r="AC1742" s="53"/>
    </row>
    <row r="1743" spans="1:29" x14ac:dyDescent="0.25">
      <c r="A1743" s="53">
        <v>2404015</v>
      </c>
      <c r="B1743" s="89" t="s">
        <v>2578</v>
      </c>
      <c r="C1743" s="53" t="s">
        <v>750</v>
      </c>
      <c r="D1743" s="50" t="s">
        <v>974</v>
      </c>
      <c r="E1743" s="47" t="str">
        <f>VLOOKUP('2012 Accountability Database'!A1738,Dems1112!$A$2:$G$1082,5)</f>
        <v>1-5</v>
      </c>
      <c r="F1743" s="65" t="s">
        <v>2487</v>
      </c>
      <c r="G1743" s="62"/>
      <c r="H1743" s="13" t="str">
        <f>IF(V1744&gt;94,"Met",IF(X1744="--","n/a",IF(X1744&gt;=0,"Met","Did Not Meet")))</f>
        <v>Did Not Meet</v>
      </c>
      <c r="I1743" s="13" t="str">
        <f>IF(V1745&gt;94,"Met",IF(X1745="--","n/a",IF(X1745&gt;=0,"Met","Did Not Meet")))</f>
        <v>Did Not Meet</v>
      </c>
      <c r="J1743" s="13"/>
      <c r="K1743" s="13" t="str">
        <f>IF(Z1744&gt;94,"Met",IF(AB1744="--","n/a",IF(AB1744&gt;=0,"Met","Did Not Meet")))</f>
        <v>Did Not Meet</v>
      </c>
      <c r="L1743" s="13" t="str">
        <f>IF(Z1745&gt;94,"Met",IF(AB1745="--","n/a",IF(AB1745&gt;=0,"Met","Did Not Meet")))</f>
        <v>Did Not Meet</v>
      </c>
      <c r="M1743" s="1" t="s">
        <v>9</v>
      </c>
      <c r="N1743" s="14"/>
      <c r="O1743" s="35" t="s">
        <v>2506</v>
      </c>
      <c r="P1743" s="83" t="str">
        <f t="shared" ref="P1743" si="2217">IF(P1738="No"," ", IF(P1740="No"," ",IF(P1739="No", " ",IF(P1741="No"," ","X"))))</f>
        <v xml:space="preserve"> </v>
      </c>
      <c r="Q1743" s="108"/>
      <c r="R1743" s="5" t="s">
        <v>6</v>
      </c>
      <c r="S1743" s="1" t="s">
        <v>2</v>
      </c>
      <c r="T1743" s="1" t="s">
        <v>7</v>
      </c>
      <c r="U1743" s="5">
        <v>244</v>
      </c>
      <c r="V1743" s="1">
        <v>80.739999999999995</v>
      </c>
      <c r="W1743" s="1">
        <v>89.73</v>
      </c>
      <c r="X1743" s="6">
        <f t="shared" si="2201"/>
        <v>-8.9900000000000091</v>
      </c>
      <c r="Y1743" s="14">
        <v>152</v>
      </c>
      <c r="Z1743" s="1">
        <v>43.42</v>
      </c>
      <c r="AA1743" s="1">
        <v>59.61</v>
      </c>
      <c r="AB1743" s="72">
        <f t="shared" si="2159"/>
        <v>-16.189999999999998</v>
      </c>
      <c r="AC1743" s="53"/>
    </row>
    <row r="1744" spans="1:29" ht="15.75" x14ac:dyDescent="0.25">
      <c r="A1744" s="53">
        <v>2404015</v>
      </c>
      <c r="B1744" s="89" t="s">
        <v>2578</v>
      </c>
      <c r="C1744" s="53" t="s">
        <v>750</v>
      </c>
      <c r="D1744" s="50" t="s">
        <v>975</v>
      </c>
      <c r="E1744" s="48" t="str">
        <f>VLOOKUP('2012 Accountability Database'!A1738,Dems1112!$A$2:$G$1082,6)</f>
        <v>1 (Northwest AR)</v>
      </c>
      <c r="F1744" s="66"/>
      <c r="G1744" s="63" t="s">
        <v>2488</v>
      </c>
      <c r="H1744" s="61" t="str">
        <f t="shared" ref="H1744:I1744" si="2218">IF(H1742="Met","Yes",IF(H1743="Met","Yes","No"))</f>
        <v>No</v>
      </c>
      <c r="I1744" s="61" t="str">
        <f t="shared" si="2218"/>
        <v>No</v>
      </c>
      <c r="J1744" s="55"/>
      <c r="K1744" s="61" t="str">
        <f t="shared" ref="K1744:L1744" si="2219">IF(K1742="Met","Yes",IF(K1743="Met","Yes","No"))</f>
        <v>No</v>
      </c>
      <c r="L1744" s="61" t="str">
        <f t="shared" si="2219"/>
        <v>No</v>
      </c>
      <c r="M1744" s="5" t="s">
        <v>9</v>
      </c>
      <c r="N1744" s="14"/>
      <c r="O1744" s="35" t="s">
        <v>2505</v>
      </c>
      <c r="P1744" s="83" t="str">
        <f t="shared" ref="P1744" si="2220">IF(P1743="X"," ",IF(P1745="X"," ","X"))</f>
        <v xml:space="preserve"> </v>
      </c>
      <c r="Q1744" s="94" t="s">
        <v>2759</v>
      </c>
      <c r="R1744" s="5" t="s">
        <v>6</v>
      </c>
      <c r="S1744" s="5" t="s">
        <v>5</v>
      </c>
      <c r="T1744" s="5" t="s">
        <v>3</v>
      </c>
      <c r="U1744" s="5">
        <v>1212</v>
      </c>
      <c r="V1744" s="5">
        <v>88.2</v>
      </c>
      <c r="W1744" s="5">
        <v>92.56</v>
      </c>
      <c r="X1744" s="8">
        <f t="shared" si="2201"/>
        <v>-4.3599999999999994</v>
      </c>
      <c r="Y1744" s="14">
        <v>747</v>
      </c>
      <c r="Z1744" s="5">
        <v>57.03</v>
      </c>
      <c r="AA1744" s="5">
        <v>62.38</v>
      </c>
      <c r="AB1744" s="72">
        <f t="shared" si="2159"/>
        <v>-5.3500000000000014</v>
      </c>
      <c r="AC1744" s="53"/>
    </row>
    <row r="1745" spans="1:29" x14ac:dyDescent="0.25">
      <c r="A1745" s="54">
        <v>2404015</v>
      </c>
      <c r="B1745" s="90" t="s">
        <v>2578</v>
      </c>
      <c r="C1745" s="54" t="s">
        <v>750</v>
      </c>
      <c r="D1745" s="4"/>
      <c r="E1745" s="4"/>
      <c r="F1745" s="67"/>
      <c r="G1745" s="64"/>
      <c r="H1745" s="43"/>
      <c r="I1745" s="43"/>
      <c r="J1745" s="43"/>
      <c r="K1745" s="43"/>
      <c r="L1745" s="43"/>
      <c r="M1745" s="4" t="s">
        <v>9</v>
      </c>
      <c r="N1745" s="15"/>
      <c r="O1745" s="38" t="s">
        <v>2482</v>
      </c>
      <c r="P1745" s="84" t="str">
        <f>IF(E1739="Achieving School"," ","X")</f>
        <v>X</v>
      </c>
      <c r="Q1745" s="91"/>
      <c r="R1745" s="4" t="s">
        <v>6</v>
      </c>
      <c r="S1745" s="4" t="s">
        <v>5</v>
      </c>
      <c r="T1745" s="4" t="s">
        <v>7</v>
      </c>
      <c r="U1745" s="4">
        <v>717</v>
      </c>
      <c r="V1745" s="4">
        <v>84.38</v>
      </c>
      <c r="W1745" s="4">
        <v>89.73</v>
      </c>
      <c r="X1745" s="7">
        <f t="shared" si="2201"/>
        <v>-5.3500000000000085</v>
      </c>
      <c r="Y1745" s="15">
        <v>425</v>
      </c>
      <c r="Z1745" s="4">
        <v>53.18</v>
      </c>
      <c r="AA1745" s="4">
        <v>59.61</v>
      </c>
      <c r="AB1745" s="73">
        <f t="shared" si="2159"/>
        <v>-6.43</v>
      </c>
      <c r="AC1745" s="54"/>
    </row>
    <row r="1746" spans="1:29" x14ac:dyDescent="0.25">
      <c r="A1746" s="1">
        <v>2501001</v>
      </c>
      <c r="B1746" s="87" t="s">
        <v>2579</v>
      </c>
      <c r="C1746" s="55" t="s">
        <v>663</v>
      </c>
      <c r="E1746" s="42"/>
      <c r="F1746" s="65" t="s">
        <v>2483</v>
      </c>
      <c r="G1746" s="62"/>
      <c r="H1746" s="37" t="str">
        <f>IF(V1746&gt;94,"Met",IF(X1746="--","n/a",IF(X1746&gt;=0,"Met","Did Not Meet")))</f>
        <v>Met</v>
      </c>
      <c r="I1746" s="37" t="str">
        <f>IF(V1747&gt;94,"Met",IF(X1747="--","n/a",IF(X1747&gt;=0,"Met","Did Not Meet")))</f>
        <v>Met</v>
      </c>
      <c r="K1746" s="13" t="str">
        <f>IF(Z1746&gt;94,"Met",IF(AB1746="--","n/a",IF(AB1746&gt;=0,"Met","Did Not Meet")))</f>
        <v>Met</v>
      </c>
      <c r="L1746" s="13" t="str">
        <f>IF(Z1747&gt;94,"Met",IF(AB1747="--","n/a",IF(AB1747&gt;=0,"Met","Did Not Meet")))</f>
        <v>Met</v>
      </c>
      <c r="M1746" s="1" t="s">
        <v>9</v>
      </c>
      <c r="N1746" s="14" t="s">
        <v>2502</v>
      </c>
      <c r="O1746" s="5"/>
      <c r="P1746" s="44" t="str">
        <f t="shared" ref="P1746" si="2221">IF(H1748="Yes",IF(I1748="Yes","Yes","No"),"No")</f>
        <v>Yes</v>
      </c>
      <c r="Q1746" s="93"/>
      <c r="R1746" s="5" t="s">
        <v>1</v>
      </c>
      <c r="S1746" s="1" t="s">
        <v>2</v>
      </c>
      <c r="T1746" s="1" t="s">
        <v>3</v>
      </c>
      <c r="U1746" s="5">
        <v>134</v>
      </c>
      <c r="V1746" s="1">
        <v>92.54</v>
      </c>
      <c r="W1746" s="1">
        <v>87.63</v>
      </c>
      <c r="X1746" s="9">
        <f t="shared" si="2201"/>
        <v>4.9100000000000108</v>
      </c>
      <c r="Y1746" s="14">
        <v>91</v>
      </c>
      <c r="Z1746" s="1">
        <v>94.51</v>
      </c>
      <c r="AA1746" s="1">
        <v>85.08</v>
      </c>
      <c r="AB1746" s="71">
        <f t="shared" si="2159"/>
        <v>9.4300000000000068</v>
      </c>
      <c r="AC1746" s="36"/>
    </row>
    <row r="1747" spans="1:29" ht="15.75" x14ac:dyDescent="0.25">
      <c r="A1747" s="53">
        <v>2501001</v>
      </c>
      <c r="B1747" s="89" t="s">
        <v>2579</v>
      </c>
      <c r="C1747" s="53" t="s">
        <v>663</v>
      </c>
      <c r="D1747" s="49" t="s">
        <v>2498</v>
      </c>
      <c r="E1747" s="34" t="str">
        <f>M1746</f>
        <v>Needs Improvement School</v>
      </c>
      <c r="F1747" s="65" t="s">
        <v>2484</v>
      </c>
      <c r="G1747" s="62"/>
      <c r="H1747" s="13" t="str">
        <f>IF(V1748&gt;94,"Met",IF(X1748="--","n/a",IF(X1748&gt;=0,"Met","Did Not Meet")))</f>
        <v>Met</v>
      </c>
      <c r="I1747" s="13" t="str">
        <f>IF(V1749&gt;94,"Met",IF(X1749="--","n/a",IF(X1749&gt;=0,"Met","Did Not Meet")))</f>
        <v>Did Not Meet</v>
      </c>
      <c r="K1747" s="13" t="str">
        <f>IF(Z1748&gt;94,"Met",IF(AB1748="--","n/a",IF(AB1748&gt;=0,"Met","Did Not Meet")))</f>
        <v>Met</v>
      </c>
      <c r="L1747" s="13" t="str">
        <f>IF(Z1749&gt;94,"Met",IF(AB1749="--","n/a",IF(AB1749&gt;=0,"Met","Did Not Meet")))</f>
        <v>Met</v>
      </c>
      <c r="M1747" s="5" t="s">
        <v>9</v>
      </c>
      <c r="N1747" s="14" t="s">
        <v>2501</v>
      </c>
      <c r="O1747" s="5"/>
      <c r="P1747" s="44" t="str">
        <f t="shared" ref="P1747" si="2222">IF(K1748="Yes",IF(L1748="Yes","Yes","No"),"No")</f>
        <v>Yes</v>
      </c>
      <c r="Q1747" s="94" t="s">
        <v>2759</v>
      </c>
      <c r="R1747" s="5" t="s">
        <v>1</v>
      </c>
      <c r="S1747" s="5" t="s">
        <v>2</v>
      </c>
      <c r="T1747" s="5" t="s">
        <v>7</v>
      </c>
      <c r="U1747" s="5">
        <v>96</v>
      </c>
      <c r="V1747" s="5">
        <v>90.63</v>
      </c>
      <c r="W1747" s="5">
        <v>85.25</v>
      </c>
      <c r="X1747" s="11">
        <f t="shared" si="2201"/>
        <v>5.3799999999999955</v>
      </c>
      <c r="Y1747" s="14">
        <v>67</v>
      </c>
      <c r="Z1747" s="5">
        <v>92.54</v>
      </c>
      <c r="AA1747" s="5">
        <v>80.36</v>
      </c>
      <c r="AB1747" s="71">
        <f t="shared" si="2159"/>
        <v>12.180000000000007</v>
      </c>
      <c r="AC1747" s="53"/>
    </row>
    <row r="1748" spans="1:29" ht="15" customHeight="1" x14ac:dyDescent="0.25">
      <c r="A1748" s="53">
        <v>2501001</v>
      </c>
      <c r="B1748" s="89" t="s">
        <v>2579</v>
      </c>
      <c r="C1748" s="53" t="s">
        <v>663</v>
      </c>
      <c r="D1748" s="49" t="s">
        <v>2499</v>
      </c>
      <c r="E1748" s="35" t="str">
        <f>VLOOKUP('2012 Accountability Database'!$A1746,'2011 AYP'!A$2:B$1072,2)</f>
        <v xml:space="preserve"> MS (Met Standards)</v>
      </c>
      <c r="F1748" s="66"/>
      <c r="G1748" s="63" t="s">
        <v>2485</v>
      </c>
      <c r="H1748" s="60" t="str">
        <f t="shared" ref="H1748:I1748" si="2223">IF(H1746="Met","Yes",IF(H1747="Met","Yes","No"))</f>
        <v>Yes</v>
      </c>
      <c r="I1748" s="60" t="str">
        <f t="shared" si="2223"/>
        <v>Yes</v>
      </c>
      <c r="J1748" s="42"/>
      <c r="K1748" s="60" t="str">
        <f t="shared" ref="K1748:L1748" si="2224">IF(K1746="Met","Yes",IF(K1747="Met","Yes","No"))</f>
        <v>Yes</v>
      </c>
      <c r="L1748" s="60" t="str">
        <f t="shared" si="2224"/>
        <v>Yes</v>
      </c>
      <c r="M1748" s="1" t="s">
        <v>9</v>
      </c>
      <c r="N1748" s="14" t="s">
        <v>2503</v>
      </c>
      <c r="O1748" s="5"/>
      <c r="P1748" s="44" t="str">
        <f t="shared" ref="P1748" si="2225">IF(H1752="Yes",IF(I1752="Yes","Yes","No"),"No")</f>
        <v>No</v>
      </c>
      <c r="Q1748" s="108" t="s">
        <v>2758</v>
      </c>
      <c r="R1748" s="5" t="s">
        <v>1</v>
      </c>
      <c r="S1748" s="1" t="s">
        <v>5</v>
      </c>
      <c r="T1748" s="1" t="s">
        <v>3</v>
      </c>
      <c r="U1748" s="5">
        <v>366</v>
      </c>
      <c r="V1748" s="1">
        <v>87.98</v>
      </c>
      <c r="W1748" s="1">
        <v>87.63</v>
      </c>
      <c r="X1748" s="9">
        <f t="shared" si="2201"/>
        <v>0.35000000000000853</v>
      </c>
      <c r="Y1748" s="14">
        <v>257</v>
      </c>
      <c r="Z1748" s="1">
        <v>87.94</v>
      </c>
      <c r="AA1748" s="1">
        <v>85.08</v>
      </c>
      <c r="AB1748" s="71">
        <f t="shared" si="2159"/>
        <v>2.8599999999999994</v>
      </c>
      <c r="AC1748" s="53"/>
    </row>
    <row r="1749" spans="1:29" x14ac:dyDescent="0.25">
      <c r="A1749" s="53">
        <v>2501001</v>
      </c>
      <c r="B1749" s="89" t="s">
        <v>2579</v>
      </c>
      <c r="C1749" s="53" t="s">
        <v>663</v>
      </c>
      <c r="D1749" s="49" t="s">
        <v>2507</v>
      </c>
      <c r="E1749" s="47">
        <f>VLOOKUP('2012 Accountability Database'!A1746,Dems1112!$A$2:$G$1082,3)</f>
        <v>0.02</v>
      </c>
      <c r="F1749" s="66"/>
      <c r="G1749" s="52"/>
      <c r="M1749" s="5" t="s">
        <v>9</v>
      </c>
      <c r="N1749" s="14" t="s">
        <v>2504</v>
      </c>
      <c r="O1749" s="5"/>
      <c r="P1749" s="44" t="str">
        <f t="shared" ref="P1749" si="2226">IF(K1752="Yes",IF(L1752="Yes","Yes","No"),"No")</f>
        <v>No</v>
      </c>
      <c r="Q1749" s="108"/>
      <c r="R1749" s="5" t="s">
        <v>1</v>
      </c>
      <c r="S1749" s="5" t="s">
        <v>5</v>
      </c>
      <c r="T1749" s="5" t="s">
        <v>7</v>
      </c>
      <c r="U1749" s="5">
        <v>252</v>
      </c>
      <c r="V1749" s="5">
        <v>84.92</v>
      </c>
      <c r="W1749" s="5">
        <v>85.25</v>
      </c>
      <c r="X1749" s="8">
        <f t="shared" si="2201"/>
        <v>-0.32999999999999829</v>
      </c>
      <c r="Y1749" s="14">
        <v>175</v>
      </c>
      <c r="Z1749" s="5">
        <v>84.57</v>
      </c>
      <c r="AA1749" s="5">
        <v>80.36</v>
      </c>
      <c r="AB1749" s="71">
        <f t="shared" si="2159"/>
        <v>4.2099999999999937</v>
      </c>
      <c r="AC1749" s="53"/>
    </row>
    <row r="1750" spans="1:29" x14ac:dyDescent="0.25">
      <c r="A1750" s="53">
        <v>2501001</v>
      </c>
      <c r="B1750" s="89" t="s">
        <v>2579</v>
      </c>
      <c r="C1750" s="53" t="s">
        <v>663</v>
      </c>
      <c r="D1750" s="50" t="s">
        <v>2508</v>
      </c>
      <c r="E1750" s="47">
        <f>VLOOKUP('2012 Accountability Database'!A1746,Dems1112!$A$2:$G$1082,4)</f>
        <v>0.72</v>
      </c>
      <c r="F1750" s="65" t="s">
        <v>2486</v>
      </c>
      <c r="G1750" s="62"/>
      <c r="H1750" s="13" t="str">
        <f>IF(V1750&gt;94,"Met",IF(X1750="--","n/a",IF(X1750&gt;=0,"Met","Did Not Meet")))</f>
        <v>Did Not Meet</v>
      </c>
      <c r="I1750" s="13" t="str">
        <f>IF(V1751&gt;94,"Met",IF(X1751="--","n/a",IF(X1751&gt;=0,"Met","Did Not Meet")))</f>
        <v>Did Not Meet</v>
      </c>
      <c r="J1750" s="13"/>
      <c r="K1750" s="13" t="str">
        <f>IF(Z1750&gt;94,"Met",IF(AB1750="--","n/a",IF(AB1750&gt;=0,"Met","Did Not Meet")))</f>
        <v>Did Not Meet</v>
      </c>
      <c r="L1750" s="13" t="str">
        <f>IF(Z1751&gt;94,"Met",IF(AB1751="--","n/a",IF(AB1751&gt;=0,"Met","Did Not Meet")))</f>
        <v>Did Not Meet</v>
      </c>
      <c r="M1750" s="5" t="s">
        <v>9</v>
      </c>
      <c r="N1750" s="68" t="s">
        <v>2497</v>
      </c>
      <c r="O1750" s="35"/>
      <c r="P1750" s="44"/>
      <c r="Q1750" s="108"/>
      <c r="R1750" s="5" t="s">
        <v>6</v>
      </c>
      <c r="S1750" s="5" t="s">
        <v>2</v>
      </c>
      <c r="T1750" s="5" t="s">
        <v>3</v>
      </c>
      <c r="U1750" s="5">
        <v>134</v>
      </c>
      <c r="V1750" s="5">
        <v>85.82</v>
      </c>
      <c r="W1750" s="5">
        <v>89.82</v>
      </c>
      <c r="X1750" s="8">
        <f t="shared" si="2201"/>
        <v>-4</v>
      </c>
      <c r="Y1750" s="14">
        <v>91</v>
      </c>
      <c r="Z1750" s="5">
        <v>62.64</v>
      </c>
      <c r="AA1750" s="5">
        <v>73.349999999999994</v>
      </c>
      <c r="AB1750" s="72">
        <f t="shared" si="2159"/>
        <v>-10.709999999999994</v>
      </c>
      <c r="AC1750" s="53"/>
    </row>
    <row r="1751" spans="1:29" x14ac:dyDescent="0.25">
      <c r="A1751" s="53">
        <v>2501001</v>
      </c>
      <c r="B1751" s="89" t="s">
        <v>2579</v>
      </c>
      <c r="C1751" s="53" t="s">
        <v>663</v>
      </c>
      <c r="D1751" s="50" t="s">
        <v>974</v>
      </c>
      <c r="E1751" s="47" t="str">
        <f>VLOOKUP('2012 Accountability Database'!A1746,Dems1112!$A$2:$G$1082,5)</f>
        <v>K-6</v>
      </c>
      <c r="F1751" s="65" t="s">
        <v>2487</v>
      </c>
      <c r="G1751" s="62"/>
      <c r="H1751" s="13" t="str">
        <f>IF(V1752&gt;94,"Met",IF(X1752="--","n/a",IF(X1752&gt;=0,"Met","Did Not Meet")))</f>
        <v>Did Not Meet</v>
      </c>
      <c r="I1751" s="13" t="str">
        <f>IF(V1753&gt;94,"Met",IF(X1753="--","n/a",IF(X1753&gt;=0,"Met","Did Not Meet")))</f>
        <v>Did Not Meet</v>
      </c>
      <c r="J1751" s="13"/>
      <c r="K1751" s="13" t="str">
        <f>IF(Z1752&gt;94,"Met",IF(AB1752="--","n/a",IF(AB1752&gt;=0,"Met","Did Not Meet")))</f>
        <v>Did Not Meet</v>
      </c>
      <c r="L1751" s="13" t="str">
        <f>IF(Z1753&gt;94,"Met",IF(AB1753="--","n/a",IF(AB1753&gt;=0,"Met","Did Not Meet")))</f>
        <v>Did Not Meet</v>
      </c>
      <c r="M1751" s="1" t="s">
        <v>9</v>
      </c>
      <c r="N1751" s="14"/>
      <c r="O1751" s="35" t="s">
        <v>2506</v>
      </c>
      <c r="P1751" s="83" t="str">
        <f t="shared" ref="P1751" si="2227">IF(P1746="No"," ", IF(P1748="No"," ",IF(P1747="No", " ",IF(P1749="No"," ","X"))))</f>
        <v xml:space="preserve"> </v>
      </c>
      <c r="Q1751" s="108"/>
      <c r="R1751" s="5" t="s">
        <v>6</v>
      </c>
      <c r="S1751" s="1" t="s">
        <v>2</v>
      </c>
      <c r="T1751" s="1" t="s">
        <v>7</v>
      </c>
      <c r="U1751" s="5">
        <v>96</v>
      </c>
      <c r="V1751" s="1">
        <v>83.33</v>
      </c>
      <c r="W1751" s="1">
        <v>91.57</v>
      </c>
      <c r="X1751" s="6">
        <f t="shared" si="2201"/>
        <v>-8.2399999999999949</v>
      </c>
      <c r="Y1751" s="14">
        <v>67</v>
      </c>
      <c r="Z1751" s="1">
        <v>61.19</v>
      </c>
      <c r="AA1751" s="1">
        <v>70.540000000000006</v>
      </c>
      <c r="AB1751" s="72">
        <f t="shared" si="2159"/>
        <v>-9.3500000000000085</v>
      </c>
      <c r="AC1751" s="53"/>
    </row>
    <row r="1752" spans="1:29" ht="15.75" x14ac:dyDescent="0.25">
      <c r="A1752" s="53">
        <v>2501001</v>
      </c>
      <c r="B1752" s="89" t="s">
        <v>2579</v>
      </c>
      <c r="C1752" s="53" t="s">
        <v>663</v>
      </c>
      <c r="D1752" s="50" t="s">
        <v>975</v>
      </c>
      <c r="E1752" s="48" t="str">
        <f>VLOOKUP('2012 Accountability Database'!A1746,Dems1112!$A$2:$G$1082,6)</f>
        <v>2 (Northeast AR)</v>
      </c>
      <c r="F1752" s="66"/>
      <c r="G1752" s="63" t="s">
        <v>2488</v>
      </c>
      <c r="H1752" s="61" t="str">
        <f t="shared" ref="H1752:I1752" si="2228">IF(H1750="Met","Yes",IF(H1751="Met","Yes","No"))</f>
        <v>No</v>
      </c>
      <c r="I1752" s="61" t="str">
        <f t="shared" si="2228"/>
        <v>No</v>
      </c>
      <c r="J1752" s="55"/>
      <c r="K1752" s="61" t="str">
        <f t="shared" ref="K1752:L1752" si="2229">IF(K1750="Met","Yes",IF(K1751="Met","Yes","No"))</f>
        <v>No</v>
      </c>
      <c r="L1752" s="61" t="str">
        <f t="shared" si="2229"/>
        <v>No</v>
      </c>
      <c r="M1752" s="5" t="s">
        <v>9</v>
      </c>
      <c r="N1752" s="14"/>
      <c r="O1752" s="35" t="s">
        <v>2505</v>
      </c>
      <c r="P1752" s="83" t="str">
        <f t="shared" ref="P1752" si="2230">IF(P1751="X"," ",IF(P1753="X"," ","X"))</f>
        <v xml:space="preserve"> </v>
      </c>
      <c r="Q1752" s="94" t="s">
        <v>2759</v>
      </c>
      <c r="R1752" s="5" t="s">
        <v>6</v>
      </c>
      <c r="S1752" s="5" t="s">
        <v>5</v>
      </c>
      <c r="T1752" s="5" t="s">
        <v>3</v>
      </c>
      <c r="U1752" s="5">
        <v>366</v>
      </c>
      <c r="V1752" s="5">
        <v>85.79</v>
      </c>
      <c r="W1752" s="5">
        <v>89.82</v>
      </c>
      <c r="X1752" s="8">
        <f t="shared" si="2201"/>
        <v>-4.0299999999999869</v>
      </c>
      <c r="Y1752" s="14">
        <v>257</v>
      </c>
      <c r="Z1752" s="5">
        <v>66.150000000000006</v>
      </c>
      <c r="AA1752" s="5">
        <v>73.349999999999994</v>
      </c>
      <c r="AB1752" s="72">
        <f t="shared" si="2159"/>
        <v>-7.1999999999999886</v>
      </c>
      <c r="AC1752" s="53"/>
    </row>
    <row r="1753" spans="1:29" x14ac:dyDescent="0.25">
      <c r="A1753" s="54">
        <v>2501001</v>
      </c>
      <c r="B1753" s="90" t="s">
        <v>2579</v>
      </c>
      <c r="C1753" s="54" t="s">
        <v>663</v>
      </c>
      <c r="D1753" s="4"/>
      <c r="E1753" s="4"/>
      <c r="F1753" s="67"/>
      <c r="G1753" s="64"/>
      <c r="H1753" s="43"/>
      <c r="I1753" s="43"/>
      <c r="J1753" s="43"/>
      <c r="K1753" s="43"/>
      <c r="L1753" s="43"/>
      <c r="M1753" s="4" t="s">
        <v>9</v>
      </c>
      <c r="N1753" s="15"/>
      <c r="O1753" s="38" t="s">
        <v>2482</v>
      </c>
      <c r="P1753" s="84" t="str">
        <f>IF(E1747="Achieving School"," ","X")</f>
        <v>X</v>
      </c>
      <c r="Q1753" s="91"/>
      <c r="R1753" s="4" t="s">
        <v>6</v>
      </c>
      <c r="S1753" s="4" t="s">
        <v>5</v>
      </c>
      <c r="T1753" s="4" t="s">
        <v>7</v>
      </c>
      <c r="U1753" s="4">
        <v>252</v>
      </c>
      <c r="V1753" s="4">
        <v>84.52</v>
      </c>
      <c r="W1753" s="4">
        <v>91.57</v>
      </c>
      <c r="X1753" s="7">
        <f t="shared" si="2201"/>
        <v>-7.0499999999999972</v>
      </c>
      <c r="Y1753" s="15">
        <v>175</v>
      </c>
      <c r="Z1753" s="4">
        <v>61.71</v>
      </c>
      <c r="AA1753" s="4">
        <v>70.540000000000006</v>
      </c>
      <c r="AB1753" s="73">
        <f t="shared" si="2159"/>
        <v>-8.8300000000000054</v>
      </c>
      <c r="AC1753" s="54"/>
    </row>
    <row r="1754" spans="1:29" x14ac:dyDescent="0.25">
      <c r="A1754" s="1">
        <v>2502005</v>
      </c>
      <c r="B1754" s="87" t="s">
        <v>2580</v>
      </c>
      <c r="C1754" s="55" t="s">
        <v>333</v>
      </c>
      <c r="E1754" s="42"/>
      <c r="F1754" s="65" t="s">
        <v>2483</v>
      </c>
      <c r="G1754" s="62"/>
      <c r="H1754" s="37" t="str">
        <f>IF(V1754&gt;94,"Met",IF(X1754="--","n/a",IF(X1754&gt;=0,"Met","Did Not Meet")))</f>
        <v>Met</v>
      </c>
      <c r="I1754" s="37" t="str">
        <f>IF(V1755&gt;94,"Met",IF(X1755="--","n/a",IF(X1755&gt;=0,"Met","Did Not Meet")))</f>
        <v>Did Not Meet</v>
      </c>
      <c r="K1754" s="13" t="str">
        <f>IF(Z1754&gt;94,"Met",IF(AB1754="--","n/a",IF(AB1754&gt;=0,"Met","Did Not Meet")))</f>
        <v>Did Not Meet</v>
      </c>
      <c r="L1754" s="13" t="str">
        <f>IF(Z1755&gt;94,"Met",IF(AB1755="--","n/a",IF(AB1755&gt;=0,"Met","Did Not Meet")))</f>
        <v>Did Not Meet</v>
      </c>
      <c r="M1754" s="1" t="s">
        <v>9</v>
      </c>
      <c r="N1754" s="14" t="s">
        <v>2502</v>
      </c>
      <c r="O1754" s="5"/>
      <c r="P1754" s="44" t="str">
        <f t="shared" ref="P1754" si="2231">IF(H1756="Yes",IF(I1756="Yes","Yes","No"),"No")</f>
        <v>No</v>
      </c>
      <c r="Q1754" s="93"/>
      <c r="R1754" s="5" t="s">
        <v>1</v>
      </c>
      <c r="S1754" s="1" t="s">
        <v>2</v>
      </c>
      <c r="T1754" s="1" t="s">
        <v>3</v>
      </c>
      <c r="U1754" s="5">
        <v>203</v>
      </c>
      <c r="V1754" s="1">
        <v>90.64</v>
      </c>
      <c r="W1754" s="1">
        <v>89.96</v>
      </c>
      <c r="X1754" s="9">
        <f t="shared" si="2201"/>
        <v>0.68000000000000682</v>
      </c>
      <c r="Y1754" s="14">
        <v>142</v>
      </c>
      <c r="Z1754" s="1">
        <v>87.32</v>
      </c>
      <c r="AA1754" s="1">
        <v>88.69</v>
      </c>
      <c r="AB1754" s="72">
        <f t="shared" si="2159"/>
        <v>-1.3700000000000045</v>
      </c>
      <c r="AC1754" s="36"/>
    </row>
    <row r="1755" spans="1:29" ht="15.75" x14ac:dyDescent="0.25">
      <c r="A1755" s="53">
        <v>2502005</v>
      </c>
      <c r="B1755" s="89" t="s">
        <v>2580</v>
      </c>
      <c r="C1755" s="53" t="s">
        <v>333</v>
      </c>
      <c r="D1755" s="49" t="s">
        <v>2498</v>
      </c>
      <c r="E1755" s="34" t="str">
        <f>M1754</f>
        <v>Needs Improvement School</v>
      </c>
      <c r="F1755" s="65" t="s">
        <v>2484</v>
      </c>
      <c r="G1755" s="62"/>
      <c r="H1755" s="13" t="str">
        <f>IF(V1756&gt;94,"Met",IF(X1756="--","n/a",IF(X1756&gt;=0,"Met","Did Not Meet")))</f>
        <v>Did Not Meet</v>
      </c>
      <c r="I1755" s="13" t="str">
        <f>IF(V1757&gt;94,"Met",IF(X1757="--","n/a",IF(X1757&gt;=0,"Met","Did Not Meet")))</f>
        <v>Did Not Meet</v>
      </c>
      <c r="K1755" s="13" t="str">
        <f>IF(Z1756&gt;94,"Met",IF(AB1756="--","n/a",IF(AB1756&gt;=0,"Met","Did Not Meet")))</f>
        <v>Did Not Meet</v>
      </c>
      <c r="L1755" s="13" t="str">
        <f>IF(Z1757&gt;94,"Met",IF(AB1757="--","n/a",IF(AB1757&gt;=0,"Met","Did Not Meet")))</f>
        <v>Met</v>
      </c>
      <c r="M1755" s="1" t="s">
        <v>9</v>
      </c>
      <c r="N1755" s="14" t="s">
        <v>2501</v>
      </c>
      <c r="O1755" s="5"/>
      <c r="P1755" s="44" t="str">
        <f t="shared" ref="P1755" si="2232">IF(K1756="Yes",IF(L1756="Yes","Yes","No"),"No")</f>
        <v>No</v>
      </c>
      <c r="Q1755" s="94" t="s">
        <v>2759</v>
      </c>
      <c r="R1755" s="5" t="s">
        <v>1</v>
      </c>
      <c r="S1755" s="1" t="s">
        <v>2</v>
      </c>
      <c r="T1755" s="1" t="s">
        <v>7</v>
      </c>
      <c r="U1755" s="5">
        <v>127</v>
      </c>
      <c r="V1755" s="1">
        <v>85.83</v>
      </c>
      <c r="W1755" s="1">
        <v>86.11</v>
      </c>
      <c r="X1755" s="6">
        <f t="shared" si="2201"/>
        <v>-0.28000000000000114</v>
      </c>
      <c r="Y1755" s="14">
        <v>91</v>
      </c>
      <c r="Z1755" s="1">
        <v>82.42</v>
      </c>
      <c r="AA1755" s="1">
        <v>83.16</v>
      </c>
      <c r="AB1755" s="72">
        <f t="shared" si="2159"/>
        <v>-0.73999999999999488</v>
      </c>
      <c r="AC1755" s="53"/>
    </row>
    <row r="1756" spans="1:29" ht="15" customHeight="1" x14ac:dyDescent="0.25">
      <c r="A1756" s="53">
        <v>2502005</v>
      </c>
      <c r="B1756" s="89" t="s">
        <v>2580</v>
      </c>
      <c r="C1756" s="53" t="s">
        <v>333</v>
      </c>
      <c r="D1756" s="49" t="s">
        <v>2499</v>
      </c>
      <c r="E1756" s="35" t="str">
        <f>VLOOKUP('2012 Accountability Database'!$A1754,'2011 AYP'!A$2:B$1072,2)</f>
        <v xml:space="preserve"> MS (Met Standards)</v>
      </c>
      <c r="F1756" s="66"/>
      <c r="G1756" s="63" t="s">
        <v>2485</v>
      </c>
      <c r="H1756" s="60" t="str">
        <f t="shared" ref="H1756:I1756" si="2233">IF(H1754="Met","Yes",IF(H1755="Met","Yes","No"))</f>
        <v>Yes</v>
      </c>
      <c r="I1756" s="60" t="str">
        <f t="shared" si="2233"/>
        <v>No</v>
      </c>
      <c r="J1756" s="42"/>
      <c r="K1756" s="60" t="str">
        <f t="shared" ref="K1756:L1756" si="2234">IF(K1754="Met","Yes",IF(K1755="Met","Yes","No"))</f>
        <v>No</v>
      </c>
      <c r="L1756" s="60" t="str">
        <f t="shared" si="2234"/>
        <v>Yes</v>
      </c>
      <c r="M1756" s="1" t="s">
        <v>9</v>
      </c>
      <c r="N1756" s="14" t="s">
        <v>2503</v>
      </c>
      <c r="O1756" s="5"/>
      <c r="P1756" s="44" t="str">
        <f t="shared" ref="P1756" si="2235">IF(H1760="Yes",IF(I1760="Yes","Yes","No"),"No")</f>
        <v>No</v>
      </c>
      <c r="Q1756" s="108" t="s">
        <v>2758</v>
      </c>
      <c r="R1756" s="5" t="s">
        <v>1</v>
      </c>
      <c r="S1756" s="1" t="s">
        <v>5</v>
      </c>
      <c r="T1756" s="1" t="s">
        <v>3</v>
      </c>
      <c r="U1756" s="5">
        <v>633</v>
      </c>
      <c r="V1756" s="1">
        <v>89.42</v>
      </c>
      <c r="W1756" s="1">
        <v>89.96</v>
      </c>
      <c r="X1756" s="6">
        <f t="shared" si="2201"/>
        <v>-0.53999999999999204</v>
      </c>
      <c r="Y1756" s="14">
        <v>447</v>
      </c>
      <c r="Z1756" s="1">
        <v>87.92</v>
      </c>
      <c r="AA1756" s="1">
        <v>88.69</v>
      </c>
      <c r="AB1756" s="72">
        <f t="shared" si="2159"/>
        <v>-0.76999999999999602</v>
      </c>
      <c r="AC1756" s="53"/>
    </row>
    <row r="1757" spans="1:29" x14ac:dyDescent="0.25">
      <c r="A1757" s="53">
        <v>2502005</v>
      </c>
      <c r="B1757" s="89" t="s">
        <v>2580</v>
      </c>
      <c r="C1757" s="53" t="s">
        <v>333</v>
      </c>
      <c r="D1757" s="49" t="s">
        <v>2507</v>
      </c>
      <c r="E1757" s="47">
        <f>VLOOKUP('2012 Accountability Database'!A1754,Dems1112!$A$2:$G$1082,3)</f>
        <v>0.09</v>
      </c>
      <c r="F1757" s="66"/>
      <c r="G1757" s="52"/>
      <c r="M1757" s="5" t="s">
        <v>9</v>
      </c>
      <c r="N1757" s="14" t="s">
        <v>2504</v>
      </c>
      <c r="O1757" s="5"/>
      <c r="P1757" s="44" t="str">
        <f t="shared" ref="P1757" si="2236">IF(K1760="Yes",IF(L1760="Yes","Yes","No"),"No")</f>
        <v>No</v>
      </c>
      <c r="Q1757" s="108"/>
      <c r="R1757" s="5" t="s">
        <v>1</v>
      </c>
      <c r="S1757" s="5" t="s">
        <v>5</v>
      </c>
      <c r="T1757" s="5" t="s">
        <v>7</v>
      </c>
      <c r="U1757" s="5">
        <v>402</v>
      </c>
      <c r="V1757" s="5">
        <v>85.32</v>
      </c>
      <c r="W1757" s="5">
        <v>86.11</v>
      </c>
      <c r="X1757" s="8">
        <f t="shared" si="2201"/>
        <v>-0.79000000000000625</v>
      </c>
      <c r="Y1757" s="14">
        <v>282</v>
      </c>
      <c r="Z1757" s="5">
        <v>83.33</v>
      </c>
      <c r="AA1757" s="5">
        <v>83.16</v>
      </c>
      <c r="AB1757" s="71">
        <f t="shared" si="2159"/>
        <v>0.17000000000000171</v>
      </c>
      <c r="AC1757" s="53"/>
    </row>
    <row r="1758" spans="1:29" x14ac:dyDescent="0.25">
      <c r="A1758" s="53">
        <v>2502005</v>
      </c>
      <c r="B1758" s="89" t="s">
        <v>2580</v>
      </c>
      <c r="C1758" s="53" t="s">
        <v>333</v>
      </c>
      <c r="D1758" s="50" t="s">
        <v>2508</v>
      </c>
      <c r="E1758" s="47">
        <f>VLOOKUP('2012 Accountability Database'!A1754,Dems1112!$A$2:$G$1082,4)</f>
        <v>0.65</v>
      </c>
      <c r="F1758" s="65" t="s">
        <v>2486</v>
      </c>
      <c r="G1758" s="62"/>
      <c r="H1758" s="13" t="str">
        <f>IF(V1758&gt;94,"Met",IF(X1758="--","n/a",IF(X1758&gt;=0,"Met","Did Not Meet")))</f>
        <v>Met</v>
      </c>
      <c r="I1758" s="13" t="str">
        <f>IF(V1759&gt;94,"Met",IF(X1759="--","n/a",IF(X1759&gt;=0,"Met","Did Not Meet")))</f>
        <v>Did Not Meet</v>
      </c>
      <c r="J1758" s="13"/>
      <c r="K1758" s="13" t="str">
        <f>IF(Z1758&gt;94,"Met",IF(AB1758="--","n/a",IF(AB1758&gt;=0,"Met","Did Not Meet")))</f>
        <v>Did Not Meet</v>
      </c>
      <c r="L1758" s="13" t="str">
        <f>IF(Z1759&gt;94,"Met",IF(AB1759="--","n/a",IF(AB1759&gt;=0,"Met","Did Not Meet")))</f>
        <v>Did Not Meet</v>
      </c>
      <c r="M1758" s="5" t="s">
        <v>9</v>
      </c>
      <c r="N1758" s="68" t="s">
        <v>2497</v>
      </c>
      <c r="O1758" s="35"/>
      <c r="P1758" s="44"/>
      <c r="Q1758" s="108"/>
      <c r="R1758" s="5" t="s">
        <v>6</v>
      </c>
      <c r="S1758" s="5" t="s">
        <v>2</v>
      </c>
      <c r="T1758" s="5" t="s">
        <v>3</v>
      </c>
      <c r="U1758" s="5">
        <v>203</v>
      </c>
      <c r="V1758" s="5">
        <v>94.58</v>
      </c>
      <c r="W1758" s="5">
        <v>95.2</v>
      </c>
      <c r="X1758" s="8">
        <f t="shared" si="2201"/>
        <v>-0.62000000000000455</v>
      </c>
      <c r="Y1758" s="14">
        <v>142</v>
      </c>
      <c r="Z1758" s="5">
        <v>79.58</v>
      </c>
      <c r="AA1758" s="5">
        <v>82.14</v>
      </c>
      <c r="AB1758" s="72">
        <f t="shared" si="2159"/>
        <v>-2.5600000000000023</v>
      </c>
      <c r="AC1758" s="53"/>
    </row>
    <row r="1759" spans="1:29" x14ac:dyDescent="0.25">
      <c r="A1759" s="53">
        <v>2502005</v>
      </c>
      <c r="B1759" s="89" t="s">
        <v>2580</v>
      </c>
      <c r="C1759" s="53" t="s">
        <v>333</v>
      </c>
      <c r="D1759" s="50" t="s">
        <v>974</v>
      </c>
      <c r="E1759" s="47" t="str">
        <f>VLOOKUP('2012 Accountability Database'!A1754,Dems1112!$A$2:$G$1082,5)</f>
        <v>K-6</v>
      </c>
      <c r="F1759" s="65" t="s">
        <v>2487</v>
      </c>
      <c r="G1759" s="62"/>
      <c r="H1759" s="13" t="str">
        <f>IF(V1760&gt;94,"Met",IF(X1760="--","n/a",IF(X1760&gt;=0,"Met","Did Not Meet")))</f>
        <v>Did Not Meet</v>
      </c>
      <c r="I1759" s="13" t="str">
        <f>IF(V1761&gt;94,"Met",IF(X1761="--","n/a",IF(X1761&gt;=0,"Met","Did Not Meet")))</f>
        <v>Did Not Meet</v>
      </c>
      <c r="J1759" s="13"/>
      <c r="K1759" s="13" t="str">
        <f>IF(Z1760&gt;94,"Met",IF(AB1760="--","n/a",IF(AB1760&gt;=0,"Met","Did Not Meet")))</f>
        <v>Did Not Meet</v>
      </c>
      <c r="L1759" s="13" t="str">
        <f>IF(Z1761&gt;94,"Met",IF(AB1761="--","n/a",IF(AB1761&gt;=0,"Met","Did Not Meet")))</f>
        <v>Did Not Meet</v>
      </c>
      <c r="M1759" s="5" t="s">
        <v>9</v>
      </c>
      <c r="N1759" s="14"/>
      <c r="O1759" s="35" t="s">
        <v>2506</v>
      </c>
      <c r="P1759" s="83" t="str">
        <f t="shared" ref="P1759" si="2237">IF(P1754="No"," ", IF(P1756="No"," ",IF(P1755="No", " ",IF(P1757="No"," ","X"))))</f>
        <v xml:space="preserve"> </v>
      </c>
      <c r="Q1759" s="108"/>
      <c r="R1759" s="5" t="s">
        <v>6</v>
      </c>
      <c r="S1759" s="5" t="s">
        <v>2</v>
      </c>
      <c r="T1759" s="5" t="s">
        <v>7</v>
      </c>
      <c r="U1759" s="5">
        <v>127</v>
      </c>
      <c r="V1759" s="5">
        <v>91.34</v>
      </c>
      <c r="W1759" s="5">
        <v>92.36</v>
      </c>
      <c r="X1759" s="8">
        <f t="shared" si="2201"/>
        <v>-1.019999999999996</v>
      </c>
      <c r="Y1759" s="14">
        <v>91</v>
      </c>
      <c r="Z1759" s="5">
        <v>78.02</v>
      </c>
      <c r="AA1759" s="5">
        <v>81.290000000000006</v>
      </c>
      <c r="AB1759" s="72">
        <f t="shared" si="2159"/>
        <v>-3.2700000000000102</v>
      </c>
      <c r="AC1759" s="53"/>
    </row>
    <row r="1760" spans="1:29" ht="15.75" x14ac:dyDescent="0.25">
      <c r="A1760" s="53">
        <v>2502005</v>
      </c>
      <c r="B1760" s="89" t="s">
        <v>2580</v>
      </c>
      <c r="C1760" s="53" t="s">
        <v>333</v>
      </c>
      <c r="D1760" s="50" t="s">
        <v>975</v>
      </c>
      <c r="E1760" s="48" t="str">
        <f>VLOOKUP('2012 Accountability Database'!A1754,Dems1112!$A$2:$G$1082,6)</f>
        <v>2 (Northeast AR)</v>
      </c>
      <c r="F1760" s="66"/>
      <c r="G1760" s="63" t="s">
        <v>2488</v>
      </c>
      <c r="H1760" s="61" t="str">
        <f t="shared" ref="H1760:I1760" si="2238">IF(H1758="Met","Yes",IF(H1759="Met","Yes","No"))</f>
        <v>Yes</v>
      </c>
      <c r="I1760" s="61" t="str">
        <f t="shared" si="2238"/>
        <v>No</v>
      </c>
      <c r="J1760" s="55"/>
      <c r="K1760" s="61" t="str">
        <f t="shared" ref="K1760:L1760" si="2239">IF(K1758="Met","Yes",IF(K1759="Met","Yes","No"))</f>
        <v>No</v>
      </c>
      <c r="L1760" s="61" t="str">
        <f t="shared" si="2239"/>
        <v>No</v>
      </c>
      <c r="M1760" s="1" t="s">
        <v>9</v>
      </c>
      <c r="N1760" s="14"/>
      <c r="O1760" s="35" t="s">
        <v>2505</v>
      </c>
      <c r="P1760" s="83" t="str">
        <f t="shared" ref="P1760" si="2240">IF(P1759="X"," ",IF(P1761="X"," ","X"))</f>
        <v xml:space="preserve"> </v>
      </c>
      <c r="Q1760" s="94" t="s">
        <v>2759</v>
      </c>
      <c r="R1760" s="5" t="s">
        <v>6</v>
      </c>
      <c r="S1760" s="1" t="s">
        <v>5</v>
      </c>
      <c r="T1760" s="1" t="s">
        <v>3</v>
      </c>
      <c r="U1760" s="5">
        <v>633</v>
      </c>
      <c r="V1760" s="1">
        <v>93.21</v>
      </c>
      <c r="W1760" s="1">
        <v>95.2</v>
      </c>
      <c r="X1760" s="6">
        <f t="shared" si="2201"/>
        <v>-1.9900000000000091</v>
      </c>
      <c r="Y1760" s="14">
        <v>447</v>
      </c>
      <c r="Z1760" s="1">
        <v>80.760000000000005</v>
      </c>
      <c r="AA1760" s="1">
        <v>82.14</v>
      </c>
      <c r="AB1760" s="72">
        <f t="shared" ref="AB1760:AB1823" si="2241">Z1760-AA1760</f>
        <v>-1.3799999999999955</v>
      </c>
      <c r="AC1760" s="53"/>
    </row>
    <row r="1761" spans="1:29" x14ac:dyDescent="0.25">
      <c r="A1761" s="54">
        <v>2502005</v>
      </c>
      <c r="B1761" s="90" t="s">
        <v>2580</v>
      </c>
      <c r="C1761" s="54" t="s">
        <v>333</v>
      </c>
      <c r="D1761" s="4"/>
      <c r="E1761" s="4"/>
      <c r="F1761" s="67"/>
      <c r="G1761" s="64"/>
      <c r="H1761" s="43"/>
      <c r="I1761" s="43"/>
      <c r="J1761" s="43"/>
      <c r="K1761" s="43"/>
      <c r="L1761" s="43"/>
      <c r="M1761" s="4" t="s">
        <v>9</v>
      </c>
      <c r="N1761" s="15"/>
      <c r="O1761" s="38" t="s">
        <v>2482</v>
      </c>
      <c r="P1761" s="84" t="str">
        <f>IF(E1755="Achieving School"," ","X")</f>
        <v>X</v>
      </c>
      <c r="Q1761" s="91"/>
      <c r="R1761" s="4" t="s">
        <v>6</v>
      </c>
      <c r="S1761" s="4" t="s">
        <v>5</v>
      </c>
      <c r="T1761" s="4" t="s">
        <v>7</v>
      </c>
      <c r="U1761" s="4">
        <v>402</v>
      </c>
      <c r="V1761" s="4">
        <v>89.8</v>
      </c>
      <c r="W1761" s="4">
        <v>92.36</v>
      </c>
      <c r="X1761" s="7">
        <f t="shared" si="2201"/>
        <v>-2.5600000000000023</v>
      </c>
      <c r="Y1761" s="15">
        <v>282</v>
      </c>
      <c r="Z1761" s="4">
        <v>77.3</v>
      </c>
      <c r="AA1761" s="4">
        <v>81.290000000000006</v>
      </c>
      <c r="AB1761" s="73">
        <f t="shared" si="2241"/>
        <v>-3.9900000000000091</v>
      </c>
      <c r="AC1761" s="54"/>
    </row>
    <row r="1762" spans="1:29" x14ac:dyDescent="0.25">
      <c r="A1762" s="1">
        <v>2503009</v>
      </c>
      <c r="B1762" s="87" t="s">
        <v>2581</v>
      </c>
      <c r="C1762" s="55" t="s">
        <v>923</v>
      </c>
      <c r="E1762" s="42"/>
      <c r="F1762" s="65" t="s">
        <v>2483</v>
      </c>
      <c r="G1762" s="62"/>
      <c r="H1762" s="37" t="str">
        <f>IF(V1762&gt;94,"Met",IF(X1762="--","n/a",IF(X1762&gt;=0,"Met","Did Not Meet")))</f>
        <v>Did Not Meet</v>
      </c>
      <c r="I1762" s="37" t="str">
        <f>IF(V1763&gt;94,"Met",IF(X1763="--","n/a",IF(X1763&gt;=0,"Met","Did Not Meet")))</f>
        <v>Did Not Meet</v>
      </c>
      <c r="K1762" s="13" t="str">
        <f>IF(Z1762&gt;94,"Met",IF(AB1762="--","n/a",IF(AB1762&gt;=0,"Met","Did Not Meet")))</f>
        <v>Did Not Meet</v>
      </c>
      <c r="L1762" s="13" t="str">
        <f>IF(Z1763&gt;94,"Met",IF(AB1763="--","n/a",IF(AB1763&gt;=0,"Met","Did Not Meet")))</f>
        <v>Did Not Meet</v>
      </c>
      <c r="M1762" s="5" t="s">
        <v>9</v>
      </c>
      <c r="N1762" s="14" t="s">
        <v>2502</v>
      </c>
      <c r="O1762" s="5"/>
      <c r="P1762" s="44" t="str">
        <f t="shared" ref="P1762" si="2242">IF(H1764="Yes",IF(I1764="Yes","Yes","No"),"No")</f>
        <v>No</v>
      </c>
      <c r="Q1762" s="93"/>
      <c r="R1762" s="5" t="s">
        <v>1</v>
      </c>
      <c r="S1762" s="5" t="s">
        <v>2</v>
      </c>
      <c r="T1762" s="5" t="s">
        <v>3</v>
      </c>
      <c r="U1762" s="5">
        <v>121</v>
      </c>
      <c r="V1762" s="5">
        <v>90.91</v>
      </c>
      <c r="W1762" s="5">
        <v>94.66</v>
      </c>
      <c r="X1762" s="8">
        <f t="shared" si="2201"/>
        <v>-3.75</v>
      </c>
      <c r="Y1762" s="14">
        <v>94</v>
      </c>
      <c r="Z1762" s="5">
        <v>88.3</v>
      </c>
      <c r="AA1762" s="5">
        <v>92.08</v>
      </c>
      <c r="AB1762" s="72">
        <f t="shared" si="2241"/>
        <v>-3.7800000000000011</v>
      </c>
      <c r="AC1762" s="36"/>
    </row>
    <row r="1763" spans="1:29" ht="15.75" x14ac:dyDescent="0.25">
      <c r="A1763" s="53">
        <v>2503009</v>
      </c>
      <c r="B1763" s="89" t="s">
        <v>2581</v>
      </c>
      <c r="C1763" s="53" t="s">
        <v>923</v>
      </c>
      <c r="D1763" s="49" t="s">
        <v>2498</v>
      </c>
      <c r="E1763" s="34" t="str">
        <f>M1762</f>
        <v>Needs Improvement School</v>
      </c>
      <c r="F1763" s="65" t="s">
        <v>2484</v>
      </c>
      <c r="G1763" s="62"/>
      <c r="H1763" s="13" t="str">
        <f>IF(V1764&gt;94,"Met",IF(X1764="--","n/a",IF(X1764&gt;=0,"Met","Did Not Meet")))</f>
        <v>Did Not Meet</v>
      </c>
      <c r="I1763" s="13" t="str">
        <f>IF(V1765&gt;94,"Met",IF(X1765="--","n/a",IF(X1765&gt;=0,"Met","Did Not Meet")))</f>
        <v>Did Not Meet</v>
      </c>
      <c r="K1763" s="13" t="str">
        <f>IF(Z1764&gt;94,"Met",IF(AB1764="--","n/a",IF(AB1764&gt;=0,"Met","Did Not Meet")))</f>
        <v>Did Not Meet</v>
      </c>
      <c r="L1763" s="13" t="str">
        <f>IF(Z1765&gt;94,"Met",IF(AB1765="--","n/a",IF(AB1765&gt;=0,"Met","Did Not Meet")))</f>
        <v>Did Not Meet</v>
      </c>
      <c r="M1763" s="1" t="s">
        <v>9</v>
      </c>
      <c r="N1763" s="14" t="s">
        <v>2501</v>
      </c>
      <c r="O1763" s="5"/>
      <c r="P1763" s="44" t="str">
        <f t="shared" ref="P1763" si="2243">IF(K1764="Yes",IF(L1764="Yes","Yes","No"),"No")</f>
        <v>No</v>
      </c>
      <c r="Q1763" s="94" t="s">
        <v>2759</v>
      </c>
      <c r="R1763" s="5" t="s">
        <v>1</v>
      </c>
      <c r="S1763" s="1" t="s">
        <v>2</v>
      </c>
      <c r="T1763" s="1" t="s">
        <v>7</v>
      </c>
      <c r="U1763" s="5">
        <v>79</v>
      </c>
      <c r="V1763" s="1">
        <v>87.34</v>
      </c>
      <c r="W1763" s="1">
        <v>93.21</v>
      </c>
      <c r="X1763" s="6">
        <f t="shared" si="2201"/>
        <v>-5.8699999999999903</v>
      </c>
      <c r="Y1763" s="14">
        <v>58</v>
      </c>
      <c r="Z1763" s="1">
        <v>86.21</v>
      </c>
      <c r="AA1763" s="1">
        <v>96.41</v>
      </c>
      <c r="AB1763" s="72">
        <f t="shared" si="2241"/>
        <v>-10.200000000000003</v>
      </c>
      <c r="AC1763" s="53"/>
    </row>
    <row r="1764" spans="1:29" ht="15" customHeight="1" x14ac:dyDescent="0.25">
      <c r="A1764" s="53">
        <v>2503009</v>
      </c>
      <c r="B1764" s="89" t="s">
        <v>2581</v>
      </c>
      <c r="C1764" s="53" t="s">
        <v>923</v>
      </c>
      <c r="D1764" s="49" t="s">
        <v>2499</v>
      </c>
      <c r="E1764" s="35" t="str">
        <f>VLOOKUP('2012 Accountability Database'!$A1762,'2011 AYP'!A$2:B$1072,2)</f>
        <v xml:space="preserve"> MS (Met Standards)</v>
      </c>
      <c r="F1764" s="66"/>
      <c r="G1764" s="63" t="s">
        <v>2485</v>
      </c>
      <c r="H1764" s="60" t="str">
        <f t="shared" ref="H1764:I1764" si="2244">IF(H1762="Met","Yes",IF(H1763="Met","Yes","No"))</f>
        <v>No</v>
      </c>
      <c r="I1764" s="60" t="str">
        <f t="shared" si="2244"/>
        <v>No</v>
      </c>
      <c r="J1764" s="42"/>
      <c r="K1764" s="60" t="str">
        <f t="shared" ref="K1764:L1764" si="2245">IF(K1762="Met","Yes",IF(K1763="Met","Yes","No"))</f>
        <v>No</v>
      </c>
      <c r="L1764" s="60" t="str">
        <f t="shared" si="2245"/>
        <v>No</v>
      </c>
      <c r="M1764" s="1" t="s">
        <v>9</v>
      </c>
      <c r="N1764" s="14" t="s">
        <v>2503</v>
      </c>
      <c r="O1764" s="5"/>
      <c r="P1764" s="44" t="str">
        <f t="shared" ref="P1764" si="2246">IF(H1768="Yes",IF(I1768="Yes","Yes","No"),"No")</f>
        <v>No</v>
      </c>
      <c r="Q1764" s="108" t="s">
        <v>2758</v>
      </c>
      <c r="R1764" s="5" t="s">
        <v>1</v>
      </c>
      <c r="S1764" s="1" t="s">
        <v>5</v>
      </c>
      <c r="T1764" s="1" t="s">
        <v>3</v>
      </c>
      <c r="U1764" s="5">
        <v>352</v>
      </c>
      <c r="V1764" s="1">
        <v>89.49</v>
      </c>
      <c r="W1764" s="1">
        <v>94.66</v>
      </c>
      <c r="X1764" s="6">
        <f t="shared" si="2201"/>
        <v>-5.1700000000000017</v>
      </c>
      <c r="Y1764" s="14">
        <v>254</v>
      </c>
      <c r="Z1764" s="1">
        <v>88.19</v>
      </c>
      <c r="AA1764" s="1">
        <v>92.08</v>
      </c>
      <c r="AB1764" s="72">
        <f t="shared" si="2241"/>
        <v>-3.8900000000000006</v>
      </c>
      <c r="AC1764" s="53"/>
    </row>
    <row r="1765" spans="1:29" x14ac:dyDescent="0.25">
      <c r="A1765" s="53">
        <v>2503009</v>
      </c>
      <c r="B1765" s="89" t="s">
        <v>2581</v>
      </c>
      <c r="C1765" s="53" t="s">
        <v>923</v>
      </c>
      <c r="D1765" s="49" t="s">
        <v>2507</v>
      </c>
      <c r="E1765" s="47">
        <f>VLOOKUP('2012 Accountability Database'!A1762,Dems1112!$A$2:$G$1082,3)</f>
        <v>0.03</v>
      </c>
      <c r="F1765" s="66"/>
      <c r="G1765" s="52"/>
      <c r="M1765" s="5" t="s">
        <v>9</v>
      </c>
      <c r="N1765" s="14" t="s">
        <v>2504</v>
      </c>
      <c r="O1765" s="5"/>
      <c r="P1765" s="44" t="str">
        <f t="shared" ref="P1765" si="2247">IF(K1768="Yes",IF(L1768="Yes","Yes","No"),"No")</f>
        <v>No</v>
      </c>
      <c r="Q1765" s="108"/>
      <c r="R1765" s="5" t="s">
        <v>1</v>
      </c>
      <c r="S1765" s="5" t="s">
        <v>5</v>
      </c>
      <c r="T1765" s="5" t="s">
        <v>7</v>
      </c>
      <c r="U1765" s="5">
        <v>230</v>
      </c>
      <c r="V1765" s="5">
        <v>85.22</v>
      </c>
      <c r="W1765" s="5">
        <v>93.21</v>
      </c>
      <c r="X1765" s="8">
        <f t="shared" si="2201"/>
        <v>-7.9899999999999949</v>
      </c>
      <c r="Y1765" s="14">
        <v>158</v>
      </c>
      <c r="Z1765" s="5">
        <v>86.71</v>
      </c>
      <c r="AA1765" s="5">
        <v>96.41</v>
      </c>
      <c r="AB1765" s="72">
        <f t="shared" si="2241"/>
        <v>-9.7000000000000028</v>
      </c>
      <c r="AC1765" s="53"/>
    </row>
    <row r="1766" spans="1:29" x14ac:dyDescent="0.25">
      <c r="A1766" s="53">
        <v>2503009</v>
      </c>
      <c r="B1766" s="89" t="s">
        <v>2581</v>
      </c>
      <c r="C1766" s="53" t="s">
        <v>923</v>
      </c>
      <c r="D1766" s="50" t="s">
        <v>2508</v>
      </c>
      <c r="E1766" s="47">
        <f>VLOOKUP('2012 Accountability Database'!A1762,Dems1112!$A$2:$G$1082,4)</f>
        <v>0.6</v>
      </c>
      <c r="F1766" s="65" t="s">
        <v>2486</v>
      </c>
      <c r="G1766" s="62"/>
      <c r="H1766" s="13" t="str">
        <f>IF(V1766&gt;94,"Met",IF(X1766="--","n/a",IF(X1766&gt;=0,"Met","Did Not Meet")))</f>
        <v>Did Not Meet</v>
      </c>
      <c r="I1766" s="13" t="str">
        <f>IF(V1767&gt;94,"Met",IF(X1767="--","n/a",IF(X1767&gt;=0,"Met","Did Not Meet")))</f>
        <v>Did Not Meet</v>
      </c>
      <c r="J1766" s="13"/>
      <c r="K1766" s="13" t="str">
        <f>IF(Z1766&gt;94,"Met",IF(AB1766="--","n/a",IF(AB1766&gt;=0,"Met","Did Not Meet")))</f>
        <v>Did Not Meet</v>
      </c>
      <c r="L1766" s="13" t="str">
        <f>IF(Z1767&gt;94,"Met",IF(AB1767="--","n/a",IF(AB1767&gt;=0,"Met","Did Not Meet")))</f>
        <v>Did Not Meet</v>
      </c>
      <c r="M1766" s="5" t="s">
        <v>9</v>
      </c>
      <c r="N1766" s="68" t="s">
        <v>2497</v>
      </c>
      <c r="O1766" s="35"/>
      <c r="P1766" s="44"/>
      <c r="Q1766" s="108"/>
      <c r="R1766" s="5" t="s">
        <v>6</v>
      </c>
      <c r="S1766" s="5" t="s">
        <v>2</v>
      </c>
      <c r="T1766" s="5" t="s">
        <v>3</v>
      </c>
      <c r="U1766" s="5">
        <v>121</v>
      </c>
      <c r="V1766" s="5">
        <v>82.64</v>
      </c>
      <c r="W1766" s="5">
        <v>98.47</v>
      </c>
      <c r="X1766" s="8">
        <f t="shared" si="2201"/>
        <v>-15.829999999999998</v>
      </c>
      <c r="Y1766" s="14">
        <v>94</v>
      </c>
      <c r="Z1766" s="5">
        <v>42.55</v>
      </c>
      <c r="AA1766" s="5">
        <v>89.82</v>
      </c>
      <c r="AB1766" s="72">
        <f t="shared" si="2241"/>
        <v>-47.269999999999996</v>
      </c>
      <c r="AC1766" s="53"/>
    </row>
    <row r="1767" spans="1:29" x14ac:dyDescent="0.25">
      <c r="A1767" s="53">
        <v>2503009</v>
      </c>
      <c r="B1767" s="89" t="s">
        <v>2581</v>
      </c>
      <c r="C1767" s="53" t="s">
        <v>923</v>
      </c>
      <c r="D1767" s="50" t="s">
        <v>974</v>
      </c>
      <c r="E1767" s="47" t="str">
        <f>VLOOKUP('2012 Accountability Database'!A1762,Dems1112!$A$2:$G$1082,5)</f>
        <v>K-6</v>
      </c>
      <c r="F1767" s="65" t="s">
        <v>2487</v>
      </c>
      <c r="G1767" s="62"/>
      <c r="H1767" s="13" t="str">
        <f>IF(V1768&gt;94,"Met",IF(X1768="--","n/a",IF(X1768&gt;=0,"Met","Did Not Meet")))</f>
        <v>Did Not Meet</v>
      </c>
      <c r="I1767" s="13" t="str">
        <f>IF(V1769&gt;94,"Met",IF(X1769="--","n/a",IF(X1769&gt;=0,"Met","Did Not Meet")))</f>
        <v>Did Not Meet</v>
      </c>
      <c r="J1767" s="13"/>
      <c r="K1767" s="13" t="str">
        <f>IF(Z1768&gt;94,"Met",IF(AB1768="--","n/a",IF(AB1768&gt;=0,"Met","Did Not Meet")))</f>
        <v>Did Not Meet</v>
      </c>
      <c r="L1767" s="13" t="str">
        <f>IF(Z1769&gt;94,"Met",IF(AB1769="--","n/a",IF(AB1769&gt;=0,"Met","Did Not Meet")))</f>
        <v>Did Not Meet</v>
      </c>
      <c r="M1767" s="1" t="s">
        <v>9</v>
      </c>
      <c r="N1767" s="14"/>
      <c r="O1767" s="35" t="s">
        <v>2506</v>
      </c>
      <c r="P1767" s="83" t="str">
        <f t="shared" ref="P1767" si="2248">IF(P1762="No"," ", IF(P1764="No"," ",IF(P1763="No", " ",IF(P1765="No"," ","X"))))</f>
        <v xml:space="preserve"> </v>
      </c>
      <c r="Q1767" s="108"/>
      <c r="R1767" s="5" t="s">
        <v>6</v>
      </c>
      <c r="S1767" s="1" t="s">
        <v>2</v>
      </c>
      <c r="T1767" s="1" t="s">
        <v>7</v>
      </c>
      <c r="U1767" s="5">
        <v>79</v>
      </c>
      <c r="V1767" s="1">
        <v>81.010000000000005</v>
      </c>
      <c r="W1767" s="1">
        <v>97.74</v>
      </c>
      <c r="X1767" s="6">
        <f t="shared" si="2201"/>
        <v>-16.72999999999999</v>
      </c>
      <c r="Y1767" s="14">
        <v>58</v>
      </c>
      <c r="Z1767" s="1">
        <v>34.479999999999997</v>
      </c>
      <c r="AA1767" s="1">
        <v>94.61</v>
      </c>
      <c r="AB1767" s="72">
        <f t="shared" si="2241"/>
        <v>-60.13</v>
      </c>
      <c r="AC1767" s="53"/>
    </row>
    <row r="1768" spans="1:29" ht="15.75" x14ac:dyDescent="0.25">
      <c r="A1768" s="53">
        <v>2503009</v>
      </c>
      <c r="B1768" s="89" t="s">
        <v>2581</v>
      </c>
      <c r="C1768" s="53" t="s">
        <v>923</v>
      </c>
      <c r="D1768" s="50" t="s">
        <v>975</v>
      </c>
      <c r="E1768" s="48" t="str">
        <f>VLOOKUP('2012 Accountability Database'!A1762,Dems1112!$A$2:$G$1082,6)</f>
        <v>2 (Northeast AR)</v>
      </c>
      <c r="F1768" s="66"/>
      <c r="G1768" s="63" t="s">
        <v>2488</v>
      </c>
      <c r="H1768" s="61" t="str">
        <f t="shared" ref="H1768:I1768" si="2249">IF(H1766="Met","Yes",IF(H1767="Met","Yes","No"))</f>
        <v>No</v>
      </c>
      <c r="I1768" s="61" t="str">
        <f t="shared" si="2249"/>
        <v>No</v>
      </c>
      <c r="J1768" s="55"/>
      <c r="K1768" s="61" t="str">
        <f t="shared" ref="K1768:L1768" si="2250">IF(K1766="Met","Yes",IF(K1767="Met","Yes","No"))</f>
        <v>No</v>
      </c>
      <c r="L1768" s="61" t="str">
        <f t="shared" si="2250"/>
        <v>No</v>
      </c>
      <c r="M1768" s="1" t="s">
        <v>9</v>
      </c>
      <c r="N1768" s="14"/>
      <c r="O1768" s="35" t="s">
        <v>2505</v>
      </c>
      <c r="P1768" s="83" t="str">
        <f t="shared" ref="P1768" si="2251">IF(P1767="X"," ",IF(P1769="X"," ","X"))</f>
        <v xml:space="preserve"> </v>
      </c>
      <c r="Q1768" s="94" t="s">
        <v>2759</v>
      </c>
      <c r="R1768" s="5" t="s">
        <v>6</v>
      </c>
      <c r="S1768" s="1" t="s">
        <v>5</v>
      </c>
      <c r="T1768" s="1" t="s">
        <v>3</v>
      </c>
      <c r="U1768" s="5">
        <v>352</v>
      </c>
      <c r="V1768" s="1">
        <v>88.64</v>
      </c>
      <c r="W1768" s="1">
        <v>98.47</v>
      </c>
      <c r="X1768" s="6">
        <f t="shared" si="2201"/>
        <v>-9.8299999999999983</v>
      </c>
      <c r="Y1768" s="14">
        <v>254</v>
      </c>
      <c r="Z1768" s="1">
        <v>61.02</v>
      </c>
      <c r="AA1768" s="1">
        <v>89.82</v>
      </c>
      <c r="AB1768" s="72">
        <f t="shared" si="2241"/>
        <v>-28.79999999999999</v>
      </c>
      <c r="AC1768" s="53"/>
    </row>
    <row r="1769" spans="1:29" x14ac:dyDescent="0.25">
      <c r="A1769" s="54">
        <v>2503009</v>
      </c>
      <c r="B1769" s="90" t="s">
        <v>2581</v>
      </c>
      <c r="C1769" s="54" t="s">
        <v>923</v>
      </c>
      <c r="D1769" s="4"/>
      <c r="E1769" s="4"/>
      <c r="F1769" s="67"/>
      <c r="G1769" s="64"/>
      <c r="H1769" s="43"/>
      <c r="I1769" s="43"/>
      <c r="J1769" s="43"/>
      <c r="K1769" s="43"/>
      <c r="L1769" s="43"/>
      <c r="M1769" s="4" t="s">
        <v>9</v>
      </c>
      <c r="N1769" s="15"/>
      <c r="O1769" s="38" t="s">
        <v>2482</v>
      </c>
      <c r="P1769" s="84" t="str">
        <f>IF(E1763="Achieving School"," ","X")</f>
        <v>X</v>
      </c>
      <c r="Q1769" s="91"/>
      <c r="R1769" s="4" t="s">
        <v>6</v>
      </c>
      <c r="S1769" s="4" t="s">
        <v>5</v>
      </c>
      <c r="T1769" s="4" t="s">
        <v>7</v>
      </c>
      <c r="U1769" s="4">
        <v>230</v>
      </c>
      <c r="V1769" s="4">
        <v>86.96</v>
      </c>
      <c r="W1769" s="4">
        <v>97.74</v>
      </c>
      <c r="X1769" s="7">
        <f t="shared" si="2201"/>
        <v>-10.780000000000001</v>
      </c>
      <c r="Y1769" s="15">
        <v>158</v>
      </c>
      <c r="Z1769" s="4">
        <v>59.49</v>
      </c>
      <c r="AA1769" s="4">
        <v>94.61</v>
      </c>
      <c r="AB1769" s="73">
        <f t="shared" si="2241"/>
        <v>-35.119999999999997</v>
      </c>
      <c r="AC1769" s="54"/>
    </row>
    <row r="1770" spans="1:29" x14ac:dyDescent="0.25">
      <c r="A1770" s="1">
        <v>2601001</v>
      </c>
      <c r="B1770" s="87" t="s">
        <v>2724</v>
      </c>
      <c r="C1770" s="55" t="s">
        <v>403</v>
      </c>
      <c r="E1770" s="42"/>
      <c r="F1770" s="65" t="s">
        <v>2483</v>
      </c>
      <c r="G1770" s="62"/>
      <c r="H1770" s="37" t="str">
        <f>IF(V1770&gt;94,"Met",IF(X1770="--","n/a",IF(X1770&gt;=0,"Met","Did Not Meet")))</f>
        <v>Did Not Meet</v>
      </c>
      <c r="I1770" s="37" t="str">
        <f>IF(V1771&gt;94,"Met",IF(X1771="--","n/a",IF(X1771&gt;=0,"Met","Did Not Meet")))</f>
        <v>Did Not Meet</v>
      </c>
      <c r="K1770" s="13" t="str">
        <f>IF(Z1770&gt;94,"Met",IF(AB1770="--","n/a",IF(AB1770&gt;=0,"Met","Did Not Meet")))</f>
        <v>Did Not Meet</v>
      </c>
      <c r="L1770" s="13" t="str">
        <f>IF(Z1771&gt;94,"Met",IF(AB1771="--","n/a",IF(AB1771&gt;=0,"Met","Did Not Meet")))</f>
        <v>Did Not Meet</v>
      </c>
      <c r="M1770" s="5" t="s">
        <v>9</v>
      </c>
      <c r="N1770" s="14" t="s">
        <v>2502</v>
      </c>
      <c r="O1770" s="5"/>
      <c r="P1770" s="44" t="str">
        <f t="shared" ref="P1770" si="2252">IF(H1772="Yes",IF(I1772="Yes","Yes","No"),"No")</f>
        <v>No</v>
      </c>
      <c r="Q1770" s="93"/>
      <c r="R1770" s="5" t="s">
        <v>1</v>
      </c>
      <c r="S1770" s="5" t="s">
        <v>2</v>
      </c>
      <c r="T1770" s="5" t="s">
        <v>3</v>
      </c>
      <c r="U1770" s="5">
        <v>177</v>
      </c>
      <c r="V1770" s="5">
        <v>83.62</v>
      </c>
      <c r="W1770" s="5">
        <v>90.48</v>
      </c>
      <c r="X1770" s="8">
        <f t="shared" si="2201"/>
        <v>-6.8599999999999994</v>
      </c>
      <c r="Y1770" s="14">
        <v>118</v>
      </c>
      <c r="Z1770" s="5">
        <v>83.05</v>
      </c>
      <c r="AA1770" s="5">
        <v>87.25</v>
      </c>
      <c r="AB1770" s="72">
        <f t="shared" si="2241"/>
        <v>-4.2000000000000028</v>
      </c>
      <c r="AC1770" s="36"/>
    </row>
    <row r="1771" spans="1:29" ht="15.75" x14ac:dyDescent="0.25">
      <c r="A1771" s="53">
        <v>2601001</v>
      </c>
      <c r="B1771" s="89" t="s">
        <v>2724</v>
      </c>
      <c r="C1771" s="53" t="s">
        <v>403</v>
      </c>
      <c r="D1771" s="49" t="s">
        <v>2498</v>
      </c>
      <c r="E1771" s="34" t="str">
        <f>M1770</f>
        <v>Needs Improvement School</v>
      </c>
      <c r="F1771" s="65" t="s">
        <v>2484</v>
      </c>
      <c r="G1771" s="62"/>
      <c r="H1771" s="13" t="str">
        <f>IF(V1772&gt;94,"Met",IF(X1772="--","n/a",IF(X1772&gt;=0,"Met","Did Not Meet")))</f>
        <v>Did Not Meet</v>
      </c>
      <c r="I1771" s="13" t="str">
        <f>IF(V1773&gt;94,"Met",IF(X1773="--","n/a",IF(X1773&gt;=0,"Met","Did Not Meet")))</f>
        <v>Did Not Meet</v>
      </c>
      <c r="K1771" s="13" t="str">
        <f>IF(Z1772&gt;94,"Met",IF(AB1772="--","n/a",IF(AB1772&gt;=0,"Met","Did Not Meet")))</f>
        <v>Did Not Meet</v>
      </c>
      <c r="L1771" s="13" t="str">
        <f>IF(Z1773&gt;94,"Met",IF(AB1773="--","n/a",IF(AB1773&gt;=0,"Met","Did Not Meet")))</f>
        <v>Did Not Meet</v>
      </c>
      <c r="M1771" s="5" t="s">
        <v>9</v>
      </c>
      <c r="N1771" s="14" t="s">
        <v>2501</v>
      </c>
      <c r="O1771" s="5"/>
      <c r="P1771" s="44" t="str">
        <f t="shared" ref="P1771" si="2253">IF(K1772="Yes",IF(L1772="Yes","Yes","No"),"No")</f>
        <v>No</v>
      </c>
      <c r="Q1771" s="94" t="s">
        <v>2759</v>
      </c>
      <c r="R1771" s="5" t="s">
        <v>1</v>
      </c>
      <c r="S1771" s="5" t="s">
        <v>2</v>
      </c>
      <c r="T1771" s="5" t="s">
        <v>7</v>
      </c>
      <c r="U1771" s="5">
        <v>122</v>
      </c>
      <c r="V1771" s="5">
        <v>77.87</v>
      </c>
      <c r="W1771" s="5">
        <v>85.97</v>
      </c>
      <c r="X1771" s="8">
        <f t="shared" si="2201"/>
        <v>-8.0999999999999943</v>
      </c>
      <c r="Y1771" s="14">
        <v>76</v>
      </c>
      <c r="Z1771" s="5">
        <v>76.319999999999993</v>
      </c>
      <c r="AA1771" s="5">
        <v>82.14</v>
      </c>
      <c r="AB1771" s="72">
        <f t="shared" si="2241"/>
        <v>-5.8200000000000074</v>
      </c>
      <c r="AC1771" s="53"/>
    </row>
    <row r="1772" spans="1:29" ht="15" customHeight="1" x14ac:dyDescent="0.25">
      <c r="A1772" s="53">
        <v>2601001</v>
      </c>
      <c r="B1772" s="89" t="s">
        <v>2724</v>
      </c>
      <c r="C1772" s="53" t="s">
        <v>403</v>
      </c>
      <c r="D1772" s="49" t="s">
        <v>2499</v>
      </c>
      <c r="E1772" s="35" t="str">
        <f>VLOOKUP('2012 Accountability Database'!$A1770,'2011 AYP'!A$2:B$1072,2)</f>
        <v xml:space="preserve"> MS (Met Standards)</v>
      </c>
      <c r="F1772" s="66"/>
      <c r="G1772" s="63" t="s">
        <v>2485</v>
      </c>
      <c r="H1772" s="60" t="str">
        <f t="shared" ref="H1772:I1772" si="2254">IF(H1770="Met","Yes",IF(H1771="Met","Yes","No"))</f>
        <v>No</v>
      </c>
      <c r="I1772" s="60" t="str">
        <f t="shared" si="2254"/>
        <v>No</v>
      </c>
      <c r="J1772" s="42"/>
      <c r="K1772" s="60" t="str">
        <f t="shared" ref="K1772:L1772" si="2255">IF(K1770="Met","Yes",IF(K1771="Met","Yes","No"))</f>
        <v>No</v>
      </c>
      <c r="L1772" s="60" t="str">
        <f t="shared" si="2255"/>
        <v>No</v>
      </c>
      <c r="M1772" s="1" t="s">
        <v>9</v>
      </c>
      <c r="N1772" s="14" t="s">
        <v>2503</v>
      </c>
      <c r="O1772" s="5"/>
      <c r="P1772" s="44" t="str">
        <f t="shared" ref="P1772" si="2256">IF(H1776="Yes",IF(I1776="Yes","Yes","No"),"No")</f>
        <v>No</v>
      </c>
      <c r="Q1772" s="108" t="s">
        <v>2758</v>
      </c>
      <c r="R1772" s="5" t="s">
        <v>1</v>
      </c>
      <c r="S1772" s="1" t="s">
        <v>5</v>
      </c>
      <c r="T1772" s="1" t="s">
        <v>3</v>
      </c>
      <c r="U1772" s="5">
        <v>506</v>
      </c>
      <c r="V1772" s="1">
        <v>85.57</v>
      </c>
      <c r="W1772" s="1">
        <v>90.48</v>
      </c>
      <c r="X1772" s="6">
        <f t="shared" si="2201"/>
        <v>-4.9100000000000108</v>
      </c>
      <c r="Y1772" s="14">
        <v>358</v>
      </c>
      <c r="Z1772" s="1">
        <v>83.8</v>
      </c>
      <c r="AA1772" s="1">
        <v>87.25</v>
      </c>
      <c r="AB1772" s="72">
        <f t="shared" si="2241"/>
        <v>-3.4500000000000028</v>
      </c>
      <c r="AC1772" s="53"/>
    </row>
    <row r="1773" spans="1:29" x14ac:dyDescent="0.25">
      <c r="A1773" s="53">
        <v>2601001</v>
      </c>
      <c r="B1773" s="89" t="s">
        <v>2724</v>
      </c>
      <c r="C1773" s="53" t="s">
        <v>403</v>
      </c>
      <c r="D1773" s="49" t="s">
        <v>2507</v>
      </c>
      <c r="E1773" s="47">
        <f>VLOOKUP('2012 Accountability Database'!A1770,Dems1112!$A$2:$G$1082,3)</f>
        <v>0.16</v>
      </c>
      <c r="F1773" s="66"/>
      <c r="G1773" s="52"/>
      <c r="M1773" s="5" t="s">
        <v>9</v>
      </c>
      <c r="N1773" s="14" t="s">
        <v>2504</v>
      </c>
      <c r="O1773" s="5"/>
      <c r="P1773" s="44" t="str">
        <f t="shared" ref="P1773" si="2257">IF(K1776="Yes",IF(L1776="Yes","Yes","No"),"No")</f>
        <v>No</v>
      </c>
      <c r="Q1773" s="108"/>
      <c r="R1773" s="5" t="s">
        <v>1</v>
      </c>
      <c r="S1773" s="5" t="s">
        <v>5</v>
      </c>
      <c r="T1773" s="5" t="s">
        <v>7</v>
      </c>
      <c r="U1773" s="5">
        <v>344</v>
      </c>
      <c r="V1773" s="5">
        <v>80.23</v>
      </c>
      <c r="W1773" s="5">
        <v>85.97</v>
      </c>
      <c r="X1773" s="8">
        <f t="shared" si="2201"/>
        <v>-5.7399999999999949</v>
      </c>
      <c r="Y1773" s="14">
        <v>240</v>
      </c>
      <c r="Z1773" s="5">
        <v>79.17</v>
      </c>
      <c r="AA1773" s="5">
        <v>82.14</v>
      </c>
      <c r="AB1773" s="72">
        <f t="shared" si="2241"/>
        <v>-2.9699999999999989</v>
      </c>
      <c r="AC1773" s="53"/>
    </row>
    <row r="1774" spans="1:29" x14ac:dyDescent="0.25">
      <c r="A1774" s="53">
        <v>2601001</v>
      </c>
      <c r="B1774" s="89" t="s">
        <v>2724</v>
      </c>
      <c r="C1774" s="53" t="s">
        <v>403</v>
      </c>
      <c r="D1774" s="50" t="s">
        <v>2508</v>
      </c>
      <c r="E1774" s="47">
        <f>VLOOKUP('2012 Accountability Database'!A1770,Dems1112!$A$2:$G$1082,4)</f>
        <v>0.7</v>
      </c>
      <c r="F1774" s="65" t="s">
        <v>2486</v>
      </c>
      <c r="G1774" s="62"/>
      <c r="H1774" s="13" t="str">
        <f>IF(V1774&gt;94,"Met",IF(X1774="--","n/a",IF(X1774&gt;=0,"Met","Did Not Meet")))</f>
        <v>Did Not Meet</v>
      </c>
      <c r="I1774" s="13" t="str">
        <f>IF(V1775&gt;94,"Met",IF(X1775="--","n/a",IF(X1775&gt;=0,"Met","Did Not Meet")))</f>
        <v>Did Not Meet</v>
      </c>
      <c r="J1774" s="13"/>
      <c r="K1774" s="13" t="str">
        <f>IF(Z1774&gt;94,"Met",IF(AB1774="--","n/a",IF(AB1774&gt;=0,"Met","Did Not Meet")))</f>
        <v>Did Not Meet</v>
      </c>
      <c r="L1774" s="13" t="str">
        <f>IF(Z1775&gt;94,"Met",IF(AB1775="--","n/a",IF(AB1775&gt;=0,"Met","Did Not Meet")))</f>
        <v>Did Not Meet</v>
      </c>
      <c r="M1774" s="1" t="s">
        <v>9</v>
      </c>
      <c r="N1774" s="68" t="s">
        <v>2497</v>
      </c>
      <c r="O1774" s="35"/>
      <c r="P1774" s="44"/>
      <c r="Q1774" s="108"/>
      <c r="R1774" s="5" t="s">
        <v>6</v>
      </c>
      <c r="S1774" s="1" t="s">
        <v>2</v>
      </c>
      <c r="T1774" s="1" t="s">
        <v>3</v>
      </c>
      <c r="U1774" s="5">
        <v>178</v>
      </c>
      <c r="V1774" s="1">
        <v>90.45</v>
      </c>
      <c r="W1774" s="1">
        <v>92.26</v>
      </c>
      <c r="X1774" s="6">
        <f t="shared" si="2201"/>
        <v>-1.8100000000000023</v>
      </c>
      <c r="Y1774" s="14">
        <v>118</v>
      </c>
      <c r="Z1774" s="1">
        <v>71.19</v>
      </c>
      <c r="AA1774" s="1">
        <v>84.06</v>
      </c>
      <c r="AB1774" s="72">
        <f t="shared" si="2241"/>
        <v>-12.870000000000005</v>
      </c>
      <c r="AC1774" s="53"/>
    </row>
    <row r="1775" spans="1:29" x14ac:dyDescent="0.25">
      <c r="A1775" s="53">
        <v>2601001</v>
      </c>
      <c r="B1775" s="89" t="s">
        <v>2724</v>
      </c>
      <c r="C1775" s="53" t="s">
        <v>403</v>
      </c>
      <c r="D1775" s="50" t="s">
        <v>974</v>
      </c>
      <c r="E1775" s="47" t="str">
        <f>VLOOKUP('2012 Accountability Database'!A1770,Dems1112!$A$2:$G$1082,5)</f>
        <v>K-6</v>
      </c>
      <c r="F1775" s="65" t="s">
        <v>2487</v>
      </c>
      <c r="G1775" s="62"/>
      <c r="H1775" s="13" t="str">
        <f>IF(V1776&gt;94,"Met",IF(X1776="--","n/a",IF(X1776&gt;=0,"Met","Did Not Meet")))</f>
        <v>Met</v>
      </c>
      <c r="I1775" s="13" t="str">
        <f>IF(V1777&gt;94,"Met",IF(X1777="--","n/a",IF(X1777&gt;=0,"Met","Did Not Meet")))</f>
        <v>Did Not Meet</v>
      </c>
      <c r="J1775" s="13"/>
      <c r="K1775" s="13" t="str">
        <f>IF(Z1776&gt;94,"Met",IF(AB1776="--","n/a",IF(AB1776&gt;=0,"Met","Did Not Meet")))</f>
        <v>Did Not Meet</v>
      </c>
      <c r="L1775" s="13" t="str">
        <f>IF(Z1777&gt;94,"Met",IF(AB1777="--","n/a",IF(AB1777&gt;=0,"Met","Did Not Meet")))</f>
        <v>Did Not Meet</v>
      </c>
      <c r="M1775" s="5" t="s">
        <v>9</v>
      </c>
      <c r="N1775" s="14"/>
      <c r="O1775" s="35" t="s">
        <v>2506</v>
      </c>
      <c r="P1775" s="83" t="str">
        <f t="shared" ref="P1775" si="2258">IF(P1770="No"," ", IF(P1772="No"," ",IF(P1771="No", " ",IF(P1773="No"," ","X"))))</f>
        <v xml:space="preserve"> </v>
      </c>
      <c r="Q1775" s="108"/>
      <c r="R1775" s="5" t="s">
        <v>6</v>
      </c>
      <c r="S1775" s="5" t="s">
        <v>2</v>
      </c>
      <c r="T1775" s="5" t="s">
        <v>7</v>
      </c>
      <c r="U1775" s="5">
        <v>123</v>
      </c>
      <c r="V1775" s="5">
        <v>86.18</v>
      </c>
      <c r="W1775" s="5">
        <v>89.72</v>
      </c>
      <c r="X1775" s="8">
        <f t="shared" si="2201"/>
        <v>-3.539999999999992</v>
      </c>
      <c r="Y1775" s="14">
        <v>76</v>
      </c>
      <c r="Z1775" s="5">
        <v>65.790000000000006</v>
      </c>
      <c r="AA1775" s="5">
        <v>82.14</v>
      </c>
      <c r="AB1775" s="72">
        <f t="shared" si="2241"/>
        <v>-16.349999999999994</v>
      </c>
      <c r="AC1775" s="53"/>
    </row>
    <row r="1776" spans="1:29" ht="15.75" x14ac:dyDescent="0.25">
      <c r="A1776" s="53">
        <v>2601001</v>
      </c>
      <c r="B1776" s="89" t="s">
        <v>2724</v>
      </c>
      <c r="C1776" s="53" t="s">
        <v>403</v>
      </c>
      <c r="D1776" s="50" t="s">
        <v>975</v>
      </c>
      <c r="E1776" s="48" t="str">
        <f>VLOOKUP('2012 Accountability Database'!A1770,Dems1112!$A$2:$G$1082,6)</f>
        <v>3 (Central AR)</v>
      </c>
      <c r="F1776" s="66"/>
      <c r="G1776" s="63" t="s">
        <v>2488</v>
      </c>
      <c r="H1776" s="61" t="str">
        <f t="shared" ref="H1776:I1776" si="2259">IF(H1774="Met","Yes",IF(H1775="Met","Yes","No"))</f>
        <v>Yes</v>
      </c>
      <c r="I1776" s="61" t="str">
        <f t="shared" si="2259"/>
        <v>No</v>
      </c>
      <c r="J1776" s="55"/>
      <c r="K1776" s="61" t="str">
        <f t="shared" ref="K1776:L1776" si="2260">IF(K1774="Met","Yes",IF(K1775="Met","Yes","No"))</f>
        <v>No</v>
      </c>
      <c r="L1776" s="61" t="str">
        <f t="shared" si="2260"/>
        <v>No</v>
      </c>
      <c r="M1776" s="1" t="s">
        <v>9</v>
      </c>
      <c r="N1776" s="14"/>
      <c r="O1776" s="35" t="s">
        <v>2505</v>
      </c>
      <c r="P1776" s="83" t="str">
        <f t="shared" ref="P1776" si="2261">IF(P1775="X"," ",IF(P1777="X"," ","X"))</f>
        <v xml:space="preserve"> </v>
      </c>
      <c r="Q1776" s="94" t="s">
        <v>2759</v>
      </c>
      <c r="R1776" s="5" t="s">
        <v>6</v>
      </c>
      <c r="S1776" s="1" t="s">
        <v>5</v>
      </c>
      <c r="T1776" s="1" t="s">
        <v>3</v>
      </c>
      <c r="U1776" s="5">
        <v>507</v>
      </c>
      <c r="V1776" s="1">
        <v>92.5</v>
      </c>
      <c r="W1776" s="1">
        <v>92.26</v>
      </c>
      <c r="X1776" s="9">
        <f t="shared" si="2201"/>
        <v>0.23999999999999488</v>
      </c>
      <c r="Y1776" s="14">
        <v>358</v>
      </c>
      <c r="Z1776" s="1">
        <v>79.89</v>
      </c>
      <c r="AA1776" s="1">
        <v>84.06</v>
      </c>
      <c r="AB1776" s="72">
        <f t="shared" si="2241"/>
        <v>-4.1700000000000017</v>
      </c>
      <c r="AC1776" s="53"/>
    </row>
    <row r="1777" spans="1:29" x14ac:dyDescent="0.25">
      <c r="A1777" s="54">
        <v>2601001</v>
      </c>
      <c r="B1777" s="90" t="s">
        <v>2724</v>
      </c>
      <c r="C1777" s="54" t="s">
        <v>403</v>
      </c>
      <c r="D1777" s="4"/>
      <c r="E1777" s="4"/>
      <c r="F1777" s="67"/>
      <c r="G1777" s="64"/>
      <c r="H1777" s="43"/>
      <c r="I1777" s="43"/>
      <c r="J1777" s="43"/>
      <c r="K1777" s="43"/>
      <c r="L1777" s="43"/>
      <c r="M1777" s="4" t="s">
        <v>9</v>
      </c>
      <c r="N1777" s="15"/>
      <c r="O1777" s="38" t="s">
        <v>2482</v>
      </c>
      <c r="P1777" s="84" t="str">
        <f>IF(E1771="Achieving School"," ","X")</f>
        <v>X</v>
      </c>
      <c r="Q1777" s="91"/>
      <c r="R1777" s="4" t="s">
        <v>6</v>
      </c>
      <c r="S1777" s="4" t="s">
        <v>5</v>
      </c>
      <c r="T1777" s="4" t="s">
        <v>7</v>
      </c>
      <c r="U1777" s="4">
        <v>345</v>
      </c>
      <c r="V1777" s="4">
        <v>89.57</v>
      </c>
      <c r="W1777" s="4">
        <v>89.72</v>
      </c>
      <c r="X1777" s="7">
        <f t="shared" si="2201"/>
        <v>-0.15000000000000568</v>
      </c>
      <c r="Y1777" s="15">
        <v>240</v>
      </c>
      <c r="Z1777" s="4">
        <v>77.08</v>
      </c>
      <c r="AA1777" s="4">
        <v>82.14</v>
      </c>
      <c r="AB1777" s="73">
        <f t="shared" si="2241"/>
        <v>-5.0600000000000023</v>
      </c>
      <c r="AC1777" s="54"/>
    </row>
    <row r="1778" spans="1:29" x14ac:dyDescent="0.25">
      <c r="A1778" s="1">
        <v>2602005</v>
      </c>
      <c r="B1778" s="87" t="s">
        <v>2582</v>
      </c>
      <c r="C1778" s="55" t="s">
        <v>498</v>
      </c>
      <c r="E1778" s="42"/>
      <c r="F1778" s="65" t="s">
        <v>2483</v>
      </c>
      <c r="G1778" s="62"/>
      <c r="H1778" s="37" t="str">
        <f>IF(V1778&gt;94,"Met",IF(X1778="--","n/a",IF(X1778&gt;=0,"Met","Did Not Meet")))</f>
        <v>Met</v>
      </c>
      <c r="I1778" s="37" t="str">
        <f>IF(V1779&gt;94,"Met",IF(X1779="--","n/a",IF(X1779&gt;=0,"Met","Did Not Meet")))</f>
        <v>Met</v>
      </c>
      <c r="K1778" s="13" t="str">
        <f>IF(Z1778&gt;94,"Met",IF(AB1778="--","n/a",IF(AB1778&gt;=0,"Met","Did Not Meet")))</f>
        <v>Met</v>
      </c>
      <c r="L1778" s="13" t="str">
        <f>IF(Z1779&gt;94,"Met",IF(AB1779="--","n/a",IF(AB1779&gt;=0,"Met","Did Not Meet")))</f>
        <v>Met</v>
      </c>
      <c r="M1778" s="1" t="s">
        <v>4</v>
      </c>
      <c r="N1778" s="14" t="s">
        <v>2502</v>
      </c>
      <c r="O1778" s="5"/>
      <c r="P1778" s="44" t="str">
        <f t="shared" ref="P1778" si="2262">IF(H1780="Yes",IF(I1780="Yes","Yes","No"),"No")</f>
        <v>Yes</v>
      </c>
      <c r="Q1778" s="93"/>
      <c r="R1778" s="5" t="s">
        <v>1</v>
      </c>
      <c r="S1778" s="1" t="s">
        <v>2</v>
      </c>
      <c r="T1778" s="1" t="s">
        <v>3</v>
      </c>
      <c r="U1778" s="5">
        <v>169</v>
      </c>
      <c r="V1778" s="1">
        <v>89.35</v>
      </c>
      <c r="W1778" s="1">
        <v>86.83</v>
      </c>
      <c r="X1778" s="9">
        <f t="shared" si="2201"/>
        <v>2.519999999999996</v>
      </c>
      <c r="Y1778" s="14">
        <v>82</v>
      </c>
      <c r="Z1778" s="1">
        <v>92.68</v>
      </c>
      <c r="AA1778" s="1">
        <v>84.54</v>
      </c>
      <c r="AB1778" s="71">
        <f t="shared" si="2241"/>
        <v>8.14</v>
      </c>
      <c r="AC1778" s="36"/>
    </row>
    <row r="1779" spans="1:29" ht="15.75" x14ac:dyDescent="0.25">
      <c r="A1779" s="53">
        <v>2602005</v>
      </c>
      <c r="B1779" s="89" t="s">
        <v>2582</v>
      </c>
      <c r="C1779" s="53" t="s">
        <v>498</v>
      </c>
      <c r="D1779" s="49" t="s">
        <v>2498</v>
      </c>
      <c r="E1779" s="34" t="str">
        <f>M1778</f>
        <v>Achieving School</v>
      </c>
      <c r="F1779" s="65" t="s">
        <v>2484</v>
      </c>
      <c r="G1779" s="62"/>
      <c r="H1779" s="13" t="str">
        <f>IF(V1780&gt;94,"Met",IF(X1780="--","n/a",IF(X1780&gt;=0,"Met","Did Not Meet")))</f>
        <v>Did Not Meet</v>
      </c>
      <c r="I1779" s="13" t="str">
        <f>IF(V1781&gt;94,"Met",IF(X1781="--","n/a",IF(X1781&gt;=0,"Met","Did Not Meet")))</f>
        <v>Did Not Meet</v>
      </c>
      <c r="K1779" s="13" t="str">
        <f>IF(Z1780&gt;94,"Met",IF(AB1780="--","n/a",IF(AB1780&gt;=0,"Met","Did Not Meet")))</f>
        <v>Did Not Meet</v>
      </c>
      <c r="L1779" s="13" t="str">
        <f>IF(Z1781&gt;94,"Met",IF(AB1781="--","n/a",IF(AB1781&gt;=0,"Met","Did Not Meet")))</f>
        <v>Did Not Meet</v>
      </c>
      <c r="M1779" s="5" t="s">
        <v>4</v>
      </c>
      <c r="N1779" s="14" t="s">
        <v>2501</v>
      </c>
      <c r="O1779" s="5"/>
      <c r="P1779" s="44" t="str">
        <f t="shared" ref="P1779" si="2263">IF(K1780="Yes",IF(L1780="Yes","Yes","No"),"No")</f>
        <v>Yes</v>
      </c>
      <c r="Q1779" s="94" t="s">
        <v>2759</v>
      </c>
      <c r="R1779" s="5" t="s">
        <v>1</v>
      </c>
      <c r="S1779" s="5" t="s">
        <v>2</v>
      </c>
      <c r="T1779" s="5" t="s">
        <v>7</v>
      </c>
      <c r="U1779" s="5">
        <v>115</v>
      </c>
      <c r="V1779" s="5">
        <v>85.22</v>
      </c>
      <c r="W1779" s="5">
        <v>82.61</v>
      </c>
      <c r="X1779" s="11">
        <f t="shared" si="2201"/>
        <v>2.6099999999999994</v>
      </c>
      <c r="Y1779" s="14">
        <v>57</v>
      </c>
      <c r="Z1779" s="5">
        <v>91.23</v>
      </c>
      <c r="AA1779" s="5">
        <v>88.12</v>
      </c>
      <c r="AB1779" s="71">
        <f t="shared" si="2241"/>
        <v>3.1099999999999994</v>
      </c>
      <c r="AC1779" s="53"/>
    </row>
    <row r="1780" spans="1:29" ht="15" customHeight="1" x14ac:dyDescent="0.25">
      <c r="A1780" s="53">
        <v>2602005</v>
      </c>
      <c r="B1780" s="89" t="s">
        <v>2582</v>
      </c>
      <c r="C1780" s="53" t="s">
        <v>498</v>
      </c>
      <c r="D1780" s="49" t="s">
        <v>2499</v>
      </c>
      <c r="E1780" s="35" t="str">
        <f>VLOOKUP('2012 Accountability Database'!$A1778,'2011 AYP'!A$2:B$1072,2)</f>
        <v xml:space="preserve"> MS (Met Standards)</v>
      </c>
      <c r="F1780" s="66"/>
      <c r="G1780" s="63" t="s">
        <v>2485</v>
      </c>
      <c r="H1780" s="60" t="str">
        <f t="shared" ref="H1780:I1780" si="2264">IF(H1778="Met","Yes",IF(H1779="Met","Yes","No"))</f>
        <v>Yes</v>
      </c>
      <c r="I1780" s="60" t="str">
        <f t="shared" si="2264"/>
        <v>Yes</v>
      </c>
      <c r="J1780" s="42"/>
      <c r="K1780" s="60" t="str">
        <f t="shared" ref="K1780:L1780" si="2265">IF(K1778="Met","Yes",IF(K1779="Met","Yes","No"))</f>
        <v>Yes</v>
      </c>
      <c r="L1780" s="60" t="str">
        <f t="shared" si="2265"/>
        <v>Yes</v>
      </c>
      <c r="M1780" s="5" t="s">
        <v>4</v>
      </c>
      <c r="N1780" s="14" t="s">
        <v>2503</v>
      </c>
      <c r="O1780" s="5"/>
      <c r="P1780" s="44" t="str">
        <f t="shared" ref="P1780" si="2266">IF(H1784="Yes",IF(I1784="Yes","Yes","No"),"No")</f>
        <v>Yes</v>
      </c>
      <c r="Q1780" s="108" t="s">
        <v>2758</v>
      </c>
      <c r="R1780" s="5" t="s">
        <v>1</v>
      </c>
      <c r="S1780" s="5" t="s">
        <v>5</v>
      </c>
      <c r="T1780" s="5" t="s">
        <v>3</v>
      </c>
      <c r="U1780" s="5">
        <v>879</v>
      </c>
      <c r="V1780" s="5">
        <v>81.11</v>
      </c>
      <c r="W1780" s="5">
        <v>86.83</v>
      </c>
      <c r="X1780" s="8">
        <f t="shared" si="2201"/>
        <v>-5.7199999999999989</v>
      </c>
      <c r="Y1780" s="14">
        <v>595</v>
      </c>
      <c r="Z1780" s="5">
        <v>77.48</v>
      </c>
      <c r="AA1780" s="5">
        <v>84.54</v>
      </c>
      <c r="AB1780" s="72">
        <f t="shared" si="2241"/>
        <v>-7.0600000000000023</v>
      </c>
      <c r="AC1780" s="53"/>
    </row>
    <row r="1781" spans="1:29" x14ac:dyDescent="0.25">
      <c r="A1781" s="53">
        <v>2602005</v>
      </c>
      <c r="B1781" s="89" t="s">
        <v>2582</v>
      </c>
      <c r="C1781" s="53" t="s">
        <v>498</v>
      </c>
      <c r="D1781" s="49" t="s">
        <v>2507</v>
      </c>
      <c r="E1781" s="47">
        <f>VLOOKUP('2012 Accountability Database'!A1778,Dems1112!$A$2:$G$1082,3)</f>
        <v>0.14000000000000001</v>
      </c>
      <c r="F1781" s="66"/>
      <c r="G1781" s="52"/>
      <c r="M1781" s="5" t="s">
        <v>4</v>
      </c>
      <c r="N1781" s="14" t="s">
        <v>2504</v>
      </c>
      <c r="O1781" s="5"/>
      <c r="P1781" s="44" t="str">
        <f t="shared" ref="P1781" si="2267">IF(K1784="Yes",IF(L1784="Yes","Yes","No"),"No")</f>
        <v>Yes</v>
      </c>
      <c r="Q1781" s="108"/>
      <c r="R1781" s="5" t="s">
        <v>1</v>
      </c>
      <c r="S1781" s="5" t="s">
        <v>5</v>
      </c>
      <c r="T1781" s="5" t="s">
        <v>7</v>
      </c>
      <c r="U1781" s="5">
        <v>555</v>
      </c>
      <c r="V1781" s="5">
        <v>76.22</v>
      </c>
      <c r="W1781" s="5">
        <v>82.61</v>
      </c>
      <c r="X1781" s="8">
        <f t="shared" si="2201"/>
        <v>-6.3900000000000006</v>
      </c>
      <c r="Y1781" s="14">
        <v>362</v>
      </c>
      <c r="Z1781" s="5">
        <v>73.48</v>
      </c>
      <c r="AA1781" s="5">
        <v>88.12</v>
      </c>
      <c r="AB1781" s="72">
        <f t="shared" si="2241"/>
        <v>-14.64</v>
      </c>
      <c r="AC1781" s="53"/>
    </row>
    <row r="1782" spans="1:29" x14ac:dyDescent="0.25">
      <c r="A1782" s="53">
        <v>2602005</v>
      </c>
      <c r="B1782" s="89" t="s">
        <v>2582</v>
      </c>
      <c r="C1782" s="53" t="s">
        <v>498</v>
      </c>
      <c r="D1782" s="50" t="s">
        <v>2508</v>
      </c>
      <c r="E1782" s="47">
        <f>VLOOKUP('2012 Accountability Database'!A1778,Dems1112!$A$2:$G$1082,4)</f>
        <v>0.57999999999999996</v>
      </c>
      <c r="F1782" s="65" t="s">
        <v>2486</v>
      </c>
      <c r="G1782" s="62"/>
      <c r="H1782" s="13" t="str">
        <f>IF(V1782&gt;94,"Met",IF(X1782="--","n/a",IF(X1782&gt;=0,"Met","Did Not Meet")))</f>
        <v>Met</v>
      </c>
      <c r="I1782" s="13" t="str">
        <f>IF(V1783&gt;94,"Met",IF(X1783="--","n/a",IF(X1783&gt;=0,"Met","Did Not Meet")))</f>
        <v>Met</v>
      </c>
      <c r="J1782" s="13"/>
      <c r="K1782" s="13" t="str">
        <f>IF(Z1782&gt;94,"Met",IF(AB1782="--","n/a",IF(AB1782&gt;=0,"Met","Did Not Meet")))</f>
        <v>Met</v>
      </c>
      <c r="L1782" s="13" t="str">
        <f>IF(Z1783&gt;94,"Met",IF(AB1783="--","n/a",IF(AB1783&gt;=0,"Met","Did Not Meet")))</f>
        <v>Met</v>
      </c>
      <c r="M1782" s="1" t="s">
        <v>4</v>
      </c>
      <c r="N1782" s="68" t="s">
        <v>2497</v>
      </c>
      <c r="O1782" s="35"/>
      <c r="P1782" s="44"/>
      <c r="Q1782" s="108"/>
      <c r="R1782" s="5" t="s">
        <v>6</v>
      </c>
      <c r="S1782" s="1" t="s">
        <v>2</v>
      </c>
      <c r="T1782" s="1" t="s">
        <v>3</v>
      </c>
      <c r="U1782" s="5">
        <v>169</v>
      </c>
      <c r="V1782" s="1">
        <v>92.9</v>
      </c>
      <c r="W1782" s="1">
        <v>92.1</v>
      </c>
      <c r="X1782" s="9">
        <f t="shared" si="2201"/>
        <v>0.80000000000001137</v>
      </c>
      <c r="Y1782" s="14">
        <v>82</v>
      </c>
      <c r="Z1782" s="1">
        <v>70.73</v>
      </c>
      <c r="AA1782" s="1">
        <v>70.180000000000007</v>
      </c>
      <c r="AB1782" s="71">
        <f t="shared" si="2241"/>
        <v>0.54999999999999716</v>
      </c>
      <c r="AC1782" s="53"/>
    </row>
    <row r="1783" spans="1:29" x14ac:dyDescent="0.25">
      <c r="A1783" s="53">
        <v>2602005</v>
      </c>
      <c r="B1783" s="89" t="s">
        <v>2582</v>
      </c>
      <c r="C1783" s="53" t="s">
        <v>498</v>
      </c>
      <c r="D1783" s="50" t="s">
        <v>974</v>
      </c>
      <c r="E1783" s="47" t="str">
        <f>VLOOKUP('2012 Accountability Database'!A1778,Dems1112!$A$2:$G$1082,5)</f>
        <v>K-4</v>
      </c>
      <c r="F1783" s="65" t="s">
        <v>2487</v>
      </c>
      <c r="G1783" s="62"/>
      <c r="H1783" s="13" t="str">
        <f>IF(V1784&gt;94,"Met",IF(X1784="--","n/a",IF(X1784&gt;=0,"Met","Did Not Meet")))</f>
        <v>Did Not Meet</v>
      </c>
      <c r="I1783" s="13" t="str">
        <f>IF(V1785&gt;94,"Met",IF(X1785="--","n/a",IF(X1785&gt;=0,"Met","Did Not Meet")))</f>
        <v>Did Not Meet</v>
      </c>
      <c r="J1783" s="13"/>
      <c r="K1783" s="13" t="str">
        <f>IF(Z1784&gt;94,"Met",IF(AB1784="--","n/a",IF(AB1784&gt;=0,"Met","Did Not Meet")))</f>
        <v>Met</v>
      </c>
      <c r="L1783" s="13" t="str">
        <f>IF(Z1785&gt;94,"Met",IF(AB1785="--","n/a",IF(AB1785&gt;=0,"Met","Did Not Meet")))</f>
        <v>Met</v>
      </c>
      <c r="M1783" s="1" t="s">
        <v>4</v>
      </c>
      <c r="N1783" s="14"/>
      <c r="O1783" s="35" t="s">
        <v>2506</v>
      </c>
      <c r="P1783" s="83" t="str">
        <f t="shared" ref="P1783" si="2268">IF(P1778="No"," ", IF(P1780="No"," ",IF(P1779="No", " ",IF(P1781="No"," ","X"))))</f>
        <v>X</v>
      </c>
      <c r="Q1783" s="108"/>
      <c r="R1783" s="5" t="s">
        <v>6</v>
      </c>
      <c r="S1783" s="1" t="s">
        <v>2</v>
      </c>
      <c r="T1783" s="1" t="s">
        <v>7</v>
      </c>
      <c r="U1783" s="5">
        <v>115</v>
      </c>
      <c r="V1783" s="1">
        <v>90.43</v>
      </c>
      <c r="W1783" s="1">
        <v>89.72</v>
      </c>
      <c r="X1783" s="9">
        <f t="shared" si="2201"/>
        <v>0.71000000000000796</v>
      </c>
      <c r="Y1783" s="14">
        <v>57</v>
      </c>
      <c r="Z1783" s="1">
        <v>71.930000000000007</v>
      </c>
      <c r="AA1783" s="1">
        <v>67.739999999999995</v>
      </c>
      <c r="AB1783" s="71">
        <f t="shared" si="2241"/>
        <v>4.1900000000000119</v>
      </c>
      <c r="AC1783" s="53"/>
    </row>
    <row r="1784" spans="1:29" ht="15.75" x14ac:dyDescent="0.25">
      <c r="A1784" s="53">
        <v>2602005</v>
      </c>
      <c r="B1784" s="89" t="s">
        <v>2582</v>
      </c>
      <c r="C1784" s="53" t="s">
        <v>498</v>
      </c>
      <c r="D1784" s="50" t="s">
        <v>975</v>
      </c>
      <c r="E1784" s="48" t="str">
        <f>VLOOKUP('2012 Accountability Database'!A1778,Dems1112!$A$2:$G$1082,6)</f>
        <v>3 (Central AR)</v>
      </c>
      <c r="F1784" s="66"/>
      <c r="G1784" s="63" t="s">
        <v>2488</v>
      </c>
      <c r="H1784" s="61" t="str">
        <f t="shared" ref="H1784:I1784" si="2269">IF(H1782="Met","Yes",IF(H1783="Met","Yes","No"))</f>
        <v>Yes</v>
      </c>
      <c r="I1784" s="61" t="str">
        <f t="shared" si="2269"/>
        <v>Yes</v>
      </c>
      <c r="J1784" s="55"/>
      <c r="K1784" s="61" t="str">
        <f t="shared" ref="K1784:L1784" si="2270">IF(K1782="Met","Yes",IF(K1783="Met","Yes","No"))</f>
        <v>Yes</v>
      </c>
      <c r="L1784" s="61" t="str">
        <f t="shared" si="2270"/>
        <v>Yes</v>
      </c>
      <c r="M1784" s="1" t="s">
        <v>4</v>
      </c>
      <c r="N1784" s="14"/>
      <c r="O1784" s="35" t="s">
        <v>2505</v>
      </c>
      <c r="P1784" s="83" t="str">
        <f t="shared" ref="P1784" si="2271">IF(P1783="X"," ",IF(P1785="X"," ","X"))</f>
        <v xml:space="preserve"> </v>
      </c>
      <c r="Q1784" s="94" t="s">
        <v>2759</v>
      </c>
      <c r="R1784" s="5" t="s">
        <v>6</v>
      </c>
      <c r="S1784" s="1" t="s">
        <v>5</v>
      </c>
      <c r="T1784" s="1" t="s">
        <v>3</v>
      </c>
      <c r="U1784" s="5">
        <v>922</v>
      </c>
      <c r="V1784" s="1">
        <v>85.57</v>
      </c>
      <c r="W1784" s="1">
        <v>92.1</v>
      </c>
      <c r="X1784" s="6">
        <f t="shared" si="2201"/>
        <v>-6.5300000000000011</v>
      </c>
      <c r="Y1784" s="14">
        <v>595</v>
      </c>
      <c r="Z1784" s="1">
        <v>72.61</v>
      </c>
      <c r="AA1784" s="1">
        <v>70.180000000000007</v>
      </c>
      <c r="AB1784" s="71">
        <f t="shared" si="2241"/>
        <v>2.4299999999999926</v>
      </c>
      <c r="AC1784" s="53"/>
    </row>
    <row r="1785" spans="1:29" x14ac:dyDescent="0.25">
      <c r="A1785" s="54">
        <v>2602005</v>
      </c>
      <c r="B1785" s="90" t="s">
        <v>2582</v>
      </c>
      <c r="C1785" s="54" t="s">
        <v>498</v>
      </c>
      <c r="D1785" s="4"/>
      <c r="E1785" s="4"/>
      <c r="F1785" s="67"/>
      <c r="G1785" s="64"/>
      <c r="H1785" s="43"/>
      <c r="I1785" s="43"/>
      <c r="J1785" s="43"/>
      <c r="K1785" s="43"/>
      <c r="L1785" s="43"/>
      <c r="M1785" s="4" t="s">
        <v>4</v>
      </c>
      <c r="N1785" s="15"/>
      <c r="O1785" s="38" t="s">
        <v>2482</v>
      </c>
      <c r="P1785" s="84" t="str">
        <f>IF(E1779="Achieving School"," ","X")</f>
        <v xml:space="preserve"> </v>
      </c>
      <c r="Q1785" s="91"/>
      <c r="R1785" s="4" t="s">
        <v>6</v>
      </c>
      <c r="S1785" s="4" t="s">
        <v>5</v>
      </c>
      <c r="T1785" s="4" t="s">
        <v>7</v>
      </c>
      <c r="U1785" s="4">
        <v>564</v>
      </c>
      <c r="V1785" s="4">
        <v>81.56</v>
      </c>
      <c r="W1785" s="4">
        <v>89.72</v>
      </c>
      <c r="X1785" s="7">
        <f t="shared" si="2201"/>
        <v>-8.1599999999999966</v>
      </c>
      <c r="Y1785" s="15">
        <v>362</v>
      </c>
      <c r="Z1785" s="4">
        <v>68.23</v>
      </c>
      <c r="AA1785" s="4">
        <v>67.739999999999995</v>
      </c>
      <c r="AB1785" s="74">
        <f t="shared" si="2241"/>
        <v>0.49000000000000909</v>
      </c>
      <c r="AC1785" s="54"/>
    </row>
    <row r="1786" spans="1:29" x14ac:dyDescent="0.25">
      <c r="A1786" s="1">
        <v>2602007</v>
      </c>
      <c r="B1786" s="87" t="s">
        <v>2582</v>
      </c>
      <c r="C1786" s="55" t="s">
        <v>499</v>
      </c>
      <c r="E1786" s="42"/>
      <c r="F1786" s="65" t="s">
        <v>2483</v>
      </c>
      <c r="G1786" s="62"/>
      <c r="H1786" s="37" t="str">
        <f>IF(V1786&gt;94,"Met",IF(X1786="--","n/a",IF(X1786&gt;=0,"Met","Did Not Meet")))</f>
        <v>Met</v>
      </c>
      <c r="I1786" s="37" t="str">
        <f>IF(V1787&gt;94,"Met",IF(X1787="--","n/a",IF(X1787&gt;=0,"Met","Did Not Meet")))</f>
        <v>Met</v>
      </c>
      <c r="K1786" s="13" t="str">
        <f>IF(Z1786&gt;94,"Met",IF(AB1786="--","n/a",IF(AB1786&gt;=0,"Met","Did Not Meet")))</f>
        <v>Met</v>
      </c>
      <c r="L1786" s="13" t="str">
        <f>IF(Z1787&gt;94,"Met",IF(AB1787="--","n/a",IF(AB1787&gt;=0,"Met","Did Not Meet")))</f>
        <v>Met</v>
      </c>
      <c r="M1786" s="1" t="s">
        <v>9</v>
      </c>
      <c r="N1786" s="14" t="s">
        <v>2502</v>
      </c>
      <c r="O1786" s="5"/>
      <c r="P1786" s="44" t="str">
        <f t="shared" ref="P1786" si="2272">IF(H1788="Yes",IF(I1788="Yes","Yes","No"),"No")</f>
        <v>Yes</v>
      </c>
      <c r="Q1786" s="93"/>
      <c r="R1786" s="5" t="s">
        <v>1</v>
      </c>
      <c r="S1786" s="1" t="s">
        <v>2</v>
      </c>
      <c r="T1786" s="1" t="s">
        <v>3</v>
      </c>
      <c r="U1786" s="5">
        <v>371</v>
      </c>
      <c r="V1786" s="1">
        <v>85.18</v>
      </c>
      <c r="W1786" s="1">
        <v>77.62</v>
      </c>
      <c r="X1786" s="9">
        <f t="shared" si="2201"/>
        <v>7.5600000000000023</v>
      </c>
      <c r="Y1786" s="14">
        <v>350</v>
      </c>
      <c r="Z1786" s="1">
        <v>87.43</v>
      </c>
      <c r="AA1786" s="1">
        <v>77.61</v>
      </c>
      <c r="AB1786" s="71">
        <f t="shared" si="2241"/>
        <v>9.8200000000000074</v>
      </c>
      <c r="AC1786" s="36"/>
    </row>
    <row r="1787" spans="1:29" ht="15.75" x14ac:dyDescent="0.25">
      <c r="A1787" s="53">
        <v>2602007</v>
      </c>
      <c r="B1787" s="89" t="s">
        <v>2582</v>
      </c>
      <c r="C1787" s="53" t="s">
        <v>499</v>
      </c>
      <c r="D1787" s="49" t="s">
        <v>2498</v>
      </c>
      <c r="E1787" s="34" t="str">
        <f>M1786</f>
        <v>Needs Improvement School</v>
      </c>
      <c r="F1787" s="65" t="s">
        <v>2484</v>
      </c>
      <c r="G1787" s="62"/>
      <c r="H1787" s="13" t="str">
        <f>IF(V1788&gt;94,"Met",IF(X1788="--","n/a",IF(X1788&gt;=0,"Met","Did Not Meet")))</f>
        <v>Met</v>
      </c>
      <c r="I1787" s="13" t="str">
        <f>IF(V1789&gt;94,"Met",IF(X1789="--","n/a",IF(X1789&gt;=0,"Met","Did Not Meet")))</f>
        <v>Met</v>
      </c>
      <c r="K1787" s="13" t="str">
        <f>IF(Z1788&gt;94,"Met",IF(AB1788="--","n/a",IF(AB1788&gt;=0,"Met","Did Not Meet")))</f>
        <v>Met</v>
      </c>
      <c r="L1787" s="13" t="str">
        <f>IF(Z1789&gt;94,"Met",IF(AB1789="--","n/a",IF(AB1789&gt;=0,"Met","Did Not Meet")))</f>
        <v>Met</v>
      </c>
      <c r="M1787" s="1" t="s">
        <v>9</v>
      </c>
      <c r="N1787" s="14" t="s">
        <v>2501</v>
      </c>
      <c r="O1787" s="5"/>
      <c r="P1787" s="44" t="str">
        <f t="shared" ref="P1787" si="2273">IF(K1788="Yes",IF(L1788="Yes","Yes","No"),"No")</f>
        <v>Yes</v>
      </c>
      <c r="Q1787" s="94" t="s">
        <v>2759</v>
      </c>
      <c r="R1787" s="5" t="s">
        <v>1</v>
      </c>
      <c r="S1787" s="1" t="s">
        <v>2</v>
      </c>
      <c r="T1787" s="1" t="s">
        <v>7</v>
      </c>
      <c r="U1787" s="5">
        <v>236</v>
      </c>
      <c r="V1787" s="1">
        <v>78.39</v>
      </c>
      <c r="W1787" s="1">
        <v>69.83</v>
      </c>
      <c r="X1787" s="9">
        <f t="shared" si="2201"/>
        <v>8.5600000000000023</v>
      </c>
      <c r="Y1787" s="14">
        <v>224</v>
      </c>
      <c r="Z1787" s="1">
        <v>82.59</v>
      </c>
      <c r="AA1787" s="1">
        <v>69.73</v>
      </c>
      <c r="AB1787" s="71">
        <f t="shared" si="2241"/>
        <v>12.86</v>
      </c>
      <c r="AC1787" s="53"/>
    </row>
    <row r="1788" spans="1:29" ht="15" customHeight="1" x14ac:dyDescent="0.25">
      <c r="A1788" s="53">
        <v>2602007</v>
      </c>
      <c r="B1788" s="89" t="s">
        <v>2582</v>
      </c>
      <c r="C1788" s="53" t="s">
        <v>499</v>
      </c>
      <c r="D1788" s="49" t="s">
        <v>2499</v>
      </c>
      <c r="E1788" s="35" t="str">
        <f>VLOOKUP('2012 Accountability Database'!$A1786,'2011 AYP'!A$2:B$1072,2)</f>
        <v xml:space="preserve"> A (Alert)</v>
      </c>
      <c r="F1788" s="66"/>
      <c r="G1788" s="63" t="s">
        <v>2485</v>
      </c>
      <c r="H1788" s="60" t="str">
        <f t="shared" ref="H1788:I1788" si="2274">IF(H1786="Met","Yes",IF(H1787="Met","Yes","No"))</f>
        <v>Yes</v>
      </c>
      <c r="I1788" s="60" t="str">
        <f t="shared" si="2274"/>
        <v>Yes</v>
      </c>
      <c r="J1788" s="42"/>
      <c r="K1788" s="60" t="str">
        <f t="shared" ref="K1788:L1788" si="2275">IF(K1786="Met","Yes",IF(K1787="Met","Yes","No"))</f>
        <v>Yes</v>
      </c>
      <c r="L1788" s="60" t="str">
        <f t="shared" si="2275"/>
        <v>Yes</v>
      </c>
      <c r="M1788" s="5" t="s">
        <v>9</v>
      </c>
      <c r="N1788" s="14" t="s">
        <v>2503</v>
      </c>
      <c r="O1788" s="5"/>
      <c r="P1788" s="44" t="str">
        <f t="shared" ref="P1788" si="2276">IF(H1792="Yes",IF(I1792="Yes","Yes","No"),"No")</f>
        <v>No</v>
      </c>
      <c r="Q1788" s="108" t="s">
        <v>2758</v>
      </c>
      <c r="R1788" s="5" t="s">
        <v>1</v>
      </c>
      <c r="S1788" s="5" t="s">
        <v>5</v>
      </c>
      <c r="T1788" s="5" t="s">
        <v>3</v>
      </c>
      <c r="U1788" s="5">
        <v>752</v>
      </c>
      <c r="V1788" s="5">
        <v>80.319999999999993</v>
      </c>
      <c r="W1788" s="5">
        <v>77.62</v>
      </c>
      <c r="X1788" s="11">
        <f t="shared" si="2201"/>
        <v>2.6999999999999886</v>
      </c>
      <c r="Y1788" s="14">
        <v>702</v>
      </c>
      <c r="Z1788" s="5">
        <v>81.48</v>
      </c>
      <c r="AA1788" s="5">
        <v>77.61</v>
      </c>
      <c r="AB1788" s="71">
        <f t="shared" si="2241"/>
        <v>3.8700000000000045</v>
      </c>
      <c r="AC1788" s="53"/>
    </row>
    <row r="1789" spans="1:29" x14ac:dyDescent="0.25">
      <c r="A1789" s="53">
        <v>2602007</v>
      </c>
      <c r="B1789" s="89" t="s">
        <v>2582</v>
      </c>
      <c r="C1789" s="53" t="s">
        <v>499</v>
      </c>
      <c r="D1789" s="49" t="s">
        <v>2507</v>
      </c>
      <c r="E1789" s="47">
        <f>VLOOKUP('2012 Accountability Database'!A1786,Dems1112!$A$2:$G$1082,3)</f>
        <v>0.14000000000000001</v>
      </c>
      <c r="F1789" s="66"/>
      <c r="G1789" s="52"/>
      <c r="M1789" s="1" t="s">
        <v>9</v>
      </c>
      <c r="N1789" s="14" t="s">
        <v>2504</v>
      </c>
      <c r="O1789" s="5"/>
      <c r="P1789" s="44" t="str">
        <f t="shared" ref="P1789" si="2277">IF(K1792="Yes",IF(L1792="Yes","Yes","No"),"No")</f>
        <v>No</v>
      </c>
      <c r="Q1789" s="108"/>
      <c r="R1789" s="5" t="s">
        <v>1</v>
      </c>
      <c r="S1789" s="1" t="s">
        <v>5</v>
      </c>
      <c r="T1789" s="1" t="s">
        <v>7</v>
      </c>
      <c r="U1789" s="5">
        <v>473</v>
      </c>
      <c r="V1789" s="1">
        <v>72.73</v>
      </c>
      <c r="W1789" s="1">
        <v>69.83</v>
      </c>
      <c r="X1789" s="9">
        <f t="shared" si="2201"/>
        <v>2.9000000000000057</v>
      </c>
      <c r="Y1789" s="14">
        <v>439</v>
      </c>
      <c r="Z1789" s="1">
        <v>74.94</v>
      </c>
      <c r="AA1789" s="1">
        <v>69.73</v>
      </c>
      <c r="AB1789" s="71">
        <f t="shared" si="2241"/>
        <v>5.2099999999999937</v>
      </c>
      <c r="AC1789" s="53"/>
    </row>
    <row r="1790" spans="1:29" x14ac:dyDescent="0.25">
      <c r="A1790" s="53">
        <v>2602007</v>
      </c>
      <c r="B1790" s="89" t="s">
        <v>2582</v>
      </c>
      <c r="C1790" s="53" t="s">
        <v>499</v>
      </c>
      <c r="D1790" s="50" t="s">
        <v>2508</v>
      </c>
      <c r="E1790" s="47">
        <f>VLOOKUP('2012 Accountability Database'!A1786,Dems1112!$A$2:$G$1082,4)</f>
        <v>0.54</v>
      </c>
      <c r="F1790" s="65" t="s">
        <v>2486</v>
      </c>
      <c r="G1790" s="62"/>
      <c r="H1790" s="13" t="str">
        <f>IF(V1790&gt;94,"Met",IF(X1790="--","n/a",IF(X1790&gt;=0,"Met","Did Not Meet")))</f>
        <v>Met</v>
      </c>
      <c r="I1790" s="13" t="str">
        <f>IF(V1791&gt;94,"Met",IF(X1791="--","n/a",IF(X1791&gt;=0,"Met","Did Not Meet")))</f>
        <v>Did Not Meet</v>
      </c>
      <c r="J1790" s="13"/>
      <c r="K1790" s="13" t="str">
        <f>IF(Z1790&gt;94,"Met",IF(AB1790="--","n/a",IF(AB1790&gt;=0,"Met","Did Not Meet")))</f>
        <v>Did Not Meet</v>
      </c>
      <c r="L1790" s="13" t="str">
        <f>IF(Z1791&gt;94,"Met",IF(AB1791="--","n/a",IF(AB1791&gt;=0,"Met","Did Not Meet")))</f>
        <v>Did Not Meet</v>
      </c>
      <c r="M1790" s="1" t="s">
        <v>9</v>
      </c>
      <c r="N1790" s="68" t="s">
        <v>2497</v>
      </c>
      <c r="O1790" s="35"/>
      <c r="P1790" s="44"/>
      <c r="Q1790" s="108"/>
      <c r="R1790" s="5" t="s">
        <v>6</v>
      </c>
      <c r="S1790" s="1" t="s">
        <v>2</v>
      </c>
      <c r="T1790" s="1" t="s">
        <v>3</v>
      </c>
      <c r="U1790" s="5">
        <v>413</v>
      </c>
      <c r="V1790" s="1">
        <v>81.599999999999994</v>
      </c>
      <c r="W1790" s="1">
        <v>77.55</v>
      </c>
      <c r="X1790" s="9">
        <f t="shared" si="2201"/>
        <v>4.0499999999999972</v>
      </c>
      <c r="Y1790" s="14">
        <v>352</v>
      </c>
      <c r="Z1790" s="1">
        <v>71.88</v>
      </c>
      <c r="AA1790" s="1">
        <v>76.56</v>
      </c>
      <c r="AB1790" s="72">
        <f t="shared" si="2241"/>
        <v>-4.6800000000000068</v>
      </c>
      <c r="AC1790" s="53"/>
    </row>
    <row r="1791" spans="1:29" x14ac:dyDescent="0.25">
      <c r="A1791" s="53">
        <v>2602007</v>
      </c>
      <c r="B1791" s="89" t="s">
        <v>2582</v>
      </c>
      <c r="C1791" s="53" t="s">
        <v>499</v>
      </c>
      <c r="D1791" s="50" t="s">
        <v>974</v>
      </c>
      <c r="E1791" s="47" t="str">
        <f>VLOOKUP('2012 Accountability Database'!A1786,Dems1112!$A$2:$G$1082,5)</f>
        <v>5-8</v>
      </c>
      <c r="F1791" s="65" t="s">
        <v>2487</v>
      </c>
      <c r="G1791" s="62"/>
      <c r="H1791" s="13" t="str">
        <f>IF(V1792&gt;94,"Met",IF(X1792="--","n/a",IF(X1792&gt;=0,"Met","Did Not Meet")))</f>
        <v>Met</v>
      </c>
      <c r="I1791" s="13" t="str">
        <f>IF(V1793&gt;94,"Met",IF(X1793="--","n/a",IF(X1793&gt;=0,"Met","Did Not Meet")))</f>
        <v>Did Not Meet</v>
      </c>
      <c r="J1791" s="13"/>
      <c r="K1791" s="13" t="str">
        <f>IF(Z1792&gt;94,"Met",IF(AB1792="--","n/a",IF(AB1792&gt;=0,"Met","Did Not Meet")))</f>
        <v>Did Not Meet</v>
      </c>
      <c r="L1791" s="13" t="str">
        <f>IF(Z1793&gt;94,"Met",IF(AB1793="--","n/a",IF(AB1793&gt;=0,"Met","Did Not Meet")))</f>
        <v>Did Not Meet</v>
      </c>
      <c r="M1791" s="5" t="s">
        <v>9</v>
      </c>
      <c r="N1791" s="14"/>
      <c r="O1791" s="35" t="s">
        <v>2506</v>
      </c>
      <c r="P1791" s="83" t="str">
        <f t="shared" ref="P1791" si="2278">IF(P1786="No"," ", IF(P1788="No"," ",IF(P1787="No", " ",IF(P1789="No"," ","X"))))</f>
        <v xml:space="preserve"> </v>
      </c>
      <c r="Q1791" s="108"/>
      <c r="R1791" s="5" t="s">
        <v>6</v>
      </c>
      <c r="S1791" s="5" t="s">
        <v>2</v>
      </c>
      <c r="T1791" s="5" t="s">
        <v>7</v>
      </c>
      <c r="U1791" s="5">
        <v>259</v>
      </c>
      <c r="V1791" s="5">
        <v>74.52</v>
      </c>
      <c r="W1791" s="5">
        <v>75.09</v>
      </c>
      <c r="X1791" s="8">
        <f t="shared" si="2201"/>
        <v>-0.57000000000000739</v>
      </c>
      <c r="Y1791" s="14">
        <v>226</v>
      </c>
      <c r="Z1791" s="5">
        <v>64.599999999999994</v>
      </c>
      <c r="AA1791" s="5">
        <v>73.56</v>
      </c>
      <c r="AB1791" s="72">
        <f t="shared" si="2241"/>
        <v>-8.960000000000008</v>
      </c>
      <c r="AC1791" s="53"/>
    </row>
    <row r="1792" spans="1:29" ht="15.75" x14ac:dyDescent="0.25">
      <c r="A1792" s="53">
        <v>2602007</v>
      </c>
      <c r="B1792" s="89" t="s">
        <v>2582</v>
      </c>
      <c r="C1792" s="53" t="s">
        <v>499</v>
      </c>
      <c r="D1792" s="50" t="s">
        <v>975</v>
      </c>
      <c r="E1792" s="48" t="str">
        <f>VLOOKUP('2012 Accountability Database'!A1786,Dems1112!$A$2:$G$1082,6)</f>
        <v>3 (Central AR)</v>
      </c>
      <c r="F1792" s="66"/>
      <c r="G1792" s="63" t="s">
        <v>2488</v>
      </c>
      <c r="H1792" s="61" t="str">
        <f t="shared" ref="H1792:I1792" si="2279">IF(H1790="Met","Yes",IF(H1791="Met","Yes","No"))</f>
        <v>Yes</v>
      </c>
      <c r="I1792" s="61" t="str">
        <f t="shared" si="2279"/>
        <v>No</v>
      </c>
      <c r="J1792" s="55"/>
      <c r="K1792" s="61" t="str">
        <f t="shared" ref="K1792:L1792" si="2280">IF(K1790="Met","Yes",IF(K1791="Met","Yes","No"))</f>
        <v>No</v>
      </c>
      <c r="L1792" s="61" t="str">
        <f t="shared" si="2280"/>
        <v>No</v>
      </c>
      <c r="M1792" s="1" t="s">
        <v>9</v>
      </c>
      <c r="N1792" s="14"/>
      <c r="O1792" s="35" t="s">
        <v>2505</v>
      </c>
      <c r="P1792" s="83" t="str">
        <f t="shared" ref="P1792" si="2281">IF(P1791="X"," ",IF(P1793="X"," ","X"))</f>
        <v xml:space="preserve"> </v>
      </c>
      <c r="Q1792" s="94" t="s">
        <v>2759</v>
      </c>
      <c r="R1792" s="5" t="s">
        <v>6</v>
      </c>
      <c r="S1792" s="1" t="s">
        <v>5</v>
      </c>
      <c r="T1792" s="1" t="s">
        <v>3</v>
      </c>
      <c r="U1792" s="5">
        <v>850</v>
      </c>
      <c r="V1792" s="1">
        <v>78.47</v>
      </c>
      <c r="W1792" s="1">
        <v>77.55</v>
      </c>
      <c r="X1792" s="9">
        <f t="shared" si="2201"/>
        <v>0.92000000000000171</v>
      </c>
      <c r="Y1792" s="14">
        <v>704</v>
      </c>
      <c r="Z1792" s="1">
        <v>73.150000000000006</v>
      </c>
      <c r="AA1792" s="1">
        <v>76.56</v>
      </c>
      <c r="AB1792" s="72">
        <f t="shared" si="2241"/>
        <v>-3.4099999999999966</v>
      </c>
      <c r="AC1792" s="53"/>
    </row>
    <row r="1793" spans="1:29" x14ac:dyDescent="0.25">
      <c r="A1793" s="54">
        <v>2602007</v>
      </c>
      <c r="B1793" s="90" t="s">
        <v>2582</v>
      </c>
      <c r="C1793" s="54" t="s">
        <v>499</v>
      </c>
      <c r="D1793" s="4"/>
      <c r="E1793" s="4"/>
      <c r="F1793" s="67"/>
      <c r="G1793" s="64"/>
      <c r="H1793" s="43"/>
      <c r="I1793" s="43"/>
      <c r="J1793" s="43"/>
      <c r="K1793" s="43"/>
      <c r="L1793" s="43"/>
      <c r="M1793" s="4" t="s">
        <v>9</v>
      </c>
      <c r="N1793" s="15"/>
      <c r="O1793" s="38" t="s">
        <v>2482</v>
      </c>
      <c r="P1793" s="84" t="str">
        <f>IF(E1787="Achieving School"," ","X")</f>
        <v>X</v>
      </c>
      <c r="Q1793" s="91"/>
      <c r="R1793" s="4" t="s">
        <v>6</v>
      </c>
      <c r="S1793" s="4" t="s">
        <v>5</v>
      </c>
      <c r="T1793" s="4" t="s">
        <v>7</v>
      </c>
      <c r="U1793" s="4">
        <v>524</v>
      </c>
      <c r="V1793" s="4">
        <v>73.66</v>
      </c>
      <c r="W1793" s="4">
        <v>75.09</v>
      </c>
      <c r="X1793" s="7">
        <f t="shared" si="2201"/>
        <v>-1.4300000000000068</v>
      </c>
      <c r="Y1793" s="15">
        <v>441</v>
      </c>
      <c r="Z1793" s="4">
        <v>67.8</v>
      </c>
      <c r="AA1793" s="4">
        <v>73.56</v>
      </c>
      <c r="AB1793" s="73">
        <f t="shared" si="2241"/>
        <v>-5.7600000000000051</v>
      </c>
      <c r="AC1793" s="54"/>
    </row>
    <row r="1794" spans="1:29" x14ac:dyDescent="0.25">
      <c r="A1794" s="1">
        <v>2603011</v>
      </c>
      <c r="B1794" s="87" t="s">
        <v>2583</v>
      </c>
      <c r="C1794" s="55" t="s">
        <v>561</v>
      </c>
      <c r="E1794" s="42"/>
      <c r="F1794" s="65" t="s">
        <v>2483</v>
      </c>
      <c r="G1794" s="62"/>
      <c r="H1794" s="37" t="str">
        <f>IF(V1794&gt;94,"Met",IF(X1794="--","n/a",IF(X1794&gt;=0,"Met","Did Not Meet")))</f>
        <v>Met</v>
      </c>
      <c r="I1794" s="37" t="str">
        <f>IF(V1795&gt;94,"Met",IF(X1795="--","n/a",IF(X1795&gt;=0,"Met","Did Not Meet")))</f>
        <v>Met</v>
      </c>
      <c r="K1794" s="13" t="str">
        <f>IF(Z1794&gt;94,"Met",IF(AB1794="--","n/a",IF(AB1794&gt;=0,"Met","Did Not Meet")))</f>
        <v>Met</v>
      </c>
      <c r="L1794" s="13" t="str">
        <f>IF(Z1795&gt;94,"Met",IF(AB1795="--","n/a",IF(AB1795&gt;=0,"Met","Did Not Meet")))</f>
        <v>Met</v>
      </c>
      <c r="M1794" s="5" t="s">
        <v>4</v>
      </c>
      <c r="N1794" s="14" t="s">
        <v>2502</v>
      </c>
      <c r="O1794" s="5"/>
      <c r="P1794" s="44" t="str">
        <f t="shared" ref="P1794" si="2282">IF(H1796="Yes",IF(I1796="Yes","Yes","No"),"No")</f>
        <v>Yes</v>
      </c>
      <c r="Q1794" s="93"/>
      <c r="R1794" s="5" t="s">
        <v>1</v>
      </c>
      <c r="S1794" s="5" t="s">
        <v>2</v>
      </c>
      <c r="T1794" s="5" t="s">
        <v>3</v>
      </c>
      <c r="U1794" s="5">
        <v>127</v>
      </c>
      <c r="V1794" s="5">
        <v>86.61</v>
      </c>
      <c r="W1794" s="5">
        <v>76.290000000000006</v>
      </c>
      <c r="X1794" s="11">
        <f t="shared" ref="X1794:X1857" si="2283">V1794-W1794</f>
        <v>10.319999999999993</v>
      </c>
      <c r="Y1794" s="14">
        <v>56</v>
      </c>
      <c r="Z1794" s="5">
        <v>89.29</v>
      </c>
      <c r="AA1794" s="5">
        <v>84.11</v>
      </c>
      <c r="AB1794" s="71">
        <f t="shared" si="2241"/>
        <v>5.1800000000000068</v>
      </c>
      <c r="AC1794" s="36"/>
    </row>
    <row r="1795" spans="1:29" ht="15.75" x14ac:dyDescent="0.25">
      <c r="A1795" s="53">
        <v>2603011</v>
      </c>
      <c r="B1795" s="89" t="s">
        <v>2583</v>
      </c>
      <c r="C1795" s="53" t="s">
        <v>561</v>
      </c>
      <c r="D1795" s="49" t="s">
        <v>2498</v>
      </c>
      <c r="E1795" s="34" t="str">
        <f>M1794</f>
        <v>Achieving School</v>
      </c>
      <c r="F1795" s="65" t="s">
        <v>2484</v>
      </c>
      <c r="G1795" s="62"/>
      <c r="H1795" s="13" t="str">
        <f>IF(V1796&gt;94,"Met",IF(X1796="--","n/a",IF(X1796&gt;=0,"Met","Did Not Meet")))</f>
        <v>Did Not Meet</v>
      </c>
      <c r="I1795" s="13" t="str">
        <f>IF(V1797&gt;94,"Met",IF(X1797="--","n/a",IF(X1797&gt;=0,"Met","Did Not Meet")))</f>
        <v>Did Not Meet</v>
      </c>
      <c r="K1795" s="13" t="str">
        <f>IF(Z1796&gt;94,"Met",IF(AB1796="--","n/a",IF(AB1796&gt;=0,"Met","Did Not Meet")))</f>
        <v>Met</v>
      </c>
      <c r="L1795" s="13" t="str">
        <f>IF(Z1797&gt;94,"Met",IF(AB1797="--","n/a",IF(AB1797&gt;=0,"Met","Did Not Meet")))</f>
        <v>Met</v>
      </c>
      <c r="M1795" s="5" t="s">
        <v>4</v>
      </c>
      <c r="N1795" s="14" t="s">
        <v>2501</v>
      </c>
      <c r="O1795" s="5"/>
      <c r="P1795" s="44" t="str">
        <f t="shared" ref="P1795" si="2284">IF(K1796="Yes",IF(L1796="Yes","Yes","No"),"No")</f>
        <v>Yes</v>
      </c>
      <c r="Q1795" s="94" t="s">
        <v>2759</v>
      </c>
      <c r="R1795" s="5" t="s">
        <v>1</v>
      </c>
      <c r="S1795" s="5" t="s">
        <v>2</v>
      </c>
      <c r="T1795" s="5" t="s">
        <v>7</v>
      </c>
      <c r="U1795" s="5">
        <v>110</v>
      </c>
      <c r="V1795" s="5">
        <v>84.55</v>
      </c>
      <c r="W1795" s="5">
        <v>74.42</v>
      </c>
      <c r="X1795" s="11">
        <f t="shared" si="2283"/>
        <v>10.129999999999995</v>
      </c>
      <c r="Y1795" s="14">
        <v>49</v>
      </c>
      <c r="Z1795" s="5">
        <v>87.76</v>
      </c>
      <c r="AA1795" s="5">
        <v>83.34</v>
      </c>
      <c r="AB1795" s="71">
        <f t="shared" si="2241"/>
        <v>4.4200000000000017</v>
      </c>
      <c r="AC1795" s="53"/>
    </row>
    <row r="1796" spans="1:29" ht="15" customHeight="1" x14ac:dyDescent="0.25">
      <c r="A1796" s="53">
        <v>2603011</v>
      </c>
      <c r="B1796" s="89" t="s">
        <v>2583</v>
      </c>
      <c r="C1796" s="53" t="s">
        <v>561</v>
      </c>
      <c r="D1796" s="49" t="s">
        <v>2499</v>
      </c>
      <c r="E1796" s="35" t="str">
        <f>VLOOKUP('2012 Accountability Database'!$A1794,'2011 AYP'!A$2:B$1072,2)</f>
        <v xml:space="preserve"> MS (Met Standards)</v>
      </c>
      <c r="F1796" s="66"/>
      <c r="G1796" s="63" t="s">
        <v>2485</v>
      </c>
      <c r="H1796" s="60" t="str">
        <f t="shared" ref="H1796:I1796" si="2285">IF(H1794="Met","Yes",IF(H1795="Met","Yes","No"))</f>
        <v>Yes</v>
      </c>
      <c r="I1796" s="60" t="str">
        <f t="shared" si="2285"/>
        <v>Yes</v>
      </c>
      <c r="J1796" s="42"/>
      <c r="K1796" s="60" t="str">
        <f t="shared" ref="K1796:L1796" si="2286">IF(K1794="Met","Yes",IF(K1795="Met","Yes","No"))</f>
        <v>Yes</v>
      </c>
      <c r="L1796" s="60" t="str">
        <f t="shared" si="2286"/>
        <v>Yes</v>
      </c>
      <c r="M1796" s="1" t="s">
        <v>4</v>
      </c>
      <c r="N1796" s="14" t="s">
        <v>2503</v>
      </c>
      <c r="O1796" s="5"/>
      <c r="P1796" s="44" t="str">
        <f t="shared" ref="P1796" si="2287">IF(H1800="Yes",IF(I1800="Yes","Yes","No"),"No")</f>
        <v>No</v>
      </c>
      <c r="Q1796" s="108" t="s">
        <v>2758</v>
      </c>
      <c r="R1796" s="5" t="s">
        <v>1</v>
      </c>
      <c r="S1796" s="1" t="s">
        <v>5</v>
      </c>
      <c r="T1796" s="1" t="s">
        <v>3</v>
      </c>
      <c r="U1796" s="5">
        <v>432</v>
      </c>
      <c r="V1796" s="1">
        <v>73.84</v>
      </c>
      <c r="W1796" s="1">
        <v>76.290000000000006</v>
      </c>
      <c r="X1796" s="6">
        <f t="shared" si="2283"/>
        <v>-2.4500000000000028</v>
      </c>
      <c r="Y1796" s="14">
        <v>197</v>
      </c>
      <c r="Z1796" s="1">
        <v>84.77</v>
      </c>
      <c r="AA1796" s="1">
        <v>84.11</v>
      </c>
      <c r="AB1796" s="71">
        <f t="shared" si="2241"/>
        <v>0.65999999999999659</v>
      </c>
      <c r="AC1796" s="53"/>
    </row>
    <row r="1797" spans="1:29" x14ac:dyDescent="0.25">
      <c r="A1797" s="53">
        <v>2603011</v>
      </c>
      <c r="B1797" s="89" t="s">
        <v>2583</v>
      </c>
      <c r="C1797" s="53" t="s">
        <v>561</v>
      </c>
      <c r="D1797" s="49" t="s">
        <v>2507</v>
      </c>
      <c r="E1797" s="47">
        <f>VLOOKUP('2012 Accountability Database'!A1794,Dems1112!$A$2:$G$1082,3)</f>
        <v>0.51</v>
      </c>
      <c r="F1797" s="66"/>
      <c r="G1797" s="52"/>
      <c r="M1797" s="1" t="s">
        <v>4</v>
      </c>
      <c r="N1797" s="14" t="s">
        <v>2504</v>
      </c>
      <c r="O1797" s="5"/>
      <c r="P1797" s="44" t="str">
        <f t="shared" ref="P1797" si="2288">IF(K1800="Yes",IF(L1800="Yes","Yes","No"),"No")</f>
        <v>Yes</v>
      </c>
      <c r="Q1797" s="108"/>
      <c r="R1797" s="5" t="s">
        <v>1</v>
      </c>
      <c r="S1797" s="1" t="s">
        <v>5</v>
      </c>
      <c r="T1797" s="1" t="s">
        <v>7</v>
      </c>
      <c r="U1797" s="5">
        <v>383</v>
      </c>
      <c r="V1797" s="1">
        <v>71.540000000000006</v>
      </c>
      <c r="W1797" s="1">
        <v>74.42</v>
      </c>
      <c r="X1797" s="6">
        <f t="shared" si="2283"/>
        <v>-2.8799999999999955</v>
      </c>
      <c r="Y1797" s="14">
        <v>172</v>
      </c>
      <c r="Z1797" s="1">
        <v>83.72</v>
      </c>
      <c r="AA1797" s="1">
        <v>83.34</v>
      </c>
      <c r="AB1797" s="71">
        <f t="shared" si="2241"/>
        <v>0.37999999999999545</v>
      </c>
      <c r="AC1797" s="53"/>
    </row>
    <row r="1798" spans="1:29" x14ac:dyDescent="0.25">
      <c r="A1798" s="53">
        <v>2603011</v>
      </c>
      <c r="B1798" s="89" t="s">
        <v>2583</v>
      </c>
      <c r="C1798" s="53" t="s">
        <v>561</v>
      </c>
      <c r="D1798" s="50" t="s">
        <v>2508</v>
      </c>
      <c r="E1798" s="47">
        <f>VLOOKUP('2012 Accountability Database'!A1794,Dems1112!$A$2:$G$1082,4)</f>
        <v>0.84</v>
      </c>
      <c r="F1798" s="65" t="s">
        <v>2486</v>
      </c>
      <c r="G1798" s="62"/>
      <c r="H1798" s="13" t="str">
        <f>IF(V1798&gt;94,"Met",IF(X1798="--","n/a",IF(X1798&gt;=0,"Met","Did Not Meet")))</f>
        <v>Met</v>
      </c>
      <c r="I1798" s="13" t="str">
        <f>IF(V1799&gt;94,"Met",IF(X1799="--","n/a",IF(X1799&gt;=0,"Met","Did Not Meet")))</f>
        <v>Did Not Meet</v>
      </c>
      <c r="J1798" s="13"/>
      <c r="K1798" s="13" t="str">
        <f>IF(Z1798&gt;94,"Met",IF(AB1798="--","n/a",IF(AB1798&gt;=0,"Met","Did Not Meet")))</f>
        <v>Met</v>
      </c>
      <c r="L1798" s="13" t="str">
        <f>IF(Z1799&gt;94,"Met",IF(AB1799="--","n/a",IF(AB1799&gt;=0,"Met","Did Not Meet")))</f>
        <v>Met</v>
      </c>
      <c r="M1798" s="1" t="s">
        <v>4</v>
      </c>
      <c r="N1798" s="68" t="s">
        <v>2497</v>
      </c>
      <c r="O1798" s="35"/>
      <c r="P1798" s="44"/>
      <c r="Q1798" s="108"/>
      <c r="R1798" s="5" t="s">
        <v>6</v>
      </c>
      <c r="S1798" s="1" t="s">
        <v>2</v>
      </c>
      <c r="T1798" s="1" t="s">
        <v>3</v>
      </c>
      <c r="U1798" s="5">
        <v>127</v>
      </c>
      <c r="V1798" s="1">
        <v>90.55</v>
      </c>
      <c r="W1798" s="1">
        <v>89.74</v>
      </c>
      <c r="X1798" s="9">
        <f t="shared" si="2283"/>
        <v>0.81000000000000227</v>
      </c>
      <c r="Y1798" s="14">
        <v>56</v>
      </c>
      <c r="Z1798" s="1">
        <v>73.209999999999994</v>
      </c>
      <c r="AA1798" s="1">
        <v>73.11</v>
      </c>
      <c r="AB1798" s="71">
        <f t="shared" si="2241"/>
        <v>9.9999999999994316E-2</v>
      </c>
      <c r="AC1798" s="53"/>
    </row>
    <row r="1799" spans="1:29" x14ac:dyDescent="0.25">
      <c r="A1799" s="53">
        <v>2603011</v>
      </c>
      <c r="B1799" s="89" t="s">
        <v>2583</v>
      </c>
      <c r="C1799" s="53" t="s">
        <v>561</v>
      </c>
      <c r="D1799" s="50" t="s">
        <v>974</v>
      </c>
      <c r="E1799" s="47" t="str">
        <f>VLOOKUP('2012 Accountability Database'!A1794,Dems1112!$A$2:$G$1082,5)</f>
        <v>K-4</v>
      </c>
      <c r="F1799" s="65" t="s">
        <v>2487</v>
      </c>
      <c r="G1799" s="62"/>
      <c r="H1799" s="13" t="str">
        <f>IF(V1800&gt;94,"Met",IF(X1800="--","n/a",IF(X1800&gt;=0,"Met","Did Not Meet")))</f>
        <v>Did Not Meet</v>
      </c>
      <c r="I1799" s="13" t="str">
        <f>IF(V1801&gt;94,"Met",IF(X1801="--","n/a",IF(X1801&gt;=0,"Met","Did Not Meet")))</f>
        <v>Did Not Meet</v>
      </c>
      <c r="J1799" s="13"/>
      <c r="K1799" s="13" t="str">
        <f>IF(Z1800&gt;94,"Met",IF(AB1800="--","n/a",IF(AB1800&gt;=0,"Met","Did Not Meet")))</f>
        <v>Met</v>
      </c>
      <c r="L1799" s="13" t="str">
        <f>IF(Z1801&gt;94,"Met",IF(AB1801="--","n/a",IF(AB1801&gt;=0,"Met","Did Not Meet")))</f>
        <v>Met</v>
      </c>
      <c r="M1799" s="5" t="s">
        <v>4</v>
      </c>
      <c r="N1799" s="14"/>
      <c r="O1799" s="35" t="s">
        <v>2506</v>
      </c>
      <c r="P1799" s="83" t="str">
        <f t="shared" ref="P1799" si="2289">IF(P1794="No"," ", IF(P1796="No"," ",IF(P1795="No", " ",IF(P1797="No"," ","X"))))</f>
        <v xml:space="preserve"> </v>
      </c>
      <c r="Q1799" s="108"/>
      <c r="R1799" s="5" t="s">
        <v>6</v>
      </c>
      <c r="S1799" s="5" t="s">
        <v>2</v>
      </c>
      <c r="T1799" s="5" t="s">
        <v>7</v>
      </c>
      <c r="U1799" s="5">
        <v>110</v>
      </c>
      <c r="V1799" s="5">
        <v>89.09</v>
      </c>
      <c r="W1799" s="5">
        <v>89.34</v>
      </c>
      <c r="X1799" s="8">
        <f t="shared" si="2283"/>
        <v>-0.25</v>
      </c>
      <c r="Y1799" s="14">
        <v>49</v>
      </c>
      <c r="Z1799" s="5">
        <v>77.55</v>
      </c>
      <c r="AA1799" s="5">
        <v>73.61</v>
      </c>
      <c r="AB1799" s="71">
        <f t="shared" si="2241"/>
        <v>3.9399999999999977</v>
      </c>
      <c r="AC1799" s="53"/>
    </row>
    <row r="1800" spans="1:29" ht="15.75" x14ac:dyDescent="0.25">
      <c r="A1800" s="53">
        <v>2603011</v>
      </c>
      <c r="B1800" s="89" t="s">
        <v>2583</v>
      </c>
      <c r="C1800" s="53" t="s">
        <v>561</v>
      </c>
      <c r="D1800" s="50" t="s">
        <v>975</v>
      </c>
      <c r="E1800" s="48" t="str">
        <f>VLOOKUP('2012 Accountability Database'!A1794,Dems1112!$A$2:$G$1082,6)</f>
        <v>3 (Central AR)</v>
      </c>
      <c r="F1800" s="66"/>
      <c r="G1800" s="63" t="s">
        <v>2488</v>
      </c>
      <c r="H1800" s="61" t="str">
        <f t="shared" ref="H1800:I1800" si="2290">IF(H1798="Met","Yes",IF(H1799="Met","Yes","No"))</f>
        <v>Yes</v>
      </c>
      <c r="I1800" s="61" t="str">
        <f t="shared" si="2290"/>
        <v>No</v>
      </c>
      <c r="J1800" s="55"/>
      <c r="K1800" s="61" t="str">
        <f t="shared" ref="K1800:L1800" si="2291">IF(K1798="Met","Yes",IF(K1799="Met","Yes","No"))</f>
        <v>Yes</v>
      </c>
      <c r="L1800" s="61" t="str">
        <f t="shared" si="2291"/>
        <v>Yes</v>
      </c>
      <c r="M1800" s="1" t="s">
        <v>4</v>
      </c>
      <c r="N1800" s="14"/>
      <c r="O1800" s="35" t="s">
        <v>2505</v>
      </c>
      <c r="P1800" s="83" t="str">
        <f t="shared" ref="P1800" si="2292">IF(P1799="X"," ",IF(P1801="X"," ","X"))</f>
        <v>X</v>
      </c>
      <c r="Q1800" s="94" t="s">
        <v>2759</v>
      </c>
      <c r="R1800" s="5" t="s">
        <v>6</v>
      </c>
      <c r="S1800" s="1" t="s">
        <v>5</v>
      </c>
      <c r="T1800" s="1" t="s">
        <v>3</v>
      </c>
      <c r="U1800" s="5">
        <v>432</v>
      </c>
      <c r="V1800" s="1">
        <v>87.27</v>
      </c>
      <c r="W1800" s="1">
        <v>89.74</v>
      </c>
      <c r="X1800" s="6">
        <f t="shared" si="2283"/>
        <v>-2.4699999999999989</v>
      </c>
      <c r="Y1800" s="14">
        <v>197</v>
      </c>
      <c r="Z1800" s="1">
        <v>75.63</v>
      </c>
      <c r="AA1800" s="1">
        <v>73.11</v>
      </c>
      <c r="AB1800" s="71">
        <f t="shared" si="2241"/>
        <v>2.519999999999996</v>
      </c>
      <c r="AC1800" s="53"/>
    </row>
    <row r="1801" spans="1:29" x14ac:dyDescent="0.25">
      <c r="A1801" s="54">
        <v>2603011</v>
      </c>
      <c r="B1801" s="90" t="s">
        <v>2583</v>
      </c>
      <c r="C1801" s="54" t="s">
        <v>561</v>
      </c>
      <c r="D1801" s="4"/>
      <c r="E1801" s="4"/>
      <c r="F1801" s="67"/>
      <c r="G1801" s="64"/>
      <c r="H1801" s="43"/>
      <c r="I1801" s="43"/>
      <c r="J1801" s="43"/>
      <c r="K1801" s="43"/>
      <c r="L1801" s="43"/>
      <c r="M1801" s="4" t="s">
        <v>4</v>
      </c>
      <c r="N1801" s="15"/>
      <c r="O1801" s="38" t="s">
        <v>2482</v>
      </c>
      <c r="P1801" s="84" t="str">
        <f>IF(E1795="Achieving School"," ","X")</f>
        <v xml:space="preserve"> </v>
      </c>
      <c r="Q1801" s="91"/>
      <c r="R1801" s="4" t="s">
        <v>6</v>
      </c>
      <c r="S1801" s="4" t="s">
        <v>5</v>
      </c>
      <c r="T1801" s="4" t="s">
        <v>7</v>
      </c>
      <c r="U1801" s="4">
        <v>383</v>
      </c>
      <c r="V1801" s="4">
        <v>86.16</v>
      </c>
      <c r="W1801" s="4">
        <v>89.34</v>
      </c>
      <c r="X1801" s="7">
        <f t="shared" si="2283"/>
        <v>-3.1800000000000068</v>
      </c>
      <c r="Y1801" s="15">
        <v>172</v>
      </c>
      <c r="Z1801" s="4">
        <v>77.91</v>
      </c>
      <c r="AA1801" s="4">
        <v>73.61</v>
      </c>
      <c r="AB1801" s="74">
        <f t="shared" si="2241"/>
        <v>4.2999999999999972</v>
      </c>
      <c r="AC1801" s="54"/>
    </row>
    <row r="1802" spans="1:29" x14ac:dyDescent="0.25">
      <c r="A1802" s="1">
        <v>2603015</v>
      </c>
      <c r="B1802" s="87" t="s">
        <v>2583</v>
      </c>
      <c r="C1802" s="55" t="s">
        <v>562</v>
      </c>
      <c r="E1802" s="42"/>
      <c r="F1802" s="65" t="s">
        <v>2483</v>
      </c>
      <c r="G1802" s="62"/>
      <c r="H1802" s="37" t="str">
        <f>IF(V1802&gt;94,"Met",IF(X1802="--","n/a",IF(X1802&gt;=0,"Met","Did Not Meet")))</f>
        <v>Met</v>
      </c>
      <c r="I1802" s="37" t="str">
        <f>IF(V1803&gt;94,"Met",IF(X1803="--","n/a",IF(X1803&gt;=0,"Met","Did Not Meet")))</f>
        <v>Met</v>
      </c>
      <c r="K1802" s="13" t="str">
        <f>IF(Z1802&gt;94,"Met",IF(AB1802="--","n/a",IF(AB1802&gt;=0,"Met","Did Not Meet")))</f>
        <v>Did Not Meet</v>
      </c>
      <c r="L1802" s="13" t="str">
        <f>IF(Z1803&gt;94,"Met",IF(AB1803="--","n/a",IF(AB1803&gt;=0,"Met","Did Not Meet")))</f>
        <v>Did Not Meet</v>
      </c>
      <c r="M1802" s="1" t="s">
        <v>4</v>
      </c>
      <c r="N1802" s="14" t="s">
        <v>2502</v>
      </c>
      <c r="O1802" s="5"/>
      <c r="P1802" s="44" t="str">
        <f t="shared" ref="P1802" si="2293">IF(H1804="Yes",IF(I1804="Yes","Yes","No"),"No")</f>
        <v>Yes</v>
      </c>
      <c r="Q1802" s="93"/>
      <c r="R1802" s="5" t="s">
        <v>1</v>
      </c>
      <c r="S1802" s="1" t="s">
        <v>2</v>
      </c>
      <c r="T1802" s="1" t="s">
        <v>3</v>
      </c>
      <c r="U1802" s="5">
        <v>211</v>
      </c>
      <c r="V1802" s="1">
        <v>79.150000000000006</v>
      </c>
      <c r="W1802" s="1">
        <v>77.400000000000006</v>
      </c>
      <c r="X1802" s="9">
        <f t="shared" si="2283"/>
        <v>1.75</v>
      </c>
      <c r="Y1802" s="14">
        <v>98</v>
      </c>
      <c r="Z1802" s="1">
        <v>85.71</v>
      </c>
      <c r="AA1802" s="1">
        <v>87.84</v>
      </c>
      <c r="AB1802" s="72">
        <f t="shared" si="2241"/>
        <v>-2.1300000000000097</v>
      </c>
      <c r="AC1802" s="36"/>
    </row>
    <row r="1803" spans="1:29" ht="15.75" x14ac:dyDescent="0.25">
      <c r="A1803" s="53">
        <v>2603015</v>
      </c>
      <c r="B1803" s="89" t="s">
        <v>2583</v>
      </c>
      <c r="C1803" s="53" t="s">
        <v>562</v>
      </c>
      <c r="D1803" s="49" t="s">
        <v>2498</v>
      </c>
      <c r="E1803" s="34" t="str">
        <f>M1802</f>
        <v>Achieving School</v>
      </c>
      <c r="F1803" s="65" t="s">
        <v>2484</v>
      </c>
      <c r="G1803" s="62"/>
      <c r="H1803" s="13" t="str">
        <f>IF(V1804&gt;94,"Met",IF(X1804="--","n/a",IF(X1804&gt;=0,"Met","Did Not Meet")))</f>
        <v>Did Not Meet</v>
      </c>
      <c r="I1803" s="13" t="str">
        <f>IF(V1805&gt;94,"Met",IF(X1805="--","n/a",IF(X1805&gt;=0,"Met","Did Not Meet")))</f>
        <v>Did Not Meet</v>
      </c>
      <c r="K1803" s="13" t="str">
        <f>IF(Z1804&gt;94,"Met",IF(AB1804="--","n/a",IF(AB1804&gt;=0,"Met","Did Not Meet")))</f>
        <v>Did Not Meet</v>
      </c>
      <c r="L1803" s="13" t="str">
        <f>IF(Z1805&gt;94,"Met",IF(AB1805="--","n/a",IF(AB1805&gt;=0,"Met","Did Not Meet")))</f>
        <v>Did Not Meet</v>
      </c>
      <c r="M1803" s="5" t="s">
        <v>4</v>
      </c>
      <c r="N1803" s="14" t="s">
        <v>2501</v>
      </c>
      <c r="O1803" s="5"/>
      <c r="P1803" s="44" t="str">
        <f t="shared" ref="P1803" si="2294">IF(K1804="Yes",IF(L1804="Yes","Yes","No"),"No")</f>
        <v>No</v>
      </c>
      <c r="Q1803" s="94" t="s">
        <v>2759</v>
      </c>
      <c r="R1803" s="5" t="s">
        <v>1</v>
      </c>
      <c r="S1803" s="5" t="s">
        <v>2</v>
      </c>
      <c r="T1803" s="5" t="s">
        <v>7</v>
      </c>
      <c r="U1803" s="5">
        <v>189</v>
      </c>
      <c r="V1803" s="5">
        <v>77.25</v>
      </c>
      <c r="W1803" s="5">
        <v>75.709999999999994</v>
      </c>
      <c r="X1803" s="11">
        <f t="shared" si="2283"/>
        <v>1.5400000000000063</v>
      </c>
      <c r="Y1803" s="14">
        <v>85</v>
      </c>
      <c r="Z1803" s="5">
        <v>83.53</v>
      </c>
      <c r="AA1803" s="5">
        <v>86.78</v>
      </c>
      <c r="AB1803" s="72">
        <f t="shared" si="2241"/>
        <v>-3.25</v>
      </c>
      <c r="AC1803" s="53"/>
    </row>
    <row r="1804" spans="1:29" ht="15" customHeight="1" x14ac:dyDescent="0.25">
      <c r="A1804" s="53">
        <v>2603015</v>
      </c>
      <c r="B1804" s="89" t="s">
        <v>2583</v>
      </c>
      <c r="C1804" s="53" t="s">
        <v>562</v>
      </c>
      <c r="D1804" s="49" t="s">
        <v>2499</v>
      </c>
      <c r="E1804" s="35" t="str">
        <f>VLOOKUP('2012 Accountability Database'!$A1802,'2011 AYP'!A$2:B$1072,2)</f>
        <v>SI_M (School Improvement - Met Standards)</v>
      </c>
      <c r="F1804" s="66"/>
      <c r="G1804" s="63" t="s">
        <v>2485</v>
      </c>
      <c r="H1804" s="60" t="str">
        <f t="shared" ref="H1804:I1804" si="2295">IF(H1802="Met","Yes",IF(H1803="Met","Yes","No"))</f>
        <v>Yes</v>
      </c>
      <c r="I1804" s="60" t="str">
        <f t="shared" si="2295"/>
        <v>Yes</v>
      </c>
      <c r="J1804" s="42"/>
      <c r="K1804" s="60" t="str">
        <f t="shared" ref="K1804:L1804" si="2296">IF(K1802="Met","Yes",IF(K1803="Met","Yes","No"))</f>
        <v>No</v>
      </c>
      <c r="L1804" s="60" t="str">
        <f t="shared" si="2296"/>
        <v>No</v>
      </c>
      <c r="M1804" s="1" t="s">
        <v>4</v>
      </c>
      <c r="N1804" s="14" t="s">
        <v>2503</v>
      </c>
      <c r="O1804" s="5"/>
      <c r="P1804" s="44" t="str">
        <f t="shared" ref="P1804" si="2297">IF(H1808="Yes",IF(I1808="Yes","Yes","No"),"No")</f>
        <v>Yes</v>
      </c>
      <c r="Q1804" s="108" t="s">
        <v>2758</v>
      </c>
      <c r="R1804" s="5" t="s">
        <v>1</v>
      </c>
      <c r="S1804" s="1" t="s">
        <v>5</v>
      </c>
      <c r="T1804" s="1" t="s">
        <v>3</v>
      </c>
      <c r="U1804" s="5">
        <v>658</v>
      </c>
      <c r="V1804" s="1">
        <v>72.040000000000006</v>
      </c>
      <c r="W1804" s="1">
        <v>77.400000000000006</v>
      </c>
      <c r="X1804" s="6">
        <f t="shared" si="2283"/>
        <v>-5.3599999999999994</v>
      </c>
      <c r="Y1804" s="14">
        <v>320</v>
      </c>
      <c r="Z1804" s="1">
        <v>82.81</v>
      </c>
      <c r="AA1804" s="1">
        <v>87.84</v>
      </c>
      <c r="AB1804" s="72">
        <f t="shared" si="2241"/>
        <v>-5.0300000000000011</v>
      </c>
      <c r="AC1804" s="53"/>
    </row>
    <row r="1805" spans="1:29" x14ac:dyDescent="0.25">
      <c r="A1805" s="53">
        <v>2603015</v>
      </c>
      <c r="B1805" s="89" t="s">
        <v>2583</v>
      </c>
      <c r="C1805" s="53" t="s">
        <v>562</v>
      </c>
      <c r="D1805" s="49" t="s">
        <v>2507</v>
      </c>
      <c r="E1805" s="47">
        <f>VLOOKUP('2012 Accountability Database'!A1802,Dems1112!$A$2:$G$1082,3)</f>
        <v>0.59</v>
      </c>
      <c r="F1805" s="66"/>
      <c r="G1805" s="52"/>
      <c r="M1805" s="1" t="s">
        <v>4</v>
      </c>
      <c r="N1805" s="14" t="s">
        <v>2504</v>
      </c>
      <c r="O1805" s="5"/>
      <c r="P1805" s="44" t="str">
        <f t="shared" ref="P1805" si="2298">IF(K1808="Yes",IF(L1808="Yes","Yes","No"),"No")</f>
        <v>Yes</v>
      </c>
      <c r="Q1805" s="108"/>
      <c r="R1805" s="5" t="s">
        <v>1</v>
      </c>
      <c r="S1805" s="1" t="s">
        <v>5</v>
      </c>
      <c r="T1805" s="1" t="s">
        <v>7</v>
      </c>
      <c r="U1805" s="5">
        <v>593</v>
      </c>
      <c r="V1805" s="1">
        <v>69.98</v>
      </c>
      <c r="W1805" s="1">
        <v>75.709999999999994</v>
      </c>
      <c r="X1805" s="6">
        <f t="shared" si="2283"/>
        <v>-5.7299999999999898</v>
      </c>
      <c r="Y1805" s="14">
        <v>286</v>
      </c>
      <c r="Z1805" s="1">
        <v>81.47</v>
      </c>
      <c r="AA1805" s="1">
        <v>86.78</v>
      </c>
      <c r="AB1805" s="72">
        <f t="shared" si="2241"/>
        <v>-5.3100000000000023</v>
      </c>
      <c r="AC1805" s="53"/>
    </row>
    <row r="1806" spans="1:29" x14ac:dyDescent="0.25">
      <c r="A1806" s="53">
        <v>2603015</v>
      </c>
      <c r="B1806" s="89" t="s">
        <v>2583</v>
      </c>
      <c r="C1806" s="53" t="s">
        <v>562</v>
      </c>
      <c r="D1806" s="50" t="s">
        <v>2508</v>
      </c>
      <c r="E1806" s="47">
        <f>VLOOKUP('2012 Accountability Database'!A1802,Dems1112!$A$2:$G$1082,4)</f>
        <v>0.87</v>
      </c>
      <c r="F1806" s="65" t="s">
        <v>2486</v>
      </c>
      <c r="G1806" s="62"/>
      <c r="H1806" s="13" t="str">
        <f>IF(V1806&gt;94,"Met",IF(X1806="--","n/a",IF(X1806&gt;=0,"Met","Did Not Meet")))</f>
        <v>Met</v>
      </c>
      <c r="I1806" s="13" t="str">
        <f>IF(V1807&gt;94,"Met",IF(X1807="--","n/a",IF(X1807&gt;=0,"Met","Did Not Meet")))</f>
        <v>Met</v>
      </c>
      <c r="J1806" s="13"/>
      <c r="K1806" s="13" t="str">
        <f>IF(Z1806&gt;94,"Met",IF(AB1806="--","n/a",IF(AB1806&gt;=0,"Met","Did Not Meet")))</f>
        <v>Met</v>
      </c>
      <c r="L1806" s="13" t="str">
        <f>IF(Z1807&gt;94,"Met",IF(AB1807="--","n/a",IF(AB1807&gt;=0,"Met","Did Not Meet")))</f>
        <v>Met</v>
      </c>
      <c r="M1806" s="5" t="s">
        <v>4</v>
      </c>
      <c r="N1806" s="68" t="s">
        <v>2497</v>
      </c>
      <c r="O1806" s="35"/>
      <c r="P1806" s="44"/>
      <c r="Q1806" s="108"/>
      <c r="R1806" s="5" t="s">
        <v>6</v>
      </c>
      <c r="S1806" s="5" t="s">
        <v>2</v>
      </c>
      <c r="T1806" s="5" t="s">
        <v>3</v>
      </c>
      <c r="U1806" s="5">
        <v>211</v>
      </c>
      <c r="V1806" s="5">
        <v>86.73</v>
      </c>
      <c r="W1806" s="5">
        <v>74.52</v>
      </c>
      <c r="X1806" s="11">
        <f t="shared" si="2283"/>
        <v>12.210000000000008</v>
      </c>
      <c r="Y1806" s="14">
        <v>98</v>
      </c>
      <c r="Z1806" s="5">
        <v>78.569999999999993</v>
      </c>
      <c r="AA1806" s="5">
        <v>51.33</v>
      </c>
      <c r="AB1806" s="71">
        <f t="shared" si="2241"/>
        <v>27.239999999999995</v>
      </c>
      <c r="AC1806" s="53"/>
    </row>
    <row r="1807" spans="1:29" x14ac:dyDescent="0.25">
      <c r="A1807" s="53">
        <v>2603015</v>
      </c>
      <c r="B1807" s="89" t="s">
        <v>2583</v>
      </c>
      <c r="C1807" s="53" t="s">
        <v>562</v>
      </c>
      <c r="D1807" s="50" t="s">
        <v>974</v>
      </c>
      <c r="E1807" s="47" t="str">
        <f>VLOOKUP('2012 Accountability Database'!A1802,Dems1112!$A$2:$G$1082,5)</f>
        <v>K-4</v>
      </c>
      <c r="F1807" s="65" t="s">
        <v>2487</v>
      </c>
      <c r="G1807" s="62"/>
      <c r="H1807" s="13" t="str">
        <f>IF(V1808&gt;94,"Met",IF(X1808="--","n/a",IF(X1808&gt;=0,"Met","Did Not Meet")))</f>
        <v>Met</v>
      </c>
      <c r="I1807" s="13" t="str">
        <f>IF(V1809&gt;94,"Met",IF(X1809="--","n/a",IF(X1809&gt;=0,"Met","Did Not Meet")))</f>
        <v>Met</v>
      </c>
      <c r="J1807" s="13"/>
      <c r="K1807" s="13" t="str">
        <f>IF(Z1808&gt;94,"Met",IF(AB1808="--","n/a",IF(AB1808&gt;=0,"Met","Did Not Meet")))</f>
        <v>Met</v>
      </c>
      <c r="L1807" s="13" t="str">
        <f>IF(Z1809&gt;94,"Met",IF(AB1809="--","n/a",IF(AB1809&gt;=0,"Met","Did Not Meet")))</f>
        <v>Met</v>
      </c>
      <c r="M1807" s="1" t="s">
        <v>4</v>
      </c>
      <c r="N1807" s="14"/>
      <c r="O1807" s="35" t="s">
        <v>2506</v>
      </c>
      <c r="P1807" s="83" t="str">
        <f t="shared" ref="P1807" si="2299">IF(P1802="No"," ", IF(P1804="No"," ",IF(P1803="No", " ",IF(P1805="No"," ","X"))))</f>
        <v xml:space="preserve"> </v>
      </c>
      <c r="Q1807" s="108"/>
      <c r="R1807" s="5" t="s">
        <v>6</v>
      </c>
      <c r="S1807" s="1" t="s">
        <v>2</v>
      </c>
      <c r="T1807" s="1" t="s">
        <v>7</v>
      </c>
      <c r="U1807" s="5">
        <v>189</v>
      </c>
      <c r="V1807" s="1">
        <v>85.19</v>
      </c>
      <c r="W1807" s="1">
        <v>72.5</v>
      </c>
      <c r="X1807" s="9">
        <f t="shared" si="2283"/>
        <v>12.689999999999998</v>
      </c>
      <c r="Y1807" s="14">
        <v>85</v>
      </c>
      <c r="Z1807" s="1">
        <v>77.650000000000006</v>
      </c>
      <c r="AA1807" s="1">
        <v>53.29</v>
      </c>
      <c r="AB1807" s="71">
        <f t="shared" si="2241"/>
        <v>24.360000000000007</v>
      </c>
      <c r="AC1807" s="53"/>
    </row>
    <row r="1808" spans="1:29" ht="15.75" x14ac:dyDescent="0.25">
      <c r="A1808" s="53">
        <v>2603015</v>
      </c>
      <c r="B1808" s="89" t="s">
        <v>2583</v>
      </c>
      <c r="C1808" s="53" t="s">
        <v>562</v>
      </c>
      <c r="D1808" s="50" t="s">
        <v>975</v>
      </c>
      <c r="E1808" s="48" t="str">
        <f>VLOOKUP('2012 Accountability Database'!A1802,Dems1112!$A$2:$G$1082,6)</f>
        <v>3 (Central AR)</v>
      </c>
      <c r="F1808" s="66"/>
      <c r="G1808" s="63" t="s">
        <v>2488</v>
      </c>
      <c r="H1808" s="61" t="str">
        <f t="shared" ref="H1808:I1808" si="2300">IF(H1806="Met","Yes",IF(H1807="Met","Yes","No"))</f>
        <v>Yes</v>
      </c>
      <c r="I1808" s="61" t="str">
        <f t="shared" si="2300"/>
        <v>Yes</v>
      </c>
      <c r="J1808" s="55"/>
      <c r="K1808" s="61" t="str">
        <f t="shared" ref="K1808:L1808" si="2301">IF(K1806="Met","Yes",IF(K1807="Met","Yes","No"))</f>
        <v>Yes</v>
      </c>
      <c r="L1808" s="61" t="str">
        <f t="shared" si="2301"/>
        <v>Yes</v>
      </c>
      <c r="M1808" s="5" t="s">
        <v>4</v>
      </c>
      <c r="N1808" s="14"/>
      <c r="O1808" s="35" t="s">
        <v>2505</v>
      </c>
      <c r="P1808" s="83" t="str">
        <f t="shared" ref="P1808" si="2302">IF(P1807="X"," ",IF(P1809="X"," ","X"))</f>
        <v>X</v>
      </c>
      <c r="Q1808" s="94" t="s">
        <v>2759</v>
      </c>
      <c r="R1808" s="5" t="s">
        <v>6</v>
      </c>
      <c r="S1808" s="5" t="s">
        <v>5</v>
      </c>
      <c r="T1808" s="5" t="s">
        <v>3</v>
      </c>
      <c r="U1808" s="5">
        <v>658</v>
      </c>
      <c r="V1808" s="5">
        <v>79.03</v>
      </c>
      <c r="W1808" s="5">
        <v>74.52</v>
      </c>
      <c r="X1808" s="11">
        <f t="shared" si="2283"/>
        <v>4.5100000000000051</v>
      </c>
      <c r="Y1808" s="14">
        <v>320</v>
      </c>
      <c r="Z1808" s="5">
        <v>60</v>
      </c>
      <c r="AA1808" s="5">
        <v>51.33</v>
      </c>
      <c r="AB1808" s="71">
        <f t="shared" si="2241"/>
        <v>8.6700000000000017</v>
      </c>
      <c r="AC1808" s="53"/>
    </row>
    <row r="1809" spans="1:29" x14ac:dyDescent="0.25">
      <c r="A1809" s="54">
        <v>2603015</v>
      </c>
      <c r="B1809" s="90" t="s">
        <v>2583</v>
      </c>
      <c r="C1809" s="54" t="s">
        <v>562</v>
      </c>
      <c r="D1809" s="4"/>
      <c r="E1809" s="4"/>
      <c r="F1809" s="67"/>
      <c r="G1809" s="64"/>
      <c r="H1809" s="43"/>
      <c r="I1809" s="43"/>
      <c r="J1809" s="43"/>
      <c r="K1809" s="43"/>
      <c r="L1809" s="43"/>
      <c r="M1809" s="4" t="s">
        <v>4</v>
      </c>
      <c r="N1809" s="15"/>
      <c r="O1809" s="38" t="s">
        <v>2482</v>
      </c>
      <c r="P1809" s="84" t="str">
        <f>IF(E1803="Achieving School"," ","X")</f>
        <v xml:space="preserve"> </v>
      </c>
      <c r="Q1809" s="91"/>
      <c r="R1809" s="4" t="s">
        <v>6</v>
      </c>
      <c r="S1809" s="4" t="s">
        <v>5</v>
      </c>
      <c r="T1809" s="4" t="s">
        <v>7</v>
      </c>
      <c r="U1809" s="4">
        <v>593</v>
      </c>
      <c r="V1809" s="4">
        <v>77.739999999999995</v>
      </c>
      <c r="W1809" s="4">
        <v>72.5</v>
      </c>
      <c r="X1809" s="10">
        <f t="shared" si="2283"/>
        <v>5.2399999999999949</v>
      </c>
      <c r="Y1809" s="15">
        <v>286</v>
      </c>
      <c r="Z1809" s="4">
        <v>60.14</v>
      </c>
      <c r="AA1809" s="4">
        <v>53.29</v>
      </c>
      <c r="AB1809" s="74">
        <f t="shared" si="2241"/>
        <v>6.8500000000000014</v>
      </c>
      <c r="AC1809" s="54"/>
    </row>
    <row r="1810" spans="1:29" x14ac:dyDescent="0.25">
      <c r="A1810" s="1">
        <v>2603016</v>
      </c>
      <c r="B1810" s="87" t="s">
        <v>2583</v>
      </c>
      <c r="C1810" s="55" t="s">
        <v>563</v>
      </c>
      <c r="E1810" s="42"/>
      <c r="F1810" s="65" t="s">
        <v>2483</v>
      </c>
      <c r="G1810" s="62"/>
      <c r="H1810" s="37" t="str">
        <f>IF(V1810&gt;94,"Met",IF(X1810="--","n/a",IF(X1810&gt;=0,"Met","Did Not Meet")))</f>
        <v>Met</v>
      </c>
      <c r="I1810" s="37" t="str">
        <f>IF(V1811&gt;94,"Met",IF(X1811="--","n/a",IF(X1811&gt;=0,"Met","Did Not Meet")))</f>
        <v>Met</v>
      </c>
      <c r="K1810" s="13" t="str">
        <f>IF(Z1810&gt;94,"Met",IF(AB1810="--","n/a",IF(AB1810&gt;=0,"Met","Did Not Meet")))</f>
        <v>Met</v>
      </c>
      <c r="L1810" s="13" t="str">
        <f>IF(Z1811&gt;94,"Met",IF(AB1811="--","n/a",IF(AB1811&gt;=0,"Met","Did Not Meet")))</f>
        <v>Met</v>
      </c>
      <c r="M1810" s="1" t="s">
        <v>4</v>
      </c>
      <c r="N1810" s="14" t="s">
        <v>2502</v>
      </c>
      <c r="O1810" s="5"/>
      <c r="P1810" s="44" t="str">
        <f t="shared" ref="P1810" si="2303">IF(H1812="Yes",IF(I1812="Yes","Yes","No"),"No")</f>
        <v>Yes</v>
      </c>
      <c r="Q1810" s="93"/>
      <c r="R1810" s="5" t="s">
        <v>1</v>
      </c>
      <c r="S1810" s="1" t="s">
        <v>2</v>
      </c>
      <c r="T1810" s="1" t="s">
        <v>3</v>
      </c>
      <c r="U1810" s="5">
        <v>109</v>
      </c>
      <c r="V1810" s="1">
        <v>98.17</v>
      </c>
      <c r="W1810" s="1">
        <v>97.5</v>
      </c>
      <c r="X1810" s="9">
        <f t="shared" si="2283"/>
        <v>0.67000000000000171</v>
      </c>
      <c r="Y1810" s="14">
        <v>64</v>
      </c>
      <c r="Z1810" s="1">
        <v>95.31</v>
      </c>
      <c r="AA1810" s="1">
        <v>93.13</v>
      </c>
      <c r="AB1810" s="71">
        <f t="shared" si="2241"/>
        <v>2.1800000000000068</v>
      </c>
      <c r="AC1810" s="36"/>
    </row>
    <row r="1811" spans="1:29" ht="15.75" x14ac:dyDescent="0.25">
      <c r="A1811" s="53">
        <v>2603016</v>
      </c>
      <c r="B1811" s="89" t="s">
        <v>2583</v>
      </c>
      <c r="C1811" s="53" t="s">
        <v>563</v>
      </c>
      <c r="D1811" s="49" t="s">
        <v>2498</v>
      </c>
      <c r="E1811" s="34" t="str">
        <f>M1810</f>
        <v>Achieving School</v>
      </c>
      <c r="F1811" s="65" t="s">
        <v>2484</v>
      </c>
      <c r="G1811" s="62"/>
      <c r="H1811" s="13" t="str">
        <f>IF(V1812&gt;94,"Met",IF(X1812="--","n/a",IF(X1812&gt;=0,"Met","Did Not Meet")))</f>
        <v>Met</v>
      </c>
      <c r="I1811" s="13" t="str">
        <f>IF(V1813&gt;94,"Met",IF(X1813="--","n/a",IF(X1813&gt;=0,"Met","Did Not Meet")))</f>
        <v>Met</v>
      </c>
      <c r="K1811" s="13" t="str">
        <f>IF(Z1812&gt;94,"Met",IF(AB1812="--","n/a",IF(AB1812&gt;=0,"Met","Did Not Meet")))</f>
        <v>Met</v>
      </c>
      <c r="L1811" s="13" t="str">
        <f>IF(Z1813&gt;94,"Met",IF(AB1813="--","n/a",IF(AB1813&gt;=0,"Met","Did Not Meet")))</f>
        <v>Met</v>
      </c>
      <c r="M1811" s="1" t="s">
        <v>4</v>
      </c>
      <c r="N1811" s="14" t="s">
        <v>2501</v>
      </c>
      <c r="O1811" s="5"/>
      <c r="P1811" s="44" t="str">
        <f t="shared" ref="P1811" si="2304">IF(K1812="Yes",IF(L1812="Yes","Yes","No"),"No")</f>
        <v>Yes</v>
      </c>
      <c r="Q1811" s="94" t="s">
        <v>2759</v>
      </c>
      <c r="R1811" s="5" t="s">
        <v>1</v>
      </c>
      <c r="S1811" s="1" t="s">
        <v>2</v>
      </c>
      <c r="T1811" s="1" t="s">
        <v>7</v>
      </c>
      <c r="U1811" s="5">
        <v>50</v>
      </c>
      <c r="V1811" s="1">
        <v>98</v>
      </c>
      <c r="W1811" s="1">
        <v>98.09</v>
      </c>
      <c r="X1811" s="6">
        <f t="shared" si="2283"/>
        <v>-9.0000000000003411E-2</v>
      </c>
      <c r="Y1811" s="14">
        <v>31</v>
      </c>
      <c r="Z1811" s="1">
        <v>96.77</v>
      </c>
      <c r="AA1811" s="1">
        <v>84.72</v>
      </c>
      <c r="AB1811" s="71">
        <f t="shared" si="2241"/>
        <v>12.049999999999997</v>
      </c>
      <c r="AC1811" s="53"/>
    </row>
    <row r="1812" spans="1:29" ht="15" customHeight="1" x14ac:dyDescent="0.25">
      <c r="A1812" s="53">
        <v>2603016</v>
      </c>
      <c r="B1812" s="89" t="s">
        <v>2583</v>
      </c>
      <c r="C1812" s="53" t="s">
        <v>563</v>
      </c>
      <c r="D1812" s="49" t="s">
        <v>2499</v>
      </c>
      <c r="E1812" s="35" t="str">
        <f>VLOOKUP('2012 Accountability Database'!$A1810,'2011 AYP'!A$2:B$1072,2)</f>
        <v xml:space="preserve"> MS (Met Standards)</v>
      </c>
      <c r="F1812" s="66"/>
      <c r="G1812" s="63" t="s">
        <v>2485</v>
      </c>
      <c r="H1812" s="60" t="str">
        <f t="shared" ref="H1812:I1812" si="2305">IF(H1810="Met","Yes",IF(H1811="Met","Yes","No"))</f>
        <v>Yes</v>
      </c>
      <c r="I1812" s="60" t="str">
        <f t="shared" si="2305"/>
        <v>Yes</v>
      </c>
      <c r="J1812" s="42"/>
      <c r="K1812" s="60" t="str">
        <f t="shared" ref="K1812:L1812" si="2306">IF(K1810="Met","Yes",IF(K1811="Met","Yes","No"))</f>
        <v>Yes</v>
      </c>
      <c r="L1812" s="60" t="str">
        <f t="shared" si="2306"/>
        <v>Yes</v>
      </c>
      <c r="M1812" s="5" t="s">
        <v>4</v>
      </c>
      <c r="N1812" s="14" t="s">
        <v>2503</v>
      </c>
      <c r="O1812" s="5"/>
      <c r="P1812" s="44" t="str">
        <f t="shared" ref="P1812" si="2307">IF(H1816="Yes",IF(I1816="Yes","Yes","No"),"No")</f>
        <v>Yes</v>
      </c>
      <c r="Q1812" s="108" t="s">
        <v>2758</v>
      </c>
      <c r="R1812" s="5" t="s">
        <v>1</v>
      </c>
      <c r="S1812" s="5" t="s">
        <v>5</v>
      </c>
      <c r="T1812" s="5" t="s">
        <v>3</v>
      </c>
      <c r="U1812" s="5">
        <v>298</v>
      </c>
      <c r="V1812" s="5">
        <v>97.99</v>
      </c>
      <c r="W1812" s="5">
        <v>97.5</v>
      </c>
      <c r="X1812" s="11">
        <f t="shared" si="2283"/>
        <v>0.48999999999999488</v>
      </c>
      <c r="Y1812" s="14">
        <v>146</v>
      </c>
      <c r="Z1812" s="5">
        <v>95.21</v>
      </c>
      <c r="AA1812" s="5">
        <v>93.13</v>
      </c>
      <c r="AB1812" s="71">
        <f t="shared" si="2241"/>
        <v>2.0799999999999983</v>
      </c>
      <c r="AC1812" s="53"/>
    </row>
    <row r="1813" spans="1:29" x14ac:dyDescent="0.25">
      <c r="A1813" s="53">
        <v>2603016</v>
      </c>
      <c r="B1813" s="89" t="s">
        <v>2583</v>
      </c>
      <c r="C1813" s="53" t="s">
        <v>563</v>
      </c>
      <c r="D1813" s="49" t="s">
        <v>2507</v>
      </c>
      <c r="E1813" s="47">
        <f>VLOOKUP('2012 Accountability Database'!A1810,Dems1112!$A$2:$G$1082,3)</f>
        <v>0.3</v>
      </c>
      <c r="F1813" s="66"/>
      <c r="G1813" s="52"/>
      <c r="M1813" s="1" t="s">
        <v>4</v>
      </c>
      <c r="N1813" s="14" t="s">
        <v>2504</v>
      </c>
      <c r="O1813" s="5"/>
      <c r="P1813" s="44" t="str">
        <f t="shared" ref="P1813" si="2308">IF(K1816="Yes",IF(L1816="Yes","Yes","No"),"No")</f>
        <v>Yes</v>
      </c>
      <c r="Q1813" s="108"/>
      <c r="R1813" s="5" t="s">
        <v>1</v>
      </c>
      <c r="S1813" s="1" t="s">
        <v>5</v>
      </c>
      <c r="T1813" s="1" t="s">
        <v>7</v>
      </c>
      <c r="U1813" s="5">
        <v>128</v>
      </c>
      <c r="V1813" s="1">
        <v>97.66</v>
      </c>
      <c r="W1813" s="1">
        <v>98.09</v>
      </c>
      <c r="X1813" s="6">
        <f t="shared" si="2283"/>
        <v>-0.43000000000000682</v>
      </c>
      <c r="Y1813" s="14">
        <v>62</v>
      </c>
      <c r="Z1813" s="1">
        <v>93.55</v>
      </c>
      <c r="AA1813" s="1">
        <v>84.72</v>
      </c>
      <c r="AB1813" s="71">
        <f t="shared" si="2241"/>
        <v>8.8299999999999983</v>
      </c>
      <c r="AC1813" s="53"/>
    </row>
    <row r="1814" spans="1:29" x14ac:dyDescent="0.25">
      <c r="A1814" s="53">
        <v>2603016</v>
      </c>
      <c r="B1814" s="89" t="s">
        <v>2583</v>
      </c>
      <c r="C1814" s="53" t="s">
        <v>563</v>
      </c>
      <c r="D1814" s="50" t="s">
        <v>2508</v>
      </c>
      <c r="E1814" s="47">
        <f>VLOOKUP('2012 Accountability Database'!A1810,Dems1112!$A$2:$G$1082,4)</f>
        <v>0.49</v>
      </c>
      <c r="F1814" s="65" t="s">
        <v>2486</v>
      </c>
      <c r="G1814" s="62"/>
      <c r="H1814" s="13" t="str">
        <f>IF(V1814&gt;94,"Met",IF(X1814="--","n/a",IF(X1814&gt;=0,"Met","Did Not Meet")))</f>
        <v>Met</v>
      </c>
      <c r="I1814" s="13" t="str">
        <f>IF(V1815&gt;94,"Met",IF(X1815="--","n/a",IF(X1815&gt;=0,"Met","Did Not Meet")))</f>
        <v>Met</v>
      </c>
      <c r="J1814" s="13"/>
      <c r="K1814" s="13" t="str">
        <f>IF(Z1814&gt;94,"Met",IF(AB1814="--","n/a",IF(AB1814&gt;=0,"Met","Did Not Meet")))</f>
        <v>Met</v>
      </c>
      <c r="L1814" s="13" t="str">
        <f>IF(Z1815&gt;94,"Met",IF(AB1815="--","n/a",IF(AB1815&gt;=0,"Met","Did Not Meet")))</f>
        <v>Did Not Meet</v>
      </c>
      <c r="M1814" s="5" t="s">
        <v>4</v>
      </c>
      <c r="N1814" s="68" t="s">
        <v>2497</v>
      </c>
      <c r="O1814" s="35"/>
      <c r="P1814" s="44"/>
      <c r="Q1814" s="108"/>
      <c r="R1814" s="5" t="s">
        <v>6</v>
      </c>
      <c r="S1814" s="5" t="s">
        <v>2</v>
      </c>
      <c r="T1814" s="5" t="s">
        <v>3</v>
      </c>
      <c r="U1814" s="5">
        <v>109</v>
      </c>
      <c r="V1814" s="5">
        <v>99.08</v>
      </c>
      <c r="W1814" s="5">
        <v>96.66</v>
      </c>
      <c r="X1814" s="11">
        <f t="shared" si="2283"/>
        <v>2.4200000000000017</v>
      </c>
      <c r="Y1814" s="14">
        <v>64</v>
      </c>
      <c r="Z1814" s="5">
        <v>78.13</v>
      </c>
      <c r="AA1814" s="5">
        <v>67.92</v>
      </c>
      <c r="AB1814" s="71">
        <f t="shared" si="2241"/>
        <v>10.209999999999994</v>
      </c>
      <c r="AC1814" s="53"/>
    </row>
    <row r="1815" spans="1:29" x14ac:dyDescent="0.25">
      <c r="A1815" s="53">
        <v>2603016</v>
      </c>
      <c r="B1815" s="89" t="s">
        <v>2583</v>
      </c>
      <c r="C1815" s="53" t="s">
        <v>563</v>
      </c>
      <c r="D1815" s="50" t="s">
        <v>974</v>
      </c>
      <c r="E1815" s="47" t="str">
        <f>VLOOKUP('2012 Accountability Database'!A1810,Dems1112!$A$2:$G$1082,5)</f>
        <v>K-5</v>
      </c>
      <c r="F1815" s="65" t="s">
        <v>2487</v>
      </c>
      <c r="G1815" s="62"/>
      <c r="H1815" s="13" t="str">
        <f>IF(V1816&gt;94,"Met",IF(X1816="--","n/a",IF(X1816&gt;=0,"Met","Did Not Meet")))</f>
        <v>Met</v>
      </c>
      <c r="I1815" s="13" t="str">
        <f>IF(V1817&gt;94,"Met",IF(X1817="--","n/a",IF(X1817&gt;=0,"Met","Did Not Meet")))</f>
        <v>Met</v>
      </c>
      <c r="J1815" s="13"/>
      <c r="K1815" s="13" t="str">
        <f>IF(Z1816&gt;94,"Met",IF(AB1816="--","n/a",IF(AB1816&gt;=0,"Met","Did Not Meet")))</f>
        <v>Met</v>
      </c>
      <c r="L1815" s="13" t="str">
        <f>IF(Z1817&gt;94,"Met",IF(AB1817="--","n/a",IF(AB1817&gt;=0,"Met","Did Not Meet")))</f>
        <v>Met</v>
      </c>
      <c r="M1815" s="1" t="s">
        <v>4</v>
      </c>
      <c r="N1815" s="14"/>
      <c r="O1815" s="35" t="s">
        <v>2506</v>
      </c>
      <c r="P1815" s="83" t="str">
        <f t="shared" ref="P1815" si="2309">IF(P1810="No"," ", IF(P1812="No"," ",IF(P1811="No", " ",IF(P1813="No"," ","X"))))</f>
        <v>X</v>
      </c>
      <c r="Q1815" s="108"/>
      <c r="R1815" s="5" t="s">
        <v>6</v>
      </c>
      <c r="S1815" s="1" t="s">
        <v>2</v>
      </c>
      <c r="T1815" s="1" t="s">
        <v>7</v>
      </c>
      <c r="U1815" s="5">
        <v>50</v>
      </c>
      <c r="V1815" s="1">
        <v>98</v>
      </c>
      <c r="W1815" s="1">
        <v>94.27</v>
      </c>
      <c r="X1815" s="9">
        <f t="shared" si="2283"/>
        <v>3.730000000000004</v>
      </c>
      <c r="Y1815" s="14">
        <v>31</v>
      </c>
      <c r="Z1815" s="1">
        <v>74.19</v>
      </c>
      <c r="AA1815" s="1">
        <v>74.540000000000006</v>
      </c>
      <c r="AB1815" s="72">
        <f t="shared" si="2241"/>
        <v>-0.35000000000000853</v>
      </c>
      <c r="AC1815" s="53"/>
    </row>
    <row r="1816" spans="1:29" ht="15.75" x14ac:dyDescent="0.25">
      <c r="A1816" s="53">
        <v>2603016</v>
      </c>
      <c r="B1816" s="89" t="s">
        <v>2583</v>
      </c>
      <c r="C1816" s="53" t="s">
        <v>563</v>
      </c>
      <c r="D1816" s="50" t="s">
        <v>975</v>
      </c>
      <c r="E1816" s="48" t="str">
        <f>VLOOKUP('2012 Accountability Database'!A1810,Dems1112!$A$2:$G$1082,6)</f>
        <v>3 (Central AR)</v>
      </c>
      <c r="F1816" s="66"/>
      <c r="G1816" s="63" t="s">
        <v>2488</v>
      </c>
      <c r="H1816" s="61" t="str">
        <f t="shared" ref="H1816:I1816" si="2310">IF(H1814="Met","Yes",IF(H1815="Met","Yes","No"))</f>
        <v>Yes</v>
      </c>
      <c r="I1816" s="61" t="str">
        <f t="shared" si="2310"/>
        <v>Yes</v>
      </c>
      <c r="J1816" s="55"/>
      <c r="K1816" s="61" t="str">
        <f t="shared" ref="K1816:L1816" si="2311">IF(K1814="Met","Yes",IF(K1815="Met","Yes","No"))</f>
        <v>Yes</v>
      </c>
      <c r="L1816" s="61" t="str">
        <f t="shared" si="2311"/>
        <v>Yes</v>
      </c>
      <c r="M1816" s="1" t="s">
        <v>4</v>
      </c>
      <c r="N1816" s="14"/>
      <c r="O1816" s="35" t="s">
        <v>2505</v>
      </c>
      <c r="P1816" s="83" t="str">
        <f t="shared" ref="P1816" si="2312">IF(P1815="X"," ",IF(P1817="X"," ","X"))</f>
        <v xml:space="preserve"> </v>
      </c>
      <c r="Q1816" s="94" t="s">
        <v>2759</v>
      </c>
      <c r="R1816" s="5" t="s">
        <v>6</v>
      </c>
      <c r="S1816" s="1" t="s">
        <v>5</v>
      </c>
      <c r="T1816" s="1" t="s">
        <v>3</v>
      </c>
      <c r="U1816" s="5">
        <v>298</v>
      </c>
      <c r="V1816" s="1">
        <v>98.32</v>
      </c>
      <c r="W1816" s="1">
        <v>96.66</v>
      </c>
      <c r="X1816" s="9">
        <f t="shared" si="2283"/>
        <v>1.6599999999999966</v>
      </c>
      <c r="Y1816" s="14">
        <v>146</v>
      </c>
      <c r="Z1816" s="1">
        <v>76.709999999999994</v>
      </c>
      <c r="AA1816" s="1">
        <v>67.92</v>
      </c>
      <c r="AB1816" s="71">
        <f t="shared" si="2241"/>
        <v>8.789999999999992</v>
      </c>
      <c r="AC1816" s="53"/>
    </row>
    <row r="1817" spans="1:29" x14ac:dyDescent="0.25">
      <c r="A1817" s="54">
        <v>2603016</v>
      </c>
      <c r="B1817" s="90" t="s">
        <v>2583</v>
      </c>
      <c r="C1817" s="54" t="s">
        <v>563</v>
      </c>
      <c r="D1817" s="4"/>
      <c r="E1817" s="4"/>
      <c r="F1817" s="67"/>
      <c r="G1817" s="64"/>
      <c r="H1817" s="43"/>
      <c r="I1817" s="43"/>
      <c r="J1817" s="43"/>
      <c r="K1817" s="43"/>
      <c r="L1817" s="43"/>
      <c r="M1817" s="4" t="s">
        <v>4</v>
      </c>
      <c r="N1817" s="15"/>
      <c r="O1817" s="38" t="s">
        <v>2482</v>
      </c>
      <c r="P1817" s="84" t="str">
        <f>IF(E1811="Achieving School"," ","X")</f>
        <v xml:space="preserve"> </v>
      </c>
      <c r="Q1817" s="91"/>
      <c r="R1817" s="4" t="s">
        <v>6</v>
      </c>
      <c r="S1817" s="4" t="s">
        <v>5</v>
      </c>
      <c r="T1817" s="4" t="s">
        <v>7</v>
      </c>
      <c r="U1817" s="4">
        <v>128</v>
      </c>
      <c r="V1817" s="4">
        <v>96.88</v>
      </c>
      <c r="W1817" s="4">
        <v>94.27</v>
      </c>
      <c r="X1817" s="10">
        <f t="shared" si="2283"/>
        <v>2.6099999999999994</v>
      </c>
      <c r="Y1817" s="15">
        <v>62</v>
      </c>
      <c r="Z1817" s="4">
        <v>77.42</v>
      </c>
      <c r="AA1817" s="4">
        <v>74.540000000000006</v>
      </c>
      <c r="AB1817" s="74">
        <f t="shared" si="2241"/>
        <v>2.8799999999999955</v>
      </c>
      <c r="AC1817" s="54"/>
    </row>
    <row r="1818" spans="1:29" x14ac:dyDescent="0.25">
      <c r="A1818" s="1">
        <v>2603020</v>
      </c>
      <c r="B1818" s="87" t="s">
        <v>2583</v>
      </c>
      <c r="C1818" s="55" t="s">
        <v>564</v>
      </c>
      <c r="E1818" s="42"/>
      <c r="F1818" s="65" t="s">
        <v>2483</v>
      </c>
      <c r="G1818" s="62"/>
      <c r="H1818" s="37" t="str">
        <f>IF(V1818&gt;94,"Met",IF(X1818="--","n/a",IF(X1818&gt;=0,"Met","Did Not Meet")))</f>
        <v>Did Not Meet</v>
      </c>
      <c r="I1818" s="37" t="str">
        <f>IF(V1819&gt;94,"Met",IF(X1819="--","n/a",IF(X1819&gt;=0,"Met","Did Not Meet")))</f>
        <v>Met</v>
      </c>
      <c r="K1818" s="13" t="str">
        <f>IF(Z1818&gt;94,"Met",IF(AB1818="--","n/a",IF(AB1818&gt;=0,"Met","Did Not Meet")))</f>
        <v>Did Not Meet</v>
      </c>
      <c r="L1818" s="13" t="str">
        <f>IF(Z1819&gt;94,"Met",IF(AB1819="--","n/a",IF(AB1819&gt;=0,"Met","Did Not Meet")))</f>
        <v>Met</v>
      </c>
      <c r="M1818" s="5" t="s">
        <v>18</v>
      </c>
      <c r="N1818" s="14" t="s">
        <v>2502</v>
      </c>
      <c r="O1818" s="5"/>
      <c r="P1818" s="44" t="str">
        <f t="shared" ref="P1818" si="2313">IF(H1820="Yes",IF(I1820="Yes","Yes","No"),"No")</f>
        <v>No</v>
      </c>
      <c r="Q1818" s="93"/>
      <c r="R1818" s="5" t="s">
        <v>1</v>
      </c>
      <c r="S1818" s="5" t="s">
        <v>2</v>
      </c>
      <c r="T1818" s="5" t="s">
        <v>3</v>
      </c>
      <c r="U1818" s="5">
        <v>408</v>
      </c>
      <c r="V1818" s="5">
        <v>71.08</v>
      </c>
      <c r="W1818" s="5">
        <v>71.13</v>
      </c>
      <c r="X1818" s="8">
        <f t="shared" si="2283"/>
        <v>-4.9999999999997158E-2</v>
      </c>
      <c r="Y1818" s="14">
        <v>395</v>
      </c>
      <c r="Z1818" s="5">
        <v>72.150000000000006</v>
      </c>
      <c r="AA1818" s="5">
        <v>72.53</v>
      </c>
      <c r="AB1818" s="72">
        <f t="shared" si="2241"/>
        <v>-0.37999999999999545</v>
      </c>
      <c r="AC1818" s="36"/>
    </row>
    <row r="1819" spans="1:29" ht="15.75" x14ac:dyDescent="0.25">
      <c r="A1819" s="53">
        <v>2603020</v>
      </c>
      <c r="B1819" s="89" t="s">
        <v>2583</v>
      </c>
      <c r="C1819" s="53" t="s">
        <v>564</v>
      </c>
      <c r="D1819" s="49" t="s">
        <v>2498</v>
      </c>
      <c r="E1819" s="34" t="str">
        <f>M1818</f>
        <v>Needs Improvement Focus School</v>
      </c>
      <c r="F1819" s="65" t="s">
        <v>2484</v>
      </c>
      <c r="G1819" s="62"/>
      <c r="H1819" s="13" t="str">
        <f>IF(V1820&gt;94,"Met",IF(X1820="--","n/a",IF(X1820&gt;=0,"Met","Did Not Meet")))</f>
        <v>Did Not Meet</v>
      </c>
      <c r="I1819" s="13" t="str">
        <f>IF(V1821&gt;94,"Met",IF(X1821="--","n/a",IF(X1821&gt;=0,"Met","Did Not Meet")))</f>
        <v>Did Not Meet</v>
      </c>
      <c r="K1819" s="13" t="str">
        <f>IF(Z1820&gt;94,"Met",IF(AB1820="--","n/a",IF(AB1820&gt;=0,"Met","Did Not Meet")))</f>
        <v>Did Not Meet</v>
      </c>
      <c r="L1819" s="13" t="str">
        <f>IF(Z1821&gt;94,"Met",IF(AB1821="--","n/a",IF(AB1821&gt;=0,"Met","Did Not Meet")))</f>
        <v>Did Not Meet</v>
      </c>
      <c r="M1819" s="1" t="s">
        <v>18</v>
      </c>
      <c r="N1819" s="14" t="s">
        <v>2501</v>
      </c>
      <c r="O1819" s="5"/>
      <c r="P1819" s="44" t="str">
        <f t="shared" ref="P1819" si="2314">IF(K1820="Yes",IF(L1820="Yes","Yes","No"),"No")</f>
        <v>No</v>
      </c>
      <c r="Q1819" s="94" t="s">
        <v>2759</v>
      </c>
      <c r="R1819" s="5" t="s">
        <v>1</v>
      </c>
      <c r="S1819" s="1" t="s">
        <v>2</v>
      </c>
      <c r="T1819" s="1" t="s">
        <v>7</v>
      </c>
      <c r="U1819" s="5">
        <v>347</v>
      </c>
      <c r="V1819" s="1">
        <v>67.44</v>
      </c>
      <c r="W1819" s="1">
        <v>66.040000000000006</v>
      </c>
      <c r="X1819" s="9">
        <f t="shared" si="2283"/>
        <v>1.3999999999999915</v>
      </c>
      <c r="Y1819" s="14">
        <v>336</v>
      </c>
      <c r="Z1819" s="1">
        <v>68.45</v>
      </c>
      <c r="AA1819" s="1">
        <v>67.2</v>
      </c>
      <c r="AB1819" s="71">
        <f t="shared" si="2241"/>
        <v>1.25</v>
      </c>
      <c r="AC1819" s="53"/>
    </row>
    <row r="1820" spans="1:29" ht="15" customHeight="1" x14ac:dyDescent="0.25">
      <c r="A1820" s="53">
        <v>2603020</v>
      </c>
      <c r="B1820" s="89" t="s">
        <v>2583</v>
      </c>
      <c r="C1820" s="53" t="s">
        <v>564</v>
      </c>
      <c r="D1820" s="49" t="s">
        <v>2499</v>
      </c>
      <c r="E1820" s="35" t="str">
        <f>VLOOKUP('2012 Accountability Database'!$A1818,'2011 AYP'!A$2:B$1072,2)</f>
        <v>SI_7 (School Improvement Year 7)</v>
      </c>
      <c r="F1820" s="66"/>
      <c r="G1820" s="63" t="s">
        <v>2485</v>
      </c>
      <c r="H1820" s="60" t="str">
        <f t="shared" ref="H1820:I1820" si="2315">IF(H1818="Met","Yes",IF(H1819="Met","Yes","No"))</f>
        <v>No</v>
      </c>
      <c r="I1820" s="60" t="str">
        <f t="shared" si="2315"/>
        <v>Yes</v>
      </c>
      <c r="J1820" s="42"/>
      <c r="K1820" s="60" t="str">
        <f t="shared" ref="K1820:L1820" si="2316">IF(K1818="Met","Yes",IF(K1819="Met","Yes","No"))</f>
        <v>No</v>
      </c>
      <c r="L1820" s="60" t="str">
        <f t="shared" si="2316"/>
        <v>Yes</v>
      </c>
      <c r="M1820" s="5" t="s">
        <v>18</v>
      </c>
      <c r="N1820" s="14" t="s">
        <v>2503</v>
      </c>
      <c r="O1820" s="5"/>
      <c r="P1820" s="44" t="str">
        <f t="shared" ref="P1820" si="2317">IF(H1824="Yes",IF(I1824="Yes","Yes","No"),"No")</f>
        <v>Yes</v>
      </c>
      <c r="Q1820" s="108" t="s">
        <v>2758</v>
      </c>
      <c r="R1820" s="5" t="s">
        <v>1</v>
      </c>
      <c r="S1820" s="5" t="s">
        <v>5</v>
      </c>
      <c r="T1820" s="5" t="s">
        <v>3</v>
      </c>
      <c r="U1820" s="5">
        <v>1202</v>
      </c>
      <c r="V1820" s="5">
        <v>67.72</v>
      </c>
      <c r="W1820" s="5">
        <v>71.13</v>
      </c>
      <c r="X1820" s="8">
        <f t="shared" si="2283"/>
        <v>-3.4099999999999966</v>
      </c>
      <c r="Y1820" s="14">
        <v>1144</v>
      </c>
      <c r="Z1820" s="5">
        <v>69.319999999999993</v>
      </c>
      <c r="AA1820" s="5">
        <v>72.53</v>
      </c>
      <c r="AB1820" s="72">
        <f t="shared" si="2241"/>
        <v>-3.210000000000008</v>
      </c>
      <c r="AC1820" s="53"/>
    </row>
    <row r="1821" spans="1:29" x14ac:dyDescent="0.25">
      <c r="A1821" s="53">
        <v>2603020</v>
      </c>
      <c r="B1821" s="89" t="s">
        <v>2583</v>
      </c>
      <c r="C1821" s="53" t="s">
        <v>564</v>
      </c>
      <c r="D1821" s="49" t="s">
        <v>2507</v>
      </c>
      <c r="E1821" s="47">
        <f>VLOOKUP('2012 Accountability Database'!A1818,Dems1112!$A$2:$G$1082,3)</f>
        <v>0.54</v>
      </c>
      <c r="F1821" s="66"/>
      <c r="G1821" s="52"/>
      <c r="M1821" s="5" t="s">
        <v>18</v>
      </c>
      <c r="N1821" s="14" t="s">
        <v>2504</v>
      </c>
      <c r="O1821" s="5"/>
      <c r="P1821" s="44" t="str">
        <f t="shared" ref="P1821" si="2318">IF(K1824="Yes",IF(L1824="Yes","Yes","No"),"No")</f>
        <v>Yes</v>
      </c>
      <c r="Q1821" s="108"/>
      <c r="R1821" s="5" t="s">
        <v>1</v>
      </c>
      <c r="S1821" s="5" t="s">
        <v>5</v>
      </c>
      <c r="T1821" s="5" t="s">
        <v>7</v>
      </c>
      <c r="U1821" s="5">
        <v>970</v>
      </c>
      <c r="V1821" s="5">
        <v>62.47</v>
      </c>
      <c r="W1821" s="5">
        <v>66.040000000000006</v>
      </c>
      <c r="X1821" s="8">
        <f t="shared" si="2283"/>
        <v>-3.5700000000000074</v>
      </c>
      <c r="Y1821" s="14">
        <v>921</v>
      </c>
      <c r="Z1821" s="5">
        <v>64.06</v>
      </c>
      <c r="AA1821" s="5">
        <v>67.2</v>
      </c>
      <c r="AB1821" s="72">
        <f t="shared" si="2241"/>
        <v>-3.1400000000000006</v>
      </c>
      <c r="AC1821" s="53"/>
    </row>
    <row r="1822" spans="1:29" x14ac:dyDescent="0.25">
      <c r="A1822" s="53">
        <v>2603020</v>
      </c>
      <c r="B1822" s="89" t="s">
        <v>2583</v>
      </c>
      <c r="C1822" s="53" t="s">
        <v>564</v>
      </c>
      <c r="D1822" s="50" t="s">
        <v>2508</v>
      </c>
      <c r="E1822" s="47">
        <f>VLOOKUP('2012 Accountability Database'!A1818,Dems1112!$A$2:$G$1082,4)</f>
        <v>0.82</v>
      </c>
      <c r="F1822" s="65" t="s">
        <v>2486</v>
      </c>
      <c r="G1822" s="62"/>
      <c r="H1822" s="13" t="str">
        <f>IF(V1822&gt;94,"Met",IF(X1822="--","n/a",IF(X1822&gt;=0,"Met","Did Not Meet")))</f>
        <v>Met</v>
      </c>
      <c r="I1822" s="13" t="str">
        <f>IF(V1823&gt;94,"Met",IF(X1823="--","n/a",IF(X1823&gt;=0,"Met","Did Not Meet")))</f>
        <v>Met</v>
      </c>
      <c r="J1822" s="13"/>
      <c r="K1822" s="13" t="str">
        <f>IF(Z1822&gt;94,"Met",IF(AB1822="--","n/a",IF(AB1822&gt;=0,"Met","Did Not Meet")))</f>
        <v>Met</v>
      </c>
      <c r="L1822" s="13" t="str">
        <f>IF(Z1823&gt;94,"Met",IF(AB1823="--","n/a",IF(AB1823&gt;=0,"Met","Did Not Meet")))</f>
        <v>Met</v>
      </c>
      <c r="M1822" s="1" t="s">
        <v>18</v>
      </c>
      <c r="N1822" s="68" t="s">
        <v>2497</v>
      </c>
      <c r="O1822" s="35"/>
      <c r="P1822" s="44"/>
      <c r="Q1822" s="108"/>
      <c r="R1822" s="5" t="s">
        <v>6</v>
      </c>
      <c r="S1822" s="1" t="s">
        <v>2</v>
      </c>
      <c r="T1822" s="1" t="s">
        <v>3</v>
      </c>
      <c r="U1822" s="5">
        <v>478</v>
      </c>
      <c r="V1822" s="1">
        <v>70.709999999999994</v>
      </c>
      <c r="W1822" s="1">
        <v>69.45</v>
      </c>
      <c r="X1822" s="9">
        <f t="shared" si="2283"/>
        <v>1.2599999999999909</v>
      </c>
      <c r="Y1822" s="14">
        <v>396</v>
      </c>
      <c r="Z1822" s="1">
        <v>64.650000000000006</v>
      </c>
      <c r="AA1822" s="1">
        <v>64.209999999999994</v>
      </c>
      <c r="AB1822" s="71">
        <f t="shared" si="2241"/>
        <v>0.44000000000001194</v>
      </c>
      <c r="AC1822" s="53"/>
    </row>
    <row r="1823" spans="1:29" x14ac:dyDescent="0.25">
      <c r="A1823" s="53">
        <v>2603020</v>
      </c>
      <c r="B1823" s="89" t="s">
        <v>2583</v>
      </c>
      <c r="C1823" s="53" t="s">
        <v>564</v>
      </c>
      <c r="D1823" s="50" t="s">
        <v>974</v>
      </c>
      <c r="E1823" s="47" t="str">
        <f>VLOOKUP('2012 Accountability Database'!A1818,Dems1112!$A$2:$G$1082,5)</f>
        <v>7-8</v>
      </c>
      <c r="F1823" s="65" t="s">
        <v>2487</v>
      </c>
      <c r="G1823" s="62"/>
      <c r="H1823" s="13" t="str">
        <f>IF(V1824&gt;94,"Met",IF(X1824="--","n/a",IF(X1824&gt;=0,"Met","Did Not Meet")))</f>
        <v>Did Not Meet</v>
      </c>
      <c r="I1823" s="13" t="str">
        <f>IF(V1825&gt;94,"Met",IF(X1825="--","n/a",IF(X1825&gt;=0,"Met","Did Not Meet")))</f>
        <v>Did Not Meet</v>
      </c>
      <c r="J1823" s="13"/>
      <c r="K1823" s="13" t="str">
        <f>IF(Z1824&gt;94,"Met",IF(AB1824="--","n/a",IF(AB1824&gt;=0,"Met","Did Not Meet")))</f>
        <v>Did Not Meet</v>
      </c>
      <c r="L1823" s="13" t="str">
        <f>IF(Z1825&gt;94,"Met",IF(AB1825="--","n/a",IF(AB1825&gt;=0,"Met","Did Not Meet")))</f>
        <v>Did Not Meet</v>
      </c>
      <c r="M1823" s="1" t="s">
        <v>18</v>
      </c>
      <c r="N1823" s="14"/>
      <c r="O1823" s="35" t="s">
        <v>2506</v>
      </c>
      <c r="P1823" s="83" t="str">
        <f t="shared" ref="P1823" si="2319">IF(P1818="No"," ", IF(P1820="No"," ",IF(P1819="No", " ",IF(P1821="No"," ","X"))))</f>
        <v xml:space="preserve"> </v>
      </c>
      <c r="Q1823" s="108"/>
      <c r="R1823" s="5" t="s">
        <v>6</v>
      </c>
      <c r="S1823" s="1" t="s">
        <v>2</v>
      </c>
      <c r="T1823" s="1" t="s">
        <v>7</v>
      </c>
      <c r="U1823" s="5">
        <v>388</v>
      </c>
      <c r="V1823" s="1">
        <v>65.459999999999994</v>
      </c>
      <c r="W1823" s="1">
        <v>63.09</v>
      </c>
      <c r="X1823" s="9">
        <f t="shared" si="2283"/>
        <v>2.3699999999999903</v>
      </c>
      <c r="Y1823" s="14">
        <v>337</v>
      </c>
      <c r="Z1823" s="1">
        <v>59.94</v>
      </c>
      <c r="AA1823" s="1">
        <v>58.41</v>
      </c>
      <c r="AB1823" s="71">
        <f t="shared" si="2241"/>
        <v>1.5300000000000011</v>
      </c>
      <c r="AC1823" s="53"/>
    </row>
    <row r="1824" spans="1:29" ht="15.75" x14ac:dyDescent="0.25">
      <c r="A1824" s="53">
        <v>2603020</v>
      </c>
      <c r="B1824" s="89" t="s">
        <v>2583</v>
      </c>
      <c r="C1824" s="53" t="s">
        <v>564</v>
      </c>
      <c r="D1824" s="50" t="s">
        <v>975</v>
      </c>
      <c r="E1824" s="48" t="str">
        <f>VLOOKUP('2012 Accountability Database'!A1818,Dems1112!$A$2:$G$1082,6)</f>
        <v>3 (Central AR)</v>
      </c>
      <c r="F1824" s="66"/>
      <c r="G1824" s="63" t="s">
        <v>2488</v>
      </c>
      <c r="H1824" s="61" t="str">
        <f t="shared" ref="H1824:I1824" si="2320">IF(H1822="Met","Yes",IF(H1823="Met","Yes","No"))</f>
        <v>Yes</v>
      </c>
      <c r="I1824" s="61" t="str">
        <f t="shared" si="2320"/>
        <v>Yes</v>
      </c>
      <c r="J1824" s="55"/>
      <c r="K1824" s="61" t="str">
        <f t="shared" ref="K1824:L1824" si="2321">IF(K1822="Met","Yes",IF(K1823="Met","Yes","No"))</f>
        <v>Yes</v>
      </c>
      <c r="L1824" s="61" t="str">
        <f t="shared" si="2321"/>
        <v>Yes</v>
      </c>
      <c r="M1824" s="1" t="s">
        <v>18</v>
      </c>
      <c r="N1824" s="14"/>
      <c r="O1824" s="35" t="s">
        <v>2505</v>
      </c>
      <c r="P1824" s="83" t="str">
        <f t="shared" ref="P1824" si="2322">IF(P1823="X"," ",IF(P1825="X"," ","X"))</f>
        <v xml:space="preserve"> </v>
      </c>
      <c r="Q1824" s="94" t="s">
        <v>2759</v>
      </c>
      <c r="R1824" s="5" t="s">
        <v>6</v>
      </c>
      <c r="S1824" s="1" t="s">
        <v>5</v>
      </c>
      <c r="T1824" s="1" t="s">
        <v>3</v>
      </c>
      <c r="U1824" s="5">
        <v>1432</v>
      </c>
      <c r="V1824" s="1">
        <v>68.510000000000005</v>
      </c>
      <c r="W1824" s="1">
        <v>69.45</v>
      </c>
      <c r="X1824" s="6">
        <f t="shared" si="2283"/>
        <v>-0.93999999999999773</v>
      </c>
      <c r="Y1824" s="14">
        <v>1146</v>
      </c>
      <c r="Z1824" s="1">
        <v>63</v>
      </c>
      <c r="AA1824" s="1">
        <v>64.209999999999994</v>
      </c>
      <c r="AB1824" s="72">
        <f t="shared" ref="AB1824:AB1887" si="2323">Z1824-AA1824</f>
        <v>-1.2099999999999937</v>
      </c>
      <c r="AC1824" s="53"/>
    </row>
    <row r="1825" spans="1:29" x14ac:dyDescent="0.25">
      <c r="A1825" s="54">
        <v>2603020</v>
      </c>
      <c r="B1825" s="90" t="s">
        <v>2583</v>
      </c>
      <c r="C1825" s="54" t="s">
        <v>564</v>
      </c>
      <c r="D1825" s="4"/>
      <c r="E1825" s="4"/>
      <c r="F1825" s="67"/>
      <c r="G1825" s="64"/>
      <c r="H1825" s="43"/>
      <c r="I1825" s="43"/>
      <c r="J1825" s="43"/>
      <c r="K1825" s="43"/>
      <c r="L1825" s="43"/>
      <c r="M1825" s="4" t="s">
        <v>18</v>
      </c>
      <c r="N1825" s="15"/>
      <c r="O1825" s="38" t="s">
        <v>2482</v>
      </c>
      <c r="P1825" s="84" t="str">
        <f>IF(E1819="Achieving School"," ","X")</f>
        <v>X</v>
      </c>
      <c r="Q1825" s="91"/>
      <c r="R1825" s="4" t="s">
        <v>6</v>
      </c>
      <c r="S1825" s="4" t="s">
        <v>5</v>
      </c>
      <c r="T1825" s="4" t="s">
        <v>7</v>
      </c>
      <c r="U1825" s="4">
        <v>1091</v>
      </c>
      <c r="V1825" s="4">
        <v>61.04</v>
      </c>
      <c r="W1825" s="4">
        <v>63.09</v>
      </c>
      <c r="X1825" s="7">
        <f t="shared" si="2283"/>
        <v>-2.0500000000000043</v>
      </c>
      <c r="Y1825" s="15">
        <v>923</v>
      </c>
      <c r="Z1825" s="4">
        <v>56.55</v>
      </c>
      <c r="AA1825" s="4">
        <v>58.41</v>
      </c>
      <c r="AB1825" s="73">
        <f t="shared" si="2323"/>
        <v>-1.8599999999999994</v>
      </c>
      <c r="AC1825" s="54"/>
    </row>
    <row r="1826" spans="1:29" x14ac:dyDescent="0.25">
      <c r="A1826" s="1">
        <v>2603023</v>
      </c>
      <c r="B1826" s="87" t="s">
        <v>2583</v>
      </c>
      <c r="C1826" s="55" t="s">
        <v>565</v>
      </c>
      <c r="E1826" s="42"/>
      <c r="F1826" s="65" t="s">
        <v>2483</v>
      </c>
      <c r="G1826" s="62"/>
      <c r="H1826" s="37" t="str">
        <f>IF(V1826&gt;94,"Met",IF(X1826="--","n/a",IF(X1826&gt;=0,"Met","Did Not Meet")))</f>
        <v>Did Not Meet</v>
      </c>
      <c r="I1826" s="37" t="str">
        <f>IF(V1827&gt;94,"Met",IF(X1827="--","n/a",IF(X1827&gt;=0,"Met","Did Not Meet")))</f>
        <v>Did Not Meet</v>
      </c>
      <c r="K1826" s="13" t="str">
        <f>IF(Z1826&gt;94,"Met",IF(AB1826="--","n/a",IF(AB1826&gt;=0,"Met","Did Not Meet")))</f>
        <v>Did Not Meet</v>
      </c>
      <c r="L1826" s="13" t="str">
        <f>IF(Z1827&gt;94,"Met",IF(AB1827="--","n/a",IF(AB1827&gt;=0,"Met","Did Not Meet")))</f>
        <v>Did Not Meet</v>
      </c>
      <c r="M1826" s="1" t="s">
        <v>18</v>
      </c>
      <c r="N1826" s="14" t="s">
        <v>2502</v>
      </c>
      <c r="O1826" s="5"/>
      <c r="P1826" s="44" t="str">
        <f t="shared" ref="P1826" si="2324">IF(H1828="Yes",IF(I1828="Yes","Yes","No"),"No")</f>
        <v>No</v>
      </c>
      <c r="Q1826" s="93"/>
      <c r="R1826" s="5" t="s">
        <v>1</v>
      </c>
      <c r="S1826" s="1" t="s">
        <v>2</v>
      </c>
      <c r="T1826" s="1" t="s">
        <v>3</v>
      </c>
      <c r="U1826" s="5">
        <v>106</v>
      </c>
      <c r="V1826" s="1">
        <v>63.21</v>
      </c>
      <c r="W1826" s="1">
        <v>71.19</v>
      </c>
      <c r="X1826" s="6">
        <f t="shared" si="2283"/>
        <v>-7.9799999999999969</v>
      </c>
      <c r="Y1826" s="14">
        <v>44</v>
      </c>
      <c r="Z1826" s="1">
        <v>75</v>
      </c>
      <c r="AA1826" s="1">
        <v>87.5</v>
      </c>
      <c r="AB1826" s="72">
        <f t="shared" si="2323"/>
        <v>-12.5</v>
      </c>
      <c r="AC1826" s="36"/>
    </row>
    <row r="1827" spans="1:29" ht="15.75" x14ac:dyDescent="0.25">
      <c r="A1827" s="53">
        <v>2603023</v>
      </c>
      <c r="B1827" s="89" t="s">
        <v>2583</v>
      </c>
      <c r="C1827" s="53" t="s">
        <v>565</v>
      </c>
      <c r="D1827" s="49" t="s">
        <v>2498</v>
      </c>
      <c r="E1827" s="34" t="str">
        <f>M1826</f>
        <v>Needs Improvement Focus School</v>
      </c>
      <c r="F1827" s="65" t="s">
        <v>2484</v>
      </c>
      <c r="G1827" s="62"/>
      <c r="H1827" s="13" t="str">
        <f>IF(V1828&gt;94,"Met",IF(X1828="--","n/a",IF(X1828&gt;=0,"Met","Did Not Meet")))</f>
        <v>Did Not Meet</v>
      </c>
      <c r="I1827" s="13" t="str">
        <f>IF(V1829&gt;94,"Met",IF(X1829="--","n/a",IF(X1829&gt;=0,"Met","Did Not Meet")))</f>
        <v>Did Not Meet</v>
      </c>
      <c r="K1827" s="13" t="str">
        <f>IF(Z1828&gt;94,"Met",IF(AB1828="--","n/a",IF(AB1828&gt;=0,"Met","Did Not Meet")))</f>
        <v>Did Not Meet</v>
      </c>
      <c r="L1827" s="13" t="str">
        <f>IF(Z1829&gt;94,"Met",IF(AB1829="--","n/a",IF(AB1829&gt;=0,"Met","Did Not Meet")))</f>
        <v>Did Not Meet</v>
      </c>
      <c r="M1827" s="1" t="s">
        <v>18</v>
      </c>
      <c r="N1827" s="14" t="s">
        <v>2501</v>
      </c>
      <c r="O1827" s="5"/>
      <c r="P1827" s="44" t="str">
        <f t="shared" ref="P1827" si="2325">IF(K1828="Yes",IF(L1828="Yes","Yes","No"),"No")</f>
        <v>No</v>
      </c>
      <c r="Q1827" s="94" t="s">
        <v>2759</v>
      </c>
      <c r="R1827" s="5" t="s">
        <v>1</v>
      </c>
      <c r="S1827" s="1" t="s">
        <v>2</v>
      </c>
      <c r="T1827" s="1" t="s">
        <v>7</v>
      </c>
      <c r="U1827" s="5">
        <v>105</v>
      </c>
      <c r="V1827" s="1">
        <v>62.86</v>
      </c>
      <c r="W1827" s="1">
        <v>70.91</v>
      </c>
      <c r="X1827" s="6">
        <f t="shared" si="2283"/>
        <v>-8.0499999999999972</v>
      </c>
      <c r="Y1827" s="14">
        <v>44</v>
      </c>
      <c r="Z1827" s="1">
        <v>75</v>
      </c>
      <c r="AA1827" s="1">
        <v>87.21</v>
      </c>
      <c r="AB1827" s="72">
        <f t="shared" si="2323"/>
        <v>-12.209999999999994</v>
      </c>
      <c r="AC1827" s="53"/>
    </row>
    <row r="1828" spans="1:29" ht="15" customHeight="1" x14ac:dyDescent="0.25">
      <c r="A1828" s="53">
        <v>2603023</v>
      </c>
      <c r="B1828" s="89" t="s">
        <v>2583</v>
      </c>
      <c r="C1828" s="53" t="s">
        <v>565</v>
      </c>
      <c r="D1828" s="49" t="s">
        <v>2499</v>
      </c>
      <c r="E1828" s="35" t="str">
        <f>VLOOKUP('2012 Accountability Database'!$A1826,'2011 AYP'!A$2:B$1072,2)</f>
        <v>SI_M (School Improvement - Met Standards)</v>
      </c>
      <c r="F1828" s="66"/>
      <c r="G1828" s="63" t="s">
        <v>2485</v>
      </c>
      <c r="H1828" s="60" t="str">
        <f t="shared" ref="H1828:I1828" si="2326">IF(H1826="Met","Yes",IF(H1827="Met","Yes","No"))</f>
        <v>No</v>
      </c>
      <c r="I1828" s="60" t="str">
        <f t="shared" si="2326"/>
        <v>No</v>
      </c>
      <c r="J1828" s="42"/>
      <c r="K1828" s="60" t="str">
        <f t="shared" ref="K1828:L1828" si="2327">IF(K1826="Met","Yes",IF(K1827="Met","Yes","No"))</f>
        <v>No</v>
      </c>
      <c r="L1828" s="60" t="str">
        <f t="shared" si="2327"/>
        <v>No</v>
      </c>
      <c r="M1828" s="1" t="s">
        <v>18</v>
      </c>
      <c r="N1828" s="14" t="s">
        <v>2503</v>
      </c>
      <c r="O1828" s="5"/>
      <c r="P1828" s="44" t="str">
        <f t="shared" ref="P1828" si="2328">IF(H1832="Yes",IF(I1832="Yes","Yes","No"),"No")</f>
        <v>Yes</v>
      </c>
      <c r="Q1828" s="108" t="s">
        <v>2758</v>
      </c>
      <c r="R1828" s="5" t="s">
        <v>1</v>
      </c>
      <c r="S1828" s="1" t="s">
        <v>5</v>
      </c>
      <c r="T1828" s="1" t="s">
        <v>3</v>
      </c>
      <c r="U1828" s="5">
        <v>296</v>
      </c>
      <c r="V1828" s="1">
        <v>61.49</v>
      </c>
      <c r="W1828" s="1">
        <v>71.19</v>
      </c>
      <c r="X1828" s="6">
        <f t="shared" si="2283"/>
        <v>-9.6999999999999957</v>
      </c>
      <c r="Y1828" s="14">
        <v>129</v>
      </c>
      <c r="Z1828" s="1">
        <v>75.19</v>
      </c>
      <c r="AA1828" s="1">
        <v>87.5</v>
      </c>
      <c r="AB1828" s="72">
        <f t="shared" si="2323"/>
        <v>-12.310000000000002</v>
      </c>
      <c r="AC1828" s="53"/>
    </row>
    <row r="1829" spans="1:29" x14ac:dyDescent="0.25">
      <c r="A1829" s="53">
        <v>2603023</v>
      </c>
      <c r="B1829" s="89" t="s">
        <v>2583</v>
      </c>
      <c r="C1829" s="53" t="s">
        <v>565</v>
      </c>
      <c r="D1829" s="49" t="s">
        <v>2507</v>
      </c>
      <c r="E1829" s="47">
        <f>VLOOKUP('2012 Accountability Database'!A1826,Dems1112!$A$2:$G$1082,3)</f>
        <v>0.76</v>
      </c>
      <c r="F1829" s="66"/>
      <c r="G1829" s="52"/>
      <c r="M1829" s="5" t="s">
        <v>18</v>
      </c>
      <c r="N1829" s="14" t="s">
        <v>2504</v>
      </c>
      <c r="O1829" s="5"/>
      <c r="P1829" s="44" t="str">
        <f t="shared" ref="P1829" si="2329">IF(K1832="Yes",IF(L1832="Yes","Yes","No"),"No")</f>
        <v>Yes</v>
      </c>
      <c r="Q1829" s="108"/>
      <c r="R1829" s="5" t="s">
        <v>1</v>
      </c>
      <c r="S1829" s="5" t="s">
        <v>5</v>
      </c>
      <c r="T1829" s="5" t="s">
        <v>7</v>
      </c>
      <c r="U1829" s="5">
        <v>293</v>
      </c>
      <c r="V1829" s="5">
        <v>61.09</v>
      </c>
      <c r="W1829" s="5">
        <v>70.91</v>
      </c>
      <c r="X1829" s="8">
        <f t="shared" si="2283"/>
        <v>-9.8199999999999932</v>
      </c>
      <c r="Y1829" s="14">
        <v>128</v>
      </c>
      <c r="Z1829" s="5">
        <v>75</v>
      </c>
      <c r="AA1829" s="5">
        <v>87.21</v>
      </c>
      <c r="AB1829" s="72">
        <f t="shared" si="2323"/>
        <v>-12.209999999999994</v>
      </c>
      <c r="AC1829" s="53"/>
    </row>
    <row r="1830" spans="1:29" x14ac:dyDescent="0.25">
      <c r="A1830" s="53">
        <v>2603023</v>
      </c>
      <c r="B1830" s="89" t="s">
        <v>2583</v>
      </c>
      <c r="C1830" s="53" t="s">
        <v>565</v>
      </c>
      <c r="D1830" s="50" t="s">
        <v>2508</v>
      </c>
      <c r="E1830" s="47">
        <f>VLOOKUP('2012 Accountability Database'!A1826,Dems1112!$A$2:$G$1082,4)</f>
        <v>0.96</v>
      </c>
      <c r="F1830" s="65" t="s">
        <v>2486</v>
      </c>
      <c r="G1830" s="62"/>
      <c r="H1830" s="13" t="str">
        <f>IF(V1830&gt;94,"Met",IF(X1830="--","n/a",IF(X1830&gt;=0,"Met","Did Not Meet")))</f>
        <v>Met</v>
      </c>
      <c r="I1830" s="13" t="str">
        <f>IF(V1831&gt;94,"Met",IF(X1831="--","n/a",IF(X1831&gt;=0,"Met","Did Not Meet")))</f>
        <v>Met</v>
      </c>
      <c r="J1830" s="13"/>
      <c r="K1830" s="13" t="str">
        <f>IF(Z1830&gt;94,"Met",IF(AB1830="--","n/a",IF(AB1830&gt;=0,"Met","Did Not Meet")))</f>
        <v>Met</v>
      </c>
      <c r="L1830" s="13" t="str">
        <f>IF(Z1831&gt;94,"Met",IF(AB1831="--","n/a",IF(AB1831&gt;=0,"Met","Did Not Meet")))</f>
        <v>Met</v>
      </c>
      <c r="M1830" s="1" t="s">
        <v>18</v>
      </c>
      <c r="N1830" s="68" t="s">
        <v>2497</v>
      </c>
      <c r="O1830" s="35"/>
      <c r="P1830" s="44"/>
      <c r="Q1830" s="108"/>
      <c r="R1830" s="5" t="s">
        <v>6</v>
      </c>
      <c r="S1830" s="1" t="s">
        <v>2</v>
      </c>
      <c r="T1830" s="1" t="s">
        <v>3</v>
      </c>
      <c r="U1830" s="5">
        <v>107</v>
      </c>
      <c r="V1830" s="1">
        <v>74.77</v>
      </c>
      <c r="W1830" s="1">
        <v>74.680000000000007</v>
      </c>
      <c r="X1830" s="9">
        <f t="shared" si="2283"/>
        <v>8.99999999999892E-2</v>
      </c>
      <c r="Y1830" s="14">
        <v>45</v>
      </c>
      <c r="Z1830" s="1">
        <v>77.78</v>
      </c>
      <c r="AA1830" s="1">
        <v>35.42</v>
      </c>
      <c r="AB1830" s="71">
        <f t="shared" si="2323"/>
        <v>42.36</v>
      </c>
      <c r="AC1830" s="53"/>
    </row>
    <row r="1831" spans="1:29" x14ac:dyDescent="0.25">
      <c r="A1831" s="53">
        <v>2603023</v>
      </c>
      <c r="B1831" s="89" t="s">
        <v>2583</v>
      </c>
      <c r="C1831" s="53" t="s">
        <v>565</v>
      </c>
      <c r="D1831" s="50" t="s">
        <v>974</v>
      </c>
      <c r="E1831" s="47" t="str">
        <f>VLOOKUP('2012 Accountability Database'!A1826,Dems1112!$A$2:$G$1082,5)</f>
        <v>P-4</v>
      </c>
      <c r="F1831" s="65" t="s">
        <v>2487</v>
      </c>
      <c r="G1831" s="62"/>
      <c r="H1831" s="13" t="str">
        <f>IF(V1832&gt;94,"Met",IF(X1832="--","n/a",IF(X1832&gt;=0,"Met","Did Not Meet")))</f>
        <v>Did Not Meet</v>
      </c>
      <c r="I1831" s="13" t="str">
        <f>IF(V1833&gt;94,"Met",IF(X1833="--","n/a",IF(X1833&gt;=0,"Met","Did Not Meet")))</f>
        <v>Did Not Meet</v>
      </c>
      <c r="J1831" s="13"/>
      <c r="K1831" s="13" t="str">
        <f>IF(Z1832&gt;94,"Met",IF(AB1832="--","n/a",IF(AB1832&gt;=0,"Met","Did Not Meet")))</f>
        <v>Met</v>
      </c>
      <c r="L1831" s="13" t="str">
        <f>IF(Z1833&gt;94,"Met",IF(AB1833="--","n/a",IF(AB1833&gt;=0,"Met","Did Not Meet")))</f>
        <v>Met</v>
      </c>
      <c r="M1831" s="1" t="s">
        <v>18</v>
      </c>
      <c r="N1831" s="14"/>
      <c r="O1831" s="35" t="s">
        <v>2506</v>
      </c>
      <c r="P1831" s="83" t="str">
        <f t="shared" ref="P1831" si="2330">IF(P1826="No"," ", IF(P1828="No"," ",IF(P1827="No", " ",IF(P1829="No"," ","X"))))</f>
        <v xml:space="preserve"> </v>
      </c>
      <c r="Q1831" s="108"/>
      <c r="R1831" s="5" t="s">
        <v>6</v>
      </c>
      <c r="S1831" s="1" t="s">
        <v>2</v>
      </c>
      <c r="T1831" s="1" t="s">
        <v>7</v>
      </c>
      <c r="U1831" s="5">
        <v>106</v>
      </c>
      <c r="V1831" s="1">
        <v>74.53</v>
      </c>
      <c r="W1831" s="1">
        <v>74.44</v>
      </c>
      <c r="X1831" s="9">
        <f t="shared" si="2283"/>
        <v>9.0000000000003411E-2</v>
      </c>
      <c r="Y1831" s="14">
        <v>45</v>
      </c>
      <c r="Z1831" s="1">
        <v>77.78</v>
      </c>
      <c r="AA1831" s="1">
        <v>33.92</v>
      </c>
      <c r="AB1831" s="71">
        <f t="shared" si="2323"/>
        <v>43.86</v>
      </c>
      <c r="AC1831" s="53"/>
    </row>
    <row r="1832" spans="1:29" ht="15.75" x14ac:dyDescent="0.25">
      <c r="A1832" s="53">
        <v>2603023</v>
      </c>
      <c r="B1832" s="89" t="s">
        <v>2583</v>
      </c>
      <c r="C1832" s="53" t="s">
        <v>565</v>
      </c>
      <c r="D1832" s="50" t="s">
        <v>975</v>
      </c>
      <c r="E1832" s="48" t="str">
        <f>VLOOKUP('2012 Accountability Database'!A1826,Dems1112!$A$2:$G$1082,6)</f>
        <v>3 (Central AR)</v>
      </c>
      <c r="F1832" s="66"/>
      <c r="G1832" s="63" t="s">
        <v>2488</v>
      </c>
      <c r="H1832" s="61" t="str">
        <f t="shared" ref="H1832:I1832" si="2331">IF(H1830="Met","Yes",IF(H1831="Met","Yes","No"))</f>
        <v>Yes</v>
      </c>
      <c r="I1832" s="61" t="str">
        <f t="shared" si="2331"/>
        <v>Yes</v>
      </c>
      <c r="J1832" s="55"/>
      <c r="K1832" s="61" t="str">
        <f t="shared" ref="K1832:L1832" si="2332">IF(K1830="Met","Yes",IF(K1831="Met","Yes","No"))</f>
        <v>Yes</v>
      </c>
      <c r="L1832" s="61" t="str">
        <f t="shared" si="2332"/>
        <v>Yes</v>
      </c>
      <c r="M1832" s="1" t="s">
        <v>18</v>
      </c>
      <c r="N1832" s="14"/>
      <c r="O1832" s="35" t="s">
        <v>2505</v>
      </c>
      <c r="P1832" s="83" t="str">
        <f t="shared" ref="P1832" si="2333">IF(P1831="X"," ",IF(P1833="X"," ","X"))</f>
        <v xml:space="preserve"> </v>
      </c>
      <c r="Q1832" s="94" t="s">
        <v>2759</v>
      </c>
      <c r="R1832" s="5" t="s">
        <v>6</v>
      </c>
      <c r="S1832" s="1" t="s">
        <v>5</v>
      </c>
      <c r="T1832" s="1" t="s">
        <v>3</v>
      </c>
      <c r="U1832" s="5">
        <v>297</v>
      </c>
      <c r="V1832" s="1">
        <v>72.73</v>
      </c>
      <c r="W1832" s="1">
        <v>74.680000000000007</v>
      </c>
      <c r="X1832" s="6">
        <f t="shared" si="2283"/>
        <v>-1.9500000000000028</v>
      </c>
      <c r="Y1832" s="14">
        <v>130</v>
      </c>
      <c r="Z1832" s="1">
        <v>50</v>
      </c>
      <c r="AA1832" s="1">
        <v>35.42</v>
      </c>
      <c r="AB1832" s="71">
        <f t="shared" si="2323"/>
        <v>14.579999999999998</v>
      </c>
      <c r="AC1832" s="53"/>
    </row>
    <row r="1833" spans="1:29" x14ac:dyDescent="0.25">
      <c r="A1833" s="54">
        <v>2603023</v>
      </c>
      <c r="B1833" s="90" t="s">
        <v>2583</v>
      </c>
      <c r="C1833" s="54" t="s">
        <v>565</v>
      </c>
      <c r="D1833" s="4"/>
      <c r="E1833" s="4"/>
      <c r="F1833" s="67"/>
      <c r="G1833" s="64"/>
      <c r="H1833" s="43"/>
      <c r="I1833" s="43"/>
      <c r="J1833" s="43"/>
      <c r="K1833" s="43"/>
      <c r="L1833" s="43"/>
      <c r="M1833" s="4" t="s">
        <v>18</v>
      </c>
      <c r="N1833" s="15"/>
      <c r="O1833" s="38" t="s">
        <v>2482</v>
      </c>
      <c r="P1833" s="84" t="str">
        <f>IF(E1827="Achieving School"," ","X")</f>
        <v>X</v>
      </c>
      <c r="Q1833" s="91"/>
      <c r="R1833" s="4" t="s">
        <v>6</v>
      </c>
      <c r="S1833" s="4" t="s">
        <v>5</v>
      </c>
      <c r="T1833" s="4" t="s">
        <v>7</v>
      </c>
      <c r="U1833" s="4">
        <v>294</v>
      </c>
      <c r="V1833" s="4">
        <v>72.45</v>
      </c>
      <c r="W1833" s="4">
        <v>74.44</v>
      </c>
      <c r="X1833" s="7">
        <f t="shared" si="2283"/>
        <v>-1.9899999999999949</v>
      </c>
      <c r="Y1833" s="15">
        <v>129</v>
      </c>
      <c r="Z1833" s="4">
        <v>49.61</v>
      </c>
      <c r="AA1833" s="4">
        <v>33.92</v>
      </c>
      <c r="AB1833" s="74">
        <f t="shared" si="2323"/>
        <v>15.689999999999998</v>
      </c>
      <c r="AC1833" s="54"/>
    </row>
    <row r="1834" spans="1:29" x14ac:dyDescent="0.25">
      <c r="A1834" s="1">
        <v>2603024</v>
      </c>
      <c r="B1834" s="87" t="s">
        <v>2583</v>
      </c>
      <c r="C1834" s="55" t="s">
        <v>566</v>
      </c>
      <c r="E1834" s="42"/>
      <c r="F1834" s="65" t="s">
        <v>2483</v>
      </c>
      <c r="G1834" s="62"/>
      <c r="H1834" s="37" t="str">
        <f>IF(V1834&gt;94,"Met",IF(X1834="--","n/a",IF(X1834&gt;=0,"Met","Did Not Meet")))</f>
        <v>Did Not Meet</v>
      </c>
      <c r="I1834" s="37" t="str">
        <f>IF(V1835&gt;94,"Met",IF(X1835="--","n/a",IF(X1835&gt;=0,"Met","Did Not Meet")))</f>
        <v>Did Not Meet</v>
      </c>
      <c r="K1834" s="13" t="str">
        <f>IF(Z1834&gt;94,"Met",IF(AB1834="--","n/a",IF(AB1834&gt;=0,"Met","Did Not Meet")))</f>
        <v>Met</v>
      </c>
      <c r="L1834" s="13" t="str">
        <f>IF(Z1835&gt;94,"Met",IF(AB1835="--","n/a",IF(AB1835&gt;=0,"Met","Did Not Meet")))</f>
        <v>Met</v>
      </c>
      <c r="M1834" s="1" t="s">
        <v>9</v>
      </c>
      <c r="N1834" s="14" t="s">
        <v>2502</v>
      </c>
      <c r="O1834" s="5"/>
      <c r="P1834" s="44" t="str">
        <f t="shared" ref="P1834" si="2334">IF(H1836="Yes",IF(I1836="Yes","Yes","No"),"No")</f>
        <v>No</v>
      </c>
      <c r="Q1834" s="93"/>
      <c r="R1834" s="5" t="s">
        <v>1</v>
      </c>
      <c r="S1834" s="1" t="s">
        <v>2</v>
      </c>
      <c r="T1834" s="1" t="s">
        <v>3</v>
      </c>
      <c r="U1834" s="5">
        <v>471</v>
      </c>
      <c r="V1834" s="1">
        <v>68.790000000000006</v>
      </c>
      <c r="W1834" s="1">
        <v>69.7</v>
      </c>
      <c r="X1834" s="6">
        <f t="shared" si="2283"/>
        <v>-0.90999999999999659</v>
      </c>
      <c r="Y1834" s="14">
        <v>446</v>
      </c>
      <c r="Z1834" s="1">
        <v>74.44</v>
      </c>
      <c r="AA1834" s="1">
        <v>72.38</v>
      </c>
      <c r="AB1834" s="71">
        <f t="shared" si="2323"/>
        <v>2.0600000000000023</v>
      </c>
      <c r="AC1834" s="36"/>
    </row>
    <row r="1835" spans="1:29" ht="15.75" x14ac:dyDescent="0.25">
      <c r="A1835" s="53">
        <v>2603024</v>
      </c>
      <c r="B1835" s="89" t="s">
        <v>2583</v>
      </c>
      <c r="C1835" s="53" t="s">
        <v>566</v>
      </c>
      <c r="D1835" s="49" t="s">
        <v>2498</v>
      </c>
      <c r="E1835" s="34" t="str">
        <f>M1834</f>
        <v>Needs Improvement School</v>
      </c>
      <c r="F1835" s="65" t="s">
        <v>2484</v>
      </c>
      <c r="G1835" s="62"/>
      <c r="H1835" s="13" t="str">
        <f>IF(V1836&gt;94,"Met",IF(X1836="--","n/a",IF(X1836&gt;=0,"Met","Did Not Meet")))</f>
        <v>Did Not Meet</v>
      </c>
      <c r="I1835" s="13" t="str">
        <f>IF(V1837&gt;94,"Met",IF(X1837="--","n/a",IF(X1837&gt;=0,"Met","Did Not Meet")))</f>
        <v>Did Not Meet</v>
      </c>
      <c r="K1835" s="13" t="str">
        <f>IF(Z1836&gt;94,"Met",IF(AB1836="--","n/a",IF(AB1836&gt;=0,"Met","Did Not Meet")))</f>
        <v>Did Not Meet</v>
      </c>
      <c r="L1835" s="13" t="str">
        <f>IF(Z1837&gt;94,"Met",IF(AB1837="--","n/a",IF(AB1837&gt;=0,"Met","Did Not Meet")))</f>
        <v>Did Not Meet</v>
      </c>
      <c r="M1835" s="1" t="s">
        <v>9</v>
      </c>
      <c r="N1835" s="14" t="s">
        <v>2501</v>
      </c>
      <c r="O1835" s="5"/>
      <c r="P1835" s="44" t="str">
        <f t="shared" ref="P1835" si="2335">IF(K1836="Yes",IF(L1836="Yes","Yes","No"),"No")</f>
        <v>Yes</v>
      </c>
      <c r="Q1835" s="94" t="s">
        <v>2759</v>
      </c>
      <c r="R1835" s="5" t="s">
        <v>1</v>
      </c>
      <c r="S1835" s="1" t="s">
        <v>2</v>
      </c>
      <c r="T1835" s="1" t="s">
        <v>7</v>
      </c>
      <c r="U1835" s="5">
        <v>405</v>
      </c>
      <c r="V1835" s="1">
        <v>64.44</v>
      </c>
      <c r="W1835" s="1">
        <v>64.650000000000006</v>
      </c>
      <c r="X1835" s="6">
        <f t="shared" si="2283"/>
        <v>-0.21000000000000796</v>
      </c>
      <c r="Y1835" s="14">
        <v>382</v>
      </c>
      <c r="Z1835" s="1">
        <v>70.680000000000007</v>
      </c>
      <c r="AA1835" s="1">
        <v>67.989999999999995</v>
      </c>
      <c r="AB1835" s="71">
        <f t="shared" si="2323"/>
        <v>2.6900000000000119</v>
      </c>
      <c r="AC1835" s="53"/>
    </row>
    <row r="1836" spans="1:29" ht="15" customHeight="1" x14ac:dyDescent="0.25">
      <c r="A1836" s="53">
        <v>2603024</v>
      </c>
      <c r="B1836" s="89" t="s">
        <v>2583</v>
      </c>
      <c r="C1836" s="53" t="s">
        <v>566</v>
      </c>
      <c r="D1836" s="49" t="s">
        <v>2499</v>
      </c>
      <c r="E1836" s="35" t="str">
        <f>VLOOKUP('2012 Accountability Database'!$A1834,'2011 AYP'!A$2:B$1072,2)</f>
        <v>SI_1 (School Improvement Year 1)</v>
      </c>
      <c r="F1836" s="66"/>
      <c r="G1836" s="63" t="s">
        <v>2485</v>
      </c>
      <c r="H1836" s="60" t="str">
        <f t="shared" ref="H1836:I1836" si="2336">IF(H1834="Met","Yes",IF(H1835="Met","Yes","No"))</f>
        <v>No</v>
      </c>
      <c r="I1836" s="60" t="str">
        <f t="shared" si="2336"/>
        <v>No</v>
      </c>
      <c r="J1836" s="42"/>
      <c r="K1836" s="60" t="str">
        <f t="shared" ref="K1836:L1836" si="2337">IF(K1834="Met","Yes",IF(K1835="Met","Yes","No"))</f>
        <v>Yes</v>
      </c>
      <c r="L1836" s="60" t="str">
        <f t="shared" si="2337"/>
        <v>Yes</v>
      </c>
      <c r="M1836" s="5" t="s">
        <v>9</v>
      </c>
      <c r="N1836" s="14" t="s">
        <v>2503</v>
      </c>
      <c r="O1836" s="5"/>
      <c r="P1836" s="44" t="str">
        <f t="shared" ref="P1836" si="2338">IF(H1840="Yes",IF(I1840="Yes","Yes","No"),"No")</f>
        <v>No</v>
      </c>
      <c r="Q1836" s="108" t="s">
        <v>2758</v>
      </c>
      <c r="R1836" s="5" t="s">
        <v>1</v>
      </c>
      <c r="S1836" s="5" t="s">
        <v>5</v>
      </c>
      <c r="T1836" s="5" t="s">
        <v>3</v>
      </c>
      <c r="U1836" s="5">
        <v>1433</v>
      </c>
      <c r="V1836" s="5">
        <v>66.92</v>
      </c>
      <c r="W1836" s="5">
        <v>69.7</v>
      </c>
      <c r="X1836" s="8">
        <f t="shared" si="2283"/>
        <v>-2.7800000000000011</v>
      </c>
      <c r="Y1836" s="14">
        <v>1358</v>
      </c>
      <c r="Z1836" s="5">
        <v>70.25</v>
      </c>
      <c r="AA1836" s="5">
        <v>72.38</v>
      </c>
      <c r="AB1836" s="72">
        <f t="shared" si="2323"/>
        <v>-2.1299999999999955</v>
      </c>
      <c r="AC1836" s="53"/>
    </row>
    <row r="1837" spans="1:29" x14ac:dyDescent="0.25">
      <c r="A1837" s="53">
        <v>2603024</v>
      </c>
      <c r="B1837" s="89" t="s">
        <v>2583</v>
      </c>
      <c r="C1837" s="53" t="s">
        <v>566</v>
      </c>
      <c r="D1837" s="49" t="s">
        <v>2507</v>
      </c>
      <c r="E1837" s="47">
        <f>VLOOKUP('2012 Accountability Database'!A1834,Dems1112!$A$2:$G$1082,3)</f>
        <v>0.61</v>
      </c>
      <c r="F1837" s="66"/>
      <c r="G1837" s="52"/>
      <c r="M1837" s="5" t="s">
        <v>9</v>
      </c>
      <c r="N1837" s="14" t="s">
        <v>2504</v>
      </c>
      <c r="O1837" s="5"/>
      <c r="P1837" s="44" t="str">
        <f t="shared" ref="P1837" si="2339">IF(K1840="Yes",IF(L1840="Yes","Yes","No"),"No")</f>
        <v>No</v>
      </c>
      <c r="Q1837" s="108"/>
      <c r="R1837" s="5" t="s">
        <v>1</v>
      </c>
      <c r="S1837" s="5" t="s">
        <v>5</v>
      </c>
      <c r="T1837" s="5" t="s">
        <v>7</v>
      </c>
      <c r="U1837" s="5">
        <v>1199</v>
      </c>
      <c r="V1837" s="5">
        <v>61.63</v>
      </c>
      <c r="W1837" s="5">
        <v>64.650000000000006</v>
      </c>
      <c r="X1837" s="8">
        <f t="shared" si="2283"/>
        <v>-3.0200000000000031</v>
      </c>
      <c r="Y1837" s="14">
        <v>1128</v>
      </c>
      <c r="Z1837" s="5">
        <v>65.599999999999994</v>
      </c>
      <c r="AA1837" s="5">
        <v>67.989999999999995</v>
      </c>
      <c r="AB1837" s="72">
        <f t="shared" si="2323"/>
        <v>-2.3900000000000006</v>
      </c>
      <c r="AC1837" s="53"/>
    </row>
    <row r="1838" spans="1:29" x14ac:dyDescent="0.25">
      <c r="A1838" s="53">
        <v>2603024</v>
      </c>
      <c r="B1838" s="89" t="s">
        <v>2583</v>
      </c>
      <c r="C1838" s="53" t="s">
        <v>566</v>
      </c>
      <c r="D1838" s="50" t="s">
        <v>2508</v>
      </c>
      <c r="E1838" s="47">
        <f>VLOOKUP('2012 Accountability Database'!A1834,Dems1112!$A$2:$G$1082,4)</f>
        <v>0.8</v>
      </c>
      <c r="F1838" s="65" t="s">
        <v>2486</v>
      </c>
      <c r="G1838" s="62"/>
      <c r="H1838" s="13" t="str">
        <f>IF(V1838&gt;94,"Met",IF(X1838="--","n/a",IF(X1838&gt;=0,"Met","Did Not Meet")))</f>
        <v>Did Not Meet</v>
      </c>
      <c r="I1838" s="13" t="str">
        <f>IF(V1839&gt;94,"Met",IF(X1839="--","n/a",IF(X1839&gt;=0,"Met","Did Not Meet")))</f>
        <v>Did Not Meet</v>
      </c>
      <c r="J1838" s="13"/>
      <c r="K1838" s="13" t="str">
        <f>IF(Z1838&gt;94,"Met",IF(AB1838="--","n/a",IF(AB1838&gt;=0,"Met","Did Not Meet")))</f>
        <v>Did Not Meet</v>
      </c>
      <c r="L1838" s="13" t="str">
        <f>IF(Z1839&gt;94,"Met",IF(AB1839="--","n/a",IF(AB1839&gt;=0,"Met","Did Not Meet")))</f>
        <v>Did Not Meet</v>
      </c>
      <c r="M1838" s="1" t="s">
        <v>9</v>
      </c>
      <c r="N1838" s="68" t="s">
        <v>2497</v>
      </c>
      <c r="O1838" s="35"/>
      <c r="P1838" s="44"/>
      <c r="Q1838" s="108"/>
      <c r="R1838" s="5" t="s">
        <v>6</v>
      </c>
      <c r="S1838" s="1" t="s">
        <v>2</v>
      </c>
      <c r="T1838" s="1" t="s">
        <v>3</v>
      </c>
      <c r="U1838" s="5">
        <v>471</v>
      </c>
      <c r="V1838" s="1">
        <v>74.31</v>
      </c>
      <c r="W1838" s="1">
        <v>78.41</v>
      </c>
      <c r="X1838" s="6">
        <f t="shared" si="2283"/>
        <v>-4.0999999999999943</v>
      </c>
      <c r="Y1838" s="14">
        <v>446</v>
      </c>
      <c r="Z1838" s="1">
        <v>66.14</v>
      </c>
      <c r="AA1838" s="1">
        <v>73.58</v>
      </c>
      <c r="AB1838" s="72">
        <f t="shared" si="2323"/>
        <v>-7.4399999999999977</v>
      </c>
      <c r="AC1838" s="53"/>
    </row>
    <row r="1839" spans="1:29" x14ac:dyDescent="0.25">
      <c r="A1839" s="53">
        <v>2603024</v>
      </c>
      <c r="B1839" s="89" t="s">
        <v>2583</v>
      </c>
      <c r="C1839" s="53" t="s">
        <v>566</v>
      </c>
      <c r="D1839" s="50" t="s">
        <v>974</v>
      </c>
      <c r="E1839" s="47" t="str">
        <f>VLOOKUP('2012 Accountability Database'!A1834,Dems1112!$A$2:$G$1082,5)</f>
        <v>5-6</v>
      </c>
      <c r="F1839" s="65" t="s">
        <v>2487</v>
      </c>
      <c r="G1839" s="62"/>
      <c r="H1839" s="13" t="str">
        <f>IF(V1840&gt;94,"Met",IF(X1840="--","n/a",IF(X1840&gt;=0,"Met","Did Not Meet")))</f>
        <v>Did Not Meet</v>
      </c>
      <c r="I1839" s="13" t="str">
        <f>IF(V1841&gt;94,"Met",IF(X1841="--","n/a",IF(X1841&gt;=0,"Met","Did Not Meet")))</f>
        <v>Did Not Meet</v>
      </c>
      <c r="J1839" s="13"/>
      <c r="K1839" s="13" t="str">
        <f>IF(Z1840&gt;94,"Met",IF(AB1840="--","n/a",IF(AB1840&gt;=0,"Met","Did Not Meet")))</f>
        <v>Did Not Meet</v>
      </c>
      <c r="L1839" s="13" t="str">
        <f>IF(Z1841&gt;94,"Met",IF(AB1841="--","n/a",IF(AB1841&gt;=0,"Met","Did Not Meet")))</f>
        <v>Did Not Meet</v>
      </c>
      <c r="M1839" s="5" t="s">
        <v>9</v>
      </c>
      <c r="N1839" s="14"/>
      <c r="O1839" s="35" t="s">
        <v>2506</v>
      </c>
      <c r="P1839" s="83" t="str">
        <f t="shared" ref="P1839" si="2340">IF(P1834="No"," ", IF(P1836="No"," ",IF(P1835="No", " ",IF(P1837="No"," ","X"))))</f>
        <v xml:space="preserve"> </v>
      </c>
      <c r="Q1839" s="108"/>
      <c r="R1839" s="5" t="s">
        <v>6</v>
      </c>
      <c r="S1839" s="5" t="s">
        <v>2</v>
      </c>
      <c r="T1839" s="5" t="s">
        <v>7</v>
      </c>
      <c r="U1839" s="5">
        <v>405</v>
      </c>
      <c r="V1839" s="5">
        <v>71.11</v>
      </c>
      <c r="W1839" s="5">
        <v>74.92</v>
      </c>
      <c r="X1839" s="8">
        <f t="shared" si="2283"/>
        <v>-3.8100000000000023</v>
      </c>
      <c r="Y1839" s="14">
        <v>382</v>
      </c>
      <c r="Z1839" s="5">
        <v>62.57</v>
      </c>
      <c r="AA1839" s="5">
        <v>69.2</v>
      </c>
      <c r="AB1839" s="72">
        <f t="shared" si="2323"/>
        <v>-6.6300000000000026</v>
      </c>
      <c r="AC1839" s="53"/>
    </row>
    <row r="1840" spans="1:29" ht="15.75" x14ac:dyDescent="0.25">
      <c r="A1840" s="53">
        <v>2603024</v>
      </c>
      <c r="B1840" s="89" t="s">
        <v>2583</v>
      </c>
      <c r="C1840" s="53" t="s">
        <v>566</v>
      </c>
      <c r="D1840" s="50" t="s">
        <v>975</v>
      </c>
      <c r="E1840" s="48" t="str">
        <f>VLOOKUP('2012 Accountability Database'!A1834,Dems1112!$A$2:$G$1082,6)</f>
        <v>3 (Central AR)</v>
      </c>
      <c r="F1840" s="66"/>
      <c r="G1840" s="63" t="s">
        <v>2488</v>
      </c>
      <c r="H1840" s="61" t="str">
        <f t="shared" ref="H1840:I1840" si="2341">IF(H1838="Met","Yes",IF(H1839="Met","Yes","No"))</f>
        <v>No</v>
      </c>
      <c r="I1840" s="61" t="str">
        <f t="shared" si="2341"/>
        <v>No</v>
      </c>
      <c r="J1840" s="55"/>
      <c r="K1840" s="61" t="str">
        <f t="shared" ref="K1840:L1840" si="2342">IF(K1838="Met","Yes",IF(K1839="Met","Yes","No"))</f>
        <v>No</v>
      </c>
      <c r="L1840" s="61" t="str">
        <f t="shared" si="2342"/>
        <v>No</v>
      </c>
      <c r="M1840" s="1" t="s">
        <v>9</v>
      </c>
      <c r="N1840" s="14"/>
      <c r="O1840" s="35" t="s">
        <v>2505</v>
      </c>
      <c r="P1840" s="83" t="str">
        <f t="shared" ref="P1840" si="2343">IF(P1839="X"," ",IF(P1841="X"," ","X"))</f>
        <v xml:space="preserve"> </v>
      </c>
      <c r="Q1840" s="94" t="s">
        <v>2759</v>
      </c>
      <c r="R1840" s="5" t="s">
        <v>6</v>
      </c>
      <c r="S1840" s="1" t="s">
        <v>5</v>
      </c>
      <c r="T1840" s="1" t="s">
        <v>3</v>
      </c>
      <c r="U1840" s="5">
        <v>1433</v>
      </c>
      <c r="V1840" s="1">
        <v>73.62</v>
      </c>
      <c r="W1840" s="1">
        <v>78.41</v>
      </c>
      <c r="X1840" s="6">
        <f t="shared" si="2283"/>
        <v>-4.789999999999992</v>
      </c>
      <c r="Y1840" s="14">
        <v>1360</v>
      </c>
      <c r="Z1840" s="1">
        <v>67.569999999999993</v>
      </c>
      <c r="AA1840" s="1">
        <v>73.58</v>
      </c>
      <c r="AB1840" s="72">
        <f t="shared" si="2323"/>
        <v>-6.0100000000000051</v>
      </c>
      <c r="AC1840" s="53"/>
    </row>
    <row r="1841" spans="1:29" x14ac:dyDescent="0.25">
      <c r="A1841" s="54">
        <v>2603024</v>
      </c>
      <c r="B1841" s="90" t="s">
        <v>2583</v>
      </c>
      <c r="C1841" s="54" t="s">
        <v>566</v>
      </c>
      <c r="D1841" s="4"/>
      <c r="E1841" s="4"/>
      <c r="F1841" s="67"/>
      <c r="G1841" s="64"/>
      <c r="H1841" s="43"/>
      <c r="I1841" s="43"/>
      <c r="J1841" s="43"/>
      <c r="K1841" s="43"/>
      <c r="L1841" s="43"/>
      <c r="M1841" s="4" t="s">
        <v>9</v>
      </c>
      <c r="N1841" s="15"/>
      <c r="O1841" s="38" t="s">
        <v>2482</v>
      </c>
      <c r="P1841" s="84" t="str">
        <f>IF(E1835="Achieving School"," ","X")</f>
        <v>X</v>
      </c>
      <c r="Q1841" s="91"/>
      <c r="R1841" s="4" t="s">
        <v>6</v>
      </c>
      <c r="S1841" s="4" t="s">
        <v>5</v>
      </c>
      <c r="T1841" s="4" t="s">
        <v>7</v>
      </c>
      <c r="U1841" s="4">
        <v>1199</v>
      </c>
      <c r="V1841" s="4">
        <v>69.22</v>
      </c>
      <c r="W1841" s="4">
        <v>74.92</v>
      </c>
      <c r="X1841" s="7">
        <f t="shared" si="2283"/>
        <v>-5.7000000000000028</v>
      </c>
      <c r="Y1841" s="15">
        <v>1130</v>
      </c>
      <c r="Z1841" s="4">
        <v>63.45</v>
      </c>
      <c r="AA1841" s="4">
        <v>69.2</v>
      </c>
      <c r="AB1841" s="73">
        <f t="shared" si="2323"/>
        <v>-5.75</v>
      </c>
      <c r="AC1841" s="54"/>
    </row>
    <row r="1842" spans="1:29" x14ac:dyDescent="0.25">
      <c r="A1842" s="1">
        <v>2604029</v>
      </c>
      <c r="B1842" s="87" t="s">
        <v>2584</v>
      </c>
      <c r="C1842" s="55" t="s">
        <v>583</v>
      </c>
      <c r="E1842" s="42"/>
      <c r="F1842" s="65" t="s">
        <v>2483</v>
      </c>
      <c r="G1842" s="62"/>
      <c r="H1842" s="37" t="str">
        <f>IF(V1842&gt;94,"Met",IF(X1842="--","n/a",IF(X1842&gt;=0,"Met","Did Not Meet")))</f>
        <v>Met</v>
      </c>
      <c r="I1842" s="37" t="str">
        <f>IF(V1843&gt;94,"Met",IF(X1843="--","n/a",IF(X1843&gt;=0,"Met","Did Not Meet")))</f>
        <v>Met</v>
      </c>
      <c r="K1842" s="13" t="str">
        <f>IF(Z1842&gt;94,"Met",IF(AB1842="--","n/a",IF(AB1842&gt;=0,"Met","Did Not Meet")))</f>
        <v>Met</v>
      </c>
      <c r="L1842" s="13" t="str">
        <f>IF(Z1843&gt;94,"Met",IF(AB1843="--","n/a",IF(AB1843&gt;=0,"Met","Did Not Meet")))</f>
        <v>Met</v>
      </c>
      <c r="M1842" s="1" t="s">
        <v>4</v>
      </c>
      <c r="N1842" s="14" t="s">
        <v>2502</v>
      </c>
      <c r="O1842" s="5"/>
      <c r="P1842" s="44" t="str">
        <f t="shared" ref="P1842" si="2344">IF(H1844="Yes",IF(I1844="Yes","Yes","No"),"No")</f>
        <v>Yes</v>
      </c>
      <c r="Q1842" s="93"/>
      <c r="R1842" s="5" t="s">
        <v>1</v>
      </c>
      <c r="S1842" s="1" t="s">
        <v>2</v>
      </c>
      <c r="T1842" s="1" t="s">
        <v>3</v>
      </c>
      <c r="U1842" s="5">
        <v>159</v>
      </c>
      <c r="V1842" s="1">
        <v>90.57</v>
      </c>
      <c r="W1842" s="1">
        <v>89.64</v>
      </c>
      <c r="X1842" s="9">
        <f t="shared" si="2283"/>
        <v>0.92999999999999261</v>
      </c>
      <c r="Y1842" s="14">
        <v>100</v>
      </c>
      <c r="Z1842" s="1">
        <v>93</v>
      </c>
      <c r="AA1842" s="1">
        <v>81.95</v>
      </c>
      <c r="AB1842" s="71">
        <f t="shared" si="2323"/>
        <v>11.049999999999997</v>
      </c>
      <c r="AC1842" s="36"/>
    </row>
    <row r="1843" spans="1:29" ht="15.75" x14ac:dyDescent="0.25">
      <c r="A1843" s="53">
        <v>2604029</v>
      </c>
      <c r="B1843" s="89" t="s">
        <v>2584</v>
      </c>
      <c r="C1843" s="53" t="s">
        <v>583</v>
      </c>
      <c r="D1843" s="49" t="s">
        <v>2498</v>
      </c>
      <c r="E1843" s="34" t="str">
        <f>M1842</f>
        <v>Achieving School</v>
      </c>
      <c r="F1843" s="65" t="s">
        <v>2484</v>
      </c>
      <c r="G1843" s="62"/>
      <c r="H1843" s="13" t="str">
        <f>IF(V1844&gt;94,"Met",IF(X1844="--","n/a",IF(X1844&gt;=0,"Met","Did Not Meet")))</f>
        <v>Did Not Meet</v>
      </c>
      <c r="I1843" s="13" t="str">
        <f>IF(V1845&gt;94,"Met",IF(X1845="--","n/a",IF(X1845&gt;=0,"Met","Did Not Meet")))</f>
        <v>Did Not Meet</v>
      </c>
      <c r="K1843" s="13" t="str">
        <f>IF(Z1844&gt;94,"Met",IF(AB1844="--","n/a",IF(AB1844&gt;=0,"Met","Did Not Meet")))</f>
        <v>Did Not Meet</v>
      </c>
      <c r="L1843" s="13" t="str">
        <f>IF(Z1845&gt;94,"Met",IF(AB1845="--","n/a",IF(AB1845&gt;=0,"Met","Did Not Meet")))</f>
        <v>Did Not Meet</v>
      </c>
      <c r="M1843" s="1" t="s">
        <v>4</v>
      </c>
      <c r="N1843" s="14" t="s">
        <v>2501</v>
      </c>
      <c r="O1843" s="5"/>
      <c r="P1843" s="44" t="str">
        <f t="shared" ref="P1843" si="2345">IF(K1844="Yes",IF(L1844="Yes","Yes","No"),"No")</f>
        <v>Yes</v>
      </c>
      <c r="Q1843" s="94" t="s">
        <v>2759</v>
      </c>
      <c r="R1843" s="5" t="s">
        <v>1</v>
      </c>
      <c r="S1843" s="1" t="s">
        <v>2</v>
      </c>
      <c r="T1843" s="1" t="s">
        <v>7</v>
      </c>
      <c r="U1843" s="5">
        <v>117</v>
      </c>
      <c r="V1843" s="1">
        <v>88.03</v>
      </c>
      <c r="W1843" s="1">
        <v>84.2</v>
      </c>
      <c r="X1843" s="9">
        <f t="shared" si="2283"/>
        <v>3.8299999999999983</v>
      </c>
      <c r="Y1843" s="14">
        <v>66</v>
      </c>
      <c r="Z1843" s="1">
        <v>89.39</v>
      </c>
      <c r="AA1843" s="1">
        <v>78.760000000000005</v>
      </c>
      <c r="AB1843" s="71">
        <f t="shared" si="2323"/>
        <v>10.629999999999995</v>
      </c>
      <c r="AC1843" s="53"/>
    </row>
    <row r="1844" spans="1:29" ht="15" customHeight="1" x14ac:dyDescent="0.25">
      <c r="A1844" s="53">
        <v>2604029</v>
      </c>
      <c r="B1844" s="89" t="s">
        <v>2584</v>
      </c>
      <c r="C1844" s="53" t="s">
        <v>583</v>
      </c>
      <c r="D1844" s="49" t="s">
        <v>2499</v>
      </c>
      <c r="E1844" s="35" t="str">
        <f>VLOOKUP('2012 Accountability Database'!$A1842,'2011 AYP'!A$2:B$1072,2)</f>
        <v xml:space="preserve"> MS (Met Standards)</v>
      </c>
      <c r="F1844" s="66"/>
      <c r="G1844" s="63" t="s">
        <v>2485</v>
      </c>
      <c r="H1844" s="60" t="str">
        <f t="shared" ref="H1844:I1844" si="2346">IF(H1842="Met","Yes",IF(H1843="Met","Yes","No"))</f>
        <v>Yes</v>
      </c>
      <c r="I1844" s="60" t="str">
        <f t="shared" si="2346"/>
        <v>Yes</v>
      </c>
      <c r="J1844" s="42"/>
      <c r="K1844" s="60" t="str">
        <f t="shared" ref="K1844:L1844" si="2347">IF(K1842="Met","Yes",IF(K1843="Met","Yes","No"))</f>
        <v>Yes</v>
      </c>
      <c r="L1844" s="60" t="str">
        <f t="shared" si="2347"/>
        <v>Yes</v>
      </c>
      <c r="M1844" s="1" t="s">
        <v>4</v>
      </c>
      <c r="N1844" s="14" t="s">
        <v>2503</v>
      </c>
      <c r="O1844" s="5"/>
      <c r="P1844" s="44" t="str">
        <f t="shared" ref="P1844" si="2348">IF(H1848="Yes",IF(I1848="Yes","Yes","No"),"No")</f>
        <v>No</v>
      </c>
      <c r="Q1844" s="108" t="s">
        <v>2758</v>
      </c>
      <c r="R1844" s="5" t="s">
        <v>1</v>
      </c>
      <c r="S1844" s="1" t="s">
        <v>5</v>
      </c>
      <c r="T1844" s="1" t="s">
        <v>3</v>
      </c>
      <c r="U1844" s="5">
        <v>536</v>
      </c>
      <c r="V1844" s="1">
        <v>84.89</v>
      </c>
      <c r="W1844" s="1">
        <v>89.64</v>
      </c>
      <c r="X1844" s="6">
        <f t="shared" si="2283"/>
        <v>-4.75</v>
      </c>
      <c r="Y1844" s="14">
        <v>356</v>
      </c>
      <c r="Z1844" s="1">
        <v>80.06</v>
      </c>
      <c r="AA1844" s="1">
        <v>81.95</v>
      </c>
      <c r="AB1844" s="72">
        <f t="shared" si="2323"/>
        <v>-1.8900000000000006</v>
      </c>
      <c r="AC1844" s="53"/>
    </row>
    <row r="1845" spans="1:29" x14ac:dyDescent="0.25">
      <c r="A1845" s="53">
        <v>2604029</v>
      </c>
      <c r="B1845" s="89" t="s">
        <v>2584</v>
      </c>
      <c r="C1845" s="53" t="s">
        <v>583</v>
      </c>
      <c r="D1845" s="49" t="s">
        <v>2507</v>
      </c>
      <c r="E1845" s="47">
        <f>VLOOKUP('2012 Accountability Database'!A1842,Dems1112!$A$2:$G$1082,3)</f>
        <v>7.0000000000000007E-2</v>
      </c>
      <c r="F1845" s="66"/>
      <c r="G1845" s="52"/>
      <c r="M1845" s="1" t="s">
        <v>4</v>
      </c>
      <c r="N1845" s="14" t="s">
        <v>2504</v>
      </c>
      <c r="O1845" s="5"/>
      <c r="P1845" s="44" t="str">
        <f t="shared" ref="P1845" si="2349">IF(K1848="Yes",IF(L1848="Yes","Yes","No"),"No")</f>
        <v>Yes</v>
      </c>
      <c r="Q1845" s="108"/>
      <c r="R1845" s="5" t="s">
        <v>1</v>
      </c>
      <c r="S1845" s="1" t="s">
        <v>5</v>
      </c>
      <c r="T1845" s="1" t="s">
        <v>7</v>
      </c>
      <c r="U1845" s="5">
        <v>367</v>
      </c>
      <c r="V1845" s="1">
        <v>80.38</v>
      </c>
      <c r="W1845" s="1">
        <v>84.2</v>
      </c>
      <c r="X1845" s="6">
        <f t="shared" si="2283"/>
        <v>-3.8200000000000074</v>
      </c>
      <c r="Y1845" s="14">
        <v>235</v>
      </c>
      <c r="Z1845" s="1">
        <v>76.599999999999994</v>
      </c>
      <c r="AA1845" s="1">
        <v>78.760000000000005</v>
      </c>
      <c r="AB1845" s="72">
        <f t="shared" si="2323"/>
        <v>-2.1600000000000108</v>
      </c>
      <c r="AC1845" s="53"/>
    </row>
    <row r="1846" spans="1:29" x14ac:dyDescent="0.25">
      <c r="A1846" s="53">
        <v>2604029</v>
      </c>
      <c r="B1846" s="89" t="s">
        <v>2584</v>
      </c>
      <c r="C1846" s="53" t="s">
        <v>583</v>
      </c>
      <c r="D1846" s="50" t="s">
        <v>2508</v>
      </c>
      <c r="E1846" s="47">
        <f>VLOOKUP('2012 Accountability Database'!A1842,Dems1112!$A$2:$G$1082,4)</f>
        <v>0.76</v>
      </c>
      <c r="F1846" s="65" t="s">
        <v>2486</v>
      </c>
      <c r="G1846" s="62"/>
      <c r="H1846" s="13" t="str">
        <f>IF(V1846&gt;94,"Met",IF(X1846="--","n/a",IF(X1846&gt;=0,"Met","Did Not Meet")))</f>
        <v>Did Not Meet</v>
      </c>
      <c r="I1846" s="13" t="str">
        <f>IF(V1847&gt;94,"Met",IF(X1847="--","n/a",IF(X1847&gt;=0,"Met","Did Not Meet")))</f>
        <v>Did Not Meet</v>
      </c>
      <c r="J1846" s="13"/>
      <c r="K1846" s="13" t="str">
        <f>IF(Z1846&gt;94,"Met",IF(AB1846="--","n/a",IF(AB1846&gt;=0,"Met","Did Not Meet")))</f>
        <v>Met</v>
      </c>
      <c r="L1846" s="13" t="str">
        <f>IF(Z1847&gt;94,"Met",IF(AB1847="--","n/a",IF(AB1847&gt;=0,"Met","Did Not Meet")))</f>
        <v>Met</v>
      </c>
      <c r="M1846" s="5" t="s">
        <v>4</v>
      </c>
      <c r="N1846" s="68" t="s">
        <v>2497</v>
      </c>
      <c r="O1846" s="35"/>
      <c r="P1846" s="44"/>
      <c r="Q1846" s="108"/>
      <c r="R1846" s="5" t="s">
        <v>6</v>
      </c>
      <c r="S1846" s="5" t="s">
        <v>2</v>
      </c>
      <c r="T1846" s="5" t="s">
        <v>3</v>
      </c>
      <c r="U1846" s="5">
        <v>159</v>
      </c>
      <c r="V1846" s="5">
        <v>88.68</v>
      </c>
      <c r="W1846" s="5">
        <v>94.31</v>
      </c>
      <c r="X1846" s="8">
        <f t="shared" si="2283"/>
        <v>-5.6299999999999955</v>
      </c>
      <c r="Y1846" s="14">
        <v>100</v>
      </c>
      <c r="Z1846" s="5">
        <v>70</v>
      </c>
      <c r="AA1846" s="5">
        <v>67.52</v>
      </c>
      <c r="AB1846" s="71">
        <f t="shared" si="2323"/>
        <v>2.480000000000004</v>
      </c>
      <c r="AC1846" s="53"/>
    </row>
    <row r="1847" spans="1:29" x14ac:dyDescent="0.25">
      <c r="A1847" s="53">
        <v>2604029</v>
      </c>
      <c r="B1847" s="89" t="s">
        <v>2584</v>
      </c>
      <c r="C1847" s="53" t="s">
        <v>583</v>
      </c>
      <c r="D1847" s="50" t="s">
        <v>974</v>
      </c>
      <c r="E1847" s="47" t="str">
        <f>VLOOKUP('2012 Accountability Database'!A1842,Dems1112!$A$2:$G$1082,5)</f>
        <v>K-5</v>
      </c>
      <c r="F1847" s="65" t="s">
        <v>2487</v>
      </c>
      <c r="G1847" s="62"/>
      <c r="H1847" s="13" t="str">
        <f>IF(V1848&gt;94,"Met",IF(X1848="--","n/a",IF(X1848&gt;=0,"Met","Did Not Meet")))</f>
        <v>Did Not Meet</v>
      </c>
      <c r="I1847" s="13" t="str">
        <f>IF(V1849&gt;94,"Met",IF(X1849="--","n/a",IF(X1849&gt;=0,"Met","Did Not Meet")))</f>
        <v>Did Not Meet</v>
      </c>
      <c r="J1847" s="13"/>
      <c r="K1847" s="13" t="str">
        <f>IF(Z1848&gt;94,"Met",IF(AB1848="--","n/a",IF(AB1848&gt;=0,"Met","Did Not Meet")))</f>
        <v>Did Not Meet</v>
      </c>
      <c r="L1847" s="13" t="str">
        <f>IF(Z1849&gt;94,"Met",IF(AB1849="--","n/a",IF(AB1849&gt;=0,"Met","Did Not Meet")))</f>
        <v>Did Not Meet</v>
      </c>
      <c r="M1847" s="1" t="s">
        <v>4</v>
      </c>
      <c r="N1847" s="14"/>
      <c r="O1847" s="35" t="s">
        <v>2506</v>
      </c>
      <c r="P1847" s="83" t="str">
        <f t="shared" ref="P1847" si="2350">IF(P1842="No"," ", IF(P1844="No"," ",IF(P1843="No", " ",IF(P1845="No"," ","X"))))</f>
        <v xml:space="preserve"> </v>
      </c>
      <c r="Q1847" s="108"/>
      <c r="R1847" s="5" t="s">
        <v>6</v>
      </c>
      <c r="S1847" s="1" t="s">
        <v>2</v>
      </c>
      <c r="T1847" s="1" t="s">
        <v>7</v>
      </c>
      <c r="U1847" s="5">
        <v>117</v>
      </c>
      <c r="V1847" s="1">
        <v>84.62</v>
      </c>
      <c r="W1847" s="1">
        <v>92.1</v>
      </c>
      <c r="X1847" s="6">
        <f t="shared" si="2283"/>
        <v>-7.4799999999999898</v>
      </c>
      <c r="Y1847" s="14">
        <v>66</v>
      </c>
      <c r="Z1847" s="1">
        <v>62.12</v>
      </c>
      <c r="AA1847" s="1">
        <v>60.88</v>
      </c>
      <c r="AB1847" s="71">
        <f t="shared" si="2323"/>
        <v>1.2399999999999949</v>
      </c>
      <c r="AC1847" s="53"/>
    </row>
    <row r="1848" spans="1:29" ht="15.75" x14ac:dyDescent="0.25">
      <c r="A1848" s="53">
        <v>2604029</v>
      </c>
      <c r="B1848" s="89" t="s">
        <v>2584</v>
      </c>
      <c r="C1848" s="53" t="s">
        <v>583</v>
      </c>
      <c r="D1848" s="50" t="s">
        <v>975</v>
      </c>
      <c r="E1848" s="48" t="str">
        <f>VLOOKUP('2012 Accountability Database'!A1842,Dems1112!$A$2:$G$1082,6)</f>
        <v>3 (Central AR)</v>
      </c>
      <c r="F1848" s="66"/>
      <c r="G1848" s="63" t="s">
        <v>2488</v>
      </c>
      <c r="H1848" s="61" t="str">
        <f t="shared" ref="H1848:I1848" si="2351">IF(H1846="Met","Yes",IF(H1847="Met","Yes","No"))</f>
        <v>No</v>
      </c>
      <c r="I1848" s="61" t="str">
        <f t="shared" si="2351"/>
        <v>No</v>
      </c>
      <c r="J1848" s="55"/>
      <c r="K1848" s="61" t="str">
        <f t="shared" ref="K1848:L1848" si="2352">IF(K1846="Met","Yes",IF(K1847="Met","Yes","No"))</f>
        <v>Yes</v>
      </c>
      <c r="L1848" s="61" t="str">
        <f t="shared" si="2352"/>
        <v>Yes</v>
      </c>
      <c r="M1848" s="1" t="s">
        <v>4</v>
      </c>
      <c r="N1848" s="14"/>
      <c r="O1848" s="35" t="s">
        <v>2505</v>
      </c>
      <c r="P1848" s="83" t="str">
        <f t="shared" ref="P1848" si="2353">IF(P1847="X"," ",IF(P1849="X"," ","X"))</f>
        <v>X</v>
      </c>
      <c r="Q1848" s="94" t="s">
        <v>2759</v>
      </c>
      <c r="R1848" s="5" t="s">
        <v>6</v>
      </c>
      <c r="S1848" s="1" t="s">
        <v>5</v>
      </c>
      <c r="T1848" s="1" t="s">
        <v>3</v>
      </c>
      <c r="U1848" s="5">
        <v>536</v>
      </c>
      <c r="V1848" s="1">
        <v>89.93</v>
      </c>
      <c r="W1848" s="1">
        <v>94.31</v>
      </c>
      <c r="X1848" s="6">
        <f t="shared" si="2283"/>
        <v>-4.3799999999999955</v>
      </c>
      <c r="Y1848" s="14">
        <v>356</v>
      </c>
      <c r="Z1848" s="1">
        <v>64.040000000000006</v>
      </c>
      <c r="AA1848" s="1">
        <v>67.52</v>
      </c>
      <c r="AB1848" s="72">
        <f t="shared" si="2323"/>
        <v>-3.4799999999999898</v>
      </c>
      <c r="AC1848" s="53"/>
    </row>
    <row r="1849" spans="1:29" x14ac:dyDescent="0.25">
      <c r="A1849" s="54">
        <v>2604029</v>
      </c>
      <c r="B1849" s="90" t="s">
        <v>2584</v>
      </c>
      <c r="C1849" s="54" t="s">
        <v>583</v>
      </c>
      <c r="D1849" s="4"/>
      <c r="E1849" s="4"/>
      <c r="F1849" s="67"/>
      <c r="G1849" s="64"/>
      <c r="H1849" s="43"/>
      <c r="I1849" s="43"/>
      <c r="J1849" s="43"/>
      <c r="K1849" s="43"/>
      <c r="L1849" s="43"/>
      <c r="M1849" s="4" t="s">
        <v>4</v>
      </c>
      <c r="N1849" s="15"/>
      <c r="O1849" s="38" t="s">
        <v>2482</v>
      </c>
      <c r="P1849" s="84" t="str">
        <f>IF(E1843="Achieving School"," ","X")</f>
        <v xml:space="preserve"> </v>
      </c>
      <c r="Q1849" s="91"/>
      <c r="R1849" s="4" t="s">
        <v>6</v>
      </c>
      <c r="S1849" s="4" t="s">
        <v>5</v>
      </c>
      <c r="T1849" s="4" t="s">
        <v>7</v>
      </c>
      <c r="U1849" s="4">
        <v>367</v>
      </c>
      <c r="V1849" s="4">
        <v>86.38</v>
      </c>
      <c r="W1849" s="4">
        <v>92.1</v>
      </c>
      <c r="X1849" s="7">
        <f t="shared" si="2283"/>
        <v>-5.7199999999999989</v>
      </c>
      <c r="Y1849" s="15">
        <v>235</v>
      </c>
      <c r="Z1849" s="4">
        <v>59.15</v>
      </c>
      <c r="AA1849" s="4">
        <v>60.88</v>
      </c>
      <c r="AB1849" s="73">
        <f t="shared" si="2323"/>
        <v>-1.730000000000004</v>
      </c>
      <c r="AC1849" s="54"/>
    </row>
    <row r="1850" spans="1:29" x14ac:dyDescent="0.25">
      <c r="A1850" s="1">
        <v>2604031</v>
      </c>
      <c r="B1850" s="87" t="s">
        <v>2584</v>
      </c>
      <c r="C1850" s="55" t="s">
        <v>584</v>
      </c>
      <c r="E1850" s="42"/>
      <c r="F1850" s="65" t="s">
        <v>2483</v>
      </c>
      <c r="G1850" s="62"/>
      <c r="H1850" s="37" t="str">
        <f>IF(V1850&gt;94,"Met",IF(X1850="--","n/a",IF(X1850&gt;=0,"Met","Did Not Meet")))</f>
        <v>Met</v>
      </c>
      <c r="I1850" s="37" t="str">
        <f>IF(V1851&gt;94,"Met",IF(X1851="--","n/a",IF(X1851&gt;=0,"Met","Did Not Meet")))</f>
        <v>Met</v>
      </c>
      <c r="K1850" s="13" t="str">
        <f>IF(Z1850&gt;94,"Met",IF(AB1850="--","n/a",IF(AB1850&gt;=0,"Met","Did Not Meet")))</f>
        <v>Met</v>
      </c>
      <c r="L1850" s="13" t="str">
        <f>IF(Z1851&gt;94,"Met",IF(AB1851="--","n/a",IF(AB1851&gt;=0,"Met","Did Not Meet")))</f>
        <v>Met</v>
      </c>
      <c r="M1850" s="1" t="s">
        <v>4</v>
      </c>
      <c r="N1850" s="14" t="s">
        <v>2502</v>
      </c>
      <c r="O1850" s="5"/>
      <c r="P1850" s="44" t="str">
        <f t="shared" ref="P1850" si="2354">IF(H1852="Yes",IF(I1852="Yes","Yes","No"),"No")</f>
        <v>Yes</v>
      </c>
      <c r="Q1850" s="93"/>
      <c r="R1850" s="5" t="s">
        <v>1</v>
      </c>
      <c r="S1850" s="1" t="s">
        <v>2</v>
      </c>
      <c r="T1850" s="1" t="s">
        <v>3</v>
      </c>
      <c r="U1850" s="5">
        <v>195</v>
      </c>
      <c r="V1850" s="1">
        <v>85.64</v>
      </c>
      <c r="W1850" s="1">
        <v>81.77</v>
      </c>
      <c r="X1850" s="9">
        <f t="shared" si="2283"/>
        <v>3.8700000000000045</v>
      </c>
      <c r="Y1850" s="14">
        <v>188</v>
      </c>
      <c r="Z1850" s="1">
        <v>85.64</v>
      </c>
      <c r="AA1850" s="1">
        <v>78.28</v>
      </c>
      <c r="AB1850" s="71">
        <f t="shared" si="2323"/>
        <v>7.3599999999999994</v>
      </c>
      <c r="AC1850" s="36"/>
    </row>
    <row r="1851" spans="1:29" ht="15.75" x14ac:dyDescent="0.25">
      <c r="A1851" s="53">
        <v>2604031</v>
      </c>
      <c r="B1851" s="89" t="s">
        <v>2584</v>
      </c>
      <c r="C1851" s="53" t="s">
        <v>584</v>
      </c>
      <c r="D1851" s="49" t="s">
        <v>2498</v>
      </c>
      <c r="E1851" s="34" t="str">
        <f>M1850</f>
        <v>Achieving School</v>
      </c>
      <c r="F1851" s="65" t="s">
        <v>2484</v>
      </c>
      <c r="G1851" s="62"/>
      <c r="H1851" s="13" t="str">
        <f>IF(V1852&gt;94,"Met",IF(X1852="--","n/a",IF(X1852&gt;=0,"Met","Did Not Meet")))</f>
        <v>Did Not Meet</v>
      </c>
      <c r="I1851" s="13" t="str">
        <f>IF(V1853&gt;94,"Met",IF(X1853="--","n/a",IF(X1853&gt;=0,"Met","Did Not Meet")))</f>
        <v>Did Not Meet</v>
      </c>
      <c r="K1851" s="13" t="str">
        <f>IF(Z1852&gt;94,"Met",IF(AB1852="--","n/a",IF(AB1852&gt;=0,"Met","Did Not Meet")))</f>
        <v>Met</v>
      </c>
      <c r="L1851" s="13" t="str">
        <f>IF(Z1853&gt;94,"Met",IF(AB1853="--","n/a",IF(AB1853&gt;=0,"Met","Did Not Meet")))</f>
        <v>Met</v>
      </c>
      <c r="M1851" s="1" t="s">
        <v>4</v>
      </c>
      <c r="N1851" s="14" t="s">
        <v>2501</v>
      </c>
      <c r="O1851" s="5"/>
      <c r="P1851" s="44" t="str">
        <f t="shared" ref="P1851" si="2355">IF(K1852="Yes",IF(L1852="Yes","Yes","No"),"No")</f>
        <v>Yes</v>
      </c>
      <c r="Q1851" s="94" t="s">
        <v>2759</v>
      </c>
      <c r="R1851" s="5" t="s">
        <v>1</v>
      </c>
      <c r="S1851" s="1" t="s">
        <v>2</v>
      </c>
      <c r="T1851" s="1" t="s">
        <v>7</v>
      </c>
      <c r="U1851" s="5">
        <v>136</v>
      </c>
      <c r="V1851" s="1">
        <v>80.88</v>
      </c>
      <c r="W1851" s="1">
        <v>78.03</v>
      </c>
      <c r="X1851" s="9">
        <f t="shared" si="2283"/>
        <v>2.8499999999999943</v>
      </c>
      <c r="Y1851" s="14">
        <v>129</v>
      </c>
      <c r="Z1851" s="1">
        <v>80.62</v>
      </c>
      <c r="AA1851" s="1">
        <v>73.81</v>
      </c>
      <c r="AB1851" s="71">
        <f t="shared" si="2323"/>
        <v>6.8100000000000023</v>
      </c>
      <c r="AC1851" s="53"/>
    </row>
    <row r="1852" spans="1:29" ht="15" customHeight="1" x14ac:dyDescent="0.25">
      <c r="A1852" s="53">
        <v>2604031</v>
      </c>
      <c r="B1852" s="89" t="s">
        <v>2584</v>
      </c>
      <c r="C1852" s="53" t="s">
        <v>584</v>
      </c>
      <c r="D1852" s="49" t="s">
        <v>2499</v>
      </c>
      <c r="E1852" s="35" t="str">
        <f>VLOOKUP('2012 Accountability Database'!$A1850,'2011 AYP'!A$2:B$1072,2)</f>
        <v xml:space="preserve"> MS (Met Standards)</v>
      </c>
      <c r="F1852" s="66"/>
      <c r="G1852" s="63" t="s">
        <v>2485</v>
      </c>
      <c r="H1852" s="60" t="str">
        <f t="shared" ref="H1852:I1852" si="2356">IF(H1850="Met","Yes",IF(H1851="Met","Yes","No"))</f>
        <v>Yes</v>
      </c>
      <c r="I1852" s="60" t="str">
        <f t="shared" si="2356"/>
        <v>Yes</v>
      </c>
      <c r="J1852" s="42"/>
      <c r="K1852" s="60" t="str">
        <f t="shared" ref="K1852:L1852" si="2357">IF(K1850="Met","Yes",IF(K1851="Met","Yes","No"))</f>
        <v>Yes</v>
      </c>
      <c r="L1852" s="60" t="str">
        <f t="shared" si="2357"/>
        <v>Yes</v>
      </c>
      <c r="M1852" s="1" t="s">
        <v>4</v>
      </c>
      <c r="N1852" s="14" t="s">
        <v>2503</v>
      </c>
      <c r="O1852" s="5"/>
      <c r="P1852" s="44" t="str">
        <f t="shared" ref="P1852" si="2358">IF(H1856="Yes",IF(I1856="Yes","Yes","No"),"No")</f>
        <v>Yes</v>
      </c>
      <c r="Q1852" s="108" t="s">
        <v>2758</v>
      </c>
      <c r="R1852" s="5" t="s">
        <v>1</v>
      </c>
      <c r="S1852" s="1" t="s">
        <v>5</v>
      </c>
      <c r="T1852" s="1" t="s">
        <v>3</v>
      </c>
      <c r="U1852" s="5">
        <v>574</v>
      </c>
      <c r="V1852" s="1">
        <v>81.010000000000005</v>
      </c>
      <c r="W1852" s="1">
        <v>81.77</v>
      </c>
      <c r="X1852" s="6">
        <f t="shared" si="2283"/>
        <v>-0.75999999999999091</v>
      </c>
      <c r="Y1852" s="14">
        <v>539</v>
      </c>
      <c r="Z1852" s="1">
        <v>79.59</v>
      </c>
      <c r="AA1852" s="1">
        <v>78.28</v>
      </c>
      <c r="AB1852" s="71">
        <f t="shared" si="2323"/>
        <v>1.3100000000000023</v>
      </c>
      <c r="AC1852" s="53"/>
    </row>
    <row r="1853" spans="1:29" x14ac:dyDescent="0.25">
      <c r="A1853" s="53">
        <v>2604031</v>
      </c>
      <c r="B1853" s="89" t="s">
        <v>2584</v>
      </c>
      <c r="C1853" s="53" t="s">
        <v>584</v>
      </c>
      <c r="D1853" s="49" t="s">
        <v>2507</v>
      </c>
      <c r="E1853" s="47">
        <f>VLOOKUP('2012 Accountability Database'!A1850,Dems1112!$A$2:$G$1082,3)</f>
        <v>0.08</v>
      </c>
      <c r="F1853" s="66"/>
      <c r="G1853" s="52"/>
      <c r="M1853" s="1" t="s">
        <v>4</v>
      </c>
      <c r="N1853" s="14" t="s">
        <v>2504</v>
      </c>
      <c r="O1853" s="5"/>
      <c r="P1853" s="44" t="str">
        <f t="shared" ref="P1853" si="2359">IF(K1856="Yes",IF(L1856="Yes","Yes","No"),"No")</f>
        <v>Yes</v>
      </c>
      <c r="Q1853" s="108"/>
      <c r="R1853" s="5" t="s">
        <v>1</v>
      </c>
      <c r="S1853" s="1" t="s">
        <v>5</v>
      </c>
      <c r="T1853" s="1" t="s">
        <v>7</v>
      </c>
      <c r="U1853" s="5">
        <v>381</v>
      </c>
      <c r="V1853" s="1">
        <v>76.900000000000006</v>
      </c>
      <c r="W1853" s="1">
        <v>78.03</v>
      </c>
      <c r="X1853" s="6">
        <f t="shared" si="2283"/>
        <v>-1.1299999999999955</v>
      </c>
      <c r="Y1853" s="14">
        <v>353</v>
      </c>
      <c r="Z1853" s="1">
        <v>75.349999999999994</v>
      </c>
      <c r="AA1853" s="1">
        <v>73.81</v>
      </c>
      <c r="AB1853" s="71">
        <f t="shared" si="2323"/>
        <v>1.539999999999992</v>
      </c>
      <c r="AC1853" s="53"/>
    </row>
    <row r="1854" spans="1:29" x14ac:dyDescent="0.25">
      <c r="A1854" s="53">
        <v>2604031</v>
      </c>
      <c r="B1854" s="89" t="s">
        <v>2584</v>
      </c>
      <c r="C1854" s="53" t="s">
        <v>584</v>
      </c>
      <c r="D1854" s="50" t="s">
        <v>2508</v>
      </c>
      <c r="E1854" s="47">
        <f>VLOOKUP('2012 Accountability Database'!A1850,Dems1112!$A$2:$G$1082,4)</f>
        <v>0.7</v>
      </c>
      <c r="F1854" s="65" t="s">
        <v>2486</v>
      </c>
      <c r="G1854" s="62"/>
      <c r="H1854" s="13" t="str">
        <f>IF(V1854&gt;94,"Met",IF(X1854="--","n/a",IF(X1854&gt;=0,"Met","Did Not Meet")))</f>
        <v>Met</v>
      </c>
      <c r="I1854" s="13" t="str">
        <f>IF(V1855&gt;94,"Met",IF(X1855="--","n/a",IF(X1855&gt;=0,"Met","Did Not Meet")))</f>
        <v>Met</v>
      </c>
      <c r="J1854" s="13"/>
      <c r="K1854" s="13" t="str">
        <f>IF(Z1854&gt;94,"Met",IF(AB1854="--","n/a",IF(AB1854&gt;=0,"Met","Did Not Meet")))</f>
        <v>Met</v>
      </c>
      <c r="L1854" s="13" t="str">
        <f>IF(Z1855&gt;94,"Met",IF(AB1855="--","n/a",IF(AB1855&gt;=0,"Met","Did Not Meet")))</f>
        <v>Met</v>
      </c>
      <c r="M1854" s="1" t="s">
        <v>4</v>
      </c>
      <c r="N1854" s="68" t="s">
        <v>2497</v>
      </c>
      <c r="O1854" s="35"/>
      <c r="P1854" s="44"/>
      <c r="Q1854" s="108"/>
      <c r="R1854" s="5" t="s">
        <v>6</v>
      </c>
      <c r="S1854" s="1" t="s">
        <v>2</v>
      </c>
      <c r="T1854" s="1" t="s">
        <v>3</v>
      </c>
      <c r="U1854" s="5">
        <v>221</v>
      </c>
      <c r="V1854" s="1">
        <v>85.52</v>
      </c>
      <c r="W1854" s="1">
        <v>83.25</v>
      </c>
      <c r="X1854" s="9">
        <f t="shared" si="2283"/>
        <v>2.269999999999996</v>
      </c>
      <c r="Y1854" s="14">
        <v>188</v>
      </c>
      <c r="Z1854" s="1">
        <v>82.45</v>
      </c>
      <c r="AA1854" s="1">
        <v>78.28</v>
      </c>
      <c r="AB1854" s="71">
        <f t="shared" si="2323"/>
        <v>4.1700000000000017</v>
      </c>
      <c r="AC1854" s="53"/>
    </row>
    <row r="1855" spans="1:29" x14ac:dyDescent="0.25">
      <c r="A1855" s="53">
        <v>2604031</v>
      </c>
      <c r="B1855" s="89" t="s">
        <v>2584</v>
      </c>
      <c r="C1855" s="53" t="s">
        <v>584</v>
      </c>
      <c r="D1855" s="50" t="s">
        <v>974</v>
      </c>
      <c r="E1855" s="47" t="str">
        <f>VLOOKUP('2012 Accountability Database'!A1850,Dems1112!$A$2:$G$1082,5)</f>
        <v>6-8</v>
      </c>
      <c r="F1855" s="65" t="s">
        <v>2487</v>
      </c>
      <c r="G1855" s="62"/>
      <c r="H1855" s="13" t="str">
        <f>IF(V1856&gt;94,"Met",IF(X1856="--","n/a",IF(X1856&gt;=0,"Met","Did Not Meet")))</f>
        <v>Did Not Meet</v>
      </c>
      <c r="I1855" s="13" t="str">
        <f>IF(V1857&gt;94,"Met",IF(X1857="--","n/a",IF(X1857&gt;=0,"Met","Did Not Meet")))</f>
        <v>Did Not Meet</v>
      </c>
      <c r="J1855" s="13"/>
      <c r="K1855" s="13" t="str">
        <f>IF(Z1856&gt;94,"Met",IF(AB1856="--","n/a",IF(AB1856&gt;=0,"Met","Did Not Meet")))</f>
        <v>Met</v>
      </c>
      <c r="L1855" s="13" t="str">
        <f>IF(Z1857&gt;94,"Met",IF(AB1857="--","n/a",IF(AB1857&gt;=0,"Met","Did Not Meet")))</f>
        <v>Met</v>
      </c>
      <c r="M1855" s="1" t="s">
        <v>4</v>
      </c>
      <c r="N1855" s="14"/>
      <c r="O1855" s="35" t="s">
        <v>2506</v>
      </c>
      <c r="P1855" s="83" t="str">
        <f t="shared" ref="P1855" si="2360">IF(P1850="No"," ", IF(P1852="No"," ",IF(P1851="No", " ",IF(P1853="No"," ","X"))))</f>
        <v>X</v>
      </c>
      <c r="Q1855" s="108"/>
      <c r="R1855" s="5" t="s">
        <v>6</v>
      </c>
      <c r="S1855" s="1" t="s">
        <v>2</v>
      </c>
      <c r="T1855" s="1" t="s">
        <v>7</v>
      </c>
      <c r="U1855" s="5">
        <v>151</v>
      </c>
      <c r="V1855" s="1">
        <v>82.12</v>
      </c>
      <c r="W1855" s="1">
        <v>78.48</v>
      </c>
      <c r="X1855" s="9">
        <f t="shared" si="2283"/>
        <v>3.6400000000000006</v>
      </c>
      <c r="Y1855" s="14">
        <v>129</v>
      </c>
      <c r="Z1855" s="1">
        <v>78.290000000000006</v>
      </c>
      <c r="AA1855" s="1">
        <v>73</v>
      </c>
      <c r="AB1855" s="71">
        <f t="shared" si="2323"/>
        <v>5.2900000000000063</v>
      </c>
      <c r="AC1855" s="53"/>
    </row>
    <row r="1856" spans="1:29" ht="15.75" x14ac:dyDescent="0.25">
      <c r="A1856" s="53">
        <v>2604031</v>
      </c>
      <c r="B1856" s="89" t="s">
        <v>2584</v>
      </c>
      <c r="C1856" s="53" t="s">
        <v>584</v>
      </c>
      <c r="D1856" s="50" t="s">
        <v>975</v>
      </c>
      <c r="E1856" s="48" t="str">
        <f>VLOOKUP('2012 Accountability Database'!A1850,Dems1112!$A$2:$G$1082,6)</f>
        <v>3 (Central AR)</v>
      </c>
      <c r="F1856" s="66"/>
      <c r="G1856" s="63" t="s">
        <v>2488</v>
      </c>
      <c r="H1856" s="61" t="str">
        <f t="shared" ref="H1856:I1856" si="2361">IF(H1854="Met","Yes",IF(H1855="Met","Yes","No"))</f>
        <v>Yes</v>
      </c>
      <c r="I1856" s="61" t="str">
        <f t="shared" si="2361"/>
        <v>Yes</v>
      </c>
      <c r="J1856" s="55"/>
      <c r="K1856" s="61" t="str">
        <f t="shared" ref="K1856:L1856" si="2362">IF(K1854="Met","Yes",IF(K1855="Met","Yes","No"))</f>
        <v>Yes</v>
      </c>
      <c r="L1856" s="61" t="str">
        <f t="shared" si="2362"/>
        <v>Yes</v>
      </c>
      <c r="M1856" s="1" t="s">
        <v>4</v>
      </c>
      <c r="N1856" s="14"/>
      <c r="O1856" s="35" t="s">
        <v>2505</v>
      </c>
      <c r="P1856" s="83" t="str">
        <f t="shared" ref="P1856" si="2363">IF(P1855="X"," ",IF(P1857="X"," ","X"))</f>
        <v xml:space="preserve"> </v>
      </c>
      <c r="Q1856" s="94" t="s">
        <v>2759</v>
      </c>
      <c r="R1856" s="5" t="s">
        <v>6</v>
      </c>
      <c r="S1856" s="1" t="s">
        <v>5</v>
      </c>
      <c r="T1856" s="1" t="s">
        <v>3</v>
      </c>
      <c r="U1856" s="5">
        <v>650</v>
      </c>
      <c r="V1856" s="1">
        <v>82</v>
      </c>
      <c r="W1856" s="1">
        <v>83.25</v>
      </c>
      <c r="X1856" s="6">
        <f t="shared" si="2283"/>
        <v>-1.25</v>
      </c>
      <c r="Y1856" s="14">
        <v>539</v>
      </c>
      <c r="Z1856" s="1">
        <v>78.849999999999994</v>
      </c>
      <c r="AA1856" s="1">
        <v>78.28</v>
      </c>
      <c r="AB1856" s="71">
        <f t="shared" si="2323"/>
        <v>0.56999999999999318</v>
      </c>
      <c r="AC1856" s="53"/>
    </row>
    <row r="1857" spans="1:29" x14ac:dyDescent="0.25">
      <c r="A1857" s="54">
        <v>2604031</v>
      </c>
      <c r="B1857" s="90" t="s">
        <v>2584</v>
      </c>
      <c r="C1857" s="54" t="s">
        <v>584</v>
      </c>
      <c r="D1857" s="4"/>
      <c r="E1857" s="4"/>
      <c r="F1857" s="67"/>
      <c r="G1857" s="64"/>
      <c r="H1857" s="43"/>
      <c r="I1857" s="43"/>
      <c r="J1857" s="43"/>
      <c r="K1857" s="43"/>
      <c r="L1857" s="43"/>
      <c r="M1857" s="4" t="s">
        <v>4</v>
      </c>
      <c r="N1857" s="15"/>
      <c r="O1857" s="38" t="s">
        <v>2482</v>
      </c>
      <c r="P1857" s="84" t="str">
        <f>IF(E1851="Achieving School"," ","X")</f>
        <v xml:space="preserve"> </v>
      </c>
      <c r="Q1857" s="91"/>
      <c r="R1857" s="4" t="s">
        <v>6</v>
      </c>
      <c r="S1857" s="4" t="s">
        <v>5</v>
      </c>
      <c r="T1857" s="4" t="s">
        <v>7</v>
      </c>
      <c r="U1857" s="4">
        <v>418</v>
      </c>
      <c r="V1857" s="4">
        <v>77.27</v>
      </c>
      <c r="W1857" s="4">
        <v>78.48</v>
      </c>
      <c r="X1857" s="7">
        <f t="shared" si="2283"/>
        <v>-1.210000000000008</v>
      </c>
      <c r="Y1857" s="15">
        <v>353</v>
      </c>
      <c r="Z1857" s="4">
        <v>73.650000000000006</v>
      </c>
      <c r="AA1857" s="4">
        <v>73</v>
      </c>
      <c r="AB1857" s="74">
        <f t="shared" si="2323"/>
        <v>0.65000000000000568</v>
      </c>
      <c r="AC1857" s="54"/>
    </row>
    <row r="1858" spans="1:29" x14ac:dyDescent="0.25">
      <c r="A1858" s="1">
        <v>2605036</v>
      </c>
      <c r="B1858" s="87" t="s">
        <v>2585</v>
      </c>
      <c r="C1858" s="55" t="s">
        <v>596</v>
      </c>
      <c r="E1858" s="42"/>
      <c r="F1858" s="65" t="s">
        <v>2483</v>
      </c>
      <c r="G1858" s="62"/>
      <c r="H1858" s="37" t="str">
        <f>IF(V1858&gt;94,"Met",IF(X1858="--","n/a",IF(X1858&gt;=0,"Met","Did Not Meet")))</f>
        <v>Met</v>
      </c>
      <c r="I1858" s="37" t="str">
        <f>IF(V1859&gt;94,"Met",IF(X1859="--","n/a",IF(X1859&gt;=0,"Met","Did Not Meet")))</f>
        <v>Met</v>
      </c>
      <c r="K1858" s="13" t="str">
        <f>IF(Z1858&gt;94,"Met",IF(AB1858="--","n/a",IF(AB1858&gt;=0,"Met","Did Not Meet")))</f>
        <v>Met</v>
      </c>
      <c r="L1858" s="13" t="str">
        <f>IF(Z1859&gt;94,"Met",IF(AB1859="--","n/a",IF(AB1859&gt;=0,"Met","Did Not Meet")))</f>
        <v>Met</v>
      </c>
      <c r="M1858" s="5" t="s">
        <v>9</v>
      </c>
      <c r="N1858" s="14" t="s">
        <v>2502</v>
      </c>
      <c r="O1858" s="5"/>
      <c r="P1858" s="44" t="str">
        <f t="shared" ref="P1858" si="2364">IF(H1860="Yes",IF(I1860="Yes","Yes","No"),"No")</f>
        <v>Yes</v>
      </c>
      <c r="Q1858" s="93"/>
      <c r="R1858" s="5" t="s">
        <v>1</v>
      </c>
      <c r="S1858" s="5" t="s">
        <v>2</v>
      </c>
      <c r="T1858" s="5" t="s">
        <v>3</v>
      </c>
      <c r="U1858" s="5">
        <v>588</v>
      </c>
      <c r="V1858" s="5">
        <v>91.33</v>
      </c>
      <c r="W1858" s="5">
        <v>88.95</v>
      </c>
      <c r="X1858" s="11">
        <f t="shared" ref="X1858:X1921" si="2365">V1858-W1858</f>
        <v>2.3799999999999955</v>
      </c>
      <c r="Y1858" s="14">
        <v>557</v>
      </c>
      <c r="Z1858" s="5">
        <v>89.05</v>
      </c>
      <c r="AA1858" s="5">
        <v>83.14</v>
      </c>
      <c r="AB1858" s="71">
        <f t="shared" si="2323"/>
        <v>5.9099999999999966</v>
      </c>
      <c r="AC1858" s="36"/>
    </row>
    <row r="1859" spans="1:29" ht="15.75" x14ac:dyDescent="0.25">
      <c r="A1859" s="53">
        <v>2605036</v>
      </c>
      <c r="B1859" s="89" t="s">
        <v>2585</v>
      </c>
      <c r="C1859" s="53" t="s">
        <v>596</v>
      </c>
      <c r="D1859" s="49" t="s">
        <v>2498</v>
      </c>
      <c r="E1859" s="34" t="str">
        <f>M1858</f>
        <v>Needs Improvement School</v>
      </c>
      <c r="F1859" s="65" t="s">
        <v>2484</v>
      </c>
      <c r="G1859" s="62"/>
      <c r="H1859" s="13" t="str">
        <f>IF(V1860&gt;94,"Met",IF(X1860="--","n/a",IF(X1860&gt;=0,"Met","Did Not Meet")))</f>
        <v>Did Not Meet</v>
      </c>
      <c r="I1859" s="13" t="str">
        <f>IF(V1861&gt;94,"Met",IF(X1861="--","n/a",IF(X1861&gt;=0,"Met","Did Not Meet")))</f>
        <v>Did Not Meet</v>
      </c>
      <c r="K1859" s="13" t="str">
        <f>IF(Z1860&gt;94,"Met",IF(AB1860="--","n/a",IF(AB1860&gt;=0,"Met","Did Not Meet")))</f>
        <v>Met</v>
      </c>
      <c r="L1859" s="13" t="str">
        <f>IF(Z1861&gt;94,"Met",IF(AB1861="--","n/a",IF(AB1861&gt;=0,"Met","Did Not Meet")))</f>
        <v>Met</v>
      </c>
      <c r="M1859" s="1" t="s">
        <v>9</v>
      </c>
      <c r="N1859" s="14" t="s">
        <v>2501</v>
      </c>
      <c r="O1859" s="5"/>
      <c r="P1859" s="44" t="str">
        <f t="shared" ref="P1859" si="2366">IF(K1860="Yes",IF(L1860="Yes","Yes","No"),"No")</f>
        <v>Yes</v>
      </c>
      <c r="Q1859" s="94" t="s">
        <v>2759</v>
      </c>
      <c r="R1859" s="5" t="s">
        <v>1</v>
      </c>
      <c r="S1859" s="1" t="s">
        <v>2</v>
      </c>
      <c r="T1859" s="1" t="s">
        <v>7</v>
      </c>
      <c r="U1859" s="5">
        <v>368</v>
      </c>
      <c r="V1859" s="1">
        <v>87.5</v>
      </c>
      <c r="W1859" s="1">
        <v>85.47</v>
      </c>
      <c r="X1859" s="9">
        <f t="shared" si="2365"/>
        <v>2.0300000000000011</v>
      </c>
      <c r="Y1859" s="14">
        <v>347</v>
      </c>
      <c r="Z1859" s="1">
        <v>86.46</v>
      </c>
      <c r="AA1859" s="1">
        <v>80.39</v>
      </c>
      <c r="AB1859" s="71">
        <f t="shared" si="2323"/>
        <v>6.0699999999999932</v>
      </c>
      <c r="AC1859" s="53"/>
    </row>
    <row r="1860" spans="1:29" ht="15" customHeight="1" x14ac:dyDescent="0.25">
      <c r="A1860" s="53">
        <v>2605036</v>
      </c>
      <c r="B1860" s="89" t="s">
        <v>2585</v>
      </c>
      <c r="C1860" s="53" t="s">
        <v>596</v>
      </c>
      <c r="D1860" s="49" t="s">
        <v>2499</v>
      </c>
      <c r="E1860" s="35" t="str">
        <f>VLOOKUP('2012 Accountability Database'!$A1858,'2011 AYP'!A$2:B$1072,2)</f>
        <v xml:space="preserve"> MS (Met Standards)</v>
      </c>
      <c r="F1860" s="66"/>
      <c r="G1860" s="63" t="s">
        <v>2485</v>
      </c>
      <c r="H1860" s="60" t="str">
        <f t="shared" ref="H1860:I1860" si="2367">IF(H1858="Met","Yes",IF(H1859="Met","Yes","No"))</f>
        <v>Yes</v>
      </c>
      <c r="I1860" s="60" t="str">
        <f t="shared" si="2367"/>
        <v>Yes</v>
      </c>
      <c r="J1860" s="42"/>
      <c r="K1860" s="60" t="str">
        <f t="shared" ref="K1860:L1860" si="2368">IF(K1858="Met","Yes",IF(K1859="Met","Yes","No"))</f>
        <v>Yes</v>
      </c>
      <c r="L1860" s="60" t="str">
        <f t="shared" si="2368"/>
        <v>Yes</v>
      </c>
      <c r="M1860" s="1" t="s">
        <v>9</v>
      </c>
      <c r="N1860" s="14" t="s">
        <v>2503</v>
      </c>
      <c r="O1860" s="5"/>
      <c r="P1860" s="44" t="str">
        <f t="shared" ref="P1860" si="2369">IF(H1864="Yes",IF(I1864="Yes","Yes","No"),"No")</f>
        <v>No</v>
      </c>
      <c r="Q1860" s="108" t="s">
        <v>2758</v>
      </c>
      <c r="R1860" s="5" t="s">
        <v>1</v>
      </c>
      <c r="S1860" s="1" t="s">
        <v>5</v>
      </c>
      <c r="T1860" s="1" t="s">
        <v>3</v>
      </c>
      <c r="U1860" s="5">
        <v>1740</v>
      </c>
      <c r="V1860" s="1">
        <v>88.62</v>
      </c>
      <c r="W1860" s="1">
        <v>88.95</v>
      </c>
      <c r="X1860" s="6">
        <f t="shared" si="2365"/>
        <v>-0.32999999999999829</v>
      </c>
      <c r="Y1860" s="14">
        <v>1631</v>
      </c>
      <c r="Z1860" s="1">
        <v>84.92</v>
      </c>
      <c r="AA1860" s="1">
        <v>83.14</v>
      </c>
      <c r="AB1860" s="71">
        <f t="shared" si="2323"/>
        <v>1.7800000000000011</v>
      </c>
      <c r="AC1860" s="53"/>
    </row>
    <row r="1861" spans="1:29" x14ac:dyDescent="0.25">
      <c r="A1861" s="53">
        <v>2605036</v>
      </c>
      <c r="B1861" s="89" t="s">
        <v>2585</v>
      </c>
      <c r="C1861" s="53" t="s">
        <v>596</v>
      </c>
      <c r="D1861" s="49" t="s">
        <v>2507</v>
      </c>
      <c r="E1861" s="47">
        <f>VLOOKUP('2012 Accountability Database'!A1858,Dems1112!$A$2:$G$1082,3)</f>
        <v>0.15</v>
      </c>
      <c r="F1861" s="66"/>
      <c r="G1861" s="52"/>
      <c r="M1861" s="1" t="s">
        <v>9</v>
      </c>
      <c r="N1861" s="14" t="s">
        <v>2504</v>
      </c>
      <c r="O1861" s="5"/>
      <c r="P1861" s="44" t="str">
        <f t="shared" ref="P1861" si="2370">IF(K1864="Yes",IF(L1864="Yes","Yes","No"),"No")</f>
        <v>No</v>
      </c>
      <c r="Q1861" s="108"/>
      <c r="R1861" s="5" t="s">
        <v>1</v>
      </c>
      <c r="S1861" s="1" t="s">
        <v>5</v>
      </c>
      <c r="T1861" s="1" t="s">
        <v>7</v>
      </c>
      <c r="U1861" s="5">
        <v>1103</v>
      </c>
      <c r="V1861" s="1">
        <v>84.59</v>
      </c>
      <c r="W1861" s="1">
        <v>85.47</v>
      </c>
      <c r="X1861" s="6">
        <f t="shared" si="2365"/>
        <v>-0.87999999999999545</v>
      </c>
      <c r="Y1861" s="14">
        <v>1012</v>
      </c>
      <c r="Z1861" s="1">
        <v>82.21</v>
      </c>
      <c r="AA1861" s="1">
        <v>80.39</v>
      </c>
      <c r="AB1861" s="71">
        <f t="shared" si="2323"/>
        <v>1.8199999999999932</v>
      </c>
      <c r="AC1861" s="53"/>
    </row>
    <row r="1862" spans="1:29" x14ac:dyDescent="0.25">
      <c r="A1862" s="53">
        <v>2605036</v>
      </c>
      <c r="B1862" s="89" t="s">
        <v>2585</v>
      </c>
      <c r="C1862" s="53" t="s">
        <v>596</v>
      </c>
      <c r="D1862" s="50" t="s">
        <v>2508</v>
      </c>
      <c r="E1862" s="47">
        <f>VLOOKUP('2012 Accountability Database'!A1858,Dems1112!$A$2:$G$1082,4)</f>
        <v>0.6</v>
      </c>
      <c r="F1862" s="65" t="s">
        <v>2486</v>
      </c>
      <c r="G1862" s="62"/>
      <c r="H1862" s="13" t="str">
        <f>IF(V1862&gt;94,"Met",IF(X1862="--","n/a",IF(X1862&gt;=0,"Met","Did Not Meet")))</f>
        <v>Did Not Meet</v>
      </c>
      <c r="I1862" s="13" t="str">
        <f>IF(V1863&gt;94,"Met",IF(X1863="--","n/a",IF(X1863&gt;=0,"Met","Did Not Meet")))</f>
        <v>Did Not Meet</v>
      </c>
      <c r="J1862" s="13"/>
      <c r="K1862" s="13" t="str">
        <f>IF(Z1862&gt;94,"Met",IF(AB1862="--","n/a",IF(AB1862&gt;=0,"Met","Did Not Meet")))</f>
        <v>Did Not Meet</v>
      </c>
      <c r="L1862" s="13" t="str">
        <f>IF(Z1863&gt;94,"Met",IF(AB1863="--","n/a",IF(AB1863&gt;=0,"Met","Did Not Meet")))</f>
        <v>Did Not Meet</v>
      </c>
      <c r="M1862" s="1" t="s">
        <v>9</v>
      </c>
      <c r="N1862" s="68" t="s">
        <v>2497</v>
      </c>
      <c r="O1862" s="35"/>
      <c r="P1862" s="44"/>
      <c r="Q1862" s="108"/>
      <c r="R1862" s="5" t="s">
        <v>6</v>
      </c>
      <c r="S1862" s="1" t="s">
        <v>2</v>
      </c>
      <c r="T1862" s="1" t="s">
        <v>3</v>
      </c>
      <c r="U1862" s="5">
        <v>588</v>
      </c>
      <c r="V1862" s="1">
        <v>90.31</v>
      </c>
      <c r="W1862" s="1">
        <v>92.48</v>
      </c>
      <c r="X1862" s="6">
        <f t="shared" si="2365"/>
        <v>-2.1700000000000017</v>
      </c>
      <c r="Y1862" s="14">
        <v>557</v>
      </c>
      <c r="Z1862" s="1">
        <v>63.91</v>
      </c>
      <c r="AA1862" s="1">
        <v>75.23</v>
      </c>
      <c r="AB1862" s="72">
        <f t="shared" si="2323"/>
        <v>-11.320000000000007</v>
      </c>
      <c r="AC1862" s="53"/>
    </row>
    <row r="1863" spans="1:29" x14ac:dyDescent="0.25">
      <c r="A1863" s="53">
        <v>2605036</v>
      </c>
      <c r="B1863" s="89" t="s">
        <v>2585</v>
      </c>
      <c r="C1863" s="53" t="s">
        <v>596</v>
      </c>
      <c r="D1863" s="50" t="s">
        <v>974</v>
      </c>
      <c r="E1863" s="47" t="str">
        <f>VLOOKUP('2012 Accountability Database'!A1858,Dems1112!$A$2:$G$1082,5)</f>
        <v>4-5</v>
      </c>
      <c r="F1863" s="65" t="s">
        <v>2487</v>
      </c>
      <c r="G1863" s="62"/>
      <c r="H1863" s="13" t="str">
        <f>IF(V1864&gt;94,"Met",IF(X1864="--","n/a",IF(X1864&gt;=0,"Met","Did Not Meet")))</f>
        <v>Did Not Meet</v>
      </c>
      <c r="I1863" s="13" t="str">
        <f>IF(V1865&gt;94,"Met",IF(X1865="--","n/a",IF(X1865&gt;=0,"Met","Did Not Meet")))</f>
        <v>Did Not Meet</v>
      </c>
      <c r="J1863" s="13"/>
      <c r="K1863" s="13" t="str">
        <f>IF(Z1864&gt;94,"Met",IF(AB1864="--","n/a",IF(AB1864&gt;=0,"Met","Did Not Meet")))</f>
        <v>Did Not Meet</v>
      </c>
      <c r="L1863" s="13" t="str">
        <f>IF(Z1865&gt;94,"Met",IF(AB1865="--","n/a",IF(AB1865&gt;=0,"Met","Did Not Meet")))</f>
        <v>Did Not Meet</v>
      </c>
      <c r="M1863" s="1" t="s">
        <v>9</v>
      </c>
      <c r="N1863" s="14"/>
      <c r="O1863" s="35" t="s">
        <v>2506</v>
      </c>
      <c r="P1863" s="83" t="str">
        <f t="shared" ref="P1863" si="2371">IF(P1858="No"," ", IF(P1860="No"," ",IF(P1859="No", " ",IF(P1861="No"," ","X"))))</f>
        <v xml:space="preserve"> </v>
      </c>
      <c r="Q1863" s="108"/>
      <c r="R1863" s="5" t="s">
        <v>6</v>
      </c>
      <c r="S1863" s="1" t="s">
        <v>2</v>
      </c>
      <c r="T1863" s="1" t="s">
        <v>7</v>
      </c>
      <c r="U1863" s="5">
        <v>368</v>
      </c>
      <c r="V1863" s="1">
        <v>86.96</v>
      </c>
      <c r="W1863" s="1">
        <v>90.26</v>
      </c>
      <c r="X1863" s="6">
        <f t="shared" si="2365"/>
        <v>-3.3000000000000114</v>
      </c>
      <c r="Y1863" s="14">
        <v>347</v>
      </c>
      <c r="Z1863" s="1">
        <v>55.62</v>
      </c>
      <c r="AA1863" s="1">
        <v>71.84</v>
      </c>
      <c r="AB1863" s="72">
        <f t="shared" si="2323"/>
        <v>-16.220000000000006</v>
      </c>
      <c r="AC1863" s="53"/>
    </row>
    <row r="1864" spans="1:29" ht="15.75" x14ac:dyDescent="0.25">
      <c r="A1864" s="53">
        <v>2605036</v>
      </c>
      <c r="B1864" s="89" t="s">
        <v>2585</v>
      </c>
      <c r="C1864" s="53" t="s">
        <v>596</v>
      </c>
      <c r="D1864" s="50" t="s">
        <v>975</v>
      </c>
      <c r="E1864" s="48" t="str">
        <f>VLOOKUP('2012 Accountability Database'!A1858,Dems1112!$A$2:$G$1082,6)</f>
        <v>3 (Central AR)</v>
      </c>
      <c r="F1864" s="66"/>
      <c r="G1864" s="63" t="s">
        <v>2488</v>
      </c>
      <c r="H1864" s="61" t="str">
        <f t="shared" ref="H1864:I1864" si="2372">IF(H1862="Met","Yes",IF(H1863="Met","Yes","No"))</f>
        <v>No</v>
      </c>
      <c r="I1864" s="61" t="str">
        <f t="shared" si="2372"/>
        <v>No</v>
      </c>
      <c r="J1864" s="55"/>
      <c r="K1864" s="61" t="str">
        <f t="shared" ref="K1864:L1864" si="2373">IF(K1862="Met","Yes",IF(K1863="Met","Yes","No"))</f>
        <v>No</v>
      </c>
      <c r="L1864" s="61" t="str">
        <f t="shared" si="2373"/>
        <v>No</v>
      </c>
      <c r="M1864" s="1" t="s">
        <v>9</v>
      </c>
      <c r="N1864" s="14"/>
      <c r="O1864" s="35" t="s">
        <v>2505</v>
      </c>
      <c r="P1864" s="83" t="str">
        <f t="shared" ref="P1864" si="2374">IF(P1863="X"," ",IF(P1865="X"," ","X"))</f>
        <v xml:space="preserve"> </v>
      </c>
      <c r="Q1864" s="94" t="s">
        <v>2759</v>
      </c>
      <c r="R1864" s="5" t="s">
        <v>6</v>
      </c>
      <c r="S1864" s="1" t="s">
        <v>5</v>
      </c>
      <c r="T1864" s="1" t="s">
        <v>3</v>
      </c>
      <c r="U1864" s="5">
        <v>1741</v>
      </c>
      <c r="V1864" s="1">
        <v>90.81</v>
      </c>
      <c r="W1864" s="1">
        <v>92.48</v>
      </c>
      <c r="X1864" s="6">
        <f t="shared" si="2365"/>
        <v>-1.6700000000000017</v>
      </c>
      <c r="Y1864" s="14">
        <v>1631</v>
      </c>
      <c r="Z1864" s="1">
        <v>71.55</v>
      </c>
      <c r="AA1864" s="1">
        <v>75.23</v>
      </c>
      <c r="AB1864" s="72">
        <f t="shared" si="2323"/>
        <v>-3.6800000000000068</v>
      </c>
      <c r="AC1864" s="53"/>
    </row>
    <row r="1865" spans="1:29" x14ac:dyDescent="0.25">
      <c r="A1865" s="54">
        <v>2605036</v>
      </c>
      <c r="B1865" s="90" t="s">
        <v>2585</v>
      </c>
      <c r="C1865" s="54" t="s">
        <v>596</v>
      </c>
      <c r="D1865" s="4"/>
      <c r="E1865" s="4"/>
      <c r="F1865" s="67"/>
      <c r="G1865" s="64"/>
      <c r="H1865" s="43"/>
      <c r="I1865" s="43"/>
      <c r="J1865" s="43"/>
      <c r="K1865" s="43"/>
      <c r="L1865" s="43"/>
      <c r="M1865" s="4" t="s">
        <v>9</v>
      </c>
      <c r="N1865" s="15"/>
      <c r="O1865" s="38" t="s">
        <v>2482</v>
      </c>
      <c r="P1865" s="84" t="str">
        <f>IF(E1859="Achieving School"," ","X")</f>
        <v>X</v>
      </c>
      <c r="Q1865" s="91"/>
      <c r="R1865" s="4" t="s">
        <v>6</v>
      </c>
      <c r="S1865" s="4" t="s">
        <v>5</v>
      </c>
      <c r="T1865" s="4" t="s">
        <v>7</v>
      </c>
      <c r="U1865" s="4">
        <v>1104</v>
      </c>
      <c r="V1865" s="4">
        <v>87.68</v>
      </c>
      <c r="W1865" s="4">
        <v>90.26</v>
      </c>
      <c r="X1865" s="7">
        <f t="shared" si="2365"/>
        <v>-2.5799999999999983</v>
      </c>
      <c r="Y1865" s="15">
        <v>1012</v>
      </c>
      <c r="Z1865" s="4">
        <v>66.5</v>
      </c>
      <c r="AA1865" s="4">
        <v>71.84</v>
      </c>
      <c r="AB1865" s="73">
        <f t="shared" si="2323"/>
        <v>-5.3400000000000034</v>
      </c>
      <c r="AC1865" s="54"/>
    </row>
    <row r="1866" spans="1:29" x14ac:dyDescent="0.25">
      <c r="A1866" s="1">
        <v>2605037</v>
      </c>
      <c r="B1866" s="87" t="s">
        <v>2585</v>
      </c>
      <c r="C1866" s="55" t="s">
        <v>597</v>
      </c>
      <c r="E1866" s="42"/>
      <c r="F1866" s="65" t="s">
        <v>2483</v>
      </c>
      <c r="G1866" s="62"/>
      <c r="H1866" s="37" t="str">
        <f>IF(V1866&gt;94,"Met",IF(X1866="--","n/a",IF(X1866&gt;=0,"Met","Did Not Meet")))</f>
        <v>Met</v>
      </c>
      <c r="I1866" s="37" t="str">
        <f>IF(V1867&gt;94,"Met",IF(X1867="--","n/a",IF(X1867&gt;=0,"Met","Did Not Meet")))</f>
        <v>Met</v>
      </c>
      <c r="K1866" s="13" t="str">
        <f>IF(Z1866&gt;94,"Met",IF(AB1866="--","n/a",IF(AB1866&gt;=0,"Met","Did Not Meet")))</f>
        <v>Met</v>
      </c>
      <c r="L1866" s="13" t="str">
        <f>IF(Z1867&gt;94,"Met",IF(AB1867="--","n/a",IF(AB1867&gt;=0,"Met","Did Not Meet")))</f>
        <v>Met</v>
      </c>
      <c r="M1866" s="5" t="s">
        <v>4</v>
      </c>
      <c r="N1866" s="14" t="s">
        <v>2502</v>
      </c>
      <c r="O1866" s="5"/>
      <c r="P1866" s="44" t="str">
        <f t="shared" ref="P1866" si="2375">IF(H1868="Yes",IF(I1868="Yes","Yes","No"),"No")</f>
        <v>Yes</v>
      </c>
      <c r="Q1866" s="93"/>
      <c r="R1866" s="5" t="s">
        <v>1</v>
      </c>
      <c r="S1866" s="5" t="s">
        <v>2</v>
      </c>
      <c r="T1866" s="5" t="s">
        <v>3</v>
      </c>
      <c r="U1866" s="5">
        <v>628</v>
      </c>
      <c r="V1866" s="5">
        <v>83.44</v>
      </c>
      <c r="W1866" s="5">
        <v>78.05</v>
      </c>
      <c r="X1866" s="11">
        <f t="shared" si="2365"/>
        <v>5.3900000000000006</v>
      </c>
      <c r="Y1866" s="14">
        <v>592</v>
      </c>
      <c r="Z1866" s="5">
        <v>84.29</v>
      </c>
      <c r="AA1866" s="5">
        <v>78.59</v>
      </c>
      <c r="AB1866" s="71">
        <f t="shared" si="2323"/>
        <v>5.7000000000000028</v>
      </c>
      <c r="AC1866" s="36"/>
    </row>
    <row r="1867" spans="1:29" ht="15.75" x14ac:dyDescent="0.25">
      <c r="A1867" s="53">
        <v>2605037</v>
      </c>
      <c r="B1867" s="89" t="s">
        <v>2585</v>
      </c>
      <c r="C1867" s="53" t="s">
        <v>597</v>
      </c>
      <c r="D1867" s="49" t="s">
        <v>2498</v>
      </c>
      <c r="E1867" s="34" t="str">
        <f>M1866</f>
        <v>Achieving School</v>
      </c>
      <c r="F1867" s="65" t="s">
        <v>2484</v>
      </c>
      <c r="G1867" s="62"/>
      <c r="H1867" s="13" t="str">
        <f>IF(V1868&gt;94,"Met",IF(X1868="--","n/a",IF(X1868&gt;=0,"Met","Did Not Meet")))</f>
        <v>Met</v>
      </c>
      <c r="I1867" s="13" t="str">
        <f>IF(V1869&gt;94,"Met",IF(X1869="--","n/a",IF(X1869&gt;=0,"Met","Did Not Meet")))</f>
        <v>Met</v>
      </c>
      <c r="K1867" s="13" t="str">
        <f>IF(Z1868&gt;94,"Met",IF(AB1868="--","n/a",IF(AB1868&gt;=0,"Met","Did Not Meet")))</f>
        <v>Met</v>
      </c>
      <c r="L1867" s="13" t="str">
        <f>IF(Z1869&gt;94,"Met",IF(AB1869="--","n/a",IF(AB1869&gt;=0,"Met","Did Not Meet")))</f>
        <v>Met</v>
      </c>
      <c r="M1867" s="1" t="s">
        <v>4</v>
      </c>
      <c r="N1867" s="14" t="s">
        <v>2501</v>
      </c>
      <c r="O1867" s="5"/>
      <c r="P1867" s="44" t="str">
        <f t="shared" ref="P1867" si="2376">IF(K1868="Yes",IF(L1868="Yes","Yes","No"),"No")</f>
        <v>Yes</v>
      </c>
      <c r="Q1867" s="94" t="s">
        <v>2759</v>
      </c>
      <c r="R1867" s="5" t="s">
        <v>1</v>
      </c>
      <c r="S1867" s="1" t="s">
        <v>2</v>
      </c>
      <c r="T1867" s="1" t="s">
        <v>7</v>
      </c>
      <c r="U1867" s="5">
        <v>404</v>
      </c>
      <c r="V1867" s="1">
        <v>77.97</v>
      </c>
      <c r="W1867" s="1">
        <v>69.290000000000006</v>
      </c>
      <c r="X1867" s="9">
        <f t="shared" si="2365"/>
        <v>8.6799999999999926</v>
      </c>
      <c r="Y1867" s="14">
        <v>375</v>
      </c>
      <c r="Z1867" s="1">
        <v>79.2</v>
      </c>
      <c r="AA1867" s="1">
        <v>70.59</v>
      </c>
      <c r="AB1867" s="71">
        <f t="shared" si="2323"/>
        <v>8.61</v>
      </c>
      <c r="AC1867" s="53"/>
    </row>
    <row r="1868" spans="1:29" ht="15" customHeight="1" x14ac:dyDescent="0.25">
      <c r="A1868" s="53">
        <v>2605037</v>
      </c>
      <c r="B1868" s="89" t="s">
        <v>2585</v>
      </c>
      <c r="C1868" s="53" t="s">
        <v>597</v>
      </c>
      <c r="D1868" s="49" t="s">
        <v>2499</v>
      </c>
      <c r="E1868" s="35" t="str">
        <f>VLOOKUP('2012 Accountability Database'!$A1866,'2011 AYP'!A$2:B$1072,2)</f>
        <v xml:space="preserve"> A (Alert)</v>
      </c>
      <c r="F1868" s="66"/>
      <c r="G1868" s="63" t="s">
        <v>2485</v>
      </c>
      <c r="H1868" s="60" t="str">
        <f t="shared" ref="H1868:I1868" si="2377">IF(H1866="Met","Yes",IF(H1867="Met","Yes","No"))</f>
        <v>Yes</v>
      </c>
      <c r="I1868" s="60" t="str">
        <f t="shared" si="2377"/>
        <v>Yes</v>
      </c>
      <c r="J1868" s="42"/>
      <c r="K1868" s="60" t="str">
        <f t="shared" ref="K1868:L1868" si="2378">IF(K1866="Met","Yes",IF(K1867="Met","Yes","No"))</f>
        <v>Yes</v>
      </c>
      <c r="L1868" s="60" t="str">
        <f t="shared" si="2378"/>
        <v>Yes</v>
      </c>
      <c r="M1868" s="1" t="s">
        <v>4</v>
      </c>
      <c r="N1868" s="14" t="s">
        <v>2503</v>
      </c>
      <c r="O1868" s="5"/>
      <c r="P1868" s="44" t="str">
        <f t="shared" ref="P1868" si="2379">IF(H1872="Yes",IF(I1872="Yes","Yes","No"),"No")</f>
        <v>Yes</v>
      </c>
      <c r="Q1868" s="108" t="s">
        <v>2758</v>
      </c>
      <c r="R1868" s="5" t="s">
        <v>1</v>
      </c>
      <c r="S1868" s="1" t="s">
        <v>5</v>
      </c>
      <c r="T1868" s="1" t="s">
        <v>3</v>
      </c>
      <c r="U1868" s="5">
        <v>1886</v>
      </c>
      <c r="V1868" s="1">
        <v>80.59</v>
      </c>
      <c r="W1868" s="1">
        <v>78.05</v>
      </c>
      <c r="X1868" s="9">
        <f t="shared" si="2365"/>
        <v>2.5400000000000063</v>
      </c>
      <c r="Y1868" s="14">
        <v>1783</v>
      </c>
      <c r="Z1868" s="1">
        <v>80.930000000000007</v>
      </c>
      <c r="AA1868" s="1">
        <v>78.59</v>
      </c>
      <c r="AB1868" s="71">
        <f t="shared" si="2323"/>
        <v>2.3400000000000034</v>
      </c>
      <c r="AC1868" s="53"/>
    </row>
    <row r="1869" spans="1:29" x14ac:dyDescent="0.25">
      <c r="A1869" s="53">
        <v>2605037</v>
      </c>
      <c r="B1869" s="89" t="s">
        <v>2585</v>
      </c>
      <c r="C1869" s="53" t="s">
        <v>597</v>
      </c>
      <c r="D1869" s="49" t="s">
        <v>2507</v>
      </c>
      <c r="E1869" s="47">
        <f>VLOOKUP('2012 Accountability Database'!A1866,Dems1112!$A$2:$G$1082,3)</f>
        <v>0.18</v>
      </c>
      <c r="F1869" s="66"/>
      <c r="G1869" s="52"/>
      <c r="M1869" s="1" t="s">
        <v>4</v>
      </c>
      <c r="N1869" s="14" t="s">
        <v>2504</v>
      </c>
      <c r="O1869" s="5"/>
      <c r="P1869" s="44" t="str">
        <f t="shared" ref="P1869" si="2380">IF(K1872="Yes",IF(L1872="Yes","Yes","No"),"No")</f>
        <v>No</v>
      </c>
      <c r="Q1869" s="108"/>
      <c r="R1869" s="5" t="s">
        <v>1</v>
      </c>
      <c r="S1869" s="1" t="s">
        <v>5</v>
      </c>
      <c r="T1869" s="1" t="s">
        <v>7</v>
      </c>
      <c r="U1869" s="5">
        <v>1165</v>
      </c>
      <c r="V1869" s="1">
        <v>73.22</v>
      </c>
      <c r="W1869" s="1">
        <v>69.290000000000006</v>
      </c>
      <c r="X1869" s="9">
        <f t="shared" si="2365"/>
        <v>3.9299999999999926</v>
      </c>
      <c r="Y1869" s="14">
        <v>1087</v>
      </c>
      <c r="Z1869" s="1">
        <v>74.150000000000006</v>
      </c>
      <c r="AA1869" s="1">
        <v>70.59</v>
      </c>
      <c r="AB1869" s="71">
        <f t="shared" si="2323"/>
        <v>3.5600000000000023</v>
      </c>
      <c r="AC1869" s="53"/>
    </row>
    <row r="1870" spans="1:29" x14ac:dyDescent="0.25">
      <c r="A1870" s="53">
        <v>2605037</v>
      </c>
      <c r="B1870" s="89" t="s">
        <v>2585</v>
      </c>
      <c r="C1870" s="53" t="s">
        <v>597</v>
      </c>
      <c r="D1870" s="50" t="s">
        <v>2508</v>
      </c>
      <c r="E1870" s="47">
        <f>VLOOKUP('2012 Accountability Database'!A1866,Dems1112!$A$2:$G$1082,4)</f>
        <v>0.61</v>
      </c>
      <c r="F1870" s="65" t="s">
        <v>2486</v>
      </c>
      <c r="G1870" s="62"/>
      <c r="H1870" s="13" t="str">
        <f>IF(V1870&gt;94,"Met",IF(X1870="--","n/a",IF(X1870&gt;=0,"Met","Did Not Meet")))</f>
        <v>Met</v>
      </c>
      <c r="I1870" s="13" t="str">
        <f>IF(V1871&gt;94,"Met",IF(X1871="--","n/a",IF(X1871&gt;=0,"Met","Did Not Meet")))</f>
        <v>Met</v>
      </c>
      <c r="J1870" s="13"/>
      <c r="K1870" s="13" t="str">
        <f>IF(Z1870&gt;94,"Met",IF(AB1870="--","n/a",IF(AB1870&gt;=0,"Met","Did Not Meet")))</f>
        <v>Did Not Meet</v>
      </c>
      <c r="L1870" s="13" t="str">
        <f>IF(Z1871&gt;94,"Met",IF(AB1871="--","n/a",IF(AB1871&gt;=0,"Met","Did Not Meet")))</f>
        <v>Did Not Meet</v>
      </c>
      <c r="M1870" s="1" t="s">
        <v>4</v>
      </c>
      <c r="N1870" s="68" t="s">
        <v>2497</v>
      </c>
      <c r="O1870" s="35"/>
      <c r="P1870" s="44"/>
      <c r="Q1870" s="108"/>
      <c r="R1870" s="5" t="s">
        <v>6</v>
      </c>
      <c r="S1870" s="1" t="s">
        <v>2</v>
      </c>
      <c r="T1870" s="1" t="s">
        <v>3</v>
      </c>
      <c r="U1870" s="5">
        <v>628</v>
      </c>
      <c r="V1870" s="1">
        <v>86.62</v>
      </c>
      <c r="W1870" s="1">
        <v>85.6</v>
      </c>
      <c r="X1870" s="9">
        <f t="shared" si="2365"/>
        <v>1.0200000000000102</v>
      </c>
      <c r="Y1870" s="14">
        <v>592</v>
      </c>
      <c r="Z1870" s="1">
        <v>82.09</v>
      </c>
      <c r="AA1870" s="1">
        <v>82.51</v>
      </c>
      <c r="AB1870" s="72">
        <f t="shared" si="2323"/>
        <v>-0.42000000000000171</v>
      </c>
      <c r="AC1870" s="53"/>
    </row>
    <row r="1871" spans="1:29" x14ac:dyDescent="0.25">
      <c r="A1871" s="53">
        <v>2605037</v>
      </c>
      <c r="B1871" s="89" t="s">
        <v>2585</v>
      </c>
      <c r="C1871" s="53" t="s">
        <v>597</v>
      </c>
      <c r="D1871" s="50" t="s">
        <v>974</v>
      </c>
      <c r="E1871" s="47" t="str">
        <f>VLOOKUP('2012 Accountability Database'!A1866,Dems1112!$A$2:$G$1082,5)</f>
        <v>6-7</v>
      </c>
      <c r="F1871" s="65" t="s">
        <v>2487</v>
      </c>
      <c r="G1871" s="62"/>
      <c r="H1871" s="13" t="str">
        <f>IF(V1872&gt;94,"Met",IF(X1872="--","n/a",IF(X1872&gt;=0,"Met","Did Not Meet")))</f>
        <v>Did Not Meet</v>
      </c>
      <c r="I1871" s="13" t="str">
        <f>IF(V1873&gt;94,"Met",IF(X1873="--","n/a",IF(X1873&gt;=0,"Met","Did Not Meet")))</f>
        <v>Met</v>
      </c>
      <c r="J1871" s="13"/>
      <c r="K1871" s="13" t="str">
        <f>IF(Z1872&gt;94,"Met",IF(AB1872="--","n/a",IF(AB1872&gt;=0,"Met","Did Not Meet")))</f>
        <v>Did Not Meet</v>
      </c>
      <c r="L1871" s="13" t="str">
        <f>IF(Z1873&gt;94,"Met",IF(AB1873="--","n/a",IF(AB1873&gt;=0,"Met","Did Not Meet")))</f>
        <v>Did Not Meet</v>
      </c>
      <c r="M1871" s="1" t="s">
        <v>4</v>
      </c>
      <c r="N1871" s="14"/>
      <c r="O1871" s="35" t="s">
        <v>2506</v>
      </c>
      <c r="P1871" s="83" t="str">
        <f t="shared" ref="P1871" si="2381">IF(P1866="No"," ", IF(P1868="No"," ",IF(P1867="No", " ",IF(P1869="No"," ","X"))))</f>
        <v xml:space="preserve"> </v>
      </c>
      <c r="Q1871" s="108"/>
      <c r="R1871" s="5" t="s">
        <v>6</v>
      </c>
      <c r="S1871" s="1" t="s">
        <v>2</v>
      </c>
      <c r="T1871" s="1" t="s">
        <v>7</v>
      </c>
      <c r="U1871" s="5">
        <v>404</v>
      </c>
      <c r="V1871" s="1">
        <v>82.43</v>
      </c>
      <c r="W1871" s="1">
        <v>80.150000000000006</v>
      </c>
      <c r="X1871" s="9">
        <f t="shared" si="2365"/>
        <v>2.2800000000000011</v>
      </c>
      <c r="Y1871" s="14">
        <v>375</v>
      </c>
      <c r="Z1871" s="1">
        <v>76.27</v>
      </c>
      <c r="AA1871" s="1">
        <v>77.02</v>
      </c>
      <c r="AB1871" s="72">
        <f t="shared" si="2323"/>
        <v>-0.75</v>
      </c>
      <c r="AC1871" s="53"/>
    </row>
    <row r="1872" spans="1:29" ht="15.75" x14ac:dyDescent="0.25">
      <c r="A1872" s="53">
        <v>2605037</v>
      </c>
      <c r="B1872" s="89" t="s">
        <v>2585</v>
      </c>
      <c r="C1872" s="53" t="s">
        <v>597</v>
      </c>
      <c r="D1872" s="50" t="s">
        <v>975</v>
      </c>
      <c r="E1872" s="48" t="str">
        <f>VLOOKUP('2012 Accountability Database'!A1866,Dems1112!$A$2:$G$1082,6)</f>
        <v>3 (Central AR)</v>
      </c>
      <c r="F1872" s="66"/>
      <c r="G1872" s="63" t="s">
        <v>2488</v>
      </c>
      <c r="H1872" s="61" t="str">
        <f t="shared" ref="H1872:I1872" si="2382">IF(H1870="Met","Yes",IF(H1871="Met","Yes","No"))</f>
        <v>Yes</v>
      </c>
      <c r="I1872" s="61" t="str">
        <f t="shared" si="2382"/>
        <v>Yes</v>
      </c>
      <c r="J1872" s="55"/>
      <c r="K1872" s="61" t="str">
        <f t="shared" ref="K1872:L1872" si="2383">IF(K1870="Met","Yes",IF(K1871="Met","Yes","No"))</f>
        <v>No</v>
      </c>
      <c r="L1872" s="61" t="str">
        <f t="shared" si="2383"/>
        <v>No</v>
      </c>
      <c r="M1872" s="1" t="s">
        <v>4</v>
      </c>
      <c r="N1872" s="14"/>
      <c r="O1872" s="35" t="s">
        <v>2505</v>
      </c>
      <c r="P1872" s="83" t="str">
        <f t="shared" ref="P1872" si="2384">IF(P1871="X"," ",IF(P1873="X"," ","X"))</f>
        <v>X</v>
      </c>
      <c r="Q1872" s="94" t="s">
        <v>2759</v>
      </c>
      <c r="R1872" s="5" t="s">
        <v>6</v>
      </c>
      <c r="S1872" s="1" t="s">
        <v>5</v>
      </c>
      <c r="T1872" s="1" t="s">
        <v>3</v>
      </c>
      <c r="U1872" s="5">
        <v>1886</v>
      </c>
      <c r="V1872" s="1">
        <v>85.58</v>
      </c>
      <c r="W1872" s="1">
        <v>85.6</v>
      </c>
      <c r="X1872" s="6">
        <f t="shared" si="2365"/>
        <v>-1.9999999999996021E-2</v>
      </c>
      <c r="Y1872" s="14">
        <v>1786</v>
      </c>
      <c r="Z1872" s="1">
        <v>82.47</v>
      </c>
      <c r="AA1872" s="1">
        <v>82.51</v>
      </c>
      <c r="AB1872" s="72">
        <f t="shared" si="2323"/>
        <v>-4.0000000000006253E-2</v>
      </c>
      <c r="AC1872" s="53"/>
    </row>
    <row r="1873" spans="1:29" x14ac:dyDescent="0.25">
      <c r="A1873" s="54">
        <v>2605037</v>
      </c>
      <c r="B1873" s="90" t="s">
        <v>2585</v>
      </c>
      <c r="C1873" s="54" t="s">
        <v>597</v>
      </c>
      <c r="D1873" s="4"/>
      <c r="E1873" s="4"/>
      <c r="F1873" s="67"/>
      <c r="G1873" s="64"/>
      <c r="H1873" s="43"/>
      <c r="I1873" s="43"/>
      <c r="J1873" s="43"/>
      <c r="K1873" s="43"/>
      <c r="L1873" s="43"/>
      <c r="M1873" s="4" t="s">
        <v>4</v>
      </c>
      <c r="N1873" s="15"/>
      <c r="O1873" s="38" t="s">
        <v>2482</v>
      </c>
      <c r="P1873" s="84" t="str">
        <f>IF(E1867="Achieving School"," ","X")</f>
        <v xml:space="preserve"> </v>
      </c>
      <c r="Q1873" s="91"/>
      <c r="R1873" s="4" t="s">
        <v>6</v>
      </c>
      <c r="S1873" s="4" t="s">
        <v>5</v>
      </c>
      <c r="T1873" s="4" t="s">
        <v>7</v>
      </c>
      <c r="U1873" s="4">
        <v>1165</v>
      </c>
      <c r="V1873" s="4">
        <v>80.69</v>
      </c>
      <c r="W1873" s="4">
        <v>80.150000000000006</v>
      </c>
      <c r="X1873" s="10">
        <f t="shared" si="2365"/>
        <v>0.53999999999999204</v>
      </c>
      <c r="Y1873" s="15">
        <v>1090</v>
      </c>
      <c r="Z1873" s="4">
        <v>76.61</v>
      </c>
      <c r="AA1873" s="4">
        <v>77.02</v>
      </c>
      <c r="AB1873" s="73">
        <f t="shared" si="2323"/>
        <v>-0.40999999999999659</v>
      </c>
      <c r="AC1873" s="54"/>
    </row>
    <row r="1874" spans="1:29" x14ac:dyDescent="0.25">
      <c r="A1874" s="1">
        <v>2606039</v>
      </c>
      <c r="B1874" s="87" t="s">
        <v>2725</v>
      </c>
      <c r="C1874" s="55" t="s">
        <v>601</v>
      </c>
      <c r="E1874" s="42"/>
      <c r="F1874" s="65" t="s">
        <v>2483</v>
      </c>
      <c r="G1874" s="62"/>
      <c r="H1874" s="37" t="str">
        <f>IF(V1874&gt;94,"Met",IF(X1874="--","n/a",IF(X1874&gt;=0,"Met","Did Not Meet")))</f>
        <v>Met</v>
      </c>
      <c r="I1874" s="37" t="str">
        <f>IF(V1875&gt;94,"Met",IF(X1875="--","n/a",IF(X1875&gt;=0,"Met","Did Not Meet")))</f>
        <v>Met</v>
      </c>
      <c r="K1874" s="13" t="str">
        <f>IF(Z1874&gt;94,"Met",IF(AB1874="--","n/a",IF(AB1874&gt;=0,"Met","Did Not Meet")))</f>
        <v>Met</v>
      </c>
      <c r="L1874" s="13" t="str">
        <f>IF(Z1875&gt;94,"Met",IF(AB1875="--","n/a",IF(AB1875&gt;=0,"Met","Did Not Meet")))</f>
        <v>Met</v>
      </c>
      <c r="M1874" s="1" t="s">
        <v>4</v>
      </c>
      <c r="N1874" s="14" t="s">
        <v>2502</v>
      </c>
      <c r="O1874" s="5"/>
      <c r="P1874" s="44" t="str">
        <f t="shared" ref="P1874" si="2385">IF(H1876="Yes",IF(I1876="Yes","Yes","No"),"No")</f>
        <v>Yes</v>
      </c>
      <c r="Q1874" s="93"/>
      <c r="R1874" s="5" t="s">
        <v>1</v>
      </c>
      <c r="S1874" s="1" t="s">
        <v>2</v>
      </c>
      <c r="T1874" s="1" t="s">
        <v>3</v>
      </c>
      <c r="U1874" s="5">
        <v>443</v>
      </c>
      <c r="V1874" s="1">
        <v>93.91</v>
      </c>
      <c r="W1874" s="1">
        <v>92.59</v>
      </c>
      <c r="X1874" s="9">
        <f t="shared" si="2365"/>
        <v>1.3199999999999932</v>
      </c>
      <c r="Y1874" s="14">
        <v>193</v>
      </c>
      <c r="Z1874" s="1">
        <v>91.19</v>
      </c>
      <c r="AA1874" s="1">
        <v>87.09</v>
      </c>
      <c r="AB1874" s="71">
        <f t="shared" si="2323"/>
        <v>4.0999999999999943</v>
      </c>
      <c r="AC1874" s="36"/>
    </row>
    <row r="1875" spans="1:29" ht="15.75" x14ac:dyDescent="0.25">
      <c r="A1875" s="53">
        <v>2606039</v>
      </c>
      <c r="B1875" s="89" t="s">
        <v>2725</v>
      </c>
      <c r="C1875" s="53" t="s">
        <v>601</v>
      </c>
      <c r="D1875" s="49" t="s">
        <v>2498</v>
      </c>
      <c r="E1875" s="34" t="str">
        <f>M1874</f>
        <v>Achieving School</v>
      </c>
      <c r="F1875" s="65" t="s">
        <v>2484</v>
      </c>
      <c r="G1875" s="62"/>
      <c r="H1875" s="13" t="str">
        <f>IF(V1876&gt;94,"Met",IF(X1876="--","n/a",IF(X1876&gt;=0,"Met","Did Not Meet")))</f>
        <v>Did Not Meet</v>
      </c>
      <c r="I1875" s="13" t="str">
        <f>IF(V1877&gt;94,"Met",IF(X1877="--","n/a",IF(X1877&gt;=0,"Met","Did Not Meet")))</f>
        <v>Did Not Meet</v>
      </c>
      <c r="K1875" s="13" t="str">
        <f>IF(Z1876&gt;94,"Met",IF(AB1876="--","n/a",IF(AB1876&gt;=0,"Met","Did Not Meet")))</f>
        <v>Met</v>
      </c>
      <c r="L1875" s="13" t="str">
        <f>IF(Z1877&gt;94,"Met",IF(AB1877="--","n/a",IF(AB1877&gt;=0,"Met","Did Not Meet")))</f>
        <v>Did Not Meet</v>
      </c>
      <c r="M1875" s="1" t="s">
        <v>4</v>
      </c>
      <c r="N1875" s="14" t="s">
        <v>2501</v>
      </c>
      <c r="O1875" s="5"/>
      <c r="P1875" s="44" t="str">
        <f t="shared" ref="P1875" si="2386">IF(K1876="Yes",IF(L1876="Yes","Yes","No"),"No")</f>
        <v>Yes</v>
      </c>
      <c r="Q1875" s="94" t="s">
        <v>2759</v>
      </c>
      <c r="R1875" s="5" t="s">
        <v>1</v>
      </c>
      <c r="S1875" s="1" t="s">
        <v>2</v>
      </c>
      <c r="T1875" s="1" t="s">
        <v>7</v>
      </c>
      <c r="U1875" s="5">
        <v>212</v>
      </c>
      <c r="V1875" s="1">
        <v>88.21</v>
      </c>
      <c r="W1875" s="1">
        <v>86.77</v>
      </c>
      <c r="X1875" s="9">
        <f t="shared" si="2365"/>
        <v>1.4399999999999977</v>
      </c>
      <c r="Y1875" s="14">
        <v>95</v>
      </c>
      <c r="Z1875" s="1">
        <v>87.37</v>
      </c>
      <c r="AA1875" s="1">
        <v>85.98</v>
      </c>
      <c r="AB1875" s="71">
        <f t="shared" si="2323"/>
        <v>1.3900000000000006</v>
      </c>
      <c r="AC1875" s="53"/>
    </row>
    <row r="1876" spans="1:29" ht="15" customHeight="1" x14ac:dyDescent="0.25">
      <c r="A1876" s="53">
        <v>2606039</v>
      </c>
      <c r="B1876" s="89" t="s">
        <v>2725</v>
      </c>
      <c r="C1876" s="53" t="s">
        <v>601</v>
      </c>
      <c r="D1876" s="49" t="s">
        <v>2499</v>
      </c>
      <c r="E1876" s="35" t="str">
        <f>VLOOKUP('2012 Accountability Database'!$A1874,'2011 AYP'!A$2:B$1072,2)</f>
        <v xml:space="preserve"> MS (Met Standards)</v>
      </c>
      <c r="F1876" s="66"/>
      <c r="G1876" s="63" t="s">
        <v>2485</v>
      </c>
      <c r="H1876" s="60" t="str">
        <f t="shared" ref="H1876:I1876" si="2387">IF(H1874="Met","Yes",IF(H1875="Met","Yes","No"))</f>
        <v>Yes</v>
      </c>
      <c r="I1876" s="60" t="str">
        <f t="shared" si="2387"/>
        <v>Yes</v>
      </c>
      <c r="J1876" s="42"/>
      <c r="K1876" s="60" t="str">
        <f t="shared" ref="K1876:L1876" si="2388">IF(K1874="Met","Yes",IF(K1875="Met","Yes","No"))</f>
        <v>Yes</v>
      </c>
      <c r="L1876" s="60" t="str">
        <f t="shared" si="2388"/>
        <v>Yes</v>
      </c>
      <c r="M1876" s="5" t="s">
        <v>4</v>
      </c>
      <c r="N1876" s="14" t="s">
        <v>2503</v>
      </c>
      <c r="O1876" s="5"/>
      <c r="P1876" s="44" t="str">
        <f t="shared" ref="P1876" si="2389">IF(H1880="Yes",IF(I1880="Yes","Yes","No"),"No")</f>
        <v>Yes</v>
      </c>
      <c r="Q1876" s="108" t="s">
        <v>2758</v>
      </c>
      <c r="R1876" s="5" t="s">
        <v>1</v>
      </c>
      <c r="S1876" s="5" t="s">
        <v>5</v>
      </c>
      <c r="T1876" s="5" t="s">
        <v>3</v>
      </c>
      <c r="U1876" s="5">
        <v>1270</v>
      </c>
      <c r="V1876" s="5">
        <v>91.34</v>
      </c>
      <c r="W1876" s="5">
        <v>92.59</v>
      </c>
      <c r="X1876" s="8">
        <f t="shared" si="2365"/>
        <v>-1.25</v>
      </c>
      <c r="Y1876" s="14">
        <v>569</v>
      </c>
      <c r="Z1876" s="5">
        <v>87.52</v>
      </c>
      <c r="AA1876" s="5">
        <v>87.09</v>
      </c>
      <c r="AB1876" s="71">
        <f t="shared" si="2323"/>
        <v>0.42999999999999261</v>
      </c>
      <c r="AC1876" s="53"/>
    </row>
    <row r="1877" spans="1:29" x14ac:dyDescent="0.25">
      <c r="A1877" s="53">
        <v>2606039</v>
      </c>
      <c r="B1877" s="89" t="s">
        <v>2725</v>
      </c>
      <c r="C1877" s="53" t="s">
        <v>601</v>
      </c>
      <c r="D1877" s="49" t="s">
        <v>2507</v>
      </c>
      <c r="E1877" s="47">
        <f>VLOOKUP('2012 Accountability Database'!A1874,Dems1112!$A$2:$G$1082,3)</f>
        <v>0.25</v>
      </c>
      <c r="F1877" s="66"/>
      <c r="G1877" s="52"/>
      <c r="M1877" s="1" t="s">
        <v>4</v>
      </c>
      <c r="N1877" s="14" t="s">
        <v>2504</v>
      </c>
      <c r="O1877" s="5"/>
      <c r="P1877" s="44" t="str">
        <f t="shared" ref="P1877" si="2390">IF(K1880="Yes",IF(L1880="Yes","Yes","No"),"No")</f>
        <v>No</v>
      </c>
      <c r="Q1877" s="108"/>
      <c r="R1877" s="5" t="s">
        <v>1</v>
      </c>
      <c r="S1877" s="1" t="s">
        <v>5</v>
      </c>
      <c r="T1877" s="1" t="s">
        <v>7</v>
      </c>
      <c r="U1877" s="5">
        <v>587</v>
      </c>
      <c r="V1877" s="1">
        <v>83.65</v>
      </c>
      <c r="W1877" s="1">
        <v>86.77</v>
      </c>
      <c r="X1877" s="6">
        <f t="shared" si="2365"/>
        <v>-3.1199999999999903</v>
      </c>
      <c r="Y1877" s="14">
        <v>252</v>
      </c>
      <c r="Z1877" s="1">
        <v>84.52</v>
      </c>
      <c r="AA1877" s="1">
        <v>85.98</v>
      </c>
      <c r="AB1877" s="72">
        <f t="shared" si="2323"/>
        <v>-1.460000000000008</v>
      </c>
      <c r="AC1877" s="53"/>
    </row>
    <row r="1878" spans="1:29" x14ac:dyDescent="0.25">
      <c r="A1878" s="53">
        <v>2606039</v>
      </c>
      <c r="B1878" s="89" t="s">
        <v>2725</v>
      </c>
      <c r="C1878" s="53" t="s">
        <v>601</v>
      </c>
      <c r="D1878" s="50" t="s">
        <v>2508</v>
      </c>
      <c r="E1878" s="47">
        <f>VLOOKUP('2012 Accountability Database'!A1874,Dems1112!$A$2:$G$1082,4)</f>
        <v>0.52</v>
      </c>
      <c r="F1878" s="65" t="s">
        <v>2486</v>
      </c>
      <c r="G1878" s="62"/>
      <c r="H1878" s="13" t="str">
        <f>IF(V1878&gt;94,"Met",IF(X1878="--","n/a",IF(X1878&gt;=0,"Met","Did Not Meet")))</f>
        <v>Met</v>
      </c>
      <c r="I1878" s="13" t="str">
        <f>IF(V1879&gt;94,"Met",IF(X1879="--","n/a",IF(X1879&gt;=0,"Met","Did Not Meet")))</f>
        <v>Met</v>
      </c>
      <c r="J1878" s="13"/>
      <c r="K1878" s="13" t="str">
        <f>IF(Z1878&gt;94,"Met",IF(AB1878="--","n/a",IF(AB1878&gt;=0,"Met","Did Not Meet")))</f>
        <v>Did Not Meet</v>
      </c>
      <c r="L1878" s="13" t="str">
        <f>IF(Z1879&gt;94,"Met",IF(AB1879="--","n/a",IF(AB1879&gt;=0,"Met","Did Not Meet")))</f>
        <v>Did Not Meet</v>
      </c>
      <c r="M1878" s="1" t="s">
        <v>4</v>
      </c>
      <c r="N1878" s="68" t="s">
        <v>2497</v>
      </c>
      <c r="O1878" s="35"/>
      <c r="P1878" s="44"/>
      <c r="Q1878" s="108"/>
      <c r="R1878" s="5" t="s">
        <v>6</v>
      </c>
      <c r="S1878" s="1" t="s">
        <v>2</v>
      </c>
      <c r="T1878" s="1" t="s">
        <v>3</v>
      </c>
      <c r="U1878" s="5">
        <v>443</v>
      </c>
      <c r="V1878" s="1">
        <v>95.03</v>
      </c>
      <c r="W1878" s="1">
        <v>93.48</v>
      </c>
      <c r="X1878" s="9">
        <f t="shared" si="2365"/>
        <v>1.5499999999999972</v>
      </c>
      <c r="Y1878" s="14">
        <v>193</v>
      </c>
      <c r="Z1878" s="1">
        <v>52.33</v>
      </c>
      <c r="AA1878" s="1">
        <v>64.41</v>
      </c>
      <c r="AB1878" s="72">
        <f t="shared" si="2323"/>
        <v>-12.079999999999998</v>
      </c>
      <c r="AC1878" s="53"/>
    </row>
    <row r="1879" spans="1:29" x14ac:dyDescent="0.25">
      <c r="A1879" s="53">
        <v>2606039</v>
      </c>
      <c r="B1879" s="89" t="s">
        <v>2725</v>
      </c>
      <c r="C1879" s="53" t="s">
        <v>601</v>
      </c>
      <c r="D1879" s="50" t="s">
        <v>974</v>
      </c>
      <c r="E1879" s="47" t="str">
        <f>VLOOKUP('2012 Accountability Database'!A1874,Dems1112!$A$2:$G$1082,5)</f>
        <v>K-1</v>
      </c>
      <c r="F1879" s="65" t="s">
        <v>2487</v>
      </c>
      <c r="G1879" s="62"/>
      <c r="H1879" s="13" t="str">
        <f>IF(V1880&gt;94,"Met",IF(X1880="--","n/a",IF(X1880&gt;=0,"Met","Did Not Meet")))</f>
        <v>Met</v>
      </c>
      <c r="I1879" s="13" t="str">
        <f>IF(V1881&gt;94,"Met",IF(X1881="--","n/a",IF(X1881&gt;=0,"Met","Did Not Meet")))</f>
        <v>Met</v>
      </c>
      <c r="J1879" s="13"/>
      <c r="K1879" s="13" t="str">
        <f>IF(Z1880&gt;94,"Met",IF(AB1880="--","n/a",IF(AB1880&gt;=0,"Met","Did Not Meet")))</f>
        <v>Did Not Meet</v>
      </c>
      <c r="L1879" s="13" t="str">
        <f>IF(Z1881&gt;94,"Met",IF(AB1881="--","n/a",IF(AB1881&gt;=0,"Met","Did Not Meet")))</f>
        <v>Did Not Meet</v>
      </c>
      <c r="M1879" s="1" t="s">
        <v>4</v>
      </c>
      <c r="N1879" s="14"/>
      <c r="O1879" s="35" t="s">
        <v>2506</v>
      </c>
      <c r="P1879" s="83" t="str">
        <f t="shared" ref="P1879" si="2391">IF(P1874="No"," ", IF(P1876="No"," ",IF(P1875="No", " ",IF(P1877="No"," ","X"))))</f>
        <v xml:space="preserve"> </v>
      </c>
      <c r="Q1879" s="108"/>
      <c r="R1879" s="5" t="s">
        <v>6</v>
      </c>
      <c r="S1879" s="1" t="s">
        <v>2</v>
      </c>
      <c r="T1879" s="1" t="s">
        <v>7</v>
      </c>
      <c r="U1879" s="5">
        <v>212</v>
      </c>
      <c r="V1879" s="1">
        <v>91.51</v>
      </c>
      <c r="W1879" s="1">
        <v>89.19</v>
      </c>
      <c r="X1879" s="9">
        <f t="shared" si="2365"/>
        <v>2.3200000000000074</v>
      </c>
      <c r="Y1879" s="14">
        <v>95</v>
      </c>
      <c r="Z1879" s="1">
        <v>48.42</v>
      </c>
      <c r="AA1879" s="1">
        <v>63.33</v>
      </c>
      <c r="AB1879" s="72">
        <f t="shared" si="2323"/>
        <v>-14.909999999999997</v>
      </c>
      <c r="AC1879" s="53"/>
    </row>
    <row r="1880" spans="1:29" ht="15.75" x14ac:dyDescent="0.25">
      <c r="A1880" s="53">
        <v>2606039</v>
      </c>
      <c r="B1880" s="89" t="s">
        <v>2725</v>
      </c>
      <c r="C1880" s="53" t="s">
        <v>601</v>
      </c>
      <c r="D1880" s="50" t="s">
        <v>975</v>
      </c>
      <c r="E1880" s="48" t="str">
        <f>VLOOKUP('2012 Accountability Database'!A1874,Dems1112!$A$2:$G$1082,6)</f>
        <v>3 (Central AR)</v>
      </c>
      <c r="F1880" s="66"/>
      <c r="G1880" s="63" t="s">
        <v>2488</v>
      </c>
      <c r="H1880" s="61" t="str">
        <f t="shared" ref="H1880:I1880" si="2392">IF(H1878="Met","Yes",IF(H1879="Met","Yes","No"))</f>
        <v>Yes</v>
      </c>
      <c r="I1880" s="61" t="str">
        <f t="shared" si="2392"/>
        <v>Yes</v>
      </c>
      <c r="J1880" s="55"/>
      <c r="K1880" s="61" t="str">
        <f t="shared" ref="K1880:L1880" si="2393">IF(K1878="Met","Yes",IF(K1879="Met","Yes","No"))</f>
        <v>No</v>
      </c>
      <c r="L1880" s="61" t="str">
        <f t="shared" si="2393"/>
        <v>No</v>
      </c>
      <c r="M1880" s="1" t="s">
        <v>4</v>
      </c>
      <c r="N1880" s="14"/>
      <c r="O1880" s="35" t="s">
        <v>2505</v>
      </c>
      <c r="P1880" s="83" t="str">
        <f t="shared" ref="P1880" si="2394">IF(P1879="X"," ",IF(P1881="X"," ","X"))</f>
        <v>X</v>
      </c>
      <c r="Q1880" s="94" t="s">
        <v>2759</v>
      </c>
      <c r="R1880" s="5" t="s">
        <v>6</v>
      </c>
      <c r="S1880" s="1" t="s">
        <v>5</v>
      </c>
      <c r="T1880" s="1" t="s">
        <v>3</v>
      </c>
      <c r="U1880" s="5">
        <v>1271</v>
      </c>
      <c r="V1880" s="1">
        <v>94.34</v>
      </c>
      <c r="W1880" s="1">
        <v>93.48</v>
      </c>
      <c r="X1880" s="9">
        <f t="shared" si="2365"/>
        <v>0.85999999999999943</v>
      </c>
      <c r="Y1880" s="14">
        <v>569</v>
      </c>
      <c r="Z1880" s="1">
        <v>62.92</v>
      </c>
      <c r="AA1880" s="1">
        <v>64.41</v>
      </c>
      <c r="AB1880" s="72">
        <f t="shared" si="2323"/>
        <v>-1.4899999999999949</v>
      </c>
      <c r="AC1880" s="53"/>
    </row>
    <row r="1881" spans="1:29" x14ac:dyDescent="0.25">
      <c r="A1881" s="54">
        <v>2606039</v>
      </c>
      <c r="B1881" s="90" t="s">
        <v>2725</v>
      </c>
      <c r="C1881" s="54" t="s">
        <v>601</v>
      </c>
      <c r="D1881" s="4"/>
      <c r="E1881" s="4"/>
      <c r="F1881" s="67"/>
      <c r="G1881" s="64"/>
      <c r="H1881" s="43"/>
      <c r="I1881" s="43"/>
      <c r="J1881" s="43"/>
      <c r="K1881" s="43"/>
      <c r="L1881" s="43"/>
      <c r="M1881" s="4" t="s">
        <v>4</v>
      </c>
      <c r="N1881" s="15"/>
      <c r="O1881" s="38" t="s">
        <v>2482</v>
      </c>
      <c r="P1881" s="84" t="str">
        <f>IF(E1875="Achieving School"," ","X")</f>
        <v xml:space="preserve"> </v>
      </c>
      <c r="Q1881" s="91"/>
      <c r="R1881" s="4" t="s">
        <v>6</v>
      </c>
      <c r="S1881" s="4" t="s">
        <v>5</v>
      </c>
      <c r="T1881" s="4" t="s">
        <v>7</v>
      </c>
      <c r="U1881" s="4">
        <v>588</v>
      </c>
      <c r="V1881" s="4">
        <v>90.31</v>
      </c>
      <c r="W1881" s="4">
        <v>89.19</v>
      </c>
      <c r="X1881" s="10">
        <f t="shared" si="2365"/>
        <v>1.1200000000000045</v>
      </c>
      <c r="Y1881" s="15">
        <v>252</v>
      </c>
      <c r="Z1881" s="4">
        <v>59.13</v>
      </c>
      <c r="AA1881" s="4">
        <v>63.33</v>
      </c>
      <c r="AB1881" s="73">
        <f t="shared" si="2323"/>
        <v>-4.1999999999999957</v>
      </c>
      <c r="AC1881" s="54"/>
    </row>
    <row r="1882" spans="1:29" x14ac:dyDescent="0.25">
      <c r="A1882" s="1">
        <v>2606042</v>
      </c>
      <c r="B1882" s="87" t="s">
        <v>2725</v>
      </c>
      <c r="C1882" s="55" t="s">
        <v>602</v>
      </c>
      <c r="E1882" s="42"/>
      <c r="F1882" s="65" t="s">
        <v>2483</v>
      </c>
      <c r="G1882" s="62"/>
      <c r="H1882" s="37" t="str">
        <f>IF(V1882&gt;94,"Met",IF(X1882="--","n/a",IF(X1882&gt;=0,"Met","Did Not Meet")))</f>
        <v>Met</v>
      </c>
      <c r="I1882" s="37" t="str">
        <f>IF(V1883&gt;94,"Met",IF(X1883="--","n/a",IF(X1883&gt;=0,"Met","Did Not Meet")))</f>
        <v>Met</v>
      </c>
      <c r="K1882" s="13" t="str">
        <f>IF(Z1882&gt;94,"Met",IF(AB1882="--","n/a",IF(AB1882&gt;=0,"Met","Did Not Meet")))</f>
        <v>Met</v>
      </c>
      <c r="L1882" s="13" t="str">
        <f>IF(Z1883&gt;94,"Met",IF(AB1883="--","n/a",IF(AB1883&gt;=0,"Met","Did Not Meet")))</f>
        <v>Met</v>
      </c>
      <c r="M1882" s="1" t="s">
        <v>4</v>
      </c>
      <c r="N1882" s="14" t="s">
        <v>2502</v>
      </c>
      <c r="O1882" s="5"/>
      <c r="P1882" s="44" t="str">
        <f t="shared" ref="P1882" si="2395">IF(H1884="Yes",IF(I1884="Yes","Yes","No"),"No")</f>
        <v>Yes</v>
      </c>
      <c r="Q1882" s="93"/>
      <c r="R1882" s="5" t="s">
        <v>1</v>
      </c>
      <c r="S1882" s="1" t="s">
        <v>2</v>
      </c>
      <c r="T1882" s="1" t="s">
        <v>3</v>
      </c>
      <c r="U1882" s="5">
        <v>443</v>
      </c>
      <c r="V1882" s="1">
        <v>93.91</v>
      </c>
      <c r="W1882" s="1">
        <v>92.59</v>
      </c>
      <c r="X1882" s="9">
        <f t="shared" si="2365"/>
        <v>1.3199999999999932</v>
      </c>
      <c r="Y1882" s="14">
        <v>193</v>
      </c>
      <c r="Z1882" s="1">
        <v>91.19</v>
      </c>
      <c r="AA1882" s="1">
        <v>87.09</v>
      </c>
      <c r="AB1882" s="71">
        <f t="shared" si="2323"/>
        <v>4.0999999999999943</v>
      </c>
      <c r="AC1882" s="36"/>
    </row>
    <row r="1883" spans="1:29" ht="15.75" x14ac:dyDescent="0.25">
      <c r="A1883" s="53">
        <v>2606042</v>
      </c>
      <c r="B1883" s="89" t="s">
        <v>2725</v>
      </c>
      <c r="C1883" s="53" t="s">
        <v>602</v>
      </c>
      <c r="D1883" s="49" t="s">
        <v>2498</v>
      </c>
      <c r="E1883" s="34" t="str">
        <f>M1882</f>
        <v>Achieving School</v>
      </c>
      <c r="F1883" s="65" t="s">
        <v>2484</v>
      </c>
      <c r="G1883" s="62"/>
      <c r="H1883" s="13" t="str">
        <f>IF(V1884&gt;94,"Met",IF(X1884="--","n/a",IF(X1884&gt;=0,"Met","Did Not Meet")))</f>
        <v>Did Not Meet</v>
      </c>
      <c r="I1883" s="13" t="str">
        <f>IF(V1885&gt;94,"Met",IF(X1885="--","n/a",IF(X1885&gt;=0,"Met","Did Not Meet")))</f>
        <v>Did Not Meet</v>
      </c>
      <c r="K1883" s="13" t="str">
        <f>IF(Z1884&gt;94,"Met",IF(AB1884="--","n/a",IF(AB1884&gt;=0,"Met","Did Not Meet")))</f>
        <v>Met</v>
      </c>
      <c r="L1883" s="13" t="str">
        <f>IF(Z1885&gt;94,"Met",IF(AB1885="--","n/a",IF(AB1885&gt;=0,"Met","Did Not Meet")))</f>
        <v>Did Not Meet</v>
      </c>
      <c r="M1883" s="1" t="s">
        <v>4</v>
      </c>
      <c r="N1883" s="14" t="s">
        <v>2501</v>
      </c>
      <c r="O1883" s="5"/>
      <c r="P1883" s="44" t="str">
        <f t="shared" ref="P1883" si="2396">IF(K1884="Yes",IF(L1884="Yes","Yes","No"),"No")</f>
        <v>Yes</v>
      </c>
      <c r="Q1883" s="94" t="s">
        <v>2759</v>
      </c>
      <c r="R1883" s="5" t="s">
        <v>1</v>
      </c>
      <c r="S1883" s="1" t="s">
        <v>2</v>
      </c>
      <c r="T1883" s="1" t="s">
        <v>7</v>
      </c>
      <c r="U1883" s="5">
        <v>212</v>
      </c>
      <c r="V1883" s="1">
        <v>88.21</v>
      </c>
      <c r="W1883" s="1">
        <v>86.77</v>
      </c>
      <c r="X1883" s="9">
        <f t="shared" si="2365"/>
        <v>1.4399999999999977</v>
      </c>
      <c r="Y1883" s="14">
        <v>95</v>
      </c>
      <c r="Z1883" s="1">
        <v>87.37</v>
      </c>
      <c r="AA1883" s="1">
        <v>85.98</v>
      </c>
      <c r="AB1883" s="71">
        <f t="shared" si="2323"/>
        <v>1.3900000000000006</v>
      </c>
      <c r="AC1883" s="53"/>
    </row>
    <row r="1884" spans="1:29" ht="15" customHeight="1" x14ac:dyDescent="0.25">
      <c r="A1884" s="53">
        <v>2606042</v>
      </c>
      <c r="B1884" s="89" t="s">
        <v>2725</v>
      </c>
      <c r="C1884" s="53" t="s">
        <v>602</v>
      </c>
      <c r="D1884" s="49" t="s">
        <v>2499</v>
      </c>
      <c r="E1884" s="35" t="str">
        <f>VLOOKUP('2012 Accountability Database'!$A1882,'2011 AYP'!A$2:B$1072,2)</f>
        <v xml:space="preserve"> MS (Met Standards)</v>
      </c>
      <c r="F1884" s="66"/>
      <c r="G1884" s="63" t="s">
        <v>2485</v>
      </c>
      <c r="H1884" s="60" t="str">
        <f t="shared" ref="H1884:I1884" si="2397">IF(H1882="Met","Yes",IF(H1883="Met","Yes","No"))</f>
        <v>Yes</v>
      </c>
      <c r="I1884" s="60" t="str">
        <f t="shared" si="2397"/>
        <v>Yes</v>
      </c>
      <c r="J1884" s="42"/>
      <c r="K1884" s="60" t="str">
        <f t="shared" ref="K1884:L1884" si="2398">IF(K1882="Met","Yes",IF(K1883="Met","Yes","No"))</f>
        <v>Yes</v>
      </c>
      <c r="L1884" s="60" t="str">
        <f t="shared" si="2398"/>
        <v>Yes</v>
      </c>
      <c r="M1884" s="1" t="s">
        <v>4</v>
      </c>
      <c r="N1884" s="14" t="s">
        <v>2503</v>
      </c>
      <c r="O1884" s="5"/>
      <c r="P1884" s="44" t="str">
        <f t="shared" ref="P1884" si="2399">IF(H1888="Yes",IF(I1888="Yes","Yes","No"),"No")</f>
        <v>Yes</v>
      </c>
      <c r="Q1884" s="108" t="s">
        <v>2758</v>
      </c>
      <c r="R1884" s="5" t="s">
        <v>1</v>
      </c>
      <c r="S1884" s="1" t="s">
        <v>5</v>
      </c>
      <c r="T1884" s="1" t="s">
        <v>3</v>
      </c>
      <c r="U1884" s="5">
        <v>1270</v>
      </c>
      <c r="V1884" s="1">
        <v>91.34</v>
      </c>
      <c r="W1884" s="1">
        <v>92.59</v>
      </c>
      <c r="X1884" s="6">
        <f t="shared" si="2365"/>
        <v>-1.25</v>
      </c>
      <c r="Y1884" s="14">
        <v>569</v>
      </c>
      <c r="Z1884" s="1">
        <v>87.52</v>
      </c>
      <c r="AA1884" s="1">
        <v>87.09</v>
      </c>
      <c r="AB1884" s="71">
        <f t="shared" si="2323"/>
        <v>0.42999999999999261</v>
      </c>
      <c r="AC1884" s="53"/>
    </row>
    <row r="1885" spans="1:29" x14ac:dyDescent="0.25">
      <c r="A1885" s="53">
        <v>2606042</v>
      </c>
      <c r="B1885" s="89" t="s">
        <v>2725</v>
      </c>
      <c r="C1885" s="53" t="s">
        <v>602</v>
      </c>
      <c r="D1885" s="49" t="s">
        <v>2507</v>
      </c>
      <c r="E1885" s="47">
        <f>VLOOKUP('2012 Accountability Database'!A1882,Dems1112!$A$2:$G$1082,3)</f>
        <v>0.2</v>
      </c>
      <c r="F1885" s="66"/>
      <c r="G1885" s="52"/>
      <c r="M1885" s="5" t="s">
        <v>4</v>
      </c>
      <c r="N1885" s="14" t="s">
        <v>2504</v>
      </c>
      <c r="O1885" s="5"/>
      <c r="P1885" s="44" t="str">
        <f t="shared" ref="P1885" si="2400">IF(K1888="Yes",IF(L1888="Yes","Yes","No"),"No")</f>
        <v>No</v>
      </c>
      <c r="Q1885" s="108"/>
      <c r="R1885" s="5" t="s">
        <v>1</v>
      </c>
      <c r="S1885" s="5" t="s">
        <v>5</v>
      </c>
      <c r="T1885" s="5" t="s">
        <v>7</v>
      </c>
      <c r="U1885" s="5">
        <v>587</v>
      </c>
      <c r="V1885" s="5">
        <v>83.65</v>
      </c>
      <c r="W1885" s="5">
        <v>86.77</v>
      </c>
      <c r="X1885" s="8">
        <f t="shared" si="2365"/>
        <v>-3.1199999999999903</v>
      </c>
      <c r="Y1885" s="14">
        <v>252</v>
      </c>
      <c r="Z1885" s="5">
        <v>84.52</v>
      </c>
      <c r="AA1885" s="5">
        <v>85.98</v>
      </c>
      <c r="AB1885" s="72">
        <f t="shared" si="2323"/>
        <v>-1.460000000000008</v>
      </c>
      <c r="AC1885" s="53"/>
    </row>
    <row r="1886" spans="1:29" x14ac:dyDescent="0.25">
      <c r="A1886" s="53">
        <v>2606042</v>
      </c>
      <c r="B1886" s="89" t="s">
        <v>2725</v>
      </c>
      <c r="C1886" s="53" t="s">
        <v>602</v>
      </c>
      <c r="D1886" s="50" t="s">
        <v>2508</v>
      </c>
      <c r="E1886" s="47">
        <f>VLOOKUP('2012 Accountability Database'!A1882,Dems1112!$A$2:$G$1082,4)</f>
        <v>0.47</v>
      </c>
      <c r="F1886" s="65" t="s">
        <v>2486</v>
      </c>
      <c r="G1886" s="62"/>
      <c r="H1886" s="13" t="str">
        <f>IF(V1886&gt;94,"Met",IF(X1886="--","n/a",IF(X1886&gt;=0,"Met","Did Not Meet")))</f>
        <v>Met</v>
      </c>
      <c r="I1886" s="13" t="str">
        <f>IF(V1887&gt;94,"Met",IF(X1887="--","n/a",IF(X1887&gt;=0,"Met","Did Not Meet")))</f>
        <v>Met</v>
      </c>
      <c r="J1886" s="13"/>
      <c r="K1886" s="13" t="str">
        <f>IF(Z1886&gt;94,"Met",IF(AB1886="--","n/a",IF(AB1886&gt;=0,"Met","Did Not Meet")))</f>
        <v>Did Not Meet</v>
      </c>
      <c r="L1886" s="13" t="str">
        <f>IF(Z1887&gt;94,"Met",IF(AB1887="--","n/a",IF(AB1887&gt;=0,"Met","Did Not Meet")))</f>
        <v>Did Not Meet</v>
      </c>
      <c r="M1886" s="1" t="s">
        <v>4</v>
      </c>
      <c r="N1886" s="68" t="s">
        <v>2497</v>
      </c>
      <c r="O1886" s="35"/>
      <c r="P1886" s="44"/>
      <c r="Q1886" s="108"/>
      <c r="R1886" s="5" t="s">
        <v>6</v>
      </c>
      <c r="S1886" s="1" t="s">
        <v>2</v>
      </c>
      <c r="T1886" s="1" t="s">
        <v>3</v>
      </c>
      <c r="U1886" s="5">
        <v>443</v>
      </c>
      <c r="V1886" s="1">
        <v>95.03</v>
      </c>
      <c r="W1886" s="1">
        <v>93.48</v>
      </c>
      <c r="X1886" s="9">
        <f t="shared" si="2365"/>
        <v>1.5499999999999972</v>
      </c>
      <c r="Y1886" s="14">
        <v>193</v>
      </c>
      <c r="Z1886" s="1">
        <v>52.33</v>
      </c>
      <c r="AA1886" s="1">
        <v>64.41</v>
      </c>
      <c r="AB1886" s="72">
        <f t="shared" si="2323"/>
        <v>-12.079999999999998</v>
      </c>
      <c r="AC1886" s="53"/>
    </row>
    <row r="1887" spans="1:29" x14ac:dyDescent="0.25">
      <c r="A1887" s="53">
        <v>2606042</v>
      </c>
      <c r="B1887" s="89" t="s">
        <v>2725</v>
      </c>
      <c r="C1887" s="53" t="s">
        <v>602</v>
      </c>
      <c r="D1887" s="50" t="s">
        <v>974</v>
      </c>
      <c r="E1887" s="47" t="str">
        <f>VLOOKUP('2012 Accountability Database'!A1882,Dems1112!$A$2:$G$1082,5)</f>
        <v>2-4</v>
      </c>
      <c r="F1887" s="65" t="s">
        <v>2487</v>
      </c>
      <c r="G1887" s="62"/>
      <c r="H1887" s="13" t="str">
        <f>IF(V1888&gt;94,"Met",IF(X1888="--","n/a",IF(X1888&gt;=0,"Met","Did Not Meet")))</f>
        <v>Met</v>
      </c>
      <c r="I1887" s="13" t="str">
        <f>IF(V1889&gt;94,"Met",IF(X1889="--","n/a",IF(X1889&gt;=0,"Met","Did Not Meet")))</f>
        <v>Met</v>
      </c>
      <c r="J1887" s="13"/>
      <c r="K1887" s="13" t="str">
        <f>IF(Z1888&gt;94,"Met",IF(AB1888="--","n/a",IF(AB1888&gt;=0,"Met","Did Not Meet")))</f>
        <v>Did Not Meet</v>
      </c>
      <c r="L1887" s="13" t="str">
        <f>IF(Z1889&gt;94,"Met",IF(AB1889="--","n/a",IF(AB1889&gt;=0,"Met","Did Not Meet")))</f>
        <v>Did Not Meet</v>
      </c>
      <c r="M1887" s="5" t="s">
        <v>4</v>
      </c>
      <c r="N1887" s="14"/>
      <c r="O1887" s="35" t="s">
        <v>2506</v>
      </c>
      <c r="P1887" s="83" t="str">
        <f t="shared" ref="P1887" si="2401">IF(P1882="No"," ", IF(P1884="No"," ",IF(P1883="No", " ",IF(P1885="No"," ","X"))))</f>
        <v xml:space="preserve"> </v>
      </c>
      <c r="Q1887" s="108"/>
      <c r="R1887" s="5" t="s">
        <v>6</v>
      </c>
      <c r="S1887" s="5" t="s">
        <v>2</v>
      </c>
      <c r="T1887" s="5" t="s">
        <v>7</v>
      </c>
      <c r="U1887" s="5">
        <v>212</v>
      </c>
      <c r="V1887" s="5">
        <v>91.51</v>
      </c>
      <c r="W1887" s="5">
        <v>89.19</v>
      </c>
      <c r="X1887" s="11">
        <f t="shared" si="2365"/>
        <v>2.3200000000000074</v>
      </c>
      <c r="Y1887" s="14">
        <v>95</v>
      </c>
      <c r="Z1887" s="5">
        <v>48.42</v>
      </c>
      <c r="AA1887" s="5">
        <v>63.33</v>
      </c>
      <c r="AB1887" s="72">
        <f t="shared" si="2323"/>
        <v>-14.909999999999997</v>
      </c>
      <c r="AC1887" s="53"/>
    </row>
    <row r="1888" spans="1:29" ht="15.75" x14ac:dyDescent="0.25">
      <c r="A1888" s="53">
        <v>2606042</v>
      </c>
      <c r="B1888" s="89" t="s">
        <v>2725</v>
      </c>
      <c r="C1888" s="53" t="s">
        <v>602</v>
      </c>
      <c r="D1888" s="50" t="s">
        <v>975</v>
      </c>
      <c r="E1888" s="48" t="str">
        <f>VLOOKUP('2012 Accountability Database'!A1882,Dems1112!$A$2:$G$1082,6)</f>
        <v>3 (Central AR)</v>
      </c>
      <c r="F1888" s="66"/>
      <c r="G1888" s="63" t="s">
        <v>2488</v>
      </c>
      <c r="H1888" s="61" t="str">
        <f t="shared" ref="H1888:I1888" si="2402">IF(H1886="Met","Yes",IF(H1887="Met","Yes","No"))</f>
        <v>Yes</v>
      </c>
      <c r="I1888" s="61" t="str">
        <f t="shared" si="2402"/>
        <v>Yes</v>
      </c>
      <c r="J1888" s="55"/>
      <c r="K1888" s="61" t="str">
        <f t="shared" ref="K1888:L1888" si="2403">IF(K1886="Met","Yes",IF(K1887="Met","Yes","No"))</f>
        <v>No</v>
      </c>
      <c r="L1888" s="61" t="str">
        <f t="shared" si="2403"/>
        <v>No</v>
      </c>
      <c r="M1888" s="5" t="s">
        <v>4</v>
      </c>
      <c r="N1888" s="14"/>
      <c r="O1888" s="35" t="s">
        <v>2505</v>
      </c>
      <c r="P1888" s="83" t="str">
        <f t="shared" ref="P1888" si="2404">IF(P1887="X"," ",IF(P1889="X"," ","X"))</f>
        <v>X</v>
      </c>
      <c r="Q1888" s="94" t="s">
        <v>2759</v>
      </c>
      <c r="R1888" s="5" t="s">
        <v>6</v>
      </c>
      <c r="S1888" s="5" t="s">
        <v>5</v>
      </c>
      <c r="T1888" s="5" t="s">
        <v>3</v>
      </c>
      <c r="U1888" s="5">
        <v>1271</v>
      </c>
      <c r="V1888" s="5">
        <v>94.34</v>
      </c>
      <c r="W1888" s="5">
        <v>93.48</v>
      </c>
      <c r="X1888" s="11">
        <f t="shared" si="2365"/>
        <v>0.85999999999999943</v>
      </c>
      <c r="Y1888" s="14">
        <v>569</v>
      </c>
      <c r="Z1888" s="5">
        <v>62.92</v>
      </c>
      <c r="AA1888" s="5">
        <v>64.41</v>
      </c>
      <c r="AB1888" s="72">
        <f t="shared" ref="AB1888:AB1951" si="2405">Z1888-AA1888</f>
        <v>-1.4899999999999949</v>
      </c>
      <c r="AC1888" s="53"/>
    </row>
    <row r="1889" spans="1:29" x14ac:dyDescent="0.25">
      <c r="A1889" s="54">
        <v>2606042</v>
      </c>
      <c r="B1889" s="90" t="s">
        <v>2725</v>
      </c>
      <c r="C1889" s="54" t="s">
        <v>602</v>
      </c>
      <c r="D1889" s="4"/>
      <c r="E1889" s="4"/>
      <c r="F1889" s="67"/>
      <c r="G1889" s="64"/>
      <c r="H1889" s="43"/>
      <c r="I1889" s="43"/>
      <c r="J1889" s="43"/>
      <c r="K1889" s="43"/>
      <c r="L1889" s="43"/>
      <c r="M1889" s="4" t="s">
        <v>4</v>
      </c>
      <c r="N1889" s="15"/>
      <c r="O1889" s="38" t="s">
        <v>2482</v>
      </c>
      <c r="P1889" s="84" t="str">
        <f>IF(E1883="Achieving School"," ","X")</f>
        <v xml:space="preserve"> </v>
      </c>
      <c r="Q1889" s="91"/>
      <c r="R1889" s="4" t="s">
        <v>6</v>
      </c>
      <c r="S1889" s="4" t="s">
        <v>5</v>
      </c>
      <c r="T1889" s="4" t="s">
        <v>7</v>
      </c>
      <c r="U1889" s="4">
        <v>588</v>
      </c>
      <c r="V1889" s="4">
        <v>90.31</v>
      </c>
      <c r="W1889" s="4">
        <v>89.19</v>
      </c>
      <c r="X1889" s="10">
        <f t="shared" si="2365"/>
        <v>1.1200000000000045</v>
      </c>
      <c r="Y1889" s="15">
        <v>252</v>
      </c>
      <c r="Z1889" s="4">
        <v>59.13</v>
      </c>
      <c r="AA1889" s="4">
        <v>63.33</v>
      </c>
      <c r="AB1889" s="73">
        <f t="shared" si="2405"/>
        <v>-4.1999999999999957</v>
      </c>
      <c r="AC1889" s="54"/>
    </row>
    <row r="1890" spans="1:29" x14ac:dyDescent="0.25">
      <c r="A1890" s="1">
        <v>2606043</v>
      </c>
      <c r="B1890" s="87" t="s">
        <v>2725</v>
      </c>
      <c r="C1890" s="55" t="s">
        <v>600</v>
      </c>
      <c r="E1890" s="42"/>
      <c r="F1890" s="65" t="s">
        <v>2483</v>
      </c>
      <c r="G1890" s="62"/>
      <c r="H1890" s="37" t="str">
        <f>IF(V1890&gt;94,"Met",IF(X1890="--","n/a",IF(X1890&gt;=0,"Met","Did Not Meet")))</f>
        <v>Met</v>
      </c>
      <c r="I1890" s="37" t="str">
        <f>IF(V1891&gt;94,"Met",IF(X1891="--","n/a",IF(X1891&gt;=0,"Met","Did Not Meet")))</f>
        <v>Met</v>
      </c>
      <c r="K1890" s="13" t="str">
        <f>IF(Z1890&gt;94,"Met",IF(AB1890="--","n/a",IF(AB1890&gt;=0,"Met","Did Not Meet")))</f>
        <v>Met</v>
      </c>
      <c r="L1890" s="13" t="str">
        <f>IF(Z1891&gt;94,"Met",IF(AB1891="--","n/a",IF(AB1891&gt;=0,"Met","Did Not Meet")))</f>
        <v>Met</v>
      </c>
      <c r="M1890" s="5" t="s">
        <v>9</v>
      </c>
      <c r="N1890" s="14" t="s">
        <v>2502</v>
      </c>
      <c r="O1890" s="5"/>
      <c r="P1890" s="44" t="str">
        <f t="shared" ref="P1890" si="2406">IF(H1892="Yes",IF(I1892="Yes","Yes","No"),"No")</f>
        <v>Yes</v>
      </c>
      <c r="Q1890" s="93"/>
      <c r="R1890" s="5" t="s">
        <v>1</v>
      </c>
      <c r="S1890" s="5" t="s">
        <v>2</v>
      </c>
      <c r="T1890" s="5" t="s">
        <v>3</v>
      </c>
      <c r="U1890" s="5">
        <v>688</v>
      </c>
      <c r="V1890" s="5">
        <v>91.86</v>
      </c>
      <c r="W1890" s="5">
        <v>88.95</v>
      </c>
      <c r="X1890" s="11">
        <f t="shared" si="2365"/>
        <v>2.9099999999999966</v>
      </c>
      <c r="Y1890" s="14">
        <v>660</v>
      </c>
      <c r="Z1890" s="5">
        <v>91.21</v>
      </c>
      <c r="AA1890" s="5">
        <v>87.41</v>
      </c>
      <c r="AB1890" s="71">
        <f t="shared" si="2405"/>
        <v>3.7999999999999972</v>
      </c>
      <c r="AC1890" s="36"/>
    </row>
    <row r="1891" spans="1:29" ht="15.75" x14ac:dyDescent="0.25">
      <c r="A1891" s="53">
        <v>2606043</v>
      </c>
      <c r="B1891" s="89" t="s">
        <v>2725</v>
      </c>
      <c r="C1891" s="53" t="s">
        <v>600</v>
      </c>
      <c r="D1891" s="49" t="s">
        <v>2498</v>
      </c>
      <c r="E1891" s="34" t="str">
        <f>M1890</f>
        <v>Needs Improvement School</v>
      </c>
      <c r="F1891" s="65" t="s">
        <v>2484</v>
      </c>
      <c r="G1891" s="62"/>
      <c r="H1891" s="13" t="str">
        <f>IF(V1892&gt;94,"Met",IF(X1892="--","n/a",IF(X1892&gt;=0,"Met","Did Not Meet")))</f>
        <v>Did Not Meet</v>
      </c>
      <c r="I1891" s="13" t="str">
        <f>IF(V1893&gt;94,"Met",IF(X1893="--","n/a",IF(X1893&gt;=0,"Met","Did Not Meet")))</f>
        <v>Did Not Meet</v>
      </c>
      <c r="K1891" s="13" t="str">
        <f>IF(Z1892&gt;94,"Met",IF(AB1892="--","n/a",IF(AB1892&gt;=0,"Met","Did Not Meet")))</f>
        <v>Did Not Meet</v>
      </c>
      <c r="L1891" s="13" t="str">
        <f>IF(Z1893&gt;94,"Met",IF(AB1893="--","n/a",IF(AB1893&gt;=0,"Met","Did Not Meet")))</f>
        <v>Did Not Meet</v>
      </c>
      <c r="M1891" s="5" t="s">
        <v>9</v>
      </c>
      <c r="N1891" s="14" t="s">
        <v>2501</v>
      </c>
      <c r="O1891" s="5"/>
      <c r="P1891" s="44" t="str">
        <f t="shared" ref="P1891" si="2407">IF(K1892="Yes",IF(L1892="Yes","Yes","No"),"No")</f>
        <v>Yes</v>
      </c>
      <c r="Q1891" s="94" t="s">
        <v>2759</v>
      </c>
      <c r="R1891" s="5" t="s">
        <v>1</v>
      </c>
      <c r="S1891" s="5" t="s">
        <v>2</v>
      </c>
      <c r="T1891" s="5" t="s">
        <v>7</v>
      </c>
      <c r="U1891" s="5">
        <v>278</v>
      </c>
      <c r="V1891" s="5">
        <v>80.94</v>
      </c>
      <c r="W1891" s="5">
        <v>79.459999999999994</v>
      </c>
      <c r="X1891" s="11">
        <f t="shared" si="2365"/>
        <v>1.480000000000004</v>
      </c>
      <c r="Y1891" s="14">
        <v>260</v>
      </c>
      <c r="Z1891" s="5">
        <v>81.540000000000006</v>
      </c>
      <c r="AA1891" s="5">
        <v>78.8</v>
      </c>
      <c r="AB1891" s="71">
        <f t="shared" si="2405"/>
        <v>2.7400000000000091</v>
      </c>
      <c r="AC1891" s="53"/>
    </row>
    <row r="1892" spans="1:29" ht="15" customHeight="1" x14ac:dyDescent="0.25">
      <c r="A1892" s="53">
        <v>2606043</v>
      </c>
      <c r="B1892" s="89" t="s">
        <v>2725</v>
      </c>
      <c r="C1892" s="53" t="s">
        <v>600</v>
      </c>
      <c r="D1892" s="49" t="s">
        <v>2499</v>
      </c>
      <c r="E1892" s="35" t="str">
        <f>VLOOKUP('2012 Accountability Database'!$A1890,'2011 AYP'!A$2:B$1072,2)</f>
        <v>SI_M (School Improvement - Met Standards)</v>
      </c>
      <c r="F1892" s="66"/>
      <c r="G1892" s="63" t="s">
        <v>2485</v>
      </c>
      <c r="H1892" s="60" t="str">
        <f t="shared" ref="H1892:I1892" si="2408">IF(H1890="Met","Yes",IF(H1891="Met","Yes","No"))</f>
        <v>Yes</v>
      </c>
      <c r="I1892" s="60" t="str">
        <f t="shared" si="2408"/>
        <v>Yes</v>
      </c>
      <c r="J1892" s="42"/>
      <c r="K1892" s="60" t="str">
        <f t="shared" ref="K1892:L1892" si="2409">IF(K1890="Met","Yes",IF(K1891="Met","Yes","No"))</f>
        <v>Yes</v>
      </c>
      <c r="L1892" s="60" t="str">
        <f t="shared" si="2409"/>
        <v>Yes</v>
      </c>
      <c r="M1892" s="5" t="s">
        <v>9</v>
      </c>
      <c r="N1892" s="14" t="s">
        <v>2503</v>
      </c>
      <c r="O1892" s="5"/>
      <c r="P1892" s="44" t="str">
        <f t="shared" ref="P1892" si="2410">IF(H1896="Yes",IF(I1896="Yes","Yes","No"),"No")</f>
        <v>No</v>
      </c>
      <c r="Q1892" s="108" t="s">
        <v>2758</v>
      </c>
      <c r="R1892" s="5" t="s">
        <v>1</v>
      </c>
      <c r="S1892" s="5" t="s">
        <v>5</v>
      </c>
      <c r="T1892" s="5" t="s">
        <v>3</v>
      </c>
      <c r="U1892" s="5">
        <v>2063</v>
      </c>
      <c r="V1892" s="5">
        <v>87.11</v>
      </c>
      <c r="W1892" s="5">
        <v>88.95</v>
      </c>
      <c r="X1892" s="8">
        <f t="shared" si="2365"/>
        <v>-1.8400000000000034</v>
      </c>
      <c r="Y1892" s="14">
        <v>1966</v>
      </c>
      <c r="Z1892" s="5">
        <v>85.86</v>
      </c>
      <c r="AA1892" s="5">
        <v>87.41</v>
      </c>
      <c r="AB1892" s="72">
        <f t="shared" si="2405"/>
        <v>-1.5499999999999972</v>
      </c>
      <c r="AC1892" s="53"/>
    </row>
    <row r="1893" spans="1:29" x14ac:dyDescent="0.25">
      <c r="A1893" s="53">
        <v>2606043</v>
      </c>
      <c r="B1893" s="89" t="s">
        <v>2725</v>
      </c>
      <c r="C1893" s="53" t="s">
        <v>600</v>
      </c>
      <c r="D1893" s="49" t="s">
        <v>2507</v>
      </c>
      <c r="E1893" s="47">
        <f>VLOOKUP('2012 Accountability Database'!A1890,Dems1112!$A$2:$G$1082,3)</f>
        <v>0.24</v>
      </c>
      <c r="F1893" s="66"/>
      <c r="G1893" s="52"/>
      <c r="M1893" s="1" t="s">
        <v>9</v>
      </c>
      <c r="N1893" s="14" t="s">
        <v>2504</v>
      </c>
      <c r="O1893" s="5"/>
      <c r="P1893" s="44" t="str">
        <f t="shared" ref="P1893" si="2411">IF(K1896="Yes",IF(L1896="Yes","Yes","No"),"No")</f>
        <v>No</v>
      </c>
      <c r="Q1893" s="108"/>
      <c r="R1893" s="5" t="s">
        <v>1</v>
      </c>
      <c r="S1893" s="1" t="s">
        <v>5</v>
      </c>
      <c r="T1893" s="1" t="s">
        <v>7</v>
      </c>
      <c r="U1893" s="5">
        <v>871</v>
      </c>
      <c r="V1893" s="1">
        <v>74.97</v>
      </c>
      <c r="W1893" s="1">
        <v>79.459999999999994</v>
      </c>
      <c r="X1893" s="6">
        <f t="shared" si="2365"/>
        <v>-4.4899999999999949</v>
      </c>
      <c r="Y1893" s="14">
        <v>810</v>
      </c>
      <c r="Z1893" s="1">
        <v>75.19</v>
      </c>
      <c r="AA1893" s="1">
        <v>78.8</v>
      </c>
      <c r="AB1893" s="72">
        <f t="shared" si="2405"/>
        <v>-3.6099999999999994</v>
      </c>
      <c r="AC1893" s="53"/>
    </row>
    <row r="1894" spans="1:29" x14ac:dyDescent="0.25">
      <c r="A1894" s="53">
        <v>2606043</v>
      </c>
      <c r="B1894" s="89" t="s">
        <v>2725</v>
      </c>
      <c r="C1894" s="53" t="s">
        <v>600</v>
      </c>
      <c r="D1894" s="50" t="s">
        <v>2508</v>
      </c>
      <c r="E1894" s="47">
        <f>VLOOKUP('2012 Accountability Database'!A1890,Dems1112!$A$2:$G$1082,4)</f>
        <v>0.38</v>
      </c>
      <c r="F1894" s="65" t="s">
        <v>2486</v>
      </c>
      <c r="G1894" s="62"/>
      <c r="H1894" s="13" t="str">
        <f>IF(V1894&gt;94,"Met",IF(X1894="--","n/a",IF(X1894&gt;=0,"Met","Did Not Meet")))</f>
        <v>Did Not Meet</v>
      </c>
      <c r="I1894" s="13" t="str">
        <f>IF(V1895&gt;94,"Met",IF(X1895="--","n/a",IF(X1895&gt;=0,"Met","Did Not Meet")))</f>
        <v>Did Not Meet</v>
      </c>
      <c r="J1894" s="13"/>
      <c r="K1894" s="13" t="str">
        <f>IF(Z1894&gt;94,"Met",IF(AB1894="--","n/a",IF(AB1894&gt;=0,"Met","Did Not Meet")))</f>
        <v>Did Not Meet</v>
      </c>
      <c r="L1894" s="13" t="str">
        <f>IF(Z1895&gt;94,"Met",IF(AB1895="--","n/a",IF(AB1895&gt;=0,"Met","Did Not Meet")))</f>
        <v>Did Not Meet</v>
      </c>
      <c r="M1894" s="5" t="s">
        <v>9</v>
      </c>
      <c r="N1894" s="68" t="s">
        <v>2497</v>
      </c>
      <c r="O1894" s="35"/>
      <c r="P1894" s="44"/>
      <c r="Q1894" s="108"/>
      <c r="R1894" s="5" t="s">
        <v>6</v>
      </c>
      <c r="S1894" s="5" t="s">
        <v>2</v>
      </c>
      <c r="T1894" s="5" t="s">
        <v>3</v>
      </c>
      <c r="U1894" s="5">
        <v>688</v>
      </c>
      <c r="V1894" s="5">
        <v>91.72</v>
      </c>
      <c r="W1894" s="5">
        <v>92.09</v>
      </c>
      <c r="X1894" s="8">
        <f t="shared" si="2365"/>
        <v>-0.37000000000000455</v>
      </c>
      <c r="Y1894" s="14">
        <v>660</v>
      </c>
      <c r="Z1894" s="5">
        <v>85</v>
      </c>
      <c r="AA1894" s="5">
        <v>87.7</v>
      </c>
      <c r="AB1894" s="72">
        <f t="shared" si="2405"/>
        <v>-2.7000000000000028</v>
      </c>
      <c r="AC1894" s="53"/>
    </row>
    <row r="1895" spans="1:29" x14ac:dyDescent="0.25">
      <c r="A1895" s="53">
        <v>2606043</v>
      </c>
      <c r="B1895" s="89" t="s">
        <v>2725</v>
      </c>
      <c r="C1895" s="53" t="s">
        <v>600</v>
      </c>
      <c r="D1895" s="50" t="s">
        <v>974</v>
      </c>
      <c r="E1895" s="47" t="str">
        <f>VLOOKUP('2012 Accountability Database'!A1890,Dems1112!$A$2:$G$1082,5)</f>
        <v>5-7</v>
      </c>
      <c r="F1895" s="65" t="s">
        <v>2487</v>
      </c>
      <c r="G1895" s="62"/>
      <c r="H1895" s="13" t="str">
        <f>IF(V1896&gt;94,"Met",IF(X1896="--","n/a",IF(X1896&gt;=0,"Met","Did Not Meet")))</f>
        <v>Did Not Meet</v>
      </c>
      <c r="I1895" s="13" t="str">
        <f>IF(V1897&gt;94,"Met",IF(X1897="--","n/a",IF(X1897&gt;=0,"Met","Did Not Meet")))</f>
        <v>Did Not Meet</v>
      </c>
      <c r="J1895" s="13"/>
      <c r="K1895" s="13" t="str">
        <f>IF(Z1896&gt;94,"Met",IF(AB1896="--","n/a",IF(AB1896&gt;=0,"Met","Did Not Meet")))</f>
        <v>Did Not Meet</v>
      </c>
      <c r="L1895" s="13" t="str">
        <f>IF(Z1897&gt;94,"Met",IF(AB1897="--","n/a",IF(AB1897&gt;=0,"Met","Did Not Meet")))</f>
        <v>Did Not Meet</v>
      </c>
      <c r="M1895" s="5" t="s">
        <v>9</v>
      </c>
      <c r="N1895" s="14"/>
      <c r="O1895" s="35" t="s">
        <v>2506</v>
      </c>
      <c r="P1895" s="83" t="str">
        <f t="shared" ref="P1895" si="2412">IF(P1890="No"," ", IF(P1892="No"," ",IF(P1891="No", " ",IF(P1893="No"," ","X"))))</f>
        <v xml:space="preserve"> </v>
      </c>
      <c r="Q1895" s="108"/>
      <c r="R1895" s="5" t="s">
        <v>6</v>
      </c>
      <c r="S1895" s="5" t="s">
        <v>2</v>
      </c>
      <c r="T1895" s="5" t="s">
        <v>7</v>
      </c>
      <c r="U1895" s="5">
        <v>278</v>
      </c>
      <c r="V1895" s="5">
        <v>83.81</v>
      </c>
      <c r="W1895" s="5">
        <v>85.14</v>
      </c>
      <c r="X1895" s="8">
        <f t="shared" si="2365"/>
        <v>-1.3299999999999983</v>
      </c>
      <c r="Y1895" s="14">
        <v>260</v>
      </c>
      <c r="Z1895" s="5">
        <v>74.23</v>
      </c>
      <c r="AA1895" s="5">
        <v>81.19</v>
      </c>
      <c r="AB1895" s="72">
        <f t="shared" si="2405"/>
        <v>-6.9599999999999937</v>
      </c>
      <c r="AC1895" s="53"/>
    </row>
    <row r="1896" spans="1:29" ht="15.75" x14ac:dyDescent="0.25">
      <c r="A1896" s="53">
        <v>2606043</v>
      </c>
      <c r="B1896" s="89" t="s">
        <v>2725</v>
      </c>
      <c r="C1896" s="53" t="s">
        <v>600</v>
      </c>
      <c r="D1896" s="50" t="s">
        <v>975</v>
      </c>
      <c r="E1896" s="48" t="str">
        <f>VLOOKUP('2012 Accountability Database'!A1890,Dems1112!$A$2:$G$1082,6)</f>
        <v>3 (Central AR)</v>
      </c>
      <c r="F1896" s="66"/>
      <c r="G1896" s="63" t="s">
        <v>2488</v>
      </c>
      <c r="H1896" s="61" t="str">
        <f t="shared" ref="H1896:I1896" si="2413">IF(H1894="Met","Yes",IF(H1895="Met","Yes","No"))</f>
        <v>No</v>
      </c>
      <c r="I1896" s="61" t="str">
        <f t="shared" si="2413"/>
        <v>No</v>
      </c>
      <c r="J1896" s="55"/>
      <c r="K1896" s="61" t="str">
        <f t="shared" ref="K1896:L1896" si="2414">IF(K1894="Met","Yes",IF(K1895="Met","Yes","No"))</f>
        <v>No</v>
      </c>
      <c r="L1896" s="61" t="str">
        <f t="shared" si="2414"/>
        <v>No</v>
      </c>
      <c r="M1896" s="1" t="s">
        <v>9</v>
      </c>
      <c r="N1896" s="14"/>
      <c r="O1896" s="35" t="s">
        <v>2505</v>
      </c>
      <c r="P1896" s="83" t="str">
        <f t="shared" ref="P1896" si="2415">IF(P1895="X"," ",IF(P1897="X"," ","X"))</f>
        <v xml:space="preserve"> </v>
      </c>
      <c r="Q1896" s="94" t="s">
        <v>2759</v>
      </c>
      <c r="R1896" s="5" t="s">
        <v>6</v>
      </c>
      <c r="S1896" s="1" t="s">
        <v>5</v>
      </c>
      <c r="T1896" s="1" t="s">
        <v>3</v>
      </c>
      <c r="U1896" s="5">
        <v>2063</v>
      </c>
      <c r="V1896" s="1">
        <v>90.64</v>
      </c>
      <c r="W1896" s="1">
        <v>92.09</v>
      </c>
      <c r="X1896" s="6">
        <f t="shared" si="2365"/>
        <v>-1.4500000000000028</v>
      </c>
      <c r="Y1896" s="14">
        <v>1968</v>
      </c>
      <c r="Z1896" s="1">
        <v>85.72</v>
      </c>
      <c r="AA1896" s="1">
        <v>87.7</v>
      </c>
      <c r="AB1896" s="72">
        <f t="shared" si="2405"/>
        <v>-1.980000000000004</v>
      </c>
      <c r="AC1896" s="53"/>
    </row>
    <row r="1897" spans="1:29" x14ac:dyDescent="0.25">
      <c r="A1897" s="54">
        <v>2606043</v>
      </c>
      <c r="B1897" s="90" t="s">
        <v>2725</v>
      </c>
      <c r="C1897" s="54" t="s">
        <v>600</v>
      </c>
      <c r="D1897" s="4"/>
      <c r="E1897" s="4"/>
      <c r="F1897" s="67"/>
      <c r="G1897" s="64"/>
      <c r="H1897" s="43"/>
      <c r="I1897" s="43"/>
      <c r="J1897" s="43"/>
      <c r="K1897" s="43"/>
      <c r="L1897" s="43"/>
      <c r="M1897" s="4" t="s">
        <v>9</v>
      </c>
      <c r="N1897" s="15"/>
      <c r="O1897" s="38" t="s">
        <v>2482</v>
      </c>
      <c r="P1897" s="84" t="str">
        <f>IF(E1891="Achieving School"," ","X")</f>
        <v>X</v>
      </c>
      <c r="Q1897" s="91"/>
      <c r="R1897" s="4" t="s">
        <v>6</v>
      </c>
      <c r="S1897" s="4" t="s">
        <v>5</v>
      </c>
      <c r="T1897" s="4" t="s">
        <v>7</v>
      </c>
      <c r="U1897" s="4">
        <v>871</v>
      </c>
      <c r="V1897" s="4">
        <v>81.86</v>
      </c>
      <c r="W1897" s="4">
        <v>85.14</v>
      </c>
      <c r="X1897" s="7">
        <f t="shared" si="2365"/>
        <v>-3.2800000000000011</v>
      </c>
      <c r="Y1897" s="15">
        <v>812</v>
      </c>
      <c r="Z1897" s="4">
        <v>77.09</v>
      </c>
      <c r="AA1897" s="4">
        <v>81.19</v>
      </c>
      <c r="AB1897" s="73">
        <f t="shared" si="2405"/>
        <v>-4.0999999999999943</v>
      </c>
      <c r="AC1897" s="54"/>
    </row>
    <row r="1898" spans="1:29" x14ac:dyDescent="0.25">
      <c r="A1898" s="1">
        <v>2607046</v>
      </c>
      <c r="B1898" s="87" t="s">
        <v>2586</v>
      </c>
      <c r="C1898" s="55" t="s">
        <v>694</v>
      </c>
      <c r="E1898" s="42"/>
      <c r="F1898" s="65" t="s">
        <v>2483</v>
      </c>
      <c r="G1898" s="62"/>
      <c r="H1898" s="37" t="str">
        <f>IF(V1898&gt;94,"Met",IF(X1898="--","n/a",IF(X1898&gt;=0,"Met","Did Not Meet")))</f>
        <v>Met</v>
      </c>
      <c r="I1898" s="37" t="str">
        <f>IF(V1899&gt;94,"Met",IF(X1899="--","n/a",IF(X1899&gt;=0,"Met","Did Not Meet")))</f>
        <v>Met</v>
      </c>
      <c r="K1898" s="13" t="str">
        <f>IF(Z1898&gt;94,"Met",IF(AB1898="--","n/a",IF(AB1898&gt;=0,"Met","Did Not Meet")))</f>
        <v>Met</v>
      </c>
      <c r="L1898" s="13" t="str">
        <f>IF(Z1899&gt;94,"Met",IF(AB1899="--","n/a",IF(AB1899&gt;=0,"Met","Did Not Meet")))</f>
        <v>Met</v>
      </c>
      <c r="M1898" s="1" t="s">
        <v>4</v>
      </c>
      <c r="N1898" s="14" t="s">
        <v>2502</v>
      </c>
      <c r="O1898" s="5"/>
      <c r="P1898" s="44" t="str">
        <f t="shared" ref="P1898" si="2416">IF(H1900="Yes",IF(I1900="Yes","Yes","No"),"No")</f>
        <v>Yes</v>
      </c>
      <c r="Q1898" s="93"/>
      <c r="R1898" s="5" t="s">
        <v>1</v>
      </c>
      <c r="S1898" s="1" t="s">
        <v>2</v>
      </c>
      <c r="T1898" s="1" t="s">
        <v>3</v>
      </c>
      <c r="U1898" s="5">
        <v>169</v>
      </c>
      <c r="V1898" s="1">
        <v>73.37</v>
      </c>
      <c r="W1898" s="1">
        <v>71.209999999999994</v>
      </c>
      <c r="X1898" s="9">
        <f t="shared" si="2365"/>
        <v>2.1600000000000108</v>
      </c>
      <c r="Y1898" s="14">
        <v>113</v>
      </c>
      <c r="Z1898" s="1">
        <v>74.34</v>
      </c>
      <c r="AA1898" s="1">
        <v>70.97</v>
      </c>
      <c r="AB1898" s="71">
        <f t="shared" si="2405"/>
        <v>3.3700000000000045</v>
      </c>
      <c r="AC1898" s="36"/>
    </row>
    <row r="1899" spans="1:29" ht="15.75" x14ac:dyDescent="0.25">
      <c r="A1899" s="53">
        <v>2607046</v>
      </c>
      <c r="B1899" s="89" t="s">
        <v>2586</v>
      </c>
      <c r="C1899" s="53" t="s">
        <v>694</v>
      </c>
      <c r="D1899" s="49" t="s">
        <v>2498</v>
      </c>
      <c r="E1899" s="34" t="str">
        <f>M1898</f>
        <v>Achieving School</v>
      </c>
      <c r="F1899" s="65" t="s">
        <v>2484</v>
      </c>
      <c r="G1899" s="62"/>
      <c r="H1899" s="13" t="str">
        <f>IF(V1900&gt;94,"Met",IF(X1900="--","n/a",IF(X1900&gt;=0,"Met","Did Not Meet")))</f>
        <v>Did Not Meet</v>
      </c>
      <c r="I1899" s="13" t="str">
        <f>IF(V1901&gt;94,"Met",IF(X1901="--","n/a",IF(X1901&gt;=0,"Met","Did Not Meet")))</f>
        <v>Did Not Meet</v>
      </c>
      <c r="K1899" s="13" t="str">
        <f>IF(Z1900&gt;94,"Met",IF(AB1900="--","n/a",IF(AB1900&gt;=0,"Met","Did Not Meet")))</f>
        <v>Did Not Meet</v>
      </c>
      <c r="L1899" s="13" t="str">
        <f>IF(Z1901&gt;94,"Met",IF(AB1901="--","n/a",IF(AB1901&gt;=0,"Met","Did Not Meet")))</f>
        <v>Did Not Meet</v>
      </c>
      <c r="M1899" s="1" t="s">
        <v>4</v>
      </c>
      <c r="N1899" s="14" t="s">
        <v>2501</v>
      </c>
      <c r="O1899" s="5"/>
      <c r="P1899" s="44" t="str">
        <f t="shared" ref="P1899" si="2417">IF(K1900="Yes",IF(L1900="Yes","Yes","No"),"No")</f>
        <v>Yes</v>
      </c>
      <c r="Q1899" s="94" t="s">
        <v>2759</v>
      </c>
      <c r="R1899" s="5" t="s">
        <v>1</v>
      </c>
      <c r="S1899" s="1" t="s">
        <v>2</v>
      </c>
      <c r="T1899" s="1" t="s">
        <v>7</v>
      </c>
      <c r="U1899" s="5">
        <v>136</v>
      </c>
      <c r="V1899" s="1">
        <v>69.849999999999994</v>
      </c>
      <c r="W1899" s="1">
        <v>68.27</v>
      </c>
      <c r="X1899" s="9">
        <f t="shared" si="2365"/>
        <v>1.5799999999999983</v>
      </c>
      <c r="Y1899" s="14">
        <v>90</v>
      </c>
      <c r="Z1899" s="1">
        <v>72.22</v>
      </c>
      <c r="AA1899" s="1">
        <v>71.58</v>
      </c>
      <c r="AB1899" s="71">
        <f t="shared" si="2405"/>
        <v>0.64000000000000057</v>
      </c>
      <c r="AC1899" s="53"/>
    </row>
    <row r="1900" spans="1:29" ht="15" customHeight="1" x14ac:dyDescent="0.25">
      <c r="A1900" s="53">
        <v>2607046</v>
      </c>
      <c r="B1900" s="89" t="s">
        <v>2586</v>
      </c>
      <c r="C1900" s="53" t="s">
        <v>694</v>
      </c>
      <c r="D1900" s="49" t="s">
        <v>2499</v>
      </c>
      <c r="E1900" s="35" t="str">
        <f>VLOOKUP('2012 Accountability Database'!$A1898,'2011 AYP'!A$2:B$1072,2)</f>
        <v>SI_1 (School Improvement Year 1)</v>
      </c>
      <c r="F1900" s="66"/>
      <c r="G1900" s="63" t="s">
        <v>2485</v>
      </c>
      <c r="H1900" s="60" t="str">
        <f t="shared" ref="H1900:I1900" si="2418">IF(H1898="Met","Yes",IF(H1899="Met","Yes","No"))</f>
        <v>Yes</v>
      </c>
      <c r="I1900" s="60" t="str">
        <f t="shared" si="2418"/>
        <v>Yes</v>
      </c>
      <c r="J1900" s="42"/>
      <c r="K1900" s="60" t="str">
        <f t="shared" ref="K1900:L1900" si="2419">IF(K1898="Met","Yes",IF(K1899="Met","Yes","No"))</f>
        <v>Yes</v>
      </c>
      <c r="L1900" s="60" t="str">
        <f t="shared" si="2419"/>
        <v>Yes</v>
      </c>
      <c r="M1900" s="5" t="s">
        <v>4</v>
      </c>
      <c r="N1900" s="14" t="s">
        <v>2503</v>
      </c>
      <c r="O1900" s="5"/>
      <c r="P1900" s="44" t="str">
        <f t="shared" ref="P1900" si="2420">IF(H1904="Yes",IF(I1904="Yes","Yes","No"),"No")</f>
        <v>Yes</v>
      </c>
      <c r="Q1900" s="108" t="s">
        <v>2758</v>
      </c>
      <c r="R1900" s="5" t="s">
        <v>1</v>
      </c>
      <c r="S1900" s="5" t="s">
        <v>5</v>
      </c>
      <c r="T1900" s="5" t="s">
        <v>3</v>
      </c>
      <c r="U1900" s="5">
        <v>504</v>
      </c>
      <c r="V1900" s="5">
        <v>67.66</v>
      </c>
      <c r="W1900" s="5">
        <v>71.209999999999994</v>
      </c>
      <c r="X1900" s="8">
        <f t="shared" si="2365"/>
        <v>-3.5499999999999972</v>
      </c>
      <c r="Y1900" s="14">
        <v>361</v>
      </c>
      <c r="Z1900" s="5">
        <v>68.7</v>
      </c>
      <c r="AA1900" s="5">
        <v>70.97</v>
      </c>
      <c r="AB1900" s="72">
        <f t="shared" si="2405"/>
        <v>-2.269999999999996</v>
      </c>
      <c r="AC1900" s="53"/>
    </row>
    <row r="1901" spans="1:29" x14ac:dyDescent="0.25">
      <c r="A1901" s="53">
        <v>2607046</v>
      </c>
      <c r="B1901" s="89" t="s">
        <v>2586</v>
      </c>
      <c r="C1901" s="53" t="s">
        <v>694</v>
      </c>
      <c r="D1901" s="49" t="s">
        <v>2507</v>
      </c>
      <c r="E1901" s="47">
        <f>VLOOKUP('2012 Accountability Database'!A1898,Dems1112!$A$2:$G$1082,3)</f>
        <v>0.12</v>
      </c>
      <c r="F1901" s="66"/>
      <c r="G1901" s="52"/>
      <c r="M1901" s="1" t="s">
        <v>4</v>
      </c>
      <c r="N1901" s="14" t="s">
        <v>2504</v>
      </c>
      <c r="O1901" s="5"/>
      <c r="P1901" s="44" t="str">
        <f t="shared" ref="P1901" si="2421">IF(K1904="Yes",IF(L1904="Yes","Yes","No"),"No")</f>
        <v>Yes</v>
      </c>
      <c r="Q1901" s="108"/>
      <c r="R1901" s="5" t="s">
        <v>1</v>
      </c>
      <c r="S1901" s="1" t="s">
        <v>5</v>
      </c>
      <c r="T1901" s="1" t="s">
        <v>7</v>
      </c>
      <c r="U1901" s="5">
        <v>414</v>
      </c>
      <c r="V1901" s="1">
        <v>64.010000000000005</v>
      </c>
      <c r="W1901" s="1">
        <v>68.27</v>
      </c>
      <c r="X1901" s="6">
        <f t="shared" si="2365"/>
        <v>-4.2599999999999909</v>
      </c>
      <c r="Y1901" s="14">
        <v>297</v>
      </c>
      <c r="Z1901" s="1">
        <v>67.34</v>
      </c>
      <c r="AA1901" s="1">
        <v>71.58</v>
      </c>
      <c r="AB1901" s="72">
        <f t="shared" si="2405"/>
        <v>-4.2399999999999949</v>
      </c>
      <c r="AC1901" s="53"/>
    </row>
    <row r="1902" spans="1:29" x14ac:dyDescent="0.25">
      <c r="A1902" s="53">
        <v>2607046</v>
      </c>
      <c r="B1902" s="89" t="s">
        <v>2586</v>
      </c>
      <c r="C1902" s="53" t="s">
        <v>694</v>
      </c>
      <c r="D1902" s="50" t="s">
        <v>2508</v>
      </c>
      <c r="E1902" s="47">
        <f>VLOOKUP('2012 Accountability Database'!A1898,Dems1112!$A$2:$G$1082,4)</f>
        <v>0.76</v>
      </c>
      <c r="F1902" s="65" t="s">
        <v>2486</v>
      </c>
      <c r="G1902" s="62"/>
      <c r="H1902" s="13" t="str">
        <f>IF(V1902&gt;94,"Met",IF(X1902="--","n/a",IF(X1902&gt;=0,"Met","Did Not Meet")))</f>
        <v>Met</v>
      </c>
      <c r="I1902" s="13" t="str">
        <f>IF(V1903&gt;94,"Met",IF(X1903="--","n/a",IF(X1903&gt;=0,"Met","Did Not Meet")))</f>
        <v>Met</v>
      </c>
      <c r="J1902" s="13"/>
      <c r="K1902" s="13" t="str">
        <f>IF(Z1902&gt;94,"Met",IF(AB1902="--","n/a",IF(AB1902&gt;=0,"Met","Did Not Meet")))</f>
        <v>Met</v>
      </c>
      <c r="L1902" s="13" t="str">
        <f>IF(Z1903&gt;94,"Met",IF(AB1903="--","n/a",IF(AB1903&gt;=0,"Met","Did Not Meet")))</f>
        <v>Met</v>
      </c>
      <c r="M1902" s="1" t="s">
        <v>4</v>
      </c>
      <c r="N1902" s="68" t="s">
        <v>2497</v>
      </c>
      <c r="O1902" s="35"/>
      <c r="P1902" s="44"/>
      <c r="Q1902" s="108"/>
      <c r="R1902" s="5" t="s">
        <v>6</v>
      </c>
      <c r="S1902" s="1" t="s">
        <v>2</v>
      </c>
      <c r="T1902" s="1" t="s">
        <v>3</v>
      </c>
      <c r="U1902" s="5">
        <v>169</v>
      </c>
      <c r="V1902" s="1">
        <v>71.010000000000005</v>
      </c>
      <c r="W1902" s="1">
        <v>65.92</v>
      </c>
      <c r="X1902" s="9">
        <f t="shared" si="2365"/>
        <v>5.0900000000000034</v>
      </c>
      <c r="Y1902" s="14">
        <v>113</v>
      </c>
      <c r="Z1902" s="1">
        <v>60.18</v>
      </c>
      <c r="AA1902" s="1">
        <v>49.58</v>
      </c>
      <c r="AB1902" s="71">
        <f t="shared" si="2405"/>
        <v>10.600000000000001</v>
      </c>
      <c r="AC1902" s="53"/>
    </row>
    <row r="1903" spans="1:29" x14ac:dyDescent="0.25">
      <c r="A1903" s="53">
        <v>2607046</v>
      </c>
      <c r="B1903" s="89" t="s">
        <v>2586</v>
      </c>
      <c r="C1903" s="53" t="s">
        <v>694</v>
      </c>
      <c r="D1903" s="50" t="s">
        <v>974</v>
      </c>
      <c r="E1903" s="47" t="str">
        <f>VLOOKUP('2012 Accountability Database'!A1898,Dems1112!$A$2:$G$1082,5)</f>
        <v>K-6</v>
      </c>
      <c r="F1903" s="65" t="s">
        <v>2487</v>
      </c>
      <c r="G1903" s="62"/>
      <c r="H1903" s="13" t="str">
        <f>IF(V1904&gt;94,"Met",IF(X1904="--","n/a",IF(X1904&gt;=0,"Met","Did Not Meet")))</f>
        <v>Did Not Meet</v>
      </c>
      <c r="I1903" s="13" t="str">
        <f>IF(V1905&gt;94,"Met",IF(X1905="--","n/a",IF(X1905&gt;=0,"Met","Did Not Meet")))</f>
        <v>Did Not Meet</v>
      </c>
      <c r="J1903" s="13"/>
      <c r="K1903" s="13" t="str">
        <f>IF(Z1904&gt;94,"Met",IF(AB1904="--","n/a",IF(AB1904&gt;=0,"Met","Did Not Meet")))</f>
        <v>Met</v>
      </c>
      <c r="L1903" s="13" t="str">
        <f>IF(Z1905&gt;94,"Met",IF(AB1905="--","n/a",IF(AB1905&gt;=0,"Met","Did Not Meet")))</f>
        <v>Met</v>
      </c>
      <c r="M1903" s="1" t="s">
        <v>4</v>
      </c>
      <c r="N1903" s="14"/>
      <c r="O1903" s="35" t="s">
        <v>2506</v>
      </c>
      <c r="P1903" s="83" t="str">
        <f t="shared" ref="P1903" si="2422">IF(P1898="No"," ", IF(P1900="No"," ",IF(P1899="No", " ",IF(P1901="No"," ","X"))))</f>
        <v>X</v>
      </c>
      <c r="Q1903" s="108"/>
      <c r="R1903" s="5" t="s">
        <v>6</v>
      </c>
      <c r="S1903" s="1" t="s">
        <v>2</v>
      </c>
      <c r="T1903" s="1" t="s">
        <v>7</v>
      </c>
      <c r="U1903" s="5">
        <v>136</v>
      </c>
      <c r="V1903" s="1">
        <v>67.650000000000006</v>
      </c>
      <c r="W1903" s="1">
        <v>64.75</v>
      </c>
      <c r="X1903" s="9">
        <f t="shared" si="2365"/>
        <v>2.9000000000000057</v>
      </c>
      <c r="Y1903" s="14">
        <v>90</v>
      </c>
      <c r="Z1903" s="1">
        <v>60</v>
      </c>
      <c r="AA1903" s="1">
        <v>47.75</v>
      </c>
      <c r="AB1903" s="71">
        <f t="shared" si="2405"/>
        <v>12.25</v>
      </c>
      <c r="AC1903" s="53"/>
    </row>
    <row r="1904" spans="1:29" ht="15.75" x14ac:dyDescent="0.25">
      <c r="A1904" s="53">
        <v>2607046</v>
      </c>
      <c r="B1904" s="89" t="s">
        <v>2586</v>
      </c>
      <c r="C1904" s="53" t="s">
        <v>694</v>
      </c>
      <c r="D1904" s="50" t="s">
        <v>975</v>
      </c>
      <c r="E1904" s="48" t="str">
        <f>VLOOKUP('2012 Accountability Database'!A1898,Dems1112!$A$2:$G$1082,6)</f>
        <v>3 (Central AR)</v>
      </c>
      <c r="F1904" s="66"/>
      <c r="G1904" s="63" t="s">
        <v>2488</v>
      </c>
      <c r="H1904" s="61" t="str">
        <f t="shared" ref="H1904:I1904" si="2423">IF(H1902="Met","Yes",IF(H1903="Met","Yes","No"))</f>
        <v>Yes</v>
      </c>
      <c r="I1904" s="61" t="str">
        <f t="shared" si="2423"/>
        <v>Yes</v>
      </c>
      <c r="J1904" s="55"/>
      <c r="K1904" s="61" t="str">
        <f t="shared" ref="K1904:L1904" si="2424">IF(K1902="Met","Yes",IF(K1903="Met","Yes","No"))</f>
        <v>Yes</v>
      </c>
      <c r="L1904" s="61" t="str">
        <f t="shared" si="2424"/>
        <v>Yes</v>
      </c>
      <c r="M1904" s="5" t="s">
        <v>4</v>
      </c>
      <c r="N1904" s="14"/>
      <c r="O1904" s="35" t="s">
        <v>2505</v>
      </c>
      <c r="P1904" s="83" t="str">
        <f t="shared" ref="P1904" si="2425">IF(P1903="X"," ",IF(P1905="X"," ","X"))</f>
        <v xml:space="preserve"> </v>
      </c>
      <c r="Q1904" s="94" t="s">
        <v>2759</v>
      </c>
      <c r="R1904" s="5" t="s">
        <v>6</v>
      </c>
      <c r="S1904" s="5" t="s">
        <v>5</v>
      </c>
      <c r="T1904" s="5" t="s">
        <v>3</v>
      </c>
      <c r="U1904" s="5">
        <v>504</v>
      </c>
      <c r="V1904" s="5">
        <v>65.48</v>
      </c>
      <c r="W1904" s="5">
        <v>65.92</v>
      </c>
      <c r="X1904" s="8">
        <f t="shared" si="2365"/>
        <v>-0.43999999999999773</v>
      </c>
      <c r="Y1904" s="14">
        <v>361</v>
      </c>
      <c r="Z1904" s="5">
        <v>54.02</v>
      </c>
      <c r="AA1904" s="5">
        <v>49.58</v>
      </c>
      <c r="AB1904" s="71">
        <f t="shared" si="2405"/>
        <v>4.4400000000000048</v>
      </c>
      <c r="AC1904" s="53"/>
    </row>
    <row r="1905" spans="1:29" x14ac:dyDescent="0.25">
      <c r="A1905" s="54">
        <v>2607046</v>
      </c>
      <c r="B1905" s="90" t="s">
        <v>2586</v>
      </c>
      <c r="C1905" s="54" t="s">
        <v>694</v>
      </c>
      <c r="D1905" s="4"/>
      <c r="E1905" s="4"/>
      <c r="F1905" s="67"/>
      <c r="G1905" s="64"/>
      <c r="H1905" s="43"/>
      <c r="I1905" s="43"/>
      <c r="J1905" s="43"/>
      <c r="K1905" s="43"/>
      <c r="L1905" s="43"/>
      <c r="M1905" s="4" t="s">
        <v>4</v>
      </c>
      <c r="N1905" s="15"/>
      <c r="O1905" s="38" t="s">
        <v>2482</v>
      </c>
      <c r="P1905" s="84" t="str">
        <f>IF(E1899="Achieving School"," ","X")</f>
        <v xml:space="preserve"> </v>
      </c>
      <c r="Q1905" s="91"/>
      <c r="R1905" s="4" t="s">
        <v>6</v>
      </c>
      <c r="S1905" s="4" t="s">
        <v>5</v>
      </c>
      <c r="T1905" s="4" t="s">
        <v>7</v>
      </c>
      <c r="U1905" s="4">
        <v>414</v>
      </c>
      <c r="V1905" s="4">
        <v>62.32</v>
      </c>
      <c r="W1905" s="4">
        <v>64.75</v>
      </c>
      <c r="X1905" s="7">
        <f t="shared" si="2365"/>
        <v>-2.4299999999999997</v>
      </c>
      <c r="Y1905" s="15">
        <v>297</v>
      </c>
      <c r="Z1905" s="4">
        <v>52.19</v>
      </c>
      <c r="AA1905" s="4">
        <v>47.75</v>
      </c>
      <c r="AB1905" s="74">
        <f t="shared" si="2405"/>
        <v>4.4399999999999977</v>
      </c>
      <c r="AC1905" s="54"/>
    </row>
    <row r="1906" spans="1:29" x14ac:dyDescent="0.25">
      <c r="A1906" s="1">
        <v>2703009</v>
      </c>
      <c r="B1906" s="87" t="s">
        <v>2587</v>
      </c>
      <c r="C1906" s="55" t="s">
        <v>779</v>
      </c>
      <c r="E1906" s="42"/>
      <c r="F1906" s="65" t="s">
        <v>2483</v>
      </c>
      <c r="G1906" s="62"/>
      <c r="H1906" s="37" t="str">
        <f>IF(V1906&gt;94,"Met",IF(X1906="--","n/a",IF(X1906&gt;=0,"Met","Did Not Meet")))</f>
        <v>Did Not Meet</v>
      </c>
      <c r="I1906" s="37" t="str">
        <f>IF(V1907&gt;94,"Met",IF(X1907="--","n/a",IF(X1907&gt;=0,"Met","Did Not Meet")))</f>
        <v>Did Not Meet</v>
      </c>
      <c r="K1906" s="13" t="str">
        <f>IF(Z1906&gt;94,"Met",IF(AB1906="--","n/a",IF(AB1906&gt;=0,"Met","Did Not Meet")))</f>
        <v>Did Not Meet</v>
      </c>
      <c r="L1906" s="13" t="str">
        <f>IF(Z1907&gt;94,"Met",IF(AB1907="--","n/a",IF(AB1907&gt;=0,"Met","Did Not Meet")))</f>
        <v>Did Not Meet</v>
      </c>
      <c r="M1906" s="1" t="s">
        <v>9</v>
      </c>
      <c r="N1906" s="14" t="s">
        <v>2502</v>
      </c>
      <c r="O1906" s="5"/>
      <c r="P1906" s="44" t="str">
        <f t="shared" ref="P1906" si="2426">IF(H1908="Yes",IF(I1908="Yes","Yes","No"),"No")</f>
        <v>No</v>
      </c>
      <c r="Q1906" s="93"/>
      <c r="R1906" s="5" t="s">
        <v>1</v>
      </c>
      <c r="S1906" s="1" t="s">
        <v>2</v>
      </c>
      <c r="T1906" s="1" t="s">
        <v>3</v>
      </c>
      <c r="U1906" s="5">
        <v>150</v>
      </c>
      <c r="V1906" s="1">
        <v>77.33</v>
      </c>
      <c r="W1906" s="1">
        <v>80.03</v>
      </c>
      <c r="X1906" s="6">
        <f t="shared" si="2365"/>
        <v>-2.7000000000000028</v>
      </c>
      <c r="Y1906" s="14">
        <v>113</v>
      </c>
      <c r="Z1906" s="1">
        <v>78.760000000000005</v>
      </c>
      <c r="AA1906" s="1">
        <v>82.91</v>
      </c>
      <c r="AB1906" s="72">
        <f t="shared" si="2405"/>
        <v>-4.1499999999999915</v>
      </c>
      <c r="AC1906" s="36"/>
    </row>
    <row r="1907" spans="1:29" ht="15.75" x14ac:dyDescent="0.25">
      <c r="A1907" s="53">
        <v>2703009</v>
      </c>
      <c r="B1907" s="89" t="s">
        <v>2587</v>
      </c>
      <c r="C1907" s="53" t="s">
        <v>779</v>
      </c>
      <c r="D1907" s="49" t="s">
        <v>2498</v>
      </c>
      <c r="E1907" s="34" t="str">
        <f>M1906</f>
        <v>Needs Improvement School</v>
      </c>
      <c r="F1907" s="65" t="s">
        <v>2484</v>
      </c>
      <c r="G1907" s="62"/>
      <c r="H1907" s="13" t="str">
        <f>IF(V1908&gt;94,"Met",IF(X1908="--","n/a",IF(X1908&gt;=0,"Met","Did Not Meet")))</f>
        <v>Did Not Meet</v>
      </c>
      <c r="I1907" s="13" t="str">
        <f>IF(V1909&gt;94,"Met",IF(X1909="--","n/a",IF(X1909&gt;=0,"Met","Did Not Meet")))</f>
        <v>Did Not Meet</v>
      </c>
      <c r="K1907" s="13" t="str">
        <f>IF(Z1908&gt;94,"Met",IF(AB1908="--","n/a",IF(AB1908&gt;=0,"Met","Did Not Meet")))</f>
        <v>Did Not Meet</v>
      </c>
      <c r="L1907" s="13" t="str">
        <f>IF(Z1909&gt;94,"Met",IF(AB1909="--","n/a",IF(AB1909&gt;=0,"Met","Did Not Meet")))</f>
        <v>Did Not Meet</v>
      </c>
      <c r="M1907" s="1" t="s">
        <v>9</v>
      </c>
      <c r="N1907" s="14" t="s">
        <v>2501</v>
      </c>
      <c r="O1907" s="5"/>
      <c r="P1907" s="44" t="str">
        <f t="shared" ref="P1907" si="2427">IF(K1908="Yes",IF(L1908="Yes","Yes","No"),"No")</f>
        <v>No</v>
      </c>
      <c r="Q1907" s="94" t="s">
        <v>2759</v>
      </c>
      <c r="R1907" s="5" t="s">
        <v>1</v>
      </c>
      <c r="S1907" s="1" t="s">
        <v>2</v>
      </c>
      <c r="T1907" s="1" t="s">
        <v>7</v>
      </c>
      <c r="U1907" s="5">
        <v>101</v>
      </c>
      <c r="V1907" s="1">
        <v>71.290000000000006</v>
      </c>
      <c r="W1907" s="1">
        <v>73.55</v>
      </c>
      <c r="X1907" s="6">
        <f t="shared" si="2365"/>
        <v>-2.2599999999999909</v>
      </c>
      <c r="Y1907" s="14">
        <v>73</v>
      </c>
      <c r="Z1907" s="1">
        <v>72.599999999999994</v>
      </c>
      <c r="AA1907" s="1">
        <v>79.27</v>
      </c>
      <c r="AB1907" s="72">
        <f t="shared" si="2405"/>
        <v>-6.6700000000000017</v>
      </c>
      <c r="AC1907" s="53"/>
    </row>
    <row r="1908" spans="1:29" ht="15" customHeight="1" x14ac:dyDescent="0.25">
      <c r="A1908" s="53">
        <v>2703009</v>
      </c>
      <c r="B1908" s="89" t="s">
        <v>2587</v>
      </c>
      <c r="C1908" s="53" t="s">
        <v>779</v>
      </c>
      <c r="D1908" s="49" t="s">
        <v>2499</v>
      </c>
      <c r="E1908" s="35" t="str">
        <f>VLOOKUP('2012 Accountability Database'!$A1906,'2011 AYP'!A$2:B$1072,2)</f>
        <v xml:space="preserve"> MS (Met Standards)</v>
      </c>
      <c r="F1908" s="66"/>
      <c r="G1908" s="63" t="s">
        <v>2485</v>
      </c>
      <c r="H1908" s="60" t="str">
        <f t="shared" ref="H1908:I1908" si="2428">IF(H1906="Met","Yes",IF(H1907="Met","Yes","No"))</f>
        <v>No</v>
      </c>
      <c r="I1908" s="60" t="str">
        <f t="shared" si="2428"/>
        <v>No</v>
      </c>
      <c r="J1908" s="42"/>
      <c r="K1908" s="60" t="str">
        <f t="shared" ref="K1908:L1908" si="2429">IF(K1906="Met","Yes",IF(K1907="Met","Yes","No"))</f>
        <v>No</v>
      </c>
      <c r="L1908" s="60" t="str">
        <f t="shared" si="2429"/>
        <v>No</v>
      </c>
      <c r="M1908" s="1" t="s">
        <v>9</v>
      </c>
      <c r="N1908" s="14" t="s">
        <v>2503</v>
      </c>
      <c r="O1908" s="5"/>
      <c r="P1908" s="44" t="str">
        <f t="shared" ref="P1908" si="2430">IF(H1912="Yes",IF(I1912="Yes","Yes","No"),"No")</f>
        <v>No</v>
      </c>
      <c r="Q1908" s="108" t="s">
        <v>2758</v>
      </c>
      <c r="R1908" s="5" t="s">
        <v>1</v>
      </c>
      <c r="S1908" s="1" t="s">
        <v>5</v>
      </c>
      <c r="T1908" s="1" t="s">
        <v>3</v>
      </c>
      <c r="U1908" s="5">
        <v>465</v>
      </c>
      <c r="V1908" s="1">
        <v>76.13</v>
      </c>
      <c r="W1908" s="1">
        <v>80.03</v>
      </c>
      <c r="X1908" s="6">
        <f t="shared" si="2365"/>
        <v>-3.9000000000000057</v>
      </c>
      <c r="Y1908" s="14">
        <v>350</v>
      </c>
      <c r="Z1908" s="1">
        <v>82</v>
      </c>
      <c r="AA1908" s="1">
        <v>82.91</v>
      </c>
      <c r="AB1908" s="72">
        <f t="shared" si="2405"/>
        <v>-0.90999999999999659</v>
      </c>
      <c r="AC1908" s="53"/>
    </row>
    <row r="1909" spans="1:29" x14ac:dyDescent="0.25">
      <c r="A1909" s="53">
        <v>2703009</v>
      </c>
      <c r="B1909" s="89" t="s">
        <v>2587</v>
      </c>
      <c r="C1909" s="53" t="s">
        <v>779</v>
      </c>
      <c r="D1909" s="49" t="s">
        <v>2507</v>
      </c>
      <c r="E1909" s="47">
        <f>VLOOKUP('2012 Accountability Database'!A1906,Dems1112!$A$2:$G$1082,3)</f>
        <v>0.04</v>
      </c>
      <c r="F1909" s="66"/>
      <c r="G1909" s="52"/>
      <c r="M1909" s="1" t="s">
        <v>9</v>
      </c>
      <c r="N1909" s="14" t="s">
        <v>2504</v>
      </c>
      <c r="O1909" s="5"/>
      <c r="P1909" s="44" t="str">
        <f t="shared" ref="P1909" si="2431">IF(K1912="Yes",IF(L1912="Yes","Yes","No"),"No")</f>
        <v>No</v>
      </c>
      <c r="Q1909" s="108"/>
      <c r="R1909" s="5" t="s">
        <v>1</v>
      </c>
      <c r="S1909" s="1" t="s">
        <v>5</v>
      </c>
      <c r="T1909" s="1" t="s">
        <v>7</v>
      </c>
      <c r="U1909" s="5">
        <v>308</v>
      </c>
      <c r="V1909" s="1">
        <v>69.16</v>
      </c>
      <c r="W1909" s="1">
        <v>73.55</v>
      </c>
      <c r="X1909" s="6">
        <f t="shared" si="2365"/>
        <v>-4.3900000000000006</v>
      </c>
      <c r="Y1909" s="14">
        <v>230</v>
      </c>
      <c r="Z1909" s="1">
        <v>78.260000000000005</v>
      </c>
      <c r="AA1909" s="1">
        <v>79.27</v>
      </c>
      <c r="AB1909" s="72">
        <f t="shared" si="2405"/>
        <v>-1.0099999999999909</v>
      </c>
      <c r="AC1909" s="53"/>
    </row>
    <row r="1910" spans="1:29" x14ac:dyDescent="0.25">
      <c r="A1910" s="53">
        <v>2703009</v>
      </c>
      <c r="B1910" s="89" t="s">
        <v>2587</v>
      </c>
      <c r="C1910" s="53" t="s">
        <v>779</v>
      </c>
      <c r="D1910" s="50" t="s">
        <v>2508</v>
      </c>
      <c r="E1910" s="47">
        <f>VLOOKUP('2012 Accountability Database'!A1906,Dems1112!$A$2:$G$1082,4)</f>
        <v>0.64</v>
      </c>
      <c r="F1910" s="65" t="s">
        <v>2486</v>
      </c>
      <c r="G1910" s="62"/>
      <c r="H1910" s="13" t="str">
        <f>IF(V1910&gt;94,"Met",IF(X1910="--","n/a",IF(X1910&gt;=0,"Met","Did Not Meet")))</f>
        <v>Did Not Meet</v>
      </c>
      <c r="I1910" s="13" t="str">
        <f>IF(V1911&gt;94,"Met",IF(X1911="--","n/a",IF(X1911&gt;=0,"Met","Did Not Meet")))</f>
        <v>Did Not Meet</v>
      </c>
      <c r="J1910" s="13"/>
      <c r="K1910" s="13" t="str">
        <f>IF(Z1910&gt;94,"Met",IF(AB1910="--","n/a",IF(AB1910&gt;=0,"Met","Did Not Meet")))</f>
        <v>Did Not Meet</v>
      </c>
      <c r="L1910" s="13" t="str">
        <f>IF(Z1911&gt;94,"Met",IF(AB1911="--","n/a",IF(AB1911&gt;=0,"Met","Did Not Meet")))</f>
        <v>Did Not Meet</v>
      </c>
      <c r="M1910" s="1" t="s">
        <v>9</v>
      </c>
      <c r="N1910" s="68" t="s">
        <v>2497</v>
      </c>
      <c r="O1910" s="35"/>
      <c r="P1910" s="44"/>
      <c r="Q1910" s="108"/>
      <c r="R1910" s="5" t="s">
        <v>6</v>
      </c>
      <c r="S1910" s="1" t="s">
        <v>2</v>
      </c>
      <c r="T1910" s="1" t="s">
        <v>3</v>
      </c>
      <c r="U1910" s="5">
        <v>150</v>
      </c>
      <c r="V1910" s="1">
        <v>83.33</v>
      </c>
      <c r="W1910" s="1">
        <v>90.6</v>
      </c>
      <c r="X1910" s="6">
        <f t="shared" si="2365"/>
        <v>-7.269999999999996</v>
      </c>
      <c r="Y1910" s="14">
        <v>113</v>
      </c>
      <c r="Z1910" s="1">
        <v>75.22</v>
      </c>
      <c r="AA1910" s="1">
        <v>82.91</v>
      </c>
      <c r="AB1910" s="72">
        <f t="shared" si="2405"/>
        <v>-7.6899999999999977</v>
      </c>
      <c r="AC1910" s="53"/>
    </row>
    <row r="1911" spans="1:29" x14ac:dyDescent="0.25">
      <c r="A1911" s="53">
        <v>2703009</v>
      </c>
      <c r="B1911" s="89" t="s">
        <v>2587</v>
      </c>
      <c r="C1911" s="53" t="s">
        <v>779</v>
      </c>
      <c r="D1911" s="50" t="s">
        <v>974</v>
      </c>
      <c r="E1911" s="47" t="str">
        <f>VLOOKUP('2012 Accountability Database'!A1906,Dems1112!$A$2:$G$1082,5)</f>
        <v>K-6</v>
      </c>
      <c r="F1911" s="65" t="s">
        <v>2487</v>
      </c>
      <c r="G1911" s="62"/>
      <c r="H1911" s="13" t="str">
        <f>IF(V1912&gt;94,"Met",IF(X1912="--","n/a",IF(X1912&gt;=0,"Met","Did Not Meet")))</f>
        <v>Did Not Meet</v>
      </c>
      <c r="I1911" s="13" t="str">
        <f>IF(V1913&gt;94,"Met",IF(X1913="--","n/a",IF(X1913&gt;=0,"Met","Did Not Meet")))</f>
        <v>Did Not Meet</v>
      </c>
      <c r="J1911" s="13"/>
      <c r="K1911" s="13" t="str">
        <f>IF(Z1912&gt;94,"Met",IF(AB1912="--","n/a",IF(AB1912&gt;=0,"Met","Did Not Meet")))</f>
        <v>Did Not Meet</v>
      </c>
      <c r="L1911" s="13" t="str">
        <f>IF(Z1913&gt;94,"Met",IF(AB1913="--","n/a",IF(AB1913&gt;=0,"Met","Did Not Meet")))</f>
        <v>Did Not Meet</v>
      </c>
      <c r="M1911" s="1" t="s">
        <v>9</v>
      </c>
      <c r="N1911" s="14"/>
      <c r="O1911" s="35" t="s">
        <v>2506</v>
      </c>
      <c r="P1911" s="83" t="str">
        <f t="shared" ref="P1911" si="2432">IF(P1906="No"," ", IF(P1908="No"," ",IF(P1907="No", " ",IF(P1909="No"," ","X"))))</f>
        <v xml:space="preserve"> </v>
      </c>
      <c r="Q1911" s="108"/>
      <c r="R1911" s="5" t="s">
        <v>6</v>
      </c>
      <c r="S1911" s="1" t="s">
        <v>2</v>
      </c>
      <c r="T1911" s="1" t="s">
        <v>7</v>
      </c>
      <c r="U1911" s="5">
        <v>101</v>
      </c>
      <c r="V1911" s="1">
        <v>78.22</v>
      </c>
      <c r="W1911" s="1">
        <v>87.66</v>
      </c>
      <c r="X1911" s="6">
        <f t="shared" si="2365"/>
        <v>-9.4399999999999977</v>
      </c>
      <c r="Y1911" s="14">
        <v>73</v>
      </c>
      <c r="Z1911" s="1">
        <v>72.599999999999994</v>
      </c>
      <c r="AA1911" s="1">
        <v>79.27</v>
      </c>
      <c r="AB1911" s="72">
        <f t="shared" si="2405"/>
        <v>-6.6700000000000017</v>
      </c>
      <c r="AC1911" s="53"/>
    </row>
    <row r="1912" spans="1:29" ht="15.75" x14ac:dyDescent="0.25">
      <c r="A1912" s="53">
        <v>2703009</v>
      </c>
      <c r="B1912" s="89" t="s">
        <v>2587</v>
      </c>
      <c r="C1912" s="53" t="s">
        <v>779</v>
      </c>
      <c r="D1912" s="50" t="s">
        <v>975</v>
      </c>
      <c r="E1912" s="48" t="str">
        <f>VLOOKUP('2012 Accountability Database'!A1906,Dems1112!$A$2:$G$1082,6)</f>
        <v>3 (Central AR)</v>
      </c>
      <c r="F1912" s="66"/>
      <c r="G1912" s="63" t="s">
        <v>2488</v>
      </c>
      <c r="H1912" s="61" t="str">
        <f t="shared" ref="H1912:I1912" si="2433">IF(H1910="Met","Yes",IF(H1911="Met","Yes","No"))</f>
        <v>No</v>
      </c>
      <c r="I1912" s="61" t="str">
        <f t="shared" si="2433"/>
        <v>No</v>
      </c>
      <c r="J1912" s="55"/>
      <c r="K1912" s="61" t="str">
        <f t="shared" ref="K1912:L1912" si="2434">IF(K1910="Met","Yes",IF(K1911="Met","Yes","No"))</f>
        <v>No</v>
      </c>
      <c r="L1912" s="61" t="str">
        <f t="shared" si="2434"/>
        <v>No</v>
      </c>
      <c r="M1912" s="1" t="s">
        <v>9</v>
      </c>
      <c r="N1912" s="14"/>
      <c r="O1912" s="35" t="s">
        <v>2505</v>
      </c>
      <c r="P1912" s="83" t="str">
        <f t="shared" ref="P1912" si="2435">IF(P1911="X"," ",IF(P1913="X"," ","X"))</f>
        <v xml:space="preserve"> </v>
      </c>
      <c r="Q1912" s="94" t="s">
        <v>2759</v>
      </c>
      <c r="R1912" s="5" t="s">
        <v>6</v>
      </c>
      <c r="S1912" s="1" t="s">
        <v>5</v>
      </c>
      <c r="T1912" s="1" t="s">
        <v>3</v>
      </c>
      <c r="U1912" s="5">
        <v>465</v>
      </c>
      <c r="V1912" s="1">
        <v>85.81</v>
      </c>
      <c r="W1912" s="1">
        <v>90.6</v>
      </c>
      <c r="X1912" s="6">
        <f t="shared" si="2365"/>
        <v>-4.789999999999992</v>
      </c>
      <c r="Y1912" s="14">
        <v>350</v>
      </c>
      <c r="Z1912" s="1">
        <v>79.430000000000007</v>
      </c>
      <c r="AA1912" s="1">
        <v>82.91</v>
      </c>
      <c r="AB1912" s="72">
        <f t="shared" si="2405"/>
        <v>-3.4799999999999898</v>
      </c>
      <c r="AC1912" s="53"/>
    </row>
    <row r="1913" spans="1:29" x14ac:dyDescent="0.25">
      <c r="A1913" s="54">
        <v>2703009</v>
      </c>
      <c r="B1913" s="90" t="s">
        <v>2587</v>
      </c>
      <c r="C1913" s="54" t="s">
        <v>779</v>
      </c>
      <c r="D1913" s="4"/>
      <c r="E1913" s="4"/>
      <c r="F1913" s="67"/>
      <c r="G1913" s="64"/>
      <c r="H1913" s="43"/>
      <c r="I1913" s="43"/>
      <c r="J1913" s="43"/>
      <c r="K1913" s="43"/>
      <c r="L1913" s="43"/>
      <c r="M1913" s="4" t="s">
        <v>9</v>
      </c>
      <c r="N1913" s="15"/>
      <c r="O1913" s="38" t="s">
        <v>2482</v>
      </c>
      <c r="P1913" s="84" t="str">
        <f>IF(E1907="Achieving School"," ","X")</f>
        <v>X</v>
      </c>
      <c r="Q1913" s="91"/>
      <c r="R1913" s="4" t="s">
        <v>6</v>
      </c>
      <c r="S1913" s="4" t="s">
        <v>5</v>
      </c>
      <c r="T1913" s="4" t="s">
        <v>7</v>
      </c>
      <c r="U1913" s="4">
        <v>308</v>
      </c>
      <c r="V1913" s="4">
        <v>81.489999999999995</v>
      </c>
      <c r="W1913" s="4">
        <v>87.66</v>
      </c>
      <c r="X1913" s="7">
        <f t="shared" si="2365"/>
        <v>-6.1700000000000017</v>
      </c>
      <c r="Y1913" s="15">
        <v>230</v>
      </c>
      <c r="Z1913" s="4">
        <v>75.650000000000006</v>
      </c>
      <c r="AA1913" s="4">
        <v>79.27</v>
      </c>
      <c r="AB1913" s="73">
        <f t="shared" si="2405"/>
        <v>-3.6199999999999903</v>
      </c>
      <c r="AC1913" s="54"/>
    </row>
    <row r="1914" spans="1:29" x14ac:dyDescent="0.25">
      <c r="A1914" s="1">
        <v>2705018</v>
      </c>
      <c r="B1914" s="87" t="s">
        <v>2588</v>
      </c>
      <c r="C1914" s="55" t="s">
        <v>850</v>
      </c>
      <c r="E1914" s="42"/>
      <c r="F1914" s="65" t="s">
        <v>2483</v>
      </c>
      <c r="G1914" s="62"/>
      <c r="H1914" s="37" t="str">
        <f>IF(V1914&gt;94,"Met",IF(X1914="--","n/a",IF(X1914&gt;=0,"Met","Did Not Meet")))</f>
        <v>Met</v>
      </c>
      <c r="I1914" s="37" t="str">
        <f>IF(V1915&gt;94,"Met",IF(X1915="--","n/a",IF(X1915&gt;=0,"Met","Did Not Meet")))</f>
        <v>Met</v>
      </c>
      <c r="K1914" s="13" t="str">
        <f>IF(Z1914&gt;94,"Met",IF(AB1914="--","n/a",IF(AB1914&gt;=0,"Met","Did Not Meet")))</f>
        <v>Met</v>
      </c>
      <c r="L1914" s="13" t="str">
        <f>IF(Z1915&gt;94,"Met",IF(AB1915="--","n/a",IF(AB1915&gt;=0,"Met","Did Not Meet")))</f>
        <v>Met</v>
      </c>
      <c r="M1914" s="1" t="s">
        <v>9</v>
      </c>
      <c r="N1914" s="14" t="s">
        <v>2502</v>
      </c>
      <c r="O1914" s="5"/>
      <c r="P1914" s="44" t="str">
        <f t="shared" ref="P1914" si="2436">IF(H1916="Yes",IF(I1916="Yes","Yes","No"),"No")</f>
        <v>Yes</v>
      </c>
      <c r="Q1914" s="93"/>
      <c r="R1914" s="5" t="s">
        <v>1</v>
      </c>
      <c r="S1914" s="1" t="s">
        <v>2</v>
      </c>
      <c r="T1914" s="1" t="s">
        <v>3</v>
      </c>
      <c r="U1914" s="5">
        <v>503</v>
      </c>
      <c r="V1914" s="1">
        <v>85.49</v>
      </c>
      <c r="W1914" s="1">
        <v>83.86</v>
      </c>
      <c r="X1914" s="9">
        <f t="shared" si="2365"/>
        <v>1.6299999999999955</v>
      </c>
      <c r="Y1914" s="14">
        <v>364</v>
      </c>
      <c r="Z1914" s="1">
        <v>86.81</v>
      </c>
      <c r="AA1914" s="1">
        <v>84.77</v>
      </c>
      <c r="AB1914" s="71">
        <f t="shared" si="2405"/>
        <v>2.0400000000000063</v>
      </c>
      <c r="AC1914" s="36"/>
    </row>
    <row r="1915" spans="1:29" ht="15.75" x14ac:dyDescent="0.25">
      <c r="A1915" s="53">
        <v>2705018</v>
      </c>
      <c r="B1915" s="89" t="s">
        <v>2588</v>
      </c>
      <c r="C1915" s="53" t="s">
        <v>850</v>
      </c>
      <c r="D1915" s="49" t="s">
        <v>2498</v>
      </c>
      <c r="E1915" s="34" t="str">
        <f>M1914</f>
        <v>Needs Improvement School</v>
      </c>
      <c r="F1915" s="65" t="s">
        <v>2484</v>
      </c>
      <c r="G1915" s="62"/>
      <c r="H1915" s="13" t="str">
        <f>IF(V1916&gt;94,"Met",IF(X1916="--","n/a",IF(X1916&gt;=0,"Met","Did Not Meet")))</f>
        <v>Did Not Meet</v>
      </c>
      <c r="I1915" s="13" t="str">
        <f>IF(V1917&gt;94,"Met",IF(X1917="--","n/a",IF(X1917&gt;=0,"Met","Did Not Meet")))</f>
        <v>Did Not Meet</v>
      </c>
      <c r="K1915" s="13" t="str">
        <f>IF(Z1916&gt;94,"Met",IF(AB1916="--","n/a",IF(AB1916&gt;=0,"Met","Did Not Meet")))</f>
        <v>Did Not Meet</v>
      </c>
      <c r="L1915" s="13" t="str">
        <f>IF(Z1917&gt;94,"Met",IF(AB1917="--","n/a",IF(AB1917&gt;=0,"Met","Did Not Meet")))</f>
        <v>Did Not Meet</v>
      </c>
      <c r="M1915" s="1" t="s">
        <v>9</v>
      </c>
      <c r="N1915" s="14" t="s">
        <v>2501</v>
      </c>
      <c r="O1915" s="5"/>
      <c r="P1915" s="44" t="str">
        <f t="shared" ref="P1915" si="2437">IF(K1916="Yes",IF(L1916="Yes","Yes","No"),"No")</f>
        <v>Yes</v>
      </c>
      <c r="Q1915" s="94" t="s">
        <v>2759</v>
      </c>
      <c r="R1915" s="5" t="s">
        <v>1</v>
      </c>
      <c r="S1915" s="1" t="s">
        <v>2</v>
      </c>
      <c r="T1915" s="1" t="s">
        <v>7</v>
      </c>
      <c r="U1915" s="5">
        <v>263</v>
      </c>
      <c r="V1915" s="1">
        <v>77.569999999999993</v>
      </c>
      <c r="W1915" s="1">
        <v>74.13</v>
      </c>
      <c r="X1915" s="9">
        <f t="shared" si="2365"/>
        <v>3.4399999999999977</v>
      </c>
      <c r="Y1915" s="14">
        <v>180</v>
      </c>
      <c r="Z1915" s="1">
        <v>82.78</v>
      </c>
      <c r="AA1915" s="1">
        <v>82.02</v>
      </c>
      <c r="AB1915" s="71">
        <f t="shared" si="2405"/>
        <v>0.76000000000000512</v>
      </c>
      <c r="AC1915" s="53"/>
    </row>
    <row r="1916" spans="1:29" ht="15" customHeight="1" x14ac:dyDescent="0.25">
      <c r="A1916" s="53">
        <v>2705018</v>
      </c>
      <c r="B1916" s="89" t="s">
        <v>2588</v>
      </c>
      <c r="C1916" s="53" t="s">
        <v>850</v>
      </c>
      <c r="D1916" s="49" t="s">
        <v>2499</v>
      </c>
      <c r="E1916" s="35" t="str">
        <f>VLOOKUP('2012 Accountability Database'!$A1914,'2011 AYP'!A$2:B$1072,2)</f>
        <v>SI_M (School Improvement - Met Standards)</v>
      </c>
      <c r="F1916" s="66"/>
      <c r="G1916" s="63" t="s">
        <v>2485</v>
      </c>
      <c r="H1916" s="60" t="str">
        <f t="shared" ref="H1916:I1916" si="2438">IF(H1914="Met","Yes",IF(H1915="Met","Yes","No"))</f>
        <v>Yes</v>
      </c>
      <c r="I1916" s="60" t="str">
        <f t="shared" si="2438"/>
        <v>Yes</v>
      </c>
      <c r="J1916" s="42"/>
      <c r="K1916" s="60" t="str">
        <f t="shared" ref="K1916:L1916" si="2439">IF(K1914="Met","Yes",IF(K1915="Met","Yes","No"))</f>
        <v>Yes</v>
      </c>
      <c r="L1916" s="60" t="str">
        <f t="shared" si="2439"/>
        <v>Yes</v>
      </c>
      <c r="M1916" s="5" t="s">
        <v>9</v>
      </c>
      <c r="N1916" s="14" t="s">
        <v>2503</v>
      </c>
      <c r="O1916" s="5"/>
      <c r="P1916" s="44" t="str">
        <f t="shared" ref="P1916" si="2440">IF(H1920="Yes",IF(I1920="Yes","Yes","No"),"No")</f>
        <v>No</v>
      </c>
      <c r="Q1916" s="108" t="s">
        <v>2758</v>
      </c>
      <c r="R1916" s="5" t="s">
        <v>1</v>
      </c>
      <c r="S1916" s="5" t="s">
        <v>5</v>
      </c>
      <c r="T1916" s="5" t="s">
        <v>3</v>
      </c>
      <c r="U1916" s="5">
        <v>1537</v>
      </c>
      <c r="V1916" s="5">
        <v>80.55</v>
      </c>
      <c r="W1916" s="5">
        <v>83.86</v>
      </c>
      <c r="X1916" s="8">
        <f t="shared" si="2365"/>
        <v>-3.3100000000000023</v>
      </c>
      <c r="Y1916" s="14">
        <v>1108</v>
      </c>
      <c r="Z1916" s="5">
        <v>79.06</v>
      </c>
      <c r="AA1916" s="5">
        <v>84.77</v>
      </c>
      <c r="AB1916" s="72">
        <f t="shared" si="2405"/>
        <v>-5.7099999999999937</v>
      </c>
      <c r="AC1916" s="53"/>
    </row>
    <row r="1917" spans="1:29" x14ac:dyDescent="0.25">
      <c r="A1917" s="53">
        <v>2705018</v>
      </c>
      <c r="B1917" s="89" t="s">
        <v>2588</v>
      </c>
      <c r="C1917" s="53" t="s">
        <v>850</v>
      </c>
      <c r="D1917" s="49" t="s">
        <v>2507</v>
      </c>
      <c r="E1917" s="47">
        <f>VLOOKUP('2012 Accountability Database'!A1914,Dems1112!$A$2:$G$1082,3)</f>
        <v>0.11</v>
      </c>
      <c r="F1917" s="66"/>
      <c r="G1917" s="52"/>
      <c r="M1917" s="1" t="s">
        <v>9</v>
      </c>
      <c r="N1917" s="14" t="s">
        <v>2504</v>
      </c>
      <c r="O1917" s="5"/>
      <c r="P1917" s="44" t="str">
        <f t="shared" ref="P1917" si="2441">IF(K1920="Yes",IF(L1920="Yes","Yes","No"),"No")</f>
        <v>No</v>
      </c>
      <c r="Q1917" s="108"/>
      <c r="R1917" s="5" t="s">
        <v>1</v>
      </c>
      <c r="S1917" s="1" t="s">
        <v>5</v>
      </c>
      <c r="T1917" s="1" t="s">
        <v>7</v>
      </c>
      <c r="U1917" s="5">
        <v>749</v>
      </c>
      <c r="V1917" s="1">
        <v>70.09</v>
      </c>
      <c r="W1917" s="1">
        <v>74.13</v>
      </c>
      <c r="X1917" s="6">
        <f t="shared" si="2365"/>
        <v>-4.039999999999992</v>
      </c>
      <c r="Y1917" s="14">
        <v>508</v>
      </c>
      <c r="Z1917" s="1">
        <v>74.61</v>
      </c>
      <c r="AA1917" s="1">
        <v>82.02</v>
      </c>
      <c r="AB1917" s="72">
        <f t="shared" si="2405"/>
        <v>-7.4099999999999966</v>
      </c>
      <c r="AC1917" s="53"/>
    </row>
    <row r="1918" spans="1:29" x14ac:dyDescent="0.25">
      <c r="A1918" s="53">
        <v>2705018</v>
      </c>
      <c r="B1918" s="89" t="s">
        <v>2588</v>
      </c>
      <c r="C1918" s="53" t="s">
        <v>850</v>
      </c>
      <c r="D1918" s="50" t="s">
        <v>2508</v>
      </c>
      <c r="E1918" s="47">
        <f>VLOOKUP('2012 Accountability Database'!A1914,Dems1112!$A$2:$G$1082,4)</f>
        <v>0.48</v>
      </c>
      <c r="F1918" s="65" t="s">
        <v>2486</v>
      </c>
      <c r="G1918" s="62"/>
      <c r="H1918" s="13" t="str">
        <f>IF(V1918&gt;94,"Met",IF(X1918="--","n/a",IF(X1918&gt;=0,"Met","Did Not Meet")))</f>
        <v>Did Not Meet</v>
      </c>
      <c r="I1918" s="13" t="str">
        <f>IF(V1919&gt;94,"Met",IF(X1919="--","n/a",IF(X1919&gt;=0,"Met","Did Not Meet")))</f>
        <v>Did Not Meet</v>
      </c>
      <c r="J1918" s="13"/>
      <c r="K1918" s="13" t="str">
        <f>IF(Z1918&gt;94,"Met",IF(AB1918="--","n/a",IF(AB1918&gt;=0,"Met","Did Not Meet")))</f>
        <v>Did Not Meet</v>
      </c>
      <c r="L1918" s="13" t="str">
        <f>IF(Z1919&gt;94,"Met",IF(AB1919="--","n/a",IF(AB1919&gt;=0,"Met","Did Not Meet")))</f>
        <v>Did Not Meet</v>
      </c>
      <c r="M1918" s="1" t="s">
        <v>9</v>
      </c>
      <c r="N1918" s="68" t="s">
        <v>2497</v>
      </c>
      <c r="O1918" s="35"/>
      <c r="P1918" s="44"/>
      <c r="Q1918" s="108"/>
      <c r="R1918" s="5" t="s">
        <v>6</v>
      </c>
      <c r="S1918" s="1" t="s">
        <v>2</v>
      </c>
      <c r="T1918" s="1" t="s">
        <v>3</v>
      </c>
      <c r="U1918" s="5">
        <v>503</v>
      </c>
      <c r="V1918" s="1">
        <v>85.88</v>
      </c>
      <c r="W1918" s="1">
        <v>89.41</v>
      </c>
      <c r="X1918" s="6">
        <f t="shared" si="2365"/>
        <v>-3.5300000000000011</v>
      </c>
      <c r="Y1918" s="14">
        <v>364</v>
      </c>
      <c r="Z1918" s="1">
        <v>66.760000000000005</v>
      </c>
      <c r="AA1918" s="1">
        <v>79.599999999999994</v>
      </c>
      <c r="AB1918" s="72">
        <f t="shared" si="2405"/>
        <v>-12.839999999999989</v>
      </c>
      <c r="AC1918" s="53"/>
    </row>
    <row r="1919" spans="1:29" x14ac:dyDescent="0.25">
      <c r="A1919" s="53">
        <v>2705018</v>
      </c>
      <c r="B1919" s="89" t="s">
        <v>2588</v>
      </c>
      <c r="C1919" s="53" t="s">
        <v>850</v>
      </c>
      <c r="D1919" s="50" t="s">
        <v>974</v>
      </c>
      <c r="E1919" s="47" t="str">
        <f>VLOOKUP('2012 Accountability Database'!A1914,Dems1112!$A$2:$G$1082,5)</f>
        <v>K-2</v>
      </c>
      <c r="F1919" s="65" t="s">
        <v>2487</v>
      </c>
      <c r="G1919" s="62"/>
      <c r="H1919" s="13" t="str">
        <f>IF(V1920&gt;94,"Met",IF(X1920="--","n/a",IF(X1920&gt;=0,"Met","Did Not Meet")))</f>
        <v>Did Not Meet</v>
      </c>
      <c r="I1919" s="13" t="str">
        <f>IF(V1921&gt;94,"Met",IF(X1921="--","n/a",IF(X1921&gt;=0,"Met","Did Not Meet")))</f>
        <v>Did Not Meet</v>
      </c>
      <c r="J1919" s="13"/>
      <c r="K1919" s="13" t="str">
        <f>IF(Z1920&gt;94,"Met",IF(AB1920="--","n/a",IF(AB1920&gt;=0,"Met","Did Not Meet")))</f>
        <v>Did Not Meet</v>
      </c>
      <c r="L1919" s="13" t="str">
        <f>IF(Z1921&gt;94,"Met",IF(AB1921="--","n/a",IF(AB1921&gt;=0,"Met","Did Not Meet")))</f>
        <v>Did Not Meet</v>
      </c>
      <c r="M1919" s="1" t="s">
        <v>9</v>
      </c>
      <c r="N1919" s="14"/>
      <c r="O1919" s="35" t="s">
        <v>2506</v>
      </c>
      <c r="P1919" s="83" t="str">
        <f t="shared" ref="P1919" si="2442">IF(P1914="No"," ", IF(P1916="No"," ",IF(P1915="No", " ",IF(P1917="No"," ","X"))))</f>
        <v xml:space="preserve"> </v>
      </c>
      <c r="Q1919" s="108"/>
      <c r="R1919" s="5" t="s">
        <v>6</v>
      </c>
      <c r="S1919" s="1" t="s">
        <v>2</v>
      </c>
      <c r="T1919" s="1" t="s">
        <v>7</v>
      </c>
      <c r="U1919" s="5">
        <v>263</v>
      </c>
      <c r="V1919" s="1">
        <v>79.47</v>
      </c>
      <c r="W1919" s="1">
        <v>83.26</v>
      </c>
      <c r="X1919" s="6">
        <f t="shared" si="2365"/>
        <v>-3.7900000000000063</v>
      </c>
      <c r="Y1919" s="14">
        <v>180</v>
      </c>
      <c r="Z1919" s="1">
        <v>59.44</v>
      </c>
      <c r="AA1919" s="1">
        <v>74.47</v>
      </c>
      <c r="AB1919" s="72">
        <f t="shared" si="2405"/>
        <v>-15.030000000000001</v>
      </c>
      <c r="AC1919" s="53"/>
    </row>
    <row r="1920" spans="1:29" ht="15.75" x14ac:dyDescent="0.25">
      <c r="A1920" s="53">
        <v>2705018</v>
      </c>
      <c r="B1920" s="89" t="s">
        <v>2588</v>
      </c>
      <c r="C1920" s="53" t="s">
        <v>850</v>
      </c>
      <c r="D1920" s="50" t="s">
        <v>975</v>
      </c>
      <c r="E1920" s="48" t="str">
        <f>VLOOKUP('2012 Accountability Database'!A1914,Dems1112!$A$2:$G$1082,6)</f>
        <v>3 (Central AR)</v>
      </c>
      <c r="F1920" s="66"/>
      <c r="G1920" s="63" t="s">
        <v>2488</v>
      </c>
      <c r="H1920" s="61" t="str">
        <f t="shared" ref="H1920:I1920" si="2443">IF(H1918="Met","Yes",IF(H1919="Met","Yes","No"))</f>
        <v>No</v>
      </c>
      <c r="I1920" s="61" t="str">
        <f t="shared" si="2443"/>
        <v>No</v>
      </c>
      <c r="J1920" s="55"/>
      <c r="K1920" s="61" t="str">
        <f t="shared" ref="K1920:L1920" si="2444">IF(K1918="Met","Yes",IF(K1919="Met","Yes","No"))</f>
        <v>No</v>
      </c>
      <c r="L1920" s="61" t="str">
        <f t="shared" si="2444"/>
        <v>No</v>
      </c>
      <c r="M1920" s="1" t="s">
        <v>9</v>
      </c>
      <c r="N1920" s="14"/>
      <c r="O1920" s="35" t="s">
        <v>2505</v>
      </c>
      <c r="P1920" s="83" t="str">
        <f t="shared" ref="P1920" si="2445">IF(P1919="X"," ",IF(P1921="X"," ","X"))</f>
        <v xml:space="preserve"> </v>
      </c>
      <c r="Q1920" s="94" t="s">
        <v>2759</v>
      </c>
      <c r="R1920" s="5" t="s">
        <v>6</v>
      </c>
      <c r="S1920" s="1" t="s">
        <v>5</v>
      </c>
      <c r="T1920" s="1" t="s">
        <v>3</v>
      </c>
      <c r="U1920" s="5">
        <v>1537</v>
      </c>
      <c r="V1920" s="1">
        <v>86.86</v>
      </c>
      <c r="W1920" s="1">
        <v>89.41</v>
      </c>
      <c r="X1920" s="6">
        <f t="shared" si="2365"/>
        <v>-2.5499999999999972</v>
      </c>
      <c r="Y1920" s="14">
        <v>1109</v>
      </c>
      <c r="Z1920" s="1">
        <v>71.78</v>
      </c>
      <c r="AA1920" s="1">
        <v>79.599999999999994</v>
      </c>
      <c r="AB1920" s="72">
        <f t="shared" si="2405"/>
        <v>-7.8199999999999932</v>
      </c>
      <c r="AC1920" s="53"/>
    </row>
    <row r="1921" spans="1:29" x14ac:dyDescent="0.25">
      <c r="A1921" s="54">
        <v>2705018</v>
      </c>
      <c r="B1921" s="90" t="s">
        <v>2588</v>
      </c>
      <c r="C1921" s="54" t="s">
        <v>850</v>
      </c>
      <c r="D1921" s="4"/>
      <c r="E1921" s="4"/>
      <c r="F1921" s="67"/>
      <c r="G1921" s="64"/>
      <c r="H1921" s="43"/>
      <c r="I1921" s="43"/>
      <c r="J1921" s="43"/>
      <c r="K1921" s="43"/>
      <c r="L1921" s="43"/>
      <c r="M1921" s="4" t="s">
        <v>9</v>
      </c>
      <c r="N1921" s="15"/>
      <c r="O1921" s="38" t="s">
        <v>2482</v>
      </c>
      <c r="P1921" s="84" t="str">
        <f>IF(E1915="Achieving School"," ","X")</f>
        <v>X</v>
      </c>
      <c r="Q1921" s="91"/>
      <c r="R1921" s="4" t="s">
        <v>6</v>
      </c>
      <c r="S1921" s="4" t="s">
        <v>5</v>
      </c>
      <c r="T1921" s="4" t="s">
        <v>7</v>
      </c>
      <c r="U1921" s="4">
        <v>749</v>
      </c>
      <c r="V1921" s="4">
        <v>79.709999999999994</v>
      </c>
      <c r="W1921" s="4">
        <v>83.26</v>
      </c>
      <c r="X1921" s="7">
        <f t="shared" si="2365"/>
        <v>-3.5500000000000114</v>
      </c>
      <c r="Y1921" s="15">
        <v>509</v>
      </c>
      <c r="Z1921" s="4">
        <v>65.03</v>
      </c>
      <c r="AA1921" s="4">
        <v>74.47</v>
      </c>
      <c r="AB1921" s="73">
        <f t="shared" si="2405"/>
        <v>-9.4399999999999977</v>
      </c>
      <c r="AC1921" s="54"/>
    </row>
    <row r="1922" spans="1:29" x14ac:dyDescent="0.25">
      <c r="A1922" s="1">
        <v>2705019</v>
      </c>
      <c r="B1922" s="87" t="s">
        <v>2588</v>
      </c>
      <c r="C1922" s="55" t="s">
        <v>851</v>
      </c>
      <c r="E1922" s="42"/>
      <c r="F1922" s="65" t="s">
        <v>2483</v>
      </c>
      <c r="G1922" s="62"/>
      <c r="H1922" s="37" t="str">
        <f>IF(V1922&gt;94,"Met",IF(X1922="--","n/a",IF(X1922&gt;=0,"Met","Did Not Meet")))</f>
        <v>Met</v>
      </c>
      <c r="I1922" s="37" t="str">
        <f>IF(V1923&gt;94,"Met",IF(X1923="--","n/a",IF(X1923&gt;=0,"Met","Did Not Meet")))</f>
        <v>Met</v>
      </c>
      <c r="K1922" s="13" t="str">
        <f>IF(Z1922&gt;94,"Met",IF(AB1922="--","n/a",IF(AB1922&gt;=0,"Met","Did Not Meet")))</f>
        <v>Met</v>
      </c>
      <c r="L1922" s="13" t="str">
        <f>IF(Z1923&gt;94,"Met",IF(AB1923="--","n/a",IF(AB1923&gt;=0,"Met","Did Not Meet")))</f>
        <v>Met</v>
      </c>
      <c r="M1922" s="5" t="s">
        <v>4</v>
      </c>
      <c r="N1922" s="14" t="s">
        <v>2502</v>
      </c>
      <c r="O1922" s="5"/>
      <c r="P1922" s="44" t="str">
        <f t="shared" ref="P1922" si="2446">IF(H1924="Yes",IF(I1924="Yes","Yes","No"),"No")</f>
        <v>Yes</v>
      </c>
      <c r="Q1922" s="93"/>
      <c r="R1922" s="5" t="s">
        <v>1</v>
      </c>
      <c r="S1922" s="5" t="s">
        <v>2</v>
      </c>
      <c r="T1922" s="5" t="s">
        <v>3</v>
      </c>
      <c r="U1922" s="5">
        <v>543</v>
      </c>
      <c r="V1922" s="5">
        <v>87.48</v>
      </c>
      <c r="W1922" s="5">
        <v>86.17</v>
      </c>
      <c r="X1922" s="11">
        <f t="shared" ref="X1922:X1985" si="2447">V1922-W1922</f>
        <v>1.3100000000000023</v>
      </c>
      <c r="Y1922" s="14">
        <v>371</v>
      </c>
      <c r="Z1922" s="5">
        <v>88.41</v>
      </c>
      <c r="AA1922" s="5">
        <v>82.88</v>
      </c>
      <c r="AB1922" s="71">
        <f t="shared" si="2405"/>
        <v>5.5300000000000011</v>
      </c>
      <c r="AC1922" s="36"/>
    </row>
    <row r="1923" spans="1:29" ht="15.75" x14ac:dyDescent="0.25">
      <c r="A1923" s="53">
        <v>2705019</v>
      </c>
      <c r="B1923" s="89" t="s">
        <v>2588</v>
      </c>
      <c r="C1923" s="53" t="s">
        <v>851</v>
      </c>
      <c r="D1923" s="49" t="s">
        <v>2498</v>
      </c>
      <c r="E1923" s="34" t="str">
        <f>M1922</f>
        <v>Achieving School</v>
      </c>
      <c r="F1923" s="65" t="s">
        <v>2484</v>
      </c>
      <c r="G1923" s="62"/>
      <c r="H1923" s="13" t="str">
        <f>IF(V1924&gt;94,"Met",IF(X1924="--","n/a",IF(X1924&gt;=0,"Met","Did Not Meet")))</f>
        <v>Did Not Meet</v>
      </c>
      <c r="I1923" s="13" t="str">
        <f>IF(V1925&gt;94,"Met",IF(X1925="--","n/a",IF(X1925&gt;=0,"Met","Did Not Meet")))</f>
        <v>Did Not Meet</v>
      </c>
      <c r="K1923" s="13" t="str">
        <f>IF(Z1924&gt;94,"Met",IF(AB1924="--","n/a",IF(AB1924&gt;=0,"Met","Did Not Meet")))</f>
        <v>Did Not Meet</v>
      </c>
      <c r="L1923" s="13" t="str">
        <f>IF(Z1925&gt;94,"Met",IF(AB1925="--","n/a",IF(AB1925&gt;=0,"Met","Did Not Meet")))</f>
        <v>Did Not Meet</v>
      </c>
      <c r="M1923" s="1" t="s">
        <v>4</v>
      </c>
      <c r="N1923" s="14" t="s">
        <v>2501</v>
      </c>
      <c r="O1923" s="5"/>
      <c r="P1923" s="44" t="str">
        <f t="shared" ref="P1923" si="2448">IF(K1924="Yes",IF(L1924="Yes","Yes","No"),"No")</f>
        <v>Yes</v>
      </c>
      <c r="Q1923" s="94" t="s">
        <v>2759</v>
      </c>
      <c r="R1923" s="5" t="s">
        <v>1</v>
      </c>
      <c r="S1923" s="1" t="s">
        <v>2</v>
      </c>
      <c r="T1923" s="1" t="s">
        <v>7</v>
      </c>
      <c r="U1923" s="5">
        <v>286</v>
      </c>
      <c r="V1923" s="1">
        <v>80.77</v>
      </c>
      <c r="W1923" s="1">
        <v>80.290000000000006</v>
      </c>
      <c r="X1923" s="9">
        <f t="shared" si="2447"/>
        <v>0.47999999999998977</v>
      </c>
      <c r="Y1923" s="14">
        <v>197</v>
      </c>
      <c r="Z1923" s="1">
        <v>84.77</v>
      </c>
      <c r="AA1923" s="1">
        <v>77.209999999999994</v>
      </c>
      <c r="AB1923" s="71">
        <f t="shared" si="2405"/>
        <v>7.5600000000000023</v>
      </c>
      <c r="AC1923" s="53"/>
    </row>
    <row r="1924" spans="1:29" ht="15" customHeight="1" x14ac:dyDescent="0.25">
      <c r="A1924" s="53">
        <v>2705019</v>
      </c>
      <c r="B1924" s="89" t="s">
        <v>2588</v>
      </c>
      <c r="C1924" s="53" t="s">
        <v>851</v>
      </c>
      <c r="D1924" s="49" t="s">
        <v>2499</v>
      </c>
      <c r="E1924" s="35" t="str">
        <f>VLOOKUP('2012 Accountability Database'!$A1922,'2011 AYP'!A$2:B$1072,2)</f>
        <v xml:space="preserve"> MS (Met Standards)</v>
      </c>
      <c r="F1924" s="66"/>
      <c r="G1924" s="63" t="s">
        <v>2485</v>
      </c>
      <c r="H1924" s="60" t="str">
        <f t="shared" ref="H1924:I1924" si="2449">IF(H1922="Met","Yes",IF(H1923="Met","Yes","No"))</f>
        <v>Yes</v>
      </c>
      <c r="I1924" s="60" t="str">
        <f t="shared" si="2449"/>
        <v>Yes</v>
      </c>
      <c r="J1924" s="42"/>
      <c r="K1924" s="60" t="str">
        <f t="shared" ref="K1924:L1924" si="2450">IF(K1922="Met","Yes",IF(K1923="Met","Yes","No"))</f>
        <v>Yes</v>
      </c>
      <c r="L1924" s="60" t="str">
        <f t="shared" si="2450"/>
        <v>Yes</v>
      </c>
      <c r="M1924" s="5" t="s">
        <v>4</v>
      </c>
      <c r="N1924" s="14" t="s">
        <v>2503</v>
      </c>
      <c r="O1924" s="5"/>
      <c r="P1924" s="44" t="str">
        <f t="shared" ref="P1924" si="2451">IF(H1928="Yes",IF(I1928="Yes","Yes","No"),"No")</f>
        <v>Yes</v>
      </c>
      <c r="Q1924" s="108" t="s">
        <v>2758</v>
      </c>
      <c r="R1924" s="5" t="s">
        <v>1</v>
      </c>
      <c r="S1924" s="5" t="s">
        <v>5</v>
      </c>
      <c r="T1924" s="5" t="s">
        <v>3</v>
      </c>
      <c r="U1924" s="5">
        <v>1685</v>
      </c>
      <c r="V1924" s="5">
        <v>84.39</v>
      </c>
      <c r="W1924" s="5">
        <v>86.17</v>
      </c>
      <c r="X1924" s="8">
        <f t="shared" si="2447"/>
        <v>-1.7800000000000011</v>
      </c>
      <c r="Y1924" s="14">
        <v>1103</v>
      </c>
      <c r="Z1924" s="5">
        <v>82.23</v>
      </c>
      <c r="AA1924" s="5">
        <v>82.88</v>
      </c>
      <c r="AB1924" s="72">
        <f t="shared" si="2405"/>
        <v>-0.64999999999999147</v>
      </c>
      <c r="AC1924" s="53"/>
    </row>
    <row r="1925" spans="1:29" x14ac:dyDescent="0.25">
      <c r="A1925" s="53">
        <v>2705019</v>
      </c>
      <c r="B1925" s="89" t="s">
        <v>2588</v>
      </c>
      <c r="C1925" s="53" t="s">
        <v>851</v>
      </c>
      <c r="D1925" s="49" t="s">
        <v>2507</v>
      </c>
      <c r="E1925" s="47">
        <f>VLOOKUP('2012 Accountability Database'!A1922,Dems1112!$A$2:$G$1082,3)</f>
        <v>7.0000000000000007E-2</v>
      </c>
      <c r="F1925" s="66"/>
      <c r="G1925" s="52"/>
      <c r="M1925" s="5" t="s">
        <v>4</v>
      </c>
      <c r="N1925" s="14" t="s">
        <v>2504</v>
      </c>
      <c r="O1925" s="5"/>
      <c r="P1925" s="44" t="str">
        <f t="shared" ref="P1925" si="2452">IF(K1928="Yes",IF(L1928="Yes","Yes","No"),"No")</f>
        <v>No</v>
      </c>
      <c r="Q1925" s="108"/>
      <c r="R1925" s="5" t="s">
        <v>1</v>
      </c>
      <c r="S1925" s="5" t="s">
        <v>5</v>
      </c>
      <c r="T1925" s="5" t="s">
        <v>7</v>
      </c>
      <c r="U1925" s="5">
        <v>855</v>
      </c>
      <c r="V1925" s="5">
        <v>77.08</v>
      </c>
      <c r="W1925" s="5">
        <v>80.290000000000006</v>
      </c>
      <c r="X1925" s="8">
        <f t="shared" si="2447"/>
        <v>-3.210000000000008</v>
      </c>
      <c r="Y1925" s="14">
        <v>546</v>
      </c>
      <c r="Z1925" s="5">
        <v>76.92</v>
      </c>
      <c r="AA1925" s="5">
        <v>77.209999999999994</v>
      </c>
      <c r="AB1925" s="72">
        <f t="shared" si="2405"/>
        <v>-0.28999999999999204</v>
      </c>
      <c r="AC1925" s="53"/>
    </row>
    <row r="1926" spans="1:29" x14ac:dyDescent="0.25">
      <c r="A1926" s="53">
        <v>2705019</v>
      </c>
      <c r="B1926" s="89" t="s">
        <v>2588</v>
      </c>
      <c r="C1926" s="53" t="s">
        <v>851</v>
      </c>
      <c r="D1926" s="50" t="s">
        <v>2508</v>
      </c>
      <c r="E1926" s="47">
        <f>VLOOKUP('2012 Accountability Database'!A1922,Dems1112!$A$2:$G$1082,4)</f>
        <v>0.53</v>
      </c>
      <c r="F1926" s="65" t="s">
        <v>2486</v>
      </c>
      <c r="G1926" s="62"/>
      <c r="H1926" s="13" t="str">
        <f>IF(V1926&gt;94,"Met",IF(X1926="--","n/a",IF(X1926&gt;=0,"Met","Did Not Meet")))</f>
        <v>Met</v>
      </c>
      <c r="I1926" s="13" t="str">
        <f>IF(V1927&gt;94,"Met",IF(X1927="--","n/a",IF(X1927&gt;=0,"Met","Did Not Meet")))</f>
        <v>Met</v>
      </c>
      <c r="J1926" s="13"/>
      <c r="K1926" s="13" t="str">
        <f>IF(Z1926&gt;94,"Met",IF(AB1926="--","n/a",IF(AB1926&gt;=0,"Met","Did Not Meet")))</f>
        <v>Did Not Meet</v>
      </c>
      <c r="L1926" s="13" t="str">
        <f>IF(Z1927&gt;94,"Met",IF(AB1927="--","n/a",IF(AB1927&gt;=0,"Met","Did Not Meet")))</f>
        <v>Met</v>
      </c>
      <c r="M1926" s="1" t="s">
        <v>4</v>
      </c>
      <c r="N1926" s="68" t="s">
        <v>2497</v>
      </c>
      <c r="O1926" s="35"/>
      <c r="P1926" s="44"/>
      <c r="Q1926" s="108"/>
      <c r="R1926" s="5" t="s">
        <v>6</v>
      </c>
      <c r="S1926" s="1" t="s">
        <v>2</v>
      </c>
      <c r="T1926" s="1" t="s">
        <v>3</v>
      </c>
      <c r="U1926" s="5">
        <v>543</v>
      </c>
      <c r="V1926" s="1">
        <v>88.95</v>
      </c>
      <c r="W1926" s="1">
        <v>87.94</v>
      </c>
      <c r="X1926" s="9">
        <f t="shared" si="2447"/>
        <v>1.0100000000000051</v>
      </c>
      <c r="Y1926" s="14">
        <v>371</v>
      </c>
      <c r="Z1926" s="1">
        <v>74.66</v>
      </c>
      <c r="AA1926" s="1">
        <v>74.88</v>
      </c>
      <c r="AB1926" s="72">
        <f t="shared" si="2405"/>
        <v>-0.21999999999999886</v>
      </c>
      <c r="AC1926" s="53"/>
    </row>
    <row r="1927" spans="1:29" x14ac:dyDescent="0.25">
      <c r="A1927" s="53">
        <v>2705019</v>
      </c>
      <c r="B1927" s="89" t="s">
        <v>2588</v>
      </c>
      <c r="C1927" s="53" t="s">
        <v>851</v>
      </c>
      <c r="D1927" s="50" t="s">
        <v>974</v>
      </c>
      <c r="E1927" s="47" t="str">
        <f>VLOOKUP('2012 Accountability Database'!A1922,Dems1112!$A$2:$G$1082,5)</f>
        <v>K-2</v>
      </c>
      <c r="F1927" s="65" t="s">
        <v>2487</v>
      </c>
      <c r="G1927" s="62"/>
      <c r="H1927" s="13" t="str">
        <f>IF(V1928&gt;94,"Met",IF(X1928="--","n/a",IF(X1928&gt;=0,"Met","Did Not Meet")))</f>
        <v>Did Not Meet</v>
      </c>
      <c r="I1927" s="13" t="str">
        <f>IF(V1929&gt;94,"Met",IF(X1929="--","n/a",IF(X1929&gt;=0,"Met","Did Not Meet")))</f>
        <v>Did Not Meet</v>
      </c>
      <c r="J1927" s="13"/>
      <c r="K1927" s="13" t="str">
        <f>IF(Z1928&gt;94,"Met",IF(AB1928="--","n/a",IF(AB1928&gt;=0,"Met","Did Not Meet")))</f>
        <v>Did Not Meet</v>
      </c>
      <c r="L1927" s="13" t="str">
        <f>IF(Z1929&gt;94,"Met",IF(AB1929="--","n/a",IF(AB1929&gt;=0,"Met","Did Not Meet")))</f>
        <v>Did Not Meet</v>
      </c>
      <c r="M1927" s="1" t="s">
        <v>4</v>
      </c>
      <c r="N1927" s="14"/>
      <c r="O1927" s="35" t="s">
        <v>2506</v>
      </c>
      <c r="P1927" s="83" t="str">
        <f t="shared" ref="P1927" si="2453">IF(P1922="No"," ", IF(P1924="No"," ",IF(P1923="No", " ",IF(P1925="No"," ","X"))))</f>
        <v xml:space="preserve"> </v>
      </c>
      <c r="Q1927" s="108"/>
      <c r="R1927" s="5" t="s">
        <v>6</v>
      </c>
      <c r="S1927" s="1" t="s">
        <v>2</v>
      </c>
      <c r="T1927" s="1" t="s">
        <v>7</v>
      </c>
      <c r="U1927" s="5">
        <v>286</v>
      </c>
      <c r="V1927" s="1">
        <v>82.52</v>
      </c>
      <c r="W1927" s="1">
        <v>81.540000000000006</v>
      </c>
      <c r="X1927" s="9">
        <f t="shared" si="2447"/>
        <v>0.97999999999998977</v>
      </c>
      <c r="Y1927" s="14">
        <v>197</v>
      </c>
      <c r="Z1927" s="1">
        <v>67.010000000000005</v>
      </c>
      <c r="AA1927" s="1">
        <v>65.75</v>
      </c>
      <c r="AB1927" s="71">
        <f t="shared" si="2405"/>
        <v>1.2600000000000051</v>
      </c>
      <c r="AC1927" s="53"/>
    </row>
    <row r="1928" spans="1:29" ht="15.75" x14ac:dyDescent="0.25">
      <c r="A1928" s="53">
        <v>2705019</v>
      </c>
      <c r="B1928" s="89" t="s">
        <v>2588</v>
      </c>
      <c r="C1928" s="53" t="s">
        <v>851</v>
      </c>
      <c r="D1928" s="50" t="s">
        <v>975</v>
      </c>
      <c r="E1928" s="48" t="str">
        <f>VLOOKUP('2012 Accountability Database'!A1922,Dems1112!$A$2:$G$1082,6)</f>
        <v>3 (Central AR)</v>
      </c>
      <c r="F1928" s="66"/>
      <c r="G1928" s="63" t="s">
        <v>2488</v>
      </c>
      <c r="H1928" s="61" t="str">
        <f t="shared" ref="H1928:I1928" si="2454">IF(H1926="Met","Yes",IF(H1927="Met","Yes","No"))</f>
        <v>Yes</v>
      </c>
      <c r="I1928" s="61" t="str">
        <f t="shared" si="2454"/>
        <v>Yes</v>
      </c>
      <c r="J1928" s="55"/>
      <c r="K1928" s="61" t="str">
        <f t="shared" ref="K1928:L1928" si="2455">IF(K1926="Met","Yes",IF(K1927="Met","Yes","No"))</f>
        <v>No</v>
      </c>
      <c r="L1928" s="61" t="str">
        <f t="shared" si="2455"/>
        <v>Yes</v>
      </c>
      <c r="M1928" s="1" t="s">
        <v>4</v>
      </c>
      <c r="N1928" s="14"/>
      <c r="O1928" s="35" t="s">
        <v>2505</v>
      </c>
      <c r="P1928" s="83" t="str">
        <f t="shared" ref="P1928" si="2456">IF(P1927="X"," ",IF(P1929="X"," ","X"))</f>
        <v>X</v>
      </c>
      <c r="Q1928" s="94" t="s">
        <v>2759</v>
      </c>
      <c r="R1928" s="5" t="s">
        <v>6</v>
      </c>
      <c r="S1928" s="1" t="s">
        <v>5</v>
      </c>
      <c r="T1928" s="1" t="s">
        <v>3</v>
      </c>
      <c r="U1928" s="5">
        <v>1686</v>
      </c>
      <c r="V1928" s="1">
        <v>87.25</v>
      </c>
      <c r="W1928" s="1">
        <v>87.94</v>
      </c>
      <c r="X1928" s="6">
        <f t="shared" si="2447"/>
        <v>-0.68999999999999773</v>
      </c>
      <c r="Y1928" s="14">
        <v>1104</v>
      </c>
      <c r="Z1928" s="1">
        <v>72.739999999999995</v>
      </c>
      <c r="AA1928" s="1">
        <v>74.88</v>
      </c>
      <c r="AB1928" s="72">
        <f t="shared" si="2405"/>
        <v>-2.1400000000000006</v>
      </c>
      <c r="AC1928" s="53"/>
    </row>
    <row r="1929" spans="1:29" x14ac:dyDescent="0.25">
      <c r="A1929" s="54">
        <v>2705019</v>
      </c>
      <c r="B1929" s="90" t="s">
        <v>2588</v>
      </c>
      <c r="C1929" s="54" t="s">
        <v>851</v>
      </c>
      <c r="D1929" s="4"/>
      <c r="E1929" s="4"/>
      <c r="F1929" s="67"/>
      <c r="G1929" s="64"/>
      <c r="H1929" s="43"/>
      <c r="I1929" s="43"/>
      <c r="J1929" s="43"/>
      <c r="K1929" s="43"/>
      <c r="L1929" s="43"/>
      <c r="M1929" s="4" t="s">
        <v>4</v>
      </c>
      <c r="N1929" s="15"/>
      <c r="O1929" s="38" t="s">
        <v>2482</v>
      </c>
      <c r="P1929" s="84" t="str">
        <f>IF(E1923="Achieving School"," ","X")</f>
        <v xml:space="preserve"> </v>
      </c>
      <c r="Q1929" s="91"/>
      <c r="R1929" s="4" t="s">
        <v>6</v>
      </c>
      <c r="S1929" s="4" t="s">
        <v>5</v>
      </c>
      <c r="T1929" s="4" t="s">
        <v>7</v>
      </c>
      <c r="U1929" s="4">
        <v>856</v>
      </c>
      <c r="V1929" s="4">
        <v>80.37</v>
      </c>
      <c r="W1929" s="4">
        <v>81.540000000000006</v>
      </c>
      <c r="X1929" s="7">
        <f t="shared" si="2447"/>
        <v>-1.1700000000000017</v>
      </c>
      <c r="Y1929" s="15">
        <v>547</v>
      </c>
      <c r="Z1929" s="4">
        <v>63.99</v>
      </c>
      <c r="AA1929" s="4">
        <v>65.75</v>
      </c>
      <c r="AB1929" s="73">
        <f t="shared" si="2405"/>
        <v>-1.759999999999998</v>
      </c>
      <c r="AC1929" s="54"/>
    </row>
    <row r="1930" spans="1:29" x14ac:dyDescent="0.25">
      <c r="A1930" s="1">
        <v>2705020</v>
      </c>
      <c r="B1930" s="87" t="s">
        <v>2588</v>
      </c>
      <c r="C1930" s="55" t="s">
        <v>852</v>
      </c>
      <c r="E1930" s="42"/>
      <c r="F1930" s="65" t="s">
        <v>2483</v>
      </c>
      <c r="G1930" s="62"/>
      <c r="H1930" s="37" t="str">
        <f>IF(V1930&gt;94,"Met",IF(X1930="--","n/a",IF(X1930&gt;=0,"Met","Did Not Meet")))</f>
        <v>Met</v>
      </c>
      <c r="I1930" s="37" t="str">
        <f>IF(V1931&gt;94,"Met",IF(X1931="--","n/a",IF(X1931&gt;=0,"Met","Did Not Meet")))</f>
        <v>Met</v>
      </c>
      <c r="K1930" s="13" t="str">
        <f>IF(Z1930&gt;94,"Met",IF(AB1930="--","n/a",IF(AB1930&gt;=0,"Met","Did Not Meet")))</f>
        <v>Met</v>
      </c>
      <c r="L1930" s="13" t="str">
        <f>IF(Z1931&gt;94,"Met",IF(AB1931="--","n/a",IF(AB1931&gt;=0,"Met","Did Not Meet")))</f>
        <v>Met</v>
      </c>
      <c r="M1930" s="5" t="s">
        <v>4</v>
      </c>
      <c r="N1930" s="14" t="s">
        <v>2502</v>
      </c>
      <c r="O1930" s="5"/>
      <c r="P1930" s="44" t="str">
        <f t="shared" ref="P1930" si="2457">IF(H1932="Yes",IF(I1932="Yes","Yes","No"),"No")</f>
        <v>Yes</v>
      </c>
      <c r="Q1930" s="93"/>
      <c r="R1930" s="5" t="s">
        <v>1</v>
      </c>
      <c r="S1930" s="5" t="s">
        <v>2</v>
      </c>
      <c r="T1930" s="5" t="s">
        <v>3</v>
      </c>
      <c r="U1930" s="5">
        <v>809</v>
      </c>
      <c r="V1930" s="5">
        <v>85.41</v>
      </c>
      <c r="W1930" s="5">
        <v>74.78</v>
      </c>
      <c r="X1930" s="11">
        <f t="shared" si="2447"/>
        <v>10.629999999999995</v>
      </c>
      <c r="Y1930" s="14">
        <v>780</v>
      </c>
      <c r="Z1930" s="5">
        <v>86.92</v>
      </c>
      <c r="AA1930" s="5">
        <v>73.98</v>
      </c>
      <c r="AB1930" s="71">
        <f t="shared" si="2405"/>
        <v>12.939999999999998</v>
      </c>
      <c r="AC1930" s="36"/>
    </row>
    <row r="1931" spans="1:29" ht="15.75" x14ac:dyDescent="0.25">
      <c r="A1931" s="53">
        <v>2705020</v>
      </c>
      <c r="B1931" s="89" t="s">
        <v>2588</v>
      </c>
      <c r="C1931" s="53" t="s">
        <v>852</v>
      </c>
      <c r="D1931" s="49" t="s">
        <v>2498</v>
      </c>
      <c r="E1931" s="34" t="str">
        <f>M1930</f>
        <v>Achieving School</v>
      </c>
      <c r="F1931" s="65" t="s">
        <v>2484</v>
      </c>
      <c r="G1931" s="62"/>
      <c r="H1931" s="13" t="str">
        <f>IF(V1932&gt;94,"Met",IF(X1932="--","n/a",IF(X1932&gt;=0,"Met","Did Not Meet")))</f>
        <v>Met</v>
      </c>
      <c r="I1931" s="13" t="str">
        <f>IF(V1933&gt;94,"Met",IF(X1933="--","n/a",IF(X1933&gt;=0,"Met","Did Not Meet")))</f>
        <v>Met</v>
      </c>
      <c r="K1931" s="13" t="str">
        <f>IF(Z1932&gt;94,"Met",IF(AB1932="--","n/a",IF(AB1932&gt;=0,"Met","Did Not Meet")))</f>
        <v>Met</v>
      </c>
      <c r="L1931" s="13" t="str">
        <f>IF(Z1933&gt;94,"Met",IF(AB1933="--","n/a",IF(AB1933&gt;=0,"Met","Did Not Meet")))</f>
        <v>Met</v>
      </c>
      <c r="M1931" s="1" t="s">
        <v>4</v>
      </c>
      <c r="N1931" s="14" t="s">
        <v>2501</v>
      </c>
      <c r="O1931" s="5"/>
      <c r="P1931" s="44" t="str">
        <f t="shared" ref="P1931" si="2458">IF(K1932="Yes",IF(L1932="Yes","Yes","No"),"No")</f>
        <v>Yes</v>
      </c>
      <c r="Q1931" s="94" t="s">
        <v>2759</v>
      </c>
      <c r="R1931" s="5" t="s">
        <v>1</v>
      </c>
      <c r="S1931" s="1" t="s">
        <v>2</v>
      </c>
      <c r="T1931" s="1" t="s">
        <v>7</v>
      </c>
      <c r="U1931" s="5">
        <v>389</v>
      </c>
      <c r="V1931" s="1">
        <v>76.61</v>
      </c>
      <c r="W1931" s="1">
        <v>66.3</v>
      </c>
      <c r="X1931" s="9">
        <f t="shared" si="2447"/>
        <v>10.310000000000002</v>
      </c>
      <c r="Y1931" s="14">
        <v>364</v>
      </c>
      <c r="Z1931" s="1">
        <v>79.67</v>
      </c>
      <c r="AA1931" s="1">
        <v>65.040000000000006</v>
      </c>
      <c r="AB1931" s="71">
        <f t="shared" si="2405"/>
        <v>14.629999999999995</v>
      </c>
      <c r="AC1931" s="53"/>
    </row>
    <row r="1932" spans="1:29" ht="15" customHeight="1" x14ac:dyDescent="0.25">
      <c r="A1932" s="53">
        <v>2705020</v>
      </c>
      <c r="B1932" s="89" t="s">
        <v>2588</v>
      </c>
      <c r="C1932" s="53" t="s">
        <v>852</v>
      </c>
      <c r="D1932" s="49" t="s">
        <v>2499</v>
      </c>
      <c r="E1932" s="35" t="str">
        <f>VLOOKUP('2012 Accountability Database'!$A1930,'2011 AYP'!A$2:B$1072,2)</f>
        <v>SI_4 (School Improvement Year 4)</v>
      </c>
      <c r="F1932" s="66"/>
      <c r="G1932" s="63" t="s">
        <v>2485</v>
      </c>
      <c r="H1932" s="60" t="str">
        <f t="shared" ref="H1932:I1932" si="2459">IF(H1930="Met","Yes",IF(H1931="Met","Yes","No"))</f>
        <v>Yes</v>
      </c>
      <c r="I1932" s="60" t="str">
        <f t="shared" si="2459"/>
        <v>Yes</v>
      </c>
      <c r="J1932" s="42"/>
      <c r="K1932" s="60" t="str">
        <f t="shared" ref="K1932:L1932" si="2460">IF(K1930="Met","Yes",IF(K1931="Met","Yes","No"))</f>
        <v>Yes</v>
      </c>
      <c r="L1932" s="60" t="str">
        <f t="shared" si="2460"/>
        <v>Yes</v>
      </c>
      <c r="M1932" s="5" t="s">
        <v>4</v>
      </c>
      <c r="N1932" s="14" t="s">
        <v>2503</v>
      </c>
      <c r="O1932" s="5"/>
      <c r="P1932" s="44" t="str">
        <f t="shared" ref="P1932" si="2461">IF(H1936="Yes",IF(I1936="Yes","Yes","No"),"No")</f>
        <v>Yes</v>
      </c>
      <c r="Q1932" s="108" t="s">
        <v>2758</v>
      </c>
      <c r="R1932" s="5" t="s">
        <v>1</v>
      </c>
      <c r="S1932" s="5" t="s">
        <v>5</v>
      </c>
      <c r="T1932" s="5" t="s">
        <v>3</v>
      </c>
      <c r="U1932" s="5">
        <v>2421</v>
      </c>
      <c r="V1932" s="5">
        <v>77.78</v>
      </c>
      <c r="W1932" s="5">
        <v>74.78</v>
      </c>
      <c r="X1932" s="11">
        <f t="shared" si="2447"/>
        <v>3</v>
      </c>
      <c r="Y1932" s="14">
        <v>2300</v>
      </c>
      <c r="Z1932" s="5">
        <v>78.569999999999993</v>
      </c>
      <c r="AA1932" s="5">
        <v>73.98</v>
      </c>
      <c r="AB1932" s="71">
        <f t="shared" si="2405"/>
        <v>4.5899999999999892</v>
      </c>
      <c r="AC1932" s="53"/>
    </row>
    <row r="1933" spans="1:29" x14ac:dyDescent="0.25">
      <c r="A1933" s="53">
        <v>2705020</v>
      </c>
      <c r="B1933" s="89" t="s">
        <v>2588</v>
      </c>
      <c r="C1933" s="53" t="s">
        <v>852</v>
      </c>
      <c r="D1933" s="49" t="s">
        <v>2507</v>
      </c>
      <c r="E1933" s="47">
        <f>VLOOKUP('2012 Accountability Database'!A1930,Dems1112!$A$2:$G$1082,3)</f>
        <v>7.0000000000000007E-2</v>
      </c>
      <c r="F1933" s="66"/>
      <c r="G1933" s="52"/>
      <c r="M1933" s="1" t="s">
        <v>4</v>
      </c>
      <c r="N1933" s="14" t="s">
        <v>2504</v>
      </c>
      <c r="O1933" s="5"/>
      <c r="P1933" s="44" t="str">
        <f t="shared" ref="P1933" si="2462">IF(K1936="Yes",IF(L1936="Yes","Yes","No"),"No")</f>
        <v>Yes</v>
      </c>
      <c r="Q1933" s="108"/>
      <c r="R1933" s="5" t="s">
        <v>1</v>
      </c>
      <c r="S1933" s="1" t="s">
        <v>5</v>
      </c>
      <c r="T1933" s="1" t="s">
        <v>7</v>
      </c>
      <c r="U1933" s="5">
        <v>1147</v>
      </c>
      <c r="V1933" s="1">
        <v>68.53</v>
      </c>
      <c r="W1933" s="1">
        <v>66.3</v>
      </c>
      <c r="X1933" s="9">
        <f t="shared" si="2447"/>
        <v>2.230000000000004</v>
      </c>
      <c r="Y1933" s="14">
        <v>1055</v>
      </c>
      <c r="Z1933" s="1">
        <v>69.569999999999993</v>
      </c>
      <c r="AA1933" s="1">
        <v>65.040000000000006</v>
      </c>
      <c r="AB1933" s="71">
        <f t="shared" si="2405"/>
        <v>4.5299999999999869</v>
      </c>
      <c r="AC1933" s="53"/>
    </row>
    <row r="1934" spans="1:29" x14ac:dyDescent="0.25">
      <c r="A1934" s="53">
        <v>2705020</v>
      </c>
      <c r="B1934" s="89" t="s">
        <v>2588</v>
      </c>
      <c r="C1934" s="53" t="s">
        <v>852</v>
      </c>
      <c r="D1934" s="50" t="s">
        <v>2508</v>
      </c>
      <c r="E1934" s="47">
        <f>VLOOKUP('2012 Accountability Database'!A1930,Dems1112!$A$2:$G$1082,4)</f>
        <v>0.46</v>
      </c>
      <c r="F1934" s="65" t="s">
        <v>2486</v>
      </c>
      <c r="G1934" s="62"/>
      <c r="H1934" s="13" t="str">
        <f>IF(V1934&gt;94,"Met",IF(X1934="--","n/a",IF(X1934&gt;=0,"Met","Did Not Meet")))</f>
        <v>Met</v>
      </c>
      <c r="I1934" s="13" t="str">
        <f>IF(V1935&gt;94,"Met",IF(X1935="--","n/a",IF(X1935&gt;=0,"Met","Did Not Meet")))</f>
        <v>Met</v>
      </c>
      <c r="J1934" s="13"/>
      <c r="K1934" s="13" t="str">
        <f>IF(Z1934&gt;94,"Met",IF(AB1934="--","n/a",IF(AB1934&gt;=0,"Met","Did Not Meet")))</f>
        <v>Met</v>
      </c>
      <c r="L1934" s="13" t="str">
        <f>IF(Z1935&gt;94,"Met",IF(AB1935="--","n/a",IF(AB1935&gt;=0,"Met","Did Not Meet")))</f>
        <v>Met</v>
      </c>
      <c r="M1934" s="5" t="s">
        <v>4</v>
      </c>
      <c r="N1934" s="68" t="s">
        <v>2497</v>
      </c>
      <c r="O1934" s="35"/>
      <c r="P1934" s="44"/>
      <c r="Q1934" s="108"/>
      <c r="R1934" s="5" t="s">
        <v>6</v>
      </c>
      <c r="S1934" s="5" t="s">
        <v>2</v>
      </c>
      <c r="T1934" s="5" t="s">
        <v>3</v>
      </c>
      <c r="U1934" s="5">
        <v>863</v>
      </c>
      <c r="V1934" s="5">
        <v>89.11</v>
      </c>
      <c r="W1934" s="5">
        <v>85.51</v>
      </c>
      <c r="X1934" s="11">
        <f t="shared" si="2447"/>
        <v>3.5999999999999943</v>
      </c>
      <c r="Y1934" s="14">
        <v>781</v>
      </c>
      <c r="Z1934" s="5">
        <v>87.45</v>
      </c>
      <c r="AA1934" s="5">
        <v>82.57</v>
      </c>
      <c r="AB1934" s="71">
        <f t="shared" si="2405"/>
        <v>4.8800000000000097</v>
      </c>
      <c r="AC1934" s="53"/>
    </row>
    <row r="1935" spans="1:29" x14ac:dyDescent="0.25">
      <c r="A1935" s="53">
        <v>2705020</v>
      </c>
      <c r="B1935" s="89" t="s">
        <v>2588</v>
      </c>
      <c r="C1935" s="53" t="s">
        <v>852</v>
      </c>
      <c r="D1935" s="50" t="s">
        <v>974</v>
      </c>
      <c r="E1935" s="47" t="str">
        <f>VLOOKUP('2012 Accountability Database'!A1930,Dems1112!$A$2:$G$1082,5)</f>
        <v>6-8</v>
      </c>
      <c r="F1935" s="65" t="s">
        <v>2487</v>
      </c>
      <c r="G1935" s="62"/>
      <c r="H1935" s="13" t="str">
        <f>IF(V1936&gt;94,"Met",IF(X1936="--","n/a",IF(X1936&gt;=0,"Met","Did Not Meet")))</f>
        <v>Met</v>
      </c>
      <c r="I1935" s="13" t="str">
        <f>IF(V1937&gt;94,"Met",IF(X1937="--","n/a",IF(X1937&gt;=0,"Met","Did Not Meet")))</f>
        <v>Did Not Meet</v>
      </c>
      <c r="J1935" s="13"/>
      <c r="K1935" s="13" t="str">
        <f>IF(Z1936&gt;94,"Met",IF(AB1936="--","n/a",IF(AB1936&gt;=0,"Met","Did Not Meet")))</f>
        <v>Met</v>
      </c>
      <c r="L1935" s="13" t="str">
        <f>IF(Z1937&gt;94,"Met",IF(AB1937="--","n/a",IF(AB1937&gt;=0,"Met","Did Not Meet")))</f>
        <v>Did Not Meet</v>
      </c>
      <c r="M1935" s="1" t="s">
        <v>4</v>
      </c>
      <c r="N1935" s="14"/>
      <c r="O1935" s="35" t="s">
        <v>2506</v>
      </c>
      <c r="P1935" s="83" t="str">
        <f t="shared" ref="P1935" si="2463">IF(P1930="No"," ", IF(P1932="No"," ",IF(P1931="No", " ",IF(P1933="No"," ","X"))))</f>
        <v>X</v>
      </c>
      <c r="Q1935" s="108"/>
      <c r="R1935" s="5" t="s">
        <v>6</v>
      </c>
      <c r="S1935" s="1" t="s">
        <v>2</v>
      </c>
      <c r="T1935" s="1" t="s">
        <v>7</v>
      </c>
      <c r="U1935" s="5">
        <v>403</v>
      </c>
      <c r="V1935" s="1">
        <v>81.89</v>
      </c>
      <c r="W1935" s="1">
        <v>79.680000000000007</v>
      </c>
      <c r="X1935" s="9">
        <f t="shared" si="2447"/>
        <v>2.2099999999999937</v>
      </c>
      <c r="Y1935" s="14">
        <v>365</v>
      </c>
      <c r="Z1935" s="1">
        <v>80.55</v>
      </c>
      <c r="AA1935" s="1">
        <v>76.430000000000007</v>
      </c>
      <c r="AB1935" s="71">
        <f t="shared" si="2405"/>
        <v>4.1199999999999903</v>
      </c>
      <c r="AC1935" s="53"/>
    </row>
    <row r="1936" spans="1:29" ht="15.75" x14ac:dyDescent="0.25">
      <c r="A1936" s="53">
        <v>2705020</v>
      </c>
      <c r="B1936" s="89" t="s">
        <v>2588</v>
      </c>
      <c r="C1936" s="53" t="s">
        <v>852</v>
      </c>
      <c r="D1936" s="50" t="s">
        <v>975</v>
      </c>
      <c r="E1936" s="48" t="str">
        <f>VLOOKUP('2012 Accountability Database'!A1930,Dems1112!$A$2:$G$1082,6)</f>
        <v>3 (Central AR)</v>
      </c>
      <c r="F1936" s="66"/>
      <c r="G1936" s="63" t="s">
        <v>2488</v>
      </c>
      <c r="H1936" s="61" t="str">
        <f t="shared" ref="H1936:I1936" si="2464">IF(H1934="Met","Yes",IF(H1935="Met","Yes","No"))</f>
        <v>Yes</v>
      </c>
      <c r="I1936" s="61" t="str">
        <f t="shared" si="2464"/>
        <v>Yes</v>
      </c>
      <c r="J1936" s="55"/>
      <c r="K1936" s="61" t="str">
        <f t="shared" ref="K1936:L1936" si="2465">IF(K1934="Met","Yes",IF(K1935="Met","Yes","No"))</f>
        <v>Yes</v>
      </c>
      <c r="L1936" s="61" t="str">
        <f t="shared" si="2465"/>
        <v>Yes</v>
      </c>
      <c r="M1936" s="1" t="s">
        <v>4</v>
      </c>
      <c r="N1936" s="14"/>
      <c r="O1936" s="35" t="s">
        <v>2505</v>
      </c>
      <c r="P1936" s="83" t="str">
        <f t="shared" ref="P1936" si="2466">IF(P1935="X"," ",IF(P1937="X"," ","X"))</f>
        <v xml:space="preserve"> </v>
      </c>
      <c r="Q1936" s="94" t="s">
        <v>2759</v>
      </c>
      <c r="R1936" s="5" t="s">
        <v>6</v>
      </c>
      <c r="S1936" s="1" t="s">
        <v>5</v>
      </c>
      <c r="T1936" s="1" t="s">
        <v>3</v>
      </c>
      <c r="U1936" s="5">
        <v>2668</v>
      </c>
      <c r="V1936" s="1">
        <v>86.06</v>
      </c>
      <c r="W1936" s="1">
        <v>85.51</v>
      </c>
      <c r="X1936" s="9">
        <f t="shared" si="2447"/>
        <v>0.54999999999999716</v>
      </c>
      <c r="Y1936" s="14">
        <v>2301</v>
      </c>
      <c r="Z1936" s="1">
        <v>83.7</v>
      </c>
      <c r="AA1936" s="1">
        <v>82.57</v>
      </c>
      <c r="AB1936" s="71">
        <f t="shared" si="2405"/>
        <v>1.1300000000000097</v>
      </c>
      <c r="AC1936" s="53"/>
    </row>
    <row r="1937" spans="1:29" x14ac:dyDescent="0.25">
      <c r="A1937" s="54">
        <v>2705020</v>
      </c>
      <c r="B1937" s="90" t="s">
        <v>2588</v>
      </c>
      <c r="C1937" s="54" t="s">
        <v>852</v>
      </c>
      <c r="D1937" s="4"/>
      <c r="E1937" s="4"/>
      <c r="F1937" s="67"/>
      <c r="G1937" s="64"/>
      <c r="H1937" s="43"/>
      <c r="I1937" s="43"/>
      <c r="J1937" s="43"/>
      <c r="K1937" s="43"/>
      <c r="L1937" s="43"/>
      <c r="M1937" s="4" t="s">
        <v>4</v>
      </c>
      <c r="N1937" s="15"/>
      <c r="O1937" s="38" t="s">
        <v>2482</v>
      </c>
      <c r="P1937" s="84" t="str">
        <f>IF(E1931="Achieving School"," ","X")</f>
        <v xml:space="preserve"> </v>
      </c>
      <c r="Q1937" s="91"/>
      <c r="R1937" s="4" t="s">
        <v>6</v>
      </c>
      <c r="S1937" s="4" t="s">
        <v>5</v>
      </c>
      <c r="T1937" s="4" t="s">
        <v>7</v>
      </c>
      <c r="U1937" s="4">
        <v>1225</v>
      </c>
      <c r="V1937" s="4">
        <v>78.94</v>
      </c>
      <c r="W1937" s="4">
        <v>79.680000000000007</v>
      </c>
      <c r="X1937" s="7">
        <f t="shared" si="2447"/>
        <v>-0.74000000000000909</v>
      </c>
      <c r="Y1937" s="15">
        <v>1056</v>
      </c>
      <c r="Z1937" s="4">
        <v>76.42</v>
      </c>
      <c r="AA1937" s="4">
        <v>76.430000000000007</v>
      </c>
      <c r="AB1937" s="73">
        <f t="shared" si="2405"/>
        <v>-1.0000000000005116E-2</v>
      </c>
      <c r="AC1937" s="54"/>
    </row>
    <row r="1938" spans="1:29" x14ac:dyDescent="0.25">
      <c r="A1938" s="1">
        <v>2705023</v>
      </c>
      <c r="B1938" s="87" t="s">
        <v>2588</v>
      </c>
      <c r="C1938" s="55" t="s">
        <v>853</v>
      </c>
      <c r="E1938" s="42"/>
      <c r="F1938" s="65" t="s">
        <v>2483</v>
      </c>
      <c r="G1938" s="62"/>
      <c r="H1938" s="37" t="str">
        <f>IF(V1938&gt;94,"Met",IF(X1938="--","n/a",IF(X1938&gt;=0,"Met","Did Not Meet")))</f>
        <v>Met</v>
      </c>
      <c r="I1938" s="37" t="str">
        <f>IF(V1939&gt;94,"Met",IF(X1939="--","n/a",IF(X1939&gt;=0,"Met","Did Not Meet")))</f>
        <v>Met</v>
      </c>
      <c r="K1938" s="13" t="str">
        <f>IF(Z1938&gt;94,"Met",IF(AB1938="--","n/a",IF(AB1938&gt;=0,"Met","Did Not Meet")))</f>
        <v>Met</v>
      </c>
      <c r="L1938" s="13" t="str">
        <f>IF(Z1939&gt;94,"Met",IF(AB1939="--","n/a",IF(AB1939&gt;=0,"Met","Did Not Meet")))</f>
        <v>Met</v>
      </c>
      <c r="M1938" s="1" t="s">
        <v>4</v>
      </c>
      <c r="N1938" s="14" t="s">
        <v>2502</v>
      </c>
      <c r="O1938" s="5"/>
      <c r="P1938" s="44" t="str">
        <f t="shared" ref="P1938" si="2467">IF(H1940="Yes",IF(I1940="Yes","Yes","No"),"No")</f>
        <v>Yes</v>
      </c>
      <c r="Q1938" s="93"/>
      <c r="R1938" s="5" t="s">
        <v>1</v>
      </c>
      <c r="S1938" s="1" t="s">
        <v>2</v>
      </c>
      <c r="T1938" s="1" t="s">
        <v>3</v>
      </c>
      <c r="U1938" s="5">
        <v>543</v>
      </c>
      <c r="V1938" s="1">
        <v>87.48</v>
      </c>
      <c r="W1938" s="1">
        <v>86.17</v>
      </c>
      <c r="X1938" s="9">
        <f t="shared" si="2447"/>
        <v>1.3100000000000023</v>
      </c>
      <c r="Y1938" s="14">
        <v>371</v>
      </c>
      <c r="Z1938" s="1">
        <v>88.41</v>
      </c>
      <c r="AA1938" s="1">
        <v>82.88</v>
      </c>
      <c r="AB1938" s="71">
        <f t="shared" si="2405"/>
        <v>5.5300000000000011</v>
      </c>
      <c r="AC1938" s="36"/>
    </row>
    <row r="1939" spans="1:29" ht="15.75" x14ac:dyDescent="0.25">
      <c r="A1939" s="53">
        <v>2705023</v>
      </c>
      <c r="B1939" s="89" t="s">
        <v>2588</v>
      </c>
      <c r="C1939" s="53" t="s">
        <v>853</v>
      </c>
      <c r="D1939" s="49" t="s">
        <v>2498</v>
      </c>
      <c r="E1939" s="34" t="str">
        <f>M1938</f>
        <v>Achieving School</v>
      </c>
      <c r="F1939" s="65" t="s">
        <v>2484</v>
      </c>
      <c r="G1939" s="62"/>
      <c r="H1939" s="13" t="str">
        <f>IF(V1940&gt;94,"Met",IF(X1940="--","n/a",IF(X1940&gt;=0,"Met","Did Not Meet")))</f>
        <v>Did Not Meet</v>
      </c>
      <c r="I1939" s="13" t="str">
        <f>IF(V1941&gt;94,"Met",IF(X1941="--","n/a",IF(X1941&gt;=0,"Met","Did Not Meet")))</f>
        <v>Did Not Meet</v>
      </c>
      <c r="K1939" s="13" t="str">
        <f>IF(Z1940&gt;94,"Met",IF(AB1940="--","n/a",IF(AB1940&gt;=0,"Met","Did Not Meet")))</f>
        <v>Did Not Meet</v>
      </c>
      <c r="L1939" s="13" t="str">
        <f>IF(Z1941&gt;94,"Met",IF(AB1941="--","n/a",IF(AB1941&gt;=0,"Met","Did Not Meet")))</f>
        <v>Did Not Meet</v>
      </c>
      <c r="M1939" s="1" t="s">
        <v>4</v>
      </c>
      <c r="N1939" s="14" t="s">
        <v>2501</v>
      </c>
      <c r="O1939" s="5"/>
      <c r="P1939" s="44" t="str">
        <f t="shared" ref="P1939" si="2468">IF(K1940="Yes",IF(L1940="Yes","Yes","No"),"No")</f>
        <v>Yes</v>
      </c>
      <c r="Q1939" s="94" t="s">
        <v>2759</v>
      </c>
      <c r="R1939" s="5" t="s">
        <v>1</v>
      </c>
      <c r="S1939" s="1" t="s">
        <v>2</v>
      </c>
      <c r="T1939" s="1" t="s">
        <v>7</v>
      </c>
      <c r="U1939" s="5">
        <v>286</v>
      </c>
      <c r="V1939" s="1">
        <v>80.77</v>
      </c>
      <c r="W1939" s="1">
        <v>80.290000000000006</v>
      </c>
      <c r="X1939" s="9">
        <f t="shared" si="2447"/>
        <v>0.47999999999998977</v>
      </c>
      <c r="Y1939" s="14">
        <v>197</v>
      </c>
      <c r="Z1939" s="1">
        <v>84.77</v>
      </c>
      <c r="AA1939" s="1">
        <v>77.209999999999994</v>
      </c>
      <c r="AB1939" s="71">
        <f t="shared" si="2405"/>
        <v>7.5600000000000023</v>
      </c>
      <c r="AC1939" s="53"/>
    </row>
    <row r="1940" spans="1:29" ht="15" customHeight="1" x14ac:dyDescent="0.25">
      <c r="A1940" s="53">
        <v>2705023</v>
      </c>
      <c r="B1940" s="89" t="s">
        <v>2588</v>
      </c>
      <c r="C1940" s="53" t="s">
        <v>853</v>
      </c>
      <c r="D1940" s="49" t="s">
        <v>2499</v>
      </c>
      <c r="E1940" s="35" t="str">
        <f>VLOOKUP('2012 Accountability Database'!$A1938,'2011 AYP'!A$2:B$1072,2)</f>
        <v xml:space="preserve"> MS (Met Standards)</v>
      </c>
      <c r="F1940" s="66"/>
      <c r="G1940" s="63" t="s">
        <v>2485</v>
      </c>
      <c r="H1940" s="60" t="str">
        <f t="shared" ref="H1940:I1940" si="2469">IF(H1938="Met","Yes",IF(H1939="Met","Yes","No"))</f>
        <v>Yes</v>
      </c>
      <c r="I1940" s="60" t="str">
        <f t="shared" si="2469"/>
        <v>Yes</v>
      </c>
      <c r="J1940" s="42"/>
      <c r="K1940" s="60" t="str">
        <f t="shared" ref="K1940:L1940" si="2470">IF(K1938="Met","Yes",IF(K1939="Met","Yes","No"))</f>
        <v>Yes</v>
      </c>
      <c r="L1940" s="60" t="str">
        <f t="shared" si="2470"/>
        <v>Yes</v>
      </c>
      <c r="M1940" s="1" t="s">
        <v>4</v>
      </c>
      <c r="N1940" s="14" t="s">
        <v>2503</v>
      </c>
      <c r="O1940" s="5"/>
      <c r="P1940" s="44" t="str">
        <f t="shared" ref="P1940" si="2471">IF(H1944="Yes",IF(I1944="Yes","Yes","No"),"No")</f>
        <v>Yes</v>
      </c>
      <c r="Q1940" s="108" t="s">
        <v>2758</v>
      </c>
      <c r="R1940" s="5" t="s">
        <v>1</v>
      </c>
      <c r="S1940" s="1" t="s">
        <v>5</v>
      </c>
      <c r="T1940" s="1" t="s">
        <v>3</v>
      </c>
      <c r="U1940" s="5">
        <v>1685</v>
      </c>
      <c r="V1940" s="1">
        <v>84.39</v>
      </c>
      <c r="W1940" s="1">
        <v>86.17</v>
      </c>
      <c r="X1940" s="6">
        <f t="shared" si="2447"/>
        <v>-1.7800000000000011</v>
      </c>
      <c r="Y1940" s="14">
        <v>1103</v>
      </c>
      <c r="Z1940" s="1">
        <v>82.23</v>
      </c>
      <c r="AA1940" s="1">
        <v>82.88</v>
      </c>
      <c r="AB1940" s="72">
        <f t="shared" si="2405"/>
        <v>-0.64999999999999147</v>
      </c>
      <c r="AC1940" s="53"/>
    </row>
    <row r="1941" spans="1:29" x14ac:dyDescent="0.25">
      <c r="A1941" s="53">
        <v>2705023</v>
      </c>
      <c r="B1941" s="89" t="s">
        <v>2588</v>
      </c>
      <c r="C1941" s="53" t="s">
        <v>853</v>
      </c>
      <c r="D1941" s="49" t="s">
        <v>2507</v>
      </c>
      <c r="E1941" s="47">
        <f>VLOOKUP('2012 Accountability Database'!A1938,Dems1112!$A$2:$G$1082,3)</f>
        <v>0.06</v>
      </c>
      <c r="F1941" s="66"/>
      <c r="G1941" s="52"/>
      <c r="M1941" s="1" t="s">
        <v>4</v>
      </c>
      <c r="N1941" s="14" t="s">
        <v>2504</v>
      </c>
      <c r="O1941" s="5"/>
      <c r="P1941" s="44" t="str">
        <f t="shared" ref="P1941" si="2472">IF(K1944="Yes",IF(L1944="Yes","Yes","No"),"No")</f>
        <v>No</v>
      </c>
      <c r="Q1941" s="108"/>
      <c r="R1941" s="5" t="s">
        <v>1</v>
      </c>
      <c r="S1941" s="1" t="s">
        <v>5</v>
      </c>
      <c r="T1941" s="1" t="s">
        <v>7</v>
      </c>
      <c r="U1941" s="5">
        <v>855</v>
      </c>
      <c r="V1941" s="1">
        <v>77.08</v>
      </c>
      <c r="W1941" s="1">
        <v>80.290000000000006</v>
      </c>
      <c r="X1941" s="6">
        <f t="shared" si="2447"/>
        <v>-3.210000000000008</v>
      </c>
      <c r="Y1941" s="14">
        <v>546</v>
      </c>
      <c r="Z1941" s="1">
        <v>76.92</v>
      </c>
      <c r="AA1941" s="1">
        <v>77.209999999999994</v>
      </c>
      <c r="AB1941" s="72">
        <f t="shared" si="2405"/>
        <v>-0.28999999999999204</v>
      </c>
      <c r="AC1941" s="53"/>
    </row>
    <row r="1942" spans="1:29" x14ac:dyDescent="0.25">
      <c r="A1942" s="53">
        <v>2705023</v>
      </c>
      <c r="B1942" s="89" t="s">
        <v>2588</v>
      </c>
      <c r="C1942" s="53" t="s">
        <v>853</v>
      </c>
      <c r="D1942" s="50" t="s">
        <v>2508</v>
      </c>
      <c r="E1942" s="47">
        <f>VLOOKUP('2012 Accountability Database'!A1938,Dems1112!$A$2:$G$1082,4)</f>
        <v>0.5</v>
      </c>
      <c r="F1942" s="65" t="s">
        <v>2486</v>
      </c>
      <c r="G1942" s="62"/>
      <c r="H1942" s="13" t="str">
        <f>IF(V1942&gt;94,"Met",IF(X1942="--","n/a",IF(X1942&gt;=0,"Met","Did Not Meet")))</f>
        <v>Met</v>
      </c>
      <c r="I1942" s="13" t="str">
        <f>IF(V1943&gt;94,"Met",IF(X1943="--","n/a",IF(X1943&gt;=0,"Met","Did Not Meet")))</f>
        <v>Met</v>
      </c>
      <c r="J1942" s="13"/>
      <c r="K1942" s="13" t="str">
        <f>IF(Z1942&gt;94,"Met",IF(AB1942="--","n/a",IF(AB1942&gt;=0,"Met","Did Not Meet")))</f>
        <v>Did Not Meet</v>
      </c>
      <c r="L1942" s="13" t="str">
        <f>IF(Z1943&gt;94,"Met",IF(AB1943="--","n/a",IF(AB1943&gt;=0,"Met","Did Not Meet")))</f>
        <v>Met</v>
      </c>
      <c r="M1942" s="1" t="s">
        <v>4</v>
      </c>
      <c r="N1942" s="68" t="s">
        <v>2497</v>
      </c>
      <c r="O1942" s="35"/>
      <c r="P1942" s="44"/>
      <c r="Q1942" s="108"/>
      <c r="R1942" s="5" t="s">
        <v>6</v>
      </c>
      <c r="S1942" s="1" t="s">
        <v>2</v>
      </c>
      <c r="T1942" s="1" t="s">
        <v>3</v>
      </c>
      <c r="U1942" s="5">
        <v>543</v>
      </c>
      <c r="V1942" s="1">
        <v>88.95</v>
      </c>
      <c r="W1942" s="1">
        <v>87.94</v>
      </c>
      <c r="X1942" s="9">
        <f t="shared" si="2447"/>
        <v>1.0100000000000051</v>
      </c>
      <c r="Y1942" s="14">
        <v>371</v>
      </c>
      <c r="Z1942" s="1">
        <v>74.66</v>
      </c>
      <c r="AA1942" s="1">
        <v>74.88</v>
      </c>
      <c r="AB1942" s="72">
        <f t="shared" si="2405"/>
        <v>-0.21999999999999886</v>
      </c>
      <c r="AC1942" s="53"/>
    </row>
    <row r="1943" spans="1:29" x14ac:dyDescent="0.25">
      <c r="A1943" s="53">
        <v>2705023</v>
      </c>
      <c r="B1943" s="89" t="s">
        <v>2588</v>
      </c>
      <c r="C1943" s="53" t="s">
        <v>853</v>
      </c>
      <c r="D1943" s="50" t="s">
        <v>974</v>
      </c>
      <c r="E1943" s="47" t="str">
        <f>VLOOKUP('2012 Accountability Database'!A1938,Dems1112!$A$2:$G$1082,5)</f>
        <v>3-5</v>
      </c>
      <c r="F1943" s="65" t="s">
        <v>2487</v>
      </c>
      <c r="G1943" s="62"/>
      <c r="H1943" s="13" t="str">
        <f>IF(V1944&gt;94,"Met",IF(X1944="--","n/a",IF(X1944&gt;=0,"Met","Did Not Meet")))</f>
        <v>Did Not Meet</v>
      </c>
      <c r="I1943" s="13" t="str">
        <f>IF(V1945&gt;94,"Met",IF(X1945="--","n/a",IF(X1945&gt;=0,"Met","Did Not Meet")))</f>
        <v>Did Not Meet</v>
      </c>
      <c r="J1943" s="13"/>
      <c r="K1943" s="13" t="str">
        <f>IF(Z1944&gt;94,"Met",IF(AB1944="--","n/a",IF(AB1944&gt;=0,"Met","Did Not Meet")))</f>
        <v>Did Not Meet</v>
      </c>
      <c r="L1943" s="13" t="str">
        <f>IF(Z1945&gt;94,"Met",IF(AB1945="--","n/a",IF(AB1945&gt;=0,"Met","Did Not Meet")))</f>
        <v>Did Not Meet</v>
      </c>
      <c r="M1943" s="1" t="s">
        <v>4</v>
      </c>
      <c r="N1943" s="14"/>
      <c r="O1943" s="35" t="s">
        <v>2506</v>
      </c>
      <c r="P1943" s="83" t="str">
        <f t="shared" ref="P1943" si="2473">IF(P1938="No"," ", IF(P1940="No"," ",IF(P1939="No", " ",IF(P1941="No"," ","X"))))</f>
        <v xml:space="preserve"> </v>
      </c>
      <c r="Q1943" s="108"/>
      <c r="R1943" s="5" t="s">
        <v>6</v>
      </c>
      <c r="S1943" s="1" t="s">
        <v>2</v>
      </c>
      <c r="T1943" s="1" t="s">
        <v>7</v>
      </c>
      <c r="U1943" s="5">
        <v>286</v>
      </c>
      <c r="V1943" s="1">
        <v>82.52</v>
      </c>
      <c r="W1943" s="1">
        <v>81.540000000000006</v>
      </c>
      <c r="X1943" s="9">
        <f t="shared" si="2447"/>
        <v>0.97999999999998977</v>
      </c>
      <c r="Y1943" s="14">
        <v>197</v>
      </c>
      <c r="Z1943" s="1">
        <v>67.010000000000005</v>
      </c>
      <c r="AA1943" s="1">
        <v>65.75</v>
      </c>
      <c r="AB1943" s="71">
        <f t="shared" si="2405"/>
        <v>1.2600000000000051</v>
      </c>
      <c r="AC1943" s="53"/>
    </row>
    <row r="1944" spans="1:29" ht="15.75" x14ac:dyDescent="0.25">
      <c r="A1944" s="53">
        <v>2705023</v>
      </c>
      <c r="B1944" s="89" t="s">
        <v>2588</v>
      </c>
      <c r="C1944" s="53" t="s">
        <v>853</v>
      </c>
      <c r="D1944" s="50" t="s">
        <v>975</v>
      </c>
      <c r="E1944" s="48" t="str">
        <f>VLOOKUP('2012 Accountability Database'!A1938,Dems1112!$A$2:$G$1082,6)</f>
        <v>3 (Central AR)</v>
      </c>
      <c r="F1944" s="66"/>
      <c r="G1944" s="63" t="s">
        <v>2488</v>
      </c>
      <c r="H1944" s="61" t="str">
        <f t="shared" ref="H1944:I1944" si="2474">IF(H1942="Met","Yes",IF(H1943="Met","Yes","No"))</f>
        <v>Yes</v>
      </c>
      <c r="I1944" s="61" t="str">
        <f t="shared" si="2474"/>
        <v>Yes</v>
      </c>
      <c r="J1944" s="55"/>
      <c r="K1944" s="61" t="str">
        <f t="shared" ref="K1944:L1944" si="2475">IF(K1942="Met","Yes",IF(K1943="Met","Yes","No"))</f>
        <v>No</v>
      </c>
      <c r="L1944" s="61" t="str">
        <f t="shared" si="2475"/>
        <v>Yes</v>
      </c>
      <c r="M1944" s="5" t="s">
        <v>4</v>
      </c>
      <c r="N1944" s="14"/>
      <c r="O1944" s="35" t="s">
        <v>2505</v>
      </c>
      <c r="P1944" s="83" t="str">
        <f t="shared" ref="P1944" si="2476">IF(P1943="X"," ",IF(P1945="X"," ","X"))</f>
        <v>X</v>
      </c>
      <c r="Q1944" s="94" t="s">
        <v>2759</v>
      </c>
      <c r="R1944" s="5" t="s">
        <v>6</v>
      </c>
      <c r="S1944" s="5" t="s">
        <v>5</v>
      </c>
      <c r="T1944" s="5" t="s">
        <v>3</v>
      </c>
      <c r="U1944" s="5">
        <v>1686</v>
      </c>
      <c r="V1944" s="5">
        <v>87.25</v>
      </c>
      <c r="W1944" s="5">
        <v>87.94</v>
      </c>
      <c r="X1944" s="8">
        <f t="shared" si="2447"/>
        <v>-0.68999999999999773</v>
      </c>
      <c r="Y1944" s="14">
        <v>1104</v>
      </c>
      <c r="Z1944" s="5">
        <v>72.739999999999995</v>
      </c>
      <c r="AA1944" s="5">
        <v>74.88</v>
      </c>
      <c r="AB1944" s="72">
        <f t="shared" si="2405"/>
        <v>-2.1400000000000006</v>
      </c>
      <c r="AC1944" s="53"/>
    </row>
    <row r="1945" spans="1:29" x14ac:dyDescent="0.25">
      <c r="A1945" s="54">
        <v>2705023</v>
      </c>
      <c r="B1945" s="90" t="s">
        <v>2588</v>
      </c>
      <c r="C1945" s="54" t="s">
        <v>853</v>
      </c>
      <c r="D1945" s="4"/>
      <c r="E1945" s="4"/>
      <c r="F1945" s="67"/>
      <c r="G1945" s="64"/>
      <c r="H1945" s="43"/>
      <c r="I1945" s="43"/>
      <c r="J1945" s="43"/>
      <c r="K1945" s="43"/>
      <c r="L1945" s="43"/>
      <c r="M1945" s="4" t="s">
        <v>4</v>
      </c>
      <c r="N1945" s="15"/>
      <c r="O1945" s="38" t="s">
        <v>2482</v>
      </c>
      <c r="P1945" s="84" t="str">
        <f>IF(E1939="Achieving School"," ","X")</f>
        <v xml:space="preserve"> </v>
      </c>
      <c r="Q1945" s="91"/>
      <c r="R1945" s="4" t="s">
        <v>6</v>
      </c>
      <c r="S1945" s="4" t="s">
        <v>5</v>
      </c>
      <c r="T1945" s="4" t="s">
        <v>7</v>
      </c>
      <c r="U1945" s="4">
        <v>856</v>
      </c>
      <c r="V1945" s="4">
        <v>80.37</v>
      </c>
      <c r="W1945" s="4">
        <v>81.540000000000006</v>
      </c>
      <c r="X1945" s="7">
        <f t="shared" si="2447"/>
        <v>-1.1700000000000017</v>
      </c>
      <c r="Y1945" s="15">
        <v>547</v>
      </c>
      <c r="Z1945" s="4">
        <v>63.99</v>
      </c>
      <c r="AA1945" s="4">
        <v>65.75</v>
      </c>
      <c r="AB1945" s="73">
        <f t="shared" si="2405"/>
        <v>-1.759999999999998</v>
      </c>
      <c r="AC1945" s="54"/>
    </row>
    <row r="1946" spans="1:29" x14ac:dyDescent="0.25">
      <c r="A1946" s="1">
        <v>2705024</v>
      </c>
      <c r="B1946" s="87" t="s">
        <v>2588</v>
      </c>
      <c r="C1946" s="55" t="s">
        <v>854</v>
      </c>
      <c r="E1946" s="42"/>
      <c r="F1946" s="65" t="s">
        <v>2483</v>
      </c>
      <c r="G1946" s="62"/>
      <c r="H1946" s="37" t="str">
        <f>IF(V1946&gt;94,"Met",IF(X1946="--","n/a",IF(X1946&gt;=0,"Met","Did Not Meet")))</f>
        <v>Met</v>
      </c>
      <c r="I1946" s="37" t="str">
        <f>IF(V1947&gt;94,"Met",IF(X1947="--","n/a",IF(X1947&gt;=0,"Met","Did Not Meet")))</f>
        <v>Met</v>
      </c>
      <c r="K1946" s="13" t="str">
        <f>IF(Z1946&gt;94,"Met",IF(AB1946="--","n/a",IF(AB1946&gt;=0,"Met","Did Not Meet")))</f>
        <v>Met</v>
      </c>
      <c r="L1946" s="13" t="str">
        <f>IF(Z1947&gt;94,"Met",IF(AB1947="--","n/a",IF(AB1947&gt;=0,"Met","Did Not Meet")))</f>
        <v>Met</v>
      </c>
      <c r="M1946" s="1" t="s">
        <v>9</v>
      </c>
      <c r="N1946" s="14" t="s">
        <v>2502</v>
      </c>
      <c r="O1946" s="5"/>
      <c r="P1946" s="44" t="str">
        <f t="shared" ref="P1946" si="2477">IF(H1948="Yes",IF(I1948="Yes","Yes","No"),"No")</f>
        <v>Yes</v>
      </c>
      <c r="Q1946" s="93"/>
      <c r="R1946" s="5" t="s">
        <v>1</v>
      </c>
      <c r="S1946" s="1" t="s">
        <v>2</v>
      </c>
      <c r="T1946" s="1" t="s">
        <v>3</v>
      </c>
      <c r="U1946" s="5">
        <v>503</v>
      </c>
      <c r="V1946" s="1">
        <v>85.49</v>
      </c>
      <c r="W1946" s="1">
        <v>83.86</v>
      </c>
      <c r="X1946" s="9">
        <f t="shared" si="2447"/>
        <v>1.6299999999999955</v>
      </c>
      <c r="Y1946" s="14">
        <v>364</v>
      </c>
      <c r="Z1946" s="1">
        <v>86.81</v>
      </c>
      <c r="AA1946" s="1">
        <v>84.77</v>
      </c>
      <c r="AB1946" s="71">
        <f t="shared" si="2405"/>
        <v>2.0400000000000063</v>
      </c>
      <c r="AC1946" s="36"/>
    </row>
    <row r="1947" spans="1:29" ht="15.75" x14ac:dyDescent="0.25">
      <c r="A1947" s="53">
        <v>2705024</v>
      </c>
      <c r="B1947" s="89" t="s">
        <v>2588</v>
      </c>
      <c r="C1947" s="53" t="s">
        <v>854</v>
      </c>
      <c r="D1947" s="49" t="s">
        <v>2498</v>
      </c>
      <c r="E1947" s="34" t="str">
        <f>M1946</f>
        <v>Needs Improvement School</v>
      </c>
      <c r="F1947" s="65" t="s">
        <v>2484</v>
      </c>
      <c r="G1947" s="62"/>
      <c r="H1947" s="13" t="str">
        <f>IF(V1948&gt;94,"Met",IF(X1948="--","n/a",IF(X1948&gt;=0,"Met","Did Not Meet")))</f>
        <v>Did Not Meet</v>
      </c>
      <c r="I1947" s="13" t="str">
        <f>IF(V1949&gt;94,"Met",IF(X1949="--","n/a",IF(X1949&gt;=0,"Met","Did Not Meet")))</f>
        <v>Did Not Meet</v>
      </c>
      <c r="K1947" s="13" t="str">
        <f>IF(Z1948&gt;94,"Met",IF(AB1948="--","n/a",IF(AB1948&gt;=0,"Met","Did Not Meet")))</f>
        <v>Did Not Meet</v>
      </c>
      <c r="L1947" s="13" t="str">
        <f>IF(Z1949&gt;94,"Met",IF(AB1949="--","n/a",IF(AB1949&gt;=0,"Met","Did Not Meet")))</f>
        <v>Did Not Meet</v>
      </c>
      <c r="M1947" s="5" t="s">
        <v>9</v>
      </c>
      <c r="N1947" s="14" t="s">
        <v>2501</v>
      </c>
      <c r="O1947" s="5"/>
      <c r="P1947" s="44" t="str">
        <f t="shared" ref="P1947" si="2478">IF(K1948="Yes",IF(L1948="Yes","Yes","No"),"No")</f>
        <v>Yes</v>
      </c>
      <c r="Q1947" s="94" t="s">
        <v>2759</v>
      </c>
      <c r="R1947" s="5" t="s">
        <v>1</v>
      </c>
      <c r="S1947" s="5" t="s">
        <v>2</v>
      </c>
      <c r="T1947" s="5" t="s">
        <v>7</v>
      </c>
      <c r="U1947" s="5">
        <v>263</v>
      </c>
      <c r="V1947" s="5">
        <v>77.569999999999993</v>
      </c>
      <c r="W1947" s="5">
        <v>74.13</v>
      </c>
      <c r="X1947" s="11">
        <f t="shared" si="2447"/>
        <v>3.4399999999999977</v>
      </c>
      <c r="Y1947" s="14">
        <v>180</v>
      </c>
      <c r="Z1947" s="5">
        <v>82.78</v>
      </c>
      <c r="AA1947" s="5">
        <v>82.02</v>
      </c>
      <c r="AB1947" s="71">
        <f t="shared" si="2405"/>
        <v>0.76000000000000512</v>
      </c>
      <c r="AC1947" s="53"/>
    </row>
    <row r="1948" spans="1:29" ht="15" customHeight="1" x14ac:dyDescent="0.25">
      <c r="A1948" s="53">
        <v>2705024</v>
      </c>
      <c r="B1948" s="89" t="s">
        <v>2588</v>
      </c>
      <c r="C1948" s="53" t="s">
        <v>854</v>
      </c>
      <c r="D1948" s="49" t="s">
        <v>2499</v>
      </c>
      <c r="E1948" s="35" t="str">
        <f>VLOOKUP('2012 Accountability Database'!$A1946,'2011 AYP'!A$2:B$1072,2)</f>
        <v>SI_M (School Improvement - Met Standards)</v>
      </c>
      <c r="F1948" s="66"/>
      <c r="G1948" s="63" t="s">
        <v>2485</v>
      </c>
      <c r="H1948" s="60" t="str">
        <f t="shared" ref="H1948:I1948" si="2479">IF(H1946="Met","Yes",IF(H1947="Met","Yes","No"))</f>
        <v>Yes</v>
      </c>
      <c r="I1948" s="60" t="str">
        <f t="shared" si="2479"/>
        <v>Yes</v>
      </c>
      <c r="J1948" s="42"/>
      <c r="K1948" s="60" t="str">
        <f t="shared" ref="K1948:L1948" si="2480">IF(K1946="Met","Yes",IF(K1947="Met","Yes","No"))</f>
        <v>Yes</v>
      </c>
      <c r="L1948" s="60" t="str">
        <f t="shared" si="2480"/>
        <v>Yes</v>
      </c>
      <c r="M1948" s="1" t="s">
        <v>9</v>
      </c>
      <c r="N1948" s="14" t="s">
        <v>2503</v>
      </c>
      <c r="O1948" s="5"/>
      <c r="P1948" s="44" t="str">
        <f t="shared" ref="P1948" si="2481">IF(H1952="Yes",IF(I1952="Yes","Yes","No"),"No")</f>
        <v>No</v>
      </c>
      <c r="Q1948" s="108" t="s">
        <v>2758</v>
      </c>
      <c r="R1948" s="5" t="s">
        <v>1</v>
      </c>
      <c r="S1948" s="1" t="s">
        <v>5</v>
      </c>
      <c r="T1948" s="1" t="s">
        <v>3</v>
      </c>
      <c r="U1948" s="5">
        <v>1537</v>
      </c>
      <c r="V1948" s="1">
        <v>80.55</v>
      </c>
      <c r="W1948" s="1">
        <v>83.86</v>
      </c>
      <c r="X1948" s="6">
        <f t="shared" si="2447"/>
        <v>-3.3100000000000023</v>
      </c>
      <c r="Y1948" s="14">
        <v>1108</v>
      </c>
      <c r="Z1948" s="1">
        <v>79.06</v>
      </c>
      <c r="AA1948" s="1">
        <v>84.77</v>
      </c>
      <c r="AB1948" s="72">
        <f t="shared" si="2405"/>
        <v>-5.7099999999999937</v>
      </c>
      <c r="AC1948" s="53"/>
    </row>
    <row r="1949" spans="1:29" x14ac:dyDescent="0.25">
      <c r="A1949" s="53">
        <v>2705024</v>
      </c>
      <c r="B1949" s="89" t="s">
        <v>2588</v>
      </c>
      <c r="C1949" s="53" t="s">
        <v>854</v>
      </c>
      <c r="D1949" s="49" t="s">
        <v>2507</v>
      </c>
      <c r="E1949" s="47">
        <f>VLOOKUP('2012 Accountability Database'!A1946,Dems1112!$A$2:$G$1082,3)</f>
        <v>0.09</v>
      </c>
      <c r="F1949" s="66"/>
      <c r="G1949" s="52"/>
      <c r="M1949" s="1" t="s">
        <v>9</v>
      </c>
      <c r="N1949" s="14" t="s">
        <v>2504</v>
      </c>
      <c r="O1949" s="5"/>
      <c r="P1949" s="44" t="str">
        <f t="shared" ref="P1949" si="2482">IF(K1952="Yes",IF(L1952="Yes","Yes","No"),"No")</f>
        <v>No</v>
      </c>
      <c r="Q1949" s="108"/>
      <c r="R1949" s="5" t="s">
        <v>1</v>
      </c>
      <c r="S1949" s="1" t="s">
        <v>5</v>
      </c>
      <c r="T1949" s="1" t="s">
        <v>7</v>
      </c>
      <c r="U1949" s="5">
        <v>749</v>
      </c>
      <c r="V1949" s="1">
        <v>70.09</v>
      </c>
      <c r="W1949" s="1">
        <v>74.13</v>
      </c>
      <c r="X1949" s="6">
        <f t="shared" si="2447"/>
        <v>-4.039999999999992</v>
      </c>
      <c r="Y1949" s="14">
        <v>508</v>
      </c>
      <c r="Z1949" s="1">
        <v>74.61</v>
      </c>
      <c r="AA1949" s="1">
        <v>82.02</v>
      </c>
      <c r="AB1949" s="72">
        <f t="shared" si="2405"/>
        <v>-7.4099999999999966</v>
      </c>
      <c r="AC1949" s="53"/>
    </row>
    <row r="1950" spans="1:29" x14ac:dyDescent="0.25">
      <c r="A1950" s="53">
        <v>2705024</v>
      </c>
      <c r="B1950" s="89" t="s">
        <v>2588</v>
      </c>
      <c r="C1950" s="53" t="s">
        <v>854</v>
      </c>
      <c r="D1950" s="50" t="s">
        <v>2508</v>
      </c>
      <c r="E1950" s="47">
        <f>VLOOKUP('2012 Accountability Database'!A1946,Dems1112!$A$2:$G$1082,4)</f>
        <v>0.5</v>
      </c>
      <c r="F1950" s="65" t="s">
        <v>2486</v>
      </c>
      <c r="G1950" s="62"/>
      <c r="H1950" s="13" t="str">
        <f>IF(V1950&gt;94,"Met",IF(X1950="--","n/a",IF(X1950&gt;=0,"Met","Did Not Meet")))</f>
        <v>Did Not Meet</v>
      </c>
      <c r="I1950" s="13" t="str">
        <f>IF(V1951&gt;94,"Met",IF(X1951="--","n/a",IF(X1951&gt;=0,"Met","Did Not Meet")))</f>
        <v>Did Not Meet</v>
      </c>
      <c r="J1950" s="13"/>
      <c r="K1950" s="13" t="str">
        <f>IF(Z1950&gt;94,"Met",IF(AB1950="--","n/a",IF(AB1950&gt;=0,"Met","Did Not Meet")))</f>
        <v>Did Not Meet</v>
      </c>
      <c r="L1950" s="13" t="str">
        <f>IF(Z1951&gt;94,"Met",IF(AB1951="--","n/a",IF(AB1951&gt;=0,"Met","Did Not Meet")))</f>
        <v>Did Not Meet</v>
      </c>
      <c r="M1950" s="1" t="s">
        <v>9</v>
      </c>
      <c r="N1950" s="68" t="s">
        <v>2497</v>
      </c>
      <c r="O1950" s="35"/>
      <c r="P1950" s="44"/>
      <c r="Q1950" s="108"/>
      <c r="R1950" s="5" t="s">
        <v>6</v>
      </c>
      <c r="S1950" s="1" t="s">
        <v>2</v>
      </c>
      <c r="T1950" s="1" t="s">
        <v>3</v>
      </c>
      <c r="U1950" s="5">
        <v>503</v>
      </c>
      <c r="V1950" s="1">
        <v>85.88</v>
      </c>
      <c r="W1950" s="1">
        <v>89.41</v>
      </c>
      <c r="X1950" s="6">
        <f t="shared" si="2447"/>
        <v>-3.5300000000000011</v>
      </c>
      <c r="Y1950" s="14">
        <v>364</v>
      </c>
      <c r="Z1950" s="1">
        <v>66.760000000000005</v>
      </c>
      <c r="AA1950" s="1">
        <v>79.599999999999994</v>
      </c>
      <c r="AB1950" s="72">
        <f t="shared" si="2405"/>
        <v>-12.839999999999989</v>
      </c>
      <c r="AC1950" s="53"/>
    </row>
    <row r="1951" spans="1:29" x14ac:dyDescent="0.25">
      <c r="A1951" s="53">
        <v>2705024</v>
      </c>
      <c r="B1951" s="89" t="s">
        <v>2588</v>
      </c>
      <c r="C1951" s="53" t="s">
        <v>854</v>
      </c>
      <c r="D1951" s="50" t="s">
        <v>974</v>
      </c>
      <c r="E1951" s="47" t="str">
        <f>VLOOKUP('2012 Accountability Database'!A1946,Dems1112!$A$2:$G$1082,5)</f>
        <v>3-6</v>
      </c>
      <c r="F1951" s="65" t="s">
        <v>2487</v>
      </c>
      <c r="G1951" s="62"/>
      <c r="H1951" s="13" t="str">
        <f>IF(V1952&gt;94,"Met",IF(X1952="--","n/a",IF(X1952&gt;=0,"Met","Did Not Meet")))</f>
        <v>Did Not Meet</v>
      </c>
      <c r="I1951" s="13" t="str">
        <f>IF(V1953&gt;94,"Met",IF(X1953="--","n/a",IF(X1953&gt;=0,"Met","Did Not Meet")))</f>
        <v>Did Not Meet</v>
      </c>
      <c r="J1951" s="13"/>
      <c r="K1951" s="13" t="str">
        <f>IF(Z1952&gt;94,"Met",IF(AB1952="--","n/a",IF(AB1952&gt;=0,"Met","Did Not Meet")))</f>
        <v>Did Not Meet</v>
      </c>
      <c r="L1951" s="13" t="str">
        <f>IF(Z1953&gt;94,"Met",IF(AB1953="--","n/a",IF(AB1953&gt;=0,"Met","Did Not Meet")))</f>
        <v>Did Not Meet</v>
      </c>
      <c r="M1951" s="1" t="s">
        <v>9</v>
      </c>
      <c r="N1951" s="14"/>
      <c r="O1951" s="35" t="s">
        <v>2506</v>
      </c>
      <c r="P1951" s="83" t="str">
        <f t="shared" ref="P1951" si="2483">IF(P1946="No"," ", IF(P1948="No"," ",IF(P1947="No", " ",IF(P1949="No"," ","X"))))</f>
        <v xml:space="preserve"> </v>
      </c>
      <c r="Q1951" s="108"/>
      <c r="R1951" s="5" t="s">
        <v>6</v>
      </c>
      <c r="S1951" s="1" t="s">
        <v>2</v>
      </c>
      <c r="T1951" s="1" t="s">
        <v>7</v>
      </c>
      <c r="U1951" s="5">
        <v>263</v>
      </c>
      <c r="V1951" s="1">
        <v>79.47</v>
      </c>
      <c r="W1951" s="1">
        <v>83.26</v>
      </c>
      <c r="X1951" s="6">
        <f t="shared" si="2447"/>
        <v>-3.7900000000000063</v>
      </c>
      <c r="Y1951" s="14">
        <v>180</v>
      </c>
      <c r="Z1951" s="1">
        <v>59.44</v>
      </c>
      <c r="AA1951" s="1">
        <v>74.47</v>
      </c>
      <c r="AB1951" s="72">
        <f t="shared" si="2405"/>
        <v>-15.030000000000001</v>
      </c>
      <c r="AC1951" s="53"/>
    </row>
    <row r="1952" spans="1:29" ht="15.75" x14ac:dyDescent="0.25">
      <c r="A1952" s="53">
        <v>2705024</v>
      </c>
      <c r="B1952" s="89" t="s">
        <v>2588</v>
      </c>
      <c r="C1952" s="53" t="s">
        <v>854</v>
      </c>
      <c r="D1952" s="50" t="s">
        <v>975</v>
      </c>
      <c r="E1952" s="48" t="str">
        <f>VLOOKUP('2012 Accountability Database'!A1946,Dems1112!$A$2:$G$1082,6)</f>
        <v>3 (Central AR)</v>
      </c>
      <c r="F1952" s="66"/>
      <c r="G1952" s="63" t="s">
        <v>2488</v>
      </c>
      <c r="H1952" s="61" t="str">
        <f t="shared" ref="H1952:I1952" si="2484">IF(H1950="Met","Yes",IF(H1951="Met","Yes","No"))</f>
        <v>No</v>
      </c>
      <c r="I1952" s="61" t="str">
        <f t="shared" si="2484"/>
        <v>No</v>
      </c>
      <c r="J1952" s="55"/>
      <c r="K1952" s="61" t="str">
        <f t="shared" ref="K1952:L1952" si="2485">IF(K1950="Met","Yes",IF(K1951="Met","Yes","No"))</f>
        <v>No</v>
      </c>
      <c r="L1952" s="61" t="str">
        <f t="shared" si="2485"/>
        <v>No</v>
      </c>
      <c r="M1952" s="1" t="s">
        <v>9</v>
      </c>
      <c r="N1952" s="14"/>
      <c r="O1952" s="35" t="s">
        <v>2505</v>
      </c>
      <c r="P1952" s="83" t="str">
        <f t="shared" ref="P1952" si="2486">IF(P1951="X"," ",IF(P1953="X"," ","X"))</f>
        <v xml:space="preserve"> </v>
      </c>
      <c r="Q1952" s="94" t="s">
        <v>2759</v>
      </c>
      <c r="R1952" s="5" t="s">
        <v>6</v>
      </c>
      <c r="S1952" s="1" t="s">
        <v>5</v>
      </c>
      <c r="T1952" s="1" t="s">
        <v>3</v>
      </c>
      <c r="U1952" s="5">
        <v>1537</v>
      </c>
      <c r="V1952" s="1">
        <v>86.86</v>
      </c>
      <c r="W1952" s="1">
        <v>89.41</v>
      </c>
      <c r="X1952" s="6">
        <f t="shared" si="2447"/>
        <v>-2.5499999999999972</v>
      </c>
      <c r="Y1952" s="14">
        <v>1109</v>
      </c>
      <c r="Z1952" s="1">
        <v>71.78</v>
      </c>
      <c r="AA1952" s="1">
        <v>79.599999999999994</v>
      </c>
      <c r="AB1952" s="72">
        <f t="shared" ref="AB1952:AB2002" si="2487">Z1952-AA1952</f>
        <v>-7.8199999999999932</v>
      </c>
      <c r="AC1952" s="53"/>
    </row>
    <row r="1953" spans="1:29" x14ac:dyDescent="0.25">
      <c r="A1953" s="54">
        <v>2705024</v>
      </c>
      <c r="B1953" s="90" t="s">
        <v>2588</v>
      </c>
      <c r="C1953" s="54" t="s">
        <v>854</v>
      </c>
      <c r="D1953" s="4"/>
      <c r="E1953" s="4"/>
      <c r="F1953" s="67"/>
      <c r="G1953" s="64"/>
      <c r="H1953" s="43"/>
      <c r="I1953" s="43"/>
      <c r="J1953" s="43"/>
      <c r="K1953" s="43"/>
      <c r="L1953" s="43"/>
      <c r="M1953" s="4" t="s">
        <v>9</v>
      </c>
      <c r="N1953" s="15"/>
      <c r="O1953" s="38" t="s">
        <v>2482</v>
      </c>
      <c r="P1953" s="84" t="str">
        <f>IF(E1947="Achieving School"," ","X")</f>
        <v>X</v>
      </c>
      <c r="Q1953" s="91"/>
      <c r="R1953" s="4" t="s">
        <v>6</v>
      </c>
      <c r="S1953" s="4" t="s">
        <v>5</v>
      </c>
      <c r="T1953" s="4" t="s">
        <v>7</v>
      </c>
      <c r="U1953" s="4">
        <v>749</v>
      </c>
      <c r="V1953" s="4">
        <v>79.709999999999994</v>
      </c>
      <c r="W1953" s="4">
        <v>83.26</v>
      </c>
      <c r="X1953" s="7">
        <f t="shared" si="2447"/>
        <v>-3.5500000000000114</v>
      </c>
      <c r="Y1953" s="15">
        <v>509</v>
      </c>
      <c r="Z1953" s="4">
        <v>65.03</v>
      </c>
      <c r="AA1953" s="4">
        <v>74.47</v>
      </c>
      <c r="AB1953" s="73">
        <f t="shared" si="2487"/>
        <v>-9.4399999999999977</v>
      </c>
      <c r="AC1953" s="54"/>
    </row>
    <row r="1954" spans="1:29" x14ac:dyDescent="0.25">
      <c r="A1954" s="1">
        <v>2803016</v>
      </c>
      <c r="B1954" s="87" t="s">
        <v>2589</v>
      </c>
      <c r="C1954" s="55" t="s">
        <v>672</v>
      </c>
      <c r="E1954" s="42"/>
      <c r="F1954" s="65" t="s">
        <v>2483</v>
      </c>
      <c r="G1954" s="62"/>
      <c r="H1954" s="37" t="str">
        <f>IF(V1954&gt;94,"Met",IF(X1954="--","n/a",IF(X1954&gt;=0,"Met","Did Not Meet")))</f>
        <v>Met</v>
      </c>
      <c r="I1954" s="37" t="str">
        <f>IF(V1955&gt;94,"Met",IF(X1955="--","n/a",IF(X1955&gt;=0,"Met","Did Not Meet")))</f>
        <v>Met</v>
      </c>
      <c r="K1954" s="13" t="str">
        <f>IF(Z1954&gt;94,"Met",IF(AB1954="--","n/a",IF(AB1954&gt;=0,"Met","Did Not Meet")))</f>
        <v>Met</v>
      </c>
      <c r="L1954" s="13" t="str">
        <f>IF(Z1955&gt;94,"Met",IF(AB1955="--","n/a",IF(AB1955&gt;=0,"Met","Did Not Meet")))</f>
        <v>Met</v>
      </c>
      <c r="M1954" s="5" t="s">
        <v>9</v>
      </c>
      <c r="N1954" s="14" t="s">
        <v>2502</v>
      </c>
      <c r="O1954" s="5"/>
      <c r="P1954" s="44" t="str">
        <f t="shared" ref="P1954" si="2488">IF(H1956="Yes",IF(I1956="Yes","Yes","No"),"No")</f>
        <v>Yes</v>
      </c>
      <c r="Q1954" s="93"/>
      <c r="R1954" s="5" t="s">
        <v>1</v>
      </c>
      <c r="S1954" s="5" t="s">
        <v>2</v>
      </c>
      <c r="T1954" s="5" t="s">
        <v>3</v>
      </c>
      <c r="U1954" s="5">
        <v>194</v>
      </c>
      <c r="V1954" s="5">
        <v>77.84</v>
      </c>
      <c r="W1954" s="5">
        <v>73.81</v>
      </c>
      <c r="X1954" s="11">
        <f t="shared" si="2447"/>
        <v>4.0300000000000011</v>
      </c>
      <c r="Y1954" s="14">
        <v>147</v>
      </c>
      <c r="Z1954" s="5">
        <v>79.59</v>
      </c>
      <c r="AA1954" s="5">
        <v>77.08</v>
      </c>
      <c r="AB1954" s="71">
        <f t="shared" si="2487"/>
        <v>2.5100000000000051</v>
      </c>
      <c r="AC1954" s="36"/>
    </row>
    <row r="1955" spans="1:29" ht="15.75" x14ac:dyDescent="0.25">
      <c r="A1955" s="53">
        <v>2803016</v>
      </c>
      <c r="B1955" s="89" t="s">
        <v>2589</v>
      </c>
      <c r="C1955" s="53" t="s">
        <v>672</v>
      </c>
      <c r="D1955" s="49" t="s">
        <v>2498</v>
      </c>
      <c r="E1955" s="34" t="str">
        <f>M1954</f>
        <v>Needs Improvement School</v>
      </c>
      <c r="F1955" s="65" t="s">
        <v>2484</v>
      </c>
      <c r="G1955" s="62"/>
      <c r="H1955" s="13" t="str">
        <f>IF(V1956&gt;94,"Met",IF(X1956="--","n/a",IF(X1956&gt;=0,"Met","Did Not Meet")))</f>
        <v>Met</v>
      </c>
      <c r="I1955" s="13" t="str">
        <f>IF(V1957&gt;94,"Met",IF(X1957="--","n/a",IF(X1957&gt;=0,"Met","Did Not Meet")))</f>
        <v>Did Not Meet</v>
      </c>
      <c r="K1955" s="13" t="str">
        <f>IF(Z1956&gt;94,"Met",IF(AB1956="--","n/a",IF(AB1956&gt;=0,"Met","Did Not Meet")))</f>
        <v>Met</v>
      </c>
      <c r="L1955" s="13" t="str">
        <f>IF(Z1957&gt;94,"Met",IF(AB1957="--","n/a",IF(AB1957&gt;=0,"Met","Did Not Meet")))</f>
        <v>Met</v>
      </c>
      <c r="M1955" s="1" t="s">
        <v>9</v>
      </c>
      <c r="N1955" s="14" t="s">
        <v>2501</v>
      </c>
      <c r="O1955" s="5"/>
      <c r="P1955" s="44" t="str">
        <f t="shared" ref="P1955" si="2489">IF(K1956="Yes",IF(L1956="Yes","Yes","No"),"No")</f>
        <v>Yes</v>
      </c>
      <c r="Q1955" s="94" t="s">
        <v>2759</v>
      </c>
      <c r="R1955" s="5" t="s">
        <v>1</v>
      </c>
      <c r="S1955" s="1" t="s">
        <v>2</v>
      </c>
      <c r="T1955" s="1" t="s">
        <v>7</v>
      </c>
      <c r="U1955" s="5">
        <v>129</v>
      </c>
      <c r="V1955" s="1">
        <v>74.42</v>
      </c>
      <c r="W1955" s="1">
        <v>72.44</v>
      </c>
      <c r="X1955" s="9">
        <f t="shared" si="2447"/>
        <v>1.980000000000004</v>
      </c>
      <c r="Y1955" s="14">
        <v>92</v>
      </c>
      <c r="Z1955" s="1">
        <v>75</v>
      </c>
      <c r="AA1955" s="1">
        <v>71.459999999999994</v>
      </c>
      <c r="AB1955" s="71">
        <f t="shared" si="2487"/>
        <v>3.5400000000000063</v>
      </c>
      <c r="AC1955" s="53"/>
    </row>
    <row r="1956" spans="1:29" ht="15" customHeight="1" x14ac:dyDescent="0.25">
      <c r="A1956" s="53">
        <v>2803016</v>
      </c>
      <c r="B1956" s="89" t="s">
        <v>2589</v>
      </c>
      <c r="C1956" s="53" t="s">
        <v>672</v>
      </c>
      <c r="D1956" s="49" t="s">
        <v>2499</v>
      </c>
      <c r="E1956" s="35" t="str">
        <f>VLOOKUP('2012 Accountability Database'!$A1954,'2011 AYP'!A$2:B$1072,2)</f>
        <v>SI_1 (School Improvement Year 1)</v>
      </c>
      <c r="F1956" s="66"/>
      <c r="G1956" s="63" t="s">
        <v>2485</v>
      </c>
      <c r="H1956" s="60" t="str">
        <f t="shared" ref="H1956:I1956" si="2490">IF(H1954="Met","Yes",IF(H1955="Met","Yes","No"))</f>
        <v>Yes</v>
      </c>
      <c r="I1956" s="60" t="str">
        <f t="shared" si="2490"/>
        <v>Yes</v>
      </c>
      <c r="J1956" s="42"/>
      <c r="K1956" s="60" t="str">
        <f t="shared" ref="K1956:L1956" si="2491">IF(K1954="Met","Yes",IF(K1955="Met","Yes","No"))</f>
        <v>Yes</v>
      </c>
      <c r="L1956" s="60" t="str">
        <f t="shared" si="2491"/>
        <v>Yes</v>
      </c>
      <c r="M1956" s="1" t="s">
        <v>9</v>
      </c>
      <c r="N1956" s="14" t="s">
        <v>2503</v>
      </c>
      <c r="O1956" s="5"/>
      <c r="P1956" s="44" t="str">
        <f t="shared" ref="P1956" si="2492">IF(H1960="Yes",IF(I1960="Yes","Yes","No"),"No")</f>
        <v>No</v>
      </c>
      <c r="Q1956" s="108" t="s">
        <v>2758</v>
      </c>
      <c r="R1956" s="5" t="s">
        <v>1</v>
      </c>
      <c r="S1956" s="1" t="s">
        <v>5</v>
      </c>
      <c r="T1956" s="1" t="s">
        <v>3</v>
      </c>
      <c r="U1956" s="5">
        <v>617</v>
      </c>
      <c r="V1956" s="1">
        <v>74.069999999999993</v>
      </c>
      <c r="W1956" s="1">
        <v>73.81</v>
      </c>
      <c r="X1956" s="9">
        <f t="shared" si="2447"/>
        <v>0.25999999999999091</v>
      </c>
      <c r="Y1956" s="14">
        <v>452</v>
      </c>
      <c r="Z1956" s="1">
        <v>77.88</v>
      </c>
      <c r="AA1956" s="1">
        <v>77.08</v>
      </c>
      <c r="AB1956" s="71">
        <f t="shared" si="2487"/>
        <v>0.79999999999999716</v>
      </c>
      <c r="AC1956" s="53"/>
    </row>
    <row r="1957" spans="1:29" x14ac:dyDescent="0.25">
      <c r="A1957" s="53">
        <v>2803016</v>
      </c>
      <c r="B1957" s="89" t="s">
        <v>2589</v>
      </c>
      <c r="C1957" s="53" t="s">
        <v>672</v>
      </c>
      <c r="D1957" s="49" t="s">
        <v>2507</v>
      </c>
      <c r="E1957" s="47">
        <f>VLOOKUP('2012 Accountability Database'!A1954,Dems1112!$A$2:$G$1082,3)</f>
        <v>0.04</v>
      </c>
      <c r="F1957" s="66"/>
      <c r="G1957" s="52"/>
      <c r="M1957" s="1" t="s">
        <v>9</v>
      </c>
      <c r="N1957" s="14" t="s">
        <v>2504</v>
      </c>
      <c r="O1957" s="5"/>
      <c r="P1957" s="44" t="str">
        <f t="shared" ref="P1957" si="2493">IF(K1960="Yes",IF(L1960="Yes","Yes","No"),"No")</f>
        <v>No</v>
      </c>
      <c r="Q1957" s="108"/>
      <c r="R1957" s="5" t="s">
        <v>1</v>
      </c>
      <c r="S1957" s="1" t="s">
        <v>5</v>
      </c>
      <c r="T1957" s="1" t="s">
        <v>7</v>
      </c>
      <c r="U1957" s="5">
        <v>427</v>
      </c>
      <c r="V1957" s="1">
        <v>70.260000000000005</v>
      </c>
      <c r="W1957" s="1">
        <v>72.44</v>
      </c>
      <c r="X1957" s="6">
        <f t="shared" si="2447"/>
        <v>-2.1799999999999926</v>
      </c>
      <c r="Y1957" s="14">
        <v>303</v>
      </c>
      <c r="Z1957" s="1">
        <v>72.94</v>
      </c>
      <c r="AA1957" s="1">
        <v>71.459999999999994</v>
      </c>
      <c r="AB1957" s="71">
        <f t="shared" si="2487"/>
        <v>1.480000000000004</v>
      </c>
      <c r="AC1957" s="53"/>
    </row>
    <row r="1958" spans="1:29" x14ac:dyDescent="0.25">
      <c r="A1958" s="53">
        <v>2803016</v>
      </c>
      <c r="B1958" s="89" t="s">
        <v>2589</v>
      </c>
      <c r="C1958" s="53" t="s">
        <v>672</v>
      </c>
      <c r="D1958" s="50" t="s">
        <v>2508</v>
      </c>
      <c r="E1958" s="47">
        <f>VLOOKUP('2012 Accountability Database'!A1954,Dems1112!$A$2:$G$1082,4)</f>
        <v>0.7</v>
      </c>
      <c r="F1958" s="65" t="s">
        <v>2486</v>
      </c>
      <c r="G1958" s="62"/>
      <c r="H1958" s="13" t="str">
        <f>IF(V1958&gt;94,"Met",IF(X1958="--","n/a",IF(X1958&gt;=0,"Met","Did Not Meet")))</f>
        <v>Did Not Meet</v>
      </c>
      <c r="I1958" s="13" t="str">
        <f>IF(V1959&gt;94,"Met",IF(X1959="--","n/a",IF(X1959&gt;=0,"Met","Did Not Meet")))</f>
        <v>Did Not Meet</v>
      </c>
      <c r="J1958" s="13"/>
      <c r="K1958" s="13" t="str">
        <f>IF(Z1958&gt;94,"Met",IF(AB1958="--","n/a",IF(AB1958&gt;=0,"Met","Did Not Meet")))</f>
        <v>Did Not Meet</v>
      </c>
      <c r="L1958" s="13" t="str">
        <f>IF(Z1959&gt;94,"Met",IF(AB1959="--","n/a",IF(AB1959&gt;=0,"Met","Did Not Meet")))</f>
        <v>Did Not Meet</v>
      </c>
      <c r="M1958" s="5" t="s">
        <v>9</v>
      </c>
      <c r="N1958" s="68" t="s">
        <v>2497</v>
      </c>
      <c r="O1958" s="35"/>
      <c r="P1958" s="44"/>
      <c r="Q1958" s="108"/>
      <c r="R1958" s="5" t="s">
        <v>6</v>
      </c>
      <c r="S1958" s="5" t="s">
        <v>2</v>
      </c>
      <c r="T1958" s="5" t="s">
        <v>3</v>
      </c>
      <c r="U1958" s="5">
        <v>194</v>
      </c>
      <c r="V1958" s="5">
        <v>71.650000000000006</v>
      </c>
      <c r="W1958" s="5">
        <v>76.86</v>
      </c>
      <c r="X1958" s="8">
        <f t="shared" si="2447"/>
        <v>-5.2099999999999937</v>
      </c>
      <c r="Y1958" s="14">
        <v>147</v>
      </c>
      <c r="Z1958" s="5">
        <v>53.74</v>
      </c>
      <c r="AA1958" s="5">
        <v>64.75</v>
      </c>
      <c r="AB1958" s="72">
        <f t="shared" si="2487"/>
        <v>-11.009999999999998</v>
      </c>
      <c r="AC1958" s="53"/>
    </row>
    <row r="1959" spans="1:29" x14ac:dyDescent="0.25">
      <c r="A1959" s="53">
        <v>2803016</v>
      </c>
      <c r="B1959" s="89" t="s">
        <v>2589</v>
      </c>
      <c r="C1959" s="53" t="s">
        <v>672</v>
      </c>
      <c r="D1959" s="50" t="s">
        <v>974</v>
      </c>
      <c r="E1959" s="47" t="str">
        <f>VLOOKUP('2012 Accountability Database'!A1954,Dems1112!$A$2:$G$1082,5)</f>
        <v>K-6</v>
      </c>
      <c r="F1959" s="65" t="s">
        <v>2487</v>
      </c>
      <c r="G1959" s="62"/>
      <c r="H1959" s="13" t="str">
        <f>IF(V1960&gt;94,"Met",IF(X1960="--","n/a",IF(X1960&gt;=0,"Met","Did Not Meet")))</f>
        <v>Did Not Meet</v>
      </c>
      <c r="I1959" s="13" t="str">
        <f>IF(V1961&gt;94,"Met",IF(X1961="--","n/a",IF(X1961&gt;=0,"Met","Did Not Meet")))</f>
        <v>Did Not Meet</v>
      </c>
      <c r="J1959" s="13"/>
      <c r="K1959" s="13" t="str">
        <f>IF(Z1960&gt;94,"Met",IF(AB1960="--","n/a",IF(AB1960&gt;=0,"Met","Did Not Meet")))</f>
        <v>Did Not Meet</v>
      </c>
      <c r="L1959" s="13" t="str">
        <f>IF(Z1961&gt;94,"Met",IF(AB1961="--","n/a",IF(AB1961&gt;=0,"Met","Did Not Meet")))</f>
        <v>Did Not Meet</v>
      </c>
      <c r="M1959" s="1" t="s">
        <v>9</v>
      </c>
      <c r="N1959" s="14"/>
      <c r="O1959" s="35" t="s">
        <v>2506</v>
      </c>
      <c r="P1959" s="83" t="str">
        <f t="shared" ref="P1959" si="2494">IF(P1954="No"," ", IF(P1956="No"," ",IF(P1955="No", " ",IF(P1957="No"," ","X"))))</f>
        <v xml:space="preserve"> </v>
      </c>
      <c r="Q1959" s="108"/>
      <c r="R1959" s="5" t="s">
        <v>6</v>
      </c>
      <c r="S1959" s="1" t="s">
        <v>2</v>
      </c>
      <c r="T1959" s="1" t="s">
        <v>7</v>
      </c>
      <c r="U1959" s="5">
        <v>129</v>
      </c>
      <c r="V1959" s="1">
        <v>67.44</v>
      </c>
      <c r="W1959" s="1">
        <v>71.150000000000006</v>
      </c>
      <c r="X1959" s="6">
        <f t="shared" si="2447"/>
        <v>-3.710000000000008</v>
      </c>
      <c r="Y1959" s="14">
        <v>92</v>
      </c>
      <c r="Z1959" s="1">
        <v>51.09</v>
      </c>
      <c r="AA1959" s="1">
        <v>58.49</v>
      </c>
      <c r="AB1959" s="72">
        <f t="shared" si="2487"/>
        <v>-7.3999999999999986</v>
      </c>
      <c r="AC1959" s="53"/>
    </row>
    <row r="1960" spans="1:29" ht="15.75" x14ac:dyDescent="0.25">
      <c r="A1960" s="53">
        <v>2803016</v>
      </c>
      <c r="B1960" s="89" t="s">
        <v>2589</v>
      </c>
      <c r="C1960" s="53" t="s">
        <v>672</v>
      </c>
      <c r="D1960" s="50" t="s">
        <v>975</v>
      </c>
      <c r="E1960" s="48" t="str">
        <f>VLOOKUP('2012 Accountability Database'!A1954,Dems1112!$A$2:$G$1082,6)</f>
        <v>2 (Northeast AR)</v>
      </c>
      <c r="F1960" s="66"/>
      <c r="G1960" s="63" t="s">
        <v>2488</v>
      </c>
      <c r="H1960" s="61" t="str">
        <f t="shared" ref="H1960:I1960" si="2495">IF(H1958="Met","Yes",IF(H1959="Met","Yes","No"))</f>
        <v>No</v>
      </c>
      <c r="I1960" s="61" t="str">
        <f t="shared" si="2495"/>
        <v>No</v>
      </c>
      <c r="J1960" s="55"/>
      <c r="K1960" s="61" t="str">
        <f t="shared" ref="K1960:L1960" si="2496">IF(K1958="Met","Yes",IF(K1959="Met","Yes","No"))</f>
        <v>No</v>
      </c>
      <c r="L1960" s="61" t="str">
        <f t="shared" si="2496"/>
        <v>No</v>
      </c>
      <c r="M1960" s="1" t="s">
        <v>9</v>
      </c>
      <c r="N1960" s="14"/>
      <c r="O1960" s="35" t="s">
        <v>2505</v>
      </c>
      <c r="P1960" s="83" t="str">
        <f t="shared" ref="P1960" si="2497">IF(P1959="X"," ",IF(P1961="X"," ","X"))</f>
        <v xml:space="preserve"> </v>
      </c>
      <c r="Q1960" s="94" t="s">
        <v>2759</v>
      </c>
      <c r="R1960" s="5" t="s">
        <v>6</v>
      </c>
      <c r="S1960" s="1" t="s">
        <v>5</v>
      </c>
      <c r="T1960" s="1" t="s">
        <v>3</v>
      </c>
      <c r="U1960" s="5">
        <v>617</v>
      </c>
      <c r="V1960" s="1">
        <v>72.930000000000007</v>
      </c>
      <c r="W1960" s="1">
        <v>76.86</v>
      </c>
      <c r="X1960" s="6">
        <f t="shared" si="2447"/>
        <v>-3.9299999999999926</v>
      </c>
      <c r="Y1960" s="14">
        <v>452</v>
      </c>
      <c r="Z1960" s="1">
        <v>58.63</v>
      </c>
      <c r="AA1960" s="1">
        <v>64.75</v>
      </c>
      <c r="AB1960" s="72">
        <f t="shared" si="2487"/>
        <v>-6.1199999999999974</v>
      </c>
      <c r="AC1960" s="53"/>
    </row>
    <row r="1961" spans="1:29" x14ac:dyDescent="0.25">
      <c r="A1961" s="54">
        <v>2803016</v>
      </c>
      <c r="B1961" s="90" t="s">
        <v>2589</v>
      </c>
      <c r="C1961" s="54" t="s">
        <v>672</v>
      </c>
      <c r="D1961" s="4"/>
      <c r="E1961" s="4"/>
      <c r="F1961" s="67"/>
      <c r="G1961" s="64"/>
      <c r="H1961" s="43"/>
      <c r="I1961" s="43"/>
      <c r="J1961" s="43"/>
      <c r="K1961" s="43"/>
      <c r="L1961" s="43"/>
      <c r="M1961" s="4" t="s">
        <v>9</v>
      </c>
      <c r="N1961" s="15"/>
      <c r="O1961" s="38" t="s">
        <v>2482</v>
      </c>
      <c r="P1961" s="84" t="str">
        <f>IF(E1955="Achieving School"," ","X")</f>
        <v>X</v>
      </c>
      <c r="Q1961" s="91"/>
      <c r="R1961" s="4" t="s">
        <v>6</v>
      </c>
      <c r="S1961" s="4" t="s">
        <v>5</v>
      </c>
      <c r="T1961" s="4" t="s">
        <v>7</v>
      </c>
      <c r="U1961" s="4">
        <v>427</v>
      </c>
      <c r="V1961" s="4">
        <v>67.209999999999994</v>
      </c>
      <c r="W1961" s="4">
        <v>71.150000000000006</v>
      </c>
      <c r="X1961" s="7">
        <f t="shared" si="2447"/>
        <v>-3.9400000000000119</v>
      </c>
      <c r="Y1961" s="15">
        <v>303</v>
      </c>
      <c r="Z1961" s="4">
        <v>53.47</v>
      </c>
      <c r="AA1961" s="4">
        <v>58.49</v>
      </c>
      <c r="AB1961" s="73">
        <f t="shared" si="2487"/>
        <v>-5.0200000000000031</v>
      </c>
      <c r="AC1961" s="54"/>
    </row>
    <row r="1962" spans="1:29" x14ac:dyDescent="0.25">
      <c r="A1962" s="1">
        <v>2807004</v>
      </c>
      <c r="B1962" s="87" t="s">
        <v>2726</v>
      </c>
      <c r="C1962" s="55" t="s">
        <v>516</v>
      </c>
      <c r="E1962" s="42"/>
      <c r="F1962" s="65" t="s">
        <v>2483</v>
      </c>
      <c r="G1962" s="62"/>
      <c r="H1962" s="37" t="str">
        <f>IF(V1962&gt;94,"Met",IF(X1962="--","n/a",IF(X1962&gt;=0,"Met","Did Not Meet")))</f>
        <v>Met</v>
      </c>
      <c r="I1962" s="37" t="str">
        <f>IF(V1963&gt;94,"Met",IF(X1963="--","n/a",IF(X1963&gt;=0,"Met","Did Not Meet")))</f>
        <v>Met</v>
      </c>
      <c r="K1962" s="13" t="str">
        <f>IF(Z1962&gt;94,"Met",IF(AB1962="--","n/a",IF(AB1962&gt;=0,"Met","Did Not Meet")))</f>
        <v>Did Not Meet</v>
      </c>
      <c r="L1962" s="13" t="str">
        <f>IF(Z1963&gt;94,"Met",IF(AB1963="--","n/a",IF(AB1963&gt;=0,"Met","Did Not Meet")))</f>
        <v>Did Not Meet</v>
      </c>
      <c r="M1962" s="1" t="s">
        <v>9</v>
      </c>
      <c r="N1962" s="14" t="s">
        <v>2502</v>
      </c>
      <c r="O1962" s="5"/>
      <c r="P1962" s="44" t="str">
        <f t="shared" ref="P1962" si="2498">IF(H1964="Yes",IF(I1964="Yes","Yes","No"),"No")</f>
        <v>Yes</v>
      </c>
      <c r="Q1962" s="93"/>
      <c r="R1962" s="5" t="s">
        <v>1</v>
      </c>
      <c r="S1962" s="1" t="s">
        <v>2</v>
      </c>
      <c r="T1962" s="1" t="s">
        <v>3</v>
      </c>
      <c r="U1962" s="5">
        <v>725</v>
      </c>
      <c r="V1962" s="1">
        <v>82.48</v>
      </c>
      <c r="W1962" s="1">
        <v>79.790000000000006</v>
      </c>
      <c r="X1962" s="9">
        <f t="shared" si="2447"/>
        <v>2.6899999999999977</v>
      </c>
      <c r="Y1962" s="14">
        <v>465</v>
      </c>
      <c r="Z1962" s="1">
        <v>75.27</v>
      </c>
      <c r="AA1962" s="1">
        <v>83.34</v>
      </c>
      <c r="AB1962" s="72">
        <f t="shared" si="2487"/>
        <v>-8.0700000000000074</v>
      </c>
      <c r="AC1962" s="36"/>
    </row>
    <row r="1963" spans="1:29" ht="15.75" x14ac:dyDescent="0.25">
      <c r="A1963" s="53">
        <v>2807004</v>
      </c>
      <c r="B1963" s="89" t="s">
        <v>2726</v>
      </c>
      <c r="C1963" s="53" t="s">
        <v>516</v>
      </c>
      <c r="D1963" s="49" t="s">
        <v>2498</v>
      </c>
      <c r="E1963" s="34" t="str">
        <f>M1962</f>
        <v>Needs Improvement School</v>
      </c>
      <c r="F1963" s="65" t="s">
        <v>2484</v>
      </c>
      <c r="G1963" s="62"/>
      <c r="H1963" s="13" t="str">
        <f>IF(V1964&gt;94,"Met",IF(X1964="--","n/a",IF(X1964&gt;=0,"Met","Did Not Meet")))</f>
        <v>Did Not Meet</v>
      </c>
      <c r="I1963" s="13" t="str">
        <f>IF(V1965&gt;94,"Met",IF(X1965="--","n/a",IF(X1965&gt;=0,"Met","Did Not Meet")))</f>
        <v>Did Not Meet</v>
      </c>
      <c r="K1963" s="13" t="str">
        <f>IF(Z1964&gt;94,"Met",IF(AB1964="--","n/a",IF(AB1964&gt;=0,"Met","Did Not Meet")))</f>
        <v>Did Not Meet</v>
      </c>
      <c r="L1963" s="13" t="str">
        <f>IF(Z1965&gt;94,"Met",IF(AB1965="--","n/a",IF(AB1965&gt;=0,"Met","Did Not Meet")))</f>
        <v>Did Not Meet</v>
      </c>
      <c r="M1963" s="1" t="s">
        <v>9</v>
      </c>
      <c r="N1963" s="14" t="s">
        <v>2501</v>
      </c>
      <c r="O1963" s="5"/>
      <c r="P1963" s="44" t="str">
        <f t="shared" ref="P1963" si="2499">IF(K1964="Yes",IF(L1964="Yes","Yes","No"),"No")</f>
        <v>No</v>
      </c>
      <c r="Q1963" s="94" t="s">
        <v>2759</v>
      </c>
      <c r="R1963" s="5" t="s">
        <v>1</v>
      </c>
      <c r="S1963" s="1" t="s">
        <v>2</v>
      </c>
      <c r="T1963" s="1" t="s">
        <v>7</v>
      </c>
      <c r="U1963" s="5">
        <v>427</v>
      </c>
      <c r="V1963" s="1">
        <v>74</v>
      </c>
      <c r="W1963" s="1">
        <v>71.66</v>
      </c>
      <c r="X1963" s="9">
        <f t="shared" si="2447"/>
        <v>2.3400000000000034</v>
      </c>
      <c r="Y1963" s="14">
        <v>272</v>
      </c>
      <c r="Z1963" s="1">
        <v>71.319999999999993</v>
      </c>
      <c r="AA1963" s="1">
        <v>78.22</v>
      </c>
      <c r="AB1963" s="72">
        <f t="shared" si="2487"/>
        <v>-6.9000000000000057</v>
      </c>
      <c r="AC1963" s="53"/>
    </row>
    <row r="1964" spans="1:29" ht="15" customHeight="1" x14ac:dyDescent="0.25">
      <c r="A1964" s="53">
        <v>2807004</v>
      </c>
      <c r="B1964" s="89" t="s">
        <v>2726</v>
      </c>
      <c r="C1964" s="53" t="s">
        <v>516</v>
      </c>
      <c r="D1964" s="49" t="s">
        <v>2499</v>
      </c>
      <c r="E1964" s="35" t="str">
        <f>VLOOKUP('2012 Accountability Database'!$A1962,'2011 AYP'!A$2:B$1072,2)</f>
        <v>SI_4 (School Improvement Year 4)</v>
      </c>
      <c r="F1964" s="66"/>
      <c r="G1964" s="63" t="s">
        <v>2485</v>
      </c>
      <c r="H1964" s="60" t="str">
        <f t="shared" ref="H1964:I1964" si="2500">IF(H1962="Met","Yes",IF(H1963="Met","Yes","No"))</f>
        <v>Yes</v>
      </c>
      <c r="I1964" s="60" t="str">
        <f t="shared" si="2500"/>
        <v>Yes</v>
      </c>
      <c r="J1964" s="42"/>
      <c r="K1964" s="60" t="str">
        <f t="shared" ref="K1964:L1964" si="2501">IF(K1962="Met","Yes",IF(K1963="Met","Yes","No"))</f>
        <v>No</v>
      </c>
      <c r="L1964" s="60" t="str">
        <f t="shared" si="2501"/>
        <v>No</v>
      </c>
      <c r="M1964" s="5" t="s">
        <v>9</v>
      </c>
      <c r="N1964" s="14" t="s">
        <v>2503</v>
      </c>
      <c r="O1964" s="5"/>
      <c r="P1964" s="44" t="str">
        <f t="shared" ref="P1964" si="2502">IF(H1968="Yes",IF(I1968="Yes","Yes","No"),"No")</f>
        <v>No</v>
      </c>
      <c r="Q1964" s="108" t="s">
        <v>2758</v>
      </c>
      <c r="R1964" s="5" t="s">
        <v>1</v>
      </c>
      <c r="S1964" s="5" t="s">
        <v>5</v>
      </c>
      <c r="T1964" s="5" t="s">
        <v>3</v>
      </c>
      <c r="U1964" s="5">
        <v>2213</v>
      </c>
      <c r="V1964" s="5">
        <v>78.58</v>
      </c>
      <c r="W1964" s="5">
        <v>79.790000000000006</v>
      </c>
      <c r="X1964" s="8">
        <f t="shared" si="2447"/>
        <v>-1.210000000000008</v>
      </c>
      <c r="Y1964" s="14">
        <v>1431</v>
      </c>
      <c r="Z1964" s="5">
        <v>78.69</v>
      </c>
      <c r="AA1964" s="5">
        <v>83.34</v>
      </c>
      <c r="AB1964" s="72">
        <f t="shared" si="2487"/>
        <v>-4.6500000000000057</v>
      </c>
      <c r="AC1964" s="53"/>
    </row>
    <row r="1965" spans="1:29" x14ac:dyDescent="0.25">
      <c r="A1965" s="53">
        <v>2807004</v>
      </c>
      <c r="B1965" s="89" t="s">
        <v>2726</v>
      </c>
      <c r="C1965" s="53" t="s">
        <v>516</v>
      </c>
      <c r="D1965" s="49" t="s">
        <v>2507</v>
      </c>
      <c r="E1965" s="47">
        <f>VLOOKUP('2012 Accountability Database'!A1962,Dems1112!$A$2:$G$1082,3)</f>
        <v>0.05</v>
      </c>
      <c r="F1965" s="66"/>
      <c r="G1965" s="52"/>
      <c r="M1965" s="5" t="s">
        <v>9</v>
      </c>
      <c r="N1965" s="14" t="s">
        <v>2504</v>
      </c>
      <c r="O1965" s="5"/>
      <c r="P1965" s="44" t="str">
        <f t="shared" ref="P1965" si="2503">IF(K1968="Yes",IF(L1968="Yes","Yes","No"),"No")</f>
        <v>No</v>
      </c>
      <c r="Q1965" s="108"/>
      <c r="R1965" s="5" t="s">
        <v>1</v>
      </c>
      <c r="S1965" s="5" t="s">
        <v>5</v>
      </c>
      <c r="T1965" s="5" t="s">
        <v>7</v>
      </c>
      <c r="U1965" s="5">
        <v>1320</v>
      </c>
      <c r="V1965" s="5">
        <v>70.38</v>
      </c>
      <c r="W1965" s="5">
        <v>71.66</v>
      </c>
      <c r="X1965" s="8">
        <f t="shared" si="2447"/>
        <v>-1.2800000000000011</v>
      </c>
      <c r="Y1965" s="14">
        <v>837</v>
      </c>
      <c r="Z1965" s="5">
        <v>74.67</v>
      </c>
      <c r="AA1965" s="5">
        <v>78.22</v>
      </c>
      <c r="AB1965" s="72">
        <f t="shared" si="2487"/>
        <v>-3.5499999999999972</v>
      </c>
      <c r="AC1965" s="53"/>
    </row>
    <row r="1966" spans="1:29" x14ac:dyDescent="0.25">
      <c r="A1966" s="53">
        <v>2807004</v>
      </c>
      <c r="B1966" s="89" t="s">
        <v>2726</v>
      </c>
      <c r="C1966" s="53" t="s">
        <v>516</v>
      </c>
      <c r="D1966" s="50" t="s">
        <v>2508</v>
      </c>
      <c r="E1966" s="47">
        <f>VLOOKUP('2012 Accountability Database'!A1962,Dems1112!$A$2:$G$1082,4)</f>
        <v>0.55000000000000004</v>
      </c>
      <c r="F1966" s="65" t="s">
        <v>2486</v>
      </c>
      <c r="G1966" s="62"/>
      <c r="H1966" s="13" t="str">
        <f>IF(V1966&gt;94,"Met",IF(X1966="--","n/a",IF(X1966&gt;=0,"Met","Did Not Meet")))</f>
        <v>Did Not Meet</v>
      </c>
      <c r="I1966" s="13" t="str">
        <f>IF(V1967&gt;94,"Met",IF(X1967="--","n/a",IF(X1967&gt;=0,"Met","Did Not Meet")))</f>
        <v>Did Not Meet</v>
      </c>
      <c r="J1966" s="13"/>
      <c r="K1966" s="13" t="str">
        <f>IF(Z1966&gt;94,"Met",IF(AB1966="--","n/a",IF(AB1966&gt;=0,"Met","Did Not Meet")))</f>
        <v>Did Not Meet</v>
      </c>
      <c r="L1966" s="13" t="str">
        <f>IF(Z1967&gt;94,"Met",IF(AB1967="--","n/a",IF(AB1967&gt;=0,"Met","Did Not Meet")))</f>
        <v>Did Not Meet</v>
      </c>
      <c r="M1966" s="5" t="s">
        <v>9</v>
      </c>
      <c r="N1966" s="68" t="s">
        <v>2497</v>
      </c>
      <c r="O1966" s="35"/>
      <c r="P1966" s="44"/>
      <c r="Q1966" s="108"/>
      <c r="R1966" s="5" t="s">
        <v>6</v>
      </c>
      <c r="S1966" s="5" t="s">
        <v>2</v>
      </c>
      <c r="T1966" s="5" t="s">
        <v>3</v>
      </c>
      <c r="U1966" s="5">
        <v>725</v>
      </c>
      <c r="V1966" s="5">
        <v>82.34</v>
      </c>
      <c r="W1966" s="5">
        <v>87.04</v>
      </c>
      <c r="X1966" s="8">
        <f t="shared" si="2447"/>
        <v>-4.7000000000000028</v>
      </c>
      <c r="Y1966" s="14">
        <v>465</v>
      </c>
      <c r="Z1966" s="5">
        <v>49.89</v>
      </c>
      <c r="AA1966" s="5">
        <v>72.78</v>
      </c>
      <c r="AB1966" s="72">
        <f t="shared" si="2487"/>
        <v>-22.89</v>
      </c>
      <c r="AC1966" s="53"/>
    </row>
    <row r="1967" spans="1:29" x14ac:dyDescent="0.25">
      <c r="A1967" s="53">
        <v>2807004</v>
      </c>
      <c r="B1967" s="89" t="s">
        <v>2726</v>
      </c>
      <c r="C1967" s="53" t="s">
        <v>516</v>
      </c>
      <c r="D1967" s="50" t="s">
        <v>974</v>
      </c>
      <c r="E1967" s="47" t="str">
        <f>VLOOKUP('2012 Accountability Database'!A1962,Dems1112!$A$2:$G$1082,5)</f>
        <v>3-5</v>
      </c>
      <c r="F1967" s="65" t="s">
        <v>2487</v>
      </c>
      <c r="G1967" s="62"/>
      <c r="H1967" s="13" t="str">
        <f>IF(V1968&gt;94,"Met",IF(X1968="--","n/a",IF(X1968&gt;=0,"Met","Did Not Meet")))</f>
        <v>Did Not Meet</v>
      </c>
      <c r="I1967" s="13" t="str">
        <f>IF(V1969&gt;94,"Met",IF(X1969="--","n/a",IF(X1969&gt;=0,"Met","Did Not Meet")))</f>
        <v>Did Not Meet</v>
      </c>
      <c r="J1967" s="13"/>
      <c r="K1967" s="13" t="str">
        <f>IF(Z1968&gt;94,"Met",IF(AB1968="--","n/a",IF(AB1968&gt;=0,"Met","Did Not Meet")))</f>
        <v>Did Not Meet</v>
      </c>
      <c r="L1967" s="13" t="str">
        <f>IF(Z1969&gt;94,"Met",IF(AB1969="--","n/a",IF(AB1969&gt;=0,"Met","Did Not Meet")))</f>
        <v>Did Not Meet</v>
      </c>
      <c r="M1967" s="1" t="s">
        <v>9</v>
      </c>
      <c r="N1967" s="14"/>
      <c r="O1967" s="35" t="s">
        <v>2506</v>
      </c>
      <c r="P1967" s="83" t="str">
        <f t="shared" ref="P1967" si="2504">IF(P1962="No"," ", IF(P1964="No"," ",IF(P1963="No", " ",IF(P1965="No"," ","X"))))</f>
        <v xml:space="preserve"> </v>
      </c>
      <c r="Q1967" s="108"/>
      <c r="R1967" s="5" t="s">
        <v>6</v>
      </c>
      <c r="S1967" s="1" t="s">
        <v>2</v>
      </c>
      <c r="T1967" s="1" t="s">
        <v>7</v>
      </c>
      <c r="U1967" s="5">
        <v>427</v>
      </c>
      <c r="V1967" s="1">
        <v>74</v>
      </c>
      <c r="W1967" s="1">
        <v>80.3</v>
      </c>
      <c r="X1967" s="6">
        <f t="shared" si="2447"/>
        <v>-6.2999999999999972</v>
      </c>
      <c r="Y1967" s="14">
        <v>272</v>
      </c>
      <c r="Z1967" s="1">
        <v>42.65</v>
      </c>
      <c r="AA1967" s="1">
        <v>67.819999999999993</v>
      </c>
      <c r="AB1967" s="72">
        <f t="shared" si="2487"/>
        <v>-25.169999999999995</v>
      </c>
      <c r="AC1967" s="53"/>
    </row>
    <row r="1968" spans="1:29" ht="15.75" x14ac:dyDescent="0.25">
      <c r="A1968" s="53">
        <v>2807004</v>
      </c>
      <c r="B1968" s="89" t="s">
        <v>2726</v>
      </c>
      <c r="C1968" s="53" t="s">
        <v>516</v>
      </c>
      <c r="D1968" s="50" t="s">
        <v>975</v>
      </c>
      <c r="E1968" s="48" t="str">
        <f>VLOOKUP('2012 Accountability Database'!A1962,Dems1112!$A$2:$G$1082,6)</f>
        <v>2 (Northeast AR)</v>
      </c>
      <c r="F1968" s="66"/>
      <c r="G1968" s="63" t="s">
        <v>2488</v>
      </c>
      <c r="H1968" s="61" t="str">
        <f t="shared" ref="H1968:I1968" si="2505">IF(H1966="Met","Yes",IF(H1967="Met","Yes","No"))</f>
        <v>No</v>
      </c>
      <c r="I1968" s="61" t="str">
        <f t="shared" si="2505"/>
        <v>No</v>
      </c>
      <c r="J1968" s="55"/>
      <c r="K1968" s="61" t="str">
        <f t="shared" ref="K1968:L1968" si="2506">IF(K1966="Met","Yes",IF(K1967="Met","Yes","No"))</f>
        <v>No</v>
      </c>
      <c r="L1968" s="61" t="str">
        <f t="shared" si="2506"/>
        <v>No</v>
      </c>
      <c r="M1968" s="1" t="s">
        <v>9</v>
      </c>
      <c r="N1968" s="14"/>
      <c r="O1968" s="35" t="s">
        <v>2505</v>
      </c>
      <c r="P1968" s="83" t="str">
        <f t="shared" ref="P1968" si="2507">IF(P1967="X"," ",IF(P1969="X"," ","X"))</f>
        <v xml:space="preserve"> </v>
      </c>
      <c r="Q1968" s="94" t="s">
        <v>2759</v>
      </c>
      <c r="R1968" s="5" t="s">
        <v>6</v>
      </c>
      <c r="S1968" s="1" t="s">
        <v>5</v>
      </c>
      <c r="T1968" s="1" t="s">
        <v>3</v>
      </c>
      <c r="U1968" s="5">
        <v>2213</v>
      </c>
      <c r="V1968" s="1">
        <v>82.65</v>
      </c>
      <c r="W1968" s="1">
        <v>87.04</v>
      </c>
      <c r="X1968" s="6">
        <f t="shared" si="2447"/>
        <v>-4.3900000000000006</v>
      </c>
      <c r="Y1968" s="14">
        <v>1431</v>
      </c>
      <c r="Z1968" s="1">
        <v>62.12</v>
      </c>
      <c r="AA1968" s="1">
        <v>72.78</v>
      </c>
      <c r="AB1968" s="72">
        <f t="shared" si="2487"/>
        <v>-10.660000000000004</v>
      </c>
      <c r="AC1968" s="53"/>
    </row>
    <row r="1969" spans="1:29" x14ac:dyDescent="0.25">
      <c r="A1969" s="54">
        <v>2807004</v>
      </c>
      <c r="B1969" s="90" t="s">
        <v>2726</v>
      </c>
      <c r="C1969" s="54" t="s">
        <v>516</v>
      </c>
      <c r="D1969" s="4"/>
      <c r="E1969" s="4"/>
      <c r="F1969" s="67"/>
      <c r="G1969" s="64"/>
      <c r="H1969" s="43"/>
      <c r="I1969" s="43"/>
      <c r="J1969" s="43"/>
      <c r="K1969" s="43"/>
      <c r="L1969" s="43"/>
      <c r="M1969" s="4" t="s">
        <v>9</v>
      </c>
      <c r="N1969" s="15"/>
      <c r="O1969" s="38" t="s">
        <v>2482</v>
      </c>
      <c r="P1969" s="84" t="str">
        <f>IF(E1963="Achieving School"," ","X")</f>
        <v>X</v>
      </c>
      <c r="Q1969" s="91"/>
      <c r="R1969" s="4" t="s">
        <v>6</v>
      </c>
      <c r="S1969" s="4" t="s">
        <v>5</v>
      </c>
      <c r="T1969" s="4" t="s">
        <v>7</v>
      </c>
      <c r="U1969" s="4">
        <v>1320</v>
      </c>
      <c r="V1969" s="4">
        <v>75.61</v>
      </c>
      <c r="W1969" s="4">
        <v>80.3</v>
      </c>
      <c r="X1969" s="7">
        <f t="shared" si="2447"/>
        <v>-4.6899999999999977</v>
      </c>
      <c r="Y1969" s="15">
        <v>837</v>
      </c>
      <c r="Z1969" s="4">
        <v>56.75</v>
      </c>
      <c r="AA1969" s="4">
        <v>67.819999999999993</v>
      </c>
      <c r="AB1969" s="73">
        <f t="shared" si="2487"/>
        <v>-11.069999999999993</v>
      </c>
      <c r="AC1969" s="54"/>
    </row>
    <row r="1970" spans="1:29" x14ac:dyDescent="0.25">
      <c r="A1970" s="1">
        <v>2807007</v>
      </c>
      <c r="B1970" s="87" t="s">
        <v>2726</v>
      </c>
      <c r="C1970" s="55" t="s">
        <v>517</v>
      </c>
      <c r="E1970" s="42"/>
      <c r="F1970" s="65" t="s">
        <v>2483</v>
      </c>
      <c r="G1970" s="62"/>
      <c r="H1970" s="37" t="str">
        <f>IF(V1970&gt;94,"Met",IF(X1970="--","n/a",IF(X1970&gt;=0,"Met","Did Not Meet")))</f>
        <v>Met</v>
      </c>
      <c r="I1970" s="37" t="str">
        <f>IF(V1971&gt;94,"Met",IF(X1971="--","n/a",IF(X1971&gt;=0,"Met","Did Not Meet")))</f>
        <v>Met</v>
      </c>
      <c r="K1970" s="13" t="str">
        <f>IF(Z1970&gt;94,"Met",IF(AB1970="--","n/a",IF(AB1970&gt;=0,"Met","Did Not Meet")))</f>
        <v>Met</v>
      </c>
      <c r="L1970" s="13" t="str">
        <f>IF(Z1971&gt;94,"Met",IF(AB1971="--","n/a",IF(AB1971&gt;=0,"Met","Did Not Meet")))</f>
        <v>Met</v>
      </c>
      <c r="M1970" s="1" t="s">
        <v>4</v>
      </c>
      <c r="N1970" s="14" t="s">
        <v>2502</v>
      </c>
      <c r="O1970" s="5"/>
      <c r="P1970" s="44" t="str">
        <f t="shared" ref="P1970" si="2508">IF(H1972="Yes",IF(I1972="Yes","Yes","No"),"No")</f>
        <v>Yes</v>
      </c>
      <c r="Q1970" s="93"/>
      <c r="R1970" s="5" t="s">
        <v>1</v>
      </c>
      <c r="S1970" s="1" t="s">
        <v>2</v>
      </c>
      <c r="T1970" s="1" t="s">
        <v>3</v>
      </c>
      <c r="U1970" s="5">
        <v>508</v>
      </c>
      <c r="V1970" s="1">
        <v>79.13</v>
      </c>
      <c r="W1970" s="1">
        <v>69.569999999999993</v>
      </c>
      <c r="X1970" s="9">
        <f t="shared" si="2447"/>
        <v>9.5600000000000023</v>
      </c>
      <c r="Y1970" s="14">
        <v>490</v>
      </c>
      <c r="Z1970" s="1">
        <v>81.430000000000007</v>
      </c>
      <c r="AA1970" s="1">
        <v>70.5</v>
      </c>
      <c r="AB1970" s="71">
        <f t="shared" si="2487"/>
        <v>10.930000000000007</v>
      </c>
      <c r="AC1970" s="36"/>
    </row>
    <row r="1971" spans="1:29" ht="15.75" x14ac:dyDescent="0.25">
      <c r="A1971" s="53">
        <v>2807007</v>
      </c>
      <c r="B1971" s="89" t="s">
        <v>2726</v>
      </c>
      <c r="C1971" s="53" t="s">
        <v>517</v>
      </c>
      <c r="D1971" s="49" t="s">
        <v>2498</v>
      </c>
      <c r="E1971" s="34" t="str">
        <f>M1970</f>
        <v>Achieving School</v>
      </c>
      <c r="F1971" s="65" t="s">
        <v>2484</v>
      </c>
      <c r="G1971" s="62"/>
      <c r="H1971" s="13" t="str">
        <f>IF(V1972&gt;94,"Met",IF(X1972="--","n/a",IF(X1972&gt;=0,"Met","Did Not Meet")))</f>
        <v>Met</v>
      </c>
      <c r="I1971" s="13" t="str">
        <f>IF(V1973&gt;94,"Met",IF(X1973="--","n/a",IF(X1973&gt;=0,"Met","Did Not Meet")))</f>
        <v>Met</v>
      </c>
      <c r="K1971" s="13" t="str">
        <f>IF(Z1972&gt;94,"Met",IF(AB1972="--","n/a",IF(AB1972&gt;=0,"Met","Did Not Meet")))</f>
        <v>Met</v>
      </c>
      <c r="L1971" s="13" t="str">
        <f>IF(Z1973&gt;94,"Met",IF(AB1973="--","n/a",IF(AB1973&gt;=0,"Met","Did Not Meet")))</f>
        <v>Met</v>
      </c>
      <c r="M1971" s="1" t="s">
        <v>4</v>
      </c>
      <c r="N1971" s="14" t="s">
        <v>2501</v>
      </c>
      <c r="O1971" s="5"/>
      <c r="P1971" s="44" t="str">
        <f t="shared" ref="P1971" si="2509">IF(K1972="Yes",IF(L1972="Yes","Yes","No"),"No")</f>
        <v>Yes</v>
      </c>
      <c r="Q1971" s="94" t="s">
        <v>2759</v>
      </c>
      <c r="R1971" s="5" t="s">
        <v>1</v>
      </c>
      <c r="S1971" s="1" t="s">
        <v>2</v>
      </c>
      <c r="T1971" s="1" t="s">
        <v>7</v>
      </c>
      <c r="U1971" s="5">
        <v>283</v>
      </c>
      <c r="V1971" s="1">
        <v>68.900000000000006</v>
      </c>
      <c r="W1971" s="1">
        <v>59.8</v>
      </c>
      <c r="X1971" s="9">
        <f t="shared" si="2447"/>
        <v>9.1000000000000085</v>
      </c>
      <c r="Y1971" s="14">
        <v>268</v>
      </c>
      <c r="Z1971" s="1">
        <v>71.27</v>
      </c>
      <c r="AA1971" s="1">
        <v>62.1</v>
      </c>
      <c r="AB1971" s="71">
        <f t="shared" si="2487"/>
        <v>9.1699999999999946</v>
      </c>
      <c r="AC1971" s="53"/>
    </row>
    <row r="1972" spans="1:29" ht="15" customHeight="1" x14ac:dyDescent="0.25">
      <c r="A1972" s="53">
        <v>2807007</v>
      </c>
      <c r="B1972" s="89" t="s">
        <v>2726</v>
      </c>
      <c r="C1972" s="53" t="s">
        <v>517</v>
      </c>
      <c r="D1972" s="49" t="s">
        <v>2499</v>
      </c>
      <c r="E1972" s="35" t="str">
        <f>VLOOKUP('2012 Accountability Database'!$A1970,'2011 AYP'!A$2:B$1072,2)</f>
        <v>SI_3 (School Improvement Year 3)</v>
      </c>
      <c r="F1972" s="66"/>
      <c r="G1972" s="63" t="s">
        <v>2485</v>
      </c>
      <c r="H1972" s="60" t="str">
        <f t="shared" ref="H1972:I1972" si="2510">IF(H1970="Met","Yes",IF(H1971="Met","Yes","No"))</f>
        <v>Yes</v>
      </c>
      <c r="I1972" s="60" t="str">
        <f t="shared" si="2510"/>
        <v>Yes</v>
      </c>
      <c r="J1972" s="42"/>
      <c r="K1972" s="60" t="str">
        <f t="shared" ref="K1972:L1972" si="2511">IF(K1970="Met","Yes",IF(K1971="Met","Yes","No"))</f>
        <v>Yes</v>
      </c>
      <c r="L1972" s="60" t="str">
        <f t="shared" si="2511"/>
        <v>Yes</v>
      </c>
      <c r="M1972" s="5" t="s">
        <v>4</v>
      </c>
      <c r="N1972" s="14" t="s">
        <v>2503</v>
      </c>
      <c r="O1972" s="5"/>
      <c r="P1972" s="44" t="str">
        <f t="shared" ref="P1972" si="2512">IF(H1976="Yes",IF(I1976="Yes","Yes","No"),"No")</f>
        <v>Yes</v>
      </c>
      <c r="Q1972" s="108" t="s">
        <v>2758</v>
      </c>
      <c r="R1972" s="5" t="s">
        <v>1</v>
      </c>
      <c r="S1972" s="5" t="s">
        <v>5</v>
      </c>
      <c r="T1972" s="5" t="s">
        <v>3</v>
      </c>
      <c r="U1972" s="5">
        <v>1487</v>
      </c>
      <c r="V1972" s="5">
        <v>73.3</v>
      </c>
      <c r="W1972" s="5">
        <v>69.569999999999993</v>
      </c>
      <c r="X1972" s="11">
        <f t="shared" si="2447"/>
        <v>3.730000000000004</v>
      </c>
      <c r="Y1972" s="14">
        <v>1418</v>
      </c>
      <c r="Z1972" s="5">
        <v>75.81</v>
      </c>
      <c r="AA1972" s="5">
        <v>70.5</v>
      </c>
      <c r="AB1972" s="71">
        <f t="shared" si="2487"/>
        <v>5.3100000000000023</v>
      </c>
      <c r="AC1972" s="53"/>
    </row>
    <row r="1973" spans="1:29" x14ac:dyDescent="0.25">
      <c r="A1973" s="53">
        <v>2807007</v>
      </c>
      <c r="B1973" s="89" t="s">
        <v>2726</v>
      </c>
      <c r="C1973" s="53" t="s">
        <v>517</v>
      </c>
      <c r="D1973" s="49" t="s">
        <v>2507</v>
      </c>
      <c r="E1973" s="47">
        <f>VLOOKUP('2012 Accountability Database'!A1970,Dems1112!$A$2:$G$1082,3)</f>
        <v>0.03</v>
      </c>
      <c r="F1973" s="66"/>
      <c r="G1973" s="52"/>
      <c r="M1973" s="1" t="s">
        <v>4</v>
      </c>
      <c r="N1973" s="14" t="s">
        <v>2504</v>
      </c>
      <c r="O1973" s="5"/>
      <c r="P1973" s="44" t="str">
        <f t="shared" ref="P1973" si="2513">IF(K1976="Yes",IF(L1976="Yes","Yes","No"),"No")</f>
        <v>No</v>
      </c>
      <c r="Q1973" s="108"/>
      <c r="R1973" s="5" t="s">
        <v>1</v>
      </c>
      <c r="S1973" s="1" t="s">
        <v>5</v>
      </c>
      <c r="T1973" s="1" t="s">
        <v>7</v>
      </c>
      <c r="U1973" s="5">
        <v>838</v>
      </c>
      <c r="V1973" s="1">
        <v>62.41</v>
      </c>
      <c r="W1973" s="1">
        <v>59.8</v>
      </c>
      <c r="X1973" s="9">
        <f t="shared" si="2447"/>
        <v>2.6099999999999994</v>
      </c>
      <c r="Y1973" s="14">
        <v>783</v>
      </c>
      <c r="Z1973" s="1">
        <v>65.900000000000006</v>
      </c>
      <c r="AA1973" s="1">
        <v>62.1</v>
      </c>
      <c r="AB1973" s="71">
        <f t="shared" si="2487"/>
        <v>3.8000000000000043</v>
      </c>
      <c r="AC1973" s="53"/>
    </row>
    <row r="1974" spans="1:29" x14ac:dyDescent="0.25">
      <c r="A1974" s="53">
        <v>2807007</v>
      </c>
      <c r="B1974" s="89" t="s">
        <v>2726</v>
      </c>
      <c r="C1974" s="53" t="s">
        <v>517</v>
      </c>
      <c r="D1974" s="50" t="s">
        <v>2508</v>
      </c>
      <c r="E1974" s="47">
        <f>VLOOKUP('2012 Accountability Database'!A1970,Dems1112!$A$2:$G$1082,4)</f>
        <v>0.53</v>
      </c>
      <c r="F1974" s="65" t="s">
        <v>2486</v>
      </c>
      <c r="G1974" s="62"/>
      <c r="H1974" s="13" t="str">
        <f>IF(V1974&gt;94,"Met",IF(X1974="--","n/a",IF(X1974&gt;=0,"Met","Did Not Meet")))</f>
        <v>Met</v>
      </c>
      <c r="I1974" s="13" t="str">
        <f>IF(V1975&gt;94,"Met",IF(X1975="--","n/a",IF(X1975&gt;=0,"Met","Did Not Meet")))</f>
        <v>Met</v>
      </c>
      <c r="J1974" s="13"/>
      <c r="K1974" s="13" t="str">
        <f>IF(Z1974&gt;94,"Met",IF(AB1974="--","n/a",IF(AB1974&gt;=0,"Met","Did Not Meet")))</f>
        <v>Met</v>
      </c>
      <c r="L1974" s="13" t="str">
        <f>IF(Z1975&gt;94,"Met",IF(AB1975="--","n/a",IF(AB1975&gt;=0,"Met","Did Not Meet")))</f>
        <v>Did Not Meet</v>
      </c>
      <c r="M1974" s="5" t="s">
        <v>4</v>
      </c>
      <c r="N1974" s="68" t="s">
        <v>2497</v>
      </c>
      <c r="O1974" s="35"/>
      <c r="P1974" s="44"/>
      <c r="Q1974" s="108"/>
      <c r="R1974" s="5" t="s">
        <v>6</v>
      </c>
      <c r="S1974" s="5" t="s">
        <v>2</v>
      </c>
      <c r="T1974" s="5" t="s">
        <v>3</v>
      </c>
      <c r="U1974" s="5">
        <v>508</v>
      </c>
      <c r="V1974" s="5">
        <v>83.07</v>
      </c>
      <c r="W1974" s="5">
        <v>80.47</v>
      </c>
      <c r="X1974" s="11">
        <f t="shared" si="2447"/>
        <v>2.5999999999999943</v>
      </c>
      <c r="Y1974" s="14">
        <v>490</v>
      </c>
      <c r="Z1974" s="5">
        <v>79.8</v>
      </c>
      <c r="AA1974" s="5">
        <v>78.03</v>
      </c>
      <c r="AB1974" s="71">
        <f t="shared" si="2487"/>
        <v>1.769999999999996</v>
      </c>
      <c r="AC1974" s="53"/>
    </row>
    <row r="1975" spans="1:29" x14ac:dyDescent="0.25">
      <c r="A1975" s="53">
        <v>2807007</v>
      </c>
      <c r="B1975" s="89" t="s">
        <v>2726</v>
      </c>
      <c r="C1975" s="53" t="s">
        <v>517</v>
      </c>
      <c r="D1975" s="50" t="s">
        <v>974</v>
      </c>
      <c r="E1975" s="47" t="str">
        <f>VLOOKUP('2012 Accountability Database'!A1970,Dems1112!$A$2:$G$1082,5)</f>
        <v>6-7</v>
      </c>
      <c r="F1975" s="65" t="s">
        <v>2487</v>
      </c>
      <c r="G1975" s="62"/>
      <c r="H1975" s="13" t="str">
        <f>IF(V1976&gt;94,"Met",IF(X1976="--","n/a",IF(X1976&gt;=0,"Met","Did Not Meet")))</f>
        <v>Met</v>
      </c>
      <c r="I1975" s="13" t="str">
        <f>IF(V1977&gt;94,"Met",IF(X1977="--","n/a",IF(X1977&gt;=0,"Met","Did Not Meet")))</f>
        <v>Met</v>
      </c>
      <c r="J1975" s="13"/>
      <c r="K1975" s="13" t="str">
        <f>IF(Z1976&gt;94,"Met",IF(AB1976="--","n/a",IF(AB1976&gt;=0,"Met","Did Not Meet")))</f>
        <v>Met</v>
      </c>
      <c r="L1975" s="13" t="str">
        <f>IF(Z1977&gt;94,"Met",IF(AB1977="--","n/a",IF(AB1977&gt;=0,"Met","Did Not Meet")))</f>
        <v>Did Not Meet</v>
      </c>
      <c r="M1975" s="1" t="s">
        <v>4</v>
      </c>
      <c r="N1975" s="14"/>
      <c r="O1975" s="35" t="s">
        <v>2506</v>
      </c>
      <c r="P1975" s="83" t="str">
        <f t="shared" ref="P1975" si="2514">IF(P1970="No"," ", IF(P1972="No"," ",IF(P1971="No", " ",IF(P1973="No"," ","X"))))</f>
        <v xml:space="preserve"> </v>
      </c>
      <c r="Q1975" s="108"/>
      <c r="R1975" s="5" t="s">
        <v>6</v>
      </c>
      <c r="S1975" s="1" t="s">
        <v>2</v>
      </c>
      <c r="T1975" s="1" t="s">
        <v>7</v>
      </c>
      <c r="U1975" s="5">
        <v>283</v>
      </c>
      <c r="V1975" s="1">
        <v>75.27</v>
      </c>
      <c r="W1975" s="1">
        <v>72.010000000000005</v>
      </c>
      <c r="X1975" s="9">
        <f t="shared" si="2447"/>
        <v>3.2599999999999909</v>
      </c>
      <c r="Y1975" s="14">
        <v>268</v>
      </c>
      <c r="Z1975" s="1">
        <v>71.27</v>
      </c>
      <c r="AA1975" s="1">
        <v>71.400000000000006</v>
      </c>
      <c r="AB1975" s="72">
        <f t="shared" si="2487"/>
        <v>-0.13000000000000966</v>
      </c>
      <c r="AC1975" s="53"/>
    </row>
    <row r="1976" spans="1:29" ht="15.75" x14ac:dyDescent="0.25">
      <c r="A1976" s="53">
        <v>2807007</v>
      </c>
      <c r="B1976" s="89" t="s">
        <v>2726</v>
      </c>
      <c r="C1976" s="53" t="s">
        <v>517</v>
      </c>
      <c r="D1976" s="50" t="s">
        <v>975</v>
      </c>
      <c r="E1976" s="48" t="str">
        <f>VLOOKUP('2012 Accountability Database'!A1970,Dems1112!$A$2:$G$1082,6)</f>
        <v>2 (Northeast AR)</v>
      </c>
      <c r="F1976" s="66"/>
      <c r="G1976" s="63" t="s">
        <v>2488</v>
      </c>
      <c r="H1976" s="61" t="str">
        <f t="shared" ref="H1976:I1976" si="2515">IF(H1974="Met","Yes",IF(H1975="Met","Yes","No"))</f>
        <v>Yes</v>
      </c>
      <c r="I1976" s="61" t="str">
        <f t="shared" si="2515"/>
        <v>Yes</v>
      </c>
      <c r="J1976" s="55"/>
      <c r="K1976" s="61" t="str">
        <f t="shared" ref="K1976:L1976" si="2516">IF(K1974="Met","Yes",IF(K1975="Met","Yes","No"))</f>
        <v>Yes</v>
      </c>
      <c r="L1976" s="61" t="str">
        <f t="shared" si="2516"/>
        <v>No</v>
      </c>
      <c r="M1976" s="5" t="s">
        <v>4</v>
      </c>
      <c r="N1976" s="14"/>
      <c r="O1976" s="35" t="s">
        <v>2505</v>
      </c>
      <c r="P1976" s="83" t="str">
        <f t="shared" ref="P1976" si="2517">IF(P1975="X"," ",IF(P1977="X"," ","X"))</f>
        <v>X</v>
      </c>
      <c r="Q1976" s="94" t="s">
        <v>2759</v>
      </c>
      <c r="R1976" s="5" t="s">
        <v>6</v>
      </c>
      <c r="S1976" s="5" t="s">
        <v>5</v>
      </c>
      <c r="T1976" s="5" t="s">
        <v>3</v>
      </c>
      <c r="U1976" s="5">
        <v>1487</v>
      </c>
      <c r="V1976" s="5">
        <v>80.77</v>
      </c>
      <c r="W1976" s="5">
        <v>80.47</v>
      </c>
      <c r="X1976" s="11">
        <f t="shared" si="2447"/>
        <v>0.29999999999999716</v>
      </c>
      <c r="Y1976" s="14">
        <v>1418</v>
      </c>
      <c r="Z1976" s="5">
        <v>78.209999999999994</v>
      </c>
      <c r="AA1976" s="5">
        <v>78.03</v>
      </c>
      <c r="AB1976" s="71">
        <f t="shared" si="2487"/>
        <v>0.17999999999999261</v>
      </c>
      <c r="AC1976" s="53"/>
    </row>
    <row r="1977" spans="1:29" x14ac:dyDescent="0.25">
      <c r="A1977" s="54">
        <v>2807007</v>
      </c>
      <c r="B1977" s="90" t="s">
        <v>2726</v>
      </c>
      <c r="C1977" s="54" t="s">
        <v>517</v>
      </c>
      <c r="D1977" s="4"/>
      <c r="E1977" s="4"/>
      <c r="F1977" s="67"/>
      <c r="G1977" s="64"/>
      <c r="H1977" s="43"/>
      <c r="I1977" s="43"/>
      <c r="J1977" s="43"/>
      <c r="K1977" s="43"/>
      <c r="L1977" s="43"/>
      <c r="M1977" s="4" t="s">
        <v>4</v>
      </c>
      <c r="N1977" s="15"/>
      <c r="O1977" s="38" t="s">
        <v>2482</v>
      </c>
      <c r="P1977" s="84" t="str">
        <f>IF(E1971="Achieving School"," ","X")</f>
        <v xml:space="preserve"> </v>
      </c>
      <c r="Q1977" s="91"/>
      <c r="R1977" s="4" t="s">
        <v>6</v>
      </c>
      <c r="S1977" s="4" t="s">
        <v>5</v>
      </c>
      <c r="T1977" s="4" t="s">
        <v>7</v>
      </c>
      <c r="U1977" s="4">
        <v>838</v>
      </c>
      <c r="V1977" s="4">
        <v>72.67</v>
      </c>
      <c r="W1977" s="4">
        <v>72.010000000000005</v>
      </c>
      <c r="X1977" s="10">
        <f t="shared" si="2447"/>
        <v>0.65999999999999659</v>
      </c>
      <c r="Y1977" s="15">
        <v>783</v>
      </c>
      <c r="Z1977" s="4">
        <v>70.37</v>
      </c>
      <c r="AA1977" s="4">
        <v>71.400000000000006</v>
      </c>
      <c r="AB1977" s="73">
        <f t="shared" si="2487"/>
        <v>-1.0300000000000011</v>
      </c>
      <c r="AC1977" s="54"/>
    </row>
    <row r="1978" spans="1:29" x14ac:dyDescent="0.25">
      <c r="A1978" s="1">
        <v>2807010</v>
      </c>
      <c r="B1978" s="87" t="s">
        <v>2726</v>
      </c>
      <c r="C1978" s="55" t="s">
        <v>518</v>
      </c>
      <c r="E1978" s="42"/>
      <c r="F1978" s="65" t="s">
        <v>2483</v>
      </c>
      <c r="G1978" s="62"/>
      <c r="H1978" s="37" t="str">
        <f>IF(V1978&gt;94,"Met",IF(X1978="--","n/a",IF(X1978&gt;=0,"Met","Did Not Meet")))</f>
        <v>Met</v>
      </c>
      <c r="I1978" s="37" t="str">
        <f>IF(V1979&gt;94,"Met",IF(X1979="--","n/a",IF(X1979&gt;=0,"Met","Did Not Meet")))</f>
        <v>Met</v>
      </c>
      <c r="K1978" s="13" t="str">
        <f>IF(Z1978&gt;94,"Met",IF(AB1978="--","n/a",IF(AB1978&gt;=0,"Met","Did Not Meet")))</f>
        <v>Did Not Meet</v>
      </c>
      <c r="L1978" s="13" t="str">
        <f>IF(Z1979&gt;94,"Met",IF(AB1979="--","n/a",IF(AB1979&gt;=0,"Met","Did Not Meet")))</f>
        <v>Did Not Meet</v>
      </c>
      <c r="M1978" s="1" t="s">
        <v>9</v>
      </c>
      <c r="N1978" s="14" t="s">
        <v>2502</v>
      </c>
      <c r="O1978" s="5"/>
      <c r="P1978" s="44" t="str">
        <f t="shared" ref="P1978" si="2518">IF(H1980="Yes",IF(I1980="Yes","Yes","No"),"No")</f>
        <v>Yes</v>
      </c>
      <c r="Q1978" s="93"/>
      <c r="R1978" s="5" t="s">
        <v>1</v>
      </c>
      <c r="S1978" s="1" t="s">
        <v>2</v>
      </c>
      <c r="T1978" s="1" t="s">
        <v>3</v>
      </c>
      <c r="U1978" s="5">
        <v>725</v>
      </c>
      <c r="V1978" s="1">
        <v>82.48</v>
      </c>
      <c r="W1978" s="1">
        <v>79.790000000000006</v>
      </c>
      <c r="X1978" s="9">
        <f t="shared" si="2447"/>
        <v>2.6899999999999977</v>
      </c>
      <c r="Y1978" s="14">
        <v>465</v>
      </c>
      <c r="Z1978" s="1">
        <v>75.27</v>
      </c>
      <c r="AA1978" s="1">
        <v>83.34</v>
      </c>
      <c r="AB1978" s="72">
        <f t="shared" si="2487"/>
        <v>-8.0700000000000074</v>
      </c>
      <c r="AC1978" s="36"/>
    </row>
    <row r="1979" spans="1:29" ht="15.75" x14ac:dyDescent="0.25">
      <c r="A1979" s="53">
        <v>2807010</v>
      </c>
      <c r="B1979" s="89" t="s">
        <v>2726</v>
      </c>
      <c r="C1979" s="53" t="s">
        <v>518</v>
      </c>
      <c r="D1979" s="49" t="s">
        <v>2498</v>
      </c>
      <c r="E1979" s="34" t="str">
        <f>M1978</f>
        <v>Needs Improvement School</v>
      </c>
      <c r="F1979" s="65" t="s">
        <v>2484</v>
      </c>
      <c r="G1979" s="62"/>
      <c r="H1979" s="13" t="str">
        <f>IF(V1980&gt;94,"Met",IF(X1980="--","n/a",IF(X1980&gt;=0,"Met","Did Not Meet")))</f>
        <v>Did Not Meet</v>
      </c>
      <c r="I1979" s="13" t="str">
        <f>IF(V1981&gt;94,"Met",IF(X1981="--","n/a",IF(X1981&gt;=0,"Met","Did Not Meet")))</f>
        <v>Did Not Meet</v>
      </c>
      <c r="K1979" s="13" t="str">
        <f>IF(Z1980&gt;94,"Met",IF(AB1980="--","n/a",IF(AB1980&gt;=0,"Met","Did Not Meet")))</f>
        <v>Did Not Meet</v>
      </c>
      <c r="L1979" s="13" t="str">
        <f>IF(Z1981&gt;94,"Met",IF(AB1981="--","n/a",IF(AB1981&gt;=0,"Met","Did Not Meet")))</f>
        <v>Did Not Meet</v>
      </c>
      <c r="M1979" s="1" t="s">
        <v>9</v>
      </c>
      <c r="N1979" s="14" t="s">
        <v>2501</v>
      </c>
      <c r="O1979" s="5"/>
      <c r="P1979" s="44" t="str">
        <f t="shared" ref="P1979" si="2519">IF(K1980="Yes",IF(L1980="Yes","Yes","No"),"No")</f>
        <v>No</v>
      </c>
      <c r="Q1979" s="94" t="s">
        <v>2759</v>
      </c>
      <c r="R1979" s="5" t="s">
        <v>1</v>
      </c>
      <c r="S1979" s="1" t="s">
        <v>2</v>
      </c>
      <c r="T1979" s="1" t="s">
        <v>7</v>
      </c>
      <c r="U1979" s="5">
        <v>427</v>
      </c>
      <c r="V1979" s="1">
        <v>74</v>
      </c>
      <c r="W1979" s="1">
        <v>71.66</v>
      </c>
      <c r="X1979" s="9">
        <f t="shared" si="2447"/>
        <v>2.3400000000000034</v>
      </c>
      <c r="Y1979" s="14">
        <v>272</v>
      </c>
      <c r="Z1979" s="1">
        <v>71.319999999999993</v>
      </c>
      <c r="AA1979" s="1">
        <v>78.22</v>
      </c>
      <c r="AB1979" s="72">
        <f t="shared" si="2487"/>
        <v>-6.9000000000000057</v>
      </c>
      <c r="AC1979" s="53"/>
    </row>
    <row r="1980" spans="1:29" ht="15" customHeight="1" x14ac:dyDescent="0.25">
      <c r="A1980" s="53">
        <v>2807010</v>
      </c>
      <c r="B1980" s="89" t="s">
        <v>2726</v>
      </c>
      <c r="C1980" s="53" t="s">
        <v>518</v>
      </c>
      <c r="D1980" s="49" t="s">
        <v>2499</v>
      </c>
      <c r="E1980" s="35" t="str">
        <f>VLOOKUP('2012 Accountability Database'!$A1978,'2011 AYP'!A$2:B$1072,2)</f>
        <v>SI_4 (School Improvement Year 4)</v>
      </c>
      <c r="F1980" s="66"/>
      <c r="G1980" s="63" t="s">
        <v>2485</v>
      </c>
      <c r="H1980" s="60" t="str">
        <f t="shared" ref="H1980:I1980" si="2520">IF(H1978="Met","Yes",IF(H1979="Met","Yes","No"))</f>
        <v>Yes</v>
      </c>
      <c r="I1980" s="60" t="str">
        <f t="shared" si="2520"/>
        <v>Yes</v>
      </c>
      <c r="J1980" s="42"/>
      <c r="K1980" s="60" t="str">
        <f t="shared" ref="K1980:L1980" si="2521">IF(K1978="Met","Yes",IF(K1979="Met","Yes","No"))</f>
        <v>No</v>
      </c>
      <c r="L1980" s="60" t="str">
        <f t="shared" si="2521"/>
        <v>No</v>
      </c>
      <c r="M1980" s="1" t="s">
        <v>9</v>
      </c>
      <c r="N1980" s="14" t="s">
        <v>2503</v>
      </c>
      <c r="O1980" s="5"/>
      <c r="P1980" s="44" t="str">
        <f t="shared" ref="P1980" si="2522">IF(H1984="Yes",IF(I1984="Yes","Yes","No"),"No")</f>
        <v>No</v>
      </c>
      <c r="Q1980" s="108" t="s">
        <v>2758</v>
      </c>
      <c r="R1980" s="5" t="s">
        <v>1</v>
      </c>
      <c r="S1980" s="1" t="s">
        <v>5</v>
      </c>
      <c r="T1980" s="1" t="s">
        <v>3</v>
      </c>
      <c r="U1980" s="5">
        <v>2213</v>
      </c>
      <c r="V1980" s="1">
        <v>78.58</v>
      </c>
      <c r="W1980" s="1">
        <v>79.790000000000006</v>
      </c>
      <c r="X1980" s="6">
        <f t="shared" si="2447"/>
        <v>-1.210000000000008</v>
      </c>
      <c r="Y1980" s="14">
        <v>1431</v>
      </c>
      <c r="Z1980" s="1">
        <v>78.69</v>
      </c>
      <c r="AA1980" s="1">
        <v>83.34</v>
      </c>
      <c r="AB1980" s="72">
        <f t="shared" si="2487"/>
        <v>-4.6500000000000057</v>
      </c>
      <c r="AC1980" s="53"/>
    </row>
    <row r="1981" spans="1:29" x14ac:dyDescent="0.25">
      <c r="A1981" s="53">
        <v>2807010</v>
      </c>
      <c r="B1981" s="89" t="s">
        <v>2726</v>
      </c>
      <c r="C1981" s="53" t="s">
        <v>518</v>
      </c>
      <c r="D1981" s="49" t="s">
        <v>2507</v>
      </c>
      <c r="E1981" s="47">
        <f>VLOOKUP('2012 Accountability Database'!A1978,Dems1112!$A$2:$G$1082,3)</f>
        <v>0.03</v>
      </c>
      <c r="F1981" s="66"/>
      <c r="G1981" s="52"/>
      <c r="M1981" s="1" t="s">
        <v>9</v>
      </c>
      <c r="N1981" s="14" t="s">
        <v>2504</v>
      </c>
      <c r="O1981" s="5"/>
      <c r="P1981" s="44" t="str">
        <f t="shared" ref="P1981" si="2523">IF(K1984="Yes",IF(L1984="Yes","Yes","No"),"No")</f>
        <v>No</v>
      </c>
      <c r="Q1981" s="108"/>
      <c r="R1981" s="5" t="s">
        <v>1</v>
      </c>
      <c r="S1981" s="1" t="s">
        <v>5</v>
      </c>
      <c r="T1981" s="1" t="s">
        <v>7</v>
      </c>
      <c r="U1981" s="5">
        <v>1320</v>
      </c>
      <c r="V1981" s="1">
        <v>70.38</v>
      </c>
      <c r="W1981" s="1">
        <v>71.66</v>
      </c>
      <c r="X1981" s="6">
        <f t="shared" si="2447"/>
        <v>-1.2800000000000011</v>
      </c>
      <c r="Y1981" s="14">
        <v>837</v>
      </c>
      <c r="Z1981" s="1">
        <v>74.67</v>
      </c>
      <c r="AA1981" s="1">
        <v>78.22</v>
      </c>
      <c r="AB1981" s="72">
        <f t="shared" si="2487"/>
        <v>-3.5499999999999972</v>
      </c>
      <c r="AC1981" s="53"/>
    </row>
    <row r="1982" spans="1:29" x14ac:dyDescent="0.25">
      <c r="A1982" s="53">
        <v>2807010</v>
      </c>
      <c r="B1982" s="89" t="s">
        <v>2726</v>
      </c>
      <c r="C1982" s="53" t="s">
        <v>518</v>
      </c>
      <c r="D1982" s="50" t="s">
        <v>2508</v>
      </c>
      <c r="E1982" s="47">
        <f>VLOOKUP('2012 Accountability Database'!A1978,Dems1112!$A$2:$G$1082,4)</f>
        <v>0.56999999999999995</v>
      </c>
      <c r="F1982" s="65" t="s">
        <v>2486</v>
      </c>
      <c r="G1982" s="62"/>
      <c r="H1982" s="13" t="str">
        <f>IF(V1982&gt;94,"Met",IF(X1982="--","n/a",IF(X1982&gt;=0,"Met","Did Not Meet")))</f>
        <v>Did Not Meet</v>
      </c>
      <c r="I1982" s="13" t="str">
        <f>IF(V1983&gt;94,"Met",IF(X1983="--","n/a",IF(X1983&gt;=0,"Met","Did Not Meet")))</f>
        <v>Did Not Meet</v>
      </c>
      <c r="J1982" s="13"/>
      <c r="K1982" s="13" t="str">
        <f>IF(Z1982&gt;94,"Met",IF(AB1982="--","n/a",IF(AB1982&gt;=0,"Met","Did Not Meet")))</f>
        <v>Did Not Meet</v>
      </c>
      <c r="L1982" s="13" t="str">
        <f>IF(Z1983&gt;94,"Met",IF(AB1983="--","n/a",IF(AB1983&gt;=0,"Met","Did Not Meet")))</f>
        <v>Did Not Meet</v>
      </c>
      <c r="M1982" s="1" t="s">
        <v>9</v>
      </c>
      <c r="N1982" s="68" t="s">
        <v>2497</v>
      </c>
      <c r="O1982" s="35"/>
      <c r="P1982" s="44"/>
      <c r="Q1982" s="108"/>
      <c r="R1982" s="5" t="s">
        <v>6</v>
      </c>
      <c r="S1982" s="1" t="s">
        <v>2</v>
      </c>
      <c r="T1982" s="1" t="s">
        <v>3</v>
      </c>
      <c r="U1982" s="5">
        <v>725</v>
      </c>
      <c r="V1982" s="1">
        <v>82.34</v>
      </c>
      <c r="W1982" s="1">
        <v>87.04</v>
      </c>
      <c r="X1982" s="6">
        <f t="shared" si="2447"/>
        <v>-4.7000000000000028</v>
      </c>
      <c r="Y1982" s="14">
        <v>465</v>
      </c>
      <c r="Z1982" s="1">
        <v>49.89</v>
      </c>
      <c r="AA1982" s="1">
        <v>72.78</v>
      </c>
      <c r="AB1982" s="72">
        <f t="shared" si="2487"/>
        <v>-22.89</v>
      </c>
      <c r="AC1982" s="53"/>
    </row>
    <row r="1983" spans="1:29" x14ac:dyDescent="0.25">
      <c r="A1983" s="53">
        <v>2807010</v>
      </c>
      <c r="B1983" s="89" t="s">
        <v>2726</v>
      </c>
      <c r="C1983" s="53" t="s">
        <v>518</v>
      </c>
      <c r="D1983" s="50" t="s">
        <v>974</v>
      </c>
      <c r="E1983" s="47" t="str">
        <f>VLOOKUP('2012 Accountability Database'!A1978,Dems1112!$A$2:$G$1082,5)</f>
        <v>P-2</v>
      </c>
      <c r="F1983" s="65" t="s">
        <v>2487</v>
      </c>
      <c r="G1983" s="62"/>
      <c r="H1983" s="13" t="str">
        <f>IF(V1984&gt;94,"Met",IF(X1984="--","n/a",IF(X1984&gt;=0,"Met","Did Not Meet")))</f>
        <v>Did Not Meet</v>
      </c>
      <c r="I1983" s="13" t="str">
        <f>IF(V1985&gt;94,"Met",IF(X1985="--","n/a",IF(X1985&gt;=0,"Met","Did Not Meet")))</f>
        <v>Did Not Meet</v>
      </c>
      <c r="J1983" s="13"/>
      <c r="K1983" s="13" t="str">
        <f>IF(Z1984&gt;94,"Met",IF(AB1984="--","n/a",IF(AB1984&gt;=0,"Met","Did Not Meet")))</f>
        <v>Did Not Meet</v>
      </c>
      <c r="L1983" s="13" t="str">
        <f>IF(Z1985&gt;94,"Met",IF(AB1985="--","n/a",IF(AB1985&gt;=0,"Met","Did Not Meet")))</f>
        <v>Did Not Meet</v>
      </c>
      <c r="M1983" s="1" t="s">
        <v>9</v>
      </c>
      <c r="N1983" s="14"/>
      <c r="O1983" s="35" t="s">
        <v>2506</v>
      </c>
      <c r="P1983" s="83" t="str">
        <f t="shared" ref="P1983" si="2524">IF(P1978="No"," ", IF(P1980="No"," ",IF(P1979="No", " ",IF(P1981="No"," ","X"))))</f>
        <v xml:space="preserve"> </v>
      </c>
      <c r="Q1983" s="108"/>
      <c r="R1983" s="5" t="s">
        <v>6</v>
      </c>
      <c r="S1983" s="1" t="s">
        <v>2</v>
      </c>
      <c r="T1983" s="1" t="s">
        <v>7</v>
      </c>
      <c r="U1983" s="5">
        <v>427</v>
      </c>
      <c r="V1983" s="1">
        <v>74</v>
      </c>
      <c r="W1983" s="1">
        <v>80.3</v>
      </c>
      <c r="X1983" s="6">
        <f t="shared" si="2447"/>
        <v>-6.2999999999999972</v>
      </c>
      <c r="Y1983" s="14">
        <v>272</v>
      </c>
      <c r="Z1983" s="1">
        <v>42.65</v>
      </c>
      <c r="AA1983" s="1">
        <v>67.819999999999993</v>
      </c>
      <c r="AB1983" s="72">
        <f t="shared" si="2487"/>
        <v>-25.169999999999995</v>
      </c>
      <c r="AC1983" s="53"/>
    </row>
    <row r="1984" spans="1:29" ht="15.75" x14ac:dyDescent="0.25">
      <c r="A1984" s="53">
        <v>2807010</v>
      </c>
      <c r="B1984" s="89" t="s">
        <v>2726</v>
      </c>
      <c r="C1984" s="53" t="s">
        <v>518</v>
      </c>
      <c r="D1984" s="50" t="s">
        <v>975</v>
      </c>
      <c r="E1984" s="48" t="str">
        <f>VLOOKUP('2012 Accountability Database'!A1978,Dems1112!$A$2:$G$1082,6)</f>
        <v>2 (Northeast AR)</v>
      </c>
      <c r="F1984" s="66"/>
      <c r="G1984" s="63" t="s">
        <v>2488</v>
      </c>
      <c r="H1984" s="61" t="str">
        <f t="shared" ref="H1984:I1984" si="2525">IF(H1982="Met","Yes",IF(H1983="Met","Yes","No"))</f>
        <v>No</v>
      </c>
      <c r="I1984" s="61" t="str">
        <f t="shared" si="2525"/>
        <v>No</v>
      </c>
      <c r="J1984" s="55"/>
      <c r="K1984" s="61" t="str">
        <f t="shared" ref="K1984:L1984" si="2526">IF(K1982="Met","Yes",IF(K1983="Met","Yes","No"))</f>
        <v>No</v>
      </c>
      <c r="L1984" s="61" t="str">
        <f t="shared" si="2526"/>
        <v>No</v>
      </c>
      <c r="M1984" s="1" t="s">
        <v>9</v>
      </c>
      <c r="N1984" s="14"/>
      <c r="O1984" s="35" t="s">
        <v>2505</v>
      </c>
      <c r="P1984" s="83" t="str">
        <f t="shared" ref="P1984" si="2527">IF(P1983="X"," ",IF(P1985="X"," ","X"))</f>
        <v xml:space="preserve"> </v>
      </c>
      <c r="Q1984" s="94" t="s">
        <v>2759</v>
      </c>
      <c r="R1984" s="5" t="s">
        <v>6</v>
      </c>
      <c r="S1984" s="1" t="s">
        <v>5</v>
      </c>
      <c r="T1984" s="1" t="s">
        <v>3</v>
      </c>
      <c r="U1984" s="5">
        <v>2213</v>
      </c>
      <c r="V1984" s="1">
        <v>82.65</v>
      </c>
      <c r="W1984" s="1">
        <v>87.04</v>
      </c>
      <c r="X1984" s="6">
        <f t="shared" si="2447"/>
        <v>-4.3900000000000006</v>
      </c>
      <c r="Y1984" s="14">
        <v>1431</v>
      </c>
      <c r="Z1984" s="1">
        <v>62.12</v>
      </c>
      <c r="AA1984" s="1">
        <v>72.78</v>
      </c>
      <c r="AB1984" s="72">
        <f t="shared" si="2487"/>
        <v>-10.660000000000004</v>
      </c>
      <c r="AC1984" s="53"/>
    </row>
    <row r="1985" spans="1:29" x14ac:dyDescent="0.25">
      <c r="A1985" s="54">
        <v>2807010</v>
      </c>
      <c r="B1985" s="90" t="s">
        <v>2726</v>
      </c>
      <c r="C1985" s="54" t="s">
        <v>518</v>
      </c>
      <c r="D1985" s="4"/>
      <c r="E1985" s="4"/>
      <c r="F1985" s="67"/>
      <c r="G1985" s="64"/>
      <c r="H1985" s="43"/>
      <c r="I1985" s="43"/>
      <c r="J1985" s="43"/>
      <c r="K1985" s="43"/>
      <c r="L1985" s="43"/>
      <c r="M1985" s="4" t="s">
        <v>9</v>
      </c>
      <c r="N1985" s="15"/>
      <c r="O1985" s="38" t="s">
        <v>2482</v>
      </c>
      <c r="P1985" s="84" t="str">
        <f>IF(E1979="Achieving School"," ","X")</f>
        <v>X</v>
      </c>
      <c r="Q1985" s="91"/>
      <c r="R1985" s="4" t="s">
        <v>6</v>
      </c>
      <c r="S1985" s="4" t="s">
        <v>5</v>
      </c>
      <c r="T1985" s="4" t="s">
        <v>7</v>
      </c>
      <c r="U1985" s="4">
        <v>1320</v>
      </c>
      <c r="V1985" s="4">
        <v>75.61</v>
      </c>
      <c r="W1985" s="4">
        <v>80.3</v>
      </c>
      <c r="X1985" s="7">
        <f t="shared" si="2447"/>
        <v>-4.6899999999999977</v>
      </c>
      <c r="Y1985" s="15">
        <v>837</v>
      </c>
      <c r="Z1985" s="4">
        <v>56.75</v>
      </c>
      <c r="AA1985" s="4">
        <v>67.819999999999993</v>
      </c>
      <c r="AB1985" s="73">
        <f t="shared" si="2487"/>
        <v>-11.069999999999993</v>
      </c>
      <c r="AC1985" s="54"/>
    </row>
    <row r="1986" spans="1:29" x14ac:dyDescent="0.25">
      <c r="A1986" s="1">
        <v>2808024</v>
      </c>
      <c r="B1986" s="87" t="s">
        <v>2590</v>
      </c>
      <c r="C1986" s="55" t="s">
        <v>753</v>
      </c>
      <c r="E1986" s="42"/>
      <c r="F1986" s="65" t="s">
        <v>2483</v>
      </c>
      <c r="G1986" s="62"/>
      <c r="H1986" s="37" t="str">
        <f>IF(V1986&gt;94,"Met",IF(X1986="--","n/a",IF(X1986&gt;=0,"Met","Did Not Meet")))</f>
        <v>Did Not Meet</v>
      </c>
      <c r="I1986" s="37" t="str">
        <f>IF(V1987&gt;94,"Met",IF(X1987="--","n/a",IF(X1987&gt;=0,"Met","Did Not Meet")))</f>
        <v>Did Not Meet</v>
      </c>
      <c r="K1986" s="13" t="str">
        <f>IF(Z1986&gt;94,"Met",IF(AB1986="--","n/a",IF(AB1986&gt;=0,"Met","Did Not Meet")))</f>
        <v>Did Not Meet</v>
      </c>
      <c r="L1986" s="13" t="str">
        <f>IF(Z1987&gt;94,"Met",IF(AB1987="--","n/a",IF(AB1987&gt;=0,"Met","Did Not Meet")))</f>
        <v>Did Not Meet</v>
      </c>
      <c r="M1986" s="1" t="s">
        <v>9</v>
      </c>
      <c r="N1986" s="14" t="s">
        <v>2502</v>
      </c>
      <c r="O1986" s="5"/>
      <c r="P1986" s="44" t="str">
        <f t="shared" ref="P1986" si="2528">IF(H1988="Yes",IF(I1988="Yes","Yes","No"),"No")</f>
        <v>No</v>
      </c>
      <c r="Q1986" s="93"/>
      <c r="R1986" s="5" t="s">
        <v>1</v>
      </c>
      <c r="S1986" s="1" t="s">
        <v>2</v>
      </c>
      <c r="T1986" s="1" t="s">
        <v>3</v>
      </c>
      <c r="U1986" s="5">
        <v>143</v>
      </c>
      <c r="V1986" s="1">
        <v>76.22</v>
      </c>
      <c r="W1986" s="1">
        <v>77.260000000000005</v>
      </c>
      <c r="X1986" s="6">
        <f t="shared" ref="X1986:X2049" si="2529">V1986-W1986</f>
        <v>-1.0400000000000063</v>
      </c>
      <c r="Y1986" s="14">
        <v>63</v>
      </c>
      <c r="Z1986" s="1">
        <v>85.71</v>
      </c>
      <c r="AA1986" s="1">
        <v>86.69</v>
      </c>
      <c r="AB1986" s="72">
        <f t="shared" si="2487"/>
        <v>-0.98000000000000398</v>
      </c>
      <c r="AC1986" s="36"/>
    </row>
    <row r="1987" spans="1:29" ht="15.75" x14ac:dyDescent="0.25">
      <c r="A1987" s="53">
        <v>2808024</v>
      </c>
      <c r="B1987" s="89" t="s">
        <v>2590</v>
      </c>
      <c r="C1987" s="53" t="s">
        <v>753</v>
      </c>
      <c r="D1987" s="49" t="s">
        <v>2498</v>
      </c>
      <c r="E1987" s="34" t="str">
        <f>M1986</f>
        <v>Needs Improvement School</v>
      </c>
      <c r="F1987" s="65" t="s">
        <v>2484</v>
      </c>
      <c r="G1987" s="62"/>
      <c r="H1987" s="13" t="str">
        <f>IF(V1988&gt;94,"Met",IF(X1988="--","n/a",IF(X1988&gt;=0,"Met","Did Not Meet")))</f>
        <v>Did Not Meet</v>
      </c>
      <c r="I1987" s="13" t="str">
        <f>IF(V1989&gt;94,"Met",IF(X1989="--","n/a",IF(X1989&gt;=0,"Met","Did Not Meet")))</f>
        <v>Did Not Meet</v>
      </c>
      <c r="K1987" s="13" t="str">
        <f>IF(Z1988&gt;94,"Met",IF(AB1988="--","n/a",IF(AB1988&gt;=0,"Met","Did Not Meet")))</f>
        <v>Did Not Meet</v>
      </c>
      <c r="L1987" s="13" t="str">
        <f>IF(Z1989&gt;94,"Met",IF(AB1989="--","n/a",IF(AB1989&gt;=0,"Met","Did Not Meet")))</f>
        <v>Did Not Meet</v>
      </c>
      <c r="M1987" s="1" t="s">
        <v>9</v>
      </c>
      <c r="N1987" s="14" t="s">
        <v>2501</v>
      </c>
      <c r="O1987" s="5"/>
      <c r="P1987" s="44" t="str">
        <f t="shared" ref="P1987" si="2530">IF(K1988="Yes",IF(L1988="Yes","Yes","No"),"No")</f>
        <v>No</v>
      </c>
      <c r="Q1987" s="94" t="s">
        <v>2759</v>
      </c>
      <c r="R1987" s="5" t="s">
        <v>1</v>
      </c>
      <c r="S1987" s="1" t="s">
        <v>2</v>
      </c>
      <c r="T1987" s="1" t="s">
        <v>7</v>
      </c>
      <c r="U1987" s="5">
        <v>88</v>
      </c>
      <c r="V1987" s="1">
        <v>63.64</v>
      </c>
      <c r="W1987" s="1">
        <v>67</v>
      </c>
      <c r="X1987" s="6">
        <f t="shared" si="2529"/>
        <v>-3.3599999999999994</v>
      </c>
      <c r="Y1987" s="14">
        <v>34</v>
      </c>
      <c r="Z1987" s="1">
        <v>76.47</v>
      </c>
      <c r="AA1987" s="1">
        <v>80.7</v>
      </c>
      <c r="AB1987" s="72">
        <f t="shared" si="2487"/>
        <v>-4.230000000000004</v>
      </c>
      <c r="AC1987" s="53"/>
    </row>
    <row r="1988" spans="1:29" ht="15" customHeight="1" x14ac:dyDescent="0.25">
      <c r="A1988" s="53">
        <v>2808024</v>
      </c>
      <c r="B1988" s="89" t="s">
        <v>2590</v>
      </c>
      <c r="C1988" s="53" t="s">
        <v>753</v>
      </c>
      <c r="D1988" s="49" t="s">
        <v>2499</v>
      </c>
      <c r="E1988" s="35" t="str">
        <f>VLOOKUP('2012 Accountability Database'!$A1986,'2011 AYP'!A$2:B$1072,2)</f>
        <v xml:space="preserve"> A (Alert)</v>
      </c>
      <c r="F1988" s="66"/>
      <c r="G1988" s="63" t="s">
        <v>2485</v>
      </c>
      <c r="H1988" s="60" t="str">
        <f t="shared" ref="H1988:I1988" si="2531">IF(H1986="Met","Yes",IF(H1987="Met","Yes","No"))</f>
        <v>No</v>
      </c>
      <c r="I1988" s="60" t="str">
        <f t="shared" si="2531"/>
        <v>No</v>
      </c>
      <c r="J1988" s="42"/>
      <c r="K1988" s="60" t="str">
        <f t="shared" ref="K1988:L1988" si="2532">IF(K1986="Met","Yes",IF(K1987="Met","Yes","No"))</f>
        <v>No</v>
      </c>
      <c r="L1988" s="60" t="str">
        <f t="shared" si="2532"/>
        <v>No</v>
      </c>
      <c r="M1988" s="5" t="s">
        <v>9</v>
      </c>
      <c r="N1988" s="14" t="s">
        <v>2503</v>
      </c>
      <c r="O1988" s="5"/>
      <c r="P1988" s="44" t="str">
        <f t="shared" ref="P1988" si="2533">IF(H1992="Yes",IF(I1992="Yes","Yes","No"),"No")</f>
        <v>Yes</v>
      </c>
      <c r="Q1988" s="108" t="s">
        <v>2758</v>
      </c>
      <c r="R1988" s="5" t="s">
        <v>1</v>
      </c>
      <c r="S1988" s="5" t="s">
        <v>5</v>
      </c>
      <c r="T1988" s="5" t="s">
        <v>3</v>
      </c>
      <c r="U1988" s="5">
        <v>407</v>
      </c>
      <c r="V1988" s="5">
        <v>75.680000000000007</v>
      </c>
      <c r="W1988" s="5">
        <v>77.260000000000005</v>
      </c>
      <c r="X1988" s="8">
        <f t="shared" si="2529"/>
        <v>-1.5799999999999983</v>
      </c>
      <c r="Y1988" s="14">
        <v>185</v>
      </c>
      <c r="Z1988" s="5">
        <v>80.540000000000006</v>
      </c>
      <c r="AA1988" s="5">
        <v>86.69</v>
      </c>
      <c r="AB1988" s="72">
        <f t="shared" si="2487"/>
        <v>-6.1499999999999915</v>
      </c>
      <c r="AC1988" s="53"/>
    </row>
    <row r="1989" spans="1:29" x14ac:dyDescent="0.25">
      <c r="A1989" s="53">
        <v>2808024</v>
      </c>
      <c r="B1989" s="89" t="s">
        <v>2590</v>
      </c>
      <c r="C1989" s="53" t="s">
        <v>753</v>
      </c>
      <c r="D1989" s="49" t="s">
        <v>2507</v>
      </c>
      <c r="E1989" s="47">
        <f>VLOOKUP('2012 Accountability Database'!A1986,Dems1112!$A$2:$G$1082,3)</f>
        <v>7.0000000000000007E-2</v>
      </c>
      <c r="F1989" s="66"/>
      <c r="G1989" s="52"/>
      <c r="M1989" s="5" t="s">
        <v>9</v>
      </c>
      <c r="N1989" s="14" t="s">
        <v>2504</v>
      </c>
      <c r="O1989" s="5"/>
      <c r="P1989" s="44" t="str">
        <f t="shared" ref="P1989" si="2534">IF(K1992="Yes",IF(L1992="Yes","Yes","No"),"No")</f>
        <v>No</v>
      </c>
      <c r="Q1989" s="108"/>
      <c r="R1989" s="5" t="s">
        <v>1</v>
      </c>
      <c r="S1989" s="5" t="s">
        <v>5</v>
      </c>
      <c r="T1989" s="5" t="s">
        <v>7</v>
      </c>
      <c r="U1989" s="5">
        <v>257</v>
      </c>
      <c r="V1989" s="5">
        <v>64.98</v>
      </c>
      <c r="W1989" s="5">
        <v>67</v>
      </c>
      <c r="X1989" s="8">
        <f t="shared" si="2529"/>
        <v>-2.019999999999996</v>
      </c>
      <c r="Y1989" s="14">
        <v>118</v>
      </c>
      <c r="Z1989" s="5">
        <v>72.88</v>
      </c>
      <c r="AA1989" s="5">
        <v>80.7</v>
      </c>
      <c r="AB1989" s="72">
        <f t="shared" si="2487"/>
        <v>-7.8200000000000074</v>
      </c>
      <c r="AC1989" s="53"/>
    </row>
    <row r="1990" spans="1:29" x14ac:dyDescent="0.25">
      <c r="A1990" s="53">
        <v>2808024</v>
      </c>
      <c r="B1990" s="89" t="s">
        <v>2590</v>
      </c>
      <c r="C1990" s="53" t="s">
        <v>753</v>
      </c>
      <c r="D1990" s="50" t="s">
        <v>2508</v>
      </c>
      <c r="E1990" s="47">
        <f>VLOOKUP('2012 Accountability Database'!A1986,Dems1112!$A$2:$G$1082,4)</f>
        <v>0.68</v>
      </c>
      <c r="F1990" s="65" t="s">
        <v>2486</v>
      </c>
      <c r="G1990" s="62"/>
      <c r="H1990" s="13" t="str">
        <f>IF(V1990&gt;94,"Met",IF(X1990="--","n/a",IF(X1990&gt;=0,"Met","Did Not Meet")))</f>
        <v>Met</v>
      </c>
      <c r="I1990" s="13" t="str">
        <f>IF(V1991&gt;94,"Met",IF(X1991="--","n/a",IF(X1991&gt;=0,"Met","Did Not Meet")))</f>
        <v>Met</v>
      </c>
      <c r="J1990" s="13"/>
      <c r="K1990" s="13" t="str">
        <f>IF(Z1990&gt;94,"Met",IF(AB1990="--","n/a",IF(AB1990&gt;=0,"Met","Did Not Meet")))</f>
        <v>Did Not Meet</v>
      </c>
      <c r="L1990" s="13" t="str">
        <f>IF(Z1991&gt;94,"Met",IF(AB1991="--","n/a",IF(AB1991&gt;=0,"Met","Did Not Meet")))</f>
        <v>Did Not Meet</v>
      </c>
      <c r="M1990" s="1" t="s">
        <v>9</v>
      </c>
      <c r="N1990" s="68" t="s">
        <v>2497</v>
      </c>
      <c r="O1990" s="35"/>
      <c r="P1990" s="44"/>
      <c r="Q1990" s="108"/>
      <c r="R1990" s="5" t="s">
        <v>6</v>
      </c>
      <c r="S1990" s="1" t="s">
        <v>2</v>
      </c>
      <c r="T1990" s="1" t="s">
        <v>3</v>
      </c>
      <c r="U1990" s="5">
        <v>143</v>
      </c>
      <c r="V1990" s="1">
        <v>81.12</v>
      </c>
      <c r="W1990" s="1">
        <v>80.7</v>
      </c>
      <c r="X1990" s="9">
        <f t="shared" si="2529"/>
        <v>0.42000000000000171</v>
      </c>
      <c r="Y1990" s="14">
        <v>63</v>
      </c>
      <c r="Z1990" s="1">
        <v>46.03</v>
      </c>
      <c r="AA1990" s="1">
        <v>60.08</v>
      </c>
      <c r="AB1990" s="72">
        <f t="shared" si="2487"/>
        <v>-14.049999999999997</v>
      </c>
      <c r="AC1990" s="53"/>
    </row>
    <row r="1991" spans="1:29" x14ac:dyDescent="0.25">
      <c r="A1991" s="53">
        <v>2808024</v>
      </c>
      <c r="B1991" s="89" t="s">
        <v>2590</v>
      </c>
      <c r="C1991" s="53" t="s">
        <v>753</v>
      </c>
      <c r="D1991" s="50" t="s">
        <v>974</v>
      </c>
      <c r="E1991" s="47" t="str">
        <f>VLOOKUP('2012 Accountability Database'!A1986,Dems1112!$A$2:$G$1082,5)</f>
        <v>K-4</v>
      </c>
      <c r="F1991" s="65" t="s">
        <v>2487</v>
      </c>
      <c r="G1991" s="62"/>
      <c r="H1991" s="13" t="str">
        <f>IF(V1992&gt;94,"Met",IF(X1992="--","n/a",IF(X1992&gt;=0,"Met","Did Not Meet")))</f>
        <v>Did Not Meet</v>
      </c>
      <c r="I1991" s="13" t="str">
        <f>IF(V1993&gt;94,"Met",IF(X1993="--","n/a",IF(X1993&gt;=0,"Met","Did Not Meet")))</f>
        <v>Met</v>
      </c>
      <c r="J1991" s="13"/>
      <c r="K1991" s="13" t="str">
        <f>IF(Z1992&gt;94,"Met",IF(AB1992="--","n/a",IF(AB1992&gt;=0,"Met","Did Not Meet")))</f>
        <v>Did Not Meet</v>
      </c>
      <c r="L1991" s="13" t="str">
        <f>IF(Z1993&gt;94,"Met",IF(AB1993="--","n/a",IF(AB1993&gt;=0,"Met","Did Not Meet")))</f>
        <v>Met</v>
      </c>
      <c r="M1991" s="5" t="s">
        <v>9</v>
      </c>
      <c r="N1991" s="14"/>
      <c r="O1991" s="35" t="s">
        <v>2506</v>
      </c>
      <c r="P1991" s="83" t="str">
        <f t="shared" ref="P1991" si="2535">IF(P1986="No"," ", IF(P1988="No"," ",IF(P1987="No", " ",IF(P1989="No"," ","X"))))</f>
        <v xml:space="preserve"> </v>
      </c>
      <c r="Q1991" s="108"/>
      <c r="R1991" s="5" t="s">
        <v>6</v>
      </c>
      <c r="S1991" s="5" t="s">
        <v>2</v>
      </c>
      <c r="T1991" s="5" t="s">
        <v>7</v>
      </c>
      <c r="U1991" s="5">
        <v>88</v>
      </c>
      <c r="V1991" s="5">
        <v>71.59</v>
      </c>
      <c r="W1991" s="5">
        <v>70.67</v>
      </c>
      <c r="X1991" s="11">
        <f t="shared" si="2529"/>
        <v>0.92000000000000171</v>
      </c>
      <c r="Y1991" s="14">
        <v>34</v>
      </c>
      <c r="Z1991" s="5">
        <v>44.12</v>
      </c>
      <c r="AA1991" s="5">
        <v>49.35</v>
      </c>
      <c r="AB1991" s="72">
        <f t="shared" si="2487"/>
        <v>-5.230000000000004</v>
      </c>
      <c r="AC1991" s="53"/>
    </row>
    <row r="1992" spans="1:29" ht="15.75" x14ac:dyDescent="0.25">
      <c r="A1992" s="53">
        <v>2808024</v>
      </c>
      <c r="B1992" s="89" t="s">
        <v>2590</v>
      </c>
      <c r="C1992" s="53" t="s">
        <v>753</v>
      </c>
      <c r="D1992" s="50" t="s">
        <v>975</v>
      </c>
      <c r="E1992" s="48" t="str">
        <f>VLOOKUP('2012 Accountability Database'!A1986,Dems1112!$A$2:$G$1082,6)</f>
        <v>2 (Northeast AR)</v>
      </c>
      <c r="F1992" s="66"/>
      <c r="G1992" s="63" t="s">
        <v>2488</v>
      </c>
      <c r="H1992" s="61" t="str">
        <f t="shared" ref="H1992:I1992" si="2536">IF(H1990="Met","Yes",IF(H1991="Met","Yes","No"))</f>
        <v>Yes</v>
      </c>
      <c r="I1992" s="61" t="str">
        <f t="shared" si="2536"/>
        <v>Yes</v>
      </c>
      <c r="J1992" s="55"/>
      <c r="K1992" s="61" t="str">
        <f t="shared" ref="K1992:L1992" si="2537">IF(K1990="Met","Yes",IF(K1991="Met","Yes","No"))</f>
        <v>No</v>
      </c>
      <c r="L1992" s="61" t="str">
        <f t="shared" si="2537"/>
        <v>Yes</v>
      </c>
      <c r="M1992" s="5" t="s">
        <v>9</v>
      </c>
      <c r="N1992" s="14"/>
      <c r="O1992" s="35" t="s">
        <v>2505</v>
      </c>
      <c r="P1992" s="83" t="str">
        <f t="shared" ref="P1992" si="2538">IF(P1991="X"," ",IF(P1993="X"," ","X"))</f>
        <v xml:space="preserve"> </v>
      </c>
      <c r="Q1992" s="94" t="s">
        <v>2759</v>
      </c>
      <c r="R1992" s="5" t="s">
        <v>6</v>
      </c>
      <c r="S1992" s="5" t="s">
        <v>5</v>
      </c>
      <c r="T1992" s="5" t="s">
        <v>3</v>
      </c>
      <c r="U1992" s="5">
        <v>407</v>
      </c>
      <c r="V1992" s="5">
        <v>79.849999999999994</v>
      </c>
      <c r="W1992" s="5">
        <v>80.7</v>
      </c>
      <c r="X1992" s="8">
        <f t="shared" si="2529"/>
        <v>-0.85000000000000853</v>
      </c>
      <c r="Y1992" s="14">
        <v>185</v>
      </c>
      <c r="Z1992" s="5">
        <v>55.14</v>
      </c>
      <c r="AA1992" s="5">
        <v>60.08</v>
      </c>
      <c r="AB1992" s="72">
        <f t="shared" si="2487"/>
        <v>-4.9399999999999977</v>
      </c>
      <c r="AC1992" s="53"/>
    </row>
    <row r="1993" spans="1:29" x14ac:dyDescent="0.25">
      <c r="A1993" s="54">
        <v>2808024</v>
      </c>
      <c r="B1993" s="90" t="s">
        <v>2590</v>
      </c>
      <c r="C1993" s="54" t="s">
        <v>753</v>
      </c>
      <c r="D1993" s="4"/>
      <c r="E1993" s="4"/>
      <c r="F1993" s="67"/>
      <c r="G1993" s="64"/>
      <c r="H1993" s="43"/>
      <c r="I1993" s="43"/>
      <c r="J1993" s="43"/>
      <c r="K1993" s="43"/>
      <c r="L1993" s="43"/>
      <c r="M1993" s="4" t="s">
        <v>9</v>
      </c>
      <c r="N1993" s="15"/>
      <c r="O1993" s="38" t="s">
        <v>2482</v>
      </c>
      <c r="P1993" s="84" t="str">
        <f>IF(E1987="Achieving School"," ","X")</f>
        <v>X</v>
      </c>
      <c r="Q1993" s="91"/>
      <c r="R1993" s="4" t="s">
        <v>6</v>
      </c>
      <c r="S1993" s="4" t="s">
        <v>5</v>
      </c>
      <c r="T1993" s="4" t="s">
        <v>7</v>
      </c>
      <c r="U1993" s="4">
        <v>257</v>
      </c>
      <c r="V1993" s="4">
        <v>70.819999999999993</v>
      </c>
      <c r="W1993" s="4">
        <v>70.67</v>
      </c>
      <c r="X1993" s="10">
        <f t="shared" si="2529"/>
        <v>0.14999999999999147</v>
      </c>
      <c r="Y1993" s="15">
        <v>118</v>
      </c>
      <c r="Z1993" s="4">
        <v>50</v>
      </c>
      <c r="AA1993" s="4">
        <v>49.35</v>
      </c>
      <c r="AB1993" s="74">
        <f t="shared" si="2487"/>
        <v>0.64999999999999858</v>
      </c>
      <c r="AC1993" s="54"/>
    </row>
    <row r="1994" spans="1:29" x14ac:dyDescent="0.25">
      <c r="A1994" s="1">
        <v>2808027</v>
      </c>
      <c r="B1994" s="87" t="s">
        <v>2590</v>
      </c>
      <c r="C1994" s="55" t="s">
        <v>754</v>
      </c>
      <c r="E1994" s="42"/>
      <c r="F1994" s="65" t="s">
        <v>2483</v>
      </c>
      <c r="G1994" s="62"/>
      <c r="H1994" s="37" t="str">
        <f>IF(V1994&gt;94,"Met",IF(X1994="--","n/a",IF(X1994&gt;=0,"Met","Did Not Meet")))</f>
        <v>Did Not Meet</v>
      </c>
      <c r="I1994" s="37" t="str">
        <f>IF(V1995&gt;94,"Met",IF(X1995="--","n/a",IF(X1995&gt;=0,"Met","Did Not Meet")))</f>
        <v>Did Not Meet</v>
      </c>
      <c r="K1994" s="13" t="str">
        <f>IF(Z1994&gt;94,"Met",IF(AB1994="--","n/a",IF(AB1994&gt;=0,"Met","Did Not Meet")))</f>
        <v>Met</v>
      </c>
      <c r="L1994" s="13" t="str">
        <f>IF(Z1995&gt;94,"Met",IF(AB1995="--","n/a",IF(AB1995&gt;=0,"Met","Did Not Meet")))</f>
        <v>Met</v>
      </c>
      <c r="M1994" s="5" t="s">
        <v>4</v>
      </c>
      <c r="N1994" s="14" t="s">
        <v>2502</v>
      </c>
      <c r="O1994" s="5"/>
      <c r="P1994" s="44" t="str">
        <f t="shared" ref="P1994" si="2539">IF(H1996="Yes",IF(I1996="Yes","Yes","No"),"No")</f>
        <v>No</v>
      </c>
      <c r="Q1994" s="93"/>
      <c r="R1994" s="5" t="s">
        <v>1</v>
      </c>
      <c r="S1994" s="5" t="s">
        <v>2</v>
      </c>
      <c r="T1994" s="5" t="s">
        <v>3</v>
      </c>
      <c r="U1994" s="5">
        <v>136</v>
      </c>
      <c r="V1994" s="5">
        <v>69.12</v>
      </c>
      <c r="W1994" s="5">
        <v>71.97</v>
      </c>
      <c r="X1994" s="8">
        <f t="shared" si="2529"/>
        <v>-2.8499999999999943</v>
      </c>
      <c r="Y1994" s="14">
        <v>66</v>
      </c>
      <c r="Z1994" s="5">
        <v>89.39</v>
      </c>
      <c r="AA1994" s="5">
        <v>82.06</v>
      </c>
      <c r="AB1994" s="71">
        <f t="shared" si="2487"/>
        <v>7.3299999999999983</v>
      </c>
      <c r="AC1994" s="36"/>
    </row>
    <row r="1995" spans="1:29" ht="15.75" x14ac:dyDescent="0.25">
      <c r="A1995" s="53">
        <v>2808027</v>
      </c>
      <c r="B1995" s="89" t="s">
        <v>2590</v>
      </c>
      <c r="C1995" s="53" t="s">
        <v>754</v>
      </c>
      <c r="D1995" s="49" t="s">
        <v>2498</v>
      </c>
      <c r="E1995" s="34" t="str">
        <f>M1994</f>
        <v>Achieving School</v>
      </c>
      <c r="F1995" s="65" t="s">
        <v>2484</v>
      </c>
      <c r="G1995" s="62"/>
      <c r="H1995" s="13" t="str">
        <f>IF(V1996&gt;94,"Met",IF(X1996="--","n/a",IF(X1996&gt;=0,"Met","Did Not Meet")))</f>
        <v>Did Not Meet</v>
      </c>
      <c r="I1995" s="13" t="str">
        <f>IF(V1997&gt;94,"Met",IF(X1997="--","n/a",IF(X1997&gt;=0,"Met","Did Not Meet")))</f>
        <v>Did Not Meet</v>
      </c>
      <c r="K1995" s="13" t="str">
        <f>IF(Z1996&gt;94,"Met",IF(AB1996="--","n/a",IF(AB1996&gt;=0,"Met","Did Not Meet")))</f>
        <v>Did Not Meet</v>
      </c>
      <c r="L1995" s="13" t="str">
        <f>IF(Z1997&gt;94,"Met",IF(AB1997="--","n/a",IF(AB1997&gt;=0,"Met","Did Not Meet")))</f>
        <v>Met</v>
      </c>
      <c r="M1995" s="1" t="s">
        <v>4</v>
      </c>
      <c r="N1995" s="14" t="s">
        <v>2501</v>
      </c>
      <c r="O1995" s="5"/>
      <c r="P1995" s="44" t="str">
        <f t="shared" ref="P1995" si="2540">IF(K1996="Yes",IF(L1996="Yes","Yes","No"),"No")</f>
        <v>Yes</v>
      </c>
      <c r="Q1995" s="94" t="s">
        <v>2759</v>
      </c>
      <c r="R1995" s="5" t="s">
        <v>1</v>
      </c>
      <c r="S1995" s="1" t="s">
        <v>2</v>
      </c>
      <c r="T1995" s="1" t="s">
        <v>7</v>
      </c>
      <c r="U1995" s="5">
        <v>115</v>
      </c>
      <c r="V1995" s="1">
        <v>63.48</v>
      </c>
      <c r="W1995" s="1">
        <v>68.83</v>
      </c>
      <c r="X1995" s="6">
        <f t="shared" si="2529"/>
        <v>-5.3500000000000014</v>
      </c>
      <c r="Y1995" s="14">
        <v>53</v>
      </c>
      <c r="Z1995" s="1">
        <v>88.68</v>
      </c>
      <c r="AA1995" s="1">
        <v>81.2</v>
      </c>
      <c r="AB1995" s="71">
        <f t="shared" si="2487"/>
        <v>7.480000000000004</v>
      </c>
      <c r="AC1995" s="53"/>
    </row>
    <row r="1996" spans="1:29" ht="15" customHeight="1" x14ac:dyDescent="0.25">
      <c r="A1996" s="53">
        <v>2808027</v>
      </c>
      <c r="B1996" s="89" t="s">
        <v>2590</v>
      </c>
      <c r="C1996" s="53" t="s">
        <v>754</v>
      </c>
      <c r="D1996" s="49" t="s">
        <v>2499</v>
      </c>
      <c r="E1996" s="35" t="str">
        <f>VLOOKUP('2012 Accountability Database'!$A1994,'2011 AYP'!A$2:B$1072,2)</f>
        <v xml:space="preserve"> A (Alert)</v>
      </c>
      <c r="F1996" s="66"/>
      <c r="G1996" s="63" t="s">
        <v>2485</v>
      </c>
      <c r="H1996" s="60" t="str">
        <f t="shared" ref="H1996:I1996" si="2541">IF(H1994="Met","Yes",IF(H1995="Met","Yes","No"))</f>
        <v>No</v>
      </c>
      <c r="I1996" s="60" t="str">
        <f t="shared" si="2541"/>
        <v>No</v>
      </c>
      <c r="J1996" s="42"/>
      <c r="K1996" s="60" t="str">
        <f t="shared" ref="K1996:L1996" si="2542">IF(K1994="Met","Yes",IF(K1995="Met","Yes","No"))</f>
        <v>Yes</v>
      </c>
      <c r="L1996" s="60" t="str">
        <f t="shared" si="2542"/>
        <v>Yes</v>
      </c>
      <c r="M1996" s="5" t="s">
        <v>4</v>
      </c>
      <c r="N1996" s="14" t="s">
        <v>2503</v>
      </c>
      <c r="O1996" s="5"/>
      <c r="P1996" s="44" t="str">
        <f t="shared" ref="P1996" si="2543">IF(H2000="Yes",IF(I2000="Yes","Yes","No"),"No")</f>
        <v>Yes</v>
      </c>
      <c r="Q1996" s="108" t="s">
        <v>2758</v>
      </c>
      <c r="R1996" s="5" t="s">
        <v>1</v>
      </c>
      <c r="S1996" s="5" t="s">
        <v>5</v>
      </c>
      <c r="T1996" s="5" t="s">
        <v>3</v>
      </c>
      <c r="U1996" s="5">
        <v>368</v>
      </c>
      <c r="V1996" s="5">
        <v>70.92</v>
      </c>
      <c r="W1996" s="5">
        <v>71.97</v>
      </c>
      <c r="X1996" s="8">
        <f t="shared" si="2529"/>
        <v>-1.0499999999999972</v>
      </c>
      <c r="Y1996" s="14">
        <v>167</v>
      </c>
      <c r="Z1996" s="5">
        <v>81.44</v>
      </c>
      <c r="AA1996" s="5">
        <v>82.06</v>
      </c>
      <c r="AB1996" s="72">
        <f t="shared" si="2487"/>
        <v>-0.62000000000000455</v>
      </c>
      <c r="AC1996" s="53"/>
    </row>
    <row r="1997" spans="1:29" x14ac:dyDescent="0.25">
      <c r="A1997" s="53">
        <v>2808027</v>
      </c>
      <c r="B1997" s="89" t="s">
        <v>2590</v>
      </c>
      <c r="C1997" s="53" t="s">
        <v>754</v>
      </c>
      <c r="D1997" s="49" t="s">
        <v>2507</v>
      </c>
      <c r="E1997" s="47">
        <f>VLOOKUP('2012 Accountability Database'!A1994,Dems1112!$A$2:$G$1082,3)</f>
        <v>0.17</v>
      </c>
      <c r="F1997" s="66"/>
      <c r="G1997" s="52"/>
      <c r="M1997" s="1" t="s">
        <v>4</v>
      </c>
      <c r="N1997" s="14" t="s">
        <v>2504</v>
      </c>
      <c r="O1997" s="5"/>
      <c r="P1997" s="44" t="str">
        <f t="shared" ref="P1997" si="2544">IF(K2000="Yes",IF(L2000="Yes","Yes","No"),"No")</f>
        <v>Yes</v>
      </c>
      <c r="Q1997" s="108"/>
      <c r="R1997" s="5" t="s">
        <v>1</v>
      </c>
      <c r="S1997" s="1" t="s">
        <v>5</v>
      </c>
      <c r="T1997" s="1" t="s">
        <v>7</v>
      </c>
      <c r="U1997" s="5">
        <v>305</v>
      </c>
      <c r="V1997" s="1">
        <v>66.89</v>
      </c>
      <c r="W1997" s="1">
        <v>68.83</v>
      </c>
      <c r="X1997" s="6">
        <f t="shared" si="2529"/>
        <v>-1.9399999999999977</v>
      </c>
      <c r="Y1997" s="14">
        <v>133</v>
      </c>
      <c r="Z1997" s="1">
        <v>81.95</v>
      </c>
      <c r="AA1997" s="1">
        <v>81.2</v>
      </c>
      <c r="AB1997" s="71">
        <f t="shared" si="2487"/>
        <v>0.75</v>
      </c>
      <c r="AC1997" s="53"/>
    </row>
    <row r="1998" spans="1:29" x14ac:dyDescent="0.25">
      <c r="A1998" s="53">
        <v>2808027</v>
      </c>
      <c r="B1998" s="89" t="s">
        <v>2590</v>
      </c>
      <c r="C1998" s="53" t="s">
        <v>754</v>
      </c>
      <c r="D1998" s="50" t="s">
        <v>2508</v>
      </c>
      <c r="E1998" s="47">
        <f>VLOOKUP('2012 Accountability Database'!A1994,Dems1112!$A$2:$G$1082,4)</f>
        <v>0.81</v>
      </c>
      <c r="F1998" s="65" t="s">
        <v>2486</v>
      </c>
      <c r="G1998" s="62"/>
      <c r="H1998" s="13" t="str">
        <f>IF(V1998&gt;94,"Met",IF(X1998="--","n/a",IF(X1998&gt;=0,"Met","Did Not Meet")))</f>
        <v>Met</v>
      </c>
      <c r="I1998" s="13" t="str">
        <f>IF(V1999&gt;94,"Met",IF(X1999="--","n/a",IF(X1999&gt;=0,"Met","Did Not Meet")))</f>
        <v>Met</v>
      </c>
      <c r="J1998" s="13"/>
      <c r="K1998" s="13" t="str">
        <f>IF(Z1998&gt;94,"Met",IF(AB1998="--","n/a",IF(AB1998&gt;=0,"Met","Did Not Meet")))</f>
        <v>Met</v>
      </c>
      <c r="L1998" s="13" t="str">
        <f>IF(Z1999&gt;94,"Met",IF(AB1999="--","n/a",IF(AB1999&gt;=0,"Met","Did Not Meet")))</f>
        <v>Met</v>
      </c>
      <c r="M1998" s="1" t="s">
        <v>4</v>
      </c>
      <c r="N1998" s="68" t="s">
        <v>2497</v>
      </c>
      <c r="O1998" s="35"/>
      <c r="P1998" s="44"/>
      <c r="Q1998" s="108"/>
      <c r="R1998" s="5" t="s">
        <v>6</v>
      </c>
      <c r="S1998" s="1" t="s">
        <v>2</v>
      </c>
      <c r="T1998" s="1" t="s">
        <v>3</v>
      </c>
      <c r="U1998" s="5">
        <v>136</v>
      </c>
      <c r="V1998" s="1">
        <v>80.150000000000006</v>
      </c>
      <c r="W1998" s="1">
        <v>75.75</v>
      </c>
      <c r="X1998" s="9">
        <f t="shared" si="2529"/>
        <v>4.4000000000000057</v>
      </c>
      <c r="Y1998" s="14">
        <v>66</v>
      </c>
      <c r="Z1998" s="1">
        <v>71.209999999999994</v>
      </c>
      <c r="AA1998" s="1">
        <v>46.19</v>
      </c>
      <c r="AB1998" s="71">
        <f t="shared" si="2487"/>
        <v>25.019999999999996</v>
      </c>
      <c r="AC1998" s="53"/>
    </row>
    <row r="1999" spans="1:29" x14ac:dyDescent="0.25">
      <c r="A1999" s="53">
        <v>2808027</v>
      </c>
      <c r="B1999" s="89" t="s">
        <v>2590</v>
      </c>
      <c r="C1999" s="53" t="s">
        <v>754</v>
      </c>
      <c r="D1999" s="50" t="s">
        <v>974</v>
      </c>
      <c r="E1999" s="47" t="str">
        <f>VLOOKUP('2012 Accountability Database'!A1994,Dems1112!$A$2:$G$1082,5)</f>
        <v>K-4</v>
      </c>
      <c r="F1999" s="65" t="s">
        <v>2487</v>
      </c>
      <c r="G1999" s="62"/>
      <c r="H1999" s="13" t="str">
        <f>IF(V2000&gt;94,"Met",IF(X2000="--","n/a",IF(X2000&gt;=0,"Met","Did Not Meet")))</f>
        <v>Met</v>
      </c>
      <c r="I1999" s="13" t="str">
        <f>IF(V2001&gt;94,"Met",IF(X2001="--","n/a",IF(X2001&gt;=0,"Met","Did Not Meet")))</f>
        <v>Met</v>
      </c>
      <c r="J1999" s="13"/>
      <c r="K1999" s="13" t="str">
        <f>IF(Z2000&gt;94,"Met",IF(AB2000="--","n/a",IF(AB2000&gt;=0,"Met","Did Not Meet")))</f>
        <v>Met</v>
      </c>
      <c r="L1999" s="13" t="str">
        <f>IF(Z2001&gt;94,"Met",IF(AB2001="--","n/a",IF(AB2001&gt;=0,"Met","Did Not Meet")))</f>
        <v>Met</v>
      </c>
      <c r="M1999" s="1" t="s">
        <v>4</v>
      </c>
      <c r="N1999" s="14"/>
      <c r="O1999" s="35" t="s">
        <v>2506</v>
      </c>
      <c r="P1999" s="83" t="str">
        <f t="shared" ref="P1999" si="2545">IF(P1994="No"," ", IF(P1996="No"," ",IF(P1995="No", " ",IF(P1997="No"," ","X"))))</f>
        <v xml:space="preserve"> </v>
      </c>
      <c r="Q1999" s="108"/>
      <c r="R1999" s="5" t="s">
        <v>6</v>
      </c>
      <c r="S1999" s="1" t="s">
        <v>2</v>
      </c>
      <c r="T1999" s="1" t="s">
        <v>7</v>
      </c>
      <c r="U1999" s="5">
        <v>115</v>
      </c>
      <c r="V1999" s="1">
        <v>76.52</v>
      </c>
      <c r="W1999" s="1">
        <v>72.5</v>
      </c>
      <c r="X1999" s="9">
        <f t="shared" si="2529"/>
        <v>4.019999999999996</v>
      </c>
      <c r="Y1999" s="14">
        <v>53</v>
      </c>
      <c r="Z1999" s="1">
        <v>69.81</v>
      </c>
      <c r="AA1999" s="1">
        <v>43.59</v>
      </c>
      <c r="AB1999" s="71">
        <f t="shared" si="2487"/>
        <v>26.22</v>
      </c>
      <c r="AC1999" s="53"/>
    </row>
    <row r="2000" spans="1:29" ht="15.75" x14ac:dyDescent="0.25">
      <c r="A2000" s="53">
        <v>2808027</v>
      </c>
      <c r="B2000" s="89" t="s">
        <v>2590</v>
      </c>
      <c r="C2000" s="53" t="s">
        <v>754</v>
      </c>
      <c r="D2000" s="50" t="s">
        <v>975</v>
      </c>
      <c r="E2000" s="48" t="str">
        <f>VLOOKUP('2012 Accountability Database'!A1994,Dems1112!$A$2:$G$1082,6)</f>
        <v>2 (Northeast AR)</v>
      </c>
      <c r="F2000" s="66"/>
      <c r="G2000" s="63" t="s">
        <v>2488</v>
      </c>
      <c r="H2000" s="61" t="str">
        <f t="shared" ref="H2000:I2000" si="2546">IF(H1998="Met","Yes",IF(H1999="Met","Yes","No"))</f>
        <v>Yes</v>
      </c>
      <c r="I2000" s="61" t="str">
        <f t="shared" si="2546"/>
        <v>Yes</v>
      </c>
      <c r="J2000" s="55"/>
      <c r="K2000" s="61" t="str">
        <f t="shared" ref="K2000:L2000" si="2547">IF(K1998="Met","Yes",IF(K1999="Met","Yes","No"))</f>
        <v>Yes</v>
      </c>
      <c r="L2000" s="61" t="str">
        <f t="shared" si="2547"/>
        <v>Yes</v>
      </c>
      <c r="M2000" s="1" t="s">
        <v>4</v>
      </c>
      <c r="N2000" s="14"/>
      <c r="O2000" s="35" t="s">
        <v>2505</v>
      </c>
      <c r="P2000" s="83" t="str">
        <f t="shared" ref="P2000" si="2548">IF(P1999="X"," ",IF(P2001="X"," ","X"))</f>
        <v>X</v>
      </c>
      <c r="Q2000" s="94" t="s">
        <v>2759</v>
      </c>
      <c r="R2000" s="5" t="s">
        <v>6</v>
      </c>
      <c r="S2000" s="1" t="s">
        <v>5</v>
      </c>
      <c r="T2000" s="1" t="s">
        <v>3</v>
      </c>
      <c r="U2000" s="5">
        <v>368</v>
      </c>
      <c r="V2000" s="1">
        <v>80.709999999999994</v>
      </c>
      <c r="W2000" s="1">
        <v>75.75</v>
      </c>
      <c r="X2000" s="9">
        <f t="shared" si="2529"/>
        <v>4.9599999999999937</v>
      </c>
      <c r="Y2000" s="14">
        <v>167</v>
      </c>
      <c r="Z2000" s="1">
        <v>68.260000000000005</v>
      </c>
      <c r="AA2000" s="1">
        <v>46.19</v>
      </c>
      <c r="AB2000" s="71">
        <f t="shared" si="2487"/>
        <v>22.070000000000007</v>
      </c>
      <c r="AC2000" s="53"/>
    </row>
    <row r="2001" spans="1:29" x14ac:dyDescent="0.25">
      <c r="A2001" s="54">
        <v>2808027</v>
      </c>
      <c r="B2001" s="90" t="s">
        <v>2590</v>
      </c>
      <c r="C2001" s="54" t="s">
        <v>754</v>
      </c>
      <c r="D2001" s="4"/>
      <c r="E2001" s="4"/>
      <c r="F2001" s="67"/>
      <c r="G2001" s="64"/>
      <c r="H2001" s="43"/>
      <c r="I2001" s="43"/>
      <c r="J2001" s="43"/>
      <c r="K2001" s="43"/>
      <c r="L2001" s="43"/>
      <c r="M2001" s="4" t="s">
        <v>4</v>
      </c>
      <c r="N2001" s="15"/>
      <c r="O2001" s="38" t="s">
        <v>2482</v>
      </c>
      <c r="P2001" s="84" t="str">
        <f>IF(E1995="Achieving School"," ","X")</f>
        <v xml:space="preserve"> </v>
      </c>
      <c r="Q2001" s="91"/>
      <c r="R2001" s="4" t="s">
        <v>6</v>
      </c>
      <c r="S2001" s="4" t="s">
        <v>5</v>
      </c>
      <c r="T2001" s="4" t="s">
        <v>7</v>
      </c>
      <c r="U2001" s="4">
        <v>305</v>
      </c>
      <c r="V2001" s="4">
        <v>77.7</v>
      </c>
      <c r="W2001" s="4">
        <v>72.5</v>
      </c>
      <c r="X2001" s="10">
        <f t="shared" si="2529"/>
        <v>5.2000000000000028</v>
      </c>
      <c r="Y2001" s="15">
        <v>133</v>
      </c>
      <c r="Z2001" s="4">
        <v>66.17</v>
      </c>
      <c r="AA2001" s="4">
        <v>43.59</v>
      </c>
      <c r="AB2001" s="74">
        <f t="shared" si="2487"/>
        <v>22.58</v>
      </c>
      <c r="AC2001" s="54"/>
    </row>
    <row r="2002" spans="1:29" x14ac:dyDescent="0.25">
      <c r="A2002" s="1">
        <v>2808028</v>
      </c>
      <c r="B2002" s="87" t="s">
        <v>2590</v>
      </c>
      <c r="C2002" s="55" t="s">
        <v>755</v>
      </c>
      <c r="E2002" s="42"/>
      <c r="F2002" s="65" t="s">
        <v>2483</v>
      </c>
      <c r="G2002" s="62"/>
      <c r="H2002" s="37" t="str">
        <f>IF(V2002&gt;94,"Met",IF(X2002="--","n/a",IF(X2002&gt;=0,"Met","Did Not Meet")))</f>
        <v>Met</v>
      </c>
      <c r="I2002" s="37" t="str">
        <f>IF(V2003&gt;94,"Met",IF(X2003="--","n/a",IF(X2003&gt;=0,"Met","Did Not Meet")))</f>
        <v>Met</v>
      </c>
      <c r="K2002" s="13" t="str">
        <f>IF(Z2002&gt;94,"Met",IF(AB2002="--","n/a",IF(AB2002&gt;=0,"Met","Did Not Meet")))</f>
        <v>Did Not Meet</v>
      </c>
      <c r="L2002" s="13" t="str">
        <f>IF(Z2003&gt;94,"Met",IF(AB2003="--","n/a",IF(AB2003&gt;=0,"Met","Did Not Meet")))</f>
        <v>n/a</v>
      </c>
      <c r="M2002" s="5" t="s">
        <v>9</v>
      </c>
      <c r="N2002" s="14" t="s">
        <v>2502</v>
      </c>
      <c r="O2002" s="5"/>
      <c r="P2002" s="44" t="str">
        <f t="shared" ref="P2002" si="2549">IF(H2004="Yes",IF(I2004="Yes","Yes","No"),"No")</f>
        <v>Yes</v>
      </c>
      <c r="Q2002" s="93"/>
      <c r="R2002" s="5" t="s">
        <v>1</v>
      </c>
      <c r="S2002" s="5" t="s">
        <v>2</v>
      </c>
      <c r="T2002" s="5" t="s">
        <v>3</v>
      </c>
      <c r="U2002" s="5">
        <v>420</v>
      </c>
      <c r="V2002" s="5">
        <v>79.760000000000005</v>
      </c>
      <c r="W2002" s="5">
        <v>78.97</v>
      </c>
      <c r="X2002" s="11">
        <f t="shared" si="2529"/>
        <v>0.79000000000000625</v>
      </c>
      <c r="Y2002" s="14">
        <v>408</v>
      </c>
      <c r="Z2002" s="5">
        <v>82.84</v>
      </c>
      <c r="AA2002" s="5">
        <v>83.71</v>
      </c>
      <c r="AB2002" s="72">
        <f t="shared" si="2487"/>
        <v>-0.86999999999999034</v>
      </c>
      <c r="AC2002" s="36"/>
    </row>
    <row r="2003" spans="1:29" ht="15.75" x14ac:dyDescent="0.25">
      <c r="A2003" s="53">
        <v>2808028</v>
      </c>
      <c r="B2003" s="89" t="s">
        <v>2590</v>
      </c>
      <c r="C2003" s="53" t="s">
        <v>755</v>
      </c>
      <c r="D2003" s="49" t="s">
        <v>2498</v>
      </c>
      <c r="E2003" s="34" t="str">
        <f>M2002</f>
        <v>Needs Improvement School</v>
      </c>
      <c r="F2003" s="65" t="s">
        <v>2484</v>
      </c>
      <c r="G2003" s="62"/>
      <c r="H2003" s="13" t="str">
        <f>IF(V2004&gt;94,"Met",IF(X2004="--","n/a",IF(X2004&gt;=0,"Met","Did Not Meet")))</f>
        <v>Did Not Meet</v>
      </c>
      <c r="I2003" s="13" t="str">
        <f>IF(V2005&gt;94,"Met",IF(X2005="--","n/a",IF(X2005&gt;=0,"Met","Did Not Meet")))</f>
        <v>Met</v>
      </c>
      <c r="K2003" s="13" t="str">
        <f>IF(Z2004&gt;94,"Met",IF(AB2004="--","n/a",IF(AB2004&gt;=0,"Met","Did Not Meet")))</f>
        <v>Did Not Meet</v>
      </c>
      <c r="L2003" s="13" t="str">
        <f>IF(Z2005&gt;94,"Met",IF(AB2005="--","n/a",IF(AB2005&gt;=0,"Met","Did Not Meet")))</f>
        <v>Did Not Meet</v>
      </c>
      <c r="M2003" s="1" t="s">
        <v>9</v>
      </c>
      <c r="N2003" s="14" t="s">
        <v>2501</v>
      </c>
      <c r="O2003" s="5"/>
      <c r="P2003" s="44" t="str">
        <f t="shared" ref="P2003" si="2550">IF(K2004="Yes",IF(L2004="Yes","Yes","No"),"No")</f>
        <v>No</v>
      </c>
      <c r="Q2003" s="94" t="s">
        <v>2759</v>
      </c>
      <c r="R2003" s="5" t="s">
        <v>1</v>
      </c>
      <c r="S2003" s="1" t="s">
        <v>2</v>
      </c>
      <c r="T2003" s="1" t="s">
        <v>7</v>
      </c>
      <c r="U2003" s="5">
        <v>289</v>
      </c>
      <c r="V2003" s="1">
        <v>74.739999999999995</v>
      </c>
      <c r="W2003" s="1">
        <v>72.27</v>
      </c>
      <c r="X2003" s="9">
        <f t="shared" si="2529"/>
        <v>2.4699999999999989</v>
      </c>
      <c r="Y2003" s="14">
        <v>279</v>
      </c>
      <c r="Z2003" s="1">
        <v>78.14</v>
      </c>
      <c r="AA2003" s="13" t="s">
        <v>970</v>
      </c>
      <c r="AB2003" s="77" t="s">
        <v>970</v>
      </c>
      <c r="AC2003" s="53"/>
    </row>
    <row r="2004" spans="1:29" ht="15" customHeight="1" x14ac:dyDescent="0.25">
      <c r="A2004" s="53">
        <v>2808028</v>
      </c>
      <c r="B2004" s="89" t="s">
        <v>2590</v>
      </c>
      <c r="C2004" s="53" t="s">
        <v>755</v>
      </c>
      <c r="D2004" s="49" t="s">
        <v>2499</v>
      </c>
      <c r="E2004" s="35" t="str">
        <f>VLOOKUP('2012 Accountability Database'!$A2002,'2011 AYP'!A$2:B$1072,2)</f>
        <v xml:space="preserve"> MS (Met Standards)</v>
      </c>
      <c r="F2004" s="66"/>
      <c r="G2004" s="63" t="s">
        <v>2485</v>
      </c>
      <c r="H2004" s="60" t="str">
        <f t="shared" ref="H2004:I2004" si="2551">IF(H2002="Met","Yes",IF(H2003="Met","Yes","No"))</f>
        <v>Yes</v>
      </c>
      <c r="I2004" s="60" t="str">
        <f t="shared" si="2551"/>
        <v>Yes</v>
      </c>
      <c r="J2004" s="42"/>
      <c r="K2004" s="60" t="str">
        <f t="shared" ref="K2004:L2004" si="2552">IF(K2002="Met","Yes",IF(K2003="Met","Yes","No"))</f>
        <v>No</v>
      </c>
      <c r="L2004" s="60" t="str">
        <f t="shared" si="2552"/>
        <v>No</v>
      </c>
      <c r="M2004" s="1" t="s">
        <v>9</v>
      </c>
      <c r="N2004" s="14" t="s">
        <v>2503</v>
      </c>
      <c r="O2004" s="5"/>
      <c r="P2004" s="44" t="str">
        <f t="shared" ref="P2004" si="2553">IF(H2008="Yes",IF(I2008="Yes","Yes","No"),"No")</f>
        <v>No</v>
      </c>
      <c r="Q2004" s="108" t="s">
        <v>2758</v>
      </c>
      <c r="R2004" s="5" t="s">
        <v>1</v>
      </c>
      <c r="S2004" s="1" t="s">
        <v>5</v>
      </c>
      <c r="T2004" s="1" t="s">
        <v>3</v>
      </c>
      <c r="U2004" s="5">
        <v>1214</v>
      </c>
      <c r="V2004" s="1">
        <v>78.67</v>
      </c>
      <c r="W2004" s="1">
        <v>78.97</v>
      </c>
      <c r="X2004" s="6">
        <f t="shared" si="2529"/>
        <v>-0.29999999999999716</v>
      </c>
      <c r="Y2004" s="14">
        <v>1161</v>
      </c>
      <c r="Z2004" s="1">
        <v>81.569999999999993</v>
      </c>
      <c r="AA2004" s="1">
        <v>83.71</v>
      </c>
      <c r="AB2004" s="72">
        <f t="shared" ref="AB2004:AB2067" si="2554">Z2004-AA2004</f>
        <v>-2.1400000000000006</v>
      </c>
      <c r="AC2004" s="53"/>
    </row>
    <row r="2005" spans="1:29" x14ac:dyDescent="0.25">
      <c r="A2005" s="53">
        <v>2808028</v>
      </c>
      <c r="B2005" s="89" t="s">
        <v>2590</v>
      </c>
      <c r="C2005" s="53" t="s">
        <v>755</v>
      </c>
      <c r="D2005" s="49" t="s">
        <v>2507</v>
      </c>
      <c r="E2005" s="47">
        <f>VLOOKUP('2012 Accountability Database'!A2002,Dems1112!$A$2:$G$1082,3)</f>
        <v>0.1</v>
      </c>
      <c r="F2005" s="66"/>
      <c r="G2005" s="52"/>
      <c r="M2005" s="1" t="s">
        <v>9</v>
      </c>
      <c r="N2005" s="14" t="s">
        <v>2504</v>
      </c>
      <c r="O2005" s="5"/>
      <c r="P2005" s="44" t="str">
        <f t="shared" ref="P2005" si="2555">IF(K2008="Yes",IF(L2008="Yes","Yes","No"),"No")</f>
        <v>No</v>
      </c>
      <c r="Q2005" s="108"/>
      <c r="R2005" s="5" t="s">
        <v>1</v>
      </c>
      <c r="S2005" s="1" t="s">
        <v>5</v>
      </c>
      <c r="T2005" s="1" t="s">
        <v>7</v>
      </c>
      <c r="U2005" s="5">
        <v>837</v>
      </c>
      <c r="V2005" s="1">
        <v>72.64</v>
      </c>
      <c r="W2005" s="1">
        <v>72.27</v>
      </c>
      <c r="X2005" s="9">
        <f t="shared" si="2529"/>
        <v>0.37000000000000455</v>
      </c>
      <c r="Y2005" s="14">
        <v>792</v>
      </c>
      <c r="Z2005" s="1">
        <v>76.64</v>
      </c>
      <c r="AA2005" s="1">
        <v>78.14</v>
      </c>
      <c r="AB2005" s="72">
        <f t="shared" si="2554"/>
        <v>-1.5</v>
      </c>
      <c r="AC2005" s="53"/>
    </row>
    <row r="2006" spans="1:29" x14ac:dyDescent="0.25">
      <c r="A2006" s="53">
        <v>2808028</v>
      </c>
      <c r="B2006" s="89" t="s">
        <v>2590</v>
      </c>
      <c r="C2006" s="53" t="s">
        <v>755</v>
      </c>
      <c r="D2006" s="50" t="s">
        <v>2508</v>
      </c>
      <c r="E2006" s="47">
        <f>VLOOKUP('2012 Accountability Database'!A2002,Dems1112!$A$2:$G$1082,4)</f>
        <v>0.68</v>
      </c>
      <c r="F2006" s="65" t="s">
        <v>2486</v>
      </c>
      <c r="G2006" s="62"/>
      <c r="H2006" s="13" t="str">
        <f>IF(V2006&gt;94,"Met",IF(X2006="--","n/a",IF(X2006&gt;=0,"Met","Did Not Meet")))</f>
        <v>Did Not Meet</v>
      </c>
      <c r="I2006" s="13" t="str">
        <f>IF(V2007&gt;94,"Met",IF(X2007="--","n/a",IF(X2007&gt;=0,"Met","Did Not Meet")))</f>
        <v>Did Not Meet</v>
      </c>
      <c r="J2006" s="13"/>
      <c r="K2006" s="13" t="str">
        <f>IF(Z2006&gt;94,"Met",IF(AB2006="--","n/a",IF(AB2006&gt;=0,"Met","Did Not Meet")))</f>
        <v>Did Not Meet</v>
      </c>
      <c r="L2006" s="13" t="str">
        <f>IF(Z2007&gt;94,"Met",IF(AB2007="--","n/a",IF(AB2007&gt;=0,"Met","Did Not Meet")))</f>
        <v>Did Not Meet</v>
      </c>
      <c r="M2006" s="1" t="s">
        <v>9</v>
      </c>
      <c r="N2006" s="68" t="s">
        <v>2497</v>
      </c>
      <c r="O2006" s="35"/>
      <c r="P2006" s="44"/>
      <c r="Q2006" s="108"/>
      <c r="R2006" s="5" t="s">
        <v>6</v>
      </c>
      <c r="S2006" s="1" t="s">
        <v>2</v>
      </c>
      <c r="T2006" s="1" t="s">
        <v>3</v>
      </c>
      <c r="U2006" s="5">
        <v>420</v>
      </c>
      <c r="V2006" s="1">
        <v>73.569999999999993</v>
      </c>
      <c r="W2006" s="1">
        <v>79.88</v>
      </c>
      <c r="X2006" s="6">
        <f t="shared" si="2529"/>
        <v>-6.3100000000000023</v>
      </c>
      <c r="Y2006" s="14">
        <v>408</v>
      </c>
      <c r="Z2006" s="1">
        <v>64.95</v>
      </c>
      <c r="AA2006" s="1">
        <v>75.44</v>
      </c>
      <c r="AB2006" s="72">
        <f t="shared" si="2554"/>
        <v>-10.489999999999995</v>
      </c>
      <c r="AC2006" s="53"/>
    </row>
    <row r="2007" spans="1:29" x14ac:dyDescent="0.25">
      <c r="A2007" s="53">
        <v>2808028</v>
      </c>
      <c r="B2007" s="89" t="s">
        <v>2590</v>
      </c>
      <c r="C2007" s="53" t="s">
        <v>755</v>
      </c>
      <c r="D2007" s="50" t="s">
        <v>974</v>
      </c>
      <c r="E2007" s="47" t="str">
        <f>VLOOKUP('2012 Accountability Database'!A2002,Dems1112!$A$2:$G$1082,5)</f>
        <v>5-6</v>
      </c>
      <c r="F2007" s="65" t="s">
        <v>2487</v>
      </c>
      <c r="G2007" s="62"/>
      <c r="H2007" s="13" t="str">
        <f>IF(V2008&gt;94,"Met",IF(X2008="--","n/a",IF(X2008&gt;=0,"Met","Did Not Meet")))</f>
        <v>Did Not Meet</v>
      </c>
      <c r="I2007" s="13" t="str">
        <f>IF(V2009&gt;94,"Met",IF(X2009="--","n/a",IF(X2009&gt;=0,"Met","Did Not Meet")))</f>
        <v>Did Not Meet</v>
      </c>
      <c r="J2007" s="13"/>
      <c r="K2007" s="13" t="str">
        <f>IF(Z2008&gt;94,"Met",IF(AB2008="--","n/a",IF(AB2008&gt;=0,"Met","Did Not Meet")))</f>
        <v>Did Not Meet</v>
      </c>
      <c r="L2007" s="13" t="str">
        <f>IF(Z2009&gt;94,"Met",IF(AB2009="--","n/a",IF(AB2009&gt;=0,"Met","Did Not Meet")))</f>
        <v>Did Not Meet</v>
      </c>
      <c r="M2007" s="1" t="s">
        <v>9</v>
      </c>
      <c r="N2007" s="14"/>
      <c r="O2007" s="35" t="s">
        <v>2506</v>
      </c>
      <c r="P2007" s="83" t="str">
        <f t="shared" ref="P2007" si="2556">IF(P2002="No"," ", IF(P2004="No"," ",IF(P2003="No", " ",IF(P2005="No"," ","X"))))</f>
        <v xml:space="preserve"> </v>
      </c>
      <c r="Q2007" s="108"/>
      <c r="R2007" s="5" t="s">
        <v>6</v>
      </c>
      <c r="S2007" s="1" t="s">
        <v>2</v>
      </c>
      <c r="T2007" s="1" t="s">
        <v>7</v>
      </c>
      <c r="U2007" s="5">
        <v>289</v>
      </c>
      <c r="V2007" s="1">
        <v>69.900000000000006</v>
      </c>
      <c r="W2007" s="1">
        <v>74.88</v>
      </c>
      <c r="X2007" s="6">
        <f t="shared" si="2529"/>
        <v>-4.9799999999999898</v>
      </c>
      <c r="Y2007" s="14">
        <v>279</v>
      </c>
      <c r="Z2007" s="1">
        <v>59.5</v>
      </c>
      <c r="AA2007" s="1">
        <v>70.03</v>
      </c>
      <c r="AB2007" s="72">
        <f t="shared" si="2554"/>
        <v>-10.530000000000001</v>
      </c>
      <c r="AC2007" s="53"/>
    </row>
    <row r="2008" spans="1:29" ht="15.75" x14ac:dyDescent="0.25">
      <c r="A2008" s="53">
        <v>2808028</v>
      </c>
      <c r="B2008" s="89" t="s">
        <v>2590</v>
      </c>
      <c r="C2008" s="53" t="s">
        <v>755</v>
      </c>
      <c r="D2008" s="50" t="s">
        <v>975</v>
      </c>
      <c r="E2008" s="48" t="str">
        <f>VLOOKUP('2012 Accountability Database'!A2002,Dems1112!$A$2:$G$1082,6)</f>
        <v>2 (Northeast AR)</v>
      </c>
      <c r="F2008" s="66"/>
      <c r="G2008" s="63" t="s">
        <v>2488</v>
      </c>
      <c r="H2008" s="61" t="str">
        <f t="shared" ref="H2008:I2008" si="2557">IF(H2006="Met","Yes",IF(H2007="Met","Yes","No"))</f>
        <v>No</v>
      </c>
      <c r="I2008" s="61" t="str">
        <f t="shared" si="2557"/>
        <v>No</v>
      </c>
      <c r="J2008" s="55"/>
      <c r="K2008" s="61" t="str">
        <f t="shared" ref="K2008:L2008" si="2558">IF(K2006="Met","Yes",IF(K2007="Met","Yes","No"))</f>
        <v>No</v>
      </c>
      <c r="L2008" s="61" t="str">
        <f t="shared" si="2558"/>
        <v>No</v>
      </c>
      <c r="M2008" s="1" t="s">
        <v>9</v>
      </c>
      <c r="N2008" s="14"/>
      <c r="O2008" s="35" t="s">
        <v>2505</v>
      </c>
      <c r="P2008" s="83" t="str">
        <f t="shared" ref="P2008" si="2559">IF(P2007="X"," ",IF(P2009="X"," ","X"))</f>
        <v xml:space="preserve"> </v>
      </c>
      <c r="Q2008" s="94" t="s">
        <v>2759</v>
      </c>
      <c r="R2008" s="5" t="s">
        <v>6</v>
      </c>
      <c r="S2008" s="1" t="s">
        <v>5</v>
      </c>
      <c r="T2008" s="1" t="s">
        <v>3</v>
      </c>
      <c r="U2008" s="5">
        <v>1214</v>
      </c>
      <c r="V2008" s="1">
        <v>75.290000000000006</v>
      </c>
      <c r="W2008" s="1">
        <v>79.88</v>
      </c>
      <c r="X2008" s="6">
        <f t="shared" si="2529"/>
        <v>-4.5899999999999892</v>
      </c>
      <c r="Y2008" s="14">
        <v>1161</v>
      </c>
      <c r="Z2008" s="1">
        <v>66.319999999999993</v>
      </c>
      <c r="AA2008" s="1">
        <v>75.44</v>
      </c>
      <c r="AB2008" s="72">
        <f t="shared" si="2554"/>
        <v>-9.1200000000000045</v>
      </c>
      <c r="AC2008" s="53"/>
    </row>
    <row r="2009" spans="1:29" x14ac:dyDescent="0.25">
      <c r="A2009" s="54">
        <v>2808028</v>
      </c>
      <c r="B2009" s="90" t="s">
        <v>2590</v>
      </c>
      <c r="C2009" s="54" t="s">
        <v>755</v>
      </c>
      <c r="D2009" s="4"/>
      <c r="E2009" s="4"/>
      <c r="F2009" s="67"/>
      <c r="G2009" s="64"/>
      <c r="H2009" s="43"/>
      <c r="I2009" s="43"/>
      <c r="J2009" s="43"/>
      <c r="K2009" s="43"/>
      <c r="L2009" s="43"/>
      <c r="M2009" s="4" t="s">
        <v>9</v>
      </c>
      <c r="N2009" s="15"/>
      <c r="O2009" s="38" t="s">
        <v>2482</v>
      </c>
      <c r="P2009" s="84" t="str">
        <f>IF(E2003="Achieving School"," ","X")</f>
        <v>X</v>
      </c>
      <c r="Q2009" s="91"/>
      <c r="R2009" s="4" t="s">
        <v>6</v>
      </c>
      <c r="S2009" s="4" t="s">
        <v>5</v>
      </c>
      <c r="T2009" s="4" t="s">
        <v>7</v>
      </c>
      <c r="U2009" s="4">
        <v>837</v>
      </c>
      <c r="V2009" s="4">
        <v>69.77</v>
      </c>
      <c r="W2009" s="4">
        <v>74.88</v>
      </c>
      <c r="X2009" s="7">
        <f t="shared" si="2529"/>
        <v>-5.1099999999999994</v>
      </c>
      <c r="Y2009" s="15">
        <v>792</v>
      </c>
      <c r="Z2009" s="4">
        <v>59.97</v>
      </c>
      <c r="AA2009" s="4">
        <v>70.03</v>
      </c>
      <c r="AB2009" s="73">
        <f t="shared" si="2554"/>
        <v>-10.060000000000002</v>
      </c>
      <c r="AC2009" s="54"/>
    </row>
    <row r="2010" spans="1:29" x14ac:dyDescent="0.25">
      <c r="A2010" s="1">
        <v>2808042</v>
      </c>
      <c r="B2010" s="87" t="s">
        <v>2590</v>
      </c>
      <c r="C2010" s="55" t="s">
        <v>756</v>
      </c>
      <c r="E2010" s="42"/>
      <c r="F2010" s="65" t="s">
        <v>2483</v>
      </c>
      <c r="G2010" s="62"/>
      <c r="H2010" s="37" t="str">
        <f>IF(V2010&gt;94,"Met",IF(X2010="--","n/a",IF(X2010&gt;=0,"Met","Did Not Meet")))</f>
        <v>Met</v>
      </c>
      <c r="I2010" s="37" t="str">
        <f>IF(V2011&gt;94,"Met",IF(X2011="--","n/a",IF(X2011&gt;=0,"Met","Did Not Meet")))</f>
        <v>Met</v>
      </c>
      <c r="K2010" s="13" t="str">
        <f>IF(Z2010&gt;94,"Met",IF(AB2010="--","n/a",IF(AB2010&gt;=0,"Met","Did Not Meet")))</f>
        <v>Met</v>
      </c>
      <c r="L2010" s="13" t="str">
        <f>IF(Z2011&gt;94,"Met",IF(AB2011="--","n/a",IF(AB2011&gt;=0,"Met","Did Not Meet")))</f>
        <v>Met</v>
      </c>
      <c r="M2010" s="1" t="s">
        <v>9</v>
      </c>
      <c r="N2010" s="14" t="s">
        <v>2502</v>
      </c>
      <c r="O2010" s="5"/>
      <c r="P2010" s="44" t="str">
        <f t="shared" ref="P2010" si="2560">IF(H2012="Yes",IF(I2012="Yes","Yes","No"),"No")</f>
        <v>Yes</v>
      </c>
      <c r="Q2010" s="93"/>
      <c r="R2010" s="5" t="s">
        <v>1</v>
      </c>
      <c r="S2010" s="1" t="s">
        <v>2</v>
      </c>
      <c r="T2010" s="1" t="s">
        <v>3</v>
      </c>
      <c r="U2010" s="5">
        <v>406</v>
      </c>
      <c r="V2010" s="1">
        <v>77.59</v>
      </c>
      <c r="W2010" s="1">
        <v>73.84</v>
      </c>
      <c r="X2010" s="9">
        <f t="shared" si="2529"/>
        <v>3.75</v>
      </c>
      <c r="Y2010" s="14">
        <v>383</v>
      </c>
      <c r="Z2010" s="1">
        <v>76.5</v>
      </c>
      <c r="AA2010" s="1">
        <v>75.55</v>
      </c>
      <c r="AB2010" s="71">
        <f t="shared" si="2554"/>
        <v>0.95000000000000284</v>
      </c>
      <c r="AC2010" s="36"/>
    </row>
    <row r="2011" spans="1:29" ht="15.75" x14ac:dyDescent="0.25">
      <c r="A2011" s="53">
        <v>2808042</v>
      </c>
      <c r="B2011" s="89" t="s">
        <v>2590</v>
      </c>
      <c r="C2011" s="53" t="s">
        <v>756</v>
      </c>
      <c r="D2011" s="49" t="s">
        <v>2498</v>
      </c>
      <c r="E2011" s="34" t="str">
        <f>M2010</f>
        <v>Needs Improvement School</v>
      </c>
      <c r="F2011" s="65" t="s">
        <v>2484</v>
      </c>
      <c r="G2011" s="62"/>
      <c r="H2011" s="13" t="str">
        <f>IF(V2012&gt;94,"Met",IF(X2012="--","n/a",IF(X2012&gt;=0,"Met","Did Not Meet")))</f>
        <v>Met</v>
      </c>
      <c r="I2011" s="13" t="str">
        <f>IF(V2013&gt;94,"Met",IF(X2013="--","n/a",IF(X2013&gt;=0,"Met","Did Not Meet")))</f>
        <v>Met</v>
      </c>
      <c r="K2011" s="13" t="str">
        <f>IF(Z2012&gt;94,"Met",IF(AB2012="--","n/a",IF(AB2012&gt;=0,"Met","Did Not Meet")))</f>
        <v>Met</v>
      </c>
      <c r="L2011" s="13" t="str">
        <f>IF(Z2013&gt;94,"Met",IF(AB2013="--","n/a",IF(AB2013&gt;=0,"Met","Did Not Meet")))</f>
        <v>Met</v>
      </c>
      <c r="M2011" s="5" t="s">
        <v>9</v>
      </c>
      <c r="N2011" s="14" t="s">
        <v>2501</v>
      </c>
      <c r="O2011" s="5"/>
      <c r="P2011" s="44" t="str">
        <f t="shared" ref="P2011" si="2561">IF(K2012="Yes",IF(L2012="Yes","Yes","No"),"No")</f>
        <v>Yes</v>
      </c>
      <c r="Q2011" s="94" t="s">
        <v>2759</v>
      </c>
      <c r="R2011" s="5" t="s">
        <v>1</v>
      </c>
      <c r="S2011" s="5" t="s">
        <v>2</v>
      </c>
      <c r="T2011" s="5" t="s">
        <v>7</v>
      </c>
      <c r="U2011" s="5">
        <v>274</v>
      </c>
      <c r="V2011" s="5">
        <v>70.8</v>
      </c>
      <c r="W2011" s="5">
        <v>64.930000000000007</v>
      </c>
      <c r="X2011" s="11">
        <f t="shared" si="2529"/>
        <v>5.8699999999999903</v>
      </c>
      <c r="Y2011" s="14">
        <v>256</v>
      </c>
      <c r="Z2011" s="5">
        <v>69.14</v>
      </c>
      <c r="AA2011" s="5">
        <v>66.95</v>
      </c>
      <c r="AB2011" s="71">
        <f t="shared" si="2554"/>
        <v>2.1899999999999977</v>
      </c>
      <c r="AC2011" s="53"/>
    </row>
    <row r="2012" spans="1:29" ht="15" customHeight="1" x14ac:dyDescent="0.25">
      <c r="A2012" s="53">
        <v>2808042</v>
      </c>
      <c r="B2012" s="89" t="s">
        <v>2590</v>
      </c>
      <c r="C2012" s="53" t="s">
        <v>756</v>
      </c>
      <c r="D2012" s="49" t="s">
        <v>2499</v>
      </c>
      <c r="E2012" s="35" t="str">
        <f>VLOOKUP('2012 Accountability Database'!$A2010,'2011 AYP'!A$2:B$1072,2)</f>
        <v xml:space="preserve"> A (Alert)</v>
      </c>
      <c r="F2012" s="66"/>
      <c r="G2012" s="63" t="s">
        <v>2485</v>
      </c>
      <c r="H2012" s="60" t="str">
        <f t="shared" ref="H2012:I2012" si="2562">IF(H2010="Met","Yes",IF(H2011="Met","Yes","No"))</f>
        <v>Yes</v>
      </c>
      <c r="I2012" s="60" t="str">
        <f t="shared" si="2562"/>
        <v>Yes</v>
      </c>
      <c r="J2012" s="42"/>
      <c r="K2012" s="60" t="str">
        <f t="shared" ref="K2012:L2012" si="2563">IF(K2010="Met","Yes",IF(K2011="Met","Yes","No"))</f>
        <v>Yes</v>
      </c>
      <c r="L2012" s="60" t="str">
        <f t="shared" si="2563"/>
        <v>Yes</v>
      </c>
      <c r="M2012" s="1" t="s">
        <v>9</v>
      </c>
      <c r="N2012" s="14" t="s">
        <v>2503</v>
      </c>
      <c r="O2012" s="5"/>
      <c r="P2012" s="44" t="str">
        <f t="shared" ref="P2012" si="2564">IF(H2016="Yes",IF(I2016="Yes","Yes","No"),"No")</f>
        <v>No</v>
      </c>
      <c r="Q2012" s="108" t="s">
        <v>2758</v>
      </c>
      <c r="R2012" s="5" t="s">
        <v>1</v>
      </c>
      <c r="S2012" s="1" t="s">
        <v>5</v>
      </c>
      <c r="T2012" s="1" t="s">
        <v>3</v>
      </c>
      <c r="U2012" s="5">
        <v>1196</v>
      </c>
      <c r="V2012" s="1">
        <v>75.67</v>
      </c>
      <c r="W2012" s="1">
        <v>73.84</v>
      </c>
      <c r="X2012" s="9">
        <f t="shared" si="2529"/>
        <v>1.8299999999999983</v>
      </c>
      <c r="Y2012" s="14">
        <v>1112</v>
      </c>
      <c r="Z2012" s="1">
        <v>76.53</v>
      </c>
      <c r="AA2012" s="1">
        <v>75.55</v>
      </c>
      <c r="AB2012" s="71">
        <f t="shared" si="2554"/>
        <v>0.98000000000000398</v>
      </c>
      <c r="AC2012" s="53"/>
    </row>
    <row r="2013" spans="1:29" x14ac:dyDescent="0.25">
      <c r="A2013" s="53">
        <v>2808042</v>
      </c>
      <c r="B2013" s="89" t="s">
        <v>2590</v>
      </c>
      <c r="C2013" s="53" t="s">
        <v>756</v>
      </c>
      <c r="D2013" s="49" t="s">
        <v>2507</v>
      </c>
      <c r="E2013" s="47">
        <f>VLOOKUP('2012 Accountability Database'!A2010,Dems1112!$A$2:$G$1082,3)</f>
        <v>0.12</v>
      </c>
      <c r="F2013" s="66"/>
      <c r="G2013" s="52"/>
      <c r="M2013" s="1" t="s">
        <v>9</v>
      </c>
      <c r="N2013" s="14" t="s">
        <v>2504</v>
      </c>
      <c r="O2013" s="5"/>
      <c r="P2013" s="44" t="str">
        <f t="shared" ref="P2013" si="2565">IF(K2016="Yes",IF(L2016="Yes","Yes","No"),"No")</f>
        <v>No</v>
      </c>
      <c r="Q2013" s="108"/>
      <c r="R2013" s="5" t="s">
        <v>1</v>
      </c>
      <c r="S2013" s="1" t="s">
        <v>5</v>
      </c>
      <c r="T2013" s="1" t="s">
        <v>7</v>
      </c>
      <c r="U2013" s="5">
        <v>784</v>
      </c>
      <c r="V2013" s="1">
        <v>67.349999999999994</v>
      </c>
      <c r="W2013" s="1">
        <v>64.930000000000007</v>
      </c>
      <c r="X2013" s="9">
        <f t="shared" si="2529"/>
        <v>2.4199999999999875</v>
      </c>
      <c r="Y2013" s="14">
        <v>714</v>
      </c>
      <c r="Z2013" s="1">
        <v>67.930000000000007</v>
      </c>
      <c r="AA2013" s="1">
        <v>66.95</v>
      </c>
      <c r="AB2013" s="71">
        <f t="shared" si="2554"/>
        <v>0.98000000000000398</v>
      </c>
      <c r="AC2013" s="53"/>
    </row>
    <row r="2014" spans="1:29" x14ac:dyDescent="0.25">
      <c r="A2014" s="53">
        <v>2808042</v>
      </c>
      <c r="B2014" s="89" t="s">
        <v>2590</v>
      </c>
      <c r="C2014" s="53" t="s">
        <v>756</v>
      </c>
      <c r="D2014" s="50" t="s">
        <v>2508</v>
      </c>
      <c r="E2014" s="47">
        <f>VLOOKUP('2012 Accountability Database'!A2010,Dems1112!$A$2:$G$1082,4)</f>
        <v>0.64</v>
      </c>
      <c r="F2014" s="65" t="s">
        <v>2486</v>
      </c>
      <c r="G2014" s="62"/>
      <c r="H2014" s="13" t="str">
        <f>IF(V2014&gt;94,"Met",IF(X2014="--","n/a",IF(X2014&gt;=0,"Met","Did Not Meet")))</f>
        <v>Did Not Meet</v>
      </c>
      <c r="I2014" s="13" t="str">
        <f>IF(V2015&gt;94,"Met",IF(X2015="--","n/a",IF(X2015&gt;=0,"Met","Did Not Meet")))</f>
        <v>Did Not Meet</v>
      </c>
      <c r="J2014" s="13"/>
      <c r="K2014" s="13" t="str">
        <f>IF(Z2014&gt;94,"Met",IF(AB2014="--","n/a",IF(AB2014&gt;=0,"Met","Did Not Meet")))</f>
        <v>Did Not Meet</v>
      </c>
      <c r="L2014" s="13" t="str">
        <f>IF(Z2015&gt;94,"Met",IF(AB2015="--","n/a",IF(AB2015&gt;=0,"Met","Did Not Meet")))</f>
        <v>Did Not Meet</v>
      </c>
      <c r="M2014" s="1" t="s">
        <v>9</v>
      </c>
      <c r="N2014" s="68" t="s">
        <v>2497</v>
      </c>
      <c r="O2014" s="35"/>
      <c r="P2014" s="44"/>
      <c r="Q2014" s="108"/>
      <c r="R2014" s="5" t="s">
        <v>6</v>
      </c>
      <c r="S2014" s="1" t="s">
        <v>2</v>
      </c>
      <c r="T2014" s="1" t="s">
        <v>3</v>
      </c>
      <c r="U2014" s="5">
        <v>484</v>
      </c>
      <c r="V2014" s="1">
        <v>75.41</v>
      </c>
      <c r="W2014" s="1">
        <v>80.349999999999994</v>
      </c>
      <c r="X2014" s="6">
        <f t="shared" si="2529"/>
        <v>-4.9399999999999977</v>
      </c>
      <c r="Y2014" s="14">
        <v>383</v>
      </c>
      <c r="Z2014" s="1">
        <v>69.19</v>
      </c>
      <c r="AA2014" s="1">
        <v>76.319999999999993</v>
      </c>
      <c r="AB2014" s="72">
        <f t="shared" si="2554"/>
        <v>-7.1299999999999955</v>
      </c>
      <c r="AC2014" s="53"/>
    </row>
    <row r="2015" spans="1:29" x14ac:dyDescent="0.25">
      <c r="A2015" s="53">
        <v>2808042</v>
      </c>
      <c r="B2015" s="89" t="s">
        <v>2590</v>
      </c>
      <c r="C2015" s="53" t="s">
        <v>756</v>
      </c>
      <c r="D2015" s="50" t="s">
        <v>974</v>
      </c>
      <c r="E2015" s="47" t="str">
        <f>VLOOKUP('2012 Accountability Database'!A2010,Dems1112!$A$2:$G$1082,5)</f>
        <v>7-8</v>
      </c>
      <c r="F2015" s="65" t="s">
        <v>2487</v>
      </c>
      <c r="G2015" s="62"/>
      <c r="H2015" s="13" t="str">
        <f>IF(V2016&gt;94,"Met",IF(X2016="--","n/a",IF(X2016&gt;=0,"Met","Did Not Meet")))</f>
        <v>Did Not Meet</v>
      </c>
      <c r="I2015" s="13" t="str">
        <f>IF(V2017&gt;94,"Met",IF(X2017="--","n/a",IF(X2017&gt;=0,"Met","Did Not Meet")))</f>
        <v>Did Not Meet</v>
      </c>
      <c r="J2015" s="13"/>
      <c r="K2015" s="13" t="str">
        <f>IF(Z2016&gt;94,"Met",IF(AB2016="--","n/a",IF(AB2016&gt;=0,"Met","Did Not Meet")))</f>
        <v>Did Not Meet</v>
      </c>
      <c r="L2015" s="13" t="str">
        <f>IF(Z2017&gt;94,"Met",IF(AB2017="--","n/a",IF(AB2017&gt;=0,"Met","Did Not Meet")))</f>
        <v>Did Not Meet</v>
      </c>
      <c r="M2015" s="1" t="s">
        <v>9</v>
      </c>
      <c r="N2015" s="14"/>
      <c r="O2015" s="35" t="s">
        <v>2506</v>
      </c>
      <c r="P2015" s="83" t="str">
        <f t="shared" ref="P2015" si="2566">IF(P2010="No"," ", IF(P2012="No"," ",IF(P2011="No", " ",IF(P2013="No"," ","X"))))</f>
        <v xml:space="preserve"> </v>
      </c>
      <c r="Q2015" s="108"/>
      <c r="R2015" s="5" t="s">
        <v>6</v>
      </c>
      <c r="S2015" s="1" t="s">
        <v>2</v>
      </c>
      <c r="T2015" s="1" t="s">
        <v>7</v>
      </c>
      <c r="U2015" s="5">
        <v>311</v>
      </c>
      <c r="V2015" s="1">
        <v>67.52</v>
      </c>
      <c r="W2015" s="1">
        <v>73.16</v>
      </c>
      <c r="X2015" s="6">
        <f t="shared" si="2529"/>
        <v>-5.6400000000000006</v>
      </c>
      <c r="Y2015" s="14">
        <v>256</v>
      </c>
      <c r="Z2015" s="1">
        <v>60.55</v>
      </c>
      <c r="AA2015" s="1">
        <v>68.92</v>
      </c>
      <c r="AB2015" s="72">
        <f t="shared" si="2554"/>
        <v>-8.3700000000000045</v>
      </c>
      <c r="AC2015" s="53"/>
    </row>
    <row r="2016" spans="1:29" ht="15.75" x14ac:dyDescent="0.25">
      <c r="A2016" s="53">
        <v>2808042</v>
      </c>
      <c r="B2016" s="89" t="s">
        <v>2590</v>
      </c>
      <c r="C2016" s="53" t="s">
        <v>756</v>
      </c>
      <c r="D2016" s="50" t="s">
        <v>975</v>
      </c>
      <c r="E2016" s="48" t="str">
        <f>VLOOKUP('2012 Accountability Database'!A2010,Dems1112!$A$2:$G$1082,6)</f>
        <v>2 (Northeast AR)</v>
      </c>
      <c r="F2016" s="66"/>
      <c r="G2016" s="63" t="s">
        <v>2488</v>
      </c>
      <c r="H2016" s="61" t="str">
        <f t="shared" ref="H2016:I2016" si="2567">IF(H2014="Met","Yes",IF(H2015="Met","Yes","No"))</f>
        <v>No</v>
      </c>
      <c r="I2016" s="61" t="str">
        <f t="shared" si="2567"/>
        <v>No</v>
      </c>
      <c r="J2016" s="55"/>
      <c r="K2016" s="61" t="str">
        <f t="shared" ref="K2016:L2016" si="2568">IF(K2014="Met","Yes",IF(K2015="Met","Yes","No"))</f>
        <v>No</v>
      </c>
      <c r="L2016" s="61" t="str">
        <f t="shared" si="2568"/>
        <v>No</v>
      </c>
      <c r="M2016" s="1" t="s">
        <v>9</v>
      </c>
      <c r="N2016" s="14"/>
      <c r="O2016" s="35" t="s">
        <v>2505</v>
      </c>
      <c r="P2016" s="83" t="str">
        <f t="shared" ref="P2016" si="2569">IF(P2015="X"," ",IF(P2017="X"," ","X"))</f>
        <v xml:space="preserve"> </v>
      </c>
      <c r="Q2016" s="94" t="s">
        <v>2759</v>
      </c>
      <c r="R2016" s="5" t="s">
        <v>6</v>
      </c>
      <c r="S2016" s="1" t="s">
        <v>5</v>
      </c>
      <c r="T2016" s="1" t="s">
        <v>3</v>
      </c>
      <c r="U2016" s="5">
        <v>1430</v>
      </c>
      <c r="V2016" s="1">
        <v>76.989999999999995</v>
      </c>
      <c r="W2016" s="1">
        <v>80.349999999999994</v>
      </c>
      <c r="X2016" s="6">
        <f t="shared" si="2529"/>
        <v>-3.3599999999999994</v>
      </c>
      <c r="Y2016" s="14">
        <v>1112</v>
      </c>
      <c r="Z2016" s="1">
        <v>72.66</v>
      </c>
      <c r="AA2016" s="1">
        <v>76.319999999999993</v>
      </c>
      <c r="AB2016" s="72">
        <f t="shared" si="2554"/>
        <v>-3.6599999999999966</v>
      </c>
      <c r="AC2016" s="53"/>
    </row>
    <row r="2017" spans="1:29" x14ac:dyDescent="0.25">
      <c r="A2017" s="54">
        <v>2808042</v>
      </c>
      <c r="B2017" s="90" t="s">
        <v>2590</v>
      </c>
      <c r="C2017" s="54" t="s">
        <v>756</v>
      </c>
      <c r="D2017" s="4"/>
      <c r="E2017" s="4"/>
      <c r="F2017" s="67"/>
      <c r="G2017" s="64"/>
      <c r="H2017" s="43"/>
      <c r="I2017" s="43"/>
      <c r="J2017" s="43"/>
      <c r="K2017" s="43"/>
      <c r="L2017" s="43"/>
      <c r="M2017" s="4" t="s">
        <v>9</v>
      </c>
      <c r="N2017" s="15"/>
      <c r="O2017" s="38" t="s">
        <v>2482</v>
      </c>
      <c r="P2017" s="84" t="str">
        <f>IF(E2011="Achieving School"," ","X")</f>
        <v>X</v>
      </c>
      <c r="Q2017" s="91"/>
      <c r="R2017" s="4" t="s">
        <v>6</v>
      </c>
      <c r="S2017" s="4" t="s">
        <v>5</v>
      </c>
      <c r="T2017" s="4" t="s">
        <v>7</v>
      </c>
      <c r="U2017" s="4">
        <v>884</v>
      </c>
      <c r="V2017" s="4">
        <v>68.44</v>
      </c>
      <c r="W2017" s="4">
        <v>73.16</v>
      </c>
      <c r="X2017" s="7">
        <f t="shared" si="2529"/>
        <v>-4.7199999999999989</v>
      </c>
      <c r="Y2017" s="15">
        <v>714</v>
      </c>
      <c r="Z2017" s="4">
        <v>64.150000000000006</v>
      </c>
      <c r="AA2017" s="4">
        <v>68.92</v>
      </c>
      <c r="AB2017" s="73">
        <f t="shared" si="2554"/>
        <v>-4.769999999999996</v>
      </c>
      <c r="AC2017" s="54"/>
    </row>
    <row r="2018" spans="1:29" x14ac:dyDescent="0.25">
      <c r="A2018" s="1">
        <v>2808701</v>
      </c>
      <c r="B2018" s="87" t="s">
        <v>2590</v>
      </c>
      <c r="C2018" s="55" t="s">
        <v>757</v>
      </c>
      <c r="E2018" s="42"/>
      <c r="F2018" s="65" t="s">
        <v>2483</v>
      </c>
      <c r="G2018" s="62"/>
      <c r="H2018" s="37" t="str">
        <f>IF(V2018&gt;94,"Met",IF(X2018="--","n/a",IF(X2018&gt;=0,"Met","Did Not Meet")))</f>
        <v>Met</v>
      </c>
      <c r="I2018" s="37" t="str">
        <f>IF(V2019&gt;94,"Met",IF(X2019="--","n/a",IF(X2019&gt;=0,"Met","Did Not Meet")))</f>
        <v>Met</v>
      </c>
      <c r="K2018" s="13" t="str">
        <f>IF(Z2018&gt;94,"Met",IF(AB2018="--","n/a",IF(AB2018&gt;=0,"Met","Did Not Meet")))</f>
        <v>Did Not Meet</v>
      </c>
      <c r="L2018" s="13" t="str">
        <f>IF(Z2019&gt;94,"Met",IF(AB2019="--","n/a",IF(AB2019&gt;=0,"Met","Did Not Meet")))</f>
        <v>Did Not Meet</v>
      </c>
      <c r="M2018" s="1" t="s">
        <v>9</v>
      </c>
      <c r="N2018" s="14" t="s">
        <v>2502</v>
      </c>
      <c r="O2018" s="5"/>
      <c r="P2018" s="44" t="str">
        <f t="shared" ref="P2018" si="2570">IF(H2020="Yes",IF(I2020="Yes","Yes","No"),"No")</f>
        <v>Yes</v>
      </c>
      <c r="Q2018" s="93"/>
      <c r="R2018" s="5" t="s">
        <v>1</v>
      </c>
      <c r="S2018" s="1" t="s">
        <v>2</v>
      </c>
      <c r="T2018" s="1" t="s">
        <v>3</v>
      </c>
      <c r="U2018" s="5">
        <v>189</v>
      </c>
      <c r="V2018" s="1">
        <v>74.069999999999993</v>
      </c>
      <c r="W2018" s="1">
        <v>73.44</v>
      </c>
      <c r="X2018" s="9">
        <f t="shared" si="2529"/>
        <v>0.62999999999999545</v>
      </c>
      <c r="Y2018" s="14">
        <v>87</v>
      </c>
      <c r="Z2018" s="1">
        <v>73.56</v>
      </c>
      <c r="AA2018" s="1">
        <v>79.400000000000006</v>
      </c>
      <c r="AB2018" s="72">
        <f t="shared" si="2554"/>
        <v>-5.8400000000000034</v>
      </c>
      <c r="AC2018" s="36"/>
    </row>
    <row r="2019" spans="1:29" ht="15.75" x14ac:dyDescent="0.25">
      <c r="A2019" s="53">
        <v>2808701</v>
      </c>
      <c r="B2019" s="89" t="s">
        <v>2590</v>
      </c>
      <c r="C2019" s="53" t="s">
        <v>757</v>
      </c>
      <c r="D2019" s="49" t="s">
        <v>2498</v>
      </c>
      <c r="E2019" s="34" t="str">
        <f>M2018</f>
        <v>Needs Improvement School</v>
      </c>
      <c r="F2019" s="65" t="s">
        <v>2484</v>
      </c>
      <c r="G2019" s="62"/>
      <c r="H2019" s="13" t="str">
        <f>IF(V2020&gt;94,"Met",IF(X2020="--","n/a",IF(X2020&gt;=0,"Met","Did Not Meet")))</f>
        <v>Did Not Meet</v>
      </c>
      <c r="I2019" s="13" t="str">
        <f>IF(V2021&gt;94,"Met",IF(X2021="--","n/a",IF(X2021&gt;=0,"Met","Did Not Meet")))</f>
        <v>Met</v>
      </c>
      <c r="K2019" s="13" t="str">
        <f>IF(Z2020&gt;94,"Met",IF(AB2020="--","n/a",IF(AB2020&gt;=0,"Met","Did Not Meet")))</f>
        <v>Did Not Meet</v>
      </c>
      <c r="L2019" s="13" t="str">
        <f>IF(Z2021&gt;94,"Met",IF(AB2021="--","n/a",IF(AB2021&gt;=0,"Met","Did Not Meet")))</f>
        <v>Did Not Meet</v>
      </c>
      <c r="M2019" s="1" t="s">
        <v>9</v>
      </c>
      <c r="N2019" s="14" t="s">
        <v>2501</v>
      </c>
      <c r="O2019" s="5"/>
      <c r="P2019" s="44" t="str">
        <f t="shared" ref="P2019" si="2571">IF(K2020="Yes",IF(L2020="Yes","Yes","No"),"No")</f>
        <v>No</v>
      </c>
      <c r="Q2019" s="94" t="s">
        <v>2759</v>
      </c>
      <c r="R2019" s="5" t="s">
        <v>1</v>
      </c>
      <c r="S2019" s="1" t="s">
        <v>2</v>
      </c>
      <c r="T2019" s="1" t="s">
        <v>7</v>
      </c>
      <c r="U2019" s="5">
        <v>142</v>
      </c>
      <c r="V2019" s="1">
        <v>69.72</v>
      </c>
      <c r="W2019" s="1">
        <v>65.19</v>
      </c>
      <c r="X2019" s="9">
        <f t="shared" si="2529"/>
        <v>4.5300000000000011</v>
      </c>
      <c r="Y2019" s="14">
        <v>68</v>
      </c>
      <c r="Z2019" s="1">
        <v>69.12</v>
      </c>
      <c r="AA2019" s="1">
        <v>72.67</v>
      </c>
      <c r="AB2019" s="72">
        <f t="shared" si="2554"/>
        <v>-3.5499999999999972</v>
      </c>
      <c r="AC2019" s="53"/>
    </row>
    <row r="2020" spans="1:29" ht="15" customHeight="1" x14ac:dyDescent="0.25">
      <c r="A2020" s="53">
        <v>2808701</v>
      </c>
      <c r="B2020" s="89" t="s">
        <v>2590</v>
      </c>
      <c r="C2020" s="53" t="s">
        <v>757</v>
      </c>
      <c r="D2020" s="49" t="s">
        <v>2499</v>
      </c>
      <c r="E2020" s="35" t="str">
        <f>VLOOKUP('2012 Accountability Database'!$A2018,'2011 AYP'!A$2:B$1072,2)</f>
        <v xml:space="preserve"> A (Alert)</v>
      </c>
      <c r="F2020" s="66"/>
      <c r="G2020" s="63" t="s">
        <v>2485</v>
      </c>
      <c r="H2020" s="60" t="str">
        <f t="shared" ref="H2020:I2020" si="2572">IF(H2018="Met","Yes",IF(H2019="Met","Yes","No"))</f>
        <v>Yes</v>
      </c>
      <c r="I2020" s="60" t="str">
        <f t="shared" si="2572"/>
        <v>Yes</v>
      </c>
      <c r="J2020" s="42"/>
      <c r="K2020" s="60" t="str">
        <f t="shared" ref="K2020:L2020" si="2573">IF(K2018="Met","Yes",IF(K2019="Met","Yes","No"))</f>
        <v>No</v>
      </c>
      <c r="L2020" s="60" t="str">
        <f t="shared" si="2573"/>
        <v>No</v>
      </c>
      <c r="M2020" s="5" t="s">
        <v>9</v>
      </c>
      <c r="N2020" s="14" t="s">
        <v>2503</v>
      </c>
      <c r="O2020" s="5"/>
      <c r="P2020" s="44" t="str">
        <f t="shared" ref="P2020" si="2574">IF(H2024="Yes",IF(I2024="Yes","Yes","No"),"No")</f>
        <v>No</v>
      </c>
      <c r="Q2020" s="108" t="s">
        <v>2758</v>
      </c>
      <c r="R2020" s="5" t="s">
        <v>1</v>
      </c>
      <c r="S2020" s="5" t="s">
        <v>5</v>
      </c>
      <c r="T2020" s="5" t="s">
        <v>3</v>
      </c>
      <c r="U2020" s="5">
        <v>533</v>
      </c>
      <c r="V2020" s="5">
        <v>71.86</v>
      </c>
      <c r="W2020" s="5">
        <v>73.44</v>
      </c>
      <c r="X2020" s="8">
        <f t="shared" si="2529"/>
        <v>-1.5799999999999983</v>
      </c>
      <c r="Y2020" s="14">
        <v>258</v>
      </c>
      <c r="Z2020" s="5">
        <v>76.739999999999995</v>
      </c>
      <c r="AA2020" s="5">
        <v>79.400000000000006</v>
      </c>
      <c r="AB2020" s="72">
        <f t="shared" si="2554"/>
        <v>-2.6600000000000108</v>
      </c>
      <c r="AC2020" s="53"/>
    </row>
    <row r="2021" spans="1:29" x14ac:dyDescent="0.25">
      <c r="A2021" s="53">
        <v>2808701</v>
      </c>
      <c r="B2021" s="89" t="s">
        <v>2590</v>
      </c>
      <c r="C2021" s="53" t="s">
        <v>757</v>
      </c>
      <c r="D2021" s="49" t="s">
        <v>2507</v>
      </c>
      <c r="E2021" s="47">
        <f>VLOOKUP('2012 Accountability Database'!A2018,Dems1112!$A$2:$G$1082,3)</f>
        <v>0.1</v>
      </c>
      <c r="F2021" s="66"/>
      <c r="G2021" s="52"/>
      <c r="M2021" s="1" t="s">
        <v>9</v>
      </c>
      <c r="N2021" s="14" t="s">
        <v>2504</v>
      </c>
      <c r="O2021" s="5"/>
      <c r="P2021" s="44" t="str">
        <f t="shared" ref="P2021" si="2575">IF(K2024="Yes",IF(L2024="Yes","Yes","No"),"No")</f>
        <v>No</v>
      </c>
      <c r="Q2021" s="108"/>
      <c r="R2021" s="5" t="s">
        <v>1</v>
      </c>
      <c r="S2021" s="1" t="s">
        <v>5</v>
      </c>
      <c r="T2021" s="1" t="s">
        <v>7</v>
      </c>
      <c r="U2021" s="5">
        <v>378</v>
      </c>
      <c r="V2021" s="1">
        <v>65.34</v>
      </c>
      <c r="W2021" s="1">
        <v>65.19</v>
      </c>
      <c r="X2021" s="9">
        <f t="shared" si="2529"/>
        <v>0.15000000000000568</v>
      </c>
      <c r="Y2021" s="14">
        <v>177</v>
      </c>
      <c r="Z2021" s="1">
        <v>71.75</v>
      </c>
      <c r="AA2021" s="1">
        <v>72.67</v>
      </c>
      <c r="AB2021" s="72">
        <f t="shared" si="2554"/>
        <v>-0.92000000000000171</v>
      </c>
      <c r="AC2021" s="53"/>
    </row>
    <row r="2022" spans="1:29" x14ac:dyDescent="0.25">
      <c r="A2022" s="53">
        <v>2808701</v>
      </c>
      <c r="B2022" s="89" t="s">
        <v>2590</v>
      </c>
      <c r="C2022" s="53" t="s">
        <v>757</v>
      </c>
      <c r="D2022" s="50" t="s">
        <v>2508</v>
      </c>
      <c r="E2022" s="47">
        <f>VLOOKUP('2012 Accountability Database'!A2018,Dems1112!$A$2:$G$1082,4)</f>
        <v>0.67</v>
      </c>
      <c r="F2022" s="65" t="s">
        <v>2486</v>
      </c>
      <c r="G2022" s="62"/>
      <c r="H2022" s="13" t="str">
        <f>IF(V2022&gt;94,"Met",IF(X2022="--","n/a",IF(X2022&gt;=0,"Met","Did Not Meet")))</f>
        <v>Did Not Meet</v>
      </c>
      <c r="I2022" s="13" t="str">
        <f>IF(V2023&gt;94,"Met",IF(X2023="--","n/a",IF(X2023&gt;=0,"Met","Did Not Meet")))</f>
        <v>Did Not Meet</v>
      </c>
      <c r="J2022" s="13"/>
      <c r="K2022" s="13" t="str">
        <f>IF(Z2022&gt;94,"Met",IF(AB2022="--","n/a",IF(AB2022&gt;=0,"Met","Did Not Meet")))</f>
        <v>Did Not Meet</v>
      </c>
      <c r="L2022" s="13" t="str">
        <f>IF(Z2023&gt;94,"Met",IF(AB2023="--","n/a",IF(AB2023&gt;=0,"Met","Did Not Meet")))</f>
        <v>Did Not Meet</v>
      </c>
      <c r="M2022" s="1" t="s">
        <v>9</v>
      </c>
      <c r="N2022" s="68" t="s">
        <v>2497</v>
      </c>
      <c r="O2022" s="35"/>
      <c r="P2022" s="44"/>
      <c r="Q2022" s="108"/>
      <c r="R2022" s="5" t="s">
        <v>6</v>
      </c>
      <c r="S2022" s="1" t="s">
        <v>2</v>
      </c>
      <c r="T2022" s="1" t="s">
        <v>3</v>
      </c>
      <c r="U2022" s="5">
        <v>189</v>
      </c>
      <c r="V2022" s="1">
        <v>86.77</v>
      </c>
      <c r="W2022" s="1">
        <v>90.1</v>
      </c>
      <c r="X2022" s="6">
        <f t="shared" si="2529"/>
        <v>-3.3299999999999983</v>
      </c>
      <c r="Y2022" s="14">
        <v>87</v>
      </c>
      <c r="Z2022" s="1">
        <v>59.77</v>
      </c>
      <c r="AA2022" s="1">
        <v>80.430000000000007</v>
      </c>
      <c r="AB2022" s="72">
        <f t="shared" si="2554"/>
        <v>-20.660000000000004</v>
      </c>
      <c r="AC2022" s="53"/>
    </row>
    <row r="2023" spans="1:29" x14ac:dyDescent="0.25">
      <c r="A2023" s="53">
        <v>2808701</v>
      </c>
      <c r="B2023" s="89" t="s">
        <v>2590</v>
      </c>
      <c r="C2023" s="53" t="s">
        <v>757</v>
      </c>
      <c r="D2023" s="50" t="s">
        <v>974</v>
      </c>
      <c r="E2023" s="47" t="str">
        <f>VLOOKUP('2012 Accountability Database'!A2018,Dems1112!$A$2:$G$1082,5)</f>
        <v>K-4</v>
      </c>
      <c r="F2023" s="65" t="s">
        <v>2487</v>
      </c>
      <c r="G2023" s="62"/>
      <c r="H2023" s="13" t="str">
        <f>IF(V2024&gt;94,"Met",IF(X2024="--","n/a",IF(X2024&gt;=0,"Met","Did Not Meet")))</f>
        <v>Did Not Meet</v>
      </c>
      <c r="I2023" s="13" t="str">
        <f>IF(V2025&gt;94,"Met",IF(X2025="--","n/a",IF(X2025&gt;=0,"Met","Did Not Meet")))</f>
        <v>Did Not Meet</v>
      </c>
      <c r="J2023" s="13"/>
      <c r="K2023" s="13" t="str">
        <f>IF(Z2024&gt;94,"Met",IF(AB2024="--","n/a",IF(AB2024&gt;=0,"Met","Did Not Meet")))</f>
        <v>Did Not Meet</v>
      </c>
      <c r="L2023" s="13" t="str">
        <f>IF(Z2025&gt;94,"Met",IF(AB2025="--","n/a",IF(AB2025&gt;=0,"Met","Did Not Meet")))</f>
        <v>Did Not Meet</v>
      </c>
      <c r="M2023" s="1" t="s">
        <v>9</v>
      </c>
      <c r="N2023" s="14"/>
      <c r="O2023" s="35" t="s">
        <v>2506</v>
      </c>
      <c r="P2023" s="83" t="str">
        <f t="shared" ref="P2023" si="2576">IF(P2018="No"," ", IF(P2020="No"," ",IF(P2019="No", " ",IF(P2021="No"," ","X"))))</f>
        <v xml:space="preserve"> </v>
      </c>
      <c r="Q2023" s="108"/>
      <c r="R2023" s="5" t="s">
        <v>6</v>
      </c>
      <c r="S2023" s="1" t="s">
        <v>2</v>
      </c>
      <c r="T2023" s="1" t="s">
        <v>7</v>
      </c>
      <c r="U2023" s="5">
        <v>142</v>
      </c>
      <c r="V2023" s="1">
        <v>85.21</v>
      </c>
      <c r="W2023" s="1">
        <v>86.5</v>
      </c>
      <c r="X2023" s="6">
        <f t="shared" si="2529"/>
        <v>-1.2900000000000063</v>
      </c>
      <c r="Y2023" s="14">
        <v>68</v>
      </c>
      <c r="Z2023" s="1">
        <v>57.35</v>
      </c>
      <c r="AA2023" s="1">
        <v>74.27</v>
      </c>
      <c r="AB2023" s="72">
        <f t="shared" si="2554"/>
        <v>-16.919999999999995</v>
      </c>
      <c r="AC2023" s="53"/>
    </row>
    <row r="2024" spans="1:29" ht="15.75" x14ac:dyDescent="0.25">
      <c r="A2024" s="53">
        <v>2808701</v>
      </c>
      <c r="B2024" s="89" t="s">
        <v>2590</v>
      </c>
      <c r="C2024" s="53" t="s">
        <v>757</v>
      </c>
      <c r="D2024" s="50" t="s">
        <v>975</v>
      </c>
      <c r="E2024" s="48" t="str">
        <f>VLOOKUP('2012 Accountability Database'!A2018,Dems1112!$A$2:$G$1082,6)</f>
        <v>2 (Northeast AR)</v>
      </c>
      <c r="F2024" s="66"/>
      <c r="G2024" s="63" t="s">
        <v>2488</v>
      </c>
      <c r="H2024" s="61" t="str">
        <f t="shared" ref="H2024:I2024" si="2577">IF(H2022="Met","Yes",IF(H2023="Met","Yes","No"))</f>
        <v>No</v>
      </c>
      <c r="I2024" s="61" t="str">
        <f t="shared" si="2577"/>
        <v>No</v>
      </c>
      <c r="J2024" s="55"/>
      <c r="K2024" s="61" t="str">
        <f t="shared" ref="K2024:L2024" si="2578">IF(K2022="Met","Yes",IF(K2023="Met","Yes","No"))</f>
        <v>No</v>
      </c>
      <c r="L2024" s="61" t="str">
        <f t="shared" si="2578"/>
        <v>No</v>
      </c>
      <c r="M2024" s="1" t="s">
        <v>9</v>
      </c>
      <c r="N2024" s="14"/>
      <c r="O2024" s="35" t="s">
        <v>2505</v>
      </c>
      <c r="P2024" s="83" t="str">
        <f t="shared" ref="P2024" si="2579">IF(P2023="X"," ",IF(P2025="X"," ","X"))</f>
        <v xml:space="preserve"> </v>
      </c>
      <c r="Q2024" s="94" t="s">
        <v>2759</v>
      </c>
      <c r="R2024" s="5" t="s">
        <v>6</v>
      </c>
      <c r="S2024" s="1" t="s">
        <v>5</v>
      </c>
      <c r="T2024" s="1" t="s">
        <v>3</v>
      </c>
      <c r="U2024" s="5">
        <v>533</v>
      </c>
      <c r="V2024" s="1">
        <v>87.99</v>
      </c>
      <c r="W2024" s="1">
        <v>90.1</v>
      </c>
      <c r="X2024" s="6">
        <f t="shared" si="2529"/>
        <v>-2.1099999999999994</v>
      </c>
      <c r="Y2024" s="14">
        <v>258</v>
      </c>
      <c r="Z2024" s="1">
        <v>70.930000000000007</v>
      </c>
      <c r="AA2024" s="1">
        <v>80.430000000000007</v>
      </c>
      <c r="AB2024" s="72">
        <f t="shared" si="2554"/>
        <v>-9.5</v>
      </c>
      <c r="AC2024" s="53"/>
    </row>
    <row r="2025" spans="1:29" x14ac:dyDescent="0.25">
      <c r="A2025" s="54">
        <v>2808701</v>
      </c>
      <c r="B2025" s="90" t="s">
        <v>2590</v>
      </c>
      <c r="C2025" s="54" t="s">
        <v>757</v>
      </c>
      <c r="D2025" s="4"/>
      <c r="E2025" s="4"/>
      <c r="F2025" s="67"/>
      <c r="G2025" s="64"/>
      <c r="H2025" s="43"/>
      <c r="I2025" s="43"/>
      <c r="J2025" s="43"/>
      <c r="K2025" s="43"/>
      <c r="L2025" s="43"/>
      <c r="M2025" s="4" t="s">
        <v>9</v>
      </c>
      <c r="N2025" s="15"/>
      <c r="O2025" s="38" t="s">
        <v>2482</v>
      </c>
      <c r="P2025" s="84" t="str">
        <f>IF(E2019="Achieving School"," ","X")</f>
        <v>X</v>
      </c>
      <c r="Q2025" s="91"/>
      <c r="R2025" s="4" t="s">
        <v>6</v>
      </c>
      <c r="S2025" s="4" t="s">
        <v>5</v>
      </c>
      <c r="T2025" s="4" t="s">
        <v>7</v>
      </c>
      <c r="U2025" s="4">
        <v>378</v>
      </c>
      <c r="V2025" s="4">
        <v>85.45</v>
      </c>
      <c r="W2025" s="4">
        <v>86.5</v>
      </c>
      <c r="X2025" s="7">
        <f t="shared" si="2529"/>
        <v>-1.0499999999999972</v>
      </c>
      <c r="Y2025" s="15">
        <v>177</v>
      </c>
      <c r="Z2025" s="4">
        <v>66.099999999999994</v>
      </c>
      <c r="AA2025" s="4">
        <v>74.27</v>
      </c>
      <c r="AB2025" s="73">
        <f t="shared" si="2554"/>
        <v>-8.1700000000000017</v>
      </c>
      <c r="AC2025" s="54"/>
    </row>
    <row r="2026" spans="1:29" x14ac:dyDescent="0.25">
      <c r="A2026" s="1">
        <v>2901001</v>
      </c>
      <c r="B2026" s="87" t="s">
        <v>2591</v>
      </c>
      <c r="C2026" s="55" t="s">
        <v>319</v>
      </c>
      <c r="E2026" s="42"/>
      <c r="F2026" s="65" t="s">
        <v>2483</v>
      </c>
      <c r="G2026" s="62"/>
      <c r="H2026" s="37" t="str">
        <f>IF(V2026&gt;94,"Met",IF(X2026="--","n/a",IF(X2026&gt;=0,"Met","Did Not Meet")))</f>
        <v>Met</v>
      </c>
      <c r="I2026" s="37" t="str">
        <f>IF(V2027&gt;94,"Met",IF(X2027="--","n/a",IF(X2027&gt;=0,"Met","Did Not Meet")))</f>
        <v>Met</v>
      </c>
      <c r="K2026" s="13" t="str">
        <f>IF(Z2026&gt;94,"Met",IF(AB2026="--","n/a",IF(AB2026&gt;=0,"Met","Did Not Meet")))</f>
        <v>Met</v>
      </c>
      <c r="L2026" s="13" t="str">
        <f>IF(Z2027&gt;94,"Met",IF(AB2027="--","n/a",IF(AB2027&gt;=0,"Met","Did Not Meet")))</f>
        <v>Met</v>
      </c>
      <c r="M2026" s="1" t="s">
        <v>4</v>
      </c>
      <c r="N2026" s="14" t="s">
        <v>2502</v>
      </c>
      <c r="O2026" s="5"/>
      <c r="P2026" s="44" t="str">
        <f t="shared" ref="P2026" si="2580">IF(H2028="Yes",IF(I2028="Yes","Yes","No"),"No")</f>
        <v>Yes</v>
      </c>
      <c r="Q2026" s="93"/>
      <c r="R2026" s="5" t="s">
        <v>1</v>
      </c>
      <c r="S2026" s="1" t="s">
        <v>2</v>
      </c>
      <c r="T2026" s="1" t="s">
        <v>3</v>
      </c>
      <c r="U2026" s="5">
        <v>127</v>
      </c>
      <c r="V2026" s="1">
        <v>79.53</v>
      </c>
      <c r="W2026" s="1">
        <v>65.849999999999994</v>
      </c>
      <c r="X2026" s="9">
        <f t="shared" si="2529"/>
        <v>13.680000000000007</v>
      </c>
      <c r="Y2026" s="14">
        <v>85</v>
      </c>
      <c r="Z2026" s="1">
        <v>85.88</v>
      </c>
      <c r="AA2026" s="1">
        <v>72.06</v>
      </c>
      <c r="AB2026" s="71">
        <f t="shared" si="2554"/>
        <v>13.819999999999993</v>
      </c>
      <c r="AC2026" s="36"/>
    </row>
    <row r="2027" spans="1:29" ht="15.75" x14ac:dyDescent="0.25">
      <c r="A2027" s="53">
        <v>2901001</v>
      </c>
      <c r="B2027" s="89" t="s">
        <v>2591</v>
      </c>
      <c r="C2027" s="53" t="s">
        <v>319</v>
      </c>
      <c r="D2027" s="49" t="s">
        <v>2498</v>
      </c>
      <c r="E2027" s="34" t="str">
        <f>M2026</f>
        <v>Achieving School</v>
      </c>
      <c r="F2027" s="65" t="s">
        <v>2484</v>
      </c>
      <c r="G2027" s="62"/>
      <c r="H2027" s="13" t="str">
        <f>IF(V2028&gt;94,"Met",IF(X2028="--","n/a",IF(X2028&gt;=0,"Met","Did Not Meet")))</f>
        <v>Met</v>
      </c>
      <c r="I2027" s="13" t="str">
        <f>IF(V2029&gt;94,"Met",IF(X2029="--","n/a",IF(X2029&gt;=0,"Met","Did Not Meet")))</f>
        <v>Met</v>
      </c>
      <c r="K2027" s="13" t="str">
        <f>IF(Z2028&gt;94,"Met",IF(AB2028="--","n/a",IF(AB2028&gt;=0,"Met","Did Not Meet")))</f>
        <v>Met</v>
      </c>
      <c r="L2027" s="13" t="str">
        <f>IF(Z2029&gt;94,"Met",IF(AB2029="--","n/a",IF(AB2029&gt;=0,"Met","Did Not Meet")))</f>
        <v>Met</v>
      </c>
      <c r="M2027" s="1" t="s">
        <v>4</v>
      </c>
      <c r="N2027" s="14" t="s">
        <v>2501</v>
      </c>
      <c r="O2027" s="5"/>
      <c r="P2027" s="44" t="str">
        <f t="shared" ref="P2027" si="2581">IF(K2028="Yes",IF(L2028="Yes","Yes","No"),"No")</f>
        <v>Yes</v>
      </c>
      <c r="Q2027" s="94" t="s">
        <v>2759</v>
      </c>
      <c r="R2027" s="5" t="s">
        <v>1</v>
      </c>
      <c r="S2027" s="1" t="s">
        <v>2</v>
      </c>
      <c r="T2027" s="1" t="s">
        <v>7</v>
      </c>
      <c r="U2027" s="5">
        <v>105</v>
      </c>
      <c r="V2027" s="1">
        <v>77.14</v>
      </c>
      <c r="W2027" s="1">
        <v>63.87</v>
      </c>
      <c r="X2027" s="9">
        <f t="shared" si="2529"/>
        <v>13.270000000000003</v>
      </c>
      <c r="Y2027" s="14">
        <v>72</v>
      </c>
      <c r="Z2027" s="1">
        <v>84.72</v>
      </c>
      <c r="AA2027" s="1">
        <v>70.11</v>
      </c>
      <c r="AB2027" s="71">
        <f t="shared" si="2554"/>
        <v>14.61</v>
      </c>
      <c r="AC2027" s="53"/>
    </row>
    <row r="2028" spans="1:29" ht="15" customHeight="1" x14ac:dyDescent="0.25">
      <c r="A2028" s="53">
        <v>2901001</v>
      </c>
      <c r="B2028" s="89" t="s">
        <v>2591</v>
      </c>
      <c r="C2028" s="53" t="s">
        <v>319</v>
      </c>
      <c r="D2028" s="49" t="s">
        <v>2499</v>
      </c>
      <c r="E2028" s="35" t="str">
        <f>VLOOKUP('2012 Accountability Database'!$A2026,'2011 AYP'!A$2:B$1072,2)</f>
        <v>SI_1 (School Improvement Year 1)</v>
      </c>
      <c r="F2028" s="66"/>
      <c r="G2028" s="63" t="s">
        <v>2485</v>
      </c>
      <c r="H2028" s="60" t="str">
        <f t="shared" ref="H2028:I2028" si="2582">IF(H2026="Met","Yes",IF(H2027="Met","Yes","No"))</f>
        <v>Yes</v>
      </c>
      <c r="I2028" s="60" t="str">
        <f t="shared" si="2582"/>
        <v>Yes</v>
      </c>
      <c r="J2028" s="42"/>
      <c r="K2028" s="60" t="str">
        <f t="shared" ref="K2028:L2028" si="2583">IF(K2026="Met","Yes",IF(K2027="Met","Yes","No"))</f>
        <v>Yes</v>
      </c>
      <c r="L2028" s="60" t="str">
        <f t="shared" si="2583"/>
        <v>Yes</v>
      </c>
      <c r="M2028" s="1" t="s">
        <v>4</v>
      </c>
      <c r="N2028" s="14" t="s">
        <v>2503</v>
      </c>
      <c r="O2028" s="5"/>
      <c r="P2028" s="44" t="str">
        <f t="shared" ref="P2028" si="2584">IF(H2032="Yes",IF(I2032="Yes","Yes","No"),"No")</f>
        <v>Yes</v>
      </c>
      <c r="Q2028" s="108" t="s">
        <v>2758</v>
      </c>
      <c r="R2028" s="5" t="s">
        <v>1</v>
      </c>
      <c r="S2028" s="1" t="s">
        <v>5</v>
      </c>
      <c r="T2028" s="1" t="s">
        <v>3</v>
      </c>
      <c r="U2028" s="5">
        <v>388</v>
      </c>
      <c r="V2028" s="1">
        <v>68.81</v>
      </c>
      <c r="W2028" s="1">
        <v>65.849999999999994</v>
      </c>
      <c r="X2028" s="9">
        <f t="shared" si="2529"/>
        <v>2.960000000000008</v>
      </c>
      <c r="Y2028" s="14">
        <v>266</v>
      </c>
      <c r="Z2028" s="1">
        <v>76.319999999999993</v>
      </c>
      <c r="AA2028" s="1">
        <v>72.06</v>
      </c>
      <c r="AB2028" s="71">
        <f t="shared" si="2554"/>
        <v>4.2599999999999909</v>
      </c>
      <c r="AC2028" s="53"/>
    </row>
    <row r="2029" spans="1:29" x14ac:dyDescent="0.25">
      <c r="A2029" s="53">
        <v>2901001</v>
      </c>
      <c r="B2029" s="89" t="s">
        <v>2591</v>
      </c>
      <c r="C2029" s="53" t="s">
        <v>319</v>
      </c>
      <c r="D2029" s="49" t="s">
        <v>2507</v>
      </c>
      <c r="E2029" s="47">
        <f>VLOOKUP('2012 Accountability Database'!A2026,Dems1112!$A$2:$G$1082,3)</f>
        <v>0.39</v>
      </c>
      <c r="F2029" s="66"/>
      <c r="G2029" s="52"/>
      <c r="M2029" s="1" t="s">
        <v>4</v>
      </c>
      <c r="N2029" s="14" t="s">
        <v>2504</v>
      </c>
      <c r="O2029" s="5"/>
      <c r="P2029" s="44" t="str">
        <f t="shared" ref="P2029" si="2585">IF(K2032="Yes",IF(L2032="Yes","Yes","No"),"No")</f>
        <v>Yes</v>
      </c>
      <c r="Q2029" s="108"/>
      <c r="R2029" s="5" t="s">
        <v>1</v>
      </c>
      <c r="S2029" s="1" t="s">
        <v>5</v>
      </c>
      <c r="T2029" s="1" t="s">
        <v>7</v>
      </c>
      <c r="U2029" s="5">
        <v>332</v>
      </c>
      <c r="V2029" s="1">
        <v>65.66</v>
      </c>
      <c r="W2029" s="1">
        <v>63.87</v>
      </c>
      <c r="X2029" s="9">
        <f t="shared" si="2529"/>
        <v>1.7899999999999991</v>
      </c>
      <c r="Y2029" s="14">
        <v>226</v>
      </c>
      <c r="Z2029" s="1">
        <v>74.34</v>
      </c>
      <c r="AA2029" s="1">
        <v>70.11</v>
      </c>
      <c r="AB2029" s="71">
        <f t="shared" si="2554"/>
        <v>4.230000000000004</v>
      </c>
      <c r="AC2029" s="53"/>
    </row>
    <row r="2030" spans="1:29" x14ac:dyDescent="0.25">
      <c r="A2030" s="53">
        <v>2901001</v>
      </c>
      <c r="B2030" s="89" t="s">
        <v>2591</v>
      </c>
      <c r="C2030" s="53" t="s">
        <v>319</v>
      </c>
      <c r="D2030" s="50" t="s">
        <v>2508</v>
      </c>
      <c r="E2030" s="47">
        <f>VLOOKUP('2012 Accountability Database'!A2026,Dems1112!$A$2:$G$1082,4)</f>
        <v>0.86</v>
      </c>
      <c r="F2030" s="65" t="s">
        <v>2486</v>
      </c>
      <c r="G2030" s="62"/>
      <c r="H2030" s="13" t="str">
        <f>IF(V2030&gt;94,"Met",IF(X2030="--","n/a",IF(X2030&gt;=0,"Met","Did Not Meet")))</f>
        <v>Met</v>
      </c>
      <c r="I2030" s="13" t="str">
        <f>IF(V2031&gt;94,"Met",IF(X2031="--","n/a",IF(X2031&gt;=0,"Met","Did Not Meet")))</f>
        <v>Met</v>
      </c>
      <c r="J2030" s="13"/>
      <c r="K2030" s="13" t="str">
        <f>IF(Z2030&gt;94,"Met",IF(AB2030="--","n/a",IF(AB2030&gt;=0,"Met","Did Not Meet")))</f>
        <v>Met</v>
      </c>
      <c r="L2030" s="13" t="str">
        <f>IF(Z2031&gt;94,"Met",IF(AB2031="--","n/a",IF(AB2031&gt;=0,"Met","Did Not Meet")))</f>
        <v>Met</v>
      </c>
      <c r="M2030" s="1" t="s">
        <v>4</v>
      </c>
      <c r="N2030" s="68" t="s">
        <v>2497</v>
      </c>
      <c r="O2030" s="35"/>
      <c r="P2030" s="44"/>
      <c r="Q2030" s="108"/>
      <c r="R2030" s="5" t="s">
        <v>6</v>
      </c>
      <c r="S2030" s="1" t="s">
        <v>2</v>
      </c>
      <c r="T2030" s="1" t="s">
        <v>3</v>
      </c>
      <c r="U2030" s="5">
        <v>127</v>
      </c>
      <c r="V2030" s="1">
        <v>76.38</v>
      </c>
      <c r="W2030" s="1">
        <v>69.45</v>
      </c>
      <c r="X2030" s="9">
        <f t="shared" si="2529"/>
        <v>6.9299999999999926</v>
      </c>
      <c r="Y2030" s="14">
        <v>85</v>
      </c>
      <c r="Z2030" s="1">
        <v>64.709999999999994</v>
      </c>
      <c r="AA2030" s="1">
        <v>63.33</v>
      </c>
      <c r="AB2030" s="71">
        <f t="shared" si="2554"/>
        <v>1.3799999999999955</v>
      </c>
      <c r="AC2030" s="53"/>
    </row>
    <row r="2031" spans="1:29" x14ac:dyDescent="0.25">
      <c r="A2031" s="53">
        <v>2901001</v>
      </c>
      <c r="B2031" s="89" t="s">
        <v>2591</v>
      </c>
      <c r="C2031" s="53" t="s">
        <v>319</v>
      </c>
      <c r="D2031" s="50" t="s">
        <v>974</v>
      </c>
      <c r="E2031" s="47" t="str">
        <f>VLOOKUP('2012 Accountability Database'!A2026,Dems1112!$A$2:$G$1082,5)</f>
        <v>K-6</v>
      </c>
      <c r="F2031" s="65" t="s">
        <v>2487</v>
      </c>
      <c r="G2031" s="62"/>
      <c r="H2031" s="13" t="str">
        <f>IF(V2032&gt;94,"Met",IF(X2032="--","n/a",IF(X2032&gt;=0,"Met","Did Not Meet")))</f>
        <v>Met</v>
      </c>
      <c r="I2031" s="13" t="str">
        <f>IF(V2033&gt;94,"Met",IF(X2033="--","n/a",IF(X2033&gt;=0,"Met","Did Not Meet")))</f>
        <v>Did Not Meet</v>
      </c>
      <c r="J2031" s="13"/>
      <c r="K2031" s="13" t="str">
        <f>IF(Z2032&gt;94,"Met",IF(AB2032="--","n/a",IF(AB2032&gt;=0,"Met","Did Not Meet")))</f>
        <v>Did Not Meet</v>
      </c>
      <c r="L2031" s="13" t="str">
        <f>IF(Z2033&gt;94,"Met",IF(AB2033="--","n/a",IF(AB2033&gt;=0,"Met","Did Not Meet")))</f>
        <v>Did Not Meet</v>
      </c>
      <c r="M2031" s="1" t="s">
        <v>4</v>
      </c>
      <c r="N2031" s="14"/>
      <c r="O2031" s="35" t="s">
        <v>2506</v>
      </c>
      <c r="P2031" s="83" t="str">
        <f t="shared" ref="P2031" si="2586">IF(P2026="No"," ", IF(P2028="No"," ",IF(P2027="No", " ",IF(P2029="No"," ","X"))))</f>
        <v>X</v>
      </c>
      <c r="Q2031" s="108"/>
      <c r="R2031" s="5" t="s">
        <v>6</v>
      </c>
      <c r="S2031" s="1" t="s">
        <v>2</v>
      </c>
      <c r="T2031" s="1" t="s">
        <v>7</v>
      </c>
      <c r="U2031" s="5">
        <v>105</v>
      </c>
      <c r="V2031" s="1">
        <v>72.38</v>
      </c>
      <c r="W2031" s="1">
        <v>67.209999999999994</v>
      </c>
      <c r="X2031" s="9">
        <f t="shared" si="2529"/>
        <v>5.1700000000000017</v>
      </c>
      <c r="Y2031" s="14">
        <v>72</v>
      </c>
      <c r="Z2031" s="1">
        <v>62.5</v>
      </c>
      <c r="AA2031" s="1">
        <v>60.14</v>
      </c>
      <c r="AB2031" s="71">
        <f t="shared" si="2554"/>
        <v>2.3599999999999994</v>
      </c>
      <c r="AC2031" s="53"/>
    </row>
    <row r="2032" spans="1:29" ht="15.75" x14ac:dyDescent="0.25">
      <c r="A2032" s="53">
        <v>2901001</v>
      </c>
      <c r="B2032" s="89" t="s">
        <v>2591</v>
      </c>
      <c r="C2032" s="53" t="s">
        <v>319</v>
      </c>
      <c r="D2032" s="50" t="s">
        <v>975</v>
      </c>
      <c r="E2032" s="48" t="str">
        <f>VLOOKUP('2012 Accountability Database'!A2026,Dems1112!$A$2:$G$1082,6)</f>
        <v>4 (Southwest AR)</v>
      </c>
      <c r="F2032" s="66"/>
      <c r="G2032" s="63" t="s">
        <v>2488</v>
      </c>
      <c r="H2032" s="61" t="str">
        <f t="shared" ref="H2032:I2032" si="2587">IF(H2030="Met","Yes",IF(H2031="Met","Yes","No"))</f>
        <v>Yes</v>
      </c>
      <c r="I2032" s="61" t="str">
        <f t="shared" si="2587"/>
        <v>Yes</v>
      </c>
      <c r="J2032" s="55"/>
      <c r="K2032" s="61" t="str">
        <f t="shared" ref="K2032:L2032" si="2588">IF(K2030="Met","Yes",IF(K2031="Met","Yes","No"))</f>
        <v>Yes</v>
      </c>
      <c r="L2032" s="61" t="str">
        <f t="shared" si="2588"/>
        <v>Yes</v>
      </c>
      <c r="M2032" s="1" t="s">
        <v>4</v>
      </c>
      <c r="N2032" s="14"/>
      <c r="O2032" s="35" t="s">
        <v>2505</v>
      </c>
      <c r="P2032" s="83" t="str">
        <f t="shared" ref="P2032" si="2589">IF(P2031="X"," ",IF(P2033="X"," ","X"))</f>
        <v xml:space="preserve"> </v>
      </c>
      <c r="Q2032" s="94" t="s">
        <v>2759</v>
      </c>
      <c r="R2032" s="5" t="s">
        <v>6</v>
      </c>
      <c r="S2032" s="1" t="s">
        <v>5</v>
      </c>
      <c r="T2032" s="1" t="s">
        <v>3</v>
      </c>
      <c r="U2032" s="5">
        <v>388</v>
      </c>
      <c r="V2032" s="1">
        <v>69.59</v>
      </c>
      <c r="W2032" s="1">
        <v>69.45</v>
      </c>
      <c r="X2032" s="9">
        <f t="shared" si="2529"/>
        <v>0.14000000000000057</v>
      </c>
      <c r="Y2032" s="14">
        <v>266</v>
      </c>
      <c r="Z2032" s="1">
        <v>61.65</v>
      </c>
      <c r="AA2032" s="1">
        <v>63.33</v>
      </c>
      <c r="AB2032" s="72">
        <f t="shared" si="2554"/>
        <v>-1.6799999999999997</v>
      </c>
      <c r="AC2032" s="53"/>
    </row>
    <row r="2033" spans="1:29" x14ac:dyDescent="0.25">
      <c r="A2033" s="54">
        <v>2901001</v>
      </c>
      <c r="B2033" s="90" t="s">
        <v>2591</v>
      </c>
      <c r="C2033" s="54" t="s">
        <v>319</v>
      </c>
      <c r="D2033" s="4"/>
      <c r="E2033" s="4"/>
      <c r="F2033" s="67"/>
      <c r="G2033" s="64"/>
      <c r="H2033" s="43"/>
      <c r="I2033" s="43"/>
      <c r="J2033" s="43"/>
      <c r="K2033" s="43"/>
      <c r="L2033" s="43"/>
      <c r="M2033" s="4" t="s">
        <v>4</v>
      </c>
      <c r="N2033" s="15"/>
      <c r="O2033" s="38" t="s">
        <v>2482</v>
      </c>
      <c r="P2033" s="84" t="str">
        <f>IF(E2027="Achieving School"," ","X")</f>
        <v xml:space="preserve"> </v>
      </c>
      <c r="Q2033" s="91"/>
      <c r="R2033" s="4" t="s">
        <v>6</v>
      </c>
      <c r="S2033" s="4" t="s">
        <v>5</v>
      </c>
      <c r="T2033" s="4" t="s">
        <v>7</v>
      </c>
      <c r="U2033" s="4">
        <v>332</v>
      </c>
      <c r="V2033" s="4">
        <v>65.66</v>
      </c>
      <c r="W2033" s="4">
        <v>67.209999999999994</v>
      </c>
      <c r="X2033" s="7">
        <f t="shared" si="2529"/>
        <v>-1.5499999999999972</v>
      </c>
      <c r="Y2033" s="15">
        <v>226</v>
      </c>
      <c r="Z2033" s="4">
        <v>58.85</v>
      </c>
      <c r="AA2033" s="4">
        <v>60.14</v>
      </c>
      <c r="AB2033" s="73">
        <f t="shared" si="2554"/>
        <v>-1.2899999999999991</v>
      </c>
      <c r="AC2033" s="54"/>
    </row>
    <row r="2034" spans="1:29" x14ac:dyDescent="0.25">
      <c r="A2034" s="1">
        <v>2903007</v>
      </c>
      <c r="B2034" s="87" t="s">
        <v>2592</v>
      </c>
      <c r="C2034" s="55" t="s">
        <v>557</v>
      </c>
      <c r="E2034" s="42"/>
      <c r="F2034" s="65" t="s">
        <v>2483</v>
      </c>
      <c r="G2034" s="62"/>
      <c r="H2034" s="37" t="str">
        <f>IF(V2034&gt;94,"Met",IF(X2034="--","n/a",IF(X2034&gt;=0,"Met","Did Not Meet")))</f>
        <v>Met</v>
      </c>
      <c r="I2034" s="37" t="str">
        <f>IF(V2035&gt;94,"Met",IF(X2035="--","n/a",IF(X2035&gt;=0,"Met","Did Not Meet")))</f>
        <v>Met</v>
      </c>
      <c r="K2034" s="13" t="str">
        <f>IF(Z2034&gt;94,"Met",IF(AB2034="--","n/a",IF(AB2034&gt;=0,"Met","Did Not Meet")))</f>
        <v>Met</v>
      </c>
      <c r="L2034" s="13" t="str">
        <f>IF(Z2035&gt;94,"Met",IF(AB2035="--","n/a",IF(AB2035&gt;=0,"Met","Did Not Meet")))</f>
        <v>Met</v>
      </c>
      <c r="M2034" s="1" t="s">
        <v>4</v>
      </c>
      <c r="N2034" s="14" t="s">
        <v>2502</v>
      </c>
      <c r="O2034" s="5"/>
      <c r="P2034" s="44" t="str">
        <f t="shared" ref="P2034" si="2590">IF(H2036="Yes",IF(I2036="Yes","Yes","No"),"No")</f>
        <v>Yes</v>
      </c>
      <c r="Q2034" s="93"/>
      <c r="R2034" s="5" t="s">
        <v>1</v>
      </c>
      <c r="S2034" s="1" t="s">
        <v>2</v>
      </c>
      <c r="T2034" s="1" t="s">
        <v>3</v>
      </c>
      <c r="U2034" s="5">
        <v>347</v>
      </c>
      <c r="V2034" s="1">
        <v>76.08</v>
      </c>
      <c r="W2034" s="1">
        <v>61.38</v>
      </c>
      <c r="X2034" s="9">
        <f t="shared" si="2529"/>
        <v>14.699999999999996</v>
      </c>
      <c r="Y2034" s="14">
        <v>146</v>
      </c>
      <c r="Z2034" s="1">
        <v>84.25</v>
      </c>
      <c r="AA2034" s="1">
        <v>71.349999999999994</v>
      </c>
      <c r="AB2034" s="71">
        <f t="shared" si="2554"/>
        <v>12.900000000000006</v>
      </c>
      <c r="AC2034" s="36"/>
    </row>
    <row r="2035" spans="1:29" ht="15.75" x14ac:dyDescent="0.25">
      <c r="A2035" s="53">
        <v>2903007</v>
      </c>
      <c r="B2035" s="89" t="s">
        <v>2592</v>
      </c>
      <c r="C2035" s="53" t="s">
        <v>557</v>
      </c>
      <c r="D2035" s="49" t="s">
        <v>2498</v>
      </c>
      <c r="E2035" s="34" t="str">
        <f>M2034</f>
        <v>Achieving School</v>
      </c>
      <c r="F2035" s="65" t="s">
        <v>2484</v>
      </c>
      <c r="G2035" s="62"/>
      <c r="H2035" s="13" t="str">
        <f>IF(V2036&gt;94,"Met",IF(X2036="--","n/a",IF(X2036&gt;=0,"Met","Did Not Meet")))</f>
        <v>Met</v>
      </c>
      <c r="I2035" s="13" t="str">
        <f>IF(V2037&gt;94,"Met",IF(X2037="--","n/a",IF(X2037&gt;=0,"Met","Did Not Meet")))</f>
        <v>Met</v>
      </c>
      <c r="K2035" s="13" t="str">
        <f>IF(Z2036&gt;94,"Met",IF(AB2036="--","n/a",IF(AB2036&gt;=0,"Met","Did Not Meet")))</f>
        <v>Met</v>
      </c>
      <c r="L2035" s="13" t="str">
        <f>IF(Z2037&gt;94,"Met",IF(AB2037="--","n/a",IF(AB2037&gt;=0,"Met","Did Not Meet")))</f>
        <v>Met</v>
      </c>
      <c r="M2035" s="1" t="s">
        <v>4</v>
      </c>
      <c r="N2035" s="14" t="s">
        <v>2501</v>
      </c>
      <c r="O2035" s="5"/>
      <c r="P2035" s="44" t="str">
        <f t="shared" ref="P2035" si="2591">IF(K2036="Yes",IF(L2036="Yes","Yes","No"),"No")</f>
        <v>Yes</v>
      </c>
      <c r="Q2035" s="94" t="s">
        <v>2759</v>
      </c>
      <c r="R2035" s="5" t="s">
        <v>1</v>
      </c>
      <c r="S2035" s="1" t="s">
        <v>2</v>
      </c>
      <c r="T2035" s="1" t="s">
        <v>7</v>
      </c>
      <c r="U2035" s="5">
        <v>322</v>
      </c>
      <c r="V2035" s="1">
        <v>74.53</v>
      </c>
      <c r="W2035" s="1">
        <v>57.65</v>
      </c>
      <c r="X2035" s="9">
        <f t="shared" si="2529"/>
        <v>16.880000000000003</v>
      </c>
      <c r="Y2035" s="14">
        <v>134</v>
      </c>
      <c r="Z2035" s="1">
        <v>83.58</v>
      </c>
      <c r="AA2035" s="1">
        <v>69.040000000000006</v>
      </c>
      <c r="AB2035" s="71">
        <f t="shared" si="2554"/>
        <v>14.539999999999992</v>
      </c>
      <c r="AC2035" s="53"/>
    </row>
    <row r="2036" spans="1:29" ht="15" customHeight="1" x14ac:dyDescent="0.25">
      <c r="A2036" s="53">
        <v>2903007</v>
      </c>
      <c r="B2036" s="89" t="s">
        <v>2592</v>
      </c>
      <c r="C2036" s="53" t="s">
        <v>557</v>
      </c>
      <c r="D2036" s="49" t="s">
        <v>2499</v>
      </c>
      <c r="E2036" s="35" t="str">
        <f>VLOOKUP('2012 Accountability Database'!$A2034,'2011 AYP'!A$2:B$1072,2)</f>
        <v>SI_4 (School Improvement Year 4)</v>
      </c>
      <c r="F2036" s="66"/>
      <c r="G2036" s="63" t="s">
        <v>2485</v>
      </c>
      <c r="H2036" s="60" t="str">
        <f t="shared" ref="H2036:I2036" si="2592">IF(H2034="Met","Yes",IF(H2035="Met","Yes","No"))</f>
        <v>Yes</v>
      </c>
      <c r="I2036" s="60" t="str">
        <f t="shared" si="2592"/>
        <v>Yes</v>
      </c>
      <c r="J2036" s="42"/>
      <c r="K2036" s="60" t="str">
        <f t="shared" ref="K2036:L2036" si="2593">IF(K2034="Met","Yes",IF(K2035="Met","Yes","No"))</f>
        <v>Yes</v>
      </c>
      <c r="L2036" s="60" t="str">
        <f t="shared" si="2593"/>
        <v>Yes</v>
      </c>
      <c r="M2036" s="1" t="s">
        <v>4</v>
      </c>
      <c r="N2036" s="14" t="s">
        <v>2503</v>
      </c>
      <c r="O2036" s="5"/>
      <c r="P2036" s="44" t="str">
        <f t="shared" ref="P2036" si="2594">IF(H2040="Yes",IF(I2040="Yes","Yes","No"),"No")</f>
        <v>Yes</v>
      </c>
      <c r="Q2036" s="108" t="s">
        <v>2758</v>
      </c>
      <c r="R2036" s="5" t="s">
        <v>1</v>
      </c>
      <c r="S2036" s="1" t="s">
        <v>5</v>
      </c>
      <c r="T2036" s="1" t="s">
        <v>3</v>
      </c>
      <c r="U2036" s="5">
        <v>1102</v>
      </c>
      <c r="V2036" s="1">
        <v>63.61</v>
      </c>
      <c r="W2036" s="1">
        <v>61.38</v>
      </c>
      <c r="X2036" s="9">
        <f t="shared" si="2529"/>
        <v>2.2299999999999969</v>
      </c>
      <c r="Y2036" s="14">
        <v>515</v>
      </c>
      <c r="Z2036" s="1">
        <v>76.89</v>
      </c>
      <c r="AA2036" s="1">
        <v>71.349999999999994</v>
      </c>
      <c r="AB2036" s="71">
        <f t="shared" si="2554"/>
        <v>5.5400000000000063</v>
      </c>
      <c r="AC2036" s="53"/>
    </row>
    <row r="2037" spans="1:29" x14ac:dyDescent="0.25">
      <c r="A2037" s="53">
        <v>2903007</v>
      </c>
      <c r="B2037" s="89" t="s">
        <v>2592</v>
      </c>
      <c r="C2037" s="53" t="s">
        <v>557</v>
      </c>
      <c r="D2037" s="49" t="s">
        <v>2507</v>
      </c>
      <c r="E2037" s="47">
        <f>VLOOKUP('2012 Accountability Database'!A2034,Dems1112!$A$2:$G$1082,3)</f>
        <v>0.76</v>
      </c>
      <c r="F2037" s="66"/>
      <c r="G2037" s="52"/>
      <c r="M2037" s="5" t="s">
        <v>4</v>
      </c>
      <c r="N2037" s="14" t="s">
        <v>2504</v>
      </c>
      <c r="O2037" s="5"/>
      <c r="P2037" s="44" t="str">
        <f t="shared" ref="P2037" si="2595">IF(K2040="Yes",IF(L2040="Yes","Yes","No"),"No")</f>
        <v>Yes</v>
      </c>
      <c r="Q2037" s="108"/>
      <c r="R2037" s="5" t="s">
        <v>1</v>
      </c>
      <c r="S2037" s="5" t="s">
        <v>5</v>
      </c>
      <c r="T2037" s="5" t="s">
        <v>7</v>
      </c>
      <c r="U2037" s="5">
        <v>987</v>
      </c>
      <c r="V2037" s="5">
        <v>60.69</v>
      </c>
      <c r="W2037" s="5">
        <v>57.65</v>
      </c>
      <c r="X2037" s="11">
        <f t="shared" si="2529"/>
        <v>3.0399999999999991</v>
      </c>
      <c r="Y2037" s="14">
        <v>459</v>
      </c>
      <c r="Z2037" s="5">
        <v>75.819999999999993</v>
      </c>
      <c r="AA2037" s="5">
        <v>69.040000000000006</v>
      </c>
      <c r="AB2037" s="71">
        <f t="shared" si="2554"/>
        <v>6.7799999999999869</v>
      </c>
      <c r="AC2037" s="53"/>
    </row>
    <row r="2038" spans="1:29" x14ac:dyDescent="0.25">
      <c r="A2038" s="53">
        <v>2903007</v>
      </c>
      <c r="B2038" s="89" t="s">
        <v>2592</v>
      </c>
      <c r="C2038" s="53" t="s">
        <v>557</v>
      </c>
      <c r="D2038" s="50" t="s">
        <v>2508</v>
      </c>
      <c r="E2038" s="47">
        <f>VLOOKUP('2012 Accountability Database'!A2034,Dems1112!$A$2:$G$1082,4)</f>
        <v>0.91</v>
      </c>
      <c r="F2038" s="65" t="s">
        <v>2486</v>
      </c>
      <c r="G2038" s="62"/>
      <c r="H2038" s="13" t="str">
        <f>IF(V2038&gt;94,"Met",IF(X2038="--","n/a",IF(X2038&gt;=0,"Met","Did Not Meet")))</f>
        <v>Met</v>
      </c>
      <c r="I2038" s="13" t="str">
        <f>IF(V2039&gt;94,"Met",IF(X2039="--","n/a",IF(X2039&gt;=0,"Met","Did Not Meet")))</f>
        <v>Met</v>
      </c>
      <c r="J2038" s="13"/>
      <c r="K2038" s="13" t="str">
        <f>IF(Z2038&gt;94,"Met",IF(AB2038="--","n/a",IF(AB2038&gt;=0,"Met","Did Not Meet")))</f>
        <v>Met</v>
      </c>
      <c r="L2038" s="13" t="str">
        <f>IF(Z2039&gt;94,"Met",IF(AB2039="--","n/a",IF(AB2039&gt;=0,"Met","Did Not Meet")))</f>
        <v>Met</v>
      </c>
      <c r="M2038" s="1" t="s">
        <v>4</v>
      </c>
      <c r="N2038" s="68" t="s">
        <v>2497</v>
      </c>
      <c r="O2038" s="35"/>
      <c r="P2038" s="44"/>
      <c r="Q2038" s="108"/>
      <c r="R2038" s="5" t="s">
        <v>6</v>
      </c>
      <c r="S2038" s="1" t="s">
        <v>2</v>
      </c>
      <c r="T2038" s="1" t="s">
        <v>3</v>
      </c>
      <c r="U2038" s="5">
        <v>348</v>
      </c>
      <c r="V2038" s="1">
        <v>78.45</v>
      </c>
      <c r="W2038" s="1">
        <v>70.650000000000006</v>
      </c>
      <c r="X2038" s="9">
        <f t="shared" si="2529"/>
        <v>7.7999999999999972</v>
      </c>
      <c r="Y2038" s="14">
        <v>146</v>
      </c>
      <c r="Z2038" s="1">
        <v>63.01</v>
      </c>
      <c r="AA2038" s="1">
        <v>45.83</v>
      </c>
      <c r="AB2038" s="71">
        <f t="shared" si="2554"/>
        <v>17.18</v>
      </c>
      <c r="AC2038" s="53"/>
    </row>
    <row r="2039" spans="1:29" x14ac:dyDescent="0.25">
      <c r="A2039" s="53">
        <v>2903007</v>
      </c>
      <c r="B2039" s="89" t="s">
        <v>2592</v>
      </c>
      <c r="C2039" s="53" t="s">
        <v>557</v>
      </c>
      <c r="D2039" s="50" t="s">
        <v>974</v>
      </c>
      <c r="E2039" s="47" t="str">
        <f>VLOOKUP('2012 Accountability Database'!A2034,Dems1112!$A$2:$G$1082,5)</f>
        <v>K-4</v>
      </c>
      <c r="F2039" s="65" t="s">
        <v>2487</v>
      </c>
      <c r="G2039" s="62"/>
      <c r="H2039" s="13" t="str">
        <f>IF(V2040&gt;94,"Met",IF(X2040="--","n/a",IF(X2040&gt;=0,"Met","Did Not Meet")))</f>
        <v>Met</v>
      </c>
      <c r="I2039" s="13" t="str">
        <f>IF(V2041&gt;94,"Met",IF(X2041="--","n/a",IF(X2041&gt;=0,"Met","Did Not Meet")))</f>
        <v>Met</v>
      </c>
      <c r="J2039" s="13"/>
      <c r="K2039" s="13" t="str">
        <f>IF(Z2040&gt;94,"Met",IF(AB2040="--","n/a",IF(AB2040&gt;=0,"Met","Did Not Meet")))</f>
        <v>Met</v>
      </c>
      <c r="L2039" s="13" t="str">
        <f>IF(Z2041&gt;94,"Met",IF(AB2041="--","n/a",IF(AB2041&gt;=0,"Met","Did Not Meet")))</f>
        <v>Met</v>
      </c>
      <c r="M2039" s="5" t="s">
        <v>4</v>
      </c>
      <c r="N2039" s="14"/>
      <c r="O2039" s="35" t="s">
        <v>2506</v>
      </c>
      <c r="P2039" s="83" t="str">
        <f t="shared" ref="P2039" si="2596">IF(P2034="No"," ", IF(P2036="No"," ",IF(P2035="No", " ",IF(P2037="No"," ","X"))))</f>
        <v>X</v>
      </c>
      <c r="Q2039" s="108"/>
      <c r="R2039" s="5" t="s">
        <v>6</v>
      </c>
      <c r="S2039" s="5" t="s">
        <v>2</v>
      </c>
      <c r="T2039" s="5" t="s">
        <v>7</v>
      </c>
      <c r="U2039" s="5">
        <v>323</v>
      </c>
      <c r="V2039" s="5">
        <v>77.400000000000006</v>
      </c>
      <c r="W2039" s="5">
        <v>68.09</v>
      </c>
      <c r="X2039" s="11">
        <f t="shared" si="2529"/>
        <v>9.3100000000000023</v>
      </c>
      <c r="Y2039" s="14">
        <v>134</v>
      </c>
      <c r="Z2039" s="5">
        <v>61.19</v>
      </c>
      <c r="AA2039" s="5">
        <v>44.76</v>
      </c>
      <c r="AB2039" s="71">
        <f t="shared" si="2554"/>
        <v>16.43</v>
      </c>
      <c r="AC2039" s="53"/>
    </row>
    <row r="2040" spans="1:29" ht="15.75" x14ac:dyDescent="0.25">
      <c r="A2040" s="53">
        <v>2903007</v>
      </c>
      <c r="B2040" s="89" t="s">
        <v>2592</v>
      </c>
      <c r="C2040" s="53" t="s">
        <v>557</v>
      </c>
      <c r="D2040" s="50" t="s">
        <v>975</v>
      </c>
      <c r="E2040" s="48" t="str">
        <f>VLOOKUP('2012 Accountability Database'!A2034,Dems1112!$A$2:$G$1082,6)</f>
        <v>4 (Southwest AR)</v>
      </c>
      <c r="F2040" s="66"/>
      <c r="G2040" s="63" t="s">
        <v>2488</v>
      </c>
      <c r="H2040" s="61" t="str">
        <f t="shared" ref="H2040:I2040" si="2597">IF(H2038="Met","Yes",IF(H2039="Met","Yes","No"))</f>
        <v>Yes</v>
      </c>
      <c r="I2040" s="61" t="str">
        <f t="shared" si="2597"/>
        <v>Yes</v>
      </c>
      <c r="J2040" s="55"/>
      <c r="K2040" s="61" t="str">
        <f t="shared" ref="K2040:L2040" si="2598">IF(K2038="Met","Yes",IF(K2039="Met","Yes","No"))</f>
        <v>Yes</v>
      </c>
      <c r="L2040" s="61" t="str">
        <f t="shared" si="2598"/>
        <v>Yes</v>
      </c>
      <c r="M2040" s="1" t="s">
        <v>4</v>
      </c>
      <c r="N2040" s="14"/>
      <c r="O2040" s="35" t="s">
        <v>2505</v>
      </c>
      <c r="P2040" s="83" t="str">
        <f t="shared" ref="P2040" si="2599">IF(P2039="X"," ",IF(P2041="X"," ","X"))</f>
        <v xml:space="preserve"> </v>
      </c>
      <c r="Q2040" s="94" t="s">
        <v>2759</v>
      </c>
      <c r="R2040" s="5" t="s">
        <v>6</v>
      </c>
      <c r="S2040" s="1" t="s">
        <v>5</v>
      </c>
      <c r="T2040" s="1" t="s">
        <v>3</v>
      </c>
      <c r="U2040" s="5">
        <v>1103</v>
      </c>
      <c r="V2040" s="1">
        <v>71.53</v>
      </c>
      <c r="W2040" s="1">
        <v>70.650000000000006</v>
      </c>
      <c r="X2040" s="9">
        <f t="shared" si="2529"/>
        <v>0.87999999999999545</v>
      </c>
      <c r="Y2040" s="14">
        <v>516</v>
      </c>
      <c r="Z2040" s="1">
        <v>52.13</v>
      </c>
      <c r="AA2040" s="1">
        <v>45.83</v>
      </c>
      <c r="AB2040" s="71">
        <f t="shared" si="2554"/>
        <v>6.3000000000000043</v>
      </c>
      <c r="AC2040" s="53"/>
    </row>
    <row r="2041" spans="1:29" x14ac:dyDescent="0.25">
      <c r="A2041" s="54">
        <v>2903007</v>
      </c>
      <c r="B2041" s="90" t="s">
        <v>2592</v>
      </c>
      <c r="C2041" s="54" t="s">
        <v>557</v>
      </c>
      <c r="D2041" s="4"/>
      <c r="E2041" s="4"/>
      <c r="F2041" s="67"/>
      <c r="G2041" s="64"/>
      <c r="H2041" s="43"/>
      <c r="I2041" s="43"/>
      <c r="J2041" s="43"/>
      <c r="K2041" s="43"/>
      <c r="L2041" s="43"/>
      <c r="M2041" s="4" t="s">
        <v>4</v>
      </c>
      <c r="N2041" s="15"/>
      <c r="O2041" s="38" t="s">
        <v>2482</v>
      </c>
      <c r="P2041" s="84" t="str">
        <f>IF(E2035="Achieving School"," ","X")</f>
        <v xml:space="preserve"> </v>
      </c>
      <c r="Q2041" s="91"/>
      <c r="R2041" s="4" t="s">
        <v>6</v>
      </c>
      <c r="S2041" s="4" t="s">
        <v>5</v>
      </c>
      <c r="T2041" s="4" t="s">
        <v>7</v>
      </c>
      <c r="U2041" s="4">
        <v>988</v>
      </c>
      <c r="V2041" s="4">
        <v>69.53</v>
      </c>
      <c r="W2041" s="4">
        <v>68.09</v>
      </c>
      <c r="X2041" s="10">
        <f t="shared" si="2529"/>
        <v>1.4399999999999977</v>
      </c>
      <c r="Y2041" s="15">
        <v>460</v>
      </c>
      <c r="Z2041" s="4">
        <v>51.74</v>
      </c>
      <c r="AA2041" s="4">
        <v>44.76</v>
      </c>
      <c r="AB2041" s="74">
        <f t="shared" si="2554"/>
        <v>6.980000000000004</v>
      </c>
      <c r="AC2041" s="54"/>
    </row>
    <row r="2042" spans="1:29" x14ac:dyDescent="0.25">
      <c r="A2042" s="1">
        <v>2903008</v>
      </c>
      <c r="B2042" s="87" t="s">
        <v>2592</v>
      </c>
      <c r="C2042" s="55" t="s">
        <v>558</v>
      </c>
      <c r="E2042" s="42"/>
      <c r="F2042" s="65" t="s">
        <v>2483</v>
      </c>
      <c r="G2042" s="62"/>
      <c r="H2042" s="37" t="str">
        <f>IF(V2042&gt;94,"Met",IF(X2042="--","n/a",IF(X2042&gt;=0,"Met","Did Not Meet")))</f>
        <v>Met</v>
      </c>
      <c r="I2042" s="37" t="str">
        <f>IF(V2043&gt;94,"Met",IF(X2043="--","n/a",IF(X2043&gt;=0,"Met","Did Not Meet")))</f>
        <v>Met</v>
      </c>
      <c r="K2042" s="13" t="str">
        <f>IF(Z2042&gt;94,"Met",IF(AB2042="--","n/a",IF(AB2042&gt;=0,"Met","Did Not Meet")))</f>
        <v>Met</v>
      </c>
      <c r="L2042" s="13" t="str">
        <f>IF(Z2043&gt;94,"Met",IF(AB2043="--","n/a",IF(AB2043&gt;=0,"Met","Did Not Meet")))</f>
        <v>Met</v>
      </c>
      <c r="M2042" s="1" t="s">
        <v>9</v>
      </c>
      <c r="N2042" s="14" t="s">
        <v>2502</v>
      </c>
      <c r="O2042" s="5"/>
      <c r="P2042" s="44" t="str">
        <f t="shared" ref="P2042" si="2600">IF(H2044="Yes",IF(I2044="Yes","Yes","No"),"No")</f>
        <v>Yes</v>
      </c>
      <c r="Q2042" s="93"/>
      <c r="R2042" s="5" t="s">
        <v>1</v>
      </c>
      <c r="S2042" s="1" t="s">
        <v>2</v>
      </c>
      <c r="T2042" s="1" t="s">
        <v>3</v>
      </c>
      <c r="U2042" s="5">
        <v>353</v>
      </c>
      <c r="V2042" s="1">
        <v>62.32</v>
      </c>
      <c r="W2042" s="1">
        <v>57.82</v>
      </c>
      <c r="X2042" s="9">
        <f t="shared" si="2529"/>
        <v>4.5</v>
      </c>
      <c r="Y2042" s="14">
        <v>335</v>
      </c>
      <c r="Z2042" s="1">
        <v>68.66</v>
      </c>
      <c r="AA2042" s="1">
        <v>63.79</v>
      </c>
      <c r="AB2042" s="71">
        <f t="shared" si="2554"/>
        <v>4.8699999999999974</v>
      </c>
      <c r="AC2042" s="36"/>
    </row>
    <row r="2043" spans="1:29" ht="15.75" x14ac:dyDescent="0.25">
      <c r="A2043" s="53">
        <v>2903008</v>
      </c>
      <c r="B2043" s="89" t="s">
        <v>2592</v>
      </c>
      <c r="C2043" s="53" t="s">
        <v>558</v>
      </c>
      <c r="D2043" s="49" t="s">
        <v>2498</v>
      </c>
      <c r="E2043" s="34" t="str">
        <f>M2042</f>
        <v>Needs Improvement School</v>
      </c>
      <c r="F2043" s="65" t="s">
        <v>2484</v>
      </c>
      <c r="G2043" s="62"/>
      <c r="H2043" s="13" t="str">
        <f>IF(V2044&gt;94,"Met",IF(X2044="--","n/a",IF(X2044&gt;=0,"Met","Did Not Meet")))</f>
        <v>Met</v>
      </c>
      <c r="I2043" s="13" t="str">
        <f>IF(V2045&gt;94,"Met",IF(X2045="--","n/a",IF(X2045&gt;=0,"Met","Did Not Meet")))</f>
        <v>Did Not Meet</v>
      </c>
      <c r="K2043" s="13" t="str">
        <f>IF(Z2044&gt;94,"Met",IF(AB2044="--","n/a",IF(AB2044&gt;=0,"Met","Did Not Meet")))</f>
        <v>Met</v>
      </c>
      <c r="L2043" s="13" t="str">
        <f>IF(Z2045&gt;94,"Met",IF(AB2045="--","n/a",IF(AB2045&gt;=0,"Met","Did Not Meet")))</f>
        <v>Did Not Meet</v>
      </c>
      <c r="M2043" s="5" t="s">
        <v>9</v>
      </c>
      <c r="N2043" s="14" t="s">
        <v>2501</v>
      </c>
      <c r="O2043" s="5"/>
      <c r="P2043" s="44" t="str">
        <f t="shared" ref="P2043" si="2601">IF(K2044="Yes",IF(L2044="Yes","Yes","No"),"No")</f>
        <v>Yes</v>
      </c>
      <c r="Q2043" s="94" t="s">
        <v>2759</v>
      </c>
      <c r="R2043" s="5" t="s">
        <v>1</v>
      </c>
      <c r="S2043" s="5" t="s">
        <v>2</v>
      </c>
      <c r="T2043" s="5" t="s">
        <v>7</v>
      </c>
      <c r="U2043" s="5">
        <v>309</v>
      </c>
      <c r="V2043" s="5">
        <v>57.61</v>
      </c>
      <c r="W2043" s="5">
        <v>55.41</v>
      </c>
      <c r="X2043" s="11">
        <f t="shared" si="2529"/>
        <v>2.2000000000000028</v>
      </c>
      <c r="Y2043" s="14">
        <v>292</v>
      </c>
      <c r="Z2043" s="5">
        <v>65.069999999999993</v>
      </c>
      <c r="AA2043" s="5">
        <v>63.56</v>
      </c>
      <c r="AB2043" s="71">
        <f t="shared" si="2554"/>
        <v>1.5099999999999909</v>
      </c>
      <c r="AC2043" s="53"/>
    </row>
    <row r="2044" spans="1:29" ht="15" customHeight="1" x14ac:dyDescent="0.25">
      <c r="A2044" s="53">
        <v>2903008</v>
      </c>
      <c r="B2044" s="89" t="s">
        <v>2592</v>
      </c>
      <c r="C2044" s="53" t="s">
        <v>558</v>
      </c>
      <c r="D2044" s="49" t="s">
        <v>2499</v>
      </c>
      <c r="E2044" s="35" t="str">
        <f>VLOOKUP('2012 Accountability Database'!$A2042,'2011 AYP'!A$2:B$1072,2)</f>
        <v>SI_1 (School Improvement Year 1)</v>
      </c>
      <c r="F2044" s="66"/>
      <c r="G2044" s="63" t="s">
        <v>2485</v>
      </c>
      <c r="H2044" s="60" t="str">
        <f t="shared" ref="H2044:I2044" si="2602">IF(H2042="Met","Yes",IF(H2043="Met","Yes","No"))</f>
        <v>Yes</v>
      </c>
      <c r="I2044" s="60" t="str">
        <f t="shared" si="2602"/>
        <v>Yes</v>
      </c>
      <c r="J2044" s="42"/>
      <c r="K2044" s="60" t="str">
        <f t="shared" ref="K2044:L2044" si="2603">IF(K2042="Met","Yes",IF(K2043="Met","Yes","No"))</f>
        <v>Yes</v>
      </c>
      <c r="L2044" s="60" t="str">
        <f t="shared" si="2603"/>
        <v>Yes</v>
      </c>
      <c r="M2044" s="5" t="s">
        <v>9</v>
      </c>
      <c r="N2044" s="14" t="s">
        <v>2503</v>
      </c>
      <c r="O2044" s="5"/>
      <c r="P2044" s="44" t="str">
        <f t="shared" ref="P2044" si="2604">IF(H2048="Yes",IF(I2048="Yes","Yes","No"),"No")</f>
        <v>No</v>
      </c>
      <c r="Q2044" s="108" t="s">
        <v>2758</v>
      </c>
      <c r="R2044" s="5" t="s">
        <v>1</v>
      </c>
      <c r="S2044" s="5" t="s">
        <v>5</v>
      </c>
      <c r="T2044" s="5" t="s">
        <v>3</v>
      </c>
      <c r="U2044" s="5">
        <v>1126</v>
      </c>
      <c r="V2044" s="5">
        <v>57.9</v>
      </c>
      <c r="W2044" s="5">
        <v>57.82</v>
      </c>
      <c r="X2044" s="11">
        <f t="shared" si="2529"/>
        <v>7.9999999999998295E-2</v>
      </c>
      <c r="Y2044" s="14">
        <v>1075</v>
      </c>
      <c r="Z2044" s="5">
        <v>64</v>
      </c>
      <c r="AA2044" s="5">
        <v>63.79</v>
      </c>
      <c r="AB2044" s="71">
        <f t="shared" si="2554"/>
        <v>0.21000000000000085</v>
      </c>
      <c r="AC2044" s="53"/>
    </row>
    <row r="2045" spans="1:29" x14ac:dyDescent="0.25">
      <c r="A2045" s="53">
        <v>2903008</v>
      </c>
      <c r="B2045" s="89" t="s">
        <v>2592</v>
      </c>
      <c r="C2045" s="53" t="s">
        <v>558</v>
      </c>
      <c r="D2045" s="49" t="s">
        <v>2507</v>
      </c>
      <c r="E2045" s="47">
        <f>VLOOKUP('2012 Accountability Database'!A2042,Dems1112!$A$2:$G$1082,3)</f>
        <v>0.79</v>
      </c>
      <c r="F2045" s="66"/>
      <c r="G2045" s="52"/>
      <c r="M2045" s="1" t="s">
        <v>9</v>
      </c>
      <c r="N2045" s="14" t="s">
        <v>2504</v>
      </c>
      <c r="O2045" s="5"/>
      <c r="P2045" s="44" t="str">
        <f t="shared" ref="P2045" si="2605">IF(K2048="Yes",IF(L2048="Yes","Yes","No"),"No")</f>
        <v>No</v>
      </c>
      <c r="Q2045" s="108"/>
      <c r="R2045" s="5" t="s">
        <v>1</v>
      </c>
      <c r="S2045" s="1" t="s">
        <v>5</v>
      </c>
      <c r="T2045" s="1" t="s">
        <v>7</v>
      </c>
      <c r="U2045" s="5">
        <v>983</v>
      </c>
      <c r="V2045" s="1">
        <v>54.43</v>
      </c>
      <c r="W2045" s="1">
        <v>55.41</v>
      </c>
      <c r="X2045" s="6">
        <f t="shared" si="2529"/>
        <v>-0.97999999999999687</v>
      </c>
      <c r="Y2045" s="14">
        <v>937</v>
      </c>
      <c r="Z2045" s="1">
        <v>61.79</v>
      </c>
      <c r="AA2045" s="1">
        <v>63.56</v>
      </c>
      <c r="AB2045" s="72">
        <f t="shared" si="2554"/>
        <v>-1.7700000000000031</v>
      </c>
      <c r="AC2045" s="53"/>
    </row>
    <row r="2046" spans="1:29" x14ac:dyDescent="0.25">
      <c r="A2046" s="53">
        <v>2903008</v>
      </c>
      <c r="B2046" s="89" t="s">
        <v>2592</v>
      </c>
      <c r="C2046" s="53" t="s">
        <v>558</v>
      </c>
      <c r="D2046" s="50" t="s">
        <v>2508</v>
      </c>
      <c r="E2046" s="47">
        <f>VLOOKUP('2012 Accountability Database'!A2042,Dems1112!$A$2:$G$1082,4)</f>
        <v>0.88</v>
      </c>
      <c r="F2046" s="65" t="s">
        <v>2486</v>
      </c>
      <c r="G2046" s="62"/>
      <c r="H2046" s="13" t="str">
        <f>IF(V2046&gt;94,"Met",IF(X2046="--","n/a",IF(X2046&gt;=0,"Met","Did Not Meet")))</f>
        <v>Did Not Meet</v>
      </c>
      <c r="I2046" s="13" t="str">
        <f>IF(V2047&gt;94,"Met",IF(X2047="--","n/a",IF(X2047&gt;=0,"Met","Did Not Meet")))</f>
        <v>Did Not Meet</v>
      </c>
      <c r="J2046" s="13"/>
      <c r="K2046" s="13" t="str">
        <f>IF(Z2046&gt;94,"Met",IF(AB2046="--","n/a",IF(AB2046&gt;=0,"Met","Did Not Meet")))</f>
        <v>Did Not Meet</v>
      </c>
      <c r="L2046" s="13" t="str">
        <f>IF(Z2047&gt;94,"Met",IF(AB2047="--","n/a",IF(AB2047&gt;=0,"Met","Did Not Meet")))</f>
        <v>Did Not Meet</v>
      </c>
      <c r="M2046" s="1" t="s">
        <v>9</v>
      </c>
      <c r="N2046" s="68" t="s">
        <v>2497</v>
      </c>
      <c r="O2046" s="35"/>
      <c r="P2046" s="44"/>
      <c r="Q2046" s="108"/>
      <c r="R2046" s="5" t="s">
        <v>6</v>
      </c>
      <c r="S2046" s="1" t="s">
        <v>2</v>
      </c>
      <c r="T2046" s="1" t="s">
        <v>3</v>
      </c>
      <c r="U2046" s="5">
        <v>353</v>
      </c>
      <c r="V2046" s="1">
        <v>56.09</v>
      </c>
      <c r="W2046" s="1">
        <v>63.19</v>
      </c>
      <c r="X2046" s="6">
        <f t="shared" si="2529"/>
        <v>-7.0999999999999943</v>
      </c>
      <c r="Y2046" s="14">
        <v>335</v>
      </c>
      <c r="Z2046" s="1">
        <v>49.25</v>
      </c>
      <c r="AA2046" s="1">
        <v>59.23</v>
      </c>
      <c r="AB2046" s="72">
        <f t="shared" si="2554"/>
        <v>-9.9799999999999969</v>
      </c>
      <c r="AC2046" s="53"/>
    </row>
    <row r="2047" spans="1:29" x14ac:dyDescent="0.25">
      <c r="A2047" s="53">
        <v>2903008</v>
      </c>
      <c r="B2047" s="89" t="s">
        <v>2592</v>
      </c>
      <c r="C2047" s="53" t="s">
        <v>558</v>
      </c>
      <c r="D2047" s="50" t="s">
        <v>974</v>
      </c>
      <c r="E2047" s="47" t="str">
        <f>VLOOKUP('2012 Accountability Database'!A2042,Dems1112!$A$2:$G$1082,5)</f>
        <v>5-6</v>
      </c>
      <c r="F2047" s="65" t="s">
        <v>2487</v>
      </c>
      <c r="G2047" s="62"/>
      <c r="H2047" s="13" t="str">
        <f>IF(V2048&gt;94,"Met",IF(X2048="--","n/a",IF(X2048&gt;=0,"Met","Did Not Meet")))</f>
        <v>Did Not Meet</v>
      </c>
      <c r="I2047" s="13" t="str">
        <f>IF(V2049&gt;94,"Met",IF(X2049="--","n/a",IF(X2049&gt;=0,"Met","Did Not Meet")))</f>
        <v>Did Not Meet</v>
      </c>
      <c r="J2047" s="13"/>
      <c r="K2047" s="13" t="str">
        <f>IF(Z2048&gt;94,"Met",IF(AB2048="--","n/a",IF(AB2048&gt;=0,"Met","Did Not Meet")))</f>
        <v>Did Not Meet</v>
      </c>
      <c r="L2047" s="13" t="str">
        <f>IF(Z2049&gt;94,"Met",IF(AB2049="--","n/a",IF(AB2049&gt;=0,"Met","Did Not Meet")))</f>
        <v>Did Not Meet</v>
      </c>
      <c r="M2047" s="1" t="s">
        <v>9</v>
      </c>
      <c r="N2047" s="14"/>
      <c r="O2047" s="35" t="s">
        <v>2506</v>
      </c>
      <c r="P2047" s="83" t="str">
        <f t="shared" ref="P2047" si="2606">IF(P2042="No"," ", IF(P2044="No"," ",IF(P2043="No", " ",IF(P2045="No"," ","X"))))</f>
        <v xml:space="preserve"> </v>
      </c>
      <c r="Q2047" s="108"/>
      <c r="R2047" s="5" t="s">
        <v>6</v>
      </c>
      <c r="S2047" s="1" t="s">
        <v>2</v>
      </c>
      <c r="T2047" s="1" t="s">
        <v>7</v>
      </c>
      <c r="U2047" s="5">
        <v>309</v>
      </c>
      <c r="V2047" s="1">
        <v>52.43</v>
      </c>
      <c r="W2047" s="1">
        <v>59.84</v>
      </c>
      <c r="X2047" s="6">
        <f t="shared" si="2529"/>
        <v>-7.4100000000000037</v>
      </c>
      <c r="Y2047" s="14">
        <v>292</v>
      </c>
      <c r="Z2047" s="1">
        <v>46.58</v>
      </c>
      <c r="AA2047" s="1">
        <v>56.92</v>
      </c>
      <c r="AB2047" s="72">
        <f t="shared" si="2554"/>
        <v>-10.340000000000003</v>
      </c>
      <c r="AC2047" s="53"/>
    </row>
    <row r="2048" spans="1:29" ht="15.75" x14ac:dyDescent="0.25">
      <c r="A2048" s="53">
        <v>2903008</v>
      </c>
      <c r="B2048" s="89" t="s">
        <v>2592</v>
      </c>
      <c r="C2048" s="53" t="s">
        <v>558</v>
      </c>
      <c r="D2048" s="50" t="s">
        <v>975</v>
      </c>
      <c r="E2048" s="48" t="str">
        <f>VLOOKUP('2012 Accountability Database'!A2042,Dems1112!$A$2:$G$1082,6)</f>
        <v>4 (Southwest AR)</v>
      </c>
      <c r="F2048" s="66"/>
      <c r="G2048" s="63" t="s">
        <v>2488</v>
      </c>
      <c r="H2048" s="61" t="str">
        <f t="shared" ref="H2048:I2048" si="2607">IF(H2046="Met","Yes",IF(H2047="Met","Yes","No"))</f>
        <v>No</v>
      </c>
      <c r="I2048" s="61" t="str">
        <f t="shared" si="2607"/>
        <v>No</v>
      </c>
      <c r="J2048" s="55"/>
      <c r="K2048" s="61" t="str">
        <f t="shared" ref="K2048:L2048" si="2608">IF(K2046="Met","Yes",IF(K2047="Met","Yes","No"))</f>
        <v>No</v>
      </c>
      <c r="L2048" s="61" t="str">
        <f t="shared" si="2608"/>
        <v>No</v>
      </c>
      <c r="M2048" s="1" t="s">
        <v>9</v>
      </c>
      <c r="N2048" s="14"/>
      <c r="O2048" s="35" t="s">
        <v>2505</v>
      </c>
      <c r="P2048" s="83" t="str">
        <f t="shared" ref="P2048" si="2609">IF(P2047="X"," ",IF(P2049="X"," ","X"))</f>
        <v xml:space="preserve"> </v>
      </c>
      <c r="Q2048" s="94" t="s">
        <v>2759</v>
      </c>
      <c r="R2048" s="5" t="s">
        <v>6</v>
      </c>
      <c r="S2048" s="1" t="s">
        <v>5</v>
      </c>
      <c r="T2048" s="1" t="s">
        <v>3</v>
      </c>
      <c r="U2048" s="5">
        <v>1126</v>
      </c>
      <c r="V2048" s="1">
        <v>60.21</v>
      </c>
      <c r="W2048" s="1">
        <v>63.19</v>
      </c>
      <c r="X2048" s="6">
        <f t="shared" si="2529"/>
        <v>-2.9799999999999969</v>
      </c>
      <c r="Y2048" s="14">
        <v>1076</v>
      </c>
      <c r="Z2048" s="1">
        <v>53.44</v>
      </c>
      <c r="AA2048" s="1">
        <v>59.23</v>
      </c>
      <c r="AB2048" s="72">
        <f t="shared" si="2554"/>
        <v>-5.7899999999999991</v>
      </c>
      <c r="AC2048" s="53"/>
    </row>
    <row r="2049" spans="1:29" x14ac:dyDescent="0.25">
      <c r="A2049" s="54">
        <v>2903008</v>
      </c>
      <c r="B2049" s="90" t="s">
        <v>2592</v>
      </c>
      <c r="C2049" s="54" t="s">
        <v>558</v>
      </c>
      <c r="D2049" s="4"/>
      <c r="E2049" s="4"/>
      <c r="F2049" s="67"/>
      <c r="G2049" s="64"/>
      <c r="H2049" s="43"/>
      <c r="I2049" s="43"/>
      <c r="J2049" s="43"/>
      <c r="K2049" s="43"/>
      <c r="L2049" s="43"/>
      <c r="M2049" s="4" t="s">
        <v>9</v>
      </c>
      <c r="N2049" s="15"/>
      <c r="O2049" s="38" t="s">
        <v>2482</v>
      </c>
      <c r="P2049" s="84" t="str">
        <f>IF(E2043="Achieving School"," ","X")</f>
        <v>X</v>
      </c>
      <c r="Q2049" s="91"/>
      <c r="R2049" s="4" t="s">
        <v>6</v>
      </c>
      <c r="S2049" s="4" t="s">
        <v>5</v>
      </c>
      <c r="T2049" s="4" t="s">
        <v>7</v>
      </c>
      <c r="U2049" s="4">
        <v>983</v>
      </c>
      <c r="V2049" s="4">
        <v>56.66</v>
      </c>
      <c r="W2049" s="4">
        <v>59.84</v>
      </c>
      <c r="X2049" s="7">
        <f t="shared" si="2529"/>
        <v>-3.1800000000000068</v>
      </c>
      <c r="Y2049" s="15">
        <v>938</v>
      </c>
      <c r="Z2049" s="4">
        <v>51.49</v>
      </c>
      <c r="AA2049" s="4">
        <v>56.92</v>
      </c>
      <c r="AB2049" s="73">
        <f t="shared" si="2554"/>
        <v>-5.43</v>
      </c>
      <c r="AC2049" s="54"/>
    </row>
    <row r="2050" spans="1:29" x14ac:dyDescent="0.25">
      <c r="A2050" s="1">
        <v>2903011</v>
      </c>
      <c r="B2050" s="87" t="s">
        <v>2592</v>
      </c>
      <c r="C2050" s="55" t="s">
        <v>559</v>
      </c>
      <c r="E2050" s="42"/>
      <c r="F2050" s="65" t="s">
        <v>2483</v>
      </c>
      <c r="G2050" s="62"/>
      <c r="H2050" s="37" t="str">
        <f>IF(V2050&gt;94,"Met",IF(X2050="--","n/a",IF(X2050&gt;=0,"Met","Did Not Meet")))</f>
        <v>Met</v>
      </c>
      <c r="I2050" s="37" t="str">
        <f>IF(V2051&gt;94,"Met",IF(X2051="--","n/a",IF(X2051&gt;=0,"Met","Did Not Meet")))</f>
        <v>Met</v>
      </c>
      <c r="K2050" s="13" t="str">
        <f>IF(Z2050&gt;94,"Met",IF(AB2050="--","n/a",IF(AB2050&gt;=0,"Met","Did Not Meet")))</f>
        <v>Met</v>
      </c>
      <c r="L2050" s="13" t="str">
        <f>IF(Z2051&gt;94,"Met",IF(AB2051="--","n/a",IF(AB2051&gt;=0,"Met","Did Not Meet")))</f>
        <v>Met</v>
      </c>
      <c r="M2050" s="1" t="s">
        <v>4</v>
      </c>
      <c r="N2050" s="14" t="s">
        <v>2502</v>
      </c>
      <c r="O2050" s="5"/>
      <c r="P2050" s="44" t="str">
        <f t="shared" ref="P2050" si="2610">IF(H2052="Yes",IF(I2052="Yes","Yes","No"),"No")</f>
        <v>Yes</v>
      </c>
      <c r="Q2050" s="93"/>
      <c r="R2050" s="5" t="s">
        <v>1</v>
      </c>
      <c r="S2050" s="1" t="s">
        <v>2</v>
      </c>
      <c r="T2050" s="1" t="s">
        <v>3</v>
      </c>
      <c r="U2050" s="5">
        <v>361</v>
      </c>
      <c r="V2050" s="1">
        <v>66.2</v>
      </c>
      <c r="W2050" s="1">
        <v>59.53</v>
      </c>
      <c r="X2050" s="9">
        <f t="shared" ref="X2050:X2113" si="2611">V2050-W2050</f>
        <v>6.6700000000000017</v>
      </c>
      <c r="Y2050" s="14">
        <v>343</v>
      </c>
      <c r="Z2050" s="1">
        <v>67.64</v>
      </c>
      <c r="AA2050" s="1">
        <v>60.48</v>
      </c>
      <c r="AB2050" s="71">
        <f t="shared" si="2554"/>
        <v>7.1600000000000037</v>
      </c>
      <c r="AC2050" s="36"/>
    </row>
    <row r="2051" spans="1:29" ht="15.75" x14ac:dyDescent="0.25">
      <c r="A2051" s="53">
        <v>2903011</v>
      </c>
      <c r="B2051" s="89" t="s">
        <v>2592</v>
      </c>
      <c r="C2051" s="53" t="s">
        <v>559</v>
      </c>
      <c r="D2051" s="49" t="s">
        <v>2498</v>
      </c>
      <c r="E2051" s="34" t="str">
        <f>M2050</f>
        <v>Achieving School</v>
      </c>
      <c r="F2051" s="65" t="s">
        <v>2484</v>
      </c>
      <c r="G2051" s="62"/>
      <c r="H2051" s="13" t="str">
        <f>IF(V2052&gt;94,"Met",IF(X2052="--","n/a",IF(X2052&gt;=0,"Met","Did Not Meet")))</f>
        <v>Met</v>
      </c>
      <c r="I2051" s="13" t="str">
        <f>IF(V2053&gt;94,"Met",IF(X2053="--","n/a",IF(X2053&gt;=0,"Met","Did Not Meet")))</f>
        <v>Met</v>
      </c>
      <c r="K2051" s="13" t="str">
        <f>IF(Z2052&gt;94,"Met",IF(AB2052="--","n/a",IF(AB2052&gt;=0,"Met","Did Not Meet")))</f>
        <v>Met</v>
      </c>
      <c r="L2051" s="13" t="str">
        <f>IF(Z2053&gt;94,"Met",IF(AB2053="--","n/a",IF(AB2053&gt;=0,"Met","Did Not Meet")))</f>
        <v>Met</v>
      </c>
      <c r="M2051" s="1" t="s">
        <v>4</v>
      </c>
      <c r="N2051" s="14" t="s">
        <v>2501</v>
      </c>
      <c r="O2051" s="5"/>
      <c r="P2051" s="44" t="str">
        <f t="shared" ref="P2051" si="2612">IF(K2052="Yes",IF(L2052="Yes","Yes","No"),"No")</f>
        <v>Yes</v>
      </c>
      <c r="Q2051" s="94" t="s">
        <v>2759</v>
      </c>
      <c r="R2051" s="5" t="s">
        <v>1</v>
      </c>
      <c r="S2051" s="1" t="s">
        <v>2</v>
      </c>
      <c r="T2051" s="1" t="s">
        <v>7</v>
      </c>
      <c r="U2051" s="5">
        <v>312</v>
      </c>
      <c r="V2051" s="1">
        <v>63.14</v>
      </c>
      <c r="W2051" s="1">
        <v>55.45</v>
      </c>
      <c r="X2051" s="9">
        <f t="shared" si="2611"/>
        <v>7.6899999999999977</v>
      </c>
      <c r="Y2051" s="14">
        <v>295</v>
      </c>
      <c r="Z2051" s="1">
        <v>64.75</v>
      </c>
      <c r="AA2051" s="1">
        <v>56.48</v>
      </c>
      <c r="AB2051" s="71">
        <f t="shared" si="2554"/>
        <v>8.2700000000000031</v>
      </c>
      <c r="AC2051" s="53"/>
    </row>
    <row r="2052" spans="1:29" ht="15" customHeight="1" x14ac:dyDescent="0.25">
      <c r="A2052" s="53">
        <v>2903011</v>
      </c>
      <c r="B2052" s="89" t="s">
        <v>2592</v>
      </c>
      <c r="C2052" s="53" t="s">
        <v>559</v>
      </c>
      <c r="D2052" s="49" t="s">
        <v>2499</v>
      </c>
      <c r="E2052" s="35" t="str">
        <f>VLOOKUP('2012 Accountability Database'!$A2050,'2011 AYP'!A$2:B$1072,2)</f>
        <v>SI_2 (School Improvement Year 2)</v>
      </c>
      <c r="F2052" s="66"/>
      <c r="G2052" s="63" t="s">
        <v>2485</v>
      </c>
      <c r="H2052" s="60" t="str">
        <f t="shared" ref="H2052:I2052" si="2613">IF(H2050="Met","Yes",IF(H2051="Met","Yes","No"))</f>
        <v>Yes</v>
      </c>
      <c r="I2052" s="60" t="str">
        <f t="shared" si="2613"/>
        <v>Yes</v>
      </c>
      <c r="J2052" s="42"/>
      <c r="K2052" s="60" t="str">
        <f t="shared" ref="K2052:L2052" si="2614">IF(K2050="Met","Yes",IF(K2051="Met","Yes","No"))</f>
        <v>Yes</v>
      </c>
      <c r="L2052" s="60" t="str">
        <f t="shared" si="2614"/>
        <v>Yes</v>
      </c>
      <c r="M2052" s="1" t="s">
        <v>4</v>
      </c>
      <c r="N2052" s="14" t="s">
        <v>2503</v>
      </c>
      <c r="O2052" s="5"/>
      <c r="P2052" s="44" t="str">
        <f t="shared" ref="P2052" si="2615">IF(H2056="Yes",IF(I2056="Yes","Yes","No"),"No")</f>
        <v>Yes</v>
      </c>
      <c r="Q2052" s="108" t="s">
        <v>2758</v>
      </c>
      <c r="R2052" s="5" t="s">
        <v>1</v>
      </c>
      <c r="S2052" s="1" t="s">
        <v>5</v>
      </c>
      <c r="T2052" s="1" t="s">
        <v>3</v>
      </c>
      <c r="U2052" s="5">
        <v>1012</v>
      </c>
      <c r="V2052" s="1">
        <v>61.96</v>
      </c>
      <c r="W2052" s="1">
        <v>59.53</v>
      </c>
      <c r="X2052" s="9">
        <f t="shared" si="2611"/>
        <v>2.4299999999999997</v>
      </c>
      <c r="Y2052" s="14">
        <v>972</v>
      </c>
      <c r="Z2052" s="1">
        <v>63.37</v>
      </c>
      <c r="AA2052" s="1">
        <v>60.48</v>
      </c>
      <c r="AB2052" s="71">
        <f t="shared" si="2554"/>
        <v>2.8900000000000006</v>
      </c>
      <c r="AC2052" s="53"/>
    </row>
    <row r="2053" spans="1:29" x14ac:dyDescent="0.25">
      <c r="A2053" s="53">
        <v>2903011</v>
      </c>
      <c r="B2053" s="89" t="s">
        <v>2592</v>
      </c>
      <c r="C2053" s="53" t="s">
        <v>559</v>
      </c>
      <c r="D2053" s="49" t="s">
        <v>2507</v>
      </c>
      <c r="E2053" s="47">
        <f>VLOOKUP('2012 Accountability Database'!A2050,Dems1112!$A$2:$G$1082,3)</f>
        <v>0.74</v>
      </c>
      <c r="F2053" s="66"/>
      <c r="G2053" s="52"/>
      <c r="M2053" s="1" t="s">
        <v>4</v>
      </c>
      <c r="N2053" s="14" t="s">
        <v>2504</v>
      </c>
      <c r="O2053" s="5"/>
      <c r="P2053" s="44" t="str">
        <f t="shared" ref="P2053" si="2616">IF(K2056="Yes",IF(L2056="Yes","Yes","No"),"No")</f>
        <v>Yes</v>
      </c>
      <c r="Q2053" s="108"/>
      <c r="R2053" s="5" t="s">
        <v>1</v>
      </c>
      <c r="S2053" s="1" t="s">
        <v>5</v>
      </c>
      <c r="T2053" s="1" t="s">
        <v>7</v>
      </c>
      <c r="U2053" s="5">
        <v>855</v>
      </c>
      <c r="V2053" s="1">
        <v>58.13</v>
      </c>
      <c r="W2053" s="1">
        <v>55.45</v>
      </c>
      <c r="X2053" s="9">
        <f t="shared" si="2611"/>
        <v>2.6799999999999997</v>
      </c>
      <c r="Y2053" s="14">
        <v>816</v>
      </c>
      <c r="Z2053" s="1">
        <v>59.56</v>
      </c>
      <c r="AA2053" s="1">
        <v>56.48</v>
      </c>
      <c r="AB2053" s="71">
        <f t="shared" si="2554"/>
        <v>3.0800000000000054</v>
      </c>
      <c r="AC2053" s="53"/>
    </row>
    <row r="2054" spans="1:29" x14ac:dyDescent="0.25">
      <c r="A2054" s="53">
        <v>2903011</v>
      </c>
      <c r="B2054" s="89" t="s">
        <v>2592</v>
      </c>
      <c r="C2054" s="53" t="s">
        <v>559</v>
      </c>
      <c r="D2054" s="50" t="s">
        <v>2508</v>
      </c>
      <c r="E2054" s="47">
        <f>VLOOKUP('2012 Accountability Database'!A2050,Dems1112!$A$2:$G$1082,4)</f>
        <v>0.83</v>
      </c>
      <c r="F2054" s="65" t="s">
        <v>2486</v>
      </c>
      <c r="G2054" s="62"/>
      <c r="H2054" s="13" t="str">
        <f>IF(V2054&gt;94,"Met",IF(X2054="--","n/a",IF(X2054&gt;=0,"Met","Did Not Meet")))</f>
        <v>Met</v>
      </c>
      <c r="I2054" s="13" t="str">
        <f>IF(V2055&gt;94,"Met",IF(X2055="--","n/a",IF(X2055&gt;=0,"Met","Did Not Meet")))</f>
        <v>Met</v>
      </c>
      <c r="J2054" s="13"/>
      <c r="K2054" s="13" t="str">
        <f>IF(Z2054&gt;94,"Met",IF(AB2054="--","n/a",IF(AB2054&gt;=0,"Met","Did Not Meet")))</f>
        <v>Met</v>
      </c>
      <c r="L2054" s="13" t="str">
        <f>IF(Z2055&gt;94,"Met",IF(AB2055="--","n/a",IF(AB2055&gt;=0,"Met","Did Not Meet")))</f>
        <v>Met</v>
      </c>
      <c r="M2054" s="1" t="s">
        <v>4</v>
      </c>
      <c r="N2054" s="68" t="s">
        <v>2497</v>
      </c>
      <c r="O2054" s="35"/>
      <c r="P2054" s="44"/>
      <c r="Q2054" s="108"/>
      <c r="R2054" s="5" t="s">
        <v>6</v>
      </c>
      <c r="S2054" s="1" t="s">
        <v>2</v>
      </c>
      <c r="T2054" s="1" t="s">
        <v>3</v>
      </c>
      <c r="U2054" s="5">
        <v>381</v>
      </c>
      <c r="V2054" s="1">
        <v>62.73</v>
      </c>
      <c r="W2054" s="1">
        <v>61.12</v>
      </c>
      <c r="X2054" s="9">
        <f t="shared" si="2611"/>
        <v>1.6099999999999994</v>
      </c>
      <c r="Y2054" s="14">
        <v>343</v>
      </c>
      <c r="Z2054" s="1">
        <v>59.48</v>
      </c>
      <c r="AA2054" s="1">
        <v>57.73</v>
      </c>
      <c r="AB2054" s="71">
        <f t="shared" si="2554"/>
        <v>1.75</v>
      </c>
      <c r="AC2054" s="53"/>
    </row>
    <row r="2055" spans="1:29" x14ac:dyDescent="0.25">
      <c r="A2055" s="53">
        <v>2903011</v>
      </c>
      <c r="B2055" s="89" t="s">
        <v>2592</v>
      </c>
      <c r="C2055" s="53" t="s">
        <v>559</v>
      </c>
      <c r="D2055" s="50" t="s">
        <v>974</v>
      </c>
      <c r="E2055" s="47" t="str">
        <f>VLOOKUP('2012 Accountability Database'!A2050,Dems1112!$A$2:$G$1082,5)</f>
        <v>7-8</v>
      </c>
      <c r="F2055" s="65" t="s">
        <v>2487</v>
      </c>
      <c r="G2055" s="62"/>
      <c r="H2055" s="13" t="str">
        <f>IF(V2056&gt;94,"Met",IF(X2056="--","n/a",IF(X2056&gt;=0,"Met","Did Not Meet")))</f>
        <v>Did Not Meet</v>
      </c>
      <c r="I2055" s="13" t="str">
        <f>IF(V2057&gt;94,"Met",IF(X2057="--","n/a",IF(X2057&gt;=0,"Met","Did Not Meet")))</f>
        <v>Did Not Meet</v>
      </c>
      <c r="J2055" s="13"/>
      <c r="K2055" s="13" t="str">
        <f>IF(Z2056&gt;94,"Met",IF(AB2056="--","n/a",IF(AB2056&gt;=0,"Met","Did Not Meet")))</f>
        <v>Did Not Meet</v>
      </c>
      <c r="L2055" s="13" t="str">
        <f>IF(Z2057&gt;94,"Met",IF(AB2057="--","n/a",IF(AB2057&gt;=0,"Met","Did Not Meet")))</f>
        <v>Did Not Meet</v>
      </c>
      <c r="M2055" s="1" t="s">
        <v>4</v>
      </c>
      <c r="N2055" s="14"/>
      <c r="O2055" s="35" t="s">
        <v>2506</v>
      </c>
      <c r="P2055" s="83" t="str">
        <f t="shared" ref="P2055" si="2617">IF(P2050="No"," ", IF(P2052="No"," ",IF(P2051="No", " ",IF(P2053="No"," ","X"))))</f>
        <v>X</v>
      </c>
      <c r="Q2055" s="108"/>
      <c r="R2055" s="5" t="s">
        <v>6</v>
      </c>
      <c r="S2055" s="1" t="s">
        <v>2</v>
      </c>
      <c r="T2055" s="1" t="s">
        <v>7</v>
      </c>
      <c r="U2055" s="5">
        <v>320</v>
      </c>
      <c r="V2055" s="1">
        <v>58.13</v>
      </c>
      <c r="W2055" s="1">
        <v>56.51</v>
      </c>
      <c r="X2055" s="9">
        <f t="shared" si="2611"/>
        <v>1.6200000000000045</v>
      </c>
      <c r="Y2055" s="14">
        <v>295</v>
      </c>
      <c r="Z2055" s="1">
        <v>55.93</v>
      </c>
      <c r="AA2055" s="1">
        <v>53.84</v>
      </c>
      <c r="AB2055" s="71">
        <f t="shared" si="2554"/>
        <v>2.0899999999999963</v>
      </c>
      <c r="AC2055" s="53"/>
    </row>
    <row r="2056" spans="1:29" ht="15.75" x14ac:dyDescent="0.25">
      <c r="A2056" s="53">
        <v>2903011</v>
      </c>
      <c r="B2056" s="89" t="s">
        <v>2592</v>
      </c>
      <c r="C2056" s="53" t="s">
        <v>559</v>
      </c>
      <c r="D2056" s="50" t="s">
        <v>975</v>
      </c>
      <c r="E2056" s="48" t="str">
        <f>VLOOKUP('2012 Accountability Database'!A2050,Dems1112!$A$2:$G$1082,6)</f>
        <v>4 (Southwest AR)</v>
      </c>
      <c r="F2056" s="66"/>
      <c r="G2056" s="63" t="s">
        <v>2488</v>
      </c>
      <c r="H2056" s="61" t="str">
        <f t="shared" ref="H2056:I2056" si="2618">IF(H2054="Met","Yes",IF(H2055="Met","Yes","No"))</f>
        <v>Yes</v>
      </c>
      <c r="I2056" s="61" t="str">
        <f t="shared" si="2618"/>
        <v>Yes</v>
      </c>
      <c r="J2056" s="55"/>
      <c r="K2056" s="61" t="str">
        <f t="shared" ref="K2056:L2056" si="2619">IF(K2054="Met","Yes",IF(K2055="Met","Yes","No"))</f>
        <v>Yes</v>
      </c>
      <c r="L2056" s="61" t="str">
        <f t="shared" si="2619"/>
        <v>Yes</v>
      </c>
      <c r="M2056" s="1" t="s">
        <v>4</v>
      </c>
      <c r="N2056" s="14"/>
      <c r="O2056" s="35" t="s">
        <v>2505</v>
      </c>
      <c r="P2056" s="83" t="str">
        <f t="shared" ref="P2056" si="2620">IF(P2055="X"," ",IF(P2057="X"," ","X"))</f>
        <v xml:space="preserve"> </v>
      </c>
      <c r="Q2056" s="94" t="s">
        <v>2759</v>
      </c>
      <c r="R2056" s="5" t="s">
        <v>6</v>
      </c>
      <c r="S2056" s="1" t="s">
        <v>5</v>
      </c>
      <c r="T2056" s="1" t="s">
        <v>3</v>
      </c>
      <c r="U2056" s="5">
        <v>1062</v>
      </c>
      <c r="V2056" s="1">
        <v>59.32</v>
      </c>
      <c r="W2056" s="1">
        <v>61.12</v>
      </c>
      <c r="X2056" s="6">
        <f t="shared" si="2611"/>
        <v>-1.7999999999999972</v>
      </c>
      <c r="Y2056" s="14">
        <v>974</v>
      </c>
      <c r="Z2056" s="1">
        <v>56.47</v>
      </c>
      <c r="AA2056" s="1">
        <v>57.73</v>
      </c>
      <c r="AB2056" s="72">
        <f t="shared" si="2554"/>
        <v>-1.259999999999998</v>
      </c>
      <c r="AC2056" s="53"/>
    </row>
    <row r="2057" spans="1:29" x14ac:dyDescent="0.25">
      <c r="A2057" s="54">
        <v>2903011</v>
      </c>
      <c r="B2057" s="90" t="s">
        <v>2592</v>
      </c>
      <c r="C2057" s="54" t="s">
        <v>559</v>
      </c>
      <c r="D2057" s="4"/>
      <c r="E2057" s="4"/>
      <c r="F2057" s="67"/>
      <c r="G2057" s="64"/>
      <c r="H2057" s="43"/>
      <c r="I2057" s="43"/>
      <c r="J2057" s="43"/>
      <c r="K2057" s="43"/>
      <c r="L2057" s="43"/>
      <c r="M2057" s="4" t="s">
        <v>4</v>
      </c>
      <c r="N2057" s="15"/>
      <c r="O2057" s="38" t="s">
        <v>2482</v>
      </c>
      <c r="P2057" s="84" t="str">
        <f>IF(E2051="Achieving School"," ","X")</f>
        <v xml:space="preserve"> </v>
      </c>
      <c r="Q2057" s="91"/>
      <c r="R2057" s="4" t="s">
        <v>6</v>
      </c>
      <c r="S2057" s="4" t="s">
        <v>5</v>
      </c>
      <c r="T2057" s="4" t="s">
        <v>7</v>
      </c>
      <c r="U2057" s="4">
        <v>875</v>
      </c>
      <c r="V2057" s="4">
        <v>54.29</v>
      </c>
      <c r="W2057" s="4">
        <v>56.51</v>
      </c>
      <c r="X2057" s="7">
        <f t="shared" si="2611"/>
        <v>-2.2199999999999989</v>
      </c>
      <c r="Y2057" s="15">
        <v>818</v>
      </c>
      <c r="Z2057" s="4">
        <v>52.44</v>
      </c>
      <c r="AA2057" s="4">
        <v>53.84</v>
      </c>
      <c r="AB2057" s="73">
        <f t="shared" si="2554"/>
        <v>-1.4000000000000057</v>
      </c>
      <c r="AC2057" s="54"/>
    </row>
    <row r="2058" spans="1:29" x14ac:dyDescent="0.25">
      <c r="A2058" s="1">
        <v>2906025</v>
      </c>
      <c r="B2058" s="87" t="s">
        <v>2593</v>
      </c>
      <c r="C2058" s="55" t="s">
        <v>869</v>
      </c>
      <c r="E2058" s="42"/>
      <c r="F2058" s="65" t="s">
        <v>2483</v>
      </c>
      <c r="G2058" s="62"/>
      <c r="H2058" s="37" t="str">
        <f>IF(V2058&gt;94,"Met",IF(X2058="--","n/a",IF(X2058&gt;=0,"Met","Did Not Meet")))</f>
        <v>Met</v>
      </c>
      <c r="I2058" s="37" t="str">
        <f>IF(V2059&gt;94,"Met",IF(X2059="--","n/a",IF(X2059&gt;=0,"Met","Did Not Meet")))</f>
        <v>Met</v>
      </c>
      <c r="K2058" s="13" t="str">
        <f>IF(Z2058&gt;94,"Met",IF(AB2058="--","n/a",IF(AB2058&gt;=0,"Met","Did Not Meet")))</f>
        <v>Did Not Meet</v>
      </c>
      <c r="L2058" s="13" t="str">
        <f>IF(Z2059&gt;94,"Met",IF(AB2059="--","n/a",IF(AB2059&gt;=0,"Met","Did Not Meet")))</f>
        <v>Did Not Meet</v>
      </c>
      <c r="M2058" s="1" t="s">
        <v>9</v>
      </c>
      <c r="N2058" s="14" t="s">
        <v>2502</v>
      </c>
      <c r="O2058" s="5"/>
      <c r="P2058" s="44" t="str">
        <f t="shared" ref="P2058" si="2621">IF(H2060="Yes",IF(I2060="Yes","Yes","No"),"No")</f>
        <v>Yes</v>
      </c>
      <c r="Q2058" s="93"/>
      <c r="R2058" s="5" t="s">
        <v>1</v>
      </c>
      <c r="S2058" s="1" t="s">
        <v>2</v>
      </c>
      <c r="T2058" s="1" t="s">
        <v>3</v>
      </c>
      <c r="U2058" s="5">
        <v>162</v>
      </c>
      <c r="V2058" s="1">
        <v>91.36</v>
      </c>
      <c r="W2058" s="1">
        <v>89.88</v>
      </c>
      <c r="X2058" s="9">
        <f t="shared" si="2611"/>
        <v>1.480000000000004</v>
      </c>
      <c r="Y2058" s="14">
        <v>113</v>
      </c>
      <c r="Z2058" s="1">
        <v>76.989999999999995</v>
      </c>
      <c r="AA2058" s="1">
        <v>80.48</v>
      </c>
      <c r="AB2058" s="72">
        <f t="shared" si="2554"/>
        <v>-3.4900000000000091</v>
      </c>
      <c r="AC2058" s="36"/>
    </row>
    <row r="2059" spans="1:29" ht="15.75" x14ac:dyDescent="0.25">
      <c r="A2059" s="53">
        <v>2906025</v>
      </c>
      <c r="B2059" s="89" t="s">
        <v>2593</v>
      </c>
      <c r="C2059" s="53" t="s">
        <v>869</v>
      </c>
      <c r="D2059" s="49" t="s">
        <v>2498</v>
      </c>
      <c r="E2059" s="34" t="str">
        <f>M2058</f>
        <v>Needs Improvement School</v>
      </c>
      <c r="F2059" s="65" t="s">
        <v>2484</v>
      </c>
      <c r="G2059" s="62"/>
      <c r="H2059" s="13" t="str">
        <f>IF(V2060&gt;94,"Met",IF(X2060="--","n/a",IF(X2060&gt;=0,"Met","Did Not Meet")))</f>
        <v>Met</v>
      </c>
      <c r="I2059" s="13" t="str">
        <f>IF(V2061&gt;94,"Met",IF(X2061="--","n/a",IF(X2061&gt;=0,"Met","Did Not Meet")))</f>
        <v>Met</v>
      </c>
      <c r="K2059" s="13" t="str">
        <f>IF(Z2060&gt;94,"Met",IF(AB2060="--","n/a",IF(AB2060&gt;=0,"Met","Did Not Meet")))</f>
        <v>Did Not Meet</v>
      </c>
      <c r="L2059" s="13" t="str">
        <f>IF(Z2061&gt;94,"Met",IF(AB2061="--","n/a",IF(AB2061&gt;=0,"Met","Did Not Meet")))</f>
        <v>Did Not Meet</v>
      </c>
      <c r="M2059" s="1" t="s">
        <v>9</v>
      </c>
      <c r="N2059" s="14" t="s">
        <v>2501</v>
      </c>
      <c r="O2059" s="5"/>
      <c r="P2059" s="44" t="str">
        <f t="shared" ref="P2059" si="2622">IF(K2060="Yes",IF(L2060="Yes","Yes","No"),"No")</f>
        <v>No</v>
      </c>
      <c r="Q2059" s="94" t="s">
        <v>2759</v>
      </c>
      <c r="R2059" s="5" t="s">
        <v>1</v>
      </c>
      <c r="S2059" s="1" t="s">
        <v>2</v>
      </c>
      <c r="T2059" s="1" t="s">
        <v>7</v>
      </c>
      <c r="U2059" s="5">
        <v>92</v>
      </c>
      <c r="V2059" s="1">
        <v>88.04</v>
      </c>
      <c r="W2059" s="1">
        <v>85.65</v>
      </c>
      <c r="X2059" s="9">
        <f t="shared" si="2611"/>
        <v>2.3900000000000006</v>
      </c>
      <c r="Y2059" s="14">
        <v>65</v>
      </c>
      <c r="Z2059" s="1">
        <v>73.849999999999994</v>
      </c>
      <c r="AA2059" s="1">
        <v>76.34</v>
      </c>
      <c r="AB2059" s="72">
        <f t="shared" si="2554"/>
        <v>-2.4900000000000091</v>
      </c>
      <c r="AC2059" s="53"/>
    </row>
    <row r="2060" spans="1:29" ht="15" customHeight="1" x14ac:dyDescent="0.25">
      <c r="A2060" s="53">
        <v>2906025</v>
      </c>
      <c r="B2060" s="89" t="s">
        <v>2593</v>
      </c>
      <c r="C2060" s="53" t="s">
        <v>869</v>
      </c>
      <c r="D2060" s="49" t="s">
        <v>2499</v>
      </c>
      <c r="E2060" s="35" t="str">
        <f>VLOOKUP('2012 Accountability Database'!$A2058,'2011 AYP'!A$2:B$1072,2)</f>
        <v xml:space="preserve"> MS (Met Standards)</v>
      </c>
      <c r="F2060" s="66"/>
      <c r="G2060" s="63" t="s">
        <v>2485</v>
      </c>
      <c r="H2060" s="60" t="str">
        <f t="shared" ref="H2060:I2060" si="2623">IF(H2058="Met","Yes",IF(H2059="Met","Yes","No"))</f>
        <v>Yes</v>
      </c>
      <c r="I2060" s="60" t="str">
        <f t="shared" si="2623"/>
        <v>Yes</v>
      </c>
      <c r="J2060" s="42"/>
      <c r="K2060" s="60" t="str">
        <f t="shared" ref="K2060:L2060" si="2624">IF(K2058="Met","Yes",IF(K2059="Met","Yes","No"))</f>
        <v>No</v>
      </c>
      <c r="L2060" s="60" t="str">
        <f t="shared" si="2624"/>
        <v>No</v>
      </c>
      <c r="M2060" s="1" t="s">
        <v>9</v>
      </c>
      <c r="N2060" s="14" t="s">
        <v>2503</v>
      </c>
      <c r="O2060" s="5"/>
      <c r="P2060" s="44" t="str">
        <f t="shared" ref="P2060" si="2625">IF(H2064="Yes",IF(I2064="Yes","Yes","No"),"No")</f>
        <v>No</v>
      </c>
      <c r="Q2060" s="108" t="s">
        <v>2758</v>
      </c>
      <c r="R2060" s="5" t="s">
        <v>1</v>
      </c>
      <c r="S2060" s="1" t="s">
        <v>5</v>
      </c>
      <c r="T2060" s="1" t="s">
        <v>3</v>
      </c>
      <c r="U2060" s="5">
        <v>459</v>
      </c>
      <c r="V2060" s="1">
        <v>90.63</v>
      </c>
      <c r="W2060" s="1">
        <v>89.88</v>
      </c>
      <c r="X2060" s="9">
        <f t="shared" si="2611"/>
        <v>0.75</v>
      </c>
      <c r="Y2060" s="14">
        <v>328</v>
      </c>
      <c r="Z2060" s="1">
        <v>77.44</v>
      </c>
      <c r="AA2060" s="1">
        <v>80.48</v>
      </c>
      <c r="AB2060" s="72">
        <f t="shared" si="2554"/>
        <v>-3.0400000000000063</v>
      </c>
      <c r="AC2060" s="53"/>
    </row>
    <row r="2061" spans="1:29" x14ac:dyDescent="0.25">
      <c r="A2061" s="53">
        <v>2906025</v>
      </c>
      <c r="B2061" s="89" t="s">
        <v>2593</v>
      </c>
      <c r="C2061" s="53" t="s">
        <v>869</v>
      </c>
      <c r="D2061" s="49" t="s">
        <v>2507</v>
      </c>
      <c r="E2061" s="47">
        <f>VLOOKUP('2012 Accountability Database'!A2058,Dems1112!$A$2:$G$1082,3)</f>
        <v>0.14000000000000001</v>
      </c>
      <c r="F2061" s="66"/>
      <c r="G2061" s="52"/>
      <c r="M2061" s="1" t="s">
        <v>9</v>
      </c>
      <c r="N2061" s="14" t="s">
        <v>2504</v>
      </c>
      <c r="O2061" s="5"/>
      <c r="P2061" s="44" t="str">
        <f t="shared" ref="P2061" si="2626">IF(K2064="Yes",IF(L2064="Yes","Yes","No"),"No")</f>
        <v>No</v>
      </c>
      <c r="Q2061" s="108"/>
      <c r="R2061" s="5" t="s">
        <v>1</v>
      </c>
      <c r="S2061" s="1" t="s">
        <v>5</v>
      </c>
      <c r="T2061" s="1" t="s">
        <v>7</v>
      </c>
      <c r="U2061" s="5">
        <v>257</v>
      </c>
      <c r="V2061" s="1">
        <v>86.77</v>
      </c>
      <c r="W2061" s="1">
        <v>85.65</v>
      </c>
      <c r="X2061" s="9">
        <f t="shared" si="2611"/>
        <v>1.1199999999999903</v>
      </c>
      <c r="Y2061" s="14">
        <v>187</v>
      </c>
      <c r="Z2061" s="1">
        <v>73.8</v>
      </c>
      <c r="AA2061" s="1">
        <v>76.34</v>
      </c>
      <c r="AB2061" s="72">
        <f t="shared" si="2554"/>
        <v>-2.5400000000000063</v>
      </c>
      <c r="AC2061" s="53"/>
    </row>
    <row r="2062" spans="1:29" x14ac:dyDescent="0.25">
      <c r="A2062" s="53">
        <v>2906025</v>
      </c>
      <c r="B2062" s="89" t="s">
        <v>2593</v>
      </c>
      <c r="C2062" s="53" t="s">
        <v>869</v>
      </c>
      <c r="D2062" s="50" t="s">
        <v>2508</v>
      </c>
      <c r="E2062" s="47">
        <f>VLOOKUP('2012 Accountability Database'!A2058,Dems1112!$A$2:$G$1082,4)</f>
        <v>0.54</v>
      </c>
      <c r="F2062" s="65" t="s">
        <v>2486</v>
      </c>
      <c r="G2062" s="62"/>
      <c r="H2062" s="13" t="str">
        <f>IF(V2062&gt;94,"Met",IF(X2062="--","n/a",IF(X2062&gt;=0,"Met","Did Not Meet")))</f>
        <v>Did Not Meet</v>
      </c>
      <c r="I2062" s="13" t="str">
        <f>IF(V2063&gt;94,"Met",IF(X2063="--","n/a",IF(X2063&gt;=0,"Met","Did Not Meet")))</f>
        <v>Did Not Meet</v>
      </c>
      <c r="J2062" s="13"/>
      <c r="K2062" s="13" t="str">
        <f>IF(Z2062&gt;94,"Met",IF(AB2062="--","n/a",IF(AB2062&gt;=0,"Met","Did Not Meet")))</f>
        <v>Did Not Meet</v>
      </c>
      <c r="L2062" s="13" t="str">
        <f>IF(Z2063&gt;94,"Met",IF(AB2063="--","n/a",IF(AB2063&gt;=0,"Met","Did Not Meet")))</f>
        <v>Did Not Meet</v>
      </c>
      <c r="M2062" s="5" t="s">
        <v>9</v>
      </c>
      <c r="N2062" s="68" t="s">
        <v>2497</v>
      </c>
      <c r="O2062" s="35"/>
      <c r="P2062" s="44"/>
      <c r="Q2062" s="108"/>
      <c r="R2062" s="5" t="s">
        <v>6</v>
      </c>
      <c r="S2062" s="5" t="s">
        <v>2</v>
      </c>
      <c r="T2062" s="5" t="s">
        <v>3</v>
      </c>
      <c r="U2062" s="5">
        <v>162</v>
      </c>
      <c r="V2062" s="5">
        <v>84.57</v>
      </c>
      <c r="W2062" s="5">
        <v>90.48</v>
      </c>
      <c r="X2062" s="8">
        <f t="shared" si="2611"/>
        <v>-5.9100000000000108</v>
      </c>
      <c r="Y2062" s="14">
        <v>113</v>
      </c>
      <c r="Z2062" s="5">
        <v>44.25</v>
      </c>
      <c r="AA2062" s="5">
        <v>58.41</v>
      </c>
      <c r="AB2062" s="72">
        <f t="shared" si="2554"/>
        <v>-14.159999999999997</v>
      </c>
      <c r="AC2062" s="53"/>
    </row>
    <row r="2063" spans="1:29" x14ac:dyDescent="0.25">
      <c r="A2063" s="53">
        <v>2906025</v>
      </c>
      <c r="B2063" s="89" t="s">
        <v>2593</v>
      </c>
      <c r="C2063" s="53" t="s">
        <v>869</v>
      </c>
      <c r="D2063" s="50" t="s">
        <v>974</v>
      </c>
      <c r="E2063" s="47" t="str">
        <f>VLOOKUP('2012 Accountability Database'!A2058,Dems1112!$A$2:$G$1082,5)</f>
        <v>K-6</v>
      </c>
      <c r="F2063" s="65" t="s">
        <v>2487</v>
      </c>
      <c r="G2063" s="62"/>
      <c r="H2063" s="13" t="str">
        <f>IF(V2064&gt;94,"Met",IF(X2064="--","n/a",IF(X2064&gt;=0,"Met","Did Not Meet")))</f>
        <v>Did Not Meet</v>
      </c>
      <c r="I2063" s="13" t="str">
        <f>IF(V2065&gt;94,"Met",IF(X2065="--","n/a",IF(X2065&gt;=0,"Met","Did Not Meet")))</f>
        <v>Did Not Meet</v>
      </c>
      <c r="J2063" s="13"/>
      <c r="K2063" s="13" t="str">
        <f>IF(Z2064&gt;94,"Met",IF(AB2064="--","n/a",IF(AB2064&gt;=0,"Met","Did Not Meet")))</f>
        <v>Did Not Meet</v>
      </c>
      <c r="L2063" s="13" t="str">
        <f>IF(Z2065&gt;94,"Met",IF(AB2065="--","n/a",IF(AB2065&gt;=0,"Met","Did Not Meet")))</f>
        <v>Did Not Meet</v>
      </c>
      <c r="M2063" s="5" t="s">
        <v>9</v>
      </c>
      <c r="N2063" s="14"/>
      <c r="O2063" s="35" t="s">
        <v>2506</v>
      </c>
      <c r="P2063" s="83" t="str">
        <f t="shared" ref="P2063" si="2627">IF(P2058="No"," ", IF(P2060="No"," ",IF(P2059="No", " ",IF(P2061="No"," ","X"))))</f>
        <v xml:space="preserve"> </v>
      </c>
      <c r="Q2063" s="108"/>
      <c r="R2063" s="5" t="s">
        <v>6</v>
      </c>
      <c r="S2063" s="5" t="s">
        <v>2</v>
      </c>
      <c r="T2063" s="5" t="s">
        <v>7</v>
      </c>
      <c r="U2063" s="5">
        <v>92</v>
      </c>
      <c r="V2063" s="5">
        <v>84.78</v>
      </c>
      <c r="W2063" s="5">
        <v>90.06</v>
      </c>
      <c r="X2063" s="8">
        <f t="shared" si="2611"/>
        <v>-5.2800000000000011</v>
      </c>
      <c r="Y2063" s="14">
        <v>65</v>
      </c>
      <c r="Z2063" s="5">
        <v>38.46</v>
      </c>
      <c r="AA2063" s="5">
        <v>54.17</v>
      </c>
      <c r="AB2063" s="72">
        <f t="shared" si="2554"/>
        <v>-15.71</v>
      </c>
      <c r="AC2063" s="53"/>
    </row>
    <row r="2064" spans="1:29" ht="15.75" x14ac:dyDescent="0.25">
      <c r="A2064" s="53">
        <v>2906025</v>
      </c>
      <c r="B2064" s="89" t="s">
        <v>2593</v>
      </c>
      <c r="C2064" s="53" t="s">
        <v>869</v>
      </c>
      <c r="D2064" s="50" t="s">
        <v>975</v>
      </c>
      <c r="E2064" s="48" t="str">
        <f>VLOOKUP('2012 Accountability Database'!A2058,Dems1112!$A$2:$G$1082,6)</f>
        <v>4 (Southwest AR)</v>
      </c>
      <c r="F2064" s="66"/>
      <c r="G2064" s="63" t="s">
        <v>2488</v>
      </c>
      <c r="H2064" s="61" t="str">
        <f t="shared" ref="H2064:I2064" si="2628">IF(H2062="Met","Yes",IF(H2063="Met","Yes","No"))</f>
        <v>No</v>
      </c>
      <c r="I2064" s="61" t="str">
        <f t="shared" si="2628"/>
        <v>No</v>
      </c>
      <c r="J2064" s="55"/>
      <c r="K2064" s="61" t="str">
        <f t="shared" ref="K2064:L2064" si="2629">IF(K2062="Met","Yes",IF(K2063="Met","Yes","No"))</f>
        <v>No</v>
      </c>
      <c r="L2064" s="61" t="str">
        <f t="shared" si="2629"/>
        <v>No</v>
      </c>
      <c r="M2064" s="1" t="s">
        <v>9</v>
      </c>
      <c r="N2064" s="14"/>
      <c r="O2064" s="35" t="s">
        <v>2505</v>
      </c>
      <c r="P2064" s="83" t="str">
        <f t="shared" ref="P2064" si="2630">IF(P2063="X"," ",IF(P2065="X"," ","X"))</f>
        <v xml:space="preserve"> </v>
      </c>
      <c r="Q2064" s="94" t="s">
        <v>2759</v>
      </c>
      <c r="R2064" s="5" t="s">
        <v>6</v>
      </c>
      <c r="S2064" s="1" t="s">
        <v>5</v>
      </c>
      <c r="T2064" s="1" t="s">
        <v>3</v>
      </c>
      <c r="U2064" s="5">
        <v>459</v>
      </c>
      <c r="V2064" s="1">
        <v>88.24</v>
      </c>
      <c r="W2064" s="1">
        <v>90.48</v>
      </c>
      <c r="X2064" s="6">
        <f t="shared" si="2611"/>
        <v>-2.2400000000000091</v>
      </c>
      <c r="Y2064" s="14">
        <v>328</v>
      </c>
      <c r="Z2064" s="1">
        <v>52.74</v>
      </c>
      <c r="AA2064" s="1">
        <v>58.41</v>
      </c>
      <c r="AB2064" s="72">
        <f t="shared" si="2554"/>
        <v>-5.6699999999999946</v>
      </c>
      <c r="AC2064" s="53"/>
    </row>
    <row r="2065" spans="1:29" x14ac:dyDescent="0.25">
      <c r="A2065" s="54">
        <v>2906025</v>
      </c>
      <c r="B2065" s="90" t="s">
        <v>2593</v>
      </c>
      <c r="C2065" s="54" t="s">
        <v>869</v>
      </c>
      <c r="D2065" s="4"/>
      <c r="E2065" s="4"/>
      <c r="F2065" s="67"/>
      <c r="G2065" s="64"/>
      <c r="H2065" s="43"/>
      <c r="I2065" s="43"/>
      <c r="J2065" s="43"/>
      <c r="K2065" s="43"/>
      <c r="L2065" s="43"/>
      <c r="M2065" s="4" t="s">
        <v>9</v>
      </c>
      <c r="N2065" s="15"/>
      <c r="O2065" s="38" t="s">
        <v>2482</v>
      </c>
      <c r="P2065" s="84" t="str">
        <f>IF(E2059="Achieving School"," ","X")</f>
        <v>X</v>
      </c>
      <c r="Q2065" s="91"/>
      <c r="R2065" s="4" t="s">
        <v>6</v>
      </c>
      <c r="S2065" s="4" t="s">
        <v>5</v>
      </c>
      <c r="T2065" s="4" t="s">
        <v>7</v>
      </c>
      <c r="U2065" s="4">
        <v>257</v>
      </c>
      <c r="V2065" s="4">
        <v>86.77</v>
      </c>
      <c r="W2065" s="4">
        <v>90.06</v>
      </c>
      <c r="X2065" s="7">
        <f t="shared" si="2611"/>
        <v>-3.2900000000000063</v>
      </c>
      <c r="Y2065" s="15">
        <v>187</v>
      </c>
      <c r="Z2065" s="4">
        <v>45.99</v>
      </c>
      <c r="AA2065" s="4">
        <v>54.17</v>
      </c>
      <c r="AB2065" s="73">
        <f t="shared" si="2554"/>
        <v>-8.18</v>
      </c>
      <c r="AC2065" s="54"/>
    </row>
    <row r="2066" spans="1:29" x14ac:dyDescent="0.25">
      <c r="A2066" s="1">
        <v>3001001</v>
      </c>
      <c r="B2066" s="87" t="s">
        <v>2594</v>
      </c>
      <c r="C2066" s="55" t="s">
        <v>317</v>
      </c>
      <c r="E2066" s="42"/>
      <c r="F2066" s="65" t="s">
        <v>2483</v>
      </c>
      <c r="G2066" s="62"/>
      <c r="H2066" s="37" t="str">
        <f>IF(V2066&gt;94,"Met",IF(X2066="--","n/a",IF(X2066&gt;=0,"Met","Did Not Meet")))</f>
        <v>Met</v>
      </c>
      <c r="I2066" s="37" t="str">
        <f>IF(V2067&gt;94,"Met",IF(X2067="--","n/a",IF(X2067&gt;=0,"Met","Did Not Meet")))</f>
        <v>Met</v>
      </c>
      <c r="K2066" s="13" t="str">
        <f>IF(Z2066&gt;94,"Met",IF(AB2066="--","n/a",IF(AB2066&gt;=0,"Met","Did Not Meet")))</f>
        <v>Met</v>
      </c>
      <c r="L2066" s="13" t="str">
        <f>IF(Z2067&gt;94,"Met",IF(AB2067="--","n/a",IF(AB2067&gt;=0,"Met","Did Not Meet")))</f>
        <v>Met</v>
      </c>
      <c r="M2066" s="1" t="s">
        <v>9</v>
      </c>
      <c r="N2066" s="14" t="s">
        <v>2502</v>
      </c>
      <c r="O2066" s="5"/>
      <c r="P2066" s="44" t="str">
        <f t="shared" ref="P2066" si="2631">IF(H2068="Yes",IF(I2068="Yes","Yes","No"),"No")</f>
        <v>Yes</v>
      </c>
      <c r="Q2066" s="93"/>
      <c r="R2066" s="5" t="s">
        <v>1</v>
      </c>
      <c r="S2066" s="1" t="s">
        <v>2</v>
      </c>
      <c r="T2066" s="1" t="s">
        <v>3</v>
      </c>
      <c r="U2066" s="5">
        <v>141</v>
      </c>
      <c r="V2066" s="1">
        <v>82.27</v>
      </c>
      <c r="W2066" s="1">
        <v>80.459999999999994</v>
      </c>
      <c r="X2066" s="9">
        <f t="shared" si="2611"/>
        <v>1.8100000000000023</v>
      </c>
      <c r="Y2066" s="14">
        <v>67</v>
      </c>
      <c r="Z2066" s="1">
        <v>88.06</v>
      </c>
      <c r="AA2066" s="1">
        <v>79.81</v>
      </c>
      <c r="AB2066" s="71">
        <f t="shared" si="2554"/>
        <v>8.25</v>
      </c>
      <c r="AC2066" s="36"/>
    </row>
    <row r="2067" spans="1:29" ht="15.75" x14ac:dyDescent="0.25">
      <c r="A2067" s="53">
        <v>3001001</v>
      </c>
      <c r="B2067" s="89" t="s">
        <v>2594</v>
      </c>
      <c r="C2067" s="53" t="s">
        <v>317</v>
      </c>
      <c r="D2067" s="49" t="s">
        <v>2498</v>
      </c>
      <c r="E2067" s="34" t="str">
        <f>M2066</f>
        <v>Needs Improvement School</v>
      </c>
      <c r="F2067" s="65" t="s">
        <v>2484</v>
      </c>
      <c r="G2067" s="62"/>
      <c r="H2067" s="13" t="str">
        <f>IF(V2068&gt;94,"Met",IF(X2068="--","n/a",IF(X2068&gt;=0,"Met","Did Not Meet")))</f>
        <v>Did Not Meet</v>
      </c>
      <c r="I2067" s="13" t="str">
        <f>IF(V2069&gt;94,"Met",IF(X2069="--","n/a",IF(X2069&gt;=0,"Met","Did Not Meet")))</f>
        <v>Did Not Meet</v>
      </c>
      <c r="K2067" s="13" t="str">
        <f>IF(Z2068&gt;94,"Met",IF(AB2068="--","n/a",IF(AB2068&gt;=0,"Met","Did Not Meet")))</f>
        <v>Met</v>
      </c>
      <c r="L2067" s="13" t="str">
        <f>IF(Z2069&gt;94,"Met",IF(AB2069="--","n/a",IF(AB2069&gt;=0,"Met","Did Not Meet")))</f>
        <v>Met</v>
      </c>
      <c r="M2067" s="1" t="s">
        <v>9</v>
      </c>
      <c r="N2067" s="14" t="s">
        <v>2501</v>
      </c>
      <c r="O2067" s="5"/>
      <c r="P2067" s="44" t="str">
        <f t="shared" ref="P2067" si="2632">IF(K2068="Yes",IF(L2068="Yes","Yes","No"),"No")</f>
        <v>Yes</v>
      </c>
      <c r="Q2067" s="94" t="s">
        <v>2759</v>
      </c>
      <c r="R2067" s="5" t="s">
        <v>1</v>
      </c>
      <c r="S2067" s="1" t="s">
        <v>2</v>
      </c>
      <c r="T2067" s="1" t="s">
        <v>7</v>
      </c>
      <c r="U2067" s="5">
        <v>103</v>
      </c>
      <c r="V2067" s="1">
        <v>75.73</v>
      </c>
      <c r="W2067" s="1">
        <v>74.25</v>
      </c>
      <c r="X2067" s="9">
        <f t="shared" si="2611"/>
        <v>1.480000000000004</v>
      </c>
      <c r="Y2067" s="14">
        <v>46</v>
      </c>
      <c r="Z2067" s="1">
        <v>82.61</v>
      </c>
      <c r="AA2067" s="1">
        <v>73.040000000000006</v>
      </c>
      <c r="AB2067" s="71">
        <f t="shared" si="2554"/>
        <v>9.5699999999999932</v>
      </c>
      <c r="AC2067" s="53"/>
    </row>
    <row r="2068" spans="1:29" ht="15" customHeight="1" x14ac:dyDescent="0.25">
      <c r="A2068" s="53">
        <v>3001001</v>
      </c>
      <c r="B2068" s="89" t="s">
        <v>2594</v>
      </c>
      <c r="C2068" s="53" t="s">
        <v>317</v>
      </c>
      <c r="D2068" s="49" t="s">
        <v>2499</v>
      </c>
      <c r="E2068" s="35" t="str">
        <f>VLOOKUP('2012 Accountability Database'!$A2066,'2011 AYP'!A$2:B$1072,2)</f>
        <v xml:space="preserve"> MS (Met Standards)</v>
      </c>
      <c r="F2068" s="66"/>
      <c r="G2068" s="63" t="s">
        <v>2485</v>
      </c>
      <c r="H2068" s="60" t="str">
        <f t="shared" ref="H2068:I2068" si="2633">IF(H2066="Met","Yes",IF(H2067="Met","Yes","No"))</f>
        <v>Yes</v>
      </c>
      <c r="I2068" s="60" t="str">
        <f t="shared" si="2633"/>
        <v>Yes</v>
      </c>
      <c r="J2068" s="42"/>
      <c r="K2068" s="60" t="str">
        <f t="shared" ref="K2068:L2068" si="2634">IF(K2066="Met","Yes",IF(K2067="Met","Yes","No"))</f>
        <v>Yes</v>
      </c>
      <c r="L2068" s="60" t="str">
        <f t="shared" si="2634"/>
        <v>Yes</v>
      </c>
      <c r="M2068" s="5" t="s">
        <v>9</v>
      </c>
      <c r="N2068" s="14" t="s">
        <v>2503</v>
      </c>
      <c r="O2068" s="5"/>
      <c r="P2068" s="44" t="str">
        <f t="shared" ref="P2068" si="2635">IF(H2072="Yes",IF(I2072="Yes","Yes","No"),"No")</f>
        <v>No</v>
      </c>
      <c r="Q2068" s="108" t="s">
        <v>2758</v>
      </c>
      <c r="R2068" s="5" t="s">
        <v>1</v>
      </c>
      <c r="S2068" s="5" t="s">
        <v>5</v>
      </c>
      <c r="T2068" s="5" t="s">
        <v>3</v>
      </c>
      <c r="U2068" s="5">
        <v>416</v>
      </c>
      <c r="V2068" s="5">
        <v>80.290000000000006</v>
      </c>
      <c r="W2068" s="5">
        <v>80.459999999999994</v>
      </c>
      <c r="X2068" s="8">
        <f t="shared" si="2611"/>
        <v>-0.16999999999998749</v>
      </c>
      <c r="Y2068" s="14">
        <v>201</v>
      </c>
      <c r="Z2068" s="5">
        <v>84.08</v>
      </c>
      <c r="AA2068" s="5">
        <v>79.81</v>
      </c>
      <c r="AB2068" s="71">
        <f t="shared" ref="AB2068:AB2131" si="2636">Z2068-AA2068</f>
        <v>4.269999999999996</v>
      </c>
      <c r="AC2068" s="53"/>
    </row>
    <row r="2069" spans="1:29" x14ac:dyDescent="0.25">
      <c r="A2069" s="53">
        <v>3001001</v>
      </c>
      <c r="B2069" s="89" t="s">
        <v>2594</v>
      </c>
      <c r="C2069" s="53" t="s">
        <v>317</v>
      </c>
      <c r="D2069" s="49" t="s">
        <v>2507</v>
      </c>
      <c r="E2069" s="47">
        <f>VLOOKUP('2012 Accountability Database'!A2066,Dems1112!$A$2:$G$1082,3)</f>
        <v>0.14000000000000001</v>
      </c>
      <c r="F2069" s="66"/>
      <c r="G2069" s="52"/>
      <c r="M2069" s="1" t="s">
        <v>9</v>
      </c>
      <c r="N2069" s="14" t="s">
        <v>2504</v>
      </c>
      <c r="O2069" s="5"/>
      <c r="P2069" s="44" t="str">
        <f t="shared" ref="P2069" si="2637">IF(K2072="Yes",IF(L2072="Yes","Yes","No"),"No")</f>
        <v>No</v>
      </c>
      <c r="Q2069" s="108"/>
      <c r="R2069" s="5" t="s">
        <v>1</v>
      </c>
      <c r="S2069" s="1" t="s">
        <v>5</v>
      </c>
      <c r="T2069" s="1" t="s">
        <v>7</v>
      </c>
      <c r="U2069" s="5">
        <v>280</v>
      </c>
      <c r="V2069" s="1">
        <v>72.86</v>
      </c>
      <c r="W2069" s="1">
        <v>74.25</v>
      </c>
      <c r="X2069" s="6">
        <f t="shared" si="2611"/>
        <v>-1.3900000000000006</v>
      </c>
      <c r="Y2069" s="14">
        <v>130</v>
      </c>
      <c r="Z2069" s="1">
        <v>78.459999999999994</v>
      </c>
      <c r="AA2069" s="1">
        <v>73.040000000000006</v>
      </c>
      <c r="AB2069" s="71">
        <f t="shared" si="2636"/>
        <v>5.4199999999999875</v>
      </c>
      <c r="AC2069" s="53"/>
    </row>
    <row r="2070" spans="1:29" x14ac:dyDescent="0.25">
      <c r="A2070" s="53">
        <v>3001001</v>
      </c>
      <c r="B2070" s="89" t="s">
        <v>2594</v>
      </c>
      <c r="C2070" s="53" t="s">
        <v>317</v>
      </c>
      <c r="D2070" s="50" t="s">
        <v>2508</v>
      </c>
      <c r="E2070" s="47">
        <f>VLOOKUP('2012 Accountability Database'!A2066,Dems1112!$A$2:$G$1082,4)</f>
        <v>0.65</v>
      </c>
      <c r="F2070" s="65" t="s">
        <v>2486</v>
      </c>
      <c r="G2070" s="62"/>
      <c r="H2070" s="13" t="str">
        <f>IF(V2070&gt;94,"Met",IF(X2070="--","n/a",IF(X2070&gt;=0,"Met","Did Not Meet")))</f>
        <v>Did Not Meet</v>
      </c>
      <c r="I2070" s="13" t="str">
        <f>IF(V2071&gt;94,"Met",IF(X2071="--","n/a",IF(X2071&gt;=0,"Met","Did Not Meet")))</f>
        <v>Did Not Meet</v>
      </c>
      <c r="J2070" s="13"/>
      <c r="K2070" s="13" t="str">
        <f>IF(Z2070&gt;94,"Met",IF(AB2070="--","n/a",IF(AB2070&gt;=0,"Met","Did Not Meet")))</f>
        <v>Did Not Meet</v>
      </c>
      <c r="L2070" s="13" t="str">
        <f>IF(Z2071&gt;94,"Met",IF(AB2071="--","n/a",IF(AB2071&gt;=0,"Met","Did Not Meet")))</f>
        <v>Did Not Meet</v>
      </c>
      <c r="M2070" s="1" t="s">
        <v>9</v>
      </c>
      <c r="N2070" s="68" t="s">
        <v>2497</v>
      </c>
      <c r="O2070" s="35"/>
      <c r="P2070" s="44"/>
      <c r="Q2070" s="108"/>
      <c r="R2070" s="5" t="s">
        <v>6</v>
      </c>
      <c r="S2070" s="1" t="s">
        <v>2</v>
      </c>
      <c r="T2070" s="1" t="s">
        <v>3</v>
      </c>
      <c r="U2070" s="5">
        <v>141</v>
      </c>
      <c r="V2070" s="1">
        <v>86.52</v>
      </c>
      <c r="W2070" s="1">
        <v>89.89</v>
      </c>
      <c r="X2070" s="6">
        <f t="shared" si="2611"/>
        <v>-3.3700000000000045</v>
      </c>
      <c r="Y2070" s="14">
        <v>67</v>
      </c>
      <c r="Z2070" s="1">
        <v>49.25</v>
      </c>
      <c r="AA2070" s="1">
        <v>73.59</v>
      </c>
      <c r="AB2070" s="72">
        <f t="shared" si="2636"/>
        <v>-24.340000000000003</v>
      </c>
      <c r="AC2070" s="53"/>
    </row>
    <row r="2071" spans="1:29" x14ac:dyDescent="0.25">
      <c r="A2071" s="53">
        <v>3001001</v>
      </c>
      <c r="B2071" s="89" t="s">
        <v>2594</v>
      </c>
      <c r="C2071" s="53" t="s">
        <v>317</v>
      </c>
      <c r="D2071" s="50" t="s">
        <v>974</v>
      </c>
      <c r="E2071" s="47" t="str">
        <f>VLOOKUP('2012 Accountability Database'!A2066,Dems1112!$A$2:$G$1082,5)</f>
        <v>K-4</v>
      </c>
      <c r="F2071" s="65" t="s">
        <v>2487</v>
      </c>
      <c r="G2071" s="62"/>
      <c r="H2071" s="13" t="str">
        <f>IF(V2072&gt;94,"Met",IF(X2072="--","n/a",IF(X2072&gt;=0,"Met","Did Not Meet")))</f>
        <v>Did Not Meet</v>
      </c>
      <c r="I2071" s="13" t="str">
        <f>IF(V2073&gt;94,"Met",IF(X2073="--","n/a",IF(X2073&gt;=0,"Met","Did Not Meet")))</f>
        <v>Did Not Meet</v>
      </c>
      <c r="J2071" s="13"/>
      <c r="K2071" s="13" t="str">
        <f>IF(Z2072&gt;94,"Met",IF(AB2072="--","n/a",IF(AB2072&gt;=0,"Met","Did Not Meet")))</f>
        <v>Did Not Meet</v>
      </c>
      <c r="L2071" s="13" t="str">
        <f>IF(Z2073&gt;94,"Met",IF(AB2073="--","n/a",IF(AB2073&gt;=0,"Met","Did Not Meet")))</f>
        <v>Did Not Meet</v>
      </c>
      <c r="M2071" s="1" t="s">
        <v>9</v>
      </c>
      <c r="N2071" s="14"/>
      <c r="O2071" s="35" t="s">
        <v>2506</v>
      </c>
      <c r="P2071" s="83" t="str">
        <f t="shared" ref="P2071" si="2638">IF(P2066="No"," ", IF(P2068="No"," ",IF(P2067="No", " ",IF(P2069="No"," ","X"))))</f>
        <v xml:space="preserve"> </v>
      </c>
      <c r="Q2071" s="108"/>
      <c r="R2071" s="5" t="s">
        <v>6</v>
      </c>
      <c r="S2071" s="1" t="s">
        <v>2</v>
      </c>
      <c r="T2071" s="1" t="s">
        <v>7</v>
      </c>
      <c r="U2071" s="5">
        <v>103</v>
      </c>
      <c r="V2071" s="1">
        <v>81.55</v>
      </c>
      <c r="W2071" s="1">
        <v>85.58</v>
      </c>
      <c r="X2071" s="6">
        <f t="shared" si="2611"/>
        <v>-4.0300000000000011</v>
      </c>
      <c r="Y2071" s="14">
        <v>46</v>
      </c>
      <c r="Z2071" s="1">
        <v>43.48</v>
      </c>
      <c r="AA2071" s="1">
        <v>73.040000000000006</v>
      </c>
      <c r="AB2071" s="72">
        <f t="shared" si="2636"/>
        <v>-29.560000000000009</v>
      </c>
      <c r="AC2071" s="53"/>
    </row>
    <row r="2072" spans="1:29" ht="15.75" x14ac:dyDescent="0.25">
      <c r="A2072" s="53">
        <v>3001001</v>
      </c>
      <c r="B2072" s="89" t="s">
        <v>2594</v>
      </c>
      <c r="C2072" s="53" t="s">
        <v>317</v>
      </c>
      <c r="D2072" s="50" t="s">
        <v>975</v>
      </c>
      <c r="E2072" s="48" t="str">
        <f>VLOOKUP('2012 Accountability Database'!A2066,Dems1112!$A$2:$G$1082,6)</f>
        <v>3 (Central AR)</v>
      </c>
      <c r="F2072" s="66"/>
      <c r="G2072" s="63" t="s">
        <v>2488</v>
      </c>
      <c r="H2072" s="61" t="str">
        <f t="shared" ref="H2072:I2072" si="2639">IF(H2070="Met","Yes",IF(H2071="Met","Yes","No"))</f>
        <v>No</v>
      </c>
      <c r="I2072" s="61" t="str">
        <f t="shared" si="2639"/>
        <v>No</v>
      </c>
      <c r="J2072" s="55"/>
      <c r="K2072" s="61" t="str">
        <f t="shared" ref="K2072:L2072" si="2640">IF(K2070="Met","Yes",IF(K2071="Met","Yes","No"))</f>
        <v>No</v>
      </c>
      <c r="L2072" s="61" t="str">
        <f t="shared" si="2640"/>
        <v>No</v>
      </c>
      <c r="M2072" s="1" t="s">
        <v>9</v>
      </c>
      <c r="N2072" s="14"/>
      <c r="O2072" s="35" t="s">
        <v>2505</v>
      </c>
      <c r="P2072" s="83" t="str">
        <f t="shared" ref="P2072" si="2641">IF(P2071="X"," ",IF(P2073="X"," ","X"))</f>
        <v xml:space="preserve"> </v>
      </c>
      <c r="Q2072" s="94" t="s">
        <v>2759</v>
      </c>
      <c r="R2072" s="5" t="s">
        <v>6</v>
      </c>
      <c r="S2072" s="1" t="s">
        <v>5</v>
      </c>
      <c r="T2072" s="1" t="s">
        <v>3</v>
      </c>
      <c r="U2072" s="5">
        <v>416</v>
      </c>
      <c r="V2072" s="1">
        <v>84.86</v>
      </c>
      <c r="W2072" s="1">
        <v>89.89</v>
      </c>
      <c r="X2072" s="6">
        <f t="shared" si="2611"/>
        <v>-5.0300000000000011</v>
      </c>
      <c r="Y2072" s="14">
        <v>201</v>
      </c>
      <c r="Z2072" s="1">
        <v>59.7</v>
      </c>
      <c r="AA2072" s="1">
        <v>73.59</v>
      </c>
      <c r="AB2072" s="72">
        <f t="shared" si="2636"/>
        <v>-13.89</v>
      </c>
      <c r="AC2072" s="53"/>
    </row>
    <row r="2073" spans="1:29" x14ac:dyDescent="0.25">
      <c r="A2073" s="54">
        <v>3001001</v>
      </c>
      <c r="B2073" s="90" t="s">
        <v>2594</v>
      </c>
      <c r="C2073" s="54" t="s">
        <v>317</v>
      </c>
      <c r="D2073" s="4"/>
      <c r="E2073" s="4"/>
      <c r="F2073" s="67"/>
      <c r="G2073" s="64"/>
      <c r="H2073" s="43"/>
      <c r="I2073" s="43"/>
      <c r="J2073" s="43"/>
      <c r="K2073" s="43"/>
      <c r="L2073" s="43"/>
      <c r="M2073" s="4" t="s">
        <v>9</v>
      </c>
      <c r="N2073" s="15"/>
      <c r="O2073" s="38" t="s">
        <v>2482</v>
      </c>
      <c r="P2073" s="84" t="str">
        <f>IF(E2067="Achieving School"," ","X")</f>
        <v>X</v>
      </c>
      <c r="Q2073" s="91"/>
      <c r="R2073" s="4" t="s">
        <v>6</v>
      </c>
      <c r="S2073" s="4" t="s">
        <v>5</v>
      </c>
      <c r="T2073" s="4" t="s">
        <v>7</v>
      </c>
      <c r="U2073" s="4">
        <v>280</v>
      </c>
      <c r="V2073" s="4">
        <v>78.930000000000007</v>
      </c>
      <c r="W2073" s="4">
        <v>85.58</v>
      </c>
      <c r="X2073" s="7">
        <f t="shared" si="2611"/>
        <v>-6.6499999999999915</v>
      </c>
      <c r="Y2073" s="15">
        <v>130</v>
      </c>
      <c r="Z2073" s="4">
        <v>57.69</v>
      </c>
      <c r="AA2073" s="4">
        <v>73.040000000000006</v>
      </c>
      <c r="AB2073" s="73">
        <f t="shared" si="2636"/>
        <v>-15.350000000000009</v>
      </c>
      <c r="AC2073" s="54"/>
    </row>
    <row r="2074" spans="1:29" x14ac:dyDescent="0.25">
      <c r="A2074" s="1">
        <v>3001002</v>
      </c>
      <c r="B2074" s="87" t="s">
        <v>2594</v>
      </c>
      <c r="C2074" s="55" t="s">
        <v>318</v>
      </c>
      <c r="E2074" s="42"/>
      <c r="F2074" s="65" t="s">
        <v>2483</v>
      </c>
      <c r="G2074" s="62"/>
      <c r="H2074" s="37" t="str">
        <f>IF(V2074&gt;94,"Met",IF(X2074="--","n/a",IF(X2074&gt;=0,"Met","Did Not Meet")))</f>
        <v>Met</v>
      </c>
      <c r="I2074" s="37" t="str">
        <f>IF(V2075&gt;94,"Met",IF(X2075="--","n/a",IF(X2075&gt;=0,"Met","Did Not Meet")))</f>
        <v>Met</v>
      </c>
      <c r="K2074" s="13" t="str">
        <f>IF(Z2074&gt;94,"Met",IF(AB2074="--","n/a",IF(AB2074&gt;=0,"Met","Did Not Meet")))</f>
        <v>Met</v>
      </c>
      <c r="L2074" s="13" t="str">
        <f>IF(Z2075&gt;94,"Met",IF(AB2075="--","n/a",IF(AB2075&gt;=0,"Met","Did Not Meet")))</f>
        <v>Met</v>
      </c>
      <c r="M2074" s="1" t="s">
        <v>4</v>
      </c>
      <c r="N2074" s="14" t="s">
        <v>2502</v>
      </c>
      <c r="O2074" s="5"/>
      <c r="P2074" s="44" t="str">
        <f t="shared" ref="P2074" si="2642">IF(H2076="Yes",IF(I2076="Yes","Yes","No"),"No")</f>
        <v>Yes</v>
      </c>
      <c r="Q2074" s="93"/>
      <c r="R2074" s="5" t="s">
        <v>1</v>
      </c>
      <c r="S2074" s="1" t="s">
        <v>2</v>
      </c>
      <c r="T2074" s="1" t="s">
        <v>3</v>
      </c>
      <c r="U2074" s="5">
        <v>305</v>
      </c>
      <c r="V2074" s="1">
        <v>84.92</v>
      </c>
      <c r="W2074" s="1">
        <v>80.87</v>
      </c>
      <c r="X2074" s="9">
        <f t="shared" si="2611"/>
        <v>4.0499999999999972</v>
      </c>
      <c r="Y2074" s="14">
        <v>288</v>
      </c>
      <c r="Z2074" s="1">
        <v>88.89</v>
      </c>
      <c r="AA2074" s="1">
        <v>81.73</v>
      </c>
      <c r="AB2074" s="71">
        <f t="shared" si="2636"/>
        <v>7.1599999999999966</v>
      </c>
      <c r="AC2074" s="36"/>
    </row>
    <row r="2075" spans="1:29" ht="15.75" x14ac:dyDescent="0.25">
      <c r="A2075" s="53">
        <v>3001002</v>
      </c>
      <c r="B2075" s="89" t="s">
        <v>2594</v>
      </c>
      <c r="C2075" s="53" t="s">
        <v>318</v>
      </c>
      <c r="D2075" s="49" t="s">
        <v>2498</v>
      </c>
      <c r="E2075" s="34" t="str">
        <f>M2074</f>
        <v>Achieving School</v>
      </c>
      <c r="F2075" s="65" t="s">
        <v>2484</v>
      </c>
      <c r="G2075" s="62"/>
      <c r="H2075" s="13" t="str">
        <f>IF(V2076&gt;94,"Met",IF(X2076="--","n/a",IF(X2076&gt;=0,"Met","Did Not Meet")))</f>
        <v>Met</v>
      </c>
      <c r="I2075" s="13" t="str">
        <f>IF(V2077&gt;94,"Met",IF(X2077="--","n/a",IF(X2077&gt;=0,"Met","Did Not Meet")))</f>
        <v>Did Not Meet</v>
      </c>
      <c r="K2075" s="13" t="str">
        <f>IF(Z2076&gt;94,"Met",IF(AB2076="--","n/a",IF(AB2076&gt;=0,"Met","Did Not Meet")))</f>
        <v>Met</v>
      </c>
      <c r="L2075" s="13" t="str">
        <f>IF(Z2077&gt;94,"Met",IF(AB2077="--","n/a",IF(AB2077&gt;=0,"Met","Did Not Meet")))</f>
        <v>Met</v>
      </c>
      <c r="M2075" s="1" t="s">
        <v>4</v>
      </c>
      <c r="N2075" s="14" t="s">
        <v>2501</v>
      </c>
      <c r="O2075" s="5"/>
      <c r="P2075" s="44" t="str">
        <f t="shared" ref="P2075" si="2643">IF(K2076="Yes",IF(L2076="Yes","Yes","No"),"No")</f>
        <v>Yes</v>
      </c>
      <c r="Q2075" s="94" t="s">
        <v>2759</v>
      </c>
      <c r="R2075" s="5" t="s">
        <v>1</v>
      </c>
      <c r="S2075" s="1" t="s">
        <v>2</v>
      </c>
      <c r="T2075" s="1" t="s">
        <v>7</v>
      </c>
      <c r="U2075" s="5">
        <v>192</v>
      </c>
      <c r="V2075" s="1">
        <v>77.599999999999994</v>
      </c>
      <c r="W2075" s="1">
        <v>74.11</v>
      </c>
      <c r="X2075" s="9">
        <f t="shared" si="2611"/>
        <v>3.4899999999999949</v>
      </c>
      <c r="Y2075" s="14">
        <v>178</v>
      </c>
      <c r="Z2075" s="1">
        <v>82.58</v>
      </c>
      <c r="AA2075" s="1">
        <v>75.95</v>
      </c>
      <c r="AB2075" s="71">
        <f t="shared" si="2636"/>
        <v>6.6299999999999955</v>
      </c>
      <c r="AC2075" s="53"/>
    </row>
    <row r="2076" spans="1:29" ht="15" customHeight="1" x14ac:dyDescent="0.25">
      <c r="A2076" s="53">
        <v>3001002</v>
      </c>
      <c r="B2076" s="89" t="s">
        <v>2594</v>
      </c>
      <c r="C2076" s="53" t="s">
        <v>318</v>
      </c>
      <c r="D2076" s="49" t="s">
        <v>2499</v>
      </c>
      <c r="E2076" s="35" t="str">
        <f>VLOOKUP('2012 Accountability Database'!$A2074,'2011 AYP'!A$2:B$1072,2)</f>
        <v xml:space="preserve"> MS (Met Standards)</v>
      </c>
      <c r="F2076" s="66"/>
      <c r="G2076" s="63" t="s">
        <v>2485</v>
      </c>
      <c r="H2076" s="60" t="str">
        <f t="shared" ref="H2076:I2076" si="2644">IF(H2074="Met","Yes",IF(H2075="Met","Yes","No"))</f>
        <v>Yes</v>
      </c>
      <c r="I2076" s="60" t="str">
        <f t="shared" si="2644"/>
        <v>Yes</v>
      </c>
      <c r="J2076" s="42"/>
      <c r="K2076" s="60" t="str">
        <f t="shared" ref="K2076:L2076" si="2645">IF(K2074="Met","Yes",IF(K2075="Met","Yes","No"))</f>
        <v>Yes</v>
      </c>
      <c r="L2076" s="60" t="str">
        <f t="shared" si="2645"/>
        <v>Yes</v>
      </c>
      <c r="M2076" s="1" t="s">
        <v>4</v>
      </c>
      <c r="N2076" s="14" t="s">
        <v>2503</v>
      </c>
      <c r="O2076" s="5"/>
      <c r="P2076" s="44" t="str">
        <f t="shared" ref="P2076" si="2646">IF(H2080="Yes",IF(I2080="Yes","Yes","No"),"No")</f>
        <v>Yes</v>
      </c>
      <c r="Q2076" s="108" t="s">
        <v>2758</v>
      </c>
      <c r="R2076" s="5" t="s">
        <v>1</v>
      </c>
      <c r="S2076" s="1" t="s">
        <v>5</v>
      </c>
      <c r="T2076" s="1" t="s">
        <v>3</v>
      </c>
      <c r="U2076" s="5">
        <v>918</v>
      </c>
      <c r="V2076" s="1">
        <v>81.05</v>
      </c>
      <c r="W2076" s="1">
        <v>80.87</v>
      </c>
      <c r="X2076" s="9">
        <f t="shared" si="2611"/>
        <v>0.17999999999999261</v>
      </c>
      <c r="Y2076" s="14">
        <v>868</v>
      </c>
      <c r="Z2076" s="1">
        <v>83.06</v>
      </c>
      <c r="AA2076" s="1">
        <v>81.73</v>
      </c>
      <c r="AB2076" s="71">
        <f t="shared" si="2636"/>
        <v>1.3299999999999983</v>
      </c>
      <c r="AC2076" s="53"/>
    </row>
    <row r="2077" spans="1:29" x14ac:dyDescent="0.25">
      <c r="A2077" s="53">
        <v>3001002</v>
      </c>
      <c r="B2077" s="89" t="s">
        <v>2594</v>
      </c>
      <c r="C2077" s="53" t="s">
        <v>318</v>
      </c>
      <c r="D2077" s="49" t="s">
        <v>2507</v>
      </c>
      <c r="E2077" s="47">
        <f>VLOOKUP('2012 Accountability Database'!A2074,Dems1112!$A$2:$G$1082,3)</f>
        <v>0.1</v>
      </c>
      <c r="F2077" s="66"/>
      <c r="G2077" s="52"/>
      <c r="M2077" s="1" t="s">
        <v>4</v>
      </c>
      <c r="N2077" s="14" t="s">
        <v>2504</v>
      </c>
      <c r="O2077" s="5"/>
      <c r="P2077" s="44" t="str">
        <f t="shared" ref="P2077" si="2647">IF(K2080="Yes",IF(L2080="Yes","Yes","No"),"No")</f>
        <v>Yes</v>
      </c>
      <c r="Q2077" s="108"/>
      <c r="R2077" s="5" t="s">
        <v>1</v>
      </c>
      <c r="S2077" s="1" t="s">
        <v>5</v>
      </c>
      <c r="T2077" s="1" t="s">
        <v>7</v>
      </c>
      <c r="U2077" s="5">
        <v>594</v>
      </c>
      <c r="V2077" s="1">
        <v>73.23</v>
      </c>
      <c r="W2077" s="1">
        <v>74.11</v>
      </c>
      <c r="X2077" s="6">
        <f t="shared" si="2611"/>
        <v>-0.87999999999999545</v>
      </c>
      <c r="Y2077" s="14">
        <v>558</v>
      </c>
      <c r="Z2077" s="1">
        <v>75.989999999999995</v>
      </c>
      <c r="AA2077" s="1">
        <v>75.95</v>
      </c>
      <c r="AB2077" s="71">
        <f t="shared" si="2636"/>
        <v>3.9999999999992042E-2</v>
      </c>
      <c r="AC2077" s="53"/>
    </row>
    <row r="2078" spans="1:29" x14ac:dyDescent="0.25">
      <c r="A2078" s="53">
        <v>3001002</v>
      </c>
      <c r="B2078" s="89" t="s">
        <v>2594</v>
      </c>
      <c r="C2078" s="53" t="s">
        <v>318</v>
      </c>
      <c r="D2078" s="50" t="s">
        <v>2508</v>
      </c>
      <c r="E2078" s="47">
        <f>VLOOKUP('2012 Accountability Database'!A2074,Dems1112!$A$2:$G$1082,4)</f>
        <v>0.61</v>
      </c>
      <c r="F2078" s="65" t="s">
        <v>2486</v>
      </c>
      <c r="G2078" s="62"/>
      <c r="H2078" s="13" t="str">
        <f>IF(V2078&gt;94,"Met",IF(X2078="--","n/a",IF(X2078&gt;=0,"Met","Did Not Meet")))</f>
        <v>Met</v>
      </c>
      <c r="I2078" s="13" t="str">
        <f>IF(V2079&gt;94,"Met",IF(X2079="--","n/a",IF(X2079&gt;=0,"Met","Did Not Meet")))</f>
        <v>Met</v>
      </c>
      <c r="J2078" s="13"/>
      <c r="K2078" s="13" t="str">
        <f>IF(Z2078&gt;94,"Met",IF(AB2078="--","n/a",IF(AB2078&gt;=0,"Met","Did Not Meet")))</f>
        <v>Met</v>
      </c>
      <c r="L2078" s="13" t="str">
        <f>IF(Z2079&gt;94,"Met",IF(AB2079="--","n/a",IF(AB2079&gt;=0,"Met","Did Not Meet")))</f>
        <v>Met</v>
      </c>
      <c r="M2078" s="1" t="s">
        <v>4</v>
      </c>
      <c r="N2078" s="68" t="s">
        <v>2497</v>
      </c>
      <c r="O2078" s="35"/>
      <c r="P2078" s="44"/>
      <c r="Q2078" s="108"/>
      <c r="R2078" s="5" t="s">
        <v>6</v>
      </c>
      <c r="S2078" s="1" t="s">
        <v>2</v>
      </c>
      <c r="T2078" s="1" t="s">
        <v>3</v>
      </c>
      <c r="U2078" s="5">
        <v>328</v>
      </c>
      <c r="V2078" s="1">
        <v>83.54</v>
      </c>
      <c r="W2078" s="1">
        <v>80.930000000000007</v>
      </c>
      <c r="X2078" s="9">
        <f t="shared" si="2611"/>
        <v>2.6099999999999994</v>
      </c>
      <c r="Y2078" s="14">
        <v>288</v>
      </c>
      <c r="Z2078" s="1">
        <v>80.56</v>
      </c>
      <c r="AA2078" s="1">
        <v>78.069999999999993</v>
      </c>
      <c r="AB2078" s="71">
        <f t="shared" si="2636"/>
        <v>2.4900000000000091</v>
      </c>
      <c r="AC2078" s="53"/>
    </row>
    <row r="2079" spans="1:29" x14ac:dyDescent="0.25">
      <c r="A2079" s="53">
        <v>3001002</v>
      </c>
      <c r="B2079" s="89" t="s">
        <v>2594</v>
      </c>
      <c r="C2079" s="53" t="s">
        <v>318</v>
      </c>
      <c r="D2079" s="50" t="s">
        <v>974</v>
      </c>
      <c r="E2079" s="47" t="str">
        <f>VLOOKUP('2012 Accountability Database'!A2074,Dems1112!$A$2:$G$1082,5)</f>
        <v>5-8</v>
      </c>
      <c r="F2079" s="65" t="s">
        <v>2487</v>
      </c>
      <c r="G2079" s="62"/>
      <c r="H2079" s="13" t="str">
        <f>IF(V2080&gt;94,"Met",IF(X2080="--","n/a",IF(X2080&gt;=0,"Met","Did Not Meet")))</f>
        <v>Met</v>
      </c>
      <c r="I2079" s="13" t="str">
        <f>IF(V2081&gt;94,"Met",IF(X2081="--","n/a",IF(X2081&gt;=0,"Met","Did Not Meet")))</f>
        <v>Met</v>
      </c>
      <c r="J2079" s="13"/>
      <c r="K2079" s="13" t="str">
        <f>IF(Z2080&gt;94,"Met",IF(AB2080="--","n/a",IF(AB2080&gt;=0,"Met","Did Not Meet")))</f>
        <v>Did Not Meet</v>
      </c>
      <c r="L2079" s="13" t="str">
        <f>IF(Z2081&gt;94,"Met",IF(AB2081="--","n/a",IF(AB2081&gt;=0,"Met","Did Not Meet")))</f>
        <v>Did Not Meet</v>
      </c>
      <c r="M2079" s="1" t="s">
        <v>4</v>
      </c>
      <c r="N2079" s="14"/>
      <c r="O2079" s="35" t="s">
        <v>2506</v>
      </c>
      <c r="P2079" s="83" t="str">
        <f t="shared" ref="P2079" si="2648">IF(P2074="No"," ", IF(P2076="No"," ",IF(P2075="No", " ",IF(P2077="No"," ","X"))))</f>
        <v>X</v>
      </c>
      <c r="Q2079" s="108"/>
      <c r="R2079" s="5" t="s">
        <v>6</v>
      </c>
      <c r="S2079" s="1" t="s">
        <v>2</v>
      </c>
      <c r="T2079" s="1" t="s">
        <v>7</v>
      </c>
      <c r="U2079" s="5">
        <v>202</v>
      </c>
      <c r="V2079" s="1">
        <v>77.23</v>
      </c>
      <c r="W2079" s="1">
        <v>74.739999999999995</v>
      </c>
      <c r="X2079" s="9">
        <f t="shared" si="2611"/>
        <v>2.4900000000000091</v>
      </c>
      <c r="Y2079" s="14">
        <v>178</v>
      </c>
      <c r="Z2079" s="1">
        <v>74.16</v>
      </c>
      <c r="AA2079" s="1">
        <v>71.87</v>
      </c>
      <c r="AB2079" s="71">
        <f t="shared" si="2636"/>
        <v>2.289999999999992</v>
      </c>
      <c r="AC2079" s="53"/>
    </row>
    <row r="2080" spans="1:29" ht="15.75" x14ac:dyDescent="0.25">
      <c r="A2080" s="53">
        <v>3001002</v>
      </c>
      <c r="B2080" s="89" t="s">
        <v>2594</v>
      </c>
      <c r="C2080" s="53" t="s">
        <v>318</v>
      </c>
      <c r="D2080" s="50" t="s">
        <v>975</v>
      </c>
      <c r="E2080" s="48" t="str">
        <f>VLOOKUP('2012 Accountability Database'!A2074,Dems1112!$A$2:$G$1082,6)</f>
        <v>3 (Central AR)</v>
      </c>
      <c r="F2080" s="66"/>
      <c r="G2080" s="63" t="s">
        <v>2488</v>
      </c>
      <c r="H2080" s="61" t="str">
        <f t="shared" ref="H2080:I2080" si="2649">IF(H2078="Met","Yes",IF(H2079="Met","Yes","No"))</f>
        <v>Yes</v>
      </c>
      <c r="I2080" s="61" t="str">
        <f t="shared" si="2649"/>
        <v>Yes</v>
      </c>
      <c r="J2080" s="55"/>
      <c r="K2080" s="61" t="str">
        <f t="shared" ref="K2080:L2080" si="2650">IF(K2078="Met","Yes",IF(K2079="Met","Yes","No"))</f>
        <v>Yes</v>
      </c>
      <c r="L2080" s="61" t="str">
        <f t="shared" si="2650"/>
        <v>Yes</v>
      </c>
      <c r="M2080" s="1" t="s">
        <v>4</v>
      </c>
      <c r="N2080" s="14"/>
      <c r="O2080" s="35" t="s">
        <v>2505</v>
      </c>
      <c r="P2080" s="83" t="str">
        <f t="shared" ref="P2080" si="2651">IF(P2079="X"," ",IF(P2081="X"," ","X"))</f>
        <v xml:space="preserve"> </v>
      </c>
      <c r="Q2080" s="94" t="s">
        <v>2759</v>
      </c>
      <c r="R2080" s="5" t="s">
        <v>6</v>
      </c>
      <c r="S2080" s="1" t="s">
        <v>5</v>
      </c>
      <c r="T2080" s="1" t="s">
        <v>3</v>
      </c>
      <c r="U2080" s="5">
        <v>993</v>
      </c>
      <c r="V2080" s="1">
        <v>81.17</v>
      </c>
      <c r="W2080" s="1">
        <v>80.930000000000007</v>
      </c>
      <c r="X2080" s="9">
        <f t="shared" si="2611"/>
        <v>0.23999999999999488</v>
      </c>
      <c r="Y2080" s="14">
        <v>868</v>
      </c>
      <c r="Z2080" s="1">
        <v>77.53</v>
      </c>
      <c r="AA2080" s="1">
        <v>78.069999999999993</v>
      </c>
      <c r="AB2080" s="72">
        <f t="shared" si="2636"/>
        <v>-0.53999999999999204</v>
      </c>
      <c r="AC2080" s="53"/>
    </row>
    <row r="2081" spans="1:29" x14ac:dyDescent="0.25">
      <c r="A2081" s="54">
        <v>3001002</v>
      </c>
      <c r="B2081" s="90" t="s">
        <v>2594</v>
      </c>
      <c r="C2081" s="54" t="s">
        <v>318</v>
      </c>
      <c r="D2081" s="4"/>
      <c r="E2081" s="4"/>
      <c r="F2081" s="67"/>
      <c r="G2081" s="64"/>
      <c r="H2081" s="43"/>
      <c r="I2081" s="43"/>
      <c r="J2081" s="43"/>
      <c r="K2081" s="43"/>
      <c r="L2081" s="43"/>
      <c r="M2081" s="4" t="s">
        <v>4</v>
      </c>
      <c r="N2081" s="15"/>
      <c r="O2081" s="38" t="s">
        <v>2482</v>
      </c>
      <c r="P2081" s="84" t="str">
        <f>IF(E2075="Achieving School"," ","X")</f>
        <v xml:space="preserve"> </v>
      </c>
      <c r="Q2081" s="91"/>
      <c r="R2081" s="4" t="s">
        <v>6</v>
      </c>
      <c r="S2081" s="4" t="s">
        <v>5</v>
      </c>
      <c r="T2081" s="4" t="s">
        <v>7</v>
      </c>
      <c r="U2081" s="4">
        <v>623</v>
      </c>
      <c r="V2081" s="4">
        <v>74.8</v>
      </c>
      <c r="W2081" s="4">
        <v>74.739999999999995</v>
      </c>
      <c r="X2081" s="10">
        <f t="shared" si="2611"/>
        <v>6.0000000000002274E-2</v>
      </c>
      <c r="Y2081" s="15">
        <v>558</v>
      </c>
      <c r="Z2081" s="4">
        <v>70.61</v>
      </c>
      <c r="AA2081" s="4">
        <v>71.87</v>
      </c>
      <c r="AB2081" s="73">
        <f t="shared" si="2636"/>
        <v>-1.2600000000000051</v>
      </c>
      <c r="AC2081" s="54"/>
    </row>
    <row r="2082" spans="1:29" x14ac:dyDescent="0.25">
      <c r="A2082" s="1">
        <v>3002007</v>
      </c>
      <c r="B2082" s="87" t="s">
        <v>2595</v>
      </c>
      <c r="C2082" s="55" t="s">
        <v>505</v>
      </c>
      <c r="E2082" s="42"/>
      <c r="F2082" s="65" t="s">
        <v>2483</v>
      </c>
      <c r="G2082" s="62"/>
      <c r="H2082" s="37" t="str">
        <f>IF(V2082&gt;94,"Met",IF(X2082="--","n/a",IF(X2082&gt;=0,"Met","Did Not Meet")))</f>
        <v>Met</v>
      </c>
      <c r="I2082" s="37" t="str">
        <f>IF(V2083&gt;94,"Met",IF(X2083="--","n/a",IF(X2083&gt;=0,"Met","Did Not Meet")))</f>
        <v>Did Not Meet</v>
      </c>
      <c r="K2082" s="13" t="str">
        <f>IF(Z2082&gt;94,"Met",IF(AB2082="--","n/a",IF(AB2082&gt;=0,"Met","Did Not Meet")))</f>
        <v>Met</v>
      </c>
      <c r="L2082" s="13" t="str">
        <f>IF(Z2083&gt;94,"Met",IF(AB2083="--","n/a",IF(AB2083&gt;=0,"Met","Did Not Meet")))</f>
        <v>Met</v>
      </c>
      <c r="M2082" s="5" t="s">
        <v>9</v>
      </c>
      <c r="N2082" s="14" t="s">
        <v>2502</v>
      </c>
      <c r="O2082" s="5"/>
      <c r="P2082" s="44" t="str">
        <f t="shared" ref="P2082" si="2652">IF(H2084="Yes",IF(I2084="Yes","Yes","No"),"No")</f>
        <v>No</v>
      </c>
      <c r="Q2082" s="93"/>
      <c r="R2082" s="5" t="s">
        <v>1</v>
      </c>
      <c r="S2082" s="5" t="s">
        <v>2</v>
      </c>
      <c r="T2082" s="5" t="s">
        <v>3</v>
      </c>
      <c r="U2082" s="5">
        <v>123</v>
      </c>
      <c r="V2082" s="5">
        <v>90.24</v>
      </c>
      <c r="W2082" s="5">
        <v>87.63</v>
      </c>
      <c r="X2082" s="11">
        <f t="shared" si="2611"/>
        <v>2.6099999999999994</v>
      </c>
      <c r="Y2082" s="14">
        <v>62</v>
      </c>
      <c r="Z2082" s="5">
        <v>91.94</v>
      </c>
      <c r="AA2082" s="5">
        <v>79.09</v>
      </c>
      <c r="AB2082" s="71">
        <f t="shared" si="2636"/>
        <v>12.849999999999994</v>
      </c>
      <c r="AC2082" s="36"/>
    </row>
    <row r="2083" spans="1:29" ht="15.75" x14ac:dyDescent="0.25">
      <c r="A2083" s="53">
        <v>3002007</v>
      </c>
      <c r="B2083" s="89" t="s">
        <v>2595</v>
      </c>
      <c r="C2083" s="53" t="s">
        <v>505</v>
      </c>
      <c r="D2083" s="49" t="s">
        <v>2498</v>
      </c>
      <c r="E2083" s="34" t="str">
        <f>M2082</f>
        <v>Needs Improvement School</v>
      </c>
      <c r="F2083" s="65" t="s">
        <v>2484</v>
      </c>
      <c r="G2083" s="62"/>
      <c r="H2083" s="13" t="str">
        <f>IF(V2084&gt;94,"Met",IF(X2084="--","n/a",IF(X2084&gt;=0,"Met","Did Not Meet")))</f>
        <v>Did Not Meet</v>
      </c>
      <c r="I2083" s="13" t="str">
        <f>IF(V2085&gt;94,"Met",IF(X2085="--","n/a",IF(X2085&gt;=0,"Met","Did Not Meet")))</f>
        <v>Did Not Meet</v>
      </c>
      <c r="K2083" s="13" t="str">
        <f>IF(Z2084&gt;94,"Met",IF(AB2084="--","n/a",IF(AB2084&gt;=0,"Met","Did Not Meet")))</f>
        <v>Met</v>
      </c>
      <c r="L2083" s="13" t="str">
        <f>IF(Z2085&gt;94,"Met",IF(AB2085="--","n/a",IF(AB2085&gt;=0,"Met","Did Not Meet")))</f>
        <v>Met</v>
      </c>
      <c r="M2083" s="5" t="s">
        <v>9</v>
      </c>
      <c r="N2083" s="14" t="s">
        <v>2501</v>
      </c>
      <c r="O2083" s="5"/>
      <c r="P2083" s="44" t="str">
        <f t="shared" ref="P2083" si="2653">IF(K2084="Yes",IF(L2084="Yes","Yes","No"),"No")</f>
        <v>Yes</v>
      </c>
      <c r="Q2083" s="94" t="s">
        <v>2759</v>
      </c>
      <c r="R2083" s="5" t="s">
        <v>1</v>
      </c>
      <c r="S2083" s="5" t="s">
        <v>2</v>
      </c>
      <c r="T2083" s="5" t="s">
        <v>7</v>
      </c>
      <c r="U2083" s="5">
        <v>71</v>
      </c>
      <c r="V2083" s="5">
        <v>84.51</v>
      </c>
      <c r="W2083" s="5">
        <v>84.54</v>
      </c>
      <c r="X2083" s="8">
        <f t="shared" si="2611"/>
        <v>-3.0000000000001137E-2</v>
      </c>
      <c r="Y2083" s="14">
        <v>42</v>
      </c>
      <c r="Z2083" s="5">
        <v>88.1</v>
      </c>
      <c r="AA2083" s="5">
        <v>77.08</v>
      </c>
      <c r="AB2083" s="71">
        <f t="shared" si="2636"/>
        <v>11.019999999999996</v>
      </c>
      <c r="AC2083" s="53"/>
    </row>
    <row r="2084" spans="1:29" ht="15" customHeight="1" x14ac:dyDescent="0.25">
      <c r="A2084" s="53">
        <v>3002007</v>
      </c>
      <c r="B2084" s="89" t="s">
        <v>2595</v>
      </c>
      <c r="C2084" s="53" t="s">
        <v>505</v>
      </c>
      <c r="D2084" s="49" t="s">
        <v>2499</v>
      </c>
      <c r="E2084" s="35" t="str">
        <f>VLOOKUP('2012 Accountability Database'!$A2082,'2011 AYP'!A$2:B$1072,2)</f>
        <v xml:space="preserve"> MS (Met Standards)</v>
      </c>
      <c r="F2084" s="66"/>
      <c r="G2084" s="63" t="s">
        <v>2485</v>
      </c>
      <c r="H2084" s="60" t="str">
        <f t="shared" ref="H2084:I2084" si="2654">IF(H2082="Met","Yes",IF(H2083="Met","Yes","No"))</f>
        <v>Yes</v>
      </c>
      <c r="I2084" s="60" t="str">
        <f t="shared" si="2654"/>
        <v>No</v>
      </c>
      <c r="J2084" s="42"/>
      <c r="K2084" s="60" t="str">
        <f t="shared" ref="K2084:L2084" si="2655">IF(K2082="Met","Yes",IF(K2083="Met","Yes","No"))</f>
        <v>Yes</v>
      </c>
      <c r="L2084" s="60" t="str">
        <f t="shared" si="2655"/>
        <v>Yes</v>
      </c>
      <c r="M2084" s="5" t="s">
        <v>9</v>
      </c>
      <c r="N2084" s="14" t="s">
        <v>2503</v>
      </c>
      <c r="O2084" s="5"/>
      <c r="P2084" s="44" t="str">
        <f t="shared" ref="P2084" si="2656">IF(H2088="Yes",IF(I2088="Yes","Yes","No"),"No")</f>
        <v>No</v>
      </c>
      <c r="Q2084" s="108" t="s">
        <v>2758</v>
      </c>
      <c r="R2084" s="5" t="s">
        <v>1</v>
      </c>
      <c r="S2084" s="5" t="s">
        <v>5</v>
      </c>
      <c r="T2084" s="5" t="s">
        <v>3</v>
      </c>
      <c r="U2084" s="5">
        <v>387</v>
      </c>
      <c r="V2084" s="5">
        <v>87.34</v>
      </c>
      <c r="W2084" s="5">
        <v>87.63</v>
      </c>
      <c r="X2084" s="8">
        <f t="shared" si="2611"/>
        <v>-0.28999999999999204</v>
      </c>
      <c r="Y2084" s="14">
        <v>187</v>
      </c>
      <c r="Z2084" s="5">
        <v>83.42</v>
      </c>
      <c r="AA2084" s="5">
        <v>79.09</v>
      </c>
      <c r="AB2084" s="71">
        <f t="shared" si="2636"/>
        <v>4.3299999999999983</v>
      </c>
      <c r="AC2084" s="53"/>
    </row>
    <row r="2085" spans="1:29" x14ac:dyDescent="0.25">
      <c r="A2085" s="53">
        <v>3002007</v>
      </c>
      <c r="B2085" s="89" t="s">
        <v>2595</v>
      </c>
      <c r="C2085" s="53" t="s">
        <v>505</v>
      </c>
      <c r="D2085" s="49" t="s">
        <v>2507</v>
      </c>
      <c r="E2085" s="47">
        <f>VLOOKUP('2012 Accountability Database'!A2082,Dems1112!$A$2:$G$1082,3)</f>
        <v>0.04</v>
      </c>
      <c r="F2085" s="66"/>
      <c r="G2085" s="52"/>
      <c r="M2085" s="5" t="s">
        <v>9</v>
      </c>
      <c r="N2085" s="14" t="s">
        <v>2504</v>
      </c>
      <c r="O2085" s="5"/>
      <c r="P2085" s="44" t="str">
        <f t="shared" ref="P2085" si="2657">IF(K2088="Yes",IF(L2088="Yes","Yes","No"),"No")</f>
        <v>No</v>
      </c>
      <c r="Q2085" s="108"/>
      <c r="R2085" s="5" t="s">
        <v>1</v>
      </c>
      <c r="S2085" s="5" t="s">
        <v>5</v>
      </c>
      <c r="T2085" s="5" t="s">
        <v>7</v>
      </c>
      <c r="U2085" s="5">
        <v>231</v>
      </c>
      <c r="V2085" s="5">
        <v>80.95</v>
      </c>
      <c r="W2085" s="5">
        <v>84.54</v>
      </c>
      <c r="X2085" s="8">
        <f t="shared" si="2611"/>
        <v>-3.5900000000000034</v>
      </c>
      <c r="Y2085" s="14">
        <v>110</v>
      </c>
      <c r="Z2085" s="5">
        <v>81.819999999999993</v>
      </c>
      <c r="AA2085" s="5">
        <v>77.08</v>
      </c>
      <c r="AB2085" s="71">
        <f t="shared" si="2636"/>
        <v>4.7399999999999949</v>
      </c>
      <c r="AC2085" s="53"/>
    </row>
    <row r="2086" spans="1:29" x14ac:dyDescent="0.25">
      <c r="A2086" s="53">
        <v>3002007</v>
      </c>
      <c r="B2086" s="89" t="s">
        <v>2595</v>
      </c>
      <c r="C2086" s="53" t="s">
        <v>505</v>
      </c>
      <c r="D2086" s="50" t="s">
        <v>2508</v>
      </c>
      <c r="E2086" s="47">
        <f>VLOOKUP('2012 Accountability Database'!A2082,Dems1112!$A$2:$G$1082,4)</f>
        <v>0.59</v>
      </c>
      <c r="F2086" s="65" t="s">
        <v>2486</v>
      </c>
      <c r="G2086" s="62"/>
      <c r="H2086" s="13" t="str">
        <f>IF(V2086&gt;94,"Met",IF(X2086="--","n/a",IF(X2086&gt;=0,"Met","Did Not Meet")))</f>
        <v>Did Not Meet</v>
      </c>
      <c r="I2086" s="13" t="str">
        <f>IF(V2087&gt;94,"Met",IF(X2087="--","n/a",IF(X2087&gt;=0,"Met","Did Not Meet")))</f>
        <v>Did Not Meet</v>
      </c>
      <c r="J2086" s="13"/>
      <c r="K2086" s="13" t="str">
        <f>IF(Z2086&gt;94,"Met",IF(AB2086="--","n/a",IF(AB2086&gt;=0,"Met","Did Not Meet")))</f>
        <v>Did Not Meet</v>
      </c>
      <c r="L2086" s="13" t="str">
        <f>IF(Z2087&gt;94,"Met",IF(AB2087="--","n/a",IF(AB2087&gt;=0,"Met","Did Not Meet")))</f>
        <v>Did Not Meet</v>
      </c>
      <c r="M2086" s="1" t="s">
        <v>9</v>
      </c>
      <c r="N2086" s="68" t="s">
        <v>2497</v>
      </c>
      <c r="O2086" s="35"/>
      <c r="P2086" s="44"/>
      <c r="Q2086" s="108"/>
      <c r="R2086" s="5" t="s">
        <v>6</v>
      </c>
      <c r="S2086" s="1" t="s">
        <v>2</v>
      </c>
      <c r="T2086" s="1" t="s">
        <v>3</v>
      </c>
      <c r="U2086" s="5">
        <v>123</v>
      </c>
      <c r="V2086" s="1">
        <v>86.99</v>
      </c>
      <c r="W2086" s="1">
        <v>90.54</v>
      </c>
      <c r="X2086" s="6">
        <f t="shared" si="2611"/>
        <v>-3.5500000000000114</v>
      </c>
      <c r="Y2086" s="14">
        <v>62</v>
      </c>
      <c r="Z2086" s="1">
        <v>38.71</v>
      </c>
      <c r="AA2086" s="1">
        <v>48.54</v>
      </c>
      <c r="AB2086" s="72">
        <f t="shared" si="2636"/>
        <v>-9.8299999999999983</v>
      </c>
      <c r="AC2086" s="53"/>
    </row>
    <row r="2087" spans="1:29" x14ac:dyDescent="0.25">
      <c r="A2087" s="53">
        <v>3002007</v>
      </c>
      <c r="B2087" s="89" t="s">
        <v>2595</v>
      </c>
      <c r="C2087" s="53" t="s">
        <v>505</v>
      </c>
      <c r="D2087" s="50" t="s">
        <v>974</v>
      </c>
      <c r="E2087" s="47" t="str">
        <f>VLOOKUP('2012 Accountability Database'!A2082,Dems1112!$A$2:$G$1082,5)</f>
        <v>K-4</v>
      </c>
      <c r="F2087" s="65" t="s">
        <v>2487</v>
      </c>
      <c r="G2087" s="62"/>
      <c r="H2087" s="13" t="str">
        <f>IF(V2088&gt;94,"Met",IF(X2088="--","n/a",IF(X2088&gt;=0,"Met","Did Not Meet")))</f>
        <v>Did Not Meet</v>
      </c>
      <c r="I2087" s="13" t="str">
        <f>IF(V2089&gt;94,"Met",IF(X2089="--","n/a",IF(X2089&gt;=0,"Met","Did Not Meet")))</f>
        <v>Did Not Meet</v>
      </c>
      <c r="J2087" s="13"/>
      <c r="K2087" s="13" t="str">
        <f>IF(Z2088&gt;94,"Met",IF(AB2088="--","n/a",IF(AB2088&gt;=0,"Met","Did Not Meet")))</f>
        <v>Did Not Meet</v>
      </c>
      <c r="L2087" s="13" t="str">
        <f>IF(Z2089&gt;94,"Met",IF(AB2089="--","n/a",IF(AB2089&gt;=0,"Met","Did Not Meet")))</f>
        <v>Did Not Meet</v>
      </c>
      <c r="M2087" s="5" t="s">
        <v>9</v>
      </c>
      <c r="N2087" s="14"/>
      <c r="O2087" s="35" t="s">
        <v>2506</v>
      </c>
      <c r="P2087" s="83" t="str">
        <f t="shared" ref="P2087" si="2658">IF(P2082="No"," ", IF(P2084="No"," ",IF(P2083="No", " ",IF(P2085="No"," ","X"))))</f>
        <v xml:space="preserve"> </v>
      </c>
      <c r="Q2087" s="108"/>
      <c r="R2087" s="5" t="s">
        <v>6</v>
      </c>
      <c r="S2087" s="5" t="s">
        <v>2</v>
      </c>
      <c r="T2087" s="5" t="s">
        <v>7</v>
      </c>
      <c r="U2087" s="5">
        <v>71</v>
      </c>
      <c r="V2087" s="5">
        <v>78.87</v>
      </c>
      <c r="W2087" s="5">
        <v>87.85</v>
      </c>
      <c r="X2087" s="8">
        <f t="shared" si="2611"/>
        <v>-8.9799999999999898</v>
      </c>
      <c r="Y2087" s="14">
        <v>42</v>
      </c>
      <c r="Z2087" s="5">
        <v>28.57</v>
      </c>
      <c r="AA2087" s="5">
        <v>45.58</v>
      </c>
      <c r="AB2087" s="72">
        <f t="shared" si="2636"/>
        <v>-17.009999999999998</v>
      </c>
      <c r="AC2087" s="53"/>
    </row>
    <row r="2088" spans="1:29" ht="15.75" x14ac:dyDescent="0.25">
      <c r="A2088" s="53">
        <v>3002007</v>
      </c>
      <c r="B2088" s="89" t="s">
        <v>2595</v>
      </c>
      <c r="C2088" s="53" t="s">
        <v>505</v>
      </c>
      <c r="D2088" s="50" t="s">
        <v>975</v>
      </c>
      <c r="E2088" s="48" t="str">
        <f>VLOOKUP('2012 Accountability Database'!A2082,Dems1112!$A$2:$G$1082,6)</f>
        <v>3 (Central AR)</v>
      </c>
      <c r="F2088" s="66"/>
      <c r="G2088" s="63" t="s">
        <v>2488</v>
      </c>
      <c r="H2088" s="61" t="str">
        <f t="shared" ref="H2088:I2088" si="2659">IF(H2086="Met","Yes",IF(H2087="Met","Yes","No"))</f>
        <v>No</v>
      </c>
      <c r="I2088" s="61" t="str">
        <f t="shared" si="2659"/>
        <v>No</v>
      </c>
      <c r="J2088" s="55"/>
      <c r="K2088" s="61" t="str">
        <f t="shared" ref="K2088:L2088" si="2660">IF(K2086="Met","Yes",IF(K2087="Met","Yes","No"))</f>
        <v>No</v>
      </c>
      <c r="L2088" s="61" t="str">
        <f t="shared" si="2660"/>
        <v>No</v>
      </c>
      <c r="M2088" s="1" t="s">
        <v>9</v>
      </c>
      <c r="N2088" s="14"/>
      <c r="O2088" s="35" t="s">
        <v>2505</v>
      </c>
      <c r="P2088" s="83" t="str">
        <f t="shared" ref="P2088" si="2661">IF(P2087="X"," ",IF(P2089="X"," ","X"))</f>
        <v xml:space="preserve"> </v>
      </c>
      <c r="Q2088" s="94" t="s">
        <v>2759</v>
      </c>
      <c r="R2088" s="5" t="s">
        <v>6</v>
      </c>
      <c r="S2088" s="1" t="s">
        <v>5</v>
      </c>
      <c r="T2088" s="1" t="s">
        <v>3</v>
      </c>
      <c r="U2088" s="5">
        <v>387</v>
      </c>
      <c r="V2088" s="1">
        <v>90.18</v>
      </c>
      <c r="W2088" s="1">
        <v>90.54</v>
      </c>
      <c r="X2088" s="6">
        <f t="shared" si="2611"/>
        <v>-0.35999999999999943</v>
      </c>
      <c r="Y2088" s="14">
        <v>187</v>
      </c>
      <c r="Z2088" s="1">
        <v>45.99</v>
      </c>
      <c r="AA2088" s="1">
        <v>48.54</v>
      </c>
      <c r="AB2088" s="72">
        <f t="shared" si="2636"/>
        <v>-2.5499999999999972</v>
      </c>
      <c r="AC2088" s="53"/>
    </row>
    <row r="2089" spans="1:29" x14ac:dyDescent="0.25">
      <c r="A2089" s="54">
        <v>3002007</v>
      </c>
      <c r="B2089" s="90" t="s">
        <v>2595</v>
      </c>
      <c r="C2089" s="54" t="s">
        <v>505</v>
      </c>
      <c r="D2089" s="4"/>
      <c r="E2089" s="4"/>
      <c r="F2089" s="67"/>
      <c r="G2089" s="64"/>
      <c r="H2089" s="43"/>
      <c r="I2089" s="43"/>
      <c r="J2089" s="43"/>
      <c r="K2089" s="43"/>
      <c r="L2089" s="43"/>
      <c r="M2089" s="4" t="s">
        <v>9</v>
      </c>
      <c r="N2089" s="15"/>
      <c r="O2089" s="38" t="s">
        <v>2482</v>
      </c>
      <c r="P2089" s="84" t="str">
        <f>IF(E2083="Achieving School"," ","X")</f>
        <v>X</v>
      </c>
      <c r="Q2089" s="91"/>
      <c r="R2089" s="4" t="s">
        <v>6</v>
      </c>
      <c r="S2089" s="4" t="s">
        <v>5</v>
      </c>
      <c r="T2089" s="4" t="s">
        <v>7</v>
      </c>
      <c r="U2089" s="4">
        <v>231</v>
      </c>
      <c r="V2089" s="4">
        <v>85.28</v>
      </c>
      <c r="W2089" s="4">
        <v>87.85</v>
      </c>
      <c r="X2089" s="7">
        <f t="shared" si="2611"/>
        <v>-2.5699999999999932</v>
      </c>
      <c r="Y2089" s="15">
        <v>110</v>
      </c>
      <c r="Z2089" s="4">
        <v>40.909999999999997</v>
      </c>
      <c r="AA2089" s="4">
        <v>45.58</v>
      </c>
      <c r="AB2089" s="73">
        <f t="shared" si="2636"/>
        <v>-4.6700000000000017</v>
      </c>
      <c r="AC2089" s="54"/>
    </row>
    <row r="2090" spans="1:29" x14ac:dyDescent="0.25">
      <c r="A2090" s="1">
        <v>3002010</v>
      </c>
      <c r="B2090" s="87" t="s">
        <v>2595</v>
      </c>
      <c r="C2090" s="55" t="s">
        <v>506</v>
      </c>
      <c r="E2090" s="42"/>
      <c r="F2090" s="65" t="s">
        <v>2483</v>
      </c>
      <c r="G2090" s="62"/>
      <c r="H2090" s="37" t="str">
        <f>IF(V2090&gt;94,"Met",IF(X2090="--","n/a",IF(X2090&gt;=0,"Met","Did Not Meet")))</f>
        <v>Met</v>
      </c>
      <c r="I2090" s="37" t="str">
        <f>IF(V2091&gt;94,"Met",IF(X2091="--","n/a",IF(X2091&gt;=0,"Met","Did Not Meet")))</f>
        <v>Met</v>
      </c>
      <c r="K2090" s="13" t="str">
        <f>IF(Z2090&gt;94,"Met",IF(AB2090="--","n/a",IF(AB2090&gt;=0,"Met","Did Not Meet")))</f>
        <v>Met</v>
      </c>
      <c r="L2090" s="13" t="str">
        <f>IF(Z2091&gt;94,"Met",IF(AB2091="--","n/a",IF(AB2091&gt;=0,"Met","Did Not Meet")))</f>
        <v>Met</v>
      </c>
      <c r="M2090" s="5" t="s">
        <v>4</v>
      </c>
      <c r="N2090" s="14" t="s">
        <v>2502</v>
      </c>
      <c r="O2090" s="5"/>
      <c r="P2090" s="44" t="str">
        <f t="shared" ref="P2090" si="2662">IF(H2092="Yes",IF(I2092="Yes","Yes","No"),"No")</f>
        <v>Yes</v>
      </c>
      <c r="Q2090" s="93"/>
      <c r="R2090" s="5" t="s">
        <v>1</v>
      </c>
      <c r="S2090" s="5" t="s">
        <v>2</v>
      </c>
      <c r="T2090" s="5" t="s">
        <v>3</v>
      </c>
      <c r="U2090" s="5">
        <v>275</v>
      </c>
      <c r="V2090" s="5">
        <v>81.45</v>
      </c>
      <c r="W2090" s="5">
        <v>72.34</v>
      </c>
      <c r="X2090" s="11">
        <f t="shared" si="2611"/>
        <v>9.11</v>
      </c>
      <c r="Y2090" s="14">
        <v>263</v>
      </c>
      <c r="Z2090" s="5">
        <v>80.989999999999995</v>
      </c>
      <c r="AA2090" s="5">
        <v>72.260000000000005</v>
      </c>
      <c r="AB2090" s="71">
        <f t="shared" si="2636"/>
        <v>8.7299999999999898</v>
      </c>
      <c r="AC2090" s="36"/>
    </row>
    <row r="2091" spans="1:29" ht="15.75" x14ac:dyDescent="0.25">
      <c r="A2091" s="53">
        <v>3002010</v>
      </c>
      <c r="B2091" s="89" t="s">
        <v>2595</v>
      </c>
      <c r="C2091" s="53" t="s">
        <v>506</v>
      </c>
      <c r="D2091" s="49" t="s">
        <v>2498</v>
      </c>
      <c r="E2091" s="34" t="str">
        <f>M2090</f>
        <v>Achieving School</v>
      </c>
      <c r="F2091" s="65" t="s">
        <v>2484</v>
      </c>
      <c r="G2091" s="62"/>
      <c r="H2091" s="13" t="str">
        <f>IF(V2092&gt;94,"Met",IF(X2092="--","n/a",IF(X2092&gt;=0,"Met","Did Not Meet")))</f>
        <v>Met</v>
      </c>
      <c r="I2091" s="13" t="str">
        <f>IF(V2093&gt;94,"Met",IF(X2093="--","n/a",IF(X2093&gt;=0,"Met","Did Not Meet")))</f>
        <v>Met</v>
      </c>
      <c r="K2091" s="13" t="str">
        <f>IF(Z2092&gt;94,"Met",IF(AB2092="--","n/a",IF(AB2092&gt;=0,"Met","Did Not Meet")))</f>
        <v>Met</v>
      </c>
      <c r="L2091" s="13" t="str">
        <f>IF(Z2093&gt;94,"Met",IF(AB2093="--","n/a",IF(AB2093&gt;=0,"Met","Did Not Meet")))</f>
        <v>Met</v>
      </c>
      <c r="M2091" s="5" t="s">
        <v>4</v>
      </c>
      <c r="N2091" s="14" t="s">
        <v>2501</v>
      </c>
      <c r="O2091" s="5"/>
      <c r="P2091" s="44" t="str">
        <f t="shared" ref="P2091" si="2663">IF(K2092="Yes",IF(L2092="Yes","Yes","No"),"No")</f>
        <v>Yes</v>
      </c>
      <c r="Q2091" s="94" t="s">
        <v>2759</v>
      </c>
      <c r="R2091" s="5" t="s">
        <v>1</v>
      </c>
      <c r="S2091" s="5" t="s">
        <v>2</v>
      </c>
      <c r="T2091" s="5" t="s">
        <v>7</v>
      </c>
      <c r="U2091" s="5">
        <v>157</v>
      </c>
      <c r="V2091" s="5">
        <v>73.89</v>
      </c>
      <c r="W2091" s="5">
        <v>58.06</v>
      </c>
      <c r="X2091" s="11">
        <f t="shared" si="2611"/>
        <v>15.829999999999998</v>
      </c>
      <c r="Y2091" s="14">
        <v>146</v>
      </c>
      <c r="Z2091" s="5">
        <v>75.34</v>
      </c>
      <c r="AA2091" s="5">
        <v>58.1</v>
      </c>
      <c r="AB2091" s="71">
        <f t="shared" si="2636"/>
        <v>17.240000000000002</v>
      </c>
      <c r="AC2091" s="53"/>
    </row>
    <row r="2092" spans="1:29" ht="15" customHeight="1" x14ac:dyDescent="0.25">
      <c r="A2092" s="53">
        <v>3002010</v>
      </c>
      <c r="B2092" s="89" t="s">
        <v>2595</v>
      </c>
      <c r="C2092" s="53" t="s">
        <v>506</v>
      </c>
      <c r="D2092" s="49" t="s">
        <v>2499</v>
      </c>
      <c r="E2092" s="35" t="str">
        <f>VLOOKUP('2012 Accountability Database'!$A2090,'2011 AYP'!A$2:B$1072,2)</f>
        <v xml:space="preserve"> A (Alert)</v>
      </c>
      <c r="F2092" s="66"/>
      <c r="G2092" s="63" t="s">
        <v>2485</v>
      </c>
      <c r="H2092" s="60" t="str">
        <f t="shared" ref="H2092:I2092" si="2664">IF(H2090="Met","Yes",IF(H2091="Met","Yes","No"))</f>
        <v>Yes</v>
      </c>
      <c r="I2092" s="60" t="str">
        <f t="shared" si="2664"/>
        <v>Yes</v>
      </c>
      <c r="J2092" s="42"/>
      <c r="K2092" s="60" t="str">
        <f t="shared" ref="K2092:L2092" si="2665">IF(K2090="Met","Yes",IF(K2091="Met","Yes","No"))</f>
        <v>Yes</v>
      </c>
      <c r="L2092" s="60" t="str">
        <f t="shared" si="2665"/>
        <v>Yes</v>
      </c>
      <c r="M2092" s="5" t="s">
        <v>4</v>
      </c>
      <c r="N2092" s="14" t="s">
        <v>2503</v>
      </c>
      <c r="O2092" s="5"/>
      <c r="P2092" s="44" t="str">
        <f t="shared" ref="P2092" si="2666">IF(H2096="Yes",IF(I2096="Yes","Yes","No"),"No")</f>
        <v>Yes</v>
      </c>
      <c r="Q2092" s="108" t="s">
        <v>2758</v>
      </c>
      <c r="R2092" s="5" t="s">
        <v>1</v>
      </c>
      <c r="S2092" s="5" t="s">
        <v>5</v>
      </c>
      <c r="T2092" s="5" t="s">
        <v>3</v>
      </c>
      <c r="U2092" s="5">
        <v>838</v>
      </c>
      <c r="V2092" s="5">
        <v>73.75</v>
      </c>
      <c r="W2092" s="5">
        <v>72.34</v>
      </c>
      <c r="X2092" s="11">
        <f t="shared" si="2611"/>
        <v>1.4099999999999966</v>
      </c>
      <c r="Y2092" s="14">
        <v>795</v>
      </c>
      <c r="Z2092" s="5">
        <v>73.709999999999994</v>
      </c>
      <c r="AA2092" s="5">
        <v>72.260000000000005</v>
      </c>
      <c r="AB2092" s="71">
        <f t="shared" si="2636"/>
        <v>1.4499999999999886</v>
      </c>
      <c r="AC2092" s="53"/>
    </row>
    <row r="2093" spans="1:29" x14ac:dyDescent="0.25">
      <c r="A2093" s="53">
        <v>3002010</v>
      </c>
      <c r="B2093" s="89" t="s">
        <v>2595</v>
      </c>
      <c r="C2093" s="53" t="s">
        <v>506</v>
      </c>
      <c r="D2093" s="49" t="s">
        <v>2507</v>
      </c>
      <c r="E2093" s="47">
        <f>VLOOKUP('2012 Accountability Database'!A2090,Dems1112!$A$2:$G$1082,3)</f>
        <v>0.02</v>
      </c>
      <c r="F2093" s="66"/>
      <c r="G2093" s="52"/>
      <c r="M2093" s="5" t="s">
        <v>4</v>
      </c>
      <c r="N2093" s="14" t="s">
        <v>2504</v>
      </c>
      <c r="O2093" s="5"/>
      <c r="P2093" s="44" t="str">
        <f t="shared" ref="P2093" si="2667">IF(K2096="Yes",IF(L2096="Yes","Yes","No"),"No")</f>
        <v>Yes</v>
      </c>
      <c r="Q2093" s="108"/>
      <c r="R2093" s="5" t="s">
        <v>1</v>
      </c>
      <c r="S2093" s="5" t="s">
        <v>5</v>
      </c>
      <c r="T2093" s="5" t="s">
        <v>7</v>
      </c>
      <c r="U2093" s="5">
        <v>465</v>
      </c>
      <c r="V2093" s="5">
        <v>62.37</v>
      </c>
      <c r="W2093" s="5">
        <v>58.06</v>
      </c>
      <c r="X2093" s="11">
        <f t="shared" si="2611"/>
        <v>4.3099999999999952</v>
      </c>
      <c r="Y2093" s="14">
        <v>427</v>
      </c>
      <c r="Z2093" s="5">
        <v>63.47</v>
      </c>
      <c r="AA2093" s="5">
        <v>58.1</v>
      </c>
      <c r="AB2093" s="71">
        <f t="shared" si="2636"/>
        <v>5.3699999999999974</v>
      </c>
      <c r="AC2093" s="53"/>
    </row>
    <row r="2094" spans="1:29" x14ac:dyDescent="0.25">
      <c r="A2094" s="53">
        <v>3002010</v>
      </c>
      <c r="B2094" s="89" t="s">
        <v>2595</v>
      </c>
      <c r="C2094" s="53" t="s">
        <v>506</v>
      </c>
      <c r="D2094" s="50" t="s">
        <v>2508</v>
      </c>
      <c r="E2094" s="47">
        <f>VLOOKUP('2012 Accountability Database'!A2090,Dems1112!$A$2:$G$1082,4)</f>
        <v>0.55000000000000004</v>
      </c>
      <c r="F2094" s="65" t="s">
        <v>2486</v>
      </c>
      <c r="G2094" s="62"/>
      <c r="H2094" s="13" t="str">
        <f>IF(V2094&gt;94,"Met",IF(X2094="--","n/a",IF(X2094&gt;=0,"Met","Did Not Meet")))</f>
        <v>Met</v>
      </c>
      <c r="I2094" s="13" t="str">
        <f>IF(V2095&gt;94,"Met",IF(X2095="--","n/a",IF(X2095&gt;=0,"Met","Did Not Meet")))</f>
        <v>Met</v>
      </c>
      <c r="J2094" s="13"/>
      <c r="K2094" s="13" t="str">
        <f>IF(Z2094&gt;94,"Met",IF(AB2094="--","n/a",IF(AB2094&gt;=0,"Met","Did Not Meet")))</f>
        <v>Met</v>
      </c>
      <c r="L2094" s="13" t="str">
        <f>IF(Z2095&gt;94,"Met",IF(AB2095="--","n/a",IF(AB2095&gt;=0,"Met","Did Not Meet")))</f>
        <v>Met</v>
      </c>
      <c r="M2094" s="1" t="s">
        <v>4</v>
      </c>
      <c r="N2094" s="68" t="s">
        <v>2497</v>
      </c>
      <c r="O2094" s="35"/>
      <c r="P2094" s="44"/>
      <c r="Q2094" s="108"/>
      <c r="R2094" s="5" t="s">
        <v>6</v>
      </c>
      <c r="S2094" s="1" t="s">
        <v>2</v>
      </c>
      <c r="T2094" s="1" t="s">
        <v>3</v>
      </c>
      <c r="U2094" s="5">
        <v>299</v>
      </c>
      <c r="V2094" s="1">
        <v>84.62</v>
      </c>
      <c r="W2094" s="1">
        <v>80.53</v>
      </c>
      <c r="X2094" s="9">
        <f t="shared" si="2611"/>
        <v>4.0900000000000034</v>
      </c>
      <c r="Y2094" s="14">
        <v>263</v>
      </c>
      <c r="Z2094" s="1">
        <v>79.47</v>
      </c>
      <c r="AA2094" s="1">
        <v>77.680000000000007</v>
      </c>
      <c r="AB2094" s="71">
        <f t="shared" si="2636"/>
        <v>1.789999999999992</v>
      </c>
      <c r="AC2094" s="53"/>
    </row>
    <row r="2095" spans="1:29" x14ac:dyDescent="0.25">
      <c r="A2095" s="53">
        <v>3002010</v>
      </c>
      <c r="B2095" s="89" t="s">
        <v>2595</v>
      </c>
      <c r="C2095" s="53" t="s">
        <v>506</v>
      </c>
      <c r="D2095" s="50" t="s">
        <v>974</v>
      </c>
      <c r="E2095" s="47" t="str">
        <f>VLOOKUP('2012 Accountability Database'!A2090,Dems1112!$A$2:$G$1082,5)</f>
        <v>5-8</v>
      </c>
      <c r="F2095" s="65" t="s">
        <v>2487</v>
      </c>
      <c r="G2095" s="62"/>
      <c r="H2095" s="13" t="str">
        <f>IF(V2096&gt;94,"Met",IF(X2096="--","n/a",IF(X2096&gt;=0,"Met","Did Not Meet")))</f>
        <v>Did Not Meet</v>
      </c>
      <c r="I2095" s="13" t="str">
        <f>IF(V2097&gt;94,"Met",IF(X2097="--","n/a",IF(X2097&gt;=0,"Met","Did Not Meet")))</f>
        <v>Met</v>
      </c>
      <c r="J2095" s="13"/>
      <c r="K2095" s="13" t="str">
        <f>IF(Z2096&gt;94,"Met",IF(AB2096="--","n/a",IF(AB2096&gt;=0,"Met","Did Not Meet")))</f>
        <v>Did Not Meet</v>
      </c>
      <c r="L2095" s="13" t="str">
        <f>IF(Z2097&gt;94,"Met",IF(AB2097="--","n/a",IF(AB2097&gt;=0,"Met","Did Not Meet")))</f>
        <v>Did Not Meet</v>
      </c>
      <c r="M2095" s="1" t="s">
        <v>4</v>
      </c>
      <c r="N2095" s="14"/>
      <c r="O2095" s="35" t="s">
        <v>2506</v>
      </c>
      <c r="P2095" s="83" t="str">
        <f t="shared" ref="P2095" si="2668">IF(P2090="No"," ", IF(P2092="No"," ",IF(P2091="No", " ",IF(P2093="No"," ","X"))))</f>
        <v>X</v>
      </c>
      <c r="Q2095" s="108"/>
      <c r="R2095" s="5" t="s">
        <v>6</v>
      </c>
      <c r="S2095" s="1" t="s">
        <v>2</v>
      </c>
      <c r="T2095" s="1" t="s">
        <v>7</v>
      </c>
      <c r="U2095" s="5">
        <v>167</v>
      </c>
      <c r="V2095" s="1">
        <v>80.239999999999995</v>
      </c>
      <c r="W2095" s="1">
        <v>71.790000000000006</v>
      </c>
      <c r="X2095" s="9">
        <f t="shared" si="2611"/>
        <v>8.4499999999999886</v>
      </c>
      <c r="Y2095" s="14">
        <v>146</v>
      </c>
      <c r="Z2095" s="1">
        <v>75.34</v>
      </c>
      <c r="AA2095" s="1">
        <v>71.19</v>
      </c>
      <c r="AB2095" s="71">
        <f t="shared" si="2636"/>
        <v>4.1500000000000057</v>
      </c>
      <c r="AC2095" s="53"/>
    </row>
    <row r="2096" spans="1:29" ht="15.75" x14ac:dyDescent="0.25">
      <c r="A2096" s="53">
        <v>3002010</v>
      </c>
      <c r="B2096" s="89" t="s">
        <v>2595</v>
      </c>
      <c r="C2096" s="53" t="s">
        <v>506</v>
      </c>
      <c r="D2096" s="50" t="s">
        <v>975</v>
      </c>
      <c r="E2096" s="48" t="str">
        <f>VLOOKUP('2012 Accountability Database'!A2090,Dems1112!$A$2:$G$1082,6)</f>
        <v>3 (Central AR)</v>
      </c>
      <c r="F2096" s="66"/>
      <c r="G2096" s="63" t="s">
        <v>2488</v>
      </c>
      <c r="H2096" s="61" t="str">
        <f t="shared" ref="H2096:I2096" si="2669">IF(H2094="Met","Yes",IF(H2095="Met","Yes","No"))</f>
        <v>Yes</v>
      </c>
      <c r="I2096" s="61" t="str">
        <f t="shared" si="2669"/>
        <v>Yes</v>
      </c>
      <c r="J2096" s="55"/>
      <c r="K2096" s="61" t="str">
        <f t="shared" ref="K2096:L2096" si="2670">IF(K2094="Met","Yes",IF(K2095="Met","Yes","No"))</f>
        <v>Yes</v>
      </c>
      <c r="L2096" s="61" t="str">
        <f t="shared" si="2670"/>
        <v>Yes</v>
      </c>
      <c r="M2096" s="5" t="s">
        <v>4</v>
      </c>
      <c r="N2096" s="14"/>
      <c r="O2096" s="35" t="s">
        <v>2505</v>
      </c>
      <c r="P2096" s="83" t="str">
        <f t="shared" ref="P2096" si="2671">IF(P2095="X"," ",IF(P2097="X"," ","X"))</f>
        <v xml:space="preserve"> </v>
      </c>
      <c r="Q2096" s="94" t="s">
        <v>2759</v>
      </c>
      <c r="R2096" s="5" t="s">
        <v>6</v>
      </c>
      <c r="S2096" s="5" t="s">
        <v>5</v>
      </c>
      <c r="T2096" s="5" t="s">
        <v>3</v>
      </c>
      <c r="U2096" s="5">
        <v>903</v>
      </c>
      <c r="V2096" s="5">
        <v>80.069999999999993</v>
      </c>
      <c r="W2096" s="5">
        <v>80.53</v>
      </c>
      <c r="X2096" s="8">
        <f t="shared" si="2611"/>
        <v>-0.46000000000000796</v>
      </c>
      <c r="Y2096" s="14">
        <v>795</v>
      </c>
      <c r="Z2096" s="5">
        <v>76.599999999999994</v>
      </c>
      <c r="AA2096" s="5">
        <v>77.680000000000007</v>
      </c>
      <c r="AB2096" s="72">
        <f t="shared" si="2636"/>
        <v>-1.0800000000000125</v>
      </c>
      <c r="AC2096" s="53"/>
    </row>
    <row r="2097" spans="1:29" x14ac:dyDescent="0.25">
      <c r="A2097" s="54">
        <v>3002010</v>
      </c>
      <c r="B2097" s="90" t="s">
        <v>2595</v>
      </c>
      <c r="C2097" s="54" t="s">
        <v>506</v>
      </c>
      <c r="D2097" s="4"/>
      <c r="E2097" s="4"/>
      <c r="F2097" s="67"/>
      <c r="G2097" s="64"/>
      <c r="H2097" s="43"/>
      <c r="I2097" s="43"/>
      <c r="J2097" s="43"/>
      <c r="K2097" s="43"/>
      <c r="L2097" s="43"/>
      <c r="M2097" s="4" t="s">
        <v>4</v>
      </c>
      <c r="N2097" s="15"/>
      <c r="O2097" s="38" t="s">
        <v>2482</v>
      </c>
      <c r="P2097" s="84" t="str">
        <f>IF(E2091="Achieving School"," ","X")</f>
        <v xml:space="preserve"> </v>
      </c>
      <c r="Q2097" s="91"/>
      <c r="R2097" s="4" t="s">
        <v>6</v>
      </c>
      <c r="S2097" s="4" t="s">
        <v>5</v>
      </c>
      <c r="T2097" s="4" t="s">
        <v>7</v>
      </c>
      <c r="U2097" s="4">
        <v>484</v>
      </c>
      <c r="V2097" s="4">
        <v>72.11</v>
      </c>
      <c r="W2097" s="4">
        <v>71.790000000000006</v>
      </c>
      <c r="X2097" s="10">
        <f t="shared" si="2611"/>
        <v>0.31999999999999318</v>
      </c>
      <c r="Y2097" s="15">
        <v>427</v>
      </c>
      <c r="Z2097" s="4">
        <v>69.319999999999993</v>
      </c>
      <c r="AA2097" s="4">
        <v>71.19</v>
      </c>
      <c r="AB2097" s="73">
        <f t="shared" si="2636"/>
        <v>-1.8700000000000045</v>
      </c>
      <c r="AC2097" s="54"/>
    </row>
    <row r="2098" spans="1:29" x14ac:dyDescent="0.25">
      <c r="A2098" s="1">
        <v>3003013</v>
      </c>
      <c r="B2098" s="87" t="s">
        <v>2727</v>
      </c>
      <c r="C2098" s="55" t="s">
        <v>658</v>
      </c>
      <c r="E2098" s="42"/>
      <c r="F2098" s="65" t="s">
        <v>2483</v>
      </c>
      <c r="G2098" s="62"/>
      <c r="H2098" s="37" t="str">
        <f>IF(V2098&gt;94,"Met",IF(X2098="--","n/a",IF(X2098&gt;=0,"Met","Did Not Meet")))</f>
        <v>Met</v>
      </c>
      <c r="I2098" s="37" t="str">
        <f>IF(V2099&gt;94,"Met",IF(X2099="--","n/a",IF(X2099&gt;=0,"Met","Did Not Meet")))</f>
        <v>Met</v>
      </c>
      <c r="K2098" s="13" t="str">
        <f>IF(Z2098&gt;94,"Met",IF(AB2098="--","n/a",IF(AB2098&gt;=0,"Met","Did Not Meet")))</f>
        <v>Met</v>
      </c>
      <c r="L2098" s="13" t="str">
        <f>IF(Z2099&gt;94,"Met",IF(AB2099="--","n/a",IF(AB2099&gt;=0,"Met","Did Not Meet")))</f>
        <v>Met</v>
      </c>
      <c r="M2098" s="1" t="s">
        <v>4</v>
      </c>
      <c r="N2098" s="14" t="s">
        <v>2502</v>
      </c>
      <c r="O2098" s="5"/>
      <c r="P2098" s="44" t="str">
        <f t="shared" ref="P2098" si="2672">IF(H2100="Yes",IF(I2100="Yes","Yes","No"),"No")</f>
        <v>Yes</v>
      </c>
      <c r="Q2098" s="93"/>
      <c r="R2098" s="5" t="s">
        <v>1</v>
      </c>
      <c r="S2098" s="1" t="s">
        <v>2</v>
      </c>
      <c r="T2098" s="1" t="s">
        <v>3</v>
      </c>
      <c r="U2098" s="5">
        <v>185</v>
      </c>
      <c r="V2098" s="1">
        <v>90.81</v>
      </c>
      <c r="W2098" s="1">
        <v>84.33</v>
      </c>
      <c r="X2098" s="9">
        <f t="shared" si="2611"/>
        <v>6.480000000000004</v>
      </c>
      <c r="Y2098" s="14">
        <v>141</v>
      </c>
      <c r="Z2098" s="1">
        <v>88.65</v>
      </c>
      <c r="AA2098" s="1">
        <v>81.02</v>
      </c>
      <c r="AB2098" s="71">
        <f t="shared" si="2636"/>
        <v>7.6300000000000097</v>
      </c>
      <c r="AC2098" s="36"/>
    </row>
    <row r="2099" spans="1:29" ht="15.75" x14ac:dyDescent="0.25">
      <c r="A2099" s="53">
        <v>3003013</v>
      </c>
      <c r="B2099" s="89" t="s">
        <v>2727</v>
      </c>
      <c r="C2099" s="53" t="s">
        <v>658</v>
      </c>
      <c r="D2099" s="49" t="s">
        <v>2498</v>
      </c>
      <c r="E2099" s="34" t="str">
        <f>M2098</f>
        <v>Achieving School</v>
      </c>
      <c r="F2099" s="65" t="s">
        <v>2484</v>
      </c>
      <c r="G2099" s="62"/>
      <c r="H2099" s="13" t="str">
        <f>IF(V2100&gt;94,"Met",IF(X2100="--","n/a",IF(X2100&gt;=0,"Met","Did Not Meet")))</f>
        <v>Met</v>
      </c>
      <c r="I2099" s="13" t="str">
        <f>IF(V2101&gt;94,"Met",IF(X2101="--","n/a",IF(X2101&gt;=0,"Met","Did Not Meet")))</f>
        <v>Met</v>
      </c>
      <c r="K2099" s="13" t="str">
        <f>IF(Z2100&gt;94,"Met",IF(AB2100="--","n/a",IF(AB2100&gt;=0,"Met","Did Not Meet")))</f>
        <v>Met</v>
      </c>
      <c r="L2099" s="13" t="str">
        <f>IF(Z2101&gt;94,"Met",IF(AB2101="--","n/a",IF(AB2101&gt;=0,"Met","Did Not Meet")))</f>
        <v>Met</v>
      </c>
      <c r="M2099" s="1" t="s">
        <v>4</v>
      </c>
      <c r="N2099" s="14" t="s">
        <v>2501</v>
      </c>
      <c r="O2099" s="5"/>
      <c r="P2099" s="44" t="str">
        <f t="shared" ref="P2099" si="2673">IF(K2100="Yes",IF(L2100="Yes","Yes","No"),"No")</f>
        <v>Yes</v>
      </c>
      <c r="Q2099" s="94" t="s">
        <v>2759</v>
      </c>
      <c r="R2099" s="5" t="s">
        <v>1</v>
      </c>
      <c r="S2099" s="1" t="s">
        <v>2</v>
      </c>
      <c r="T2099" s="1" t="s">
        <v>7</v>
      </c>
      <c r="U2099" s="5">
        <v>99</v>
      </c>
      <c r="V2099" s="1">
        <v>87.88</v>
      </c>
      <c r="W2099" s="1">
        <v>77.94</v>
      </c>
      <c r="X2099" s="9">
        <f t="shared" si="2611"/>
        <v>9.9399999999999977</v>
      </c>
      <c r="Y2099" s="14">
        <v>73</v>
      </c>
      <c r="Z2099" s="1">
        <v>83.56</v>
      </c>
      <c r="AA2099" s="1">
        <v>73.989999999999995</v>
      </c>
      <c r="AB2099" s="71">
        <f t="shared" si="2636"/>
        <v>9.5700000000000074</v>
      </c>
      <c r="AC2099" s="53"/>
    </row>
    <row r="2100" spans="1:29" ht="15" customHeight="1" x14ac:dyDescent="0.25">
      <c r="A2100" s="53">
        <v>3003013</v>
      </c>
      <c r="B2100" s="89" t="s">
        <v>2727</v>
      </c>
      <c r="C2100" s="53" t="s">
        <v>658</v>
      </c>
      <c r="D2100" s="49" t="s">
        <v>2499</v>
      </c>
      <c r="E2100" s="35" t="str">
        <f>VLOOKUP('2012 Accountability Database'!$A2098,'2011 AYP'!A$2:B$1072,2)</f>
        <v xml:space="preserve"> MS (Met Standards)</v>
      </c>
      <c r="F2100" s="66"/>
      <c r="G2100" s="63" t="s">
        <v>2485</v>
      </c>
      <c r="H2100" s="60" t="str">
        <f t="shared" ref="H2100:I2100" si="2674">IF(H2098="Met","Yes",IF(H2099="Met","Yes","No"))</f>
        <v>Yes</v>
      </c>
      <c r="I2100" s="60" t="str">
        <f t="shared" si="2674"/>
        <v>Yes</v>
      </c>
      <c r="J2100" s="42"/>
      <c r="K2100" s="60" t="str">
        <f t="shared" ref="K2100:L2100" si="2675">IF(K2098="Met","Yes",IF(K2099="Met","Yes","No"))</f>
        <v>Yes</v>
      </c>
      <c r="L2100" s="60" t="str">
        <f t="shared" si="2675"/>
        <v>Yes</v>
      </c>
      <c r="M2100" s="1" t="s">
        <v>4</v>
      </c>
      <c r="N2100" s="14" t="s">
        <v>2503</v>
      </c>
      <c r="O2100" s="5"/>
      <c r="P2100" s="44" t="str">
        <f t="shared" ref="P2100" si="2676">IF(H2104="Yes",IF(I2104="Yes","Yes","No"),"No")</f>
        <v>Yes</v>
      </c>
      <c r="Q2100" s="108" t="s">
        <v>2758</v>
      </c>
      <c r="R2100" s="5" t="s">
        <v>1</v>
      </c>
      <c r="S2100" s="1" t="s">
        <v>5</v>
      </c>
      <c r="T2100" s="1" t="s">
        <v>3</v>
      </c>
      <c r="U2100" s="5">
        <v>582</v>
      </c>
      <c r="V2100" s="1">
        <v>85.74</v>
      </c>
      <c r="W2100" s="1">
        <v>84.33</v>
      </c>
      <c r="X2100" s="9">
        <f t="shared" si="2611"/>
        <v>1.4099999999999966</v>
      </c>
      <c r="Y2100" s="14">
        <v>431</v>
      </c>
      <c r="Z2100" s="1">
        <v>83.53</v>
      </c>
      <c r="AA2100" s="1">
        <v>81.02</v>
      </c>
      <c r="AB2100" s="71">
        <f t="shared" si="2636"/>
        <v>2.5100000000000051</v>
      </c>
      <c r="AC2100" s="53"/>
    </row>
    <row r="2101" spans="1:29" x14ac:dyDescent="0.25">
      <c r="A2101" s="53">
        <v>3003013</v>
      </c>
      <c r="B2101" s="89" t="s">
        <v>2727</v>
      </c>
      <c r="C2101" s="53" t="s">
        <v>658</v>
      </c>
      <c r="D2101" s="49" t="s">
        <v>2507</v>
      </c>
      <c r="E2101" s="47">
        <f>VLOOKUP('2012 Accountability Database'!A2098,Dems1112!$A$2:$G$1082,3)</f>
        <v>0.05</v>
      </c>
      <c r="F2101" s="66"/>
      <c r="G2101" s="52"/>
      <c r="M2101" s="1" t="s">
        <v>4</v>
      </c>
      <c r="N2101" s="14" t="s">
        <v>2504</v>
      </c>
      <c r="O2101" s="5"/>
      <c r="P2101" s="44" t="str">
        <f t="shared" ref="P2101" si="2677">IF(K2104="Yes",IF(L2104="Yes","Yes","No"),"No")</f>
        <v>No</v>
      </c>
      <c r="Q2101" s="108"/>
      <c r="R2101" s="5" t="s">
        <v>1</v>
      </c>
      <c r="S2101" s="1" t="s">
        <v>5</v>
      </c>
      <c r="T2101" s="1" t="s">
        <v>7</v>
      </c>
      <c r="U2101" s="5">
        <v>308</v>
      </c>
      <c r="V2101" s="1">
        <v>78.569999999999993</v>
      </c>
      <c r="W2101" s="1">
        <v>77.94</v>
      </c>
      <c r="X2101" s="9">
        <f t="shared" si="2611"/>
        <v>0.62999999999999545</v>
      </c>
      <c r="Y2101" s="14">
        <v>218</v>
      </c>
      <c r="Z2101" s="1">
        <v>76.61</v>
      </c>
      <c r="AA2101" s="1">
        <v>73.989999999999995</v>
      </c>
      <c r="AB2101" s="71">
        <f t="shared" si="2636"/>
        <v>2.6200000000000045</v>
      </c>
      <c r="AC2101" s="53"/>
    </row>
    <row r="2102" spans="1:29" x14ac:dyDescent="0.25">
      <c r="A2102" s="53">
        <v>3003013</v>
      </c>
      <c r="B2102" s="89" t="s">
        <v>2727</v>
      </c>
      <c r="C2102" s="53" t="s">
        <v>658</v>
      </c>
      <c r="D2102" s="50" t="s">
        <v>2508</v>
      </c>
      <c r="E2102" s="47">
        <f>VLOOKUP('2012 Accountability Database'!A2098,Dems1112!$A$2:$G$1082,4)</f>
        <v>0.5</v>
      </c>
      <c r="F2102" s="65" t="s">
        <v>2486</v>
      </c>
      <c r="G2102" s="62"/>
      <c r="H2102" s="13" t="str">
        <f>IF(V2102&gt;94,"Met",IF(X2102="--","n/a",IF(X2102&gt;=0,"Met","Did Not Meet")))</f>
        <v>Met</v>
      </c>
      <c r="I2102" s="13" t="str">
        <f>IF(V2103&gt;94,"Met",IF(X2103="--","n/a",IF(X2103&gt;=0,"Met","Did Not Meet")))</f>
        <v>Met</v>
      </c>
      <c r="J2102" s="13"/>
      <c r="K2102" s="13" t="str">
        <f>IF(Z2102&gt;94,"Met",IF(AB2102="--","n/a",IF(AB2102&gt;=0,"Met","Did Not Meet")))</f>
        <v>Did Not Meet</v>
      </c>
      <c r="L2102" s="13" t="str">
        <f>IF(Z2103&gt;94,"Met",IF(AB2103="--","n/a",IF(AB2103&gt;=0,"Met","Did Not Meet")))</f>
        <v>Did Not Meet</v>
      </c>
      <c r="M2102" s="1" t="s">
        <v>4</v>
      </c>
      <c r="N2102" s="68" t="s">
        <v>2497</v>
      </c>
      <c r="O2102" s="35"/>
      <c r="P2102" s="44"/>
      <c r="Q2102" s="108"/>
      <c r="R2102" s="5" t="s">
        <v>6</v>
      </c>
      <c r="S2102" s="1" t="s">
        <v>2</v>
      </c>
      <c r="T2102" s="1" t="s">
        <v>3</v>
      </c>
      <c r="U2102" s="5">
        <v>185</v>
      </c>
      <c r="V2102" s="1">
        <v>91.89</v>
      </c>
      <c r="W2102" s="1">
        <v>87.65</v>
      </c>
      <c r="X2102" s="9">
        <f t="shared" si="2611"/>
        <v>4.2399999999999949</v>
      </c>
      <c r="Y2102" s="14">
        <v>141</v>
      </c>
      <c r="Z2102" s="1">
        <v>80.14</v>
      </c>
      <c r="AA2102" s="1">
        <v>82.32</v>
      </c>
      <c r="AB2102" s="72">
        <f t="shared" si="2636"/>
        <v>-2.1799999999999926</v>
      </c>
      <c r="AC2102" s="53"/>
    </row>
    <row r="2103" spans="1:29" x14ac:dyDescent="0.25">
      <c r="A2103" s="53">
        <v>3003013</v>
      </c>
      <c r="B2103" s="89" t="s">
        <v>2727</v>
      </c>
      <c r="C2103" s="53" t="s">
        <v>658</v>
      </c>
      <c r="D2103" s="50" t="s">
        <v>974</v>
      </c>
      <c r="E2103" s="47" t="str">
        <f>VLOOKUP('2012 Accountability Database'!A2098,Dems1112!$A$2:$G$1082,5)</f>
        <v>K-6</v>
      </c>
      <c r="F2103" s="65" t="s">
        <v>2487</v>
      </c>
      <c r="G2103" s="62"/>
      <c r="H2103" s="13" t="str">
        <f>IF(V2104&gt;94,"Met",IF(X2104="--","n/a",IF(X2104&gt;=0,"Met","Did Not Meet")))</f>
        <v>Met</v>
      </c>
      <c r="I2103" s="13" t="str">
        <f>IF(V2105&gt;94,"Met",IF(X2105="--","n/a",IF(X2105&gt;=0,"Met","Did Not Meet")))</f>
        <v>Met</v>
      </c>
      <c r="J2103" s="13"/>
      <c r="K2103" s="13" t="str">
        <f>IF(Z2104&gt;94,"Met",IF(AB2104="--","n/a",IF(AB2104&gt;=0,"Met","Did Not Meet")))</f>
        <v>Did Not Meet</v>
      </c>
      <c r="L2103" s="13" t="str">
        <f>IF(Z2105&gt;94,"Met",IF(AB2105="--","n/a",IF(AB2105&gt;=0,"Met","Did Not Meet")))</f>
        <v>Did Not Meet</v>
      </c>
      <c r="M2103" s="1" t="s">
        <v>4</v>
      </c>
      <c r="N2103" s="14"/>
      <c r="O2103" s="35" t="s">
        <v>2506</v>
      </c>
      <c r="P2103" s="83" t="str">
        <f t="shared" ref="P2103" si="2678">IF(P2098="No"," ", IF(P2100="No"," ",IF(P2099="No", " ",IF(P2101="No"," ","X"))))</f>
        <v xml:space="preserve"> </v>
      </c>
      <c r="Q2103" s="108"/>
      <c r="R2103" s="5" t="s">
        <v>6</v>
      </c>
      <c r="S2103" s="1" t="s">
        <v>2</v>
      </c>
      <c r="T2103" s="1" t="s">
        <v>7</v>
      </c>
      <c r="U2103" s="5">
        <v>99</v>
      </c>
      <c r="V2103" s="1">
        <v>88.89</v>
      </c>
      <c r="W2103" s="1">
        <v>80.48</v>
      </c>
      <c r="X2103" s="9">
        <f t="shared" si="2611"/>
        <v>8.4099999999999966</v>
      </c>
      <c r="Y2103" s="14">
        <v>73</v>
      </c>
      <c r="Z2103" s="1">
        <v>73.97</v>
      </c>
      <c r="AA2103" s="1">
        <v>75.22</v>
      </c>
      <c r="AB2103" s="72">
        <f t="shared" si="2636"/>
        <v>-1.25</v>
      </c>
      <c r="AC2103" s="53"/>
    </row>
    <row r="2104" spans="1:29" ht="15.75" x14ac:dyDescent="0.25">
      <c r="A2104" s="53">
        <v>3003013</v>
      </c>
      <c r="B2104" s="89" t="s">
        <v>2727</v>
      </c>
      <c r="C2104" s="53" t="s">
        <v>658</v>
      </c>
      <c r="D2104" s="50" t="s">
        <v>975</v>
      </c>
      <c r="E2104" s="48" t="str">
        <f>VLOOKUP('2012 Accountability Database'!A2098,Dems1112!$A$2:$G$1082,6)</f>
        <v>3 (Central AR)</v>
      </c>
      <c r="F2104" s="66"/>
      <c r="G2104" s="63" t="s">
        <v>2488</v>
      </c>
      <c r="H2104" s="61" t="str">
        <f t="shared" ref="H2104:I2104" si="2679">IF(H2102="Met","Yes",IF(H2103="Met","Yes","No"))</f>
        <v>Yes</v>
      </c>
      <c r="I2104" s="61" t="str">
        <f t="shared" si="2679"/>
        <v>Yes</v>
      </c>
      <c r="J2104" s="55"/>
      <c r="K2104" s="61" t="str">
        <f t="shared" ref="K2104:L2104" si="2680">IF(K2102="Met","Yes",IF(K2103="Met","Yes","No"))</f>
        <v>No</v>
      </c>
      <c r="L2104" s="61" t="str">
        <f t="shared" si="2680"/>
        <v>No</v>
      </c>
      <c r="M2104" s="1" t="s">
        <v>4</v>
      </c>
      <c r="N2104" s="14"/>
      <c r="O2104" s="35" t="s">
        <v>2505</v>
      </c>
      <c r="P2104" s="83" t="str">
        <f t="shared" ref="P2104" si="2681">IF(P2103="X"," ",IF(P2105="X"," ","X"))</f>
        <v>X</v>
      </c>
      <c r="Q2104" s="94" t="s">
        <v>2759</v>
      </c>
      <c r="R2104" s="5" t="s">
        <v>6</v>
      </c>
      <c r="S2104" s="1" t="s">
        <v>5</v>
      </c>
      <c r="T2104" s="1" t="s">
        <v>3</v>
      </c>
      <c r="U2104" s="5">
        <v>582</v>
      </c>
      <c r="V2104" s="1">
        <v>87.8</v>
      </c>
      <c r="W2104" s="1">
        <v>87.65</v>
      </c>
      <c r="X2104" s="9">
        <f t="shared" si="2611"/>
        <v>0.14999999999999147</v>
      </c>
      <c r="Y2104" s="14">
        <v>431</v>
      </c>
      <c r="Z2104" s="1">
        <v>78.19</v>
      </c>
      <c r="AA2104" s="1">
        <v>82.32</v>
      </c>
      <c r="AB2104" s="72">
        <f t="shared" si="2636"/>
        <v>-4.1299999999999955</v>
      </c>
      <c r="AC2104" s="53"/>
    </row>
    <row r="2105" spans="1:29" x14ac:dyDescent="0.25">
      <c r="A2105" s="54">
        <v>3003013</v>
      </c>
      <c r="B2105" s="90" t="s">
        <v>2727</v>
      </c>
      <c r="C2105" s="54" t="s">
        <v>658</v>
      </c>
      <c r="D2105" s="4"/>
      <c r="E2105" s="4"/>
      <c r="F2105" s="67"/>
      <c r="G2105" s="64"/>
      <c r="H2105" s="43"/>
      <c r="I2105" s="43"/>
      <c r="J2105" s="43"/>
      <c r="K2105" s="43"/>
      <c r="L2105" s="43"/>
      <c r="M2105" s="4" t="s">
        <v>4</v>
      </c>
      <c r="N2105" s="15"/>
      <c r="O2105" s="38" t="s">
        <v>2482</v>
      </c>
      <c r="P2105" s="84" t="str">
        <f>IF(E2099="Achieving School"," ","X")</f>
        <v xml:space="preserve"> </v>
      </c>
      <c r="Q2105" s="91"/>
      <c r="R2105" s="4" t="s">
        <v>6</v>
      </c>
      <c r="S2105" s="4" t="s">
        <v>5</v>
      </c>
      <c r="T2105" s="4" t="s">
        <v>7</v>
      </c>
      <c r="U2105" s="4">
        <v>308</v>
      </c>
      <c r="V2105" s="4">
        <v>81.819999999999993</v>
      </c>
      <c r="W2105" s="4">
        <v>80.48</v>
      </c>
      <c r="X2105" s="10">
        <f t="shared" si="2611"/>
        <v>1.3399999999999892</v>
      </c>
      <c r="Y2105" s="15">
        <v>218</v>
      </c>
      <c r="Z2105" s="4">
        <v>71.56</v>
      </c>
      <c r="AA2105" s="4">
        <v>75.22</v>
      </c>
      <c r="AB2105" s="73">
        <f t="shared" si="2636"/>
        <v>-3.6599999999999966</v>
      </c>
      <c r="AC2105" s="54"/>
    </row>
    <row r="2106" spans="1:29" x14ac:dyDescent="0.25">
      <c r="A2106" s="1">
        <v>3004021</v>
      </c>
      <c r="B2106" s="87" t="s">
        <v>2596</v>
      </c>
      <c r="C2106" s="55" t="s">
        <v>660</v>
      </c>
      <c r="E2106" s="42"/>
      <c r="F2106" s="65" t="s">
        <v>2483</v>
      </c>
      <c r="G2106" s="62"/>
      <c r="H2106" s="37" t="str">
        <f>IF(V2106&gt;94,"Met",IF(X2106="--","n/a",IF(X2106&gt;=0,"Met","Did Not Meet")))</f>
        <v>Met</v>
      </c>
      <c r="I2106" s="37" t="str">
        <f>IF(V2107&gt;94,"Met",IF(X2107="--","n/a",IF(X2107&gt;=0,"Met","Did Not Meet")))</f>
        <v>Met</v>
      </c>
      <c r="K2106" s="13" t="str">
        <f>IF(Z2106&gt;94,"Met",IF(AB2106="--","n/a",IF(AB2106&gt;=0,"Met","Did Not Meet")))</f>
        <v>Met</v>
      </c>
      <c r="L2106" s="13" t="str">
        <f>IF(Z2107&gt;94,"Met",IF(AB2107="--","n/a",IF(AB2107&gt;=0,"Met","Did Not Meet")))</f>
        <v>Met</v>
      </c>
      <c r="M2106" s="5" t="s">
        <v>4</v>
      </c>
      <c r="N2106" s="14" t="s">
        <v>2502</v>
      </c>
      <c r="O2106" s="5"/>
      <c r="P2106" s="44" t="str">
        <f t="shared" ref="P2106" si="2682">IF(H2108="Yes",IF(I2108="Yes","Yes","No"),"No")</f>
        <v>Yes</v>
      </c>
      <c r="Q2106" s="93"/>
      <c r="R2106" s="5" t="s">
        <v>1</v>
      </c>
      <c r="S2106" s="5" t="s">
        <v>2</v>
      </c>
      <c r="T2106" s="5" t="s">
        <v>3</v>
      </c>
      <c r="U2106" s="5">
        <v>297</v>
      </c>
      <c r="V2106" s="5">
        <v>84.85</v>
      </c>
      <c r="W2106" s="5">
        <v>76.08</v>
      </c>
      <c r="X2106" s="11">
        <f t="shared" si="2611"/>
        <v>8.769999999999996</v>
      </c>
      <c r="Y2106" s="14">
        <v>151</v>
      </c>
      <c r="Z2106" s="5">
        <v>82.78</v>
      </c>
      <c r="AA2106" s="5">
        <v>74.709999999999994</v>
      </c>
      <c r="AB2106" s="71">
        <f t="shared" si="2636"/>
        <v>8.0700000000000074</v>
      </c>
      <c r="AC2106" s="36"/>
    </row>
    <row r="2107" spans="1:29" ht="15.75" x14ac:dyDescent="0.25">
      <c r="A2107" s="53">
        <v>3004021</v>
      </c>
      <c r="B2107" s="89" t="s">
        <v>2596</v>
      </c>
      <c r="C2107" s="53" t="s">
        <v>660</v>
      </c>
      <c r="D2107" s="49" t="s">
        <v>2498</v>
      </c>
      <c r="E2107" s="34" t="str">
        <f>M2106</f>
        <v>Achieving School</v>
      </c>
      <c r="F2107" s="65" t="s">
        <v>2484</v>
      </c>
      <c r="G2107" s="62"/>
      <c r="H2107" s="13" t="str">
        <f>IF(V2108&gt;94,"Met",IF(X2108="--","n/a",IF(X2108&gt;=0,"Met","Did Not Meet")))</f>
        <v>Met</v>
      </c>
      <c r="I2107" s="13" t="str">
        <f>IF(V2109&gt;94,"Met",IF(X2109="--","n/a",IF(X2109&gt;=0,"Met","Did Not Meet")))</f>
        <v>Did Not Meet</v>
      </c>
      <c r="K2107" s="13" t="str">
        <f>IF(Z2108&gt;94,"Met",IF(AB2108="--","n/a",IF(AB2108&gt;=0,"Met","Did Not Meet")))</f>
        <v>Met</v>
      </c>
      <c r="L2107" s="13" t="str">
        <f>IF(Z2109&gt;94,"Met",IF(AB2109="--","n/a",IF(AB2109&gt;=0,"Met","Did Not Meet")))</f>
        <v>Met</v>
      </c>
      <c r="M2107" s="1" t="s">
        <v>4</v>
      </c>
      <c r="N2107" s="14" t="s">
        <v>2501</v>
      </c>
      <c r="O2107" s="5"/>
      <c r="P2107" s="44" t="str">
        <f t="shared" ref="P2107" si="2683">IF(K2108="Yes",IF(L2108="Yes","Yes","No"),"No")</f>
        <v>Yes</v>
      </c>
      <c r="Q2107" s="94" t="s">
        <v>2759</v>
      </c>
      <c r="R2107" s="5" t="s">
        <v>1</v>
      </c>
      <c r="S2107" s="1" t="s">
        <v>2</v>
      </c>
      <c r="T2107" s="1" t="s">
        <v>7</v>
      </c>
      <c r="U2107" s="5">
        <v>221</v>
      </c>
      <c r="V2107" s="1">
        <v>81</v>
      </c>
      <c r="W2107" s="1">
        <v>71.12</v>
      </c>
      <c r="X2107" s="9">
        <f t="shared" si="2611"/>
        <v>9.8799999999999955</v>
      </c>
      <c r="Y2107" s="14">
        <v>114</v>
      </c>
      <c r="Z2107" s="1">
        <v>81.58</v>
      </c>
      <c r="AA2107" s="1">
        <v>73.36</v>
      </c>
      <c r="AB2107" s="71">
        <f t="shared" si="2636"/>
        <v>8.2199999999999989</v>
      </c>
      <c r="AC2107" s="53"/>
    </row>
    <row r="2108" spans="1:29" ht="15" customHeight="1" x14ac:dyDescent="0.25">
      <c r="A2108" s="53">
        <v>3004021</v>
      </c>
      <c r="B2108" s="89" t="s">
        <v>2596</v>
      </c>
      <c r="C2108" s="53" t="s">
        <v>660</v>
      </c>
      <c r="D2108" s="49" t="s">
        <v>2499</v>
      </c>
      <c r="E2108" s="35" t="str">
        <f>VLOOKUP('2012 Accountability Database'!$A2106,'2011 AYP'!A$2:B$1072,2)</f>
        <v xml:space="preserve"> A (Alert)</v>
      </c>
      <c r="F2108" s="66"/>
      <c r="G2108" s="63" t="s">
        <v>2485</v>
      </c>
      <c r="H2108" s="60" t="str">
        <f t="shared" ref="H2108:I2108" si="2684">IF(H2106="Met","Yes",IF(H2107="Met","Yes","No"))</f>
        <v>Yes</v>
      </c>
      <c r="I2108" s="60" t="str">
        <f t="shared" si="2684"/>
        <v>Yes</v>
      </c>
      <c r="J2108" s="42"/>
      <c r="K2108" s="60" t="str">
        <f t="shared" ref="K2108:L2108" si="2685">IF(K2106="Met","Yes",IF(K2107="Met","Yes","No"))</f>
        <v>Yes</v>
      </c>
      <c r="L2108" s="60" t="str">
        <f t="shared" si="2685"/>
        <v>Yes</v>
      </c>
      <c r="M2108" s="5" t="s">
        <v>4</v>
      </c>
      <c r="N2108" s="14" t="s">
        <v>2503</v>
      </c>
      <c r="O2108" s="5"/>
      <c r="P2108" s="44" t="str">
        <f t="shared" ref="P2108" si="2686">IF(H2112="Yes",IF(I2112="Yes","Yes","No"),"No")</f>
        <v>Yes</v>
      </c>
      <c r="Q2108" s="108" t="s">
        <v>2758</v>
      </c>
      <c r="R2108" s="5" t="s">
        <v>1</v>
      </c>
      <c r="S2108" s="5" t="s">
        <v>5</v>
      </c>
      <c r="T2108" s="5" t="s">
        <v>3</v>
      </c>
      <c r="U2108" s="5">
        <v>892</v>
      </c>
      <c r="V2108" s="5">
        <v>76.349999999999994</v>
      </c>
      <c r="W2108" s="5">
        <v>76.08</v>
      </c>
      <c r="X2108" s="11">
        <f t="shared" si="2611"/>
        <v>0.26999999999999602</v>
      </c>
      <c r="Y2108" s="14">
        <v>433</v>
      </c>
      <c r="Z2108" s="5">
        <v>78.75</v>
      </c>
      <c r="AA2108" s="5">
        <v>74.709999999999994</v>
      </c>
      <c r="AB2108" s="71">
        <f t="shared" si="2636"/>
        <v>4.0400000000000063</v>
      </c>
      <c r="AC2108" s="53"/>
    </row>
    <row r="2109" spans="1:29" x14ac:dyDescent="0.25">
      <c r="A2109" s="53">
        <v>3004021</v>
      </c>
      <c r="B2109" s="89" t="s">
        <v>2596</v>
      </c>
      <c r="C2109" s="53" t="s">
        <v>660</v>
      </c>
      <c r="D2109" s="49" t="s">
        <v>2507</v>
      </c>
      <c r="E2109" s="47">
        <f>VLOOKUP('2012 Accountability Database'!A2106,Dems1112!$A$2:$G$1082,3)</f>
        <v>0.36</v>
      </c>
      <c r="F2109" s="66"/>
      <c r="G2109" s="52"/>
      <c r="M2109" s="5" t="s">
        <v>4</v>
      </c>
      <c r="N2109" s="14" t="s">
        <v>2504</v>
      </c>
      <c r="O2109" s="5"/>
      <c r="P2109" s="44" t="str">
        <f t="shared" ref="P2109" si="2687">IF(K2112="Yes",IF(L2112="Yes","Yes","No"),"No")</f>
        <v>Yes</v>
      </c>
      <c r="Q2109" s="108"/>
      <c r="R2109" s="5" t="s">
        <v>1</v>
      </c>
      <c r="S2109" s="5" t="s">
        <v>5</v>
      </c>
      <c r="T2109" s="5" t="s">
        <v>7</v>
      </c>
      <c r="U2109" s="5">
        <v>681</v>
      </c>
      <c r="V2109" s="5">
        <v>71.069999999999993</v>
      </c>
      <c r="W2109" s="5">
        <v>71.12</v>
      </c>
      <c r="X2109" s="8">
        <f t="shared" si="2611"/>
        <v>-5.0000000000011369E-2</v>
      </c>
      <c r="Y2109" s="14">
        <v>325</v>
      </c>
      <c r="Z2109" s="5">
        <v>75.69</v>
      </c>
      <c r="AA2109" s="5">
        <v>73.36</v>
      </c>
      <c r="AB2109" s="71">
        <f t="shared" si="2636"/>
        <v>2.3299999999999983</v>
      </c>
      <c r="AC2109" s="53"/>
    </row>
    <row r="2110" spans="1:29" x14ac:dyDescent="0.25">
      <c r="A2110" s="53">
        <v>3004021</v>
      </c>
      <c r="B2110" s="89" t="s">
        <v>2596</v>
      </c>
      <c r="C2110" s="53" t="s">
        <v>660</v>
      </c>
      <c r="D2110" s="50" t="s">
        <v>2508</v>
      </c>
      <c r="E2110" s="47">
        <f>VLOOKUP('2012 Accountability Database'!A2106,Dems1112!$A$2:$G$1082,4)</f>
        <v>0.79</v>
      </c>
      <c r="F2110" s="65" t="s">
        <v>2486</v>
      </c>
      <c r="G2110" s="62"/>
      <c r="H2110" s="13" t="str">
        <f>IF(V2110&gt;94,"Met",IF(X2110="--","n/a",IF(X2110&gt;=0,"Met","Did Not Meet")))</f>
        <v>Met</v>
      </c>
      <c r="I2110" s="13" t="str">
        <f>IF(V2111&gt;94,"Met",IF(X2111="--","n/a",IF(X2111&gt;=0,"Met","Did Not Meet")))</f>
        <v>Met</v>
      </c>
      <c r="J2110" s="13"/>
      <c r="K2110" s="13" t="str">
        <f>IF(Z2110&gt;94,"Met",IF(AB2110="--","n/a",IF(AB2110&gt;=0,"Met","Did Not Meet")))</f>
        <v>Did Not Meet</v>
      </c>
      <c r="L2110" s="13" t="str">
        <f>IF(Z2111&gt;94,"Met",IF(AB2111="--","n/a",IF(AB2111&gt;=0,"Met","Did Not Meet")))</f>
        <v>Did Not Meet</v>
      </c>
      <c r="M2110" s="1" t="s">
        <v>4</v>
      </c>
      <c r="N2110" s="68" t="s">
        <v>2497</v>
      </c>
      <c r="O2110" s="35"/>
      <c r="P2110" s="44"/>
      <c r="Q2110" s="108"/>
      <c r="R2110" s="5" t="s">
        <v>6</v>
      </c>
      <c r="S2110" s="1" t="s">
        <v>2</v>
      </c>
      <c r="T2110" s="1" t="s">
        <v>3</v>
      </c>
      <c r="U2110" s="5">
        <v>297</v>
      </c>
      <c r="V2110" s="1">
        <v>86.53</v>
      </c>
      <c r="W2110" s="1">
        <v>81.91</v>
      </c>
      <c r="X2110" s="9">
        <f t="shared" si="2611"/>
        <v>4.6200000000000045</v>
      </c>
      <c r="Y2110" s="14">
        <v>151</v>
      </c>
      <c r="Z2110" s="1">
        <v>58.94</v>
      </c>
      <c r="AA2110" s="1">
        <v>62.7</v>
      </c>
      <c r="AB2110" s="72">
        <f t="shared" si="2636"/>
        <v>-3.7600000000000051</v>
      </c>
      <c r="AC2110" s="53"/>
    </row>
    <row r="2111" spans="1:29" x14ac:dyDescent="0.25">
      <c r="A2111" s="53">
        <v>3004021</v>
      </c>
      <c r="B2111" s="89" t="s">
        <v>2596</v>
      </c>
      <c r="C2111" s="53" t="s">
        <v>660</v>
      </c>
      <c r="D2111" s="50" t="s">
        <v>974</v>
      </c>
      <c r="E2111" s="47" t="str">
        <f>VLOOKUP('2012 Accountability Database'!A2106,Dems1112!$A$2:$G$1082,5)</f>
        <v>K-4</v>
      </c>
      <c r="F2111" s="65" t="s">
        <v>2487</v>
      </c>
      <c r="G2111" s="62"/>
      <c r="H2111" s="13" t="str">
        <f>IF(V2112&gt;94,"Met",IF(X2112="--","n/a",IF(X2112&gt;=0,"Met","Did Not Meet")))</f>
        <v>Did Not Meet</v>
      </c>
      <c r="I2111" s="13" t="str">
        <f>IF(V2113&gt;94,"Met",IF(X2113="--","n/a",IF(X2113&gt;=0,"Met","Did Not Meet")))</f>
        <v>Did Not Meet</v>
      </c>
      <c r="J2111" s="13"/>
      <c r="K2111" s="13" t="str">
        <f>IF(Z2112&gt;94,"Met",IF(AB2112="--","n/a",IF(AB2112&gt;=0,"Met","Did Not Meet")))</f>
        <v>Met</v>
      </c>
      <c r="L2111" s="13" t="str">
        <f>IF(Z2113&gt;94,"Met",IF(AB2113="--","n/a",IF(AB2113&gt;=0,"Met","Did Not Meet")))</f>
        <v>Met</v>
      </c>
      <c r="M2111" s="5" t="s">
        <v>4</v>
      </c>
      <c r="N2111" s="14"/>
      <c r="O2111" s="35" t="s">
        <v>2506</v>
      </c>
      <c r="P2111" s="83" t="str">
        <f t="shared" ref="P2111" si="2688">IF(P2106="No"," ", IF(P2108="No"," ",IF(P2107="No", " ",IF(P2109="No"," ","X"))))</f>
        <v>X</v>
      </c>
      <c r="Q2111" s="108"/>
      <c r="R2111" s="5" t="s">
        <v>6</v>
      </c>
      <c r="S2111" s="5" t="s">
        <v>2</v>
      </c>
      <c r="T2111" s="5" t="s">
        <v>7</v>
      </c>
      <c r="U2111" s="5">
        <v>221</v>
      </c>
      <c r="V2111" s="5">
        <v>83.26</v>
      </c>
      <c r="W2111" s="5">
        <v>77.66</v>
      </c>
      <c r="X2111" s="11">
        <f t="shared" si="2611"/>
        <v>5.6000000000000085</v>
      </c>
      <c r="Y2111" s="14">
        <v>114</v>
      </c>
      <c r="Z2111" s="5">
        <v>58.77</v>
      </c>
      <c r="AA2111" s="5">
        <v>60.04</v>
      </c>
      <c r="AB2111" s="72">
        <f t="shared" si="2636"/>
        <v>-1.269999999999996</v>
      </c>
      <c r="AC2111" s="53"/>
    </row>
    <row r="2112" spans="1:29" ht="15.75" x14ac:dyDescent="0.25">
      <c r="A2112" s="53">
        <v>3004021</v>
      </c>
      <c r="B2112" s="89" t="s">
        <v>2596</v>
      </c>
      <c r="C2112" s="53" t="s">
        <v>660</v>
      </c>
      <c r="D2112" s="50" t="s">
        <v>975</v>
      </c>
      <c r="E2112" s="48" t="str">
        <f>VLOOKUP('2012 Accountability Database'!A2106,Dems1112!$A$2:$G$1082,6)</f>
        <v>3 (Central AR)</v>
      </c>
      <c r="F2112" s="66"/>
      <c r="G2112" s="63" t="s">
        <v>2488</v>
      </c>
      <c r="H2112" s="61" t="str">
        <f t="shared" ref="H2112:I2112" si="2689">IF(H2110="Met","Yes",IF(H2111="Met","Yes","No"))</f>
        <v>Yes</v>
      </c>
      <c r="I2112" s="61" t="str">
        <f t="shared" si="2689"/>
        <v>Yes</v>
      </c>
      <c r="J2112" s="55"/>
      <c r="K2112" s="61" t="str">
        <f t="shared" ref="K2112:L2112" si="2690">IF(K2110="Met","Yes",IF(K2111="Met","Yes","No"))</f>
        <v>Yes</v>
      </c>
      <c r="L2112" s="61" t="str">
        <f t="shared" si="2690"/>
        <v>Yes</v>
      </c>
      <c r="M2112" s="5" t="s">
        <v>4</v>
      </c>
      <c r="N2112" s="14"/>
      <c r="O2112" s="35" t="s">
        <v>2505</v>
      </c>
      <c r="P2112" s="83" t="str">
        <f t="shared" ref="P2112" si="2691">IF(P2111="X"," ",IF(P2113="X"," ","X"))</f>
        <v xml:space="preserve"> </v>
      </c>
      <c r="Q2112" s="94" t="s">
        <v>2759</v>
      </c>
      <c r="R2112" s="5" t="s">
        <v>6</v>
      </c>
      <c r="S2112" s="5" t="s">
        <v>5</v>
      </c>
      <c r="T2112" s="5" t="s">
        <v>3</v>
      </c>
      <c r="U2112" s="5">
        <v>892</v>
      </c>
      <c r="V2112" s="5">
        <v>81.5</v>
      </c>
      <c r="W2112" s="5">
        <v>81.91</v>
      </c>
      <c r="X2112" s="8">
        <f t="shared" si="2611"/>
        <v>-0.40999999999999659</v>
      </c>
      <c r="Y2112" s="14">
        <v>433</v>
      </c>
      <c r="Z2112" s="5">
        <v>64.2</v>
      </c>
      <c r="AA2112" s="5">
        <v>62.7</v>
      </c>
      <c r="AB2112" s="71">
        <f t="shared" si="2636"/>
        <v>1.5</v>
      </c>
      <c r="AC2112" s="53"/>
    </row>
    <row r="2113" spans="1:29" x14ac:dyDescent="0.25">
      <c r="A2113" s="54">
        <v>3004021</v>
      </c>
      <c r="B2113" s="90" t="s">
        <v>2596</v>
      </c>
      <c r="C2113" s="54" t="s">
        <v>660</v>
      </c>
      <c r="D2113" s="4"/>
      <c r="E2113" s="4"/>
      <c r="F2113" s="67"/>
      <c r="G2113" s="64"/>
      <c r="H2113" s="43"/>
      <c r="I2113" s="43"/>
      <c r="J2113" s="43"/>
      <c r="K2113" s="43"/>
      <c r="L2113" s="43"/>
      <c r="M2113" s="4" t="s">
        <v>4</v>
      </c>
      <c r="N2113" s="15"/>
      <c r="O2113" s="38" t="s">
        <v>2482</v>
      </c>
      <c r="P2113" s="84" t="str">
        <f>IF(E2107="Achieving School"," ","X")</f>
        <v xml:space="preserve"> </v>
      </c>
      <c r="Q2113" s="91"/>
      <c r="R2113" s="4" t="s">
        <v>6</v>
      </c>
      <c r="S2113" s="4" t="s">
        <v>5</v>
      </c>
      <c r="T2113" s="4" t="s">
        <v>7</v>
      </c>
      <c r="U2113" s="4">
        <v>681</v>
      </c>
      <c r="V2113" s="4">
        <v>77.09</v>
      </c>
      <c r="W2113" s="4">
        <v>77.66</v>
      </c>
      <c r="X2113" s="7">
        <f t="shared" si="2611"/>
        <v>-0.56999999999999318</v>
      </c>
      <c r="Y2113" s="15">
        <v>325</v>
      </c>
      <c r="Z2113" s="4">
        <v>60.62</v>
      </c>
      <c r="AA2113" s="4">
        <v>60.04</v>
      </c>
      <c r="AB2113" s="74">
        <f t="shared" si="2636"/>
        <v>0.57999999999999829</v>
      </c>
      <c r="AC2113" s="54"/>
    </row>
    <row r="2114" spans="1:29" x14ac:dyDescent="0.25">
      <c r="A2114" s="1">
        <v>3004022</v>
      </c>
      <c r="B2114" s="87" t="s">
        <v>2596</v>
      </c>
      <c r="C2114" s="55" t="s">
        <v>661</v>
      </c>
      <c r="E2114" s="42"/>
      <c r="F2114" s="65" t="s">
        <v>2483</v>
      </c>
      <c r="G2114" s="62"/>
      <c r="H2114" s="37" t="str">
        <f>IF(V2114&gt;94,"Met",IF(X2114="--","n/a",IF(X2114&gt;=0,"Met","Did Not Meet")))</f>
        <v>Met</v>
      </c>
      <c r="I2114" s="37" t="str">
        <f>IF(V2115&gt;94,"Met",IF(X2115="--","n/a",IF(X2115&gt;=0,"Met","Did Not Meet")))</f>
        <v>Met</v>
      </c>
      <c r="K2114" s="13" t="str">
        <f>IF(Z2114&gt;94,"Met",IF(AB2114="--","n/a",IF(AB2114&gt;=0,"Met","Did Not Meet")))</f>
        <v>Met</v>
      </c>
      <c r="L2114" s="13" t="str">
        <f>IF(Z2115&gt;94,"Met",IF(AB2115="--","n/a",IF(AB2115&gt;=0,"Met","Did Not Meet")))</f>
        <v>Met</v>
      </c>
      <c r="M2114" s="1" t="s">
        <v>4</v>
      </c>
      <c r="N2114" s="14" t="s">
        <v>2502</v>
      </c>
      <c r="O2114" s="5"/>
      <c r="P2114" s="44" t="str">
        <f t="shared" ref="P2114" si="2692">IF(H2116="Yes",IF(I2116="Yes","Yes","No"),"No")</f>
        <v>Yes</v>
      </c>
      <c r="Q2114" s="93"/>
      <c r="R2114" s="5" t="s">
        <v>1</v>
      </c>
      <c r="S2114" s="1" t="s">
        <v>2</v>
      </c>
      <c r="T2114" s="1" t="s">
        <v>3</v>
      </c>
      <c r="U2114" s="5">
        <v>277</v>
      </c>
      <c r="V2114" s="1">
        <v>76.53</v>
      </c>
      <c r="W2114" s="1">
        <v>71.819999999999993</v>
      </c>
      <c r="X2114" s="9">
        <f t="shared" ref="X2114:X2177" si="2693">V2114-W2114</f>
        <v>4.710000000000008</v>
      </c>
      <c r="Y2114" s="14">
        <v>257</v>
      </c>
      <c r="Z2114" s="1">
        <v>78.989999999999995</v>
      </c>
      <c r="AA2114" s="1">
        <v>72.540000000000006</v>
      </c>
      <c r="AB2114" s="71">
        <f t="shared" si="2636"/>
        <v>6.4499999999999886</v>
      </c>
      <c r="AC2114" s="36"/>
    </row>
    <row r="2115" spans="1:29" ht="15.75" x14ac:dyDescent="0.25">
      <c r="A2115" s="53">
        <v>3004022</v>
      </c>
      <c r="B2115" s="89" t="s">
        <v>2596</v>
      </c>
      <c r="C2115" s="53" t="s">
        <v>661</v>
      </c>
      <c r="D2115" s="49" t="s">
        <v>2498</v>
      </c>
      <c r="E2115" s="34" t="str">
        <f>M2114</f>
        <v>Achieving School</v>
      </c>
      <c r="F2115" s="65" t="s">
        <v>2484</v>
      </c>
      <c r="G2115" s="62"/>
      <c r="H2115" s="13" t="str">
        <f>IF(V2116&gt;94,"Met",IF(X2116="--","n/a",IF(X2116&gt;=0,"Met","Did Not Meet")))</f>
        <v>Did Not Meet</v>
      </c>
      <c r="I2115" s="13" t="str">
        <f>IF(V2117&gt;94,"Met",IF(X2117="--","n/a",IF(X2117&gt;=0,"Met","Did Not Meet")))</f>
        <v>Met</v>
      </c>
      <c r="K2115" s="13" t="str">
        <f>IF(Z2116&gt;94,"Met",IF(AB2116="--","n/a",IF(AB2116&gt;=0,"Met","Did Not Meet")))</f>
        <v>Met</v>
      </c>
      <c r="L2115" s="13" t="str">
        <f>IF(Z2117&gt;94,"Met",IF(AB2117="--","n/a",IF(AB2117&gt;=0,"Met","Did Not Meet")))</f>
        <v>Met</v>
      </c>
      <c r="M2115" s="1" t="s">
        <v>4</v>
      </c>
      <c r="N2115" s="14" t="s">
        <v>2501</v>
      </c>
      <c r="O2115" s="5"/>
      <c r="P2115" s="44" t="str">
        <f t="shared" ref="P2115" si="2694">IF(K2116="Yes",IF(L2116="Yes","Yes","No"),"No")</f>
        <v>Yes</v>
      </c>
      <c r="Q2115" s="94" t="s">
        <v>2759</v>
      </c>
      <c r="R2115" s="5" t="s">
        <v>1</v>
      </c>
      <c r="S2115" s="1" t="s">
        <v>2</v>
      </c>
      <c r="T2115" s="1" t="s">
        <v>7</v>
      </c>
      <c r="U2115" s="5">
        <v>205</v>
      </c>
      <c r="V2115" s="1">
        <v>71.709999999999994</v>
      </c>
      <c r="W2115" s="1">
        <v>64.97</v>
      </c>
      <c r="X2115" s="9">
        <f t="shared" si="2693"/>
        <v>6.7399999999999949</v>
      </c>
      <c r="Y2115" s="14">
        <v>187</v>
      </c>
      <c r="Z2115" s="1">
        <v>74.87</v>
      </c>
      <c r="AA2115" s="1">
        <v>65.63</v>
      </c>
      <c r="AB2115" s="71">
        <f t="shared" si="2636"/>
        <v>9.2400000000000091</v>
      </c>
      <c r="AC2115" s="53"/>
    </row>
    <row r="2116" spans="1:29" ht="15" customHeight="1" x14ac:dyDescent="0.25">
      <c r="A2116" s="53">
        <v>3004022</v>
      </c>
      <c r="B2116" s="89" t="s">
        <v>2596</v>
      </c>
      <c r="C2116" s="53" t="s">
        <v>661</v>
      </c>
      <c r="D2116" s="49" t="s">
        <v>2499</v>
      </c>
      <c r="E2116" s="35" t="str">
        <f>VLOOKUP('2012 Accountability Database'!$A2114,'2011 AYP'!A$2:B$1072,2)</f>
        <v xml:space="preserve"> A (Alert)</v>
      </c>
      <c r="F2116" s="66"/>
      <c r="G2116" s="63" t="s">
        <v>2485</v>
      </c>
      <c r="H2116" s="60" t="str">
        <f t="shared" ref="H2116:I2116" si="2695">IF(H2114="Met","Yes",IF(H2115="Met","Yes","No"))</f>
        <v>Yes</v>
      </c>
      <c r="I2116" s="60" t="str">
        <f t="shared" si="2695"/>
        <v>Yes</v>
      </c>
      <c r="J2116" s="42"/>
      <c r="K2116" s="60" t="str">
        <f t="shared" ref="K2116:L2116" si="2696">IF(K2114="Met","Yes",IF(K2115="Met","Yes","No"))</f>
        <v>Yes</v>
      </c>
      <c r="L2116" s="60" t="str">
        <f t="shared" si="2696"/>
        <v>Yes</v>
      </c>
      <c r="M2116" s="5" t="s">
        <v>4</v>
      </c>
      <c r="N2116" s="14" t="s">
        <v>2503</v>
      </c>
      <c r="O2116" s="5"/>
      <c r="P2116" s="44" t="str">
        <f t="shared" ref="P2116" si="2697">IF(H2120="Yes",IF(I2120="Yes","Yes","No"),"No")</f>
        <v>Yes</v>
      </c>
      <c r="Q2116" s="108" t="s">
        <v>2758</v>
      </c>
      <c r="R2116" s="5" t="s">
        <v>1</v>
      </c>
      <c r="S2116" s="5" t="s">
        <v>5</v>
      </c>
      <c r="T2116" s="5" t="s">
        <v>3</v>
      </c>
      <c r="U2116" s="5">
        <v>901</v>
      </c>
      <c r="V2116" s="5">
        <v>71.48</v>
      </c>
      <c r="W2116" s="5">
        <v>71.819999999999993</v>
      </c>
      <c r="X2116" s="8">
        <f t="shared" si="2693"/>
        <v>-0.3399999999999892</v>
      </c>
      <c r="Y2116" s="14">
        <v>841</v>
      </c>
      <c r="Z2116" s="5">
        <v>72.77</v>
      </c>
      <c r="AA2116" s="5">
        <v>72.540000000000006</v>
      </c>
      <c r="AB2116" s="71">
        <f t="shared" si="2636"/>
        <v>0.22999999999998977</v>
      </c>
      <c r="AC2116" s="53"/>
    </row>
    <row r="2117" spans="1:29" x14ac:dyDescent="0.25">
      <c r="A2117" s="53">
        <v>3004022</v>
      </c>
      <c r="B2117" s="89" t="s">
        <v>2596</v>
      </c>
      <c r="C2117" s="53" t="s">
        <v>661</v>
      </c>
      <c r="D2117" s="49" t="s">
        <v>2507</v>
      </c>
      <c r="E2117" s="47">
        <f>VLOOKUP('2012 Accountability Database'!A2114,Dems1112!$A$2:$G$1082,3)</f>
        <v>0.4</v>
      </c>
      <c r="F2117" s="66"/>
      <c r="G2117" s="52"/>
      <c r="M2117" s="1" t="s">
        <v>4</v>
      </c>
      <c r="N2117" s="14" t="s">
        <v>2504</v>
      </c>
      <c r="O2117" s="5"/>
      <c r="P2117" s="44" t="str">
        <f t="shared" ref="P2117" si="2698">IF(K2120="Yes",IF(L2120="Yes","Yes","No"),"No")</f>
        <v>Yes</v>
      </c>
      <c r="Q2117" s="108"/>
      <c r="R2117" s="5" t="s">
        <v>1</v>
      </c>
      <c r="S2117" s="1" t="s">
        <v>5</v>
      </c>
      <c r="T2117" s="1" t="s">
        <v>7</v>
      </c>
      <c r="U2117" s="5">
        <v>631</v>
      </c>
      <c r="V2117" s="1">
        <v>65.13</v>
      </c>
      <c r="W2117" s="1">
        <v>64.97</v>
      </c>
      <c r="X2117" s="9">
        <f t="shared" si="2693"/>
        <v>0.15999999999999659</v>
      </c>
      <c r="Y2117" s="14">
        <v>576</v>
      </c>
      <c r="Z2117" s="1">
        <v>66.150000000000006</v>
      </c>
      <c r="AA2117" s="1">
        <v>65.63</v>
      </c>
      <c r="AB2117" s="71">
        <f t="shared" si="2636"/>
        <v>0.52000000000001023</v>
      </c>
      <c r="AC2117" s="53"/>
    </row>
    <row r="2118" spans="1:29" x14ac:dyDescent="0.25">
      <c r="A2118" s="53">
        <v>3004022</v>
      </c>
      <c r="B2118" s="89" t="s">
        <v>2596</v>
      </c>
      <c r="C2118" s="53" t="s">
        <v>661</v>
      </c>
      <c r="D2118" s="50" t="s">
        <v>2508</v>
      </c>
      <c r="E2118" s="47">
        <f>VLOOKUP('2012 Accountability Database'!A2114,Dems1112!$A$2:$G$1082,4)</f>
        <v>0.71</v>
      </c>
      <c r="F2118" s="65" t="s">
        <v>2486</v>
      </c>
      <c r="G2118" s="62"/>
      <c r="H2118" s="13" t="str">
        <f>IF(V2118&gt;94,"Met",IF(X2118="--","n/a",IF(X2118&gt;=0,"Met","Did Not Meet")))</f>
        <v>Met</v>
      </c>
      <c r="I2118" s="13" t="str">
        <f>IF(V2119&gt;94,"Met",IF(X2119="--","n/a",IF(X2119&gt;=0,"Met","Did Not Meet")))</f>
        <v>Met</v>
      </c>
      <c r="J2118" s="13"/>
      <c r="K2118" s="13" t="str">
        <f>IF(Z2118&gt;94,"Met",IF(AB2118="--","n/a",IF(AB2118&gt;=0,"Met","Did Not Meet")))</f>
        <v>Met</v>
      </c>
      <c r="L2118" s="13" t="str">
        <f>IF(Z2119&gt;94,"Met",IF(AB2119="--","n/a",IF(AB2119&gt;=0,"Met","Did Not Meet")))</f>
        <v>Met</v>
      </c>
      <c r="M2118" s="1" t="s">
        <v>4</v>
      </c>
      <c r="N2118" s="68" t="s">
        <v>2497</v>
      </c>
      <c r="O2118" s="35"/>
      <c r="P2118" s="44"/>
      <c r="Q2118" s="108"/>
      <c r="R2118" s="5" t="s">
        <v>6</v>
      </c>
      <c r="S2118" s="1" t="s">
        <v>2</v>
      </c>
      <c r="T2118" s="1" t="s">
        <v>3</v>
      </c>
      <c r="U2118" s="5">
        <v>295</v>
      </c>
      <c r="V2118" s="1">
        <v>84.07</v>
      </c>
      <c r="W2118" s="1">
        <v>77.989999999999995</v>
      </c>
      <c r="X2118" s="9">
        <f t="shared" si="2693"/>
        <v>6.0799999999999983</v>
      </c>
      <c r="Y2118" s="14">
        <v>257</v>
      </c>
      <c r="Z2118" s="1">
        <v>85.21</v>
      </c>
      <c r="AA2118" s="1">
        <v>77.34</v>
      </c>
      <c r="AB2118" s="71">
        <f t="shared" si="2636"/>
        <v>7.8699999999999903</v>
      </c>
      <c r="AC2118" s="53"/>
    </row>
    <row r="2119" spans="1:29" x14ac:dyDescent="0.25">
      <c r="A2119" s="53">
        <v>3004022</v>
      </c>
      <c r="B2119" s="89" t="s">
        <v>2596</v>
      </c>
      <c r="C2119" s="53" t="s">
        <v>661</v>
      </c>
      <c r="D2119" s="50" t="s">
        <v>974</v>
      </c>
      <c r="E2119" s="47" t="str">
        <f>VLOOKUP('2012 Accountability Database'!A2114,Dems1112!$A$2:$G$1082,5)</f>
        <v>7-8</v>
      </c>
      <c r="F2119" s="65" t="s">
        <v>2487</v>
      </c>
      <c r="G2119" s="62"/>
      <c r="H2119" s="13" t="str">
        <f>IF(V2120&gt;94,"Met",IF(X2120="--","n/a",IF(X2120&gt;=0,"Met","Did Not Meet")))</f>
        <v>Met</v>
      </c>
      <c r="I2119" s="13" t="str">
        <f>IF(V2121&gt;94,"Met",IF(X2121="--","n/a",IF(X2121&gt;=0,"Met","Did Not Meet")))</f>
        <v>Met</v>
      </c>
      <c r="J2119" s="13"/>
      <c r="K2119" s="13" t="str">
        <f>IF(Z2120&gt;94,"Met",IF(AB2120="--","n/a",IF(AB2120&gt;=0,"Met","Did Not Meet")))</f>
        <v>Met</v>
      </c>
      <c r="L2119" s="13" t="str">
        <f>IF(Z2121&gt;94,"Met",IF(AB2121="--","n/a",IF(AB2121&gt;=0,"Met","Did Not Meet")))</f>
        <v>Met</v>
      </c>
      <c r="M2119" s="1" t="s">
        <v>4</v>
      </c>
      <c r="N2119" s="14"/>
      <c r="O2119" s="35" t="s">
        <v>2506</v>
      </c>
      <c r="P2119" s="83" t="str">
        <f t="shared" ref="P2119" si="2699">IF(P2114="No"," ", IF(P2116="No"," ",IF(P2115="No", " ",IF(P2117="No"," ","X"))))</f>
        <v>X</v>
      </c>
      <c r="Q2119" s="108"/>
      <c r="R2119" s="5" t="s">
        <v>6</v>
      </c>
      <c r="S2119" s="1" t="s">
        <v>2</v>
      </c>
      <c r="T2119" s="1" t="s">
        <v>7</v>
      </c>
      <c r="U2119" s="5">
        <v>215</v>
      </c>
      <c r="V2119" s="1">
        <v>80.47</v>
      </c>
      <c r="W2119" s="1">
        <v>70.52</v>
      </c>
      <c r="X2119" s="9">
        <f t="shared" si="2693"/>
        <v>9.9500000000000028</v>
      </c>
      <c r="Y2119" s="14">
        <v>187</v>
      </c>
      <c r="Z2119" s="1">
        <v>82.35</v>
      </c>
      <c r="AA2119" s="1">
        <v>70.83</v>
      </c>
      <c r="AB2119" s="71">
        <f t="shared" si="2636"/>
        <v>11.519999999999996</v>
      </c>
      <c r="AC2119" s="53"/>
    </row>
    <row r="2120" spans="1:29" ht="15.75" x14ac:dyDescent="0.25">
      <c r="A2120" s="53">
        <v>3004022</v>
      </c>
      <c r="B2120" s="89" t="s">
        <v>2596</v>
      </c>
      <c r="C2120" s="53" t="s">
        <v>661</v>
      </c>
      <c r="D2120" s="50" t="s">
        <v>975</v>
      </c>
      <c r="E2120" s="48" t="str">
        <f>VLOOKUP('2012 Accountability Database'!A2114,Dems1112!$A$2:$G$1082,6)</f>
        <v>3 (Central AR)</v>
      </c>
      <c r="F2120" s="66"/>
      <c r="G2120" s="63" t="s">
        <v>2488</v>
      </c>
      <c r="H2120" s="61" t="str">
        <f t="shared" ref="H2120:I2120" si="2700">IF(H2118="Met","Yes",IF(H2119="Met","Yes","No"))</f>
        <v>Yes</v>
      </c>
      <c r="I2120" s="61" t="str">
        <f t="shared" si="2700"/>
        <v>Yes</v>
      </c>
      <c r="J2120" s="55"/>
      <c r="K2120" s="61" t="str">
        <f t="shared" ref="K2120:L2120" si="2701">IF(K2118="Met","Yes",IF(K2119="Met","Yes","No"))</f>
        <v>Yes</v>
      </c>
      <c r="L2120" s="61" t="str">
        <f t="shared" si="2701"/>
        <v>Yes</v>
      </c>
      <c r="M2120" s="5" t="s">
        <v>4</v>
      </c>
      <c r="N2120" s="14"/>
      <c r="O2120" s="35" t="s">
        <v>2505</v>
      </c>
      <c r="P2120" s="83" t="str">
        <f t="shared" ref="P2120" si="2702">IF(P2119="X"," ",IF(P2121="X"," ","X"))</f>
        <v xml:space="preserve"> </v>
      </c>
      <c r="Q2120" s="94" t="s">
        <v>2759</v>
      </c>
      <c r="R2120" s="5" t="s">
        <v>6</v>
      </c>
      <c r="S2120" s="5" t="s">
        <v>5</v>
      </c>
      <c r="T2120" s="5" t="s">
        <v>3</v>
      </c>
      <c r="U2120" s="5">
        <v>966</v>
      </c>
      <c r="V2120" s="5">
        <v>79.3</v>
      </c>
      <c r="W2120" s="5">
        <v>77.989999999999995</v>
      </c>
      <c r="X2120" s="11">
        <f t="shared" si="2693"/>
        <v>1.3100000000000023</v>
      </c>
      <c r="Y2120" s="14">
        <v>842</v>
      </c>
      <c r="Z2120" s="5">
        <v>79.22</v>
      </c>
      <c r="AA2120" s="5">
        <v>77.34</v>
      </c>
      <c r="AB2120" s="71">
        <f t="shared" si="2636"/>
        <v>1.8799999999999955</v>
      </c>
      <c r="AC2120" s="53"/>
    </row>
    <row r="2121" spans="1:29" x14ac:dyDescent="0.25">
      <c r="A2121" s="54">
        <v>3004022</v>
      </c>
      <c r="B2121" s="90" t="s">
        <v>2596</v>
      </c>
      <c r="C2121" s="54" t="s">
        <v>661</v>
      </c>
      <c r="D2121" s="4"/>
      <c r="E2121" s="4"/>
      <c r="F2121" s="67"/>
      <c r="G2121" s="64"/>
      <c r="H2121" s="43"/>
      <c r="I2121" s="43"/>
      <c r="J2121" s="43"/>
      <c r="K2121" s="43"/>
      <c r="L2121" s="43"/>
      <c r="M2121" s="4" t="s">
        <v>4</v>
      </c>
      <c r="N2121" s="15"/>
      <c r="O2121" s="38" t="s">
        <v>2482</v>
      </c>
      <c r="P2121" s="84" t="str">
        <f>IF(E2115="Achieving School"," ","X")</f>
        <v xml:space="preserve"> </v>
      </c>
      <c r="Q2121" s="91"/>
      <c r="R2121" s="4" t="s">
        <v>6</v>
      </c>
      <c r="S2121" s="4" t="s">
        <v>5</v>
      </c>
      <c r="T2121" s="4" t="s">
        <v>7</v>
      </c>
      <c r="U2121" s="4">
        <v>662</v>
      </c>
      <c r="V2121" s="4">
        <v>74.17</v>
      </c>
      <c r="W2121" s="4">
        <v>70.52</v>
      </c>
      <c r="X2121" s="10">
        <f t="shared" si="2693"/>
        <v>3.6500000000000057</v>
      </c>
      <c r="Y2121" s="15">
        <v>577</v>
      </c>
      <c r="Z2121" s="4">
        <v>74.7</v>
      </c>
      <c r="AA2121" s="4">
        <v>70.83</v>
      </c>
      <c r="AB2121" s="74">
        <f t="shared" si="2636"/>
        <v>3.8700000000000045</v>
      </c>
      <c r="AC2121" s="54"/>
    </row>
    <row r="2122" spans="1:29" x14ac:dyDescent="0.25">
      <c r="A2122" s="1">
        <v>3004025</v>
      </c>
      <c r="B2122" s="87" t="s">
        <v>2596</v>
      </c>
      <c r="C2122" s="55" t="s">
        <v>662</v>
      </c>
      <c r="E2122" s="42"/>
      <c r="F2122" s="65" t="s">
        <v>2483</v>
      </c>
      <c r="G2122" s="62"/>
      <c r="H2122" s="37" t="str">
        <f>IF(V2122&gt;94,"Met",IF(X2122="--","n/a",IF(X2122&gt;=0,"Met","Did Not Meet")))</f>
        <v>Met</v>
      </c>
      <c r="I2122" s="37" t="str">
        <f>IF(V2123&gt;94,"Met",IF(X2123="--","n/a",IF(X2123&gt;=0,"Met","Did Not Meet")))</f>
        <v>Met</v>
      </c>
      <c r="K2122" s="13" t="str">
        <f>IF(Z2122&gt;94,"Met",IF(AB2122="--","n/a",IF(AB2122&gt;=0,"Met","Did Not Meet")))</f>
        <v>Met</v>
      </c>
      <c r="L2122" s="13" t="str">
        <f>IF(Z2123&gt;94,"Met",IF(AB2123="--","n/a",IF(AB2123&gt;=0,"Met","Did Not Meet")))</f>
        <v>Met</v>
      </c>
      <c r="M2122" s="5" t="s">
        <v>9</v>
      </c>
      <c r="N2122" s="14" t="s">
        <v>2502</v>
      </c>
      <c r="O2122" s="5"/>
      <c r="P2122" s="44" t="str">
        <f t="shared" ref="P2122" si="2703">IF(H2124="Yes",IF(I2124="Yes","Yes","No"),"No")</f>
        <v>Yes</v>
      </c>
      <c r="Q2122" s="93"/>
      <c r="R2122" s="5" t="s">
        <v>1</v>
      </c>
      <c r="S2122" s="5" t="s">
        <v>2</v>
      </c>
      <c r="T2122" s="5" t="s">
        <v>3</v>
      </c>
      <c r="U2122" s="5">
        <v>286</v>
      </c>
      <c r="V2122" s="5">
        <v>82.17</v>
      </c>
      <c r="W2122" s="5">
        <v>76.05</v>
      </c>
      <c r="X2122" s="11">
        <f t="shared" si="2693"/>
        <v>6.1200000000000045</v>
      </c>
      <c r="Y2122" s="14">
        <v>279</v>
      </c>
      <c r="Z2122" s="5">
        <v>83.51</v>
      </c>
      <c r="AA2122" s="5">
        <v>80.81</v>
      </c>
      <c r="AB2122" s="71">
        <f t="shared" si="2636"/>
        <v>2.7000000000000028</v>
      </c>
      <c r="AC2122" s="36"/>
    </row>
    <row r="2123" spans="1:29" ht="15.75" x14ac:dyDescent="0.25">
      <c r="A2123" s="53">
        <v>3004025</v>
      </c>
      <c r="B2123" s="89" t="s">
        <v>2596</v>
      </c>
      <c r="C2123" s="53" t="s">
        <v>662</v>
      </c>
      <c r="D2123" s="49" t="s">
        <v>2498</v>
      </c>
      <c r="E2123" s="34" t="str">
        <f>M2122</f>
        <v>Needs Improvement School</v>
      </c>
      <c r="F2123" s="65" t="s">
        <v>2484</v>
      </c>
      <c r="G2123" s="62"/>
      <c r="H2123" s="13" t="str">
        <f>IF(V2124&gt;94,"Met",IF(X2124="--","n/a",IF(X2124&gt;=0,"Met","Did Not Meet")))</f>
        <v>Met</v>
      </c>
      <c r="I2123" s="13" t="str">
        <f>IF(V2125&gt;94,"Met",IF(X2125="--","n/a",IF(X2125&gt;=0,"Met","Did Not Meet")))</f>
        <v>Met</v>
      </c>
      <c r="K2123" s="13" t="str">
        <f>IF(Z2124&gt;94,"Met",IF(AB2124="--","n/a",IF(AB2124&gt;=0,"Met","Did Not Meet")))</f>
        <v>Met</v>
      </c>
      <c r="L2123" s="13" t="str">
        <f>IF(Z2125&gt;94,"Met",IF(AB2125="--","n/a",IF(AB2125&gt;=0,"Met","Did Not Meet")))</f>
        <v>Met</v>
      </c>
      <c r="M2123" s="1" t="s">
        <v>9</v>
      </c>
      <c r="N2123" s="14" t="s">
        <v>2501</v>
      </c>
      <c r="O2123" s="5"/>
      <c r="P2123" s="44" t="str">
        <f t="shared" ref="P2123" si="2704">IF(K2124="Yes",IF(L2124="Yes","Yes","No"),"No")</f>
        <v>Yes</v>
      </c>
      <c r="Q2123" s="94" t="s">
        <v>2759</v>
      </c>
      <c r="R2123" s="5" t="s">
        <v>1</v>
      </c>
      <c r="S2123" s="1" t="s">
        <v>2</v>
      </c>
      <c r="T2123" s="1" t="s">
        <v>7</v>
      </c>
      <c r="U2123" s="5">
        <v>219</v>
      </c>
      <c r="V2123" s="1">
        <v>77.63</v>
      </c>
      <c r="W2123" s="1">
        <v>69.59</v>
      </c>
      <c r="X2123" s="9">
        <f t="shared" si="2693"/>
        <v>8.039999999999992</v>
      </c>
      <c r="Y2123" s="14">
        <v>213</v>
      </c>
      <c r="Z2123" s="1">
        <v>79.34</v>
      </c>
      <c r="AA2123" s="1">
        <v>75.97</v>
      </c>
      <c r="AB2123" s="71">
        <f t="shared" si="2636"/>
        <v>3.3700000000000045</v>
      </c>
      <c r="AC2123" s="53"/>
    </row>
    <row r="2124" spans="1:29" ht="15" customHeight="1" x14ac:dyDescent="0.25">
      <c r="A2124" s="53">
        <v>3004025</v>
      </c>
      <c r="B2124" s="89" t="s">
        <v>2596</v>
      </c>
      <c r="C2124" s="53" t="s">
        <v>662</v>
      </c>
      <c r="D2124" s="49" t="s">
        <v>2499</v>
      </c>
      <c r="E2124" s="35" t="str">
        <f>VLOOKUP('2012 Accountability Database'!$A2122,'2011 AYP'!A$2:B$1072,2)</f>
        <v xml:space="preserve"> A (Alert)</v>
      </c>
      <c r="F2124" s="66"/>
      <c r="G2124" s="63" t="s">
        <v>2485</v>
      </c>
      <c r="H2124" s="60" t="str">
        <f t="shared" ref="H2124:I2124" si="2705">IF(H2122="Met","Yes",IF(H2123="Met","Yes","No"))</f>
        <v>Yes</v>
      </c>
      <c r="I2124" s="60" t="str">
        <f t="shared" si="2705"/>
        <v>Yes</v>
      </c>
      <c r="J2124" s="42"/>
      <c r="K2124" s="60" t="str">
        <f t="shared" ref="K2124:L2124" si="2706">IF(K2122="Met","Yes",IF(K2123="Met","Yes","No"))</f>
        <v>Yes</v>
      </c>
      <c r="L2124" s="60" t="str">
        <f t="shared" si="2706"/>
        <v>Yes</v>
      </c>
      <c r="M2124" s="1" t="s">
        <v>9</v>
      </c>
      <c r="N2124" s="14" t="s">
        <v>2503</v>
      </c>
      <c r="O2124" s="5"/>
      <c r="P2124" s="44" t="str">
        <f t="shared" ref="P2124" si="2707">IF(H2128="Yes",IF(I2128="Yes","Yes","No"),"No")</f>
        <v>No</v>
      </c>
      <c r="Q2124" s="108" t="s">
        <v>2758</v>
      </c>
      <c r="R2124" s="5" t="s">
        <v>1</v>
      </c>
      <c r="S2124" s="1" t="s">
        <v>5</v>
      </c>
      <c r="T2124" s="1" t="s">
        <v>3</v>
      </c>
      <c r="U2124" s="5">
        <v>856</v>
      </c>
      <c r="V2124" s="1">
        <v>77.22</v>
      </c>
      <c r="W2124" s="1">
        <v>76.05</v>
      </c>
      <c r="X2124" s="9">
        <f t="shared" si="2693"/>
        <v>1.1700000000000017</v>
      </c>
      <c r="Y2124" s="14">
        <v>828</v>
      </c>
      <c r="Z2124" s="1">
        <v>81.760000000000005</v>
      </c>
      <c r="AA2124" s="1">
        <v>80.81</v>
      </c>
      <c r="AB2124" s="71">
        <f t="shared" si="2636"/>
        <v>0.95000000000000284</v>
      </c>
      <c r="AC2124" s="53"/>
    </row>
    <row r="2125" spans="1:29" x14ac:dyDescent="0.25">
      <c r="A2125" s="53">
        <v>3004025</v>
      </c>
      <c r="B2125" s="89" t="s">
        <v>2596</v>
      </c>
      <c r="C2125" s="53" t="s">
        <v>662</v>
      </c>
      <c r="D2125" s="49" t="s">
        <v>2507</v>
      </c>
      <c r="E2125" s="47">
        <f>VLOOKUP('2012 Accountability Database'!A2122,Dems1112!$A$2:$G$1082,3)</f>
        <v>0.46</v>
      </c>
      <c r="F2125" s="66"/>
      <c r="G2125" s="52"/>
      <c r="M2125" s="5" t="s">
        <v>9</v>
      </c>
      <c r="N2125" s="14" t="s">
        <v>2504</v>
      </c>
      <c r="O2125" s="5"/>
      <c r="P2125" s="44" t="str">
        <f t="shared" ref="P2125" si="2708">IF(K2128="Yes",IF(L2128="Yes","Yes","No"),"No")</f>
        <v>No</v>
      </c>
      <c r="Q2125" s="108"/>
      <c r="R2125" s="5" t="s">
        <v>1</v>
      </c>
      <c r="S2125" s="5" t="s">
        <v>5</v>
      </c>
      <c r="T2125" s="5" t="s">
        <v>7</v>
      </c>
      <c r="U2125" s="5">
        <v>655</v>
      </c>
      <c r="V2125" s="5">
        <v>71.91</v>
      </c>
      <c r="W2125" s="5">
        <v>69.59</v>
      </c>
      <c r="X2125" s="11">
        <f t="shared" si="2693"/>
        <v>2.3199999999999932</v>
      </c>
      <c r="Y2125" s="14">
        <v>630</v>
      </c>
      <c r="Z2125" s="5">
        <v>77.459999999999994</v>
      </c>
      <c r="AA2125" s="5">
        <v>75.97</v>
      </c>
      <c r="AB2125" s="71">
        <f t="shared" si="2636"/>
        <v>1.4899999999999949</v>
      </c>
      <c r="AC2125" s="53"/>
    </row>
    <row r="2126" spans="1:29" x14ac:dyDescent="0.25">
      <c r="A2126" s="53">
        <v>3004025</v>
      </c>
      <c r="B2126" s="89" t="s">
        <v>2596</v>
      </c>
      <c r="C2126" s="53" t="s">
        <v>662</v>
      </c>
      <c r="D2126" s="50" t="s">
        <v>2508</v>
      </c>
      <c r="E2126" s="47">
        <f>VLOOKUP('2012 Accountability Database'!A2122,Dems1112!$A$2:$G$1082,4)</f>
        <v>0.75</v>
      </c>
      <c r="F2126" s="65" t="s">
        <v>2486</v>
      </c>
      <c r="G2126" s="62"/>
      <c r="H2126" s="13" t="str">
        <f>IF(V2126&gt;94,"Met",IF(X2126="--","n/a",IF(X2126&gt;=0,"Met","Did Not Meet")))</f>
        <v>Did Not Meet</v>
      </c>
      <c r="I2126" s="13" t="str">
        <f>IF(V2127&gt;94,"Met",IF(X2127="--","n/a",IF(X2127&gt;=0,"Met","Did Not Meet")))</f>
        <v>Did Not Meet</v>
      </c>
      <c r="J2126" s="13"/>
      <c r="K2126" s="13" t="str">
        <f>IF(Z2126&gt;94,"Met",IF(AB2126="--","n/a",IF(AB2126&gt;=0,"Met","Did Not Meet")))</f>
        <v>Did Not Meet</v>
      </c>
      <c r="L2126" s="13" t="str">
        <f>IF(Z2127&gt;94,"Met",IF(AB2127="--","n/a",IF(AB2127&gt;=0,"Met","Did Not Meet")))</f>
        <v>Did Not Meet</v>
      </c>
      <c r="M2126" s="5" t="s">
        <v>9</v>
      </c>
      <c r="N2126" s="68" t="s">
        <v>2497</v>
      </c>
      <c r="O2126" s="35"/>
      <c r="P2126" s="44"/>
      <c r="Q2126" s="108"/>
      <c r="R2126" s="5" t="s">
        <v>6</v>
      </c>
      <c r="S2126" s="5" t="s">
        <v>2</v>
      </c>
      <c r="T2126" s="5" t="s">
        <v>3</v>
      </c>
      <c r="U2126" s="5">
        <v>286</v>
      </c>
      <c r="V2126" s="5">
        <v>76.92</v>
      </c>
      <c r="W2126" s="5">
        <v>85.63</v>
      </c>
      <c r="X2126" s="8">
        <f t="shared" si="2693"/>
        <v>-8.7099999999999937</v>
      </c>
      <c r="Y2126" s="14">
        <v>279</v>
      </c>
      <c r="Z2126" s="5">
        <v>70.97</v>
      </c>
      <c r="AA2126" s="5">
        <v>83.12</v>
      </c>
      <c r="AB2126" s="72">
        <f t="shared" si="2636"/>
        <v>-12.150000000000006</v>
      </c>
      <c r="AC2126" s="53"/>
    </row>
    <row r="2127" spans="1:29" x14ac:dyDescent="0.25">
      <c r="A2127" s="53">
        <v>3004025</v>
      </c>
      <c r="B2127" s="89" t="s">
        <v>2596</v>
      </c>
      <c r="C2127" s="53" t="s">
        <v>662</v>
      </c>
      <c r="D2127" s="50" t="s">
        <v>974</v>
      </c>
      <c r="E2127" s="47" t="str">
        <f>VLOOKUP('2012 Accountability Database'!A2122,Dems1112!$A$2:$G$1082,5)</f>
        <v>5-6</v>
      </c>
      <c r="F2127" s="65" t="s">
        <v>2487</v>
      </c>
      <c r="G2127" s="62"/>
      <c r="H2127" s="13" t="str">
        <f>IF(V2128&gt;94,"Met",IF(X2128="--","n/a",IF(X2128&gt;=0,"Met","Did Not Meet")))</f>
        <v>Did Not Meet</v>
      </c>
      <c r="I2127" s="13" t="str">
        <f>IF(V2129&gt;94,"Met",IF(X2129="--","n/a",IF(X2129&gt;=0,"Met","Did Not Meet")))</f>
        <v>Did Not Meet</v>
      </c>
      <c r="J2127" s="13"/>
      <c r="K2127" s="13" t="str">
        <f>IF(Z2128&gt;94,"Met",IF(AB2128="--","n/a",IF(AB2128&gt;=0,"Met","Did Not Meet")))</f>
        <v>Did Not Meet</v>
      </c>
      <c r="L2127" s="13" t="str">
        <f>IF(Z2129&gt;94,"Met",IF(AB2129="--","n/a",IF(AB2129&gt;=0,"Met","Did Not Meet")))</f>
        <v>Did Not Meet</v>
      </c>
      <c r="M2127" s="1" t="s">
        <v>9</v>
      </c>
      <c r="N2127" s="14"/>
      <c r="O2127" s="35" t="s">
        <v>2506</v>
      </c>
      <c r="P2127" s="83" t="str">
        <f t="shared" ref="P2127" si="2709">IF(P2122="No"," ", IF(P2124="No"," ",IF(P2123="No", " ",IF(P2125="No"," ","X"))))</f>
        <v xml:space="preserve"> </v>
      </c>
      <c r="Q2127" s="108"/>
      <c r="R2127" s="5" t="s">
        <v>6</v>
      </c>
      <c r="S2127" s="1" t="s">
        <v>2</v>
      </c>
      <c r="T2127" s="1" t="s">
        <v>7</v>
      </c>
      <c r="U2127" s="5">
        <v>219</v>
      </c>
      <c r="V2127" s="1">
        <v>70.78</v>
      </c>
      <c r="W2127" s="1">
        <v>82.44</v>
      </c>
      <c r="X2127" s="6">
        <f t="shared" si="2693"/>
        <v>-11.659999999999997</v>
      </c>
      <c r="Y2127" s="14">
        <v>213</v>
      </c>
      <c r="Z2127" s="1">
        <v>63.85</v>
      </c>
      <c r="AA2127" s="1">
        <v>79.53</v>
      </c>
      <c r="AB2127" s="72">
        <f t="shared" si="2636"/>
        <v>-15.68</v>
      </c>
      <c r="AC2127" s="53"/>
    </row>
    <row r="2128" spans="1:29" ht="15.75" x14ac:dyDescent="0.25">
      <c r="A2128" s="53">
        <v>3004025</v>
      </c>
      <c r="B2128" s="89" t="s">
        <v>2596</v>
      </c>
      <c r="C2128" s="53" t="s">
        <v>662</v>
      </c>
      <c r="D2128" s="50" t="s">
        <v>975</v>
      </c>
      <c r="E2128" s="48" t="str">
        <f>VLOOKUP('2012 Accountability Database'!A2122,Dems1112!$A$2:$G$1082,6)</f>
        <v>3 (Central AR)</v>
      </c>
      <c r="F2128" s="66"/>
      <c r="G2128" s="63" t="s">
        <v>2488</v>
      </c>
      <c r="H2128" s="61" t="str">
        <f t="shared" ref="H2128:I2128" si="2710">IF(H2126="Met","Yes",IF(H2127="Met","Yes","No"))</f>
        <v>No</v>
      </c>
      <c r="I2128" s="61" t="str">
        <f t="shared" si="2710"/>
        <v>No</v>
      </c>
      <c r="J2128" s="55"/>
      <c r="K2128" s="61" t="str">
        <f t="shared" ref="K2128:L2128" si="2711">IF(K2126="Met","Yes",IF(K2127="Met","Yes","No"))</f>
        <v>No</v>
      </c>
      <c r="L2128" s="61" t="str">
        <f t="shared" si="2711"/>
        <v>No</v>
      </c>
      <c r="M2128" s="5" t="s">
        <v>9</v>
      </c>
      <c r="N2128" s="14"/>
      <c r="O2128" s="35" t="s">
        <v>2505</v>
      </c>
      <c r="P2128" s="83" t="str">
        <f t="shared" ref="P2128" si="2712">IF(P2127="X"," ",IF(P2129="X"," ","X"))</f>
        <v xml:space="preserve"> </v>
      </c>
      <c r="Q2128" s="94" t="s">
        <v>2759</v>
      </c>
      <c r="R2128" s="5" t="s">
        <v>6</v>
      </c>
      <c r="S2128" s="5" t="s">
        <v>5</v>
      </c>
      <c r="T2128" s="5" t="s">
        <v>3</v>
      </c>
      <c r="U2128" s="5">
        <v>856</v>
      </c>
      <c r="V2128" s="5">
        <v>80.84</v>
      </c>
      <c r="W2128" s="5">
        <v>85.63</v>
      </c>
      <c r="X2128" s="8">
        <f t="shared" si="2693"/>
        <v>-4.789999999999992</v>
      </c>
      <c r="Y2128" s="14">
        <v>828</v>
      </c>
      <c r="Z2128" s="5">
        <v>76.569999999999993</v>
      </c>
      <c r="AA2128" s="5">
        <v>83.12</v>
      </c>
      <c r="AB2128" s="72">
        <f t="shared" si="2636"/>
        <v>-6.5500000000000114</v>
      </c>
      <c r="AC2128" s="53"/>
    </row>
    <row r="2129" spans="1:29" x14ac:dyDescent="0.25">
      <c r="A2129" s="54">
        <v>3004025</v>
      </c>
      <c r="B2129" s="90" t="s">
        <v>2596</v>
      </c>
      <c r="C2129" s="54" t="s">
        <v>662</v>
      </c>
      <c r="D2129" s="4"/>
      <c r="E2129" s="4"/>
      <c r="F2129" s="67"/>
      <c r="G2129" s="64"/>
      <c r="H2129" s="43"/>
      <c r="I2129" s="43"/>
      <c r="J2129" s="43"/>
      <c r="K2129" s="43"/>
      <c r="L2129" s="43"/>
      <c r="M2129" s="4" t="s">
        <v>9</v>
      </c>
      <c r="N2129" s="15"/>
      <c r="O2129" s="38" t="s">
        <v>2482</v>
      </c>
      <c r="P2129" s="84" t="str">
        <f>IF(E2123="Achieving School"," ","X")</f>
        <v>X</v>
      </c>
      <c r="Q2129" s="91"/>
      <c r="R2129" s="4" t="s">
        <v>6</v>
      </c>
      <c r="S2129" s="4" t="s">
        <v>5</v>
      </c>
      <c r="T2129" s="4" t="s">
        <v>7</v>
      </c>
      <c r="U2129" s="4">
        <v>655</v>
      </c>
      <c r="V2129" s="4">
        <v>76.180000000000007</v>
      </c>
      <c r="W2129" s="4">
        <v>82.44</v>
      </c>
      <c r="X2129" s="7">
        <f t="shared" si="2693"/>
        <v>-6.2599999999999909</v>
      </c>
      <c r="Y2129" s="15">
        <v>630</v>
      </c>
      <c r="Z2129" s="4">
        <v>71.11</v>
      </c>
      <c r="AA2129" s="4">
        <v>79.53</v>
      </c>
      <c r="AB2129" s="73">
        <f t="shared" si="2636"/>
        <v>-8.4200000000000017</v>
      </c>
      <c r="AC2129" s="54"/>
    </row>
    <row r="2130" spans="1:29" x14ac:dyDescent="0.25">
      <c r="A2130" s="1">
        <v>3005029</v>
      </c>
      <c r="B2130" s="87" t="s">
        <v>2597</v>
      </c>
      <c r="C2130" s="55" t="s">
        <v>744</v>
      </c>
      <c r="E2130" s="42"/>
      <c r="F2130" s="65" t="s">
        <v>2483</v>
      </c>
      <c r="G2130" s="62"/>
      <c r="H2130" s="37" t="str">
        <f>IF(V2130&gt;94,"Met",IF(X2130="--","n/a",IF(X2130&gt;=0,"Met","Did Not Meet")))</f>
        <v>Met</v>
      </c>
      <c r="I2130" s="37" t="str">
        <f>IF(V2131&gt;94,"Met",IF(X2131="--","n/a",IF(X2131&gt;=0,"Met","Did Not Meet")))</f>
        <v>Met</v>
      </c>
      <c r="K2130" s="13" t="str">
        <f>IF(Z2130&gt;94,"Met",IF(AB2130="--","n/a",IF(AB2130&gt;=0,"Met","Did Not Meet")))</f>
        <v>Met</v>
      </c>
      <c r="L2130" s="13" t="str">
        <f>IF(Z2131&gt;94,"Met",IF(AB2131="--","n/a",IF(AB2131&gt;=0,"Met","Did Not Meet")))</f>
        <v>Met</v>
      </c>
      <c r="M2130" s="1" t="s">
        <v>4</v>
      </c>
      <c r="N2130" s="14" t="s">
        <v>2502</v>
      </c>
      <c r="O2130" s="5"/>
      <c r="P2130" s="44" t="str">
        <f t="shared" ref="P2130" si="2713">IF(H2132="Yes",IF(I2132="Yes","Yes","No"),"No")</f>
        <v>Yes</v>
      </c>
      <c r="Q2130" s="93"/>
      <c r="R2130" s="5" t="s">
        <v>1</v>
      </c>
      <c r="S2130" s="1" t="s">
        <v>2</v>
      </c>
      <c r="T2130" s="1" t="s">
        <v>3</v>
      </c>
      <c r="U2130" s="5">
        <v>138</v>
      </c>
      <c r="V2130" s="1">
        <v>85.51</v>
      </c>
      <c r="W2130" s="1">
        <v>79.78</v>
      </c>
      <c r="X2130" s="9">
        <f t="shared" si="2693"/>
        <v>5.730000000000004</v>
      </c>
      <c r="Y2130" s="14">
        <v>97</v>
      </c>
      <c r="Z2130" s="1">
        <v>90.72</v>
      </c>
      <c r="AA2130" s="1">
        <v>73.81</v>
      </c>
      <c r="AB2130" s="71">
        <f t="shared" si="2636"/>
        <v>16.909999999999997</v>
      </c>
      <c r="AC2130" s="36"/>
    </row>
    <row r="2131" spans="1:29" ht="15.75" x14ac:dyDescent="0.25">
      <c r="A2131" s="53">
        <v>3005029</v>
      </c>
      <c r="B2131" s="89" t="s">
        <v>2597</v>
      </c>
      <c r="C2131" s="53" t="s">
        <v>744</v>
      </c>
      <c r="D2131" s="49" t="s">
        <v>2498</v>
      </c>
      <c r="E2131" s="34" t="str">
        <f>M2130</f>
        <v>Achieving School</v>
      </c>
      <c r="F2131" s="65" t="s">
        <v>2484</v>
      </c>
      <c r="G2131" s="62"/>
      <c r="H2131" s="13" t="str">
        <f>IF(V2132&gt;94,"Met",IF(X2132="--","n/a",IF(X2132&gt;=0,"Met","Did Not Meet")))</f>
        <v>Met</v>
      </c>
      <c r="I2131" s="13" t="str">
        <f>IF(V2133&gt;94,"Met",IF(X2133="--","n/a",IF(X2133&gt;=0,"Met","Did Not Meet")))</f>
        <v>Met</v>
      </c>
      <c r="K2131" s="13" t="str">
        <f>IF(Z2132&gt;94,"Met",IF(AB2132="--","n/a",IF(AB2132&gt;=0,"Met","Did Not Meet")))</f>
        <v>Met</v>
      </c>
      <c r="L2131" s="13" t="str">
        <f>IF(Z2133&gt;94,"Met",IF(AB2133="--","n/a",IF(AB2133&gt;=0,"Met","Did Not Meet")))</f>
        <v>Met</v>
      </c>
      <c r="M2131" s="1" t="s">
        <v>4</v>
      </c>
      <c r="N2131" s="14" t="s">
        <v>2501</v>
      </c>
      <c r="O2131" s="5"/>
      <c r="P2131" s="44" t="str">
        <f t="shared" ref="P2131" si="2714">IF(K2132="Yes",IF(L2132="Yes","Yes","No"),"No")</f>
        <v>Yes</v>
      </c>
      <c r="Q2131" s="94" t="s">
        <v>2759</v>
      </c>
      <c r="R2131" s="5" t="s">
        <v>1</v>
      </c>
      <c r="S2131" s="1" t="s">
        <v>2</v>
      </c>
      <c r="T2131" s="1" t="s">
        <v>7</v>
      </c>
      <c r="U2131" s="5">
        <v>82</v>
      </c>
      <c r="V2131" s="1">
        <v>76.83</v>
      </c>
      <c r="W2131" s="1">
        <v>71.19</v>
      </c>
      <c r="X2131" s="9">
        <f t="shared" si="2693"/>
        <v>5.6400000000000006</v>
      </c>
      <c r="Y2131" s="14">
        <v>53</v>
      </c>
      <c r="Z2131" s="1">
        <v>83.02</v>
      </c>
      <c r="AA2131" s="1">
        <v>67</v>
      </c>
      <c r="AB2131" s="71">
        <f t="shared" si="2636"/>
        <v>16.019999999999996</v>
      </c>
      <c r="AC2131" s="53"/>
    </row>
    <row r="2132" spans="1:29" ht="15" customHeight="1" x14ac:dyDescent="0.25">
      <c r="A2132" s="53">
        <v>3005029</v>
      </c>
      <c r="B2132" s="89" t="s">
        <v>2597</v>
      </c>
      <c r="C2132" s="53" t="s">
        <v>744</v>
      </c>
      <c r="D2132" s="49" t="s">
        <v>2499</v>
      </c>
      <c r="E2132" s="35" t="str">
        <f>VLOOKUP('2012 Accountability Database'!$A2130,'2011 AYP'!A$2:B$1072,2)</f>
        <v xml:space="preserve"> A (Alert)</v>
      </c>
      <c r="F2132" s="66"/>
      <c r="G2132" s="63" t="s">
        <v>2485</v>
      </c>
      <c r="H2132" s="60" t="str">
        <f t="shared" ref="H2132:I2132" si="2715">IF(H2130="Met","Yes",IF(H2131="Met","Yes","No"))</f>
        <v>Yes</v>
      </c>
      <c r="I2132" s="60" t="str">
        <f t="shared" si="2715"/>
        <v>Yes</v>
      </c>
      <c r="J2132" s="42"/>
      <c r="K2132" s="60" t="str">
        <f t="shared" ref="K2132:L2132" si="2716">IF(K2130="Met","Yes",IF(K2131="Met","Yes","No"))</f>
        <v>Yes</v>
      </c>
      <c r="L2132" s="60" t="str">
        <f t="shared" si="2716"/>
        <v>Yes</v>
      </c>
      <c r="M2132" s="5" t="s">
        <v>4</v>
      </c>
      <c r="N2132" s="14" t="s">
        <v>2503</v>
      </c>
      <c r="O2132" s="5"/>
      <c r="P2132" s="44" t="str">
        <f t="shared" ref="P2132" si="2717">IF(H2136="Yes",IF(I2136="Yes","Yes","No"),"No")</f>
        <v>Yes</v>
      </c>
      <c r="Q2132" s="108" t="s">
        <v>2758</v>
      </c>
      <c r="R2132" s="5" t="s">
        <v>1</v>
      </c>
      <c r="S2132" s="5" t="s">
        <v>5</v>
      </c>
      <c r="T2132" s="5" t="s">
        <v>3</v>
      </c>
      <c r="U2132" s="5">
        <v>418</v>
      </c>
      <c r="V2132" s="5">
        <v>81.34</v>
      </c>
      <c r="W2132" s="5">
        <v>79.78</v>
      </c>
      <c r="X2132" s="11">
        <f t="shared" si="2693"/>
        <v>1.5600000000000023</v>
      </c>
      <c r="Y2132" s="14">
        <v>310</v>
      </c>
      <c r="Z2132" s="5">
        <v>81.61</v>
      </c>
      <c r="AA2132" s="5">
        <v>73.81</v>
      </c>
      <c r="AB2132" s="71">
        <f t="shared" ref="AB2132:AB2195" si="2718">Z2132-AA2132</f>
        <v>7.7999999999999972</v>
      </c>
      <c r="AC2132" s="53"/>
    </row>
    <row r="2133" spans="1:29" x14ac:dyDescent="0.25">
      <c r="A2133" s="53">
        <v>3005029</v>
      </c>
      <c r="B2133" s="89" t="s">
        <v>2597</v>
      </c>
      <c r="C2133" s="53" t="s">
        <v>744</v>
      </c>
      <c r="D2133" s="49" t="s">
        <v>2507</v>
      </c>
      <c r="E2133" s="47">
        <f>VLOOKUP('2012 Accountability Database'!A2130,Dems1112!$A$2:$G$1082,3)</f>
        <v>0.05</v>
      </c>
      <c r="F2133" s="66"/>
      <c r="G2133" s="52"/>
      <c r="M2133" s="5" t="s">
        <v>4</v>
      </c>
      <c r="N2133" s="14" t="s">
        <v>2504</v>
      </c>
      <c r="O2133" s="5"/>
      <c r="P2133" s="44" t="str">
        <f t="shared" ref="P2133" si="2719">IF(K2136="Yes",IF(L2136="Yes","Yes","No"),"No")</f>
        <v>Yes</v>
      </c>
      <c r="Q2133" s="108"/>
      <c r="R2133" s="5" t="s">
        <v>1</v>
      </c>
      <c r="S2133" s="5" t="s">
        <v>5</v>
      </c>
      <c r="T2133" s="5" t="s">
        <v>7</v>
      </c>
      <c r="U2133" s="5">
        <v>227</v>
      </c>
      <c r="V2133" s="5">
        <v>73.13</v>
      </c>
      <c r="W2133" s="5">
        <v>71.19</v>
      </c>
      <c r="X2133" s="11">
        <f t="shared" si="2693"/>
        <v>1.9399999999999977</v>
      </c>
      <c r="Y2133" s="14">
        <v>160</v>
      </c>
      <c r="Z2133" s="5">
        <v>74.38</v>
      </c>
      <c r="AA2133" s="5">
        <v>67</v>
      </c>
      <c r="AB2133" s="71">
        <f t="shared" si="2718"/>
        <v>7.3799999999999955</v>
      </c>
      <c r="AC2133" s="53"/>
    </row>
    <row r="2134" spans="1:29" x14ac:dyDescent="0.25">
      <c r="A2134" s="53">
        <v>3005029</v>
      </c>
      <c r="B2134" s="89" t="s">
        <v>2597</v>
      </c>
      <c r="C2134" s="53" t="s">
        <v>744</v>
      </c>
      <c r="D2134" s="50" t="s">
        <v>2508</v>
      </c>
      <c r="E2134" s="47">
        <f>VLOOKUP('2012 Accountability Database'!A2130,Dems1112!$A$2:$G$1082,4)</f>
        <v>0.55000000000000004</v>
      </c>
      <c r="F2134" s="65" t="s">
        <v>2486</v>
      </c>
      <c r="G2134" s="62"/>
      <c r="H2134" s="13" t="str">
        <f>IF(V2134&gt;94,"Met",IF(X2134="--","n/a",IF(X2134&gt;=0,"Met","Did Not Meet")))</f>
        <v>Met</v>
      </c>
      <c r="I2134" s="13" t="str">
        <f>IF(V2135&gt;94,"Met",IF(X2135="--","n/a",IF(X2135&gt;=0,"Met","Did Not Meet")))</f>
        <v>Met</v>
      </c>
      <c r="J2134" s="13"/>
      <c r="K2134" s="13" t="str">
        <f>IF(Z2134&gt;94,"Met",IF(AB2134="--","n/a",IF(AB2134&gt;=0,"Met","Did Not Meet")))</f>
        <v>Met</v>
      </c>
      <c r="L2134" s="13" t="str">
        <f>IF(Z2135&gt;94,"Met",IF(AB2135="--","n/a",IF(AB2135&gt;=0,"Met","Did Not Meet")))</f>
        <v>Met</v>
      </c>
      <c r="M2134" s="5" t="s">
        <v>4</v>
      </c>
      <c r="N2134" s="68" t="s">
        <v>2497</v>
      </c>
      <c r="O2134" s="35"/>
      <c r="P2134" s="44"/>
      <c r="Q2134" s="108"/>
      <c r="R2134" s="5" t="s">
        <v>6</v>
      </c>
      <c r="S2134" s="5" t="s">
        <v>2</v>
      </c>
      <c r="T2134" s="5" t="s">
        <v>3</v>
      </c>
      <c r="U2134" s="5">
        <v>138</v>
      </c>
      <c r="V2134" s="5">
        <v>86.96</v>
      </c>
      <c r="W2134" s="5">
        <v>85.17</v>
      </c>
      <c r="X2134" s="11">
        <f t="shared" si="2693"/>
        <v>1.789999999999992</v>
      </c>
      <c r="Y2134" s="14">
        <v>97</v>
      </c>
      <c r="Z2134" s="5">
        <v>81.44</v>
      </c>
      <c r="AA2134" s="5">
        <v>81.290000000000006</v>
      </c>
      <c r="AB2134" s="71">
        <f t="shared" si="2718"/>
        <v>0.14999999999999147</v>
      </c>
      <c r="AC2134" s="53"/>
    </row>
    <row r="2135" spans="1:29" x14ac:dyDescent="0.25">
      <c r="A2135" s="53">
        <v>3005029</v>
      </c>
      <c r="B2135" s="89" t="s">
        <v>2597</v>
      </c>
      <c r="C2135" s="53" t="s">
        <v>744</v>
      </c>
      <c r="D2135" s="50" t="s">
        <v>974</v>
      </c>
      <c r="E2135" s="47" t="str">
        <f>VLOOKUP('2012 Accountability Database'!A2130,Dems1112!$A$2:$G$1082,5)</f>
        <v>K-6</v>
      </c>
      <c r="F2135" s="65" t="s">
        <v>2487</v>
      </c>
      <c r="G2135" s="62"/>
      <c r="H2135" s="13" t="str">
        <f>IF(V2136&gt;94,"Met",IF(X2136="--","n/a",IF(X2136&gt;=0,"Met","Did Not Meet")))</f>
        <v>Did Not Meet</v>
      </c>
      <c r="I2135" s="13" t="str">
        <f>IF(V2137&gt;94,"Met",IF(X2137="--","n/a",IF(X2137&gt;=0,"Met","Did Not Meet")))</f>
        <v>Did Not Meet</v>
      </c>
      <c r="J2135" s="13"/>
      <c r="K2135" s="13" t="str">
        <f>IF(Z2136&gt;94,"Met",IF(AB2136="--","n/a",IF(AB2136&gt;=0,"Met","Did Not Meet")))</f>
        <v>Did Not Meet</v>
      </c>
      <c r="L2135" s="13" t="str">
        <f>IF(Z2137&gt;94,"Met",IF(AB2137="--","n/a",IF(AB2137&gt;=0,"Met","Did Not Meet")))</f>
        <v>Did Not Meet</v>
      </c>
      <c r="M2135" s="1" t="s">
        <v>4</v>
      </c>
      <c r="N2135" s="14"/>
      <c r="O2135" s="35" t="s">
        <v>2506</v>
      </c>
      <c r="P2135" s="83" t="str">
        <f t="shared" ref="P2135" si="2720">IF(P2130="No"," ", IF(P2132="No"," ",IF(P2131="No", " ",IF(P2133="No"," ","X"))))</f>
        <v>X</v>
      </c>
      <c r="Q2135" s="108"/>
      <c r="R2135" s="5" t="s">
        <v>6</v>
      </c>
      <c r="S2135" s="1" t="s">
        <v>2</v>
      </c>
      <c r="T2135" s="1" t="s">
        <v>7</v>
      </c>
      <c r="U2135" s="5">
        <v>82</v>
      </c>
      <c r="V2135" s="1">
        <v>80.489999999999995</v>
      </c>
      <c r="W2135" s="1">
        <v>77.73</v>
      </c>
      <c r="X2135" s="9">
        <f t="shared" si="2693"/>
        <v>2.7599999999999909</v>
      </c>
      <c r="Y2135" s="14">
        <v>53</v>
      </c>
      <c r="Z2135" s="1">
        <v>79.25</v>
      </c>
      <c r="AA2135" s="1">
        <v>76.17</v>
      </c>
      <c r="AB2135" s="71">
        <f t="shared" si="2718"/>
        <v>3.0799999999999983</v>
      </c>
      <c r="AC2135" s="53"/>
    </row>
    <row r="2136" spans="1:29" ht="15.75" x14ac:dyDescent="0.25">
      <c r="A2136" s="53">
        <v>3005029</v>
      </c>
      <c r="B2136" s="89" t="s">
        <v>2597</v>
      </c>
      <c r="C2136" s="53" t="s">
        <v>744</v>
      </c>
      <c r="D2136" s="50" t="s">
        <v>975</v>
      </c>
      <c r="E2136" s="48" t="str">
        <f>VLOOKUP('2012 Accountability Database'!A2130,Dems1112!$A$2:$G$1082,6)</f>
        <v>3 (Central AR)</v>
      </c>
      <c r="F2136" s="66"/>
      <c r="G2136" s="63" t="s">
        <v>2488</v>
      </c>
      <c r="H2136" s="61" t="str">
        <f t="shared" ref="H2136:I2136" si="2721">IF(H2134="Met","Yes",IF(H2135="Met","Yes","No"))</f>
        <v>Yes</v>
      </c>
      <c r="I2136" s="61" t="str">
        <f t="shared" si="2721"/>
        <v>Yes</v>
      </c>
      <c r="J2136" s="55"/>
      <c r="K2136" s="61" t="str">
        <f t="shared" ref="K2136:L2136" si="2722">IF(K2134="Met","Yes",IF(K2135="Met","Yes","No"))</f>
        <v>Yes</v>
      </c>
      <c r="L2136" s="61" t="str">
        <f t="shared" si="2722"/>
        <v>Yes</v>
      </c>
      <c r="M2136" s="5" t="s">
        <v>4</v>
      </c>
      <c r="N2136" s="14"/>
      <c r="O2136" s="35" t="s">
        <v>2505</v>
      </c>
      <c r="P2136" s="83" t="str">
        <f t="shared" ref="P2136" si="2723">IF(P2135="X"," ",IF(P2137="X"," ","X"))</f>
        <v xml:space="preserve"> </v>
      </c>
      <c r="Q2136" s="94" t="s">
        <v>2759</v>
      </c>
      <c r="R2136" s="5" t="s">
        <v>6</v>
      </c>
      <c r="S2136" s="5" t="s">
        <v>5</v>
      </c>
      <c r="T2136" s="5" t="s">
        <v>3</v>
      </c>
      <c r="U2136" s="5">
        <v>418</v>
      </c>
      <c r="V2136" s="5">
        <v>82.78</v>
      </c>
      <c r="W2136" s="5">
        <v>85.17</v>
      </c>
      <c r="X2136" s="8">
        <f t="shared" si="2693"/>
        <v>-2.3900000000000006</v>
      </c>
      <c r="Y2136" s="14">
        <v>310</v>
      </c>
      <c r="Z2136" s="5">
        <v>76.77</v>
      </c>
      <c r="AA2136" s="5">
        <v>81.290000000000006</v>
      </c>
      <c r="AB2136" s="72">
        <f t="shared" si="2718"/>
        <v>-4.5200000000000102</v>
      </c>
      <c r="AC2136" s="53"/>
    </row>
    <row r="2137" spans="1:29" x14ac:dyDescent="0.25">
      <c r="A2137" s="54">
        <v>3005029</v>
      </c>
      <c r="B2137" s="90" t="s">
        <v>2597</v>
      </c>
      <c r="C2137" s="54" t="s">
        <v>744</v>
      </c>
      <c r="D2137" s="4"/>
      <c r="E2137" s="4"/>
      <c r="F2137" s="67"/>
      <c r="G2137" s="64"/>
      <c r="H2137" s="43"/>
      <c r="I2137" s="43"/>
      <c r="J2137" s="43"/>
      <c r="K2137" s="43"/>
      <c r="L2137" s="43"/>
      <c r="M2137" s="4" t="s">
        <v>4</v>
      </c>
      <c r="N2137" s="15"/>
      <c r="O2137" s="38" t="s">
        <v>2482</v>
      </c>
      <c r="P2137" s="84" t="str">
        <f>IF(E2131="Achieving School"," ","X")</f>
        <v xml:space="preserve"> </v>
      </c>
      <c r="Q2137" s="91"/>
      <c r="R2137" s="4" t="s">
        <v>6</v>
      </c>
      <c r="S2137" s="4" t="s">
        <v>5</v>
      </c>
      <c r="T2137" s="4" t="s">
        <v>7</v>
      </c>
      <c r="U2137" s="4">
        <v>227</v>
      </c>
      <c r="V2137" s="4">
        <v>74.45</v>
      </c>
      <c r="W2137" s="4">
        <v>77.73</v>
      </c>
      <c r="X2137" s="7">
        <f t="shared" si="2693"/>
        <v>-3.2800000000000011</v>
      </c>
      <c r="Y2137" s="15">
        <v>160</v>
      </c>
      <c r="Z2137" s="4">
        <v>71.25</v>
      </c>
      <c r="AA2137" s="4">
        <v>76.17</v>
      </c>
      <c r="AB2137" s="73">
        <f t="shared" si="2718"/>
        <v>-4.9200000000000017</v>
      </c>
      <c r="AC2137" s="54"/>
    </row>
    <row r="2138" spans="1:29" x14ac:dyDescent="0.25">
      <c r="A2138" s="1">
        <v>3102001</v>
      </c>
      <c r="B2138" s="87" t="s">
        <v>2598</v>
      </c>
      <c r="C2138" s="55" t="s">
        <v>421</v>
      </c>
      <c r="E2138" s="42"/>
      <c r="F2138" s="65" t="s">
        <v>2483</v>
      </c>
      <c r="G2138" s="62"/>
      <c r="H2138" s="37" t="str">
        <f>IF(V2138&gt;94,"Met",IF(X2138="--","n/a",IF(X2138&gt;=0,"Met","Did Not Meet")))</f>
        <v>Met</v>
      </c>
      <c r="I2138" s="37" t="str">
        <f>IF(V2139&gt;94,"Met",IF(X2139="--","n/a",IF(X2139&gt;=0,"Met","Did Not Meet")))</f>
        <v>Met</v>
      </c>
      <c r="K2138" s="13" t="str">
        <f>IF(Z2138&gt;94,"Met",IF(AB2138="--","n/a",IF(AB2138&gt;=0,"Met","Did Not Meet")))</f>
        <v>Met</v>
      </c>
      <c r="L2138" s="13" t="str">
        <f>IF(Z2139&gt;94,"Met",IF(AB2139="--","n/a",IF(AB2139&gt;=0,"Met","Did Not Meet")))</f>
        <v>Met</v>
      </c>
      <c r="M2138" s="1" t="s">
        <v>4</v>
      </c>
      <c r="N2138" s="14" t="s">
        <v>2502</v>
      </c>
      <c r="O2138" s="5"/>
      <c r="P2138" s="44" t="str">
        <f t="shared" ref="P2138" si="2724">IF(H2140="Yes",IF(I2140="Yes","Yes","No"),"No")</f>
        <v>Yes</v>
      </c>
      <c r="Q2138" s="93"/>
      <c r="R2138" s="5" t="s">
        <v>1</v>
      </c>
      <c r="S2138" s="1" t="s">
        <v>2</v>
      </c>
      <c r="T2138" s="1" t="s">
        <v>3</v>
      </c>
      <c r="U2138" s="5">
        <v>156</v>
      </c>
      <c r="V2138" s="1">
        <v>86.54</v>
      </c>
      <c r="W2138" s="1">
        <v>81.44</v>
      </c>
      <c r="X2138" s="9">
        <f t="shared" si="2693"/>
        <v>5.1000000000000085</v>
      </c>
      <c r="Y2138" s="14">
        <v>118</v>
      </c>
      <c r="Z2138" s="1">
        <v>91.53</v>
      </c>
      <c r="AA2138" s="1">
        <v>79.38</v>
      </c>
      <c r="AB2138" s="71">
        <f t="shared" si="2718"/>
        <v>12.150000000000006</v>
      </c>
      <c r="AC2138" s="36"/>
    </row>
    <row r="2139" spans="1:29" ht="15.75" x14ac:dyDescent="0.25">
      <c r="A2139" s="53">
        <v>3102001</v>
      </c>
      <c r="B2139" s="89" t="s">
        <v>2598</v>
      </c>
      <c r="C2139" s="53" t="s">
        <v>421</v>
      </c>
      <c r="D2139" s="49" t="s">
        <v>2498</v>
      </c>
      <c r="E2139" s="34" t="str">
        <f>M2138</f>
        <v>Achieving School</v>
      </c>
      <c r="F2139" s="65" t="s">
        <v>2484</v>
      </c>
      <c r="G2139" s="62"/>
      <c r="H2139" s="13" t="str">
        <f>IF(V2140&gt;94,"Met",IF(X2140="--","n/a",IF(X2140&gt;=0,"Met","Did Not Meet")))</f>
        <v>Met</v>
      </c>
      <c r="I2139" s="13" t="str">
        <f>IF(V2141&gt;94,"Met",IF(X2141="--","n/a",IF(X2141&gt;=0,"Met","Did Not Meet")))</f>
        <v>Met</v>
      </c>
      <c r="K2139" s="13" t="str">
        <f>IF(Z2140&gt;94,"Met",IF(AB2140="--","n/a",IF(AB2140&gt;=0,"Met","Did Not Meet")))</f>
        <v>Met</v>
      </c>
      <c r="L2139" s="13" t="str">
        <f>IF(Z2141&gt;94,"Met",IF(AB2141="--","n/a",IF(AB2141&gt;=0,"Met","Did Not Meet")))</f>
        <v>Met</v>
      </c>
      <c r="M2139" s="5" t="s">
        <v>4</v>
      </c>
      <c r="N2139" s="14" t="s">
        <v>2501</v>
      </c>
      <c r="O2139" s="5"/>
      <c r="P2139" s="44" t="str">
        <f t="shared" ref="P2139" si="2725">IF(K2140="Yes",IF(L2140="Yes","Yes","No"),"No")</f>
        <v>Yes</v>
      </c>
      <c r="Q2139" s="94" t="s">
        <v>2759</v>
      </c>
      <c r="R2139" s="5" t="s">
        <v>1</v>
      </c>
      <c r="S2139" s="5" t="s">
        <v>2</v>
      </c>
      <c r="T2139" s="5" t="s">
        <v>7</v>
      </c>
      <c r="U2139" s="5">
        <v>103</v>
      </c>
      <c r="V2139" s="5">
        <v>81.55</v>
      </c>
      <c r="W2139" s="5">
        <v>76.17</v>
      </c>
      <c r="X2139" s="11">
        <f t="shared" si="2693"/>
        <v>5.3799999999999955</v>
      </c>
      <c r="Y2139" s="14">
        <v>75</v>
      </c>
      <c r="Z2139" s="5">
        <v>86.67</v>
      </c>
      <c r="AA2139" s="5">
        <v>76.459999999999994</v>
      </c>
      <c r="AB2139" s="71">
        <f t="shared" si="2718"/>
        <v>10.210000000000008</v>
      </c>
      <c r="AC2139" s="53"/>
    </row>
    <row r="2140" spans="1:29" ht="15" customHeight="1" x14ac:dyDescent="0.25">
      <c r="A2140" s="53">
        <v>3102001</v>
      </c>
      <c r="B2140" s="89" t="s">
        <v>2598</v>
      </c>
      <c r="C2140" s="53" t="s">
        <v>421</v>
      </c>
      <c r="D2140" s="49" t="s">
        <v>2499</v>
      </c>
      <c r="E2140" s="35" t="str">
        <f>VLOOKUP('2012 Accountability Database'!$A2138,'2011 AYP'!A$2:B$1072,2)</f>
        <v xml:space="preserve"> A (Alert)</v>
      </c>
      <c r="F2140" s="66"/>
      <c r="G2140" s="63" t="s">
        <v>2485</v>
      </c>
      <c r="H2140" s="60" t="str">
        <f t="shared" ref="H2140:I2140" si="2726">IF(H2138="Met","Yes",IF(H2139="Met","Yes","No"))</f>
        <v>Yes</v>
      </c>
      <c r="I2140" s="60" t="str">
        <f t="shared" si="2726"/>
        <v>Yes</v>
      </c>
      <c r="J2140" s="42"/>
      <c r="K2140" s="60" t="str">
        <f t="shared" ref="K2140:L2140" si="2727">IF(K2138="Met","Yes",IF(K2139="Met","Yes","No"))</f>
        <v>Yes</v>
      </c>
      <c r="L2140" s="60" t="str">
        <f t="shared" si="2727"/>
        <v>Yes</v>
      </c>
      <c r="M2140" s="1" t="s">
        <v>4</v>
      </c>
      <c r="N2140" s="14" t="s">
        <v>2503</v>
      </c>
      <c r="O2140" s="5"/>
      <c r="P2140" s="44" t="str">
        <f t="shared" ref="P2140" si="2728">IF(H2144="Yes",IF(I2144="Yes","Yes","No"),"No")</f>
        <v>No</v>
      </c>
      <c r="Q2140" s="108" t="s">
        <v>2758</v>
      </c>
      <c r="R2140" s="5" t="s">
        <v>1</v>
      </c>
      <c r="S2140" s="1" t="s">
        <v>5</v>
      </c>
      <c r="T2140" s="1" t="s">
        <v>3</v>
      </c>
      <c r="U2140" s="5">
        <v>477</v>
      </c>
      <c r="V2140" s="1">
        <v>81.760000000000005</v>
      </c>
      <c r="W2140" s="1">
        <v>81.44</v>
      </c>
      <c r="X2140" s="9">
        <f t="shared" si="2693"/>
        <v>0.32000000000000739</v>
      </c>
      <c r="Y2140" s="14">
        <v>341</v>
      </c>
      <c r="Z2140" s="1">
        <v>86.8</v>
      </c>
      <c r="AA2140" s="1">
        <v>79.38</v>
      </c>
      <c r="AB2140" s="71">
        <f t="shared" si="2718"/>
        <v>7.4200000000000017</v>
      </c>
      <c r="AC2140" s="53"/>
    </row>
    <row r="2141" spans="1:29" x14ac:dyDescent="0.25">
      <c r="A2141" s="53">
        <v>3102001</v>
      </c>
      <c r="B2141" s="89" t="s">
        <v>2598</v>
      </c>
      <c r="C2141" s="53" t="s">
        <v>421</v>
      </c>
      <c r="D2141" s="49" t="s">
        <v>2507</v>
      </c>
      <c r="E2141" s="47">
        <f>VLOOKUP('2012 Accountability Database'!A2138,Dems1112!$A$2:$G$1082,3)</f>
        <v>0.09</v>
      </c>
      <c r="F2141" s="66"/>
      <c r="G2141" s="52"/>
      <c r="M2141" s="1" t="s">
        <v>4</v>
      </c>
      <c r="N2141" s="14" t="s">
        <v>2504</v>
      </c>
      <c r="O2141" s="5"/>
      <c r="P2141" s="44" t="str">
        <f t="shared" ref="P2141" si="2729">IF(K2144="Yes",IF(L2144="Yes","Yes","No"),"No")</f>
        <v>Yes</v>
      </c>
      <c r="Q2141" s="108"/>
      <c r="R2141" s="5" t="s">
        <v>1</v>
      </c>
      <c r="S2141" s="1" t="s">
        <v>5</v>
      </c>
      <c r="T2141" s="1" t="s">
        <v>7</v>
      </c>
      <c r="U2141" s="5">
        <v>313</v>
      </c>
      <c r="V2141" s="1">
        <v>77.319999999999993</v>
      </c>
      <c r="W2141" s="1">
        <v>76.17</v>
      </c>
      <c r="X2141" s="9">
        <f t="shared" si="2693"/>
        <v>1.1499999999999915</v>
      </c>
      <c r="Y2141" s="14">
        <v>221</v>
      </c>
      <c r="Z2141" s="1">
        <v>83.26</v>
      </c>
      <c r="AA2141" s="1">
        <v>76.459999999999994</v>
      </c>
      <c r="AB2141" s="71">
        <f t="shared" si="2718"/>
        <v>6.8000000000000114</v>
      </c>
      <c r="AC2141" s="53"/>
    </row>
    <row r="2142" spans="1:29" x14ac:dyDescent="0.25">
      <c r="A2142" s="53">
        <v>3102001</v>
      </c>
      <c r="B2142" s="89" t="s">
        <v>2598</v>
      </c>
      <c r="C2142" s="53" t="s">
        <v>421</v>
      </c>
      <c r="D2142" s="50" t="s">
        <v>2508</v>
      </c>
      <c r="E2142" s="47">
        <f>VLOOKUP('2012 Accountability Database'!A2138,Dems1112!$A$2:$G$1082,4)</f>
        <v>0.64</v>
      </c>
      <c r="F2142" s="65" t="s">
        <v>2486</v>
      </c>
      <c r="G2142" s="62"/>
      <c r="H2142" s="13" t="str">
        <f>IF(V2142&gt;94,"Met",IF(X2142="--","n/a",IF(X2142&gt;=0,"Met","Did Not Meet")))</f>
        <v>Did Not Meet</v>
      </c>
      <c r="I2142" s="13" t="str">
        <f>IF(V2143&gt;94,"Met",IF(X2143="--","n/a",IF(X2143&gt;=0,"Met","Did Not Meet")))</f>
        <v>Did Not Meet</v>
      </c>
      <c r="J2142" s="13"/>
      <c r="K2142" s="13" t="str">
        <f>IF(Z2142&gt;94,"Met",IF(AB2142="--","n/a",IF(AB2142&gt;=0,"Met","Did Not Meet")))</f>
        <v>Did Not Meet</v>
      </c>
      <c r="L2142" s="13" t="str">
        <f>IF(Z2143&gt;94,"Met",IF(AB2143="--","n/a",IF(AB2143&gt;=0,"Met","Did Not Meet")))</f>
        <v>Did Not Meet</v>
      </c>
      <c r="M2142" s="1" t="s">
        <v>4</v>
      </c>
      <c r="N2142" s="68" t="s">
        <v>2497</v>
      </c>
      <c r="O2142" s="35"/>
      <c r="P2142" s="44"/>
      <c r="Q2142" s="108"/>
      <c r="R2142" s="5" t="s">
        <v>6</v>
      </c>
      <c r="S2142" s="1" t="s">
        <v>2</v>
      </c>
      <c r="T2142" s="1" t="s">
        <v>3</v>
      </c>
      <c r="U2142" s="5">
        <v>156</v>
      </c>
      <c r="V2142" s="1">
        <v>80.13</v>
      </c>
      <c r="W2142" s="1">
        <v>84.25</v>
      </c>
      <c r="X2142" s="6">
        <f t="shared" si="2693"/>
        <v>-4.1200000000000045</v>
      </c>
      <c r="Y2142" s="14">
        <v>118</v>
      </c>
      <c r="Z2142" s="1">
        <v>67.8</v>
      </c>
      <c r="AA2142" s="1">
        <v>71.739999999999995</v>
      </c>
      <c r="AB2142" s="72">
        <f t="shared" si="2718"/>
        <v>-3.9399999999999977</v>
      </c>
      <c r="AC2142" s="53"/>
    </row>
    <row r="2143" spans="1:29" x14ac:dyDescent="0.25">
      <c r="A2143" s="53">
        <v>3102001</v>
      </c>
      <c r="B2143" s="89" t="s">
        <v>2598</v>
      </c>
      <c r="C2143" s="53" t="s">
        <v>421</v>
      </c>
      <c r="D2143" s="50" t="s">
        <v>974</v>
      </c>
      <c r="E2143" s="47" t="str">
        <f>VLOOKUP('2012 Accountability Database'!A2138,Dems1112!$A$2:$G$1082,5)</f>
        <v>K-6</v>
      </c>
      <c r="F2143" s="65" t="s">
        <v>2487</v>
      </c>
      <c r="G2143" s="62"/>
      <c r="H2143" s="13" t="str">
        <f>IF(V2144&gt;94,"Met",IF(X2144="--","n/a",IF(X2144&gt;=0,"Met","Did Not Meet")))</f>
        <v>Did Not Meet</v>
      </c>
      <c r="I2143" s="13" t="str">
        <f>IF(V2145&gt;94,"Met",IF(X2145="--","n/a",IF(X2145&gt;=0,"Met","Did Not Meet")))</f>
        <v>Met</v>
      </c>
      <c r="J2143" s="13"/>
      <c r="K2143" s="13" t="str">
        <f>IF(Z2144&gt;94,"Met",IF(AB2144="--","n/a",IF(AB2144&gt;=0,"Met","Did Not Meet")))</f>
        <v>Met</v>
      </c>
      <c r="L2143" s="13" t="str">
        <f>IF(Z2145&gt;94,"Met",IF(AB2145="--","n/a",IF(AB2145&gt;=0,"Met","Did Not Meet")))</f>
        <v>Met</v>
      </c>
      <c r="M2143" s="5" t="s">
        <v>4</v>
      </c>
      <c r="N2143" s="14"/>
      <c r="O2143" s="35" t="s">
        <v>2506</v>
      </c>
      <c r="P2143" s="83" t="str">
        <f t="shared" ref="P2143" si="2730">IF(P2138="No"," ", IF(P2140="No"," ",IF(P2139="No", " ",IF(P2141="No"," ","X"))))</f>
        <v xml:space="preserve"> </v>
      </c>
      <c r="Q2143" s="108"/>
      <c r="R2143" s="5" t="s">
        <v>6</v>
      </c>
      <c r="S2143" s="5" t="s">
        <v>2</v>
      </c>
      <c r="T2143" s="5" t="s">
        <v>7</v>
      </c>
      <c r="U2143" s="5">
        <v>103</v>
      </c>
      <c r="V2143" s="5">
        <v>78.64</v>
      </c>
      <c r="W2143" s="5">
        <v>80.75</v>
      </c>
      <c r="X2143" s="8">
        <f t="shared" si="2693"/>
        <v>-2.1099999999999994</v>
      </c>
      <c r="Y2143" s="14">
        <v>75</v>
      </c>
      <c r="Z2143" s="5">
        <v>69.33</v>
      </c>
      <c r="AA2143" s="5">
        <v>71.510000000000005</v>
      </c>
      <c r="AB2143" s="72">
        <f t="shared" si="2718"/>
        <v>-2.1800000000000068</v>
      </c>
      <c r="AC2143" s="53"/>
    </row>
    <row r="2144" spans="1:29" ht="15.75" x14ac:dyDescent="0.25">
      <c r="A2144" s="53">
        <v>3102001</v>
      </c>
      <c r="B2144" s="89" t="s">
        <v>2598</v>
      </c>
      <c r="C2144" s="53" t="s">
        <v>421</v>
      </c>
      <c r="D2144" s="50" t="s">
        <v>975</v>
      </c>
      <c r="E2144" s="48" t="str">
        <f>VLOOKUP('2012 Accountability Database'!A2138,Dems1112!$A$2:$G$1082,6)</f>
        <v>4 (Southwest AR)</v>
      </c>
      <c r="F2144" s="66"/>
      <c r="G2144" s="63" t="s">
        <v>2488</v>
      </c>
      <c r="H2144" s="61" t="str">
        <f t="shared" ref="H2144:I2144" si="2731">IF(H2142="Met","Yes",IF(H2143="Met","Yes","No"))</f>
        <v>No</v>
      </c>
      <c r="I2144" s="61" t="str">
        <f t="shared" si="2731"/>
        <v>Yes</v>
      </c>
      <c r="J2144" s="55"/>
      <c r="K2144" s="61" t="str">
        <f t="shared" ref="K2144:L2144" si="2732">IF(K2142="Met","Yes",IF(K2143="Met","Yes","No"))</f>
        <v>Yes</v>
      </c>
      <c r="L2144" s="61" t="str">
        <f t="shared" si="2732"/>
        <v>Yes</v>
      </c>
      <c r="M2144" s="1" t="s">
        <v>4</v>
      </c>
      <c r="N2144" s="14"/>
      <c r="O2144" s="35" t="s">
        <v>2505</v>
      </c>
      <c r="P2144" s="83" t="str">
        <f t="shared" ref="P2144" si="2733">IF(P2143="X"," ",IF(P2145="X"," ","X"))</f>
        <v>X</v>
      </c>
      <c r="Q2144" s="94" t="s">
        <v>2759</v>
      </c>
      <c r="R2144" s="5" t="s">
        <v>6</v>
      </c>
      <c r="S2144" s="1" t="s">
        <v>5</v>
      </c>
      <c r="T2144" s="1" t="s">
        <v>3</v>
      </c>
      <c r="U2144" s="5">
        <v>477</v>
      </c>
      <c r="V2144" s="1">
        <v>83.44</v>
      </c>
      <c r="W2144" s="1">
        <v>84.25</v>
      </c>
      <c r="X2144" s="6">
        <f t="shared" si="2693"/>
        <v>-0.81000000000000227</v>
      </c>
      <c r="Y2144" s="14">
        <v>341</v>
      </c>
      <c r="Z2144" s="1">
        <v>73.02</v>
      </c>
      <c r="AA2144" s="1">
        <v>71.739999999999995</v>
      </c>
      <c r="AB2144" s="71">
        <f t="shared" si="2718"/>
        <v>1.2800000000000011</v>
      </c>
      <c r="AC2144" s="53"/>
    </row>
    <row r="2145" spans="1:29" x14ac:dyDescent="0.25">
      <c r="A2145" s="54">
        <v>3102001</v>
      </c>
      <c r="B2145" s="90" t="s">
        <v>2598</v>
      </c>
      <c r="C2145" s="54" t="s">
        <v>421</v>
      </c>
      <c r="D2145" s="4"/>
      <c r="E2145" s="4"/>
      <c r="F2145" s="67"/>
      <c r="G2145" s="64"/>
      <c r="H2145" s="43"/>
      <c r="I2145" s="43"/>
      <c r="J2145" s="43"/>
      <c r="K2145" s="43"/>
      <c r="L2145" s="43"/>
      <c r="M2145" s="4" t="s">
        <v>4</v>
      </c>
      <c r="N2145" s="15"/>
      <c r="O2145" s="38" t="s">
        <v>2482</v>
      </c>
      <c r="P2145" s="84" t="str">
        <f>IF(E2139="Achieving School"," ","X")</f>
        <v xml:space="preserve"> </v>
      </c>
      <c r="Q2145" s="91"/>
      <c r="R2145" s="4" t="s">
        <v>6</v>
      </c>
      <c r="S2145" s="4" t="s">
        <v>5</v>
      </c>
      <c r="T2145" s="4" t="s">
        <v>7</v>
      </c>
      <c r="U2145" s="4">
        <v>313</v>
      </c>
      <c r="V2145" s="4">
        <v>81.790000000000006</v>
      </c>
      <c r="W2145" s="4">
        <v>80.75</v>
      </c>
      <c r="X2145" s="10">
        <f t="shared" si="2693"/>
        <v>1.0400000000000063</v>
      </c>
      <c r="Y2145" s="15">
        <v>221</v>
      </c>
      <c r="Z2145" s="4">
        <v>72.400000000000006</v>
      </c>
      <c r="AA2145" s="4">
        <v>71.510000000000005</v>
      </c>
      <c r="AB2145" s="74">
        <f t="shared" si="2718"/>
        <v>0.89000000000000057</v>
      </c>
      <c r="AC2145" s="54"/>
    </row>
    <row r="2146" spans="1:29" x14ac:dyDescent="0.25">
      <c r="A2146" s="1">
        <v>3104005</v>
      </c>
      <c r="B2146" s="87" t="s">
        <v>2728</v>
      </c>
      <c r="C2146" s="55" t="s">
        <v>684</v>
      </c>
      <c r="E2146" s="42"/>
      <c r="F2146" s="65" t="s">
        <v>2483</v>
      </c>
      <c r="G2146" s="62"/>
      <c r="H2146" s="37" t="str">
        <f>IF(V2146&gt;94,"Met",IF(X2146="--","n/a",IF(X2146&gt;=0,"Met","Did Not Meet")))</f>
        <v>Did Not Meet</v>
      </c>
      <c r="I2146" s="37" t="str">
        <f>IF(V2147&gt;94,"Met",IF(X2147="--","n/a",IF(X2147&gt;=0,"Met","Did Not Meet")))</f>
        <v>Did Not Meet</v>
      </c>
      <c r="K2146" s="13" t="str">
        <f>IF(Z2146&gt;94,"Met",IF(AB2146="--","n/a",IF(AB2146&gt;=0,"Met","Did Not Meet")))</f>
        <v>Did Not Meet</v>
      </c>
      <c r="L2146" s="13" t="str">
        <f>IF(Z2147&gt;94,"Met",IF(AB2147="--","n/a",IF(AB2147&gt;=0,"Met","Did Not Meet")))</f>
        <v>Did Not Meet</v>
      </c>
      <c r="M2146" s="1" t="s">
        <v>9</v>
      </c>
      <c r="N2146" s="14" t="s">
        <v>2502</v>
      </c>
      <c r="O2146" s="5"/>
      <c r="P2146" s="44" t="str">
        <f t="shared" ref="P2146" si="2734">IF(H2148="Yes",IF(I2148="Yes","Yes","No"),"No")</f>
        <v>No</v>
      </c>
      <c r="Q2146" s="93"/>
      <c r="R2146" s="5" t="s">
        <v>1</v>
      </c>
      <c r="S2146" s="1" t="s">
        <v>2</v>
      </c>
      <c r="T2146" s="1" t="s">
        <v>3</v>
      </c>
      <c r="U2146" s="5">
        <v>103</v>
      </c>
      <c r="V2146" s="1">
        <v>64.08</v>
      </c>
      <c r="W2146" s="1">
        <v>67.87</v>
      </c>
      <c r="X2146" s="6">
        <f t="shared" si="2693"/>
        <v>-3.7900000000000063</v>
      </c>
      <c r="Y2146" s="14">
        <v>67</v>
      </c>
      <c r="Z2146" s="1">
        <v>61.19</v>
      </c>
      <c r="AA2146" s="1">
        <v>66.16</v>
      </c>
      <c r="AB2146" s="72">
        <f t="shared" si="2718"/>
        <v>-4.9699999999999989</v>
      </c>
      <c r="AC2146" s="36"/>
    </row>
    <row r="2147" spans="1:29" ht="15.75" x14ac:dyDescent="0.25">
      <c r="A2147" s="53">
        <v>3104005</v>
      </c>
      <c r="B2147" s="89" t="s">
        <v>2728</v>
      </c>
      <c r="C2147" s="53" t="s">
        <v>684</v>
      </c>
      <c r="D2147" s="49" t="s">
        <v>2498</v>
      </c>
      <c r="E2147" s="34" t="str">
        <f>M2146</f>
        <v>Needs Improvement School</v>
      </c>
      <c r="F2147" s="65" t="s">
        <v>2484</v>
      </c>
      <c r="G2147" s="62"/>
      <c r="H2147" s="13" t="str">
        <f>IF(V2148&gt;94,"Met",IF(X2148="--","n/a",IF(X2148&gt;=0,"Met","Did Not Meet")))</f>
        <v>Did Not Meet</v>
      </c>
      <c r="I2147" s="13" t="str">
        <f>IF(V2149&gt;94,"Met",IF(X2149="--","n/a",IF(X2149&gt;=0,"Met","Did Not Meet")))</f>
        <v>Did Not Meet</v>
      </c>
      <c r="K2147" s="13" t="str">
        <f>IF(Z2148&gt;94,"Met",IF(AB2148="--","n/a",IF(AB2148&gt;=0,"Met","Did Not Meet")))</f>
        <v>Met</v>
      </c>
      <c r="L2147" s="13" t="str">
        <f>IF(Z2149&gt;94,"Met",IF(AB2149="--","n/a",IF(AB2149&gt;=0,"Met","Did Not Meet")))</f>
        <v>Met</v>
      </c>
      <c r="M2147" s="5" t="s">
        <v>9</v>
      </c>
      <c r="N2147" s="14" t="s">
        <v>2501</v>
      </c>
      <c r="O2147" s="5"/>
      <c r="P2147" s="44" t="str">
        <f t="shared" ref="P2147" si="2735">IF(K2148="Yes",IF(L2148="Yes","Yes","No"),"No")</f>
        <v>Yes</v>
      </c>
      <c r="Q2147" s="94" t="s">
        <v>2759</v>
      </c>
      <c r="R2147" s="5" t="s">
        <v>1</v>
      </c>
      <c r="S2147" s="5" t="s">
        <v>2</v>
      </c>
      <c r="T2147" s="5" t="s">
        <v>7</v>
      </c>
      <c r="U2147" s="5">
        <v>92</v>
      </c>
      <c r="V2147" s="5">
        <v>63.04</v>
      </c>
      <c r="W2147" s="5">
        <v>65.63</v>
      </c>
      <c r="X2147" s="8">
        <f t="shared" si="2693"/>
        <v>-2.5899999999999963</v>
      </c>
      <c r="Y2147" s="14">
        <v>58</v>
      </c>
      <c r="Z2147" s="5">
        <v>62.07</v>
      </c>
      <c r="AA2147" s="5">
        <v>64.27</v>
      </c>
      <c r="AB2147" s="72">
        <f t="shared" si="2718"/>
        <v>-2.1999999999999957</v>
      </c>
      <c r="AC2147" s="53"/>
    </row>
    <row r="2148" spans="1:29" ht="15" customHeight="1" x14ac:dyDescent="0.25">
      <c r="A2148" s="53">
        <v>3104005</v>
      </c>
      <c r="B2148" s="89" t="s">
        <v>2728</v>
      </c>
      <c r="C2148" s="53" t="s">
        <v>684</v>
      </c>
      <c r="D2148" s="49" t="s">
        <v>2499</v>
      </c>
      <c r="E2148" s="35" t="str">
        <f>VLOOKUP('2012 Accountability Database'!$A2146,'2011 AYP'!A$2:B$1072,2)</f>
        <v xml:space="preserve"> A (Alert)</v>
      </c>
      <c r="F2148" s="66"/>
      <c r="G2148" s="63" t="s">
        <v>2485</v>
      </c>
      <c r="H2148" s="60" t="str">
        <f t="shared" ref="H2148:I2148" si="2736">IF(H2146="Met","Yes",IF(H2147="Met","Yes","No"))</f>
        <v>No</v>
      </c>
      <c r="I2148" s="60" t="str">
        <f t="shared" si="2736"/>
        <v>No</v>
      </c>
      <c r="J2148" s="42"/>
      <c r="K2148" s="60" t="str">
        <f t="shared" ref="K2148:L2148" si="2737">IF(K2146="Met","Yes",IF(K2147="Met","Yes","No"))</f>
        <v>Yes</v>
      </c>
      <c r="L2148" s="60" t="str">
        <f t="shared" si="2737"/>
        <v>Yes</v>
      </c>
      <c r="M2148" s="5" t="s">
        <v>9</v>
      </c>
      <c r="N2148" s="14" t="s">
        <v>2503</v>
      </c>
      <c r="O2148" s="5"/>
      <c r="P2148" s="44" t="str">
        <f t="shared" ref="P2148" si="2738">IF(H2152="Yes",IF(I2152="Yes","Yes","No"),"No")</f>
        <v>No</v>
      </c>
      <c r="Q2148" s="108" t="s">
        <v>2758</v>
      </c>
      <c r="R2148" s="5" t="s">
        <v>1</v>
      </c>
      <c r="S2148" s="5" t="s">
        <v>5</v>
      </c>
      <c r="T2148" s="5" t="s">
        <v>3</v>
      </c>
      <c r="U2148" s="5">
        <v>293</v>
      </c>
      <c r="V2148" s="5">
        <v>64.510000000000005</v>
      </c>
      <c r="W2148" s="5">
        <v>67.87</v>
      </c>
      <c r="X2148" s="8">
        <f t="shared" si="2693"/>
        <v>-3.3599999999999994</v>
      </c>
      <c r="Y2148" s="14">
        <v>197</v>
      </c>
      <c r="Z2148" s="5">
        <v>66.5</v>
      </c>
      <c r="AA2148" s="5">
        <v>66.16</v>
      </c>
      <c r="AB2148" s="71">
        <f t="shared" si="2718"/>
        <v>0.34000000000000341</v>
      </c>
      <c r="AC2148" s="53"/>
    </row>
    <row r="2149" spans="1:29" x14ac:dyDescent="0.25">
      <c r="A2149" s="53">
        <v>3104005</v>
      </c>
      <c r="B2149" s="89" t="s">
        <v>2728</v>
      </c>
      <c r="C2149" s="53" t="s">
        <v>684</v>
      </c>
      <c r="D2149" s="49" t="s">
        <v>2507</v>
      </c>
      <c r="E2149" s="47">
        <f>VLOOKUP('2012 Accountability Database'!A2146,Dems1112!$A$2:$G$1082,3)</f>
        <v>0.83</v>
      </c>
      <c r="F2149" s="66"/>
      <c r="G2149" s="52"/>
      <c r="M2149" s="1" t="s">
        <v>9</v>
      </c>
      <c r="N2149" s="14" t="s">
        <v>2504</v>
      </c>
      <c r="O2149" s="5"/>
      <c r="P2149" s="44" t="str">
        <f t="shared" ref="P2149" si="2739">IF(K2152="Yes",IF(L2152="Yes","Yes","No"),"No")</f>
        <v>No</v>
      </c>
      <c r="Q2149" s="108"/>
      <c r="R2149" s="5" t="s">
        <v>1</v>
      </c>
      <c r="S2149" s="1" t="s">
        <v>5</v>
      </c>
      <c r="T2149" s="1" t="s">
        <v>7</v>
      </c>
      <c r="U2149" s="5">
        <v>262</v>
      </c>
      <c r="V2149" s="1">
        <v>62.6</v>
      </c>
      <c r="W2149" s="1">
        <v>65.63</v>
      </c>
      <c r="X2149" s="6">
        <f t="shared" si="2693"/>
        <v>-3.029999999999994</v>
      </c>
      <c r="Y2149" s="14">
        <v>174</v>
      </c>
      <c r="Z2149" s="1">
        <v>66.67</v>
      </c>
      <c r="AA2149" s="1">
        <v>64.27</v>
      </c>
      <c r="AB2149" s="71">
        <f t="shared" si="2718"/>
        <v>2.4000000000000057</v>
      </c>
      <c r="AC2149" s="53"/>
    </row>
    <row r="2150" spans="1:29" x14ac:dyDescent="0.25">
      <c r="A2150" s="53">
        <v>3104005</v>
      </c>
      <c r="B2150" s="89" t="s">
        <v>2728</v>
      </c>
      <c r="C2150" s="53" t="s">
        <v>684</v>
      </c>
      <c r="D2150" s="50" t="s">
        <v>2508</v>
      </c>
      <c r="E2150" s="47">
        <f>VLOOKUP('2012 Accountability Database'!A2146,Dems1112!$A$2:$G$1082,4)</f>
        <v>0.88</v>
      </c>
      <c r="F2150" s="65" t="s">
        <v>2486</v>
      </c>
      <c r="G2150" s="62"/>
      <c r="H2150" s="13" t="str">
        <f>IF(V2150&gt;94,"Met",IF(X2150="--","n/a",IF(X2150&gt;=0,"Met","Did Not Meet")))</f>
        <v>Did Not Meet</v>
      </c>
      <c r="I2150" s="13" t="str">
        <f>IF(V2151&gt;94,"Met",IF(X2151="--","n/a",IF(X2151&gt;=0,"Met","Did Not Meet")))</f>
        <v>Did Not Meet</v>
      </c>
      <c r="J2150" s="13"/>
      <c r="K2150" s="13" t="str">
        <f>IF(Z2150&gt;94,"Met",IF(AB2150="--","n/a",IF(AB2150&gt;=0,"Met","Did Not Meet")))</f>
        <v>Did Not Meet</v>
      </c>
      <c r="L2150" s="13" t="str">
        <f>IF(Z2151&gt;94,"Met",IF(AB2151="--","n/a",IF(AB2151&gt;=0,"Met","Did Not Meet")))</f>
        <v>Did Not Meet</v>
      </c>
      <c r="M2150" s="1" t="s">
        <v>9</v>
      </c>
      <c r="N2150" s="68" t="s">
        <v>2497</v>
      </c>
      <c r="O2150" s="35"/>
      <c r="P2150" s="44"/>
      <c r="Q2150" s="108"/>
      <c r="R2150" s="5" t="s">
        <v>6</v>
      </c>
      <c r="S2150" s="1" t="s">
        <v>2</v>
      </c>
      <c r="T2150" s="1" t="s">
        <v>3</v>
      </c>
      <c r="U2150" s="5">
        <v>103</v>
      </c>
      <c r="V2150" s="1">
        <v>58.25</v>
      </c>
      <c r="W2150" s="1">
        <v>71.650000000000006</v>
      </c>
      <c r="X2150" s="6">
        <f t="shared" si="2693"/>
        <v>-13.400000000000006</v>
      </c>
      <c r="Y2150" s="14">
        <v>67</v>
      </c>
      <c r="Z2150" s="1">
        <v>46.27</v>
      </c>
      <c r="AA2150" s="1">
        <v>59.1</v>
      </c>
      <c r="AB2150" s="72">
        <f t="shared" si="2718"/>
        <v>-12.829999999999998</v>
      </c>
      <c r="AC2150" s="53"/>
    </row>
    <row r="2151" spans="1:29" x14ac:dyDescent="0.25">
      <c r="A2151" s="53">
        <v>3104005</v>
      </c>
      <c r="B2151" s="89" t="s">
        <v>2728</v>
      </c>
      <c r="C2151" s="53" t="s">
        <v>684</v>
      </c>
      <c r="D2151" s="50" t="s">
        <v>974</v>
      </c>
      <c r="E2151" s="47" t="str">
        <f>VLOOKUP('2012 Accountability Database'!A2146,Dems1112!$A$2:$G$1082,5)</f>
        <v>K-6</v>
      </c>
      <c r="F2151" s="65" t="s">
        <v>2487</v>
      </c>
      <c r="G2151" s="62"/>
      <c r="H2151" s="13" t="str">
        <f>IF(V2152&gt;94,"Met",IF(X2152="--","n/a",IF(X2152&gt;=0,"Met","Did Not Meet")))</f>
        <v>Did Not Meet</v>
      </c>
      <c r="I2151" s="13" t="str">
        <f>IF(V2153&gt;94,"Met",IF(X2153="--","n/a",IF(X2153&gt;=0,"Met","Did Not Meet")))</f>
        <v>Did Not Meet</v>
      </c>
      <c r="J2151" s="13"/>
      <c r="K2151" s="13" t="str">
        <f>IF(Z2152&gt;94,"Met",IF(AB2152="--","n/a",IF(AB2152&gt;=0,"Met","Did Not Meet")))</f>
        <v>Did Not Meet</v>
      </c>
      <c r="L2151" s="13" t="str">
        <f>IF(Z2153&gt;94,"Met",IF(AB2153="--","n/a",IF(AB2153&gt;=0,"Met","Did Not Meet")))</f>
        <v>Did Not Meet</v>
      </c>
      <c r="M2151" s="1" t="s">
        <v>9</v>
      </c>
      <c r="N2151" s="14"/>
      <c r="O2151" s="35" t="s">
        <v>2506</v>
      </c>
      <c r="P2151" s="83" t="str">
        <f t="shared" ref="P2151" si="2740">IF(P2146="No"," ", IF(P2148="No"," ",IF(P2147="No", " ",IF(P2149="No"," ","X"))))</f>
        <v xml:space="preserve"> </v>
      </c>
      <c r="Q2151" s="108"/>
      <c r="R2151" s="5" t="s">
        <v>6</v>
      </c>
      <c r="S2151" s="1" t="s">
        <v>2</v>
      </c>
      <c r="T2151" s="1" t="s">
        <v>7</v>
      </c>
      <c r="U2151" s="5">
        <v>92</v>
      </c>
      <c r="V2151" s="1">
        <v>54.35</v>
      </c>
      <c r="W2151" s="1">
        <v>69.8</v>
      </c>
      <c r="X2151" s="6">
        <f t="shared" si="2693"/>
        <v>-15.449999999999996</v>
      </c>
      <c r="Y2151" s="14">
        <v>58</v>
      </c>
      <c r="Z2151" s="1">
        <v>43.1</v>
      </c>
      <c r="AA2151" s="1">
        <v>58.05</v>
      </c>
      <c r="AB2151" s="72">
        <f t="shared" si="2718"/>
        <v>-14.949999999999996</v>
      </c>
      <c r="AC2151" s="53"/>
    </row>
    <row r="2152" spans="1:29" ht="15.75" x14ac:dyDescent="0.25">
      <c r="A2152" s="53">
        <v>3104005</v>
      </c>
      <c r="B2152" s="89" t="s">
        <v>2728</v>
      </c>
      <c r="C2152" s="53" t="s">
        <v>684</v>
      </c>
      <c r="D2152" s="50" t="s">
        <v>975</v>
      </c>
      <c r="E2152" s="48" t="str">
        <f>VLOOKUP('2012 Accountability Database'!A2146,Dems1112!$A$2:$G$1082,6)</f>
        <v>4 (Southwest AR)</v>
      </c>
      <c r="F2152" s="66"/>
      <c r="G2152" s="63" t="s">
        <v>2488</v>
      </c>
      <c r="H2152" s="61" t="str">
        <f t="shared" ref="H2152:I2152" si="2741">IF(H2150="Met","Yes",IF(H2151="Met","Yes","No"))</f>
        <v>No</v>
      </c>
      <c r="I2152" s="61" t="str">
        <f t="shared" si="2741"/>
        <v>No</v>
      </c>
      <c r="J2152" s="55"/>
      <c r="K2152" s="61" t="str">
        <f t="shared" ref="K2152:L2152" si="2742">IF(K2150="Met","Yes",IF(K2151="Met","Yes","No"))</f>
        <v>No</v>
      </c>
      <c r="L2152" s="61" t="str">
        <f t="shared" si="2742"/>
        <v>No</v>
      </c>
      <c r="M2152" s="1" t="s">
        <v>9</v>
      </c>
      <c r="N2152" s="14"/>
      <c r="O2152" s="35" t="s">
        <v>2505</v>
      </c>
      <c r="P2152" s="83" t="str">
        <f t="shared" ref="P2152" si="2743">IF(P2151="X"," ",IF(P2153="X"," ","X"))</f>
        <v xml:space="preserve"> </v>
      </c>
      <c r="Q2152" s="94" t="s">
        <v>2759</v>
      </c>
      <c r="R2152" s="5" t="s">
        <v>6</v>
      </c>
      <c r="S2152" s="1" t="s">
        <v>5</v>
      </c>
      <c r="T2152" s="1" t="s">
        <v>3</v>
      </c>
      <c r="U2152" s="5">
        <v>293</v>
      </c>
      <c r="V2152" s="1">
        <v>65.19</v>
      </c>
      <c r="W2152" s="1">
        <v>71.650000000000006</v>
      </c>
      <c r="X2152" s="6">
        <f t="shared" si="2693"/>
        <v>-6.460000000000008</v>
      </c>
      <c r="Y2152" s="14">
        <v>197</v>
      </c>
      <c r="Z2152" s="1">
        <v>57.87</v>
      </c>
      <c r="AA2152" s="1">
        <v>59.1</v>
      </c>
      <c r="AB2152" s="72">
        <f t="shared" si="2718"/>
        <v>-1.230000000000004</v>
      </c>
      <c r="AC2152" s="53"/>
    </row>
    <row r="2153" spans="1:29" x14ac:dyDescent="0.25">
      <c r="A2153" s="54">
        <v>3104005</v>
      </c>
      <c r="B2153" s="90" t="s">
        <v>2728</v>
      </c>
      <c r="C2153" s="54" t="s">
        <v>684</v>
      </c>
      <c r="D2153" s="4"/>
      <c r="E2153" s="4"/>
      <c r="F2153" s="67"/>
      <c r="G2153" s="64"/>
      <c r="H2153" s="43"/>
      <c r="I2153" s="43"/>
      <c r="J2153" s="43"/>
      <c r="K2153" s="43"/>
      <c r="L2153" s="43"/>
      <c r="M2153" s="4" t="s">
        <v>9</v>
      </c>
      <c r="N2153" s="15"/>
      <c r="O2153" s="38" t="s">
        <v>2482</v>
      </c>
      <c r="P2153" s="84" t="str">
        <f>IF(E2147="Achieving School"," ","X")</f>
        <v>X</v>
      </c>
      <c r="Q2153" s="91"/>
      <c r="R2153" s="4" t="s">
        <v>6</v>
      </c>
      <c r="S2153" s="4" t="s">
        <v>5</v>
      </c>
      <c r="T2153" s="4" t="s">
        <v>7</v>
      </c>
      <c r="U2153" s="4">
        <v>262</v>
      </c>
      <c r="V2153" s="4">
        <v>62.21</v>
      </c>
      <c r="W2153" s="4">
        <v>69.8</v>
      </c>
      <c r="X2153" s="7">
        <f t="shared" si="2693"/>
        <v>-7.5899999999999963</v>
      </c>
      <c r="Y2153" s="15">
        <v>174</v>
      </c>
      <c r="Z2153" s="4">
        <v>55.75</v>
      </c>
      <c r="AA2153" s="4">
        <v>58.05</v>
      </c>
      <c r="AB2153" s="73">
        <f t="shared" si="2718"/>
        <v>-2.2999999999999972</v>
      </c>
      <c r="AC2153" s="54"/>
    </row>
    <row r="2154" spans="1:29" x14ac:dyDescent="0.25">
      <c r="A2154" s="1">
        <v>3104021</v>
      </c>
      <c r="B2154" s="87" t="s">
        <v>2728</v>
      </c>
      <c r="C2154" s="55" t="s">
        <v>685</v>
      </c>
      <c r="E2154" s="42"/>
      <c r="F2154" s="65" t="s">
        <v>2483</v>
      </c>
      <c r="G2154" s="62"/>
      <c r="H2154" s="37" t="str">
        <f>IF(V2154&gt;94,"Met",IF(X2154="--","n/a",IF(X2154&gt;=0,"Met","Did Not Meet")))</f>
        <v>Did Not Meet</v>
      </c>
      <c r="I2154" s="37" t="str">
        <f>IF(V2155&gt;94,"Met",IF(X2155="--","n/a",IF(X2155&gt;=0,"Met","Did Not Meet")))</f>
        <v>Met</v>
      </c>
      <c r="K2154" s="13" t="str">
        <f>IF(Z2154&gt;94,"Met",IF(AB2154="--","n/a",IF(AB2154&gt;=0,"Met","Did Not Meet")))</f>
        <v>Met</v>
      </c>
      <c r="L2154" s="13" t="str">
        <f>IF(Z2155&gt;94,"Met",IF(AB2155="--","n/a",IF(AB2155&gt;=0,"Met","Did Not Meet")))</f>
        <v>Met</v>
      </c>
      <c r="M2154" s="1" t="s">
        <v>18</v>
      </c>
      <c r="N2154" s="14" t="s">
        <v>2502</v>
      </c>
      <c r="O2154" s="5"/>
      <c r="P2154" s="44" t="str">
        <f t="shared" ref="P2154" si="2744">IF(H2156="Yes",IF(I2156="Yes","Yes","No"),"No")</f>
        <v>No</v>
      </c>
      <c r="Q2154" s="93"/>
      <c r="R2154" s="5" t="s">
        <v>1</v>
      </c>
      <c r="S2154" s="1" t="s">
        <v>2</v>
      </c>
      <c r="T2154" s="1" t="s">
        <v>3</v>
      </c>
      <c r="U2154" s="5">
        <v>34</v>
      </c>
      <c r="V2154" s="1">
        <v>58.82</v>
      </c>
      <c r="W2154" s="1">
        <v>60.04</v>
      </c>
      <c r="X2154" s="6">
        <f t="shared" si="2693"/>
        <v>-1.2199999999999989</v>
      </c>
      <c r="Y2154" s="14">
        <v>23</v>
      </c>
      <c r="Z2154" s="1">
        <v>73.91</v>
      </c>
      <c r="AA2154" s="1">
        <v>56</v>
      </c>
      <c r="AB2154" s="71">
        <f t="shared" si="2718"/>
        <v>17.909999999999997</v>
      </c>
      <c r="AC2154" s="36"/>
    </row>
    <row r="2155" spans="1:29" ht="15.75" x14ac:dyDescent="0.25">
      <c r="A2155" s="53">
        <v>3104021</v>
      </c>
      <c r="B2155" s="89" t="s">
        <v>2728</v>
      </c>
      <c r="C2155" s="53" t="s">
        <v>685</v>
      </c>
      <c r="D2155" s="49" t="s">
        <v>2498</v>
      </c>
      <c r="E2155" s="34" t="str">
        <f>M2154</f>
        <v>Needs Improvement Focus School</v>
      </c>
      <c r="F2155" s="65" t="s">
        <v>2484</v>
      </c>
      <c r="G2155" s="62"/>
      <c r="H2155" s="13" t="str">
        <f>IF(V2156&gt;94,"Met",IF(X2156="--","n/a",IF(X2156&gt;=0,"Met","Did Not Meet")))</f>
        <v>Did Not Meet</v>
      </c>
      <c r="I2155" s="13" t="str">
        <f>IF(V2157&gt;94,"Met",IF(X2157="--","n/a",IF(X2157&gt;=0,"Met","Did Not Meet")))</f>
        <v>Did Not Meet</v>
      </c>
      <c r="K2155" s="13" t="str">
        <f>IF(Z2156&gt;94,"Met",IF(AB2156="--","n/a",IF(AB2156&gt;=0,"Met","Did Not Meet")))</f>
        <v>Met</v>
      </c>
      <c r="L2155" s="13" t="str">
        <f>IF(Z2157&gt;94,"Met",IF(AB2157="--","n/a",IF(AB2157&gt;=0,"Met","Did Not Meet")))</f>
        <v>Met</v>
      </c>
      <c r="M2155" s="1" t="s">
        <v>18</v>
      </c>
      <c r="N2155" s="14" t="s">
        <v>2501</v>
      </c>
      <c r="O2155" s="5"/>
      <c r="P2155" s="44" t="str">
        <f t="shared" ref="P2155" si="2745">IF(K2156="Yes",IF(L2156="Yes","Yes","No"),"No")</f>
        <v>Yes</v>
      </c>
      <c r="Q2155" s="94" t="s">
        <v>2759</v>
      </c>
      <c r="R2155" s="5" t="s">
        <v>1</v>
      </c>
      <c r="S2155" s="1" t="s">
        <v>2</v>
      </c>
      <c r="T2155" s="1" t="s">
        <v>7</v>
      </c>
      <c r="U2155" s="5">
        <v>34</v>
      </c>
      <c r="V2155" s="1">
        <v>58.82</v>
      </c>
      <c r="W2155" s="1">
        <v>56.72</v>
      </c>
      <c r="X2155" s="9">
        <f t="shared" si="2693"/>
        <v>2.1000000000000014</v>
      </c>
      <c r="Y2155" s="14">
        <v>23</v>
      </c>
      <c r="Z2155" s="1">
        <v>73.91</v>
      </c>
      <c r="AA2155" s="1">
        <v>56</v>
      </c>
      <c r="AB2155" s="71">
        <f t="shared" si="2718"/>
        <v>17.909999999999997</v>
      </c>
      <c r="AC2155" s="53"/>
    </row>
    <row r="2156" spans="1:29" ht="15" customHeight="1" x14ac:dyDescent="0.25">
      <c r="A2156" s="53">
        <v>3104021</v>
      </c>
      <c r="B2156" s="89" t="s">
        <v>2728</v>
      </c>
      <c r="C2156" s="53" t="s">
        <v>685</v>
      </c>
      <c r="D2156" s="49" t="s">
        <v>2499</v>
      </c>
      <c r="E2156" s="35" t="str">
        <f>VLOOKUP('2012 Accountability Database'!$A2154,'2011 AYP'!A$2:B$1072,2)</f>
        <v>SI_M (School Improvement - Met Standards)</v>
      </c>
      <c r="F2156" s="66"/>
      <c r="G2156" s="63" t="s">
        <v>2485</v>
      </c>
      <c r="H2156" s="60" t="str">
        <f t="shared" ref="H2156:I2156" si="2746">IF(H2154="Met","Yes",IF(H2155="Met","Yes","No"))</f>
        <v>No</v>
      </c>
      <c r="I2156" s="60" t="str">
        <f t="shared" si="2746"/>
        <v>Yes</v>
      </c>
      <c r="J2156" s="42"/>
      <c r="K2156" s="60" t="str">
        <f t="shared" ref="K2156:L2156" si="2747">IF(K2154="Met","Yes",IF(K2155="Met","Yes","No"))</f>
        <v>Yes</v>
      </c>
      <c r="L2156" s="60" t="str">
        <f t="shared" si="2747"/>
        <v>Yes</v>
      </c>
      <c r="M2156" s="1" t="s">
        <v>18</v>
      </c>
      <c r="N2156" s="14" t="s">
        <v>2503</v>
      </c>
      <c r="O2156" s="5"/>
      <c r="P2156" s="44" t="str">
        <f t="shared" ref="P2156" si="2748">IF(H2160="Yes",IF(I2160="Yes","Yes","No"),"No")</f>
        <v>No</v>
      </c>
      <c r="Q2156" s="108" t="s">
        <v>2758</v>
      </c>
      <c r="R2156" s="5" t="s">
        <v>1</v>
      </c>
      <c r="S2156" s="1" t="s">
        <v>5</v>
      </c>
      <c r="T2156" s="1" t="s">
        <v>3</v>
      </c>
      <c r="U2156" s="5">
        <v>118</v>
      </c>
      <c r="V2156" s="1">
        <v>51.69</v>
      </c>
      <c r="W2156" s="1">
        <v>60.04</v>
      </c>
      <c r="X2156" s="6">
        <f t="shared" si="2693"/>
        <v>-8.3500000000000014</v>
      </c>
      <c r="Y2156" s="14">
        <v>80</v>
      </c>
      <c r="Z2156" s="1">
        <v>58.75</v>
      </c>
      <c r="AA2156" s="1">
        <v>56</v>
      </c>
      <c r="AB2156" s="71">
        <f t="shared" si="2718"/>
        <v>2.75</v>
      </c>
      <c r="AC2156" s="53"/>
    </row>
    <row r="2157" spans="1:29" x14ac:dyDescent="0.25">
      <c r="A2157" s="53">
        <v>3104021</v>
      </c>
      <c r="B2157" s="89" t="s">
        <v>2728</v>
      </c>
      <c r="C2157" s="53" t="s">
        <v>685</v>
      </c>
      <c r="D2157" s="49" t="s">
        <v>2507</v>
      </c>
      <c r="E2157" s="47">
        <f>VLOOKUP('2012 Accountability Database'!A2154,Dems1112!$A$2:$G$1082,3)</f>
        <v>0.81</v>
      </c>
      <c r="F2157" s="66"/>
      <c r="G2157" s="52"/>
      <c r="M2157" s="5" t="s">
        <v>18</v>
      </c>
      <c r="N2157" s="14" t="s">
        <v>2504</v>
      </c>
      <c r="O2157" s="5"/>
      <c r="P2157" s="44" t="str">
        <f t="shared" ref="P2157" si="2749">IF(K2160="Yes",IF(L2160="Yes","Yes","No"),"No")</f>
        <v>No</v>
      </c>
      <c r="Q2157" s="108"/>
      <c r="R2157" s="5" t="s">
        <v>1</v>
      </c>
      <c r="S2157" s="5" t="s">
        <v>5</v>
      </c>
      <c r="T2157" s="5" t="s">
        <v>7</v>
      </c>
      <c r="U2157" s="5">
        <v>113</v>
      </c>
      <c r="V2157" s="5">
        <v>51.33</v>
      </c>
      <c r="W2157" s="5">
        <v>56.72</v>
      </c>
      <c r="X2157" s="8">
        <f t="shared" si="2693"/>
        <v>-5.3900000000000006</v>
      </c>
      <c r="Y2157" s="14">
        <v>79</v>
      </c>
      <c r="Z2157" s="5">
        <v>59.49</v>
      </c>
      <c r="AA2157" s="5">
        <v>56</v>
      </c>
      <c r="AB2157" s="71">
        <f t="shared" si="2718"/>
        <v>3.490000000000002</v>
      </c>
      <c r="AC2157" s="53"/>
    </row>
    <row r="2158" spans="1:29" x14ac:dyDescent="0.25">
      <c r="A2158" s="53">
        <v>3104021</v>
      </c>
      <c r="B2158" s="89" t="s">
        <v>2728</v>
      </c>
      <c r="C2158" s="53" t="s">
        <v>685</v>
      </c>
      <c r="D2158" s="50" t="s">
        <v>2508</v>
      </c>
      <c r="E2158" s="47">
        <f>VLOOKUP('2012 Accountability Database'!A2154,Dems1112!$A$2:$G$1082,4)</f>
        <v>0.95</v>
      </c>
      <c r="F2158" s="65" t="s">
        <v>2486</v>
      </c>
      <c r="G2158" s="62"/>
      <c r="H2158" s="13" t="str">
        <f>IF(V2158&gt;94,"Met",IF(X2158="--","n/a",IF(X2158&gt;=0,"Met","Did Not Meet")))</f>
        <v>Did Not Meet</v>
      </c>
      <c r="I2158" s="13" t="str">
        <f>IF(V2159&gt;94,"Met",IF(X2159="--","n/a",IF(X2159&gt;=0,"Met","Did Not Meet")))</f>
        <v>Did Not Meet</v>
      </c>
      <c r="J2158" s="13"/>
      <c r="K2158" s="13" t="str">
        <f>IF(Z2158&gt;94,"Met",IF(AB2158="--","n/a",IF(AB2158&gt;=0,"Met","Did Not Meet")))</f>
        <v>Did Not Meet</v>
      </c>
      <c r="L2158" s="13" t="str">
        <f>IF(Z2159&gt;94,"Met",IF(AB2159="--","n/a",IF(AB2159&gt;=0,"Met","Did Not Meet")))</f>
        <v>Did Not Meet</v>
      </c>
      <c r="M2158" s="5" t="s">
        <v>18</v>
      </c>
      <c r="N2158" s="68" t="s">
        <v>2497</v>
      </c>
      <c r="O2158" s="35"/>
      <c r="P2158" s="44"/>
      <c r="Q2158" s="108"/>
      <c r="R2158" s="5" t="s">
        <v>6</v>
      </c>
      <c r="S2158" s="5" t="s">
        <v>2</v>
      </c>
      <c r="T2158" s="5" t="s">
        <v>3</v>
      </c>
      <c r="U2158" s="5">
        <v>34</v>
      </c>
      <c r="V2158" s="5">
        <v>47.06</v>
      </c>
      <c r="W2158" s="5">
        <v>62.39</v>
      </c>
      <c r="X2158" s="8">
        <f t="shared" si="2693"/>
        <v>-15.329999999999998</v>
      </c>
      <c r="Y2158" s="14">
        <v>23</v>
      </c>
      <c r="Z2158" s="5">
        <v>43.48</v>
      </c>
      <c r="AA2158" s="5">
        <v>52.33</v>
      </c>
      <c r="AB2158" s="72">
        <f t="shared" si="2718"/>
        <v>-8.8500000000000014</v>
      </c>
      <c r="AC2158" s="53"/>
    </row>
    <row r="2159" spans="1:29" x14ac:dyDescent="0.25">
      <c r="A2159" s="53">
        <v>3104021</v>
      </c>
      <c r="B2159" s="89" t="s">
        <v>2728</v>
      </c>
      <c r="C2159" s="53" t="s">
        <v>685</v>
      </c>
      <c r="D2159" s="50" t="s">
        <v>974</v>
      </c>
      <c r="E2159" s="47" t="str">
        <f>VLOOKUP('2012 Accountability Database'!A2154,Dems1112!$A$2:$G$1082,5)</f>
        <v>K-6</v>
      </c>
      <c r="F2159" s="65" t="s">
        <v>2487</v>
      </c>
      <c r="G2159" s="62"/>
      <c r="H2159" s="13" t="str">
        <f>IF(V2160&gt;94,"Met",IF(X2160="--","n/a",IF(X2160&gt;=0,"Met","Did Not Meet")))</f>
        <v>Did Not Meet</v>
      </c>
      <c r="I2159" s="13" t="str">
        <f>IF(V2161&gt;94,"Met",IF(X2161="--","n/a",IF(X2161&gt;=0,"Met","Did Not Meet")))</f>
        <v>Did Not Meet</v>
      </c>
      <c r="J2159" s="13"/>
      <c r="K2159" s="13" t="str">
        <f>IF(Z2160&gt;94,"Met",IF(AB2160="--","n/a",IF(AB2160&gt;=0,"Met","Did Not Meet")))</f>
        <v>Did Not Meet</v>
      </c>
      <c r="L2159" s="13" t="str">
        <f>IF(Z2161&gt;94,"Met",IF(AB2161="--","n/a",IF(AB2161&gt;=0,"Met","Did Not Meet")))</f>
        <v>Did Not Meet</v>
      </c>
      <c r="M2159" s="5" t="s">
        <v>18</v>
      </c>
      <c r="N2159" s="14"/>
      <c r="O2159" s="35" t="s">
        <v>2506</v>
      </c>
      <c r="P2159" s="83" t="str">
        <f t="shared" ref="P2159" si="2750">IF(P2154="No"," ", IF(P2156="No"," ",IF(P2155="No", " ",IF(P2157="No"," ","X"))))</f>
        <v xml:space="preserve"> </v>
      </c>
      <c r="Q2159" s="108"/>
      <c r="R2159" s="5" t="s">
        <v>6</v>
      </c>
      <c r="S2159" s="5" t="s">
        <v>2</v>
      </c>
      <c r="T2159" s="5" t="s">
        <v>7</v>
      </c>
      <c r="U2159" s="5">
        <v>34</v>
      </c>
      <c r="V2159" s="5">
        <v>47.06</v>
      </c>
      <c r="W2159" s="5">
        <v>59.26</v>
      </c>
      <c r="X2159" s="8">
        <f t="shared" si="2693"/>
        <v>-12.199999999999996</v>
      </c>
      <c r="Y2159" s="14">
        <v>23</v>
      </c>
      <c r="Z2159" s="5">
        <v>43.48</v>
      </c>
      <c r="AA2159" s="5">
        <v>52.33</v>
      </c>
      <c r="AB2159" s="72">
        <f t="shared" si="2718"/>
        <v>-8.8500000000000014</v>
      </c>
      <c r="AC2159" s="53"/>
    </row>
    <row r="2160" spans="1:29" ht="15.75" x14ac:dyDescent="0.25">
      <c r="A2160" s="53">
        <v>3104021</v>
      </c>
      <c r="B2160" s="89" t="s">
        <v>2728</v>
      </c>
      <c r="C2160" s="53" t="s">
        <v>685</v>
      </c>
      <c r="D2160" s="50" t="s">
        <v>975</v>
      </c>
      <c r="E2160" s="48" t="str">
        <f>VLOOKUP('2012 Accountability Database'!A2154,Dems1112!$A$2:$G$1082,6)</f>
        <v>4 (Southwest AR)</v>
      </c>
      <c r="F2160" s="66"/>
      <c r="G2160" s="63" t="s">
        <v>2488</v>
      </c>
      <c r="H2160" s="61" t="str">
        <f t="shared" ref="H2160:I2160" si="2751">IF(H2158="Met","Yes",IF(H2159="Met","Yes","No"))</f>
        <v>No</v>
      </c>
      <c r="I2160" s="61" t="str">
        <f t="shared" si="2751"/>
        <v>No</v>
      </c>
      <c r="J2160" s="55"/>
      <c r="K2160" s="61" t="str">
        <f t="shared" ref="K2160:L2160" si="2752">IF(K2158="Met","Yes",IF(K2159="Met","Yes","No"))</f>
        <v>No</v>
      </c>
      <c r="L2160" s="61" t="str">
        <f t="shared" si="2752"/>
        <v>No</v>
      </c>
      <c r="M2160" s="5" t="s">
        <v>18</v>
      </c>
      <c r="N2160" s="14"/>
      <c r="O2160" s="35" t="s">
        <v>2505</v>
      </c>
      <c r="P2160" s="83" t="str">
        <f t="shared" ref="P2160" si="2753">IF(P2159="X"," ",IF(P2161="X"," ","X"))</f>
        <v xml:space="preserve"> </v>
      </c>
      <c r="Q2160" s="94" t="s">
        <v>2759</v>
      </c>
      <c r="R2160" s="5" t="s">
        <v>6</v>
      </c>
      <c r="S2160" s="5" t="s">
        <v>5</v>
      </c>
      <c r="T2160" s="5" t="s">
        <v>3</v>
      </c>
      <c r="U2160" s="5">
        <v>118</v>
      </c>
      <c r="V2160" s="5">
        <v>47.46</v>
      </c>
      <c r="W2160" s="5">
        <v>62.39</v>
      </c>
      <c r="X2160" s="8">
        <f t="shared" si="2693"/>
        <v>-14.93</v>
      </c>
      <c r="Y2160" s="14">
        <v>80</v>
      </c>
      <c r="Z2160" s="5">
        <v>37.5</v>
      </c>
      <c r="AA2160" s="5">
        <v>52.33</v>
      </c>
      <c r="AB2160" s="72">
        <f t="shared" si="2718"/>
        <v>-14.829999999999998</v>
      </c>
      <c r="AC2160" s="53"/>
    </row>
    <row r="2161" spans="1:29" x14ac:dyDescent="0.25">
      <c r="A2161" s="54">
        <v>3104021</v>
      </c>
      <c r="B2161" s="90" t="s">
        <v>2728</v>
      </c>
      <c r="C2161" s="54" t="s">
        <v>685</v>
      </c>
      <c r="D2161" s="4"/>
      <c r="E2161" s="4"/>
      <c r="F2161" s="67"/>
      <c r="G2161" s="64"/>
      <c r="H2161" s="43"/>
      <c r="I2161" s="43"/>
      <c r="J2161" s="43"/>
      <c r="K2161" s="43"/>
      <c r="L2161" s="43"/>
      <c r="M2161" s="4" t="s">
        <v>18</v>
      </c>
      <c r="N2161" s="15"/>
      <c r="O2161" s="38" t="s">
        <v>2482</v>
      </c>
      <c r="P2161" s="84" t="str">
        <f>IF(E2155="Achieving School"," ","X")</f>
        <v>X</v>
      </c>
      <c r="Q2161" s="91"/>
      <c r="R2161" s="4" t="s">
        <v>6</v>
      </c>
      <c r="S2161" s="4" t="s">
        <v>5</v>
      </c>
      <c r="T2161" s="4" t="s">
        <v>7</v>
      </c>
      <c r="U2161" s="4">
        <v>113</v>
      </c>
      <c r="V2161" s="4">
        <v>46.02</v>
      </c>
      <c r="W2161" s="4">
        <v>59.26</v>
      </c>
      <c r="X2161" s="7">
        <f t="shared" si="2693"/>
        <v>-13.239999999999995</v>
      </c>
      <c r="Y2161" s="15">
        <v>79</v>
      </c>
      <c r="Z2161" s="4">
        <v>37.97</v>
      </c>
      <c r="AA2161" s="4">
        <v>52.33</v>
      </c>
      <c r="AB2161" s="73">
        <f t="shared" si="2718"/>
        <v>-14.36</v>
      </c>
      <c r="AC2161" s="54"/>
    </row>
    <row r="2162" spans="1:29" x14ac:dyDescent="0.25">
      <c r="A2162" s="1">
        <v>3105009</v>
      </c>
      <c r="B2162" s="87" t="s">
        <v>2599</v>
      </c>
      <c r="C2162" s="55" t="s">
        <v>722</v>
      </c>
      <c r="E2162" s="42"/>
      <c r="F2162" s="65" t="s">
        <v>2483</v>
      </c>
      <c r="G2162" s="62"/>
      <c r="H2162" s="37" t="str">
        <f>IF(V2162&gt;94,"Met",IF(X2162="--","n/a",IF(X2162&gt;=0,"Met","Did Not Meet")))</f>
        <v>Met</v>
      </c>
      <c r="I2162" s="37" t="str">
        <f>IF(V2163&gt;94,"Met",IF(X2163="--","n/a",IF(X2163&gt;=0,"Met","Did Not Meet")))</f>
        <v>Met</v>
      </c>
      <c r="K2162" s="13" t="str">
        <f>IF(Z2162&gt;94,"Met",IF(AB2162="--","n/a",IF(AB2162&gt;=0,"Met","Did Not Meet")))</f>
        <v>Met</v>
      </c>
      <c r="L2162" s="13" t="str">
        <f>IF(Z2163&gt;94,"Met",IF(AB2163="--","n/a",IF(AB2163&gt;=0,"Met","Did Not Meet")))</f>
        <v>Met</v>
      </c>
      <c r="M2162" s="1" t="s">
        <v>9</v>
      </c>
      <c r="N2162" s="14" t="s">
        <v>2502</v>
      </c>
      <c r="O2162" s="5"/>
      <c r="P2162" s="44" t="str">
        <f t="shared" ref="P2162" si="2754">IF(H2164="Yes",IF(I2164="Yes","Yes","No"),"No")</f>
        <v>Yes</v>
      </c>
      <c r="Q2162" s="93"/>
      <c r="R2162" s="5" t="s">
        <v>1</v>
      </c>
      <c r="S2162" s="1" t="s">
        <v>2</v>
      </c>
      <c r="T2162" s="1" t="s">
        <v>3</v>
      </c>
      <c r="U2162" s="5">
        <v>398</v>
      </c>
      <c r="V2162" s="1">
        <v>85.93</v>
      </c>
      <c r="W2162" s="1">
        <v>81.94</v>
      </c>
      <c r="X2162" s="9">
        <f t="shared" si="2693"/>
        <v>3.9900000000000091</v>
      </c>
      <c r="Y2162" s="14">
        <v>386</v>
      </c>
      <c r="Z2162" s="1">
        <v>85.49</v>
      </c>
      <c r="AA2162" s="1">
        <v>81.86</v>
      </c>
      <c r="AB2162" s="71">
        <f t="shared" si="2718"/>
        <v>3.6299999999999955</v>
      </c>
      <c r="AC2162" s="36"/>
    </row>
    <row r="2163" spans="1:29" ht="15.75" x14ac:dyDescent="0.25">
      <c r="A2163" s="53">
        <v>3105009</v>
      </c>
      <c r="B2163" s="89" t="s">
        <v>2599</v>
      </c>
      <c r="C2163" s="53" t="s">
        <v>722</v>
      </c>
      <c r="D2163" s="49" t="s">
        <v>2498</v>
      </c>
      <c r="E2163" s="34" t="str">
        <f>M2162</f>
        <v>Needs Improvement School</v>
      </c>
      <c r="F2163" s="65" t="s">
        <v>2484</v>
      </c>
      <c r="G2163" s="62"/>
      <c r="H2163" s="13" t="str">
        <f>IF(V2164&gt;94,"Met",IF(X2164="--","n/a",IF(X2164&gt;=0,"Met","Did Not Meet")))</f>
        <v>Did Not Meet</v>
      </c>
      <c r="I2163" s="13" t="str">
        <f>IF(V2165&gt;94,"Met",IF(X2165="--","n/a",IF(X2165&gt;=0,"Met","Did Not Meet")))</f>
        <v>Did Not Meet</v>
      </c>
      <c r="K2163" s="13" t="str">
        <f>IF(Z2164&gt;94,"Met",IF(AB2164="--","n/a",IF(AB2164&gt;=0,"Met","Did Not Meet")))</f>
        <v>Did Not Meet</v>
      </c>
      <c r="L2163" s="13" t="str">
        <f>IF(Z2165&gt;94,"Met",IF(AB2165="--","n/a",IF(AB2165&gt;=0,"Met","Did Not Meet")))</f>
        <v>Did Not Meet</v>
      </c>
      <c r="M2163" s="5" t="s">
        <v>9</v>
      </c>
      <c r="N2163" s="14" t="s">
        <v>2501</v>
      </c>
      <c r="O2163" s="5"/>
      <c r="P2163" s="44" t="str">
        <f t="shared" ref="P2163" si="2755">IF(K2164="Yes",IF(L2164="Yes","Yes","No"),"No")</f>
        <v>Yes</v>
      </c>
      <c r="Q2163" s="94" t="s">
        <v>2759</v>
      </c>
      <c r="R2163" s="5" t="s">
        <v>1</v>
      </c>
      <c r="S2163" s="5" t="s">
        <v>2</v>
      </c>
      <c r="T2163" s="5" t="s">
        <v>7</v>
      </c>
      <c r="U2163" s="5">
        <v>280</v>
      </c>
      <c r="V2163" s="5">
        <v>82.14</v>
      </c>
      <c r="W2163" s="5">
        <v>75.67</v>
      </c>
      <c r="X2163" s="11">
        <f t="shared" si="2693"/>
        <v>6.4699999999999989</v>
      </c>
      <c r="Y2163" s="14">
        <v>269</v>
      </c>
      <c r="Z2163" s="5">
        <v>82.16</v>
      </c>
      <c r="AA2163" s="5">
        <v>76.319999999999993</v>
      </c>
      <c r="AB2163" s="71">
        <f t="shared" si="2718"/>
        <v>5.8400000000000034</v>
      </c>
      <c r="AC2163" s="53"/>
    </row>
    <row r="2164" spans="1:29" ht="15" customHeight="1" x14ac:dyDescent="0.25">
      <c r="A2164" s="53">
        <v>3105009</v>
      </c>
      <c r="B2164" s="89" t="s">
        <v>2599</v>
      </c>
      <c r="C2164" s="53" t="s">
        <v>722</v>
      </c>
      <c r="D2164" s="49" t="s">
        <v>2499</v>
      </c>
      <c r="E2164" s="35" t="str">
        <f>VLOOKUP('2012 Accountability Database'!$A2162,'2011 AYP'!A$2:B$1072,2)</f>
        <v xml:space="preserve"> MS (Met Standards)</v>
      </c>
      <c r="F2164" s="66"/>
      <c r="G2164" s="63" t="s">
        <v>2485</v>
      </c>
      <c r="H2164" s="60" t="str">
        <f t="shared" ref="H2164:I2164" si="2756">IF(H2162="Met","Yes",IF(H2163="Met","Yes","No"))</f>
        <v>Yes</v>
      </c>
      <c r="I2164" s="60" t="str">
        <f t="shared" si="2756"/>
        <v>Yes</v>
      </c>
      <c r="J2164" s="42"/>
      <c r="K2164" s="60" t="str">
        <f t="shared" ref="K2164:L2164" si="2757">IF(K2162="Met","Yes",IF(K2163="Met","Yes","No"))</f>
        <v>Yes</v>
      </c>
      <c r="L2164" s="60" t="str">
        <f t="shared" si="2757"/>
        <v>Yes</v>
      </c>
      <c r="M2164" s="1" t="s">
        <v>9</v>
      </c>
      <c r="N2164" s="14" t="s">
        <v>2503</v>
      </c>
      <c r="O2164" s="5"/>
      <c r="P2164" s="44" t="str">
        <f t="shared" ref="P2164" si="2758">IF(H2168="Yes",IF(I2168="Yes","Yes","No"),"No")</f>
        <v>No</v>
      </c>
      <c r="Q2164" s="108" t="s">
        <v>2758</v>
      </c>
      <c r="R2164" s="5" t="s">
        <v>1</v>
      </c>
      <c r="S2164" s="1" t="s">
        <v>5</v>
      </c>
      <c r="T2164" s="1" t="s">
        <v>3</v>
      </c>
      <c r="U2164" s="5">
        <v>1202</v>
      </c>
      <c r="V2164" s="1">
        <v>80.7</v>
      </c>
      <c r="W2164" s="1">
        <v>81.94</v>
      </c>
      <c r="X2164" s="6">
        <f t="shared" si="2693"/>
        <v>-1.2399999999999949</v>
      </c>
      <c r="Y2164" s="14">
        <v>1147</v>
      </c>
      <c r="Z2164" s="1">
        <v>81.08</v>
      </c>
      <c r="AA2164" s="1">
        <v>81.86</v>
      </c>
      <c r="AB2164" s="72">
        <f t="shared" si="2718"/>
        <v>-0.78000000000000114</v>
      </c>
      <c r="AC2164" s="53"/>
    </row>
    <row r="2165" spans="1:29" x14ac:dyDescent="0.25">
      <c r="A2165" s="53">
        <v>3105009</v>
      </c>
      <c r="B2165" s="89" t="s">
        <v>2599</v>
      </c>
      <c r="C2165" s="53" t="s">
        <v>722</v>
      </c>
      <c r="D2165" s="49" t="s">
        <v>2507</v>
      </c>
      <c r="E2165" s="47">
        <f>VLOOKUP('2012 Accountability Database'!A2162,Dems1112!$A$2:$G$1082,3)</f>
        <v>0.47</v>
      </c>
      <c r="F2165" s="66"/>
      <c r="G2165" s="52"/>
      <c r="M2165" s="1" t="s">
        <v>9</v>
      </c>
      <c r="N2165" s="14" t="s">
        <v>2504</v>
      </c>
      <c r="O2165" s="5"/>
      <c r="P2165" s="44" t="str">
        <f t="shared" ref="P2165" si="2759">IF(K2168="Yes",IF(L2168="Yes","Yes","No"),"No")</f>
        <v>No</v>
      </c>
      <c r="Q2165" s="108"/>
      <c r="R2165" s="5" t="s">
        <v>1</v>
      </c>
      <c r="S2165" s="1" t="s">
        <v>5</v>
      </c>
      <c r="T2165" s="1" t="s">
        <v>7</v>
      </c>
      <c r="U2165" s="5">
        <v>809</v>
      </c>
      <c r="V2165" s="1">
        <v>74.41</v>
      </c>
      <c r="W2165" s="1">
        <v>75.67</v>
      </c>
      <c r="X2165" s="6">
        <f t="shared" si="2693"/>
        <v>-1.2600000000000051</v>
      </c>
      <c r="Y2165" s="14">
        <v>764</v>
      </c>
      <c r="Z2165" s="1">
        <v>75.92</v>
      </c>
      <c r="AA2165" s="1">
        <v>76.319999999999993</v>
      </c>
      <c r="AB2165" s="72">
        <f t="shared" si="2718"/>
        <v>-0.39999999999999147</v>
      </c>
      <c r="AC2165" s="53"/>
    </row>
    <row r="2166" spans="1:29" x14ac:dyDescent="0.25">
      <c r="A2166" s="53">
        <v>3105009</v>
      </c>
      <c r="B2166" s="89" t="s">
        <v>2599</v>
      </c>
      <c r="C2166" s="53" t="s">
        <v>722</v>
      </c>
      <c r="D2166" s="50" t="s">
        <v>2508</v>
      </c>
      <c r="E2166" s="47">
        <f>VLOOKUP('2012 Accountability Database'!A2162,Dems1112!$A$2:$G$1082,4)</f>
        <v>0.67</v>
      </c>
      <c r="F2166" s="65" t="s">
        <v>2486</v>
      </c>
      <c r="G2166" s="62"/>
      <c r="H2166" s="13" t="str">
        <f>IF(V2166&gt;94,"Met",IF(X2166="--","n/a",IF(X2166&gt;=0,"Met","Did Not Meet")))</f>
        <v>Did Not Meet</v>
      </c>
      <c r="I2166" s="13" t="str">
        <f>IF(V2167&gt;94,"Met",IF(X2167="--","n/a",IF(X2167&gt;=0,"Met","Did Not Meet")))</f>
        <v>Did Not Meet</v>
      </c>
      <c r="J2166" s="13"/>
      <c r="K2166" s="13" t="str">
        <f>IF(Z2166&gt;94,"Met",IF(AB2166="--","n/a",IF(AB2166&gt;=0,"Met","Did Not Meet")))</f>
        <v>Did Not Meet</v>
      </c>
      <c r="L2166" s="13" t="str">
        <f>IF(Z2167&gt;94,"Met",IF(AB2167="--","n/a",IF(AB2167&gt;=0,"Met","Did Not Meet")))</f>
        <v>Did Not Meet</v>
      </c>
      <c r="M2166" s="5" t="s">
        <v>9</v>
      </c>
      <c r="N2166" s="68" t="s">
        <v>2497</v>
      </c>
      <c r="O2166" s="35"/>
      <c r="P2166" s="44"/>
      <c r="Q2166" s="108"/>
      <c r="R2166" s="5" t="s">
        <v>6</v>
      </c>
      <c r="S2166" s="5" t="s">
        <v>2</v>
      </c>
      <c r="T2166" s="5" t="s">
        <v>3</v>
      </c>
      <c r="U2166" s="5">
        <v>398</v>
      </c>
      <c r="V2166" s="5">
        <v>85.18</v>
      </c>
      <c r="W2166" s="5">
        <v>89.39</v>
      </c>
      <c r="X2166" s="8">
        <f t="shared" si="2693"/>
        <v>-4.2099999999999937</v>
      </c>
      <c r="Y2166" s="14">
        <v>386</v>
      </c>
      <c r="Z2166" s="5">
        <v>73.58</v>
      </c>
      <c r="AA2166" s="5">
        <v>86.45</v>
      </c>
      <c r="AB2166" s="72">
        <f t="shared" si="2718"/>
        <v>-12.870000000000005</v>
      </c>
      <c r="AC2166" s="53"/>
    </row>
    <row r="2167" spans="1:29" x14ac:dyDescent="0.25">
      <c r="A2167" s="53">
        <v>3105009</v>
      </c>
      <c r="B2167" s="89" t="s">
        <v>2599</v>
      </c>
      <c r="C2167" s="53" t="s">
        <v>722</v>
      </c>
      <c r="D2167" s="50" t="s">
        <v>974</v>
      </c>
      <c r="E2167" s="47" t="str">
        <f>VLOOKUP('2012 Accountability Database'!A2162,Dems1112!$A$2:$G$1082,5)</f>
        <v>4-6</v>
      </c>
      <c r="F2167" s="65" t="s">
        <v>2487</v>
      </c>
      <c r="G2167" s="62"/>
      <c r="H2167" s="13" t="str">
        <f>IF(V2168&gt;94,"Met",IF(X2168="--","n/a",IF(X2168&gt;=0,"Met","Did Not Meet")))</f>
        <v>Did Not Meet</v>
      </c>
      <c r="I2167" s="13" t="str">
        <f>IF(V2169&gt;94,"Met",IF(X2169="--","n/a",IF(X2169&gt;=0,"Met","Did Not Meet")))</f>
        <v>Did Not Meet</v>
      </c>
      <c r="J2167" s="13"/>
      <c r="K2167" s="13" t="str">
        <f>IF(Z2168&gt;94,"Met",IF(AB2168="--","n/a",IF(AB2168&gt;=0,"Met","Did Not Meet")))</f>
        <v>Did Not Meet</v>
      </c>
      <c r="L2167" s="13" t="str">
        <f>IF(Z2169&gt;94,"Met",IF(AB2169="--","n/a",IF(AB2169&gt;=0,"Met","Did Not Meet")))</f>
        <v>Did Not Meet</v>
      </c>
      <c r="M2167" s="1" t="s">
        <v>9</v>
      </c>
      <c r="N2167" s="14"/>
      <c r="O2167" s="35" t="s">
        <v>2506</v>
      </c>
      <c r="P2167" s="83" t="str">
        <f t="shared" ref="P2167" si="2760">IF(P2162="No"," ", IF(P2164="No"," ",IF(P2163="No", " ",IF(P2165="No"," ","X"))))</f>
        <v xml:space="preserve"> </v>
      </c>
      <c r="Q2167" s="108"/>
      <c r="R2167" s="5" t="s">
        <v>6</v>
      </c>
      <c r="S2167" s="1" t="s">
        <v>2</v>
      </c>
      <c r="T2167" s="1" t="s">
        <v>7</v>
      </c>
      <c r="U2167" s="5">
        <v>280</v>
      </c>
      <c r="V2167" s="1">
        <v>81.069999999999993</v>
      </c>
      <c r="W2167" s="1">
        <v>83.78</v>
      </c>
      <c r="X2167" s="6">
        <f t="shared" si="2693"/>
        <v>-2.710000000000008</v>
      </c>
      <c r="Y2167" s="14">
        <v>269</v>
      </c>
      <c r="Z2167" s="1">
        <v>68.03</v>
      </c>
      <c r="AA2167" s="1">
        <v>80.52</v>
      </c>
      <c r="AB2167" s="72">
        <f t="shared" si="2718"/>
        <v>-12.489999999999995</v>
      </c>
      <c r="AC2167" s="53"/>
    </row>
    <row r="2168" spans="1:29" ht="15.75" x14ac:dyDescent="0.25">
      <c r="A2168" s="53">
        <v>3105009</v>
      </c>
      <c r="B2168" s="89" t="s">
        <v>2599</v>
      </c>
      <c r="C2168" s="53" t="s">
        <v>722</v>
      </c>
      <c r="D2168" s="50" t="s">
        <v>975</v>
      </c>
      <c r="E2168" s="48" t="str">
        <f>VLOOKUP('2012 Accountability Database'!A2162,Dems1112!$A$2:$G$1082,6)</f>
        <v>4 (Southwest AR)</v>
      </c>
      <c r="F2168" s="66"/>
      <c r="G2168" s="63" t="s">
        <v>2488</v>
      </c>
      <c r="H2168" s="61" t="str">
        <f t="shared" ref="H2168:I2168" si="2761">IF(H2166="Met","Yes",IF(H2167="Met","Yes","No"))</f>
        <v>No</v>
      </c>
      <c r="I2168" s="61" t="str">
        <f t="shared" si="2761"/>
        <v>No</v>
      </c>
      <c r="J2168" s="55"/>
      <c r="K2168" s="61" t="str">
        <f t="shared" ref="K2168:L2168" si="2762">IF(K2166="Met","Yes",IF(K2167="Met","Yes","No"))</f>
        <v>No</v>
      </c>
      <c r="L2168" s="61" t="str">
        <f t="shared" si="2762"/>
        <v>No</v>
      </c>
      <c r="M2168" s="1" t="s">
        <v>9</v>
      </c>
      <c r="N2168" s="14"/>
      <c r="O2168" s="35" t="s">
        <v>2505</v>
      </c>
      <c r="P2168" s="83" t="str">
        <f t="shared" ref="P2168" si="2763">IF(P2167="X"," ",IF(P2169="X"," ","X"))</f>
        <v xml:space="preserve"> </v>
      </c>
      <c r="Q2168" s="94" t="s">
        <v>2759</v>
      </c>
      <c r="R2168" s="5" t="s">
        <v>6</v>
      </c>
      <c r="S2168" s="1" t="s">
        <v>5</v>
      </c>
      <c r="T2168" s="1" t="s">
        <v>3</v>
      </c>
      <c r="U2168" s="5">
        <v>1202</v>
      </c>
      <c r="V2168" s="1">
        <v>85.52</v>
      </c>
      <c r="W2168" s="1">
        <v>89.39</v>
      </c>
      <c r="X2168" s="6">
        <f t="shared" si="2693"/>
        <v>-3.8700000000000045</v>
      </c>
      <c r="Y2168" s="14">
        <v>1147</v>
      </c>
      <c r="Z2168" s="1">
        <v>79.34</v>
      </c>
      <c r="AA2168" s="1">
        <v>86.45</v>
      </c>
      <c r="AB2168" s="72">
        <f t="shared" si="2718"/>
        <v>-7.1099999999999994</v>
      </c>
      <c r="AC2168" s="53"/>
    </row>
    <row r="2169" spans="1:29" x14ac:dyDescent="0.25">
      <c r="A2169" s="54">
        <v>3105009</v>
      </c>
      <c r="B2169" s="90" t="s">
        <v>2599</v>
      </c>
      <c r="C2169" s="54" t="s">
        <v>722</v>
      </c>
      <c r="D2169" s="4"/>
      <c r="E2169" s="4"/>
      <c r="F2169" s="67"/>
      <c r="G2169" s="64"/>
      <c r="H2169" s="43"/>
      <c r="I2169" s="43"/>
      <c r="J2169" s="43"/>
      <c r="K2169" s="43"/>
      <c r="L2169" s="43"/>
      <c r="M2169" s="4" t="s">
        <v>9</v>
      </c>
      <c r="N2169" s="15"/>
      <c r="O2169" s="38" t="s">
        <v>2482</v>
      </c>
      <c r="P2169" s="84" t="str">
        <f>IF(E2163="Achieving School"," ","X")</f>
        <v>X</v>
      </c>
      <c r="Q2169" s="91"/>
      <c r="R2169" s="4" t="s">
        <v>6</v>
      </c>
      <c r="S2169" s="4" t="s">
        <v>5</v>
      </c>
      <c r="T2169" s="4" t="s">
        <v>7</v>
      </c>
      <c r="U2169" s="4">
        <v>809</v>
      </c>
      <c r="V2169" s="4">
        <v>80.22</v>
      </c>
      <c r="W2169" s="4">
        <v>83.78</v>
      </c>
      <c r="X2169" s="7">
        <f t="shared" si="2693"/>
        <v>-3.5600000000000023</v>
      </c>
      <c r="Y2169" s="15">
        <v>764</v>
      </c>
      <c r="Z2169" s="4">
        <v>73.56</v>
      </c>
      <c r="AA2169" s="4">
        <v>80.52</v>
      </c>
      <c r="AB2169" s="73">
        <f t="shared" si="2718"/>
        <v>-6.9599999999999937</v>
      </c>
      <c r="AC2169" s="54"/>
    </row>
    <row r="2170" spans="1:29" x14ac:dyDescent="0.25">
      <c r="A2170" s="1">
        <v>3105010</v>
      </c>
      <c r="B2170" s="87" t="s">
        <v>2599</v>
      </c>
      <c r="C2170" s="55" t="s">
        <v>723</v>
      </c>
      <c r="E2170" s="42"/>
      <c r="F2170" s="65" t="s">
        <v>2483</v>
      </c>
      <c r="G2170" s="62"/>
      <c r="H2170" s="37" t="str">
        <f>IF(V2170&gt;94,"Met",IF(X2170="--","n/a",IF(X2170&gt;=0,"Met","Did Not Meet")))</f>
        <v>Met</v>
      </c>
      <c r="I2170" s="37" t="str">
        <f>IF(V2171&gt;94,"Met",IF(X2171="--","n/a",IF(X2171&gt;=0,"Met","Did Not Meet")))</f>
        <v>Met</v>
      </c>
      <c r="K2170" s="13" t="str">
        <f>IF(Z2170&gt;94,"Met",IF(AB2170="--","n/a",IF(AB2170&gt;=0,"Met","Did Not Meet")))</f>
        <v>Met</v>
      </c>
      <c r="L2170" s="13" t="str">
        <f>IF(Z2171&gt;94,"Met",IF(AB2171="--","n/a",IF(AB2171&gt;=0,"Met","Did Not Meet")))</f>
        <v>Met</v>
      </c>
      <c r="M2170" s="1" t="s">
        <v>4</v>
      </c>
      <c r="N2170" s="14" t="s">
        <v>2502</v>
      </c>
      <c r="O2170" s="5"/>
      <c r="P2170" s="44" t="str">
        <f t="shared" ref="P2170" si="2764">IF(H2172="Yes",IF(I2172="Yes","Yes","No"),"No")</f>
        <v>Yes</v>
      </c>
      <c r="Q2170" s="93"/>
      <c r="R2170" s="5" t="s">
        <v>1</v>
      </c>
      <c r="S2170" s="1" t="s">
        <v>2</v>
      </c>
      <c r="T2170" s="1" t="s">
        <v>3</v>
      </c>
      <c r="U2170" s="5">
        <v>260</v>
      </c>
      <c r="V2170" s="1">
        <v>81.540000000000006</v>
      </c>
      <c r="W2170" s="1">
        <v>68.84</v>
      </c>
      <c r="X2170" s="9">
        <f t="shared" si="2693"/>
        <v>12.700000000000003</v>
      </c>
      <c r="Y2170" s="14">
        <v>250</v>
      </c>
      <c r="Z2170" s="1">
        <v>83.2</v>
      </c>
      <c r="AA2170" s="1">
        <v>69.069999999999993</v>
      </c>
      <c r="AB2170" s="71">
        <f t="shared" si="2718"/>
        <v>14.13000000000001</v>
      </c>
      <c r="AC2170" s="36"/>
    </row>
    <row r="2171" spans="1:29" ht="15.75" x14ac:dyDescent="0.25">
      <c r="A2171" s="53">
        <v>3105010</v>
      </c>
      <c r="B2171" s="89" t="s">
        <v>2599</v>
      </c>
      <c r="C2171" s="53" t="s">
        <v>723</v>
      </c>
      <c r="D2171" s="49" t="s">
        <v>2498</v>
      </c>
      <c r="E2171" s="34" t="str">
        <f>M2170</f>
        <v>Achieving School</v>
      </c>
      <c r="F2171" s="65" t="s">
        <v>2484</v>
      </c>
      <c r="G2171" s="62"/>
      <c r="H2171" s="13" t="str">
        <f>IF(V2172&gt;94,"Met",IF(X2172="--","n/a",IF(X2172&gt;=0,"Met","Did Not Meet")))</f>
        <v>Met</v>
      </c>
      <c r="I2171" s="13" t="str">
        <f>IF(V2173&gt;94,"Met",IF(X2173="--","n/a",IF(X2173&gt;=0,"Met","Did Not Meet")))</f>
        <v>Met</v>
      </c>
      <c r="K2171" s="13" t="str">
        <f>IF(Z2172&gt;94,"Met",IF(AB2172="--","n/a",IF(AB2172&gt;=0,"Met","Did Not Meet")))</f>
        <v>Met</v>
      </c>
      <c r="L2171" s="13" t="str">
        <f>IF(Z2173&gt;94,"Met",IF(AB2173="--","n/a",IF(AB2173&gt;=0,"Met","Did Not Meet")))</f>
        <v>Met</v>
      </c>
      <c r="M2171" s="5" t="s">
        <v>4</v>
      </c>
      <c r="N2171" s="14" t="s">
        <v>2501</v>
      </c>
      <c r="O2171" s="5"/>
      <c r="P2171" s="44" t="str">
        <f t="shared" ref="P2171" si="2765">IF(K2172="Yes",IF(L2172="Yes","Yes","No"),"No")</f>
        <v>Yes</v>
      </c>
      <c r="Q2171" s="94" t="s">
        <v>2759</v>
      </c>
      <c r="R2171" s="5" t="s">
        <v>1</v>
      </c>
      <c r="S2171" s="5" t="s">
        <v>2</v>
      </c>
      <c r="T2171" s="5" t="s">
        <v>7</v>
      </c>
      <c r="U2171" s="5">
        <v>169</v>
      </c>
      <c r="V2171" s="5">
        <v>73.959999999999994</v>
      </c>
      <c r="W2171" s="5">
        <v>57.7</v>
      </c>
      <c r="X2171" s="11">
        <f t="shared" si="2693"/>
        <v>16.259999999999991</v>
      </c>
      <c r="Y2171" s="14">
        <v>160</v>
      </c>
      <c r="Z2171" s="5">
        <v>76.25</v>
      </c>
      <c r="AA2171" s="5">
        <v>55.97</v>
      </c>
      <c r="AB2171" s="71">
        <f t="shared" si="2718"/>
        <v>20.28</v>
      </c>
      <c r="AC2171" s="53"/>
    </row>
    <row r="2172" spans="1:29" ht="15" customHeight="1" x14ac:dyDescent="0.25">
      <c r="A2172" s="53">
        <v>3105010</v>
      </c>
      <c r="B2172" s="89" t="s">
        <v>2599</v>
      </c>
      <c r="C2172" s="53" t="s">
        <v>723</v>
      </c>
      <c r="D2172" s="49" t="s">
        <v>2499</v>
      </c>
      <c r="E2172" s="35" t="str">
        <f>VLOOKUP('2012 Accountability Database'!$A2170,'2011 AYP'!A$2:B$1072,2)</f>
        <v>SI_2 (School Improvement Year 2)</v>
      </c>
      <c r="F2172" s="66"/>
      <c r="G2172" s="63" t="s">
        <v>2485</v>
      </c>
      <c r="H2172" s="60" t="str">
        <f t="shared" ref="H2172:I2172" si="2766">IF(H2170="Met","Yes",IF(H2171="Met","Yes","No"))</f>
        <v>Yes</v>
      </c>
      <c r="I2172" s="60" t="str">
        <f t="shared" si="2766"/>
        <v>Yes</v>
      </c>
      <c r="J2172" s="42"/>
      <c r="K2172" s="60" t="str">
        <f t="shared" ref="K2172:L2172" si="2767">IF(K2170="Met","Yes",IF(K2171="Met","Yes","No"))</f>
        <v>Yes</v>
      </c>
      <c r="L2172" s="60" t="str">
        <f t="shared" si="2767"/>
        <v>Yes</v>
      </c>
      <c r="M2172" s="5" t="s">
        <v>4</v>
      </c>
      <c r="N2172" s="14" t="s">
        <v>2503</v>
      </c>
      <c r="O2172" s="5"/>
      <c r="P2172" s="44" t="str">
        <f t="shared" ref="P2172" si="2768">IF(H2176="Yes",IF(I2176="Yes","Yes","No"),"No")</f>
        <v>Yes</v>
      </c>
      <c r="Q2172" s="108" t="s">
        <v>2758</v>
      </c>
      <c r="R2172" s="5" t="s">
        <v>1</v>
      </c>
      <c r="S2172" s="5" t="s">
        <v>5</v>
      </c>
      <c r="T2172" s="5" t="s">
        <v>3</v>
      </c>
      <c r="U2172" s="5">
        <v>786</v>
      </c>
      <c r="V2172" s="5">
        <v>72.52</v>
      </c>
      <c r="W2172" s="5">
        <v>68.84</v>
      </c>
      <c r="X2172" s="11">
        <f t="shared" si="2693"/>
        <v>3.6799999999999926</v>
      </c>
      <c r="Y2172" s="14">
        <v>759</v>
      </c>
      <c r="Z2172" s="5">
        <v>73.52</v>
      </c>
      <c r="AA2172" s="5">
        <v>69.069999999999993</v>
      </c>
      <c r="AB2172" s="71">
        <f t="shared" si="2718"/>
        <v>4.4500000000000028</v>
      </c>
      <c r="AC2172" s="53"/>
    </row>
    <row r="2173" spans="1:29" x14ac:dyDescent="0.25">
      <c r="A2173" s="53">
        <v>3105010</v>
      </c>
      <c r="B2173" s="89" t="s">
        <v>2599</v>
      </c>
      <c r="C2173" s="53" t="s">
        <v>723</v>
      </c>
      <c r="D2173" s="49" t="s">
        <v>2507</v>
      </c>
      <c r="E2173" s="47">
        <f>VLOOKUP('2012 Accountability Database'!A2170,Dems1112!$A$2:$G$1082,3)</f>
        <v>0.37</v>
      </c>
      <c r="F2173" s="66"/>
      <c r="G2173" s="52"/>
      <c r="M2173" s="5" t="s">
        <v>4</v>
      </c>
      <c r="N2173" s="14" t="s">
        <v>2504</v>
      </c>
      <c r="O2173" s="5"/>
      <c r="P2173" s="44" t="str">
        <f t="shared" ref="P2173" si="2769">IF(K2176="Yes",IF(L2176="Yes","Yes","No"),"No")</f>
        <v>Yes</v>
      </c>
      <c r="Q2173" s="108"/>
      <c r="R2173" s="5" t="s">
        <v>1</v>
      </c>
      <c r="S2173" s="5" t="s">
        <v>5</v>
      </c>
      <c r="T2173" s="5" t="s">
        <v>7</v>
      </c>
      <c r="U2173" s="5">
        <v>496</v>
      </c>
      <c r="V2173" s="5">
        <v>62.3</v>
      </c>
      <c r="W2173" s="5">
        <v>57.7</v>
      </c>
      <c r="X2173" s="11">
        <f t="shared" si="2693"/>
        <v>4.5999999999999943</v>
      </c>
      <c r="Y2173" s="14">
        <v>473</v>
      </c>
      <c r="Z2173" s="5">
        <v>62.79</v>
      </c>
      <c r="AA2173" s="5">
        <v>55.97</v>
      </c>
      <c r="AB2173" s="71">
        <f t="shared" si="2718"/>
        <v>6.82</v>
      </c>
      <c r="AC2173" s="53"/>
    </row>
    <row r="2174" spans="1:29" x14ac:dyDescent="0.25">
      <c r="A2174" s="53">
        <v>3105010</v>
      </c>
      <c r="B2174" s="89" t="s">
        <v>2599</v>
      </c>
      <c r="C2174" s="53" t="s">
        <v>723</v>
      </c>
      <c r="D2174" s="50" t="s">
        <v>2508</v>
      </c>
      <c r="E2174" s="47">
        <f>VLOOKUP('2012 Accountability Database'!A2170,Dems1112!$A$2:$G$1082,4)</f>
        <v>0.63</v>
      </c>
      <c r="F2174" s="65" t="s">
        <v>2486</v>
      </c>
      <c r="G2174" s="62"/>
      <c r="H2174" s="13" t="str">
        <f>IF(V2174&gt;94,"Met",IF(X2174="--","n/a",IF(X2174&gt;=0,"Met","Did Not Meet")))</f>
        <v>Met</v>
      </c>
      <c r="I2174" s="13" t="str">
        <f>IF(V2175&gt;94,"Met",IF(X2175="--","n/a",IF(X2175&gt;=0,"Met","Did Not Meet")))</f>
        <v>Met</v>
      </c>
      <c r="J2174" s="13"/>
      <c r="K2174" s="13" t="str">
        <f>IF(Z2174&gt;94,"Met",IF(AB2174="--","n/a",IF(AB2174&gt;=0,"Met","Did Not Meet")))</f>
        <v>Met</v>
      </c>
      <c r="L2174" s="13" t="str">
        <f>IF(Z2175&gt;94,"Met",IF(AB2175="--","n/a",IF(AB2175&gt;=0,"Met","Did Not Meet")))</f>
        <v>Met</v>
      </c>
      <c r="M2174" s="1" t="s">
        <v>4</v>
      </c>
      <c r="N2174" s="68" t="s">
        <v>2497</v>
      </c>
      <c r="O2174" s="35"/>
      <c r="P2174" s="44"/>
      <c r="Q2174" s="108"/>
      <c r="R2174" s="5" t="s">
        <v>6</v>
      </c>
      <c r="S2174" s="1" t="s">
        <v>2</v>
      </c>
      <c r="T2174" s="1" t="s">
        <v>3</v>
      </c>
      <c r="U2174" s="5">
        <v>419</v>
      </c>
      <c r="V2174" s="1">
        <v>75.89</v>
      </c>
      <c r="W2174" s="1">
        <v>74.66</v>
      </c>
      <c r="X2174" s="9">
        <f t="shared" si="2693"/>
        <v>1.230000000000004</v>
      </c>
      <c r="Y2174" s="14">
        <v>250</v>
      </c>
      <c r="Z2174" s="1">
        <v>71.599999999999994</v>
      </c>
      <c r="AA2174" s="1">
        <v>63.48</v>
      </c>
      <c r="AB2174" s="71">
        <f t="shared" si="2718"/>
        <v>8.1199999999999974</v>
      </c>
      <c r="AC2174" s="53"/>
    </row>
    <row r="2175" spans="1:29" x14ac:dyDescent="0.25">
      <c r="A2175" s="53">
        <v>3105010</v>
      </c>
      <c r="B2175" s="89" t="s">
        <v>2599</v>
      </c>
      <c r="C2175" s="53" t="s">
        <v>723</v>
      </c>
      <c r="D2175" s="50" t="s">
        <v>974</v>
      </c>
      <c r="E2175" s="47" t="str">
        <f>VLOOKUP('2012 Accountability Database'!A2170,Dems1112!$A$2:$G$1082,5)</f>
        <v>7-9</v>
      </c>
      <c r="F2175" s="65" t="s">
        <v>2487</v>
      </c>
      <c r="G2175" s="62"/>
      <c r="H2175" s="13" t="str">
        <f>IF(V2176&gt;94,"Met",IF(X2176="--","n/a",IF(X2176&gt;=0,"Met","Did Not Meet")))</f>
        <v>Did Not Meet</v>
      </c>
      <c r="I2175" s="13" t="str">
        <f>IF(V2177&gt;94,"Met",IF(X2177="--","n/a",IF(X2177&gt;=0,"Met","Did Not Meet")))</f>
        <v>Met</v>
      </c>
      <c r="J2175" s="13"/>
      <c r="K2175" s="13" t="str">
        <f>IF(Z2176&gt;94,"Met",IF(AB2176="--","n/a",IF(AB2176&gt;=0,"Met","Did Not Meet")))</f>
        <v>Met</v>
      </c>
      <c r="L2175" s="13" t="str">
        <f>IF(Z2177&gt;94,"Met",IF(AB2177="--","n/a",IF(AB2177&gt;=0,"Met","Did Not Meet")))</f>
        <v>Met</v>
      </c>
      <c r="M2175" s="1" t="s">
        <v>4</v>
      </c>
      <c r="N2175" s="14"/>
      <c r="O2175" s="35" t="s">
        <v>2506</v>
      </c>
      <c r="P2175" s="83" t="str">
        <f t="shared" ref="P2175" si="2770">IF(P2170="No"," ", IF(P2172="No"," ",IF(P2171="No", " ",IF(P2173="No"," ","X"))))</f>
        <v>X</v>
      </c>
      <c r="Q2175" s="108"/>
      <c r="R2175" s="5" t="s">
        <v>6</v>
      </c>
      <c r="S2175" s="1" t="s">
        <v>2</v>
      </c>
      <c r="T2175" s="1" t="s">
        <v>7</v>
      </c>
      <c r="U2175" s="5">
        <v>258</v>
      </c>
      <c r="V2175" s="1">
        <v>66.67</v>
      </c>
      <c r="W2175" s="1">
        <v>63.18</v>
      </c>
      <c r="X2175" s="9">
        <f t="shared" si="2693"/>
        <v>3.490000000000002</v>
      </c>
      <c r="Y2175" s="14">
        <v>160</v>
      </c>
      <c r="Z2175" s="1">
        <v>61.88</v>
      </c>
      <c r="AA2175" s="1">
        <v>51.15</v>
      </c>
      <c r="AB2175" s="71">
        <f t="shared" si="2718"/>
        <v>10.730000000000004</v>
      </c>
      <c r="AC2175" s="53"/>
    </row>
    <row r="2176" spans="1:29" ht="15.75" x14ac:dyDescent="0.25">
      <c r="A2176" s="53">
        <v>3105010</v>
      </c>
      <c r="B2176" s="89" t="s">
        <v>2599</v>
      </c>
      <c r="C2176" s="53" t="s">
        <v>723</v>
      </c>
      <c r="D2176" s="50" t="s">
        <v>975</v>
      </c>
      <c r="E2176" s="48" t="str">
        <f>VLOOKUP('2012 Accountability Database'!A2170,Dems1112!$A$2:$G$1082,6)</f>
        <v>4 (Southwest AR)</v>
      </c>
      <c r="F2176" s="66"/>
      <c r="G2176" s="63" t="s">
        <v>2488</v>
      </c>
      <c r="H2176" s="61" t="str">
        <f t="shared" ref="H2176:I2176" si="2771">IF(H2174="Met","Yes",IF(H2175="Met","Yes","No"))</f>
        <v>Yes</v>
      </c>
      <c r="I2176" s="61" t="str">
        <f t="shared" si="2771"/>
        <v>Yes</v>
      </c>
      <c r="J2176" s="55"/>
      <c r="K2176" s="61" t="str">
        <f t="shared" ref="K2176:L2176" si="2772">IF(K2174="Met","Yes",IF(K2175="Met","Yes","No"))</f>
        <v>Yes</v>
      </c>
      <c r="L2176" s="61" t="str">
        <f t="shared" si="2772"/>
        <v>Yes</v>
      </c>
      <c r="M2176" s="1" t="s">
        <v>4</v>
      </c>
      <c r="N2176" s="14"/>
      <c r="O2176" s="35" t="s">
        <v>2505</v>
      </c>
      <c r="P2176" s="83" t="str">
        <f t="shared" ref="P2176" si="2773">IF(P2175="X"," ",IF(P2177="X"," ","X"))</f>
        <v xml:space="preserve"> </v>
      </c>
      <c r="Q2176" s="94" t="s">
        <v>2759</v>
      </c>
      <c r="R2176" s="5" t="s">
        <v>6</v>
      </c>
      <c r="S2176" s="1" t="s">
        <v>5</v>
      </c>
      <c r="T2176" s="1" t="s">
        <v>3</v>
      </c>
      <c r="U2176" s="5">
        <v>1301</v>
      </c>
      <c r="V2176" s="1">
        <v>73.87</v>
      </c>
      <c r="W2176" s="1">
        <v>74.66</v>
      </c>
      <c r="X2176" s="6">
        <f t="shared" si="2693"/>
        <v>-0.78999999999999204</v>
      </c>
      <c r="Y2176" s="14">
        <v>759</v>
      </c>
      <c r="Z2176" s="1">
        <v>66.67</v>
      </c>
      <c r="AA2176" s="1">
        <v>63.48</v>
      </c>
      <c r="AB2176" s="71">
        <f t="shared" si="2718"/>
        <v>3.1900000000000048</v>
      </c>
      <c r="AC2176" s="53"/>
    </row>
    <row r="2177" spans="1:29" x14ac:dyDescent="0.25">
      <c r="A2177" s="54">
        <v>3105010</v>
      </c>
      <c r="B2177" s="90" t="s">
        <v>2599</v>
      </c>
      <c r="C2177" s="54" t="s">
        <v>723</v>
      </c>
      <c r="D2177" s="4"/>
      <c r="E2177" s="4"/>
      <c r="F2177" s="67"/>
      <c r="G2177" s="64"/>
      <c r="H2177" s="43"/>
      <c r="I2177" s="43"/>
      <c r="J2177" s="43"/>
      <c r="K2177" s="43"/>
      <c r="L2177" s="43"/>
      <c r="M2177" s="4" t="s">
        <v>4</v>
      </c>
      <c r="N2177" s="15"/>
      <c r="O2177" s="38" t="s">
        <v>2482</v>
      </c>
      <c r="P2177" s="84" t="str">
        <f>IF(E2171="Achieving School"," ","X")</f>
        <v xml:space="preserve"> </v>
      </c>
      <c r="Q2177" s="91"/>
      <c r="R2177" s="4" t="s">
        <v>6</v>
      </c>
      <c r="S2177" s="4" t="s">
        <v>5</v>
      </c>
      <c r="T2177" s="4" t="s">
        <v>7</v>
      </c>
      <c r="U2177" s="4">
        <v>773</v>
      </c>
      <c r="V2177" s="4">
        <v>63.65</v>
      </c>
      <c r="W2177" s="4">
        <v>63.18</v>
      </c>
      <c r="X2177" s="10">
        <f t="shared" si="2693"/>
        <v>0.46999999999999886</v>
      </c>
      <c r="Y2177" s="15">
        <v>473</v>
      </c>
      <c r="Z2177" s="4">
        <v>55.81</v>
      </c>
      <c r="AA2177" s="4">
        <v>51.15</v>
      </c>
      <c r="AB2177" s="74">
        <f t="shared" si="2718"/>
        <v>4.6600000000000037</v>
      </c>
      <c r="AC2177" s="54"/>
    </row>
    <row r="2178" spans="1:29" x14ac:dyDescent="0.25">
      <c r="A2178" s="1">
        <v>3201001</v>
      </c>
      <c r="B2178" s="87" t="s">
        <v>2600</v>
      </c>
      <c r="C2178" s="55" t="s">
        <v>279</v>
      </c>
      <c r="E2178" s="42"/>
      <c r="F2178" s="65" t="s">
        <v>2483</v>
      </c>
      <c r="G2178" s="62"/>
      <c r="H2178" s="37" t="str">
        <f>IF(V2178&gt;94,"Met",IF(X2178="--","n/a",IF(X2178&gt;=0,"Met","Did Not Meet")))</f>
        <v>Met</v>
      </c>
      <c r="I2178" s="37" t="str">
        <f>IF(V2179&gt;94,"Met",IF(X2179="--","n/a",IF(X2179&gt;=0,"Met","Did Not Meet")))</f>
        <v>Met</v>
      </c>
      <c r="K2178" s="13" t="str">
        <f>IF(Z2178&gt;94,"Met",IF(AB2178="--","n/a",IF(AB2178&gt;=0,"Met","Did Not Meet")))</f>
        <v>Met</v>
      </c>
      <c r="L2178" s="13" t="str">
        <f>IF(Z2179&gt;94,"Met",IF(AB2179="--","n/a",IF(AB2179&gt;=0,"Met","Did Not Meet")))</f>
        <v>Met</v>
      </c>
      <c r="M2178" s="1" t="s">
        <v>4</v>
      </c>
      <c r="N2178" s="14" t="s">
        <v>2502</v>
      </c>
      <c r="O2178" s="5"/>
      <c r="P2178" s="44" t="str">
        <f t="shared" ref="P2178" si="2774">IF(H2180="Yes",IF(I2180="Yes","Yes","No"),"No")</f>
        <v>Yes</v>
      </c>
      <c r="Q2178" s="93"/>
      <c r="R2178" s="5" t="s">
        <v>1</v>
      </c>
      <c r="S2178" s="1" t="s">
        <v>2</v>
      </c>
      <c r="T2178" s="1" t="s">
        <v>3</v>
      </c>
      <c r="U2178" s="5">
        <v>175</v>
      </c>
      <c r="V2178" s="1">
        <v>75.430000000000007</v>
      </c>
      <c r="W2178" s="1">
        <v>73.459999999999994</v>
      </c>
      <c r="X2178" s="9">
        <f t="shared" ref="X2178:X2241" si="2775">V2178-W2178</f>
        <v>1.9700000000000131</v>
      </c>
      <c r="Y2178" s="14">
        <v>131</v>
      </c>
      <c r="Z2178" s="1">
        <v>77.86</v>
      </c>
      <c r="AA2178" s="1">
        <v>72.77</v>
      </c>
      <c r="AB2178" s="71">
        <f t="shared" si="2718"/>
        <v>5.0900000000000034</v>
      </c>
      <c r="AC2178" s="36"/>
    </row>
    <row r="2179" spans="1:29" ht="15.75" x14ac:dyDescent="0.25">
      <c r="A2179" s="53">
        <v>3201001</v>
      </c>
      <c r="B2179" s="89" t="s">
        <v>2600</v>
      </c>
      <c r="C2179" s="53" t="s">
        <v>279</v>
      </c>
      <c r="D2179" s="49" t="s">
        <v>2498</v>
      </c>
      <c r="E2179" s="34" t="str">
        <f>M2178</f>
        <v>Achieving School</v>
      </c>
      <c r="F2179" s="65" t="s">
        <v>2484</v>
      </c>
      <c r="G2179" s="62"/>
      <c r="H2179" s="13" t="str">
        <f>IF(V2180&gt;94,"Met",IF(X2180="--","n/a",IF(X2180&gt;=0,"Met","Did Not Meet")))</f>
        <v>Did Not Meet</v>
      </c>
      <c r="I2179" s="13" t="str">
        <f>IF(V2181&gt;94,"Met",IF(X2181="--","n/a",IF(X2181&gt;=0,"Met","Did Not Meet")))</f>
        <v>Met</v>
      </c>
      <c r="K2179" s="13" t="str">
        <f>IF(Z2180&gt;94,"Met",IF(AB2180="--","n/a",IF(AB2180&gt;=0,"Met","Did Not Meet")))</f>
        <v>Met</v>
      </c>
      <c r="L2179" s="13" t="str">
        <f>IF(Z2181&gt;94,"Met",IF(AB2181="--","n/a",IF(AB2181&gt;=0,"Met","Did Not Meet")))</f>
        <v>Met</v>
      </c>
      <c r="M2179" s="5" t="s">
        <v>4</v>
      </c>
      <c r="N2179" s="14" t="s">
        <v>2501</v>
      </c>
      <c r="O2179" s="5"/>
      <c r="P2179" s="44" t="str">
        <f t="shared" ref="P2179" si="2776">IF(K2180="Yes",IF(L2180="Yes","Yes","No"),"No")</f>
        <v>Yes</v>
      </c>
      <c r="Q2179" s="94" t="s">
        <v>2759</v>
      </c>
      <c r="R2179" s="5" t="s">
        <v>1</v>
      </c>
      <c r="S2179" s="5" t="s">
        <v>2</v>
      </c>
      <c r="T2179" s="5" t="s">
        <v>7</v>
      </c>
      <c r="U2179" s="5">
        <v>117</v>
      </c>
      <c r="V2179" s="5">
        <v>67.52</v>
      </c>
      <c r="W2179" s="5">
        <v>60.38</v>
      </c>
      <c r="X2179" s="11">
        <f t="shared" si="2775"/>
        <v>7.1399999999999935</v>
      </c>
      <c r="Y2179" s="14">
        <v>83</v>
      </c>
      <c r="Z2179" s="5">
        <v>71.08</v>
      </c>
      <c r="AA2179" s="5">
        <v>63.11</v>
      </c>
      <c r="AB2179" s="71">
        <f t="shared" si="2718"/>
        <v>7.9699999999999989</v>
      </c>
      <c r="AC2179" s="53"/>
    </row>
    <row r="2180" spans="1:29" ht="15" customHeight="1" x14ac:dyDescent="0.25">
      <c r="A2180" s="53">
        <v>3201001</v>
      </c>
      <c r="B2180" s="89" t="s">
        <v>2600</v>
      </c>
      <c r="C2180" s="53" t="s">
        <v>279</v>
      </c>
      <c r="D2180" s="49" t="s">
        <v>2499</v>
      </c>
      <c r="E2180" s="35" t="str">
        <f>VLOOKUP('2012 Accountability Database'!$A2178,'2011 AYP'!A$2:B$1072,2)</f>
        <v>SI_1 (School Improvement Year 1)</v>
      </c>
      <c r="F2180" s="66"/>
      <c r="G2180" s="63" t="s">
        <v>2485</v>
      </c>
      <c r="H2180" s="60" t="str">
        <f t="shared" ref="H2180:I2180" si="2777">IF(H2178="Met","Yes",IF(H2179="Met","Yes","No"))</f>
        <v>Yes</v>
      </c>
      <c r="I2180" s="60" t="str">
        <f t="shared" si="2777"/>
        <v>Yes</v>
      </c>
      <c r="J2180" s="42"/>
      <c r="K2180" s="60" t="str">
        <f t="shared" ref="K2180:L2180" si="2778">IF(K2178="Met","Yes",IF(K2179="Met","Yes","No"))</f>
        <v>Yes</v>
      </c>
      <c r="L2180" s="60" t="str">
        <f t="shared" si="2778"/>
        <v>Yes</v>
      </c>
      <c r="M2180" s="1" t="s">
        <v>4</v>
      </c>
      <c r="N2180" s="14" t="s">
        <v>2503</v>
      </c>
      <c r="O2180" s="5"/>
      <c r="P2180" s="44" t="str">
        <f t="shared" ref="P2180" si="2779">IF(H2184="Yes",IF(I2184="Yes","Yes","No"),"No")</f>
        <v>Yes</v>
      </c>
      <c r="Q2180" s="108" t="s">
        <v>2758</v>
      </c>
      <c r="R2180" s="5" t="s">
        <v>1</v>
      </c>
      <c r="S2180" s="1" t="s">
        <v>5</v>
      </c>
      <c r="T2180" s="1" t="s">
        <v>3</v>
      </c>
      <c r="U2180" s="5">
        <v>537</v>
      </c>
      <c r="V2180" s="1">
        <v>73</v>
      </c>
      <c r="W2180" s="1">
        <v>73.459999999999994</v>
      </c>
      <c r="X2180" s="6">
        <f t="shared" si="2775"/>
        <v>-0.45999999999999375</v>
      </c>
      <c r="Y2180" s="14">
        <v>395</v>
      </c>
      <c r="Z2180" s="1">
        <v>74.680000000000007</v>
      </c>
      <c r="AA2180" s="1">
        <v>72.77</v>
      </c>
      <c r="AB2180" s="71">
        <f t="shared" si="2718"/>
        <v>1.9100000000000108</v>
      </c>
      <c r="AC2180" s="53"/>
    </row>
    <row r="2181" spans="1:29" x14ac:dyDescent="0.25">
      <c r="A2181" s="53">
        <v>3201001</v>
      </c>
      <c r="B2181" s="89" t="s">
        <v>2600</v>
      </c>
      <c r="C2181" s="53" t="s">
        <v>279</v>
      </c>
      <c r="D2181" s="49" t="s">
        <v>2507</v>
      </c>
      <c r="E2181" s="47">
        <f>VLOOKUP('2012 Accountability Database'!A2178,Dems1112!$A$2:$G$1082,3)</f>
        <v>0.32</v>
      </c>
      <c r="F2181" s="66"/>
      <c r="G2181" s="52"/>
      <c r="M2181" s="1" t="s">
        <v>4</v>
      </c>
      <c r="N2181" s="14" t="s">
        <v>2504</v>
      </c>
      <c r="O2181" s="5"/>
      <c r="P2181" s="44" t="str">
        <f t="shared" ref="P2181" si="2780">IF(K2184="Yes",IF(L2184="Yes","Yes","No"),"No")</f>
        <v>No</v>
      </c>
      <c r="Q2181" s="108"/>
      <c r="R2181" s="5" t="s">
        <v>1</v>
      </c>
      <c r="S2181" s="1" t="s">
        <v>5</v>
      </c>
      <c r="T2181" s="1" t="s">
        <v>7</v>
      </c>
      <c r="U2181" s="5">
        <v>330</v>
      </c>
      <c r="V2181" s="1">
        <v>61.52</v>
      </c>
      <c r="W2181" s="1">
        <v>60.38</v>
      </c>
      <c r="X2181" s="9">
        <f t="shared" si="2775"/>
        <v>1.1400000000000006</v>
      </c>
      <c r="Y2181" s="14">
        <v>235</v>
      </c>
      <c r="Z2181" s="1">
        <v>65.53</v>
      </c>
      <c r="AA2181" s="1">
        <v>63.11</v>
      </c>
      <c r="AB2181" s="71">
        <f t="shared" si="2718"/>
        <v>2.4200000000000017</v>
      </c>
      <c r="AC2181" s="53"/>
    </row>
    <row r="2182" spans="1:29" x14ac:dyDescent="0.25">
      <c r="A2182" s="53">
        <v>3201001</v>
      </c>
      <c r="B2182" s="89" t="s">
        <v>2600</v>
      </c>
      <c r="C2182" s="53" t="s">
        <v>279</v>
      </c>
      <c r="D2182" s="50" t="s">
        <v>2508</v>
      </c>
      <c r="E2182" s="47">
        <f>VLOOKUP('2012 Accountability Database'!A2178,Dems1112!$A$2:$G$1082,4)</f>
        <v>0.59</v>
      </c>
      <c r="F2182" s="65" t="s">
        <v>2486</v>
      </c>
      <c r="G2182" s="62"/>
      <c r="H2182" s="13" t="str">
        <f>IF(V2182&gt;94,"Met",IF(X2182="--","n/a",IF(X2182&gt;=0,"Met","Did Not Meet")))</f>
        <v>Met</v>
      </c>
      <c r="I2182" s="13" t="str">
        <f>IF(V2183&gt;94,"Met",IF(X2183="--","n/a",IF(X2183&gt;=0,"Met","Did Not Meet")))</f>
        <v>Met</v>
      </c>
      <c r="J2182" s="13"/>
      <c r="K2182" s="13" t="str">
        <f>IF(Z2182&gt;94,"Met",IF(AB2182="--","n/a",IF(AB2182&gt;=0,"Met","Did Not Meet")))</f>
        <v>Did Not Meet</v>
      </c>
      <c r="L2182" s="13" t="str">
        <f>IF(Z2183&gt;94,"Met",IF(AB2183="--","n/a",IF(AB2183&gt;=0,"Met","Did Not Meet")))</f>
        <v>Did Not Meet</v>
      </c>
      <c r="M2182" s="1" t="s">
        <v>4</v>
      </c>
      <c r="N2182" s="68" t="s">
        <v>2497</v>
      </c>
      <c r="O2182" s="35"/>
      <c r="P2182" s="44"/>
      <c r="Q2182" s="108"/>
      <c r="R2182" s="5" t="s">
        <v>6</v>
      </c>
      <c r="S2182" s="1" t="s">
        <v>2</v>
      </c>
      <c r="T2182" s="1" t="s">
        <v>3</v>
      </c>
      <c r="U2182" s="5">
        <v>175</v>
      </c>
      <c r="V2182" s="1">
        <v>82.29</v>
      </c>
      <c r="W2182" s="1">
        <v>79.73</v>
      </c>
      <c r="X2182" s="9">
        <f t="shared" si="2775"/>
        <v>2.5600000000000023</v>
      </c>
      <c r="Y2182" s="14">
        <v>131</v>
      </c>
      <c r="Z2182" s="1">
        <v>57.25</v>
      </c>
      <c r="AA2182" s="1">
        <v>62.14</v>
      </c>
      <c r="AB2182" s="72">
        <f t="shared" si="2718"/>
        <v>-4.8900000000000006</v>
      </c>
      <c r="AC2182" s="53"/>
    </row>
    <row r="2183" spans="1:29" x14ac:dyDescent="0.25">
      <c r="A2183" s="53">
        <v>3201001</v>
      </c>
      <c r="B2183" s="89" t="s">
        <v>2600</v>
      </c>
      <c r="C2183" s="53" t="s">
        <v>279</v>
      </c>
      <c r="D2183" s="50" t="s">
        <v>974</v>
      </c>
      <c r="E2183" s="47" t="str">
        <f>VLOOKUP('2012 Accountability Database'!A2178,Dems1112!$A$2:$G$1082,5)</f>
        <v>K-6</v>
      </c>
      <c r="F2183" s="65" t="s">
        <v>2487</v>
      </c>
      <c r="G2183" s="62"/>
      <c r="H2183" s="13" t="str">
        <f>IF(V2184&gt;94,"Met",IF(X2184="--","n/a",IF(X2184&gt;=0,"Met","Did Not Meet")))</f>
        <v>Met</v>
      </c>
      <c r="I2183" s="13" t="str">
        <f>IF(V2185&gt;94,"Met",IF(X2185="--","n/a",IF(X2185&gt;=0,"Met","Did Not Meet")))</f>
        <v>Met</v>
      </c>
      <c r="J2183" s="13"/>
      <c r="K2183" s="13" t="str">
        <f>IF(Z2184&gt;94,"Met",IF(AB2184="--","n/a",IF(AB2184&gt;=0,"Met","Did Not Meet")))</f>
        <v>Did Not Meet</v>
      </c>
      <c r="L2183" s="13" t="str">
        <f>IF(Z2185&gt;94,"Met",IF(AB2185="--","n/a",IF(AB2185&gt;=0,"Met","Did Not Meet")))</f>
        <v>Did Not Meet</v>
      </c>
      <c r="M2183" s="1" t="s">
        <v>4</v>
      </c>
      <c r="N2183" s="14"/>
      <c r="O2183" s="35" t="s">
        <v>2506</v>
      </c>
      <c r="P2183" s="83" t="str">
        <f t="shared" ref="P2183" si="2781">IF(P2178="No"," ", IF(P2180="No"," ",IF(P2179="No", " ",IF(P2181="No"," ","X"))))</f>
        <v xml:space="preserve"> </v>
      </c>
      <c r="Q2183" s="108"/>
      <c r="R2183" s="5" t="s">
        <v>6</v>
      </c>
      <c r="S2183" s="1" t="s">
        <v>2</v>
      </c>
      <c r="T2183" s="1" t="s">
        <v>7</v>
      </c>
      <c r="U2183" s="5">
        <v>117</v>
      </c>
      <c r="V2183" s="1">
        <v>78.63</v>
      </c>
      <c r="W2183" s="1">
        <v>70.48</v>
      </c>
      <c r="X2183" s="9">
        <f t="shared" si="2775"/>
        <v>8.1499999999999915</v>
      </c>
      <c r="Y2183" s="14">
        <v>83</v>
      </c>
      <c r="Z2183" s="1">
        <v>44.58</v>
      </c>
      <c r="AA2183" s="1">
        <v>51.93</v>
      </c>
      <c r="AB2183" s="72">
        <f t="shared" si="2718"/>
        <v>-7.3500000000000014</v>
      </c>
      <c r="AC2183" s="53"/>
    </row>
    <row r="2184" spans="1:29" ht="15.75" x14ac:dyDescent="0.25">
      <c r="A2184" s="53">
        <v>3201001</v>
      </c>
      <c r="B2184" s="89" t="s">
        <v>2600</v>
      </c>
      <c r="C2184" s="53" t="s">
        <v>279</v>
      </c>
      <c r="D2184" s="50" t="s">
        <v>975</v>
      </c>
      <c r="E2184" s="48" t="str">
        <f>VLOOKUP('2012 Accountability Database'!A2178,Dems1112!$A$2:$G$1082,6)</f>
        <v>2 (Northeast AR)</v>
      </c>
      <c r="F2184" s="66"/>
      <c r="G2184" s="63" t="s">
        <v>2488</v>
      </c>
      <c r="H2184" s="61" t="str">
        <f t="shared" ref="H2184:I2184" si="2782">IF(H2182="Met","Yes",IF(H2183="Met","Yes","No"))</f>
        <v>Yes</v>
      </c>
      <c r="I2184" s="61" t="str">
        <f t="shared" si="2782"/>
        <v>Yes</v>
      </c>
      <c r="J2184" s="55"/>
      <c r="K2184" s="61" t="str">
        <f t="shared" ref="K2184:L2184" si="2783">IF(K2182="Met","Yes",IF(K2183="Met","Yes","No"))</f>
        <v>No</v>
      </c>
      <c r="L2184" s="61" t="str">
        <f t="shared" si="2783"/>
        <v>No</v>
      </c>
      <c r="M2184" s="1" t="s">
        <v>4</v>
      </c>
      <c r="N2184" s="14"/>
      <c r="O2184" s="35" t="s">
        <v>2505</v>
      </c>
      <c r="P2184" s="83" t="str">
        <f t="shared" ref="P2184" si="2784">IF(P2183="X"," ",IF(P2185="X"," ","X"))</f>
        <v>X</v>
      </c>
      <c r="Q2184" s="94" t="s">
        <v>2759</v>
      </c>
      <c r="R2184" s="5" t="s">
        <v>6</v>
      </c>
      <c r="S2184" s="1" t="s">
        <v>5</v>
      </c>
      <c r="T2184" s="1" t="s">
        <v>3</v>
      </c>
      <c r="U2184" s="5">
        <v>537</v>
      </c>
      <c r="V2184" s="1">
        <v>81.38</v>
      </c>
      <c r="W2184" s="1">
        <v>79.73</v>
      </c>
      <c r="X2184" s="9">
        <f t="shared" si="2775"/>
        <v>1.6499999999999915</v>
      </c>
      <c r="Y2184" s="14">
        <v>395</v>
      </c>
      <c r="Z2184" s="1">
        <v>61.27</v>
      </c>
      <c r="AA2184" s="1">
        <v>62.14</v>
      </c>
      <c r="AB2184" s="72">
        <f t="shared" si="2718"/>
        <v>-0.86999999999999744</v>
      </c>
      <c r="AC2184" s="53"/>
    </row>
    <row r="2185" spans="1:29" x14ac:dyDescent="0.25">
      <c r="A2185" s="54">
        <v>3201001</v>
      </c>
      <c r="B2185" s="90" t="s">
        <v>2600</v>
      </c>
      <c r="C2185" s="54" t="s">
        <v>279</v>
      </c>
      <c r="D2185" s="4"/>
      <c r="E2185" s="4"/>
      <c r="F2185" s="67"/>
      <c r="G2185" s="64"/>
      <c r="H2185" s="43"/>
      <c r="I2185" s="43"/>
      <c r="J2185" s="43"/>
      <c r="K2185" s="43"/>
      <c r="L2185" s="43"/>
      <c r="M2185" s="4" t="s">
        <v>4</v>
      </c>
      <c r="N2185" s="15"/>
      <c r="O2185" s="38" t="s">
        <v>2482</v>
      </c>
      <c r="P2185" s="84" t="str">
        <f>IF(E2179="Achieving School"," ","X")</f>
        <v xml:space="preserve"> </v>
      </c>
      <c r="Q2185" s="91"/>
      <c r="R2185" s="4" t="s">
        <v>6</v>
      </c>
      <c r="S2185" s="4" t="s">
        <v>5</v>
      </c>
      <c r="T2185" s="4" t="s">
        <v>7</v>
      </c>
      <c r="U2185" s="4">
        <v>330</v>
      </c>
      <c r="V2185" s="4">
        <v>73.94</v>
      </c>
      <c r="W2185" s="4">
        <v>70.48</v>
      </c>
      <c r="X2185" s="10">
        <f t="shared" si="2775"/>
        <v>3.4599999999999937</v>
      </c>
      <c r="Y2185" s="15">
        <v>235</v>
      </c>
      <c r="Z2185" s="4">
        <v>49.79</v>
      </c>
      <c r="AA2185" s="4">
        <v>51.93</v>
      </c>
      <c r="AB2185" s="73">
        <f t="shared" si="2718"/>
        <v>-2.1400000000000006</v>
      </c>
      <c r="AC2185" s="54"/>
    </row>
    <row r="2186" spans="1:29" x14ac:dyDescent="0.25">
      <c r="A2186" s="1">
        <v>3201003</v>
      </c>
      <c r="B2186" s="87" t="s">
        <v>2600</v>
      </c>
      <c r="C2186" s="55" t="s">
        <v>280</v>
      </c>
      <c r="E2186" s="42"/>
      <c r="F2186" s="65" t="s">
        <v>2483</v>
      </c>
      <c r="G2186" s="62"/>
      <c r="H2186" s="37" t="str">
        <f>IF(V2186&gt;94,"Met",IF(X2186="--","n/a",IF(X2186&gt;=0,"Met","Did Not Meet")))</f>
        <v>Met</v>
      </c>
      <c r="I2186" s="37" t="str">
        <f>IF(V2187&gt;94,"Met",IF(X2187="--","n/a",IF(X2187&gt;=0,"Met","Did Not Meet")))</f>
        <v>Met</v>
      </c>
      <c r="K2186" s="13" t="str">
        <f>IF(Z2186&gt;94,"Met",IF(AB2186="--","n/a",IF(AB2186&gt;=0,"Met","Did Not Meet")))</f>
        <v>Met</v>
      </c>
      <c r="L2186" s="13" t="str">
        <f>IF(Z2187&gt;94,"Met",IF(AB2187="--","n/a",IF(AB2187&gt;=0,"Met","Did Not Meet")))</f>
        <v>Met</v>
      </c>
      <c r="M2186" s="1" t="s">
        <v>4</v>
      </c>
      <c r="N2186" s="14" t="s">
        <v>2502</v>
      </c>
      <c r="O2186" s="5"/>
      <c r="P2186" s="44" t="str">
        <f t="shared" ref="P2186" si="2785">IF(H2188="Yes",IF(I2188="Yes","Yes","No"),"No")</f>
        <v>Yes</v>
      </c>
      <c r="Q2186" s="93"/>
      <c r="R2186" s="5" t="s">
        <v>1</v>
      </c>
      <c r="S2186" s="1" t="s">
        <v>2</v>
      </c>
      <c r="T2186" s="1" t="s">
        <v>3</v>
      </c>
      <c r="U2186" s="5">
        <v>254</v>
      </c>
      <c r="V2186" s="1">
        <v>88.19</v>
      </c>
      <c r="W2186" s="1">
        <v>76.88</v>
      </c>
      <c r="X2186" s="9">
        <f t="shared" si="2775"/>
        <v>11.310000000000002</v>
      </c>
      <c r="Y2186" s="14">
        <v>176</v>
      </c>
      <c r="Z2186" s="1">
        <v>96.02</v>
      </c>
      <c r="AA2186" s="1">
        <v>83.72</v>
      </c>
      <c r="AB2186" s="71">
        <f t="shared" si="2718"/>
        <v>12.299999999999997</v>
      </c>
      <c r="AC2186" s="36"/>
    </row>
    <row r="2187" spans="1:29" ht="15.75" x14ac:dyDescent="0.25">
      <c r="A2187" s="53">
        <v>3201003</v>
      </c>
      <c r="B2187" s="89" t="s">
        <v>2600</v>
      </c>
      <c r="C2187" s="53" t="s">
        <v>280</v>
      </c>
      <c r="D2187" s="49" t="s">
        <v>2498</v>
      </c>
      <c r="E2187" s="34" t="str">
        <f>M2186</f>
        <v>Achieving School</v>
      </c>
      <c r="F2187" s="65" t="s">
        <v>2484</v>
      </c>
      <c r="G2187" s="62"/>
      <c r="H2187" s="13" t="str">
        <f>IF(V2188&gt;94,"Met",IF(X2188="--","n/a",IF(X2188&gt;=0,"Met","Did Not Meet")))</f>
        <v>Met</v>
      </c>
      <c r="I2187" s="13" t="str">
        <f>IF(V2189&gt;94,"Met",IF(X2189="--","n/a",IF(X2189&gt;=0,"Met","Did Not Meet")))</f>
        <v>Met</v>
      </c>
      <c r="K2187" s="13" t="str">
        <f>IF(Z2188&gt;94,"Met",IF(AB2188="--","n/a",IF(AB2188&gt;=0,"Met","Did Not Meet")))</f>
        <v>Met</v>
      </c>
      <c r="L2187" s="13" t="str">
        <f>IF(Z2189&gt;94,"Met",IF(AB2189="--","n/a",IF(AB2189&gt;=0,"Met","Did Not Meet")))</f>
        <v>Met</v>
      </c>
      <c r="M2187" s="5" t="s">
        <v>4</v>
      </c>
      <c r="N2187" s="14" t="s">
        <v>2501</v>
      </c>
      <c r="O2187" s="5"/>
      <c r="P2187" s="44" t="str">
        <f t="shared" ref="P2187" si="2786">IF(K2188="Yes",IF(L2188="Yes","Yes","No"),"No")</f>
        <v>Yes</v>
      </c>
      <c r="Q2187" s="94" t="s">
        <v>2759</v>
      </c>
      <c r="R2187" s="5" t="s">
        <v>1</v>
      </c>
      <c r="S2187" s="5" t="s">
        <v>2</v>
      </c>
      <c r="T2187" s="5" t="s">
        <v>7</v>
      </c>
      <c r="U2187" s="5">
        <v>186</v>
      </c>
      <c r="V2187" s="5">
        <v>86.02</v>
      </c>
      <c r="W2187" s="5">
        <v>73.58</v>
      </c>
      <c r="X2187" s="11">
        <f t="shared" si="2775"/>
        <v>12.439999999999998</v>
      </c>
      <c r="Y2187" s="14">
        <v>127</v>
      </c>
      <c r="Z2187" s="5">
        <v>96.06</v>
      </c>
      <c r="AA2187" s="5">
        <v>80.66</v>
      </c>
      <c r="AB2187" s="71">
        <f t="shared" si="2718"/>
        <v>15.400000000000006</v>
      </c>
      <c r="AC2187" s="53"/>
    </row>
    <row r="2188" spans="1:29" ht="15" customHeight="1" x14ac:dyDescent="0.25">
      <c r="A2188" s="53">
        <v>3201003</v>
      </c>
      <c r="B2188" s="89" t="s">
        <v>2600</v>
      </c>
      <c r="C2188" s="53" t="s">
        <v>280</v>
      </c>
      <c r="D2188" s="49" t="s">
        <v>2499</v>
      </c>
      <c r="E2188" s="35" t="str">
        <f>VLOOKUP('2012 Accountability Database'!$A2186,'2011 AYP'!A$2:B$1072,2)</f>
        <v xml:space="preserve"> A (Alert)</v>
      </c>
      <c r="F2188" s="66"/>
      <c r="G2188" s="63" t="s">
        <v>2485</v>
      </c>
      <c r="H2188" s="60" t="str">
        <f t="shared" ref="H2188:I2188" si="2787">IF(H2186="Met","Yes",IF(H2187="Met","Yes","No"))</f>
        <v>Yes</v>
      </c>
      <c r="I2188" s="60" t="str">
        <f t="shared" si="2787"/>
        <v>Yes</v>
      </c>
      <c r="J2188" s="42"/>
      <c r="K2188" s="60" t="str">
        <f t="shared" ref="K2188:L2188" si="2788">IF(K2186="Met","Yes",IF(K2187="Met","Yes","No"))</f>
        <v>Yes</v>
      </c>
      <c r="L2188" s="60" t="str">
        <f t="shared" si="2788"/>
        <v>Yes</v>
      </c>
      <c r="M2188" s="1" t="s">
        <v>4</v>
      </c>
      <c r="N2188" s="14" t="s">
        <v>2503</v>
      </c>
      <c r="O2188" s="5"/>
      <c r="P2188" s="44" t="str">
        <f t="shared" ref="P2188" si="2789">IF(H2192="Yes",IF(I2192="Yes","Yes","No"),"No")</f>
        <v>Yes</v>
      </c>
      <c r="Q2188" s="108" t="s">
        <v>2758</v>
      </c>
      <c r="R2188" s="5" t="s">
        <v>1</v>
      </c>
      <c r="S2188" s="1" t="s">
        <v>5</v>
      </c>
      <c r="T2188" s="1" t="s">
        <v>3</v>
      </c>
      <c r="U2188" s="5">
        <v>706</v>
      </c>
      <c r="V2188" s="1">
        <v>79.180000000000007</v>
      </c>
      <c r="W2188" s="1">
        <v>76.88</v>
      </c>
      <c r="X2188" s="9">
        <f t="shared" si="2775"/>
        <v>2.3000000000000114</v>
      </c>
      <c r="Y2188" s="14">
        <v>481</v>
      </c>
      <c r="Z2188" s="1">
        <v>86.49</v>
      </c>
      <c r="AA2188" s="1">
        <v>83.72</v>
      </c>
      <c r="AB2188" s="71">
        <f t="shared" si="2718"/>
        <v>2.769999999999996</v>
      </c>
      <c r="AC2188" s="53"/>
    </row>
    <row r="2189" spans="1:29" x14ac:dyDescent="0.25">
      <c r="A2189" s="53">
        <v>3201003</v>
      </c>
      <c r="B2189" s="89" t="s">
        <v>2600</v>
      </c>
      <c r="C2189" s="53" t="s">
        <v>280</v>
      </c>
      <c r="D2189" s="49" t="s">
        <v>2507</v>
      </c>
      <c r="E2189" s="47">
        <f>VLOOKUP('2012 Accountability Database'!A2186,Dems1112!$A$2:$G$1082,3)</f>
        <v>0.31</v>
      </c>
      <c r="F2189" s="66"/>
      <c r="G2189" s="52"/>
      <c r="M2189" s="1" t="s">
        <v>4</v>
      </c>
      <c r="N2189" s="14" t="s">
        <v>2504</v>
      </c>
      <c r="O2189" s="5"/>
      <c r="P2189" s="44" t="str">
        <f t="shared" ref="P2189" si="2790">IF(K2192="Yes",IF(L2192="Yes","Yes","No"),"No")</f>
        <v>No</v>
      </c>
      <c r="Q2189" s="108"/>
      <c r="R2189" s="5" t="s">
        <v>1</v>
      </c>
      <c r="S2189" s="1" t="s">
        <v>5</v>
      </c>
      <c r="T2189" s="1" t="s">
        <v>7</v>
      </c>
      <c r="U2189" s="5">
        <v>523</v>
      </c>
      <c r="V2189" s="1">
        <v>75.53</v>
      </c>
      <c r="W2189" s="1">
        <v>73.58</v>
      </c>
      <c r="X2189" s="9">
        <f t="shared" si="2775"/>
        <v>1.9500000000000028</v>
      </c>
      <c r="Y2189" s="14">
        <v>346</v>
      </c>
      <c r="Z2189" s="1">
        <v>84.39</v>
      </c>
      <c r="AA2189" s="1">
        <v>80.66</v>
      </c>
      <c r="AB2189" s="71">
        <f t="shared" si="2718"/>
        <v>3.730000000000004</v>
      </c>
      <c r="AC2189" s="53"/>
    </row>
    <row r="2190" spans="1:29" x14ac:dyDescent="0.25">
      <c r="A2190" s="53">
        <v>3201003</v>
      </c>
      <c r="B2190" s="89" t="s">
        <v>2600</v>
      </c>
      <c r="C2190" s="53" t="s">
        <v>280</v>
      </c>
      <c r="D2190" s="50" t="s">
        <v>2508</v>
      </c>
      <c r="E2190" s="47">
        <f>VLOOKUP('2012 Accountability Database'!A2186,Dems1112!$A$2:$G$1082,4)</f>
        <v>0.74</v>
      </c>
      <c r="F2190" s="65" t="s">
        <v>2486</v>
      </c>
      <c r="G2190" s="62"/>
      <c r="H2190" s="13" t="str">
        <f>IF(V2190&gt;94,"Met",IF(X2190="--","n/a",IF(X2190&gt;=0,"Met","Did Not Meet")))</f>
        <v>Met</v>
      </c>
      <c r="I2190" s="13" t="str">
        <f>IF(V2191&gt;94,"Met",IF(X2191="--","n/a",IF(X2191&gt;=0,"Met","Did Not Meet")))</f>
        <v>Met</v>
      </c>
      <c r="J2190" s="13"/>
      <c r="K2190" s="13" t="str">
        <f>IF(Z2190&gt;94,"Met",IF(AB2190="--","n/a",IF(AB2190&gt;=0,"Met","Did Not Meet")))</f>
        <v>Did Not Meet</v>
      </c>
      <c r="L2190" s="13" t="str">
        <f>IF(Z2191&gt;94,"Met",IF(AB2191="--","n/a",IF(AB2191&gt;=0,"Met","Did Not Meet")))</f>
        <v>Met</v>
      </c>
      <c r="M2190" s="5" t="s">
        <v>4</v>
      </c>
      <c r="N2190" s="68" t="s">
        <v>2497</v>
      </c>
      <c r="O2190" s="35"/>
      <c r="P2190" s="44"/>
      <c r="Q2190" s="108"/>
      <c r="R2190" s="5" t="s">
        <v>6</v>
      </c>
      <c r="S2190" s="5" t="s">
        <v>2</v>
      </c>
      <c r="T2190" s="5" t="s">
        <v>3</v>
      </c>
      <c r="U2190" s="5">
        <v>254</v>
      </c>
      <c r="V2190" s="5">
        <v>84.65</v>
      </c>
      <c r="W2190" s="5">
        <v>82.46</v>
      </c>
      <c r="X2190" s="11">
        <f t="shared" si="2775"/>
        <v>2.1900000000000119</v>
      </c>
      <c r="Y2190" s="14">
        <v>176</v>
      </c>
      <c r="Z2190" s="5">
        <v>79.55</v>
      </c>
      <c r="AA2190" s="5">
        <v>81.430000000000007</v>
      </c>
      <c r="AB2190" s="72">
        <f t="shared" si="2718"/>
        <v>-1.8800000000000097</v>
      </c>
      <c r="AC2190" s="53"/>
    </row>
    <row r="2191" spans="1:29" x14ac:dyDescent="0.25">
      <c r="A2191" s="53">
        <v>3201003</v>
      </c>
      <c r="B2191" s="89" t="s">
        <v>2600</v>
      </c>
      <c r="C2191" s="53" t="s">
        <v>280</v>
      </c>
      <c r="D2191" s="50" t="s">
        <v>974</v>
      </c>
      <c r="E2191" s="47" t="str">
        <f>VLOOKUP('2012 Accountability Database'!A2186,Dems1112!$A$2:$G$1082,5)</f>
        <v>K-6</v>
      </c>
      <c r="F2191" s="65" t="s">
        <v>2487</v>
      </c>
      <c r="G2191" s="62"/>
      <c r="H2191" s="13" t="str">
        <f>IF(V2192&gt;94,"Met",IF(X2192="--","n/a",IF(X2192&gt;=0,"Met","Did Not Meet")))</f>
        <v>Did Not Meet</v>
      </c>
      <c r="I2191" s="13" t="str">
        <f>IF(V2193&gt;94,"Met",IF(X2193="--","n/a",IF(X2193&gt;=0,"Met","Did Not Meet")))</f>
        <v>Did Not Meet</v>
      </c>
      <c r="J2191" s="13"/>
      <c r="K2191" s="13" t="str">
        <f>IF(Z2192&gt;94,"Met",IF(AB2192="--","n/a",IF(AB2192&gt;=0,"Met","Did Not Meet")))</f>
        <v>Did Not Meet</v>
      </c>
      <c r="L2191" s="13" t="str">
        <f>IF(Z2193&gt;94,"Met",IF(AB2193="--","n/a",IF(AB2193&gt;=0,"Met","Did Not Meet")))</f>
        <v>Did Not Meet</v>
      </c>
      <c r="M2191" s="1" t="s">
        <v>4</v>
      </c>
      <c r="N2191" s="14"/>
      <c r="O2191" s="35" t="s">
        <v>2506</v>
      </c>
      <c r="P2191" s="83" t="str">
        <f t="shared" ref="P2191" si="2791">IF(P2186="No"," ", IF(P2188="No"," ",IF(P2187="No", " ",IF(P2189="No"," ","X"))))</f>
        <v xml:space="preserve"> </v>
      </c>
      <c r="Q2191" s="108"/>
      <c r="R2191" s="5" t="s">
        <v>6</v>
      </c>
      <c r="S2191" s="1" t="s">
        <v>2</v>
      </c>
      <c r="T2191" s="1" t="s">
        <v>7</v>
      </c>
      <c r="U2191" s="5">
        <v>186</v>
      </c>
      <c r="V2191" s="1">
        <v>81.180000000000007</v>
      </c>
      <c r="W2191" s="1">
        <v>78.430000000000007</v>
      </c>
      <c r="X2191" s="9">
        <f t="shared" si="2775"/>
        <v>2.75</v>
      </c>
      <c r="Y2191" s="14">
        <v>127</v>
      </c>
      <c r="Z2191" s="1">
        <v>81.099999999999994</v>
      </c>
      <c r="AA2191" s="1">
        <v>77.5</v>
      </c>
      <c r="AB2191" s="71">
        <f t="shared" si="2718"/>
        <v>3.5999999999999943</v>
      </c>
      <c r="AC2191" s="53"/>
    </row>
    <row r="2192" spans="1:29" ht="15.75" x14ac:dyDescent="0.25">
      <c r="A2192" s="53">
        <v>3201003</v>
      </c>
      <c r="B2192" s="89" t="s">
        <v>2600</v>
      </c>
      <c r="C2192" s="53" t="s">
        <v>280</v>
      </c>
      <c r="D2192" s="50" t="s">
        <v>975</v>
      </c>
      <c r="E2192" s="48" t="str">
        <f>VLOOKUP('2012 Accountability Database'!A2186,Dems1112!$A$2:$G$1082,6)</f>
        <v>2 (Northeast AR)</v>
      </c>
      <c r="F2192" s="66"/>
      <c r="G2192" s="63" t="s">
        <v>2488</v>
      </c>
      <c r="H2192" s="61" t="str">
        <f t="shared" ref="H2192:I2192" si="2792">IF(H2190="Met","Yes",IF(H2191="Met","Yes","No"))</f>
        <v>Yes</v>
      </c>
      <c r="I2192" s="61" t="str">
        <f t="shared" si="2792"/>
        <v>Yes</v>
      </c>
      <c r="J2192" s="55"/>
      <c r="K2192" s="61" t="str">
        <f t="shared" ref="K2192:L2192" si="2793">IF(K2190="Met","Yes",IF(K2191="Met","Yes","No"))</f>
        <v>No</v>
      </c>
      <c r="L2192" s="61" t="str">
        <f t="shared" si="2793"/>
        <v>Yes</v>
      </c>
      <c r="M2192" s="1" t="s">
        <v>4</v>
      </c>
      <c r="N2192" s="14"/>
      <c r="O2192" s="35" t="s">
        <v>2505</v>
      </c>
      <c r="P2192" s="83" t="str">
        <f t="shared" ref="P2192" si="2794">IF(P2191="X"," ",IF(P2193="X"," ","X"))</f>
        <v>X</v>
      </c>
      <c r="Q2192" s="94" t="s">
        <v>2759</v>
      </c>
      <c r="R2192" s="5" t="s">
        <v>6</v>
      </c>
      <c r="S2192" s="1" t="s">
        <v>5</v>
      </c>
      <c r="T2192" s="1" t="s">
        <v>3</v>
      </c>
      <c r="U2192" s="5">
        <v>706</v>
      </c>
      <c r="V2192" s="1">
        <v>81.87</v>
      </c>
      <c r="W2192" s="1">
        <v>82.46</v>
      </c>
      <c r="X2192" s="6">
        <f t="shared" si="2775"/>
        <v>-0.5899999999999892</v>
      </c>
      <c r="Y2192" s="14">
        <v>482</v>
      </c>
      <c r="Z2192" s="1">
        <v>78.84</v>
      </c>
      <c r="AA2192" s="1">
        <v>81.430000000000007</v>
      </c>
      <c r="AB2192" s="72">
        <f t="shared" si="2718"/>
        <v>-2.5900000000000034</v>
      </c>
      <c r="AC2192" s="53"/>
    </row>
    <row r="2193" spans="1:29" x14ac:dyDescent="0.25">
      <c r="A2193" s="54">
        <v>3201003</v>
      </c>
      <c r="B2193" s="90" t="s">
        <v>2600</v>
      </c>
      <c r="C2193" s="54" t="s">
        <v>280</v>
      </c>
      <c r="D2193" s="4"/>
      <c r="E2193" s="4"/>
      <c r="F2193" s="67"/>
      <c r="G2193" s="64"/>
      <c r="H2193" s="43"/>
      <c r="I2193" s="43"/>
      <c r="J2193" s="43"/>
      <c r="K2193" s="43"/>
      <c r="L2193" s="43"/>
      <c r="M2193" s="4" t="s">
        <v>4</v>
      </c>
      <c r="N2193" s="15"/>
      <c r="O2193" s="38" t="s">
        <v>2482</v>
      </c>
      <c r="P2193" s="84" t="str">
        <f>IF(E2187="Achieving School"," ","X")</f>
        <v xml:space="preserve"> </v>
      </c>
      <c r="Q2193" s="91"/>
      <c r="R2193" s="4" t="s">
        <v>6</v>
      </c>
      <c r="S2193" s="4" t="s">
        <v>5</v>
      </c>
      <c r="T2193" s="4" t="s">
        <v>7</v>
      </c>
      <c r="U2193" s="4">
        <v>523</v>
      </c>
      <c r="V2193" s="4">
        <v>78.2</v>
      </c>
      <c r="W2193" s="4">
        <v>78.430000000000007</v>
      </c>
      <c r="X2193" s="7">
        <f t="shared" si="2775"/>
        <v>-0.23000000000000398</v>
      </c>
      <c r="Y2193" s="15">
        <v>347</v>
      </c>
      <c r="Z2193" s="4">
        <v>77.23</v>
      </c>
      <c r="AA2193" s="4">
        <v>77.5</v>
      </c>
      <c r="AB2193" s="73">
        <f t="shared" si="2718"/>
        <v>-0.26999999999999602</v>
      </c>
      <c r="AC2193" s="54"/>
    </row>
    <row r="2194" spans="1:29" x14ac:dyDescent="0.25">
      <c r="A2194" s="1">
        <v>3201004</v>
      </c>
      <c r="B2194" s="87" t="s">
        <v>2600</v>
      </c>
      <c r="C2194" s="55" t="s">
        <v>281</v>
      </c>
      <c r="E2194" s="42"/>
      <c r="F2194" s="65" t="s">
        <v>2483</v>
      </c>
      <c r="G2194" s="62"/>
      <c r="H2194" s="37" t="str">
        <f>IF(V2194&gt;94,"Met",IF(X2194="--","n/a",IF(X2194&gt;=0,"Met","Did Not Meet")))</f>
        <v>Met</v>
      </c>
      <c r="I2194" s="37" t="str">
        <f>IF(V2195&gt;94,"Met",IF(X2195="--","n/a",IF(X2195&gt;=0,"Met","Did Not Meet")))</f>
        <v>Met</v>
      </c>
      <c r="K2194" s="13" t="str">
        <f>IF(Z2194&gt;94,"Met",IF(AB2194="--","n/a",IF(AB2194&gt;=0,"Met","Did Not Meet")))</f>
        <v>Met</v>
      </c>
      <c r="L2194" s="13" t="str">
        <f>IF(Z2195&gt;94,"Met",IF(AB2195="--","n/a",IF(AB2195&gt;=0,"Met","Did Not Meet")))</f>
        <v>Met</v>
      </c>
      <c r="M2194" s="1" t="s">
        <v>4</v>
      </c>
      <c r="N2194" s="14" t="s">
        <v>2502</v>
      </c>
      <c r="O2194" s="5"/>
      <c r="P2194" s="44" t="str">
        <f t="shared" ref="P2194" si="2795">IF(H2196="Yes",IF(I2196="Yes","Yes","No"),"No")</f>
        <v>Yes</v>
      </c>
      <c r="Q2194" s="93"/>
      <c r="R2194" s="5" t="s">
        <v>1</v>
      </c>
      <c r="S2194" s="1" t="s">
        <v>2</v>
      </c>
      <c r="T2194" s="1" t="s">
        <v>3</v>
      </c>
      <c r="U2194" s="5">
        <v>415</v>
      </c>
      <c r="V2194" s="1">
        <v>85.06</v>
      </c>
      <c r="W2194" s="1">
        <v>79.209999999999994</v>
      </c>
      <c r="X2194" s="9">
        <f t="shared" si="2775"/>
        <v>5.8500000000000085</v>
      </c>
      <c r="Y2194" s="14">
        <v>399</v>
      </c>
      <c r="Z2194" s="1">
        <v>86.47</v>
      </c>
      <c r="AA2194" s="1">
        <v>79.900000000000006</v>
      </c>
      <c r="AB2194" s="71">
        <f t="shared" si="2718"/>
        <v>6.5699999999999932</v>
      </c>
      <c r="AC2194" s="36"/>
    </row>
    <row r="2195" spans="1:29" ht="15.75" x14ac:dyDescent="0.25">
      <c r="A2195" s="53">
        <v>3201004</v>
      </c>
      <c r="B2195" s="89" t="s">
        <v>2600</v>
      </c>
      <c r="C2195" s="53" t="s">
        <v>281</v>
      </c>
      <c r="D2195" s="49" t="s">
        <v>2498</v>
      </c>
      <c r="E2195" s="34" t="str">
        <f>M2194</f>
        <v>Achieving School</v>
      </c>
      <c r="F2195" s="65" t="s">
        <v>2484</v>
      </c>
      <c r="G2195" s="62"/>
      <c r="H2195" s="13" t="str">
        <f>IF(V2196&gt;94,"Met",IF(X2196="--","n/a",IF(X2196&gt;=0,"Met","Did Not Meet")))</f>
        <v>Met</v>
      </c>
      <c r="I2195" s="13" t="str">
        <f>IF(V2197&gt;94,"Met",IF(X2197="--","n/a",IF(X2197&gt;=0,"Met","Did Not Meet")))</f>
        <v>Did Not Meet</v>
      </c>
      <c r="K2195" s="13" t="str">
        <f>IF(Z2196&gt;94,"Met",IF(AB2196="--","n/a",IF(AB2196&gt;=0,"Met","Did Not Meet")))</f>
        <v>Met</v>
      </c>
      <c r="L2195" s="13" t="str">
        <f>IF(Z2197&gt;94,"Met",IF(AB2197="--","n/a",IF(AB2197&gt;=0,"Met","Did Not Meet")))</f>
        <v>Met</v>
      </c>
      <c r="M2195" s="1" t="s">
        <v>4</v>
      </c>
      <c r="N2195" s="14" t="s">
        <v>2501</v>
      </c>
      <c r="O2195" s="5"/>
      <c r="P2195" s="44" t="str">
        <f t="shared" ref="P2195" si="2796">IF(K2196="Yes",IF(L2196="Yes","Yes","No"),"No")</f>
        <v>Yes</v>
      </c>
      <c r="Q2195" s="94" t="s">
        <v>2759</v>
      </c>
      <c r="R2195" s="5" t="s">
        <v>1</v>
      </c>
      <c r="S2195" s="1" t="s">
        <v>2</v>
      </c>
      <c r="T2195" s="1" t="s">
        <v>7</v>
      </c>
      <c r="U2195" s="5">
        <v>227</v>
      </c>
      <c r="V2195" s="1">
        <v>75.77</v>
      </c>
      <c r="W2195" s="1">
        <v>69.58</v>
      </c>
      <c r="X2195" s="9">
        <f t="shared" si="2775"/>
        <v>6.1899999999999977</v>
      </c>
      <c r="Y2195" s="14">
        <v>212</v>
      </c>
      <c r="Z2195" s="1">
        <v>77.83</v>
      </c>
      <c r="AA2195" s="1">
        <v>70.03</v>
      </c>
      <c r="AB2195" s="71">
        <f t="shared" si="2718"/>
        <v>7.7999999999999972</v>
      </c>
      <c r="AC2195" s="53"/>
    </row>
    <row r="2196" spans="1:29" ht="15" customHeight="1" x14ac:dyDescent="0.25">
      <c r="A2196" s="53">
        <v>3201004</v>
      </c>
      <c r="B2196" s="89" t="s">
        <v>2600</v>
      </c>
      <c r="C2196" s="53" t="s">
        <v>281</v>
      </c>
      <c r="D2196" s="49" t="s">
        <v>2499</v>
      </c>
      <c r="E2196" s="35" t="str">
        <f>VLOOKUP('2012 Accountability Database'!$A2194,'2011 AYP'!A$2:B$1072,2)</f>
        <v>SI_2 (School Improvement Year 2)</v>
      </c>
      <c r="F2196" s="66"/>
      <c r="G2196" s="63" t="s">
        <v>2485</v>
      </c>
      <c r="H2196" s="60" t="str">
        <f t="shared" ref="H2196:I2196" si="2797">IF(H2194="Met","Yes",IF(H2195="Met","Yes","No"))</f>
        <v>Yes</v>
      </c>
      <c r="I2196" s="60" t="str">
        <f t="shared" si="2797"/>
        <v>Yes</v>
      </c>
      <c r="J2196" s="42"/>
      <c r="K2196" s="60" t="str">
        <f t="shared" ref="K2196:L2196" si="2798">IF(K2194="Met","Yes",IF(K2195="Met","Yes","No"))</f>
        <v>Yes</v>
      </c>
      <c r="L2196" s="60" t="str">
        <f t="shared" si="2798"/>
        <v>Yes</v>
      </c>
      <c r="M2196" s="5" t="s">
        <v>4</v>
      </c>
      <c r="N2196" s="14" t="s">
        <v>2503</v>
      </c>
      <c r="O2196" s="5"/>
      <c r="P2196" s="44" t="str">
        <f t="shared" ref="P2196" si="2799">IF(H2200="Yes",IF(I2200="Yes","Yes","No"),"No")</f>
        <v>Yes</v>
      </c>
      <c r="Q2196" s="108" t="s">
        <v>2758</v>
      </c>
      <c r="R2196" s="5" t="s">
        <v>1</v>
      </c>
      <c r="S2196" s="5" t="s">
        <v>5</v>
      </c>
      <c r="T2196" s="5" t="s">
        <v>3</v>
      </c>
      <c r="U2196" s="5">
        <v>1232</v>
      </c>
      <c r="V2196" s="5">
        <v>80.03</v>
      </c>
      <c r="W2196" s="5">
        <v>79.209999999999994</v>
      </c>
      <c r="X2196" s="11">
        <f t="shared" si="2775"/>
        <v>0.82000000000000739</v>
      </c>
      <c r="Y2196" s="14">
        <v>1166</v>
      </c>
      <c r="Z2196" s="5">
        <v>81.73</v>
      </c>
      <c r="AA2196" s="5">
        <v>79.900000000000006</v>
      </c>
      <c r="AB2196" s="71">
        <f t="shared" ref="AB2196:AB2259" si="2800">Z2196-AA2196</f>
        <v>1.8299999999999983</v>
      </c>
      <c r="AC2196" s="53"/>
    </row>
    <row r="2197" spans="1:29" x14ac:dyDescent="0.25">
      <c r="A2197" s="53">
        <v>3201004</v>
      </c>
      <c r="B2197" s="89" t="s">
        <v>2600</v>
      </c>
      <c r="C2197" s="53" t="s">
        <v>281</v>
      </c>
      <c r="D2197" s="49" t="s">
        <v>2507</v>
      </c>
      <c r="E2197" s="47">
        <f>VLOOKUP('2012 Accountability Database'!A2194,Dems1112!$A$2:$G$1082,3)</f>
        <v>0.21</v>
      </c>
      <c r="F2197" s="66"/>
      <c r="G2197" s="52"/>
      <c r="M2197" s="1" t="s">
        <v>4</v>
      </c>
      <c r="N2197" s="14" t="s">
        <v>2504</v>
      </c>
      <c r="O2197" s="5"/>
      <c r="P2197" s="44" t="str">
        <f t="shared" ref="P2197" si="2801">IF(K2200="Yes",IF(L2200="Yes","Yes","No"),"No")</f>
        <v>Yes</v>
      </c>
      <c r="Q2197" s="108"/>
      <c r="R2197" s="5" t="s">
        <v>1</v>
      </c>
      <c r="S2197" s="1" t="s">
        <v>5</v>
      </c>
      <c r="T2197" s="1" t="s">
        <v>7</v>
      </c>
      <c r="U2197" s="5">
        <v>683</v>
      </c>
      <c r="V2197" s="1">
        <v>68.81</v>
      </c>
      <c r="W2197" s="1">
        <v>69.58</v>
      </c>
      <c r="X2197" s="6">
        <f t="shared" si="2775"/>
        <v>-0.76999999999999602</v>
      </c>
      <c r="Y2197" s="14">
        <v>628</v>
      </c>
      <c r="Z2197" s="1">
        <v>71.34</v>
      </c>
      <c r="AA2197" s="1">
        <v>70.03</v>
      </c>
      <c r="AB2197" s="71">
        <f t="shared" si="2800"/>
        <v>1.3100000000000023</v>
      </c>
      <c r="AC2197" s="53"/>
    </row>
    <row r="2198" spans="1:29" x14ac:dyDescent="0.25">
      <c r="A2198" s="53">
        <v>3201004</v>
      </c>
      <c r="B2198" s="89" t="s">
        <v>2600</v>
      </c>
      <c r="C2198" s="53" t="s">
        <v>281</v>
      </c>
      <c r="D2198" s="50" t="s">
        <v>2508</v>
      </c>
      <c r="E2198" s="47">
        <f>VLOOKUP('2012 Accountability Database'!A2194,Dems1112!$A$2:$G$1082,4)</f>
        <v>0.5</v>
      </c>
      <c r="F2198" s="65" t="s">
        <v>2486</v>
      </c>
      <c r="G2198" s="62"/>
      <c r="H2198" s="13" t="str">
        <f>IF(V2198&gt;94,"Met",IF(X2198="--","n/a",IF(X2198&gt;=0,"Met","Did Not Meet")))</f>
        <v>Met</v>
      </c>
      <c r="I2198" s="13" t="str">
        <f>IF(V2199&gt;94,"Met",IF(X2199="--","n/a",IF(X2199&gt;=0,"Met","Did Not Meet")))</f>
        <v>Met</v>
      </c>
      <c r="J2198" s="13"/>
      <c r="K2198" s="13" t="str">
        <f>IF(Z2198&gt;94,"Met",IF(AB2198="--","n/a",IF(AB2198&gt;=0,"Met","Did Not Meet")))</f>
        <v>Met</v>
      </c>
      <c r="L2198" s="13" t="str">
        <f>IF(Z2199&gt;94,"Met",IF(AB2199="--","n/a",IF(AB2199&gt;=0,"Met","Did Not Meet")))</f>
        <v>Met</v>
      </c>
      <c r="M2198" s="1" t="s">
        <v>4</v>
      </c>
      <c r="N2198" s="68" t="s">
        <v>2497</v>
      </c>
      <c r="O2198" s="35"/>
      <c r="P2198" s="44"/>
      <c r="Q2198" s="108"/>
      <c r="R2198" s="5" t="s">
        <v>6</v>
      </c>
      <c r="S2198" s="1" t="s">
        <v>2</v>
      </c>
      <c r="T2198" s="1" t="s">
        <v>3</v>
      </c>
      <c r="U2198" s="5">
        <v>635</v>
      </c>
      <c r="V2198" s="1">
        <v>85.83</v>
      </c>
      <c r="W2198" s="1">
        <v>82.03</v>
      </c>
      <c r="X2198" s="9">
        <f t="shared" si="2775"/>
        <v>3.7999999999999972</v>
      </c>
      <c r="Y2198" s="14">
        <v>399</v>
      </c>
      <c r="Z2198" s="1">
        <v>80.95</v>
      </c>
      <c r="AA2198" s="1">
        <v>76.3</v>
      </c>
      <c r="AB2198" s="71">
        <f t="shared" si="2800"/>
        <v>4.6500000000000057</v>
      </c>
      <c r="AC2198" s="53"/>
    </row>
    <row r="2199" spans="1:29" x14ac:dyDescent="0.25">
      <c r="A2199" s="53">
        <v>3201004</v>
      </c>
      <c r="B2199" s="89" t="s">
        <v>2600</v>
      </c>
      <c r="C2199" s="53" t="s">
        <v>281</v>
      </c>
      <c r="D2199" s="50" t="s">
        <v>974</v>
      </c>
      <c r="E2199" s="47" t="str">
        <f>VLOOKUP('2012 Accountability Database'!A2194,Dems1112!$A$2:$G$1082,5)</f>
        <v>7-9</v>
      </c>
      <c r="F2199" s="65" t="s">
        <v>2487</v>
      </c>
      <c r="G2199" s="62"/>
      <c r="H2199" s="13" t="str">
        <f>IF(V2200&gt;94,"Met",IF(X2200="--","n/a",IF(X2200&gt;=0,"Met","Did Not Meet")))</f>
        <v>Met</v>
      </c>
      <c r="I2199" s="13" t="str">
        <f>IF(V2201&gt;94,"Met",IF(X2201="--","n/a",IF(X2201&gt;=0,"Met","Did Not Meet")))</f>
        <v>Met</v>
      </c>
      <c r="J2199" s="13"/>
      <c r="K2199" s="13" t="str">
        <f>IF(Z2200&gt;94,"Met",IF(AB2200="--","n/a",IF(AB2200&gt;=0,"Met","Did Not Meet")))</f>
        <v>Met</v>
      </c>
      <c r="L2199" s="13" t="str">
        <f>IF(Z2201&gt;94,"Met",IF(AB2201="--","n/a",IF(AB2201&gt;=0,"Met","Did Not Meet")))</f>
        <v>Met</v>
      </c>
      <c r="M2199" s="1" t="s">
        <v>4</v>
      </c>
      <c r="N2199" s="14"/>
      <c r="O2199" s="35" t="s">
        <v>2506</v>
      </c>
      <c r="P2199" s="83" t="str">
        <f t="shared" ref="P2199" si="2802">IF(P2194="No"," ", IF(P2196="No"," ",IF(P2195="No", " ",IF(P2197="No"," ","X"))))</f>
        <v>X</v>
      </c>
      <c r="Q2199" s="108"/>
      <c r="R2199" s="5" t="s">
        <v>6</v>
      </c>
      <c r="S2199" s="1" t="s">
        <v>2</v>
      </c>
      <c r="T2199" s="1" t="s">
        <v>7</v>
      </c>
      <c r="U2199" s="5">
        <v>335</v>
      </c>
      <c r="V2199" s="1">
        <v>79.099999999999994</v>
      </c>
      <c r="W2199" s="1">
        <v>73.069999999999993</v>
      </c>
      <c r="X2199" s="9">
        <f t="shared" si="2775"/>
        <v>6.0300000000000011</v>
      </c>
      <c r="Y2199" s="14">
        <v>212</v>
      </c>
      <c r="Z2199" s="1">
        <v>73.11</v>
      </c>
      <c r="AA2199" s="1">
        <v>65.25</v>
      </c>
      <c r="AB2199" s="71">
        <f t="shared" si="2800"/>
        <v>7.8599999999999994</v>
      </c>
      <c r="AC2199" s="53"/>
    </row>
    <row r="2200" spans="1:29" ht="15.75" x14ac:dyDescent="0.25">
      <c r="A2200" s="53">
        <v>3201004</v>
      </c>
      <c r="B2200" s="89" t="s">
        <v>2600</v>
      </c>
      <c r="C2200" s="53" t="s">
        <v>281</v>
      </c>
      <c r="D2200" s="50" t="s">
        <v>975</v>
      </c>
      <c r="E2200" s="48" t="str">
        <f>VLOOKUP('2012 Accountability Database'!A2194,Dems1112!$A$2:$G$1082,6)</f>
        <v>2 (Northeast AR)</v>
      </c>
      <c r="F2200" s="66"/>
      <c r="G2200" s="63" t="s">
        <v>2488</v>
      </c>
      <c r="H2200" s="61" t="str">
        <f t="shared" ref="H2200:I2200" si="2803">IF(H2198="Met","Yes",IF(H2199="Met","Yes","No"))</f>
        <v>Yes</v>
      </c>
      <c r="I2200" s="61" t="str">
        <f t="shared" si="2803"/>
        <v>Yes</v>
      </c>
      <c r="J2200" s="55"/>
      <c r="K2200" s="61" t="str">
        <f t="shared" ref="K2200:L2200" si="2804">IF(K2198="Met","Yes",IF(K2199="Met","Yes","No"))</f>
        <v>Yes</v>
      </c>
      <c r="L2200" s="61" t="str">
        <f t="shared" si="2804"/>
        <v>Yes</v>
      </c>
      <c r="M2200" s="5" t="s">
        <v>4</v>
      </c>
      <c r="N2200" s="14"/>
      <c r="O2200" s="35" t="s">
        <v>2505</v>
      </c>
      <c r="P2200" s="83" t="str">
        <f t="shared" ref="P2200" si="2805">IF(P2199="X"," ",IF(P2201="X"," ","X"))</f>
        <v xml:space="preserve"> </v>
      </c>
      <c r="Q2200" s="94" t="s">
        <v>2759</v>
      </c>
      <c r="R2200" s="5" t="s">
        <v>6</v>
      </c>
      <c r="S2200" s="5" t="s">
        <v>5</v>
      </c>
      <c r="T2200" s="5" t="s">
        <v>3</v>
      </c>
      <c r="U2200" s="5">
        <v>1902</v>
      </c>
      <c r="V2200" s="5">
        <v>82.97</v>
      </c>
      <c r="W2200" s="5">
        <v>82.03</v>
      </c>
      <c r="X2200" s="11">
        <f t="shared" si="2775"/>
        <v>0.93999999999999773</v>
      </c>
      <c r="Y2200" s="14">
        <v>1169</v>
      </c>
      <c r="Z2200" s="5">
        <v>78.27</v>
      </c>
      <c r="AA2200" s="5">
        <v>76.3</v>
      </c>
      <c r="AB2200" s="71">
        <f t="shared" si="2800"/>
        <v>1.9699999999999989</v>
      </c>
      <c r="AC2200" s="53"/>
    </row>
    <row r="2201" spans="1:29" x14ac:dyDescent="0.25">
      <c r="A2201" s="54">
        <v>3201004</v>
      </c>
      <c r="B2201" s="90" t="s">
        <v>2600</v>
      </c>
      <c r="C2201" s="54" t="s">
        <v>281</v>
      </c>
      <c r="D2201" s="4"/>
      <c r="E2201" s="4"/>
      <c r="F2201" s="67"/>
      <c r="G2201" s="64"/>
      <c r="H2201" s="43"/>
      <c r="I2201" s="43"/>
      <c r="J2201" s="43"/>
      <c r="K2201" s="43"/>
      <c r="L2201" s="43"/>
      <c r="M2201" s="4" t="s">
        <v>4</v>
      </c>
      <c r="N2201" s="15"/>
      <c r="O2201" s="38" t="s">
        <v>2482</v>
      </c>
      <c r="P2201" s="84" t="str">
        <f>IF(E2195="Achieving School"," ","X")</f>
        <v xml:space="preserve"> </v>
      </c>
      <c r="Q2201" s="91"/>
      <c r="R2201" s="4" t="s">
        <v>6</v>
      </c>
      <c r="S2201" s="4" t="s">
        <v>5</v>
      </c>
      <c r="T2201" s="4" t="s">
        <v>7</v>
      </c>
      <c r="U2201" s="4">
        <v>1026</v>
      </c>
      <c r="V2201" s="4">
        <v>73.78</v>
      </c>
      <c r="W2201" s="4">
        <v>73.069999999999993</v>
      </c>
      <c r="X2201" s="10">
        <f t="shared" si="2775"/>
        <v>0.71000000000000796</v>
      </c>
      <c r="Y2201" s="15">
        <v>631</v>
      </c>
      <c r="Z2201" s="4">
        <v>67.510000000000005</v>
      </c>
      <c r="AA2201" s="4">
        <v>65.25</v>
      </c>
      <c r="AB2201" s="74">
        <f t="shared" si="2800"/>
        <v>2.2600000000000051</v>
      </c>
      <c r="AC2201" s="54"/>
    </row>
    <row r="2202" spans="1:29" x14ac:dyDescent="0.25">
      <c r="A2202" s="1">
        <v>3201009</v>
      </c>
      <c r="B2202" s="87" t="s">
        <v>2600</v>
      </c>
      <c r="C2202" s="55" t="s">
        <v>282</v>
      </c>
      <c r="E2202" s="42"/>
      <c r="F2202" s="65" t="s">
        <v>2483</v>
      </c>
      <c r="G2202" s="62"/>
      <c r="H2202" s="37" t="str">
        <f>IF(V2202&gt;94,"Met",IF(X2202="--","n/a",IF(X2202&gt;=0,"Met","Did Not Meet")))</f>
        <v>Met</v>
      </c>
      <c r="I2202" s="37" t="str">
        <f>IF(V2203&gt;94,"Met",IF(X2203="--","n/a",IF(X2203&gt;=0,"Met","Did Not Meet")))</f>
        <v>Met</v>
      </c>
      <c r="K2202" s="13" t="str">
        <f>IF(Z2202&gt;94,"Met",IF(AB2202="--","n/a",IF(AB2202&gt;=0,"Met","Did Not Meet")))</f>
        <v>Met</v>
      </c>
      <c r="L2202" s="13" t="str">
        <f>IF(Z2203&gt;94,"Met",IF(AB2203="--","n/a",IF(AB2203&gt;=0,"Met","Did Not Meet")))</f>
        <v>Met</v>
      </c>
      <c r="M2202" s="1" t="s">
        <v>9</v>
      </c>
      <c r="N2202" s="14" t="s">
        <v>2502</v>
      </c>
      <c r="O2202" s="5"/>
      <c r="P2202" s="44" t="str">
        <f t="shared" ref="P2202" si="2806">IF(H2204="Yes",IF(I2204="Yes","Yes","No"),"No")</f>
        <v>Yes</v>
      </c>
      <c r="Q2202" s="93"/>
      <c r="R2202" s="5" t="s">
        <v>1</v>
      </c>
      <c r="S2202" s="1" t="s">
        <v>2</v>
      </c>
      <c r="T2202" s="1" t="s">
        <v>3</v>
      </c>
      <c r="U2202" s="5">
        <v>246</v>
      </c>
      <c r="V2202" s="1">
        <v>81.709999999999994</v>
      </c>
      <c r="W2202" s="1">
        <v>80.14</v>
      </c>
      <c r="X2202" s="9">
        <f t="shared" si="2775"/>
        <v>1.5699999999999932</v>
      </c>
      <c r="Y2202" s="14">
        <v>177</v>
      </c>
      <c r="Z2202" s="1">
        <v>83.62</v>
      </c>
      <c r="AA2202" s="1">
        <v>77.790000000000006</v>
      </c>
      <c r="AB2202" s="71">
        <f t="shared" si="2800"/>
        <v>5.8299999999999983</v>
      </c>
      <c r="AC2202" s="36"/>
    </row>
    <row r="2203" spans="1:29" ht="15.75" x14ac:dyDescent="0.25">
      <c r="A2203" s="53">
        <v>3201009</v>
      </c>
      <c r="B2203" s="89" t="s">
        <v>2600</v>
      </c>
      <c r="C2203" s="53" t="s">
        <v>282</v>
      </c>
      <c r="D2203" s="49" t="s">
        <v>2498</v>
      </c>
      <c r="E2203" s="34" t="str">
        <f>M2202</f>
        <v>Needs Improvement School</v>
      </c>
      <c r="F2203" s="65" t="s">
        <v>2484</v>
      </c>
      <c r="G2203" s="62"/>
      <c r="H2203" s="13" t="str">
        <f>IF(V2204&gt;94,"Met",IF(X2204="--","n/a",IF(X2204&gt;=0,"Met","Did Not Meet")))</f>
        <v>Met</v>
      </c>
      <c r="I2203" s="13" t="str">
        <f>IF(V2205&gt;94,"Met",IF(X2205="--","n/a",IF(X2205&gt;=0,"Met","Did Not Meet")))</f>
        <v>Met</v>
      </c>
      <c r="K2203" s="13" t="str">
        <f>IF(Z2204&gt;94,"Met",IF(AB2204="--","n/a",IF(AB2204&gt;=0,"Met","Did Not Meet")))</f>
        <v>Met</v>
      </c>
      <c r="L2203" s="13" t="str">
        <f>IF(Z2205&gt;94,"Met",IF(AB2205="--","n/a",IF(AB2205&gt;=0,"Met","Did Not Meet")))</f>
        <v>Met</v>
      </c>
      <c r="M2203" s="1" t="s">
        <v>9</v>
      </c>
      <c r="N2203" s="14" t="s">
        <v>2501</v>
      </c>
      <c r="O2203" s="5"/>
      <c r="P2203" s="44" t="str">
        <f t="shared" ref="P2203" si="2807">IF(K2204="Yes",IF(L2204="Yes","Yes","No"),"No")</f>
        <v>Yes</v>
      </c>
      <c r="Q2203" s="94" t="s">
        <v>2759</v>
      </c>
      <c r="R2203" s="5" t="s">
        <v>1</v>
      </c>
      <c r="S2203" s="1" t="s">
        <v>2</v>
      </c>
      <c r="T2203" s="1" t="s">
        <v>7</v>
      </c>
      <c r="U2203" s="5">
        <v>133</v>
      </c>
      <c r="V2203" s="1">
        <v>69.17</v>
      </c>
      <c r="W2203" s="1">
        <v>68.05</v>
      </c>
      <c r="X2203" s="9">
        <f t="shared" si="2775"/>
        <v>1.1200000000000045</v>
      </c>
      <c r="Y2203" s="14">
        <v>95</v>
      </c>
      <c r="Z2203" s="1">
        <v>72.63</v>
      </c>
      <c r="AA2203" s="1">
        <v>66.760000000000005</v>
      </c>
      <c r="AB2203" s="71">
        <f t="shared" si="2800"/>
        <v>5.8699999999999903</v>
      </c>
      <c r="AC2203" s="53"/>
    </row>
    <row r="2204" spans="1:29" ht="15" customHeight="1" x14ac:dyDescent="0.25">
      <c r="A2204" s="53">
        <v>3201009</v>
      </c>
      <c r="B2204" s="89" t="s">
        <v>2600</v>
      </c>
      <c r="C2204" s="53" t="s">
        <v>282</v>
      </c>
      <c r="D2204" s="49" t="s">
        <v>2499</v>
      </c>
      <c r="E2204" s="35" t="str">
        <f>VLOOKUP('2012 Accountability Database'!$A2202,'2011 AYP'!A$2:B$1072,2)</f>
        <v xml:space="preserve"> A (Alert)</v>
      </c>
      <c r="F2204" s="66"/>
      <c r="G2204" s="63" t="s">
        <v>2485</v>
      </c>
      <c r="H2204" s="60" t="str">
        <f t="shared" ref="H2204:I2204" si="2808">IF(H2202="Met","Yes",IF(H2203="Met","Yes","No"))</f>
        <v>Yes</v>
      </c>
      <c r="I2204" s="60" t="str">
        <f t="shared" si="2808"/>
        <v>Yes</v>
      </c>
      <c r="J2204" s="42"/>
      <c r="K2204" s="60" t="str">
        <f t="shared" ref="K2204:L2204" si="2809">IF(K2202="Met","Yes",IF(K2203="Met","Yes","No"))</f>
        <v>Yes</v>
      </c>
      <c r="L2204" s="60" t="str">
        <f t="shared" si="2809"/>
        <v>Yes</v>
      </c>
      <c r="M2204" s="1" t="s">
        <v>9</v>
      </c>
      <c r="N2204" s="14" t="s">
        <v>2503</v>
      </c>
      <c r="O2204" s="5"/>
      <c r="P2204" s="44" t="str">
        <f t="shared" ref="P2204" si="2810">IF(H2208="Yes",IF(I2208="Yes","Yes","No"),"No")</f>
        <v>No</v>
      </c>
      <c r="Q2204" s="108" t="s">
        <v>2758</v>
      </c>
      <c r="R2204" s="5" t="s">
        <v>1</v>
      </c>
      <c r="S2204" s="1" t="s">
        <v>5</v>
      </c>
      <c r="T2204" s="1" t="s">
        <v>3</v>
      </c>
      <c r="U2204" s="5">
        <v>775</v>
      </c>
      <c r="V2204" s="1">
        <v>80.900000000000006</v>
      </c>
      <c r="W2204" s="1">
        <v>80.14</v>
      </c>
      <c r="X2204" s="9">
        <f t="shared" si="2775"/>
        <v>0.76000000000000512</v>
      </c>
      <c r="Y2204" s="14">
        <v>550</v>
      </c>
      <c r="Z2204" s="1">
        <v>79.27</v>
      </c>
      <c r="AA2204" s="1">
        <v>77.790000000000006</v>
      </c>
      <c r="AB2204" s="71">
        <f t="shared" si="2800"/>
        <v>1.4799999999999898</v>
      </c>
      <c r="AC2204" s="53"/>
    </row>
    <row r="2205" spans="1:29" x14ac:dyDescent="0.25">
      <c r="A2205" s="53">
        <v>3201009</v>
      </c>
      <c r="B2205" s="89" t="s">
        <v>2600</v>
      </c>
      <c r="C2205" s="53" t="s">
        <v>282</v>
      </c>
      <c r="D2205" s="49" t="s">
        <v>2507</v>
      </c>
      <c r="E2205" s="47">
        <f>VLOOKUP('2012 Accountability Database'!A2202,Dems1112!$A$2:$G$1082,3)</f>
        <v>0.28000000000000003</v>
      </c>
      <c r="F2205" s="66"/>
      <c r="G2205" s="52"/>
      <c r="M2205" s="1" t="s">
        <v>9</v>
      </c>
      <c r="N2205" s="14" t="s">
        <v>2504</v>
      </c>
      <c r="O2205" s="5"/>
      <c r="P2205" s="44" t="str">
        <f t="shared" ref="P2205" si="2811">IF(K2208="Yes",IF(L2208="Yes","Yes","No"),"No")</f>
        <v>No</v>
      </c>
      <c r="Q2205" s="108"/>
      <c r="R2205" s="5" t="s">
        <v>1</v>
      </c>
      <c r="S2205" s="1" t="s">
        <v>5</v>
      </c>
      <c r="T2205" s="1" t="s">
        <v>7</v>
      </c>
      <c r="U2205" s="5">
        <v>407</v>
      </c>
      <c r="V2205" s="1">
        <v>68.55</v>
      </c>
      <c r="W2205" s="1">
        <v>68.05</v>
      </c>
      <c r="X2205" s="9">
        <f t="shared" si="2775"/>
        <v>0.5</v>
      </c>
      <c r="Y2205" s="14">
        <v>272</v>
      </c>
      <c r="Z2205" s="1">
        <v>69.12</v>
      </c>
      <c r="AA2205" s="1">
        <v>66.760000000000005</v>
      </c>
      <c r="AB2205" s="71">
        <f t="shared" si="2800"/>
        <v>2.3599999999999994</v>
      </c>
      <c r="AC2205" s="53"/>
    </row>
    <row r="2206" spans="1:29" x14ac:dyDescent="0.25">
      <c r="A2206" s="53">
        <v>3201009</v>
      </c>
      <c r="B2206" s="89" t="s">
        <v>2600</v>
      </c>
      <c r="C2206" s="53" t="s">
        <v>282</v>
      </c>
      <c r="D2206" s="50" t="s">
        <v>2508</v>
      </c>
      <c r="E2206" s="47">
        <f>VLOOKUP('2012 Accountability Database'!A2202,Dems1112!$A$2:$G$1082,4)</f>
        <v>0.45</v>
      </c>
      <c r="F2206" s="65" t="s">
        <v>2486</v>
      </c>
      <c r="G2206" s="62"/>
      <c r="H2206" s="13" t="str">
        <f>IF(V2206&gt;94,"Met",IF(X2206="--","n/a",IF(X2206&gt;=0,"Met","Did Not Meet")))</f>
        <v>Did Not Meet</v>
      </c>
      <c r="I2206" s="13" t="str">
        <f>IF(V2207&gt;94,"Met",IF(X2207="--","n/a",IF(X2207&gt;=0,"Met","Did Not Meet")))</f>
        <v>Did Not Meet</v>
      </c>
      <c r="J2206" s="13"/>
      <c r="K2206" s="13" t="str">
        <f>IF(Z2206&gt;94,"Met",IF(AB2206="--","n/a",IF(AB2206&gt;=0,"Met","Did Not Meet")))</f>
        <v>Did Not Meet</v>
      </c>
      <c r="L2206" s="13" t="str">
        <f>IF(Z2207&gt;94,"Met",IF(AB2207="--","n/a",IF(AB2207&gt;=0,"Met","Did Not Meet")))</f>
        <v>Did Not Meet</v>
      </c>
      <c r="M2206" s="5" t="s">
        <v>9</v>
      </c>
      <c r="N2206" s="68" t="s">
        <v>2497</v>
      </c>
      <c r="O2206" s="35"/>
      <c r="P2206" s="44"/>
      <c r="Q2206" s="108"/>
      <c r="R2206" s="5" t="s">
        <v>6</v>
      </c>
      <c r="S2206" s="5" t="s">
        <v>2</v>
      </c>
      <c r="T2206" s="5" t="s">
        <v>3</v>
      </c>
      <c r="U2206" s="5">
        <v>246</v>
      </c>
      <c r="V2206" s="5">
        <v>83.33</v>
      </c>
      <c r="W2206" s="5">
        <v>85.01</v>
      </c>
      <c r="X2206" s="8">
        <f t="shared" si="2775"/>
        <v>-1.6800000000000068</v>
      </c>
      <c r="Y2206" s="14">
        <v>177</v>
      </c>
      <c r="Z2206" s="5">
        <v>74.010000000000005</v>
      </c>
      <c r="AA2206" s="5">
        <v>78.38</v>
      </c>
      <c r="AB2206" s="72">
        <f t="shared" si="2800"/>
        <v>-4.3699999999999903</v>
      </c>
      <c r="AC2206" s="53"/>
    </row>
    <row r="2207" spans="1:29" x14ac:dyDescent="0.25">
      <c r="A2207" s="53">
        <v>3201009</v>
      </c>
      <c r="B2207" s="89" t="s">
        <v>2600</v>
      </c>
      <c r="C2207" s="53" t="s">
        <v>282</v>
      </c>
      <c r="D2207" s="50" t="s">
        <v>974</v>
      </c>
      <c r="E2207" s="47" t="str">
        <f>VLOOKUP('2012 Accountability Database'!A2202,Dems1112!$A$2:$G$1082,5)</f>
        <v>K-6</v>
      </c>
      <c r="F2207" s="65" t="s">
        <v>2487</v>
      </c>
      <c r="G2207" s="62"/>
      <c r="H2207" s="13" t="str">
        <f>IF(V2208&gt;94,"Met",IF(X2208="--","n/a",IF(X2208&gt;=0,"Met","Did Not Meet")))</f>
        <v>Did Not Meet</v>
      </c>
      <c r="I2207" s="13" t="str">
        <f>IF(V2209&gt;94,"Met",IF(X2209="--","n/a",IF(X2209&gt;=0,"Met","Did Not Meet")))</f>
        <v>Did Not Meet</v>
      </c>
      <c r="J2207" s="13"/>
      <c r="K2207" s="13" t="str">
        <f>IF(Z2208&gt;94,"Met",IF(AB2208="--","n/a",IF(AB2208&gt;=0,"Met","Did Not Meet")))</f>
        <v>Did Not Meet</v>
      </c>
      <c r="L2207" s="13" t="str">
        <f>IF(Z2209&gt;94,"Met",IF(AB2209="--","n/a",IF(AB2209&gt;=0,"Met","Did Not Meet")))</f>
        <v>Did Not Meet</v>
      </c>
      <c r="M2207" s="1" t="s">
        <v>9</v>
      </c>
      <c r="N2207" s="14"/>
      <c r="O2207" s="35" t="s">
        <v>2506</v>
      </c>
      <c r="P2207" s="83" t="str">
        <f t="shared" ref="P2207" si="2812">IF(P2202="No"," ", IF(P2204="No"," ",IF(P2203="No", " ",IF(P2205="No"," ","X"))))</f>
        <v xml:space="preserve"> </v>
      </c>
      <c r="Q2207" s="108"/>
      <c r="R2207" s="5" t="s">
        <v>6</v>
      </c>
      <c r="S2207" s="1" t="s">
        <v>2</v>
      </c>
      <c r="T2207" s="1" t="s">
        <v>7</v>
      </c>
      <c r="U2207" s="5">
        <v>133</v>
      </c>
      <c r="V2207" s="1">
        <v>73.680000000000007</v>
      </c>
      <c r="W2207" s="1">
        <v>75.69</v>
      </c>
      <c r="X2207" s="6">
        <f t="shared" si="2775"/>
        <v>-2.0099999999999909</v>
      </c>
      <c r="Y2207" s="14">
        <v>95</v>
      </c>
      <c r="Z2207" s="1">
        <v>63.16</v>
      </c>
      <c r="AA2207" s="1">
        <v>67.12</v>
      </c>
      <c r="AB2207" s="72">
        <f t="shared" si="2800"/>
        <v>-3.960000000000008</v>
      </c>
      <c r="AC2207" s="53"/>
    </row>
    <row r="2208" spans="1:29" ht="15.75" x14ac:dyDescent="0.25">
      <c r="A2208" s="53">
        <v>3201009</v>
      </c>
      <c r="B2208" s="89" t="s">
        <v>2600</v>
      </c>
      <c r="C2208" s="53" t="s">
        <v>282</v>
      </c>
      <c r="D2208" s="50" t="s">
        <v>975</v>
      </c>
      <c r="E2208" s="48" t="str">
        <f>VLOOKUP('2012 Accountability Database'!A2202,Dems1112!$A$2:$G$1082,6)</f>
        <v>2 (Northeast AR)</v>
      </c>
      <c r="F2208" s="66"/>
      <c r="G2208" s="63" t="s">
        <v>2488</v>
      </c>
      <c r="H2208" s="61" t="str">
        <f t="shared" ref="H2208:I2208" si="2813">IF(H2206="Met","Yes",IF(H2207="Met","Yes","No"))</f>
        <v>No</v>
      </c>
      <c r="I2208" s="61" t="str">
        <f t="shared" si="2813"/>
        <v>No</v>
      </c>
      <c r="J2208" s="55"/>
      <c r="K2208" s="61" t="str">
        <f t="shared" ref="K2208:L2208" si="2814">IF(K2206="Met","Yes",IF(K2207="Met","Yes","No"))</f>
        <v>No</v>
      </c>
      <c r="L2208" s="61" t="str">
        <f t="shared" si="2814"/>
        <v>No</v>
      </c>
      <c r="M2208" s="1" t="s">
        <v>9</v>
      </c>
      <c r="N2208" s="14"/>
      <c r="O2208" s="35" t="s">
        <v>2505</v>
      </c>
      <c r="P2208" s="83" t="str">
        <f t="shared" ref="P2208" si="2815">IF(P2207="X"," ",IF(P2209="X"," ","X"))</f>
        <v xml:space="preserve"> </v>
      </c>
      <c r="Q2208" s="94" t="s">
        <v>2759</v>
      </c>
      <c r="R2208" s="5" t="s">
        <v>6</v>
      </c>
      <c r="S2208" s="1" t="s">
        <v>5</v>
      </c>
      <c r="T2208" s="1" t="s">
        <v>3</v>
      </c>
      <c r="U2208" s="5">
        <v>775</v>
      </c>
      <c r="V2208" s="1">
        <v>84.65</v>
      </c>
      <c r="W2208" s="1">
        <v>85.01</v>
      </c>
      <c r="X2208" s="6">
        <f t="shared" si="2775"/>
        <v>-0.35999999999999943</v>
      </c>
      <c r="Y2208" s="14">
        <v>552</v>
      </c>
      <c r="Z2208" s="1">
        <v>75.540000000000006</v>
      </c>
      <c r="AA2208" s="1">
        <v>78.38</v>
      </c>
      <c r="AB2208" s="72">
        <f t="shared" si="2800"/>
        <v>-2.8399999999999892</v>
      </c>
      <c r="AC2208" s="53"/>
    </row>
    <row r="2209" spans="1:29" x14ac:dyDescent="0.25">
      <c r="A2209" s="54">
        <v>3201009</v>
      </c>
      <c r="B2209" s="90" t="s">
        <v>2600</v>
      </c>
      <c r="C2209" s="54" t="s">
        <v>282</v>
      </c>
      <c r="D2209" s="4"/>
      <c r="E2209" s="4"/>
      <c r="F2209" s="67"/>
      <c r="G2209" s="64"/>
      <c r="H2209" s="43"/>
      <c r="I2209" s="43"/>
      <c r="J2209" s="43"/>
      <c r="K2209" s="43"/>
      <c r="L2209" s="43"/>
      <c r="M2209" s="4" t="s">
        <v>9</v>
      </c>
      <c r="N2209" s="15"/>
      <c r="O2209" s="38" t="s">
        <v>2482</v>
      </c>
      <c r="P2209" s="84" t="str">
        <f>IF(E2203="Achieving School"," ","X")</f>
        <v>X</v>
      </c>
      <c r="Q2209" s="91"/>
      <c r="R2209" s="4" t="s">
        <v>6</v>
      </c>
      <c r="S2209" s="4" t="s">
        <v>5</v>
      </c>
      <c r="T2209" s="4" t="s">
        <v>7</v>
      </c>
      <c r="U2209" s="4">
        <v>407</v>
      </c>
      <c r="V2209" s="4">
        <v>75.680000000000007</v>
      </c>
      <c r="W2209" s="4">
        <v>75.69</v>
      </c>
      <c r="X2209" s="7">
        <f t="shared" si="2775"/>
        <v>-9.9999999999909051E-3</v>
      </c>
      <c r="Y2209" s="15">
        <v>274</v>
      </c>
      <c r="Z2209" s="4">
        <v>63.87</v>
      </c>
      <c r="AA2209" s="4">
        <v>67.12</v>
      </c>
      <c r="AB2209" s="73">
        <f t="shared" si="2800"/>
        <v>-3.2500000000000071</v>
      </c>
      <c r="AC2209" s="54"/>
    </row>
    <row r="2210" spans="1:29" x14ac:dyDescent="0.25">
      <c r="A2210" s="1">
        <v>3201042</v>
      </c>
      <c r="B2210" s="87" t="s">
        <v>2600</v>
      </c>
      <c r="C2210" s="55" t="s">
        <v>283</v>
      </c>
      <c r="E2210" s="42"/>
      <c r="F2210" s="65" t="s">
        <v>2483</v>
      </c>
      <c r="G2210" s="62"/>
      <c r="H2210" s="37" t="str">
        <f>IF(V2210&gt;94,"Met",IF(X2210="--","n/a",IF(X2210&gt;=0,"Met","Did Not Meet")))</f>
        <v>Met</v>
      </c>
      <c r="I2210" s="37" t="str">
        <f>IF(V2211&gt;94,"Met",IF(X2211="--","n/a",IF(X2211&gt;=0,"Met","Did Not Meet")))</f>
        <v>Met</v>
      </c>
      <c r="K2210" s="13" t="str">
        <f>IF(Z2210&gt;94,"Met",IF(AB2210="--","n/a",IF(AB2210&gt;=0,"Met","Did Not Meet")))</f>
        <v>Met</v>
      </c>
      <c r="L2210" s="13" t="str">
        <f>IF(Z2211&gt;94,"Met",IF(AB2211="--","n/a",IF(AB2211&gt;=0,"Met","Did Not Meet")))</f>
        <v>Met</v>
      </c>
      <c r="M2210" s="1" t="s">
        <v>4</v>
      </c>
      <c r="N2210" s="14" t="s">
        <v>2502</v>
      </c>
      <c r="O2210" s="5"/>
      <c r="P2210" s="44" t="str">
        <f t="shared" ref="P2210" si="2816">IF(H2212="Yes",IF(I2212="Yes","Yes","No"),"No")</f>
        <v>Yes</v>
      </c>
      <c r="Q2210" s="93"/>
      <c r="R2210" s="5" t="s">
        <v>1</v>
      </c>
      <c r="S2210" s="1" t="s">
        <v>2</v>
      </c>
      <c r="T2210" s="1" t="s">
        <v>3</v>
      </c>
      <c r="U2210" s="5">
        <v>179</v>
      </c>
      <c r="V2210" s="1">
        <v>87.71</v>
      </c>
      <c r="W2210" s="1">
        <v>78.2</v>
      </c>
      <c r="X2210" s="9">
        <f t="shared" si="2775"/>
        <v>9.5099999999999909</v>
      </c>
      <c r="Y2210" s="14">
        <v>126</v>
      </c>
      <c r="Z2210" s="1">
        <v>89.68</v>
      </c>
      <c r="AA2210" s="1">
        <v>71.02</v>
      </c>
      <c r="AB2210" s="71">
        <f t="shared" si="2800"/>
        <v>18.660000000000011</v>
      </c>
      <c r="AC2210" s="36"/>
    </row>
    <row r="2211" spans="1:29" ht="15.75" x14ac:dyDescent="0.25">
      <c r="A2211" s="53">
        <v>3201042</v>
      </c>
      <c r="B2211" s="89" t="s">
        <v>2600</v>
      </c>
      <c r="C2211" s="53" t="s">
        <v>283</v>
      </c>
      <c r="D2211" s="49" t="s">
        <v>2498</v>
      </c>
      <c r="E2211" s="34" t="str">
        <f>M2210</f>
        <v>Achieving School</v>
      </c>
      <c r="F2211" s="65" t="s">
        <v>2484</v>
      </c>
      <c r="G2211" s="62"/>
      <c r="H2211" s="13" t="str">
        <f>IF(V2212&gt;94,"Met",IF(X2212="--","n/a",IF(X2212&gt;=0,"Met","Did Not Meet")))</f>
        <v>Met</v>
      </c>
      <c r="I2211" s="13" t="str">
        <f>IF(V2213&gt;94,"Met",IF(X2213="--","n/a",IF(X2213&gt;=0,"Met","Did Not Meet")))</f>
        <v>Met</v>
      </c>
      <c r="K2211" s="13" t="str">
        <f>IF(Z2212&gt;94,"Met",IF(AB2212="--","n/a",IF(AB2212&gt;=0,"Met","Did Not Meet")))</f>
        <v>Met</v>
      </c>
      <c r="L2211" s="13" t="str">
        <f>IF(Z2213&gt;94,"Met",IF(AB2213="--","n/a",IF(AB2213&gt;=0,"Met","Did Not Meet")))</f>
        <v>Met</v>
      </c>
      <c r="M2211" s="1" t="s">
        <v>4</v>
      </c>
      <c r="N2211" s="14" t="s">
        <v>2501</v>
      </c>
      <c r="O2211" s="5"/>
      <c r="P2211" s="44" t="str">
        <f t="shared" ref="P2211" si="2817">IF(K2212="Yes",IF(L2212="Yes","Yes","No"),"No")</f>
        <v>Yes</v>
      </c>
      <c r="Q2211" s="94" t="s">
        <v>2759</v>
      </c>
      <c r="R2211" s="5" t="s">
        <v>1</v>
      </c>
      <c r="S2211" s="1" t="s">
        <v>2</v>
      </c>
      <c r="T2211" s="1" t="s">
        <v>7</v>
      </c>
      <c r="U2211" s="5">
        <v>100</v>
      </c>
      <c r="V2211" s="1">
        <v>84</v>
      </c>
      <c r="W2211" s="1">
        <v>69.150000000000006</v>
      </c>
      <c r="X2211" s="9">
        <f t="shared" si="2775"/>
        <v>14.849999999999994</v>
      </c>
      <c r="Y2211" s="14">
        <v>69</v>
      </c>
      <c r="Z2211" s="1">
        <v>86.96</v>
      </c>
      <c r="AA2211" s="1">
        <v>60.51</v>
      </c>
      <c r="AB2211" s="71">
        <f t="shared" si="2800"/>
        <v>26.449999999999996</v>
      </c>
      <c r="AC2211" s="53"/>
    </row>
    <row r="2212" spans="1:29" ht="15" customHeight="1" x14ac:dyDescent="0.25">
      <c r="A2212" s="53">
        <v>3201042</v>
      </c>
      <c r="B2212" s="89" t="s">
        <v>2600</v>
      </c>
      <c r="C2212" s="53" t="s">
        <v>283</v>
      </c>
      <c r="D2212" s="49" t="s">
        <v>2499</v>
      </c>
      <c r="E2212" s="35" t="str">
        <f>VLOOKUP('2012 Accountability Database'!$A2210,'2011 AYP'!A$2:B$1072,2)</f>
        <v xml:space="preserve"> A (Alert)</v>
      </c>
      <c r="F2212" s="66"/>
      <c r="G2212" s="63" t="s">
        <v>2485</v>
      </c>
      <c r="H2212" s="60" t="str">
        <f t="shared" ref="H2212:I2212" si="2818">IF(H2210="Met","Yes",IF(H2211="Met","Yes","No"))</f>
        <v>Yes</v>
      </c>
      <c r="I2212" s="60" t="str">
        <f t="shared" si="2818"/>
        <v>Yes</v>
      </c>
      <c r="J2212" s="42"/>
      <c r="K2212" s="60" t="str">
        <f t="shared" ref="K2212:L2212" si="2819">IF(K2210="Met","Yes",IF(K2211="Met","Yes","No"))</f>
        <v>Yes</v>
      </c>
      <c r="L2212" s="60" t="str">
        <f t="shared" si="2819"/>
        <v>Yes</v>
      </c>
      <c r="M2212" s="1" t="s">
        <v>4</v>
      </c>
      <c r="N2212" s="14" t="s">
        <v>2503</v>
      </c>
      <c r="O2212" s="5"/>
      <c r="P2212" s="44" t="str">
        <f t="shared" ref="P2212" si="2820">IF(H2216="Yes",IF(I2216="Yes","Yes","No"),"No")</f>
        <v>Yes</v>
      </c>
      <c r="Q2212" s="108" t="s">
        <v>2758</v>
      </c>
      <c r="R2212" s="5" t="s">
        <v>1</v>
      </c>
      <c r="S2212" s="1" t="s">
        <v>5</v>
      </c>
      <c r="T2212" s="1" t="s">
        <v>3</v>
      </c>
      <c r="U2212" s="5">
        <v>552</v>
      </c>
      <c r="V2212" s="1">
        <v>79.89</v>
      </c>
      <c r="W2212" s="1">
        <v>78.2</v>
      </c>
      <c r="X2212" s="9">
        <f t="shared" si="2775"/>
        <v>1.6899999999999977</v>
      </c>
      <c r="Y2212" s="14">
        <v>395</v>
      </c>
      <c r="Z2212" s="1">
        <v>77.47</v>
      </c>
      <c r="AA2212" s="1">
        <v>71.02</v>
      </c>
      <c r="AB2212" s="71">
        <f t="shared" si="2800"/>
        <v>6.4500000000000028</v>
      </c>
      <c r="AC2212" s="53"/>
    </row>
    <row r="2213" spans="1:29" x14ac:dyDescent="0.25">
      <c r="A2213" s="53">
        <v>3201042</v>
      </c>
      <c r="B2213" s="89" t="s">
        <v>2600</v>
      </c>
      <c r="C2213" s="53" t="s">
        <v>283</v>
      </c>
      <c r="D2213" s="49" t="s">
        <v>2507</v>
      </c>
      <c r="E2213" s="47">
        <f>VLOOKUP('2012 Accountability Database'!A2210,Dems1112!$A$2:$G$1082,3)</f>
        <v>0.06</v>
      </c>
      <c r="F2213" s="66"/>
      <c r="G2213" s="52"/>
      <c r="M2213" s="1" t="s">
        <v>4</v>
      </c>
      <c r="N2213" s="14" t="s">
        <v>2504</v>
      </c>
      <c r="O2213" s="5"/>
      <c r="P2213" s="44" t="str">
        <f t="shared" ref="P2213" si="2821">IF(K2216="Yes",IF(L2216="Yes","Yes","No"),"No")</f>
        <v>No</v>
      </c>
      <c r="Q2213" s="108"/>
      <c r="R2213" s="5" t="s">
        <v>1</v>
      </c>
      <c r="S2213" s="1" t="s">
        <v>5</v>
      </c>
      <c r="T2213" s="1" t="s">
        <v>7</v>
      </c>
      <c r="U2213" s="5">
        <v>303</v>
      </c>
      <c r="V2213" s="1">
        <v>71.95</v>
      </c>
      <c r="W2213" s="1">
        <v>69.150000000000006</v>
      </c>
      <c r="X2213" s="9">
        <f t="shared" si="2775"/>
        <v>2.7999999999999972</v>
      </c>
      <c r="Y2213" s="14">
        <v>199</v>
      </c>
      <c r="Z2213" s="1">
        <v>69.849999999999994</v>
      </c>
      <c r="AA2213" s="1">
        <v>60.51</v>
      </c>
      <c r="AB2213" s="71">
        <f t="shared" si="2800"/>
        <v>9.3399999999999963</v>
      </c>
      <c r="AC2213" s="53"/>
    </row>
    <row r="2214" spans="1:29" x14ac:dyDescent="0.25">
      <c r="A2214" s="53">
        <v>3201042</v>
      </c>
      <c r="B2214" s="89" t="s">
        <v>2600</v>
      </c>
      <c r="C2214" s="53" t="s">
        <v>283</v>
      </c>
      <c r="D2214" s="50" t="s">
        <v>2508</v>
      </c>
      <c r="E2214" s="47">
        <f>VLOOKUP('2012 Accountability Database'!A2210,Dems1112!$A$2:$G$1082,4)</f>
        <v>0.51</v>
      </c>
      <c r="F2214" s="65" t="s">
        <v>2486</v>
      </c>
      <c r="G2214" s="62"/>
      <c r="H2214" s="13" t="str">
        <f>IF(V2214&gt;94,"Met",IF(X2214="--","n/a",IF(X2214&gt;=0,"Met","Did Not Meet")))</f>
        <v>Met</v>
      </c>
      <c r="I2214" s="13" t="str">
        <f>IF(V2215&gt;94,"Met",IF(X2215="--","n/a",IF(X2215&gt;=0,"Met","Did Not Meet")))</f>
        <v>Met</v>
      </c>
      <c r="J2214" s="13"/>
      <c r="K2214" s="13" t="str">
        <f>IF(Z2214&gt;94,"Met",IF(AB2214="--","n/a",IF(AB2214&gt;=0,"Met","Did Not Meet")))</f>
        <v>Met</v>
      </c>
      <c r="L2214" s="13" t="str">
        <f>IF(Z2215&gt;94,"Met",IF(AB2215="--","n/a",IF(AB2215&gt;=0,"Met","Did Not Meet")))</f>
        <v>Did Not Meet</v>
      </c>
      <c r="M2214" s="5" t="s">
        <v>4</v>
      </c>
      <c r="N2214" s="68" t="s">
        <v>2497</v>
      </c>
      <c r="O2214" s="35"/>
      <c r="P2214" s="44"/>
      <c r="Q2214" s="108"/>
      <c r="R2214" s="5" t="s">
        <v>6</v>
      </c>
      <c r="S2214" s="5" t="s">
        <v>2</v>
      </c>
      <c r="T2214" s="5" t="s">
        <v>3</v>
      </c>
      <c r="U2214" s="5">
        <v>179</v>
      </c>
      <c r="V2214" s="5">
        <v>88.83</v>
      </c>
      <c r="W2214" s="5">
        <v>86.63</v>
      </c>
      <c r="X2214" s="11">
        <f t="shared" si="2775"/>
        <v>2.2000000000000028</v>
      </c>
      <c r="Y2214" s="14">
        <v>126</v>
      </c>
      <c r="Z2214" s="5">
        <v>76.98</v>
      </c>
      <c r="AA2214" s="5">
        <v>76.41</v>
      </c>
      <c r="AB2214" s="71">
        <f t="shared" si="2800"/>
        <v>0.57000000000000739</v>
      </c>
      <c r="AC2214" s="53"/>
    </row>
    <row r="2215" spans="1:29" x14ac:dyDescent="0.25">
      <c r="A2215" s="53">
        <v>3201042</v>
      </c>
      <c r="B2215" s="89" t="s">
        <v>2600</v>
      </c>
      <c r="C2215" s="53" t="s">
        <v>283</v>
      </c>
      <c r="D2215" s="50" t="s">
        <v>974</v>
      </c>
      <c r="E2215" s="47" t="str">
        <f>VLOOKUP('2012 Accountability Database'!A2210,Dems1112!$A$2:$G$1082,5)</f>
        <v>K-6</v>
      </c>
      <c r="F2215" s="65" t="s">
        <v>2487</v>
      </c>
      <c r="G2215" s="62"/>
      <c r="H2215" s="13" t="str">
        <f>IF(V2216&gt;94,"Met",IF(X2216="--","n/a",IF(X2216&gt;=0,"Met","Did Not Meet")))</f>
        <v>Did Not Meet</v>
      </c>
      <c r="I2215" s="13" t="str">
        <f>IF(V2217&gt;94,"Met",IF(X2217="--","n/a",IF(X2217&gt;=0,"Met","Did Not Meet")))</f>
        <v>Met</v>
      </c>
      <c r="J2215" s="13"/>
      <c r="K2215" s="13" t="str">
        <f>IF(Z2216&gt;94,"Met",IF(AB2216="--","n/a",IF(AB2216&gt;=0,"Met","Did Not Meet")))</f>
        <v>Did Not Meet</v>
      </c>
      <c r="L2215" s="13" t="str">
        <f>IF(Z2217&gt;94,"Met",IF(AB2217="--","n/a",IF(AB2217&gt;=0,"Met","Did Not Meet")))</f>
        <v>Did Not Meet</v>
      </c>
      <c r="M2215" s="1" t="s">
        <v>4</v>
      </c>
      <c r="N2215" s="14"/>
      <c r="O2215" s="35" t="s">
        <v>2506</v>
      </c>
      <c r="P2215" s="83" t="str">
        <f t="shared" ref="P2215" si="2822">IF(P2210="No"," ", IF(P2212="No"," ",IF(P2211="No", " ",IF(P2213="No"," ","X"))))</f>
        <v xml:space="preserve"> </v>
      </c>
      <c r="Q2215" s="108"/>
      <c r="R2215" s="5" t="s">
        <v>6</v>
      </c>
      <c r="S2215" s="1" t="s">
        <v>2</v>
      </c>
      <c r="T2215" s="1" t="s">
        <v>7</v>
      </c>
      <c r="U2215" s="5">
        <v>100</v>
      </c>
      <c r="V2215" s="1">
        <v>86</v>
      </c>
      <c r="W2215" s="1">
        <v>80.61</v>
      </c>
      <c r="X2215" s="9">
        <f t="shared" si="2775"/>
        <v>5.3900000000000006</v>
      </c>
      <c r="Y2215" s="14">
        <v>69</v>
      </c>
      <c r="Z2215" s="1">
        <v>71.010000000000005</v>
      </c>
      <c r="AA2215" s="1">
        <v>71.790000000000006</v>
      </c>
      <c r="AB2215" s="72">
        <f t="shared" si="2800"/>
        <v>-0.78000000000000114</v>
      </c>
      <c r="AC2215" s="53"/>
    </row>
    <row r="2216" spans="1:29" ht="15.75" x14ac:dyDescent="0.25">
      <c r="A2216" s="53">
        <v>3201042</v>
      </c>
      <c r="B2216" s="89" t="s">
        <v>2600</v>
      </c>
      <c r="C2216" s="53" t="s">
        <v>283</v>
      </c>
      <c r="D2216" s="50" t="s">
        <v>975</v>
      </c>
      <c r="E2216" s="48" t="str">
        <f>VLOOKUP('2012 Accountability Database'!A2210,Dems1112!$A$2:$G$1082,6)</f>
        <v>2 (Northeast AR)</v>
      </c>
      <c r="F2216" s="66"/>
      <c r="G2216" s="63" t="s">
        <v>2488</v>
      </c>
      <c r="H2216" s="61" t="str">
        <f t="shared" ref="H2216:I2216" si="2823">IF(H2214="Met","Yes",IF(H2215="Met","Yes","No"))</f>
        <v>Yes</v>
      </c>
      <c r="I2216" s="61" t="str">
        <f t="shared" si="2823"/>
        <v>Yes</v>
      </c>
      <c r="J2216" s="55"/>
      <c r="K2216" s="61" t="str">
        <f t="shared" ref="K2216:L2216" si="2824">IF(K2214="Met","Yes",IF(K2215="Met","Yes","No"))</f>
        <v>Yes</v>
      </c>
      <c r="L2216" s="61" t="str">
        <f t="shared" si="2824"/>
        <v>No</v>
      </c>
      <c r="M2216" s="1" t="s">
        <v>4</v>
      </c>
      <c r="N2216" s="14"/>
      <c r="O2216" s="35" t="s">
        <v>2505</v>
      </c>
      <c r="P2216" s="83" t="str">
        <f t="shared" ref="P2216" si="2825">IF(P2215="X"," ",IF(P2217="X"," ","X"))</f>
        <v>X</v>
      </c>
      <c r="Q2216" s="94" t="s">
        <v>2759</v>
      </c>
      <c r="R2216" s="5" t="s">
        <v>6</v>
      </c>
      <c r="S2216" s="1" t="s">
        <v>5</v>
      </c>
      <c r="T2216" s="1" t="s">
        <v>3</v>
      </c>
      <c r="U2216" s="5">
        <v>552</v>
      </c>
      <c r="V2216" s="1">
        <v>85.87</v>
      </c>
      <c r="W2216" s="1">
        <v>86.63</v>
      </c>
      <c r="X2216" s="6">
        <f t="shared" si="2775"/>
        <v>-0.75999999999999091</v>
      </c>
      <c r="Y2216" s="14">
        <v>395</v>
      </c>
      <c r="Z2216" s="1">
        <v>76.2</v>
      </c>
      <c r="AA2216" s="1">
        <v>76.41</v>
      </c>
      <c r="AB2216" s="72">
        <f t="shared" si="2800"/>
        <v>-0.20999999999999375</v>
      </c>
      <c r="AC2216" s="53"/>
    </row>
    <row r="2217" spans="1:29" x14ac:dyDescent="0.25">
      <c r="A2217" s="54">
        <v>3201042</v>
      </c>
      <c r="B2217" s="90" t="s">
        <v>2600</v>
      </c>
      <c r="C2217" s="54" t="s">
        <v>283</v>
      </c>
      <c r="D2217" s="4"/>
      <c r="E2217" s="4"/>
      <c r="F2217" s="67"/>
      <c r="G2217" s="64"/>
      <c r="H2217" s="43"/>
      <c r="I2217" s="43"/>
      <c r="J2217" s="43"/>
      <c r="K2217" s="43"/>
      <c r="L2217" s="43"/>
      <c r="M2217" s="4" t="s">
        <v>4</v>
      </c>
      <c r="N2217" s="15"/>
      <c r="O2217" s="38" t="s">
        <v>2482</v>
      </c>
      <c r="P2217" s="84" t="str">
        <f>IF(E2211="Achieving School"," ","X")</f>
        <v xml:space="preserve"> </v>
      </c>
      <c r="Q2217" s="91"/>
      <c r="R2217" s="4" t="s">
        <v>6</v>
      </c>
      <c r="S2217" s="4" t="s">
        <v>5</v>
      </c>
      <c r="T2217" s="4" t="s">
        <v>7</v>
      </c>
      <c r="U2217" s="4">
        <v>303</v>
      </c>
      <c r="V2217" s="4">
        <v>81.19</v>
      </c>
      <c r="W2217" s="4">
        <v>80.61</v>
      </c>
      <c r="X2217" s="10">
        <f t="shared" si="2775"/>
        <v>0.57999999999999829</v>
      </c>
      <c r="Y2217" s="15">
        <v>199</v>
      </c>
      <c r="Z2217" s="4">
        <v>69.849999999999994</v>
      </c>
      <c r="AA2217" s="4">
        <v>71.790000000000006</v>
      </c>
      <c r="AB2217" s="73">
        <f t="shared" si="2800"/>
        <v>-1.9400000000000119</v>
      </c>
      <c r="AC2217" s="54"/>
    </row>
    <row r="2218" spans="1:29" x14ac:dyDescent="0.25">
      <c r="A2218" s="1">
        <v>3209038</v>
      </c>
      <c r="B2218" s="87" t="s">
        <v>2729</v>
      </c>
      <c r="C2218" s="55" t="s">
        <v>347</v>
      </c>
      <c r="E2218" s="42"/>
      <c r="F2218" s="65" t="s">
        <v>2483</v>
      </c>
      <c r="G2218" s="62"/>
      <c r="H2218" s="37" t="str">
        <f>IF(V2218&gt;94,"Met",IF(X2218="--","n/a",IF(X2218&gt;=0,"Met","Did Not Meet")))</f>
        <v>Did Not Meet</v>
      </c>
      <c r="I2218" s="37" t="str">
        <f>IF(V2219&gt;94,"Met",IF(X2219="--","n/a",IF(X2219&gt;=0,"Met","Did Not Meet")))</f>
        <v>Did Not Meet</v>
      </c>
      <c r="K2218" s="13" t="str">
        <f>IF(Z2218&gt;94,"Met",IF(AB2218="--","n/a",IF(AB2218&gt;=0,"Met","Did Not Meet")))</f>
        <v>Met</v>
      </c>
      <c r="L2218" s="13" t="str">
        <f>IF(Z2219&gt;94,"Met",IF(AB2219="--","n/a",IF(AB2219&gt;=0,"Met","Did Not Meet")))</f>
        <v>Met</v>
      </c>
      <c r="M2218" s="5" t="s">
        <v>9</v>
      </c>
      <c r="N2218" s="14" t="s">
        <v>2502</v>
      </c>
      <c r="O2218" s="5"/>
      <c r="P2218" s="44" t="str">
        <f t="shared" ref="P2218" si="2826">IF(H2220="Yes",IF(I2220="Yes","Yes","No"),"No")</f>
        <v>No</v>
      </c>
      <c r="Q2218" s="93"/>
      <c r="R2218" s="5" t="s">
        <v>1</v>
      </c>
      <c r="S2218" s="5" t="s">
        <v>2</v>
      </c>
      <c r="T2218" s="5" t="s">
        <v>3</v>
      </c>
      <c r="U2218" s="5">
        <v>226</v>
      </c>
      <c r="V2218" s="5">
        <v>82.74</v>
      </c>
      <c r="W2218" s="5">
        <v>88.6</v>
      </c>
      <c r="X2218" s="8">
        <f t="shared" si="2775"/>
        <v>-5.8599999999999994</v>
      </c>
      <c r="Y2218" s="14">
        <v>108</v>
      </c>
      <c r="Z2218" s="5">
        <v>91.67</v>
      </c>
      <c r="AA2218" s="5">
        <v>86.9</v>
      </c>
      <c r="AB2218" s="71">
        <f t="shared" si="2800"/>
        <v>4.769999999999996</v>
      </c>
      <c r="AC2218" s="36"/>
    </row>
    <row r="2219" spans="1:29" ht="15.75" x14ac:dyDescent="0.25">
      <c r="A2219" s="53">
        <v>3209038</v>
      </c>
      <c r="B2219" s="89" t="s">
        <v>2729</v>
      </c>
      <c r="C2219" s="53" t="s">
        <v>347</v>
      </c>
      <c r="D2219" s="49" t="s">
        <v>2498</v>
      </c>
      <c r="E2219" s="34" t="str">
        <f>M2218</f>
        <v>Needs Improvement School</v>
      </c>
      <c r="F2219" s="65" t="s">
        <v>2484</v>
      </c>
      <c r="G2219" s="62"/>
      <c r="H2219" s="13" t="str">
        <f>IF(V2220&gt;94,"Met",IF(X2220="--","n/a",IF(X2220&gt;=0,"Met","Did Not Meet")))</f>
        <v>Did Not Meet</v>
      </c>
      <c r="I2219" s="13" t="str">
        <f>IF(V2221&gt;94,"Met",IF(X2221="--","n/a",IF(X2221&gt;=0,"Met","Did Not Meet")))</f>
        <v>Did Not Meet</v>
      </c>
      <c r="K2219" s="13" t="str">
        <f>IF(Z2220&gt;94,"Met",IF(AB2220="--","n/a",IF(AB2220&gt;=0,"Met","Did Not Meet")))</f>
        <v>Met</v>
      </c>
      <c r="L2219" s="13" t="str">
        <f>IF(Z2221&gt;94,"Met",IF(AB2221="--","n/a",IF(AB2221&gt;=0,"Met","Did Not Meet")))</f>
        <v>Met</v>
      </c>
      <c r="M2219" s="1" t="s">
        <v>9</v>
      </c>
      <c r="N2219" s="14" t="s">
        <v>2501</v>
      </c>
      <c r="O2219" s="5"/>
      <c r="P2219" s="44" t="str">
        <f t="shared" ref="P2219" si="2827">IF(K2220="Yes",IF(L2220="Yes","Yes","No"),"No")</f>
        <v>Yes</v>
      </c>
      <c r="Q2219" s="94" t="s">
        <v>2759</v>
      </c>
      <c r="R2219" s="5" t="s">
        <v>1</v>
      </c>
      <c r="S2219" s="1" t="s">
        <v>2</v>
      </c>
      <c r="T2219" s="1" t="s">
        <v>7</v>
      </c>
      <c r="U2219" s="5">
        <v>153</v>
      </c>
      <c r="V2219" s="1">
        <v>77.12</v>
      </c>
      <c r="W2219" s="1">
        <v>84.4</v>
      </c>
      <c r="X2219" s="6">
        <f t="shared" si="2775"/>
        <v>-7.2800000000000011</v>
      </c>
      <c r="Y2219" s="14">
        <v>67</v>
      </c>
      <c r="Z2219" s="1">
        <v>91.04</v>
      </c>
      <c r="AA2219" s="1">
        <v>85.45</v>
      </c>
      <c r="AB2219" s="71">
        <f t="shared" si="2800"/>
        <v>5.5900000000000034</v>
      </c>
      <c r="AC2219" s="53"/>
    </row>
    <row r="2220" spans="1:29" ht="15" customHeight="1" x14ac:dyDescent="0.25">
      <c r="A2220" s="53">
        <v>3209038</v>
      </c>
      <c r="B2220" s="89" t="s">
        <v>2729</v>
      </c>
      <c r="C2220" s="53" t="s">
        <v>347</v>
      </c>
      <c r="D2220" s="49" t="s">
        <v>2499</v>
      </c>
      <c r="E2220" s="35" t="str">
        <f>VLOOKUP('2012 Accountability Database'!$A2218,'2011 AYP'!A$2:B$1072,2)</f>
        <v xml:space="preserve"> MS (Met Standards)</v>
      </c>
      <c r="F2220" s="66"/>
      <c r="G2220" s="63" t="s">
        <v>2485</v>
      </c>
      <c r="H2220" s="60" t="str">
        <f t="shared" ref="H2220:I2220" si="2828">IF(H2218="Met","Yes",IF(H2219="Met","Yes","No"))</f>
        <v>No</v>
      </c>
      <c r="I2220" s="60" t="str">
        <f t="shared" si="2828"/>
        <v>No</v>
      </c>
      <c r="J2220" s="42"/>
      <c r="K2220" s="60" t="str">
        <f t="shared" ref="K2220:L2220" si="2829">IF(K2218="Met","Yes",IF(K2219="Met","Yes","No"))</f>
        <v>Yes</v>
      </c>
      <c r="L2220" s="60" t="str">
        <f t="shared" si="2829"/>
        <v>Yes</v>
      </c>
      <c r="M2220" s="1" t="s">
        <v>9</v>
      </c>
      <c r="N2220" s="14" t="s">
        <v>2503</v>
      </c>
      <c r="O2220" s="5"/>
      <c r="P2220" s="44" t="str">
        <f t="shared" ref="P2220" si="2830">IF(H2224="Yes",IF(I2224="Yes","Yes","No"),"No")</f>
        <v>No</v>
      </c>
      <c r="Q2220" s="108" t="s">
        <v>2758</v>
      </c>
      <c r="R2220" s="5" t="s">
        <v>1</v>
      </c>
      <c r="S2220" s="1" t="s">
        <v>5</v>
      </c>
      <c r="T2220" s="1" t="s">
        <v>3</v>
      </c>
      <c r="U2220" s="5">
        <v>637</v>
      </c>
      <c r="V2220" s="1">
        <v>85.56</v>
      </c>
      <c r="W2220" s="1">
        <v>88.6</v>
      </c>
      <c r="X2220" s="6">
        <f t="shared" si="2775"/>
        <v>-3.039999999999992</v>
      </c>
      <c r="Y2220" s="14">
        <v>289</v>
      </c>
      <c r="Z2220" s="1">
        <v>89.27</v>
      </c>
      <c r="AA2220" s="1">
        <v>86.9</v>
      </c>
      <c r="AB2220" s="71">
        <f t="shared" si="2800"/>
        <v>2.3699999999999903</v>
      </c>
      <c r="AC2220" s="53"/>
    </row>
    <row r="2221" spans="1:29" x14ac:dyDescent="0.25">
      <c r="A2221" s="53">
        <v>3209038</v>
      </c>
      <c r="B2221" s="89" t="s">
        <v>2729</v>
      </c>
      <c r="C2221" s="53" t="s">
        <v>347</v>
      </c>
      <c r="D2221" s="49" t="s">
        <v>2507</v>
      </c>
      <c r="E2221" s="47">
        <f>VLOOKUP('2012 Accountability Database'!A2218,Dems1112!$A$2:$G$1082,3)</f>
        <v>0.08</v>
      </c>
      <c r="F2221" s="66"/>
      <c r="G2221" s="52"/>
      <c r="M2221" s="1" t="s">
        <v>9</v>
      </c>
      <c r="N2221" s="14" t="s">
        <v>2504</v>
      </c>
      <c r="O2221" s="5"/>
      <c r="P2221" s="44" t="str">
        <f t="shared" ref="P2221" si="2831">IF(K2224="Yes",IF(L2224="Yes","Yes","No"),"No")</f>
        <v>No</v>
      </c>
      <c r="Q2221" s="108"/>
      <c r="R2221" s="5" t="s">
        <v>1</v>
      </c>
      <c r="S2221" s="1" t="s">
        <v>5</v>
      </c>
      <c r="T2221" s="1" t="s">
        <v>7</v>
      </c>
      <c r="U2221" s="5">
        <v>427</v>
      </c>
      <c r="V2221" s="1">
        <v>81.03</v>
      </c>
      <c r="W2221" s="1">
        <v>84.4</v>
      </c>
      <c r="X2221" s="6">
        <f t="shared" si="2775"/>
        <v>-3.3700000000000045</v>
      </c>
      <c r="Y2221" s="14">
        <v>188</v>
      </c>
      <c r="Z2221" s="1">
        <v>88.3</v>
      </c>
      <c r="AA2221" s="1">
        <v>85.45</v>
      </c>
      <c r="AB2221" s="71">
        <f t="shared" si="2800"/>
        <v>2.8499999999999943</v>
      </c>
      <c r="AC2221" s="53"/>
    </row>
    <row r="2222" spans="1:29" x14ac:dyDescent="0.25">
      <c r="A2222" s="53">
        <v>3209038</v>
      </c>
      <c r="B2222" s="89" t="s">
        <v>2729</v>
      </c>
      <c r="C2222" s="53" t="s">
        <v>347</v>
      </c>
      <c r="D2222" s="50" t="s">
        <v>2508</v>
      </c>
      <c r="E2222" s="47">
        <f>VLOOKUP('2012 Accountability Database'!A2218,Dems1112!$A$2:$G$1082,4)</f>
        <v>0.66</v>
      </c>
      <c r="F2222" s="65" t="s">
        <v>2486</v>
      </c>
      <c r="G2222" s="62"/>
      <c r="H2222" s="13" t="str">
        <f>IF(V2222&gt;94,"Met",IF(X2222="--","n/a",IF(X2222&gt;=0,"Met","Did Not Meet")))</f>
        <v>Did Not Meet</v>
      </c>
      <c r="I2222" s="13" t="str">
        <f>IF(V2223&gt;94,"Met",IF(X2223="--","n/a",IF(X2223&gt;=0,"Met","Did Not Meet")))</f>
        <v>Did Not Meet</v>
      </c>
      <c r="J2222" s="13"/>
      <c r="K2222" s="13" t="str">
        <f>IF(Z2222&gt;94,"Met",IF(AB2222="--","n/a",IF(AB2222&gt;=0,"Met","Did Not Meet")))</f>
        <v>Did Not Meet</v>
      </c>
      <c r="L2222" s="13" t="str">
        <f>IF(Z2223&gt;94,"Met",IF(AB2223="--","n/a",IF(AB2223&gt;=0,"Met","Did Not Meet")))</f>
        <v>Did Not Meet</v>
      </c>
      <c r="M2222" s="1" t="s">
        <v>9</v>
      </c>
      <c r="N2222" s="68" t="s">
        <v>2497</v>
      </c>
      <c r="O2222" s="35"/>
      <c r="P2222" s="44"/>
      <c r="Q2222" s="108"/>
      <c r="R2222" s="5" t="s">
        <v>6</v>
      </c>
      <c r="S2222" s="1" t="s">
        <v>2</v>
      </c>
      <c r="T2222" s="1" t="s">
        <v>3</v>
      </c>
      <c r="U2222" s="5">
        <v>226</v>
      </c>
      <c r="V2222" s="1">
        <v>84.07</v>
      </c>
      <c r="W2222" s="1">
        <v>91.97</v>
      </c>
      <c r="X2222" s="6">
        <f t="shared" si="2775"/>
        <v>-7.9000000000000057</v>
      </c>
      <c r="Y2222" s="14">
        <v>108</v>
      </c>
      <c r="Z2222" s="1">
        <v>49.07</v>
      </c>
      <c r="AA2222" s="1">
        <v>74.75</v>
      </c>
      <c r="AB2222" s="72">
        <f t="shared" si="2800"/>
        <v>-25.68</v>
      </c>
      <c r="AC2222" s="53"/>
    </row>
    <row r="2223" spans="1:29" x14ac:dyDescent="0.25">
      <c r="A2223" s="53">
        <v>3209038</v>
      </c>
      <c r="B2223" s="89" t="s">
        <v>2729</v>
      </c>
      <c r="C2223" s="53" t="s">
        <v>347</v>
      </c>
      <c r="D2223" s="50" t="s">
        <v>974</v>
      </c>
      <c r="E2223" s="47" t="str">
        <f>VLOOKUP('2012 Accountability Database'!A2218,Dems1112!$A$2:$G$1082,5)</f>
        <v>K-4</v>
      </c>
      <c r="F2223" s="65" t="s">
        <v>2487</v>
      </c>
      <c r="G2223" s="62"/>
      <c r="H2223" s="13" t="str">
        <f>IF(V2224&gt;94,"Met",IF(X2224="--","n/a",IF(X2224&gt;=0,"Met","Did Not Meet")))</f>
        <v>Did Not Meet</v>
      </c>
      <c r="I2223" s="13" t="str">
        <f>IF(V2225&gt;94,"Met",IF(X2225="--","n/a",IF(X2225&gt;=0,"Met","Did Not Meet")))</f>
        <v>Did Not Meet</v>
      </c>
      <c r="J2223" s="13"/>
      <c r="K2223" s="13" t="str">
        <f>IF(Z2224&gt;94,"Met",IF(AB2224="--","n/a",IF(AB2224&gt;=0,"Met","Did Not Meet")))</f>
        <v>Did Not Meet</v>
      </c>
      <c r="L2223" s="13" t="str">
        <f>IF(Z2225&gt;94,"Met",IF(AB2225="--","n/a",IF(AB2225&gt;=0,"Met","Did Not Meet")))</f>
        <v>Did Not Meet</v>
      </c>
      <c r="M2223" s="1" t="s">
        <v>9</v>
      </c>
      <c r="N2223" s="14"/>
      <c r="O2223" s="35" t="s">
        <v>2506</v>
      </c>
      <c r="P2223" s="83" t="str">
        <f t="shared" ref="P2223" si="2832">IF(P2218="No"," ", IF(P2220="No"," ",IF(P2219="No", " ",IF(P2221="No"," ","X"))))</f>
        <v xml:space="preserve"> </v>
      </c>
      <c r="Q2223" s="108"/>
      <c r="R2223" s="5" t="s">
        <v>6</v>
      </c>
      <c r="S2223" s="1" t="s">
        <v>2</v>
      </c>
      <c r="T2223" s="1" t="s">
        <v>7</v>
      </c>
      <c r="U2223" s="5">
        <v>153</v>
      </c>
      <c r="V2223" s="1">
        <v>79.08</v>
      </c>
      <c r="W2223" s="1">
        <v>88.95</v>
      </c>
      <c r="X2223" s="6">
        <f t="shared" si="2775"/>
        <v>-9.8700000000000045</v>
      </c>
      <c r="Y2223" s="14">
        <v>67</v>
      </c>
      <c r="Z2223" s="1">
        <v>41.79</v>
      </c>
      <c r="AA2223" s="1">
        <v>69.45</v>
      </c>
      <c r="AB2223" s="72">
        <f t="shared" si="2800"/>
        <v>-27.660000000000004</v>
      </c>
      <c r="AC2223" s="53"/>
    </row>
    <row r="2224" spans="1:29" ht="15.75" x14ac:dyDescent="0.25">
      <c r="A2224" s="53">
        <v>3209038</v>
      </c>
      <c r="B2224" s="89" t="s">
        <v>2729</v>
      </c>
      <c r="C2224" s="53" t="s">
        <v>347</v>
      </c>
      <c r="D2224" s="50" t="s">
        <v>975</v>
      </c>
      <c r="E2224" s="48" t="str">
        <f>VLOOKUP('2012 Accountability Database'!A2218,Dems1112!$A$2:$G$1082,6)</f>
        <v>2 (Northeast AR)</v>
      </c>
      <c r="F2224" s="66"/>
      <c r="G2224" s="63" t="s">
        <v>2488</v>
      </c>
      <c r="H2224" s="61" t="str">
        <f t="shared" ref="H2224:I2224" si="2833">IF(H2222="Met","Yes",IF(H2223="Met","Yes","No"))</f>
        <v>No</v>
      </c>
      <c r="I2224" s="61" t="str">
        <f t="shared" si="2833"/>
        <v>No</v>
      </c>
      <c r="J2224" s="55"/>
      <c r="K2224" s="61" t="str">
        <f t="shared" ref="K2224:L2224" si="2834">IF(K2222="Met","Yes",IF(K2223="Met","Yes","No"))</f>
        <v>No</v>
      </c>
      <c r="L2224" s="61" t="str">
        <f t="shared" si="2834"/>
        <v>No</v>
      </c>
      <c r="M2224" s="1" t="s">
        <v>9</v>
      </c>
      <c r="N2224" s="14"/>
      <c r="O2224" s="35" t="s">
        <v>2505</v>
      </c>
      <c r="P2224" s="83" t="str">
        <f t="shared" ref="P2224" si="2835">IF(P2223="X"," ",IF(P2225="X"," ","X"))</f>
        <v xml:space="preserve"> </v>
      </c>
      <c r="Q2224" s="94" t="s">
        <v>2759</v>
      </c>
      <c r="R2224" s="5" t="s">
        <v>6</v>
      </c>
      <c r="S2224" s="1" t="s">
        <v>5</v>
      </c>
      <c r="T2224" s="1" t="s">
        <v>3</v>
      </c>
      <c r="U2224" s="5">
        <v>637</v>
      </c>
      <c r="V2224" s="1">
        <v>86.5</v>
      </c>
      <c r="W2224" s="1">
        <v>91.97</v>
      </c>
      <c r="X2224" s="6">
        <f t="shared" si="2775"/>
        <v>-5.4699999999999989</v>
      </c>
      <c r="Y2224" s="14">
        <v>289</v>
      </c>
      <c r="Z2224" s="1">
        <v>61.25</v>
      </c>
      <c r="AA2224" s="1">
        <v>74.75</v>
      </c>
      <c r="AB2224" s="72">
        <f t="shared" si="2800"/>
        <v>-13.5</v>
      </c>
      <c r="AC2224" s="53"/>
    </row>
    <row r="2225" spans="1:29" x14ac:dyDescent="0.25">
      <c r="A2225" s="54">
        <v>3209038</v>
      </c>
      <c r="B2225" s="90" t="s">
        <v>2729</v>
      </c>
      <c r="C2225" s="54" t="s">
        <v>347</v>
      </c>
      <c r="D2225" s="4"/>
      <c r="E2225" s="4"/>
      <c r="F2225" s="67"/>
      <c r="G2225" s="64"/>
      <c r="H2225" s="43"/>
      <c r="I2225" s="43"/>
      <c r="J2225" s="43"/>
      <c r="K2225" s="43"/>
      <c r="L2225" s="43"/>
      <c r="M2225" s="4" t="s">
        <v>9</v>
      </c>
      <c r="N2225" s="15"/>
      <c r="O2225" s="38" t="s">
        <v>2482</v>
      </c>
      <c r="P2225" s="84" t="str">
        <f>IF(E2219="Achieving School"," ","X")</f>
        <v>X</v>
      </c>
      <c r="Q2225" s="91"/>
      <c r="R2225" s="4" t="s">
        <v>6</v>
      </c>
      <c r="S2225" s="4" t="s">
        <v>5</v>
      </c>
      <c r="T2225" s="4" t="s">
        <v>7</v>
      </c>
      <c r="U2225" s="4">
        <v>427</v>
      </c>
      <c r="V2225" s="4">
        <v>82.2</v>
      </c>
      <c r="W2225" s="4">
        <v>88.95</v>
      </c>
      <c r="X2225" s="7">
        <f t="shared" si="2775"/>
        <v>-6.75</v>
      </c>
      <c r="Y2225" s="15">
        <v>188</v>
      </c>
      <c r="Z2225" s="4">
        <v>56.38</v>
      </c>
      <c r="AA2225" s="4">
        <v>69.45</v>
      </c>
      <c r="AB2225" s="73">
        <f t="shared" si="2800"/>
        <v>-13.07</v>
      </c>
      <c r="AC2225" s="54"/>
    </row>
    <row r="2226" spans="1:29" x14ac:dyDescent="0.25">
      <c r="A2226" s="1">
        <v>3209041</v>
      </c>
      <c r="B2226" s="87" t="s">
        <v>2729</v>
      </c>
      <c r="C2226" s="55" t="s">
        <v>868</v>
      </c>
      <c r="E2226" s="42"/>
      <c r="F2226" s="65" t="s">
        <v>2483</v>
      </c>
      <c r="G2226" s="62"/>
      <c r="H2226" s="37" t="str">
        <f>IF(V2226&gt;94,"Met",IF(X2226="--","n/a",IF(X2226&gt;=0,"Met","Did Not Meet")))</f>
        <v>Met</v>
      </c>
      <c r="I2226" s="37" t="str">
        <f>IF(V2227&gt;94,"Met",IF(X2227="--","n/a",IF(X2227&gt;=0,"Met","Did Not Meet")))</f>
        <v>Met</v>
      </c>
      <c r="K2226" s="13" t="str">
        <f>IF(Z2226&gt;94,"Met",IF(AB2226="--","n/a",IF(AB2226&gt;=0,"Met","Did Not Meet")))</f>
        <v>Met</v>
      </c>
      <c r="L2226" s="13" t="str">
        <f>IF(Z2227&gt;94,"Met",IF(AB2227="--","n/a",IF(AB2227&gt;=0,"Met","Did Not Meet")))</f>
        <v>Met</v>
      </c>
      <c r="M2226" s="1" t="s">
        <v>4</v>
      </c>
      <c r="N2226" s="14" t="s">
        <v>2502</v>
      </c>
      <c r="O2226" s="5"/>
      <c r="P2226" s="44" t="str">
        <f t="shared" ref="P2226" si="2836">IF(H2228="Yes",IF(I2228="Yes","Yes","No"),"No")</f>
        <v>Yes</v>
      </c>
      <c r="Q2226" s="93"/>
      <c r="R2226" s="5" t="s">
        <v>1</v>
      </c>
      <c r="S2226" s="1" t="s">
        <v>2</v>
      </c>
      <c r="T2226" s="1" t="s">
        <v>3</v>
      </c>
      <c r="U2226" s="5">
        <v>190</v>
      </c>
      <c r="V2226" s="1">
        <v>86.84</v>
      </c>
      <c r="W2226" s="1">
        <v>77.23</v>
      </c>
      <c r="X2226" s="9">
        <f t="shared" si="2775"/>
        <v>9.61</v>
      </c>
      <c r="Y2226" s="14">
        <v>184</v>
      </c>
      <c r="Z2226" s="1">
        <v>89.13</v>
      </c>
      <c r="AA2226" s="1">
        <v>79.39</v>
      </c>
      <c r="AB2226" s="71">
        <f t="shared" si="2800"/>
        <v>9.7399999999999949</v>
      </c>
      <c r="AC2226" s="36"/>
    </row>
    <row r="2227" spans="1:29" ht="15.75" x14ac:dyDescent="0.25">
      <c r="A2227" s="53">
        <v>3209041</v>
      </c>
      <c r="B2227" s="89" t="s">
        <v>2729</v>
      </c>
      <c r="C2227" s="53" t="s">
        <v>868</v>
      </c>
      <c r="D2227" s="49" t="s">
        <v>2498</v>
      </c>
      <c r="E2227" s="34" t="str">
        <f>M2226</f>
        <v>Achieving School</v>
      </c>
      <c r="F2227" s="65" t="s">
        <v>2484</v>
      </c>
      <c r="G2227" s="62"/>
      <c r="H2227" s="13" t="str">
        <f>IF(V2228&gt;94,"Met",IF(X2228="--","n/a",IF(X2228&gt;=0,"Met","Did Not Meet")))</f>
        <v>Met</v>
      </c>
      <c r="I2227" s="13" t="str">
        <f>IF(V2229&gt;94,"Met",IF(X2229="--","n/a",IF(X2229&gt;=0,"Met","Did Not Meet")))</f>
        <v>Did Not Meet</v>
      </c>
      <c r="K2227" s="13" t="str">
        <f>IF(Z2228&gt;94,"Met",IF(AB2228="--","n/a",IF(AB2228&gt;=0,"Met","Did Not Meet")))</f>
        <v>Met</v>
      </c>
      <c r="L2227" s="13" t="str">
        <f>IF(Z2229&gt;94,"Met",IF(AB2229="--","n/a",IF(AB2229&gt;=0,"Met","Did Not Meet")))</f>
        <v>Did Not Meet</v>
      </c>
      <c r="M2227" s="1" t="s">
        <v>4</v>
      </c>
      <c r="N2227" s="14" t="s">
        <v>2501</v>
      </c>
      <c r="O2227" s="5"/>
      <c r="P2227" s="44" t="str">
        <f t="shared" ref="P2227" si="2837">IF(K2228="Yes",IF(L2228="Yes","Yes","No"),"No")</f>
        <v>Yes</v>
      </c>
      <c r="Q2227" s="94" t="s">
        <v>2759</v>
      </c>
      <c r="R2227" s="5" t="s">
        <v>1</v>
      </c>
      <c r="S2227" s="1" t="s">
        <v>2</v>
      </c>
      <c r="T2227" s="1" t="s">
        <v>7</v>
      </c>
      <c r="U2227" s="5">
        <v>125</v>
      </c>
      <c r="V2227" s="1">
        <v>84</v>
      </c>
      <c r="W2227" s="1">
        <v>72.08</v>
      </c>
      <c r="X2227" s="9">
        <f t="shared" si="2775"/>
        <v>11.920000000000002</v>
      </c>
      <c r="Y2227" s="14">
        <v>119</v>
      </c>
      <c r="Z2227" s="1">
        <v>85.71</v>
      </c>
      <c r="AA2227" s="1">
        <v>74.790000000000006</v>
      </c>
      <c r="AB2227" s="71">
        <f t="shared" si="2800"/>
        <v>10.919999999999987</v>
      </c>
      <c r="AC2227" s="53"/>
    </row>
    <row r="2228" spans="1:29" ht="15" customHeight="1" x14ac:dyDescent="0.25">
      <c r="A2228" s="53">
        <v>3209041</v>
      </c>
      <c r="B2228" s="89" t="s">
        <v>2729</v>
      </c>
      <c r="C2228" s="53" t="s">
        <v>868</v>
      </c>
      <c r="D2228" s="49" t="s">
        <v>2499</v>
      </c>
      <c r="E2228" s="35" t="str">
        <f>VLOOKUP('2012 Accountability Database'!$A2226,'2011 AYP'!A$2:B$1072,2)</f>
        <v>SI_4 (School Improvement Year 4)</v>
      </c>
      <c r="F2228" s="66"/>
      <c r="G2228" s="63" t="s">
        <v>2485</v>
      </c>
      <c r="H2228" s="60" t="str">
        <f t="shared" ref="H2228:I2228" si="2838">IF(H2226="Met","Yes",IF(H2227="Met","Yes","No"))</f>
        <v>Yes</v>
      </c>
      <c r="I2228" s="60" t="str">
        <f t="shared" si="2838"/>
        <v>Yes</v>
      </c>
      <c r="J2228" s="42"/>
      <c r="K2228" s="60" t="str">
        <f t="shared" ref="K2228:L2228" si="2839">IF(K2226="Met","Yes",IF(K2227="Met","Yes","No"))</f>
        <v>Yes</v>
      </c>
      <c r="L2228" s="60" t="str">
        <f t="shared" si="2839"/>
        <v>Yes</v>
      </c>
      <c r="M2228" s="1" t="s">
        <v>4</v>
      </c>
      <c r="N2228" s="14" t="s">
        <v>2503</v>
      </c>
      <c r="O2228" s="5"/>
      <c r="P2228" s="44" t="str">
        <f t="shared" ref="P2228" si="2840">IF(H2232="Yes",IF(I2232="Yes","Yes","No"),"No")</f>
        <v>Yes</v>
      </c>
      <c r="Q2228" s="108" t="s">
        <v>2758</v>
      </c>
      <c r="R2228" s="5" t="s">
        <v>1</v>
      </c>
      <c r="S2228" s="1" t="s">
        <v>5</v>
      </c>
      <c r="T2228" s="1" t="s">
        <v>3</v>
      </c>
      <c r="U2228" s="5">
        <v>1109</v>
      </c>
      <c r="V2228" s="1">
        <v>77.459999999999994</v>
      </c>
      <c r="W2228" s="1">
        <v>77.23</v>
      </c>
      <c r="X2228" s="9">
        <f t="shared" si="2775"/>
        <v>0.22999999999998977</v>
      </c>
      <c r="Y2228" s="14">
        <v>1058</v>
      </c>
      <c r="Z2228" s="1">
        <v>79.680000000000007</v>
      </c>
      <c r="AA2228" s="1">
        <v>79.39</v>
      </c>
      <c r="AB2228" s="71">
        <f t="shared" si="2800"/>
        <v>0.29000000000000625</v>
      </c>
      <c r="AC2228" s="53"/>
    </row>
    <row r="2229" spans="1:29" x14ac:dyDescent="0.25">
      <c r="A2229" s="53">
        <v>3209041</v>
      </c>
      <c r="B2229" s="89" t="s">
        <v>2729</v>
      </c>
      <c r="C2229" s="53" t="s">
        <v>868</v>
      </c>
      <c r="D2229" s="49" t="s">
        <v>2507</v>
      </c>
      <c r="E2229" s="47">
        <f>VLOOKUP('2012 Accountability Database'!A2226,Dems1112!$A$2:$G$1082,3)</f>
        <v>0.04</v>
      </c>
      <c r="F2229" s="66"/>
      <c r="G2229" s="52"/>
      <c r="M2229" s="1" t="s">
        <v>4</v>
      </c>
      <c r="N2229" s="14" t="s">
        <v>2504</v>
      </c>
      <c r="O2229" s="5"/>
      <c r="P2229" s="44" t="str">
        <f t="shared" ref="P2229" si="2841">IF(K2232="Yes",IF(L2232="Yes","Yes","No"),"No")</f>
        <v>No</v>
      </c>
      <c r="Q2229" s="108"/>
      <c r="R2229" s="5" t="s">
        <v>1</v>
      </c>
      <c r="S2229" s="1" t="s">
        <v>5</v>
      </c>
      <c r="T2229" s="1" t="s">
        <v>7</v>
      </c>
      <c r="U2229" s="5">
        <v>736</v>
      </c>
      <c r="V2229" s="1">
        <v>71.739999999999995</v>
      </c>
      <c r="W2229" s="1">
        <v>72.08</v>
      </c>
      <c r="X2229" s="6">
        <f t="shared" si="2775"/>
        <v>-0.34000000000000341</v>
      </c>
      <c r="Y2229" s="14">
        <v>687</v>
      </c>
      <c r="Z2229" s="1">
        <v>74.239999999999995</v>
      </c>
      <c r="AA2229" s="1">
        <v>74.790000000000006</v>
      </c>
      <c r="AB2229" s="72">
        <f t="shared" si="2800"/>
        <v>-0.55000000000001137</v>
      </c>
      <c r="AC2229" s="53"/>
    </row>
    <row r="2230" spans="1:29" x14ac:dyDescent="0.25">
      <c r="A2230" s="53">
        <v>3209041</v>
      </c>
      <c r="B2230" s="89" t="s">
        <v>2729</v>
      </c>
      <c r="C2230" s="53" t="s">
        <v>868</v>
      </c>
      <c r="D2230" s="50" t="s">
        <v>2508</v>
      </c>
      <c r="E2230" s="47">
        <f>VLOOKUP('2012 Accountability Database'!A2226,Dems1112!$A$2:$G$1082,4)</f>
        <v>0.63</v>
      </c>
      <c r="F2230" s="65" t="s">
        <v>2486</v>
      </c>
      <c r="G2230" s="62"/>
      <c r="H2230" s="13" t="str">
        <f>IF(V2230&gt;94,"Met",IF(X2230="--","n/a",IF(X2230&gt;=0,"Met","Did Not Meet")))</f>
        <v>Met</v>
      </c>
      <c r="I2230" s="13" t="str">
        <f>IF(V2231&gt;94,"Met",IF(X2231="--","n/a",IF(X2231&gt;=0,"Met","Did Not Meet")))</f>
        <v>Met</v>
      </c>
      <c r="J2230" s="13"/>
      <c r="K2230" s="13" t="str">
        <f>IF(Z2230&gt;94,"Met",IF(AB2230="--","n/a",IF(AB2230&gt;=0,"Met","Did Not Meet")))</f>
        <v>Did Not Meet</v>
      </c>
      <c r="L2230" s="13" t="str">
        <f>IF(Z2231&gt;94,"Met",IF(AB2231="--","n/a",IF(AB2231&gt;=0,"Met","Did Not Meet")))</f>
        <v>Did Not Meet</v>
      </c>
      <c r="M2230" s="1" t="s">
        <v>4</v>
      </c>
      <c r="N2230" s="68" t="s">
        <v>2497</v>
      </c>
      <c r="O2230" s="35"/>
      <c r="P2230" s="44"/>
      <c r="Q2230" s="108"/>
      <c r="R2230" s="5" t="s">
        <v>6</v>
      </c>
      <c r="S2230" s="1" t="s">
        <v>2</v>
      </c>
      <c r="T2230" s="1" t="s">
        <v>3</v>
      </c>
      <c r="U2230" s="5">
        <v>190</v>
      </c>
      <c r="V2230" s="1">
        <v>84.74</v>
      </c>
      <c r="W2230" s="1">
        <v>82.74</v>
      </c>
      <c r="X2230" s="9">
        <f t="shared" si="2775"/>
        <v>2</v>
      </c>
      <c r="Y2230" s="14">
        <v>184</v>
      </c>
      <c r="Z2230" s="1">
        <v>74.459999999999994</v>
      </c>
      <c r="AA2230" s="1">
        <v>78.56</v>
      </c>
      <c r="AB2230" s="72">
        <f t="shared" si="2800"/>
        <v>-4.1000000000000085</v>
      </c>
      <c r="AC2230" s="53"/>
    </row>
    <row r="2231" spans="1:29" x14ac:dyDescent="0.25">
      <c r="A2231" s="53">
        <v>3209041</v>
      </c>
      <c r="B2231" s="89" t="s">
        <v>2729</v>
      </c>
      <c r="C2231" s="53" t="s">
        <v>868</v>
      </c>
      <c r="D2231" s="50" t="s">
        <v>974</v>
      </c>
      <c r="E2231" s="47" t="str">
        <f>VLOOKUP('2012 Accountability Database'!A2226,Dems1112!$A$2:$G$1082,5)</f>
        <v>5-6</v>
      </c>
      <c r="F2231" s="65" t="s">
        <v>2487</v>
      </c>
      <c r="G2231" s="62"/>
      <c r="H2231" s="13" t="str">
        <f>IF(V2232&gt;94,"Met",IF(X2232="--","n/a",IF(X2232&gt;=0,"Met","Did Not Meet")))</f>
        <v>Did Not Meet</v>
      </c>
      <c r="I2231" s="13" t="str">
        <f>IF(V2233&gt;94,"Met",IF(X2233="--","n/a",IF(X2233&gt;=0,"Met","Did Not Meet")))</f>
        <v>Did Not Meet</v>
      </c>
      <c r="J2231" s="13"/>
      <c r="K2231" s="13" t="str">
        <f>IF(Z2232&gt;94,"Met",IF(AB2232="--","n/a",IF(AB2232&gt;=0,"Met","Did Not Meet")))</f>
        <v>Did Not Meet</v>
      </c>
      <c r="L2231" s="13" t="str">
        <f>IF(Z2233&gt;94,"Met",IF(AB2233="--","n/a",IF(AB2233&gt;=0,"Met","Did Not Meet")))</f>
        <v>Did Not Meet</v>
      </c>
      <c r="M2231" s="1" t="s">
        <v>4</v>
      </c>
      <c r="N2231" s="14"/>
      <c r="O2231" s="35" t="s">
        <v>2506</v>
      </c>
      <c r="P2231" s="83" t="str">
        <f t="shared" ref="P2231" si="2842">IF(P2226="No"," ", IF(P2228="No"," ",IF(P2227="No", " ",IF(P2229="No"," ","X"))))</f>
        <v xml:space="preserve"> </v>
      </c>
      <c r="Q2231" s="108"/>
      <c r="R2231" s="5" t="s">
        <v>6</v>
      </c>
      <c r="S2231" s="1" t="s">
        <v>2</v>
      </c>
      <c r="T2231" s="1" t="s">
        <v>7</v>
      </c>
      <c r="U2231" s="5">
        <v>125</v>
      </c>
      <c r="V2231" s="1">
        <v>81.599999999999994</v>
      </c>
      <c r="W2231" s="1">
        <v>79.14</v>
      </c>
      <c r="X2231" s="9">
        <f t="shared" si="2775"/>
        <v>2.4599999999999937</v>
      </c>
      <c r="Y2231" s="14">
        <v>119</v>
      </c>
      <c r="Z2231" s="1">
        <v>69.75</v>
      </c>
      <c r="AA2231" s="1">
        <v>74.790000000000006</v>
      </c>
      <c r="AB2231" s="72">
        <f t="shared" si="2800"/>
        <v>-5.0400000000000063</v>
      </c>
      <c r="AC2231" s="53"/>
    </row>
    <row r="2232" spans="1:29" ht="15.75" x14ac:dyDescent="0.25">
      <c r="A2232" s="53">
        <v>3209041</v>
      </c>
      <c r="B2232" s="89" t="s">
        <v>2729</v>
      </c>
      <c r="C2232" s="53" t="s">
        <v>868</v>
      </c>
      <c r="D2232" s="50" t="s">
        <v>975</v>
      </c>
      <c r="E2232" s="48" t="str">
        <f>VLOOKUP('2012 Accountability Database'!A2226,Dems1112!$A$2:$G$1082,6)</f>
        <v>2 (Northeast AR)</v>
      </c>
      <c r="F2232" s="66"/>
      <c r="G2232" s="63" t="s">
        <v>2488</v>
      </c>
      <c r="H2232" s="61" t="str">
        <f t="shared" ref="H2232:I2232" si="2843">IF(H2230="Met","Yes",IF(H2231="Met","Yes","No"))</f>
        <v>Yes</v>
      </c>
      <c r="I2232" s="61" t="str">
        <f t="shared" si="2843"/>
        <v>Yes</v>
      </c>
      <c r="J2232" s="55"/>
      <c r="K2232" s="61" t="str">
        <f t="shared" ref="K2232:L2232" si="2844">IF(K2230="Met","Yes",IF(K2231="Met","Yes","No"))</f>
        <v>No</v>
      </c>
      <c r="L2232" s="61" t="str">
        <f t="shared" si="2844"/>
        <v>No</v>
      </c>
      <c r="M2232" s="5" t="s">
        <v>4</v>
      </c>
      <c r="N2232" s="14"/>
      <c r="O2232" s="35" t="s">
        <v>2505</v>
      </c>
      <c r="P2232" s="83" t="str">
        <f t="shared" ref="P2232" si="2845">IF(P2231="X"," ",IF(P2233="X"," ","X"))</f>
        <v>X</v>
      </c>
      <c r="Q2232" s="94" t="s">
        <v>2759</v>
      </c>
      <c r="R2232" s="5" t="s">
        <v>6</v>
      </c>
      <c r="S2232" s="5" t="s">
        <v>5</v>
      </c>
      <c r="T2232" s="5" t="s">
        <v>3</v>
      </c>
      <c r="U2232" s="5">
        <v>1172</v>
      </c>
      <c r="V2232" s="5">
        <v>80.8</v>
      </c>
      <c r="W2232" s="5">
        <v>82.74</v>
      </c>
      <c r="X2232" s="8">
        <f t="shared" si="2775"/>
        <v>-1.9399999999999977</v>
      </c>
      <c r="Y2232" s="14">
        <v>1058</v>
      </c>
      <c r="Z2232" s="5">
        <v>75.709999999999994</v>
      </c>
      <c r="AA2232" s="5">
        <v>78.56</v>
      </c>
      <c r="AB2232" s="72">
        <f t="shared" si="2800"/>
        <v>-2.8500000000000085</v>
      </c>
      <c r="AC2232" s="53"/>
    </row>
    <row r="2233" spans="1:29" x14ac:dyDescent="0.25">
      <c r="A2233" s="54">
        <v>3209041</v>
      </c>
      <c r="B2233" s="90" t="s">
        <v>2729</v>
      </c>
      <c r="C2233" s="54" t="s">
        <v>868</v>
      </c>
      <c r="D2233" s="4"/>
      <c r="E2233" s="4"/>
      <c r="F2233" s="67"/>
      <c r="G2233" s="64"/>
      <c r="H2233" s="43"/>
      <c r="I2233" s="43"/>
      <c r="J2233" s="43"/>
      <c r="K2233" s="43"/>
      <c r="L2233" s="43"/>
      <c r="M2233" s="4" t="s">
        <v>4</v>
      </c>
      <c r="N2233" s="15"/>
      <c r="O2233" s="38" t="s">
        <v>2482</v>
      </c>
      <c r="P2233" s="84" t="str">
        <f>IF(E2227="Achieving School"," ","X")</f>
        <v xml:space="preserve"> </v>
      </c>
      <c r="Q2233" s="91"/>
      <c r="R2233" s="4" t="s">
        <v>6</v>
      </c>
      <c r="S2233" s="4" t="s">
        <v>5</v>
      </c>
      <c r="T2233" s="4" t="s">
        <v>7</v>
      </c>
      <c r="U2233" s="4">
        <v>760</v>
      </c>
      <c r="V2233" s="4">
        <v>76.180000000000007</v>
      </c>
      <c r="W2233" s="4">
        <v>79.14</v>
      </c>
      <c r="X2233" s="7">
        <f t="shared" si="2775"/>
        <v>-2.9599999999999937</v>
      </c>
      <c r="Y2233" s="15">
        <v>687</v>
      </c>
      <c r="Z2233" s="4">
        <v>70.31</v>
      </c>
      <c r="AA2233" s="4">
        <v>74.790000000000006</v>
      </c>
      <c r="AB2233" s="73">
        <f t="shared" si="2800"/>
        <v>-4.480000000000004</v>
      </c>
      <c r="AC2233" s="54"/>
    </row>
    <row r="2234" spans="1:29" x14ac:dyDescent="0.25">
      <c r="A2234" s="1">
        <v>3211022</v>
      </c>
      <c r="B2234" s="87" t="s">
        <v>2601</v>
      </c>
      <c r="C2234" s="55" t="s">
        <v>683</v>
      </c>
      <c r="E2234" s="42"/>
      <c r="F2234" s="65" t="s">
        <v>2483</v>
      </c>
      <c r="G2234" s="62"/>
      <c r="H2234" s="37" t="str">
        <f>IF(V2234&gt;94,"Met",IF(X2234="--","n/a",IF(X2234&gt;=0,"Met","Did Not Meet")))</f>
        <v>Met</v>
      </c>
      <c r="I2234" s="37" t="str">
        <f>IF(V2235&gt;94,"Met",IF(X2235="--","n/a",IF(X2235&gt;=0,"Met","Did Not Meet")))</f>
        <v>Met</v>
      </c>
      <c r="K2234" s="13" t="str">
        <f>IF(Z2234&gt;94,"Met",IF(AB2234="--","n/a",IF(AB2234&gt;=0,"Met","Did Not Meet")))</f>
        <v>Did Not Meet</v>
      </c>
      <c r="L2234" s="13" t="str">
        <f>IF(Z2235&gt;94,"Met",IF(AB2235="--","n/a",IF(AB2235&gt;=0,"Met","Did Not Meet")))</f>
        <v>Did Not Meet</v>
      </c>
      <c r="M2234" s="1" t="s">
        <v>9</v>
      </c>
      <c r="N2234" s="14" t="s">
        <v>2502</v>
      </c>
      <c r="O2234" s="5"/>
      <c r="P2234" s="44" t="str">
        <f t="shared" ref="P2234" si="2846">IF(H2236="Yes",IF(I2236="Yes","Yes","No"),"No")</f>
        <v>Yes</v>
      </c>
      <c r="Q2234" s="93"/>
      <c r="R2234" s="5" t="s">
        <v>1</v>
      </c>
      <c r="S2234" s="1" t="s">
        <v>2</v>
      </c>
      <c r="T2234" s="1" t="s">
        <v>3</v>
      </c>
      <c r="U2234" s="5">
        <v>152</v>
      </c>
      <c r="V2234" s="1">
        <v>75.66</v>
      </c>
      <c r="W2234" s="1">
        <v>73.81</v>
      </c>
      <c r="X2234" s="9">
        <f t="shared" si="2775"/>
        <v>1.8499999999999943</v>
      </c>
      <c r="Y2234" s="14">
        <v>102</v>
      </c>
      <c r="Z2234" s="1">
        <v>78.430000000000007</v>
      </c>
      <c r="AA2234" s="1">
        <v>84.89</v>
      </c>
      <c r="AB2234" s="72">
        <f t="shared" si="2800"/>
        <v>-6.4599999999999937</v>
      </c>
      <c r="AC2234" s="36"/>
    </row>
    <row r="2235" spans="1:29" ht="15.75" x14ac:dyDescent="0.25">
      <c r="A2235" s="53">
        <v>3211022</v>
      </c>
      <c r="B2235" s="89" t="s">
        <v>2601</v>
      </c>
      <c r="C2235" s="53" t="s">
        <v>683</v>
      </c>
      <c r="D2235" s="49" t="s">
        <v>2498</v>
      </c>
      <c r="E2235" s="34" t="str">
        <f>M2234</f>
        <v>Needs Improvement School</v>
      </c>
      <c r="F2235" s="65" t="s">
        <v>2484</v>
      </c>
      <c r="G2235" s="62"/>
      <c r="H2235" s="13" t="str">
        <f>IF(V2236&gt;94,"Met",IF(X2236="--","n/a",IF(X2236&gt;=0,"Met","Did Not Meet")))</f>
        <v>Did Not Meet</v>
      </c>
      <c r="I2235" s="13" t="str">
        <f>IF(V2237&gt;94,"Met",IF(X2237="--","n/a",IF(X2237&gt;=0,"Met","Did Not Meet")))</f>
        <v>Did Not Meet</v>
      </c>
      <c r="K2235" s="13" t="str">
        <f>IF(Z2236&gt;94,"Met",IF(AB2236="--","n/a",IF(AB2236&gt;=0,"Met","Did Not Meet")))</f>
        <v>Did Not Meet</v>
      </c>
      <c r="L2235" s="13" t="str">
        <f>IF(Z2237&gt;94,"Met",IF(AB2237="--","n/a",IF(AB2237&gt;=0,"Met","Did Not Meet")))</f>
        <v>Did Not Meet</v>
      </c>
      <c r="M2235" s="1" t="s">
        <v>9</v>
      </c>
      <c r="N2235" s="14" t="s">
        <v>2501</v>
      </c>
      <c r="O2235" s="5"/>
      <c r="P2235" s="44" t="str">
        <f t="shared" ref="P2235" si="2847">IF(K2236="Yes",IF(L2236="Yes","Yes","No"),"No")</f>
        <v>No</v>
      </c>
      <c r="Q2235" s="94" t="s">
        <v>2759</v>
      </c>
      <c r="R2235" s="5" t="s">
        <v>1</v>
      </c>
      <c r="S2235" s="1" t="s">
        <v>2</v>
      </c>
      <c r="T2235" s="1" t="s">
        <v>7</v>
      </c>
      <c r="U2235" s="5">
        <v>113</v>
      </c>
      <c r="V2235" s="1">
        <v>72.569999999999993</v>
      </c>
      <c r="W2235" s="1">
        <v>69.45</v>
      </c>
      <c r="X2235" s="9">
        <f t="shared" si="2775"/>
        <v>3.1199999999999903</v>
      </c>
      <c r="Y2235" s="14">
        <v>75</v>
      </c>
      <c r="Z2235" s="1">
        <v>77.33</v>
      </c>
      <c r="AA2235" s="1">
        <v>82.73</v>
      </c>
      <c r="AB2235" s="72">
        <f t="shared" si="2800"/>
        <v>-5.4000000000000057</v>
      </c>
      <c r="AC2235" s="53"/>
    </row>
    <row r="2236" spans="1:29" ht="15" customHeight="1" x14ac:dyDescent="0.25">
      <c r="A2236" s="53">
        <v>3211022</v>
      </c>
      <c r="B2236" s="89" t="s">
        <v>2601</v>
      </c>
      <c r="C2236" s="53" t="s">
        <v>683</v>
      </c>
      <c r="D2236" s="49" t="s">
        <v>2499</v>
      </c>
      <c r="E2236" s="35" t="str">
        <f>VLOOKUP('2012 Accountability Database'!$A2234,'2011 AYP'!A$2:B$1072,2)</f>
        <v xml:space="preserve"> A (Alert)</v>
      </c>
      <c r="F2236" s="66"/>
      <c r="G2236" s="63" t="s">
        <v>2485</v>
      </c>
      <c r="H2236" s="60" t="str">
        <f t="shared" ref="H2236:I2236" si="2848">IF(H2234="Met","Yes",IF(H2235="Met","Yes","No"))</f>
        <v>Yes</v>
      </c>
      <c r="I2236" s="60" t="str">
        <f t="shared" si="2848"/>
        <v>Yes</v>
      </c>
      <c r="J2236" s="42"/>
      <c r="K2236" s="60" t="str">
        <f t="shared" ref="K2236:L2236" si="2849">IF(K2234="Met","Yes",IF(K2235="Met","Yes","No"))</f>
        <v>No</v>
      </c>
      <c r="L2236" s="60" t="str">
        <f t="shared" si="2849"/>
        <v>No</v>
      </c>
      <c r="M2236" s="1" t="s">
        <v>9</v>
      </c>
      <c r="N2236" s="14" t="s">
        <v>2503</v>
      </c>
      <c r="O2236" s="5"/>
      <c r="P2236" s="44" t="str">
        <f t="shared" ref="P2236" si="2850">IF(H2240="Yes",IF(I2240="Yes","Yes","No"),"No")</f>
        <v>No</v>
      </c>
      <c r="Q2236" s="108" t="s">
        <v>2758</v>
      </c>
      <c r="R2236" s="5" t="s">
        <v>1</v>
      </c>
      <c r="S2236" s="1" t="s">
        <v>5</v>
      </c>
      <c r="T2236" s="1" t="s">
        <v>3</v>
      </c>
      <c r="U2236" s="5">
        <v>433</v>
      </c>
      <c r="V2236" s="1">
        <v>72.52</v>
      </c>
      <c r="W2236" s="1">
        <v>73.81</v>
      </c>
      <c r="X2236" s="6">
        <f t="shared" si="2775"/>
        <v>-1.2900000000000063</v>
      </c>
      <c r="Y2236" s="14">
        <v>291</v>
      </c>
      <c r="Z2236" s="1">
        <v>78.69</v>
      </c>
      <c r="AA2236" s="1">
        <v>84.89</v>
      </c>
      <c r="AB2236" s="72">
        <f t="shared" si="2800"/>
        <v>-6.2000000000000028</v>
      </c>
      <c r="AC2236" s="53"/>
    </row>
    <row r="2237" spans="1:29" x14ac:dyDescent="0.25">
      <c r="A2237" s="53">
        <v>3211022</v>
      </c>
      <c r="B2237" s="89" t="s">
        <v>2601</v>
      </c>
      <c r="C2237" s="53" t="s">
        <v>683</v>
      </c>
      <c r="D2237" s="49" t="s">
        <v>2507</v>
      </c>
      <c r="E2237" s="47">
        <f>VLOOKUP('2012 Accountability Database'!A2234,Dems1112!$A$2:$G$1082,3)</f>
        <v>0.05</v>
      </c>
      <c r="F2237" s="66"/>
      <c r="G2237" s="52"/>
      <c r="M2237" s="1" t="s">
        <v>9</v>
      </c>
      <c r="N2237" s="14" t="s">
        <v>2504</v>
      </c>
      <c r="O2237" s="5"/>
      <c r="P2237" s="44" t="str">
        <f t="shared" ref="P2237" si="2851">IF(K2240="Yes",IF(L2240="Yes","Yes","No"),"No")</f>
        <v>No</v>
      </c>
      <c r="Q2237" s="108"/>
      <c r="R2237" s="5" t="s">
        <v>1</v>
      </c>
      <c r="S2237" s="1" t="s">
        <v>5</v>
      </c>
      <c r="T2237" s="1" t="s">
        <v>7</v>
      </c>
      <c r="U2237" s="5">
        <v>325</v>
      </c>
      <c r="V2237" s="1">
        <v>67.69</v>
      </c>
      <c r="W2237" s="1">
        <v>69.45</v>
      </c>
      <c r="X2237" s="6">
        <f t="shared" si="2775"/>
        <v>-1.7600000000000051</v>
      </c>
      <c r="Y2237" s="14">
        <v>213</v>
      </c>
      <c r="Z2237" s="1">
        <v>77</v>
      </c>
      <c r="AA2237" s="1">
        <v>82.73</v>
      </c>
      <c r="AB2237" s="72">
        <f t="shared" si="2800"/>
        <v>-5.730000000000004</v>
      </c>
      <c r="AC2237" s="53"/>
    </row>
    <row r="2238" spans="1:29" x14ac:dyDescent="0.25">
      <c r="A2238" s="53">
        <v>3211022</v>
      </c>
      <c r="B2238" s="89" t="s">
        <v>2601</v>
      </c>
      <c r="C2238" s="53" t="s">
        <v>683</v>
      </c>
      <c r="D2238" s="50" t="s">
        <v>2508</v>
      </c>
      <c r="E2238" s="47">
        <f>VLOOKUP('2012 Accountability Database'!A2234,Dems1112!$A$2:$G$1082,4)</f>
        <v>0.75</v>
      </c>
      <c r="F2238" s="65" t="s">
        <v>2486</v>
      </c>
      <c r="G2238" s="62"/>
      <c r="H2238" s="13" t="str">
        <f>IF(V2238&gt;94,"Met",IF(X2238="--","n/a",IF(X2238&gt;=0,"Met","Did Not Meet")))</f>
        <v>Did Not Meet</v>
      </c>
      <c r="I2238" s="13" t="str">
        <f>IF(V2239&gt;94,"Met",IF(X2239="--","n/a",IF(X2239&gt;=0,"Met","Did Not Meet")))</f>
        <v>Did Not Meet</v>
      </c>
      <c r="J2238" s="13"/>
      <c r="K2238" s="13" t="str">
        <f>IF(Z2238&gt;94,"Met",IF(AB2238="--","n/a",IF(AB2238&gt;=0,"Met","Did Not Meet")))</f>
        <v>Did Not Meet</v>
      </c>
      <c r="L2238" s="13" t="str">
        <f>IF(Z2239&gt;94,"Met",IF(AB2239="--","n/a",IF(AB2239&gt;=0,"Met","Did Not Meet")))</f>
        <v>Did Not Meet</v>
      </c>
      <c r="M2238" s="1" t="s">
        <v>9</v>
      </c>
      <c r="N2238" s="68" t="s">
        <v>2497</v>
      </c>
      <c r="O2238" s="35"/>
      <c r="P2238" s="44"/>
      <c r="Q2238" s="108"/>
      <c r="R2238" s="5" t="s">
        <v>6</v>
      </c>
      <c r="S2238" s="1" t="s">
        <v>2</v>
      </c>
      <c r="T2238" s="1" t="s">
        <v>3</v>
      </c>
      <c r="U2238" s="5">
        <v>152</v>
      </c>
      <c r="V2238" s="1">
        <v>86.18</v>
      </c>
      <c r="W2238" s="1">
        <v>87.56</v>
      </c>
      <c r="X2238" s="6">
        <f t="shared" si="2775"/>
        <v>-1.3799999999999955</v>
      </c>
      <c r="Y2238" s="14">
        <v>102</v>
      </c>
      <c r="Z2238" s="1">
        <v>67.650000000000006</v>
      </c>
      <c r="AA2238" s="1">
        <v>75.83</v>
      </c>
      <c r="AB2238" s="72">
        <f t="shared" si="2800"/>
        <v>-8.1799999999999926</v>
      </c>
      <c r="AC2238" s="53"/>
    </row>
    <row r="2239" spans="1:29" x14ac:dyDescent="0.25">
      <c r="A2239" s="53">
        <v>3211022</v>
      </c>
      <c r="B2239" s="89" t="s">
        <v>2601</v>
      </c>
      <c r="C2239" s="53" t="s">
        <v>683</v>
      </c>
      <c r="D2239" s="50" t="s">
        <v>974</v>
      </c>
      <c r="E2239" s="47" t="str">
        <f>VLOOKUP('2012 Accountability Database'!A2234,Dems1112!$A$2:$G$1082,5)</f>
        <v>K-6</v>
      </c>
      <c r="F2239" s="65" t="s">
        <v>2487</v>
      </c>
      <c r="G2239" s="62"/>
      <c r="H2239" s="13" t="str">
        <f>IF(V2240&gt;94,"Met",IF(X2240="--","n/a",IF(X2240&gt;=0,"Met","Did Not Meet")))</f>
        <v>Did Not Meet</v>
      </c>
      <c r="I2239" s="13" t="str">
        <f>IF(V2241&gt;94,"Met",IF(X2241="--","n/a",IF(X2241&gt;=0,"Met","Did Not Meet")))</f>
        <v>Did Not Meet</v>
      </c>
      <c r="J2239" s="13"/>
      <c r="K2239" s="13" t="str">
        <f>IF(Z2240&gt;94,"Met",IF(AB2240="--","n/a",IF(AB2240&gt;=0,"Met","Did Not Meet")))</f>
        <v>Did Not Meet</v>
      </c>
      <c r="L2239" s="13" t="str">
        <f>IF(Z2241&gt;94,"Met",IF(AB2241="--","n/a",IF(AB2241&gt;=0,"Met","Did Not Meet")))</f>
        <v>Did Not Meet</v>
      </c>
      <c r="M2239" s="1" t="s">
        <v>9</v>
      </c>
      <c r="N2239" s="14"/>
      <c r="O2239" s="35" t="s">
        <v>2506</v>
      </c>
      <c r="P2239" s="83" t="str">
        <f t="shared" ref="P2239" si="2852">IF(P2234="No"," ", IF(P2236="No"," ",IF(P2235="No", " ",IF(P2237="No"," ","X"))))</f>
        <v xml:space="preserve"> </v>
      </c>
      <c r="Q2239" s="108"/>
      <c r="R2239" s="5" t="s">
        <v>6</v>
      </c>
      <c r="S2239" s="1" t="s">
        <v>2</v>
      </c>
      <c r="T2239" s="1" t="s">
        <v>7</v>
      </c>
      <c r="U2239" s="5">
        <v>113</v>
      </c>
      <c r="V2239" s="1">
        <v>84.96</v>
      </c>
      <c r="W2239" s="1">
        <v>86.42</v>
      </c>
      <c r="X2239" s="6">
        <f t="shared" si="2775"/>
        <v>-1.460000000000008</v>
      </c>
      <c r="Y2239" s="14">
        <v>75</v>
      </c>
      <c r="Z2239" s="1">
        <v>68</v>
      </c>
      <c r="AA2239" s="1">
        <v>74.760000000000005</v>
      </c>
      <c r="AB2239" s="72">
        <f t="shared" si="2800"/>
        <v>-6.7600000000000051</v>
      </c>
      <c r="AC2239" s="53"/>
    </row>
    <row r="2240" spans="1:29" ht="15.75" x14ac:dyDescent="0.25">
      <c r="A2240" s="53">
        <v>3211022</v>
      </c>
      <c r="B2240" s="89" t="s">
        <v>2601</v>
      </c>
      <c r="C2240" s="53" t="s">
        <v>683</v>
      </c>
      <c r="D2240" s="50" t="s">
        <v>975</v>
      </c>
      <c r="E2240" s="48" t="str">
        <f>VLOOKUP('2012 Accountability Database'!A2234,Dems1112!$A$2:$G$1082,6)</f>
        <v>2 (Northeast AR)</v>
      </c>
      <c r="F2240" s="66"/>
      <c r="G2240" s="63" t="s">
        <v>2488</v>
      </c>
      <c r="H2240" s="61" t="str">
        <f t="shared" ref="H2240:I2240" si="2853">IF(H2238="Met","Yes",IF(H2239="Met","Yes","No"))</f>
        <v>No</v>
      </c>
      <c r="I2240" s="61" t="str">
        <f t="shared" si="2853"/>
        <v>No</v>
      </c>
      <c r="J2240" s="55"/>
      <c r="K2240" s="61" t="str">
        <f t="shared" ref="K2240:L2240" si="2854">IF(K2238="Met","Yes",IF(K2239="Met","Yes","No"))</f>
        <v>No</v>
      </c>
      <c r="L2240" s="61" t="str">
        <f t="shared" si="2854"/>
        <v>No</v>
      </c>
      <c r="M2240" s="1" t="s">
        <v>9</v>
      </c>
      <c r="N2240" s="14"/>
      <c r="O2240" s="35" t="s">
        <v>2505</v>
      </c>
      <c r="P2240" s="83" t="str">
        <f t="shared" ref="P2240" si="2855">IF(P2239="X"," ",IF(P2241="X"," ","X"))</f>
        <v xml:space="preserve"> </v>
      </c>
      <c r="Q2240" s="94" t="s">
        <v>2759</v>
      </c>
      <c r="R2240" s="5" t="s">
        <v>6</v>
      </c>
      <c r="S2240" s="1" t="s">
        <v>5</v>
      </c>
      <c r="T2240" s="1" t="s">
        <v>3</v>
      </c>
      <c r="U2240" s="5">
        <v>433</v>
      </c>
      <c r="V2240" s="1">
        <v>86.84</v>
      </c>
      <c r="W2240" s="1">
        <v>87.56</v>
      </c>
      <c r="X2240" s="6">
        <f t="shared" si="2775"/>
        <v>-0.71999999999999886</v>
      </c>
      <c r="Y2240" s="14">
        <v>291</v>
      </c>
      <c r="Z2240" s="1">
        <v>71.819999999999993</v>
      </c>
      <c r="AA2240" s="1">
        <v>75.83</v>
      </c>
      <c r="AB2240" s="72">
        <f t="shared" si="2800"/>
        <v>-4.0100000000000051</v>
      </c>
      <c r="AC2240" s="53"/>
    </row>
    <row r="2241" spans="1:29" x14ac:dyDescent="0.25">
      <c r="A2241" s="54">
        <v>3211022</v>
      </c>
      <c r="B2241" s="90" t="s">
        <v>2601</v>
      </c>
      <c r="C2241" s="54" t="s">
        <v>683</v>
      </c>
      <c r="D2241" s="4"/>
      <c r="E2241" s="4"/>
      <c r="F2241" s="67"/>
      <c r="G2241" s="64"/>
      <c r="H2241" s="43"/>
      <c r="I2241" s="43"/>
      <c r="J2241" s="43"/>
      <c r="K2241" s="43"/>
      <c r="L2241" s="43"/>
      <c r="M2241" s="4" t="s">
        <v>9</v>
      </c>
      <c r="N2241" s="15"/>
      <c r="O2241" s="38" t="s">
        <v>2482</v>
      </c>
      <c r="P2241" s="84" t="str">
        <f>IF(E2235="Achieving School"," ","X")</f>
        <v>X</v>
      </c>
      <c r="Q2241" s="91"/>
      <c r="R2241" s="4" t="s">
        <v>6</v>
      </c>
      <c r="S2241" s="4" t="s">
        <v>5</v>
      </c>
      <c r="T2241" s="4" t="s">
        <v>7</v>
      </c>
      <c r="U2241" s="4">
        <v>325</v>
      </c>
      <c r="V2241" s="4">
        <v>84.92</v>
      </c>
      <c r="W2241" s="4">
        <v>86.42</v>
      </c>
      <c r="X2241" s="7">
        <f t="shared" si="2775"/>
        <v>-1.5</v>
      </c>
      <c r="Y2241" s="15">
        <v>213</v>
      </c>
      <c r="Z2241" s="4">
        <v>69.95</v>
      </c>
      <c r="AA2241" s="4">
        <v>74.760000000000005</v>
      </c>
      <c r="AB2241" s="73">
        <f t="shared" si="2800"/>
        <v>-4.8100000000000023</v>
      </c>
      <c r="AC2241" s="54"/>
    </row>
    <row r="2242" spans="1:29" x14ac:dyDescent="0.25">
      <c r="A2242" s="1">
        <v>3212010</v>
      </c>
      <c r="B2242" s="87" t="s">
        <v>2602</v>
      </c>
      <c r="C2242" s="55" t="s">
        <v>364</v>
      </c>
      <c r="E2242" s="42"/>
      <c r="F2242" s="65" t="s">
        <v>2483</v>
      </c>
      <c r="G2242" s="62"/>
      <c r="H2242" s="37" t="str">
        <f>IF(V2242&gt;94,"Met",IF(X2242="--","n/a",IF(X2242&gt;=0,"Met","Did Not Meet")))</f>
        <v>Met</v>
      </c>
      <c r="I2242" s="37" t="str">
        <f>IF(V2243&gt;94,"Met",IF(X2243="--","n/a",IF(X2243&gt;=0,"Met","Did Not Meet")))</f>
        <v>Met</v>
      </c>
      <c r="K2242" s="13" t="str">
        <f>IF(Z2242&gt;94,"Met",IF(AB2242="--","n/a",IF(AB2242&gt;=0,"Met","Did Not Meet")))</f>
        <v>Met</v>
      </c>
      <c r="L2242" s="13" t="str">
        <f>IF(Z2243&gt;94,"Met",IF(AB2243="--","n/a",IF(AB2243&gt;=0,"Met","Did Not Meet")))</f>
        <v>Met</v>
      </c>
      <c r="M2242" s="1" t="s">
        <v>9</v>
      </c>
      <c r="N2242" s="14" t="s">
        <v>2502</v>
      </c>
      <c r="O2242" s="5"/>
      <c r="P2242" s="44" t="str">
        <f t="shared" ref="P2242" si="2856">IF(H2244="Yes",IF(I2244="Yes","Yes","No"),"No")</f>
        <v>Yes</v>
      </c>
      <c r="Q2242" s="93"/>
      <c r="R2242" s="5" t="s">
        <v>1</v>
      </c>
      <c r="S2242" s="1" t="s">
        <v>2</v>
      </c>
      <c r="T2242" s="1" t="s">
        <v>3</v>
      </c>
      <c r="U2242" s="5">
        <v>67</v>
      </c>
      <c r="V2242" s="1">
        <v>82.09</v>
      </c>
      <c r="W2242" s="1">
        <v>75.55</v>
      </c>
      <c r="X2242" s="9">
        <f t="shared" ref="X2242:X2305" si="2857">V2242-W2242</f>
        <v>6.5400000000000063</v>
      </c>
      <c r="Y2242" s="14">
        <v>52</v>
      </c>
      <c r="Z2242" s="1">
        <v>90.38</v>
      </c>
      <c r="AA2242" s="1">
        <v>76.7</v>
      </c>
      <c r="AB2242" s="71">
        <f t="shared" si="2800"/>
        <v>13.679999999999993</v>
      </c>
      <c r="AC2242" s="36"/>
    </row>
    <row r="2243" spans="1:29" ht="15.75" x14ac:dyDescent="0.25">
      <c r="A2243" s="53">
        <v>3212010</v>
      </c>
      <c r="B2243" s="89" t="s">
        <v>2602</v>
      </c>
      <c r="C2243" s="53" t="s">
        <v>364</v>
      </c>
      <c r="D2243" s="49" t="s">
        <v>2498</v>
      </c>
      <c r="E2243" s="34" t="str">
        <f>M2242</f>
        <v>Needs Improvement School</v>
      </c>
      <c r="F2243" s="65" t="s">
        <v>2484</v>
      </c>
      <c r="G2243" s="62"/>
      <c r="H2243" s="13" t="str">
        <f>IF(V2244&gt;94,"Met",IF(X2244="--","n/a",IF(X2244&gt;=0,"Met","Did Not Meet")))</f>
        <v>Did Not Meet</v>
      </c>
      <c r="I2243" s="13" t="str">
        <f>IF(V2245&gt;94,"Met",IF(X2245="--","n/a",IF(X2245&gt;=0,"Met","Did Not Meet")))</f>
        <v>Did Not Meet</v>
      </c>
      <c r="K2243" s="13" t="str">
        <f>IF(Z2244&gt;94,"Met",IF(AB2244="--","n/a",IF(AB2244&gt;=0,"Met","Did Not Meet")))</f>
        <v>Met</v>
      </c>
      <c r="L2243" s="13" t="str">
        <f>IF(Z2245&gt;94,"Met",IF(AB2245="--","n/a",IF(AB2245&gt;=0,"Met","Did Not Meet")))</f>
        <v>Met</v>
      </c>
      <c r="M2243" s="5" t="s">
        <v>9</v>
      </c>
      <c r="N2243" s="14" t="s">
        <v>2501</v>
      </c>
      <c r="O2243" s="5"/>
      <c r="P2243" s="44" t="str">
        <f t="shared" ref="P2243" si="2858">IF(K2244="Yes",IF(L2244="Yes","Yes","No"),"No")</f>
        <v>Yes</v>
      </c>
      <c r="Q2243" s="94" t="s">
        <v>2759</v>
      </c>
      <c r="R2243" s="5" t="s">
        <v>1</v>
      </c>
      <c r="S2243" s="5" t="s">
        <v>2</v>
      </c>
      <c r="T2243" s="5" t="s">
        <v>7</v>
      </c>
      <c r="U2243" s="5">
        <v>37</v>
      </c>
      <c r="V2243" s="5">
        <v>78.38</v>
      </c>
      <c r="W2243" s="5">
        <v>71.63</v>
      </c>
      <c r="X2243" s="11">
        <f t="shared" si="2857"/>
        <v>6.75</v>
      </c>
      <c r="Y2243" s="14">
        <v>25</v>
      </c>
      <c r="Z2243" s="5">
        <v>84</v>
      </c>
      <c r="AA2243" s="5">
        <v>70.430000000000007</v>
      </c>
      <c r="AB2243" s="71">
        <f t="shared" si="2800"/>
        <v>13.569999999999993</v>
      </c>
      <c r="AC2243" s="53"/>
    </row>
    <row r="2244" spans="1:29" ht="15" customHeight="1" x14ac:dyDescent="0.25">
      <c r="A2244" s="53">
        <v>3212010</v>
      </c>
      <c r="B2244" s="89" t="s">
        <v>2602</v>
      </c>
      <c r="C2244" s="53" t="s">
        <v>364</v>
      </c>
      <c r="D2244" s="49" t="s">
        <v>2499</v>
      </c>
      <c r="E2244" s="35" t="str">
        <f>VLOOKUP('2012 Accountability Database'!$A2242,'2011 AYP'!A$2:B$1072,2)</f>
        <v xml:space="preserve"> A (Alert)</v>
      </c>
      <c r="F2244" s="66"/>
      <c r="G2244" s="63" t="s">
        <v>2485</v>
      </c>
      <c r="H2244" s="60" t="str">
        <f t="shared" ref="H2244:I2244" si="2859">IF(H2242="Met","Yes",IF(H2243="Met","Yes","No"))</f>
        <v>Yes</v>
      </c>
      <c r="I2244" s="60" t="str">
        <f t="shared" si="2859"/>
        <v>Yes</v>
      </c>
      <c r="J2244" s="42"/>
      <c r="K2244" s="60" t="str">
        <f t="shared" ref="K2244:L2244" si="2860">IF(K2242="Met","Yes",IF(K2243="Met","Yes","No"))</f>
        <v>Yes</v>
      </c>
      <c r="L2244" s="60" t="str">
        <f t="shared" si="2860"/>
        <v>Yes</v>
      </c>
      <c r="M2244" s="5" t="s">
        <v>9</v>
      </c>
      <c r="N2244" s="14" t="s">
        <v>2503</v>
      </c>
      <c r="O2244" s="5"/>
      <c r="P2244" s="44" t="str">
        <f t="shared" ref="P2244" si="2861">IF(H2248="Yes",IF(I2248="Yes","Yes","No"),"No")</f>
        <v>No</v>
      </c>
      <c r="Q2244" s="108" t="s">
        <v>2758</v>
      </c>
      <c r="R2244" s="5" t="s">
        <v>1</v>
      </c>
      <c r="S2244" s="5" t="s">
        <v>5</v>
      </c>
      <c r="T2244" s="5" t="s">
        <v>3</v>
      </c>
      <c r="U2244" s="5">
        <v>222</v>
      </c>
      <c r="V2244" s="5">
        <v>74.77</v>
      </c>
      <c r="W2244" s="5">
        <v>75.55</v>
      </c>
      <c r="X2244" s="8">
        <f t="shared" si="2857"/>
        <v>-0.78000000000000114</v>
      </c>
      <c r="Y2244" s="14">
        <v>170</v>
      </c>
      <c r="Z2244" s="5">
        <v>81.180000000000007</v>
      </c>
      <c r="AA2244" s="5">
        <v>76.7</v>
      </c>
      <c r="AB2244" s="71">
        <f t="shared" si="2800"/>
        <v>4.480000000000004</v>
      </c>
      <c r="AC2244" s="53"/>
    </row>
    <row r="2245" spans="1:29" x14ac:dyDescent="0.25">
      <c r="A2245" s="53">
        <v>3212010</v>
      </c>
      <c r="B2245" s="89" t="s">
        <v>2602</v>
      </c>
      <c r="C2245" s="53" t="s">
        <v>364</v>
      </c>
      <c r="D2245" s="49" t="s">
        <v>2507</v>
      </c>
      <c r="E2245" s="47">
        <f>VLOOKUP('2012 Accountability Database'!A2242,Dems1112!$A$2:$G$1082,3)</f>
        <v>0.02</v>
      </c>
      <c r="F2245" s="66"/>
      <c r="G2245" s="52"/>
      <c r="M2245" s="1" t="s">
        <v>9</v>
      </c>
      <c r="N2245" s="14" t="s">
        <v>2504</v>
      </c>
      <c r="O2245" s="5"/>
      <c r="P2245" s="44" t="str">
        <f t="shared" ref="P2245" si="2862">IF(K2248="Yes",IF(L2248="Yes","Yes","No"),"No")</f>
        <v>No</v>
      </c>
      <c r="Q2245" s="108"/>
      <c r="R2245" s="5" t="s">
        <v>1</v>
      </c>
      <c r="S2245" s="1" t="s">
        <v>5</v>
      </c>
      <c r="T2245" s="1" t="s">
        <v>7</v>
      </c>
      <c r="U2245" s="5">
        <v>121</v>
      </c>
      <c r="V2245" s="1">
        <v>69.42</v>
      </c>
      <c r="W2245" s="1">
        <v>71.63</v>
      </c>
      <c r="X2245" s="6">
        <f t="shared" si="2857"/>
        <v>-2.2099999999999937</v>
      </c>
      <c r="Y2245" s="14">
        <v>86</v>
      </c>
      <c r="Z2245" s="1">
        <v>74.42</v>
      </c>
      <c r="AA2245" s="1">
        <v>70.430000000000007</v>
      </c>
      <c r="AB2245" s="71">
        <f t="shared" si="2800"/>
        <v>3.9899999999999949</v>
      </c>
      <c r="AC2245" s="53"/>
    </row>
    <row r="2246" spans="1:29" x14ac:dyDescent="0.25">
      <c r="A2246" s="53">
        <v>3212010</v>
      </c>
      <c r="B2246" s="89" t="s">
        <v>2602</v>
      </c>
      <c r="C2246" s="53" t="s">
        <v>364</v>
      </c>
      <c r="D2246" s="50" t="s">
        <v>2508</v>
      </c>
      <c r="E2246" s="47">
        <f>VLOOKUP('2012 Accountability Database'!A2242,Dems1112!$A$2:$G$1082,4)</f>
        <v>0.57999999999999996</v>
      </c>
      <c r="F2246" s="65" t="s">
        <v>2486</v>
      </c>
      <c r="G2246" s="62"/>
      <c r="H2246" s="13" t="str">
        <f>IF(V2246&gt;94,"Met",IF(X2246="--","n/a",IF(X2246&gt;=0,"Met","Did Not Meet")))</f>
        <v>Did Not Meet</v>
      </c>
      <c r="I2246" s="13" t="str">
        <f>IF(V2247&gt;94,"Met",IF(X2247="--","n/a",IF(X2247&gt;=0,"Met","Did Not Meet")))</f>
        <v>Did Not Meet</v>
      </c>
      <c r="J2246" s="13"/>
      <c r="K2246" s="13" t="str">
        <f>IF(Z2246&gt;94,"Met",IF(AB2246="--","n/a",IF(AB2246&gt;=0,"Met","Did Not Meet")))</f>
        <v>Did Not Meet</v>
      </c>
      <c r="L2246" s="13" t="str">
        <f>IF(Z2247&gt;94,"Met",IF(AB2247="--","n/a",IF(AB2247&gt;=0,"Met","Did Not Meet")))</f>
        <v>Did Not Meet</v>
      </c>
      <c r="M2246" s="1" t="s">
        <v>9</v>
      </c>
      <c r="N2246" s="68" t="s">
        <v>2497</v>
      </c>
      <c r="O2246" s="35"/>
      <c r="P2246" s="44"/>
      <c r="Q2246" s="108"/>
      <c r="R2246" s="5" t="s">
        <v>6</v>
      </c>
      <c r="S2246" s="1" t="s">
        <v>2</v>
      </c>
      <c r="T2246" s="1" t="s">
        <v>3</v>
      </c>
      <c r="U2246" s="5">
        <v>67</v>
      </c>
      <c r="V2246" s="1">
        <v>73.13</v>
      </c>
      <c r="W2246" s="1">
        <v>84.11</v>
      </c>
      <c r="X2246" s="6">
        <f t="shared" si="2857"/>
        <v>-10.980000000000004</v>
      </c>
      <c r="Y2246" s="14">
        <v>52</v>
      </c>
      <c r="Z2246" s="1">
        <v>51.92</v>
      </c>
      <c r="AA2246" s="1">
        <v>73.59</v>
      </c>
      <c r="AB2246" s="72">
        <f t="shared" si="2800"/>
        <v>-21.67</v>
      </c>
      <c r="AC2246" s="53"/>
    </row>
    <row r="2247" spans="1:29" x14ac:dyDescent="0.25">
      <c r="A2247" s="53">
        <v>3212010</v>
      </c>
      <c r="B2247" s="89" t="s">
        <v>2602</v>
      </c>
      <c r="C2247" s="53" t="s">
        <v>364</v>
      </c>
      <c r="D2247" s="50" t="s">
        <v>974</v>
      </c>
      <c r="E2247" s="47" t="str">
        <f>VLOOKUP('2012 Accountability Database'!A2242,Dems1112!$A$2:$G$1082,5)</f>
        <v>K-6</v>
      </c>
      <c r="F2247" s="65" t="s">
        <v>2487</v>
      </c>
      <c r="G2247" s="62"/>
      <c r="H2247" s="13" t="str">
        <f>IF(V2248&gt;94,"Met",IF(X2248="--","n/a",IF(X2248&gt;=0,"Met","Did Not Meet")))</f>
        <v>Did Not Meet</v>
      </c>
      <c r="I2247" s="13" t="str">
        <f>IF(V2249&gt;94,"Met",IF(X2249="--","n/a",IF(X2249&gt;=0,"Met","Did Not Meet")))</f>
        <v>Did Not Meet</v>
      </c>
      <c r="J2247" s="13"/>
      <c r="K2247" s="13" t="str">
        <f>IF(Z2248&gt;94,"Met",IF(AB2248="--","n/a",IF(AB2248&gt;=0,"Met","Did Not Meet")))</f>
        <v>Did Not Meet</v>
      </c>
      <c r="L2247" s="13" t="str">
        <f>IF(Z2249&gt;94,"Met",IF(AB2249="--","n/a",IF(AB2249&gt;=0,"Met","Did Not Meet")))</f>
        <v>Did Not Meet</v>
      </c>
      <c r="M2247" s="1" t="s">
        <v>9</v>
      </c>
      <c r="N2247" s="14"/>
      <c r="O2247" s="35" t="s">
        <v>2506</v>
      </c>
      <c r="P2247" s="83" t="str">
        <f t="shared" ref="P2247" si="2863">IF(P2242="No"," ", IF(P2244="No"," ",IF(P2243="No", " ",IF(P2245="No"," ","X"))))</f>
        <v xml:space="preserve"> </v>
      </c>
      <c r="Q2247" s="108"/>
      <c r="R2247" s="5" t="s">
        <v>6</v>
      </c>
      <c r="S2247" s="1" t="s">
        <v>2</v>
      </c>
      <c r="T2247" s="1" t="s">
        <v>7</v>
      </c>
      <c r="U2247" s="5">
        <v>37</v>
      </c>
      <c r="V2247" s="1">
        <v>78.38</v>
      </c>
      <c r="W2247" s="1">
        <v>80.36</v>
      </c>
      <c r="X2247" s="6">
        <f t="shared" si="2857"/>
        <v>-1.980000000000004</v>
      </c>
      <c r="Y2247" s="14">
        <v>25</v>
      </c>
      <c r="Z2247" s="1">
        <v>52</v>
      </c>
      <c r="AA2247" s="1">
        <v>70.430000000000007</v>
      </c>
      <c r="AB2247" s="72">
        <f t="shared" si="2800"/>
        <v>-18.430000000000007</v>
      </c>
      <c r="AC2247" s="53"/>
    </row>
    <row r="2248" spans="1:29" ht="15.75" x14ac:dyDescent="0.25">
      <c r="A2248" s="53">
        <v>3212010</v>
      </c>
      <c r="B2248" s="89" t="s">
        <v>2602</v>
      </c>
      <c r="C2248" s="53" t="s">
        <v>364</v>
      </c>
      <c r="D2248" s="50" t="s">
        <v>975</v>
      </c>
      <c r="E2248" s="48" t="str">
        <f>VLOOKUP('2012 Accountability Database'!A2242,Dems1112!$A$2:$G$1082,6)</f>
        <v>2 (Northeast AR)</v>
      </c>
      <c r="F2248" s="66"/>
      <c r="G2248" s="63" t="s">
        <v>2488</v>
      </c>
      <c r="H2248" s="61" t="str">
        <f t="shared" ref="H2248:I2248" si="2864">IF(H2246="Met","Yes",IF(H2247="Met","Yes","No"))</f>
        <v>No</v>
      </c>
      <c r="I2248" s="61" t="str">
        <f t="shared" si="2864"/>
        <v>No</v>
      </c>
      <c r="J2248" s="55"/>
      <c r="K2248" s="61" t="str">
        <f t="shared" ref="K2248:L2248" si="2865">IF(K2246="Met","Yes",IF(K2247="Met","Yes","No"))</f>
        <v>No</v>
      </c>
      <c r="L2248" s="61" t="str">
        <f t="shared" si="2865"/>
        <v>No</v>
      </c>
      <c r="M2248" s="1" t="s">
        <v>9</v>
      </c>
      <c r="N2248" s="14"/>
      <c r="O2248" s="35" t="s">
        <v>2505</v>
      </c>
      <c r="P2248" s="83" t="str">
        <f t="shared" ref="P2248" si="2866">IF(P2247="X"," ",IF(P2249="X"," ","X"))</f>
        <v xml:space="preserve"> </v>
      </c>
      <c r="Q2248" s="94" t="s">
        <v>2759</v>
      </c>
      <c r="R2248" s="5" t="s">
        <v>6</v>
      </c>
      <c r="S2248" s="1" t="s">
        <v>5</v>
      </c>
      <c r="T2248" s="1" t="s">
        <v>3</v>
      </c>
      <c r="U2248" s="5">
        <v>222</v>
      </c>
      <c r="V2248" s="1">
        <v>78.83</v>
      </c>
      <c r="W2248" s="1">
        <v>84.11</v>
      </c>
      <c r="X2248" s="6">
        <f t="shared" si="2857"/>
        <v>-5.2800000000000011</v>
      </c>
      <c r="Y2248" s="14">
        <v>170</v>
      </c>
      <c r="Z2248" s="1">
        <v>63.53</v>
      </c>
      <c r="AA2248" s="1">
        <v>73.59</v>
      </c>
      <c r="AB2248" s="72">
        <f t="shared" si="2800"/>
        <v>-10.060000000000002</v>
      </c>
      <c r="AC2248" s="53"/>
    </row>
    <row r="2249" spans="1:29" x14ac:dyDescent="0.25">
      <c r="A2249" s="54">
        <v>3212010</v>
      </c>
      <c r="B2249" s="90" t="s">
        <v>2602</v>
      </c>
      <c r="C2249" s="54" t="s">
        <v>364</v>
      </c>
      <c r="D2249" s="4"/>
      <c r="E2249" s="4"/>
      <c r="F2249" s="67"/>
      <c r="G2249" s="64"/>
      <c r="H2249" s="43"/>
      <c r="I2249" s="43"/>
      <c r="J2249" s="43"/>
      <c r="K2249" s="43"/>
      <c r="L2249" s="43"/>
      <c r="M2249" s="4" t="s">
        <v>9</v>
      </c>
      <c r="N2249" s="15"/>
      <c r="O2249" s="38" t="s">
        <v>2482</v>
      </c>
      <c r="P2249" s="84" t="str">
        <f>IF(E2243="Achieving School"," ","X")</f>
        <v>X</v>
      </c>
      <c r="Q2249" s="91"/>
      <c r="R2249" s="4" t="s">
        <v>6</v>
      </c>
      <c r="S2249" s="4" t="s">
        <v>5</v>
      </c>
      <c r="T2249" s="4" t="s">
        <v>7</v>
      </c>
      <c r="U2249" s="4">
        <v>121</v>
      </c>
      <c r="V2249" s="4">
        <v>75.209999999999994</v>
      </c>
      <c r="W2249" s="4">
        <v>80.36</v>
      </c>
      <c r="X2249" s="7">
        <f t="shared" si="2857"/>
        <v>-5.1500000000000057</v>
      </c>
      <c r="Y2249" s="15">
        <v>86</v>
      </c>
      <c r="Z2249" s="4">
        <v>59.3</v>
      </c>
      <c r="AA2249" s="4">
        <v>70.430000000000007</v>
      </c>
      <c r="AB2249" s="73">
        <f t="shared" si="2800"/>
        <v>-11.13000000000001</v>
      </c>
      <c r="AC2249" s="54"/>
    </row>
    <row r="2250" spans="1:29" x14ac:dyDescent="0.25">
      <c r="A2250" s="1">
        <v>3212026</v>
      </c>
      <c r="B2250" s="87" t="s">
        <v>2602</v>
      </c>
      <c r="C2250" s="55" t="s">
        <v>365</v>
      </c>
      <c r="E2250" s="42"/>
      <c r="F2250" s="65" t="s">
        <v>2483</v>
      </c>
      <c r="G2250" s="62"/>
      <c r="H2250" s="37" t="str">
        <f>IF(V2250&gt;94,"Met",IF(X2250="--","n/a",IF(X2250&gt;=0,"Met","Did Not Meet")))</f>
        <v>Met</v>
      </c>
      <c r="I2250" s="37" t="str">
        <f>IF(V2251&gt;94,"Met",IF(X2251="--","n/a",IF(X2251&gt;=0,"Met","Did Not Meet")))</f>
        <v>Met</v>
      </c>
      <c r="K2250" s="13" t="str">
        <f>IF(Z2250&gt;94,"Met",IF(AB2250="--","n/a",IF(AB2250&gt;=0,"Met","Did Not Meet")))</f>
        <v>Met</v>
      </c>
      <c r="L2250" s="13" t="str">
        <f>IF(Z2251&gt;94,"Met",IF(AB2251="--","n/a",IF(AB2251&gt;=0,"Met","Did Not Meet")))</f>
        <v>Met</v>
      </c>
      <c r="M2250" s="1" t="s">
        <v>9</v>
      </c>
      <c r="N2250" s="14" t="s">
        <v>2502</v>
      </c>
      <c r="O2250" s="5"/>
      <c r="P2250" s="44" t="str">
        <f t="shared" ref="P2250" si="2867">IF(H2252="Yes",IF(I2252="Yes","Yes","No"),"No")</f>
        <v>Yes</v>
      </c>
      <c r="Q2250" s="93"/>
      <c r="R2250" s="5" t="s">
        <v>1</v>
      </c>
      <c r="S2250" s="1" t="s">
        <v>2</v>
      </c>
      <c r="T2250" s="1" t="s">
        <v>3</v>
      </c>
      <c r="U2250" s="5">
        <v>157</v>
      </c>
      <c r="V2250" s="1">
        <v>85.99</v>
      </c>
      <c r="W2250" s="1">
        <v>82.78</v>
      </c>
      <c r="X2250" s="9">
        <f t="shared" si="2857"/>
        <v>3.2099999999999937</v>
      </c>
      <c r="Y2250" s="14">
        <v>118</v>
      </c>
      <c r="Z2250" s="1">
        <v>88.98</v>
      </c>
      <c r="AA2250" s="1">
        <v>85.65</v>
      </c>
      <c r="AB2250" s="71">
        <f t="shared" si="2800"/>
        <v>3.3299999999999983</v>
      </c>
      <c r="AC2250" s="36"/>
    </row>
    <row r="2251" spans="1:29" ht="15.75" x14ac:dyDescent="0.25">
      <c r="A2251" s="53">
        <v>3212026</v>
      </c>
      <c r="B2251" s="89" t="s">
        <v>2602</v>
      </c>
      <c r="C2251" s="53" t="s">
        <v>365</v>
      </c>
      <c r="D2251" s="49" t="s">
        <v>2498</v>
      </c>
      <c r="E2251" s="34" t="str">
        <f>M2250</f>
        <v>Needs Improvement School</v>
      </c>
      <c r="F2251" s="65" t="s">
        <v>2484</v>
      </c>
      <c r="G2251" s="62"/>
      <c r="H2251" s="13" t="str">
        <f>IF(V2252&gt;94,"Met",IF(X2252="--","n/a",IF(X2252&gt;=0,"Met","Did Not Meet")))</f>
        <v>Did Not Meet</v>
      </c>
      <c r="I2251" s="13" t="str">
        <f>IF(V2253&gt;94,"Met",IF(X2253="--","n/a",IF(X2253&gt;=0,"Met","Did Not Meet")))</f>
        <v>Did Not Meet</v>
      </c>
      <c r="K2251" s="13" t="str">
        <f>IF(Z2252&gt;94,"Met",IF(AB2252="--","n/a",IF(AB2252&gt;=0,"Met","Did Not Meet")))</f>
        <v>Did Not Meet</v>
      </c>
      <c r="L2251" s="13" t="str">
        <f>IF(Z2253&gt;94,"Met",IF(AB2253="--","n/a",IF(AB2253&gt;=0,"Met","Did Not Meet")))</f>
        <v>Did Not Meet</v>
      </c>
      <c r="M2251" s="1" t="s">
        <v>9</v>
      </c>
      <c r="N2251" s="14" t="s">
        <v>2501</v>
      </c>
      <c r="O2251" s="5"/>
      <c r="P2251" s="44" t="str">
        <f t="shared" ref="P2251" si="2868">IF(K2252="Yes",IF(L2252="Yes","Yes","No"),"No")</f>
        <v>Yes</v>
      </c>
      <c r="Q2251" s="94" t="s">
        <v>2759</v>
      </c>
      <c r="R2251" s="5" t="s">
        <v>1</v>
      </c>
      <c r="S2251" s="1" t="s">
        <v>2</v>
      </c>
      <c r="T2251" s="1" t="s">
        <v>7</v>
      </c>
      <c r="U2251" s="5">
        <v>106</v>
      </c>
      <c r="V2251" s="1">
        <v>83.02</v>
      </c>
      <c r="W2251" s="1">
        <v>79.36</v>
      </c>
      <c r="X2251" s="9">
        <f t="shared" si="2857"/>
        <v>3.6599999999999966</v>
      </c>
      <c r="Y2251" s="14">
        <v>79</v>
      </c>
      <c r="Z2251" s="1">
        <v>86.08</v>
      </c>
      <c r="AA2251" s="1">
        <v>81.67</v>
      </c>
      <c r="AB2251" s="71">
        <f t="shared" si="2800"/>
        <v>4.4099999999999966</v>
      </c>
      <c r="AC2251" s="53"/>
    </row>
    <row r="2252" spans="1:29" ht="15" customHeight="1" x14ac:dyDescent="0.25">
      <c r="A2252" s="53">
        <v>3212026</v>
      </c>
      <c r="B2252" s="89" t="s">
        <v>2602</v>
      </c>
      <c r="C2252" s="53" t="s">
        <v>365</v>
      </c>
      <c r="D2252" s="49" t="s">
        <v>2499</v>
      </c>
      <c r="E2252" s="35" t="str">
        <f>VLOOKUP('2012 Accountability Database'!$A2250,'2011 AYP'!A$2:B$1072,2)</f>
        <v xml:space="preserve"> A (Alert)</v>
      </c>
      <c r="F2252" s="66"/>
      <c r="G2252" s="63" t="s">
        <v>2485</v>
      </c>
      <c r="H2252" s="60" t="str">
        <f t="shared" ref="H2252:I2252" si="2869">IF(H2250="Met","Yes",IF(H2251="Met","Yes","No"))</f>
        <v>Yes</v>
      </c>
      <c r="I2252" s="60" t="str">
        <f t="shared" si="2869"/>
        <v>Yes</v>
      </c>
      <c r="J2252" s="42"/>
      <c r="K2252" s="60" t="str">
        <f t="shared" ref="K2252:L2252" si="2870">IF(K2250="Met","Yes",IF(K2251="Met","Yes","No"))</f>
        <v>Yes</v>
      </c>
      <c r="L2252" s="60" t="str">
        <f t="shared" si="2870"/>
        <v>Yes</v>
      </c>
      <c r="M2252" s="1" t="s">
        <v>9</v>
      </c>
      <c r="N2252" s="14" t="s">
        <v>2503</v>
      </c>
      <c r="O2252" s="5"/>
      <c r="P2252" s="44" t="str">
        <f t="shared" ref="P2252" si="2871">IF(H2256="Yes",IF(I2256="Yes","Yes","No"),"No")</f>
        <v>No</v>
      </c>
      <c r="Q2252" s="108" t="s">
        <v>2758</v>
      </c>
      <c r="R2252" s="5" t="s">
        <v>1</v>
      </c>
      <c r="S2252" s="1" t="s">
        <v>5</v>
      </c>
      <c r="T2252" s="1" t="s">
        <v>3</v>
      </c>
      <c r="U2252" s="5">
        <v>486</v>
      </c>
      <c r="V2252" s="1">
        <v>81.69</v>
      </c>
      <c r="W2252" s="1">
        <v>82.78</v>
      </c>
      <c r="X2252" s="6">
        <f t="shared" si="2857"/>
        <v>-1.0900000000000034</v>
      </c>
      <c r="Y2252" s="14">
        <v>357</v>
      </c>
      <c r="Z2252" s="1">
        <v>83.19</v>
      </c>
      <c r="AA2252" s="1">
        <v>85.65</v>
      </c>
      <c r="AB2252" s="72">
        <f t="shared" si="2800"/>
        <v>-2.460000000000008</v>
      </c>
      <c r="AC2252" s="53"/>
    </row>
    <row r="2253" spans="1:29" x14ac:dyDescent="0.25">
      <c r="A2253" s="53">
        <v>3212026</v>
      </c>
      <c r="B2253" s="89" t="s">
        <v>2602</v>
      </c>
      <c r="C2253" s="53" t="s">
        <v>365</v>
      </c>
      <c r="D2253" s="49" t="s">
        <v>2507</v>
      </c>
      <c r="E2253" s="47">
        <f>VLOOKUP('2012 Accountability Database'!A2250,Dems1112!$A$2:$G$1082,3)</f>
        <v>0.06</v>
      </c>
      <c r="F2253" s="66"/>
      <c r="G2253" s="52"/>
      <c r="M2253" s="1" t="s">
        <v>9</v>
      </c>
      <c r="N2253" s="14" t="s">
        <v>2504</v>
      </c>
      <c r="O2253" s="5"/>
      <c r="P2253" s="44" t="str">
        <f t="shared" ref="P2253" si="2872">IF(K2256="Yes",IF(L2256="Yes","Yes","No"),"No")</f>
        <v>No</v>
      </c>
      <c r="Q2253" s="108"/>
      <c r="R2253" s="5" t="s">
        <v>1</v>
      </c>
      <c r="S2253" s="1" t="s">
        <v>5</v>
      </c>
      <c r="T2253" s="1" t="s">
        <v>7</v>
      </c>
      <c r="U2253" s="5">
        <v>318</v>
      </c>
      <c r="V2253" s="1">
        <v>77.040000000000006</v>
      </c>
      <c r="W2253" s="1">
        <v>79.36</v>
      </c>
      <c r="X2253" s="6">
        <f t="shared" si="2857"/>
        <v>-2.3199999999999932</v>
      </c>
      <c r="Y2253" s="14">
        <v>229</v>
      </c>
      <c r="Z2253" s="1">
        <v>78.599999999999994</v>
      </c>
      <c r="AA2253" s="1">
        <v>81.67</v>
      </c>
      <c r="AB2253" s="72">
        <f t="shared" si="2800"/>
        <v>-3.0700000000000074</v>
      </c>
      <c r="AC2253" s="53"/>
    </row>
    <row r="2254" spans="1:29" x14ac:dyDescent="0.25">
      <c r="A2254" s="53">
        <v>3212026</v>
      </c>
      <c r="B2254" s="89" t="s">
        <v>2602</v>
      </c>
      <c r="C2254" s="53" t="s">
        <v>365</v>
      </c>
      <c r="D2254" s="50" t="s">
        <v>2508</v>
      </c>
      <c r="E2254" s="47">
        <f>VLOOKUP('2012 Accountability Database'!A2250,Dems1112!$A$2:$G$1082,4)</f>
        <v>0.71</v>
      </c>
      <c r="F2254" s="65" t="s">
        <v>2486</v>
      </c>
      <c r="G2254" s="62"/>
      <c r="H2254" s="13" t="str">
        <f>IF(V2254&gt;94,"Met",IF(X2254="--","n/a",IF(X2254&gt;=0,"Met","Did Not Meet")))</f>
        <v>Did Not Meet</v>
      </c>
      <c r="I2254" s="13" t="str">
        <f>IF(V2255&gt;94,"Met",IF(X2255="--","n/a",IF(X2255&gt;=0,"Met","Did Not Meet")))</f>
        <v>Did Not Meet</v>
      </c>
      <c r="J2254" s="13"/>
      <c r="K2254" s="13" t="str">
        <f>IF(Z2254&gt;94,"Met",IF(AB2254="--","n/a",IF(AB2254&gt;=0,"Met","Did Not Meet")))</f>
        <v>Did Not Meet</v>
      </c>
      <c r="L2254" s="13" t="str">
        <f>IF(Z2255&gt;94,"Met",IF(AB2255="--","n/a",IF(AB2255&gt;=0,"Met","Did Not Meet")))</f>
        <v>Did Not Meet</v>
      </c>
      <c r="M2254" s="1" t="s">
        <v>9</v>
      </c>
      <c r="N2254" s="68" t="s">
        <v>2497</v>
      </c>
      <c r="O2254" s="35"/>
      <c r="P2254" s="44"/>
      <c r="Q2254" s="108"/>
      <c r="R2254" s="5" t="s">
        <v>6</v>
      </c>
      <c r="S2254" s="1" t="s">
        <v>2</v>
      </c>
      <c r="T2254" s="1" t="s">
        <v>3</v>
      </c>
      <c r="U2254" s="5">
        <v>157</v>
      </c>
      <c r="V2254" s="1">
        <v>77.709999999999994</v>
      </c>
      <c r="W2254" s="1">
        <v>81.67</v>
      </c>
      <c r="X2254" s="6">
        <f t="shared" si="2857"/>
        <v>-3.960000000000008</v>
      </c>
      <c r="Y2254" s="14">
        <v>118</v>
      </c>
      <c r="Z2254" s="1">
        <v>63.56</v>
      </c>
      <c r="AA2254" s="1">
        <v>69.709999999999994</v>
      </c>
      <c r="AB2254" s="72">
        <f t="shared" si="2800"/>
        <v>-6.1499999999999915</v>
      </c>
      <c r="AC2254" s="53"/>
    </row>
    <row r="2255" spans="1:29" x14ac:dyDescent="0.25">
      <c r="A2255" s="53">
        <v>3212026</v>
      </c>
      <c r="B2255" s="89" t="s">
        <v>2602</v>
      </c>
      <c r="C2255" s="53" t="s">
        <v>365</v>
      </c>
      <c r="D2255" s="50" t="s">
        <v>974</v>
      </c>
      <c r="E2255" s="47" t="str">
        <f>VLOOKUP('2012 Accountability Database'!A2250,Dems1112!$A$2:$G$1082,5)</f>
        <v>P-6</v>
      </c>
      <c r="F2255" s="65" t="s">
        <v>2487</v>
      </c>
      <c r="G2255" s="62"/>
      <c r="H2255" s="13" t="str">
        <f>IF(V2256&gt;94,"Met",IF(X2256="--","n/a",IF(X2256&gt;=0,"Met","Did Not Meet")))</f>
        <v>Did Not Meet</v>
      </c>
      <c r="I2255" s="13" t="str">
        <f>IF(V2257&gt;94,"Met",IF(X2257="--","n/a",IF(X2257&gt;=0,"Met","Did Not Meet")))</f>
        <v>Did Not Meet</v>
      </c>
      <c r="J2255" s="13"/>
      <c r="K2255" s="13" t="str">
        <f>IF(Z2256&gt;94,"Met",IF(AB2256="--","n/a",IF(AB2256&gt;=0,"Met","Did Not Meet")))</f>
        <v>Did Not Meet</v>
      </c>
      <c r="L2255" s="13" t="str">
        <f>IF(Z2257&gt;94,"Met",IF(AB2257="--","n/a",IF(AB2257&gt;=0,"Met","Did Not Meet")))</f>
        <v>Did Not Meet</v>
      </c>
      <c r="M2255" s="1" t="s">
        <v>9</v>
      </c>
      <c r="N2255" s="14"/>
      <c r="O2255" s="35" t="s">
        <v>2506</v>
      </c>
      <c r="P2255" s="83" t="str">
        <f t="shared" ref="P2255" si="2873">IF(P2250="No"," ", IF(P2252="No"," ",IF(P2251="No", " ",IF(P2253="No"," ","X"))))</f>
        <v xml:space="preserve"> </v>
      </c>
      <c r="Q2255" s="108"/>
      <c r="R2255" s="5" t="s">
        <v>6</v>
      </c>
      <c r="S2255" s="1" t="s">
        <v>2</v>
      </c>
      <c r="T2255" s="1" t="s">
        <v>7</v>
      </c>
      <c r="U2255" s="5">
        <v>106</v>
      </c>
      <c r="V2255" s="1">
        <v>75.47</v>
      </c>
      <c r="W2255" s="1">
        <v>76.87</v>
      </c>
      <c r="X2255" s="6">
        <f t="shared" si="2857"/>
        <v>-1.4000000000000057</v>
      </c>
      <c r="Y2255" s="14">
        <v>79</v>
      </c>
      <c r="Z2255" s="1">
        <v>58.23</v>
      </c>
      <c r="AA2255" s="1">
        <v>59.67</v>
      </c>
      <c r="AB2255" s="72">
        <f t="shared" si="2800"/>
        <v>-1.4400000000000048</v>
      </c>
      <c r="AC2255" s="53"/>
    </row>
    <row r="2256" spans="1:29" ht="15.75" x14ac:dyDescent="0.25">
      <c r="A2256" s="53">
        <v>3212026</v>
      </c>
      <c r="B2256" s="89" t="s">
        <v>2602</v>
      </c>
      <c r="C2256" s="53" t="s">
        <v>365</v>
      </c>
      <c r="D2256" s="50" t="s">
        <v>975</v>
      </c>
      <c r="E2256" s="48" t="str">
        <f>VLOOKUP('2012 Accountability Database'!A2250,Dems1112!$A$2:$G$1082,6)</f>
        <v>2 (Northeast AR)</v>
      </c>
      <c r="F2256" s="66"/>
      <c r="G2256" s="63" t="s">
        <v>2488</v>
      </c>
      <c r="H2256" s="61" t="str">
        <f t="shared" ref="H2256:I2256" si="2874">IF(H2254="Met","Yes",IF(H2255="Met","Yes","No"))</f>
        <v>No</v>
      </c>
      <c r="I2256" s="61" t="str">
        <f t="shared" si="2874"/>
        <v>No</v>
      </c>
      <c r="J2256" s="55"/>
      <c r="K2256" s="61" t="str">
        <f t="shared" ref="K2256:L2256" si="2875">IF(K2254="Met","Yes",IF(K2255="Met","Yes","No"))</f>
        <v>No</v>
      </c>
      <c r="L2256" s="61" t="str">
        <f t="shared" si="2875"/>
        <v>No</v>
      </c>
      <c r="M2256" s="5" t="s">
        <v>9</v>
      </c>
      <c r="N2256" s="14"/>
      <c r="O2256" s="35" t="s">
        <v>2505</v>
      </c>
      <c r="P2256" s="83" t="str">
        <f t="shared" ref="P2256" si="2876">IF(P2255="X"," ",IF(P2257="X"," ","X"))</f>
        <v xml:space="preserve"> </v>
      </c>
      <c r="Q2256" s="94" t="s">
        <v>2759</v>
      </c>
      <c r="R2256" s="5" t="s">
        <v>6</v>
      </c>
      <c r="S2256" s="5" t="s">
        <v>5</v>
      </c>
      <c r="T2256" s="5" t="s">
        <v>3</v>
      </c>
      <c r="U2256" s="5">
        <v>486</v>
      </c>
      <c r="V2256" s="5">
        <v>79.42</v>
      </c>
      <c r="W2256" s="5">
        <v>81.67</v>
      </c>
      <c r="X2256" s="8">
        <f t="shared" si="2857"/>
        <v>-2.25</v>
      </c>
      <c r="Y2256" s="14">
        <v>357</v>
      </c>
      <c r="Z2256" s="5">
        <v>65.55</v>
      </c>
      <c r="AA2256" s="5">
        <v>69.709999999999994</v>
      </c>
      <c r="AB2256" s="72">
        <f t="shared" si="2800"/>
        <v>-4.1599999999999966</v>
      </c>
      <c r="AC2256" s="53"/>
    </row>
    <row r="2257" spans="1:29" x14ac:dyDescent="0.25">
      <c r="A2257" s="54">
        <v>3212026</v>
      </c>
      <c r="B2257" s="90" t="s">
        <v>2602</v>
      </c>
      <c r="C2257" s="54" t="s">
        <v>365</v>
      </c>
      <c r="D2257" s="4"/>
      <c r="E2257" s="4"/>
      <c r="F2257" s="67"/>
      <c r="G2257" s="64"/>
      <c r="H2257" s="43"/>
      <c r="I2257" s="43"/>
      <c r="J2257" s="43"/>
      <c r="K2257" s="43"/>
      <c r="L2257" s="43"/>
      <c r="M2257" s="4" t="s">
        <v>9</v>
      </c>
      <c r="N2257" s="15"/>
      <c r="O2257" s="38" t="s">
        <v>2482</v>
      </c>
      <c r="P2257" s="84" t="str">
        <f>IF(E2251="Achieving School"," ","X")</f>
        <v>X</v>
      </c>
      <c r="Q2257" s="91"/>
      <c r="R2257" s="4" t="s">
        <v>6</v>
      </c>
      <c r="S2257" s="4" t="s">
        <v>5</v>
      </c>
      <c r="T2257" s="4" t="s">
        <v>7</v>
      </c>
      <c r="U2257" s="4">
        <v>318</v>
      </c>
      <c r="V2257" s="4">
        <v>74.209999999999994</v>
      </c>
      <c r="W2257" s="4">
        <v>76.87</v>
      </c>
      <c r="X2257" s="7">
        <f t="shared" si="2857"/>
        <v>-2.6600000000000108</v>
      </c>
      <c r="Y2257" s="15">
        <v>229</v>
      </c>
      <c r="Z2257" s="4">
        <v>57.64</v>
      </c>
      <c r="AA2257" s="4">
        <v>59.67</v>
      </c>
      <c r="AB2257" s="73">
        <f t="shared" si="2800"/>
        <v>-2.0300000000000011</v>
      </c>
      <c r="AC2257" s="54"/>
    </row>
    <row r="2258" spans="1:29" x14ac:dyDescent="0.25">
      <c r="A2258" s="1">
        <v>3301001</v>
      </c>
      <c r="B2258" s="87" t="s">
        <v>2603</v>
      </c>
      <c r="C2258" s="55" t="s">
        <v>356</v>
      </c>
      <c r="E2258" s="42"/>
      <c r="F2258" s="65" t="s">
        <v>2483</v>
      </c>
      <c r="G2258" s="62"/>
      <c r="H2258" s="37" t="str">
        <f>IF(V2258&gt;94,"Met",IF(X2258="--","n/a",IF(X2258&gt;=0,"Met","Did Not Meet")))</f>
        <v>Did Not Meet</v>
      </c>
      <c r="I2258" s="37" t="str">
        <f>IF(V2259&gt;94,"Met",IF(X2259="--","n/a",IF(X2259&gt;=0,"Met","Did Not Meet")))</f>
        <v>Did Not Meet</v>
      </c>
      <c r="K2258" s="13" t="str">
        <f>IF(Z2258&gt;94,"Met",IF(AB2258="--","n/a",IF(AB2258&gt;=0,"Met","Did Not Meet")))</f>
        <v>Met</v>
      </c>
      <c r="L2258" s="13" t="str">
        <f>IF(Z2259&gt;94,"Met",IF(AB2259="--","n/a",IF(AB2259&gt;=0,"Met","Did Not Meet")))</f>
        <v>Met</v>
      </c>
      <c r="M2258" s="5" t="s">
        <v>9</v>
      </c>
      <c r="N2258" s="14" t="s">
        <v>2502</v>
      </c>
      <c r="O2258" s="5"/>
      <c r="P2258" s="44" t="str">
        <f t="shared" ref="P2258" si="2877">IF(H2260="Yes",IF(I2260="Yes","Yes","No"),"No")</f>
        <v>No</v>
      </c>
      <c r="Q2258" s="93"/>
      <c r="R2258" s="5" t="s">
        <v>1</v>
      </c>
      <c r="S2258" s="5" t="s">
        <v>2</v>
      </c>
      <c r="T2258" s="5" t="s">
        <v>3</v>
      </c>
      <c r="U2258" s="5">
        <v>119</v>
      </c>
      <c r="V2258" s="5">
        <v>79.83</v>
      </c>
      <c r="W2258" s="5">
        <v>82.37</v>
      </c>
      <c r="X2258" s="8">
        <f t="shared" si="2857"/>
        <v>-2.5400000000000063</v>
      </c>
      <c r="Y2258" s="14">
        <v>86</v>
      </c>
      <c r="Z2258" s="5">
        <v>86.05</v>
      </c>
      <c r="AA2258" s="5">
        <v>72.19</v>
      </c>
      <c r="AB2258" s="71">
        <f t="shared" si="2800"/>
        <v>13.86</v>
      </c>
      <c r="AC2258" s="36"/>
    </row>
    <row r="2259" spans="1:29" ht="15.75" x14ac:dyDescent="0.25">
      <c r="A2259" s="53">
        <v>3301001</v>
      </c>
      <c r="B2259" s="89" t="s">
        <v>2603</v>
      </c>
      <c r="C2259" s="53" t="s">
        <v>356</v>
      </c>
      <c r="D2259" s="49" t="s">
        <v>2498</v>
      </c>
      <c r="E2259" s="34" t="str">
        <f>M2258</f>
        <v>Needs Improvement School</v>
      </c>
      <c r="F2259" s="65" t="s">
        <v>2484</v>
      </c>
      <c r="G2259" s="62"/>
      <c r="H2259" s="13" t="str">
        <f>IF(V2260&gt;94,"Met",IF(X2260="--","n/a",IF(X2260&gt;=0,"Met","Did Not Meet")))</f>
        <v>Did Not Meet</v>
      </c>
      <c r="I2259" s="13" t="str">
        <f>IF(V2261&gt;94,"Met",IF(X2261="--","n/a",IF(X2261&gt;=0,"Met","Did Not Meet")))</f>
        <v>Did Not Meet</v>
      </c>
      <c r="K2259" s="13" t="str">
        <f>IF(Z2260&gt;94,"Met",IF(AB2260="--","n/a",IF(AB2260&gt;=0,"Met","Did Not Meet")))</f>
        <v>Met</v>
      </c>
      <c r="L2259" s="13" t="str">
        <f>IF(Z2261&gt;94,"Met",IF(AB2261="--","n/a",IF(AB2261&gt;=0,"Met","Did Not Meet")))</f>
        <v>Met</v>
      </c>
      <c r="M2259" s="1" t="s">
        <v>9</v>
      </c>
      <c r="N2259" s="14" t="s">
        <v>2501</v>
      </c>
      <c r="O2259" s="5"/>
      <c r="P2259" s="44" t="str">
        <f t="shared" ref="P2259" si="2878">IF(K2260="Yes",IF(L2260="Yes","Yes","No"),"No")</f>
        <v>Yes</v>
      </c>
      <c r="Q2259" s="94" t="s">
        <v>2759</v>
      </c>
      <c r="R2259" s="5" t="s">
        <v>1</v>
      </c>
      <c r="S2259" s="1" t="s">
        <v>2</v>
      </c>
      <c r="T2259" s="1" t="s">
        <v>7</v>
      </c>
      <c r="U2259" s="5">
        <v>80</v>
      </c>
      <c r="V2259" s="1">
        <v>73.75</v>
      </c>
      <c r="W2259" s="1">
        <v>76.31</v>
      </c>
      <c r="X2259" s="6">
        <f t="shared" si="2857"/>
        <v>-2.5600000000000023</v>
      </c>
      <c r="Y2259" s="14">
        <v>52</v>
      </c>
      <c r="Z2259" s="1">
        <v>78.849999999999994</v>
      </c>
      <c r="AA2259" s="1">
        <v>64.62</v>
      </c>
      <c r="AB2259" s="71">
        <f t="shared" si="2800"/>
        <v>14.22999999999999</v>
      </c>
      <c r="AC2259" s="53"/>
    </row>
    <row r="2260" spans="1:29" ht="15" customHeight="1" x14ac:dyDescent="0.25">
      <c r="A2260" s="53">
        <v>3301001</v>
      </c>
      <c r="B2260" s="89" t="s">
        <v>2603</v>
      </c>
      <c r="C2260" s="53" t="s">
        <v>356</v>
      </c>
      <c r="D2260" s="49" t="s">
        <v>2499</v>
      </c>
      <c r="E2260" s="35" t="str">
        <f>VLOOKUP('2012 Accountability Database'!$A2258,'2011 AYP'!A$2:B$1072,2)</f>
        <v xml:space="preserve"> A (Alert)</v>
      </c>
      <c r="F2260" s="66"/>
      <c r="G2260" s="63" t="s">
        <v>2485</v>
      </c>
      <c r="H2260" s="60" t="str">
        <f t="shared" ref="H2260:I2260" si="2879">IF(H2258="Met","Yes",IF(H2259="Met","Yes","No"))</f>
        <v>No</v>
      </c>
      <c r="I2260" s="60" t="str">
        <f t="shared" si="2879"/>
        <v>No</v>
      </c>
      <c r="J2260" s="42"/>
      <c r="K2260" s="60" t="str">
        <f t="shared" ref="K2260:L2260" si="2880">IF(K2258="Met","Yes",IF(K2259="Met","Yes","No"))</f>
        <v>Yes</v>
      </c>
      <c r="L2260" s="60" t="str">
        <f t="shared" si="2880"/>
        <v>Yes</v>
      </c>
      <c r="M2260" s="1" t="s">
        <v>9</v>
      </c>
      <c r="N2260" s="14" t="s">
        <v>2503</v>
      </c>
      <c r="O2260" s="5"/>
      <c r="P2260" s="44" t="str">
        <f t="shared" ref="P2260" si="2881">IF(H2264="Yes",IF(I2264="Yes","Yes","No"),"No")</f>
        <v>No</v>
      </c>
      <c r="Q2260" s="108" t="s">
        <v>2758</v>
      </c>
      <c r="R2260" s="5" t="s">
        <v>1</v>
      </c>
      <c r="S2260" s="1" t="s">
        <v>5</v>
      </c>
      <c r="T2260" s="1" t="s">
        <v>3</v>
      </c>
      <c r="U2260" s="5">
        <v>381</v>
      </c>
      <c r="V2260" s="1">
        <v>80.84</v>
      </c>
      <c r="W2260" s="1">
        <v>82.37</v>
      </c>
      <c r="X2260" s="6">
        <f t="shared" si="2857"/>
        <v>-1.5300000000000011</v>
      </c>
      <c r="Y2260" s="14">
        <v>266</v>
      </c>
      <c r="Z2260" s="1">
        <v>76.319999999999993</v>
      </c>
      <c r="AA2260" s="1">
        <v>72.19</v>
      </c>
      <c r="AB2260" s="71">
        <f t="shared" ref="AB2260:AB2323" si="2882">Z2260-AA2260</f>
        <v>4.1299999999999955</v>
      </c>
      <c r="AC2260" s="53"/>
    </row>
    <row r="2261" spans="1:29" x14ac:dyDescent="0.25">
      <c r="A2261" s="53">
        <v>3301001</v>
      </c>
      <c r="B2261" s="89" t="s">
        <v>2603</v>
      </c>
      <c r="C2261" s="53" t="s">
        <v>356</v>
      </c>
      <c r="D2261" s="49" t="s">
        <v>2507</v>
      </c>
      <c r="E2261" s="47">
        <f>VLOOKUP('2012 Accountability Database'!A2258,Dems1112!$A$2:$G$1082,3)</f>
        <v>0.04</v>
      </c>
      <c r="F2261" s="66"/>
      <c r="G2261" s="52"/>
      <c r="M2261" s="5" t="s">
        <v>9</v>
      </c>
      <c r="N2261" s="14" t="s">
        <v>2504</v>
      </c>
      <c r="O2261" s="5"/>
      <c r="P2261" s="44" t="str">
        <f t="shared" ref="P2261" si="2883">IF(K2264="Yes",IF(L2264="Yes","Yes","No"),"No")</f>
        <v>No</v>
      </c>
      <c r="Q2261" s="108"/>
      <c r="R2261" s="5" t="s">
        <v>1</v>
      </c>
      <c r="S2261" s="5" t="s">
        <v>5</v>
      </c>
      <c r="T2261" s="5" t="s">
        <v>7</v>
      </c>
      <c r="U2261" s="5">
        <v>254</v>
      </c>
      <c r="V2261" s="5">
        <v>74.8</v>
      </c>
      <c r="W2261" s="5">
        <v>76.31</v>
      </c>
      <c r="X2261" s="8">
        <f t="shared" si="2857"/>
        <v>-1.5100000000000051</v>
      </c>
      <c r="Y2261" s="14">
        <v>166</v>
      </c>
      <c r="Z2261" s="5">
        <v>71.08</v>
      </c>
      <c r="AA2261" s="5">
        <v>64.62</v>
      </c>
      <c r="AB2261" s="71">
        <f t="shared" si="2882"/>
        <v>6.4599999999999937</v>
      </c>
      <c r="AC2261" s="53"/>
    </row>
    <row r="2262" spans="1:29" x14ac:dyDescent="0.25">
      <c r="A2262" s="53">
        <v>3301001</v>
      </c>
      <c r="B2262" s="89" t="s">
        <v>2603</v>
      </c>
      <c r="C2262" s="53" t="s">
        <v>356</v>
      </c>
      <c r="D2262" s="50" t="s">
        <v>2508</v>
      </c>
      <c r="E2262" s="47">
        <f>VLOOKUP('2012 Accountability Database'!A2258,Dems1112!$A$2:$G$1082,4)</f>
        <v>0.66</v>
      </c>
      <c r="F2262" s="65" t="s">
        <v>2486</v>
      </c>
      <c r="G2262" s="62"/>
      <c r="H2262" s="13" t="str">
        <f>IF(V2262&gt;94,"Met",IF(X2262="--","n/a",IF(X2262&gt;=0,"Met","Did Not Meet")))</f>
        <v>Did Not Meet</v>
      </c>
      <c r="I2262" s="13" t="str">
        <f>IF(V2263&gt;94,"Met",IF(X2263="--","n/a",IF(X2263&gt;=0,"Met","Did Not Meet")))</f>
        <v>Did Not Meet</v>
      </c>
      <c r="J2262" s="13"/>
      <c r="K2262" s="13" t="str">
        <f>IF(Z2262&gt;94,"Met",IF(AB2262="--","n/a",IF(AB2262&gt;=0,"Met","Did Not Meet")))</f>
        <v>Did Not Meet</v>
      </c>
      <c r="L2262" s="13" t="str">
        <f>IF(Z2263&gt;94,"Met",IF(AB2263="--","n/a",IF(AB2263&gt;=0,"Met","Did Not Meet")))</f>
        <v>Did Not Meet</v>
      </c>
      <c r="M2262" s="5" t="s">
        <v>9</v>
      </c>
      <c r="N2262" s="68" t="s">
        <v>2497</v>
      </c>
      <c r="O2262" s="35"/>
      <c r="P2262" s="44"/>
      <c r="Q2262" s="108"/>
      <c r="R2262" s="5" t="s">
        <v>6</v>
      </c>
      <c r="S2262" s="5" t="s">
        <v>2</v>
      </c>
      <c r="T2262" s="5" t="s">
        <v>3</v>
      </c>
      <c r="U2262" s="5">
        <v>119</v>
      </c>
      <c r="V2262" s="5">
        <v>72.27</v>
      </c>
      <c r="W2262" s="5">
        <v>84.49</v>
      </c>
      <c r="X2262" s="8">
        <f t="shared" si="2857"/>
        <v>-12.219999999999999</v>
      </c>
      <c r="Y2262" s="14">
        <v>86</v>
      </c>
      <c r="Z2262" s="5">
        <v>47.67</v>
      </c>
      <c r="AA2262" s="5">
        <v>73.22</v>
      </c>
      <c r="AB2262" s="72">
        <f t="shared" si="2882"/>
        <v>-25.549999999999997</v>
      </c>
      <c r="AC2262" s="53"/>
    </row>
    <row r="2263" spans="1:29" x14ac:dyDescent="0.25">
      <c r="A2263" s="53">
        <v>3301001</v>
      </c>
      <c r="B2263" s="89" t="s">
        <v>2603</v>
      </c>
      <c r="C2263" s="53" t="s">
        <v>356</v>
      </c>
      <c r="D2263" s="50" t="s">
        <v>974</v>
      </c>
      <c r="E2263" s="47" t="str">
        <f>VLOOKUP('2012 Accountability Database'!A2258,Dems1112!$A$2:$G$1082,5)</f>
        <v>K-6</v>
      </c>
      <c r="F2263" s="65" t="s">
        <v>2487</v>
      </c>
      <c r="G2263" s="62"/>
      <c r="H2263" s="13" t="str">
        <f>IF(V2264&gt;94,"Met",IF(X2264="--","n/a",IF(X2264&gt;=0,"Met","Did Not Meet")))</f>
        <v>Did Not Meet</v>
      </c>
      <c r="I2263" s="13" t="str">
        <f>IF(V2265&gt;94,"Met",IF(X2265="--","n/a",IF(X2265&gt;=0,"Met","Did Not Meet")))</f>
        <v>Did Not Meet</v>
      </c>
      <c r="J2263" s="13"/>
      <c r="K2263" s="13" t="str">
        <f>IF(Z2264&gt;94,"Met",IF(AB2264="--","n/a",IF(AB2264&gt;=0,"Met","Did Not Meet")))</f>
        <v>Did Not Meet</v>
      </c>
      <c r="L2263" s="13" t="str">
        <f>IF(Z2265&gt;94,"Met",IF(AB2265="--","n/a",IF(AB2265&gt;=0,"Met","Did Not Meet")))</f>
        <v>Did Not Meet</v>
      </c>
      <c r="M2263" s="1" t="s">
        <v>9</v>
      </c>
      <c r="N2263" s="14"/>
      <c r="O2263" s="35" t="s">
        <v>2506</v>
      </c>
      <c r="P2263" s="83" t="str">
        <f t="shared" ref="P2263" si="2884">IF(P2258="No"," ", IF(P2260="No"," ",IF(P2259="No", " ",IF(P2261="No"," ","X"))))</f>
        <v xml:space="preserve"> </v>
      </c>
      <c r="Q2263" s="108"/>
      <c r="R2263" s="5" t="s">
        <v>6</v>
      </c>
      <c r="S2263" s="1" t="s">
        <v>2</v>
      </c>
      <c r="T2263" s="1" t="s">
        <v>7</v>
      </c>
      <c r="U2263" s="5">
        <v>80</v>
      </c>
      <c r="V2263" s="1">
        <v>62.5</v>
      </c>
      <c r="W2263" s="1">
        <v>78.37</v>
      </c>
      <c r="X2263" s="6">
        <f t="shared" si="2857"/>
        <v>-15.870000000000005</v>
      </c>
      <c r="Y2263" s="14">
        <v>52</v>
      </c>
      <c r="Z2263" s="1">
        <v>42.31</v>
      </c>
      <c r="AA2263" s="1">
        <v>72.67</v>
      </c>
      <c r="AB2263" s="72">
        <f t="shared" si="2882"/>
        <v>-30.36</v>
      </c>
      <c r="AC2263" s="53"/>
    </row>
    <row r="2264" spans="1:29" ht="15.75" x14ac:dyDescent="0.25">
      <c r="A2264" s="53">
        <v>3301001</v>
      </c>
      <c r="B2264" s="89" t="s">
        <v>2603</v>
      </c>
      <c r="C2264" s="53" t="s">
        <v>356</v>
      </c>
      <c r="D2264" s="50" t="s">
        <v>975</v>
      </c>
      <c r="E2264" s="48" t="str">
        <f>VLOOKUP('2012 Accountability Database'!A2258,Dems1112!$A$2:$G$1082,6)</f>
        <v>2 (Northeast AR)</v>
      </c>
      <c r="F2264" s="66"/>
      <c r="G2264" s="63" t="s">
        <v>2488</v>
      </c>
      <c r="H2264" s="61" t="str">
        <f t="shared" ref="H2264:I2264" si="2885">IF(H2262="Met","Yes",IF(H2263="Met","Yes","No"))</f>
        <v>No</v>
      </c>
      <c r="I2264" s="61" t="str">
        <f t="shared" si="2885"/>
        <v>No</v>
      </c>
      <c r="J2264" s="55"/>
      <c r="K2264" s="61" t="str">
        <f t="shared" ref="K2264:L2264" si="2886">IF(K2262="Met","Yes",IF(K2263="Met","Yes","No"))</f>
        <v>No</v>
      </c>
      <c r="L2264" s="61" t="str">
        <f t="shared" si="2886"/>
        <v>No</v>
      </c>
      <c r="M2264" s="1" t="s">
        <v>9</v>
      </c>
      <c r="N2264" s="14"/>
      <c r="O2264" s="35" t="s">
        <v>2505</v>
      </c>
      <c r="P2264" s="83" t="str">
        <f t="shared" ref="P2264" si="2887">IF(P2263="X"," ",IF(P2265="X"," ","X"))</f>
        <v xml:space="preserve"> </v>
      </c>
      <c r="Q2264" s="94" t="s">
        <v>2759</v>
      </c>
      <c r="R2264" s="5" t="s">
        <v>6</v>
      </c>
      <c r="S2264" s="1" t="s">
        <v>5</v>
      </c>
      <c r="T2264" s="1" t="s">
        <v>3</v>
      </c>
      <c r="U2264" s="5">
        <v>381</v>
      </c>
      <c r="V2264" s="1">
        <v>81.63</v>
      </c>
      <c r="W2264" s="1">
        <v>84.49</v>
      </c>
      <c r="X2264" s="6">
        <f t="shared" si="2857"/>
        <v>-2.8599999999999994</v>
      </c>
      <c r="Y2264" s="14">
        <v>266</v>
      </c>
      <c r="Z2264" s="1">
        <v>66.540000000000006</v>
      </c>
      <c r="AA2264" s="1">
        <v>73.22</v>
      </c>
      <c r="AB2264" s="72">
        <f t="shared" si="2882"/>
        <v>-6.6799999999999926</v>
      </c>
      <c r="AC2264" s="53"/>
    </row>
    <row r="2265" spans="1:29" x14ac:dyDescent="0.25">
      <c r="A2265" s="54">
        <v>3301001</v>
      </c>
      <c r="B2265" s="90" t="s">
        <v>2603</v>
      </c>
      <c r="C2265" s="54" t="s">
        <v>356</v>
      </c>
      <c r="D2265" s="4"/>
      <c r="E2265" s="4"/>
      <c r="F2265" s="67"/>
      <c r="G2265" s="64"/>
      <c r="H2265" s="43"/>
      <c r="I2265" s="43"/>
      <c r="J2265" s="43"/>
      <c r="K2265" s="43"/>
      <c r="L2265" s="43"/>
      <c r="M2265" s="4" t="s">
        <v>9</v>
      </c>
      <c r="N2265" s="15"/>
      <c r="O2265" s="38" t="s">
        <v>2482</v>
      </c>
      <c r="P2265" s="84" t="str">
        <f>IF(E2259="Achieving School"," ","X")</f>
        <v>X</v>
      </c>
      <c r="Q2265" s="91"/>
      <c r="R2265" s="4" t="s">
        <v>6</v>
      </c>
      <c r="S2265" s="4" t="s">
        <v>5</v>
      </c>
      <c r="T2265" s="4" t="s">
        <v>7</v>
      </c>
      <c r="U2265" s="4">
        <v>254</v>
      </c>
      <c r="V2265" s="4">
        <v>74.8</v>
      </c>
      <c r="W2265" s="4">
        <v>78.37</v>
      </c>
      <c r="X2265" s="7">
        <f t="shared" si="2857"/>
        <v>-3.5700000000000074</v>
      </c>
      <c r="Y2265" s="15">
        <v>166</v>
      </c>
      <c r="Z2265" s="4">
        <v>63.86</v>
      </c>
      <c r="AA2265" s="4">
        <v>72.67</v>
      </c>
      <c r="AB2265" s="73">
        <f t="shared" si="2882"/>
        <v>-8.8100000000000023</v>
      </c>
      <c r="AC2265" s="54"/>
    </row>
    <row r="2266" spans="1:29" x14ac:dyDescent="0.25">
      <c r="A2266" s="1">
        <v>3302005</v>
      </c>
      <c r="B2266" s="87" t="s">
        <v>2604</v>
      </c>
      <c r="C2266" s="55" t="s">
        <v>678</v>
      </c>
      <c r="E2266" s="42"/>
      <c r="F2266" s="65" t="s">
        <v>2483</v>
      </c>
      <c r="G2266" s="62"/>
      <c r="H2266" s="37" t="str">
        <f>IF(V2266&gt;94,"Met",IF(X2266="--","n/a",IF(X2266&gt;=0,"Met","Did Not Meet")))</f>
        <v>Met</v>
      </c>
      <c r="I2266" s="37" t="str">
        <f>IF(V2267&gt;94,"Met",IF(X2267="--","n/a",IF(X2267&gt;=0,"Met","Did Not Meet")))</f>
        <v>Met</v>
      </c>
      <c r="K2266" s="13" t="str">
        <f>IF(Z2266&gt;94,"Met",IF(AB2266="--","n/a",IF(AB2266&gt;=0,"Met","Did Not Meet")))</f>
        <v>Met</v>
      </c>
      <c r="L2266" s="13" t="str">
        <f>IF(Z2267&gt;94,"Met",IF(AB2267="--","n/a",IF(AB2267&gt;=0,"Met","Did Not Meet")))</f>
        <v>Met</v>
      </c>
      <c r="M2266" s="1" t="s">
        <v>4</v>
      </c>
      <c r="N2266" s="14" t="s">
        <v>2502</v>
      </c>
      <c r="O2266" s="5"/>
      <c r="P2266" s="44" t="str">
        <f t="shared" ref="P2266" si="2888">IF(H2268="Yes",IF(I2268="Yes","Yes","No"),"No")</f>
        <v>Yes</v>
      </c>
      <c r="Q2266" s="93"/>
      <c r="R2266" s="5" t="s">
        <v>1</v>
      </c>
      <c r="S2266" s="1" t="s">
        <v>2</v>
      </c>
      <c r="T2266" s="1" t="s">
        <v>3</v>
      </c>
      <c r="U2266" s="5">
        <v>160</v>
      </c>
      <c r="V2266" s="1">
        <v>85</v>
      </c>
      <c r="W2266" s="1">
        <v>80.95</v>
      </c>
      <c r="X2266" s="9">
        <f t="shared" si="2857"/>
        <v>4.0499999999999972</v>
      </c>
      <c r="Y2266" s="14">
        <v>107</v>
      </c>
      <c r="Z2266" s="1">
        <v>90.65</v>
      </c>
      <c r="AA2266" s="1">
        <v>75.87</v>
      </c>
      <c r="AB2266" s="71">
        <f t="shared" si="2882"/>
        <v>14.780000000000001</v>
      </c>
      <c r="AC2266" s="36"/>
    </row>
    <row r="2267" spans="1:29" ht="15.75" x14ac:dyDescent="0.25">
      <c r="A2267" s="53">
        <v>3302005</v>
      </c>
      <c r="B2267" s="89" t="s">
        <v>2604</v>
      </c>
      <c r="C2267" s="53" t="s">
        <v>678</v>
      </c>
      <c r="D2267" s="49" t="s">
        <v>2498</v>
      </c>
      <c r="E2267" s="34" t="str">
        <f>M2266</f>
        <v>Achieving School</v>
      </c>
      <c r="F2267" s="65" t="s">
        <v>2484</v>
      </c>
      <c r="G2267" s="62"/>
      <c r="H2267" s="13" t="str">
        <f>IF(V2268&gt;94,"Met",IF(X2268="--","n/a",IF(X2268&gt;=0,"Met","Did Not Meet")))</f>
        <v>Met</v>
      </c>
      <c r="I2267" s="13" t="str">
        <f>IF(V2269&gt;94,"Met",IF(X2269="--","n/a",IF(X2269&gt;=0,"Met","Did Not Meet")))</f>
        <v>Met</v>
      </c>
      <c r="K2267" s="13" t="str">
        <f>IF(Z2268&gt;94,"Met",IF(AB2268="--","n/a",IF(AB2268&gt;=0,"Met","Did Not Meet")))</f>
        <v>Met</v>
      </c>
      <c r="L2267" s="13" t="str">
        <f>IF(Z2269&gt;94,"Met",IF(AB2269="--","n/a",IF(AB2269&gt;=0,"Met","Did Not Meet")))</f>
        <v>Met</v>
      </c>
      <c r="M2267" s="5" t="s">
        <v>4</v>
      </c>
      <c r="N2267" s="14" t="s">
        <v>2501</v>
      </c>
      <c r="O2267" s="5"/>
      <c r="P2267" s="44" t="str">
        <f t="shared" ref="P2267" si="2889">IF(K2268="Yes",IF(L2268="Yes","Yes","No"),"No")</f>
        <v>Yes</v>
      </c>
      <c r="Q2267" s="94" t="s">
        <v>2759</v>
      </c>
      <c r="R2267" s="5" t="s">
        <v>1</v>
      </c>
      <c r="S2267" s="5" t="s">
        <v>2</v>
      </c>
      <c r="T2267" s="5" t="s">
        <v>7</v>
      </c>
      <c r="U2267" s="5">
        <v>117</v>
      </c>
      <c r="V2267" s="5">
        <v>81.2</v>
      </c>
      <c r="W2267" s="5">
        <v>75.66</v>
      </c>
      <c r="X2267" s="11">
        <f t="shared" si="2857"/>
        <v>5.5400000000000063</v>
      </c>
      <c r="Y2267" s="14">
        <v>77</v>
      </c>
      <c r="Z2267" s="5">
        <v>88.31</v>
      </c>
      <c r="AA2267" s="5">
        <v>74.790000000000006</v>
      </c>
      <c r="AB2267" s="71">
        <f t="shared" si="2882"/>
        <v>13.519999999999996</v>
      </c>
      <c r="AC2267" s="53"/>
    </row>
    <row r="2268" spans="1:29" ht="15" customHeight="1" x14ac:dyDescent="0.25">
      <c r="A2268" s="53">
        <v>3302005</v>
      </c>
      <c r="B2268" s="89" t="s">
        <v>2604</v>
      </c>
      <c r="C2268" s="53" t="s">
        <v>678</v>
      </c>
      <c r="D2268" s="49" t="s">
        <v>2499</v>
      </c>
      <c r="E2268" s="35" t="str">
        <f>VLOOKUP('2012 Accountability Database'!$A2266,'2011 AYP'!A$2:B$1072,2)</f>
        <v xml:space="preserve"> A (Alert)</v>
      </c>
      <c r="F2268" s="66"/>
      <c r="G2268" s="63" t="s">
        <v>2485</v>
      </c>
      <c r="H2268" s="60" t="str">
        <f t="shared" ref="H2268:I2268" si="2890">IF(H2266="Met","Yes",IF(H2267="Met","Yes","No"))</f>
        <v>Yes</v>
      </c>
      <c r="I2268" s="60" t="str">
        <f t="shared" si="2890"/>
        <v>Yes</v>
      </c>
      <c r="J2268" s="42"/>
      <c r="K2268" s="60" t="str">
        <f t="shared" ref="K2268:L2268" si="2891">IF(K2266="Met","Yes",IF(K2267="Met","Yes","No"))</f>
        <v>Yes</v>
      </c>
      <c r="L2268" s="60" t="str">
        <f t="shared" si="2891"/>
        <v>Yes</v>
      </c>
      <c r="M2268" s="5" t="s">
        <v>4</v>
      </c>
      <c r="N2268" s="14" t="s">
        <v>2503</v>
      </c>
      <c r="O2268" s="5"/>
      <c r="P2268" s="44" t="str">
        <f t="shared" ref="P2268" si="2892">IF(H2272="Yes",IF(I2272="Yes","Yes","No"),"No")</f>
        <v>No</v>
      </c>
      <c r="Q2268" s="108" t="s">
        <v>2758</v>
      </c>
      <c r="R2268" s="5" t="s">
        <v>1</v>
      </c>
      <c r="S2268" s="5" t="s">
        <v>5</v>
      </c>
      <c r="T2268" s="5" t="s">
        <v>3</v>
      </c>
      <c r="U2268" s="5">
        <v>479</v>
      </c>
      <c r="V2268" s="5">
        <v>81.84</v>
      </c>
      <c r="W2268" s="5">
        <v>80.95</v>
      </c>
      <c r="X2268" s="11">
        <f t="shared" si="2857"/>
        <v>0.89000000000000057</v>
      </c>
      <c r="Y2268" s="14">
        <v>332</v>
      </c>
      <c r="Z2268" s="5">
        <v>81.33</v>
      </c>
      <c r="AA2268" s="5">
        <v>75.87</v>
      </c>
      <c r="AB2268" s="71">
        <f t="shared" si="2882"/>
        <v>5.4599999999999937</v>
      </c>
      <c r="AC2268" s="53"/>
    </row>
    <row r="2269" spans="1:29" x14ac:dyDescent="0.25">
      <c r="A2269" s="53">
        <v>3302005</v>
      </c>
      <c r="B2269" s="89" t="s">
        <v>2604</v>
      </c>
      <c r="C2269" s="53" t="s">
        <v>678</v>
      </c>
      <c r="D2269" s="49" t="s">
        <v>2507</v>
      </c>
      <c r="E2269" s="47">
        <f>VLOOKUP('2012 Accountability Database'!A2266,Dems1112!$A$2:$G$1082,3)</f>
        <v>0.05</v>
      </c>
      <c r="F2269" s="66"/>
      <c r="G2269" s="52"/>
      <c r="M2269" s="5" t="s">
        <v>4</v>
      </c>
      <c r="N2269" s="14" t="s">
        <v>2504</v>
      </c>
      <c r="O2269" s="5"/>
      <c r="P2269" s="44" t="str">
        <f t="shared" ref="P2269" si="2893">IF(K2272="Yes",IF(L2272="Yes","Yes","No"),"No")</f>
        <v>Yes</v>
      </c>
      <c r="Q2269" s="108"/>
      <c r="R2269" s="5" t="s">
        <v>1</v>
      </c>
      <c r="S2269" s="5" t="s">
        <v>5</v>
      </c>
      <c r="T2269" s="5" t="s">
        <v>7</v>
      </c>
      <c r="U2269" s="5">
        <v>345</v>
      </c>
      <c r="V2269" s="5">
        <v>77.099999999999994</v>
      </c>
      <c r="W2269" s="5">
        <v>75.66</v>
      </c>
      <c r="X2269" s="11">
        <f t="shared" si="2857"/>
        <v>1.4399999999999977</v>
      </c>
      <c r="Y2269" s="14">
        <v>229</v>
      </c>
      <c r="Z2269" s="5">
        <v>79.040000000000006</v>
      </c>
      <c r="AA2269" s="5">
        <v>74.790000000000006</v>
      </c>
      <c r="AB2269" s="71">
        <f t="shared" si="2882"/>
        <v>4.25</v>
      </c>
      <c r="AC2269" s="53"/>
    </row>
    <row r="2270" spans="1:29" x14ac:dyDescent="0.25">
      <c r="A2270" s="53">
        <v>3302005</v>
      </c>
      <c r="B2270" s="89" t="s">
        <v>2604</v>
      </c>
      <c r="C2270" s="53" t="s">
        <v>678</v>
      </c>
      <c r="D2270" s="50" t="s">
        <v>2508</v>
      </c>
      <c r="E2270" s="47">
        <f>VLOOKUP('2012 Accountability Database'!A2266,Dems1112!$A$2:$G$1082,4)</f>
        <v>0.75</v>
      </c>
      <c r="F2270" s="65" t="s">
        <v>2486</v>
      </c>
      <c r="G2270" s="62"/>
      <c r="H2270" s="13" t="str">
        <f>IF(V2270&gt;94,"Met",IF(X2270="--","n/a",IF(X2270&gt;=0,"Met","Did Not Meet")))</f>
        <v>Did Not Meet</v>
      </c>
      <c r="I2270" s="13" t="str">
        <f>IF(V2271&gt;94,"Met",IF(X2271="--","n/a",IF(X2271&gt;=0,"Met","Did Not Meet")))</f>
        <v>Did Not Meet</v>
      </c>
      <c r="J2270" s="13"/>
      <c r="K2270" s="13" t="str">
        <f>IF(Z2270&gt;94,"Met",IF(AB2270="--","n/a",IF(AB2270&gt;=0,"Met","Did Not Meet")))</f>
        <v>Met</v>
      </c>
      <c r="L2270" s="13" t="str">
        <f>IF(Z2271&gt;94,"Met",IF(AB2271="--","n/a",IF(AB2271&gt;=0,"Met","Did Not Meet")))</f>
        <v>Met</v>
      </c>
      <c r="M2270" s="1" t="s">
        <v>4</v>
      </c>
      <c r="N2270" s="68" t="s">
        <v>2497</v>
      </c>
      <c r="O2270" s="35"/>
      <c r="P2270" s="44"/>
      <c r="Q2270" s="108"/>
      <c r="R2270" s="5" t="s">
        <v>6</v>
      </c>
      <c r="S2270" s="1" t="s">
        <v>2</v>
      </c>
      <c r="T2270" s="1" t="s">
        <v>3</v>
      </c>
      <c r="U2270" s="5">
        <v>160</v>
      </c>
      <c r="V2270" s="1">
        <v>86.25</v>
      </c>
      <c r="W2270" s="1">
        <v>88.69</v>
      </c>
      <c r="X2270" s="6">
        <f t="shared" si="2857"/>
        <v>-2.4399999999999977</v>
      </c>
      <c r="Y2270" s="14">
        <v>107</v>
      </c>
      <c r="Z2270" s="1">
        <v>71.959999999999994</v>
      </c>
      <c r="AA2270" s="1">
        <v>71.05</v>
      </c>
      <c r="AB2270" s="71">
        <f t="shared" si="2882"/>
        <v>0.90999999999999659</v>
      </c>
      <c r="AC2270" s="53"/>
    </row>
    <row r="2271" spans="1:29" x14ac:dyDescent="0.25">
      <c r="A2271" s="53">
        <v>3302005</v>
      </c>
      <c r="B2271" s="89" t="s">
        <v>2604</v>
      </c>
      <c r="C2271" s="53" t="s">
        <v>678</v>
      </c>
      <c r="D2271" s="50" t="s">
        <v>974</v>
      </c>
      <c r="E2271" s="47" t="str">
        <f>VLOOKUP('2012 Accountability Database'!A2266,Dems1112!$A$2:$G$1082,5)</f>
        <v>K-6</v>
      </c>
      <c r="F2271" s="65" t="s">
        <v>2487</v>
      </c>
      <c r="G2271" s="62"/>
      <c r="H2271" s="13" t="str">
        <f>IF(V2272&gt;94,"Met",IF(X2272="--","n/a",IF(X2272&gt;=0,"Met","Did Not Meet")))</f>
        <v>Did Not Meet</v>
      </c>
      <c r="I2271" s="13" t="str">
        <f>IF(V2273&gt;94,"Met",IF(X2273="--","n/a",IF(X2273&gt;=0,"Met","Did Not Meet")))</f>
        <v>Did Not Meet</v>
      </c>
      <c r="J2271" s="13"/>
      <c r="K2271" s="13" t="str">
        <f>IF(Z2272&gt;94,"Met",IF(AB2272="--","n/a",IF(AB2272&gt;=0,"Met","Did Not Meet")))</f>
        <v>Did Not Meet</v>
      </c>
      <c r="L2271" s="13" t="str">
        <f>IF(Z2273&gt;94,"Met",IF(AB2273="--","n/a",IF(AB2273&gt;=0,"Met","Did Not Meet")))</f>
        <v>Did Not Meet</v>
      </c>
      <c r="M2271" s="1" t="s">
        <v>4</v>
      </c>
      <c r="N2271" s="14"/>
      <c r="O2271" s="35" t="s">
        <v>2506</v>
      </c>
      <c r="P2271" s="83" t="str">
        <f t="shared" ref="P2271" si="2894">IF(P2266="No"," ", IF(P2268="No"," ",IF(P2267="No", " ",IF(P2269="No"," ","X"))))</f>
        <v xml:space="preserve"> </v>
      </c>
      <c r="Q2271" s="108"/>
      <c r="R2271" s="5" t="s">
        <v>6</v>
      </c>
      <c r="S2271" s="1" t="s">
        <v>2</v>
      </c>
      <c r="T2271" s="1" t="s">
        <v>7</v>
      </c>
      <c r="U2271" s="5">
        <v>117</v>
      </c>
      <c r="V2271" s="1">
        <v>82.05</v>
      </c>
      <c r="W2271" s="1">
        <v>84.59</v>
      </c>
      <c r="X2271" s="6">
        <f t="shared" si="2857"/>
        <v>-2.5400000000000063</v>
      </c>
      <c r="Y2271" s="14">
        <v>77</v>
      </c>
      <c r="Z2271" s="1">
        <v>68.83</v>
      </c>
      <c r="AA2271" s="1">
        <v>67.92</v>
      </c>
      <c r="AB2271" s="71">
        <f t="shared" si="2882"/>
        <v>0.90999999999999659</v>
      </c>
      <c r="AC2271" s="53"/>
    </row>
    <row r="2272" spans="1:29" ht="15.75" x14ac:dyDescent="0.25">
      <c r="A2272" s="53">
        <v>3302005</v>
      </c>
      <c r="B2272" s="89" t="s">
        <v>2604</v>
      </c>
      <c r="C2272" s="53" t="s">
        <v>678</v>
      </c>
      <c r="D2272" s="50" t="s">
        <v>975</v>
      </c>
      <c r="E2272" s="48" t="str">
        <f>VLOOKUP('2012 Accountability Database'!A2266,Dems1112!$A$2:$G$1082,6)</f>
        <v>2 (Northeast AR)</v>
      </c>
      <c r="F2272" s="66"/>
      <c r="G2272" s="63" t="s">
        <v>2488</v>
      </c>
      <c r="H2272" s="61" t="str">
        <f t="shared" ref="H2272:I2272" si="2895">IF(H2270="Met","Yes",IF(H2271="Met","Yes","No"))</f>
        <v>No</v>
      </c>
      <c r="I2272" s="61" t="str">
        <f t="shared" si="2895"/>
        <v>No</v>
      </c>
      <c r="J2272" s="55"/>
      <c r="K2272" s="61" t="str">
        <f t="shared" ref="K2272:L2272" si="2896">IF(K2270="Met","Yes",IF(K2271="Met","Yes","No"))</f>
        <v>Yes</v>
      </c>
      <c r="L2272" s="61" t="str">
        <f t="shared" si="2896"/>
        <v>Yes</v>
      </c>
      <c r="M2272" s="1" t="s">
        <v>4</v>
      </c>
      <c r="N2272" s="14"/>
      <c r="O2272" s="35" t="s">
        <v>2505</v>
      </c>
      <c r="P2272" s="83" t="str">
        <f t="shared" ref="P2272" si="2897">IF(P2271="X"," ",IF(P2273="X"," ","X"))</f>
        <v>X</v>
      </c>
      <c r="Q2272" s="94" t="s">
        <v>2759</v>
      </c>
      <c r="R2272" s="5" t="s">
        <v>6</v>
      </c>
      <c r="S2272" s="1" t="s">
        <v>5</v>
      </c>
      <c r="T2272" s="1" t="s">
        <v>3</v>
      </c>
      <c r="U2272" s="5">
        <v>479</v>
      </c>
      <c r="V2272" s="1">
        <v>86.64</v>
      </c>
      <c r="W2272" s="1">
        <v>88.69</v>
      </c>
      <c r="X2272" s="6">
        <f t="shared" si="2857"/>
        <v>-2.0499999999999972</v>
      </c>
      <c r="Y2272" s="14">
        <v>332</v>
      </c>
      <c r="Z2272" s="1">
        <v>68.37</v>
      </c>
      <c r="AA2272" s="1">
        <v>71.05</v>
      </c>
      <c r="AB2272" s="72">
        <f t="shared" si="2882"/>
        <v>-2.6799999999999926</v>
      </c>
      <c r="AC2272" s="53"/>
    </row>
    <row r="2273" spans="1:29" x14ac:dyDescent="0.25">
      <c r="A2273" s="54">
        <v>3302005</v>
      </c>
      <c r="B2273" s="90" t="s">
        <v>2604</v>
      </c>
      <c r="C2273" s="54" t="s">
        <v>678</v>
      </c>
      <c r="D2273" s="4"/>
      <c r="E2273" s="4"/>
      <c r="F2273" s="67"/>
      <c r="G2273" s="64"/>
      <c r="H2273" s="43"/>
      <c r="I2273" s="43"/>
      <c r="J2273" s="43"/>
      <c r="K2273" s="43"/>
      <c r="L2273" s="43"/>
      <c r="M2273" s="4" t="s">
        <v>4</v>
      </c>
      <c r="N2273" s="15"/>
      <c r="O2273" s="38" t="s">
        <v>2482</v>
      </c>
      <c r="P2273" s="84" t="str">
        <f>IF(E2267="Achieving School"," ","X")</f>
        <v xml:space="preserve"> </v>
      </c>
      <c r="Q2273" s="91"/>
      <c r="R2273" s="4" t="s">
        <v>6</v>
      </c>
      <c r="S2273" s="4" t="s">
        <v>5</v>
      </c>
      <c r="T2273" s="4" t="s">
        <v>7</v>
      </c>
      <c r="U2273" s="4">
        <v>345</v>
      </c>
      <c r="V2273" s="4">
        <v>82.32</v>
      </c>
      <c r="W2273" s="4">
        <v>84.59</v>
      </c>
      <c r="X2273" s="7">
        <f t="shared" si="2857"/>
        <v>-2.2700000000000102</v>
      </c>
      <c r="Y2273" s="15">
        <v>229</v>
      </c>
      <c r="Z2273" s="4">
        <v>62.88</v>
      </c>
      <c r="AA2273" s="4">
        <v>67.92</v>
      </c>
      <c r="AB2273" s="73">
        <f t="shared" si="2882"/>
        <v>-5.0399999999999991</v>
      </c>
      <c r="AC2273" s="54"/>
    </row>
    <row r="2274" spans="1:29" x14ac:dyDescent="0.25">
      <c r="A2274" s="1">
        <v>3302010</v>
      </c>
      <c r="B2274" s="87" t="s">
        <v>2604</v>
      </c>
      <c r="C2274" s="55" t="s">
        <v>679</v>
      </c>
      <c r="E2274" s="42"/>
      <c r="F2274" s="65" t="s">
        <v>2483</v>
      </c>
      <c r="G2274" s="62"/>
      <c r="H2274" s="37" t="str">
        <f>IF(V2274&gt;94,"Met",IF(X2274="--","n/a",IF(X2274&gt;=0,"Met","Did Not Meet")))</f>
        <v>Met</v>
      </c>
      <c r="I2274" s="37" t="str">
        <f>IF(V2275&gt;94,"Met",IF(X2275="--","n/a",IF(X2275&gt;=0,"Met","Did Not Meet")))</f>
        <v>Did Not Meet</v>
      </c>
      <c r="K2274" s="13" t="str">
        <f>IF(Z2274&gt;94,"Met",IF(AB2274="--","n/a",IF(AB2274&gt;=0,"Met","Did Not Meet")))</f>
        <v>Met</v>
      </c>
      <c r="L2274" s="13" t="str">
        <f>IF(Z2275&gt;94,"Met",IF(AB2275="--","n/a",IF(AB2275&gt;=0,"Met","Did Not Meet")))</f>
        <v>Met</v>
      </c>
      <c r="M2274" s="1" t="s">
        <v>4</v>
      </c>
      <c r="N2274" s="14" t="s">
        <v>2502</v>
      </c>
      <c r="O2274" s="5"/>
      <c r="P2274" s="44" t="str">
        <f t="shared" ref="P2274" si="2898">IF(H2276="Yes",IF(I2276="Yes","Yes","No"),"No")</f>
        <v>No</v>
      </c>
      <c r="Q2274" s="93"/>
      <c r="R2274" s="5" t="s">
        <v>1</v>
      </c>
      <c r="S2274" s="1" t="s">
        <v>2</v>
      </c>
      <c r="T2274" s="1" t="s">
        <v>3</v>
      </c>
      <c r="U2274" s="5">
        <v>74</v>
      </c>
      <c r="V2274" s="1">
        <v>94.59</v>
      </c>
      <c r="W2274" s="1">
        <v>96.84</v>
      </c>
      <c r="X2274" s="6">
        <f t="shared" si="2857"/>
        <v>-2.25</v>
      </c>
      <c r="Y2274" s="14">
        <v>48</v>
      </c>
      <c r="Z2274" s="1">
        <v>100</v>
      </c>
      <c r="AA2274" s="1">
        <v>88.54</v>
      </c>
      <c r="AB2274" s="71">
        <f t="shared" si="2882"/>
        <v>11.459999999999994</v>
      </c>
      <c r="AC2274" s="36"/>
    </row>
    <row r="2275" spans="1:29" ht="15.75" x14ac:dyDescent="0.25">
      <c r="A2275" s="53">
        <v>3302010</v>
      </c>
      <c r="B2275" s="89" t="s">
        <v>2604</v>
      </c>
      <c r="C2275" s="53" t="s">
        <v>679</v>
      </c>
      <c r="D2275" s="49" t="s">
        <v>2498</v>
      </c>
      <c r="E2275" s="34" t="str">
        <f>M2274</f>
        <v>Achieving School</v>
      </c>
      <c r="F2275" s="65" t="s">
        <v>2484</v>
      </c>
      <c r="G2275" s="62"/>
      <c r="H2275" s="13" t="str">
        <f>IF(V2276&gt;94,"Met",IF(X2276="--","n/a",IF(X2276&gt;=0,"Met","Did Not Meet")))</f>
        <v>Met</v>
      </c>
      <c r="I2275" s="13" t="str">
        <f>IF(V2277&gt;94,"Met",IF(X2277="--","n/a",IF(X2277&gt;=0,"Met","Did Not Meet")))</f>
        <v>Did Not Meet</v>
      </c>
      <c r="K2275" s="13" t="str">
        <f>IF(Z2276&gt;94,"Met",IF(AB2276="--","n/a",IF(AB2276&gt;=0,"Met","Did Not Meet")))</f>
        <v>Met</v>
      </c>
      <c r="L2275" s="13" t="str">
        <f>IF(Z2277&gt;94,"Met",IF(AB2277="--","n/a",IF(AB2277&gt;=0,"Met","Did Not Meet")))</f>
        <v>Met</v>
      </c>
      <c r="M2275" s="5" t="s">
        <v>4</v>
      </c>
      <c r="N2275" s="14" t="s">
        <v>2501</v>
      </c>
      <c r="O2275" s="5"/>
      <c r="P2275" s="44" t="str">
        <f t="shared" ref="P2275" si="2899">IF(K2276="Yes",IF(L2276="Yes","Yes","No"),"No")</f>
        <v>Yes</v>
      </c>
      <c r="Q2275" s="94" t="s">
        <v>2759</v>
      </c>
      <c r="R2275" s="5" t="s">
        <v>1</v>
      </c>
      <c r="S2275" s="5" t="s">
        <v>2</v>
      </c>
      <c r="T2275" s="5" t="s">
        <v>7</v>
      </c>
      <c r="U2275" s="5">
        <v>41</v>
      </c>
      <c r="V2275" s="5">
        <v>90.24</v>
      </c>
      <c r="W2275" s="5">
        <v>95.64</v>
      </c>
      <c r="X2275" s="8">
        <f t="shared" si="2857"/>
        <v>-5.4000000000000057</v>
      </c>
      <c r="Y2275" s="14">
        <v>24</v>
      </c>
      <c r="Z2275" s="5">
        <v>100</v>
      </c>
      <c r="AA2275" s="5">
        <v>88.18</v>
      </c>
      <c r="AB2275" s="71">
        <f t="shared" si="2882"/>
        <v>11.819999999999993</v>
      </c>
      <c r="AC2275" s="53"/>
    </row>
    <row r="2276" spans="1:29" ht="15" customHeight="1" x14ac:dyDescent="0.25">
      <c r="A2276" s="53">
        <v>3302010</v>
      </c>
      <c r="B2276" s="89" t="s">
        <v>2604</v>
      </c>
      <c r="C2276" s="53" t="s">
        <v>679</v>
      </c>
      <c r="D2276" s="49" t="s">
        <v>2499</v>
      </c>
      <c r="E2276" s="35" t="str">
        <f>VLOOKUP('2012 Accountability Database'!$A2274,'2011 AYP'!A$2:B$1072,2)</f>
        <v xml:space="preserve"> MS (Met Standards)</v>
      </c>
      <c r="F2276" s="66"/>
      <c r="G2276" s="63" t="s">
        <v>2485</v>
      </c>
      <c r="H2276" s="60" t="str">
        <f t="shared" ref="H2276:I2276" si="2900">IF(H2274="Met","Yes",IF(H2275="Met","Yes","No"))</f>
        <v>Yes</v>
      </c>
      <c r="I2276" s="60" t="str">
        <f t="shared" si="2900"/>
        <v>No</v>
      </c>
      <c r="J2276" s="42"/>
      <c r="K2276" s="60" t="str">
        <f t="shared" ref="K2276:L2276" si="2901">IF(K2274="Met","Yes",IF(K2275="Met","Yes","No"))</f>
        <v>Yes</v>
      </c>
      <c r="L2276" s="60" t="str">
        <f t="shared" si="2901"/>
        <v>Yes</v>
      </c>
      <c r="M2276" s="5" t="s">
        <v>4</v>
      </c>
      <c r="N2276" s="14" t="s">
        <v>2503</v>
      </c>
      <c r="O2276" s="5"/>
      <c r="P2276" s="44" t="str">
        <f t="shared" ref="P2276" si="2902">IF(H2280="Yes",IF(I2280="Yes","Yes","No"),"No")</f>
        <v>No</v>
      </c>
      <c r="Q2276" s="108" t="s">
        <v>2758</v>
      </c>
      <c r="R2276" s="5" t="s">
        <v>1</v>
      </c>
      <c r="S2276" s="5" t="s">
        <v>5</v>
      </c>
      <c r="T2276" s="5" t="s">
        <v>3</v>
      </c>
      <c r="U2276" s="5">
        <v>245</v>
      </c>
      <c r="V2276" s="5">
        <v>94.29</v>
      </c>
      <c r="W2276" s="5">
        <v>96.84</v>
      </c>
      <c r="X2276" s="8">
        <f t="shared" si="2857"/>
        <v>-2.5499999999999972</v>
      </c>
      <c r="Y2276" s="14">
        <v>177</v>
      </c>
      <c r="Z2276" s="5">
        <v>92.09</v>
      </c>
      <c r="AA2276" s="5">
        <v>88.54</v>
      </c>
      <c r="AB2276" s="71">
        <f t="shared" si="2882"/>
        <v>3.5499999999999972</v>
      </c>
      <c r="AC2276" s="53"/>
    </row>
    <row r="2277" spans="1:29" x14ac:dyDescent="0.25">
      <c r="A2277" s="53">
        <v>3302010</v>
      </c>
      <c r="B2277" s="89" t="s">
        <v>2604</v>
      </c>
      <c r="C2277" s="53" t="s">
        <v>679</v>
      </c>
      <c r="D2277" s="49" t="s">
        <v>2507</v>
      </c>
      <c r="E2277" s="47">
        <f>VLOOKUP('2012 Accountability Database'!A2274,Dems1112!$A$2:$G$1082,3)</f>
        <v>0.05</v>
      </c>
      <c r="F2277" s="66"/>
      <c r="G2277" s="52"/>
      <c r="M2277" s="1" t="s">
        <v>4</v>
      </c>
      <c r="N2277" s="14" t="s">
        <v>2504</v>
      </c>
      <c r="O2277" s="5"/>
      <c r="P2277" s="44" t="str">
        <f t="shared" ref="P2277" si="2903">IF(K2280="Yes",IF(L2280="Yes","Yes","No"),"No")</f>
        <v>No</v>
      </c>
      <c r="Q2277" s="108"/>
      <c r="R2277" s="5" t="s">
        <v>1</v>
      </c>
      <c r="S2277" s="1" t="s">
        <v>5</v>
      </c>
      <c r="T2277" s="1" t="s">
        <v>7</v>
      </c>
      <c r="U2277" s="5">
        <v>127</v>
      </c>
      <c r="V2277" s="1">
        <v>89.76</v>
      </c>
      <c r="W2277" s="1">
        <v>95.64</v>
      </c>
      <c r="X2277" s="6">
        <f t="shared" si="2857"/>
        <v>-5.8799999999999955</v>
      </c>
      <c r="Y2277" s="14">
        <v>85</v>
      </c>
      <c r="Z2277" s="1">
        <v>88.24</v>
      </c>
      <c r="AA2277" s="1">
        <v>88.18</v>
      </c>
      <c r="AB2277" s="71">
        <f t="shared" si="2882"/>
        <v>5.9999999999988063E-2</v>
      </c>
      <c r="AC2277" s="53"/>
    </row>
    <row r="2278" spans="1:29" x14ac:dyDescent="0.25">
      <c r="A2278" s="53">
        <v>3302010</v>
      </c>
      <c r="B2278" s="89" t="s">
        <v>2604</v>
      </c>
      <c r="C2278" s="53" t="s">
        <v>679</v>
      </c>
      <c r="D2278" s="50" t="s">
        <v>2508</v>
      </c>
      <c r="E2278" s="47">
        <f>VLOOKUP('2012 Accountability Database'!A2274,Dems1112!$A$2:$G$1082,4)</f>
        <v>0.5</v>
      </c>
      <c r="F2278" s="65" t="s">
        <v>2486</v>
      </c>
      <c r="G2278" s="62"/>
      <c r="H2278" s="13" t="str">
        <f>IF(V2278&gt;94,"Met",IF(X2278="--","n/a",IF(X2278&gt;=0,"Met","Did Not Meet")))</f>
        <v>Met</v>
      </c>
      <c r="I2278" s="13" t="str">
        <f>IF(V2279&gt;94,"Met",IF(X2279="--","n/a",IF(X2279&gt;=0,"Met","Did Not Meet")))</f>
        <v>Did Not Meet</v>
      </c>
      <c r="J2278" s="13"/>
      <c r="K2278" s="13" t="str">
        <f>IF(Z2278&gt;94,"Met",IF(AB2278="--","n/a",IF(AB2278&gt;=0,"Met","Did Not Meet")))</f>
        <v>Did Not Meet</v>
      </c>
      <c r="L2278" s="13" t="str">
        <f>IF(Z2279&gt;94,"Met",IF(AB2279="--","n/a",IF(AB2279&gt;=0,"Met","Did Not Meet")))</f>
        <v>Did Not Meet</v>
      </c>
      <c r="M2278" s="1" t="s">
        <v>4</v>
      </c>
      <c r="N2278" s="68" t="s">
        <v>2497</v>
      </c>
      <c r="O2278" s="35"/>
      <c r="P2278" s="44"/>
      <c r="Q2278" s="108"/>
      <c r="R2278" s="5" t="s">
        <v>6</v>
      </c>
      <c r="S2278" s="1" t="s">
        <v>2</v>
      </c>
      <c r="T2278" s="1" t="s">
        <v>3</v>
      </c>
      <c r="U2278" s="5">
        <v>74</v>
      </c>
      <c r="V2278" s="1">
        <v>95.95</v>
      </c>
      <c r="W2278" s="1">
        <v>97.89</v>
      </c>
      <c r="X2278" s="6">
        <f t="shared" si="2857"/>
        <v>-1.9399999999999977</v>
      </c>
      <c r="Y2278" s="14">
        <v>48</v>
      </c>
      <c r="Z2278" s="1">
        <v>85.42</v>
      </c>
      <c r="AA2278" s="1">
        <v>88.54</v>
      </c>
      <c r="AB2278" s="72">
        <f t="shared" si="2882"/>
        <v>-3.1200000000000045</v>
      </c>
      <c r="AC2278" s="53"/>
    </row>
    <row r="2279" spans="1:29" x14ac:dyDescent="0.25">
      <c r="A2279" s="53">
        <v>3302010</v>
      </c>
      <c r="B2279" s="89" t="s">
        <v>2604</v>
      </c>
      <c r="C2279" s="53" t="s">
        <v>679</v>
      </c>
      <c r="D2279" s="50" t="s">
        <v>974</v>
      </c>
      <c r="E2279" s="47" t="str">
        <f>VLOOKUP('2012 Accountability Database'!A2274,Dems1112!$A$2:$G$1082,5)</f>
        <v>K-6</v>
      </c>
      <c r="F2279" s="65" t="s">
        <v>2487</v>
      </c>
      <c r="G2279" s="62"/>
      <c r="H2279" s="13" t="str">
        <f>IF(V2280&gt;94,"Met",IF(X2280="--","n/a",IF(X2280&gt;=0,"Met","Did Not Meet")))</f>
        <v>Met</v>
      </c>
      <c r="I2279" s="13" t="str">
        <f>IF(V2281&gt;94,"Met",IF(X2281="--","n/a",IF(X2281&gt;=0,"Met","Did Not Meet")))</f>
        <v>Did Not Meet</v>
      </c>
      <c r="J2279" s="13"/>
      <c r="K2279" s="13" t="str">
        <f>IF(Z2280&gt;94,"Met",IF(AB2280="--","n/a",IF(AB2280&gt;=0,"Met","Did Not Meet")))</f>
        <v>Did Not Meet</v>
      </c>
      <c r="L2279" s="13" t="str">
        <f>IF(Z2281&gt;94,"Met",IF(AB2281="--","n/a",IF(AB2281&gt;=0,"Met","Did Not Meet")))</f>
        <v>Did Not Meet</v>
      </c>
      <c r="M2279" s="5" t="s">
        <v>4</v>
      </c>
      <c r="N2279" s="14"/>
      <c r="O2279" s="35" t="s">
        <v>2506</v>
      </c>
      <c r="P2279" s="83" t="str">
        <f t="shared" ref="P2279" si="2904">IF(P2274="No"," ", IF(P2276="No"," ",IF(P2275="No", " ",IF(P2277="No"," ","X"))))</f>
        <v xml:space="preserve"> </v>
      </c>
      <c r="Q2279" s="108"/>
      <c r="R2279" s="5" t="s">
        <v>6</v>
      </c>
      <c r="S2279" s="5" t="s">
        <v>2</v>
      </c>
      <c r="T2279" s="5" t="s">
        <v>7</v>
      </c>
      <c r="U2279" s="5">
        <v>41</v>
      </c>
      <c r="V2279" s="5">
        <v>92.68</v>
      </c>
      <c r="W2279" s="5">
        <v>95.64</v>
      </c>
      <c r="X2279" s="8">
        <f t="shared" si="2857"/>
        <v>-2.9599999999999937</v>
      </c>
      <c r="Y2279" s="14">
        <v>24</v>
      </c>
      <c r="Z2279" s="5">
        <v>79.17</v>
      </c>
      <c r="AA2279" s="5">
        <v>85.21</v>
      </c>
      <c r="AB2279" s="72">
        <f t="shared" si="2882"/>
        <v>-6.039999999999992</v>
      </c>
      <c r="AC2279" s="53"/>
    </row>
    <row r="2280" spans="1:29" ht="15.75" x14ac:dyDescent="0.25">
      <c r="A2280" s="53">
        <v>3302010</v>
      </c>
      <c r="B2280" s="89" t="s">
        <v>2604</v>
      </c>
      <c r="C2280" s="53" t="s">
        <v>679</v>
      </c>
      <c r="D2280" s="50" t="s">
        <v>975</v>
      </c>
      <c r="E2280" s="48" t="str">
        <f>VLOOKUP('2012 Accountability Database'!A2274,Dems1112!$A$2:$G$1082,6)</f>
        <v>2 (Northeast AR)</v>
      </c>
      <c r="F2280" s="66"/>
      <c r="G2280" s="63" t="s">
        <v>2488</v>
      </c>
      <c r="H2280" s="61" t="str">
        <f t="shared" ref="H2280:I2280" si="2905">IF(H2278="Met","Yes",IF(H2279="Met","Yes","No"))</f>
        <v>Yes</v>
      </c>
      <c r="I2280" s="61" t="str">
        <f t="shared" si="2905"/>
        <v>No</v>
      </c>
      <c r="J2280" s="55"/>
      <c r="K2280" s="61" t="str">
        <f t="shared" ref="K2280:L2280" si="2906">IF(K2278="Met","Yes",IF(K2279="Met","Yes","No"))</f>
        <v>No</v>
      </c>
      <c r="L2280" s="61" t="str">
        <f t="shared" si="2906"/>
        <v>No</v>
      </c>
      <c r="M2280" s="1" t="s">
        <v>4</v>
      </c>
      <c r="N2280" s="14"/>
      <c r="O2280" s="35" t="s">
        <v>2505</v>
      </c>
      <c r="P2280" s="83" t="str">
        <f t="shared" ref="P2280" si="2907">IF(P2279="X"," ",IF(P2281="X"," ","X"))</f>
        <v>X</v>
      </c>
      <c r="Q2280" s="94" t="s">
        <v>2759</v>
      </c>
      <c r="R2280" s="5" t="s">
        <v>6</v>
      </c>
      <c r="S2280" s="1" t="s">
        <v>5</v>
      </c>
      <c r="T2280" s="1" t="s">
        <v>3</v>
      </c>
      <c r="U2280" s="5">
        <v>245</v>
      </c>
      <c r="V2280" s="1">
        <v>95.51</v>
      </c>
      <c r="W2280" s="1">
        <v>97.89</v>
      </c>
      <c r="X2280" s="6">
        <f t="shared" si="2857"/>
        <v>-2.3799999999999955</v>
      </c>
      <c r="Y2280" s="14">
        <v>177</v>
      </c>
      <c r="Z2280" s="1">
        <v>88.14</v>
      </c>
      <c r="AA2280" s="1">
        <v>88.54</v>
      </c>
      <c r="AB2280" s="72">
        <f t="shared" si="2882"/>
        <v>-0.40000000000000568</v>
      </c>
      <c r="AC2280" s="53"/>
    </row>
    <row r="2281" spans="1:29" x14ac:dyDescent="0.25">
      <c r="A2281" s="54">
        <v>3302010</v>
      </c>
      <c r="B2281" s="90" t="s">
        <v>2604</v>
      </c>
      <c r="C2281" s="54" t="s">
        <v>679</v>
      </c>
      <c r="D2281" s="4"/>
      <c r="E2281" s="4"/>
      <c r="F2281" s="67"/>
      <c r="G2281" s="64"/>
      <c r="H2281" s="43"/>
      <c r="I2281" s="43"/>
      <c r="J2281" s="43"/>
      <c r="K2281" s="43"/>
      <c r="L2281" s="43"/>
      <c r="M2281" s="4" t="s">
        <v>4</v>
      </c>
      <c r="N2281" s="15"/>
      <c r="O2281" s="38" t="s">
        <v>2482</v>
      </c>
      <c r="P2281" s="84" t="str">
        <f>IF(E2275="Achieving School"," ","X")</f>
        <v xml:space="preserve"> </v>
      </c>
      <c r="Q2281" s="91"/>
      <c r="R2281" s="4" t="s">
        <v>6</v>
      </c>
      <c r="S2281" s="4" t="s">
        <v>5</v>
      </c>
      <c r="T2281" s="4" t="s">
        <v>7</v>
      </c>
      <c r="U2281" s="4">
        <v>127</v>
      </c>
      <c r="V2281" s="4">
        <v>91.34</v>
      </c>
      <c r="W2281" s="4">
        <v>95.64</v>
      </c>
      <c r="X2281" s="7">
        <f t="shared" si="2857"/>
        <v>-4.2999999999999972</v>
      </c>
      <c r="Y2281" s="15">
        <v>85</v>
      </c>
      <c r="Z2281" s="4">
        <v>81.180000000000007</v>
      </c>
      <c r="AA2281" s="4">
        <v>85.21</v>
      </c>
      <c r="AB2281" s="73">
        <f t="shared" si="2882"/>
        <v>-4.0299999999999869</v>
      </c>
      <c r="AC2281" s="54"/>
    </row>
    <row r="2282" spans="1:29" x14ac:dyDescent="0.25">
      <c r="A2282" s="1">
        <v>3306014</v>
      </c>
      <c r="B2282" s="87" t="s">
        <v>2730</v>
      </c>
      <c r="C2282" s="55" t="s">
        <v>574</v>
      </c>
      <c r="E2282" s="42"/>
      <c r="F2282" s="65" t="s">
        <v>2483</v>
      </c>
      <c r="G2282" s="62"/>
      <c r="H2282" s="37" t="str">
        <f>IF(V2282&gt;94,"Met",IF(X2282="--","n/a",IF(X2282&gt;=0,"Met","Did Not Meet")))</f>
        <v>Did Not Meet</v>
      </c>
      <c r="I2282" s="37" t="str">
        <f>IF(V2283&gt;94,"Met",IF(X2283="--","n/a",IF(X2283&gt;=0,"Met","Did Not Meet")))</f>
        <v>Did Not Meet</v>
      </c>
      <c r="K2282" s="13" t="str">
        <f>IF(Z2282&gt;94,"Met",IF(AB2282="--","n/a",IF(AB2282&gt;=0,"Met","Did Not Meet")))</f>
        <v>Did Not Meet</v>
      </c>
      <c r="L2282" s="13" t="str">
        <f>IF(Z2283&gt;94,"Met",IF(AB2283="--","n/a",IF(AB2283&gt;=0,"Met","Did Not Meet")))</f>
        <v>Did Not Meet</v>
      </c>
      <c r="M2282" s="1" t="s">
        <v>9</v>
      </c>
      <c r="N2282" s="14" t="s">
        <v>2502</v>
      </c>
      <c r="O2282" s="5"/>
      <c r="P2282" s="44" t="str">
        <f t="shared" ref="P2282" si="2908">IF(H2284="Yes",IF(I2284="Yes","Yes","No"),"No")</f>
        <v>No</v>
      </c>
      <c r="Q2282" s="93"/>
      <c r="R2282" s="5" t="s">
        <v>1</v>
      </c>
      <c r="S2282" s="1" t="s">
        <v>2</v>
      </c>
      <c r="T2282" s="1" t="s">
        <v>3</v>
      </c>
      <c r="U2282" s="5">
        <v>68</v>
      </c>
      <c r="V2282" s="1">
        <v>63.24</v>
      </c>
      <c r="W2282" s="1">
        <v>72.78</v>
      </c>
      <c r="X2282" s="6">
        <f t="shared" si="2857"/>
        <v>-9.5399999999999991</v>
      </c>
      <c r="Y2282" s="14">
        <v>32</v>
      </c>
      <c r="Z2282" s="1">
        <v>25</v>
      </c>
      <c r="AA2282" s="1">
        <v>63.98</v>
      </c>
      <c r="AB2282" s="72">
        <f t="shared" si="2882"/>
        <v>-38.979999999999997</v>
      </c>
      <c r="AC2282" s="36"/>
    </row>
    <row r="2283" spans="1:29" ht="15.75" x14ac:dyDescent="0.25">
      <c r="A2283" s="53">
        <v>3306014</v>
      </c>
      <c r="B2283" s="89" t="s">
        <v>2730</v>
      </c>
      <c r="C2283" s="53" t="s">
        <v>574</v>
      </c>
      <c r="D2283" s="49" t="s">
        <v>2498</v>
      </c>
      <c r="E2283" s="34" t="str">
        <f>M2282</f>
        <v>Needs Improvement School</v>
      </c>
      <c r="F2283" s="65" t="s">
        <v>2484</v>
      </c>
      <c r="G2283" s="62"/>
      <c r="H2283" s="13" t="str">
        <f>IF(V2284&gt;94,"Met",IF(X2284="--","n/a",IF(X2284&gt;=0,"Met","Did Not Meet")))</f>
        <v>Did Not Meet</v>
      </c>
      <c r="I2283" s="13" t="str">
        <f>IF(V2285&gt;94,"Met",IF(X2285="--","n/a",IF(X2285&gt;=0,"Met","Did Not Meet")))</f>
        <v>Did Not Meet</v>
      </c>
      <c r="K2283" s="13" t="str">
        <f>IF(Z2284&gt;94,"Met",IF(AB2284="--","n/a",IF(AB2284&gt;=0,"Met","Did Not Meet")))</f>
        <v>Did Not Meet</v>
      </c>
      <c r="L2283" s="13" t="str">
        <f>IF(Z2285&gt;94,"Met",IF(AB2285="--","n/a",IF(AB2285&gt;=0,"Met","Did Not Meet")))</f>
        <v>Did Not Meet</v>
      </c>
      <c r="M2283" s="1" t="s">
        <v>9</v>
      </c>
      <c r="N2283" s="14" t="s">
        <v>2501</v>
      </c>
      <c r="O2283" s="5"/>
      <c r="P2283" s="44" t="str">
        <f t="shared" ref="P2283" si="2909">IF(K2284="Yes",IF(L2284="Yes","Yes","No"),"No")</f>
        <v>No</v>
      </c>
      <c r="Q2283" s="94" t="s">
        <v>2759</v>
      </c>
      <c r="R2283" s="5" t="s">
        <v>1</v>
      </c>
      <c r="S2283" s="1" t="s">
        <v>2</v>
      </c>
      <c r="T2283" s="1" t="s">
        <v>7</v>
      </c>
      <c r="U2283" s="5">
        <v>55</v>
      </c>
      <c r="V2283" s="1">
        <v>56.36</v>
      </c>
      <c r="W2283" s="1">
        <v>71.56</v>
      </c>
      <c r="X2283" s="6">
        <f t="shared" si="2857"/>
        <v>-15.200000000000003</v>
      </c>
      <c r="Y2283" s="14">
        <v>29</v>
      </c>
      <c r="Z2283" s="1">
        <v>27.59</v>
      </c>
      <c r="AA2283" s="1">
        <v>64.75</v>
      </c>
      <c r="AB2283" s="72">
        <f t="shared" si="2882"/>
        <v>-37.159999999999997</v>
      </c>
      <c r="AC2283" s="53"/>
    </row>
    <row r="2284" spans="1:29" ht="15" customHeight="1" x14ac:dyDescent="0.25">
      <c r="A2284" s="53">
        <v>3306014</v>
      </c>
      <c r="B2284" s="89" t="s">
        <v>2730</v>
      </c>
      <c r="C2284" s="53" t="s">
        <v>574</v>
      </c>
      <c r="D2284" s="49" t="s">
        <v>2499</v>
      </c>
      <c r="E2284" s="35" t="str">
        <f>VLOOKUP('2012 Accountability Database'!$A2282,'2011 AYP'!A$2:B$1072,2)</f>
        <v xml:space="preserve"> A (Alert)</v>
      </c>
      <c r="F2284" s="66"/>
      <c r="G2284" s="63" t="s">
        <v>2485</v>
      </c>
      <c r="H2284" s="60" t="str">
        <f t="shared" ref="H2284:I2284" si="2910">IF(H2282="Met","Yes",IF(H2283="Met","Yes","No"))</f>
        <v>No</v>
      </c>
      <c r="I2284" s="60" t="str">
        <f t="shared" si="2910"/>
        <v>No</v>
      </c>
      <c r="J2284" s="42"/>
      <c r="K2284" s="60" t="str">
        <f t="shared" ref="K2284:L2284" si="2911">IF(K2282="Met","Yes",IF(K2283="Met","Yes","No"))</f>
        <v>No</v>
      </c>
      <c r="L2284" s="60" t="str">
        <f t="shared" si="2911"/>
        <v>No</v>
      </c>
      <c r="M2284" s="5" t="s">
        <v>9</v>
      </c>
      <c r="N2284" s="14" t="s">
        <v>2503</v>
      </c>
      <c r="O2284" s="5"/>
      <c r="P2284" s="44" t="str">
        <f t="shared" ref="P2284" si="2912">IF(H2288="Yes",IF(I2288="Yes","Yes","No"),"No")</f>
        <v>No</v>
      </c>
      <c r="Q2284" s="108" t="s">
        <v>2758</v>
      </c>
      <c r="R2284" s="5" t="s">
        <v>1</v>
      </c>
      <c r="S2284" s="5" t="s">
        <v>5</v>
      </c>
      <c r="T2284" s="5" t="s">
        <v>3</v>
      </c>
      <c r="U2284" s="5">
        <v>201</v>
      </c>
      <c r="V2284" s="5">
        <v>67.66</v>
      </c>
      <c r="W2284" s="5">
        <v>72.78</v>
      </c>
      <c r="X2284" s="8">
        <f t="shared" si="2857"/>
        <v>-5.1200000000000045</v>
      </c>
      <c r="Y2284" s="14">
        <v>98</v>
      </c>
      <c r="Z2284" s="5">
        <v>51.02</v>
      </c>
      <c r="AA2284" s="5">
        <v>63.98</v>
      </c>
      <c r="AB2284" s="72">
        <f t="shared" si="2882"/>
        <v>-12.959999999999994</v>
      </c>
      <c r="AC2284" s="53"/>
    </row>
    <row r="2285" spans="1:29" x14ac:dyDescent="0.25">
      <c r="A2285" s="53">
        <v>3306014</v>
      </c>
      <c r="B2285" s="89" t="s">
        <v>2730</v>
      </c>
      <c r="C2285" s="53" t="s">
        <v>574</v>
      </c>
      <c r="D2285" s="49" t="s">
        <v>2507</v>
      </c>
      <c r="E2285" s="47">
        <f>VLOOKUP('2012 Accountability Database'!A2282,Dems1112!$A$2:$G$1082,3)</f>
        <v>0.04</v>
      </c>
      <c r="F2285" s="66"/>
      <c r="G2285" s="52"/>
      <c r="M2285" s="5" t="s">
        <v>9</v>
      </c>
      <c r="N2285" s="14" t="s">
        <v>2504</v>
      </c>
      <c r="O2285" s="5"/>
      <c r="P2285" s="44" t="str">
        <f t="shared" ref="P2285" si="2913">IF(K2288="Yes",IF(L2288="Yes","Yes","No"),"No")</f>
        <v>No</v>
      </c>
      <c r="Q2285" s="108"/>
      <c r="R2285" s="5" t="s">
        <v>1</v>
      </c>
      <c r="S2285" s="5" t="s">
        <v>5</v>
      </c>
      <c r="T2285" s="5" t="s">
        <v>7</v>
      </c>
      <c r="U2285" s="5">
        <v>172</v>
      </c>
      <c r="V2285" s="5">
        <v>64.53</v>
      </c>
      <c r="W2285" s="5">
        <v>71.56</v>
      </c>
      <c r="X2285" s="8">
        <f t="shared" si="2857"/>
        <v>-7.0300000000000011</v>
      </c>
      <c r="Y2285" s="14">
        <v>86</v>
      </c>
      <c r="Z2285" s="5">
        <v>52.33</v>
      </c>
      <c r="AA2285" s="5">
        <v>64.75</v>
      </c>
      <c r="AB2285" s="72">
        <f t="shared" si="2882"/>
        <v>-12.420000000000002</v>
      </c>
      <c r="AC2285" s="53"/>
    </row>
    <row r="2286" spans="1:29" x14ac:dyDescent="0.25">
      <c r="A2286" s="53">
        <v>3306014</v>
      </c>
      <c r="B2286" s="89" t="s">
        <v>2730</v>
      </c>
      <c r="C2286" s="53" t="s">
        <v>574</v>
      </c>
      <c r="D2286" s="50" t="s">
        <v>2508</v>
      </c>
      <c r="E2286" s="47">
        <f>VLOOKUP('2012 Accountability Database'!A2282,Dems1112!$A$2:$G$1082,4)</f>
        <v>0.78</v>
      </c>
      <c r="F2286" s="65" t="s">
        <v>2486</v>
      </c>
      <c r="G2286" s="62"/>
      <c r="H2286" s="13" t="str">
        <f>IF(V2286&gt;94,"Met",IF(X2286="--","n/a",IF(X2286&gt;=0,"Met","Did Not Meet")))</f>
        <v>Did Not Meet</v>
      </c>
      <c r="I2286" s="13" t="str">
        <f>IF(V2287&gt;94,"Met",IF(X2287="--","n/a",IF(X2287&gt;=0,"Met","Did Not Meet")))</f>
        <v>Did Not Meet</v>
      </c>
      <c r="J2286" s="13"/>
      <c r="K2286" s="13" t="str">
        <f>IF(Z2286&gt;94,"Met",IF(AB2286="--","n/a",IF(AB2286&gt;=0,"Met","Did Not Meet")))</f>
        <v>Did Not Meet</v>
      </c>
      <c r="L2286" s="13" t="str">
        <f>IF(Z2287&gt;94,"Met",IF(AB2287="--","n/a",IF(AB2287&gt;=0,"Met","Did Not Meet")))</f>
        <v>Did Not Meet</v>
      </c>
      <c r="M2286" s="1" t="s">
        <v>9</v>
      </c>
      <c r="N2286" s="68" t="s">
        <v>2497</v>
      </c>
      <c r="O2286" s="35"/>
      <c r="P2286" s="44"/>
      <c r="Q2286" s="108"/>
      <c r="R2286" s="5" t="s">
        <v>6</v>
      </c>
      <c r="S2286" s="1" t="s">
        <v>2</v>
      </c>
      <c r="T2286" s="1" t="s">
        <v>3</v>
      </c>
      <c r="U2286" s="5">
        <v>68</v>
      </c>
      <c r="V2286" s="1">
        <v>72.06</v>
      </c>
      <c r="W2286" s="1">
        <v>81.38</v>
      </c>
      <c r="X2286" s="6">
        <f t="shared" si="2857"/>
        <v>-9.3199999999999932</v>
      </c>
      <c r="Y2286" s="14">
        <v>32</v>
      </c>
      <c r="Z2286" s="1">
        <v>21.88</v>
      </c>
      <c r="AA2286" s="1">
        <v>57.44</v>
      </c>
      <c r="AB2286" s="72">
        <f t="shared" si="2882"/>
        <v>-35.56</v>
      </c>
      <c r="AC2286" s="53"/>
    </row>
    <row r="2287" spans="1:29" x14ac:dyDescent="0.25">
      <c r="A2287" s="53">
        <v>3306014</v>
      </c>
      <c r="B2287" s="89" t="s">
        <v>2730</v>
      </c>
      <c r="C2287" s="53" t="s">
        <v>574</v>
      </c>
      <c r="D2287" s="50" t="s">
        <v>974</v>
      </c>
      <c r="E2287" s="47" t="str">
        <f>VLOOKUP('2012 Accountability Database'!A2282,Dems1112!$A$2:$G$1082,5)</f>
        <v>K-4</v>
      </c>
      <c r="F2287" s="65" t="s">
        <v>2487</v>
      </c>
      <c r="G2287" s="62"/>
      <c r="H2287" s="13" t="str">
        <f>IF(V2288&gt;94,"Met",IF(X2288="--","n/a",IF(X2288&gt;=0,"Met","Did Not Meet")))</f>
        <v>Did Not Meet</v>
      </c>
      <c r="I2287" s="13" t="str">
        <f>IF(V2289&gt;94,"Met",IF(X2289="--","n/a",IF(X2289&gt;=0,"Met","Did Not Meet")))</f>
        <v>Did Not Meet</v>
      </c>
      <c r="J2287" s="13"/>
      <c r="K2287" s="13" t="str">
        <f>IF(Z2288&gt;94,"Met",IF(AB2288="--","n/a",IF(AB2288&gt;=0,"Met","Did Not Meet")))</f>
        <v>Did Not Meet</v>
      </c>
      <c r="L2287" s="13" t="str">
        <f>IF(Z2289&gt;94,"Met",IF(AB2289="--","n/a",IF(AB2289&gt;=0,"Met","Did Not Meet")))</f>
        <v>Did Not Meet</v>
      </c>
      <c r="M2287" s="1" t="s">
        <v>9</v>
      </c>
      <c r="N2287" s="14"/>
      <c r="O2287" s="35" t="s">
        <v>2506</v>
      </c>
      <c r="P2287" s="83" t="str">
        <f t="shared" ref="P2287" si="2914">IF(P2282="No"," ", IF(P2284="No"," ",IF(P2283="No", " ",IF(P2285="No"," ","X"))))</f>
        <v xml:space="preserve"> </v>
      </c>
      <c r="Q2287" s="108"/>
      <c r="R2287" s="5" t="s">
        <v>6</v>
      </c>
      <c r="S2287" s="1" t="s">
        <v>2</v>
      </c>
      <c r="T2287" s="1" t="s">
        <v>7</v>
      </c>
      <c r="U2287" s="5">
        <v>55</v>
      </c>
      <c r="V2287" s="1">
        <v>67.27</v>
      </c>
      <c r="W2287" s="1">
        <v>79.459999999999994</v>
      </c>
      <c r="X2287" s="6">
        <f t="shared" si="2857"/>
        <v>-12.189999999999998</v>
      </c>
      <c r="Y2287" s="14">
        <v>29</v>
      </c>
      <c r="Z2287" s="1">
        <v>24.14</v>
      </c>
      <c r="AA2287" s="1">
        <v>57.7</v>
      </c>
      <c r="AB2287" s="72">
        <f t="shared" si="2882"/>
        <v>-33.56</v>
      </c>
      <c r="AC2287" s="53"/>
    </row>
    <row r="2288" spans="1:29" ht="15.75" x14ac:dyDescent="0.25">
      <c r="A2288" s="53">
        <v>3306014</v>
      </c>
      <c r="B2288" s="89" t="s">
        <v>2730</v>
      </c>
      <c r="C2288" s="53" t="s">
        <v>574</v>
      </c>
      <c r="D2288" s="50" t="s">
        <v>975</v>
      </c>
      <c r="E2288" s="48" t="str">
        <f>VLOOKUP('2012 Accountability Database'!A2282,Dems1112!$A$2:$G$1082,6)</f>
        <v>2 (Northeast AR)</v>
      </c>
      <c r="F2288" s="66"/>
      <c r="G2288" s="63" t="s">
        <v>2488</v>
      </c>
      <c r="H2288" s="61" t="str">
        <f t="shared" ref="H2288:I2288" si="2915">IF(H2286="Met","Yes",IF(H2287="Met","Yes","No"))</f>
        <v>No</v>
      </c>
      <c r="I2288" s="61" t="str">
        <f t="shared" si="2915"/>
        <v>No</v>
      </c>
      <c r="J2288" s="55"/>
      <c r="K2288" s="61" t="str">
        <f t="shared" ref="K2288:L2288" si="2916">IF(K2286="Met","Yes",IF(K2287="Met","Yes","No"))</f>
        <v>No</v>
      </c>
      <c r="L2288" s="61" t="str">
        <f t="shared" si="2916"/>
        <v>No</v>
      </c>
      <c r="M2288" s="1" t="s">
        <v>9</v>
      </c>
      <c r="N2288" s="14"/>
      <c r="O2288" s="35" t="s">
        <v>2505</v>
      </c>
      <c r="P2288" s="83" t="str">
        <f t="shared" ref="P2288" si="2917">IF(P2287="X"," ",IF(P2289="X"," ","X"))</f>
        <v xml:space="preserve"> </v>
      </c>
      <c r="Q2288" s="94" t="s">
        <v>2759</v>
      </c>
      <c r="R2288" s="5" t="s">
        <v>6</v>
      </c>
      <c r="S2288" s="1" t="s">
        <v>5</v>
      </c>
      <c r="T2288" s="1" t="s">
        <v>3</v>
      </c>
      <c r="U2288" s="5">
        <v>201</v>
      </c>
      <c r="V2288" s="1">
        <v>76.12</v>
      </c>
      <c r="W2288" s="1">
        <v>81.38</v>
      </c>
      <c r="X2288" s="6">
        <f t="shared" si="2857"/>
        <v>-5.2599999999999909</v>
      </c>
      <c r="Y2288" s="14">
        <v>98</v>
      </c>
      <c r="Z2288" s="1">
        <v>39.799999999999997</v>
      </c>
      <c r="AA2288" s="1">
        <v>57.44</v>
      </c>
      <c r="AB2288" s="72">
        <f t="shared" si="2882"/>
        <v>-17.64</v>
      </c>
      <c r="AC2288" s="53"/>
    </row>
    <row r="2289" spans="1:29" x14ac:dyDescent="0.25">
      <c r="A2289" s="54">
        <v>3306014</v>
      </c>
      <c r="B2289" s="90" t="s">
        <v>2730</v>
      </c>
      <c r="C2289" s="54" t="s">
        <v>574</v>
      </c>
      <c r="D2289" s="4"/>
      <c r="E2289" s="4"/>
      <c r="F2289" s="67"/>
      <c r="G2289" s="64"/>
      <c r="H2289" s="43"/>
      <c r="I2289" s="43"/>
      <c r="J2289" s="43"/>
      <c r="K2289" s="43"/>
      <c r="L2289" s="43"/>
      <c r="M2289" s="4" t="s">
        <v>9</v>
      </c>
      <c r="N2289" s="15"/>
      <c r="O2289" s="38" t="s">
        <v>2482</v>
      </c>
      <c r="P2289" s="84" t="str">
        <f>IF(E2283="Achieving School"," ","X")</f>
        <v>X</v>
      </c>
      <c r="Q2289" s="91"/>
      <c r="R2289" s="4" t="s">
        <v>6</v>
      </c>
      <c r="S2289" s="4" t="s">
        <v>5</v>
      </c>
      <c r="T2289" s="4" t="s">
        <v>7</v>
      </c>
      <c r="U2289" s="4">
        <v>172</v>
      </c>
      <c r="V2289" s="4">
        <v>72.67</v>
      </c>
      <c r="W2289" s="4">
        <v>79.459999999999994</v>
      </c>
      <c r="X2289" s="7">
        <f t="shared" si="2857"/>
        <v>-6.789999999999992</v>
      </c>
      <c r="Y2289" s="15">
        <v>86</v>
      </c>
      <c r="Z2289" s="4">
        <v>38.369999999999997</v>
      </c>
      <c r="AA2289" s="4">
        <v>57.7</v>
      </c>
      <c r="AB2289" s="73">
        <f t="shared" si="2882"/>
        <v>-19.330000000000005</v>
      </c>
      <c r="AC2289" s="54"/>
    </row>
    <row r="2290" spans="1:29" x14ac:dyDescent="0.25">
      <c r="A2290" s="1">
        <v>3306016</v>
      </c>
      <c r="B2290" s="87" t="s">
        <v>2730</v>
      </c>
      <c r="C2290" s="55" t="s">
        <v>575</v>
      </c>
      <c r="E2290" s="42"/>
      <c r="F2290" s="65" t="s">
        <v>2483</v>
      </c>
      <c r="G2290" s="62"/>
      <c r="H2290" s="37" t="str">
        <f>IF(V2290&gt;94,"Met",IF(X2290="--","n/a",IF(X2290&gt;=0,"Met","Did Not Meet")))</f>
        <v>Met</v>
      </c>
      <c r="I2290" s="37" t="str">
        <f>IF(V2291&gt;94,"Met",IF(X2291="--","n/a",IF(X2291&gt;=0,"Met","Did Not Meet")))</f>
        <v>Met</v>
      </c>
      <c r="K2290" s="13" t="str">
        <f>IF(Z2290&gt;94,"Met",IF(AB2290="--","n/a",IF(AB2290&gt;=0,"Met","Did Not Meet")))</f>
        <v>Met</v>
      </c>
      <c r="L2290" s="13" t="str">
        <f>IF(Z2291&gt;94,"Met",IF(AB2291="--","n/a",IF(AB2291&gt;=0,"Met","Did Not Meet")))</f>
        <v>Met</v>
      </c>
      <c r="M2290" s="5" t="s">
        <v>9</v>
      </c>
      <c r="N2290" s="14" t="s">
        <v>2502</v>
      </c>
      <c r="O2290" s="5"/>
      <c r="P2290" s="44" t="str">
        <f t="shared" ref="P2290" si="2918">IF(H2292="Yes",IF(I2292="Yes","Yes","No"),"No")</f>
        <v>Yes</v>
      </c>
      <c r="Q2290" s="93"/>
      <c r="R2290" s="5" t="s">
        <v>1</v>
      </c>
      <c r="S2290" s="5" t="s">
        <v>2</v>
      </c>
      <c r="T2290" s="5" t="s">
        <v>3</v>
      </c>
      <c r="U2290" s="5">
        <v>141</v>
      </c>
      <c r="V2290" s="5">
        <v>76.599999999999994</v>
      </c>
      <c r="W2290" s="5">
        <v>71.12</v>
      </c>
      <c r="X2290" s="11">
        <f t="shared" si="2857"/>
        <v>5.4799999999999898</v>
      </c>
      <c r="Y2290" s="14">
        <v>131</v>
      </c>
      <c r="Z2290" s="5">
        <v>77.099999999999994</v>
      </c>
      <c r="AA2290" s="5">
        <v>76.91</v>
      </c>
      <c r="AB2290" s="71">
        <f t="shared" si="2882"/>
        <v>0.18999999999999773</v>
      </c>
      <c r="AC2290" s="36"/>
    </row>
    <row r="2291" spans="1:29" ht="15.75" x14ac:dyDescent="0.25">
      <c r="A2291" s="53">
        <v>3306016</v>
      </c>
      <c r="B2291" s="89" t="s">
        <v>2730</v>
      </c>
      <c r="C2291" s="53" t="s">
        <v>575</v>
      </c>
      <c r="D2291" s="49" t="s">
        <v>2498</v>
      </c>
      <c r="E2291" s="34" t="str">
        <f>M2290</f>
        <v>Needs Improvement School</v>
      </c>
      <c r="F2291" s="65" t="s">
        <v>2484</v>
      </c>
      <c r="G2291" s="62"/>
      <c r="H2291" s="13" t="str">
        <f>IF(V2292&gt;94,"Met",IF(X2292="--","n/a",IF(X2292&gt;=0,"Met","Did Not Meet")))</f>
        <v>Met</v>
      </c>
      <c r="I2291" s="13" t="str">
        <f>IF(V2293&gt;94,"Met",IF(X2293="--","n/a",IF(X2293&gt;=0,"Met","Did Not Meet")))</f>
        <v>Met</v>
      </c>
      <c r="K2291" s="13" t="str">
        <f>IF(Z2292&gt;94,"Met",IF(AB2292="--","n/a",IF(AB2292&gt;=0,"Met","Did Not Meet")))</f>
        <v>Did Not Meet</v>
      </c>
      <c r="L2291" s="13" t="str">
        <f>IF(Z2293&gt;94,"Met",IF(AB2293="--","n/a",IF(AB2293&gt;=0,"Met","Did Not Meet")))</f>
        <v>Did Not Meet</v>
      </c>
      <c r="M2291" s="5" t="s">
        <v>9</v>
      </c>
      <c r="N2291" s="14" t="s">
        <v>2501</v>
      </c>
      <c r="O2291" s="5"/>
      <c r="P2291" s="44" t="str">
        <f t="shared" ref="P2291" si="2919">IF(K2292="Yes",IF(L2292="Yes","Yes","No"),"No")</f>
        <v>Yes</v>
      </c>
      <c r="Q2291" s="94" t="s">
        <v>2759</v>
      </c>
      <c r="R2291" s="5" t="s">
        <v>1</v>
      </c>
      <c r="S2291" s="5" t="s">
        <v>2</v>
      </c>
      <c r="T2291" s="5" t="s">
        <v>7</v>
      </c>
      <c r="U2291" s="5">
        <v>119</v>
      </c>
      <c r="V2291" s="5">
        <v>73.95</v>
      </c>
      <c r="W2291" s="5">
        <v>65.23</v>
      </c>
      <c r="X2291" s="11">
        <f t="shared" si="2857"/>
        <v>8.7199999999999989</v>
      </c>
      <c r="Y2291" s="14">
        <v>109</v>
      </c>
      <c r="Z2291" s="5">
        <v>73.39</v>
      </c>
      <c r="AA2291" s="5">
        <v>71.87</v>
      </c>
      <c r="AB2291" s="71">
        <f t="shared" si="2882"/>
        <v>1.519999999999996</v>
      </c>
      <c r="AC2291" s="53"/>
    </row>
    <row r="2292" spans="1:29" ht="15" customHeight="1" x14ac:dyDescent="0.25">
      <c r="A2292" s="53">
        <v>3306016</v>
      </c>
      <c r="B2292" s="89" t="s">
        <v>2730</v>
      </c>
      <c r="C2292" s="53" t="s">
        <v>575</v>
      </c>
      <c r="D2292" s="49" t="s">
        <v>2499</v>
      </c>
      <c r="E2292" s="35" t="str">
        <f>VLOOKUP('2012 Accountability Database'!$A2290,'2011 AYP'!A$2:B$1072,2)</f>
        <v>SI_1 (School Improvement Year 1)</v>
      </c>
      <c r="F2292" s="66"/>
      <c r="G2292" s="63" t="s">
        <v>2485</v>
      </c>
      <c r="H2292" s="60" t="str">
        <f t="shared" ref="H2292:I2292" si="2920">IF(H2290="Met","Yes",IF(H2291="Met","Yes","No"))</f>
        <v>Yes</v>
      </c>
      <c r="I2292" s="60" t="str">
        <f t="shared" si="2920"/>
        <v>Yes</v>
      </c>
      <c r="J2292" s="42"/>
      <c r="K2292" s="60" t="str">
        <f t="shared" ref="K2292:L2292" si="2921">IF(K2290="Met","Yes",IF(K2291="Met","Yes","No"))</f>
        <v>Yes</v>
      </c>
      <c r="L2292" s="60" t="str">
        <f t="shared" si="2921"/>
        <v>Yes</v>
      </c>
      <c r="M2292" s="5" t="s">
        <v>9</v>
      </c>
      <c r="N2292" s="14" t="s">
        <v>2503</v>
      </c>
      <c r="O2292" s="5"/>
      <c r="P2292" s="44" t="str">
        <f t="shared" ref="P2292" si="2922">IF(H2296="Yes",IF(I2296="Yes","Yes","No"),"No")</f>
        <v>No</v>
      </c>
      <c r="Q2292" s="108" t="s">
        <v>2758</v>
      </c>
      <c r="R2292" s="5" t="s">
        <v>1</v>
      </c>
      <c r="S2292" s="5" t="s">
        <v>5</v>
      </c>
      <c r="T2292" s="5" t="s">
        <v>3</v>
      </c>
      <c r="U2292" s="5">
        <v>431</v>
      </c>
      <c r="V2292" s="5">
        <v>71.23</v>
      </c>
      <c r="W2292" s="5">
        <v>71.12</v>
      </c>
      <c r="X2292" s="11">
        <f t="shared" si="2857"/>
        <v>0.10999999999999943</v>
      </c>
      <c r="Y2292" s="14">
        <v>392</v>
      </c>
      <c r="Z2292" s="5">
        <v>75</v>
      </c>
      <c r="AA2292" s="5">
        <v>76.91</v>
      </c>
      <c r="AB2292" s="72">
        <f t="shared" si="2882"/>
        <v>-1.9099999999999966</v>
      </c>
      <c r="AC2292" s="53"/>
    </row>
    <row r="2293" spans="1:29" x14ac:dyDescent="0.25">
      <c r="A2293" s="53">
        <v>3306016</v>
      </c>
      <c r="B2293" s="89" t="s">
        <v>2730</v>
      </c>
      <c r="C2293" s="53" t="s">
        <v>575</v>
      </c>
      <c r="D2293" s="49" t="s">
        <v>2507</v>
      </c>
      <c r="E2293" s="47">
        <f>VLOOKUP('2012 Accountability Database'!A2290,Dems1112!$A$2:$G$1082,3)</f>
        <v>7.0000000000000007E-2</v>
      </c>
      <c r="F2293" s="66"/>
      <c r="G2293" s="52"/>
      <c r="M2293" s="5" t="s">
        <v>9</v>
      </c>
      <c r="N2293" s="14" t="s">
        <v>2504</v>
      </c>
      <c r="O2293" s="5"/>
      <c r="P2293" s="44" t="str">
        <f t="shared" ref="P2293" si="2923">IF(K2296="Yes",IF(L2296="Yes","Yes","No"),"No")</f>
        <v>No</v>
      </c>
      <c r="Q2293" s="108"/>
      <c r="R2293" s="5" t="s">
        <v>1</v>
      </c>
      <c r="S2293" s="5" t="s">
        <v>5</v>
      </c>
      <c r="T2293" s="5" t="s">
        <v>7</v>
      </c>
      <c r="U2293" s="5">
        <v>347</v>
      </c>
      <c r="V2293" s="5">
        <v>66.28</v>
      </c>
      <c r="W2293" s="5">
        <v>65.23</v>
      </c>
      <c r="X2293" s="11">
        <f t="shared" si="2857"/>
        <v>1.0499999999999972</v>
      </c>
      <c r="Y2293" s="14">
        <v>310</v>
      </c>
      <c r="Z2293" s="5">
        <v>70</v>
      </c>
      <c r="AA2293" s="5">
        <v>71.87</v>
      </c>
      <c r="AB2293" s="72">
        <f t="shared" si="2882"/>
        <v>-1.8700000000000045</v>
      </c>
      <c r="AC2293" s="53"/>
    </row>
    <row r="2294" spans="1:29" x14ac:dyDescent="0.25">
      <c r="A2294" s="53">
        <v>3306016</v>
      </c>
      <c r="B2294" s="89" t="s">
        <v>2730</v>
      </c>
      <c r="C2294" s="53" t="s">
        <v>575</v>
      </c>
      <c r="D2294" s="50" t="s">
        <v>2508</v>
      </c>
      <c r="E2294" s="47">
        <f>VLOOKUP('2012 Accountability Database'!A2290,Dems1112!$A$2:$G$1082,4)</f>
        <v>0.83</v>
      </c>
      <c r="F2294" s="65" t="s">
        <v>2486</v>
      </c>
      <c r="G2294" s="62"/>
      <c r="H2294" s="13" t="str">
        <f>IF(V2294&gt;94,"Met",IF(X2294="--","n/a",IF(X2294&gt;=0,"Met","Did Not Meet")))</f>
        <v>Did Not Meet</v>
      </c>
      <c r="I2294" s="13" t="str">
        <f>IF(V2295&gt;94,"Met",IF(X2295="--","n/a",IF(X2295&gt;=0,"Met","Did Not Meet")))</f>
        <v>Did Not Meet</v>
      </c>
      <c r="J2294" s="13"/>
      <c r="K2294" s="13" t="str">
        <f>IF(Z2294&gt;94,"Met",IF(AB2294="--","n/a",IF(AB2294&gt;=0,"Met","Did Not Meet")))</f>
        <v>Did Not Meet</v>
      </c>
      <c r="L2294" s="13" t="str">
        <f>IF(Z2295&gt;94,"Met",IF(AB2295="--","n/a",IF(AB2295&gt;=0,"Met","Did Not Meet")))</f>
        <v>Did Not Meet</v>
      </c>
      <c r="M2294" s="1" t="s">
        <v>9</v>
      </c>
      <c r="N2294" s="68" t="s">
        <v>2497</v>
      </c>
      <c r="O2294" s="35"/>
      <c r="P2294" s="44"/>
      <c r="Q2294" s="108"/>
      <c r="R2294" s="5" t="s">
        <v>6</v>
      </c>
      <c r="S2294" s="1" t="s">
        <v>2</v>
      </c>
      <c r="T2294" s="1" t="s">
        <v>3</v>
      </c>
      <c r="U2294" s="5">
        <v>141</v>
      </c>
      <c r="V2294" s="1">
        <v>59.57</v>
      </c>
      <c r="W2294" s="1">
        <v>69.86</v>
      </c>
      <c r="X2294" s="6">
        <f t="shared" si="2857"/>
        <v>-10.29</v>
      </c>
      <c r="Y2294" s="14">
        <v>131</v>
      </c>
      <c r="Z2294" s="1">
        <v>47.33</v>
      </c>
      <c r="AA2294" s="1">
        <v>62.91</v>
      </c>
      <c r="AB2294" s="72">
        <f t="shared" si="2882"/>
        <v>-15.579999999999998</v>
      </c>
      <c r="AC2294" s="53"/>
    </row>
    <row r="2295" spans="1:29" x14ac:dyDescent="0.25">
      <c r="A2295" s="53">
        <v>3306016</v>
      </c>
      <c r="B2295" s="89" t="s">
        <v>2730</v>
      </c>
      <c r="C2295" s="53" t="s">
        <v>575</v>
      </c>
      <c r="D2295" s="50" t="s">
        <v>974</v>
      </c>
      <c r="E2295" s="47" t="str">
        <f>VLOOKUP('2012 Accountability Database'!A2290,Dems1112!$A$2:$G$1082,5)</f>
        <v>5-8</v>
      </c>
      <c r="F2295" s="65" t="s">
        <v>2487</v>
      </c>
      <c r="G2295" s="62"/>
      <c r="H2295" s="13" t="str">
        <f>IF(V2296&gt;94,"Met",IF(X2296="--","n/a",IF(X2296&gt;=0,"Met","Did Not Meet")))</f>
        <v>Did Not Meet</v>
      </c>
      <c r="I2295" s="13" t="str">
        <f>IF(V2297&gt;94,"Met",IF(X2297="--","n/a",IF(X2297&gt;=0,"Met","Did Not Meet")))</f>
        <v>Did Not Meet</v>
      </c>
      <c r="J2295" s="13"/>
      <c r="K2295" s="13" t="str">
        <f>IF(Z2296&gt;94,"Met",IF(AB2296="--","n/a",IF(AB2296&gt;=0,"Met","Did Not Meet")))</f>
        <v>Did Not Meet</v>
      </c>
      <c r="L2295" s="13" t="str">
        <f>IF(Z2297&gt;94,"Met",IF(AB2297="--","n/a",IF(AB2297&gt;=0,"Met","Did Not Meet")))</f>
        <v>Did Not Meet</v>
      </c>
      <c r="M2295" s="1" t="s">
        <v>9</v>
      </c>
      <c r="N2295" s="14"/>
      <c r="O2295" s="35" t="s">
        <v>2506</v>
      </c>
      <c r="P2295" s="83" t="str">
        <f t="shared" ref="P2295" si="2924">IF(P2290="No"," ", IF(P2292="No"," ",IF(P2291="No", " ",IF(P2293="No"," ","X"))))</f>
        <v xml:space="preserve"> </v>
      </c>
      <c r="Q2295" s="108"/>
      <c r="R2295" s="5" t="s">
        <v>6</v>
      </c>
      <c r="S2295" s="1" t="s">
        <v>2</v>
      </c>
      <c r="T2295" s="1" t="s">
        <v>7</v>
      </c>
      <c r="U2295" s="5">
        <v>119</v>
      </c>
      <c r="V2295" s="1">
        <v>56.3</v>
      </c>
      <c r="W2295" s="1">
        <v>66.81</v>
      </c>
      <c r="X2295" s="6">
        <f t="shared" si="2857"/>
        <v>-10.510000000000005</v>
      </c>
      <c r="Y2295" s="14">
        <v>109</v>
      </c>
      <c r="Z2295" s="1">
        <v>41.28</v>
      </c>
      <c r="AA2295" s="1">
        <v>60.07</v>
      </c>
      <c r="AB2295" s="72">
        <f t="shared" si="2882"/>
        <v>-18.79</v>
      </c>
      <c r="AC2295" s="53"/>
    </row>
    <row r="2296" spans="1:29" ht="15.75" x14ac:dyDescent="0.25">
      <c r="A2296" s="53">
        <v>3306016</v>
      </c>
      <c r="B2296" s="89" t="s">
        <v>2730</v>
      </c>
      <c r="C2296" s="53" t="s">
        <v>575</v>
      </c>
      <c r="D2296" s="50" t="s">
        <v>975</v>
      </c>
      <c r="E2296" s="48" t="str">
        <f>VLOOKUP('2012 Accountability Database'!A2290,Dems1112!$A$2:$G$1082,6)</f>
        <v>2 (Northeast AR)</v>
      </c>
      <c r="F2296" s="66"/>
      <c r="G2296" s="63" t="s">
        <v>2488</v>
      </c>
      <c r="H2296" s="61" t="str">
        <f t="shared" ref="H2296:I2296" si="2925">IF(H2294="Met","Yes",IF(H2295="Met","Yes","No"))</f>
        <v>No</v>
      </c>
      <c r="I2296" s="61" t="str">
        <f t="shared" si="2925"/>
        <v>No</v>
      </c>
      <c r="J2296" s="55"/>
      <c r="K2296" s="61" t="str">
        <f t="shared" ref="K2296:L2296" si="2926">IF(K2294="Met","Yes",IF(K2295="Met","Yes","No"))</f>
        <v>No</v>
      </c>
      <c r="L2296" s="61" t="str">
        <f t="shared" si="2926"/>
        <v>No</v>
      </c>
      <c r="M2296" s="1" t="s">
        <v>9</v>
      </c>
      <c r="N2296" s="14"/>
      <c r="O2296" s="35" t="s">
        <v>2505</v>
      </c>
      <c r="P2296" s="83" t="str">
        <f t="shared" ref="P2296" si="2927">IF(P2295="X"," ",IF(P2297="X"," ","X"))</f>
        <v xml:space="preserve"> </v>
      </c>
      <c r="Q2296" s="94" t="s">
        <v>2759</v>
      </c>
      <c r="R2296" s="5" t="s">
        <v>6</v>
      </c>
      <c r="S2296" s="1" t="s">
        <v>5</v>
      </c>
      <c r="T2296" s="1" t="s">
        <v>3</v>
      </c>
      <c r="U2296" s="5">
        <v>431</v>
      </c>
      <c r="V2296" s="1">
        <v>64.73</v>
      </c>
      <c r="W2296" s="1">
        <v>69.86</v>
      </c>
      <c r="X2296" s="6">
        <f t="shared" si="2857"/>
        <v>-5.1299999999999955</v>
      </c>
      <c r="Y2296" s="14">
        <v>392</v>
      </c>
      <c r="Z2296" s="1">
        <v>55.1</v>
      </c>
      <c r="AA2296" s="1">
        <v>62.91</v>
      </c>
      <c r="AB2296" s="72">
        <f t="shared" si="2882"/>
        <v>-7.8099999999999952</v>
      </c>
      <c r="AC2296" s="53"/>
    </row>
    <row r="2297" spans="1:29" x14ac:dyDescent="0.25">
      <c r="A2297" s="54">
        <v>3306016</v>
      </c>
      <c r="B2297" s="90" t="s">
        <v>2730</v>
      </c>
      <c r="C2297" s="54" t="s">
        <v>575</v>
      </c>
      <c r="D2297" s="4"/>
      <c r="E2297" s="4"/>
      <c r="F2297" s="67"/>
      <c r="G2297" s="64"/>
      <c r="H2297" s="43"/>
      <c r="I2297" s="43"/>
      <c r="J2297" s="43"/>
      <c r="K2297" s="43"/>
      <c r="L2297" s="43"/>
      <c r="M2297" s="4" t="s">
        <v>9</v>
      </c>
      <c r="N2297" s="15"/>
      <c r="O2297" s="38" t="s">
        <v>2482</v>
      </c>
      <c r="P2297" s="84" t="str">
        <f>IF(E2291="Achieving School"," ","X")</f>
        <v>X</v>
      </c>
      <c r="Q2297" s="91"/>
      <c r="R2297" s="4" t="s">
        <v>6</v>
      </c>
      <c r="S2297" s="4" t="s">
        <v>5</v>
      </c>
      <c r="T2297" s="4" t="s">
        <v>7</v>
      </c>
      <c r="U2297" s="4">
        <v>347</v>
      </c>
      <c r="V2297" s="4">
        <v>60.52</v>
      </c>
      <c r="W2297" s="4">
        <v>66.81</v>
      </c>
      <c r="X2297" s="7">
        <f t="shared" si="2857"/>
        <v>-6.2899999999999991</v>
      </c>
      <c r="Y2297" s="15">
        <v>310</v>
      </c>
      <c r="Z2297" s="4">
        <v>48.39</v>
      </c>
      <c r="AA2297" s="4">
        <v>60.07</v>
      </c>
      <c r="AB2297" s="73">
        <f t="shared" si="2882"/>
        <v>-11.68</v>
      </c>
      <c r="AC2297" s="54"/>
    </row>
    <row r="2298" spans="1:29" x14ac:dyDescent="0.25">
      <c r="A2298" s="1">
        <v>3403012</v>
      </c>
      <c r="B2298" s="87" t="s">
        <v>2605</v>
      </c>
      <c r="C2298" s="55" t="s">
        <v>733</v>
      </c>
      <c r="E2298" s="42"/>
      <c r="F2298" s="65" t="s">
        <v>2483</v>
      </c>
      <c r="G2298" s="62"/>
      <c r="H2298" s="37" t="str">
        <f>IF(V2298&gt;94,"Met",IF(X2298="--","n/a",IF(X2298&gt;=0,"Met","Did Not Meet")))</f>
        <v>Met</v>
      </c>
      <c r="I2298" s="37" t="str">
        <f>IF(V2299&gt;94,"Met",IF(X2299="--","n/a",IF(X2299&gt;=0,"Met","Did Not Meet")))</f>
        <v>Met</v>
      </c>
      <c r="K2298" s="13" t="str">
        <f>IF(Z2298&gt;94,"Met",IF(AB2298="--","n/a",IF(AB2298&gt;=0,"Met","Did Not Meet")))</f>
        <v>Met</v>
      </c>
      <c r="L2298" s="13" t="str">
        <f>IF(Z2299&gt;94,"Met",IF(AB2299="--","n/a",IF(AB2299&gt;=0,"Met","Did Not Meet")))</f>
        <v>Met</v>
      </c>
      <c r="M2298" s="1" t="s">
        <v>18</v>
      </c>
      <c r="N2298" s="14" t="s">
        <v>2502</v>
      </c>
      <c r="O2298" s="5"/>
      <c r="P2298" s="44" t="str">
        <f t="shared" ref="P2298" si="2928">IF(H2300="Yes",IF(I2300="Yes","Yes","No"),"No")</f>
        <v>Yes</v>
      </c>
      <c r="Q2298" s="93"/>
      <c r="R2298" s="5" t="s">
        <v>1</v>
      </c>
      <c r="S2298" s="1" t="s">
        <v>2</v>
      </c>
      <c r="T2298" s="1" t="s">
        <v>3</v>
      </c>
      <c r="U2298" s="5">
        <v>168</v>
      </c>
      <c r="V2298" s="1">
        <v>79.760000000000005</v>
      </c>
      <c r="W2298" s="1">
        <v>70.27</v>
      </c>
      <c r="X2298" s="9">
        <f t="shared" si="2857"/>
        <v>9.4900000000000091</v>
      </c>
      <c r="Y2298" s="14">
        <v>158</v>
      </c>
      <c r="Z2298" s="1">
        <v>82.28</v>
      </c>
      <c r="AA2298" s="1">
        <v>71.39</v>
      </c>
      <c r="AB2298" s="71">
        <f t="shared" si="2882"/>
        <v>10.89</v>
      </c>
      <c r="AC2298" s="36" t="s">
        <v>19</v>
      </c>
    </row>
    <row r="2299" spans="1:29" ht="15.75" x14ac:dyDescent="0.25">
      <c r="A2299" s="53">
        <v>3403012</v>
      </c>
      <c r="B2299" s="89" t="s">
        <v>2605</v>
      </c>
      <c r="C2299" s="53" t="s">
        <v>733</v>
      </c>
      <c r="D2299" s="49" t="s">
        <v>2498</v>
      </c>
      <c r="E2299" s="34" t="str">
        <f>M2298</f>
        <v>Needs Improvement Focus School</v>
      </c>
      <c r="F2299" s="65" t="s">
        <v>2484</v>
      </c>
      <c r="G2299" s="62"/>
      <c r="H2299" s="13" t="str">
        <f>IF(V2300&gt;94,"Met",IF(X2300="--","n/a",IF(X2300&gt;=0,"Met","Did Not Meet")))</f>
        <v>Met</v>
      </c>
      <c r="I2299" s="13" t="str">
        <f>IF(V2301&gt;94,"Met",IF(X2301="--","n/a",IF(X2301&gt;=0,"Met","Did Not Meet")))</f>
        <v>Met</v>
      </c>
      <c r="K2299" s="13" t="str">
        <f>IF(Z2300&gt;94,"Met",IF(AB2300="--","n/a",IF(AB2300&gt;=0,"Met","Did Not Meet")))</f>
        <v>Met</v>
      </c>
      <c r="L2299" s="13" t="str">
        <f>IF(Z2301&gt;94,"Met",IF(AB2301="--","n/a",IF(AB2301&gt;=0,"Met","Did Not Meet")))</f>
        <v>Met</v>
      </c>
      <c r="M2299" s="5" t="s">
        <v>18</v>
      </c>
      <c r="N2299" s="14" t="s">
        <v>2501</v>
      </c>
      <c r="O2299" s="5"/>
      <c r="P2299" s="44" t="str">
        <f t="shared" ref="P2299" si="2929">IF(K2300="Yes",IF(L2300="Yes","Yes","No"),"No")</f>
        <v>Yes</v>
      </c>
      <c r="Q2299" s="94" t="s">
        <v>2759</v>
      </c>
      <c r="R2299" s="5" t="s">
        <v>1</v>
      </c>
      <c r="S2299" s="5" t="s">
        <v>2</v>
      </c>
      <c r="T2299" s="5" t="s">
        <v>7</v>
      </c>
      <c r="U2299" s="5">
        <v>124</v>
      </c>
      <c r="V2299" s="5">
        <v>75.81</v>
      </c>
      <c r="W2299" s="5">
        <v>63.48</v>
      </c>
      <c r="X2299" s="11">
        <f t="shared" si="2857"/>
        <v>12.330000000000005</v>
      </c>
      <c r="Y2299" s="14">
        <v>114</v>
      </c>
      <c r="Z2299" s="5">
        <v>78.95</v>
      </c>
      <c r="AA2299" s="5">
        <v>64.75</v>
      </c>
      <c r="AB2299" s="71">
        <f t="shared" si="2882"/>
        <v>14.200000000000003</v>
      </c>
      <c r="AC2299" s="53" t="s">
        <v>19</v>
      </c>
    </row>
    <row r="2300" spans="1:29" ht="15" customHeight="1" x14ac:dyDescent="0.25">
      <c r="A2300" s="53">
        <v>3403012</v>
      </c>
      <c r="B2300" s="89" t="s">
        <v>2605</v>
      </c>
      <c r="C2300" s="53" t="s">
        <v>733</v>
      </c>
      <c r="D2300" s="49" t="s">
        <v>2499</v>
      </c>
      <c r="E2300" s="35" t="str">
        <f>VLOOKUP('2012 Accountability Database'!$A2298,'2011 AYP'!A$2:B$1072,2)</f>
        <v>SI_6 (School Improvement Year 6)</v>
      </c>
      <c r="F2300" s="66"/>
      <c r="G2300" s="63" t="s">
        <v>2485</v>
      </c>
      <c r="H2300" s="60" t="str">
        <f t="shared" ref="H2300:I2300" si="2930">IF(H2298="Met","Yes",IF(H2299="Met","Yes","No"))</f>
        <v>Yes</v>
      </c>
      <c r="I2300" s="60" t="str">
        <f t="shared" si="2930"/>
        <v>Yes</v>
      </c>
      <c r="J2300" s="42"/>
      <c r="K2300" s="60" t="str">
        <f t="shared" ref="K2300:L2300" si="2931">IF(K2298="Met","Yes",IF(K2299="Met","Yes","No"))</f>
        <v>Yes</v>
      </c>
      <c r="L2300" s="60" t="str">
        <f t="shared" si="2931"/>
        <v>Yes</v>
      </c>
      <c r="M2300" s="5" t="s">
        <v>18</v>
      </c>
      <c r="N2300" s="14" t="s">
        <v>2503</v>
      </c>
      <c r="O2300" s="5"/>
      <c r="P2300" s="44" t="str">
        <f t="shared" ref="P2300" si="2932">IF(H2304="Yes",IF(I2304="Yes","Yes","No"),"No")</f>
        <v>Yes</v>
      </c>
      <c r="Q2300" s="108" t="s">
        <v>2758</v>
      </c>
      <c r="R2300" s="5" t="s">
        <v>1</v>
      </c>
      <c r="S2300" s="5" t="s">
        <v>5</v>
      </c>
      <c r="T2300" s="5" t="s">
        <v>3</v>
      </c>
      <c r="U2300" s="5">
        <v>584</v>
      </c>
      <c r="V2300" s="5">
        <v>71.58</v>
      </c>
      <c r="W2300" s="5">
        <v>70.27</v>
      </c>
      <c r="X2300" s="11">
        <f t="shared" si="2857"/>
        <v>1.3100000000000023</v>
      </c>
      <c r="Y2300" s="14">
        <v>548</v>
      </c>
      <c r="Z2300" s="5">
        <v>73.36</v>
      </c>
      <c r="AA2300" s="5">
        <v>71.39</v>
      </c>
      <c r="AB2300" s="71">
        <f t="shared" si="2882"/>
        <v>1.9699999999999989</v>
      </c>
      <c r="AC2300" s="53" t="s">
        <v>19</v>
      </c>
    </row>
    <row r="2301" spans="1:29" x14ac:dyDescent="0.25">
      <c r="A2301" s="53">
        <v>3403012</v>
      </c>
      <c r="B2301" s="89" t="s">
        <v>2605</v>
      </c>
      <c r="C2301" s="53" t="s">
        <v>733</v>
      </c>
      <c r="D2301" s="49" t="s">
        <v>2507</v>
      </c>
      <c r="E2301" s="47">
        <f>VLOOKUP('2012 Accountability Database'!A2298,Dems1112!$A$2:$G$1082,3)</f>
        <v>0.4</v>
      </c>
      <c r="F2301" s="66"/>
      <c r="G2301" s="52"/>
      <c r="M2301" s="1" t="s">
        <v>18</v>
      </c>
      <c r="N2301" s="14" t="s">
        <v>2504</v>
      </c>
      <c r="O2301" s="5"/>
      <c r="P2301" s="44" t="str">
        <f t="shared" ref="P2301" si="2933">IF(K2304="Yes",IF(L2304="Yes","Yes","No"),"No")</f>
        <v>Yes</v>
      </c>
      <c r="Q2301" s="108"/>
      <c r="R2301" s="5" t="s">
        <v>1</v>
      </c>
      <c r="S2301" s="1" t="s">
        <v>5</v>
      </c>
      <c r="T2301" s="1" t="s">
        <v>7</v>
      </c>
      <c r="U2301" s="5">
        <v>417</v>
      </c>
      <c r="V2301" s="1">
        <v>65.23</v>
      </c>
      <c r="W2301" s="1">
        <v>63.48</v>
      </c>
      <c r="X2301" s="9">
        <f t="shared" si="2857"/>
        <v>1.7500000000000071</v>
      </c>
      <c r="Y2301" s="14">
        <v>382</v>
      </c>
      <c r="Z2301" s="1">
        <v>67.28</v>
      </c>
      <c r="AA2301" s="1">
        <v>64.75</v>
      </c>
      <c r="AB2301" s="71">
        <f t="shared" si="2882"/>
        <v>2.5300000000000011</v>
      </c>
      <c r="AC2301" s="53" t="s">
        <v>19</v>
      </c>
    </row>
    <row r="2302" spans="1:29" x14ac:dyDescent="0.25">
      <c r="A2302" s="53">
        <v>3403012</v>
      </c>
      <c r="B2302" s="89" t="s">
        <v>2605</v>
      </c>
      <c r="C2302" s="53" t="s">
        <v>733</v>
      </c>
      <c r="D2302" s="50" t="s">
        <v>2508</v>
      </c>
      <c r="E2302" s="47">
        <f>VLOOKUP('2012 Accountability Database'!A2298,Dems1112!$A$2:$G$1082,4)</f>
        <v>0.73</v>
      </c>
      <c r="F2302" s="65" t="s">
        <v>2486</v>
      </c>
      <c r="G2302" s="62"/>
      <c r="H2302" s="13" t="str">
        <f>IF(V2302&gt;94,"Met",IF(X2302="--","n/a",IF(X2302&gt;=0,"Met","Did Not Meet")))</f>
        <v>Met</v>
      </c>
      <c r="I2302" s="13" t="str">
        <f>IF(V2303&gt;94,"Met",IF(X2303="--","n/a",IF(X2303&gt;=0,"Met","Did Not Meet")))</f>
        <v>Met</v>
      </c>
      <c r="J2302" s="13"/>
      <c r="K2302" s="13" t="str">
        <f>IF(Z2302&gt;94,"Met",IF(AB2302="--","n/a",IF(AB2302&gt;=0,"Met","Did Not Meet")))</f>
        <v>Met</v>
      </c>
      <c r="L2302" s="13" t="str">
        <f>IF(Z2303&gt;94,"Met",IF(AB2303="--","n/a",IF(AB2303&gt;=0,"Met","Did Not Meet")))</f>
        <v>Met</v>
      </c>
      <c r="M2302" s="1" t="s">
        <v>18</v>
      </c>
      <c r="N2302" s="68" t="s">
        <v>2497</v>
      </c>
      <c r="O2302" s="35"/>
      <c r="P2302" s="44"/>
      <c r="Q2302" s="108"/>
      <c r="R2302" s="5" t="s">
        <v>6</v>
      </c>
      <c r="S2302" s="1" t="s">
        <v>2</v>
      </c>
      <c r="T2302" s="1" t="s">
        <v>3</v>
      </c>
      <c r="U2302" s="5">
        <v>182</v>
      </c>
      <c r="V2302" s="1">
        <v>84.07</v>
      </c>
      <c r="W2302" s="1">
        <v>73.239999999999995</v>
      </c>
      <c r="X2302" s="9">
        <f t="shared" si="2857"/>
        <v>10.829999999999998</v>
      </c>
      <c r="Y2302" s="14">
        <v>158</v>
      </c>
      <c r="Z2302" s="1">
        <v>84.18</v>
      </c>
      <c r="AA2302" s="1">
        <v>71.39</v>
      </c>
      <c r="AB2302" s="71">
        <f t="shared" si="2882"/>
        <v>12.790000000000006</v>
      </c>
      <c r="AC2302" s="53" t="s">
        <v>19</v>
      </c>
    </row>
    <row r="2303" spans="1:29" x14ac:dyDescent="0.25">
      <c r="A2303" s="53">
        <v>3403012</v>
      </c>
      <c r="B2303" s="89" t="s">
        <v>2605</v>
      </c>
      <c r="C2303" s="53" t="s">
        <v>733</v>
      </c>
      <c r="D2303" s="50" t="s">
        <v>974</v>
      </c>
      <c r="E2303" s="47" t="str">
        <f>VLOOKUP('2012 Accountability Database'!A2298,Dems1112!$A$2:$G$1082,5)</f>
        <v>7-8</v>
      </c>
      <c r="F2303" s="65" t="s">
        <v>2487</v>
      </c>
      <c r="G2303" s="62"/>
      <c r="H2303" s="13" t="str">
        <f>IF(V2304&gt;94,"Met",IF(X2304="--","n/a",IF(X2304&gt;=0,"Met","Did Not Meet")))</f>
        <v>Met</v>
      </c>
      <c r="I2303" s="13" t="str">
        <f>IF(V2305&gt;94,"Met",IF(X2305="--","n/a",IF(X2305&gt;=0,"Met","Did Not Meet")))</f>
        <v>Met</v>
      </c>
      <c r="J2303" s="13"/>
      <c r="K2303" s="13" t="str">
        <f>IF(Z2304&gt;94,"Met",IF(AB2304="--","n/a",IF(AB2304&gt;=0,"Met","Did Not Meet")))</f>
        <v>Met</v>
      </c>
      <c r="L2303" s="13" t="str">
        <f>IF(Z2305&gt;94,"Met",IF(AB2305="--","n/a",IF(AB2305&gt;=0,"Met","Did Not Meet")))</f>
        <v>Met</v>
      </c>
      <c r="M2303" s="5" t="s">
        <v>18</v>
      </c>
      <c r="N2303" s="14"/>
      <c r="O2303" s="35" t="s">
        <v>2506</v>
      </c>
      <c r="P2303" s="83" t="str">
        <f t="shared" ref="P2303" si="2934">IF(P2298="No"," ", IF(P2300="No"," ",IF(P2299="No", " ",IF(P2301="No"," ","X"))))</f>
        <v>X</v>
      </c>
      <c r="Q2303" s="108"/>
      <c r="R2303" s="5" t="s">
        <v>6</v>
      </c>
      <c r="S2303" s="5" t="s">
        <v>2</v>
      </c>
      <c r="T2303" s="5" t="s">
        <v>7</v>
      </c>
      <c r="U2303" s="5">
        <v>130</v>
      </c>
      <c r="V2303" s="5">
        <v>78.459999999999994</v>
      </c>
      <c r="W2303" s="5">
        <v>61.12</v>
      </c>
      <c r="X2303" s="11">
        <f t="shared" si="2857"/>
        <v>17.339999999999996</v>
      </c>
      <c r="Y2303" s="14">
        <v>114</v>
      </c>
      <c r="Z2303" s="5">
        <v>78.95</v>
      </c>
      <c r="AA2303" s="5">
        <v>61.61</v>
      </c>
      <c r="AB2303" s="71">
        <f t="shared" si="2882"/>
        <v>17.340000000000003</v>
      </c>
      <c r="AC2303" s="53" t="s">
        <v>19</v>
      </c>
    </row>
    <row r="2304" spans="1:29" ht="15.75" x14ac:dyDescent="0.25">
      <c r="A2304" s="53">
        <v>3403012</v>
      </c>
      <c r="B2304" s="89" t="s">
        <v>2605</v>
      </c>
      <c r="C2304" s="53" t="s">
        <v>733</v>
      </c>
      <c r="D2304" s="50" t="s">
        <v>975</v>
      </c>
      <c r="E2304" s="48" t="str">
        <f>VLOOKUP('2012 Accountability Database'!A2298,Dems1112!$A$2:$G$1082,6)</f>
        <v>2 (Northeast AR)</v>
      </c>
      <c r="F2304" s="66"/>
      <c r="G2304" s="63" t="s">
        <v>2488</v>
      </c>
      <c r="H2304" s="61" t="str">
        <f t="shared" ref="H2304:I2304" si="2935">IF(H2302="Met","Yes",IF(H2303="Met","Yes","No"))</f>
        <v>Yes</v>
      </c>
      <c r="I2304" s="61" t="str">
        <f t="shared" si="2935"/>
        <v>Yes</v>
      </c>
      <c r="J2304" s="55"/>
      <c r="K2304" s="61" t="str">
        <f t="shared" ref="K2304:L2304" si="2936">IF(K2302="Met","Yes",IF(K2303="Met","Yes","No"))</f>
        <v>Yes</v>
      </c>
      <c r="L2304" s="61" t="str">
        <f t="shared" si="2936"/>
        <v>Yes</v>
      </c>
      <c r="M2304" s="1" t="s">
        <v>18</v>
      </c>
      <c r="N2304" s="14"/>
      <c r="O2304" s="35" t="s">
        <v>2505</v>
      </c>
      <c r="P2304" s="83" t="str">
        <f t="shared" ref="P2304" si="2937">IF(P2303="X"," ",IF(P2305="X"," ","X"))</f>
        <v xml:space="preserve"> </v>
      </c>
      <c r="Q2304" s="94" t="s">
        <v>2759</v>
      </c>
      <c r="R2304" s="5" t="s">
        <v>6</v>
      </c>
      <c r="S2304" s="1" t="s">
        <v>5</v>
      </c>
      <c r="T2304" s="1" t="s">
        <v>3</v>
      </c>
      <c r="U2304" s="5">
        <v>622</v>
      </c>
      <c r="V2304" s="1">
        <v>74.28</v>
      </c>
      <c r="W2304" s="1">
        <v>73.239999999999995</v>
      </c>
      <c r="X2304" s="9">
        <f t="shared" si="2857"/>
        <v>1.0400000000000063</v>
      </c>
      <c r="Y2304" s="14">
        <v>548</v>
      </c>
      <c r="Z2304" s="1">
        <v>73.91</v>
      </c>
      <c r="AA2304" s="1">
        <v>71.39</v>
      </c>
      <c r="AB2304" s="71">
        <f t="shared" si="2882"/>
        <v>2.519999999999996</v>
      </c>
      <c r="AC2304" s="53" t="s">
        <v>19</v>
      </c>
    </row>
    <row r="2305" spans="1:29" x14ac:dyDescent="0.25">
      <c r="A2305" s="54">
        <v>3403012</v>
      </c>
      <c r="B2305" s="90" t="s">
        <v>2605</v>
      </c>
      <c r="C2305" s="54" t="s">
        <v>733</v>
      </c>
      <c r="D2305" s="4"/>
      <c r="E2305" s="4"/>
      <c r="F2305" s="67"/>
      <c r="G2305" s="64"/>
      <c r="H2305" s="43"/>
      <c r="I2305" s="43"/>
      <c r="J2305" s="43"/>
      <c r="K2305" s="43"/>
      <c r="L2305" s="43"/>
      <c r="M2305" s="4" t="s">
        <v>18</v>
      </c>
      <c r="N2305" s="15"/>
      <c r="O2305" s="38" t="s">
        <v>2482</v>
      </c>
      <c r="P2305" s="84" t="str">
        <f>IF(E2299="Achieving School"," ","X")</f>
        <v>X</v>
      </c>
      <c r="Q2305" s="91"/>
      <c r="R2305" s="4" t="s">
        <v>6</v>
      </c>
      <c r="S2305" s="4" t="s">
        <v>5</v>
      </c>
      <c r="T2305" s="4" t="s">
        <v>7</v>
      </c>
      <c r="U2305" s="4">
        <v>427</v>
      </c>
      <c r="V2305" s="4">
        <v>65.11</v>
      </c>
      <c r="W2305" s="4">
        <v>61.12</v>
      </c>
      <c r="X2305" s="10">
        <f t="shared" si="2857"/>
        <v>3.990000000000002</v>
      </c>
      <c r="Y2305" s="15">
        <v>382</v>
      </c>
      <c r="Z2305" s="4">
        <v>65.97</v>
      </c>
      <c r="AA2305" s="4">
        <v>61.61</v>
      </c>
      <c r="AB2305" s="74">
        <f t="shared" si="2882"/>
        <v>4.3599999999999994</v>
      </c>
      <c r="AC2305" s="54" t="s">
        <v>19</v>
      </c>
    </row>
    <row r="2306" spans="1:29" x14ac:dyDescent="0.25">
      <c r="A2306" s="1">
        <v>3403014</v>
      </c>
      <c r="B2306" s="87" t="s">
        <v>2605</v>
      </c>
      <c r="C2306" s="55" t="s">
        <v>734</v>
      </c>
      <c r="E2306" s="42"/>
      <c r="F2306" s="65" t="s">
        <v>2483</v>
      </c>
      <c r="G2306" s="62"/>
      <c r="H2306" s="37" t="str">
        <f>IF(V2306&gt;94,"Met",IF(X2306="--","n/a",IF(X2306&gt;=0,"Met","Did Not Meet")))</f>
        <v>Met</v>
      </c>
      <c r="I2306" s="37" t="str">
        <f>IF(V2307&gt;94,"Met",IF(X2307="--","n/a",IF(X2307&gt;=0,"Met","Did Not Meet")))</f>
        <v>Met</v>
      </c>
      <c r="K2306" s="13" t="str">
        <f>IF(Z2306&gt;94,"Met",IF(AB2306="--","n/a",IF(AB2306&gt;=0,"Met","Did Not Meet")))</f>
        <v>Did Not Meet</v>
      </c>
      <c r="L2306" s="13" t="str">
        <f>IF(Z2307&gt;94,"Met",IF(AB2307="--","n/a",IF(AB2307&gt;=0,"Met","Did Not Meet")))</f>
        <v>Met</v>
      </c>
      <c r="M2306" s="1" t="s">
        <v>9</v>
      </c>
      <c r="N2306" s="14" t="s">
        <v>2502</v>
      </c>
      <c r="O2306" s="5"/>
      <c r="P2306" s="44" t="str">
        <f t="shared" ref="P2306" si="2938">IF(H2308="Yes",IF(I2308="Yes","Yes","No"),"No")</f>
        <v>Yes</v>
      </c>
      <c r="Q2306" s="93"/>
      <c r="R2306" s="5" t="s">
        <v>1</v>
      </c>
      <c r="S2306" s="1" t="s">
        <v>2</v>
      </c>
      <c r="T2306" s="1" t="s">
        <v>3</v>
      </c>
      <c r="U2306" s="5">
        <v>374</v>
      </c>
      <c r="V2306" s="1">
        <v>76.739999999999995</v>
      </c>
      <c r="W2306" s="1">
        <v>74.790000000000006</v>
      </c>
      <c r="X2306" s="9">
        <f t="shared" ref="X2306:X2369" si="2939">V2306-W2306</f>
        <v>1.9499999999999886</v>
      </c>
      <c r="Y2306" s="14">
        <v>286</v>
      </c>
      <c r="Z2306" s="1">
        <v>81.47</v>
      </c>
      <c r="AA2306" s="1">
        <v>81.599999999999994</v>
      </c>
      <c r="AB2306" s="72">
        <f t="shared" si="2882"/>
        <v>-0.12999999999999545</v>
      </c>
      <c r="AC2306" s="36"/>
    </row>
    <row r="2307" spans="1:29" ht="15.75" x14ac:dyDescent="0.25">
      <c r="A2307" s="53">
        <v>3403014</v>
      </c>
      <c r="B2307" s="89" t="s">
        <v>2605</v>
      </c>
      <c r="C2307" s="53" t="s">
        <v>734</v>
      </c>
      <c r="D2307" s="49" t="s">
        <v>2498</v>
      </c>
      <c r="E2307" s="34" t="str">
        <f>M2306</f>
        <v>Needs Improvement School</v>
      </c>
      <c r="F2307" s="65" t="s">
        <v>2484</v>
      </c>
      <c r="G2307" s="62"/>
      <c r="H2307" s="13" t="str">
        <f>IF(V2308&gt;94,"Met",IF(X2308="--","n/a",IF(X2308&gt;=0,"Met","Did Not Meet")))</f>
        <v>Did Not Meet</v>
      </c>
      <c r="I2307" s="13" t="str">
        <f>IF(V2309&gt;94,"Met",IF(X2309="--","n/a",IF(X2309&gt;=0,"Met","Did Not Meet")))</f>
        <v>Did Not Meet</v>
      </c>
      <c r="K2307" s="13" t="str">
        <f>IF(Z2308&gt;94,"Met",IF(AB2308="--","n/a",IF(AB2308&gt;=0,"Met","Did Not Meet")))</f>
        <v>Did Not Meet</v>
      </c>
      <c r="L2307" s="13" t="str">
        <f>IF(Z2309&gt;94,"Met",IF(AB2309="--","n/a",IF(AB2309&gt;=0,"Met","Did Not Meet")))</f>
        <v>Did Not Meet</v>
      </c>
      <c r="M2307" s="1" t="s">
        <v>9</v>
      </c>
      <c r="N2307" s="14" t="s">
        <v>2501</v>
      </c>
      <c r="O2307" s="5"/>
      <c r="P2307" s="44" t="str">
        <f t="shared" ref="P2307" si="2940">IF(K2308="Yes",IF(L2308="Yes","Yes","No"),"No")</f>
        <v>No</v>
      </c>
      <c r="Q2307" s="94" t="s">
        <v>2759</v>
      </c>
      <c r="R2307" s="5" t="s">
        <v>1</v>
      </c>
      <c r="S2307" s="1" t="s">
        <v>2</v>
      </c>
      <c r="T2307" s="1" t="s">
        <v>7</v>
      </c>
      <c r="U2307" s="5">
        <v>306</v>
      </c>
      <c r="V2307" s="1">
        <v>72.22</v>
      </c>
      <c r="W2307" s="1">
        <v>70.31</v>
      </c>
      <c r="X2307" s="9">
        <f t="shared" si="2939"/>
        <v>1.9099999999999966</v>
      </c>
      <c r="Y2307" s="14">
        <v>237</v>
      </c>
      <c r="Z2307" s="1">
        <v>78.900000000000006</v>
      </c>
      <c r="AA2307" s="1">
        <v>78.72</v>
      </c>
      <c r="AB2307" s="71">
        <f t="shared" si="2882"/>
        <v>0.18000000000000682</v>
      </c>
      <c r="AC2307" s="53"/>
    </row>
    <row r="2308" spans="1:29" ht="15" customHeight="1" x14ac:dyDescent="0.25">
      <c r="A2308" s="53">
        <v>3403014</v>
      </c>
      <c r="B2308" s="89" t="s">
        <v>2605</v>
      </c>
      <c r="C2308" s="53" t="s">
        <v>734</v>
      </c>
      <c r="D2308" s="49" t="s">
        <v>2499</v>
      </c>
      <c r="E2308" s="35" t="str">
        <f>VLOOKUP('2012 Accountability Database'!$A2306,'2011 AYP'!A$2:B$1072,2)</f>
        <v xml:space="preserve"> A (Alert)</v>
      </c>
      <c r="F2308" s="66"/>
      <c r="G2308" s="63" t="s">
        <v>2485</v>
      </c>
      <c r="H2308" s="60" t="str">
        <f t="shared" ref="H2308:I2308" si="2941">IF(H2306="Met","Yes",IF(H2307="Met","Yes","No"))</f>
        <v>Yes</v>
      </c>
      <c r="I2308" s="60" t="str">
        <f t="shared" si="2941"/>
        <v>Yes</v>
      </c>
      <c r="J2308" s="42"/>
      <c r="K2308" s="60" t="str">
        <f t="shared" ref="K2308:L2308" si="2942">IF(K2306="Met","Yes",IF(K2307="Met","Yes","No"))</f>
        <v>No</v>
      </c>
      <c r="L2308" s="60" t="str">
        <f t="shared" si="2942"/>
        <v>Yes</v>
      </c>
      <c r="M2308" s="1" t="s">
        <v>9</v>
      </c>
      <c r="N2308" s="14" t="s">
        <v>2503</v>
      </c>
      <c r="O2308" s="5"/>
      <c r="P2308" s="44" t="str">
        <f t="shared" ref="P2308" si="2943">IF(H2312="Yes",IF(I2312="Yes","Yes","No"),"No")</f>
        <v>No</v>
      </c>
      <c r="Q2308" s="108" t="s">
        <v>2758</v>
      </c>
      <c r="R2308" s="5" t="s">
        <v>1</v>
      </c>
      <c r="S2308" s="1" t="s">
        <v>5</v>
      </c>
      <c r="T2308" s="1" t="s">
        <v>3</v>
      </c>
      <c r="U2308" s="5">
        <v>774</v>
      </c>
      <c r="V2308" s="1">
        <v>74.55</v>
      </c>
      <c r="W2308" s="1">
        <v>74.790000000000006</v>
      </c>
      <c r="X2308" s="6">
        <f t="shared" si="2939"/>
        <v>-0.24000000000000909</v>
      </c>
      <c r="Y2308" s="14">
        <v>560</v>
      </c>
      <c r="Z2308" s="1">
        <v>80.709999999999994</v>
      </c>
      <c r="AA2308" s="1">
        <v>81.599999999999994</v>
      </c>
      <c r="AB2308" s="72">
        <f t="shared" si="2882"/>
        <v>-0.89000000000000057</v>
      </c>
      <c r="AC2308" s="53"/>
    </row>
    <row r="2309" spans="1:29" x14ac:dyDescent="0.25">
      <c r="A2309" s="53">
        <v>3403014</v>
      </c>
      <c r="B2309" s="89" t="s">
        <v>2605</v>
      </c>
      <c r="C2309" s="53" t="s">
        <v>734</v>
      </c>
      <c r="D2309" s="49" t="s">
        <v>2507</v>
      </c>
      <c r="E2309" s="47">
        <f>VLOOKUP('2012 Accountability Database'!A2306,Dems1112!$A$2:$G$1082,3)</f>
        <v>0.47</v>
      </c>
      <c r="F2309" s="66"/>
      <c r="G2309" s="52"/>
      <c r="M2309" s="5" t="s">
        <v>9</v>
      </c>
      <c r="N2309" s="14" t="s">
        <v>2504</v>
      </c>
      <c r="O2309" s="5"/>
      <c r="P2309" s="44" t="str">
        <f t="shared" ref="P2309" si="2944">IF(K2312="Yes",IF(L2312="Yes","Yes","No"),"No")</f>
        <v>No</v>
      </c>
      <c r="Q2309" s="108"/>
      <c r="R2309" s="5" t="s">
        <v>1</v>
      </c>
      <c r="S2309" s="5" t="s">
        <v>5</v>
      </c>
      <c r="T2309" s="5" t="s">
        <v>7</v>
      </c>
      <c r="U2309" s="5">
        <v>624</v>
      </c>
      <c r="V2309" s="5">
        <v>69.87</v>
      </c>
      <c r="W2309" s="5">
        <v>70.31</v>
      </c>
      <c r="X2309" s="8">
        <f t="shared" si="2939"/>
        <v>-0.43999999999999773</v>
      </c>
      <c r="Y2309" s="14">
        <v>448</v>
      </c>
      <c r="Z2309" s="5">
        <v>77.900000000000006</v>
      </c>
      <c r="AA2309" s="5">
        <v>78.72</v>
      </c>
      <c r="AB2309" s="72">
        <f t="shared" si="2882"/>
        <v>-0.81999999999999318</v>
      </c>
      <c r="AC2309" s="53"/>
    </row>
    <row r="2310" spans="1:29" x14ac:dyDescent="0.25">
      <c r="A2310" s="53">
        <v>3403014</v>
      </c>
      <c r="B2310" s="89" t="s">
        <v>2605</v>
      </c>
      <c r="C2310" s="53" t="s">
        <v>734</v>
      </c>
      <c r="D2310" s="50" t="s">
        <v>2508</v>
      </c>
      <c r="E2310" s="47">
        <f>VLOOKUP('2012 Accountability Database'!A2306,Dems1112!$A$2:$G$1082,4)</f>
        <v>0.81</v>
      </c>
      <c r="F2310" s="65" t="s">
        <v>2486</v>
      </c>
      <c r="G2310" s="62"/>
      <c r="H2310" s="13" t="str">
        <f>IF(V2310&gt;94,"Met",IF(X2310="--","n/a",IF(X2310&gt;=0,"Met","Did Not Meet")))</f>
        <v>Did Not Meet</v>
      </c>
      <c r="I2310" s="13" t="str">
        <f>IF(V2311&gt;94,"Met",IF(X2311="--","n/a",IF(X2311&gt;=0,"Met","Did Not Meet")))</f>
        <v>Did Not Meet</v>
      </c>
      <c r="J2310" s="13"/>
      <c r="K2310" s="13" t="str">
        <f>IF(Z2310&gt;94,"Met",IF(AB2310="--","n/a",IF(AB2310&gt;=0,"Met","Did Not Meet")))</f>
        <v>Did Not Meet</v>
      </c>
      <c r="L2310" s="13" t="str">
        <f>IF(Z2311&gt;94,"Met",IF(AB2311="--","n/a",IF(AB2311&gt;=0,"Met","Did Not Meet")))</f>
        <v>Did Not Meet</v>
      </c>
      <c r="M2310" s="1" t="s">
        <v>9</v>
      </c>
      <c r="N2310" s="68" t="s">
        <v>2497</v>
      </c>
      <c r="O2310" s="35"/>
      <c r="P2310" s="44"/>
      <c r="Q2310" s="108"/>
      <c r="R2310" s="5" t="s">
        <v>6</v>
      </c>
      <c r="S2310" s="1" t="s">
        <v>2</v>
      </c>
      <c r="T2310" s="1" t="s">
        <v>3</v>
      </c>
      <c r="U2310" s="5">
        <v>374</v>
      </c>
      <c r="V2310" s="1">
        <v>79.680000000000007</v>
      </c>
      <c r="W2310" s="1">
        <v>86.94</v>
      </c>
      <c r="X2310" s="6">
        <f t="shared" si="2939"/>
        <v>-7.2599999999999909</v>
      </c>
      <c r="Y2310" s="14">
        <v>286</v>
      </c>
      <c r="Z2310" s="1">
        <v>69.23</v>
      </c>
      <c r="AA2310" s="1">
        <v>85.95</v>
      </c>
      <c r="AB2310" s="72">
        <f t="shared" si="2882"/>
        <v>-16.72</v>
      </c>
      <c r="AC2310" s="53"/>
    </row>
    <row r="2311" spans="1:29" x14ac:dyDescent="0.25">
      <c r="A2311" s="53">
        <v>3403014</v>
      </c>
      <c r="B2311" s="89" t="s">
        <v>2605</v>
      </c>
      <c r="C2311" s="53" t="s">
        <v>734</v>
      </c>
      <c r="D2311" s="50" t="s">
        <v>974</v>
      </c>
      <c r="E2311" s="47" t="str">
        <f>VLOOKUP('2012 Accountability Database'!A2306,Dems1112!$A$2:$G$1082,5)</f>
        <v>P-6</v>
      </c>
      <c r="F2311" s="65" t="s">
        <v>2487</v>
      </c>
      <c r="G2311" s="62"/>
      <c r="H2311" s="13" t="str">
        <f>IF(V2312&gt;94,"Met",IF(X2312="--","n/a",IF(X2312&gt;=0,"Met","Did Not Meet")))</f>
        <v>Did Not Meet</v>
      </c>
      <c r="I2311" s="13" t="str">
        <f>IF(V2313&gt;94,"Met",IF(X2313="--","n/a",IF(X2313&gt;=0,"Met","Did Not Meet")))</f>
        <v>Did Not Meet</v>
      </c>
      <c r="J2311" s="13"/>
      <c r="K2311" s="13" t="str">
        <f>IF(Z2312&gt;94,"Met",IF(AB2312="--","n/a",IF(AB2312&gt;=0,"Met","Did Not Meet")))</f>
        <v>Did Not Meet</v>
      </c>
      <c r="L2311" s="13" t="str">
        <f>IF(Z2313&gt;94,"Met",IF(AB2313="--","n/a",IF(AB2313&gt;=0,"Met","Did Not Meet")))</f>
        <v>Did Not Meet</v>
      </c>
      <c r="M2311" s="1" t="s">
        <v>9</v>
      </c>
      <c r="N2311" s="14"/>
      <c r="O2311" s="35" t="s">
        <v>2506</v>
      </c>
      <c r="P2311" s="83" t="str">
        <f t="shared" ref="P2311" si="2945">IF(P2306="No"," ", IF(P2308="No"," ",IF(P2307="No", " ",IF(P2309="No"," ","X"))))</f>
        <v xml:space="preserve"> </v>
      </c>
      <c r="Q2311" s="108"/>
      <c r="R2311" s="5" t="s">
        <v>6</v>
      </c>
      <c r="S2311" s="1" t="s">
        <v>2</v>
      </c>
      <c r="T2311" s="1" t="s">
        <v>7</v>
      </c>
      <c r="U2311" s="5">
        <v>306</v>
      </c>
      <c r="V2311" s="1">
        <v>75.489999999999995</v>
      </c>
      <c r="W2311" s="1">
        <v>83.86</v>
      </c>
      <c r="X2311" s="6">
        <f t="shared" si="2939"/>
        <v>-8.3700000000000045</v>
      </c>
      <c r="Y2311" s="14">
        <v>237</v>
      </c>
      <c r="Z2311" s="1">
        <v>66.239999999999995</v>
      </c>
      <c r="AA2311" s="1">
        <v>82.62</v>
      </c>
      <c r="AB2311" s="72">
        <f t="shared" si="2882"/>
        <v>-16.38000000000001</v>
      </c>
      <c r="AC2311" s="53"/>
    </row>
    <row r="2312" spans="1:29" ht="15.75" x14ac:dyDescent="0.25">
      <c r="A2312" s="53">
        <v>3403014</v>
      </c>
      <c r="B2312" s="89" t="s">
        <v>2605</v>
      </c>
      <c r="C2312" s="53" t="s">
        <v>734</v>
      </c>
      <c r="D2312" s="50" t="s">
        <v>975</v>
      </c>
      <c r="E2312" s="48" t="str">
        <f>VLOOKUP('2012 Accountability Database'!A2306,Dems1112!$A$2:$G$1082,6)</f>
        <v>2 (Northeast AR)</v>
      </c>
      <c r="F2312" s="66"/>
      <c r="G2312" s="63" t="s">
        <v>2488</v>
      </c>
      <c r="H2312" s="61" t="str">
        <f t="shared" ref="H2312:I2312" si="2946">IF(H2310="Met","Yes",IF(H2311="Met","Yes","No"))</f>
        <v>No</v>
      </c>
      <c r="I2312" s="61" t="str">
        <f t="shared" si="2946"/>
        <v>No</v>
      </c>
      <c r="J2312" s="55"/>
      <c r="K2312" s="61" t="str">
        <f t="shared" ref="K2312:L2312" si="2947">IF(K2310="Met","Yes",IF(K2311="Met","Yes","No"))</f>
        <v>No</v>
      </c>
      <c r="L2312" s="61" t="str">
        <f t="shared" si="2947"/>
        <v>No</v>
      </c>
      <c r="M2312" s="1" t="s">
        <v>9</v>
      </c>
      <c r="N2312" s="14"/>
      <c r="O2312" s="35" t="s">
        <v>2505</v>
      </c>
      <c r="P2312" s="83" t="str">
        <f t="shared" ref="P2312" si="2948">IF(P2311="X"," ",IF(P2313="X"," ","X"))</f>
        <v xml:space="preserve"> </v>
      </c>
      <c r="Q2312" s="94" t="s">
        <v>2759</v>
      </c>
      <c r="R2312" s="5" t="s">
        <v>6</v>
      </c>
      <c r="S2312" s="1" t="s">
        <v>5</v>
      </c>
      <c r="T2312" s="1" t="s">
        <v>3</v>
      </c>
      <c r="U2312" s="5">
        <v>774</v>
      </c>
      <c r="V2312" s="1">
        <v>82.82</v>
      </c>
      <c r="W2312" s="1">
        <v>86.94</v>
      </c>
      <c r="X2312" s="6">
        <f t="shared" si="2939"/>
        <v>-4.1200000000000045</v>
      </c>
      <c r="Y2312" s="14">
        <v>560</v>
      </c>
      <c r="Z2312" s="1">
        <v>76.790000000000006</v>
      </c>
      <c r="AA2312" s="1">
        <v>85.95</v>
      </c>
      <c r="AB2312" s="72">
        <f t="shared" si="2882"/>
        <v>-9.1599999999999966</v>
      </c>
      <c r="AC2312" s="53"/>
    </row>
    <row r="2313" spans="1:29" x14ac:dyDescent="0.25">
      <c r="A2313" s="54">
        <v>3403014</v>
      </c>
      <c r="B2313" s="90" t="s">
        <v>2605</v>
      </c>
      <c r="C2313" s="54" t="s">
        <v>734</v>
      </c>
      <c r="D2313" s="4"/>
      <c r="E2313" s="4"/>
      <c r="F2313" s="67"/>
      <c r="G2313" s="64"/>
      <c r="H2313" s="43"/>
      <c r="I2313" s="43"/>
      <c r="J2313" s="43"/>
      <c r="K2313" s="43"/>
      <c r="L2313" s="43"/>
      <c r="M2313" s="4" t="s">
        <v>9</v>
      </c>
      <c r="N2313" s="15"/>
      <c r="O2313" s="38" t="s">
        <v>2482</v>
      </c>
      <c r="P2313" s="84" t="str">
        <f>IF(E2307="Achieving School"," ","X")</f>
        <v>X</v>
      </c>
      <c r="Q2313" s="91"/>
      <c r="R2313" s="4" t="s">
        <v>6</v>
      </c>
      <c r="S2313" s="4" t="s">
        <v>5</v>
      </c>
      <c r="T2313" s="4" t="s">
        <v>7</v>
      </c>
      <c r="U2313" s="4">
        <v>624</v>
      </c>
      <c r="V2313" s="4">
        <v>79.010000000000005</v>
      </c>
      <c r="W2313" s="4">
        <v>83.86</v>
      </c>
      <c r="X2313" s="7">
        <f t="shared" si="2939"/>
        <v>-4.8499999999999943</v>
      </c>
      <c r="Y2313" s="15">
        <v>448</v>
      </c>
      <c r="Z2313" s="4">
        <v>73.209999999999994</v>
      </c>
      <c r="AA2313" s="4">
        <v>82.62</v>
      </c>
      <c r="AB2313" s="73">
        <f t="shared" si="2882"/>
        <v>-9.4100000000000108</v>
      </c>
      <c r="AC2313" s="54"/>
    </row>
    <row r="2314" spans="1:29" x14ac:dyDescent="0.25">
      <c r="A2314" s="1">
        <v>3405019</v>
      </c>
      <c r="B2314" s="87" t="s">
        <v>2606</v>
      </c>
      <c r="C2314" s="55" t="s">
        <v>576</v>
      </c>
      <c r="E2314" s="42"/>
      <c r="F2314" s="65" t="s">
        <v>2483</v>
      </c>
      <c r="G2314" s="62"/>
      <c r="H2314" s="37" t="str">
        <f>IF(V2314&gt;94,"Met",IF(X2314="--","n/a",IF(X2314&gt;=0,"Met","Did Not Meet")))</f>
        <v>Met</v>
      </c>
      <c r="I2314" s="37" t="str">
        <f>IF(V2315&gt;94,"Met",IF(X2315="--","n/a",IF(X2315&gt;=0,"Met","Did Not Meet")))</f>
        <v>Met</v>
      </c>
      <c r="K2314" s="13" t="str">
        <f>IF(Z2314&gt;94,"Met",IF(AB2314="--","n/a",IF(AB2314&gt;=0,"Met","Did Not Meet")))</f>
        <v>Met</v>
      </c>
      <c r="L2314" s="13" t="str">
        <f>IF(Z2315&gt;94,"Met",IF(AB2315="--","n/a",IF(AB2315&gt;=0,"Met","Did Not Meet")))</f>
        <v>Met</v>
      </c>
      <c r="M2314" s="1" t="s">
        <v>4</v>
      </c>
      <c r="N2314" s="14" t="s">
        <v>2502</v>
      </c>
      <c r="O2314" s="5"/>
      <c r="P2314" s="44" t="str">
        <f t="shared" ref="P2314" si="2949">IF(H2316="Yes",IF(I2316="Yes","Yes","No"),"No")</f>
        <v>Yes</v>
      </c>
      <c r="Q2314" s="93"/>
      <c r="R2314" s="5" t="s">
        <v>1</v>
      </c>
      <c r="S2314" s="1" t="s">
        <v>2</v>
      </c>
      <c r="T2314" s="1" t="s">
        <v>3</v>
      </c>
      <c r="U2314" s="5">
        <v>171</v>
      </c>
      <c r="V2314" s="1">
        <v>82.46</v>
      </c>
      <c r="W2314" s="1">
        <v>73.33</v>
      </c>
      <c r="X2314" s="9">
        <f t="shared" si="2939"/>
        <v>9.1299999999999955</v>
      </c>
      <c r="Y2314" s="14">
        <v>167</v>
      </c>
      <c r="Z2314" s="1">
        <v>84.43</v>
      </c>
      <c r="AA2314" s="1">
        <v>73.650000000000006</v>
      </c>
      <c r="AB2314" s="71">
        <f t="shared" si="2882"/>
        <v>10.780000000000001</v>
      </c>
      <c r="AC2314" s="36"/>
    </row>
    <row r="2315" spans="1:29" ht="15.75" x14ac:dyDescent="0.25">
      <c r="A2315" s="53">
        <v>3405019</v>
      </c>
      <c r="B2315" s="89" t="s">
        <v>2606</v>
      </c>
      <c r="C2315" s="53" t="s">
        <v>576</v>
      </c>
      <c r="D2315" s="49" t="s">
        <v>2498</v>
      </c>
      <c r="E2315" s="34" t="str">
        <f>M2314</f>
        <v>Achieving School</v>
      </c>
      <c r="F2315" s="65" t="s">
        <v>2484</v>
      </c>
      <c r="G2315" s="62"/>
      <c r="H2315" s="13" t="str">
        <f>IF(V2316&gt;94,"Met",IF(X2316="--","n/a",IF(X2316&gt;=0,"Met","Did Not Meet")))</f>
        <v>Met</v>
      </c>
      <c r="I2315" s="13" t="str">
        <f>IF(V2317&gt;94,"Met",IF(X2317="--","n/a",IF(X2317&gt;=0,"Met","Did Not Meet")))</f>
        <v>Did Not Meet</v>
      </c>
      <c r="K2315" s="13" t="str">
        <f>IF(Z2316&gt;94,"Met",IF(AB2316="--","n/a",IF(AB2316&gt;=0,"Met","Did Not Meet")))</f>
        <v>Met</v>
      </c>
      <c r="L2315" s="13" t="str">
        <f>IF(Z2317&gt;94,"Met",IF(AB2317="--","n/a",IF(AB2317&gt;=0,"Met","Did Not Meet")))</f>
        <v>Did Not Meet</v>
      </c>
      <c r="M2315" s="1" t="s">
        <v>4</v>
      </c>
      <c r="N2315" s="14" t="s">
        <v>2501</v>
      </c>
      <c r="O2315" s="5"/>
      <c r="P2315" s="44" t="str">
        <f t="shared" ref="P2315" si="2950">IF(K2316="Yes",IF(L2316="Yes","Yes","No"),"No")</f>
        <v>Yes</v>
      </c>
      <c r="Q2315" s="94" t="s">
        <v>2759</v>
      </c>
      <c r="R2315" s="5" t="s">
        <v>1</v>
      </c>
      <c r="S2315" s="1" t="s">
        <v>2</v>
      </c>
      <c r="T2315" s="1" t="s">
        <v>7</v>
      </c>
      <c r="U2315" s="5">
        <v>106</v>
      </c>
      <c r="V2315" s="1">
        <v>76.42</v>
      </c>
      <c r="W2315" s="1">
        <v>67.33</v>
      </c>
      <c r="X2315" s="9">
        <f t="shared" si="2939"/>
        <v>9.0900000000000034</v>
      </c>
      <c r="Y2315" s="14">
        <v>102</v>
      </c>
      <c r="Z2315" s="1">
        <v>80.39</v>
      </c>
      <c r="AA2315" s="1">
        <v>68.2</v>
      </c>
      <c r="AB2315" s="71">
        <f t="shared" si="2882"/>
        <v>12.189999999999998</v>
      </c>
      <c r="AC2315" s="53"/>
    </row>
    <row r="2316" spans="1:29" ht="15" customHeight="1" x14ac:dyDescent="0.25">
      <c r="A2316" s="53">
        <v>3405019</v>
      </c>
      <c r="B2316" s="89" t="s">
        <v>2606</v>
      </c>
      <c r="C2316" s="53" t="s">
        <v>576</v>
      </c>
      <c r="D2316" s="49" t="s">
        <v>2499</v>
      </c>
      <c r="E2316" s="35" t="str">
        <f>VLOOKUP('2012 Accountability Database'!$A2314,'2011 AYP'!A$2:B$1072,2)</f>
        <v>SI_1 (School Improvement Year 1)</v>
      </c>
      <c r="F2316" s="66"/>
      <c r="G2316" s="63" t="s">
        <v>2485</v>
      </c>
      <c r="H2316" s="60" t="str">
        <f t="shared" ref="H2316:I2316" si="2951">IF(H2314="Met","Yes",IF(H2315="Met","Yes","No"))</f>
        <v>Yes</v>
      </c>
      <c r="I2316" s="60" t="str">
        <f t="shared" si="2951"/>
        <v>Yes</v>
      </c>
      <c r="J2316" s="42"/>
      <c r="K2316" s="60" t="str">
        <f t="shared" ref="K2316:L2316" si="2952">IF(K2314="Met","Yes",IF(K2315="Met","Yes","No"))</f>
        <v>Yes</v>
      </c>
      <c r="L2316" s="60" t="str">
        <f t="shared" si="2952"/>
        <v>Yes</v>
      </c>
      <c r="M2316" s="1" t="s">
        <v>4</v>
      </c>
      <c r="N2316" s="14" t="s">
        <v>2503</v>
      </c>
      <c r="O2316" s="5"/>
      <c r="P2316" s="44" t="str">
        <f t="shared" ref="P2316" si="2953">IF(H2320="Yes",IF(I2320="Yes","Yes","No"),"No")</f>
        <v>No</v>
      </c>
      <c r="Q2316" s="108" t="s">
        <v>2758</v>
      </c>
      <c r="R2316" s="5" t="s">
        <v>1</v>
      </c>
      <c r="S2316" s="1" t="s">
        <v>5</v>
      </c>
      <c r="T2316" s="1" t="s">
        <v>3</v>
      </c>
      <c r="U2316" s="5">
        <v>493</v>
      </c>
      <c r="V2316" s="1">
        <v>74.239999999999995</v>
      </c>
      <c r="W2316" s="1">
        <v>73.33</v>
      </c>
      <c r="X2316" s="9">
        <f t="shared" si="2939"/>
        <v>0.90999999999999659</v>
      </c>
      <c r="Y2316" s="14">
        <v>478</v>
      </c>
      <c r="Z2316" s="1">
        <v>73.849999999999994</v>
      </c>
      <c r="AA2316" s="1">
        <v>73.650000000000006</v>
      </c>
      <c r="AB2316" s="71">
        <f t="shared" si="2882"/>
        <v>0.19999999999998863</v>
      </c>
      <c r="AC2316" s="53"/>
    </row>
    <row r="2317" spans="1:29" x14ac:dyDescent="0.25">
      <c r="A2317" s="53">
        <v>3405019</v>
      </c>
      <c r="B2317" s="89" t="s">
        <v>2606</v>
      </c>
      <c r="C2317" s="53" t="s">
        <v>576</v>
      </c>
      <c r="D2317" s="49" t="s">
        <v>2507</v>
      </c>
      <c r="E2317" s="47">
        <f>VLOOKUP('2012 Accountability Database'!A2314,Dems1112!$A$2:$G$1082,3)</f>
        <v>0.04</v>
      </c>
      <c r="F2317" s="66"/>
      <c r="G2317" s="52"/>
      <c r="M2317" s="5" t="s">
        <v>4</v>
      </c>
      <c r="N2317" s="14" t="s">
        <v>2504</v>
      </c>
      <c r="O2317" s="5"/>
      <c r="P2317" s="44" t="str">
        <f t="shared" ref="P2317" si="2954">IF(K2320="Yes",IF(L2320="Yes","Yes","No"),"No")</f>
        <v>No</v>
      </c>
      <c r="Q2317" s="108"/>
      <c r="R2317" s="5" t="s">
        <v>1</v>
      </c>
      <c r="S2317" s="5" t="s">
        <v>5</v>
      </c>
      <c r="T2317" s="5" t="s">
        <v>7</v>
      </c>
      <c r="U2317" s="5">
        <v>319</v>
      </c>
      <c r="V2317" s="5">
        <v>66.459999999999994</v>
      </c>
      <c r="W2317" s="5">
        <v>67.33</v>
      </c>
      <c r="X2317" s="8">
        <f t="shared" si="2939"/>
        <v>-0.87000000000000455</v>
      </c>
      <c r="Y2317" s="14">
        <v>306</v>
      </c>
      <c r="Z2317" s="5">
        <v>67.97</v>
      </c>
      <c r="AA2317" s="5">
        <v>68.2</v>
      </c>
      <c r="AB2317" s="72">
        <f t="shared" si="2882"/>
        <v>-0.23000000000000398</v>
      </c>
      <c r="AC2317" s="53"/>
    </row>
    <row r="2318" spans="1:29" x14ac:dyDescent="0.25">
      <c r="A2318" s="53">
        <v>3405019</v>
      </c>
      <c r="B2318" s="89" t="s">
        <v>2606</v>
      </c>
      <c r="C2318" s="53" t="s">
        <v>576</v>
      </c>
      <c r="D2318" s="50" t="s">
        <v>2508</v>
      </c>
      <c r="E2318" s="47">
        <f>VLOOKUP('2012 Accountability Database'!A2314,Dems1112!$A$2:$G$1082,4)</f>
        <v>0.6</v>
      </c>
      <c r="F2318" s="65" t="s">
        <v>2486</v>
      </c>
      <c r="G2318" s="62"/>
      <c r="H2318" s="13" t="str">
        <f>IF(V2318&gt;94,"Met",IF(X2318="--","n/a",IF(X2318&gt;=0,"Met","Did Not Meet")))</f>
        <v>Did Not Meet</v>
      </c>
      <c r="I2318" s="13" t="str">
        <f>IF(V2319&gt;94,"Met",IF(X2319="--","n/a",IF(X2319&gt;=0,"Met","Did Not Meet")))</f>
        <v>Did Not Meet</v>
      </c>
      <c r="J2318" s="13"/>
      <c r="K2318" s="13" t="str">
        <f>IF(Z2318&gt;94,"Met",IF(AB2318="--","n/a",IF(AB2318&gt;=0,"Met","Did Not Meet")))</f>
        <v>Did Not Meet</v>
      </c>
      <c r="L2318" s="13" t="str">
        <f>IF(Z2319&gt;94,"Met",IF(AB2319="--","n/a",IF(AB2319&gt;=0,"Met","Did Not Meet")))</f>
        <v>Did Not Meet</v>
      </c>
      <c r="M2318" s="5" t="s">
        <v>4</v>
      </c>
      <c r="N2318" s="68" t="s">
        <v>2497</v>
      </c>
      <c r="O2318" s="35"/>
      <c r="P2318" s="44"/>
      <c r="Q2318" s="108"/>
      <c r="R2318" s="5" t="s">
        <v>6</v>
      </c>
      <c r="S2318" s="5" t="s">
        <v>2</v>
      </c>
      <c r="T2318" s="5" t="s">
        <v>3</v>
      </c>
      <c r="U2318" s="5">
        <v>171</v>
      </c>
      <c r="V2318" s="5">
        <v>88.89</v>
      </c>
      <c r="W2318" s="5">
        <v>92.78</v>
      </c>
      <c r="X2318" s="8">
        <f t="shared" si="2939"/>
        <v>-3.8900000000000006</v>
      </c>
      <c r="Y2318" s="14">
        <v>167</v>
      </c>
      <c r="Z2318" s="5">
        <v>80.84</v>
      </c>
      <c r="AA2318" s="5">
        <v>90.83</v>
      </c>
      <c r="AB2318" s="72">
        <f t="shared" si="2882"/>
        <v>-9.9899999999999949</v>
      </c>
      <c r="AC2318" s="53"/>
    </row>
    <row r="2319" spans="1:29" x14ac:dyDescent="0.25">
      <c r="A2319" s="53">
        <v>3405019</v>
      </c>
      <c r="B2319" s="89" t="s">
        <v>2606</v>
      </c>
      <c r="C2319" s="53" t="s">
        <v>576</v>
      </c>
      <c r="D2319" s="50" t="s">
        <v>974</v>
      </c>
      <c r="E2319" s="47" t="str">
        <f>VLOOKUP('2012 Accountability Database'!A2314,Dems1112!$A$2:$G$1082,5)</f>
        <v>5-7</v>
      </c>
      <c r="F2319" s="65" t="s">
        <v>2487</v>
      </c>
      <c r="G2319" s="62"/>
      <c r="H2319" s="13" t="str">
        <f>IF(V2320&gt;94,"Met",IF(X2320="--","n/a",IF(X2320&gt;=0,"Met","Did Not Meet")))</f>
        <v>Did Not Meet</v>
      </c>
      <c r="I2319" s="13" t="str">
        <f>IF(V2321&gt;94,"Met",IF(X2321="--","n/a",IF(X2321&gt;=0,"Met","Did Not Meet")))</f>
        <v>Did Not Meet</v>
      </c>
      <c r="J2319" s="13"/>
      <c r="K2319" s="13" t="str">
        <f>IF(Z2320&gt;94,"Met",IF(AB2320="--","n/a",IF(AB2320&gt;=0,"Met","Did Not Meet")))</f>
        <v>Did Not Meet</v>
      </c>
      <c r="L2319" s="13" t="str">
        <f>IF(Z2321&gt;94,"Met",IF(AB2321="--","n/a",IF(AB2321&gt;=0,"Met","Did Not Meet")))</f>
        <v>Did Not Meet</v>
      </c>
      <c r="M2319" s="1" t="s">
        <v>4</v>
      </c>
      <c r="N2319" s="14"/>
      <c r="O2319" s="35" t="s">
        <v>2506</v>
      </c>
      <c r="P2319" s="83" t="str">
        <f t="shared" ref="P2319" si="2955">IF(P2314="No"," ", IF(P2316="No"," ",IF(P2315="No", " ",IF(P2317="No"," ","X"))))</f>
        <v xml:space="preserve"> </v>
      </c>
      <c r="Q2319" s="108"/>
      <c r="R2319" s="5" t="s">
        <v>6</v>
      </c>
      <c r="S2319" s="1" t="s">
        <v>2</v>
      </c>
      <c r="T2319" s="1" t="s">
        <v>7</v>
      </c>
      <c r="U2319" s="5">
        <v>106</v>
      </c>
      <c r="V2319" s="1">
        <v>86.79</v>
      </c>
      <c r="W2319" s="1">
        <v>90.02</v>
      </c>
      <c r="X2319" s="6">
        <f t="shared" si="2939"/>
        <v>-3.2299999999999898</v>
      </c>
      <c r="Y2319" s="14">
        <v>102</v>
      </c>
      <c r="Z2319" s="1">
        <v>76.47</v>
      </c>
      <c r="AA2319" s="1">
        <v>88.78</v>
      </c>
      <c r="AB2319" s="72">
        <f t="shared" si="2882"/>
        <v>-12.310000000000002</v>
      </c>
      <c r="AC2319" s="53"/>
    </row>
    <row r="2320" spans="1:29" ht="15.75" x14ac:dyDescent="0.25">
      <c r="A2320" s="53">
        <v>3405019</v>
      </c>
      <c r="B2320" s="89" t="s">
        <v>2606</v>
      </c>
      <c r="C2320" s="53" t="s">
        <v>576</v>
      </c>
      <c r="D2320" s="50" t="s">
        <v>975</v>
      </c>
      <c r="E2320" s="48" t="str">
        <f>VLOOKUP('2012 Accountability Database'!A2314,Dems1112!$A$2:$G$1082,6)</f>
        <v>2 (Northeast AR)</v>
      </c>
      <c r="F2320" s="66"/>
      <c r="G2320" s="63" t="s">
        <v>2488</v>
      </c>
      <c r="H2320" s="61" t="str">
        <f t="shared" ref="H2320:I2320" si="2956">IF(H2318="Met","Yes",IF(H2319="Met","Yes","No"))</f>
        <v>No</v>
      </c>
      <c r="I2320" s="61" t="str">
        <f t="shared" si="2956"/>
        <v>No</v>
      </c>
      <c r="J2320" s="55"/>
      <c r="K2320" s="61" t="str">
        <f t="shared" ref="K2320:L2320" si="2957">IF(K2318="Met","Yes",IF(K2319="Met","Yes","No"))</f>
        <v>No</v>
      </c>
      <c r="L2320" s="61" t="str">
        <f t="shared" si="2957"/>
        <v>No</v>
      </c>
      <c r="M2320" s="1" t="s">
        <v>4</v>
      </c>
      <c r="N2320" s="14"/>
      <c r="O2320" s="35" t="s">
        <v>2505</v>
      </c>
      <c r="P2320" s="83" t="str">
        <f t="shared" ref="P2320" si="2958">IF(P2319="X"," ",IF(P2321="X"," ","X"))</f>
        <v>X</v>
      </c>
      <c r="Q2320" s="94" t="s">
        <v>2759</v>
      </c>
      <c r="R2320" s="5" t="s">
        <v>6</v>
      </c>
      <c r="S2320" s="1" t="s">
        <v>5</v>
      </c>
      <c r="T2320" s="1" t="s">
        <v>3</v>
      </c>
      <c r="U2320" s="5">
        <v>493</v>
      </c>
      <c r="V2320" s="1">
        <v>89.25</v>
      </c>
      <c r="W2320" s="1">
        <v>92.78</v>
      </c>
      <c r="X2320" s="6">
        <f t="shared" si="2939"/>
        <v>-3.5300000000000011</v>
      </c>
      <c r="Y2320" s="14">
        <v>478</v>
      </c>
      <c r="Z2320" s="1">
        <v>84.73</v>
      </c>
      <c r="AA2320" s="1">
        <v>90.83</v>
      </c>
      <c r="AB2320" s="72">
        <f t="shared" si="2882"/>
        <v>-6.0999999999999943</v>
      </c>
      <c r="AC2320" s="53"/>
    </row>
    <row r="2321" spans="1:29" x14ac:dyDescent="0.25">
      <c r="A2321" s="54">
        <v>3405019</v>
      </c>
      <c r="B2321" s="90" t="s">
        <v>2606</v>
      </c>
      <c r="C2321" s="54" t="s">
        <v>576</v>
      </c>
      <c r="D2321" s="4"/>
      <c r="E2321" s="4"/>
      <c r="F2321" s="67"/>
      <c r="G2321" s="64"/>
      <c r="H2321" s="43"/>
      <c r="I2321" s="43"/>
      <c r="J2321" s="43"/>
      <c r="K2321" s="43"/>
      <c r="L2321" s="43"/>
      <c r="M2321" s="4" t="s">
        <v>4</v>
      </c>
      <c r="N2321" s="15"/>
      <c r="O2321" s="38" t="s">
        <v>2482</v>
      </c>
      <c r="P2321" s="84" t="str">
        <f>IF(E2315="Achieving School"," ","X")</f>
        <v xml:space="preserve"> </v>
      </c>
      <c r="Q2321" s="91"/>
      <c r="R2321" s="4" t="s">
        <v>6</v>
      </c>
      <c r="S2321" s="4" t="s">
        <v>5</v>
      </c>
      <c r="T2321" s="4" t="s">
        <v>7</v>
      </c>
      <c r="U2321" s="4">
        <v>319</v>
      </c>
      <c r="V2321" s="4">
        <v>86.83</v>
      </c>
      <c r="W2321" s="4">
        <v>90.02</v>
      </c>
      <c r="X2321" s="7">
        <f t="shared" si="2939"/>
        <v>-3.1899999999999977</v>
      </c>
      <c r="Y2321" s="15">
        <v>306</v>
      </c>
      <c r="Z2321" s="4">
        <v>82.03</v>
      </c>
      <c r="AA2321" s="4">
        <v>88.78</v>
      </c>
      <c r="AB2321" s="73">
        <f t="shared" si="2882"/>
        <v>-6.75</v>
      </c>
      <c r="AC2321" s="54"/>
    </row>
    <row r="2322" spans="1:29" x14ac:dyDescent="0.25">
      <c r="A2322" s="1">
        <v>3405024</v>
      </c>
      <c r="B2322" s="87" t="s">
        <v>2606</v>
      </c>
      <c r="C2322" s="55" t="s">
        <v>577</v>
      </c>
      <c r="E2322" s="42"/>
      <c r="F2322" s="65" t="s">
        <v>2483</v>
      </c>
      <c r="G2322" s="62"/>
      <c r="H2322" s="37" t="str">
        <f>IF(V2322&gt;94,"Met",IF(X2322="--","n/a",IF(X2322&gt;=0,"Met","Did Not Meet")))</f>
        <v>Did Not Meet</v>
      </c>
      <c r="I2322" s="37" t="str">
        <f>IF(V2323&gt;94,"Met",IF(X2323="--","n/a",IF(X2323&gt;=0,"Met","Did Not Meet")))</f>
        <v>Did Not Meet</v>
      </c>
      <c r="K2322" s="13" t="str">
        <f>IF(Z2322&gt;94,"Met",IF(AB2322="--","n/a",IF(AB2322&gt;=0,"Met","Did Not Meet")))</f>
        <v>Did Not Meet</v>
      </c>
      <c r="L2322" s="13" t="str">
        <f>IF(Z2323&gt;94,"Met",IF(AB2323="--","n/a",IF(AB2323&gt;=0,"Met","Did Not Meet")))</f>
        <v>Did Not Meet</v>
      </c>
      <c r="M2322" s="1" t="s">
        <v>9</v>
      </c>
      <c r="N2322" s="14" t="s">
        <v>2502</v>
      </c>
      <c r="O2322" s="5"/>
      <c r="P2322" s="44" t="str">
        <f t="shared" ref="P2322" si="2959">IF(H2324="Yes",IF(I2324="Yes","Yes","No"),"No")</f>
        <v>No</v>
      </c>
      <c r="Q2322" s="93"/>
      <c r="R2322" s="5" t="s">
        <v>1</v>
      </c>
      <c r="S2322" s="1" t="s">
        <v>2</v>
      </c>
      <c r="T2322" s="1" t="s">
        <v>3</v>
      </c>
      <c r="U2322" s="5">
        <v>118</v>
      </c>
      <c r="V2322" s="1">
        <v>84.75</v>
      </c>
      <c r="W2322" s="1">
        <v>92.1</v>
      </c>
      <c r="X2322" s="6">
        <f t="shared" si="2939"/>
        <v>-7.3499999999999943</v>
      </c>
      <c r="Y2322" s="14">
        <v>55</v>
      </c>
      <c r="Z2322" s="1">
        <v>80</v>
      </c>
      <c r="AA2322" s="1">
        <v>91.67</v>
      </c>
      <c r="AB2322" s="72">
        <f t="shared" si="2882"/>
        <v>-11.670000000000002</v>
      </c>
      <c r="AC2322" s="36"/>
    </row>
    <row r="2323" spans="1:29" ht="15.75" x14ac:dyDescent="0.25">
      <c r="A2323" s="53">
        <v>3405024</v>
      </c>
      <c r="B2323" s="89" t="s">
        <v>2606</v>
      </c>
      <c r="C2323" s="53" t="s">
        <v>577</v>
      </c>
      <c r="D2323" s="49" t="s">
        <v>2498</v>
      </c>
      <c r="E2323" s="34" t="str">
        <f>M2322</f>
        <v>Needs Improvement School</v>
      </c>
      <c r="F2323" s="65" t="s">
        <v>2484</v>
      </c>
      <c r="G2323" s="62"/>
      <c r="H2323" s="13" t="str">
        <f>IF(V2324&gt;94,"Met",IF(X2324="--","n/a",IF(X2324&gt;=0,"Met","Did Not Meet")))</f>
        <v>Did Not Meet</v>
      </c>
      <c r="I2323" s="13" t="str">
        <f>IF(V2325&gt;94,"Met",IF(X2325="--","n/a",IF(X2325&gt;=0,"Met","Did Not Meet")))</f>
        <v>Did Not Meet</v>
      </c>
      <c r="K2323" s="13" t="str">
        <f>IF(Z2324&gt;94,"Met",IF(AB2324="--","n/a",IF(AB2324&gt;=0,"Met","Did Not Meet")))</f>
        <v>Did Not Meet</v>
      </c>
      <c r="L2323" s="13" t="str">
        <f>IF(Z2325&gt;94,"Met",IF(AB2325="--","n/a",IF(AB2325&gt;=0,"Met","Did Not Meet")))</f>
        <v>Did Not Meet</v>
      </c>
      <c r="M2323" s="1" t="s">
        <v>9</v>
      </c>
      <c r="N2323" s="14" t="s">
        <v>2501</v>
      </c>
      <c r="O2323" s="5"/>
      <c r="P2323" s="44" t="str">
        <f t="shared" ref="P2323" si="2960">IF(K2324="Yes",IF(L2324="Yes","Yes","No"),"No")</f>
        <v>No</v>
      </c>
      <c r="Q2323" s="94" t="s">
        <v>2759</v>
      </c>
      <c r="R2323" s="5" t="s">
        <v>1</v>
      </c>
      <c r="S2323" s="1" t="s">
        <v>2</v>
      </c>
      <c r="T2323" s="1" t="s">
        <v>7</v>
      </c>
      <c r="U2323" s="5">
        <v>81</v>
      </c>
      <c r="V2323" s="1">
        <v>77.78</v>
      </c>
      <c r="W2323" s="1">
        <v>88.82</v>
      </c>
      <c r="X2323" s="6">
        <f t="shared" si="2939"/>
        <v>-11.039999999999992</v>
      </c>
      <c r="Y2323" s="14">
        <v>38</v>
      </c>
      <c r="Z2323" s="1">
        <v>73.680000000000007</v>
      </c>
      <c r="AA2323" s="1">
        <v>92.36</v>
      </c>
      <c r="AB2323" s="72">
        <f t="shared" si="2882"/>
        <v>-18.679999999999993</v>
      </c>
      <c r="AC2323" s="53"/>
    </row>
    <row r="2324" spans="1:29" ht="15" customHeight="1" x14ac:dyDescent="0.25">
      <c r="A2324" s="53">
        <v>3405024</v>
      </c>
      <c r="B2324" s="89" t="s">
        <v>2606</v>
      </c>
      <c r="C2324" s="53" t="s">
        <v>577</v>
      </c>
      <c r="D2324" s="49" t="s">
        <v>2499</v>
      </c>
      <c r="E2324" s="35" t="str">
        <f>VLOOKUP('2012 Accountability Database'!$A2322,'2011 AYP'!A$2:B$1072,2)</f>
        <v xml:space="preserve"> MS (Met Standards)</v>
      </c>
      <c r="F2324" s="66"/>
      <c r="G2324" s="63" t="s">
        <v>2485</v>
      </c>
      <c r="H2324" s="60" t="str">
        <f t="shared" ref="H2324:I2324" si="2961">IF(H2322="Met","Yes",IF(H2323="Met","Yes","No"))</f>
        <v>No</v>
      </c>
      <c r="I2324" s="60" t="str">
        <f t="shared" si="2961"/>
        <v>No</v>
      </c>
      <c r="J2324" s="42"/>
      <c r="K2324" s="60" t="str">
        <f t="shared" ref="K2324:L2324" si="2962">IF(K2322="Met","Yes",IF(K2323="Met","Yes","No"))</f>
        <v>No</v>
      </c>
      <c r="L2324" s="60" t="str">
        <f t="shared" si="2962"/>
        <v>No</v>
      </c>
      <c r="M2324" s="1" t="s">
        <v>9</v>
      </c>
      <c r="N2324" s="14" t="s">
        <v>2503</v>
      </c>
      <c r="O2324" s="5"/>
      <c r="P2324" s="44" t="str">
        <f t="shared" ref="P2324" si="2963">IF(H2328="Yes",IF(I2328="Yes","Yes","No"),"No")</f>
        <v>No</v>
      </c>
      <c r="Q2324" s="108" t="s">
        <v>2758</v>
      </c>
      <c r="R2324" s="5" t="s">
        <v>1</v>
      </c>
      <c r="S2324" s="1" t="s">
        <v>5</v>
      </c>
      <c r="T2324" s="1" t="s">
        <v>3</v>
      </c>
      <c r="U2324" s="5">
        <v>353</v>
      </c>
      <c r="V2324" s="1">
        <v>89.52</v>
      </c>
      <c r="W2324" s="1">
        <v>92.1</v>
      </c>
      <c r="X2324" s="6">
        <f t="shared" si="2939"/>
        <v>-2.5799999999999983</v>
      </c>
      <c r="Y2324" s="14">
        <v>174</v>
      </c>
      <c r="Z2324" s="1">
        <v>83.91</v>
      </c>
      <c r="AA2324" s="1">
        <v>91.67</v>
      </c>
      <c r="AB2324" s="72">
        <f t="shared" ref="AB2324:AB2387" si="2964">Z2324-AA2324</f>
        <v>-7.7600000000000051</v>
      </c>
      <c r="AC2324" s="53"/>
    </row>
    <row r="2325" spans="1:29" x14ac:dyDescent="0.25">
      <c r="A2325" s="53">
        <v>3405024</v>
      </c>
      <c r="B2325" s="89" t="s">
        <v>2606</v>
      </c>
      <c r="C2325" s="53" t="s">
        <v>577</v>
      </c>
      <c r="D2325" s="49" t="s">
        <v>2507</v>
      </c>
      <c r="E2325" s="47">
        <f>VLOOKUP('2012 Accountability Database'!A2322,Dems1112!$A$2:$G$1082,3)</f>
        <v>0.09</v>
      </c>
      <c r="F2325" s="66"/>
      <c r="G2325" s="52"/>
      <c r="M2325" s="1" t="s">
        <v>9</v>
      </c>
      <c r="N2325" s="14" t="s">
        <v>2504</v>
      </c>
      <c r="O2325" s="5"/>
      <c r="P2325" s="44" t="str">
        <f t="shared" ref="P2325" si="2965">IF(K2328="Yes",IF(L2328="Yes","Yes","No"),"No")</f>
        <v>No</v>
      </c>
      <c r="Q2325" s="108"/>
      <c r="R2325" s="5" t="s">
        <v>1</v>
      </c>
      <c r="S2325" s="1" t="s">
        <v>5</v>
      </c>
      <c r="T2325" s="1" t="s">
        <v>7</v>
      </c>
      <c r="U2325" s="5">
        <v>242</v>
      </c>
      <c r="V2325" s="1">
        <v>85.12</v>
      </c>
      <c r="W2325" s="1">
        <v>88.82</v>
      </c>
      <c r="X2325" s="6">
        <f t="shared" si="2939"/>
        <v>-3.6999999999999886</v>
      </c>
      <c r="Y2325" s="14">
        <v>119</v>
      </c>
      <c r="Z2325" s="1">
        <v>80.67</v>
      </c>
      <c r="AA2325" s="1">
        <v>92.36</v>
      </c>
      <c r="AB2325" s="72">
        <f t="shared" si="2964"/>
        <v>-11.689999999999998</v>
      </c>
      <c r="AC2325" s="53"/>
    </row>
    <row r="2326" spans="1:29" x14ac:dyDescent="0.25">
      <c r="A2326" s="53">
        <v>3405024</v>
      </c>
      <c r="B2326" s="89" t="s">
        <v>2606</v>
      </c>
      <c r="C2326" s="53" t="s">
        <v>577</v>
      </c>
      <c r="D2326" s="50" t="s">
        <v>2508</v>
      </c>
      <c r="E2326" s="47">
        <f>VLOOKUP('2012 Accountability Database'!A2322,Dems1112!$A$2:$G$1082,4)</f>
        <v>0.67</v>
      </c>
      <c r="F2326" s="65" t="s">
        <v>2486</v>
      </c>
      <c r="G2326" s="62"/>
      <c r="H2326" s="13" t="str">
        <f>IF(V2326&gt;94,"Met",IF(X2326="--","n/a",IF(X2326&gt;=0,"Met","Did Not Meet")))</f>
        <v>Met</v>
      </c>
      <c r="I2326" s="13" t="str">
        <f>IF(V2327&gt;94,"Met",IF(X2327="--","n/a",IF(X2327&gt;=0,"Met","Did Not Meet")))</f>
        <v>Did Not Meet</v>
      </c>
      <c r="J2326" s="13"/>
      <c r="K2326" s="13" t="str">
        <f>IF(Z2326&gt;94,"Met",IF(AB2326="--","n/a",IF(AB2326&gt;=0,"Met","Did Not Meet")))</f>
        <v>Did Not Meet</v>
      </c>
      <c r="L2326" s="13" t="str">
        <f>IF(Z2327&gt;94,"Met",IF(AB2327="--","n/a",IF(AB2327&gt;=0,"Met","Did Not Meet")))</f>
        <v>Did Not Meet</v>
      </c>
      <c r="M2326" s="1" t="s">
        <v>9</v>
      </c>
      <c r="N2326" s="68" t="s">
        <v>2497</v>
      </c>
      <c r="O2326" s="35"/>
      <c r="P2326" s="44"/>
      <c r="Q2326" s="108"/>
      <c r="R2326" s="5" t="s">
        <v>6</v>
      </c>
      <c r="S2326" s="1" t="s">
        <v>2</v>
      </c>
      <c r="T2326" s="1" t="s">
        <v>3</v>
      </c>
      <c r="U2326" s="5">
        <v>118</v>
      </c>
      <c r="V2326" s="1">
        <v>94.07</v>
      </c>
      <c r="W2326" s="1">
        <v>97.63</v>
      </c>
      <c r="X2326" s="6">
        <f t="shared" si="2939"/>
        <v>-3.5600000000000023</v>
      </c>
      <c r="Y2326" s="14">
        <v>55</v>
      </c>
      <c r="Z2326" s="1">
        <v>34.549999999999997</v>
      </c>
      <c r="AA2326" s="1">
        <v>70</v>
      </c>
      <c r="AB2326" s="72">
        <f t="shared" si="2964"/>
        <v>-35.450000000000003</v>
      </c>
      <c r="AC2326" s="53"/>
    </row>
    <row r="2327" spans="1:29" x14ac:dyDescent="0.25">
      <c r="A2327" s="53">
        <v>3405024</v>
      </c>
      <c r="B2327" s="89" t="s">
        <v>2606</v>
      </c>
      <c r="C2327" s="53" t="s">
        <v>577</v>
      </c>
      <c r="D2327" s="50" t="s">
        <v>974</v>
      </c>
      <c r="E2327" s="47" t="str">
        <f>VLOOKUP('2012 Accountability Database'!A2322,Dems1112!$A$2:$G$1082,5)</f>
        <v>K-4</v>
      </c>
      <c r="F2327" s="65" t="s">
        <v>2487</v>
      </c>
      <c r="G2327" s="62"/>
      <c r="H2327" s="13" t="str">
        <f>IF(V2328&gt;94,"Met",IF(X2328="--","n/a",IF(X2328&gt;=0,"Met","Did Not Meet")))</f>
        <v>Met</v>
      </c>
      <c r="I2327" s="13" t="str">
        <f>IF(V2329&gt;94,"Met",IF(X2329="--","n/a",IF(X2329&gt;=0,"Met","Did Not Meet")))</f>
        <v>Did Not Meet</v>
      </c>
      <c r="J2327" s="13"/>
      <c r="K2327" s="13" t="str">
        <f>IF(Z2328&gt;94,"Met",IF(AB2328="--","n/a",IF(AB2328&gt;=0,"Met","Did Not Meet")))</f>
        <v>Did Not Meet</v>
      </c>
      <c r="L2327" s="13" t="str">
        <f>IF(Z2329&gt;94,"Met",IF(AB2329="--","n/a",IF(AB2329&gt;=0,"Met","Did Not Meet")))</f>
        <v>Did Not Meet</v>
      </c>
      <c r="M2327" s="1" t="s">
        <v>9</v>
      </c>
      <c r="N2327" s="14"/>
      <c r="O2327" s="35" t="s">
        <v>2506</v>
      </c>
      <c r="P2327" s="83" t="str">
        <f t="shared" ref="P2327" si="2966">IF(P2322="No"," ", IF(P2324="No"," ",IF(P2323="No", " ",IF(P2325="No"," ","X"))))</f>
        <v xml:space="preserve"> </v>
      </c>
      <c r="Q2327" s="108"/>
      <c r="R2327" s="5" t="s">
        <v>6</v>
      </c>
      <c r="S2327" s="1" t="s">
        <v>2</v>
      </c>
      <c r="T2327" s="1" t="s">
        <v>7</v>
      </c>
      <c r="U2327" s="5">
        <v>81</v>
      </c>
      <c r="V2327" s="1">
        <v>91.36</v>
      </c>
      <c r="W2327" s="1">
        <v>96.65</v>
      </c>
      <c r="X2327" s="6">
        <f t="shared" si="2939"/>
        <v>-5.2900000000000063</v>
      </c>
      <c r="Y2327" s="14">
        <v>38</v>
      </c>
      <c r="Z2327" s="1">
        <v>26.32</v>
      </c>
      <c r="AA2327" s="1">
        <v>71.989999999999995</v>
      </c>
      <c r="AB2327" s="72">
        <f t="shared" si="2964"/>
        <v>-45.669999999999995</v>
      </c>
      <c r="AC2327" s="53"/>
    </row>
    <row r="2328" spans="1:29" ht="15.75" x14ac:dyDescent="0.25">
      <c r="A2328" s="53">
        <v>3405024</v>
      </c>
      <c r="B2328" s="89" t="s">
        <v>2606</v>
      </c>
      <c r="C2328" s="53" t="s">
        <v>577</v>
      </c>
      <c r="D2328" s="50" t="s">
        <v>975</v>
      </c>
      <c r="E2328" s="48" t="str">
        <f>VLOOKUP('2012 Accountability Database'!A2322,Dems1112!$A$2:$G$1082,6)</f>
        <v>2 (Northeast AR)</v>
      </c>
      <c r="F2328" s="66"/>
      <c r="G2328" s="63" t="s">
        <v>2488</v>
      </c>
      <c r="H2328" s="61" t="str">
        <f t="shared" ref="H2328:I2328" si="2967">IF(H2326="Met","Yes",IF(H2327="Met","Yes","No"))</f>
        <v>Yes</v>
      </c>
      <c r="I2328" s="61" t="str">
        <f t="shared" si="2967"/>
        <v>No</v>
      </c>
      <c r="J2328" s="55"/>
      <c r="K2328" s="61" t="str">
        <f t="shared" ref="K2328:L2328" si="2968">IF(K2326="Met","Yes",IF(K2327="Met","Yes","No"))</f>
        <v>No</v>
      </c>
      <c r="L2328" s="61" t="str">
        <f t="shared" si="2968"/>
        <v>No</v>
      </c>
      <c r="M2328" s="1" t="s">
        <v>9</v>
      </c>
      <c r="N2328" s="14"/>
      <c r="O2328" s="35" t="s">
        <v>2505</v>
      </c>
      <c r="P2328" s="83" t="str">
        <f t="shared" ref="P2328" si="2969">IF(P2327="X"," ",IF(P2329="X"," ","X"))</f>
        <v xml:space="preserve"> </v>
      </c>
      <c r="Q2328" s="94" t="s">
        <v>2759</v>
      </c>
      <c r="R2328" s="5" t="s">
        <v>6</v>
      </c>
      <c r="S2328" s="1" t="s">
        <v>5</v>
      </c>
      <c r="T2328" s="1" t="s">
        <v>3</v>
      </c>
      <c r="U2328" s="5">
        <v>353</v>
      </c>
      <c r="V2328" s="1">
        <v>95.47</v>
      </c>
      <c r="W2328" s="1">
        <v>97.63</v>
      </c>
      <c r="X2328" s="6">
        <f t="shared" si="2939"/>
        <v>-2.1599999999999966</v>
      </c>
      <c r="Y2328" s="14">
        <v>174</v>
      </c>
      <c r="Z2328" s="1">
        <v>64.94</v>
      </c>
      <c r="AA2328" s="1">
        <v>70</v>
      </c>
      <c r="AB2328" s="72">
        <f t="shared" si="2964"/>
        <v>-5.0600000000000023</v>
      </c>
      <c r="AC2328" s="53"/>
    </row>
    <row r="2329" spans="1:29" x14ac:dyDescent="0.25">
      <c r="A2329" s="54">
        <v>3405024</v>
      </c>
      <c r="B2329" s="90" t="s">
        <v>2606</v>
      </c>
      <c r="C2329" s="54" t="s">
        <v>577</v>
      </c>
      <c r="D2329" s="4"/>
      <c r="E2329" s="4"/>
      <c r="F2329" s="67"/>
      <c r="G2329" s="64"/>
      <c r="H2329" s="43"/>
      <c r="I2329" s="43"/>
      <c r="J2329" s="43"/>
      <c r="K2329" s="43"/>
      <c r="L2329" s="43"/>
      <c r="M2329" s="4" t="s">
        <v>9</v>
      </c>
      <c r="N2329" s="15"/>
      <c r="O2329" s="38" t="s">
        <v>2482</v>
      </c>
      <c r="P2329" s="84" t="str">
        <f>IF(E2323="Achieving School"," ","X")</f>
        <v>X</v>
      </c>
      <c r="Q2329" s="91"/>
      <c r="R2329" s="4" t="s">
        <v>6</v>
      </c>
      <c r="S2329" s="4" t="s">
        <v>5</v>
      </c>
      <c r="T2329" s="4" t="s">
        <v>7</v>
      </c>
      <c r="U2329" s="4">
        <v>242</v>
      </c>
      <c r="V2329" s="4">
        <v>93.8</v>
      </c>
      <c r="W2329" s="4">
        <v>96.65</v>
      </c>
      <c r="X2329" s="7">
        <f t="shared" si="2939"/>
        <v>-2.8500000000000085</v>
      </c>
      <c r="Y2329" s="15">
        <v>119</v>
      </c>
      <c r="Z2329" s="4">
        <v>63.03</v>
      </c>
      <c r="AA2329" s="4">
        <v>71.989999999999995</v>
      </c>
      <c r="AB2329" s="73">
        <f t="shared" si="2964"/>
        <v>-8.9599999999999937</v>
      </c>
      <c r="AC2329" s="54"/>
    </row>
    <row r="2330" spans="1:29" x14ac:dyDescent="0.25">
      <c r="A2330" s="1">
        <v>3502005</v>
      </c>
      <c r="B2330" s="87" t="s">
        <v>2607</v>
      </c>
      <c r="C2330" s="55" t="s">
        <v>422</v>
      </c>
      <c r="E2330" s="42"/>
      <c r="F2330" s="65" t="s">
        <v>2483</v>
      </c>
      <c r="G2330" s="62"/>
      <c r="H2330" s="37" t="str">
        <f>IF(V2330&gt;94,"Met",IF(X2330="--","n/a",IF(X2330&gt;=0,"Met","Did Not Meet")))</f>
        <v>Met</v>
      </c>
      <c r="I2330" s="37" t="str">
        <f>IF(V2331&gt;94,"Met",IF(X2331="--","n/a",IF(X2331&gt;=0,"Met","Did Not Meet")))</f>
        <v>Met</v>
      </c>
      <c r="K2330" s="13" t="str">
        <f>IF(Z2330&gt;94,"Met",IF(AB2330="--","n/a",IF(AB2330&gt;=0,"Met","Did Not Meet")))</f>
        <v>Met</v>
      </c>
      <c r="L2330" s="13" t="str">
        <f>IF(Z2331&gt;94,"Met",IF(AB2331="--","n/a",IF(AB2331&gt;=0,"Met","Did Not Meet")))</f>
        <v>Met</v>
      </c>
      <c r="M2330" s="5" t="s">
        <v>37</v>
      </c>
      <c r="N2330" s="14" t="s">
        <v>2502</v>
      </c>
      <c r="O2330" s="5"/>
      <c r="P2330" s="44" t="str">
        <f t="shared" ref="P2330" si="2970">IF(H2332="Yes",IF(I2332="Yes","Yes","No"),"No")</f>
        <v>Yes</v>
      </c>
      <c r="Q2330" s="93"/>
      <c r="R2330" s="5" t="s">
        <v>1</v>
      </c>
      <c r="S2330" s="5" t="s">
        <v>2</v>
      </c>
      <c r="T2330" s="5" t="s">
        <v>3</v>
      </c>
      <c r="U2330" s="5">
        <v>40</v>
      </c>
      <c r="V2330" s="5">
        <v>65</v>
      </c>
      <c r="W2330" s="5">
        <v>50.81</v>
      </c>
      <c r="X2330" s="11">
        <f t="shared" si="2939"/>
        <v>14.189999999999998</v>
      </c>
      <c r="Y2330" s="14">
        <v>28</v>
      </c>
      <c r="Z2330" s="5">
        <v>85.71</v>
      </c>
      <c r="AA2330" s="5">
        <v>60.71</v>
      </c>
      <c r="AB2330" s="71">
        <f t="shared" si="2964"/>
        <v>24.999999999999993</v>
      </c>
      <c r="AC2330" s="36"/>
    </row>
    <row r="2331" spans="1:29" ht="15.75" x14ac:dyDescent="0.25">
      <c r="A2331" s="53">
        <v>3502005</v>
      </c>
      <c r="B2331" s="89" t="s">
        <v>2607</v>
      </c>
      <c r="C2331" s="53" t="s">
        <v>422</v>
      </c>
      <c r="D2331" s="49" t="s">
        <v>2498</v>
      </c>
      <c r="E2331" s="34" t="str">
        <f>M2330</f>
        <v>Needs Improvement Priority School</v>
      </c>
      <c r="F2331" s="65" t="s">
        <v>2484</v>
      </c>
      <c r="G2331" s="62"/>
      <c r="H2331" s="13" t="str">
        <f>IF(V2332&gt;94,"Met",IF(X2332="--","n/a",IF(X2332&gt;=0,"Met","Did Not Meet")))</f>
        <v>Met</v>
      </c>
      <c r="I2331" s="13" t="str">
        <f>IF(V2333&gt;94,"Met",IF(X2333="--","n/a",IF(X2333&gt;=0,"Met","Did Not Meet")))</f>
        <v>Met</v>
      </c>
      <c r="K2331" s="13" t="str">
        <f>IF(Z2332&gt;94,"Met",IF(AB2332="--","n/a",IF(AB2332&gt;=0,"Met","Did Not Meet")))</f>
        <v>Met</v>
      </c>
      <c r="L2331" s="13" t="str">
        <f>IF(Z2333&gt;94,"Met",IF(AB2333="--","n/a",IF(AB2333&gt;=0,"Met","Did Not Meet")))</f>
        <v>Met</v>
      </c>
      <c r="M2331" s="5" t="s">
        <v>37</v>
      </c>
      <c r="N2331" s="14" t="s">
        <v>2501</v>
      </c>
      <c r="O2331" s="5"/>
      <c r="P2331" s="44" t="str">
        <f t="shared" ref="P2331" si="2971">IF(K2332="Yes",IF(L2332="Yes","Yes","No"),"No")</f>
        <v>Yes</v>
      </c>
      <c r="Q2331" s="94" t="s">
        <v>2759</v>
      </c>
      <c r="R2331" s="5" t="s">
        <v>1</v>
      </c>
      <c r="S2331" s="5" t="s">
        <v>2</v>
      </c>
      <c r="T2331" s="5" t="s">
        <v>7</v>
      </c>
      <c r="U2331" s="5">
        <v>39</v>
      </c>
      <c r="V2331" s="5">
        <v>64.099999999999994</v>
      </c>
      <c r="W2331" s="5">
        <v>49.58</v>
      </c>
      <c r="X2331" s="11">
        <f t="shared" si="2939"/>
        <v>14.519999999999996</v>
      </c>
      <c r="Y2331" s="14">
        <v>27</v>
      </c>
      <c r="Z2331" s="5">
        <v>85.19</v>
      </c>
      <c r="AA2331" s="5">
        <v>60.71</v>
      </c>
      <c r="AB2331" s="71">
        <f t="shared" si="2964"/>
        <v>24.479999999999997</v>
      </c>
      <c r="AC2331" s="53"/>
    </row>
    <row r="2332" spans="1:29" ht="15" customHeight="1" x14ac:dyDescent="0.25">
      <c r="A2332" s="53">
        <v>3502005</v>
      </c>
      <c r="B2332" s="89" t="s">
        <v>2607</v>
      </c>
      <c r="C2332" s="53" t="s">
        <v>422</v>
      </c>
      <c r="D2332" s="49" t="s">
        <v>2499</v>
      </c>
      <c r="E2332" s="35" t="str">
        <f>VLOOKUP('2012 Accountability Database'!$A2330,'2011 AYP'!A$2:B$1072,2)</f>
        <v xml:space="preserve"> A (Alert)</v>
      </c>
      <c r="F2332" s="66"/>
      <c r="G2332" s="63" t="s">
        <v>2485</v>
      </c>
      <c r="H2332" s="60" t="str">
        <f t="shared" ref="H2332:I2332" si="2972">IF(H2330="Met","Yes",IF(H2331="Met","Yes","No"))</f>
        <v>Yes</v>
      </c>
      <c r="I2332" s="60" t="str">
        <f t="shared" si="2972"/>
        <v>Yes</v>
      </c>
      <c r="J2332" s="42"/>
      <c r="K2332" s="60" t="str">
        <f t="shared" ref="K2332:L2332" si="2973">IF(K2330="Met","Yes",IF(K2331="Met","Yes","No"))</f>
        <v>Yes</v>
      </c>
      <c r="L2332" s="60" t="str">
        <f t="shared" si="2973"/>
        <v>Yes</v>
      </c>
      <c r="M2332" s="1" t="s">
        <v>37</v>
      </c>
      <c r="N2332" s="14" t="s">
        <v>2503</v>
      </c>
      <c r="O2332" s="5"/>
      <c r="P2332" s="44" t="str">
        <f t="shared" ref="P2332" si="2974">IF(H2336="Yes",IF(I2336="Yes","Yes","No"),"No")</f>
        <v>No</v>
      </c>
      <c r="Q2332" s="108" t="s">
        <v>2758</v>
      </c>
      <c r="R2332" s="5" t="s">
        <v>1</v>
      </c>
      <c r="S2332" s="1" t="s">
        <v>5</v>
      </c>
      <c r="T2332" s="1" t="s">
        <v>3</v>
      </c>
      <c r="U2332" s="5">
        <v>138</v>
      </c>
      <c r="V2332" s="1">
        <v>51.45</v>
      </c>
      <c r="W2332" s="1">
        <v>50.81</v>
      </c>
      <c r="X2332" s="9">
        <f t="shared" si="2939"/>
        <v>0.64000000000000057</v>
      </c>
      <c r="Y2332" s="14">
        <v>94</v>
      </c>
      <c r="Z2332" s="1">
        <v>68.09</v>
      </c>
      <c r="AA2332" s="1">
        <v>60.71</v>
      </c>
      <c r="AB2332" s="71">
        <f t="shared" si="2964"/>
        <v>7.3800000000000026</v>
      </c>
      <c r="AC2332" s="53"/>
    </row>
    <row r="2333" spans="1:29" x14ac:dyDescent="0.25">
      <c r="A2333" s="53">
        <v>3502005</v>
      </c>
      <c r="B2333" s="89" t="s">
        <v>2607</v>
      </c>
      <c r="C2333" s="53" t="s">
        <v>422</v>
      </c>
      <c r="D2333" s="49" t="s">
        <v>2507</v>
      </c>
      <c r="E2333" s="47">
        <f>VLOOKUP('2012 Accountability Database'!A2330,Dems1112!$A$2:$G$1082,3)</f>
        <v>1</v>
      </c>
      <c r="F2333" s="66"/>
      <c r="G2333" s="52"/>
      <c r="M2333" s="1" t="s">
        <v>37</v>
      </c>
      <c r="N2333" s="14" t="s">
        <v>2504</v>
      </c>
      <c r="O2333" s="5"/>
      <c r="P2333" s="44" t="str">
        <f t="shared" ref="P2333" si="2975">IF(K2336="Yes",IF(L2336="Yes","Yes","No"),"No")</f>
        <v>No</v>
      </c>
      <c r="Q2333" s="108"/>
      <c r="R2333" s="5" t="s">
        <v>1</v>
      </c>
      <c r="S2333" s="1" t="s">
        <v>5</v>
      </c>
      <c r="T2333" s="1" t="s">
        <v>7</v>
      </c>
      <c r="U2333" s="5">
        <v>136</v>
      </c>
      <c r="V2333" s="1">
        <v>50.74</v>
      </c>
      <c r="W2333" s="1">
        <v>49.58</v>
      </c>
      <c r="X2333" s="9">
        <f t="shared" si="2939"/>
        <v>1.1600000000000037</v>
      </c>
      <c r="Y2333" s="14">
        <v>93</v>
      </c>
      <c r="Z2333" s="1">
        <v>67.739999999999995</v>
      </c>
      <c r="AA2333" s="1">
        <v>60.71</v>
      </c>
      <c r="AB2333" s="71">
        <f t="shared" si="2964"/>
        <v>7.029999999999994</v>
      </c>
      <c r="AC2333" s="53"/>
    </row>
    <row r="2334" spans="1:29" x14ac:dyDescent="0.25">
      <c r="A2334" s="53">
        <v>3502005</v>
      </c>
      <c r="B2334" s="89" t="s">
        <v>2607</v>
      </c>
      <c r="C2334" s="53" t="s">
        <v>422</v>
      </c>
      <c r="D2334" s="50" t="s">
        <v>2508</v>
      </c>
      <c r="E2334" s="47">
        <f>VLOOKUP('2012 Accountability Database'!A2330,Dems1112!$A$2:$G$1082,4)</f>
        <v>0.98</v>
      </c>
      <c r="F2334" s="65" t="s">
        <v>2486</v>
      </c>
      <c r="G2334" s="62"/>
      <c r="H2334" s="13" t="str">
        <f>IF(V2334&gt;94,"Met",IF(X2334="--","n/a",IF(X2334&gt;=0,"Met","Did Not Meet")))</f>
        <v>Did Not Meet</v>
      </c>
      <c r="I2334" s="13" t="str">
        <f>IF(V2335&gt;94,"Met",IF(X2335="--","n/a",IF(X2335&gt;=0,"Met","Did Not Meet")))</f>
        <v>Did Not Meet</v>
      </c>
      <c r="J2334" s="13"/>
      <c r="K2334" s="13" t="str">
        <f>IF(Z2334&gt;94,"Met",IF(AB2334="--","n/a",IF(AB2334&gt;=0,"Met","Did Not Meet")))</f>
        <v>Did Not Meet</v>
      </c>
      <c r="L2334" s="13" t="str">
        <f>IF(Z2335&gt;94,"Met",IF(AB2335="--","n/a",IF(AB2335&gt;=0,"Met","Did Not Meet")))</f>
        <v>Did Not Meet</v>
      </c>
      <c r="M2334" s="1" t="s">
        <v>37</v>
      </c>
      <c r="N2334" s="68" t="s">
        <v>2497</v>
      </c>
      <c r="O2334" s="35"/>
      <c r="P2334" s="44"/>
      <c r="Q2334" s="108"/>
      <c r="R2334" s="5" t="s">
        <v>6</v>
      </c>
      <c r="S2334" s="1" t="s">
        <v>2</v>
      </c>
      <c r="T2334" s="1" t="s">
        <v>3</v>
      </c>
      <c r="U2334" s="5">
        <v>40</v>
      </c>
      <c r="V2334" s="1">
        <v>52.5</v>
      </c>
      <c r="W2334" s="1">
        <v>57.52</v>
      </c>
      <c r="X2334" s="6">
        <f t="shared" si="2939"/>
        <v>-5.0200000000000031</v>
      </c>
      <c r="Y2334" s="14">
        <v>28</v>
      </c>
      <c r="Z2334" s="1">
        <v>46.43</v>
      </c>
      <c r="AA2334" s="1">
        <v>54.17</v>
      </c>
      <c r="AB2334" s="72">
        <f t="shared" si="2964"/>
        <v>-7.740000000000002</v>
      </c>
      <c r="AC2334" s="53"/>
    </row>
    <row r="2335" spans="1:29" x14ac:dyDescent="0.25">
      <c r="A2335" s="53">
        <v>3502005</v>
      </c>
      <c r="B2335" s="89" t="s">
        <v>2607</v>
      </c>
      <c r="C2335" s="53" t="s">
        <v>422</v>
      </c>
      <c r="D2335" s="50" t="s">
        <v>974</v>
      </c>
      <c r="E2335" s="47" t="str">
        <f>VLOOKUP('2012 Accountability Database'!A2330,Dems1112!$A$2:$G$1082,5)</f>
        <v>P-5</v>
      </c>
      <c r="F2335" s="65" t="s">
        <v>2487</v>
      </c>
      <c r="G2335" s="62"/>
      <c r="H2335" s="13" t="str">
        <f>IF(V2336&gt;94,"Met",IF(X2336="--","n/a",IF(X2336&gt;=0,"Met","Did Not Meet")))</f>
        <v>Did Not Meet</v>
      </c>
      <c r="I2335" s="13" t="str">
        <f>IF(V2337&gt;94,"Met",IF(X2337="--","n/a",IF(X2337&gt;=0,"Met","Did Not Meet")))</f>
        <v>Did Not Meet</v>
      </c>
      <c r="J2335" s="13"/>
      <c r="K2335" s="13" t="str">
        <f>IF(Z2336&gt;94,"Met",IF(AB2336="--","n/a",IF(AB2336&gt;=0,"Met","Did Not Meet")))</f>
        <v>Did Not Meet</v>
      </c>
      <c r="L2335" s="13" t="str">
        <f>IF(Z2337&gt;94,"Met",IF(AB2337="--","n/a",IF(AB2337&gt;=0,"Met","Did Not Meet")))</f>
        <v>Did Not Meet</v>
      </c>
      <c r="M2335" s="1" t="s">
        <v>37</v>
      </c>
      <c r="N2335" s="14"/>
      <c r="O2335" s="35" t="s">
        <v>2506</v>
      </c>
      <c r="P2335" s="83" t="str">
        <f t="shared" ref="P2335" si="2976">IF(P2330="No"," ", IF(P2332="No"," ",IF(P2331="No", " ",IF(P2333="No"," ","X"))))</f>
        <v xml:space="preserve"> </v>
      </c>
      <c r="Q2335" s="108"/>
      <c r="R2335" s="5" t="s">
        <v>6</v>
      </c>
      <c r="S2335" s="1" t="s">
        <v>2</v>
      </c>
      <c r="T2335" s="1" t="s">
        <v>7</v>
      </c>
      <c r="U2335" s="5">
        <v>39</v>
      </c>
      <c r="V2335" s="1">
        <v>53.85</v>
      </c>
      <c r="W2335" s="1">
        <v>56.46</v>
      </c>
      <c r="X2335" s="6">
        <f t="shared" si="2939"/>
        <v>-2.6099999999999994</v>
      </c>
      <c r="Y2335" s="14">
        <v>27</v>
      </c>
      <c r="Z2335" s="1">
        <v>48.15</v>
      </c>
      <c r="AA2335" s="1">
        <v>54.17</v>
      </c>
      <c r="AB2335" s="72">
        <f t="shared" si="2964"/>
        <v>-6.0200000000000031</v>
      </c>
      <c r="AC2335" s="53"/>
    </row>
    <row r="2336" spans="1:29" ht="15.75" x14ac:dyDescent="0.25">
      <c r="A2336" s="53">
        <v>3502005</v>
      </c>
      <c r="B2336" s="89" t="s">
        <v>2607</v>
      </c>
      <c r="C2336" s="53" t="s">
        <v>422</v>
      </c>
      <c r="D2336" s="50" t="s">
        <v>975</v>
      </c>
      <c r="E2336" s="48" t="str">
        <f>VLOOKUP('2012 Accountability Database'!A2330,Dems1112!$A$2:$G$1082,6)</f>
        <v>3 (Central AR)</v>
      </c>
      <c r="F2336" s="66"/>
      <c r="G2336" s="63" t="s">
        <v>2488</v>
      </c>
      <c r="H2336" s="61" t="str">
        <f t="shared" ref="H2336:I2336" si="2977">IF(H2334="Met","Yes",IF(H2335="Met","Yes","No"))</f>
        <v>No</v>
      </c>
      <c r="I2336" s="61" t="str">
        <f t="shared" si="2977"/>
        <v>No</v>
      </c>
      <c r="J2336" s="55"/>
      <c r="K2336" s="61" t="str">
        <f t="shared" ref="K2336:L2336" si="2978">IF(K2334="Met","Yes",IF(K2335="Met","Yes","No"))</f>
        <v>No</v>
      </c>
      <c r="L2336" s="61" t="str">
        <f t="shared" si="2978"/>
        <v>No</v>
      </c>
      <c r="M2336" s="5" t="s">
        <v>37</v>
      </c>
      <c r="N2336" s="14"/>
      <c r="O2336" s="35" t="s">
        <v>2505</v>
      </c>
      <c r="P2336" s="83" t="str">
        <f t="shared" ref="P2336" si="2979">IF(P2335="X"," ",IF(P2337="X"," ","X"))</f>
        <v xml:space="preserve"> </v>
      </c>
      <c r="Q2336" s="94" t="s">
        <v>2759</v>
      </c>
      <c r="R2336" s="5" t="s">
        <v>6</v>
      </c>
      <c r="S2336" s="5" t="s">
        <v>5</v>
      </c>
      <c r="T2336" s="5" t="s">
        <v>3</v>
      </c>
      <c r="U2336" s="5">
        <v>138</v>
      </c>
      <c r="V2336" s="5">
        <v>54.35</v>
      </c>
      <c r="W2336" s="5">
        <v>57.52</v>
      </c>
      <c r="X2336" s="8">
        <f t="shared" si="2939"/>
        <v>-3.1700000000000017</v>
      </c>
      <c r="Y2336" s="14">
        <v>94</v>
      </c>
      <c r="Z2336" s="5">
        <v>47.87</v>
      </c>
      <c r="AA2336" s="5">
        <v>54.17</v>
      </c>
      <c r="AB2336" s="72">
        <f t="shared" si="2964"/>
        <v>-6.3000000000000043</v>
      </c>
      <c r="AC2336" s="53"/>
    </row>
    <row r="2337" spans="1:29" x14ac:dyDescent="0.25">
      <c r="A2337" s="54">
        <v>3502005</v>
      </c>
      <c r="B2337" s="90" t="s">
        <v>2607</v>
      </c>
      <c r="C2337" s="54" t="s">
        <v>422</v>
      </c>
      <c r="D2337" s="4"/>
      <c r="E2337" s="4"/>
      <c r="F2337" s="67"/>
      <c r="G2337" s="64"/>
      <c r="H2337" s="43"/>
      <c r="I2337" s="43"/>
      <c r="J2337" s="43"/>
      <c r="K2337" s="43"/>
      <c r="L2337" s="43"/>
      <c r="M2337" s="4" t="s">
        <v>37</v>
      </c>
      <c r="N2337" s="15"/>
      <c r="O2337" s="38" t="s">
        <v>2482</v>
      </c>
      <c r="P2337" s="84" t="str">
        <f>IF(E2331="Achieving School"," ","X")</f>
        <v>X</v>
      </c>
      <c r="Q2337" s="91"/>
      <c r="R2337" s="4" t="s">
        <v>6</v>
      </c>
      <c r="S2337" s="4" t="s">
        <v>5</v>
      </c>
      <c r="T2337" s="4" t="s">
        <v>7</v>
      </c>
      <c r="U2337" s="4">
        <v>136</v>
      </c>
      <c r="V2337" s="4">
        <v>54.41</v>
      </c>
      <c r="W2337" s="4">
        <v>56.46</v>
      </c>
      <c r="X2337" s="7">
        <f t="shared" si="2939"/>
        <v>-2.0500000000000043</v>
      </c>
      <c r="Y2337" s="15">
        <v>93</v>
      </c>
      <c r="Z2337" s="4">
        <v>48.39</v>
      </c>
      <c r="AA2337" s="4">
        <v>54.17</v>
      </c>
      <c r="AB2337" s="73">
        <f t="shared" si="2964"/>
        <v>-5.7800000000000011</v>
      </c>
      <c r="AC2337" s="54"/>
    </row>
    <row r="2338" spans="1:29" x14ac:dyDescent="0.25">
      <c r="A2338" s="1">
        <v>3502006</v>
      </c>
      <c r="B2338" s="87" t="s">
        <v>2607</v>
      </c>
      <c r="C2338" s="55" t="s">
        <v>423</v>
      </c>
      <c r="E2338" s="42"/>
      <c r="F2338" s="65" t="s">
        <v>2483</v>
      </c>
      <c r="G2338" s="62"/>
      <c r="H2338" s="37" t="str">
        <f>IF(V2338&gt;94,"Met",IF(X2338="--","n/a",IF(X2338&gt;=0,"Met","Did Not Meet")))</f>
        <v>Met</v>
      </c>
      <c r="I2338" s="37" t="str">
        <f>IF(V2339&gt;94,"Met",IF(X2339="--","n/a",IF(X2339&gt;=0,"Met","Did Not Meet")))</f>
        <v>Met</v>
      </c>
      <c r="K2338" s="13" t="str">
        <f>IF(Z2338&gt;94,"Met",IF(AB2338="--","n/a",IF(AB2338&gt;=0,"Met","Did Not Meet")))</f>
        <v>Met</v>
      </c>
      <c r="L2338" s="13" t="str">
        <f>IF(Z2339&gt;94,"Met",IF(AB2339="--","n/a",IF(AB2339&gt;=0,"Met","Did Not Meet")))</f>
        <v>Met</v>
      </c>
      <c r="M2338" s="5" t="s">
        <v>4</v>
      </c>
      <c r="N2338" s="14" t="s">
        <v>2502</v>
      </c>
      <c r="O2338" s="5"/>
      <c r="P2338" s="44" t="str">
        <f t="shared" ref="P2338" si="2980">IF(H2340="Yes",IF(I2340="Yes","Yes","No"),"No")</f>
        <v>Yes</v>
      </c>
      <c r="Q2338" s="93"/>
      <c r="R2338" s="5" t="s">
        <v>1</v>
      </c>
      <c r="S2338" s="5" t="s">
        <v>2</v>
      </c>
      <c r="T2338" s="5" t="s">
        <v>3</v>
      </c>
      <c r="U2338" s="5">
        <v>230</v>
      </c>
      <c r="V2338" s="5">
        <v>68.7</v>
      </c>
      <c r="W2338" s="5">
        <v>53.24</v>
      </c>
      <c r="X2338" s="11">
        <f t="shared" si="2939"/>
        <v>15.46</v>
      </c>
      <c r="Y2338" s="14">
        <v>144</v>
      </c>
      <c r="Z2338" s="5">
        <v>83.33</v>
      </c>
      <c r="AA2338" s="5">
        <v>76.78</v>
      </c>
      <c r="AB2338" s="71">
        <f t="shared" si="2964"/>
        <v>6.5499999999999972</v>
      </c>
      <c r="AC2338" s="36"/>
    </row>
    <row r="2339" spans="1:29" ht="15.75" x14ac:dyDescent="0.25">
      <c r="A2339" s="53">
        <v>3502006</v>
      </c>
      <c r="B2339" s="89" t="s">
        <v>2607</v>
      </c>
      <c r="C2339" s="53" t="s">
        <v>423</v>
      </c>
      <c r="D2339" s="49" t="s">
        <v>2498</v>
      </c>
      <c r="E2339" s="34" t="str">
        <f>M2338</f>
        <v>Achieving School</v>
      </c>
      <c r="F2339" s="65" t="s">
        <v>2484</v>
      </c>
      <c r="G2339" s="62"/>
      <c r="H2339" s="13" t="str">
        <f>IF(V2340&gt;94,"Met",IF(X2340="--","n/a",IF(X2340&gt;=0,"Met","Did Not Meet")))</f>
        <v>Met</v>
      </c>
      <c r="I2339" s="13" t="str">
        <f>IF(V2341&gt;94,"Met",IF(X2341="--","n/a",IF(X2341&gt;=0,"Met","Did Not Meet")))</f>
        <v>Met</v>
      </c>
      <c r="K2339" s="13" t="str">
        <f>IF(Z2340&gt;94,"Met",IF(AB2340="--","n/a",IF(AB2340&gt;=0,"Met","Did Not Meet")))</f>
        <v>Did Not Meet</v>
      </c>
      <c r="L2339" s="13" t="str">
        <f>IF(Z2341&gt;94,"Met",IF(AB2341="--","n/a",IF(AB2341&gt;=0,"Met","Did Not Meet")))</f>
        <v>Did Not Meet</v>
      </c>
      <c r="M2339" s="1" t="s">
        <v>4</v>
      </c>
      <c r="N2339" s="14" t="s">
        <v>2501</v>
      </c>
      <c r="O2339" s="5"/>
      <c r="P2339" s="44" t="str">
        <f t="shared" ref="P2339" si="2981">IF(K2340="Yes",IF(L2340="Yes","Yes","No"),"No")</f>
        <v>Yes</v>
      </c>
      <c r="Q2339" s="94" t="s">
        <v>2759</v>
      </c>
      <c r="R2339" s="5" t="s">
        <v>1</v>
      </c>
      <c r="S2339" s="1" t="s">
        <v>2</v>
      </c>
      <c r="T2339" s="1" t="s">
        <v>7</v>
      </c>
      <c r="U2339" s="5">
        <v>220</v>
      </c>
      <c r="V2339" s="1">
        <v>67.73</v>
      </c>
      <c r="W2339" s="1">
        <v>52.26</v>
      </c>
      <c r="X2339" s="9">
        <f t="shared" si="2939"/>
        <v>15.470000000000006</v>
      </c>
      <c r="Y2339" s="14">
        <v>138</v>
      </c>
      <c r="Z2339" s="1">
        <v>82.61</v>
      </c>
      <c r="AA2339" s="1">
        <v>75.81</v>
      </c>
      <c r="AB2339" s="71">
        <f t="shared" si="2964"/>
        <v>6.7999999999999972</v>
      </c>
      <c r="AC2339" s="53"/>
    </row>
    <row r="2340" spans="1:29" ht="15" customHeight="1" x14ac:dyDescent="0.25">
      <c r="A2340" s="53">
        <v>3502006</v>
      </c>
      <c r="B2340" s="89" t="s">
        <v>2607</v>
      </c>
      <c r="C2340" s="53" t="s">
        <v>423</v>
      </c>
      <c r="D2340" s="49" t="s">
        <v>2499</v>
      </c>
      <c r="E2340" s="35" t="str">
        <f>VLOOKUP('2012 Accountability Database'!$A2338,'2011 AYP'!A$2:B$1072,2)</f>
        <v xml:space="preserve"> A (Alert)</v>
      </c>
      <c r="F2340" s="66"/>
      <c r="G2340" s="63" t="s">
        <v>2485</v>
      </c>
      <c r="H2340" s="60" t="str">
        <f t="shared" ref="H2340:I2340" si="2982">IF(H2338="Met","Yes",IF(H2339="Met","Yes","No"))</f>
        <v>Yes</v>
      </c>
      <c r="I2340" s="60" t="str">
        <f t="shared" si="2982"/>
        <v>Yes</v>
      </c>
      <c r="J2340" s="42"/>
      <c r="K2340" s="60" t="str">
        <f t="shared" ref="K2340:L2340" si="2983">IF(K2338="Met","Yes",IF(K2339="Met","Yes","No"))</f>
        <v>Yes</v>
      </c>
      <c r="L2340" s="60" t="str">
        <f t="shared" si="2983"/>
        <v>Yes</v>
      </c>
      <c r="M2340" s="1" t="s">
        <v>4</v>
      </c>
      <c r="N2340" s="14" t="s">
        <v>2503</v>
      </c>
      <c r="O2340" s="5"/>
      <c r="P2340" s="44" t="str">
        <f t="shared" ref="P2340" si="2984">IF(H2344="Yes",IF(I2344="Yes","Yes","No"),"No")</f>
        <v>No</v>
      </c>
      <c r="Q2340" s="108" t="s">
        <v>2758</v>
      </c>
      <c r="R2340" s="5" t="s">
        <v>1</v>
      </c>
      <c r="S2340" s="1" t="s">
        <v>5</v>
      </c>
      <c r="T2340" s="1" t="s">
        <v>3</v>
      </c>
      <c r="U2340" s="5">
        <v>745</v>
      </c>
      <c r="V2340" s="1">
        <v>56.91</v>
      </c>
      <c r="W2340" s="1">
        <v>53.24</v>
      </c>
      <c r="X2340" s="9">
        <f t="shared" si="2939"/>
        <v>3.6699999999999946</v>
      </c>
      <c r="Y2340" s="14">
        <v>464</v>
      </c>
      <c r="Z2340" s="1">
        <v>76.290000000000006</v>
      </c>
      <c r="AA2340" s="1">
        <v>76.78</v>
      </c>
      <c r="AB2340" s="72">
        <f t="shared" si="2964"/>
        <v>-0.48999999999999488</v>
      </c>
      <c r="AC2340" s="53"/>
    </row>
    <row r="2341" spans="1:29" x14ac:dyDescent="0.25">
      <c r="A2341" s="53">
        <v>3502006</v>
      </c>
      <c r="B2341" s="89" t="s">
        <v>2607</v>
      </c>
      <c r="C2341" s="53" t="s">
        <v>423</v>
      </c>
      <c r="D2341" s="49" t="s">
        <v>2507</v>
      </c>
      <c r="E2341" s="47">
        <f>VLOOKUP('2012 Accountability Database'!A2338,Dems1112!$A$2:$G$1082,3)</f>
        <v>0.93</v>
      </c>
      <c r="F2341" s="66"/>
      <c r="G2341" s="52"/>
      <c r="M2341" s="5" t="s">
        <v>4</v>
      </c>
      <c r="N2341" s="14" t="s">
        <v>2504</v>
      </c>
      <c r="O2341" s="5"/>
      <c r="P2341" s="44" t="str">
        <f t="shared" ref="P2341" si="2985">IF(K2344="Yes",IF(L2344="Yes","Yes","No"),"No")</f>
        <v>Yes</v>
      </c>
      <c r="Q2341" s="108"/>
      <c r="R2341" s="5" t="s">
        <v>1</v>
      </c>
      <c r="S2341" s="5" t="s">
        <v>5</v>
      </c>
      <c r="T2341" s="5" t="s">
        <v>7</v>
      </c>
      <c r="U2341" s="5">
        <v>717</v>
      </c>
      <c r="V2341" s="5">
        <v>55.65</v>
      </c>
      <c r="W2341" s="5">
        <v>52.26</v>
      </c>
      <c r="X2341" s="11">
        <f t="shared" si="2939"/>
        <v>3.3900000000000006</v>
      </c>
      <c r="Y2341" s="14">
        <v>445</v>
      </c>
      <c r="Z2341" s="5">
        <v>75.510000000000005</v>
      </c>
      <c r="AA2341" s="5">
        <v>75.81</v>
      </c>
      <c r="AB2341" s="72">
        <f t="shared" si="2964"/>
        <v>-0.29999999999999716</v>
      </c>
      <c r="AC2341" s="53"/>
    </row>
    <row r="2342" spans="1:29" x14ac:dyDescent="0.25">
      <c r="A2342" s="53">
        <v>3502006</v>
      </c>
      <c r="B2342" s="89" t="s">
        <v>2607</v>
      </c>
      <c r="C2342" s="53" t="s">
        <v>423</v>
      </c>
      <c r="D2342" s="50" t="s">
        <v>2508</v>
      </c>
      <c r="E2342" s="47">
        <f>VLOOKUP('2012 Accountability Database'!A2338,Dems1112!$A$2:$G$1082,4)</f>
        <v>0.98</v>
      </c>
      <c r="F2342" s="65" t="s">
        <v>2486</v>
      </c>
      <c r="G2342" s="62"/>
      <c r="H2342" s="13" t="str">
        <f>IF(V2342&gt;94,"Met",IF(X2342="--","n/a",IF(X2342&gt;=0,"Met","Did Not Meet")))</f>
        <v>Did Not Meet</v>
      </c>
      <c r="I2342" s="13" t="str">
        <f>IF(V2343&gt;94,"Met",IF(X2343="--","n/a",IF(X2343&gt;=0,"Met","Did Not Meet")))</f>
        <v>Did Not Meet</v>
      </c>
      <c r="J2342" s="13"/>
      <c r="K2342" s="13" t="str">
        <f>IF(Z2342&gt;94,"Met",IF(AB2342="--","n/a",IF(AB2342&gt;=0,"Met","Did Not Meet")))</f>
        <v>Met</v>
      </c>
      <c r="L2342" s="13" t="str">
        <f>IF(Z2343&gt;94,"Met",IF(AB2343="--","n/a",IF(AB2343&gt;=0,"Met","Did Not Meet")))</f>
        <v>Met</v>
      </c>
      <c r="M2342" s="1" t="s">
        <v>4</v>
      </c>
      <c r="N2342" s="68" t="s">
        <v>2497</v>
      </c>
      <c r="O2342" s="35"/>
      <c r="P2342" s="44"/>
      <c r="Q2342" s="108"/>
      <c r="R2342" s="5" t="s">
        <v>6</v>
      </c>
      <c r="S2342" s="1" t="s">
        <v>2</v>
      </c>
      <c r="T2342" s="1" t="s">
        <v>3</v>
      </c>
      <c r="U2342" s="5">
        <v>230</v>
      </c>
      <c r="V2342" s="1">
        <v>67.39</v>
      </c>
      <c r="W2342" s="1">
        <v>68.459999999999994</v>
      </c>
      <c r="X2342" s="6">
        <f t="shared" si="2939"/>
        <v>-1.0699999999999932</v>
      </c>
      <c r="Y2342" s="14">
        <v>144</v>
      </c>
      <c r="Z2342" s="1">
        <v>65.28</v>
      </c>
      <c r="AA2342" s="1">
        <v>65.17</v>
      </c>
      <c r="AB2342" s="71">
        <f t="shared" si="2964"/>
        <v>0.10999999999999943</v>
      </c>
      <c r="AC2342" s="53"/>
    </row>
    <row r="2343" spans="1:29" x14ac:dyDescent="0.25">
      <c r="A2343" s="53">
        <v>3502006</v>
      </c>
      <c r="B2343" s="89" t="s">
        <v>2607</v>
      </c>
      <c r="C2343" s="53" t="s">
        <v>423</v>
      </c>
      <c r="D2343" s="50" t="s">
        <v>974</v>
      </c>
      <c r="E2343" s="47" t="str">
        <f>VLOOKUP('2012 Accountability Database'!A2338,Dems1112!$A$2:$G$1082,5)</f>
        <v>K-1</v>
      </c>
      <c r="F2343" s="65" t="s">
        <v>2487</v>
      </c>
      <c r="G2343" s="62"/>
      <c r="H2343" s="13" t="str">
        <f>IF(V2344&gt;94,"Met",IF(X2344="--","n/a",IF(X2344&gt;=0,"Met","Did Not Meet")))</f>
        <v>Did Not Meet</v>
      </c>
      <c r="I2343" s="13" t="str">
        <f>IF(V2345&gt;94,"Met",IF(X2345="--","n/a",IF(X2345&gt;=0,"Met","Did Not Meet")))</f>
        <v>Did Not Meet</v>
      </c>
      <c r="J2343" s="13"/>
      <c r="K2343" s="13" t="str">
        <f>IF(Z2344&gt;94,"Met",IF(AB2344="--","n/a",IF(AB2344&gt;=0,"Met","Did Not Meet")))</f>
        <v>Did Not Meet</v>
      </c>
      <c r="L2343" s="13" t="str">
        <f>IF(Z2345&gt;94,"Met",IF(AB2345="--","n/a",IF(AB2345&gt;=0,"Met","Did Not Meet")))</f>
        <v>Did Not Meet</v>
      </c>
      <c r="M2343" s="1" t="s">
        <v>4</v>
      </c>
      <c r="N2343" s="14"/>
      <c r="O2343" s="35" t="s">
        <v>2506</v>
      </c>
      <c r="P2343" s="83" t="str">
        <f t="shared" ref="P2343" si="2986">IF(P2338="No"," ", IF(P2340="No"," ",IF(P2339="No", " ",IF(P2341="No"," ","X"))))</f>
        <v xml:space="preserve"> </v>
      </c>
      <c r="Q2343" s="108"/>
      <c r="R2343" s="5" t="s">
        <v>6</v>
      </c>
      <c r="S2343" s="1" t="s">
        <v>2</v>
      </c>
      <c r="T2343" s="1" t="s">
        <v>7</v>
      </c>
      <c r="U2343" s="5">
        <v>220</v>
      </c>
      <c r="V2343" s="1">
        <v>66.819999999999993</v>
      </c>
      <c r="W2343" s="1">
        <v>67.92</v>
      </c>
      <c r="X2343" s="6">
        <f t="shared" si="2939"/>
        <v>-1.1000000000000085</v>
      </c>
      <c r="Y2343" s="14">
        <v>138</v>
      </c>
      <c r="Z2343" s="1">
        <v>65.22</v>
      </c>
      <c r="AA2343" s="1">
        <v>64.349999999999994</v>
      </c>
      <c r="AB2343" s="71">
        <f t="shared" si="2964"/>
        <v>0.87000000000000455</v>
      </c>
      <c r="AC2343" s="53"/>
    </row>
    <row r="2344" spans="1:29" ht="15.75" x14ac:dyDescent="0.25">
      <c r="A2344" s="53">
        <v>3502006</v>
      </c>
      <c r="B2344" s="89" t="s">
        <v>2607</v>
      </c>
      <c r="C2344" s="53" t="s">
        <v>423</v>
      </c>
      <c r="D2344" s="50" t="s">
        <v>975</v>
      </c>
      <c r="E2344" s="48" t="str">
        <f>VLOOKUP('2012 Accountability Database'!A2338,Dems1112!$A$2:$G$1082,6)</f>
        <v>3 (Central AR)</v>
      </c>
      <c r="F2344" s="66"/>
      <c r="G2344" s="63" t="s">
        <v>2488</v>
      </c>
      <c r="H2344" s="61" t="str">
        <f t="shared" ref="H2344:I2344" si="2987">IF(H2342="Met","Yes",IF(H2343="Met","Yes","No"))</f>
        <v>No</v>
      </c>
      <c r="I2344" s="61" t="str">
        <f t="shared" si="2987"/>
        <v>No</v>
      </c>
      <c r="J2344" s="55"/>
      <c r="K2344" s="61" t="str">
        <f t="shared" ref="K2344:L2344" si="2988">IF(K2342="Met","Yes",IF(K2343="Met","Yes","No"))</f>
        <v>Yes</v>
      </c>
      <c r="L2344" s="61" t="str">
        <f t="shared" si="2988"/>
        <v>Yes</v>
      </c>
      <c r="M2344" s="1" t="s">
        <v>4</v>
      </c>
      <c r="N2344" s="14"/>
      <c r="O2344" s="35" t="s">
        <v>2505</v>
      </c>
      <c r="P2344" s="83" t="str">
        <f t="shared" ref="P2344" si="2989">IF(P2343="X"," ",IF(P2345="X"," ","X"))</f>
        <v>X</v>
      </c>
      <c r="Q2344" s="94" t="s">
        <v>2759</v>
      </c>
      <c r="R2344" s="5" t="s">
        <v>6</v>
      </c>
      <c r="S2344" s="1" t="s">
        <v>5</v>
      </c>
      <c r="T2344" s="1" t="s">
        <v>3</v>
      </c>
      <c r="U2344" s="5">
        <v>745</v>
      </c>
      <c r="V2344" s="1">
        <v>62.95</v>
      </c>
      <c r="W2344" s="1">
        <v>68.459999999999994</v>
      </c>
      <c r="X2344" s="6">
        <f t="shared" si="2939"/>
        <v>-5.5099999999999909</v>
      </c>
      <c r="Y2344" s="14">
        <v>464</v>
      </c>
      <c r="Z2344" s="1">
        <v>57.54</v>
      </c>
      <c r="AA2344" s="1">
        <v>65.17</v>
      </c>
      <c r="AB2344" s="72">
        <f t="shared" si="2964"/>
        <v>-7.6300000000000026</v>
      </c>
      <c r="AC2344" s="53"/>
    </row>
    <row r="2345" spans="1:29" x14ac:dyDescent="0.25">
      <c r="A2345" s="54">
        <v>3502006</v>
      </c>
      <c r="B2345" s="90" t="s">
        <v>2607</v>
      </c>
      <c r="C2345" s="54" t="s">
        <v>423</v>
      </c>
      <c r="D2345" s="4"/>
      <c r="E2345" s="4"/>
      <c r="F2345" s="67"/>
      <c r="G2345" s="64"/>
      <c r="H2345" s="43"/>
      <c r="I2345" s="43"/>
      <c r="J2345" s="43"/>
      <c r="K2345" s="43"/>
      <c r="L2345" s="43"/>
      <c r="M2345" s="4" t="s">
        <v>4</v>
      </c>
      <c r="N2345" s="15"/>
      <c r="O2345" s="38" t="s">
        <v>2482</v>
      </c>
      <c r="P2345" s="84" t="str">
        <f>IF(E2339="Achieving School"," ","X")</f>
        <v xml:space="preserve"> </v>
      </c>
      <c r="Q2345" s="91"/>
      <c r="R2345" s="4" t="s">
        <v>6</v>
      </c>
      <c r="S2345" s="4" t="s">
        <v>5</v>
      </c>
      <c r="T2345" s="4" t="s">
        <v>7</v>
      </c>
      <c r="U2345" s="4">
        <v>717</v>
      </c>
      <c r="V2345" s="4">
        <v>62.2</v>
      </c>
      <c r="W2345" s="4">
        <v>67.92</v>
      </c>
      <c r="X2345" s="7">
        <f t="shared" si="2939"/>
        <v>-5.7199999999999989</v>
      </c>
      <c r="Y2345" s="15">
        <v>445</v>
      </c>
      <c r="Z2345" s="4">
        <v>57.08</v>
      </c>
      <c r="AA2345" s="4">
        <v>64.349999999999994</v>
      </c>
      <c r="AB2345" s="73">
        <f t="shared" si="2964"/>
        <v>-7.269999999999996</v>
      </c>
      <c r="AC2345" s="54"/>
    </row>
    <row r="2346" spans="1:29" x14ac:dyDescent="0.25">
      <c r="A2346" s="1">
        <v>3502009</v>
      </c>
      <c r="B2346" s="87" t="s">
        <v>2607</v>
      </c>
      <c r="C2346" s="55" t="s">
        <v>424</v>
      </c>
      <c r="E2346" s="42"/>
      <c r="F2346" s="65" t="s">
        <v>2483</v>
      </c>
      <c r="G2346" s="62"/>
      <c r="H2346" s="37" t="str">
        <f>IF(V2346&gt;94,"Met",IF(X2346="--","n/a",IF(X2346&gt;=0,"Met","Did Not Meet")))</f>
        <v>Met</v>
      </c>
      <c r="I2346" s="37" t="str">
        <f>IF(V2347&gt;94,"Met",IF(X2347="--","n/a",IF(X2347&gt;=0,"Met","Did Not Meet")))</f>
        <v>Met</v>
      </c>
      <c r="K2346" s="13" t="str">
        <f>IF(Z2346&gt;94,"Met",IF(AB2346="--","n/a",IF(AB2346&gt;=0,"Met","Did Not Meet")))</f>
        <v>Met</v>
      </c>
      <c r="L2346" s="13" t="str">
        <f>IF(Z2347&gt;94,"Met",IF(AB2347="--","n/a",IF(AB2347&gt;=0,"Met","Did Not Meet")))</f>
        <v>Met</v>
      </c>
      <c r="M2346" s="1" t="s">
        <v>37</v>
      </c>
      <c r="N2346" s="14" t="s">
        <v>2502</v>
      </c>
      <c r="O2346" s="5"/>
      <c r="P2346" s="44" t="str">
        <f t="shared" ref="P2346" si="2990">IF(H2348="Yes",IF(I2348="Yes","Yes","No"),"No")</f>
        <v>Yes</v>
      </c>
      <c r="Q2346" s="93"/>
      <c r="R2346" s="5" t="s">
        <v>1</v>
      </c>
      <c r="S2346" s="1" t="s">
        <v>2</v>
      </c>
      <c r="T2346" s="1" t="s">
        <v>3</v>
      </c>
      <c r="U2346" s="5">
        <v>303</v>
      </c>
      <c r="V2346" s="1">
        <v>61.06</v>
      </c>
      <c r="W2346" s="1">
        <v>49.46</v>
      </c>
      <c r="X2346" s="9">
        <f t="shared" si="2939"/>
        <v>11.600000000000001</v>
      </c>
      <c r="Y2346" s="14">
        <v>290</v>
      </c>
      <c r="Z2346" s="1">
        <v>65.86</v>
      </c>
      <c r="AA2346" s="1">
        <v>53.88</v>
      </c>
      <c r="AB2346" s="71">
        <f t="shared" si="2964"/>
        <v>11.979999999999997</v>
      </c>
      <c r="AC2346" s="36" t="s">
        <v>19</v>
      </c>
    </row>
    <row r="2347" spans="1:29" ht="15.75" x14ac:dyDescent="0.25">
      <c r="A2347" s="53">
        <v>3502009</v>
      </c>
      <c r="B2347" s="89" t="s">
        <v>2607</v>
      </c>
      <c r="C2347" s="53" t="s">
        <v>424</v>
      </c>
      <c r="D2347" s="49" t="s">
        <v>2498</v>
      </c>
      <c r="E2347" s="34" t="str">
        <f>M2346</f>
        <v>Needs Improvement Priority School</v>
      </c>
      <c r="F2347" s="65" t="s">
        <v>2484</v>
      </c>
      <c r="G2347" s="62"/>
      <c r="H2347" s="13" t="str">
        <f>IF(V2348&gt;94,"Met",IF(X2348="--","n/a",IF(X2348&gt;=0,"Met","Did Not Meet")))</f>
        <v>Met</v>
      </c>
      <c r="I2347" s="13" t="str">
        <f>IF(V2349&gt;94,"Met",IF(X2349="--","n/a",IF(X2349&gt;=0,"Met","Did Not Meet")))</f>
        <v>Did Not Meet</v>
      </c>
      <c r="K2347" s="13" t="str">
        <f>IF(Z2348&gt;94,"Met",IF(AB2348="--","n/a",IF(AB2348&gt;=0,"Met","Did Not Meet")))</f>
        <v>Met</v>
      </c>
      <c r="L2347" s="13" t="str">
        <f>IF(Z2349&gt;94,"Met",IF(AB2349="--","n/a",IF(AB2349&gt;=0,"Met","Did Not Meet")))</f>
        <v>Did Not Meet</v>
      </c>
      <c r="M2347" s="1" t="s">
        <v>37</v>
      </c>
      <c r="N2347" s="14" t="s">
        <v>2501</v>
      </c>
      <c r="O2347" s="5"/>
      <c r="P2347" s="44" t="str">
        <f t="shared" ref="P2347" si="2991">IF(K2348="Yes",IF(L2348="Yes","Yes","No"),"No")</f>
        <v>Yes</v>
      </c>
      <c r="Q2347" s="94" t="s">
        <v>2759</v>
      </c>
      <c r="R2347" s="5" t="s">
        <v>1</v>
      </c>
      <c r="S2347" s="1" t="s">
        <v>2</v>
      </c>
      <c r="T2347" s="1" t="s">
        <v>7</v>
      </c>
      <c r="U2347" s="5">
        <v>283</v>
      </c>
      <c r="V2347" s="1">
        <v>59.36</v>
      </c>
      <c r="W2347" s="1">
        <v>48.36</v>
      </c>
      <c r="X2347" s="9">
        <f t="shared" si="2939"/>
        <v>11</v>
      </c>
      <c r="Y2347" s="14">
        <v>270</v>
      </c>
      <c r="Z2347" s="1">
        <v>64.44</v>
      </c>
      <c r="AA2347" s="1">
        <v>52.79</v>
      </c>
      <c r="AB2347" s="71">
        <f t="shared" si="2964"/>
        <v>11.649999999999999</v>
      </c>
      <c r="AC2347" s="53" t="s">
        <v>19</v>
      </c>
    </row>
    <row r="2348" spans="1:29" ht="15" customHeight="1" x14ac:dyDescent="0.25">
      <c r="A2348" s="53">
        <v>3502009</v>
      </c>
      <c r="B2348" s="89" t="s">
        <v>2607</v>
      </c>
      <c r="C2348" s="53" t="s">
        <v>424</v>
      </c>
      <c r="D2348" s="49" t="s">
        <v>2499</v>
      </c>
      <c r="E2348" s="35" t="str">
        <f>VLOOKUP('2012 Accountability Database'!$A2346,'2011 AYP'!A$2:B$1072,2)</f>
        <v>SI_6 (School Improvement Year 6)</v>
      </c>
      <c r="F2348" s="66"/>
      <c r="G2348" s="63" t="s">
        <v>2485</v>
      </c>
      <c r="H2348" s="60" t="str">
        <f t="shared" ref="H2348:I2348" si="2992">IF(H2346="Met","Yes",IF(H2347="Met","Yes","No"))</f>
        <v>Yes</v>
      </c>
      <c r="I2348" s="60" t="str">
        <f t="shared" si="2992"/>
        <v>Yes</v>
      </c>
      <c r="J2348" s="42"/>
      <c r="K2348" s="60" t="str">
        <f t="shared" ref="K2348:L2348" si="2993">IF(K2346="Met","Yes",IF(K2347="Met","Yes","No"))</f>
        <v>Yes</v>
      </c>
      <c r="L2348" s="60" t="str">
        <f t="shared" si="2993"/>
        <v>Yes</v>
      </c>
      <c r="M2348" s="5" t="s">
        <v>37</v>
      </c>
      <c r="N2348" s="14" t="s">
        <v>2503</v>
      </c>
      <c r="O2348" s="5"/>
      <c r="P2348" s="44" t="str">
        <f t="shared" ref="P2348" si="2994">IF(H2352="Yes",IF(I2352="Yes","Yes","No"),"No")</f>
        <v>Yes</v>
      </c>
      <c r="Q2348" s="108" t="s">
        <v>2758</v>
      </c>
      <c r="R2348" s="5" t="s">
        <v>1</v>
      </c>
      <c r="S2348" s="5" t="s">
        <v>5</v>
      </c>
      <c r="T2348" s="5" t="s">
        <v>3</v>
      </c>
      <c r="U2348" s="5">
        <v>959</v>
      </c>
      <c r="V2348" s="5">
        <v>49.84</v>
      </c>
      <c r="W2348" s="5">
        <v>49.46</v>
      </c>
      <c r="X2348" s="11">
        <f t="shared" si="2939"/>
        <v>0.38000000000000256</v>
      </c>
      <c r="Y2348" s="14">
        <v>921</v>
      </c>
      <c r="Z2348" s="5">
        <v>54.07</v>
      </c>
      <c r="AA2348" s="5">
        <v>53.88</v>
      </c>
      <c r="AB2348" s="71">
        <f t="shared" si="2964"/>
        <v>0.18999999999999773</v>
      </c>
      <c r="AC2348" s="53" t="s">
        <v>19</v>
      </c>
    </row>
    <row r="2349" spans="1:29" x14ac:dyDescent="0.25">
      <c r="A2349" s="53">
        <v>3502009</v>
      </c>
      <c r="B2349" s="89" t="s">
        <v>2607</v>
      </c>
      <c r="C2349" s="53" t="s">
        <v>424</v>
      </c>
      <c r="D2349" s="49" t="s">
        <v>2507</v>
      </c>
      <c r="E2349" s="47">
        <f>VLOOKUP('2012 Accountability Database'!A2346,Dems1112!$A$2:$G$1082,3)</f>
        <v>0.93</v>
      </c>
      <c r="F2349" s="66"/>
      <c r="G2349" s="52"/>
      <c r="M2349" s="1" t="s">
        <v>37</v>
      </c>
      <c r="N2349" s="14" t="s">
        <v>2504</v>
      </c>
      <c r="O2349" s="5"/>
      <c r="P2349" s="44" t="str">
        <f t="shared" ref="P2349" si="2995">IF(K2352="Yes",IF(L2352="Yes","Yes","No"),"No")</f>
        <v>Yes</v>
      </c>
      <c r="Q2349" s="108"/>
      <c r="R2349" s="5" t="s">
        <v>1</v>
      </c>
      <c r="S2349" s="1" t="s">
        <v>5</v>
      </c>
      <c r="T2349" s="1" t="s">
        <v>7</v>
      </c>
      <c r="U2349" s="5">
        <v>882</v>
      </c>
      <c r="V2349" s="1">
        <v>47.85</v>
      </c>
      <c r="W2349" s="1">
        <v>48.36</v>
      </c>
      <c r="X2349" s="6">
        <f t="shared" si="2939"/>
        <v>-0.50999999999999801</v>
      </c>
      <c r="Y2349" s="14">
        <v>844</v>
      </c>
      <c r="Z2349" s="1">
        <v>52.13</v>
      </c>
      <c r="AA2349" s="1">
        <v>52.79</v>
      </c>
      <c r="AB2349" s="72">
        <f t="shared" si="2964"/>
        <v>-0.65999999999999659</v>
      </c>
      <c r="AC2349" s="53" t="s">
        <v>19</v>
      </c>
    </row>
    <row r="2350" spans="1:29" x14ac:dyDescent="0.25">
      <c r="A2350" s="53">
        <v>3502009</v>
      </c>
      <c r="B2350" s="89" t="s">
        <v>2607</v>
      </c>
      <c r="C2350" s="53" t="s">
        <v>424</v>
      </c>
      <c r="D2350" s="50" t="s">
        <v>2508</v>
      </c>
      <c r="E2350" s="47">
        <f>VLOOKUP('2012 Accountability Database'!A2346,Dems1112!$A$2:$G$1082,4)</f>
        <v>0.93</v>
      </c>
      <c r="F2350" s="65" t="s">
        <v>2486</v>
      </c>
      <c r="G2350" s="62"/>
      <c r="H2350" s="13" t="str">
        <f>IF(V2350&gt;94,"Met",IF(X2350="--","n/a",IF(X2350&gt;=0,"Met","Did Not Meet")))</f>
        <v>Met</v>
      </c>
      <c r="I2350" s="13" t="str">
        <f>IF(V2351&gt;94,"Met",IF(X2351="--","n/a",IF(X2351&gt;=0,"Met","Did Not Meet")))</f>
        <v>Met</v>
      </c>
      <c r="J2350" s="13"/>
      <c r="K2350" s="13" t="str">
        <f>IF(Z2350&gt;94,"Met",IF(AB2350="--","n/a",IF(AB2350&gt;=0,"Met","Did Not Meet")))</f>
        <v>Met</v>
      </c>
      <c r="L2350" s="13" t="str">
        <f>IF(Z2351&gt;94,"Met",IF(AB2351="--","n/a",IF(AB2351&gt;=0,"Met","Did Not Meet")))</f>
        <v>Met</v>
      </c>
      <c r="M2350" s="1" t="s">
        <v>37</v>
      </c>
      <c r="N2350" s="68" t="s">
        <v>2497</v>
      </c>
      <c r="O2350" s="35"/>
      <c r="P2350" s="44"/>
      <c r="Q2350" s="108"/>
      <c r="R2350" s="5" t="s">
        <v>6</v>
      </c>
      <c r="S2350" s="1" t="s">
        <v>2</v>
      </c>
      <c r="T2350" s="1" t="s">
        <v>3</v>
      </c>
      <c r="U2350" s="5">
        <v>341</v>
      </c>
      <c r="V2350" s="1">
        <v>60.41</v>
      </c>
      <c r="W2350" s="1">
        <v>57.19</v>
      </c>
      <c r="X2350" s="9">
        <f t="shared" si="2939"/>
        <v>3.2199999999999989</v>
      </c>
      <c r="Y2350" s="14">
        <v>290</v>
      </c>
      <c r="Z2350" s="1">
        <v>56.9</v>
      </c>
      <c r="AA2350" s="1">
        <v>55.85</v>
      </c>
      <c r="AB2350" s="71">
        <f t="shared" si="2964"/>
        <v>1.0499999999999972</v>
      </c>
      <c r="AC2350" s="53" t="s">
        <v>19</v>
      </c>
    </row>
    <row r="2351" spans="1:29" x14ac:dyDescent="0.25">
      <c r="A2351" s="53">
        <v>3502009</v>
      </c>
      <c r="B2351" s="89" t="s">
        <v>2607</v>
      </c>
      <c r="C2351" s="53" t="s">
        <v>424</v>
      </c>
      <c r="D2351" s="50" t="s">
        <v>974</v>
      </c>
      <c r="E2351" s="47" t="str">
        <f>VLOOKUP('2012 Accountability Database'!A2346,Dems1112!$A$2:$G$1082,5)</f>
        <v>6-8</v>
      </c>
      <c r="F2351" s="65" t="s">
        <v>2487</v>
      </c>
      <c r="G2351" s="62"/>
      <c r="H2351" s="13" t="str">
        <f>IF(V2352&gt;94,"Met",IF(X2352="--","n/a",IF(X2352&gt;=0,"Met","Did Not Meet")))</f>
        <v>Did Not Meet</v>
      </c>
      <c r="I2351" s="13" t="str">
        <f>IF(V2353&gt;94,"Met",IF(X2353="--","n/a",IF(X2353&gt;=0,"Met","Did Not Meet")))</f>
        <v>Did Not Meet</v>
      </c>
      <c r="J2351" s="13"/>
      <c r="K2351" s="13" t="str">
        <f>IF(Z2352&gt;94,"Met",IF(AB2352="--","n/a",IF(AB2352&gt;=0,"Met","Did Not Meet")))</f>
        <v>Did Not Meet</v>
      </c>
      <c r="L2351" s="13" t="str">
        <f>IF(Z2353&gt;94,"Met",IF(AB2353="--","n/a",IF(AB2353&gt;=0,"Met","Did Not Meet")))</f>
        <v>Did Not Meet</v>
      </c>
      <c r="M2351" s="5" t="s">
        <v>37</v>
      </c>
      <c r="N2351" s="14"/>
      <c r="O2351" s="35" t="s">
        <v>2506</v>
      </c>
      <c r="P2351" s="83" t="str">
        <f t="shared" ref="P2351" si="2996">IF(P2346="No"," ", IF(P2348="No"," ",IF(P2347="No", " ",IF(P2349="No"," ","X"))))</f>
        <v>X</v>
      </c>
      <c r="Q2351" s="108"/>
      <c r="R2351" s="5" t="s">
        <v>6</v>
      </c>
      <c r="S2351" s="5" t="s">
        <v>2</v>
      </c>
      <c r="T2351" s="5" t="s">
        <v>7</v>
      </c>
      <c r="U2351" s="5">
        <v>319</v>
      </c>
      <c r="V2351" s="5">
        <v>59.87</v>
      </c>
      <c r="W2351" s="5">
        <v>56.73</v>
      </c>
      <c r="X2351" s="11">
        <f t="shared" si="2939"/>
        <v>3.1400000000000006</v>
      </c>
      <c r="Y2351" s="14">
        <v>270</v>
      </c>
      <c r="Z2351" s="5">
        <v>55.93</v>
      </c>
      <c r="AA2351" s="5">
        <v>54.63</v>
      </c>
      <c r="AB2351" s="71">
        <f t="shared" si="2964"/>
        <v>1.2999999999999972</v>
      </c>
      <c r="AC2351" s="53" t="s">
        <v>19</v>
      </c>
    </row>
    <row r="2352" spans="1:29" ht="15.75" x14ac:dyDescent="0.25">
      <c r="A2352" s="53">
        <v>3502009</v>
      </c>
      <c r="B2352" s="89" t="s">
        <v>2607</v>
      </c>
      <c r="C2352" s="53" t="s">
        <v>424</v>
      </c>
      <c r="D2352" s="50" t="s">
        <v>975</v>
      </c>
      <c r="E2352" s="48" t="str">
        <f>VLOOKUP('2012 Accountability Database'!A2346,Dems1112!$A$2:$G$1082,6)</f>
        <v>3 (Central AR)</v>
      </c>
      <c r="F2352" s="66"/>
      <c r="G2352" s="63" t="s">
        <v>2488</v>
      </c>
      <c r="H2352" s="61" t="str">
        <f t="shared" ref="H2352:I2352" si="2997">IF(H2350="Met","Yes",IF(H2351="Met","Yes","No"))</f>
        <v>Yes</v>
      </c>
      <c r="I2352" s="61" t="str">
        <f t="shared" si="2997"/>
        <v>Yes</v>
      </c>
      <c r="J2352" s="55"/>
      <c r="K2352" s="61" t="str">
        <f t="shared" ref="K2352:L2352" si="2998">IF(K2350="Met","Yes",IF(K2351="Met","Yes","No"))</f>
        <v>Yes</v>
      </c>
      <c r="L2352" s="61" t="str">
        <f t="shared" si="2998"/>
        <v>Yes</v>
      </c>
      <c r="M2352" s="5" t="s">
        <v>37</v>
      </c>
      <c r="N2352" s="14"/>
      <c r="O2352" s="35" t="s">
        <v>2505</v>
      </c>
      <c r="P2352" s="83" t="str">
        <f t="shared" ref="P2352" si="2999">IF(P2351="X"," ",IF(P2353="X"," ","X"))</f>
        <v xml:space="preserve"> </v>
      </c>
      <c r="Q2352" s="94" t="s">
        <v>2759</v>
      </c>
      <c r="R2352" s="5" t="s">
        <v>6</v>
      </c>
      <c r="S2352" s="5" t="s">
        <v>5</v>
      </c>
      <c r="T2352" s="5" t="s">
        <v>3</v>
      </c>
      <c r="U2352" s="5">
        <v>1055</v>
      </c>
      <c r="V2352" s="5">
        <v>54.79</v>
      </c>
      <c r="W2352" s="5">
        <v>57.19</v>
      </c>
      <c r="X2352" s="8">
        <f t="shared" si="2939"/>
        <v>-2.3999999999999986</v>
      </c>
      <c r="Y2352" s="14">
        <v>921</v>
      </c>
      <c r="Z2352" s="5">
        <v>52.33</v>
      </c>
      <c r="AA2352" s="5">
        <v>55.85</v>
      </c>
      <c r="AB2352" s="72">
        <f t="shared" si="2964"/>
        <v>-3.5200000000000031</v>
      </c>
      <c r="AC2352" s="53" t="s">
        <v>19</v>
      </c>
    </row>
    <row r="2353" spans="1:29" x14ac:dyDescent="0.25">
      <c r="A2353" s="54">
        <v>3502009</v>
      </c>
      <c r="B2353" s="90" t="s">
        <v>2607</v>
      </c>
      <c r="C2353" s="54" t="s">
        <v>424</v>
      </c>
      <c r="D2353" s="4"/>
      <c r="E2353" s="4"/>
      <c r="F2353" s="67"/>
      <c r="G2353" s="64"/>
      <c r="H2353" s="43"/>
      <c r="I2353" s="43"/>
      <c r="J2353" s="43"/>
      <c r="K2353" s="43"/>
      <c r="L2353" s="43"/>
      <c r="M2353" s="4" t="s">
        <v>37</v>
      </c>
      <c r="N2353" s="15"/>
      <c r="O2353" s="38" t="s">
        <v>2482</v>
      </c>
      <c r="P2353" s="84" t="str">
        <f>IF(E2347="Achieving School"," ","X")</f>
        <v>X</v>
      </c>
      <c r="Q2353" s="91"/>
      <c r="R2353" s="4" t="s">
        <v>6</v>
      </c>
      <c r="S2353" s="4" t="s">
        <v>5</v>
      </c>
      <c r="T2353" s="4" t="s">
        <v>7</v>
      </c>
      <c r="U2353" s="4">
        <v>965</v>
      </c>
      <c r="V2353" s="4">
        <v>53.78</v>
      </c>
      <c r="W2353" s="4">
        <v>56.73</v>
      </c>
      <c r="X2353" s="7">
        <f t="shared" si="2939"/>
        <v>-2.9499999999999957</v>
      </c>
      <c r="Y2353" s="15">
        <v>844</v>
      </c>
      <c r="Z2353" s="4">
        <v>51.18</v>
      </c>
      <c r="AA2353" s="4">
        <v>54.63</v>
      </c>
      <c r="AB2353" s="73">
        <f t="shared" si="2964"/>
        <v>-3.4500000000000028</v>
      </c>
      <c r="AC2353" s="54" t="s">
        <v>19</v>
      </c>
    </row>
    <row r="2354" spans="1:29" x14ac:dyDescent="0.25">
      <c r="A2354" s="1">
        <v>3502011</v>
      </c>
      <c r="B2354" s="87" t="s">
        <v>2607</v>
      </c>
      <c r="C2354" s="55" t="s">
        <v>425</v>
      </c>
      <c r="E2354" s="42"/>
      <c r="F2354" s="65" t="s">
        <v>2483</v>
      </c>
      <c r="G2354" s="62"/>
      <c r="H2354" s="37" t="str">
        <f>IF(V2354&gt;94,"Met",IF(X2354="--","n/a",IF(X2354&gt;=0,"Met","Did Not Meet")))</f>
        <v>Met</v>
      </c>
      <c r="I2354" s="37" t="str">
        <f>IF(V2355&gt;94,"Met",IF(X2355="--","n/a",IF(X2355&gt;=0,"Met","Did Not Meet")))</f>
        <v>Met</v>
      </c>
      <c r="K2354" s="13" t="str">
        <f>IF(Z2354&gt;94,"Met",IF(AB2354="--","n/a",IF(AB2354&gt;=0,"Met","Did Not Meet")))</f>
        <v>Met</v>
      </c>
      <c r="L2354" s="13" t="str">
        <f>IF(Z2355&gt;94,"Met",IF(AB2355="--","n/a",IF(AB2355&gt;=0,"Met","Did Not Meet")))</f>
        <v>Met</v>
      </c>
      <c r="M2354" s="5" t="s">
        <v>4</v>
      </c>
      <c r="N2354" s="14" t="s">
        <v>2502</v>
      </c>
      <c r="O2354" s="5"/>
      <c r="P2354" s="44" t="str">
        <f t="shared" ref="P2354" si="3000">IF(H2356="Yes",IF(I2356="Yes","Yes","No"),"No")</f>
        <v>Yes</v>
      </c>
      <c r="Q2354" s="93"/>
      <c r="R2354" s="5" t="s">
        <v>1</v>
      </c>
      <c r="S2354" s="5" t="s">
        <v>2</v>
      </c>
      <c r="T2354" s="5" t="s">
        <v>3</v>
      </c>
      <c r="U2354" s="5">
        <v>230</v>
      </c>
      <c r="V2354" s="5">
        <v>68.7</v>
      </c>
      <c r="W2354" s="5">
        <v>53.24</v>
      </c>
      <c r="X2354" s="11">
        <f t="shared" si="2939"/>
        <v>15.46</v>
      </c>
      <c r="Y2354" s="14">
        <v>144</v>
      </c>
      <c r="Z2354" s="5">
        <v>83.33</v>
      </c>
      <c r="AA2354" s="5">
        <v>76.78</v>
      </c>
      <c r="AB2354" s="71">
        <f t="shared" si="2964"/>
        <v>6.5499999999999972</v>
      </c>
      <c r="AC2354" s="36"/>
    </row>
    <row r="2355" spans="1:29" ht="15.75" x14ac:dyDescent="0.25">
      <c r="A2355" s="53">
        <v>3502011</v>
      </c>
      <c r="B2355" s="89" t="s">
        <v>2607</v>
      </c>
      <c r="C2355" s="53" t="s">
        <v>425</v>
      </c>
      <c r="D2355" s="49" t="s">
        <v>2498</v>
      </c>
      <c r="E2355" s="34" t="str">
        <f>M2354</f>
        <v>Achieving School</v>
      </c>
      <c r="F2355" s="65" t="s">
        <v>2484</v>
      </c>
      <c r="G2355" s="62"/>
      <c r="H2355" s="13" t="str">
        <f>IF(V2356&gt;94,"Met",IF(X2356="--","n/a",IF(X2356&gt;=0,"Met","Did Not Meet")))</f>
        <v>Met</v>
      </c>
      <c r="I2355" s="13" t="str">
        <f>IF(V2357&gt;94,"Met",IF(X2357="--","n/a",IF(X2357&gt;=0,"Met","Did Not Meet")))</f>
        <v>Met</v>
      </c>
      <c r="K2355" s="13" t="str">
        <f>IF(Z2356&gt;94,"Met",IF(AB2356="--","n/a",IF(AB2356&gt;=0,"Met","Did Not Meet")))</f>
        <v>Did Not Meet</v>
      </c>
      <c r="L2355" s="13" t="str">
        <f>IF(Z2357&gt;94,"Met",IF(AB2357="--","n/a",IF(AB2357&gt;=0,"Met","Did Not Meet")))</f>
        <v>Did Not Meet</v>
      </c>
      <c r="M2355" s="1" t="s">
        <v>4</v>
      </c>
      <c r="N2355" s="14" t="s">
        <v>2501</v>
      </c>
      <c r="O2355" s="5"/>
      <c r="P2355" s="44" t="str">
        <f t="shared" ref="P2355" si="3001">IF(K2356="Yes",IF(L2356="Yes","Yes","No"),"No")</f>
        <v>Yes</v>
      </c>
      <c r="Q2355" s="94" t="s">
        <v>2759</v>
      </c>
      <c r="R2355" s="5" t="s">
        <v>1</v>
      </c>
      <c r="S2355" s="1" t="s">
        <v>2</v>
      </c>
      <c r="T2355" s="1" t="s">
        <v>7</v>
      </c>
      <c r="U2355" s="5">
        <v>220</v>
      </c>
      <c r="V2355" s="1">
        <v>67.73</v>
      </c>
      <c r="W2355" s="1">
        <v>52.26</v>
      </c>
      <c r="X2355" s="9">
        <f t="shared" si="2939"/>
        <v>15.470000000000006</v>
      </c>
      <c r="Y2355" s="14">
        <v>138</v>
      </c>
      <c r="Z2355" s="1">
        <v>82.61</v>
      </c>
      <c r="AA2355" s="1">
        <v>75.81</v>
      </c>
      <c r="AB2355" s="71">
        <f t="shared" si="2964"/>
        <v>6.7999999999999972</v>
      </c>
      <c r="AC2355" s="53"/>
    </row>
    <row r="2356" spans="1:29" ht="15" customHeight="1" x14ac:dyDescent="0.25">
      <c r="A2356" s="53">
        <v>3502011</v>
      </c>
      <c r="B2356" s="89" t="s">
        <v>2607</v>
      </c>
      <c r="C2356" s="53" t="s">
        <v>425</v>
      </c>
      <c r="D2356" s="49" t="s">
        <v>2499</v>
      </c>
      <c r="E2356" s="35" t="str">
        <f>VLOOKUP('2012 Accountability Database'!$A2354,'2011 AYP'!A$2:B$1072,2)</f>
        <v>SI_1 (School Improvement Year 1)</v>
      </c>
      <c r="F2356" s="66"/>
      <c r="G2356" s="63" t="s">
        <v>2485</v>
      </c>
      <c r="H2356" s="60" t="str">
        <f t="shared" ref="H2356:I2356" si="3002">IF(H2354="Met","Yes",IF(H2355="Met","Yes","No"))</f>
        <v>Yes</v>
      </c>
      <c r="I2356" s="60" t="str">
        <f t="shared" si="3002"/>
        <v>Yes</v>
      </c>
      <c r="J2356" s="42"/>
      <c r="K2356" s="60" t="str">
        <f t="shared" ref="K2356:L2356" si="3003">IF(K2354="Met","Yes",IF(K2355="Met","Yes","No"))</f>
        <v>Yes</v>
      </c>
      <c r="L2356" s="60" t="str">
        <f t="shared" si="3003"/>
        <v>Yes</v>
      </c>
      <c r="M2356" s="1" t="s">
        <v>4</v>
      </c>
      <c r="N2356" s="14" t="s">
        <v>2503</v>
      </c>
      <c r="O2356" s="5"/>
      <c r="P2356" s="44" t="str">
        <f t="shared" ref="P2356" si="3004">IF(H2360="Yes",IF(I2360="Yes","Yes","No"),"No")</f>
        <v>No</v>
      </c>
      <c r="Q2356" s="108" t="s">
        <v>2758</v>
      </c>
      <c r="R2356" s="5" t="s">
        <v>1</v>
      </c>
      <c r="S2356" s="1" t="s">
        <v>5</v>
      </c>
      <c r="T2356" s="1" t="s">
        <v>3</v>
      </c>
      <c r="U2356" s="5">
        <v>745</v>
      </c>
      <c r="V2356" s="1">
        <v>56.91</v>
      </c>
      <c r="W2356" s="1">
        <v>53.24</v>
      </c>
      <c r="X2356" s="9">
        <f t="shared" si="2939"/>
        <v>3.6699999999999946</v>
      </c>
      <c r="Y2356" s="14">
        <v>464</v>
      </c>
      <c r="Z2356" s="1">
        <v>76.290000000000006</v>
      </c>
      <c r="AA2356" s="1">
        <v>76.78</v>
      </c>
      <c r="AB2356" s="72">
        <f t="shared" si="2964"/>
        <v>-0.48999999999999488</v>
      </c>
      <c r="AC2356" s="53"/>
    </row>
    <row r="2357" spans="1:29" x14ac:dyDescent="0.25">
      <c r="A2357" s="53">
        <v>3502011</v>
      </c>
      <c r="B2357" s="89" t="s">
        <v>2607</v>
      </c>
      <c r="C2357" s="53" t="s">
        <v>425</v>
      </c>
      <c r="D2357" s="49" t="s">
        <v>2507</v>
      </c>
      <c r="E2357" s="47">
        <f>VLOOKUP('2012 Accountability Database'!A2354,Dems1112!$A$2:$G$1082,3)</f>
        <v>0.93</v>
      </c>
      <c r="F2357" s="66"/>
      <c r="G2357" s="52"/>
      <c r="M2357" s="1" t="s">
        <v>4</v>
      </c>
      <c r="N2357" s="14" t="s">
        <v>2504</v>
      </c>
      <c r="O2357" s="5"/>
      <c r="P2357" s="44" t="str">
        <f t="shared" ref="P2357" si="3005">IF(K2360="Yes",IF(L2360="Yes","Yes","No"),"No")</f>
        <v>Yes</v>
      </c>
      <c r="Q2357" s="108"/>
      <c r="R2357" s="5" t="s">
        <v>1</v>
      </c>
      <c r="S2357" s="1" t="s">
        <v>5</v>
      </c>
      <c r="T2357" s="1" t="s">
        <v>7</v>
      </c>
      <c r="U2357" s="5">
        <v>717</v>
      </c>
      <c r="V2357" s="1">
        <v>55.65</v>
      </c>
      <c r="W2357" s="1">
        <v>52.26</v>
      </c>
      <c r="X2357" s="9">
        <f t="shared" si="2939"/>
        <v>3.3900000000000006</v>
      </c>
      <c r="Y2357" s="14">
        <v>445</v>
      </c>
      <c r="Z2357" s="1">
        <v>75.510000000000005</v>
      </c>
      <c r="AA2357" s="1">
        <v>75.81</v>
      </c>
      <c r="AB2357" s="72">
        <f t="shared" si="2964"/>
        <v>-0.29999999999999716</v>
      </c>
      <c r="AC2357" s="53"/>
    </row>
    <row r="2358" spans="1:29" x14ac:dyDescent="0.25">
      <c r="A2358" s="53">
        <v>3502011</v>
      </c>
      <c r="B2358" s="89" t="s">
        <v>2607</v>
      </c>
      <c r="C2358" s="53" t="s">
        <v>425</v>
      </c>
      <c r="D2358" s="50" t="s">
        <v>2508</v>
      </c>
      <c r="E2358" s="47">
        <f>VLOOKUP('2012 Accountability Database'!A2354,Dems1112!$A$2:$G$1082,4)</f>
        <v>0.95</v>
      </c>
      <c r="F2358" s="65" t="s">
        <v>2486</v>
      </c>
      <c r="G2358" s="62"/>
      <c r="H2358" s="13" t="str">
        <f>IF(V2358&gt;94,"Met",IF(X2358="--","n/a",IF(X2358&gt;=0,"Met","Did Not Meet")))</f>
        <v>Did Not Meet</v>
      </c>
      <c r="I2358" s="13" t="str">
        <f>IF(V2359&gt;94,"Met",IF(X2359="--","n/a",IF(X2359&gt;=0,"Met","Did Not Meet")))</f>
        <v>Did Not Meet</v>
      </c>
      <c r="J2358" s="13"/>
      <c r="K2358" s="13" t="str">
        <f>IF(Z2358&gt;94,"Met",IF(AB2358="--","n/a",IF(AB2358&gt;=0,"Met","Did Not Meet")))</f>
        <v>Met</v>
      </c>
      <c r="L2358" s="13" t="str">
        <f>IF(Z2359&gt;94,"Met",IF(AB2359="--","n/a",IF(AB2359&gt;=0,"Met","Did Not Meet")))</f>
        <v>Met</v>
      </c>
      <c r="M2358" s="1" t="s">
        <v>4</v>
      </c>
      <c r="N2358" s="68" t="s">
        <v>2497</v>
      </c>
      <c r="O2358" s="35"/>
      <c r="P2358" s="44"/>
      <c r="Q2358" s="108"/>
      <c r="R2358" s="5" t="s">
        <v>6</v>
      </c>
      <c r="S2358" s="1" t="s">
        <v>2</v>
      </c>
      <c r="T2358" s="1" t="s">
        <v>3</v>
      </c>
      <c r="U2358" s="5">
        <v>230</v>
      </c>
      <c r="V2358" s="1">
        <v>67.39</v>
      </c>
      <c r="W2358" s="1">
        <v>68.459999999999994</v>
      </c>
      <c r="X2358" s="6">
        <f t="shared" si="2939"/>
        <v>-1.0699999999999932</v>
      </c>
      <c r="Y2358" s="14">
        <v>144</v>
      </c>
      <c r="Z2358" s="1">
        <v>65.28</v>
      </c>
      <c r="AA2358" s="1">
        <v>65.17</v>
      </c>
      <c r="AB2358" s="71">
        <f t="shared" si="2964"/>
        <v>0.10999999999999943</v>
      </c>
      <c r="AC2358" s="53"/>
    </row>
    <row r="2359" spans="1:29" x14ac:dyDescent="0.25">
      <c r="A2359" s="53">
        <v>3502011</v>
      </c>
      <c r="B2359" s="89" t="s">
        <v>2607</v>
      </c>
      <c r="C2359" s="53" t="s">
        <v>425</v>
      </c>
      <c r="D2359" s="50" t="s">
        <v>974</v>
      </c>
      <c r="E2359" s="47" t="str">
        <f>VLOOKUP('2012 Accountability Database'!A2354,Dems1112!$A$2:$G$1082,5)</f>
        <v>2-5</v>
      </c>
      <c r="F2359" s="65" t="s">
        <v>2487</v>
      </c>
      <c r="G2359" s="62"/>
      <c r="H2359" s="13" t="str">
        <f>IF(V2360&gt;94,"Met",IF(X2360="--","n/a",IF(X2360&gt;=0,"Met","Did Not Meet")))</f>
        <v>Did Not Meet</v>
      </c>
      <c r="I2359" s="13" t="str">
        <f>IF(V2361&gt;94,"Met",IF(X2361="--","n/a",IF(X2361&gt;=0,"Met","Did Not Meet")))</f>
        <v>Did Not Meet</v>
      </c>
      <c r="J2359" s="13"/>
      <c r="K2359" s="13" t="str">
        <f>IF(Z2360&gt;94,"Met",IF(AB2360="--","n/a",IF(AB2360&gt;=0,"Met","Did Not Meet")))</f>
        <v>Did Not Meet</v>
      </c>
      <c r="L2359" s="13" t="str">
        <f>IF(Z2361&gt;94,"Met",IF(AB2361="--","n/a",IF(AB2361&gt;=0,"Met","Did Not Meet")))</f>
        <v>Did Not Meet</v>
      </c>
      <c r="M2359" s="1" t="s">
        <v>4</v>
      </c>
      <c r="N2359" s="14"/>
      <c r="O2359" s="35" t="s">
        <v>2506</v>
      </c>
      <c r="P2359" s="83" t="str">
        <f t="shared" ref="P2359" si="3006">IF(P2354="No"," ", IF(P2356="No"," ",IF(P2355="No", " ",IF(P2357="No"," ","X"))))</f>
        <v xml:space="preserve"> </v>
      </c>
      <c r="Q2359" s="108"/>
      <c r="R2359" s="5" t="s">
        <v>6</v>
      </c>
      <c r="S2359" s="1" t="s">
        <v>2</v>
      </c>
      <c r="T2359" s="1" t="s">
        <v>7</v>
      </c>
      <c r="U2359" s="5">
        <v>220</v>
      </c>
      <c r="V2359" s="1">
        <v>66.819999999999993</v>
      </c>
      <c r="W2359" s="1">
        <v>67.92</v>
      </c>
      <c r="X2359" s="6">
        <f t="shared" si="2939"/>
        <v>-1.1000000000000085</v>
      </c>
      <c r="Y2359" s="14">
        <v>138</v>
      </c>
      <c r="Z2359" s="1">
        <v>65.22</v>
      </c>
      <c r="AA2359" s="1">
        <v>64.349999999999994</v>
      </c>
      <c r="AB2359" s="71">
        <f t="shared" si="2964"/>
        <v>0.87000000000000455</v>
      </c>
      <c r="AC2359" s="53"/>
    </row>
    <row r="2360" spans="1:29" ht="15.75" x14ac:dyDescent="0.25">
      <c r="A2360" s="53">
        <v>3502011</v>
      </c>
      <c r="B2360" s="89" t="s">
        <v>2607</v>
      </c>
      <c r="C2360" s="53" t="s">
        <v>425</v>
      </c>
      <c r="D2360" s="50" t="s">
        <v>975</v>
      </c>
      <c r="E2360" s="48" t="str">
        <f>VLOOKUP('2012 Accountability Database'!A2354,Dems1112!$A$2:$G$1082,6)</f>
        <v>3 (Central AR)</v>
      </c>
      <c r="F2360" s="66"/>
      <c r="G2360" s="63" t="s">
        <v>2488</v>
      </c>
      <c r="H2360" s="61" t="str">
        <f t="shared" ref="H2360:I2360" si="3007">IF(H2358="Met","Yes",IF(H2359="Met","Yes","No"))</f>
        <v>No</v>
      </c>
      <c r="I2360" s="61" t="str">
        <f t="shared" si="3007"/>
        <v>No</v>
      </c>
      <c r="J2360" s="55"/>
      <c r="K2360" s="61" t="str">
        <f t="shared" ref="K2360:L2360" si="3008">IF(K2358="Met","Yes",IF(K2359="Met","Yes","No"))</f>
        <v>Yes</v>
      </c>
      <c r="L2360" s="61" t="str">
        <f t="shared" si="3008"/>
        <v>Yes</v>
      </c>
      <c r="M2360" s="1" t="s">
        <v>4</v>
      </c>
      <c r="N2360" s="14"/>
      <c r="O2360" s="35" t="s">
        <v>2505</v>
      </c>
      <c r="P2360" s="83" t="str">
        <f t="shared" ref="P2360" si="3009">IF(P2359="X"," ",IF(P2361="X"," ","X"))</f>
        <v>X</v>
      </c>
      <c r="Q2360" s="94" t="s">
        <v>2759</v>
      </c>
      <c r="R2360" s="5" t="s">
        <v>6</v>
      </c>
      <c r="S2360" s="1" t="s">
        <v>5</v>
      </c>
      <c r="T2360" s="1" t="s">
        <v>3</v>
      </c>
      <c r="U2360" s="5">
        <v>745</v>
      </c>
      <c r="V2360" s="1">
        <v>62.95</v>
      </c>
      <c r="W2360" s="1">
        <v>68.459999999999994</v>
      </c>
      <c r="X2360" s="6">
        <f t="shared" si="2939"/>
        <v>-5.5099999999999909</v>
      </c>
      <c r="Y2360" s="14">
        <v>464</v>
      </c>
      <c r="Z2360" s="1">
        <v>57.54</v>
      </c>
      <c r="AA2360" s="1">
        <v>65.17</v>
      </c>
      <c r="AB2360" s="72">
        <f t="shared" si="2964"/>
        <v>-7.6300000000000026</v>
      </c>
      <c r="AC2360" s="53"/>
    </row>
    <row r="2361" spans="1:29" x14ac:dyDescent="0.25">
      <c r="A2361" s="54">
        <v>3502011</v>
      </c>
      <c r="B2361" s="90" t="s">
        <v>2607</v>
      </c>
      <c r="C2361" s="54" t="s">
        <v>425</v>
      </c>
      <c r="D2361" s="4"/>
      <c r="E2361" s="4"/>
      <c r="F2361" s="67"/>
      <c r="G2361" s="64"/>
      <c r="H2361" s="43"/>
      <c r="I2361" s="43"/>
      <c r="J2361" s="43"/>
      <c r="K2361" s="43"/>
      <c r="L2361" s="43"/>
      <c r="M2361" s="4" t="s">
        <v>4</v>
      </c>
      <c r="N2361" s="15"/>
      <c r="O2361" s="38" t="s">
        <v>2482</v>
      </c>
      <c r="P2361" s="84" t="str">
        <f>IF(E2355="Achieving School"," ","X")</f>
        <v xml:space="preserve"> </v>
      </c>
      <c r="Q2361" s="91"/>
      <c r="R2361" s="4" t="s">
        <v>6</v>
      </c>
      <c r="S2361" s="4" t="s">
        <v>5</v>
      </c>
      <c r="T2361" s="4" t="s">
        <v>7</v>
      </c>
      <c r="U2361" s="4">
        <v>717</v>
      </c>
      <c r="V2361" s="4">
        <v>62.2</v>
      </c>
      <c r="W2361" s="4">
        <v>67.92</v>
      </c>
      <c r="X2361" s="7">
        <f t="shared" si="2939"/>
        <v>-5.7199999999999989</v>
      </c>
      <c r="Y2361" s="15">
        <v>445</v>
      </c>
      <c r="Z2361" s="4">
        <v>57.08</v>
      </c>
      <c r="AA2361" s="4">
        <v>64.349999999999994</v>
      </c>
      <c r="AB2361" s="73">
        <f t="shared" si="2964"/>
        <v>-7.269999999999996</v>
      </c>
      <c r="AC2361" s="54"/>
    </row>
    <row r="2362" spans="1:29" x14ac:dyDescent="0.25">
      <c r="A2362" s="1">
        <v>3505025</v>
      </c>
      <c r="B2362" s="87" t="s">
        <v>2608</v>
      </c>
      <c r="C2362" s="55" t="s">
        <v>766</v>
      </c>
      <c r="E2362" s="42"/>
      <c r="F2362" s="65" t="s">
        <v>2483</v>
      </c>
      <c r="G2362" s="62"/>
      <c r="H2362" s="37" t="str">
        <f>IF(V2362&gt;94,"Met",IF(X2362="--","n/a",IF(X2362&gt;=0,"Met","Did Not Meet")))</f>
        <v>Met</v>
      </c>
      <c r="I2362" s="37" t="str">
        <f>IF(V2363&gt;94,"Met",IF(X2363="--","n/a",IF(X2363&gt;=0,"Met","Did Not Meet")))</f>
        <v>Met</v>
      </c>
      <c r="K2362" s="13" t="str">
        <f>IF(Z2362&gt;94,"Met",IF(AB2362="--","n/a",IF(AB2362&gt;=0,"Met","Did Not Meet")))</f>
        <v>Met</v>
      </c>
      <c r="L2362" s="13" t="str">
        <f>IF(Z2363&gt;94,"Met",IF(AB2363="--","n/a",IF(AB2363&gt;=0,"Met","Did Not Meet")))</f>
        <v>Met</v>
      </c>
      <c r="M2362" s="1" t="s">
        <v>37</v>
      </c>
      <c r="N2362" s="14" t="s">
        <v>2502</v>
      </c>
      <c r="O2362" s="5"/>
      <c r="P2362" s="44" t="str">
        <f t="shared" ref="P2362" si="3010">IF(H2364="Yes",IF(I2364="Yes","Yes","No"),"No")</f>
        <v>Yes</v>
      </c>
      <c r="Q2362" s="93"/>
      <c r="R2362" s="5" t="s">
        <v>1</v>
      </c>
      <c r="S2362" s="1" t="s">
        <v>2</v>
      </c>
      <c r="T2362" s="1" t="s">
        <v>3</v>
      </c>
      <c r="U2362" s="5">
        <v>313</v>
      </c>
      <c r="V2362" s="1">
        <v>55.59</v>
      </c>
      <c r="W2362" s="1">
        <v>45.12</v>
      </c>
      <c r="X2362" s="9">
        <f t="shared" si="2939"/>
        <v>10.470000000000006</v>
      </c>
      <c r="Y2362" s="14">
        <v>292</v>
      </c>
      <c r="Z2362" s="1">
        <v>58.22</v>
      </c>
      <c r="AA2362" s="1">
        <v>46.39</v>
      </c>
      <c r="AB2362" s="71">
        <f t="shared" si="2964"/>
        <v>11.829999999999998</v>
      </c>
      <c r="AC2362" s="36"/>
    </row>
    <row r="2363" spans="1:29" ht="15.75" x14ac:dyDescent="0.25">
      <c r="A2363" s="53">
        <v>3505025</v>
      </c>
      <c r="B2363" s="89" t="s">
        <v>2608</v>
      </c>
      <c r="C2363" s="53" t="s">
        <v>766</v>
      </c>
      <c r="D2363" s="49" t="s">
        <v>2498</v>
      </c>
      <c r="E2363" s="34" t="str">
        <f>M2362</f>
        <v>Needs Improvement Priority School</v>
      </c>
      <c r="F2363" s="65" t="s">
        <v>2484</v>
      </c>
      <c r="G2363" s="62"/>
      <c r="H2363" s="13" t="str">
        <f>IF(V2364&gt;94,"Met",IF(X2364="--","n/a",IF(X2364&gt;=0,"Met","Did Not Meet")))</f>
        <v>Met</v>
      </c>
      <c r="I2363" s="13" t="str">
        <f>IF(V2365&gt;94,"Met",IF(X2365="--","n/a",IF(X2365&gt;=0,"Met","Did Not Meet")))</f>
        <v>Did Not Meet</v>
      </c>
      <c r="K2363" s="13" t="str">
        <f>IF(Z2364&gt;94,"Met",IF(AB2364="--","n/a",IF(AB2364&gt;=0,"Met","Did Not Meet")))</f>
        <v>Met</v>
      </c>
      <c r="L2363" s="13" t="str">
        <f>IF(Z2365&gt;94,"Met",IF(AB2365="--","n/a",IF(AB2365&gt;=0,"Met","Did Not Meet")))</f>
        <v>Met</v>
      </c>
      <c r="M2363" s="1" t="s">
        <v>37</v>
      </c>
      <c r="N2363" s="14" t="s">
        <v>2501</v>
      </c>
      <c r="O2363" s="5"/>
      <c r="P2363" s="44" t="str">
        <f t="shared" ref="P2363" si="3011">IF(K2364="Yes",IF(L2364="Yes","Yes","No"),"No")</f>
        <v>Yes</v>
      </c>
      <c r="Q2363" s="94" t="s">
        <v>2759</v>
      </c>
      <c r="R2363" s="5" t="s">
        <v>1</v>
      </c>
      <c r="S2363" s="1" t="s">
        <v>2</v>
      </c>
      <c r="T2363" s="1" t="s">
        <v>7</v>
      </c>
      <c r="U2363" s="5">
        <v>282</v>
      </c>
      <c r="V2363" s="1">
        <v>51.77</v>
      </c>
      <c r="W2363" s="1">
        <v>42.59</v>
      </c>
      <c r="X2363" s="9">
        <f t="shared" si="2939"/>
        <v>9.18</v>
      </c>
      <c r="Y2363" s="14">
        <v>262</v>
      </c>
      <c r="Z2363" s="1">
        <v>54.58</v>
      </c>
      <c r="AA2363" s="1">
        <v>44.07</v>
      </c>
      <c r="AB2363" s="71">
        <f t="shared" si="2964"/>
        <v>10.509999999999998</v>
      </c>
      <c r="AC2363" s="53"/>
    </row>
    <row r="2364" spans="1:29" ht="15" customHeight="1" x14ac:dyDescent="0.25">
      <c r="A2364" s="53">
        <v>3505025</v>
      </c>
      <c r="B2364" s="89" t="s">
        <v>2608</v>
      </c>
      <c r="C2364" s="53" t="s">
        <v>766</v>
      </c>
      <c r="D2364" s="49" t="s">
        <v>2499</v>
      </c>
      <c r="E2364" s="35" t="str">
        <f>VLOOKUP('2012 Accountability Database'!$A2362,'2011 AYP'!A$2:B$1072,2)</f>
        <v>SI_7 (School Improvement Year 7)</v>
      </c>
      <c r="F2364" s="66"/>
      <c r="G2364" s="63" t="s">
        <v>2485</v>
      </c>
      <c r="H2364" s="60" t="str">
        <f t="shared" ref="H2364:I2364" si="3012">IF(H2362="Met","Yes",IF(H2363="Met","Yes","No"))</f>
        <v>Yes</v>
      </c>
      <c r="I2364" s="60" t="str">
        <f t="shared" si="3012"/>
        <v>Yes</v>
      </c>
      <c r="J2364" s="42"/>
      <c r="K2364" s="60" t="str">
        <f t="shared" ref="K2364:L2364" si="3013">IF(K2362="Met","Yes",IF(K2363="Met","Yes","No"))</f>
        <v>Yes</v>
      </c>
      <c r="L2364" s="60" t="str">
        <f t="shared" si="3013"/>
        <v>Yes</v>
      </c>
      <c r="M2364" s="1" t="s">
        <v>37</v>
      </c>
      <c r="N2364" s="14" t="s">
        <v>2503</v>
      </c>
      <c r="O2364" s="5"/>
      <c r="P2364" s="44" t="str">
        <f t="shared" ref="P2364" si="3014">IF(H2368="Yes",IF(I2368="Yes","Yes","No"),"No")</f>
        <v>No</v>
      </c>
      <c r="Q2364" s="108" t="s">
        <v>2758</v>
      </c>
      <c r="R2364" s="5" t="s">
        <v>1</v>
      </c>
      <c r="S2364" s="1" t="s">
        <v>5</v>
      </c>
      <c r="T2364" s="1" t="s">
        <v>3</v>
      </c>
      <c r="U2364" s="5">
        <v>960</v>
      </c>
      <c r="V2364" s="1">
        <v>45.63</v>
      </c>
      <c r="W2364" s="1">
        <v>45.12</v>
      </c>
      <c r="X2364" s="9">
        <f t="shared" si="2939"/>
        <v>0.51000000000000512</v>
      </c>
      <c r="Y2364" s="14">
        <v>885</v>
      </c>
      <c r="Z2364" s="1">
        <v>48.25</v>
      </c>
      <c r="AA2364" s="1">
        <v>46.39</v>
      </c>
      <c r="AB2364" s="71">
        <f t="shared" si="2964"/>
        <v>1.8599999999999994</v>
      </c>
      <c r="AC2364" s="53"/>
    </row>
    <row r="2365" spans="1:29" x14ac:dyDescent="0.25">
      <c r="A2365" s="53">
        <v>3505025</v>
      </c>
      <c r="B2365" s="89" t="s">
        <v>2608</v>
      </c>
      <c r="C2365" s="53" t="s">
        <v>766</v>
      </c>
      <c r="D2365" s="49" t="s">
        <v>2507</v>
      </c>
      <c r="E2365" s="47">
        <f>VLOOKUP('2012 Accountability Database'!A2362,Dems1112!$A$2:$G$1082,3)</f>
        <v>0.97</v>
      </c>
      <c r="F2365" s="66"/>
      <c r="G2365" s="52"/>
      <c r="M2365" s="5" t="s">
        <v>37</v>
      </c>
      <c r="N2365" s="14" t="s">
        <v>2504</v>
      </c>
      <c r="O2365" s="5"/>
      <c r="P2365" s="44" t="str">
        <f t="shared" ref="P2365" si="3015">IF(K2368="Yes",IF(L2368="Yes","Yes","No"),"No")</f>
        <v>No</v>
      </c>
      <c r="Q2365" s="108"/>
      <c r="R2365" s="5" t="s">
        <v>1</v>
      </c>
      <c r="S2365" s="5" t="s">
        <v>5</v>
      </c>
      <c r="T2365" s="5" t="s">
        <v>7</v>
      </c>
      <c r="U2365" s="5">
        <v>855</v>
      </c>
      <c r="V2365" s="5">
        <v>42.46</v>
      </c>
      <c r="W2365" s="5">
        <v>42.59</v>
      </c>
      <c r="X2365" s="8">
        <f t="shared" si="2939"/>
        <v>-0.13000000000000256</v>
      </c>
      <c r="Y2365" s="14">
        <v>785</v>
      </c>
      <c r="Z2365" s="5">
        <v>45.22</v>
      </c>
      <c r="AA2365" s="5">
        <v>44.07</v>
      </c>
      <c r="AB2365" s="71">
        <f t="shared" si="2964"/>
        <v>1.1499999999999986</v>
      </c>
      <c r="AC2365" s="53"/>
    </row>
    <row r="2366" spans="1:29" x14ac:dyDescent="0.25">
      <c r="A2366" s="53">
        <v>3505025</v>
      </c>
      <c r="B2366" s="89" t="s">
        <v>2608</v>
      </c>
      <c r="C2366" s="53" t="s">
        <v>766</v>
      </c>
      <c r="D2366" s="50" t="s">
        <v>2508</v>
      </c>
      <c r="E2366" s="47">
        <f>VLOOKUP('2012 Accountability Database'!A2362,Dems1112!$A$2:$G$1082,4)</f>
        <v>0.87</v>
      </c>
      <c r="F2366" s="65" t="s">
        <v>2486</v>
      </c>
      <c r="G2366" s="62"/>
      <c r="H2366" s="13" t="str">
        <f>IF(V2366&gt;94,"Met",IF(X2366="--","n/a",IF(X2366&gt;=0,"Met","Did Not Meet")))</f>
        <v>Did Not Meet</v>
      </c>
      <c r="I2366" s="13" t="str">
        <f>IF(V2367&gt;94,"Met",IF(X2367="--","n/a",IF(X2367&gt;=0,"Met","Did Not Meet")))</f>
        <v>Did Not Meet</v>
      </c>
      <c r="J2366" s="13"/>
      <c r="K2366" s="13" t="str">
        <f>IF(Z2366&gt;94,"Met",IF(AB2366="--","n/a",IF(AB2366&gt;=0,"Met","Did Not Meet")))</f>
        <v>Did Not Meet</v>
      </c>
      <c r="L2366" s="13" t="str">
        <f>IF(Z2367&gt;94,"Met",IF(AB2367="--","n/a",IF(AB2367&gt;=0,"Met","Did Not Meet")))</f>
        <v>Did Not Meet</v>
      </c>
      <c r="M2366" s="1" t="s">
        <v>37</v>
      </c>
      <c r="N2366" s="68" t="s">
        <v>2497</v>
      </c>
      <c r="O2366" s="35"/>
      <c r="P2366" s="44"/>
      <c r="Q2366" s="108"/>
      <c r="R2366" s="5" t="s">
        <v>6</v>
      </c>
      <c r="S2366" s="1" t="s">
        <v>2</v>
      </c>
      <c r="T2366" s="1" t="s">
        <v>3</v>
      </c>
      <c r="U2366" s="5">
        <v>313</v>
      </c>
      <c r="V2366" s="1">
        <v>50.8</v>
      </c>
      <c r="W2366" s="1">
        <v>59.2</v>
      </c>
      <c r="X2366" s="6">
        <f t="shared" si="2939"/>
        <v>-8.4000000000000057</v>
      </c>
      <c r="Y2366" s="14">
        <v>292</v>
      </c>
      <c r="Z2366" s="1">
        <v>51.37</v>
      </c>
      <c r="AA2366" s="1">
        <v>61.62</v>
      </c>
      <c r="AB2366" s="72">
        <f t="shared" si="2964"/>
        <v>-10.25</v>
      </c>
      <c r="AC2366" s="53"/>
    </row>
    <row r="2367" spans="1:29" x14ac:dyDescent="0.25">
      <c r="A2367" s="53">
        <v>3505025</v>
      </c>
      <c r="B2367" s="89" t="s">
        <v>2608</v>
      </c>
      <c r="C2367" s="53" t="s">
        <v>766</v>
      </c>
      <c r="D2367" s="50" t="s">
        <v>974</v>
      </c>
      <c r="E2367" s="47" t="str">
        <f>VLOOKUP('2012 Accountability Database'!A2362,Dems1112!$A$2:$G$1082,5)</f>
        <v>6-7</v>
      </c>
      <c r="F2367" s="65" t="s">
        <v>2487</v>
      </c>
      <c r="G2367" s="62"/>
      <c r="H2367" s="13" t="str">
        <f>IF(V2368&gt;94,"Met",IF(X2368="--","n/a",IF(X2368&gt;=0,"Met","Did Not Meet")))</f>
        <v>Did Not Meet</v>
      </c>
      <c r="I2367" s="13" t="str">
        <f>IF(V2369&gt;94,"Met",IF(X2369="--","n/a",IF(X2369&gt;=0,"Met","Did Not Meet")))</f>
        <v>Did Not Meet</v>
      </c>
      <c r="J2367" s="13"/>
      <c r="K2367" s="13" t="str">
        <f>IF(Z2368&gt;94,"Met",IF(AB2368="--","n/a",IF(AB2368&gt;=0,"Met","Did Not Meet")))</f>
        <v>Did Not Meet</v>
      </c>
      <c r="L2367" s="13" t="str">
        <f>IF(Z2369&gt;94,"Met",IF(AB2369="--","n/a",IF(AB2369&gt;=0,"Met","Did Not Meet")))</f>
        <v>Did Not Meet</v>
      </c>
      <c r="M2367" s="1" t="s">
        <v>37</v>
      </c>
      <c r="N2367" s="14"/>
      <c r="O2367" s="35" t="s">
        <v>2506</v>
      </c>
      <c r="P2367" s="83" t="str">
        <f t="shared" ref="P2367" si="3016">IF(P2362="No"," ", IF(P2364="No"," ",IF(P2363="No", " ",IF(P2365="No"," ","X"))))</f>
        <v xml:space="preserve"> </v>
      </c>
      <c r="Q2367" s="108"/>
      <c r="R2367" s="5" t="s">
        <v>6</v>
      </c>
      <c r="S2367" s="1" t="s">
        <v>2</v>
      </c>
      <c r="T2367" s="1" t="s">
        <v>7</v>
      </c>
      <c r="U2367" s="5">
        <v>282</v>
      </c>
      <c r="V2367" s="1">
        <v>47.16</v>
      </c>
      <c r="W2367" s="1">
        <v>55.63</v>
      </c>
      <c r="X2367" s="6">
        <f t="shared" si="2939"/>
        <v>-8.470000000000006</v>
      </c>
      <c r="Y2367" s="14">
        <v>262</v>
      </c>
      <c r="Z2367" s="1">
        <v>47.71</v>
      </c>
      <c r="AA2367" s="1">
        <v>58.49</v>
      </c>
      <c r="AB2367" s="72">
        <f t="shared" si="2964"/>
        <v>-10.780000000000001</v>
      </c>
      <c r="AC2367" s="53"/>
    </row>
    <row r="2368" spans="1:29" ht="15.75" x14ac:dyDescent="0.25">
      <c r="A2368" s="53">
        <v>3505025</v>
      </c>
      <c r="B2368" s="89" t="s">
        <v>2608</v>
      </c>
      <c r="C2368" s="53" t="s">
        <v>766</v>
      </c>
      <c r="D2368" s="50" t="s">
        <v>975</v>
      </c>
      <c r="E2368" s="48" t="str">
        <f>VLOOKUP('2012 Accountability Database'!A2362,Dems1112!$A$2:$G$1082,6)</f>
        <v>3 (Central AR)</v>
      </c>
      <c r="F2368" s="66"/>
      <c r="G2368" s="63" t="s">
        <v>2488</v>
      </c>
      <c r="H2368" s="61" t="str">
        <f t="shared" ref="H2368:I2368" si="3017">IF(H2366="Met","Yes",IF(H2367="Met","Yes","No"))</f>
        <v>No</v>
      </c>
      <c r="I2368" s="61" t="str">
        <f t="shared" si="3017"/>
        <v>No</v>
      </c>
      <c r="J2368" s="55"/>
      <c r="K2368" s="61" t="str">
        <f t="shared" ref="K2368:L2368" si="3018">IF(K2366="Met","Yes",IF(K2367="Met","Yes","No"))</f>
        <v>No</v>
      </c>
      <c r="L2368" s="61" t="str">
        <f t="shared" si="3018"/>
        <v>No</v>
      </c>
      <c r="M2368" s="5" t="s">
        <v>37</v>
      </c>
      <c r="N2368" s="14"/>
      <c r="O2368" s="35" t="s">
        <v>2505</v>
      </c>
      <c r="P2368" s="83" t="str">
        <f t="shared" ref="P2368" si="3019">IF(P2367="X"," ",IF(P2369="X"," ","X"))</f>
        <v xml:space="preserve"> </v>
      </c>
      <c r="Q2368" s="94" t="s">
        <v>2759</v>
      </c>
      <c r="R2368" s="5" t="s">
        <v>6</v>
      </c>
      <c r="S2368" s="5" t="s">
        <v>5</v>
      </c>
      <c r="T2368" s="5" t="s">
        <v>3</v>
      </c>
      <c r="U2368" s="5">
        <v>960</v>
      </c>
      <c r="V2368" s="5">
        <v>53.02</v>
      </c>
      <c r="W2368" s="5">
        <v>59.2</v>
      </c>
      <c r="X2368" s="8">
        <f t="shared" si="2939"/>
        <v>-6.18</v>
      </c>
      <c r="Y2368" s="14">
        <v>886</v>
      </c>
      <c r="Z2368" s="5">
        <v>55.64</v>
      </c>
      <c r="AA2368" s="5">
        <v>61.62</v>
      </c>
      <c r="AB2368" s="72">
        <f t="shared" si="2964"/>
        <v>-5.9799999999999969</v>
      </c>
      <c r="AC2368" s="53"/>
    </row>
    <row r="2369" spans="1:29" x14ac:dyDescent="0.25">
      <c r="A2369" s="54">
        <v>3505025</v>
      </c>
      <c r="B2369" s="90" t="s">
        <v>2608</v>
      </c>
      <c r="C2369" s="54" t="s">
        <v>766</v>
      </c>
      <c r="D2369" s="4"/>
      <c r="E2369" s="4"/>
      <c r="F2369" s="67"/>
      <c r="G2369" s="64"/>
      <c r="H2369" s="43"/>
      <c r="I2369" s="43"/>
      <c r="J2369" s="43"/>
      <c r="K2369" s="43"/>
      <c r="L2369" s="43"/>
      <c r="M2369" s="4" t="s">
        <v>37</v>
      </c>
      <c r="N2369" s="15"/>
      <c r="O2369" s="38" t="s">
        <v>2482</v>
      </c>
      <c r="P2369" s="84" t="str">
        <f>IF(E2363="Achieving School"," ","X")</f>
        <v>X</v>
      </c>
      <c r="Q2369" s="91"/>
      <c r="R2369" s="4" t="s">
        <v>6</v>
      </c>
      <c r="S2369" s="4" t="s">
        <v>5</v>
      </c>
      <c r="T2369" s="4" t="s">
        <v>7</v>
      </c>
      <c r="U2369" s="4">
        <v>855</v>
      </c>
      <c r="V2369" s="4">
        <v>49.59</v>
      </c>
      <c r="W2369" s="4">
        <v>55.63</v>
      </c>
      <c r="X2369" s="7">
        <f t="shared" si="2939"/>
        <v>-6.0399999999999991</v>
      </c>
      <c r="Y2369" s="15">
        <v>786</v>
      </c>
      <c r="Z2369" s="4">
        <v>52.29</v>
      </c>
      <c r="AA2369" s="4">
        <v>58.49</v>
      </c>
      <c r="AB2369" s="73">
        <f t="shared" si="2964"/>
        <v>-6.2000000000000028</v>
      </c>
      <c r="AC2369" s="54"/>
    </row>
    <row r="2370" spans="1:29" x14ac:dyDescent="0.25">
      <c r="A2370" s="1">
        <v>3505026</v>
      </c>
      <c r="B2370" s="87" t="s">
        <v>2608</v>
      </c>
      <c r="C2370" s="55" t="s">
        <v>767</v>
      </c>
      <c r="E2370" s="42"/>
      <c r="F2370" s="65" t="s">
        <v>2483</v>
      </c>
      <c r="G2370" s="62"/>
      <c r="H2370" s="37" t="str">
        <f>IF(V2370&gt;94,"Met",IF(X2370="--","n/a",IF(X2370&gt;=0,"Met","Did Not Meet")))</f>
        <v>Met</v>
      </c>
      <c r="I2370" s="37" t="str">
        <f>IF(V2371&gt;94,"Met",IF(X2371="--","n/a",IF(X2371&gt;=0,"Met","Did Not Meet")))</f>
        <v>Did Not Meet</v>
      </c>
      <c r="K2370" s="13" t="str">
        <f>IF(Z2370&gt;94,"Met",IF(AB2370="--","n/a",IF(AB2370&gt;=0,"Met","Did Not Meet")))</f>
        <v>Did Not Meet</v>
      </c>
      <c r="L2370" s="13" t="str">
        <f>IF(Z2371&gt;94,"Met",IF(AB2371="--","n/a",IF(AB2371&gt;=0,"Met","Did Not Meet")))</f>
        <v>Did Not Meet</v>
      </c>
      <c r="M2370" s="1" t="s">
        <v>9</v>
      </c>
      <c r="N2370" s="14" t="s">
        <v>2502</v>
      </c>
      <c r="O2370" s="5"/>
      <c r="P2370" s="44" t="str">
        <f t="shared" ref="P2370" si="3020">IF(H2372="Yes",IF(I2372="Yes","Yes","No"),"No")</f>
        <v>No</v>
      </c>
      <c r="Q2370" s="93"/>
      <c r="R2370" s="5" t="s">
        <v>1</v>
      </c>
      <c r="S2370" s="1" t="s">
        <v>2</v>
      </c>
      <c r="T2370" s="1" t="s">
        <v>3</v>
      </c>
      <c r="U2370" s="5">
        <v>204</v>
      </c>
      <c r="V2370" s="1">
        <v>63.24</v>
      </c>
      <c r="W2370" s="1">
        <v>61.65</v>
      </c>
      <c r="X2370" s="9">
        <f t="shared" ref="X2370:X2433" si="3021">V2370-W2370</f>
        <v>1.5900000000000034</v>
      </c>
      <c r="Y2370" s="14">
        <v>121</v>
      </c>
      <c r="Z2370" s="1">
        <v>66.12</v>
      </c>
      <c r="AA2370" s="1">
        <v>78.84</v>
      </c>
      <c r="AB2370" s="72">
        <f t="shared" si="2964"/>
        <v>-12.719999999999999</v>
      </c>
      <c r="AC2370" s="36"/>
    </row>
    <row r="2371" spans="1:29" ht="15.75" x14ac:dyDescent="0.25">
      <c r="A2371" s="53">
        <v>3505026</v>
      </c>
      <c r="B2371" s="89" t="s">
        <v>2608</v>
      </c>
      <c r="C2371" s="53" t="s">
        <v>767</v>
      </c>
      <c r="D2371" s="49" t="s">
        <v>2498</v>
      </c>
      <c r="E2371" s="34" t="str">
        <f>M2370</f>
        <v>Needs Improvement School</v>
      </c>
      <c r="F2371" s="65" t="s">
        <v>2484</v>
      </c>
      <c r="G2371" s="62"/>
      <c r="H2371" s="13" t="str">
        <f>IF(V2372&gt;94,"Met",IF(X2372="--","n/a",IF(X2372&gt;=0,"Met","Did Not Meet")))</f>
        <v>Did Not Meet</v>
      </c>
      <c r="I2371" s="13" t="str">
        <f>IF(V2373&gt;94,"Met",IF(X2373="--","n/a",IF(X2373&gt;=0,"Met","Did Not Meet")))</f>
        <v>Did Not Meet</v>
      </c>
      <c r="K2371" s="13" t="str">
        <f>IF(Z2372&gt;94,"Met",IF(AB2372="--","n/a",IF(AB2372&gt;=0,"Met","Did Not Meet")))</f>
        <v>Did Not Meet</v>
      </c>
      <c r="L2371" s="13" t="str">
        <f>IF(Z2373&gt;94,"Met",IF(AB2373="--","n/a",IF(AB2373&gt;=0,"Met","Did Not Meet")))</f>
        <v>Did Not Meet</v>
      </c>
      <c r="M2371" s="1" t="s">
        <v>9</v>
      </c>
      <c r="N2371" s="14" t="s">
        <v>2501</v>
      </c>
      <c r="O2371" s="5"/>
      <c r="P2371" s="44" t="str">
        <f t="shared" ref="P2371" si="3022">IF(K2372="Yes",IF(L2372="Yes","Yes","No"),"No")</f>
        <v>No</v>
      </c>
      <c r="Q2371" s="94" t="s">
        <v>2759</v>
      </c>
      <c r="R2371" s="5" t="s">
        <v>1</v>
      </c>
      <c r="S2371" s="1" t="s">
        <v>2</v>
      </c>
      <c r="T2371" s="1" t="s">
        <v>7</v>
      </c>
      <c r="U2371" s="5">
        <v>184</v>
      </c>
      <c r="V2371" s="1">
        <v>59.24</v>
      </c>
      <c r="W2371" s="1">
        <v>59.62</v>
      </c>
      <c r="X2371" s="6">
        <f t="shared" si="3021"/>
        <v>-0.37999999999999545</v>
      </c>
      <c r="Y2371" s="14">
        <v>110</v>
      </c>
      <c r="Z2371" s="1">
        <v>63.64</v>
      </c>
      <c r="AA2371" s="1">
        <v>74.650000000000006</v>
      </c>
      <c r="AB2371" s="72">
        <f t="shared" si="2964"/>
        <v>-11.010000000000005</v>
      </c>
      <c r="AC2371" s="53"/>
    </row>
    <row r="2372" spans="1:29" ht="15" customHeight="1" x14ac:dyDescent="0.25">
      <c r="A2372" s="53">
        <v>3505026</v>
      </c>
      <c r="B2372" s="89" t="s">
        <v>2608</v>
      </c>
      <c r="C2372" s="53" t="s">
        <v>767</v>
      </c>
      <c r="D2372" s="49" t="s">
        <v>2499</v>
      </c>
      <c r="E2372" s="35" t="str">
        <f>VLOOKUP('2012 Accountability Database'!$A2370,'2011 AYP'!A$2:B$1072,2)</f>
        <v>SI_1 (School Improvement Year 1)</v>
      </c>
      <c r="F2372" s="66"/>
      <c r="G2372" s="63" t="s">
        <v>2485</v>
      </c>
      <c r="H2372" s="60" t="str">
        <f t="shared" ref="H2372:I2372" si="3023">IF(H2370="Met","Yes",IF(H2371="Met","Yes","No"))</f>
        <v>Yes</v>
      </c>
      <c r="I2372" s="60" t="str">
        <f t="shared" si="3023"/>
        <v>No</v>
      </c>
      <c r="J2372" s="42"/>
      <c r="K2372" s="60" t="str">
        <f t="shared" ref="K2372:L2372" si="3024">IF(K2370="Met","Yes",IF(K2371="Met","Yes","No"))</f>
        <v>No</v>
      </c>
      <c r="L2372" s="60" t="str">
        <f t="shared" si="3024"/>
        <v>No</v>
      </c>
      <c r="M2372" s="5" t="s">
        <v>9</v>
      </c>
      <c r="N2372" s="14" t="s">
        <v>2503</v>
      </c>
      <c r="O2372" s="5"/>
      <c r="P2372" s="44" t="str">
        <f t="shared" ref="P2372" si="3025">IF(H2376="Yes",IF(I2376="Yes","Yes","No"),"No")</f>
        <v>Yes</v>
      </c>
      <c r="Q2372" s="108" t="s">
        <v>2758</v>
      </c>
      <c r="R2372" s="5" t="s">
        <v>1</v>
      </c>
      <c r="S2372" s="5" t="s">
        <v>5</v>
      </c>
      <c r="T2372" s="5" t="s">
        <v>3</v>
      </c>
      <c r="U2372" s="5">
        <v>602</v>
      </c>
      <c r="V2372" s="5">
        <v>56.81</v>
      </c>
      <c r="W2372" s="5">
        <v>61.65</v>
      </c>
      <c r="X2372" s="8">
        <f t="shared" si="3021"/>
        <v>-4.8399999999999963</v>
      </c>
      <c r="Y2372" s="14">
        <v>365</v>
      </c>
      <c r="Z2372" s="5">
        <v>68.489999999999995</v>
      </c>
      <c r="AA2372" s="5">
        <v>78.84</v>
      </c>
      <c r="AB2372" s="72">
        <f t="shared" si="2964"/>
        <v>-10.350000000000009</v>
      </c>
      <c r="AC2372" s="53"/>
    </row>
    <row r="2373" spans="1:29" x14ac:dyDescent="0.25">
      <c r="A2373" s="53">
        <v>3505026</v>
      </c>
      <c r="B2373" s="89" t="s">
        <v>2608</v>
      </c>
      <c r="C2373" s="53" t="s">
        <v>767</v>
      </c>
      <c r="D2373" s="49" t="s">
        <v>2507</v>
      </c>
      <c r="E2373" s="47">
        <f>VLOOKUP('2012 Accountability Database'!A2370,Dems1112!$A$2:$G$1082,3)</f>
        <v>0.97</v>
      </c>
      <c r="F2373" s="66"/>
      <c r="G2373" s="52"/>
      <c r="M2373" s="5" t="s">
        <v>9</v>
      </c>
      <c r="N2373" s="14" t="s">
        <v>2504</v>
      </c>
      <c r="O2373" s="5"/>
      <c r="P2373" s="44" t="str">
        <f t="shared" ref="P2373" si="3026">IF(K2376="Yes",IF(L2376="Yes","Yes","No"),"No")</f>
        <v>Yes</v>
      </c>
      <c r="Q2373" s="108"/>
      <c r="R2373" s="5" t="s">
        <v>1</v>
      </c>
      <c r="S2373" s="5" t="s">
        <v>5</v>
      </c>
      <c r="T2373" s="5" t="s">
        <v>7</v>
      </c>
      <c r="U2373" s="5">
        <v>526</v>
      </c>
      <c r="V2373" s="5">
        <v>53.99</v>
      </c>
      <c r="W2373" s="5">
        <v>59.62</v>
      </c>
      <c r="X2373" s="8">
        <f t="shared" si="3021"/>
        <v>-5.6299999999999955</v>
      </c>
      <c r="Y2373" s="14">
        <v>312</v>
      </c>
      <c r="Z2373" s="5">
        <v>65.06</v>
      </c>
      <c r="AA2373" s="5">
        <v>74.650000000000006</v>
      </c>
      <c r="AB2373" s="72">
        <f t="shared" si="2964"/>
        <v>-9.5900000000000034</v>
      </c>
      <c r="AC2373" s="53"/>
    </row>
    <row r="2374" spans="1:29" x14ac:dyDescent="0.25">
      <c r="A2374" s="53">
        <v>3505026</v>
      </c>
      <c r="B2374" s="89" t="s">
        <v>2608</v>
      </c>
      <c r="C2374" s="53" t="s">
        <v>767</v>
      </c>
      <c r="D2374" s="50" t="s">
        <v>2508</v>
      </c>
      <c r="E2374" s="47">
        <f>VLOOKUP('2012 Accountability Database'!A2370,Dems1112!$A$2:$G$1082,4)</f>
        <v>0.89</v>
      </c>
      <c r="F2374" s="65" t="s">
        <v>2486</v>
      </c>
      <c r="G2374" s="62"/>
      <c r="H2374" s="13" t="str">
        <f>IF(V2374&gt;94,"Met",IF(X2374="--","n/a",IF(X2374&gt;=0,"Met","Did Not Meet")))</f>
        <v>Met</v>
      </c>
      <c r="I2374" s="13" t="str">
        <f>IF(V2375&gt;94,"Met",IF(X2375="--","n/a",IF(X2375&gt;=0,"Met","Did Not Meet")))</f>
        <v>Met</v>
      </c>
      <c r="J2374" s="13"/>
      <c r="K2374" s="13" t="str">
        <f>IF(Z2374&gt;94,"Met",IF(AB2374="--","n/a",IF(AB2374&gt;=0,"Met","Did Not Meet")))</f>
        <v>Met</v>
      </c>
      <c r="L2374" s="13" t="str">
        <f>IF(Z2375&gt;94,"Met",IF(AB2375="--","n/a",IF(AB2375&gt;=0,"Met","Did Not Meet")))</f>
        <v>Met</v>
      </c>
      <c r="M2374" s="1" t="s">
        <v>9</v>
      </c>
      <c r="N2374" s="68" t="s">
        <v>2497</v>
      </c>
      <c r="O2374" s="35"/>
      <c r="P2374" s="44"/>
      <c r="Q2374" s="108"/>
      <c r="R2374" s="5" t="s">
        <v>6</v>
      </c>
      <c r="S2374" s="1" t="s">
        <v>2</v>
      </c>
      <c r="T2374" s="1" t="s">
        <v>3</v>
      </c>
      <c r="U2374" s="5">
        <v>204</v>
      </c>
      <c r="V2374" s="1">
        <v>58.82</v>
      </c>
      <c r="W2374" s="1">
        <v>55.57</v>
      </c>
      <c r="X2374" s="9">
        <f t="shared" si="3021"/>
        <v>3.25</v>
      </c>
      <c r="Y2374" s="14">
        <v>121</v>
      </c>
      <c r="Z2374" s="1">
        <v>43.8</v>
      </c>
      <c r="AA2374" s="1">
        <v>42.02</v>
      </c>
      <c r="AB2374" s="71">
        <f t="shared" si="2964"/>
        <v>1.779999999999994</v>
      </c>
      <c r="AC2374" s="53"/>
    </row>
    <row r="2375" spans="1:29" x14ac:dyDescent="0.25">
      <c r="A2375" s="53">
        <v>3505026</v>
      </c>
      <c r="B2375" s="89" t="s">
        <v>2608</v>
      </c>
      <c r="C2375" s="53" t="s">
        <v>767</v>
      </c>
      <c r="D2375" s="50" t="s">
        <v>974</v>
      </c>
      <c r="E2375" s="47" t="str">
        <f>VLOOKUP('2012 Accountability Database'!A2370,Dems1112!$A$2:$G$1082,5)</f>
        <v>K-5</v>
      </c>
      <c r="F2375" s="65" t="s">
        <v>2487</v>
      </c>
      <c r="G2375" s="62"/>
      <c r="H2375" s="13" t="str">
        <f>IF(V2376&gt;94,"Met",IF(X2376="--","n/a",IF(X2376&gt;=0,"Met","Did Not Meet")))</f>
        <v>Did Not Meet</v>
      </c>
      <c r="I2375" s="13" t="str">
        <f>IF(V2377&gt;94,"Met",IF(X2377="--","n/a",IF(X2377&gt;=0,"Met","Did Not Meet")))</f>
        <v>Did Not Meet</v>
      </c>
      <c r="J2375" s="13"/>
      <c r="K2375" s="13" t="str">
        <f>IF(Z2376&gt;94,"Met",IF(AB2376="--","n/a",IF(AB2376&gt;=0,"Met","Did Not Meet")))</f>
        <v>Did Not Meet</v>
      </c>
      <c r="L2375" s="13" t="str">
        <f>IF(Z2377&gt;94,"Met",IF(AB2377="--","n/a",IF(AB2377&gt;=0,"Met","Did Not Meet")))</f>
        <v>Did Not Meet</v>
      </c>
      <c r="M2375" s="1" t="s">
        <v>9</v>
      </c>
      <c r="N2375" s="14"/>
      <c r="O2375" s="35" t="s">
        <v>2506</v>
      </c>
      <c r="P2375" s="83" t="str">
        <f t="shared" ref="P2375" si="3027">IF(P2370="No"," ", IF(P2372="No"," ",IF(P2371="No", " ",IF(P2373="No"," ","X"))))</f>
        <v xml:space="preserve"> </v>
      </c>
      <c r="Q2375" s="108"/>
      <c r="R2375" s="5" t="s">
        <v>6</v>
      </c>
      <c r="S2375" s="1" t="s">
        <v>2</v>
      </c>
      <c r="T2375" s="1" t="s">
        <v>7</v>
      </c>
      <c r="U2375" s="5">
        <v>184</v>
      </c>
      <c r="V2375" s="1">
        <v>55.43</v>
      </c>
      <c r="W2375" s="1">
        <v>53.62</v>
      </c>
      <c r="X2375" s="9">
        <f t="shared" si="3021"/>
        <v>1.8100000000000023</v>
      </c>
      <c r="Y2375" s="14">
        <v>110</v>
      </c>
      <c r="Z2375" s="1">
        <v>40.909999999999997</v>
      </c>
      <c r="AA2375" s="1">
        <v>37.58</v>
      </c>
      <c r="AB2375" s="71">
        <f t="shared" si="2964"/>
        <v>3.3299999999999983</v>
      </c>
      <c r="AC2375" s="53"/>
    </row>
    <row r="2376" spans="1:29" ht="15.75" x14ac:dyDescent="0.25">
      <c r="A2376" s="53">
        <v>3505026</v>
      </c>
      <c r="B2376" s="89" t="s">
        <v>2608</v>
      </c>
      <c r="C2376" s="53" t="s">
        <v>767</v>
      </c>
      <c r="D2376" s="50" t="s">
        <v>975</v>
      </c>
      <c r="E2376" s="48" t="str">
        <f>VLOOKUP('2012 Accountability Database'!A2370,Dems1112!$A$2:$G$1082,6)</f>
        <v>3 (Central AR)</v>
      </c>
      <c r="F2376" s="66"/>
      <c r="G2376" s="63" t="s">
        <v>2488</v>
      </c>
      <c r="H2376" s="61" t="str">
        <f t="shared" ref="H2376:I2376" si="3028">IF(H2374="Met","Yes",IF(H2375="Met","Yes","No"))</f>
        <v>Yes</v>
      </c>
      <c r="I2376" s="61" t="str">
        <f t="shared" si="3028"/>
        <v>Yes</v>
      </c>
      <c r="J2376" s="55"/>
      <c r="K2376" s="61" t="str">
        <f t="shared" ref="K2376:L2376" si="3029">IF(K2374="Met","Yes",IF(K2375="Met","Yes","No"))</f>
        <v>Yes</v>
      </c>
      <c r="L2376" s="61" t="str">
        <f t="shared" si="3029"/>
        <v>Yes</v>
      </c>
      <c r="M2376" s="1" t="s">
        <v>9</v>
      </c>
      <c r="N2376" s="14"/>
      <c r="O2376" s="35" t="s">
        <v>2505</v>
      </c>
      <c r="P2376" s="83" t="str">
        <f t="shared" ref="P2376" si="3030">IF(P2375="X"," ",IF(P2377="X"," ","X"))</f>
        <v xml:space="preserve"> </v>
      </c>
      <c r="Q2376" s="94" t="s">
        <v>2759</v>
      </c>
      <c r="R2376" s="5" t="s">
        <v>6</v>
      </c>
      <c r="S2376" s="1" t="s">
        <v>5</v>
      </c>
      <c r="T2376" s="1" t="s">
        <v>3</v>
      </c>
      <c r="U2376" s="5">
        <v>602</v>
      </c>
      <c r="V2376" s="1">
        <v>53.99</v>
      </c>
      <c r="W2376" s="1">
        <v>55.57</v>
      </c>
      <c r="X2376" s="6">
        <f t="shared" si="3021"/>
        <v>-1.5799999999999983</v>
      </c>
      <c r="Y2376" s="14">
        <v>365</v>
      </c>
      <c r="Z2376" s="1">
        <v>40.82</v>
      </c>
      <c r="AA2376" s="1">
        <v>42.02</v>
      </c>
      <c r="AB2376" s="72">
        <f t="shared" si="2964"/>
        <v>-1.2000000000000028</v>
      </c>
      <c r="AC2376" s="53"/>
    </row>
    <row r="2377" spans="1:29" x14ac:dyDescent="0.25">
      <c r="A2377" s="54">
        <v>3505026</v>
      </c>
      <c r="B2377" s="90" t="s">
        <v>2608</v>
      </c>
      <c r="C2377" s="54" t="s">
        <v>767</v>
      </c>
      <c r="D2377" s="4"/>
      <c r="E2377" s="4"/>
      <c r="F2377" s="67"/>
      <c r="G2377" s="64"/>
      <c r="H2377" s="43"/>
      <c r="I2377" s="43"/>
      <c r="J2377" s="43"/>
      <c r="K2377" s="43"/>
      <c r="L2377" s="43"/>
      <c r="M2377" s="4" t="s">
        <v>9</v>
      </c>
      <c r="N2377" s="15"/>
      <c r="O2377" s="38" t="s">
        <v>2482</v>
      </c>
      <c r="P2377" s="84" t="str">
        <f>IF(E2371="Achieving School"," ","X")</f>
        <v>X</v>
      </c>
      <c r="Q2377" s="91"/>
      <c r="R2377" s="4" t="s">
        <v>6</v>
      </c>
      <c r="S2377" s="4" t="s">
        <v>5</v>
      </c>
      <c r="T2377" s="4" t="s">
        <v>7</v>
      </c>
      <c r="U2377" s="4">
        <v>526</v>
      </c>
      <c r="V2377" s="4">
        <v>51.52</v>
      </c>
      <c r="W2377" s="4">
        <v>53.62</v>
      </c>
      <c r="X2377" s="7">
        <f t="shared" si="3021"/>
        <v>-2.0999999999999943</v>
      </c>
      <c r="Y2377" s="15">
        <v>312</v>
      </c>
      <c r="Z2377" s="4">
        <v>37.18</v>
      </c>
      <c r="AA2377" s="4">
        <v>37.58</v>
      </c>
      <c r="AB2377" s="73">
        <f t="shared" si="2964"/>
        <v>-0.39999999999999858</v>
      </c>
      <c r="AC2377" s="54"/>
    </row>
    <row r="2378" spans="1:29" x14ac:dyDescent="0.25">
      <c r="A2378" s="1">
        <v>3505030</v>
      </c>
      <c r="B2378" s="87" t="s">
        <v>2608</v>
      </c>
      <c r="C2378" s="55" t="s">
        <v>768</v>
      </c>
      <c r="E2378" s="42"/>
      <c r="F2378" s="65" t="s">
        <v>2483</v>
      </c>
      <c r="G2378" s="62"/>
      <c r="H2378" s="37" t="str">
        <f>IF(V2378&gt;94,"Met",IF(X2378="--","n/a",IF(X2378&gt;=0,"Met","Did Not Meet")))</f>
        <v>Did Not Meet</v>
      </c>
      <c r="I2378" s="37" t="str">
        <f>IF(V2379&gt;94,"Met",IF(X2379="--","n/a",IF(X2379&gt;=0,"Met","Did Not Meet")))</f>
        <v>Did Not Meet</v>
      </c>
      <c r="K2378" s="13" t="str">
        <f>IF(Z2378&gt;94,"Met",IF(AB2378="--","n/a",IF(AB2378&gt;=0,"Met","Did Not Meet")))</f>
        <v>Met</v>
      </c>
      <c r="L2378" s="13" t="str">
        <f>IF(Z2379&gt;94,"Met",IF(AB2379="--","n/a",IF(AB2379&gt;=0,"Met","Did Not Meet")))</f>
        <v>Did Not Meet</v>
      </c>
      <c r="M2378" s="5" t="s">
        <v>37</v>
      </c>
      <c r="N2378" s="14" t="s">
        <v>2502</v>
      </c>
      <c r="O2378" s="5"/>
      <c r="P2378" s="44" t="str">
        <f t="shared" ref="P2378" si="3031">IF(H2380="Yes",IF(I2380="Yes","Yes","No"),"No")</f>
        <v>No</v>
      </c>
      <c r="Q2378" s="93"/>
      <c r="R2378" s="5" t="s">
        <v>1</v>
      </c>
      <c r="S2378" s="5" t="s">
        <v>2</v>
      </c>
      <c r="T2378" s="5" t="s">
        <v>3</v>
      </c>
      <c r="U2378" s="5">
        <v>144</v>
      </c>
      <c r="V2378" s="5">
        <v>52.08</v>
      </c>
      <c r="W2378" s="5">
        <v>54.17</v>
      </c>
      <c r="X2378" s="8">
        <f t="shared" si="3021"/>
        <v>-2.0900000000000034</v>
      </c>
      <c r="Y2378" s="14">
        <v>91</v>
      </c>
      <c r="Z2378" s="5">
        <v>74.73</v>
      </c>
      <c r="AA2378" s="5">
        <v>74.48</v>
      </c>
      <c r="AB2378" s="71">
        <f t="shared" si="2964"/>
        <v>0.25</v>
      </c>
      <c r="AC2378" s="36"/>
    </row>
    <row r="2379" spans="1:29" ht="15.75" x14ac:dyDescent="0.25">
      <c r="A2379" s="53">
        <v>3505030</v>
      </c>
      <c r="B2379" s="89" t="s">
        <v>2608</v>
      </c>
      <c r="C2379" s="53" t="s">
        <v>768</v>
      </c>
      <c r="D2379" s="49" t="s">
        <v>2498</v>
      </c>
      <c r="E2379" s="34" t="str">
        <f>M2378</f>
        <v>Needs Improvement Priority School</v>
      </c>
      <c r="F2379" s="65" t="s">
        <v>2484</v>
      </c>
      <c r="G2379" s="62"/>
      <c r="H2379" s="13" t="str">
        <f>IF(V2380&gt;94,"Met",IF(X2380="--","n/a",IF(X2380&gt;=0,"Met","Did Not Meet")))</f>
        <v>Did Not Meet</v>
      </c>
      <c r="I2379" s="13" t="str">
        <f>IF(V2381&gt;94,"Met",IF(X2381="--","n/a",IF(X2381&gt;=0,"Met","Did Not Meet")))</f>
        <v>Did Not Meet</v>
      </c>
      <c r="K2379" s="13" t="str">
        <f>IF(Z2380&gt;94,"Met",IF(AB2380="--","n/a",IF(AB2380&gt;=0,"Met","Did Not Meet")))</f>
        <v>Did Not Meet</v>
      </c>
      <c r="L2379" s="13" t="str">
        <f>IF(Z2381&gt;94,"Met",IF(AB2381="--","n/a",IF(AB2381&gt;=0,"Met","Did Not Meet")))</f>
        <v>Did Not Meet</v>
      </c>
      <c r="M2379" s="1" t="s">
        <v>37</v>
      </c>
      <c r="N2379" s="14" t="s">
        <v>2501</v>
      </c>
      <c r="O2379" s="5"/>
      <c r="P2379" s="44" t="str">
        <f t="shared" ref="P2379" si="3032">IF(K2380="Yes",IF(L2380="Yes","Yes","No"),"No")</f>
        <v>No</v>
      </c>
      <c r="Q2379" s="94" t="s">
        <v>2759</v>
      </c>
      <c r="R2379" s="5" t="s">
        <v>1</v>
      </c>
      <c r="S2379" s="1" t="s">
        <v>2</v>
      </c>
      <c r="T2379" s="1" t="s">
        <v>7</v>
      </c>
      <c r="U2379" s="5">
        <v>140</v>
      </c>
      <c r="V2379" s="1">
        <v>51.43</v>
      </c>
      <c r="W2379" s="1">
        <v>53.04</v>
      </c>
      <c r="X2379" s="6">
        <f t="shared" si="3021"/>
        <v>-1.6099999999999994</v>
      </c>
      <c r="Y2379" s="14">
        <v>87</v>
      </c>
      <c r="Z2379" s="1">
        <v>73.56</v>
      </c>
      <c r="AA2379" s="1">
        <v>74.819999999999993</v>
      </c>
      <c r="AB2379" s="72">
        <f t="shared" si="2964"/>
        <v>-1.2599999999999909</v>
      </c>
      <c r="AC2379" s="53"/>
    </row>
    <row r="2380" spans="1:29" ht="15" customHeight="1" x14ac:dyDescent="0.25">
      <c r="A2380" s="53">
        <v>3505030</v>
      </c>
      <c r="B2380" s="89" t="s">
        <v>2608</v>
      </c>
      <c r="C2380" s="53" t="s">
        <v>768</v>
      </c>
      <c r="D2380" s="49" t="s">
        <v>2499</v>
      </c>
      <c r="E2380" s="35" t="str">
        <f>VLOOKUP('2012 Accountability Database'!$A2378,'2011 AYP'!A$2:B$1072,2)</f>
        <v>SI_3 (School Improvement Year 3)</v>
      </c>
      <c r="F2380" s="66"/>
      <c r="G2380" s="63" t="s">
        <v>2485</v>
      </c>
      <c r="H2380" s="60" t="str">
        <f t="shared" ref="H2380:I2380" si="3033">IF(H2378="Met","Yes",IF(H2379="Met","Yes","No"))</f>
        <v>No</v>
      </c>
      <c r="I2380" s="60" t="str">
        <f t="shared" si="3033"/>
        <v>No</v>
      </c>
      <c r="J2380" s="42"/>
      <c r="K2380" s="60" t="str">
        <f t="shared" ref="K2380:L2380" si="3034">IF(K2378="Met","Yes",IF(K2379="Met","Yes","No"))</f>
        <v>Yes</v>
      </c>
      <c r="L2380" s="60" t="str">
        <f t="shared" si="3034"/>
        <v>No</v>
      </c>
      <c r="M2380" s="1" t="s">
        <v>37</v>
      </c>
      <c r="N2380" s="14" t="s">
        <v>2503</v>
      </c>
      <c r="O2380" s="5"/>
      <c r="P2380" s="44" t="str">
        <f t="shared" ref="P2380" si="3035">IF(H2384="Yes",IF(I2384="Yes","Yes","No"),"No")</f>
        <v>No</v>
      </c>
      <c r="Q2380" s="108" t="s">
        <v>2758</v>
      </c>
      <c r="R2380" s="5" t="s">
        <v>1</v>
      </c>
      <c r="S2380" s="1" t="s">
        <v>5</v>
      </c>
      <c r="T2380" s="1" t="s">
        <v>3</v>
      </c>
      <c r="U2380" s="5">
        <v>497</v>
      </c>
      <c r="V2380" s="1">
        <v>46.08</v>
      </c>
      <c r="W2380" s="1">
        <v>54.17</v>
      </c>
      <c r="X2380" s="6">
        <f t="shared" si="3021"/>
        <v>-8.0900000000000034</v>
      </c>
      <c r="Y2380" s="14">
        <v>305</v>
      </c>
      <c r="Z2380" s="1">
        <v>66.56</v>
      </c>
      <c r="AA2380" s="1">
        <v>74.48</v>
      </c>
      <c r="AB2380" s="72">
        <f t="shared" si="2964"/>
        <v>-7.9200000000000017</v>
      </c>
      <c r="AC2380" s="53"/>
    </row>
    <row r="2381" spans="1:29" x14ac:dyDescent="0.25">
      <c r="A2381" s="53">
        <v>3505030</v>
      </c>
      <c r="B2381" s="89" t="s">
        <v>2608</v>
      </c>
      <c r="C2381" s="53" t="s">
        <v>768</v>
      </c>
      <c r="D2381" s="49" t="s">
        <v>2507</v>
      </c>
      <c r="E2381" s="47">
        <f>VLOOKUP('2012 Accountability Database'!A2378,Dems1112!$A$2:$G$1082,3)</f>
        <v>0.99</v>
      </c>
      <c r="F2381" s="66"/>
      <c r="G2381" s="52"/>
      <c r="M2381" s="5" t="s">
        <v>37</v>
      </c>
      <c r="N2381" s="14" t="s">
        <v>2504</v>
      </c>
      <c r="O2381" s="5"/>
      <c r="P2381" s="44" t="str">
        <f t="shared" ref="P2381" si="3036">IF(K2384="Yes",IF(L2384="Yes","Yes","No"),"No")</f>
        <v>No</v>
      </c>
      <c r="Q2381" s="108"/>
      <c r="R2381" s="5" t="s">
        <v>1</v>
      </c>
      <c r="S2381" s="5" t="s">
        <v>5</v>
      </c>
      <c r="T2381" s="5" t="s">
        <v>7</v>
      </c>
      <c r="U2381" s="5">
        <v>476</v>
      </c>
      <c r="V2381" s="5">
        <v>44.75</v>
      </c>
      <c r="W2381" s="5">
        <v>53.04</v>
      </c>
      <c r="X2381" s="8">
        <f t="shared" si="3021"/>
        <v>-8.2899999999999991</v>
      </c>
      <c r="Y2381" s="14">
        <v>286</v>
      </c>
      <c r="Z2381" s="5">
        <v>66.430000000000007</v>
      </c>
      <c r="AA2381" s="5">
        <v>74.819999999999993</v>
      </c>
      <c r="AB2381" s="72">
        <f t="shared" si="2964"/>
        <v>-8.3899999999999864</v>
      </c>
      <c r="AC2381" s="53"/>
    </row>
    <row r="2382" spans="1:29" x14ac:dyDescent="0.25">
      <c r="A2382" s="53">
        <v>3505030</v>
      </c>
      <c r="B2382" s="89" t="s">
        <v>2608</v>
      </c>
      <c r="C2382" s="53" t="s">
        <v>768</v>
      </c>
      <c r="D2382" s="50" t="s">
        <v>2508</v>
      </c>
      <c r="E2382" s="47">
        <f>VLOOKUP('2012 Accountability Database'!A2378,Dems1112!$A$2:$G$1082,4)</f>
        <v>0.98</v>
      </c>
      <c r="F2382" s="65" t="s">
        <v>2486</v>
      </c>
      <c r="G2382" s="62"/>
      <c r="H2382" s="13" t="str">
        <f>IF(V2382&gt;94,"Met",IF(X2382="--","n/a",IF(X2382&gt;=0,"Met","Did Not Meet")))</f>
        <v>Did Not Meet</v>
      </c>
      <c r="I2382" s="13" t="str">
        <f>IF(V2383&gt;94,"Met",IF(X2383="--","n/a",IF(X2383&gt;=0,"Met","Did Not Meet")))</f>
        <v>Did Not Meet</v>
      </c>
      <c r="J2382" s="13"/>
      <c r="K2382" s="13" t="str">
        <f>IF(Z2382&gt;94,"Met",IF(AB2382="--","n/a",IF(AB2382&gt;=0,"Met","Did Not Meet")))</f>
        <v>Did Not Meet</v>
      </c>
      <c r="L2382" s="13" t="str">
        <f>IF(Z2383&gt;94,"Met",IF(AB2383="--","n/a",IF(AB2383&gt;=0,"Met","Did Not Meet")))</f>
        <v>Did Not Meet</v>
      </c>
      <c r="M2382" s="1" t="s">
        <v>37</v>
      </c>
      <c r="N2382" s="68" t="s">
        <v>2497</v>
      </c>
      <c r="O2382" s="35"/>
      <c r="P2382" s="44"/>
      <c r="Q2382" s="108"/>
      <c r="R2382" s="5" t="s">
        <v>6</v>
      </c>
      <c r="S2382" s="1" t="s">
        <v>2</v>
      </c>
      <c r="T2382" s="1" t="s">
        <v>3</v>
      </c>
      <c r="U2382" s="5">
        <v>144</v>
      </c>
      <c r="V2382" s="1">
        <v>50</v>
      </c>
      <c r="W2382" s="1">
        <v>55.26</v>
      </c>
      <c r="X2382" s="6">
        <f t="shared" si="3021"/>
        <v>-5.259999999999998</v>
      </c>
      <c r="Y2382" s="14">
        <v>91</v>
      </c>
      <c r="Z2382" s="1">
        <v>31.87</v>
      </c>
      <c r="AA2382" s="1">
        <v>51.8</v>
      </c>
      <c r="AB2382" s="72">
        <f t="shared" si="2964"/>
        <v>-19.929999999999996</v>
      </c>
      <c r="AC2382" s="53"/>
    </row>
    <row r="2383" spans="1:29" x14ac:dyDescent="0.25">
      <c r="A2383" s="53">
        <v>3505030</v>
      </c>
      <c r="B2383" s="89" t="s">
        <v>2608</v>
      </c>
      <c r="C2383" s="53" t="s">
        <v>768</v>
      </c>
      <c r="D2383" s="50" t="s">
        <v>974</v>
      </c>
      <c r="E2383" s="47" t="str">
        <f>VLOOKUP('2012 Accountability Database'!A2378,Dems1112!$A$2:$G$1082,5)</f>
        <v>K-5</v>
      </c>
      <c r="F2383" s="65" t="s">
        <v>2487</v>
      </c>
      <c r="G2383" s="62"/>
      <c r="H2383" s="13" t="str">
        <f>IF(V2384&gt;94,"Met",IF(X2384="--","n/a",IF(X2384&gt;=0,"Met","Did Not Meet")))</f>
        <v>Did Not Meet</v>
      </c>
      <c r="I2383" s="13" t="str">
        <f>IF(V2385&gt;94,"Met",IF(X2385="--","n/a",IF(X2385&gt;=0,"Met","Did Not Meet")))</f>
        <v>Did Not Meet</v>
      </c>
      <c r="J2383" s="13"/>
      <c r="K2383" s="13" t="str">
        <f>IF(Z2384&gt;94,"Met",IF(AB2384="--","n/a",IF(AB2384&gt;=0,"Met","Did Not Meet")))</f>
        <v>Did Not Meet</v>
      </c>
      <c r="L2383" s="13" t="str">
        <f>IF(Z2385&gt;94,"Met",IF(AB2385="--","n/a",IF(AB2385&gt;=0,"Met","Did Not Meet")))</f>
        <v>Did Not Meet</v>
      </c>
      <c r="M2383" s="1" t="s">
        <v>37</v>
      </c>
      <c r="N2383" s="14"/>
      <c r="O2383" s="35" t="s">
        <v>2506</v>
      </c>
      <c r="P2383" s="83" t="str">
        <f t="shared" ref="P2383" si="3037">IF(P2378="No"," ", IF(P2380="No"," ",IF(P2379="No", " ",IF(P2381="No"," ","X"))))</f>
        <v xml:space="preserve"> </v>
      </c>
      <c r="Q2383" s="108"/>
      <c r="R2383" s="5" t="s">
        <v>6</v>
      </c>
      <c r="S2383" s="1" t="s">
        <v>2</v>
      </c>
      <c r="T2383" s="1" t="s">
        <v>7</v>
      </c>
      <c r="U2383" s="5">
        <v>140</v>
      </c>
      <c r="V2383" s="1">
        <v>50</v>
      </c>
      <c r="W2383" s="1">
        <v>54.17</v>
      </c>
      <c r="X2383" s="6">
        <f t="shared" si="3021"/>
        <v>-4.1700000000000017</v>
      </c>
      <c r="Y2383" s="14">
        <v>87</v>
      </c>
      <c r="Z2383" s="1">
        <v>29.89</v>
      </c>
      <c r="AA2383" s="1">
        <v>51.65</v>
      </c>
      <c r="AB2383" s="72">
        <f t="shared" si="2964"/>
        <v>-21.759999999999998</v>
      </c>
      <c r="AC2383" s="53"/>
    </row>
    <row r="2384" spans="1:29" ht="15.75" x14ac:dyDescent="0.25">
      <c r="A2384" s="53">
        <v>3505030</v>
      </c>
      <c r="B2384" s="89" t="s">
        <v>2608</v>
      </c>
      <c r="C2384" s="53" t="s">
        <v>768</v>
      </c>
      <c r="D2384" s="50" t="s">
        <v>975</v>
      </c>
      <c r="E2384" s="48" t="str">
        <f>VLOOKUP('2012 Accountability Database'!A2378,Dems1112!$A$2:$G$1082,6)</f>
        <v>3 (Central AR)</v>
      </c>
      <c r="F2384" s="66"/>
      <c r="G2384" s="63" t="s">
        <v>2488</v>
      </c>
      <c r="H2384" s="61" t="str">
        <f t="shared" ref="H2384:I2384" si="3038">IF(H2382="Met","Yes",IF(H2383="Met","Yes","No"))</f>
        <v>No</v>
      </c>
      <c r="I2384" s="61" t="str">
        <f t="shared" si="3038"/>
        <v>No</v>
      </c>
      <c r="J2384" s="55"/>
      <c r="K2384" s="61" t="str">
        <f t="shared" ref="K2384:L2384" si="3039">IF(K2382="Met","Yes",IF(K2383="Met","Yes","No"))</f>
        <v>No</v>
      </c>
      <c r="L2384" s="61" t="str">
        <f t="shared" si="3039"/>
        <v>No</v>
      </c>
      <c r="M2384" s="1" t="s">
        <v>37</v>
      </c>
      <c r="N2384" s="14"/>
      <c r="O2384" s="35" t="s">
        <v>2505</v>
      </c>
      <c r="P2384" s="83" t="str">
        <f t="shared" ref="P2384" si="3040">IF(P2383="X"," ",IF(P2385="X"," ","X"))</f>
        <v xml:space="preserve"> </v>
      </c>
      <c r="Q2384" s="94" t="s">
        <v>2759</v>
      </c>
      <c r="R2384" s="5" t="s">
        <v>6</v>
      </c>
      <c r="S2384" s="1" t="s">
        <v>5</v>
      </c>
      <c r="T2384" s="1" t="s">
        <v>3</v>
      </c>
      <c r="U2384" s="5">
        <v>497</v>
      </c>
      <c r="V2384" s="1">
        <v>49.3</v>
      </c>
      <c r="W2384" s="1">
        <v>55.26</v>
      </c>
      <c r="X2384" s="6">
        <f t="shared" si="3021"/>
        <v>-5.9600000000000009</v>
      </c>
      <c r="Y2384" s="14">
        <v>305</v>
      </c>
      <c r="Z2384" s="1">
        <v>40.98</v>
      </c>
      <c r="AA2384" s="1">
        <v>51.8</v>
      </c>
      <c r="AB2384" s="72">
        <f t="shared" si="2964"/>
        <v>-10.82</v>
      </c>
      <c r="AC2384" s="53"/>
    </row>
    <row r="2385" spans="1:29" x14ac:dyDescent="0.25">
      <c r="A2385" s="54">
        <v>3505030</v>
      </c>
      <c r="B2385" s="90" t="s">
        <v>2608</v>
      </c>
      <c r="C2385" s="54" t="s">
        <v>768</v>
      </c>
      <c r="D2385" s="4"/>
      <c r="E2385" s="4"/>
      <c r="F2385" s="67"/>
      <c r="G2385" s="64"/>
      <c r="H2385" s="43"/>
      <c r="I2385" s="43"/>
      <c r="J2385" s="43"/>
      <c r="K2385" s="43"/>
      <c r="L2385" s="43"/>
      <c r="M2385" s="4" t="s">
        <v>37</v>
      </c>
      <c r="N2385" s="15"/>
      <c r="O2385" s="38" t="s">
        <v>2482</v>
      </c>
      <c r="P2385" s="84" t="str">
        <f>IF(E2379="Achieving School"," ","X")</f>
        <v>X</v>
      </c>
      <c r="Q2385" s="91"/>
      <c r="R2385" s="4" t="s">
        <v>6</v>
      </c>
      <c r="S2385" s="4" t="s">
        <v>5</v>
      </c>
      <c r="T2385" s="4" t="s">
        <v>7</v>
      </c>
      <c r="U2385" s="4">
        <v>476</v>
      </c>
      <c r="V2385" s="4">
        <v>48.11</v>
      </c>
      <c r="W2385" s="4">
        <v>54.17</v>
      </c>
      <c r="X2385" s="7">
        <f t="shared" si="3021"/>
        <v>-6.0600000000000023</v>
      </c>
      <c r="Y2385" s="15">
        <v>286</v>
      </c>
      <c r="Z2385" s="4">
        <v>39.86</v>
      </c>
      <c r="AA2385" s="4">
        <v>51.65</v>
      </c>
      <c r="AB2385" s="73">
        <f t="shared" si="2964"/>
        <v>-11.79</v>
      </c>
      <c r="AC2385" s="54"/>
    </row>
    <row r="2386" spans="1:29" x14ac:dyDescent="0.25">
      <c r="A2386" s="1">
        <v>3505034</v>
      </c>
      <c r="B2386" s="87" t="s">
        <v>2608</v>
      </c>
      <c r="C2386" s="55" t="s">
        <v>769</v>
      </c>
      <c r="E2386" s="42"/>
      <c r="F2386" s="65" t="s">
        <v>2483</v>
      </c>
      <c r="G2386" s="62"/>
      <c r="H2386" s="37" t="str">
        <f>IF(V2386&gt;94,"Met",IF(X2386="--","n/a",IF(X2386&gt;=0,"Met","Did Not Meet")))</f>
        <v>Met</v>
      </c>
      <c r="I2386" s="37" t="str">
        <f>IF(V2387&gt;94,"Met",IF(X2387="--","n/a",IF(X2387&gt;=0,"Met","Did Not Meet")))</f>
        <v>Met</v>
      </c>
      <c r="K2386" s="13" t="str">
        <f>IF(Z2386&gt;94,"Met",IF(AB2386="--","n/a",IF(AB2386&gt;=0,"Met","Did Not Meet")))</f>
        <v>Met</v>
      </c>
      <c r="L2386" s="13" t="str">
        <f>IF(Z2387&gt;94,"Met",IF(AB2387="--","n/a",IF(AB2387&gt;=0,"Met","Did Not Meet")))</f>
        <v>Met</v>
      </c>
      <c r="M2386" s="1" t="s">
        <v>37</v>
      </c>
      <c r="N2386" s="14" t="s">
        <v>2502</v>
      </c>
      <c r="O2386" s="5"/>
      <c r="P2386" s="44" t="str">
        <f t="shared" ref="P2386" si="3041">IF(H2388="Yes",IF(I2388="Yes","Yes","No"),"No")</f>
        <v>Yes</v>
      </c>
      <c r="Q2386" s="93"/>
      <c r="R2386" s="5" t="s">
        <v>1</v>
      </c>
      <c r="S2386" s="1" t="s">
        <v>2</v>
      </c>
      <c r="T2386" s="1" t="s">
        <v>3</v>
      </c>
      <c r="U2386" s="5">
        <v>162</v>
      </c>
      <c r="V2386" s="1">
        <v>52.47</v>
      </c>
      <c r="W2386" s="1">
        <v>50.05</v>
      </c>
      <c r="X2386" s="9">
        <f t="shared" si="3021"/>
        <v>2.4200000000000017</v>
      </c>
      <c r="Y2386" s="14">
        <v>107</v>
      </c>
      <c r="Z2386" s="1">
        <v>75.7</v>
      </c>
      <c r="AA2386" s="1">
        <v>73.55</v>
      </c>
      <c r="AB2386" s="71">
        <f t="shared" si="2964"/>
        <v>2.1500000000000057</v>
      </c>
      <c r="AC2386" s="36"/>
    </row>
    <row r="2387" spans="1:29" ht="15.75" x14ac:dyDescent="0.25">
      <c r="A2387" s="53">
        <v>3505034</v>
      </c>
      <c r="B2387" s="89" t="s">
        <v>2608</v>
      </c>
      <c r="C2387" s="53" t="s">
        <v>769</v>
      </c>
      <c r="D2387" s="49" t="s">
        <v>2498</v>
      </c>
      <c r="E2387" s="34" t="str">
        <f>M2386</f>
        <v>Needs Improvement Priority School</v>
      </c>
      <c r="F2387" s="65" t="s">
        <v>2484</v>
      </c>
      <c r="G2387" s="62"/>
      <c r="H2387" s="13" t="str">
        <f>IF(V2388&gt;94,"Met",IF(X2388="--","n/a",IF(X2388&gt;=0,"Met","Did Not Meet")))</f>
        <v>Did Not Meet</v>
      </c>
      <c r="I2387" s="13" t="str">
        <f>IF(V2389&gt;94,"Met",IF(X2389="--","n/a",IF(X2389&gt;=0,"Met","Did Not Meet")))</f>
        <v>Did Not Meet</v>
      </c>
      <c r="K2387" s="13" t="str">
        <f>IF(Z2388&gt;94,"Met",IF(AB2388="--","n/a",IF(AB2388&gt;=0,"Met","Did Not Meet")))</f>
        <v>Did Not Meet</v>
      </c>
      <c r="L2387" s="13" t="str">
        <f>IF(Z2389&gt;94,"Met",IF(AB2389="--","n/a",IF(AB2389&gt;=0,"Met","Did Not Meet")))</f>
        <v>Did Not Meet</v>
      </c>
      <c r="M2387" s="1" t="s">
        <v>37</v>
      </c>
      <c r="N2387" s="14" t="s">
        <v>2501</v>
      </c>
      <c r="O2387" s="5"/>
      <c r="P2387" s="44" t="str">
        <f t="shared" ref="P2387" si="3042">IF(K2388="Yes",IF(L2388="Yes","Yes","No"),"No")</f>
        <v>Yes</v>
      </c>
      <c r="Q2387" s="94" t="s">
        <v>2759</v>
      </c>
      <c r="R2387" s="5" t="s">
        <v>1</v>
      </c>
      <c r="S2387" s="1" t="s">
        <v>2</v>
      </c>
      <c r="T2387" s="1" t="s">
        <v>7</v>
      </c>
      <c r="U2387" s="5">
        <v>153</v>
      </c>
      <c r="V2387" s="1">
        <v>50.33</v>
      </c>
      <c r="W2387" s="1">
        <v>47.03</v>
      </c>
      <c r="X2387" s="9">
        <f t="shared" si="3021"/>
        <v>3.2999999999999972</v>
      </c>
      <c r="Y2387" s="14">
        <v>100</v>
      </c>
      <c r="Z2387" s="1">
        <v>74</v>
      </c>
      <c r="AA2387" s="1">
        <v>71.349999999999994</v>
      </c>
      <c r="AB2387" s="71">
        <f t="shared" si="2964"/>
        <v>2.6500000000000057</v>
      </c>
      <c r="AC2387" s="53"/>
    </row>
    <row r="2388" spans="1:29" ht="15" customHeight="1" x14ac:dyDescent="0.25">
      <c r="A2388" s="53">
        <v>3505034</v>
      </c>
      <c r="B2388" s="89" t="s">
        <v>2608</v>
      </c>
      <c r="C2388" s="53" t="s">
        <v>769</v>
      </c>
      <c r="D2388" s="49" t="s">
        <v>2499</v>
      </c>
      <c r="E2388" s="35" t="str">
        <f>VLOOKUP('2012 Accountability Database'!$A2386,'2011 AYP'!A$2:B$1072,2)</f>
        <v>SI_6 (School Improvement Year 6)</v>
      </c>
      <c r="F2388" s="66"/>
      <c r="G2388" s="63" t="s">
        <v>2485</v>
      </c>
      <c r="H2388" s="60" t="str">
        <f t="shared" ref="H2388:I2388" si="3043">IF(H2386="Met","Yes",IF(H2387="Met","Yes","No"))</f>
        <v>Yes</v>
      </c>
      <c r="I2388" s="60" t="str">
        <f t="shared" si="3043"/>
        <v>Yes</v>
      </c>
      <c r="J2388" s="42"/>
      <c r="K2388" s="60" t="str">
        <f t="shared" ref="K2388:L2388" si="3044">IF(K2386="Met","Yes",IF(K2387="Met","Yes","No"))</f>
        <v>Yes</v>
      </c>
      <c r="L2388" s="60" t="str">
        <f t="shared" si="3044"/>
        <v>Yes</v>
      </c>
      <c r="M2388" s="5" t="s">
        <v>37</v>
      </c>
      <c r="N2388" s="14" t="s">
        <v>2503</v>
      </c>
      <c r="O2388" s="5"/>
      <c r="P2388" s="44" t="str">
        <f t="shared" ref="P2388" si="3045">IF(H2392="Yes",IF(I2392="Yes","Yes","No"),"No")</f>
        <v>No</v>
      </c>
      <c r="Q2388" s="108" t="s">
        <v>2758</v>
      </c>
      <c r="R2388" s="5" t="s">
        <v>1</v>
      </c>
      <c r="S2388" s="5" t="s">
        <v>5</v>
      </c>
      <c r="T2388" s="5" t="s">
        <v>3</v>
      </c>
      <c r="U2388" s="5">
        <v>505</v>
      </c>
      <c r="V2388" s="5">
        <v>46.14</v>
      </c>
      <c r="W2388" s="5">
        <v>50.05</v>
      </c>
      <c r="X2388" s="8">
        <f t="shared" si="3021"/>
        <v>-3.9099999999999966</v>
      </c>
      <c r="Y2388" s="14">
        <v>329</v>
      </c>
      <c r="Z2388" s="5">
        <v>71.430000000000007</v>
      </c>
      <c r="AA2388" s="5">
        <v>73.55</v>
      </c>
      <c r="AB2388" s="72">
        <f t="shared" ref="AB2388:AB2417" si="3046">Z2388-AA2388</f>
        <v>-2.1199999999999903</v>
      </c>
      <c r="AC2388" s="53"/>
    </row>
    <row r="2389" spans="1:29" x14ac:dyDescent="0.25">
      <c r="A2389" s="53">
        <v>3505034</v>
      </c>
      <c r="B2389" s="89" t="s">
        <v>2608</v>
      </c>
      <c r="C2389" s="53" t="s">
        <v>769</v>
      </c>
      <c r="D2389" s="49" t="s">
        <v>2507</v>
      </c>
      <c r="E2389" s="47">
        <f>VLOOKUP('2012 Accountability Database'!A2386,Dems1112!$A$2:$G$1082,3)</f>
        <v>0.97</v>
      </c>
      <c r="F2389" s="66"/>
      <c r="G2389" s="52"/>
      <c r="M2389" s="1" t="s">
        <v>37</v>
      </c>
      <c r="N2389" s="14" t="s">
        <v>2504</v>
      </c>
      <c r="O2389" s="5"/>
      <c r="P2389" s="44" t="str">
        <f t="shared" ref="P2389" si="3047">IF(K2392="Yes",IF(L2392="Yes","Yes","No"),"No")</f>
        <v>No</v>
      </c>
      <c r="Q2389" s="108"/>
      <c r="R2389" s="5" t="s">
        <v>1</v>
      </c>
      <c r="S2389" s="1" t="s">
        <v>5</v>
      </c>
      <c r="T2389" s="1" t="s">
        <v>7</v>
      </c>
      <c r="U2389" s="5">
        <v>476</v>
      </c>
      <c r="V2389" s="1">
        <v>43.7</v>
      </c>
      <c r="W2389" s="1">
        <v>47.03</v>
      </c>
      <c r="X2389" s="6">
        <f t="shared" si="3021"/>
        <v>-3.3299999999999983</v>
      </c>
      <c r="Y2389" s="14">
        <v>309</v>
      </c>
      <c r="Z2389" s="1">
        <v>69.58</v>
      </c>
      <c r="AA2389" s="1">
        <v>71.349999999999994</v>
      </c>
      <c r="AB2389" s="72">
        <f t="shared" si="3046"/>
        <v>-1.769999999999996</v>
      </c>
      <c r="AC2389" s="53"/>
    </row>
    <row r="2390" spans="1:29" x14ac:dyDescent="0.25">
      <c r="A2390" s="53">
        <v>3505034</v>
      </c>
      <c r="B2390" s="89" t="s">
        <v>2608</v>
      </c>
      <c r="C2390" s="53" t="s">
        <v>769</v>
      </c>
      <c r="D2390" s="50" t="s">
        <v>2508</v>
      </c>
      <c r="E2390" s="47">
        <f>VLOOKUP('2012 Accountability Database'!A2386,Dems1112!$A$2:$G$1082,4)</f>
        <v>0.94</v>
      </c>
      <c r="F2390" s="65" t="s">
        <v>2486</v>
      </c>
      <c r="G2390" s="62"/>
      <c r="H2390" s="13" t="str">
        <f>IF(V2390&gt;94,"Met",IF(X2390="--","n/a",IF(X2390&gt;=0,"Met","Did Not Meet")))</f>
        <v>Did Not Meet</v>
      </c>
      <c r="I2390" s="13" t="str">
        <f>IF(V2391&gt;94,"Met",IF(X2391="--","n/a",IF(X2391&gt;=0,"Met","Did Not Meet")))</f>
        <v>Met</v>
      </c>
      <c r="J2390" s="13"/>
      <c r="K2390" s="13" t="str">
        <f>IF(Z2390&gt;94,"Met",IF(AB2390="--","n/a",IF(AB2390&gt;=0,"Met","Did Not Meet")))</f>
        <v>Did Not Meet</v>
      </c>
      <c r="L2390" s="13" t="str">
        <f>IF(Z2391&gt;94,"Met",IF(AB2391="--","n/a",IF(AB2391&gt;=0,"Met","Did Not Meet")))</f>
        <v>Did Not Meet</v>
      </c>
      <c r="M2390" s="1" t="s">
        <v>37</v>
      </c>
      <c r="N2390" s="68" t="s">
        <v>2497</v>
      </c>
      <c r="O2390" s="35"/>
      <c r="P2390" s="44"/>
      <c r="Q2390" s="108"/>
      <c r="R2390" s="5" t="s">
        <v>6</v>
      </c>
      <c r="S2390" s="1" t="s">
        <v>2</v>
      </c>
      <c r="T2390" s="1" t="s">
        <v>3</v>
      </c>
      <c r="U2390" s="5">
        <v>162</v>
      </c>
      <c r="V2390" s="1">
        <v>43.83</v>
      </c>
      <c r="W2390" s="1">
        <v>45.66</v>
      </c>
      <c r="X2390" s="6">
        <f t="shared" si="3021"/>
        <v>-1.8299999999999983</v>
      </c>
      <c r="Y2390" s="14">
        <v>107</v>
      </c>
      <c r="Z2390" s="1">
        <v>37.380000000000003</v>
      </c>
      <c r="AA2390" s="1">
        <v>51.53</v>
      </c>
      <c r="AB2390" s="72">
        <f t="shared" si="3046"/>
        <v>-14.149999999999999</v>
      </c>
      <c r="AC2390" s="53"/>
    </row>
    <row r="2391" spans="1:29" x14ac:dyDescent="0.25">
      <c r="A2391" s="53">
        <v>3505034</v>
      </c>
      <c r="B2391" s="89" t="s">
        <v>2608</v>
      </c>
      <c r="C2391" s="53" t="s">
        <v>769</v>
      </c>
      <c r="D2391" s="50" t="s">
        <v>974</v>
      </c>
      <c r="E2391" s="47" t="str">
        <f>VLOOKUP('2012 Accountability Database'!A2386,Dems1112!$A$2:$G$1082,5)</f>
        <v>K-5</v>
      </c>
      <c r="F2391" s="65" t="s">
        <v>2487</v>
      </c>
      <c r="G2391" s="62"/>
      <c r="H2391" s="13" t="str">
        <f>IF(V2392&gt;94,"Met",IF(X2392="--","n/a",IF(X2392&gt;=0,"Met","Did Not Meet")))</f>
        <v>Did Not Meet</v>
      </c>
      <c r="I2391" s="13" t="str">
        <f>IF(V2393&gt;94,"Met",IF(X2393="--","n/a",IF(X2393&gt;=0,"Met","Did Not Meet")))</f>
        <v>Did Not Meet</v>
      </c>
      <c r="J2391" s="13"/>
      <c r="K2391" s="13" t="str">
        <f>IF(Z2392&gt;94,"Met",IF(AB2392="--","n/a",IF(AB2392&gt;=0,"Met","Did Not Meet")))</f>
        <v>Did Not Meet</v>
      </c>
      <c r="L2391" s="13" t="str">
        <f>IF(Z2393&gt;94,"Met",IF(AB2393="--","n/a",IF(AB2393&gt;=0,"Met","Did Not Meet")))</f>
        <v>Did Not Meet</v>
      </c>
      <c r="M2391" s="1" t="s">
        <v>37</v>
      </c>
      <c r="N2391" s="14"/>
      <c r="O2391" s="35" t="s">
        <v>2506</v>
      </c>
      <c r="P2391" s="83" t="str">
        <f t="shared" ref="P2391" si="3048">IF(P2386="No"," ", IF(P2388="No"," ",IF(P2387="No", " ",IF(P2389="No"," ","X"))))</f>
        <v xml:space="preserve"> </v>
      </c>
      <c r="Q2391" s="108"/>
      <c r="R2391" s="5" t="s">
        <v>6</v>
      </c>
      <c r="S2391" s="1" t="s">
        <v>2</v>
      </c>
      <c r="T2391" s="1" t="s">
        <v>7</v>
      </c>
      <c r="U2391" s="5">
        <v>153</v>
      </c>
      <c r="V2391" s="1">
        <v>43.14</v>
      </c>
      <c r="W2391" s="1">
        <v>42.86</v>
      </c>
      <c r="X2391" s="9">
        <f t="shared" si="3021"/>
        <v>0.28000000000000114</v>
      </c>
      <c r="Y2391" s="14">
        <v>100</v>
      </c>
      <c r="Z2391" s="1">
        <v>36</v>
      </c>
      <c r="AA2391" s="1">
        <v>48.44</v>
      </c>
      <c r="AB2391" s="72">
        <f t="shared" si="3046"/>
        <v>-12.439999999999998</v>
      </c>
      <c r="AC2391" s="53"/>
    </row>
    <row r="2392" spans="1:29" ht="15.75" x14ac:dyDescent="0.25">
      <c r="A2392" s="53">
        <v>3505034</v>
      </c>
      <c r="B2392" s="89" t="s">
        <v>2608</v>
      </c>
      <c r="C2392" s="53" t="s">
        <v>769</v>
      </c>
      <c r="D2392" s="50" t="s">
        <v>975</v>
      </c>
      <c r="E2392" s="48" t="str">
        <f>VLOOKUP('2012 Accountability Database'!A2386,Dems1112!$A$2:$G$1082,6)</f>
        <v>3 (Central AR)</v>
      </c>
      <c r="F2392" s="66"/>
      <c r="G2392" s="63" t="s">
        <v>2488</v>
      </c>
      <c r="H2392" s="61" t="str">
        <f t="shared" ref="H2392:I2392" si="3049">IF(H2390="Met","Yes",IF(H2391="Met","Yes","No"))</f>
        <v>No</v>
      </c>
      <c r="I2392" s="61" t="str">
        <f t="shared" si="3049"/>
        <v>Yes</v>
      </c>
      <c r="J2392" s="55"/>
      <c r="K2392" s="61" t="str">
        <f t="shared" ref="K2392:L2392" si="3050">IF(K2390="Met","Yes",IF(K2391="Met","Yes","No"))</f>
        <v>No</v>
      </c>
      <c r="L2392" s="61" t="str">
        <f t="shared" si="3050"/>
        <v>No</v>
      </c>
      <c r="M2392" s="1" t="s">
        <v>37</v>
      </c>
      <c r="N2392" s="14"/>
      <c r="O2392" s="35" t="s">
        <v>2505</v>
      </c>
      <c r="P2392" s="83" t="str">
        <f t="shared" ref="P2392" si="3051">IF(P2391="X"," ",IF(P2393="X"," ","X"))</f>
        <v xml:space="preserve"> </v>
      </c>
      <c r="Q2392" s="94" t="s">
        <v>2759</v>
      </c>
      <c r="R2392" s="5" t="s">
        <v>6</v>
      </c>
      <c r="S2392" s="1" t="s">
        <v>5</v>
      </c>
      <c r="T2392" s="1" t="s">
        <v>3</v>
      </c>
      <c r="U2392" s="5">
        <v>505</v>
      </c>
      <c r="V2392" s="1">
        <v>44.16</v>
      </c>
      <c r="W2392" s="1">
        <v>45.66</v>
      </c>
      <c r="X2392" s="6">
        <f t="shared" si="3021"/>
        <v>-1.5</v>
      </c>
      <c r="Y2392" s="14">
        <v>329</v>
      </c>
      <c r="Z2392" s="1">
        <v>46.81</v>
      </c>
      <c r="AA2392" s="1">
        <v>51.53</v>
      </c>
      <c r="AB2392" s="72">
        <f t="shared" si="3046"/>
        <v>-4.7199999999999989</v>
      </c>
      <c r="AC2392" s="53"/>
    </row>
    <row r="2393" spans="1:29" x14ac:dyDescent="0.25">
      <c r="A2393" s="54">
        <v>3505034</v>
      </c>
      <c r="B2393" s="90" t="s">
        <v>2608</v>
      </c>
      <c r="C2393" s="54" t="s">
        <v>769</v>
      </c>
      <c r="D2393" s="4"/>
      <c r="E2393" s="4"/>
      <c r="F2393" s="67"/>
      <c r="G2393" s="64"/>
      <c r="H2393" s="43"/>
      <c r="I2393" s="43"/>
      <c r="J2393" s="43"/>
      <c r="K2393" s="43"/>
      <c r="L2393" s="43"/>
      <c r="M2393" s="4" t="s">
        <v>37</v>
      </c>
      <c r="N2393" s="15"/>
      <c r="O2393" s="38" t="s">
        <v>2482</v>
      </c>
      <c r="P2393" s="84" t="str">
        <f>IF(E2387="Achieving School"," ","X")</f>
        <v>X</v>
      </c>
      <c r="Q2393" s="91"/>
      <c r="R2393" s="4" t="s">
        <v>6</v>
      </c>
      <c r="S2393" s="4" t="s">
        <v>5</v>
      </c>
      <c r="T2393" s="4" t="s">
        <v>7</v>
      </c>
      <c r="U2393" s="4">
        <v>476</v>
      </c>
      <c r="V2393" s="4">
        <v>42.23</v>
      </c>
      <c r="W2393" s="4">
        <v>42.86</v>
      </c>
      <c r="X2393" s="7">
        <f t="shared" si="3021"/>
        <v>-0.63000000000000256</v>
      </c>
      <c r="Y2393" s="15">
        <v>309</v>
      </c>
      <c r="Z2393" s="4">
        <v>44.66</v>
      </c>
      <c r="AA2393" s="4">
        <v>48.44</v>
      </c>
      <c r="AB2393" s="73">
        <f t="shared" si="3046"/>
        <v>-3.7800000000000011</v>
      </c>
      <c r="AC2393" s="54"/>
    </row>
    <row r="2394" spans="1:29" x14ac:dyDescent="0.25">
      <c r="A2394" s="1">
        <v>3505036</v>
      </c>
      <c r="B2394" s="87" t="s">
        <v>2608</v>
      </c>
      <c r="C2394" s="55" t="s">
        <v>770</v>
      </c>
      <c r="E2394" s="42"/>
      <c r="F2394" s="65" t="s">
        <v>2483</v>
      </c>
      <c r="G2394" s="62"/>
      <c r="H2394" s="37" t="str">
        <f>IF(V2394&gt;94,"Met",IF(X2394="--","n/a",IF(X2394&gt;=0,"Met","Did Not Meet")))</f>
        <v>Met</v>
      </c>
      <c r="I2394" s="37" t="str">
        <f>IF(V2395&gt;94,"Met",IF(X2395="--","n/a",IF(X2395&gt;=0,"Met","Did Not Meet")))</f>
        <v>Met</v>
      </c>
      <c r="K2394" s="13" t="str">
        <f>IF(Z2394&gt;94,"Met",IF(AB2394="--","n/a",IF(AB2394&gt;=0,"Met","Did Not Meet")))</f>
        <v>Met</v>
      </c>
      <c r="L2394" s="13" t="str">
        <f>IF(Z2395&gt;94,"Met",IF(AB2395="--","n/a",IF(AB2395&gt;=0,"Met","Did Not Meet")))</f>
        <v>Met</v>
      </c>
      <c r="M2394" s="1" t="s">
        <v>4</v>
      </c>
      <c r="N2394" s="14" t="s">
        <v>2502</v>
      </c>
      <c r="O2394" s="5"/>
      <c r="P2394" s="44" t="str">
        <f t="shared" ref="P2394" si="3052">IF(H2396="Yes",IF(I2396="Yes","Yes","No"),"No")</f>
        <v>Yes</v>
      </c>
      <c r="Q2394" s="93"/>
      <c r="R2394" s="5" t="s">
        <v>1</v>
      </c>
      <c r="S2394" s="1" t="s">
        <v>2</v>
      </c>
      <c r="T2394" s="1" t="s">
        <v>3</v>
      </c>
      <c r="U2394" s="5">
        <v>209</v>
      </c>
      <c r="V2394" s="1">
        <v>71.290000000000006</v>
      </c>
      <c r="W2394" s="1">
        <v>68.709999999999994</v>
      </c>
      <c r="X2394" s="9">
        <f t="shared" si="3021"/>
        <v>2.5800000000000125</v>
      </c>
      <c r="Y2394" s="14">
        <v>141</v>
      </c>
      <c r="Z2394" s="1">
        <v>76.599999999999994</v>
      </c>
      <c r="AA2394" s="1">
        <v>61.24</v>
      </c>
      <c r="AB2394" s="71">
        <f t="shared" si="3046"/>
        <v>15.359999999999992</v>
      </c>
      <c r="AC2394" s="36"/>
    </row>
    <row r="2395" spans="1:29" ht="15.75" x14ac:dyDescent="0.25">
      <c r="A2395" s="53">
        <v>3505036</v>
      </c>
      <c r="B2395" s="89" t="s">
        <v>2608</v>
      </c>
      <c r="C2395" s="53" t="s">
        <v>770</v>
      </c>
      <c r="D2395" s="49" t="s">
        <v>2498</v>
      </c>
      <c r="E2395" s="34" t="str">
        <f>M2394</f>
        <v>Achieving School</v>
      </c>
      <c r="F2395" s="65" t="s">
        <v>2484</v>
      </c>
      <c r="G2395" s="62"/>
      <c r="H2395" s="13" t="str">
        <f>IF(V2396&gt;94,"Met",IF(X2396="--","n/a",IF(X2396&gt;=0,"Met","Did Not Meet")))</f>
        <v>Did Not Meet</v>
      </c>
      <c r="I2395" s="13" t="str">
        <f>IF(V2397&gt;94,"Met",IF(X2397="--","n/a",IF(X2397&gt;=0,"Met","Did Not Meet")))</f>
        <v>Did Not Meet</v>
      </c>
      <c r="K2395" s="13" t="str">
        <f>IF(Z2396&gt;94,"Met",IF(AB2396="--","n/a",IF(AB2396&gt;=0,"Met","Did Not Meet")))</f>
        <v>Met</v>
      </c>
      <c r="L2395" s="13" t="str">
        <f>IF(Z2397&gt;94,"Met",IF(AB2397="--","n/a",IF(AB2397&gt;=0,"Met","Did Not Meet")))</f>
        <v>Met</v>
      </c>
      <c r="M2395" s="5" t="s">
        <v>4</v>
      </c>
      <c r="N2395" s="14" t="s">
        <v>2501</v>
      </c>
      <c r="O2395" s="5"/>
      <c r="P2395" s="44" t="str">
        <f t="shared" ref="P2395" si="3053">IF(K2396="Yes",IF(L2396="Yes","Yes","No"),"No")</f>
        <v>Yes</v>
      </c>
      <c r="Q2395" s="94" t="s">
        <v>2759</v>
      </c>
      <c r="R2395" s="5" t="s">
        <v>1</v>
      </c>
      <c r="S2395" s="5" t="s">
        <v>2</v>
      </c>
      <c r="T2395" s="5" t="s">
        <v>7</v>
      </c>
      <c r="U2395" s="5">
        <v>192</v>
      </c>
      <c r="V2395" s="5">
        <v>70.83</v>
      </c>
      <c r="W2395" s="5">
        <v>68.010000000000005</v>
      </c>
      <c r="X2395" s="11">
        <f t="shared" si="3021"/>
        <v>2.8199999999999932</v>
      </c>
      <c r="Y2395" s="14">
        <v>130</v>
      </c>
      <c r="Z2395" s="5">
        <v>76.150000000000006</v>
      </c>
      <c r="AA2395" s="5">
        <v>62.54</v>
      </c>
      <c r="AB2395" s="71">
        <f t="shared" si="3046"/>
        <v>13.610000000000007</v>
      </c>
      <c r="AC2395" s="53"/>
    </row>
    <row r="2396" spans="1:29" ht="15" customHeight="1" x14ac:dyDescent="0.25">
      <c r="A2396" s="53">
        <v>3505036</v>
      </c>
      <c r="B2396" s="89" t="s">
        <v>2608</v>
      </c>
      <c r="C2396" s="53" t="s">
        <v>770</v>
      </c>
      <c r="D2396" s="49" t="s">
        <v>2499</v>
      </c>
      <c r="E2396" s="35" t="str">
        <f>VLOOKUP('2012 Accountability Database'!$A2394,'2011 AYP'!A$2:B$1072,2)</f>
        <v xml:space="preserve"> A (Alert)</v>
      </c>
      <c r="F2396" s="66"/>
      <c r="G2396" s="63" t="s">
        <v>2485</v>
      </c>
      <c r="H2396" s="60" t="str">
        <f t="shared" ref="H2396:I2396" si="3054">IF(H2394="Met","Yes",IF(H2395="Met","Yes","No"))</f>
        <v>Yes</v>
      </c>
      <c r="I2396" s="60" t="str">
        <f t="shared" si="3054"/>
        <v>Yes</v>
      </c>
      <c r="J2396" s="42"/>
      <c r="K2396" s="60" t="str">
        <f t="shared" ref="K2396:L2396" si="3055">IF(K2394="Met","Yes",IF(K2395="Met","Yes","No"))</f>
        <v>Yes</v>
      </c>
      <c r="L2396" s="60" t="str">
        <f t="shared" si="3055"/>
        <v>Yes</v>
      </c>
      <c r="M2396" s="1" t="s">
        <v>4</v>
      </c>
      <c r="N2396" s="14" t="s">
        <v>2503</v>
      </c>
      <c r="O2396" s="5"/>
      <c r="P2396" s="44" t="str">
        <f t="shared" ref="P2396" si="3056">IF(H2400="Yes",IF(I2400="Yes","Yes","No"),"No")</f>
        <v>Yes</v>
      </c>
      <c r="Q2396" s="108" t="s">
        <v>2758</v>
      </c>
      <c r="R2396" s="5" t="s">
        <v>1</v>
      </c>
      <c r="S2396" s="1" t="s">
        <v>5</v>
      </c>
      <c r="T2396" s="1" t="s">
        <v>3</v>
      </c>
      <c r="U2396" s="5">
        <v>617</v>
      </c>
      <c r="V2396" s="1">
        <v>65.959999999999994</v>
      </c>
      <c r="W2396" s="1">
        <v>68.709999999999994</v>
      </c>
      <c r="X2396" s="6">
        <f t="shared" si="3021"/>
        <v>-2.75</v>
      </c>
      <c r="Y2396" s="14">
        <v>402</v>
      </c>
      <c r="Z2396" s="1">
        <v>67.41</v>
      </c>
      <c r="AA2396" s="1">
        <v>61.24</v>
      </c>
      <c r="AB2396" s="71">
        <f t="shared" si="3046"/>
        <v>6.1699999999999946</v>
      </c>
      <c r="AC2396" s="53"/>
    </row>
    <row r="2397" spans="1:29" x14ac:dyDescent="0.25">
      <c r="A2397" s="53">
        <v>3505036</v>
      </c>
      <c r="B2397" s="89" t="s">
        <v>2608</v>
      </c>
      <c r="C2397" s="53" t="s">
        <v>770</v>
      </c>
      <c r="D2397" s="49" t="s">
        <v>2507</v>
      </c>
      <c r="E2397" s="47">
        <f>VLOOKUP('2012 Accountability Database'!A2394,Dems1112!$A$2:$G$1082,3)</f>
        <v>1</v>
      </c>
      <c r="F2397" s="66"/>
      <c r="G2397" s="52"/>
      <c r="M2397" s="1" t="s">
        <v>4</v>
      </c>
      <c r="N2397" s="14" t="s">
        <v>2504</v>
      </c>
      <c r="O2397" s="5"/>
      <c r="P2397" s="44" t="str">
        <f t="shared" ref="P2397" si="3057">IF(K2400="Yes",IF(L2400="Yes","Yes","No"),"No")</f>
        <v>Yes</v>
      </c>
      <c r="Q2397" s="108"/>
      <c r="R2397" s="5" t="s">
        <v>1</v>
      </c>
      <c r="S2397" s="1" t="s">
        <v>5</v>
      </c>
      <c r="T2397" s="1" t="s">
        <v>7</v>
      </c>
      <c r="U2397" s="5">
        <v>571</v>
      </c>
      <c r="V2397" s="1">
        <v>65.150000000000006</v>
      </c>
      <c r="W2397" s="1">
        <v>68.010000000000005</v>
      </c>
      <c r="X2397" s="6">
        <f t="shared" si="3021"/>
        <v>-2.8599999999999994</v>
      </c>
      <c r="Y2397" s="14">
        <v>371</v>
      </c>
      <c r="Z2397" s="1">
        <v>67.39</v>
      </c>
      <c r="AA2397" s="1">
        <v>62.54</v>
      </c>
      <c r="AB2397" s="71">
        <f t="shared" si="3046"/>
        <v>4.8500000000000014</v>
      </c>
      <c r="AC2397" s="53"/>
    </row>
    <row r="2398" spans="1:29" x14ac:dyDescent="0.25">
      <c r="A2398" s="53">
        <v>3505036</v>
      </c>
      <c r="B2398" s="89" t="s">
        <v>2608</v>
      </c>
      <c r="C2398" s="53" t="s">
        <v>770</v>
      </c>
      <c r="D2398" s="50" t="s">
        <v>2508</v>
      </c>
      <c r="E2398" s="47">
        <f>VLOOKUP('2012 Accountability Database'!A2394,Dems1112!$A$2:$G$1082,4)</f>
        <v>0.91</v>
      </c>
      <c r="F2398" s="65" t="s">
        <v>2486</v>
      </c>
      <c r="G2398" s="62"/>
      <c r="H2398" s="13" t="str">
        <f>IF(V2398&gt;94,"Met",IF(X2398="--","n/a",IF(X2398&gt;=0,"Met","Did Not Meet")))</f>
        <v>Met</v>
      </c>
      <c r="I2398" s="13" t="str">
        <f>IF(V2399&gt;94,"Met",IF(X2399="--","n/a",IF(X2399&gt;=0,"Met","Did Not Meet")))</f>
        <v>Met</v>
      </c>
      <c r="J2398" s="13"/>
      <c r="K2398" s="13" t="str">
        <f>IF(Z2398&gt;94,"Met",IF(AB2398="--","n/a",IF(AB2398&gt;=0,"Met","Did Not Meet")))</f>
        <v>Met</v>
      </c>
      <c r="L2398" s="13" t="str">
        <f>IF(Z2399&gt;94,"Met",IF(AB2399="--","n/a",IF(AB2399&gt;=0,"Met","Did Not Meet")))</f>
        <v>Met</v>
      </c>
      <c r="M2398" s="1" t="s">
        <v>4</v>
      </c>
      <c r="N2398" s="68" t="s">
        <v>2497</v>
      </c>
      <c r="O2398" s="35"/>
      <c r="P2398" s="44"/>
      <c r="Q2398" s="108"/>
      <c r="R2398" s="5" t="s">
        <v>6</v>
      </c>
      <c r="S2398" s="1" t="s">
        <v>2</v>
      </c>
      <c r="T2398" s="1" t="s">
        <v>3</v>
      </c>
      <c r="U2398" s="5">
        <v>209</v>
      </c>
      <c r="V2398" s="1">
        <v>68.900000000000006</v>
      </c>
      <c r="W2398" s="1">
        <v>63.43</v>
      </c>
      <c r="X2398" s="9">
        <f t="shared" si="3021"/>
        <v>5.470000000000006</v>
      </c>
      <c r="Y2398" s="14">
        <v>141</v>
      </c>
      <c r="Z2398" s="1">
        <v>46.81</v>
      </c>
      <c r="AA2398" s="1">
        <v>37.4</v>
      </c>
      <c r="AB2398" s="71">
        <f t="shared" si="3046"/>
        <v>9.4100000000000037</v>
      </c>
      <c r="AC2398" s="53"/>
    </row>
    <row r="2399" spans="1:29" x14ac:dyDescent="0.25">
      <c r="A2399" s="53">
        <v>3505036</v>
      </c>
      <c r="B2399" s="89" t="s">
        <v>2608</v>
      </c>
      <c r="C2399" s="53" t="s">
        <v>770</v>
      </c>
      <c r="D2399" s="50" t="s">
        <v>974</v>
      </c>
      <c r="E2399" s="47" t="str">
        <f>VLOOKUP('2012 Accountability Database'!A2394,Dems1112!$A$2:$G$1082,5)</f>
        <v>K-5</v>
      </c>
      <c r="F2399" s="65" t="s">
        <v>2487</v>
      </c>
      <c r="G2399" s="62"/>
      <c r="H2399" s="13" t="str">
        <f>IF(V2400&gt;94,"Met",IF(X2400="--","n/a",IF(X2400&gt;=0,"Met","Did Not Meet")))</f>
        <v>Met</v>
      </c>
      <c r="I2399" s="13" t="str">
        <f>IF(V2401&gt;94,"Met",IF(X2401="--","n/a",IF(X2401&gt;=0,"Met","Did Not Meet")))</f>
        <v>Met</v>
      </c>
      <c r="J2399" s="13"/>
      <c r="K2399" s="13" t="str">
        <f>IF(Z2400&gt;94,"Met",IF(AB2400="--","n/a",IF(AB2400&gt;=0,"Met","Did Not Meet")))</f>
        <v>Met</v>
      </c>
      <c r="L2399" s="13" t="str">
        <f>IF(Z2401&gt;94,"Met",IF(AB2401="--","n/a",IF(AB2401&gt;=0,"Met","Did Not Meet")))</f>
        <v>Met</v>
      </c>
      <c r="M2399" s="5" t="s">
        <v>4</v>
      </c>
      <c r="N2399" s="14"/>
      <c r="O2399" s="35" t="s">
        <v>2506</v>
      </c>
      <c r="P2399" s="83" t="str">
        <f t="shared" ref="P2399" si="3058">IF(P2394="No"," ", IF(P2396="No"," ",IF(P2395="No", " ",IF(P2397="No"," ","X"))))</f>
        <v>X</v>
      </c>
      <c r="Q2399" s="108"/>
      <c r="R2399" s="5" t="s">
        <v>6</v>
      </c>
      <c r="S2399" s="5" t="s">
        <v>2</v>
      </c>
      <c r="T2399" s="5" t="s">
        <v>7</v>
      </c>
      <c r="U2399" s="5">
        <v>192</v>
      </c>
      <c r="V2399" s="5">
        <v>68.23</v>
      </c>
      <c r="W2399" s="5">
        <v>63.24</v>
      </c>
      <c r="X2399" s="11">
        <f t="shared" si="3021"/>
        <v>4.990000000000002</v>
      </c>
      <c r="Y2399" s="14">
        <v>130</v>
      </c>
      <c r="Z2399" s="5">
        <v>47.69</v>
      </c>
      <c r="AA2399" s="5">
        <v>38.619999999999997</v>
      </c>
      <c r="AB2399" s="71">
        <f t="shared" si="3046"/>
        <v>9.07</v>
      </c>
      <c r="AC2399" s="53"/>
    </row>
    <row r="2400" spans="1:29" ht="15.75" x14ac:dyDescent="0.25">
      <c r="A2400" s="53">
        <v>3505036</v>
      </c>
      <c r="B2400" s="89" t="s">
        <v>2608</v>
      </c>
      <c r="C2400" s="53" t="s">
        <v>770</v>
      </c>
      <c r="D2400" s="50" t="s">
        <v>975</v>
      </c>
      <c r="E2400" s="48" t="str">
        <f>VLOOKUP('2012 Accountability Database'!A2394,Dems1112!$A$2:$G$1082,6)</f>
        <v>3 (Central AR)</v>
      </c>
      <c r="F2400" s="66"/>
      <c r="G2400" s="63" t="s">
        <v>2488</v>
      </c>
      <c r="H2400" s="61" t="str">
        <f t="shared" ref="H2400:I2400" si="3059">IF(H2398="Met","Yes",IF(H2399="Met","Yes","No"))</f>
        <v>Yes</v>
      </c>
      <c r="I2400" s="61" t="str">
        <f t="shared" si="3059"/>
        <v>Yes</v>
      </c>
      <c r="J2400" s="55"/>
      <c r="K2400" s="61" t="str">
        <f t="shared" ref="K2400:L2400" si="3060">IF(K2398="Met","Yes",IF(K2399="Met","Yes","No"))</f>
        <v>Yes</v>
      </c>
      <c r="L2400" s="61" t="str">
        <f t="shared" si="3060"/>
        <v>Yes</v>
      </c>
      <c r="M2400" s="5" t="s">
        <v>4</v>
      </c>
      <c r="N2400" s="14"/>
      <c r="O2400" s="35" t="s">
        <v>2505</v>
      </c>
      <c r="P2400" s="83" t="str">
        <f t="shared" ref="P2400" si="3061">IF(P2399="X"," ",IF(P2401="X"," ","X"))</f>
        <v xml:space="preserve"> </v>
      </c>
      <c r="Q2400" s="94" t="s">
        <v>2759</v>
      </c>
      <c r="R2400" s="5" t="s">
        <v>6</v>
      </c>
      <c r="S2400" s="5" t="s">
        <v>5</v>
      </c>
      <c r="T2400" s="5" t="s">
        <v>3</v>
      </c>
      <c r="U2400" s="5">
        <v>617</v>
      </c>
      <c r="V2400" s="5">
        <v>65.48</v>
      </c>
      <c r="W2400" s="5">
        <v>63.43</v>
      </c>
      <c r="X2400" s="11">
        <f t="shared" si="3021"/>
        <v>2.0500000000000043</v>
      </c>
      <c r="Y2400" s="14">
        <v>402</v>
      </c>
      <c r="Z2400" s="5">
        <v>42.54</v>
      </c>
      <c r="AA2400" s="5">
        <v>37.4</v>
      </c>
      <c r="AB2400" s="71">
        <f t="shared" si="3046"/>
        <v>5.1400000000000006</v>
      </c>
      <c r="AC2400" s="53"/>
    </row>
    <row r="2401" spans="1:29" x14ac:dyDescent="0.25">
      <c r="A2401" s="54">
        <v>3505036</v>
      </c>
      <c r="B2401" s="90" t="s">
        <v>2608</v>
      </c>
      <c r="C2401" s="54" t="s">
        <v>770</v>
      </c>
      <c r="D2401" s="4"/>
      <c r="E2401" s="4"/>
      <c r="F2401" s="67"/>
      <c r="G2401" s="64"/>
      <c r="H2401" s="43"/>
      <c r="I2401" s="43"/>
      <c r="J2401" s="43"/>
      <c r="K2401" s="43"/>
      <c r="L2401" s="43"/>
      <c r="M2401" s="4" t="s">
        <v>4</v>
      </c>
      <c r="N2401" s="15"/>
      <c r="O2401" s="38" t="s">
        <v>2482</v>
      </c>
      <c r="P2401" s="84" t="str">
        <f>IF(E2395="Achieving School"," ","X")</f>
        <v xml:space="preserve"> </v>
      </c>
      <c r="Q2401" s="91"/>
      <c r="R2401" s="4" t="s">
        <v>6</v>
      </c>
      <c r="S2401" s="4" t="s">
        <v>5</v>
      </c>
      <c r="T2401" s="4" t="s">
        <v>7</v>
      </c>
      <c r="U2401" s="4">
        <v>571</v>
      </c>
      <c r="V2401" s="4">
        <v>64.62</v>
      </c>
      <c r="W2401" s="4">
        <v>63.24</v>
      </c>
      <c r="X2401" s="10">
        <f t="shared" si="3021"/>
        <v>1.3800000000000026</v>
      </c>
      <c r="Y2401" s="15">
        <v>371</v>
      </c>
      <c r="Z2401" s="4">
        <v>42.32</v>
      </c>
      <c r="AA2401" s="4">
        <v>38.619999999999997</v>
      </c>
      <c r="AB2401" s="74">
        <f t="shared" si="3046"/>
        <v>3.7000000000000028</v>
      </c>
      <c r="AC2401" s="54"/>
    </row>
    <row r="2402" spans="1:29" x14ac:dyDescent="0.25">
      <c r="A2402" s="1">
        <v>3505037</v>
      </c>
      <c r="B2402" s="87" t="s">
        <v>2608</v>
      </c>
      <c r="C2402" s="55" t="s">
        <v>771</v>
      </c>
      <c r="E2402" s="42"/>
      <c r="F2402" s="65" t="s">
        <v>2483</v>
      </c>
      <c r="G2402" s="62"/>
      <c r="H2402" s="37" t="str">
        <f>IF(V2402&gt;94,"Met",IF(X2402="--","n/a",IF(X2402&gt;=0,"Met","Did Not Meet")))</f>
        <v>Met</v>
      </c>
      <c r="I2402" s="37" t="str">
        <f>IF(V2403&gt;94,"Met",IF(X2403="--","n/a",IF(X2403&gt;=0,"Met","Did Not Meet")))</f>
        <v>Met</v>
      </c>
      <c r="K2402" s="13" t="str">
        <f>IF(Z2402&gt;94,"Met",IF(AB2402="--","n/a",IF(AB2402&gt;=0,"Met","Did Not Meet")))</f>
        <v>Met</v>
      </c>
      <c r="L2402" s="13" t="str">
        <f>IF(Z2403&gt;94,"Met",IF(AB2403="--","n/a",IF(AB2403&gt;=0,"Met","Did Not Meet")))</f>
        <v>Met</v>
      </c>
      <c r="M2402" s="1" t="s">
        <v>9</v>
      </c>
      <c r="N2402" s="14" t="s">
        <v>2502</v>
      </c>
      <c r="O2402" s="5"/>
      <c r="P2402" s="44" t="str">
        <f t="shared" ref="P2402" si="3062">IF(H2404="Yes",IF(I2404="Yes","Yes","No"),"No")</f>
        <v>Yes</v>
      </c>
      <c r="Q2402" s="93"/>
      <c r="R2402" s="5" t="s">
        <v>1</v>
      </c>
      <c r="S2402" s="1" t="s">
        <v>2</v>
      </c>
      <c r="T2402" s="1" t="s">
        <v>3</v>
      </c>
      <c r="U2402" s="5">
        <v>170</v>
      </c>
      <c r="V2402" s="1">
        <v>67.06</v>
      </c>
      <c r="W2402" s="1">
        <v>64.66</v>
      </c>
      <c r="X2402" s="9">
        <f t="shared" si="3021"/>
        <v>2.4000000000000057</v>
      </c>
      <c r="Y2402" s="14">
        <v>101</v>
      </c>
      <c r="Z2402" s="1">
        <v>79.209999999999994</v>
      </c>
      <c r="AA2402" s="1">
        <v>77.319999999999993</v>
      </c>
      <c r="AB2402" s="71">
        <f t="shared" si="3046"/>
        <v>1.8900000000000006</v>
      </c>
      <c r="AC2402" s="36"/>
    </row>
    <row r="2403" spans="1:29" ht="15.75" x14ac:dyDescent="0.25">
      <c r="A2403" s="53">
        <v>3505037</v>
      </c>
      <c r="B2403" s="89" t="s">
        <v>2608</v>
      </c>
      <c r="C2403" s="53" t="s">
        <v>771</v>
      </c>
      <c r="D2403" s="49" t="s">
        <v>2498</v>
      </c>
      <c r="E2403" s="34" t="str">
        <f>M2402</f>
        <v>Needs Improvement School</v>
      </c>
      <c r="F2403" s="65" t="s">
        <v>2484</v>
      </c>
      <c r="G2403" s="62"/>
      <c r="H2403" s="13" t="str">
        <f>IF(V2404&gt;94,"Met",IF(X2404="--","n/a",IF(X2404&gt;=0,"Met","Did Not Meet")))</f>
        <v>Did Not Meet</v>
      </c>
      <c r="I2403" s="13" t="str">
        <f>IF(V2405&gt;94,"Met",IF(X2405="--","n/a",IF(X2405&gt;=0,"Met","Did Not Meet")))</f>
        <v>Did Not Meet</v>
      </c>
      <c r="K2403" s="13" t="str">
        <f>IF(Z2404&gt;94,"Met",IF(AB2404="--","n/a",IF(AB2404&gt;=0,"Met","Did Not Meet")))</f>
        <v>Did Not Meet</v>
      </c>
      <c r="L2403" s="13" t="str">
        <f>IF(Z2405&gt;94,"Met",IF(AB2405="--","n/a",IF(AB2405&gt;=0,"Met","Did Not Meet")))</f>
        <v>Did Not Meet</v>
      </c>
      <c r="M2403" s="1" t="s">
        <v>9</v>
      </c>
      <c r="N2403" s="14" t="s">
        <v>2501</v>
      </c>
      <c r="O2403" s="5"/>
      <c r="P2403" s="44" t="str">
        <f t="shared" ref="P2403" si="3063">IF(K2404="Yes",IF(L2404="Yes","Yes","No"),"No")</f>
        <v>Yes</v>
      </c>
      <c r="Q2403" s="94" t="s">
        <v>2759</v>
      </c>
      <c r="R2403" s="5" t="s">
        <v>1</v>
      </c>
      <c r="S2403" s="1" t="s">
        <v>2</v>
      </c>
      <c r="T2403" s="1" t="s">
        <v>7</v>
      </c>
      <c r="U2403" s="5">
        <v>143</v>
      </c>
      <c r="V2403" s="1">
        <v>62.94</v>
      </c>
      <c r="W2403" s="1">
        <v>60.8</v>
      </c>
      <c r="X2403" s="9">
        <f t="shared" si="3021"/>
        <v>2.1400000000000006</v>
      </c>
      <c r="Y2403" s="14">
        <v>84</v>
      </c>
      <c r="Z2403" s="1">
        <v>77.38</v>
      </c>
      <c r="AA2403" s="1">
        <v>75.989999999999995</v>
      </c>
      <c r="AB2403" s="71">
        <f t="shared" si="3046"/>
        <v>1.3900000000000006</v>
      </c>
      <c r="AC2403" s="53"/>
    </row>
    <row r="2404" spans="1:29" ht="15" customHeight="1" x14ac:dyDescent="0.25">
      <c r="A2404" s="53">
        <v>3505037</v>
      </c>
      <c r="B2404" s="89" t="s">
        <v>2608</v>
      </c>
      <c r="C2404" s="53" t="s">
        <v>771</v>
      </c>
      <c r="D2404" s="49" t="s">
        <v>2499</v>
      </c>
      <c r="E2404" s="35" t="str">
        <f>VLOOKUP('2012 Accountability Database'!$A2402,'2011 AYP'!A$2:B$1072,2)</f>
        <v xml:space="preserve"> A (Alert)</v>
      </c>
      <c r="F2404" s="66"/>
      <c r="G2404" s="63" t="s">
        <v>2485</v>
      </c>
      <c r="H2404" s="60" t="str">
        <f t="shared" ref="H2404:I2404" si="3064">IF(H2402="Met","Yes",IF(H2403="Met","Yes","No"))</f>
        <v>Yes</v>
      </c>
      <c r="I2404" s="60" t="str">
        <f t="shared" si="3064"/>
        <v>Yes</v>
      </c>
      <c r="J2404" s="42"/>
      <c r="K2404" s="60" t="str">
        <f t="shared" ref="K2404:L2404" si="3065">IF(K2402="Met","Yes",IF(K2403="Met","Yes","No"))</f>
        <v>Yes</v>
      </c>
      <c r="L2404" s="60" t="str">
        <f t="shared" si="3065"/>
        <v>Yes</v>
      </c>
      <c r="M2404" s="1" t="s">
        <v>9</v>
      </c>
      <c r="N2404" s="14" t="s">
        <v>2503</v>
      </c>
      <c r="O2404" s="5"/>
      <c r="P2404" s="44" t="str">
        <f t="shared" ref="P2404" si="3066">IF(H2408="Yes",IF(I2408="Yes","Yes","No"),"No")</f>
        <v>No</v>
      </c>
      <c r="Q2404" s="108" t="s">
        <v>2758</v>
      </c>
      <c r="R2404" s="5" t="s">
        <v>1</v>
      </c>
      <c r="S2404" s="1" t="s">
        <v>5</v>
      </c>
      <c r="T2404" s="1" t="s">
        <v>3</v>
      </c>
      <c r="U2404" s="5">
        <v>517</v>
      </c>
      <c r="V2404" s="1">
        <v>60.35</v>
      </c>
      <c r="W2404" s="1">
        <v>64.66</v>
      </c>
      <c r="X2404" s="6">
        <f t="shared" si="3021"/>
        <v>-4.3099999999999952</v>
      </c>
      <c r="Y2404" s="14">
        <v>293</v>
      </c>
      <c r="Z2404" s="1">
        <v>76.45</v>
      </c>
      <c r="AA2404" s="1">
        <v>77.319999999999993</v>
      </c>
      <c r="AB2404" s="72">
        <f t="shared" si="3046"/>
        <v>-0.86999999999999034</v>
      </c>
      <c r="AC2404" s="53"/>
    </row>
    <row r="2405" spans="1:29" x14ac:dyDescent="0.25">
      <c r="A2405" s="53">
        <v>3505037</v>
      </c>
      <c r="B2405" s="89" t="s">
        <v>2608</v>
      </c>
      <c r="C2405" s="53" t="s">
        <v>771</v>
      </c>
      <c r="D2405" s="49" t="s">
        <v>2507</v>
      </c>
      <c r="E2405" s="47">
        <f>VLOOKUP('2012 Accountability Database'!A2402,Dems1112!$A$2:$G$1082,3)</f>
        <v>0.98</v>
      </c>
      <c r="F2405" s="66"/>
      <c r="G2405" s="52"/>
      <c r="M2405" s="1" t="s">
        <v>9</v>
      </c>
      <c r="N2405" s="14" t="s">
        <v>2504</v>
      </c>
      <c r="O2405" s="5"/>
      <c r="P2405" s="44" t="str">
        <f t="shared" ref="P2405" si="3067">IF(K2408="Yes",IF(L2408="Yes","Yes","No"),"No")</f>
        <v>No</v>
      </c>
      <c r="Q2405" s="108"/>
      <c r="R2405" s="5" t="s">
        <v>1</v>
      </c>
      <c r="S2405" s="1" t="s">
        <v>5</v>
      </c>
      <c r="T2405" s="1" t="s">
        <v>7</v>
      </c>
      <c r="U2405" s="5">
        <v>438</v>
      </c>
      <c r="V2405" s="1">
        <v>55.94</v>
      </c>
      <c r="W2405" s="1">
        <v>60.8</v>
      </c>
      <c r="X2405" s="6">
        <f t="shared" si="3021"/>
        <v>-4.8599999999999994</v>
      </c>
      <c r="Y2405" s="14">
        <v>247</v>
      </c>
      <c r="Z2405" s="1">
        <v>74.09</v>
      </c>
      <c r="AA2405" s="1">
        <v>75.989999999999995</v>
      </c>
      <c r="AB2405" s="72">
        <f t="shared" si="3046"/>
        <v>-1.8999999999999915</v>
      </c>
      <c r="AC2405" s="53"/>
    </row>
    <row r="2406" spans="1:29" x14ac:dyDescent="0.25">
      <c r="A2406" s="53">
        <v>3505037</v>
      </c>
      <c r="B2406" s="89" t="s">
        <v>2608</v>
      </c>
      <c r="C2406" s="53" t="s">
        <v>771</v>
      </c>
      <c r="D2406" s="50" t="s">
        <v>2508</v>
      </c>
      <c r="E2406" s="47">
        <f>VLOOKUP('2012 Accountability Database'!A2402,Dems1112!$A$2:$G$1082,4)</f>
        <v>0.86</v>
      </c>
      <c r="F2406" s="65" t="s">
        <v>2486</v>
      </c>
      <c r="G2406" s="62"/>
      <c r="H2406" s="13" t="str">
        <f>IF(V2406&gt;94,"Met",IF(X2406="--","n/a",IF(X2406&gt;=0,"Met","Did Not Meet")))</f>
        <v>Did Not Meet</v>
      </c>
      <c r="I2406" s="13" t="str">
        <f>IF(V2407&gt;94,"Met",IF(X2407="--","n/a",IF(X2407&gt;=0,"Met","Did Not Meet")))</f>
        <v>Did Not Meet</v>
      </c>
      <c r="J2406" s="13"/>
      <c r="K2406" s="13" t="str">
        <f>IF(Z2406&gt;94,"Met",IF(AB2406="--","n/a",IF(AB2406&gt;=0,"Met","Did Not Meet")))</f>
        <v>Did Not Meet</v>
      </c>
      <c r="L2406" s="13" t="str">
        <f>IF(Z2407&gt;94,"Met",IF(AB2407="--","n/a",IF(AB2407&gt;=0,"Met","Did Not Meet")))</f>
        <v>Did Not Meet</v>
      </c>
      <c r="M2406" s="1" t="s">
        <v>9</v>
      </c>
      <c r="N2406" s="68" t="s">
        <v>2497</v>
      </c>
      <c r="O2406" s="35"/>
      <c r="P2406" s="44"/>
      <c r="Q2406" s="108"/>
      <c r="R2406" s="5" t="s">
        <v>6</v>
      </c>
      <c r="S2406" s="1" t="s">
        <v>2</v>
      </c>
      <c r="T2406" s="1" t="s">
        <v>3</v>
      </c>
      <c r="U2406" s="5">
        <v>170</v>
      </c>
      <c r="V2406" s="1">
        <v>55.29</v>
      </c>
      <c r="W2406" s="1">
        <v>66.72</v>
      </c>
      <c r="X2406" s="6">
        <f t="shared" si="3021"/>
        <v>-11.43</v>
      </c>
      <c r="Y2406" s="14">
        <v>101</v>
      </c>
      <c r="Z2406" s="1">
        <v>41.58</v>
      </c>
      <c r="AA2406" s="1">
        <v>51.8</v>
      </c>
      <c r="AB2406" s="72">
        <f t="shared" si="3046"/>
        <v>-10.219999999999999</v>
      </c>
      <c r="AC2406" s="53"/>
    </row>
    <row r="2407" spans="1:29" x14ac:dyDescent="0.25">
      <c r="A2407" s="53">
        <v>3505037</v>
      </c>
      <c r="B2407" s="89" t="s">
        <v>2608</v>
      </c>
      <c r="C2407" s="53" t="s">
        <v>771</v>
      </c>
      <c r="D2407" s="50" t="s">
        <v>974</v>
      </c>
      <c r="E2407" s="47" t="str">
        <f>VLOOKUP('2012 Accountability Database'!A2402,Dems1112!$A$2:$G$1082,5)</f>
        <v>K-5</v>
      </c>
      <c r="F2407" s="65" t="s">
        <v>2487</v>
      </c>
      <c r="G2407" s="62"/>
      <c r="H2407" s="13" t="str">
        <f>IF(V2408&gt;94,"Met",IF(X2408="--","n/a",IF(X2408&gt;=0,"Met","Did Not Meet")))</f>
        <v>Did Not Meet</v>
      </c>
      <c r="I2407" s="13" t="str">
        <f>IF(V2409&gt;94,"Met",IF(X2409="--","n/a",IF(X2409&gt;=0,"Met","Did Not Meet")))</f>
        <v>Did Not Meet</v>
      </c>
      <c r="J2407" s="13"/>
      <c r="K2407" s="13" t="str">
        <f>IF(Z2408&gt;94,"Met",IF(AB2408="--","n/a",IF(AB2408&gt;=0,"Met","Did Not Meet")))</f>
        <v>Met</v>
      </c>
      <c r="L2407" s="13" t="str">
        <f>IF(Z2409&gt;94,"Met",IF(AB2409="--","n/a",IF(AB2409&gt;=0,"Met","Did Not Meet")))</f>
        <v>Did Not Meet</v>
      </c>
      <c r="M2407" s="5" t="s">
        <v>9</v>
      </c>
      <c r="N2407" s="14"/>
      <c r="O2407" s="35" t="s">
        <v>2506</v>
      </c>
      <c r="P2407" s="83" t="str">
        <f t="shared" ref="P2407" si="3068">IF(P2402="No"," ", IF(P2404="No"," ",IF(P2403="No", " ",IF(P2405="No"," ","X"))))</f>
        <v xml:space="preserve"> </v>
      </c>
      <c r="Q2407" s="108"/>
      <c r="R2407" s="5" t="s">
        <v>6</v>
      </c>
      <c r="S2407" s="5" t="s">
        <v>2</v>
      </c>
      <c r="T2407" s="5" t="s">
        <v>7</v>
      </c>
      <c r="U2407" s="5">
        <v>143</v>
      </c>
      <c r="V2407" s="5">
        <v>52.45</v>
      </c>
      <c r="W2407" s="5">
        <v>63.82</v>
      </c>
      <c r="X2407" s="8">
        <f t="shared" si="3021"/>
        <v>-11.369999999999997</v>
      </c>
      <c r="Y2407" s="14">
        <v>84</v>
      </c>
      <c r="Z2407" s="5">
        <v>38.1</v>
      </c>
      <c r="AA2407" s="5">
        <v>50.89</v>
      </c>
      <c r="AB2407" s="72">
        <f t="shared" si="3046"/>
        <v>-12.79</v>
      </c>
      <c r="AC2407" s="53"/>
    </row>
    <row r="2408" spans="1:29" ht="15.75" x14ac:dyDescent="0.25">
      <c r="A2408" s="53">
        <v>3505037</v>
      </c>
      <c r="B2408" s="89" t="s">
        <v>2608</v>
      </c>
      <c r="C2408" s="53" t="s">
        <v>771</v>
      </c>
      <c r="D2408" s="50" t="s">
        <v>975</v>
      </c>
      <c r="E2408" s="48" t="str">
        <f>VLOOKUP('2012 Accountability Database'!A2402,Dems1112!$A$2:$G$1082,6)</f>
        <v>3 (Central AR)</v>
      </c>
      <c r="F2408" s="66"/>
      <c r="G2408" s="63" t="s">
        <v>2488</v>
      </c>
      <c r="H2408" s="61" t="str">
        <f t="shared" ref="H2408:I2408" si="3069">IF(H2406="Met","Yes",IF(H2407="Met","Yes","No"))</f>
        <v>No</v>
      </c>
      <c r="I2408" s="61" t="str">
        <f t="shared" si="3069"/>
        <v>No</v>
      </c>
      <c r="J2408" s="55"/>
      <c r="K2408" s="61" t="str">
        <f t="shared" ref="K2408:L2408" si="3070">IF(K2406="Met","Yes",IF(K2407="Met","Yes","No"))</f>
        <v>Yes</v>
      </c>
      <c r="L2408" s="61" t="str">
        <f t="shared" si="3070"/>
        <v>No</v>
      </c>
      <c r="M2408" s="1" t="s">
        <v>9</v>
      </c>
      <c r="N2408" s="14"/>
      <c r="O2408" s="35" t="s">
        <v>2505</v>
      </c>
      <c r="P2408" s="83" t="str">
        <f t="shared" ref="P2408" si="3071">IF(P2407="X"," ",IF(P2409="X"," ","X"))</f>
        <v xml:space="preserve"> </v>
      </c>
      <c r="Q2408" s="94" t="s">
        <v>2759</v>
      </c>
      <c r="R2408" s="5" t="s">
        <v>6</v>
      </c>
      <c r="S2408" s="1" t="s">
        <v>5</v>
      </c>
      <c r="T2408" s="1" t="s">
        <v>3</v>
      </c>
      <c r="U2408" s="5">
        <v>517</v>
      </c>
      <c r="V2408" s="1">
        <v>60.93</v>
      </c>
      <c r="W2408" s="1">
        <v>66.72</v>
      </c>
      <c r="X2408" s="6">
        <f t="shared" si="3021"/>
        <v>-5.7899999999999991</v>
      </c>
      <c r="Y2408" s="14">
        <v>293</v>
      </c>
      <c r="Z2408" s="1">
        <v>51.88</v>
      </c>
      <c r="AA2408" s="1">
        <v>51.8</v>
      </c>
      <c r="AB2408" s="71">
        <f t="shared" si="3046"/>
        <v>8.00000000000054E-2</v>
      </c>
      <c r="AC2408" s="53"/>
    </row>
    <row r="2409" spans="1:29" x14ac:dyDescent="0.25">
      <c r="A2409" s="54">
        <v>3505037</v>
      </c>
      <c r="B2409" s="90" t="s">
        <v>2608</v>
      </c>
      <c r="C2409" s="54" t="s">
        <v>771</v>
      </c>
      <c r="D2409" s="4"/>
      <c r="E2409" s="4"/>
      <c r="F2409" s="67"/>
      <c r="G2409" s="64"/>
      <c r="H2409" s="43"/>
      <c r="I2409" s="43"/>
      <c r="J2409" s="43"/>
      <c r="K2409" s="43"/>
      <c r="L2409" s="43"/>
      <c r="M2409" s="4" t="s">
        <v>9</v>
      </c>
      <c r="N2409" s="15"/>
      <c r="O2409" s="38" t="s">
        <v>2482</v>
      </c>
      <c r="P2409" s="84" t="str">
        <f>IF(E2403="Achieving School"," ","X")</f>
        <v>X</v>
      </c>
      <c r="Q2409" s="91"/>
      <c r="R2409" s="4" t="s">
        <v>6</v>
      </c>
      <c r="S2409" s="4" t="s">
        <v>5</v>
      </c>
      <c r="T2409" s="4" t="s">
        <v>7</v>
      </c>
      <c r="U2409" s="4">
        <v>438</v>
      </c>
      <c r="V2409" s="4">
        <v>57.53</v>
      </c>
      <c r="W2409" s="4">
        <v>63.82</v>
      </c>
      <c r="X2409" s="7">
        <f t="shared" si="3021"/>
        <v>-6.2899999999999991</v>
      </c>
      <c r="Y2409" s="15">
        <v>247</v>
      </c>
      <c r="Z2409" s="4">
        <v>48.99</v>
      </c>
      <c r="AA2409" s="4">
        <v>50.89</v>
      </c>
      <c r="AB2409" s="73">
        <f t="shared" si="3046"/>
        <v>-1.8999999999999986</v>
      </c>
      <c r="AC2409" s="54"/>
    </row>
    <row r="2410" spans="1:29" x14ac:dyDescent="0.25">
      <c r="A2410" s="1">
        <v>3505041</v>
      </c>
      <c r="B2410" s="87" t="s">
        <v>2608</v>
      </c>
      <c r="C2410" s="55" t="s">
        <v>772</v>
      </c>
      <c r="E2410" s="42"/>
      <c r="F2410" s="65" t="s">
        <v>2483</v>
      </c>
      <c r="G2410" s="62"/>
      <c r="H2410" s="37" t="str">
        <f>IF(V2410&gt;94,"Met",IF(X2410="--","n/a",IF(X2410&gt;=0,"Met","Did Not Meet")))</f>
        <v>Met</v>
      </c>
      <c r="I2410" s="37" t="str">
        <f>IF(V2411&gt;94,"Met",IF(X2411="--","n/a",IF(X2411&gt;=0,"Met","Did Not Meet")))</f>
        <v>Met</v>
      </c>
      <c r="K2410" s="13" t="str">
        <f>IF(Z2410&gt;94,"Met",IF(AB2410="--","n/a",IF(AB2410&gt;=0,"Met","Did Not Meet")))</f>
        <v>Met</v>
      </c>
      <c r="L2410" s="13" t="str">
        <f>IF(Z2411&gt;94,"Met",IF(AB2411="--","n/a",IF(AB2411&gt;=0,"Met","Did Not Meet")))</f>
        <v>Met</v>
      </c>
      <c r="M2410" s="5" t="s">
        <v>9</v>
      </c>
      <c r="N2410" s="14" t="s">
        <v>2502</v>
      </c>
      <c r="O2410" s="5"/>
      <c r="P2410" s="44" t="str">
        <f t="shared" ref="P2410" si="3072">IF(H2412="Yes",IF(I2412="Yes","Yes","No"),"No")</f>
        <v>Yes</v>
      </c>
      <c r="Q2410" s="93"/>
      <c r="R2410" s="5" t="s">
        <v>1</v>
      </c>
      <c r="S2410" s="5" t="s">
        <v>2</v>
      </c>
      <c r="T2410" s="5" t="s">
        <v>3</v>
      </c>
      <c r="U2410" s="5">
        <v>358</v>
      </c>
      <c r="V2410" s="5">
        <v>56.7</v>
      </c>
      <c r="W2410" s="5">
        <v>56.09</v>
      </c>
      <c r="X2410" s="11">
        <f t="shared" si="3021"/>
        <v>0.60999999999999943</v>
      </c>
      <c r="Y2410" s="14">
        <v>342</v>
      </c>
      <c r="Z2410" s="5">
        <v>61.4</v>
      </c>
      <c r="AA2410" s="5">
        <v>57.28</v>
      </c>
      <c r="AB2410" s="71">
        <f t="shared" si="3046"/>
        <v>4.1199999999999974</v>
      </c>
      <c r="AC2410" s="36"/>
    </row>
    <row r="2411" spans="1:29" ht="15.75" x14ac:dyDescent="0.25">
      <c r="A2411" s="53">
        <v>3505041</v>
      </c>
      <c r="B2411" s="89" t="s">
        <v>2608</v>
      </c>
      <c r="C2411" s="53" t="s">
        <v>772</v>
      </c>
      <c r="D2411" s="49" t="s">
        <v>2498</v>
      </c>
      <c r="E2411" s="34" t="str">
        <f>M2410</f>
        <v>Needs Improvement School</v>
      </c>
      <c r="F2411" s="65" t="s">
        <v>2484</v>
      </c>
      <c r="G2411" s="62"/>
      <c r="H2411" s="13" t="str">
        <f>IF(V2412&gt;94,"Met",IF(X2412="--","n/a",IF(X2412&gt;=0,"Met","Did Not Meet")))</f>
        <v>Did Not Meet</v>
      </c>
      <c r="I2411" s="13" t="str">
        <f>IF(V2413&gt;94,"Met",IF(X2413="--","n/a",IF(X2413&gt;=0,"Met","Did Not Meet")))</f>
        <v>Did Not Meet</v>
      </c>
      <c r="K2411" s="13" t="str">
        <f>IF(Z2412&gt;94,"Met",IF(AB2412="--","n/a",IF(AB2412&gt;=0,"Met","Did Not Meet")))</f>
        <v>Did Not Meet</v>
      </c>
      <c r="L2411" s="13" t="str">
        <f>IF(Z2413&gt;94,"Met",IF(AB2413="--","n/a",IF(AB2413&gt;=0,"Met","Did Not Meet")))</f>
        <v>Did Not Meet</v>
      </c>
      <c r="M2411" s="1" t="s">
        <v>9</v>
      </c>
      <c r="N2411" s="14" t="s">
        <v>2501</v>
      </c>
      <c r="O2411" s="5"/>
      <c r="P2411" s="44" t="str">
        <f t="shared" ref="P2411" si="3073">IF(K2412="Yes",IF(L2412="Yes","Yes","No"),"No")</f>
        <v>Yes</v>
      </c>
      <c r="Q2411" s="94" t="s">
        <v>2759</v>
      </c>
      <c r="R2411" s="5" t="s">
        <v>1</v>
      </c>
      <c r="S2411" s="1" t="s">
        <v>2</v>
      </c>
      <c r="T2411" s="1" t="s">
        <v>7</v>
      </c>
      <c r="U2411" s="5">
        <v>315</v>
      </c>
      <c r="V2411" s="1">
        <v>53.02</v>
      </c>
      <c r="W2411" s="1">
        <v>52.9</v>
      </c>
      <c r="X2411" s="9">
        <f t="shared" si="3021"/>
        <v>0.12000000000000455</v>
      </c>
      <c r="Y2411" s="14">
        <v>299</v>
      </c>
      <c r="Z2411" s="1">
        <v>57.86</v>
      </c>
      <c r="AA2411" s="1">
        <v>54.17</v>
      </c>
      <c r="AB2411" s="71">
        <f t="shared" si="3046"/>
        <v>3.6899999999999977</v>
      </c>
      <c r="AC2411" s="53"/>
    </row>
    <row r="2412" spans="1:29" ht="15" customHeight="1" x14ac:dyDescent="0.25">
      <c r="A2412" s="53">
        <v>3505041</v>
      </c>
      <c r="B2412" s="89" t="s">
        <v>2608</v>
      </c>
      <c r="C2412" s="53" t="s">
        <v>772</v>
      </c>
      <c r="D2412" s="49" t="s">
        <v>2499</v>
      </c>
      <c r="E2412" s="35" t="str">
        <f>VLOOKUP('2012 Accountability Database'!$A2410,'2011 AYP'!A$2:B$1072,2)</f>
        <v>SI_3 (School Improvement Year 3)</v>
      </c>
      <c r="F2412" s="66"/>
      <c r="G2412" s="63" t="s">
        <v>2485</v>
      </c>
      <c r="H2412" s="60" t="str">
        <f t="shared" ref="H2412:I2412" si="3074">IF(H2410="Met","Yes",IF(H2411="Met","Yes","No"))</f>
        <v>Yes</v>
      </c>
      <c r="I2412" s="60" t="str">
        <f t="shared" si="3074"/>
        <v>Yes</v>
      </c>
      <c r="J2412" s="42"/>
      <c r="K2412" s="60" t="str">
        <f t="shared" ref="K2412:L2412" si="3075">IF(K2410="Met","Yes",IF(K2411="Met","Yes","No"))</f>
        <v>Yes</v>
      </c>
      <c r="L2412" s="60" t="str">
        <f t="shared" si="3075"/>
        <v>Yes</v>
      </c>
      <c r="M2412" s="5" t="s">
        <v>9</v>
      </c>
      <c r="N2412" s="14" t="s">
        <v>2503</v>
      </c>
      <c r="O2412" s="5"/>
      <c r="P2412" s="44" t="str">
        <f t="shared" ref="P2412" si="3076">IF(H2416="Yes",IF(I2416="Yes","Yes","No"),"No")</f>
        <v>No</v>
      </c>
      <c r="Q2412" s="108" t="s">
        <v>2758</v>
      </c>
      <c r="R2412" s="5" t="s">
        <v>1</v>
      </c>
      <c r="S2412" s="5" t="s">
        <v>5</v>
      </c>
      <c r="T2412" s="5" t="s">
        <v>3</v>
      </c>
      <c r="U2412" s="5">
        <v>1035</v>
      </c>
      <c r="V2412" s="5">
        <v>54.2</v>
      </c>
      <c r="W2412" s="5">
        <v>56.09</v>
      </c>
      <c r="X2412" s="8">
        <f t="shared" si="3021"/>
        <v>-1.8900000000000006</v>
      </c>
      <c r="Y2412" s="14">
        <v>995</v>
      </c>
      <c r="Z2412" s="5">
        <v>56.58</v>
      </c>
      <c r="AA2412" s="5">
        <v>57.28</v>
      </c>
      <c r="AB2412" s="72">
        <f t="shared" si="3046"/>
        <v>-0.70000000000000284</v>
      </c>
      <c r="AC2412" s="53"/>
    </row>
    <row r="2413" spans="1:29" x14ac:dyDescent="0.25">
      <c r="A2413" s="53">
        <v>3505041</v>
      </c>
      <c r="B2413" s="89" t="s">
        <v>2608</v>
      </c>
      <c r="C2413" s="53" t="s">
        <v>772</v>
      </c>
      <c r="D2413" s="49" t="s">
        <v>2507</v>
      </c>
      <c r="E2413" s="47">
        <f>VLOOKUP('2012 Accountability Database'!A2410,Dems1112!$A$2:$G$1082,3)</f>
        <v>0.99</v>
      </c>
      <c r="F2413" s="66"/>
      <c r="G2413" s="52"/>
      <c r="M2413" s="1" t="s">
        <v>9</v>
      </c>
      <c r="N2413" s="14" t="s">
        <v>2504</v>
      </c>
      <c r="O2413" s="5"/>
      <c r="P2413" s="44" t="str">
        <f t="shared" ref="P2413" si="3077">IF(K2416="Yes",IF(L2416="Yes","Yes","No"),"No")</f>
        <v>No</v>
      </c>
      <c r="Q2413" s="108"/>
      <c r="R2413" s="5" t="s">
        <v>1</v>
      </c>
      <c r="S2413" s="1" t="s">
        <v>5</v>
      </c>
      <c r="T2413" s="1" t="s">
        <v>7</v>
      </c>
      <c r="U2413" s="5">
        <v>900</v>
      </c>
      <c r="V2413" s="1">
        <v>51.11</v>
      </c>
      <c r="W2413" s="1">
        <v>52.9</v>
      </c>
      <c r="X2413" s="6">
        <f t="shared" si="3021"/>
        <v>-1.7899999999999991</v>
      </c>
      <c r="Y2413" s="14">
        <v>861</v>
      </c>
      <c r="Z2413" s="1">
        <v>53.54</v>
      </c>
      <c r="AA2413" s="1">
        <v>54.17</v>
      </c>
      <c r="AB2413" s="72">
        <f t="shared" si="3046"/>
        <v>-0.63000000000000256</v>
      </c>
      <c r="AC2413" s="53"/>
    </row>
    <row r="2414" spans="1:29" x14ac:dyDescent="0.25">
      <c r="A2414" s="53">
        <v>3505041</v>
      </c>
      <c r="B2414" s="89" t="s">
        <v>2608</v>
      </c>
      <c r="C2414" s="53" t="s">
        <v>772</v>
      </c>
      <c r="D2414" s="50" t="s">
        <v>2508</v>
      </c>
      <c r="E2414" s="47">
        <f>VLOOKUP('2012 Accountability Database'!A2410,Dems1112!$A$2:$G$1082,4)</f>
        <v>0.88</v>
      </c>
      <c r="F2414" s="65" t="s">
        <v>2486</v>
      </c>
      <c r="G2414" s="62"/>
      <c r="H2414" s="13" t="str">
        <f>IF(V2414&gt;94,"Met",IF(X2414="--","n/a",IF(X2414&gt;=0,"Met","Did Not Meet")))</f>
        <v>Did Not Meet</v>
      </c>
      <c r="I2414" s="13" t="str">
        <f>IF(V2415&gt;94,"Met",IF(X2415="--","n/a",IF(X2415&gt;=0,"Met","Did Not Meet")))</f>
        <v>Did Not Meet</v>
      </c>
      <c r="J2414" s="13"/>
      <c r="K2414" s="13" t="str">
        <f>IF(Z2414&gt;94,"Met",IF(AB2414="--","n/a",IF(AB2414&gt;=0,"Met","Did Not Meet")))</f>
        <v>Did Not Meet</v>
      </c>
      <c r="L2414" s="13" t="str">
        <f>IF(Z2415&gt;94,"Met",IF(AB2415="--","n/a",IF(AB2415&gt;=0,"Met","Did Not Meet")))</f>
        <v>Did Not Meet</v>
      </c>
      <c r="M2414" s="1" t="s">
        <v>9</v>
      </c>
      <c r="N2414" s="68" t="s">
        <v>2497</v>
      </c>
      <c r="O2414" s="35"/>
      <c r="P2414" s="44"/>
      <c r="Q2414" s="108"/>
      <c r="R2414" s="5" t="s">
        <v>6</v>
      </c>
      <c r="S2414" s="1" t="s">
        <v>2</v>
      </c>
      <c r="T2414" s="1" t="s">
        <v>3</v>
      </c>
      <c r="U2414" s="5">
        <v>358</v>
      </c>
      <c r="V2414" s="1">
        <v>55.87</v>
      </c>
      <c r="W2414" s="1">
        <v>59.93</v>
      </c>
      <c r="X2414" s="6">
        <f t="shared" si="3021"/>
        <v>-4.0600000000000023</v>
      </c>
      <c r="Y2414" s="14">
        <v>342</v>
      </c>
      <c r="Z2414" s="1">
        <v>55.85</v>
      </c>
      <c r="AA2414" s="1">
        <v>59.82</v>
      </c>
      <c r="AB2414" s="72">
        <f t="shared" si="3046"/>
        <v>-3.9699999999999989</v>
      </c>
      <c r="AC2414" s="53"/>
    </row>
    <row r="2415" spans="1:29" x14ac:dyDescent="0.25">
      <c r="A2415" s="53">
        <v>3505041</v>
      </c>
      <c r="B2415" s="89" t="s">
        <v>2608</v>
      </c>
      <c r="C2415" s="53" t="s">
        <v>772</v>
      </c>
      <c r="D2415" s="50" t="s">
        <v>974</v>
      </c>
      <c r="E2415" s="47" t="str">
        <f>VLOOKUP('2012 Accountability Database'!A2410,Dems1112!$A$2:$G$1082,5)</f>
        <v>6-7</v>
      </c>
      <c r="F2415" s="65" t="s">
        <v>2487</v>
      </c>
      <c r="G2415" s="62"/>
      <c r="H2415" s="13" t="str">
        <f>IF(V2416&gt;94,"Met",IF(X2416="--","n/a",IF(X2416&gt;=0,"Met","Did Not Meet")))</f>
        <v>Did Not Meet</v>
      </c>
      <c r="I2415" s="13" t="str">
        <f>IF(V2417&gt;94,"Met",IF(X2417="--","n/a",IF(X2417&gt;=0,"Met","Did Not Meet")))</f>
        <v>Did Not Meet</v>
      </c>
      <c r="J2415" s="13"/>
      <c r="K2415" s="13" t="str">
        <f>IF(Z2416&gt;94,"Met",IF(AB2416="--","n/a",IF(AB2416&gt;=0,"Met","Did Not Meet")))</f>
        <v>Did Not Meet</v>
      </c>
      <c r="L2415" s="13" t="str">
        <f>IF(Z2417&gt;94,"Met",IF(AB2417="--","n/a",IF(AB2417&gt;=0,"Met","Did Not Meet")))</f>
        <v>Did Not Meet</v>
      </c>
      <c r="M2415" s="1" t="s">
        <v>9</v>
      </c>
      <c r="N2415" s="14"/>
      <c r="O2415" s="35" t="s">
        <v>2506</v>
      </c>
      <c r="P2415" s="83" t="str">
        <f t="shared" ref="P2415" si="3078">IF(P2410="No"," ", IF(P2412="No"," ",IF(P2411="No", " ",IF(P2413="No"," ","X"))))</f>
        <v xml:space="preserve"> </v>
      </c>
      <c r="Q2415" s="108"/>
      <c r="R2415" s="5" t="s">
        <v>6</v>
      </c>
      <c r="S2415" s="1" t="s">
        <v>2</v>
      </c>
      <c r="T2415" s="1" t="s">
        <v>7</v>
      </c>
      <c r="U2415" s="5">
        <v>315</v>
      </c>
      <c r="V2415" s="1">
        <v>51.75</v>
      </c>
      <c r="W2415" s="1">
        <v>56.7</v>
      </c>
      <c r="X2415" s="6">
        <f t="shared" si="3021"/>
        <v>-4.9500000000000028</v>
      </c>
      <c r="Y2415" s="14">
        <v>299</v>
      </c>
      <c r="Z2415" s="1">
        <v>51.84</v>
      </c>
      <c r="AA2415" s="1">
        <v>56.79</v>
      </c>
      <c r="AB2415" s="72">
        <f t="shared" si="3046"/>
        <v>-4.9499999999999957</v>
      </c>
      <c r="AC2415" s="53"/>
    </row>
    <row r="2416" spans="1:29" ht="15.75" x14ac:dyDescent="0.25">
      <c r="A2416" s="53">
        <v>3505041</v>
      </c>
      <c r="B2416" s="89" t="s">
        <v>2608</v>
      </c>
      <c r="C2416" s="53" t="s">
        <v>772</v>
      </c>
      <c r="D2416" s="50" t="s">
        <v>975</v>
      </c>
      <c r="E2416" s="48" t="str">
        <f>VLOOKUP('2012 Accountability Database'!A2410,Dems1112!$A$2:$G$1082,6)</f>
        <v>3 (Central AR)</v>
      </c>
      <c r="F2416" s="66"/>
      <c r="G2416" s="63" t="s">
        <v>2488</v>
      </c>
      <c r="H2416" s="61" t="str">
        <f t="shared" ref="H2416:I2416" si="3079">IF(H2414="Met","Yes",IF(H2415="Met","Yes","No"))</f>
        <v>No</v>
      </c>
      <c r="I2416" s="61" t="str">
        <f t="shared" si="3079"/>
        <v>No</v>
      </c>
      <c r="J2416" s="55"/>
      <c r="K2416" s="61" t="str">
        <f t="shared" ref="K2416:L2416" si="3080">IF(K2414="Met","Yes",IF(K2415="Met","Yes","No"))</f>
        <v>No</v>
      </c>
      <c r="L2416" s="61" t="str">
        <f t="shared" si="3080"/>
        <v>No</v>
      </c>
      <c r="M2416" s="1" t="s">
        <v>9</v>
      </c>
      <c r="N2416" s="14"/>
      <c r="O2416" s="35" t="s">
        <v>2505</v>
      </c>
      <c r="P2416" s="83" t="str">
        <f t="shared" ref="P2416" si="3081">IF(P2415="X"," ",IF(P2417="X"," ","X"))</f>
        <v xml:space="preserve"> </v>
      </c>
      <c r="Q2416" s="94" t="s">
        <v>2759</v>
      </c>
      <c r="R2416" s="5" t="s">
        <v>6</v>
      </c>
      <c r="S2416" s="1" t="s">
        <v>5</v>
      </c>
      <c r="T2416" s="1" t="s">
        <v>3</v>
      </c>
      <c r="U2416" s="5">
        <v>1035</v>
      </c>
      <c r="V2416" s="1">
        <v>57.58</v>
      </c>
      <c r="W2416" s="1">
        <v>59.93</v>
      </c>
      <c r="X2416" s="6">
        <f t="shared" si="3021"/>
        <v>-2.3500000000000014</v>
      </c>
      <c r="Y2416" s="14">
        <v>995</v>
      </c>
      <c r="Z2416" s="1">
        <v>57.39</v>
      </c>
      <c r="AA2416" s="1">
        <v>59.82</v>
      </c>
      <c r="AB2416" s="72">
        <f t="shared" si="3046"/>
        <v>-2.4299999999999997</v>
      </c>
      <c r="AC2416" s="53"/>
    </row>
    <row r="2417" spans="1:29" x14ac:dyDescent="0.25">
      <c r="A2417" s="54">
        <v>3505041</v>
      </c>
      <c r="B2417" s="90" t="s">
        <v>2608</v>
      </c>
      <c r="C2417" s="54" t="s">
        <v>772</v>
      </c>
      <c r="D2417" s="4"/>
      <c r="E2417" s="4"/>
      <c r="F2417" s="67"/>
      <c r="G2417" s="64"/>
      <c r="H2417" s="43"/>
      <c r="I2417" s="43"/>
      <c r="J2417" s="43"/>
      <c r="K2417" s="43"/>
      <c r="L2417" s="43"/>
      <c r="M2417" s="4" t="s">
        <v>9</v>
      </c>
      <c r="N2417" s="15"/>
      <c r="O2417" s="38" t="s">
        <v>2482</v>
      </c>
      <c r="P2417" s="84" t="str">
        <f>IF(E2411="Achieving School"," ","X")</f>
        <v>X</v>
      </c>
      <c r="Q2417" s="91"/>
      <c r="R2417" s="4" t="s">
        <v>6</v>
      </c>
      <c r="S2417" s="4" t="s">
        <v>5</v>
      </c>
      <c r="T2417" s="4" t="s">
        <v>7</v>
      </c>
      <c r="U2417" s="4">
        <v>900</v>
      </c>
      <c r="V2417" s="4">
        <v>54.44</v>
      </c>
      <c r="W2417" s="4">
        <v>56.7</v>
      </c>
      <c r="X2417" s="7">
        <f t="shared" si="3021"/>
        <v>-2.2600000000000051</v>
      </c>
      <c r="Y2417" s="15">
        <v>861</v>
      </c>
      <c r="Z2417" s="4">
        <v>54.12</v>
      </c>
      <c r="AA2417" s="4">
        <v>56.79</v>
      </c>
      <c r="AB2417" s="73">
        <f t="shared" si="3046"/>
        <v>-2.6700000000000017</v>
      </c>
      <c r="AC2417" s="54"/>
    </row>
    <row r="2418" spans="1:29" x14ac:dyDescent="0.25">
      <c r="A2418" s="1">
        <v>3505046</v>
      </c>
      <c r="B2418" s="87" t="s">
        <v>2608</v>
      </c>
      <c r="C2418" s="55" t="s">
        <v>773</v>
      </c>
      <c r="E2418" s="42"/>
      <c r="F2418" s="65" t="s">
        <v>2483</v>
      </c>
      <c r="G2418" s="62"/>
      <c r="H2418" s="37" t="str">
        <f>IF(V2418&gt;94,"Met",IF(X2418="--","n/a",IF(X2418&gt;=0,"Met","Did Not Meet")))</f>
        <v>Met</v>
      </c>
      <c r="I2418" s="37" t="str">
        <f>IF(V2419&gt;94,"Met",IF(X2419="--","n/a",IF(X2419&gt;=0,"Met","Did Not Meet")))</f>
        <v>Met</v>
      </c>
      <c r="K2418" s="13" t="str">
        <f>IF(Z2418&gt;94,"Met",IF(AB2418="--","n/a",IF(AB2418&gt;=0,"Met","Did Not Meet")))</f>
        <v>n/a</v>
      </c>
      <c r="L2418" s="13" t="str">
        <f>IF(Z2419&gt;94,"Met",IF(AB2419="--","n/a",IF(AB2419&gt;=0,"Met","Did Not Meet")))</f>
        <v>Met</v>
      </c>
      <c r="M2418" s="1" t="s">
        <v>9</v>
      </c>
      <c r="N2418" s="14" t="s">
        <v>2502</v>
      </c>
      <c r="O2418" s="5"/>
      <c r="P2418" s="44" t="str">
        <f t="shared" ref="P2418" si="3082">IF(H2420="Yes",IF(I2420="Yes","Yes","No"),"No")</f>
        <v>Yes</v>
      </c>
      <c r="Q2418" s="93"/>
      <c r="R2418" s="5" t="s">
        <v>1</v>
      </c>
      <c r="S2418" s="1" t="s">
        <v>2</v>
      </c>
      <c r="T2418" s="1" t="s">
        <v>3</v>
      </c>
      <c r="U2418" s="5">
        <v>182</v>
      </c>
      <c r="V2418" s="1">
        <v>72.53</v>
      </c>
      <c r="W2418" s="1">
        <v>71.52</v>
      </c>
      <c r="X2418" s="9">
        <f t="shared" si="3021"/>
        <v>1.0100000000000051</v>
      </c>
      <c r="Y2418" s="14">
        <v>112</v>
      </c>
      <c r="Z2418" s="1">
        <v>83.93</v>
      </c>
      <c r="AA2418" s="13" t="s">
        <v>970</v>
      </c>
      <c r="AB2418" s="77" t="s">
        <v>970</v>
      </c>
      <c r="AC2418" s="36"/>
    </row>
    <row r="2419" spans="1:29" ht="15.75" x14ac:dyDescent="0.25">
      <c r="A2419" s="53">
        <v>3505046</v>
      </c>
      <c r="B2419" s="89" t="s">
        <v>2608</v>
      </c>
      <c r="C2419" s="53" t="s">
        <v>773</v>
      </c>
      <c r="D2419" s="49" t="s">
        <v>2498</v>
      </c>
      <c r="E2419" s="34" t="str">
        <f>M2418</f>
        <v>Needs Improvement School</v>
      </c>
      <c r="F2419" s="65" t="s">
        <v>2484</v>
      </c>
      <c r="G2419" s="62"/>
      <c r="H2419" s="13" t="str">
        <f>IF(V2420&gt;94,"Met",IF(X2420="--","n/a",IF(X2420&gt;=0,"Met","Did Not Meet")))</f>
        <v>Did Not Meet</v>
      </c>
      <c r="I2419" s="13" t="str">
        <f>IF(V2421&gt;94,"Met",IF(X2421="--","n/a",IF(X2421&gt;=0,"Met","Did Not Meet")))</f>
        <v>Did Not Meet</v>
      </c>
      <c r="K2419" s="13" t="str">
        <f>IF(Z2420&gt;94,"Met",IF(AB2420="--","n/a",IF(AB2420&gt;=0,"Met","Did Not Meet")))</f>
        <v>Did Not Meet</v>
      </c>
      <c r="L2419" s="13" t="str">
        <f>IF(Z2421&gt;94,"Met",IF(AB2421="--","n/a",IF(AB2421&gt;=0,"Met","Did Not Meet")))</f>
        <v>Did Not Meet</v>
      </c>
      <c r="M2419" s="1" t="s">
        <v>9</v>
      </c>
      <c r="N2419" s="14" t="s">
        <v>2501</v>
      </c>
      <c r="O2419" s="5"/>
      <c r="P2419" s="44" t="str">
        <f t="shared" ref="P2419" si="3083">IF(K2420="Yes",IF(L2420="Yes","Yes","No"),"No")</f>
        <v>No</v>
      </c>
      <c r="Q2419" s="94" t="s">
        <v>2759</v>
      </c>
      <c r="R2419" s="5" t="s">
        <v>1</v>
      </c>
      <c r="S2419" s="1" t="s">
        <v>2</v>
      </c>
      <c r="T2419" s="1" t="s">
        <v>7</v>
      </c>
      <c r="U2419" s="5">
        <v>148</v>
      </c>
      <c r="V2419" s="1">
        <v>67.569999999999993</v>
      </c>
      <c r="W2419" s="1">
        <v>66.33</v>
      </c>
      <c r="X2419" s="9">
        <f t="shared" si="3021"/>
        <v>1.2399999999999949</v>
      </c>
      <c r="Y2419" s="14">
        <v>90</v>
      </c>
      <c r="Z2419" s="1">
        <v>82.22</v>
      </c>
      <c r="AA2419" s="1">
        <v>81.91</v>
      </c>
      <c r="AB2419" s="71">
        <f t="shared" ref="AB2419:AB2482" si="3084">Z2419-AA2419</f>
        <v>0.31000000000000227</v>
      </c>
      <c r="AC2419" s="53"/>
    </row>
    <row r="2420" spans="1:29" ht="15" customHeight="1" x14ac:dyDescent="0.25">
      <c r="A2420" s="53">
        <v>3505046</v>
      </c>
      <c r="B2420" s="89" t="s">
        <v>2608</v>
      </c>
      <c r="C2420" s="53" t="s">
        <v>773</v>
      </c>
      <c r="D2420" s="49" t="s">
        <v>2499</v>
      </c>
      <c r="E2420" s="35" t="str">
        <f>VLOOKUP('2012 Accountability Database'!$A2418,'2011 AYP'!A$2:B$1072,2)</f>
        <v xml:space="preserve"> MS (Met Standards)</v>
      </c>
      <c r="F2420" s="66"/>
      <c r="G2420" s="63" t="s">
        <v>2485</v>
      </c>
      <c r="H2420" s="60" t="str">
        <f t="shared" ref="H2420:I2420" si="3085">IF(H2418="Met","Yes",IF(H2419="Met","Yes","No"))</f>
        <v>Yes</v>
      </c>
      <c r="I2420" s="60" t="str">
        <f t="shared" si="3085"/>
        <v>Yes</v>
      </c>
      <c r="J2420" s="42"/>
      <c r="K2420" s="60" t="str">
        <f t="shared" ref="K2420:L2420" si="3086">IF(K2418="Met","Yes",IF(K2419="Met","Yes","No"))</f>
        <v>No</v>
      </c>
      <c r="L2420" s="60" t="str">
        <f t="shared" si="3086"/>
        <v>Yes</v>
      </c>
      <c r="M2420" s="1" t="s">
        <v>9</v>
      </c>
      <c r="N2420" s="14" t="s">
        <v>2503</v>
      </c>
      <c r="O2420" s="5"/>
      <c r="P2420" s="44" t="str">
        <f t="shared" ref="P2420" si="3087">IF(H2424="Yes",IF(I2424="Yes","Yes","No"),"No")</f>
        <v>No</v>
      </c>
      <c r="Q2420" s="108" t="s">
        <v>2758</v>
      </c>
      <c r="R2420" s="5" t="s">
        <v>1</v>
      </c>
      <c r="S2420" s="1" t="s">
        <v>5</v>
      </c>
      <c r="T2420" s="1" t="s">
        <v>3</v>
      </c>
      <c r="U2420" s="5">
        <v>524</v>
      </c>
      <c r="V2420" s="1">
        <v>65.84</v>
      </c>
      <c r="W2420" s="1">
        <v>71.52</v>
      </c>
      <c r="X2420" s="6">
        <f t="shared" si="3021"/>
        <v>-5.6799999999999926</v>
      </c>
      <c r="Y2420" s="14">
        <v>305</v>
      </c>
      <c r="Z2420" s="1">
        <v>76.72</v>
      </c>
      <c r="AA2420" s="1">
        <v>83.93</v>
      </c>
      <c r="AB2420" s="72">
        <f t="shared" si="3084"/>
        <v>-7.210000000000008</v>
      </c>
      <c r="AC2420" s="53"/>
    </row>
    <row r="2421" spans="1:29" x14ac:dyDescent="0.25">
      <c r="A2421" s="53">
        <v>3505046</v>
      </c>
      <c r="B2421" s="89" t="s">
        <v>2608</v>
      </c>
      <c r="C2421" s="53" t="s">
        <v>773</v>
      </c>
      <c r="D2421" s="49" t="s">
        <v>2507</v>
      </c>
      <c r="E2421" s="47">
        <f>VLOOKUP('2012 Accountability Database'!A2418,Dems1112!$A$2:$G$1082,3)</f>
        <v>0.93</v>
      </c>
      <c r="F2421" s="66"/>
      <c r="G2421" s="52"/>
      <c r="M2421" s="1" t="s">
        <v>9</v>
      </c>
      <c r="N2421" s="14" t="s">
        <v>2504</v>
      </c>
      <c r="O2421" s="5"/>
      <c r="P2421" s="44" t="str">
        <f t="shared" ref="P2421" si="3088">IF(K2424="Yes",IF(L2424="Yes","Yes","No"),"No")</f>
        <v>No</v>
      </c>
      <c r="Q2421" s="108"/>
      <c r="R2421" s="5" t="s">
        <v>1</v>
      </c>
      <c r="S2421" s="1" t="s">
        <v>5</v>
      </c>
      <c r="T2421" s="1" t="s">
        <v>7</v>
      </c>
      <c r="U2421" s="5">
        <v>425</v>
      </c>
      <c r="V2421" s="1">
        <v>60.24</v>
      </c>
      <c r="W2421" s="1">
        <v>66.33</v>
      </c>
      <c r="X2421" s="6">
        <f t="shared" si="3021"/>
        <v>-6.0899999999999963</v>
      </c>
      <c r="Y2421" s="14">
        <v>240</v>
      </c>
      <c r="Z2421" s="1">
        <v>73.33</v>
      </c>
      <c r="AA2421" s="1">
        <v>81.91</v>
      </c>
      <c r="AB2421" s="72">
        <f t="shared" si="3084"/>
        <v>-8.5799999999999983</v>
      </c>
      <c r="AC2421" s="53"/>
    </row>
    <row r="2422" spans="1:29" x14ac:dyDescent="0.25">
      <c r="A2422" s="53">
        <v>3505046</v>
      </c>
      <c r="B2422" s="89" t="s">
        <v>2608</v>
      </c>
      <c r="C2422" s="53" t="s">
        <v>773</v>
      </c>
      <c r="D2422" s="50" t="s">
        <v>2508</v>
      </c>
      <c r="E2422" s="47">
        <f>VLOOKUP('2012 Accountability Database'!A2418,Dems1112!$A$2:$G$1082,4)</f>
        <v>0.77</v>
      </c>
      <c r="F2422" s="65" t="s">
        <v>2486</v>
      </c>
      <c r="G2422" s="62"/>
      <c r="H2422" s="13" t="str">
        <f>IF(V2422&gt;94,"Met",IF(X2422="--","n/a",IF(X2422&gt;=0,"Met","Did Not Meet")))</f>
        <v>Did Not Meet</v>
      </c>
      <c r="I2422" s="13" t="str">
        <f>IF(V2423&gt;94,"Met",IF(X2423="--","n/a",IF(X2423&gt;=0,"Met","Did Not Meet")))</f>
        <v>Did Not Meet</v>
      </c>
      <c r="J2422" s="13"/>
      <c r="K2422" s="13" t="str">
        <f>IF(Z2422&gt;94,"Met",IF(AB2422="--","n/a",IF(AB2422&gt;=0,"Met","Did Not Meet")))</f>
        <v>Did Not Meet</v>
      </c>
      <c r="L2422" s="13" t="str">
        <f>IF(Z2423&gt;94,"Met",IF(AB2423="--","n/a",IF(AB2423&gt;=0,"Met","Did Not Meet")))</f>
        <v>Did Not Meet</v>
      </c>
      <c r="M2422" s="1" t="s">
        <v>9</v>
      </c>
      <c r="N2422" s="68" t="s">
        <v>2497</v>
      </c>
      <c r="O2422" s="35"/>
      <c r="P2422" s="44"/>
      <c r="Q2422" s="108"/>
      <c r="R2422" s="5" t="s">
        <v>6</v>
      </c>
      <c r="S2422" s="1" t="s">
        <v>2</v>
      </c>
      <c r="T2422" s="1" t="s">
        <v>3</v>
      </c>
      <c r="U2422" s="5">
        <v>182</v>
      </c>
      <c r="V2422" s="1">
        <v>73.63</v>
      </c>
      <c r="W2422" s="1">
        <v>76.7</v>
      </c>
      <c r="X2422" s="6">
        <f t="shared" si="3021"/>
        <v>-3.0700000000000074</v>
      </c>
      <c r="Y2422" s="14">
        <v>112</v>
      </c>
      <c r="Z2422" s="1">
        <v>44.64</v>
      </c>
      <c r="AA2422" s="1">
        <v>64.09</v>
      </c>
      <c r="AB2422" s="72">
        <f t="shared" si="3084"/>
        <v>-19.450000000000003</v>
      </c>
      <c r="AC2422" s="53"/>
    </row>
    <row r="2423" spans="1:29" x14ac:dyDescent="0.25">
      <c r="A2423" s="53">
        <v>3505046</v>
      </c>
      <c r="B2423" s="89" t="s">
        <v>2608</v>
      </c>
      <c r="C2423" s="53" t="s">
        <v>773</v>
      </c>
      <c r="D2423" s="50" t="s">
        <v>974</v>
      </c>
      <c r="E2423" s="47" t="str">
        <f>VLOOKUP('2012 Accountability Database'!A2418,Dems1112!$A$2:$G$1082,5)</f>
        <v>K-5</v>
      </c>
      <c r="F2423" s="65" t="s">
        <v>2487</v>
      </c>
      <c r="G2423" s="62"/>
      <c r="H2423" s="13" t="str">
        <f>IF(V2424&gt;94,"Met",IF(X2424="--","n/a",IF(X2424&gt;=0,"Met","Did Not Meet")))</f>
        <v>Did Not Meet</v>
      </c>
      <c r="I2423" s="13" t="str">
        <f>IF(V2425&gt;94,"Met",IF(X2425="--","n/a",IF(X2425&gt;=0,"Met","Did Not Meet")))</f>
        <v>Did Not Meet</v>
      </c>
      <c r="J2423" s="13"/>
      <c r="K2423" s="13" t="str">
        <f>IF(Z2424&gt;94,"Met",IF(AB2424="--","n/a",IF(AB2424&gt;=0,"Met","Did Not Meet")))</f>
        <v>Did Not Meet</v>
      </c>
      <c r="L2423" s="13" t="str">
        <f>IF(Z2425&gt;94,"Met",IF(AB2425="--","n/a",IF(AB2425&gt;=0,"Met","Did Not Meet")))</f>
        <v>Did Not Meet</v>
      </c>
      <c r="M2423" s="1" t="s">
        <v>9</v>
      </c>
      <c r="N2423" s="14"/>
      <c r="O2423" s="35" t="s">
        <v>2506</v>
      </c>
      <c r="P2423" s="83" t="str">
        <f t="shared" ref="P2423" si="3089">IF(P2418="No"," ", IF(P2420="No"," ",IF(P2419="No", " ",IF(P2421="No"," ","X"))))</f>
        <v xml:space="preserve"> </v>
      </c>
      <c r="Q2423" s="108"/>
      <c r="R2423" s="5" t="s">
        <v>6</v>
      </c>
      <c r="S2423" s="1" t="s">
        <v>2</v>
      </c>
      <c r="T2423" s="1" t="s">
        <v>7</v>
      </c>
      <c r="U2423" s="5">
        <v>148</v>
      </c>
      <c r="V2423" s="1">
        <v>68.239999999999995</v>
      </c>
      <c r="W2423" s="1">
        <v>73.81</v>
      </c>
      <c r="X2423" s="6">
        <f t="shared" si="3021"/>
        <v>-5.5700000000000074</v>
      </c>
      <c r="Y2423" s="14">
        <v>90</v>
      </c>
      <c r="Z2423" s="1">
        <v>44.44</v>
      </c>
      <c r="AA2423" s="1">
        <v>60.2</v>
      </c>
      <c r="AB2423" s="72">
        <f t="shared" si="3084"/>
        <v>-15.760000000000005</v>
      </c>
      <c r="AC2423" s="53"/>
    </row>
    <row r="2424" spans="1:29" ht="15.75" x14ac:dyDescent="0.25">
      <c r="A2424" s="53">
        <v>3505046</v>
      </c>
      <c r="B2424" s="89" t="s">
        <v>2608</v>
      </c>
      <c r="C2424" s="53" t="s">
        <v>773</v>
      </c>
      <c r="D2424" s="50" t="s">
        <v>975</v>
      </c>
      <c r="E2424" s="48" t="str">
        <f>VLOOKUP('2012 Accountability Database'!A2418,Dems1112!$A$2:$G$1082,6)</f>
        <v>3 (Central AR)</v>
      </c>
      <c r="F2424" s="66"/>
      <c r="G2424" s="63" t="s">
        <v>2488</v>
      </c>
      <c r="H2424" s="61" t="str">
        <f t="shared" ref="H2424:I2424" si="3090">IF(H2422="Met","Yes",IF(H2423="Met","Yes","No"))</f>
        <v>No</v>
      </c>
      <c r="I2424" s="61" t="str">
        <f t="shared" si="3090"/>
        <v>No</v>
      </c>
      <c r="J2424" s="55"/>
      <c r="K2424" s="61" t="str">
        <f t="shared" ref="K2424:L2424" si="3091">IF(K2422="Met","Yes",IF(K2423="Met","Yes","No"))</f>
        <v>No</v>
      </c>
      <c r="L2424" s="61" t="str">
        <f t="shared" si="3091"/>
        <v>No</v>
      </c>
      <c r="M2424" s="1" t="s">
        <v>9</v>
      </c>
      <c r="N2424" s="14"/>
      <c r="O2424" s="35" t="s">
        <v>2505</v>
      </c>
      <c r="P2424" s="83" t="str">
        <f t="shared" ref="P2424" si="3092">IF(P2423="X"," ",IF(P2425="X"," ","X"))</f>
        <v xml:space="preserve"> </v>
      </c>
      <c r="Q2424" s="94" t="s">
        <v>2759</v>
      </c>
      <c r="R2424" s="5" t="s">
        <v>6</v>
      </c>
      <c r="S2424" s="1" t="s">
        <v>5</v>
      </c>
      <c r="T2424" s="1" t="s">
        <v>3</v>
      </c>
      <c r="U2424" s="5">
        <v>524</v>
      </c>
      <c r="V2424" s="1">
        <v>70.8</v>
      </c>
      <c r="W2424" s="1">
        <v>76.7</v>
      </c>
      <c r="X2424" s="6">
        <f t="shared" si="3021"/>
        <v>-5.9000000000000057</v>
      </c>
      <c r="Y2424" s="14">
        <v>305</v>
      </c>
      <c r="Z2424" s="1">
        <v>54.1</v>
      </c>
      <c r="AA2424" s="1">
        <v>64.09</v>
      </c>
      <c r="AB2424" s="72">
        <f t="shared" si="3084"/>
        <v>-9.990000000000002</v>
      </c>
      <c r="AC2424" s="53"/>
    </row>
    <row r="2425" spans="1:29" x14ac:dyDescent="0.25">
      <c r="A2425" s="54">
        <v>3505046</v>
      </c>
      <c r="B2425" s="90" t="s">
        <v>2608</v>
      </c>
      <c r="C2425" s="54" t="s">
        <v>773</v>
      </c>
      <c r="D2425" s="4"/>
      <c r="E2425" s="4"/>
      <c r="F2425" s="67"/>
      <c r="G2425" s="64"/>
      <c r="H2425" s="43"/>
      <c r="I2425" s="43"/>
      <c r="J2425" s="43"/>
      <c r="K2425" s="43"/>
      <c r="L2425" s="43"/>
      <c r="M2425" s="4" t="s">
        <v>9</v>
      </c>
      <c r="N2425" s="15"/>
      <c r="O2425" s="38" t="s">
        <v>2482</v>
      </c>
      <c r="P2425" s="84" t="str">
        <f>IF(E2419="Achieving School"," ","X")</f>
        <v>X</v>
      </c>
      <c r="Q2425" s="91"/>
      <c r="R2425" s="4" t="s">
        <v>6</v>
      </c>
      <c r="S2425" s="4" t="s">
        <v>5</v>
      </c>
      <c r="T2425" s="4" t="s">
        <v>7</v>
      </c>
      <c r="U2425" s="4">
        <v>425</v>
      </c>
      <c r="V2425" s="4">
        <v>66.12</v>
      </c>
      <c r="W2425" s="4">
        <v>73.81</v>
      </c>
      <c r="X2425" s="7">
        <f t="shared" si="3021"/>
        <v>-7.6899999999999977</v>
      </c>
      <c r="Y2425" s="15">
        <v>240</v>
      </c>
      <c r="Z2425" s="4">
        <v>50</v>
      </c>
      <c r="AA2425" s="4">
        <v>60.2</v>
      </c>
      <c r="AB2425" s="73">
        <f t="shared" si="3084"/>
        <v>-10.200000000000003</v>
      </c>
      <c r="AC2425" s="54"/>
    </row>
    <row r="2426" spans="1:29" x14ac:dyDescent="0.25">
      <c r="A2426" s="1">
        <v>3509066</v>
      </c>
      <c r="B2426" s="87" t="s">
        <v>2609</v>
      </c>
      <c r="C2426" s="55" t="s">
        <v>928</v>
      </c>
      <c r="E2426" s="42"/>
      <c r="F2426" s="65" t="s">
        <v>2483</v>
      </c>
      <c r="G2426" s="62"/>
      <c r="H2426" s="37" t="str">
        <f>IF(V2426&gt;94,"Met",IF(X2426="--","n/a",IF(X2426&gt;=0,"Met","Did Not Meet")))</f>
        <v>Met</v>
      </c>
      <c r="I2426" s="37" t="str">
        <f>IF(V2427&gt;94,"Met",IF(X2427="--","n/a",IF(X2427&gt;=0,"Met","Did Not Meet")))</f>
        <v>Met</v>
      </c>
      <c r="K2426" s="13" t="str">
        <f>IF(Z2426&gt;94,"Met",IF(AB2426="--","n/a",IF(AB2426&gt;=0,"Met","Did Not Meet")))</f>
        <v>Did Not Meet</v>
      </c>
      <c r="L2426" s="13" t="str">
        <f>IF(Z2427&gt;94,"Met",IF(AB2427="--","n/a",IF(AB2427&gt;=0,"Met","Did Not Meet")))</f>
        <v>Met</v>
      </c>
      <c r="M2426" s="1" t="s">
        <v>9</v>
      </c>
      <c r="N2426" s="14" t="s">
        <v>2502</v>
      </c>
      <c r="O2426" s="5"/>
      <c r="P2426" s="44" t="str">
        <f t="shared" ref="P2426" si="3093">IF(H2428="Yes",IF(I2428="Yes","Yes","No"),"No")</f>
        <v>Yes</v>
      </c>
      <c r="Q2426" s="93"/>
      <c r="R2426" s="5" t="s">
        <v>1</v>
      </c>
      <c r="S2426" s="1" t="s">
        <v>2</v>
      </c>
      <c r="T2426" s="1" t="s">
        <v>3</v>
      </c>
      <c r="U2426" s="5">
        <v>658</v>
      </c>
      <c r="V2426" s="1">
        <v>63.68</v>
      </c>
      <c r="W2426" s="1">
        <v>63.17</v>
      </c>
      <c r="X2426" s="9">
        <f t="shared" si="3021"/>
        <v>0.50999999999999801</v>
      </c>
      <c r="Y2426" s="14">
        <v>618</v>
      </c>
      <c r="Z2426" s="1">
        <v>63.59</v>
      </c>
      <c r="AA2426" s="1">
        <v>63.93</v>
      </c>
      <c r="AB2426" s="72">
        <f t="shared" si="3084"/>
        <v>-0.33999999999999631</v>
      </c>
      <c r="AC2426" s="36"/>
    </row>
    <row r="2427" spans="1:29" ht="15.75" x14ac:dyDescent="0.25">
      <c r="A2427" s="53">
        <v>3509066</v>
      </c>
      <c r="B2427" s="89" t="s">
        <v>2609</v>
      </c>
      <c r="C2427" s="53" t="s">
        <v>928</v>
      </c>
      <c r="D2427" s="49" t="s">
        <v>2498</v>
      </c>
      <c r="E2427" s="34" t="str">
        <f>M2426</f>
        <v>Needs Improvement School</v>
      </c>
      <c r="F2427" s="65" t="s">
        <v>2484</v>
      </c>
      <c r="G2427" s="62"/>
      <c r="H2427" s="13" t="str">
        <f>IF(V2428&gt;94,"Met",IF(X2428="--","n/a",IF(X2428&gt;=0,"Met","Did Not Meet")))</f>
        <v>Did Not Meet</v>
      </c>
      <c r="I2427" s="13" t="str">
        <f>IF(V2429&gt;94,"Met",IF(X2429="--","n/a",IF(X2429&gt;=0,"Met","Did Not Meet")))</f>
        <v>Did Not Meet</v>
      </c>
      <c r="K2427" s="13" t="str">
        <f>IF(Z2428&gt;94,"Met",IF(AB2428="--","n/a",IF(AB2428&gt;=0,"Met","Did Not Meet")))</f>
        <v>Did Not Meet</v>
      </c>
      <c r="L2427" s="13" t="str">
        <f>IF(Z2429&gt;94,"Met",IF(AB2429="--","n/a",IF(AB2429&gt;=0,"Met","Did Not Meet")))</f>
        <v>Did Not Meet</v>
      </c>
      <c r="M2427" s="1" t="s">
        <v>9</v>
      </c>
      <c r="N2427" s="14" t="s">
        <v>2501</v>
      </c>
      <c r="O2427" s="5"/>
      <c r="P2427" s="44" t="str">
        <f t="shared" ref="P2427" si="3094">IF(K2428="Yes",IF(L2428="Yes","Yes","No"),"No")</f>
        <v>No</v>
      </c>
      <c r="Q2427" s="94" t="s">
        <v>2759</v>
      </c>
      <c r="R2427" s="5" t="s">
        <v>1</v>
      </c>
      <c r="S2427" s="1" t="s">
        <v>2</v>
      </c>
      <c r="T2427" s="1" t="s">
        <v>7</v>
      </c>
      <c r="U2427" s="5">
        <v>513</v>
      </c>
      <c r="V2427" s="1">
        <v>57.5</v>
      </c>
      <c r="W2427" s="1">
        <v>56.66</v>
      </c>
      <c r="X2427" s="9">
        <f t="shared" si="3021"/>
        <v>0.84000000000000341</v>
      </c>
      <c r="Y2427" s="14">
        <v>487</v>
      </c>
      <c r="Z2427" s="1">
        <v>59.96</v>
      </c>
      <c r="AA2427" s="1">
        <v>58.4</v>
      </c>
      <c r="AB2427" s="71">
        <f t="shared" si="3084"/>
        <v>1.5600000000000023</v>
      </c>
      <c r="AC2427" s="53"/>
    </row>
    <row r="2428" spans="1:29" ht="15" customHeight="1" x14ac:dyDescent="0.25">
      <c r="A2428" s="53">
        <v>3509066</v>
      </c>
      <c r="B2428" s="89" t="s">
        <v>2609</v>
      </c>
      <c r="C2428" s="53" t="s">
        <v>928</v>
      </c>
      <c r="D2428" s="49" t="s">
        <v>2499</v>
      </c>
      <c r="E2428" s="35" t="str">
        <f>VLOOKUP('2012 Accountability Database'!$A2426,'2011 AYP'!A$2:B$1072,2)</f>
        <v>SI_7 (School Improvement Year 7)</v>
      </c>
      <c r="F2428" s="66"/>
      <c r="G2428" s="63" t="s">
        <v>2485</v>
      </c>
      <c r="H2428" s="60" t="str">
        <f t="shared" ref="H2428:I2428" si="3095">IF(H2426="Met","Yes",IF(H2427="Met","Yes","No"))</f>
        <v>Yes</v>
      </c>
      <c r="I2428" s="60" t="str">
        <f t="shared" si="3095"/>
        <v>Yes</v>
      </c>
      <c r="J2428" s="42"/>
      <c r="K2428" s="60" t="str">
        <f t="shared" ref="K2428:L2428" si="3096">IF(K2426="Met","Yes",IF(K2427="Met","Yes","No"))</f>
        <v>No</v>
      </c>
      <c r="L2428" s="60" t="str">
        <f t="shared" si="3096"/>
        <v>Yes</v>
      </c>
      <c r="M2428" s="1" t="s">
        <v>9</v>
      </c>
      <c r="N2428" s="14" t="s">
        <v>2503</v>
      </c>
      <c r="O2428" s="5"/>
      <c r="P2428" s="44" t="str">
        <f t="shared" ref="P2428" si="3097">IF(H2432="Yes",IF(I2432="Yes","Yes","No"),"No")</f>
        <v>No</v>
      </c>
      <c r="Q2428" s="108" t="s">
        <v>2758</v>
      </c>
      <c r="R2428" s="5" t="s">
        <v>1</v>
      </c>
      <c r="S2428" s="1" t="s">
        <v>5</v>
      </c>
      <c r="T2428" s="1" t="s">
        <v>3</v>
      </c>
      <c r="U2428" s="5">
        <v>1990</v>
      </c>
      <c r="V2428" s="1">
        <v>62.26</v>
      </c>
      <c r="W2428" s="1">
        <v>63.17</v>
      </c>
      <c r="X2428" s="6">
        <f t="shared" si="3021"/>
        <v>-0.91000000000000369</v>
      </c>
      <c r="Y2428" s="14">
        <v>1866</v>
      </c>
      <c r="Z2428" s="1">
        <v>63.45</v>
      </c>
      <c r="AA2428" s="1">
        <v>63.93</v>
      </c>
      <c r="AB2428" s="72">
        <f t="shared" si="3084"/>
        <v>-0.47999999999999687</v>
      </c>
      <c r="AC2428" s="53"/>
    </row>
    <row r="2429" spans="1:29" x14ac:dyDescent="0.25">
      <c r="A2429" s="53">
        <v>3509066</v>
      </c>
      <c r="B2429" s="89" t="s">
        <v>2609</v>
      </c>
      <c r="C2429" s="53" t="s">
        <v>928</v>
      </c>
      <c r="D2429" s="49" t="s">
        <v>2507</v>
      </c>
      <c r="E2429" s="47">
        <f>VLOOKUP('2012 Accountability Database'!A2426,Dems1112!$A$2:$G$1082,3)</f>
        <v>0.71</v>
      </c>
      <c r="F2429" s="66"/>
      <c r="G2429" s="52"/>
      <c r="M2429" s="5" t="s">
        <v>9</v>
      </c>
      <c r="N2429" s="14" t="s">
        <v>2504</v>
      </c>
      <c r="O2429" s="5"/>
      <c r="P2429" s="44" t="str">
        <f t="shared" ref="P2429" si="3098">IF(K2432="Yes",IF(L2432="Yes","Yes","No"),"No")</f>
        <v>No</v>
      </c>
      <c r="Q2429" s="108"/>
      <c r="R2429" s="5" t="s">
        <v>1</v>
      </c>
      <c r="S2429" s="5" t="s">
        <v>5</v>
      </c>
      <c r="T2429" s="5" t="s">
        <v>7</v>
      </c>
      <c r="U2429" s="5">
        <v>1511</v>
      </c>
      <c r="V2429" s="5">
        <v>55.33</v>
      </c>
      <c r="W2429" s="5">
        <v>56.66</v>
      </c>
      <c r="X2429" s="8">
        <f t="shared" si="3021"/>
        <v>-1.3299999999999983</v>
      </c>
      <c r="Y2429" s="14">
        <v>1420</v>
      </c>
      <c r="Z2429" s="5">
        <v>58.38</v>
      </c>
      <c r="AA2429" s="5">
        <v>58.4</v>
      </c>
      <c r="AB2429" s="72">
        <f t="shared" si="3084"/>
        <v>-1.9999999999996021E-2</v>
      </c>
      <c r="AC2429" s="53"/>
    </row>
    <row r="2430" spans="1:29" x14ac:dyDescent="0.25">
      <c r="A2430" s="53">
        <v>3509066</v>
      </c>
      <c r="B2430" s="89" t="s">
        <v>2609</v>
      </c>
      <c r="C2430" s="53" t="s">
        <v>928</v>
      </c>
      <c r="D2430" s="50" t="s">
        <v>2508</v>
      </c>
      <c r="E2430" s="47">
        <f>VLOOKUP('2012 Accountability Database'!A2426,Dems1112!$A$2:$G$1082,4)</f>
        <v>0.75</v>
      </c>
      <c r="F2430" s="65" t="s">
        <v>2486</v>
      </c>
      <c r="G2430" s="62"/>
      <c r="H2430" s="13" t="str">
        <f>IF(V2430&gt;94,"Met",IF(X2430="--","n/a",IF(X2430&gt;=0,"Met","Did Not Meet")))</f>
        <v>Did Not Meet</v>
      </c>
      <c r="I2430" s="13" t="str">
        <f>IF(V2431&gt;94,"Met",IF(X2431="--","n/a",IF(X2431&gt;=0,"Met","Did Not Meet")))</f>
        <v>Did Not Meet</v>
      </c>
      <c r="J2430" s="13"/>
      <c r="K2430" s="13" t="str">
        <f>IF(Z2430&gt;94,"Met",IF(AB2430="--","n/a",IF(AB2430&gt;=0,"Met","Did Not Meet")))</f>
        <v>Did Not Meet</v>
      </c>
      <c r="L2430" s="13" t="str">
        <f>IF(Z2431&gt;94,"Met",IF(AB2431="--","n/a",IF(AB2431&gt;=0,"Met","Did Not Meet")))</f>
        <v>Did Not Meet</v>
      </c>
      <c r="M2430" s="1" t="s">
        <v>9</v>
      </c>
      <c r="N2430" s="68" t="s">
        <v>2497</v>
      </c>
      <c r="O2430" s="35"/>
      <c r="P2430" s="44"/>
      <c r="Q2430" s="108"/>
      <c r="R2430" s="5" t="s">
        <v>6</v>
      </c>
      <c r="S2430" s="1" t="s">
        <v>2</v>
      </c>
      <c r="T2430" s="1" t="s">
        <v>3</v>
      </c>
      <c r="U2430" s="5">
        <v>658</v>
      </c>
      <c r="V2430" s="1">
        <v>57.45</v>
      </c>
      <c r="W2430" s="1">
        <v>64</v>
      </c>
      <c r="X2430" s="6">
        <f t="shared" si="3021"/>
        <v>-6.5499999999999972</v>
      </c>
      <c r="Y2430" s="14">
        <v>618</v>
      </c>
      <c r="Z2430" s="1">
        <v>44.66</v>
      </c>
      <c r="AA2430" s="1">
        <v>57.42</v>
      </c>
      <c r="AB2430" s="72">
        <f t="shared" si="3084"/>
        <v>-12.760000000000005</v>
      </c>
      <c r="AC2430" s="53"/>
    </row>
    <row r="2431" spans="1:29" x14ac:dyDescent="0.25">
      <c r="A2431" s="53">
        <v>3509066</v>
      </c>
      <c r="B2431" s="89" t="s">
        <v>2609</v>
      </c>
      <c r="C2431" s="53" t="s">
        <v>928</v>
      </c>
      <c r="D2431" s="50" t="s">
        <v>974</v>
      </c>
      <c r="E2431" s="47" t="str">
        <f>VLOOKUP('2012 Accountability Database'!A2426,Dems1112!$A$2:$G$1082,5)</f>
        <v>4-6</v>
      </c>
      <c r="F2431" s="65" t="s">
        <v>2487</v>
      </c>
      <c r="G2431" s="62"/>
      <c r="H2431" s="13" t="str">
        <f>IF(V2432&gt;94,"Met",IF(X2432="--","n/a",IF(X2432&gt;=0,"Met","Did Not Meet")))</f>
        <v>Did Not Meet</v>
      </c>
      <c r="I2431" s="13" t="str">
        <f>IF(V2433&gt;94,"Met",IF(X2433="--","n/a",IF(X2433&gt;=0,"Met","Did Not Meet")))</f>
        <v>Did Not Meet</v>
      </c>
      <c r="J2431" s="13"/>
      <c r="K2431" s="13" t="str">
        <f>IF(Z2432&gt;94,"Met",IF(AB2432="--","n/a",IF(AB2432&gt;=0,"Met","Did Not Meet")))</f>
        <v>Did Not Meet</v>
      </c>
      <c r="L2431" s="13" t="str">
        <f>IF(Z2433&gt;94,"Met",IF(AB2433="--","n/a",IF(AB2433&gt;=0,"Met","Did Not Meet")))</f>
        <v>Did Not Meet</v>
      </c>
      <c r="M2431" s="1" t="s">
        <v>9</v>
      </c>
      <c r="N2431" s="14"/>
      <c r="O2431" s="35" t="s">
        <v>2506</v>
      </c>
      <c r="P2431" s="83" t="str">
        <f t="shared" ref="P2431" si="3099">IF(P2426="No"," ", IF(P2428="No"," ",IF(P2427="No", " ",IF(P2429="No"," ","X"))))</f>
        <v xml:space="preserve"> </v>
      </c>
      <c r="Q2431" s="108"/>
      <c r="R2431" s="5" t="s">
        <v>6</v>
      </c>
      <c r="S2431" s="1" t="s">
        <v>2</v>
      </c>
      <c r="T2431" s="1" t="s">
        <v>7</v>
      </c>
      <c r="U2431" s="5">
        <v>513</v>
      </c>
      <c r="V2431" s="1">
        <v>52.24</v>
      </c>
      <c r="W2431" s="1">
        <v>57.39</v>
      </c>
      <c r="X2431" s="6">
        <f t="shared" si="3021"/>
        <v>-5.1499999999999986</v>
      </c>
      <c r="Y2431" s="14">
        <v>487</v>
      </c>
      <c r="Z2431" s="1">
        <v>39.22</v>
      </c>
      <c r="AA2431" s="1">
        <v>51.7</v>
      </c>
      <c r="AB2431" s="72">
        <f t="shared" si="3084"/>
        <v>-12.480000000000004</v>
      </c>
      <c r="AC2431" s="53"/>
    </row>
    <row r="2432" spans="1:29" ht="15.75" x14ac:dyDescent="0.25">
      <c r="A2432" s="53">
        <v>3509066</v>
      </c>
      <c r="B2432" s="89" t="s">
        <v>2609</v>
      </c>
      <c r="C2432" s="53" t="s">
        <v>928</v>
      </c>
      <c r="D2432" s="50" t="s">
        <v>975</v>
      </c>
      <c r="E2432" s="48" t="str">
        <f>VLOOKUP('2012 Accountability Database'!A2426,Dems1112!$A$2:$G$1082,6)</f>
        <v>3 (Central AR)</v>
      </c>
      <c r="F2432" s="66"/>
      <c r="G2432" s="63" t="s">
        <v>2488</v>
      </c>
      <c r="H2432" s="61" t="str">
        <f t="shared" ref="H2432:I2432" si="3100">IF(H2430="Met","Yes",IF(H2431="Met","Yes","No"))</f>
        <v>No</v>
      </c>
      <c r="I2432" s="61" t="str">
        <f t="shared" si="3100"/>
        <v>No</v>
      </c>
      <c r="J2432" s="55"/>
      <c r="K2432" s="61" t="str">
        <f t="shared" ref="K2432:L2432" si="3101">IF(K2430="Met","Yes",IF(K2431="Met","Yes","No"))</f>
        <v>No</v>
      </c>
      <c r="L2432" s="61" t="str">
        <f t="shared" si="3101"/>
        <v>No</v>
      </c>
      <c r="M2432" s="1" t="s">
        <v>9</v>
      </c>
      <c r="N2432" s="14"/>
      <c r="O2432" s="35" t="s">
        <v>2505</v>
      </c>
      <c r="P2432" s="83" t="str">
        <f t="shared" ref="P2432" si="3102">IF(P2431="X"," ",IF(P2433="X"," ","X"))</f>
        <v xml:space="preserve"> </v>
      </c>
      <c r="Q2432" s="94" t="s">
        <v>2759</v>
      </c>
      <c r="R2432" s="5" t="s">
        <v>6</v>
      </c>
      <c r="S2432" s="1" t="s">
        <v>5</v>
      </c>
      <c r="T2432" s="1" t="s">
        <v>3</v>
      </c>
      <c r="U2432" s="5">
        <v>1990</v>
      </c>
      <c r="V2432" s="1">
        <v>59.7</v>
      </c>
      <c r="W2432" s="1">
        <v>64</v>
      </c>
      <c r="X2432" s="6">
        <f t="shared" si="3021"/>
        <v>-4.2999999999999972</v>
      </c>
      <c r="Y2432" s="14">
        <v>1866</v>
      </c>
      <c r="Z2432" s="1">
        <v>51.02</v>
      </c>
      <c r="AA2432" s="1">
        <v>57.42</v>
      </c>
      <c r="AB2432" s="72">
        <f t="shared" si="3084"/>
        <v>-6.3999999999999986</v>
      </c>
      <c r="AC2432" s="53"/>
    </row>
    <row r="2433" spans="1:29" x14ac:dyDescent="0.25">
      <c r="A2433" s="54">
        <v>3509066</v>
      </c>
      <c r="B2433" s="90" t="s">
        <v>2609</v>
      </c>
      <c r="C2433" s="54" t="s">
        <v>928</v>
      </c>
      <c r="D2433" s="4"/>
      <c r="E2433" s="4"/>
      <c r="F2433" s="67"/>
      <c r="G2433" s="64"/>
      <c r="H2433" s="43"/>
      <c r="I2433" s="43"/>
      <c r="J2433" s="43"/>
      <c r="K2433" s="43"/>
      <c r="L2433" s="43"/>
      <c r="M2433" s="4" t="s">
        <v>9</v>
      </c>
      <c r="N2433" s="15"/>
      <c r="O2433" s="38" t="s">
        <v>2482</v>
      </c>
      <c r="P2433" s="84" t="str">
        <f>IF(E2427="Achieving School"," ","X")</f>
        <v>X</v>
      </c>
      <c r="Q2433" s="91"/>
      <c r="R2433" s="4" t="s">
        <v>6</v>
      </c>
      <c r="S2433" s="4" t="s">
        <v>5</v>
      </c>
      <c r="T2433" s="4" t="s">
        <v>7</v>
      </c>
      <c r="U2433" s="4">
        <v>1511</v>
      </c>
      <c r="V2433" s="4">
        <v>52.61</v>
      </c>
      <c r="W2433" s="4">
        <v>57.39</v>
      </c>
      <c r="X2433" s="7">
        <f t="shared" si="3021"/>
        <v>-4.7800000000000011</v>
      </c>
      <c r="Y2433" s="15">
        <v>1420</v>
      </c>
      <c r="Z2433" s="4">
        <v>44.44</v>
      </c>
      <c r="AA2433" s="4">
        <v>51.7</v>
      </c>
      <c r="AB2433" s="73">
        <f t="shared" si="3084"/>
        <v>-7.2600000000000051</v>
      </c>
      <c r="AC2433" s="54"/>
    </row>
    <row r="2434" spans="1:29" x14ac:dyDescent="0.25">
      <c r="A2434" s="1">
        <v>3509068</v>
      </c>
      <c r="B2434" s="87" t="s">
        <v>2609</v>
      </c>
      <c r="C2434" s="55" t="s">
        <v>929</v>
      </c>
      <c r="E2434" s="42"/>
      <c r="F2434" s="65" t="s">
        <v>2483</v>
      </c>
      <c r="G2434" s="62"/>
      <c r="H2434" s="37" t="str">
        <f>IF(V2434&gt;94,"Met",IF(X2434="--","n/a",IF(X2434&gt;=0,"Met","Did Not Meet")))</f>
        <v>Met</v>
      </c>
      <c r="I2434" s="37" t="str">
        <f>IF(V2435&gt;94,"Met",IF(X2435="--","n/a",IF(X2435&gt;=0,"Met","Did Not Meet")))</f>
        <v>Met</v>
      </c>
      <c r="K2434" s="13" t="str">
        <f>IF(Z2434&gt;94,"Met",IF(AB2434="--","n/a",IF(AB2434&gt;=0,"Met","Did Not Meet")))</f>
        <v>Met</v>
      </c>
      <c r="L2434" s="13" t="str">
        <f>IF(Z2435&gt;94,"Met",IF(AB2435="--","n/a",IF(AB2435&gt;=0,"Met","Did Not Meet")))</f>
        <v>Met</v>
      </c>
      <c r="M2434" s="1" t="s">
        <v>4</v>
      </c>
      <c r="N2434" s="14" t="s">
        <v>2502</v>
      </c>
      <c r="O2434" s="5"/>
      <c r="P2434" s="44" t="str">
        <f t="shared" ref="P2434" si="3103">IF(H2436="Yes",IF(I2436="Yes","Yes","No"),"No")</f>
        <v>Yes</v>
      </c>
      <c r="Q2434" s="93"/>
      <c r="R2434" s="5" t="s">
        <v>1</v>
      </c>
      <c r="S2434" s="1" t="s">
        <v>2</v>
      </c>
      <c r="T2434" s="1" t="s">
        <v>3</v>
      </c>
      <c r="U2434" s="5">
        <v>472</v>
      </c>
      <c r="V2434" s="1">
        <v>70.97</v>
      </c>
      <c r="W2434" s="1">
        <v>60.74</v>
      </c>
      <c r="X2434" s="9">
        <f t="shared" ref="X2434:X2497" si="3104">V2434-W2434</f>
        <v>10.229999999999997</v>
      </c>
      <c r="Y2434" s="14">
        <v>433</v>
      </c>
      <c r="Z2434" s="1">
        <v>74.13</v>
      </c>
      <c r="AA2434" s="1">
        <v>61.56</v>
      </c>
      <c r="AB2434" s="71">
        <f t="shared" si="3084"/>
        <v>12.569999999999993</v>
      </c>
      <c r="AC2434" s="36"/>
    </row>
    <row r="2435" spans="1:29" ht="15.75" x14ac:dyDescent="0.25">
      <c r="A2435" s="53">
        <v>3509068</v>
      </c>
      <c r="B2435" s="89" t="s">
        <v>2609</v>
      </c>
      <c r="C2435" s="53" t="s">
        <v>929</v>
      </c>
      <c r="D2435" s="49" t="s">
        <v>2498</v>
      </c>
      <c r="E2435" s="34" t="str">
        <f>M2434</f>
        <v>Achieving School</v>
      </c>
      <c r="F2435" s="65" t="s">
        <v>2484</v>
      </c>
      <c r="G2435" s="62"/>
      <c r="H2435" s="13" t="str">
        <f>IF(V2436&gt;94,"Met",IF(X2436="--","n/a",IF(X2436&gt;=0,"Met","Did Not Meet")))</f>
        <v>Met</v>
      </c>
      <c r="I2435" s="13" t="str">
        <f>IF(V2437&gt;94,"Met",IF(X2437="--","n/a",IF(X2437&gt;=0,"Met","Did Not Meet")))</f>
        <v>Met</v>
      </c>
      <c r="K2435" s="13" t="str">
        <f>IF(Z2436&gt;94,"Met",IF(AB2436="--","n/a",IF(AB2436&gt;=0,"Met","Did Not Meet")))</f>
        <v>Met</v>
      </c>
      <c r="L2435" s="13" t="str">
        <f>IF(Z2437&gt;94,"Met",IF(AB2437="--","n/a",IF(AB2437&gt;=0,"Met","Did Not Meet")))</f>
        <v>Met</v>
      </c>
      <c r="M2435" s="1" t="s">
        <v>4</v>
      </c>
      <c r="N2435" s="14" t="s">
        <v>2501</v>
      </c>
      <c r="O2435" s="5"/>
      <c r="P2435" s="44" t="str">
        <f t="shared" ref="P2435" si="3105">IF(K2436="Yes",IF(L2436="Yes","Yes","No"),"No")</f>
        <v>Yes</v>
      </c>
      <c r="Q2435" s="94" t="s">
        <v>2759</v>
      </c>
      <c r="R2435" s="5" t="s">
        <v>1</v>
      </c>
      <c r="S2435" s="1" t="s">
        <v>2</v>
      </c>
      <c r="T2435" s="1" t="s">
        <v>7</v>
      </c>
      <c r="U2435" s="5">
        <v>355</v>
      </c>
      <c r="V2435" s="1">
        <v>65.349999999999994</v>
      </c>
      <c r="W2435" s="1">
        <v>53.61</v>
      </c>
      <c r="X2435" s="9">
        <f t="shared" si="3104"/>
        <v>11.739999999999995</v>
      </c>
      <c r="Y2435" s="14">
        <v>322</v>
      </c>
      <c r="Z2435" s="1">
        <v>69.25</v>
      </c>
      <c r="AA2435" s="1">
        <v>55.07</v>
      </c>
      <c r="AB2435" s="71">
        <f t="shared" si="3084"/>
        <v>14.18</v>
      </c>
      <c r="AC2435" s="53"/>
    </row>
    <row r="2436" spans="1:29" ht="15" customHeight="1" x14ac:dyDescent="0.25">
      <c r="A2436" s="53">
        <v>3509068</v>
      </c>
      <c r="B2436" s="89" t="s">
        <v>2609</v>
      </c>
      <c r="C2436" s="53" t="s">
        <v>929</v>
      </c>
      <c r="D2436" s="49" t="s">
        <v>2499</v>
      </c>
      <c r="E2436" s="35" t="str">
        <f>VLOOKUP('2012 Accountability Database'!$A2434,'2011 AYP'!A$2:B$1072,2)</f>
        <v>SI_8 (School Improvement Year 8)</v>
      </c>
      <c r="F2436" s="66"/>
      <c r="G2436" s="63" t="s">
        <v>2485</v>
      </c>
      <c r="H2436" s="60" t="str">
        <f t="shared" ref="H2436:I2436" si="3106">IF(H2434="Met","Yes",IF(H2435="Met","Yes","No"))</f>
        <v>Yes</v>
      </c>
      <c r="I2436" s="60" t="str">
        <f t="shared" si="3106"/>
        <v>Yes</v>
      </c>
      <c r="J2436" s="42"/>
      <c r="K2436" s="60" t="str">
        <f t="shared" ref="K2436:L2436" si="3107">IF(K2434="Met","Yes",IF(K2435="Met","Yes","No"))</f>
        <v>Yes</v>
      </c>
      <c r="L2436" s="60" t="str">
        <f t="shared" si="3107"/>
        <v>Yes</v>
      </c>
      <c r="M2436" s="1" t="s">
        <v>4</v>
      </c>
      <c r="N2436" s="14" t="s">
        <v>2503</v>
      </c>
      <c r="O2436" s="5"/>
      <c r="P2436" s="44" t="str">
        <f t="shared" ref="P2436" si="3108">IF(H2440="Yes",IF(I2440="Yes","Yes","No"),"No")</f>
        <v>No</v>
      </c>
      <c r="Q2436" s="108" t="s">
        <v>2758</v>
      </c>
      <c r="R2436" s="5" t="s">
        <v>1</v>
      </c>
      <c r="S2436" s="1" t="s">
        <v>5</v>
      </c>
      <c r="T2436" s="1" t="s">
        <v>3</v>
      </c>
      <c r="U2436" s="5">
        <v>1410</v>
      </c>
      <c r="V2436" s="1">
        <v>63.12</v>
      </c>
      <c r="W2436" s="1">
        <v>60.74</v>
      </c>
      <c r="X2436" s="9">
        <f t="shared" si="3104"/>
        <v>2.3799999999999955</v>
      </c>
      <c r="Y2436" s="14">
        <v>1307</v>
      </c>
      <c r="Z2436" s="1">
        <v>65.11</v>
      </c>
      <c r="AA2436" s="1">
        <v>61.56</v>
      </c>
      <c r="AB2436" s="71">
        <f t="shared" si="3084"/>
        <v>3.5499999999999972</v>
      </c>
      <c r="AC2436" s="53"/>
    </row>
    <row r="2437" spans="1:29" x14ac:dyDescent="0.25">
      <c r="A2437" s="53">
        <v>3509068</v>
      </c>
      <c r="B2437" s="89" t="s">
        <v>2609</v>
      </c>
      <c r="C2437" s="53" t="s">
        <v>929</v>
      </c>
      <c r="D2437" s="49" t="s">
        <v>2507</v>
      </c>
      <c r="E2437" s="47">
        <f>VLOOKUP('2012 Accountability Database'!A2434,Dems1112!$A$2:$G$1082,3)</f>
        <v>0.74</v>
      </c>
      <c r="F2437" s="66"/>
      <c r="G2437" s="52"/>
      <c r="M2437" s="5" t="s">
        <v>4</v>
      </c>
      <c r="N2437" s="14" t="s">
        <v>2504</v>
      </c>
      <c r="O2437" s="5"/>
      <c r="P2437" s="44" t="str">
        <f t="shared" ref="P2437" si="3109">IF(K2440="Yes",IF(L2440="Yes","Yes","No"),"No")</f>
        <v>Yes</v>
      </c>
      <c r="Q2437" s="108"/>
      <c r="R2437" s="5" t="s">
        <v>1</v>
      </c>
      <c r="S2437" s="5" t="s">
        <v>5</v>
      </c>
      <c r="T2437" s="5" t="s">
        <v>7</v>
      </c>
      <c r="U2437" s="5">
        <v>1007</v>
      </c>
      <c r="V2437" s="5">
        <v>56.7</v>
      </c>
      <c r="W2437" s="5">
        <v>53.61</v>
      </c>
      <c r="X2437" s="11">
        <f t="shared" si="3104"/>
        <v>3.0900000000000034</v>
      </c>
      <c r="Y2437" s="14">
        <v>923</v>
      </c>
      <c r="Z2437" s="5">
        <v>59.15</v>
      </c>
      <c r="AA2437" s="5">
        <v>55.07</v>
      </c>
      <c r="AB2437" s="71">
        <f t="shared" si="3084"/>
        <v>4.0799999999999983</v>
      </c>
      <c r="AC2437" s="53"/>
    </row>
    <row r="2438" spans="1:29" x14ac:dyDescent="0.25">
      <c r="A2438" s="53">
        <v>3509068</v>
      </c>
      <c r="B2438" s="89" t="s">
        <v>2609</v>
      </c>
      <c r="C2438" s="53" t="s">
        <v>929</v>
      </c>
      <c r="D2438" s="50" t="s">
        <v>2508</v>
      </c>
      <c r="E2438" s="47">
        <f>VLOOKUP('2012 Accountability Database'!A2434,Dems1112!$A$2:$G$1082,4)</f>
        <v>0.72</v>
      </c>
      <c r="F2438" s="65" t="s">
        <v>2486</v>
      </c>
      <c r="G2438" s="62"/>
      <c r="H2438" s="13" t="str">
        <f>IF(V2438&gt;94,"Met",IF(X2438="--","n/a",IF(X2438&gt;=0,"Met","Did Not Meet")))</f>
        <v>Did Not Meet</v>
      </c>
      <c r="I2438" s="13" t="str">
        <f>IF(V2439&gt;94,"Met",IF(X2439="--","n/a",IF(X2439&gt;=0,"Met","Did Not Meet")))</f>
        <v>Did Not Meet</v>
      </c>
      <c r="J2438" s="13"/>
      <c r="K2438" s="13" t="str">
        <f>IF(Z2438&gt;94,"Met",IF(AB2438="--","n/a",IF(AB2438&gt;=0,"Met","Did Not Meet")))</f>
        <v>Met</v>
      </c>
      <c r="L2438" s="13" t="str">
        <f>IF(Z2439&gt;94,"Met",IF(AB2439="--","n/a",IF(AB2439&gt;=0,"Met","Did Not Meet")))</f>
        <v>Met</v>
      </c>
      <c r="M2438" s="1" t="s">
        <v>4</v>
      </c>
      <c r="N2438" s="68" t="s">
        <v>2497</v>
      </c>
      <c r="O2438" s="35"/>
      <c r="P2438" s="44"/>
      <c r="Q2438" s="108"/>
      <c r="R2438" s="5" t="s">
        <v>6</v>
      </c>
      <c r="S2438" s="1" t="s">
        <v>2</v>
      </c>
      <c r="T2438" s="1" t="s">
        <v>3</v>
      </c>
      <c r="U2438" s="5">
        <v>778</v>
      </c>
      <c r="V2438" s="1">
        <v>51.67</v>
      </c>
      <c r="W2438" s="1">
        <v>51.72</v>
      </c>
      <c r="X2438" s="6">
        <f t="shared" si="3104"/>
        <v>-4.9999999999997158E-2</v>
      </c>
      <c r="Y2438" s="14">
        <v>433</v>
      </c>
      <c r="Z2438" s="1">
        <v>50.58</v>
      </c>
      <c r="AA2438" s="1">
        <v>48.89</v>
      </c>
      <c r="AB2438" s="71">
        <f t="shared" si="3084"/>
        <v>1.6899999999999977</v>
      </c>
      <c r="AC2438" s="53"/>
    </row>
    <row r="2439" spans="1:29" x14ac:dyDescent="0.25">
      <c r="A2439" s="53">
        <v>3509068</v>
      </c>
      <c r="B2439" s="89" t="s">
        <v>2609</v>
      </c>
      <c r="C2439" s="53" t="s">
        <v>929</v>
      </c>
      <c r="D2439" s="50" t="s">
        <v>974</v>
      </c>
      <c r="E2439" s="47" t="str">
        <f>VLOOKUP('2012 Accountability Database'!A2434,Dems1112!$A$2:$G$1082,5)</f>
        <v>7-9</v>
      </c>
      <c r="F2439" s="65" t="s">
        <v>2487</v>
      </c>
      <c r="G2439" s="62"/>
      <c r="H2439" s="13" t="str">
        <f>IF(V2440&gt;94,"Met",IF(X2440="--","n/a",IF(X2440&gt;=0,"Met","Did Not Meet")))</f>
        <v>Did Not Meet</v>
      </c>
      <c r="I2439" s="13" t="str">
        <f>IF(V2441&gt;94,"Met",IF(X2441="--","n/a",IF(X2441&gt;=0,"Met","Did Not Meet")))</f>
        <v>Did Not Meet</v>
      </c>
      <c r="J2439" s="13"/>
      <c r="K2439" s="13" t="str">
        <f>IF(Z2440&gt;94,"Met",IF(AB2440="--","n/a",IF(AB2440&gt;=0,"Met","Did Not Meet")))</f>
        <v>Did Not Meet</v>
      </c>
      <c r="L2439" s="13" t="str">
        <f>IF(Z2441&gt;94,"Met",IF(AB2441="--","n/a",IF(AB2441&gt;=0,"Met","Did Not Meet")))</f>
        <v>Did Not Meet</v>
      </c>
      <c r="M2439" s="1" t="s">
        <v>4</v>
      </c>
      <c r="N2439" s="14"/>
      <c r="O2439" s="35" t="s">
        <v>2506</v>
      </c>
      <c r="P2439" s="83" t="str">
        <f t="shared" ref="P2439" si="3110">IF(P2434="No"," ", IF(P2436="No"," ",IF(P2435="No", " ",IF(P2437="No"," ","X"))))</f>
        <v xml:space="preserve"> </v>
      </c>
      <c r="Q2439" s="108"/>
      <c r="R2439" s="5" t="s">
        <v>6</v>
      </c>
      <c r="S2439" s="1" t="s">
        <v>2</v>
      </c>
      <c r="T2439" s="1" t="s">
        <v>7</v>
      </c>
      <c r="U2439" s="5">
        <v>550</v>
      </c>
      <c r="V2439" s="1">
        <v>45.27</v>
      </c>
      <c r="W2439" s="1">
        <v>47.05</v>
      </c>
      <c r="X2439" s="6">
        <f t="shared" si="3104"/>
        <v>-1.779999999999994</v>
      </c>
      <c r="Y2439" s="14">
        <v>322</v>
      </c>
      <c r="Z2439" s="1">
        <v>44.1</v>
      </c>
      <c r="AA2439" s="1">
        <v>42.94</v>
      </c>
      <c r="AB2439" s="71">
        <f t="shared" si="3084"/>
        <v>1.1600000000000037</v>
      </c>
      <c r="AC2439" s="53"/>
    </row>
    <row r="2440" spans="1:29" ht="15.75" x14ac:dyDescent="0.25">
      <c r="A2440" s="53">
        <v>3509068</v>
      </c>
      <c r="B2440" s="89" t="s">
        <v>2609</v>
      </c>
      <c r="C2440" s="53" t="s">
        <v>929</v>
      </c>
      <c r="D2440" s="50" t="s">
        <v>975</v>
      </c>
      <c r="E2440" s="48" t="str">
        <f>VLOOKUP('2012 Accountability Database'!A2434,Dems1112!$A$2:$G$1082,6)</f>
        <v>3 (Central AR)</v>
      </c>
      <c r="F2440" s="66"/>
      <c r="G2440" s="63" t="s">
        <v>2488</v>
      </c>
      <c r="H2440" s="61" t="str">
        <f t="shared" ref="H2440:I2440" si="3111">IF(H2438="Met","Yes",IF(H2439="Met","Yes","No"))</f>
        <v>No</v>
      </c>
      <c r="I2440" s="61" t="str">
        <f t="shared" si="3111"/>
        <v>No</v>
      </c>
      <c r="J2440" s="55"/>
      <c r="K2440" s="61" t="str">
        <f t="shared" ref="K2440:L2440" si="3112">IF(K2438="Met","Yes",IF(K2439="Met","Yes","No"))</f>
        <v>Yes</v>
      </c>
      <c r="L2440" s="61" t="str">
        <f t="shared" si="3112"/>
        <v>Yes</v>
      </c>
      <c r="M2440" s="1" t="s">
        <v>4</v>
      </c>
      <c r="N2440" s="14"/>
      <c r="O2440" s="35" t="s">
        <v>2505</v>
      </c>
      <c r="P2440" s="83" t="str">
        <f t="shared" ref="P2440" si="3113">IF(P2439="X"," ",IF(P2441="X"," ","X"))</f>
        <v>X</v>
      </c>
      <c r="Q2440" s="94" t="s">
        <v>2759</v>
      </c>
      <c r="R2440" s="5" t="s">
        <v>6</v>
      </c>
      <c r="S2440" s="1" t="s">
        <v>5</v>
      </c>
      <c r="T2440" s="1" t="s">
        <v>3</v>
      </c>
      <c r="U2440" s="5">
        <v>2225</v>
      </c>
      <c r="V2440" s="1">
        <v>50.92</v>
      </c>
      <c r="W2440" s="1">
        <v>51.72</v>
      </c>
      <c r="X2440" s="6">
        <f t="shared" si="3104"/>
        <v>-0.79999999999999716</v>
      </c>
      <c r="Y2440" s="14">
        <v>1307</v>
      </c>
      <c r="Z2440" s="1">
        <v>47.36</v>
      </c>
      <c r="AA2440" s="1">
        <v>48.89</v>
      </c>
      <c r="AB2440" s="72">
        <f t="shared" si="3084"/>
        <v>-1.5300000000000011</v>
      </c>
      <c r="AC2440" s="53"/>
    </row>
    <row r="2441" spans="1:29" x14ac:dyDescent="0.25">
      <c r="A2441" s="54">
        <v>3509068</v>
      </c>
      <c r="B2441" s="90" t="s">
        <v>2609</v>
      </c>
      <c r="C2441" s="54" t="s">
        <v>929</v>
      </c>
      <c r="D2441" s="4"/>
      <c r="E2441" s="4"/>
      <c r="F2441" s="67"/>
      <c r="G2441" s="64"/>
      <c r="H2441" s="43"/>
      <c r="I2441" s="43"/>
      <c r="J2441" s="43"/>
      <c r="K2441" s="43"/>
      <c r="L2441" s="43"/>
      <c r="M2441" s="4" t="s">
        <v>4</v>
      </c>
      <c r="N2441" s="15"/>
      <c r="O2441" s="38" t="s">
        <v>2482</v>
      </c>
      <c r="P2441" s="84" t="str">
        <f>IF(E2435="Achieving School"," ","X")</f>
        <v xml:space="preserve"> </v>
      </c>
      <c r="Q2441" s="91"/>
      <c r="R2441" s="4" t="s">
        <v>6</v>
      </c>
      <c r="S2441" s="4" t="s">
        <v>5</v>
      </c>
      <c r="T2441" s="4" t="s">
        <v>7</v>
      </c>
      <c r="U2441" s="4">
        <v>1541</v>
      </c>
      <c r="V2441" s="4">
        <v>45.23</v>
      </c>
      <c r="W2441" s="4">
        <v>47.05</v>
      </c>
      <c r="X2441" s="7">
        <f t="shared" si="3104"/>
        <v>-1.8200000000000003</v>
      </c>
      <c r="Y2441" s="15">
        <v>923</v>
      </c>
      <c r="Z2441" s="4">
        <v>41.17</v>
      </c>
      <c r="AA2441" s="4">
        <v>42.94</v>
      </c>
      <c r="AB2441" s="73">
        <f t="shared" si="3084"/>
        <v>-1.769999999999996</v>
      </c>
      <c r="AC2441" s="54"/>
    </row>
    <row r="2442" spans="1:29" x14ac:dyDescent="0.25">
      <c r="A2442" s="1">
        <v>3510077</v>
      </c>
      <c r="B2442" s="87" t="s">
        <v>2610</v>
      </c>
      <c r="C2442" s="55" t="s">
        <v>946</v>
      </c>
      <c r="E2442" s="42"/>
      <c r="F2442" s="65" t="s">
        <v>2483</v>
      </c>
      <c r="G2442" s="62"/>
      <c r="H2442" s="37" t="str">
        <f>IF(V2442&gt;94,"Met",IF(X2442="--","n/a",IF(X2442&gt;=0,"Met","Did Not Meet")))</f>
        <v>Met</v>
      </c>
      <c r="I2442" s="37" t="str">
        <f>IF(V2443&gt;94,"Met",IF(X2443="--","n/a",IF(X2443&gt;=0,"Met","Did Not Meet")))</f>
        <v>Met</v>
      </c>
      <c r="K2442" s="13" t="str">
        <f>IF(Z2442&gt;94,"Met",IF(AB2442="--","n/a",IF(AB2442&gt;=0,"Met","Did Not Meet")))</f>
        <v>Met</v>
      </c>
      <c r="L2442" s="13" t="str">
        <f>IF(Z2443&gt;94,"Met",IF(AB2443="--","n/a",IF(AB2443&gt;=0,"Met","Did Not Meet")))</f>
        <v>Met</v>
      </c>
      <c r="M2442" s="1" t="s">
        <v>4</v>
      </c>
      <c r="N2442" s="14" t="s">
        <v>2502</v>
      </c>
      <c r="O2442" s="5"/>
      <c r="P2442" s="44" t="str">
        <f t="shared" ref="P2442" si="3114">IF(H2444="Yes",IF(I2444="Yes","Yes","No"),"No")</f>
        <v>Yes</v>
      </c>
      <c r="Q2442" s="93"/>
      <c r="R2442" s="5" t="s">
        <v>1</v>
      </c>
      <c r="S2442" s="1" t="s">
        <v>2</v>
      </c>
      <c r="T2442" s="1" t="s">
        <v>3</v>
      </c>
      <c r="U2442" s="5">
        <v>66</v>
      </c>
      <c r="V2442" s="1">
        <v>89.39</v>
      </c>
      <c r="W2442" s="1">
        <v>65.28</v>
      </c>
      <c r="X2442" s="9">
        <f t="shared" si="3104"/>
        <v>24.11</v>
      </c>
      <c r="Y2442" s="14">
        <v>66</v>
      </c>
      <c r="Z2442" s="1">
        <v>89.39</v>
      </c>
      <c r="AA2442" s="1">
        <v>63.89</v>
      </c>
      <c r="AB2442" s="71">
        <f t="shared" si="3084"/>
        <v>25.5</v>
      </c>
      <c r="AC2442" s="36"/>
    </row>
    <row r="2443" spans="1:29" ht="15.75" x14ac:dyDescent="0.25">
      <c r="A2443" s="53">
        <v>3510077</v>
      </c>
      <c r="B2443" s="89" t="s">
        <v>2610</v>
      </c>
      <c r="C2443" s="53" t="s">
        <v>946</v>
      </c>
      <c r="D2443" s="49" t="s">
        <v>2498</v>
      </c>
      <c r="E2443" s="34" t="str">
        <f>M2442</f>
        <v>Achieving School</v>
      </c>
      <c r="F2443" s="65" t="s">
        <v>2484</v>
      </c>
      <c r="G2443" s="62"/>
      <c r="H2443" s="13" t="str">
        <f>IF(V2444&gt;94,"Met",IF(X2444="--","n/a",IF(X2444&gt;=0,"Met","Did Not Meet")))</f>
        <v>Met</v>
      </c>
      <c r="I2443" s="13" t="str">
        <f>IF(V2445&gt;94,"Met",IF(X2445="--","n/a",IF(X2445&gt;=0,"Met","Did Not Meet")))</f>
        <v>Met</v>
      </c>
      <c r="K2443" s="13" t="str">
        <f>IF(Z2444&gt;94,"Met",IF(AB2444="--","n/a",IF(AB2444&gt;=0,"Met","Did Not Meet")))</f>
        <v>Met</v>
      </c>
      <c r="L2443" s="13" t="str">
        <f>IF(Z2445&gt;94,"Met",IF(AB2445="--","n/a",IF(AB2445&gt;=0,"Met","Did Not Meet")))</f>
        <v>Met</v>
      </c>
      <c r="M2443" s="1" t="s">
        <v>4</v>
      </c>
      <c r="N2443" s="14" t="s">
        <v>2501</v>
      </c>
      <c r="O2443" s="5"/>
      <c r="P2443" s="44" t="str">
        <f t="shared" ref="P2443" si="3115">IF(K2444="Yes",IF(L2444="Yes","Yes","No"),"No")</f>
        <v>Yes</v>
      </c>
      <c r="Q2443" s="94" t="s">
        <v>2759</v>
      </c>
      <c r="R2443" s="5" t="s">
        <v>1</v>
      </c>
      <c r="S2443" s="1" t="s">
        <v>2</v>
      </c>
      <c r="T2443" s="1" t="s">
        <v>7</v>
      </c>
      <c r="U2443" s="5">
        <v>33</v>
      </c>
      <c r="V2443" s="1">
        <v>84.85</v>
      </c>
      <c r="W2443" s="1">
        <v>59.56</v>
      </c>
      <c r="X2443" s="9">
        <f t="shared" si="3104"/>
        <v>25.289999999999992</v>
      </c>
      <c r="Y2443" s="14">
        <v>33</v>
      </c>
      <c r="Z2443" s="1">
        <v>84.85</v>
      </c>
      <c r="AA2443" s="1">
        <v>59.56</v>
      </c>
      <c r="AB2443" s="71">
        <f t="shared" si="3084"/>
        <v>25.289999999999992</v>
      </c>
      <c r="AC2443" s="53"/>
    </row>
    <row r="2444" spans="1:29" ht="15" customHeight="1" x14ac:dyDescent="0.25">
      <c r="A2444" s="53">
        <v>3510077</v>
      </c>
      <c r="B2444" s="89" t="s">
        <v>2610</v>
      </c>
      <c r="C2444" s="53" t="s">
        <v>946</v>
      </c>
      <c r="D2444" s="49" t="s">
        <v>2499</v>
      </c>
      <c r="E2444" s="35" t="str">
        <f>VLOOKUP('2012 Accountability Database'!$A2442,'2011 AYP'!A$2:B$1072,2)</f>
        <v xml:space="preserve"> A (Alert)</v>
      </c>
      <c r="F2444" s="66"/>
      <c r="G2444" s="63" t="s">
        <v>2485</v>
      </c>
      <c r="H2444" s="60" t="str">
        <f t="shared" ref="H2444:I2444" si="3116">IF(H2442="Met","Yes",IF(H2443="Met","Yes","No"))</f>
        <v>Yes</v>
      </c>
      <c r="I2444" s="60" t="str">
        <f t="shared" si="3116"/>
        <v>Yes</v>
      </c>
      <c r="J2444" s="42"/>
      <c r="K2444" s="60" t="str">
        <f t="shared" ref="K2444:L2444" si="3117">IF(K2442="Met","Yes",IF(K2443="Met","Yes","No"))</f>
        <v>Yes</v>
      </c>
      <c r="L2444" s="60" t="str">
        <f t="shared" si="3117"/>
        <v>Yes</v>
      </c>
      <c r="M2444" s="1" t="s">
        <v>4</v>
      </c>
      <c r="N2444" s="14" t="s">
        <v>2503</v>
      </c>
      <c r="O2444" s="5"/>
      <c r="P2444" s="44" t="str">
        <f t="shared" ref="P2444" si="3118">IF(H2448="Yes",IF(I2448="Yes","Yes","No"),"No")</f>
        <v>Yes</v>
      </c>
      <c r="Q2444" s="108" t="s">
        <v>2758</v>
      </c>
      <c r="R2444" s="5" t="s">
        <v>1</v>
      </c>
      <c r="S2444" s="1" t="s">
        <v>5</v>
      </c>
      <c r="T2444" s="1" t="s">
        <v>3</v>
      </c>
      <c r="U2444" s="5">
        <v>206</v>
      </c>
      <c r="V2444" s="1">
        <v>76.7</v>
      </c>
      <c r="W2444" s="1">
        <v>65.28</v>
      </c>
      <c r="X2444" s="9">
        <f t="shared" si="3104"/>
        <v>11.420000000000002</v>
      </c>
      <c r="Y2444" s="14">
        <v>206</v>
      </c>
      <c r="Z2444" s="1">
        <v>76.209999999999994</v>
      </c>
      <c r="AA2444" s="1">
        <v>63.89</v>
      </c>
      <c r="AB2444" s="71">
        <f t="shared" si="3084"/>
        <v>12.319999999999993</v>
      </c>
      <c r="AC2444" s="53"/>
    </row>
    <row r="2445" spans="1:29" x14ac:dyDescent="0.25">
      <c r="A2445" s="53">
        <v>3510077</v>
      </c>
      <c r="B2445" s="89" t="s">
        <v>2610</v>
      </c>
      <c r="C2445" s="53" t="s">
        <v>946</v>
      </c>
      <c r="D2445" s="49" t="s">
        <v>2507</v>
      </c>
      <c r="E2445" s="47">
        <f>VLOOKUP('2012 Accountability Database'!A2442,Dems1112!$A$2:$G$1082,3)</f>
        <v>0.1</v>
      </c>
      <c r="F2445" s="66"/>
      <c r="G2445" s="52"/>
      <c r="M2445" s="1" t="s">
        <v>4</v>
      </c>
      <c r="N2445" s="14" t="s">
        <v>2504</v>
      </c>
      <c r="O2445" s="5"/>
      <c r="P2445" s="44" t="str">
        <f t="shared" ref="P2445" si="3119">IF(K2448="Yes",IF(L2448="Yes","Yes","No"),"No")</f>
        <v>Yes</v>
      </c>
      <c r="Q2445" s="108"/>
      <c r="R2445" s="5" t="s">
        <v>1</v>
      </c>
      <c r="S2445" s="1" t="s">
        <v>5</v>
      </c>
      <c r="T2445" s="1" t="s">
        <v>7</v>
      </c>
      <c r="U2445" s="5">
        <v>102</v>
      </c>
      <c r="V2445" s="1">
        <v>68.63</v>
      </c>
      <c r="W2445" s="1">
        <v>59.56</v>
      </c>
      <c r="X2445" s="9">
        <f t="shared" si="3104"/>
        <v>9.0699999999999932</v>
      </c>
      <c r="Y2445" s="14">
        <v>102</v>
      </c>
      <c r="Z2445" s="1">
        <v>68.63</v>
      </c>
      <c r="AA2445" s="1">
        <v>59.56</v>
      </c>
      <c r="AB2445" s="71">
        <f t="shared" si="3084"/>
        <v>9.0699999999999932</v>
      </c>
      <c r="AC2445" s="53"/>
    </row>
    <row r="2446" spans="1:29" x14ac:dyDescent="0.25">
      <c r="A2446" s="53">
        <v>3510077</v>
      </c>
      <c r="B2446" s="89" t="s">
        <v>2610</v>
      </c>
      <c r="C2446" s="53" t="s">
        <v>946</v>
      </c>
      <c r="D2446" s="50" t="s">
        <v>2508</v>
      </c>
      <c r="E2446" s="47">
        <f>VLOOKUP('2012 Accountability Database'!A2442,Dems1112!$A$2:$G$1082,4)</f>
        <v>0.47</v>
      </c>
      <c r="F2446" s="65" t="s">
        <v>2486</v>
      </c>
      <c r="G2446" s="62"/>
      <c r="H2446" s="13" t="str">
        <f>IF(V2446&gt;94,"Met",IF(X2446="--","n/a",IF(X2446&gt;=0,"Met","Did Not Meet")))</f>
        <v>Met</v>
      </c>
      <c r="I2446" s="13" t="str">
        <f>IF(V2447&gt;94,"Met",IF(X2447="--","n/a",IF(X2447&gt;=0,"Met","Did Not Meet")))</f>
        <v>Met</v>
      </c>
      <c r="J2446" s="13"/>
      <c r="K2446" s="13" t="str">
        <f>IF(Z2446&gt;94,"Met",IF(AB2446="--","n/a",IF(AB2446&gt;=0,"Met","Did Not Meet")))</f>
        <v>Met</v>
      </c>
      <c r="L2446" s="13" t="str">
        <f>IF(Z2447&gt;94,"Met",IF(AB2447="--","n/a",IF(AB2447&gt;=0,"Met","Did Not Meet")))</f>
        <v>Met</v>
      </c>
      <c r="M2446" s="1" t="s">
        <v>4</v>
      </c>
      <c r="N2446" s="68" t="s">
        <v>2497</v>
      </c>
      <c r="O2446" s="35"/>
      <c r="P2446" s="44"/>
      <c r="Q2446" s="108"/>
      <c r="R2446" s="5" t="s">
        <v>6</v>
      </c>
      <c r="S2446" s="1" t="s">
        <v>2</v>
      </c>
      <c r="T2446" s="1" t="s">
        <v>3</v>
      </c>
      <c r="U2446" s="5">
        <v>102</v>
      </c>
      <c r="V2446" s="1">
        <v>81.37</v>
      </c>
      <c r="W2446" s="1">
        <v>76.86</v>
      </c>
      <c r="X2446" s="9">
        <f t="shared" si="3104"/>
        <v>4.5100000000000051</v>
      </c>
      <c r="Y2446" s="14">
        <v>66</v>
      </c>
      <c r="Z2446" s="1">
        <v>77.27</v>
      </c>
      <c r="AA2446" s="1">
        <v>66.67</v>
      </c>
      <c r="AB2446" s="71">
        <f t="shared" si="3084"/>
        <v>10.599999999999994</v>
      </c>
      <c r="AC2446" s="53"/>
    </row>
    <row r="2447" spans="1:29" x14ac:dyDescent="0.25">
      <c r="A2447" s="53">
        <v>3510077</v>
      </c>
      <c r="B2447" s="89" t="s">
        <v>2610</v>
      </c>
      <c r="C2447" s="53" t="s">
        <v>946</v>
      </c>
      <c r="D2447" s="50" t="s">
        <v>974</v>
      </c>
      <c r="E2447" s="47" t="str">
        <f>VLOOKUP('2012 Accountability Database'!A2442,Dems1112!$A$2:$G$1082,5)</f>
        <v>7-9</v>
      </c>
      <c r="F2447" s="65" t="s">
        <v>2487</v>
      </c>
      <c r="G2447" s="62"/>
      <c r="H2447" s="13" t="str">
        <f>IF(V2448&gt;94,"Met",IF(X2448="--","n/a",IF(X2448&gt;=0,"Met","Did Not Meet")))</f>
        <v>Met</v>
      </c>
      <c r="I2447" s="13" t="str">
        <f>IF(V2449&gt;94,"Met",IF(X2449="--","n/a",IF(X2449&gt;=0,"Met","Did Not Meet")))</f>
        <v>Met</v>
      </c>
      <c r="J2447" s="13"/>
      <c r="K2447" s="13" t="str">
        <f>IF(Z2448&gt;94,"Met",IF(AB2448="--","n/a",IF(AB2448&gt;=0,"Met","Did Not Meet")))</f>
        <v>Met</v>
      </c>
      <c r="L2447" s="13" t="str">
        <f>IF(Z2449&gt;94,"Met",IF(AB2449="--","n/a",IF(AB2449&gt;=0,"Met","Did Not Meet")))</f>
        <v>Met</v>
      </c>
      <c r="M2447" s="1" t="s">
        <v>4</v>
      </c>
      <c r="N2447" s="14"/>
      <c r="O2447" s="35" t="s">
        <v>2506</v>
      </c>
      <c r="P2447" s="83" t="str">
        <f t="shared" ref="P2447" si="3120">IF(P2442="No"," ", IF(P2444="No"," ",IF(P2443="No", " ",IF(P2445="No"," ","X"))))</f>
        <v>X</v>
      </c>
      <c r="Q2447" s="108"/>
      <c r="R2447" s="5" t="s">
        <v>6</v>
      </c>
      <c r="S2447" s="1" t="s">
        <v>2</v>
      </c>
      <c r="T2447" s="1" t="s">
        <v>7</v>
      </c>
      <c r="U2447" s="5">
        <v>48</v>
      </c>
      <c r="V2447" s="1">
        <v>81.25</v>
      </c>
      <c r="W2447" s="1">
        <v>62.58</v>
      </c>
      <c r="X2447" s="9">
        <f t="shared" si="3104"/>
        <v>18.670000000000002</v>
      </c>
      <c r="Y2447" s="14">
        <v>33</v>
      </c>
      <c r="Z2447" s="1">
        <v>69.7</v>
      </c>
      <c r="AA2447" s="1">
        <v>51.47</v>
      </c>
      <c r="AB2447" s="71">
        <f t="shared" si="3084"/>
        <v>18.230000000000004</v>
      </c>
      <c r="AC2447" s="53"/>
    </row>
    <row r="2448" spans="1:29" ht="15.75" x14ac:dyDescent="0.25">
      <c r="A2448" s="53">
        <v>3510077</v>
      </c>
      <c r="B2448" s="89" t="s">
        <v>2610</v>
      </c>
      <c r="C2448" s="53" t="s">
        <v>946</v>
      </c>
      <c r="D2448" s="50" t="s">
        <v>975</v>
      </c>
      <c r="E2448" s="48" t="str">
        <f>VLOOKUP('2012 Accountability Database'!A2442,Dems1112!$A$2:$G$1082,6)</f>
        <v>3 (Central AR)</v>
      </c>
      <c r="F2448" s="66"/>
      <c r="G2448" s="63" t="s">
        <v>2488</v>
      </c>
      <c r="H2448" s="61" t="str">
        <f t="shared" ref="H2448:I2448" si="3121">IF(H2446="Met","Yes",IF(H2447="Met","Yes","No"))</f>
        <v>Yes</v>
      </c>
      <c r="I2448" s="61" t="str">
        <f t="shared" si="3121"/>
        <v>Yes</v>
      </c>
      <c r="J2448" s="55"/>
      <c r="K2448" s="61" t="str">
        <f t="shared" ref="K2448:L2448" si="3122">IF(K2446="Met","Yes",IF(K2447="Met","Yes","No"))</f>
        <v>Yes</v>
      </c>
      <c r="L2448" s="61" t="str">
        <f t="shared" si="3122"/>
        <v>Yes</v>
      </c>
      <c r="M2448" s="1" t="s">
        <v>4</v>
      </c>
      <c r="N2448" s="14"/>
      <c r="O2448" s="35" t="s">
        <v>2505</v>
      </c>
      <c r="P2448" s="83" t="str">
        <f t="shared" ref="P2448" si="3123">IF(P2447="X"," ",IF(P2449="X"," ","X"))</f>
        <v xml:space="preserve"> </v>
      </c>
      <c r="Q2448" s="94" t="s">
        <v>2759</v>
      </c>
      <c r="R2448" s="5" t="s">
        <v>6</v>
      </c>
      <c r="S2448" s="1" t="s">
        <v>5</v>
      </c>
      <c r="T2448" s="1" t="s">
        <v>3</v>
      </c>
      <c r="U2448" s="5">
        <v>319</v>
      </c>
      <c r="V2448" s="1">
        <v>79</v>
      </c>
      <c r="W2448" s="1">
        <v>76.86</v>
      </c>
      <c r="X2448" s="9">
        <f t="shared" si="3104"/>
        <v>2.1400000000000006</v>
      </c>
      <c r="Y2448" s="14">
        <v>206</v>
      </c>
      <c r="Z2448" s="1">
        <v>73.3</v>
      </c>
      <c r="AA2448" s="1">
        <v>66.67</v>
      </c>
      <c r="AB2448" s="71">
        <f t="shared" si="3084"/>
        <v>6.6299999999999955</v>
      </c>
      <c r="AC2448" s="53"/>
    </row>
    <row r="2449" spans="1:29" x14ac:dyDescent="0.25">
      <c r="A2449" s="54">
        <v>3510077</v>
      </c>
      <c r="B2449" s="90" t="s">
        <v>2610</v>
      </c>
      <c r="C2449" s="54" t="s">
        <v>946</v>
      </c>
      <c r="D2449" s="4"/>
      <c r="E2449" s="4"/>
      <c r="F2449" s="67"/>
      <c r="G2449" s="64"/>
      <c r="H2449" s="43"/>
      <c r="I2449" s="43"/>
      <c r="J2449" s="43"/>
      <c r="K2449" s="43"/>
      <c r="L2449" s="43"/>
      <c r="M2449" s="4" t="s">
        <v>4</v>
      </c>
      <c r="N2449" s="15"/>
      <c r="O2449" s="38" t="s">
        <v>2482</v>
      </c>
      <c r="P2449" s="84" t="str">
        <f>IF(E2443="Achieving School"," ","X")</f>
        <v xml:space="preserve"> </v>
      </c>
      <c r="Q2449" s="91"/>
      <c r="R2449" s="4" t="s">
        <v>6</v>
      </c>
      <c r="S2449" s="4" t="s">
        <v>5</v>
      </c>
      <c r="T2449" s="4" t="s">
        <v>7</v>
      </c>
      <c r="U2449" s="4">
        <v>148</v>
      </c>
      <c r="V2449" s="4">
        <v>70.95</v>
      </c>
      <c r="W2449" s="4">
        <v>62.58</v>
      </c>
      <c r="X2449" s="10">
        <f t="shared" si="3104"/>
        <v>8.3700000000000045</v>
      </c>
      <c r="Y2449" s="15">
        <v>102</v>
      </c>
      <c r="Z2449" s="4">
        <v>61.76</v>
      </c>
      <c r="AA2449" s="4">
        <v>51.47</v>
      </c>
      <c r="AB2449" s="74">
        <f t="shared" si="3084"/>
        <v>10.29</v>
      </c>
      <c r="AC2449" s="54"/>
    </row>
    <row r="2450" spans="1:29" x14ac:dyDescent="0.25">
      <c r="A2450" s="1">
        <v>3510078</v>
      </c>
      <c r="B2450" s="87" t="s">
        <v>2610</v>
      </c>
      <c r="C2450" s="55" t="s">
        <v>947</v>
      </c>
      <c r="E2450" s="42"/>
      <c r="F2450" s="65" t="s">
        <v>2483</v>
      </c>
      <c r="G2450" s="62"/>
      <c r="H2450" s="37" t="str">
        <f>IF(V2450&gt;94,"Met",IF(X2450="--","n/a",IF(X2450&gt;=0,"Met","Did Not Meet")))</f>
        <v>Met</v>
      </c>
      <c r="I2450" s="37" t="str">
        <f>IF(V2451&gt;94,"Met",IF(X2451="--","n/a",IF(X2451&gt;=0,"Met","Did Not Meet")))</f>
        <v>Met</v>
      </c>
      <c r="K2450" s="13" t="str">
        <f>IF(Z2450&gt;94,"Met",IF(AB2450="--","n/a",IF(AB2450&gt;=0,"Met","Did Not Meet")))</f>
        <v>Met</v>
      </c>
      <c r="L2450" s="13" t="str">
        <f>IF(Z2451&gt;94,"Met",IF(AB2451="--","n/a",IF(AB2451&gt;=0,"Met","Did Not Meet")))</f>
        <v>Met</v>
      </c>
      <c r="M2450" s="5" t="s">
        <v>4</v>
      </c>
      <c r="N2450" s="14" t="s">
        <v>2502</v>
      </c>
      <c r="O2450" s="5"/>
      <c r="P2450" s="44" t="str">
        <f t="shared" ref="P2450" si="3124">IF(H2452="Yes",IF(I2452="Yes","Yes","No"),"No")</f>
        <v>Yes</v>
      </c>
      <c r="Q2450" s="93"/>
      <c r="R2450" s="5" t="s">
        <v>1</v>
      </c>
      <c r="S2450" s="5" t="s">
        <v>2</v>
      </c>
      <c r="T2450" s="5" t="s">
        <v>3</v>
      </c>
      <c r="U2450" s="5">
        <v>145</v>
      </c>
      <c r="V2450" s="5">
        <v>95.86</v>
      </c>
      <c r="W2450" s="5">
        <v>87.15</v>
      </c>
      <c r="X2450" s="11">
        <f t="shared" si="3104"/>
        <v>8.7099999999999937</v>
      </c>
      <c r="Y2450" s="14">
        <v>113</v>
      </c>
      <c r="Z2450" s="5">
        <v>90.27</v>
      </c>
      <c r="AA2450" s="5">
        <v>82.54</v>
      </c>
      <c r="AB2450" s="71">
        <f t="shared" si="3084"/>
        <v>7.7299999999999898</v>
      </c>
      <c r="AC2450" s="36"/>
    </row>
    <row r="2451" spans="1:29" ht="15.75" x14ac:dyDescent="0.25">
      <c r="A2451" s="53">
        <v>3510078</v>
      </c>
      <c r="B2451" s="89" t="s">
        <v>2610</v>
      </c>
      <c r="C2451" s="53" t="s">
        <v>947</v>
      </c>
      <c r="D2451" s="49" t="s">
        <v>2498</v>
      </c>
      <c r="E2451" s="34" t="str">
        <f>M2450</f>
        <v>Achieving School</v>
      </c>
      <c r="F2451" s="65" t="s">
        <v>2484</v>
      </c>
      <c r="G2451" s="62"/>
      <c r="H2451" s="13" t="str">
        <f>IF(V2452&gt;94,"Met",IF(X2452="--","n/a",IF(X2452&gt;=0,"Met","Did Not Meet")))</f>
        <v>Met</v>
      </c>
      <c r="I2451" s="13" t="str">
        <f>IF(V2453&gt;94,"Met",IF(X2453="--","n/a",IF(X2453&gt;=0,"Met","Did Not Meet")))</f>
        <v>Met</v>
      </c>
      <c r="K2451" s="13" t="str">
        <f>IF(Z2452&gt;94,"Met",IF(AB2452="--","n/a",IF(AB2452&gt;=0,"Met","Did Not Meet")))</f>
        <v>Did Not Meet</v>
      </c>
      <c r="L2451" s="13" t="str">
        <f>IF(Z2453&gt;94,"Met",IF(AB2453="--","n/a",IF(AB2453&gt;=0,"Met","Did Not Meet")))</f>
        <v>Did Not Meet</v>
      </c>
      <c r="M2451" s="1" t="s">
        <v>4</v>
      </c>
      <c r="N2451" s="14" t="s">
        <v>2501</v>
      </c>
      <c r="O2451" s="5"/>
      <c r="P2451" s="44" t="str">
        <f t="shared" ref="P2451" si="3125">IF(K2452="Yes",IF(L2452="Yes","Yes","No"),"No")</f>
        <v>Yes</v>
      </c>
      <c r="Q2451" s="94" t="s">
        <v>2759</v>
      </c>
      <c r="R2451" s="5" t="s">
        <v>1</v>
      </c>
      <c r="S2451" s="1" t="s">
        <v>2</v>
      </c>
      <c r="T2451" s="1" t="s">
        <v>7</v>
      </c>
      <c r="U2451" s="5">
        <v>80</v>
      </c>
      <c r="V2451" s="1">
        <v>96.25</v>
      </c>
      <c r="W2451" s="1">
        <v>82.81</v>
      </c>
      <c r="X2451" s="9">
        <f t="shared" si="3104"/>
        <v>13.439999999999998</v>
      </c>
      <c r="Y2451" s="14">
        <v>60</v>
      </c>
      <c r="Z2451" s="1">
        <v>91.67</v>
      </c>
      <c r="AA2451" s="1">
        <v>83.34</v>
      </c>
      <c r="AB2451" s="71">
        <f t="shared" si="3084"/>
        <v>8.3299999999999983</v>
      </c>
      <c r="AC2451" s="53"/>
    </row>
    <row r="2452" spans="1:29" ht="15" customHeight="1" x14ac:dyDescent="0.25">
      <c r="A2452" s="53">
        <v>3510078</v>
      </c>
      <c r="B2452" s="89" t="s">
        <v>2610</v>
      </c>
      <c r="C2452" s="53" t="s">
        <v>947</v>
      </c>
      <c r="D2452" s="49" t="s">
        <v>2499</v>
      </c>
      <c r="E2452" s="35" t="str">
        <f>VLOOKUP('2012 Accountability Database'!$A2450,'2011 AYP'!A$2:B$1072,2)</f>
        <v xml:space="preserve"> MS (Met Standards)</v>
      </c>
      <c r="F2452" s="66"/>
      <c r="G2452" s="63" t="s">
        <v>2485</v>
      </c>
      <c r="H2452" s="60" t="str">
        <f t="shared" ref="H2452:I2452" si="3126">IF(H2450="Met","Yes",IF(H2451="Met","Yes","No"))</f>
        <v>Yes</v>
      </c>
      <c r="I2452" s="60" t="str">
        <f t="shared" si="3126"/>
        <v>Yes</v>
      </c>
      <c r="J2452" s="42"/>
      <c r="K2452" s="60" t="str">
        <f t="shared" ref="K2452:L2452" si="3127">IF(K2450="Met","Yes",IF(K2451="Met","Yes","No"))</f>
        <v>Yes</v>
      </c>
      <c r="L2452" s="60" t="str">
        <f t="shared" si="3127"/>
        <v>Yes</v>
      </c>
      <c r="M2452" s="1" t="s">
        <v>4</v>
      </c>
      <c r="N2452" s="14" t="s">
        <v>2503</v>
      </c>
      <c r="O2452" s="5"/>
      <c r="P2452" s="44" t="str">
        <f t="shared" ref="P2452" si="3128">IF(H2456="Yes",IF(I2456="Yes","Yes","No"),"No")</f>
        <v>No</v>
      </c>
      <c r="Q2452" s="108" t="s">
        <v>2758</v>
      </c>
      <c r="R2452" s="5" t="s">
        <v>1</v>
      </c>
      <c r="S2452" s="1" t="s">
        <v>5</v>
      </c>
      <c r="T2452" s="1" t="s">
        <v>3</v>
      </c>
      <c r="U2452" s="5">
        <v>467</v>
      </c>
      <c r="V2452" s="1">
        <v>87.15</v>
      </c>
      <c r="W2452" s="1">
        <v>87.15</v>
      </c>
      <c r="X2452" s="3">
        <f t="shared" si="3104"/>
        <v>0</v>
      </c>
      <c r="Y2452" s="14">
        <v>354</v>
      </c>
      <c r="Z2452" s="25">
        <v>80.790000000000006</v>
      </c>
      <c r="AA2452" s="25">
        <v>82.54</v>
      </c>
      <c r="AB2452" s="81">
        <f t="shared" si="3084"/>
        <v>-1.75</v>
      </c>
      <c r="AC2452" s="53"/>
    </row>
    <row r="2453" spans="1:29" x14ac:dyDescent="0.25">
      <c r="A2453" s="53">
        <v>3510078</v>
      </c>
      <c r="B2453" s="89" t="s">
        <v>2610</v>
      </c>
      <c r="C2453" s="53" t="s">
        <v>947</v>
      </c>
      <c r="D2453" s="49" t="s">
        <v>2507</v>
      </c>
      <c r="E2453" s="47">
        <f>VLOOKUP('2012 Accountability Database'!A2450,Dems1112!$A$2:$G$1082,3)</f>
        <v>0.06</v>
      </c>
      <c r="F2453" s="66"/>
      <c r="G2453" s="52"/>
      <c r="M2453" s="1" t="s">
        <v>4</v>
      </c>
      <c r="N2453" s="14" t="s">
        <v>2504</v>
      </c>
      <c r="O2453" s="5"/>
      <c r="P2453" s="44" t="str">
        <f t="shared" ref="P2453" si="3129">IF(K2456="Yes",IF(L2456="Yes","Yes","No"),"No")</f>
        <v>Yes</v>
      </c>
      <c r="Q2453" s="108"/>
      <c r="R2453" s="5" t="s">
        <v>1</v>
      </c>
      <c r="S2453" s="1" t="s">
        <v>5</v>
      </c>
      <c r="T2453" s="1" t="s">
        <v>7</v>
      </c>
      <c r="U2453" s="5">
        <v>266</v>
      </c>
      <c r="V2453" s="1">
        <v>83.46</v>
      </c>
      <c r="W2453" s="1">
        <v>82.81</v>
      </c>
      <c r="X2453" s="9">
        <f t="shared" si="3104"/>
        <v>0.64999999999999147</v>
      </c>
      <c r="Y2453" s="14">
        <v>197</v>
      </c>
      <c r="Z2453" s="1">
        <v>81.22</v>
      </c>
      <c r="AA2453" s="1">
        <v>83.34</v>
      </c>
      <c r="AB2453" s="72">
        <f t="shared" si="3084"/>
        <v>-2.1200000000000045</v>
      </c>
      <c r="AC2453" s="53"/>
    </row>
    <row r="2454" spans="1:29" x14ac:dyDescent="0.25">
      <c r="A2454" s="53">
        <v>3510078</v>
      </c>
      <c r="B2454" s="89" t="s">
        <v>2610</v>
      </c>
      <c r="C2454" s="53" t="s">
        <v>947</v>
      </c>
      <c r="D2454" s="50" t="s">
        <v>2508</v>
      </c>
      <c r="E2454" s="47">
        <f>VLOOKUP('2012 Accountability Database'!A2450,Dems1112!$A$2:$G$1082,4)</f>
        <v>0.5</v>
      </c>
      <c r="F2454" s="65" t="s">
        <v>2486</v>
      </c>
      <c r="G2454" s="62"/>
      <c r="H2454" s="13" t="str">
        <f>IF(V2454&gt;94,"Met",IF(X2454="--","n/a",IF(X2454&gt;=0,"Met","Did Not Meet")))</f>
        <v>Did Not Meet</v>
      </c>
      <c r="I2454" s="13" t="str">
        <f>IF(V2455&gt;94,"Met",IF(X2455="--","n/a",IF(X2455&gt;=0,"Met","Did Not Meet")))</f>
        <v>Did Not Meet</v>
      </c>
      <c r="J2454" s="13"/>
      <c r="K2454" s="13" t="str">
        <f>IF(Z2454&gt;94,"Met",IF(AB2454="--","n/a",IF(AB2454&gt;=0,"Met","Did Not Meet")))</f>
        <v>Met</v>
      </c>
      <c r="L2454" s="13" t="str">
        <f>IF(Z2455&gt;94,"Met",IF(AB2455="--","n/a",IF(AB2455&gt;=0,"Met","Did Not Meet")))</f>
        <v>Met</v>
      </c>
      <c r="M2454" s="5" t="s">
        <v>4</v>
      </c>
      <c r="N2454" s="68" t="s">
        <v>2497</v>
      </c>
      <c r="O2454" s="35"/>
      <c r="P2454" s="44"/>
      <c r="Q2454" s="108"/>
      <c r="R2454" s="5" t="s">
        <v>6</v>
      </c>
      <c r="S2454" s="5" t="s">
        <v>2</v>
      </c>
      <c r="T2454" s="5" t="s">
        <v>3</v>
      </c>
      <c r="U2454" s="5">
        <v>145</v>
      </c>
      <c r="V2454" s="5">
        <v>88.97</v>
      </c>
      <c r="W2454" s="5">
        <v>91.05</v>
      </c>
      <c r="X2454" s="8">
        <f t="shared" si="3104"/>
        <v>-2.0799999999999983</v>
      </c>
      <c r="Y2454" s="14">
        <v>113</v>
      </c>
      <c r="Z2454" s="5">
        <v>76.989999999999995</v>
      </c>
      <c r="AA2454" s="5">
        <v>76.72</v>
      </c>
      <c r="AB2454" s="71">
        <f t="shared" si="3084"/>
        <v>0.26999999999999602</v>
      </c>
      <c r="AC2454" s="53"/>
    </row>
    <row r="2455" spans="1:29" x14ac:dyDescent="0.25">
      <c r="A2455" s="53">
        <v>3510078</v>
      </c>
      <c r="B2455" s="89" t="s">
        <v>2610</v>
      </c>
      <c r="C2455" s="53" t="s">
        <v>947</v>
      </c>
      <c r="D2455" s="50" t="s">
        <v>974</v>
      </c>
      <c r="E2455" s="47" t="str">
        <f>VLOOKUP('2012 Accountability Database'!A2450,Dems1112!$A$2:$G$1082,5)</f>
        <v>K-6</v>
      </c>
      <c r="F2455" s="65" t="s">
        <v>2487</v>
      </c>
      <c r="G2455" s="62"/>
      <c r="H2455" s="13" t="str">
        <f>IF(V2456&gt;94,"Met",IF(X2456="--","n/a",IF(X2456&gt;=0,"Met","Did Not Meet")))</f>
        <v>Did Not Meet</v>
      </c>
      <c r="I2455" s="13" t="str">
        <f>IF(V2457&gt;94,"Met",IF(X2457="--","n/a",IF(X2457&gt;=0,"Met","Did Not Meet")))</f>
        <v>Did Not Meet</v>
      </c>
      <c r="J2455" s="13"/>
      <c r="K2455" s="13" t="str">
        <f>IF(Z2456&gt;94,"Met",IF(AB2456="--","n/a",IF(AB2456&gt;=0,"Met","Did Not Meet")))</f>
        <v>Did Not Meet</v>
      </c>
      <c r="L2455" s="13" t="str">
        <f>IF(Z2457&gt;94,"Met",IF(AB2457="--","n/a",IF(AB2457&gt;=0,"Met","Did Not Meet")))</f>
        <v>Met</v>
      </c>
      <c r="M2455" s="1" t="s">
        <v>4</v>
      </c>
      <c r="N2455" s="14"/>
      <c r="O2455" s="35" t="s">
        <v>2506</v>
      </c>
      <c r="P2455" s="83" t="str">
        <f t="shared" ref="P2455" si="3130">IF(P2450="No"," ", IF(P2452="No"," ",IF(P2451="No", " ",IF(P2453="No"," ","X"))))</f>
        <v xml:space="preserve"> </v>
      </c>
      <c r="Q2455" s="108"/>
      <c r="R2455" s="5" t="s">
        <v>6</v>
      </c>
      <c r="S2455" s="1" t="s">
        <v>2</v>
      </c>
      <c r="T2455" s="1" t="s">
        <v>7</v>
      </c>
      <c r="U2455" s="5">
        <v>80</v>
      </c>
      <c r="V2455" s="1">
        <v>87.5</v>
      </c>
      <c r="W2455" s="1">
        <v>88.54</v>
      </c>
      <c r="X2455" s="6">
        <f t="shared" si="3104"/>
        <v>-1.0400000000000063</v>
      </c>
      <c r="Y2455" s="14">
        <v>60</v>
      </c>
      <c r="Z2455" s="1">
        <v>75</v>
      </c>
      <c r="AA2455" s="1">
        <v>71.430000000000007</v>
      </c>
      <c r="AB2455" s="71">
        <f t="shared" si="3084"/>
        <v>3.5699999999999932</v>
      </c>
      <c r="AC2455" s="53"/>
    </row>
    <row r="2456" spans="1:29" ht="15.75" x14ac:dyDescent="0.25">
      <c r="A2456" s="53">
        <v>3510078</v>
      </c>
      <c r="B2456" s="89" t="s">
        <v>2610</v>
      </c>
      <c r="C2456" s="53" t="s">
        <v>947</v>
      </c>
      <c r="D2456" s="50" t="s">
        <v>975</v>
      </c>
      <c r="E2456" s="48" t="str">
        <f>VLOOKUP('2012 Accountability Database'!A2450,Dems1112!$A$2:$G$1082,6)</f>
        <v>3 (Central AR)</v>
      </c>
      <c r="F2456" s="66"/>
      <c r="G2456" s="63" t="s">
        <v>2488</v>
      </c>
      <c r="H2456" s="61" t="str">
        <f t="shared" ref="H2456:I2456" si="3131">IF(H2454="Met","Yes",IF(H2455="Met","Yes","No"))</f>
        <v>No</v>
      </c>
      <c r="I2456" s="61" t="str">
        <f t="shared" si="3131"/>
        <v>No</v>
      </c>
      <c r="J2456" s="55"/>
      <c r="K2456" s="61" t="str">
        <f t="shared" ref="K2456:L2456" si="3132">IF(K2454="Met","Yes",IF(K2455="Met","Yes","No"))</f>
        <v>Yes</v>
      </c>
      <c r="L2456" s="61" t="str">
        <f t="shared" si="3132"/>
        <v>Yes</v>
      </c>
      <c r="M2456" s="1" t="s">
        <v>4</v>
      </c>
      <c r="N2456" s="14"/>
      <c r="O2456" s="35" t="s">
        <v>2505</v>
      </c>
      <c r="P2456" s="83" t="str">
        <f t="shared" ref="P2456" si="3133">IF(P2455="X"," ",IF(P2457="X"," ","X"))</f>
        <v>X</v>
      </c>
      <c r="Q2456" s="94" t="s">
        <v>2759</v>
      </c>
      <c r="R2456" s="5" t="s">
        <v>6</v>
      </c>
      <c r="S2456" s="1" t="s">
        <v>5</v>
      </c>
      <c r="T2456" s="1" t="s">
        <v>3</v>
      </c>
      <c r="U2456" s="5">
        <v>467</v>
      </c>
      <c r="V2456" s="1">
        <v>88.22</v>
      </c>
      <c r="W2456" s="1">
        <v>91.05</v>
      </c>
      <c r="X2456" s="6">
        <f t="shared" si="3104"/>
        <v>-2.8299999999999983</v>
      </c>
      <c r="Y2456" s="14">
        <v>354</v>
      </c>
      <c r="Z2456" s="1">
        <v>74.010000000000005</v>
      </c>
      <c r="AA2456" s="1">
        <v>76.72</v>
      </c>
      <c r="AB2456" s="72">
        <f t="shared" si="3084"/>
        <v>-2.7099999999999937</v>
      </c>
      <c r="AC2456" s="53"/>
    </row>
    <row r="2457" spans="1:29" x14ac:dyDescent="0.25">
      <c r="A2457" s="54">
        <v>3510078</v>
      </c>
      <c r="B2457" s="90" t="s">
        <v>2610</v>
      </c>
      <c r="C2457" s="54" t="s">
        <v>947</v>
      </c>
      <c r="D2457" s="4"/>
      <c r="E2457" s="4"/>
      <c r="F2457" s="67"/>
      <c r="G2457" s="64"/>
      <c r="H2457" s="43"/>
      <c r="I2457" s="43"/>
      <c r="J2457" s="43"/>
      <c r="K2457" s="43"/>
      <c r="L2457" s="43"/>
      <c r="M2457" s="4" t="s">
        <v>4</v>
      </c>
      <c r="N2457" s="15"/>
      <c r="O2457" s="38" t="s">
        <v>2482</v>
      </c>
      <c r="P2457" s="84" t="str">
        <f>IF(E2451="Achieving School"," ","X")</f>
        <v xml:space="preserve"> </v>
      </c>
      <c r="Q2457" s="91"/>
      <c r="R2457" s="4" t="s">
        <v>6</v>
      </c>
      <c r="S2457" s="4" t="s">
        <v>5</v>
      </c>
      <c r="T2457" s="4" t="s">
        <v>7</v>
      </c>
      <c r="U2457" s="4">
        <v>266</v>
      </c>
      <c r="V2457" s="4">
        <v>86.47</v>
      </c>
      <c r="W2457" s="4">
        <v>88.54</v>
      </c>
      <c r="X2457" s="7">
        <f t="shared" si="3104"/>
        <v>-2.0700000000000074</v>
      </c>
      <c r="Y2457" s="15">
        <v>197</v>
      </c>
      <c r="Z2457" s="4">
        <v>71.569999999999993</v>
      </c>
      <c r="AA2457" s="4">
        <v>71.430000000000007</v>
      </c>
      <c r="AB2457" s="74">
        <f t="shared" si="3084"/>
        <v>0.13999999999998636</v>
      </c>
      <c r="AC2457" s="54"/>
    </row>
    <row r="2458" spans="1:29" x14ac:dyDescent="0.25">
      <c r="A2458" s="1">
        <v>3510079</v>
      </c>
      <c r="B2458" s="87" t="s">
        <v>2610</v>
      </c>
      <c r="C2458" s="55" t="s">
        <v>948</v>
      </c>
      <c r="E2458" s="42"/>
      <c r="F2458" s="65" t="s">
        <v>2483</v>
      </c>
      <c r="G2458" s="62"/>
      <c r="H2458" s="37" t="str">
        <f>IF(V2458&gt;94,"Met",IF(X2458="--","n/a",IF(X2458&gt;=0,"Met","Did Not Meet")))</f>
        <v>Met</v>
      </c>
      <c r="I2458" s="37" t="str">
        <f>IF(V2459&gt;94,"Met",IF(X2459="--","n/a",IF(X2459&gt;=0,"Met","Did Not Meet")))</f>
        <v>Met</v>
      </c>
      <c r="K2458" s="13" t="str">
        <f>IF(Z2458&gt;94,"Met",IF(AB2458="--","n/a",IF(AB2458&gt;=0,"Met","Did Not Meet")))</f>
        <v>Met</v>
      </c>
      <c r="L2458" s="13" t="str">
        <f>IF(Z2459&gt;94,"Met",IF(AB2459="--","n/a",IF(AB2459&gt;=0,"Met","Did Not Meet")))</f>
        <v>Did Not Meet</v>
      </c>
      <c r="M2458" s="1" t="s">
        <v>9</v>
      </c>
      <c r="N2458" s="14" t="s">
        <v>2502</v>
      </c>
      <c r="O2458" s="5"/>
      <c r="P2458" s="44" t="str">
        <f t="shared" ref="P2458" si="3134">IF(H2460="Yes",IF(I2460="Yes","Yes","No"),"No")</f>
        <v>Yes</v>
      </c>
      <c r="Q2458" s="93"/>
      <c r="R2458" s="5" t="s">
        <v>1</v>
      </c>
      <c r="S2458" s="1" t="s">
        <v>2</v>
      </c>
      <c r="T2458" s="1" t="s">
        <v>3</v>
      </c>
      <c r="U2458" s="5">
        <v>252</v>
      </c>
      <c r="V2458" s="1">
        <v>88.1</v>
      </c>
      <c r="W2458" s="1">
        <v>85.93</v>
      </c>
      <c r="X2458" s="9">
        <f t="shared" si="3104"/>
        <v>2.1699999999999875</v>
      </c>
      <c r="Y2458" s="14">
        <v>169</v>
      </c>
      <c r="Z2458" s="1">
        <v>89.94</v>
      </c>
      <c r="AA2458" s="1">
        <v>89.64</v>
      </c>
      <c r="AB2458" s="71">
        <f t="shared" si="3084"/>
        <v>0.29999999999999716</v>
      </c>
      <c r="AC2458" s="36"/>
    </row>
    <row r="2459" spans="1:29" ht="15.75" x14ac:dyDescent="0.25">
      <c r="A2459" s="53">
        <v>3510079</v>
      </c>
      <c r="B2459" s="89" t="s">
        <v>2610</v>
      </c>
      <c r="C2459" s="53" t="s">
        <v>948</v>
      </c>
      <c r="D2459" s="49" t="s">
        <v>2498</v>
      </c>
      <c r="E2459" s="34" t="str">
        <f>M2458</f>
        <v>Needs Improvement School</v>
      </c>
      <c r="F2459" s="65" t="s">
        <v>2484</v>
      </c>
      <c r="G2459" s="62"/>
      <c r="H2459" s="13" t="str">
        <f>IF(V2460&gt;94,"Met",IF(X2460="--","n/a",IF(X2460&gt;=0,"Met","Did Not Meet")))</f>
        <v>Did Not Meet</v>
      </c>
      <c r="I2459" s="13" t="str">
        <f>IF(V2461&gt;94,"Met",IF(X2461="--","n/a",IF(X2461&gt;=0,"Met","Did Not Meet")))</f>
        <v>Did Not Meet</v>
      </c>
      <c r="K2459" s="13" t="str">
        <f>IF(Z2460&gt;94,"Met",IF(AB2460="--","n/a",IF(AB2460&gt;=0,"Met","Did Not Meet")))</f>
        <v>Did Not Meet</v>
      </c>
      <c r="L2459" s="13" t="str">
        <f>IF(Z2461&gt;94,"Met",IF(AB2461="--","n/a",IF(AB2461&gt;=0,"Met","Did Not Meet")))</f>
        <v>Did Not Meet</v>
      </c>
      <c r="M2459" s="1" t="s">
        <v>9</v>
      </c>
      <c r="N2459" s="14" t="s">
        <v>2501</v>
      </c>
      <c r="O2459" s="5"/>
      <c r="P2459" s="44" t="str">
        <f t="shared" ref="P2459" si="3135">IF(K2460="Yes",IF(L2460="Yes","Yes","No"),"No")</f>
        <v>No</v>
      </c>
      <c r="Q2459" s="94" t="s">
        <v>2759</v>
      </c>
      <c r="R2459" s="5" t="s">
        <v>1</v>
      </c>
      <c r="S2459" s="1" t="s">
        <v>2</v>
      </c>
      <c r="T2459" s="1" t="s">
        <v>7</v>
      </c>
      <c r="U2459" s="5">
        <v>112</v>
      </c>
      <c r="V2459" s="1">
        <v>77.680000000000007</v>
      </c>
      <c r="W2459" s="1">
        <v>77.510000000000005</v>
      </c>
      <c r="X2459" s="9">
        <f t="shared" si="3104"/>
        <v>0.17000000000000171</v>
      </c>
      <c r="Y2459" s="14">
        <v>74</v>
      </c>
      <c r="Z2459" s="1">
        <v>81.08</v>
      </c>
      <c r="AA2459" s="1">
        <v>87.69</v>
      </c>
      <c r="AB2459" s="72">
        <f t="shared" si="3084"/>
        <v>-6.6099999999999994</v>
      </c>
      <c r="AC2459" s="53"/>
    </row>
    <row r="2460" spans="1:29" ht="15" customHeight="1" x14ac:dyDescent="0.25">
      <c r="A2460" s="53">
        <v>3510079</v>
      </c>
      <c r="B2460" s="89" t="s">
        <v>2610</v>
      </c>
      <c r="C2460" s="53" t="s">
        <v>948</v>
      </c>
      <c r="D2460" s="49" t="s">
        <v>2499</v>
      </c>
      <c r="E2460" s="35" t="str">
        <f>VLOOKUP('2012 Accountability Database'!$A2458,'2011 AYP'!A$2:B$1072,2)</f>
        <v xml:space="preserve"> MS (Met Standards)</v>
      </c>
      <c r="F2460" s="66"/>
      <c r="G2460" s="63" t="s">
        <v>2485</v>
      </c>
      <c r="H2460" s="60" t="str">
        <f t="shared" ref="H2460:I2460" si="3136">IF(H2458="Met","Yes",IF(H2459="Met","Yes","No"))</f>
        <v>Yes</v>
      </c>
      <c r="I2460" s="60" t="str">
        <f t="shared" si="3136"/>
        <v>Yes</v>
      </c>
      <c r="J2460" s="42"/>
      <c r="K2460" s="60" t="str">
        <f t="shared" ref="K2460:L2460" si="3137">IF(K2458="Met","Yes",IF(K2459="Met","Yes","No"))</f>
        <v>Yes</v>
      </c>
      <c r="L2460" s="60" t="str">
        <f t="shared" si="3137"/>
        <v>No</v>
      </c>
      <c r="M2460" s="1" t="s">
        <v>9</v>
      </c>
      <c r="N2460" s="14" t="s">
        <v>2503</v>
      </c>
      <c r="O2460" s="5"/>
      <c r="P2460" s="44" t="str">
        <f t="shared" ref="P2460" si="3138">IF(H2464="Yes",IF(I2464="Yes","Yes","No"),"No")</f>
        <v>No</v>
      </c>
      <c r="Q2460" s="108" t="s">
        <v>2758</v>
      </c>
      <c r="R2460" s="5" t="s">
        <v>1</v>
      </c>
      <c r="S2460" s="1" t="s">
        <v>5</v>
      </c>
      <c r="T2460" s="1" t="s">
        <v>3</v>
      </c>
      <c r="U2460" s="5">
        <v>738</v>
      </c>
      <c r="V2460" s="1">
        <v>84.96</v>
      </c>
      <c r="W2460" s="1">
        <v>85.93</v>
      </c>
      <c r="X2460" s="6">
        <f t="shared" si="3104"/>
        <v>-0.97000000000001307</v>
      </c>
      <c r="Y2460" s="14">
        <v>506</v>
      </c>
      <c r="Z2460" s="1">
        <v>87.15</v>
      </c>
      <c r="AA2460" s="1">
        <v>89.64</v>
      </c>
      <c r="AB2460" s="72">
        <f t="shared" si="3084"/>
        <v>-2.4899999999999949</v>
      </c>
      <c r="AC2460" s="53"/>
    </row>
    <row r="2461" spans="1:29" x14ac:dyDescent="0.25">
      <c r="A2461" s="53">
        <v>3510079</v>
      </c>
      <c r="B2461" s="89" t="s">
        <v>2610</v>
      </c>
      <c r="C2461" s="53" t="s">
        <v>948</v>
      </c>
      <c r="D2461" s="49" t="s">
        <v>2507</v>
      </c>
      <c r="E2461" s="47">
        <f>VLOOKUP('2012 Accountability Database'!A2458,Dems1112!$A$2:$G$1082,3)</f>
        <v>0.19</v>
      </c>
      <c r="F2461" s="66"/>
      <c r="G2461" s="52"/>
      <c r="M2461" s="1" t="s">
        <v>9</v>
      </c>
      <c r="N2461" s="14" t="s">
        <v>2504</v>
      </c>
      <c r="O2461" s="5"/>
      <c r="P2461" s="44" t="str">
        <f t="shared" ref="P2461" si="3139">IF(K2464="Yes",IF(L2464="Yes","Yes","No"),"No")</f>
        <v>No</v>
      </c>
      <c r="Q2461" s="108"/>
      <c r="R2461" s="5" t="s">
        <v>1</v>
      </c>
      <c r="S2461" s="1" t="s">
        <v>5</v>
      </c>
      <c r="T2461" s="1" t="s">
        <v>7</v>
      </c>
      <c r="U2461" s="5">
        <v>318</v>
      </c>
      <c r="V2461" s="1">
        <v>73.58</v>
      </c>
      <c r="W2461" s="1">
        <v>77.510000000000005</v>
      </c>
      <c r="X2461" s="6">
        <f t="shared" si="3104"/>
        <v>-3.9300000000000068</v>
      </c>
      <c r="Y2461" s="14">
        <v>197</v>
      </c>
      <c r="Z2461" s="1">
        <v>82.74</v>
      </c>
      <c r="AA2461" s="1">
        <v>87.69</v>
      </c>
      <c r="AB2461" s="72">
        <f t="shared" si="3084"/>
        <v>-4.9500000000000028</v>
      </c>
      <c r="AC2461" s="53"/>
    </row>
    <row r="2462" spans="1:29" x14ac:dyDescent="0.25">
      <c r="A2462" s="53">
        <v>3510079</v>
      </c>
      <c r="B2462" s="89" t="s">
        <v>2610</v>
      </c>
      <c r="C2462" s="53" t="s">
        <v>948</v>
      </c>
      <c r="D2462" s="50" t="s">
        <v>2508</v>
      </c>
      <c r="E2462" s="47">
        <f>VLOOKUP('2012 Accountability Database'!A2458,Dems1112!$A$2:$G$1082,4)</f>
        <v>0.41</v>
      </c>
      <c r="F2462" s="65" t="s">
        <v>2486</v>
      </c>
      <c r="G2462" s="62"/>
      <c r="H2462" s="13" t="str">
        <f>IF(V2462&gt;94,"Met",IF(X2462="--","n/a",IF(X2462&gt;=0,"Met","Did Not Meet")))</f>
        <v>Did Not Meet</v>
      </c>
      <c r="I2462" s="13" t="str">
        <f>IF(V2463&gt;94,"Met",IF(X2463="--","n/a",IF(X2463&gt;=0,"Met","Did Not Meet")))</f>
        <v>Did Not Meet</v>
      </c>
      <c r="J2462" s="13"/>
      <c r="K2462" s="13" t="str">
        <f>IF(Z2462&gt;94,"Met",IF(AB2462="--","n/a",IF(AB2462&gt;=0,"Met","Did Not Meet")))</f>
        <v>Did Not Meet</v>
      </c>
      <c r="L2462" s="13" t="str">
        <f>IF(Z2463&gt;94,"Met",IF(AB2463="--","n/a",IF(AB2463&gt;=0,"Met","Did Not Meet")))</f>
        <v>Did Not Meet</v>
      </c>
      <c r="M2462" s="1" t="s">
        <v>9</v>
      </c>
      <c r="N2462" s="68" t="s">
        <v>2497</v>
      </c>
      <c r="O2462" s="35"/>
      <c r="P2462" s="44"/>
      <c r="Q2462" s="108"/>
      <c r="R2462" s="5" t="s">
        <v>6</v>
      </c>
      <c r="S2462" s="1" t="s">
        <v>2</v>
      </c>
      <c r="T2462" s="1" t="s">
        <v>3</v>
      </c>
      <c r="U2462" s="5">
        <v>252</v>
      </c>
      <c r="V2462" s="1">
        <v>87.7</v>
      </c>
      <c r="W2462" s="1">
        <v>88.82</v>
      </c>
      <c r="X2462" s="6">
        <f t="shared" si="3104"/>
        <v>-1.1199999999999903</v>
      </c>
      <c r="Y2462" s="14">
        <v>169</v>
      </c>
      <c r="Z2462" s="1">
        <v>72.19</v>
      </c>
      <c r="AA2462" s="1">
        <v>77.73</v>
      </c>
      <c r="AB2462" s="72">
        <f t="shared" si="3084"/>
        <v>-5.5400000000000063</v>
      </c>
      <c r="AC2462" s="53"/>
    </row>
    <row r="2463" spans="1:29" x14ac:dyDescent="0.25">
      <c r="A2463" s="53">
        <v>3510079</v>
      </c>
      <c r="B2463" s="89" t="s">
        <v>2610</v>
      </c>
      <c r="C2463" s="53" t="s">
        <v>948</v>
      </c>
      <c r="D2463" s="50" t="s">
        <v>974</v>
      </c>
      <c r="E2463" s="47" t="str">
        <f>VLOOKUP('2012 Accountability Database'!A2458,Dems1112!$A$2:$G$1082,5)</f>
        <v>K-6</v>
      </c>
      <c r="F2463" s="65" t="s">
        <v>2487</v>
      </c>
      <c r="G2463" s="62"/>
      <c r="H2463" s="13" t="str">
        <f>IF(V2464&gt;94,"Met",IF(X2464="--","n/a",IF(X2464&gt;=0,"Met","Did Not Meet")))</f>
        <v>Did Not Meet</v>
      </c>
      <c r="I2463" s="13" t="str">
        <f>IF(V2465&gt;94,"Met",IF(X2465="--","n/a",IF(X2465&gt;=0,"Met","Did Not Meet")))</f>
        <v>Did Not Meet</v>
      </c>
      <c r="J2463" s="13"/>
      <c r="K2463" s="13" t="str">
        <f>IF(Z2464&gt;94,"Met",IF(AB2464="--","n/a",IF(AB2464&gt;=0,"Met","Did Not Meet")))</f>
        <v>Did Not Meet</v>
      </c>
      <c r="L2463" s="13" t="str">
        <f>IF(Z2465&gt;94,"Met",IF(AB2465="--","n/a",IF(AB2465&gt;=0,"Met","Did Not Meet")))</f>
        <v>Did Not Meet</v>
      </c>
      <c r="M2463" s="1" t="s">
        <v>9</v>
      </c>
      <c r="N2463" s="14"/>
      <c r="O2463" s="35" t="s">
        <v>2506</v>
      </c>
      <c r="P2463" s="83" t="str">
        <f t="shared" ref="P2463" si="3140">IF(P2458="No"," ", IF(P2460="No"," ",IF(P2459="No", " ",IF(P2461="No"," ","X"))))</f>
        <v xml:space="preserve"> </v>
      </c>
      <c r="Q2463" s="108"/>
      <c r="R2463" s="5" t="s">
        <v>6</v>
      </c>
      <c r="S2463" s="1" t="s">
        <v>2</v>
      </c>
      <c r="T2463" s="1" t="s">
        <v>7</v>
      </c>
      <c r="U2463" s="5">
        <v>112</v>
      </c>
      <c r="V2463" s="1">
        <v>75</v>
      </c>
      <c r="W2463" s="1">
        <v>78.39</v>
      </c>
      <c r="X2463" s="6">
        <f t="shared" si="3104"/>
        <v>-3.3900000000000006</v>
      </c>
      <c r="Y2463" s="14">
        <v>74</v>
      </c>
      <c r="Z2463" s="1">
        <v>55.41</v>
      </c>
      <c r="AA2463" s="1">
        <v>71.27</v>
      </c>
      <c r="AB2463" s="72">
        <f t="shared" si="3084"/>
        <v>-15.86</v>
      </c>
      <c r="AC2463" s="53"/>
    </row>
    <row r="2464" spans="1:29" ht="15.75" x14ac:dyDescent="0.25">
      <c r="A2464" s="53">
        <v>3510079</v>
      </c>
      <c r="B2464" s="89" t="s">
        <v>2610</v>
      </c>
      <c r="C2464" s="53" t="s">
        <v>948</v>
      </c>
      <c r="D2464" s="50" t="s">
        <v>975</v>
      </c>
      <c r="E2464" s="48" t="str">
        <f>VLOOKUP('2012 Accountability Database'!A2458,Dems1112!$A$2:$G$1082,6)</f>
        <v>3 (Central AR)</v>
      </c>
      <c r="F2464" s="66"/>
      <c r="G2464" s="63" t="s">
        <v>2488</v>
      </c>
      <c r="H2464" s="61" t="str">
        <f t="shared" ref="H2464:I2464" si="3141">IF(H2462="Met","Yes",IF(H2463="Met","Yes","No"))</f>
        <v>No</v>
      </c>
      <c r="I2464" s="61" t="str">
        <f t="shared" si="3141"/>
        <v>No</v>
      </c>
      <c r="J2464" s="55"/>
      <c r="K2464" s="61" t="str">
        <f t="shared" ref="K2464:L2464" si="3142">IF(K2462="Met","Yes",IF(K2463="Met","Yes","No"))</f>
        <v>No</v>
      </c>
      <c r="L2464" s="61" t="str">
        <f t="shared" si="3142"/>
        <v>No</v>
      </c>
      <c r="M2464" s="1" t="s">
        <v>9</v>
      </c>
      <c r="N2464" s="14"/>
      <c r="O2464" s="35" t="s">
        <v>2505</v>
      </c>
      <c r="P2464" s="83" t="str">
        <f t="shared" ref="P2464" si="3143">IF(P2463="X"," ",IF(P2465="X"," ","X"))</f>
        <v xml:space="preserve"> </v>
      </c>
      <c r="Q2464" s="94" t="s">
        <v>2759</v>
      </c>
      <c r="R2464" s="5" t="s">
        <v>6</v>
      </c>
      <c r="S2464" s="1" t="s">
        <v>5</v>
      </c>
      <c r="T2464" s="1" t="s">
        <v>3</v>
      </c>
      <c r="U2464" s="5">
        <v>738</v>
      </c>
      <c r="V2464" s="1">
        <v>85.37</v>
      </c>
      <c r="W2464" s="1">
        <v>88.82</v>
      </c>
      <c r="X2464" s="6">
        <f t="shared" si="3104"/>
        <v>-3.4499999999999886</v>
      </c>
      <c r="Y2464" s="14">
        <v>506</v>
      </c>
      <c r="Z2464" s="1">
        <v>71.34</v>
      </c>
      <c r="AA2464" s="1">
        <v>77.73</v>
      </c>
      <c r="AB2464" s="72">
        <f t="shared" si="3084"/>
        <v>-6.3900000000000006</v>
      </c>
      <c r="AC2464" s="53"/>
    </row>
    <row r="2465" spans="1:29" x14ac:dyDescent="0.25">
      <c r="A2465" s="54">
        <v>3510079</v>
      </c>
      <c r="B2465" s="90" t="s">
        <v>2610</v>
      </c>
      <c r="C2465" s="54" t="s">
        <v>948</v>
      </c>
      <c r="D2465" s="4"/>
      <c r="E2465" s="4"/>
      <c r="F2465" s="67"/>
      <c r="G2465" s="64"/>
      <c r="H2465" s="43"/>
      <c r="I2465" s="43"/>
      <c r="J2465" s="43"/>
      <c r="K2465" s="43"/>
      <c r="L2465" s="43"/>
      <c r="M2465" s="4" t="s">
        <v>9</v>
      </c>
      <c r="N2465" s="15"/>
      <c r="O2465" s="38" t="s">
        <v>2482</v>
      </c>
      <c r="P2465" s="84" t="str">
        <f>IF(E2459="Achieving School"," ","X")</f>
        <v>X</v>
      </c>
      <c r="Q2465" s="91"/>
      <c r="R2465" s="4" t="s">
        <v>6</v>
      </c>
      <c r="S2465" s="4" t="s">
        <v>5</v>
      </c>
      <c r="T2465" s="4" t="s">
        <v>7</v>
      </c>
      <c r="U2465" s="4">
        <v>318</v>
      </c>
      <c r="V2465" s="4">
        <v>72.959999999999994</v>
      </c>
      <c r="W2465" s="4">
        <v>78.39</v>
      </c>
      <c r="X2465" s="7">
        <f t="shared" si="3104"/>
        <v>-5.4300000000000068</v>
      </c>
      <c r="Y2465" s="15">
        <v>197</v>
      </c>
      <c r="Z2465" s="4">
        <v>61.93</v>
      </c>
      <c r="AA2465" s="4">
        <v>71.27</v>
      </c>
      <c r="AB2465" s="73">
        <f t="shared" si="3084"/>
        <v>-9.3399999999999963</v>
      </c>
      <c r="AC2465" s="54"/>
    </row>
    <row r="2466" spans="1:29" x14ac:dyDescent="0.25">
      <c r="A2466" s="1">
        <v>3510080</v>
      </c>
      <c r="B2466" s="87" t="s">
        <v>2610</v>
      </c>
      <c r="C2466" s="55" t="s">
        <v>447</v>
      </c>
      <c r="E2466" s="42"/>
      <c r="F2466" s="65" t="s">
        <v>2483</v>
      </c>
      <c r="G2466" s="62"/>
      <c r="H2466" s="37" t="str">
        <f>IF(V2466&gt;94,"Met",IF(X2466="--","n/a",IF(X2466&gt;=0,"Met","Did Not Meet")))</f>
        <v>Met</v>
      </c>
      <c r="I2466" s="37" t="str">
        <f>IF(V2467&gt;94,"Met",IF(X2467="--","n/a",IF(X2467&gt;=0,"Met","Did Not Meet")))</f>
        <v>Met</v>
      </c>
      <c r="K2466" s="13" t="str">
        <f>IF(Z2466&gt;94,"Met",IF(AB2466="--","n/a",IF(AB2466&gt;=0,"Met","Did Not Meet")))</f>
        <v>Met</v>
      </c>
      <c r="L2466" s="13" t="str">
        <f>IF(Z2467&gt;94,"Met",IF(AB2467="--","n/a",IF(AB2467&gt;=0,"Met","Did Not Meet")))</f>
        <v>Met</v>
      </c>
      <c r="M2466" s="1" t="s">
        <v>9</v>
      </c>
      <c r="N2466" s="14" t="s">
        <v>2502</v>
      </c>
      <c r="O2466" s="5"/>
      <c r="P2466" s="44" t="str">
        <f t="shared" ref="P2466" si="3144">IF(H2468="Yes",IF(I2468="Yes","Yes","No"),"No")</f>
        <v>Yes</v>
      </c>
      <c r="Q2466" s="93"/>
      <c r="R2466" s="5" t="s">
        <v>1</v>
      </c>
      <c r="S2466" s="1" t="s">
        <v>2</v>
      </c>
      <c r="T2466" s="1" t="s">
        <v>3</v>
      </c>
      <c r="U2466" s="5">
        <v>253</v>
      </c>
      <c r="V2466" s="1">
        <v>88.93</v>
      </c>
      <c r="W2466" s="1">
        <v>83.34</v>
      </c>
      <c r="X2466" s="9">
        <f t="shared" si="3104"/>
        <v>5.5900000000000034</v>
      </c>
      <c r="Y2466" s="14">
        <v>184</v>
      </c>
      <c r="Z2466" s="1">
        <v>87.5</v>
      </c>
      <c r="AA2466" s="1">
        <v>81.459999999999994</v>
      </c>
      <c r="AB2466" s="71">
        <f t="shared" si="3084"/>
        <v>6.0400000000000063</v>
      </c>
      <c r="AC2466" s="36"/>
    </row>
    <row r="2467" spans="1:29" ht="15.75" x14ac:dyDescent="0.25">
      <c r="A2467" s="53">
        <v>3510080</v>
      </c>
      <c r="B2467" s="89" t="s">
        <v>2610</v>
      </c>
      <c r="C2467" s="53" t="s">
        <v>447</v>
      </c>
      <c r="D2467" s="49" t="s">
        <v>2498</v>
      </c>
      <c r="E2467" s="34" t="str">
        <f>M2466</f>
        <v>Needs Improvement School</v>
      </c>
      <c r="F2467" s="65" t="s">
        <v>2484</v>
      </c>
      <c r="G2467" s="62"/>
      <c r="H2467" s="13" t="str">
        <f>IF(V2468&gt;94,"Met",IF(X2468="--","n/a",IF(X2468&gt;=0,"Met","Did Not Meet")))</f>
        <v>Did Not Meet</v>
      </c>
      <c r="I2467" s="13" t="str">
        <f>IF(V2469&gt;94,"Met",IF(X2469="--","n/a",IF(X2469&gt;=0,"Met","Did Not Meet")))</f>
        <v>Met</v>
      </c>
      <c r="K2467" s="13" t="str">
        <f>IF(Z2468&gt;94,"Met",IF(AB2468="--","n/a",IF(AB2468&gt;=0,"Met","Did Not Meet")))</f>
        <v>Did Not Meet</v>
      </c>
      <c r="L2467" s="13" t="str">
        <f>IF(Z2469&gt;94,"Met",IF(AB2469="--","n/a",IF(AB2469&gt;=0,"Met","Did Not Meet")))</f>
        <v>Met</v>
      </c>
      <c r="M2467" s="1" t="s">
        <v>9</v>
      </c>
      <c r="N2467" s="14" t="s">
        <v>2501</v>
      </c>
      <c r="O2467" s="5"/>
      <c r="P2467" s="44" t="str">
        <f t="shared" ref="P2467" si="3145">IF(K2468="Yes",IF(L2468="Yes","Yes","No"),"No")</f>
        <v>Yes</v>
      </c>
      <c r="Q2467" s="94" t="s">
        <v>2759</v>
      </c>
      <c r="R2467" s="5" t="s">
        <v>1</v>
      </c>
      <c r="S2467" s="1" t="s">
        <v>2</v>
      </c>
      <c r="T2467" s="1" t="s">
        <v>7</v>
      </c>
      <c r="U2467" s="5">
        <v>121</v>
      </c>
      <c r="V2467" s="1">
        <v>82.64</v>
      </c>
      <c r="W2467" s="1">
        <v>71.989999999999995</v>
      </c>
      <c r="X2467" s="9">
        <f t="shared" si="3104"/>
        <v>10.650000000000006</v>
      </c>
      <c r="Y2467" s="14">
        <v>86</v>
      </c>
      <c r="Z2467" s="1">
        <v>83.72</v>
      </c>
      <c r="AA2467" s="1">
        <v>72.75</v>
      </c>
      <c r="AB2467" s="71">
        <f t="shared" si="3084"/>
        <v>10.969999999999999</v>
      </c>
      <c r="AC2467" s="53"/>
    </row>
    <row r="2468" spans="1:29" ht="15" customHeight="1" x14ac:dyDescent="0.25">
      <c r="A2468" s="53">
        <v>3510080</v>
      </c>
      <c r="B2468" s="89" t="s">
        <v>2610</v>
      </c>
      <c r="C2468" s="53" t="s">
        <v>447</v>
      </c>
      <c r="D2468" s="49" t="s">
        <v>2499</v>
      </c>
      <c r="E2468" s="35" t="str">
        <f>VLOOKUP('2012 Accountability Database'!$A2466,'2011 AYP'!A$2:B$1072,2)</f>
        <v xml:space="preserve"> A (Alert)</v>
      </c>
      <c r="F2468" s="66"/>
      <c r="G2468" s="63" t="s">
        <v>2485</v>
      </c>
      <c r="H2468" s="60" t="str">
        <f t="shared" ref="H2468:I2468" si="3146">IF(H2466="Met","Yes",IF(H2467="Met","Yes","No"))</f>
        <v>Yes</v>
      </c>
      <c r="I2468" s="60" t="str">
        <f t="shared" si="3146"/>
        <v>Yes</v>
      </c>
      <c r="J2468" s="42"/>
      <c r="K2468" s="60" t="str">
        <f t="shared" ref="K2468:L2468" si="3147">IF(K2466="Met","Yes",IF(K2467="Met","Yes","No"))</f>
        <v>Yes</v>
      </c>
      <c r="L2468" s="60" t="str">
        <f t="shared" si="3147"/>
        <v>Yes</v>
      </c>
      <c r="M2468" s="1" t="s">
        <v>9</v>
      </c>
      <c r="N2468" s="14" t="s">
        <v>2503</v>
      </c>
      <c r="O2468" s="5"/>
      <c r="P2468" s="44" t="str">
        <f t="shared" ref="P2468" si="3148">IF(H2472="Yes",IF(I2472="Yes","Yes","No"),"No")</f>
        <v>No</v>
      </c>
      <c r="Q2468" s="108" t="s">
        <v>2758</v>
      </c>
      <c r="R2468" s="5" t="s">
        <v>1</v>
      </c>
      <c r="S2468" s="1" t="s">
        <v>5</v>
      </c>
      <c r="T2468" s="1" t="s">
        <v>3</v>
      </c>
      <c r="U2468" s="5">
        <v>742</v>
      </c>
      <c r="V2468" s="1">
        <v>82.88</v>
      </c>
      <c r="W2468" s="1">
        <v>83.34</v>
      </c>
      <c r="X2468" s="6">
        <f t="shared" si="3104"/>
        <v>-0.46000000000000796</v>
      </c>
      <c r="Y2468" s="14">
        <v>536</v>
      </c>
      <c r="Z2468" s="1">
        <v>81.16</v>
      </c>
      <c r="AA2468" s="1">
        <v>81.459999999999994</v>
      </c>
      <c r="AB2468" s="72">
        <f t="shared" si="3084"/>
        <v>-0.29999999999999716</v>
      </c>
      <c r="AC2468" s="53"/>
    </row>
    <row r="2469" spans="1:29" x14ac:dyDescent="0.25">
      <c r="A2469" s="53">
        <v>3510080</v>
      </c>
      <c r="B2469" s="89" t="s">
        <v>2610</v>
      </c>
      <c r="C2469" s="53" t="s">
        <v>447</v>
      </c>
      <c r="D2469" s="49" t="s">
        <v>2507</v>
      </c>
      <c r="E2469" s="47">
        <f>VLOOKUP('2012 Accountability Database'!A2466,Dems1112!$A$2:$G$1082,3)</f>
        <v>0.34</v>
      </c>
      <c r="F2469" s="66"/>
      <c r="G2469" s="52"/>
      <c r="M2469" s="1" t="s">
        <v>9</v>
      </c>
      <c r="N2469" s="14" t="s">
        <v>2504</v>
      </c>
      <c r="O2469" s="5"/>
      <c r="P2469" s="44" t="str">
        <f t="shared" ref="P2469" si="3149">IF(K2472="Yes",IF(L2472="Yes","Yes","No"),"No")</f>
        <v>No</v>
      </c>
      <c r="Q2469" s="108"/>
      <c r="R2469" s="5" t="s">
        <v>1</v>
      </c>
      <c r="S2469" s="1" t="s">
        <v>5</v>
      </c>
      <c r="T2469" s="1" t="s">
        <v>7</v>
      </c>
      <c r="U2469" s="5">
        <v>339</v>
      </c>
      <c r="V2469" s="1">
        <v>74.040000000000006</v>
      </c>
      <c r="W2469" s="1">
        <v>71.989999999999995</v>
      </c>
      <c r="X2469" s="9">
        <f t="shared" si="3104"/>
        <v>2.0500000000000114</v>
      </c>
      <c r="Y2469" s="14">
        <v>241</v>
      </c>
      <c r="Z2469" s="1">
        <v>75.930000000000007</v>
      </c>
      <c r="AA2469" s="1">
        <v>72.75</v>
      </c>
      <c r="AB2469" s="71">
        <f t="shared" si="3084"/>
        <v>3.1800000000000068</v>
      </c>
      <c r="AC2469" s="53"/>
    </row>
    <row r="2470" spans="1:29" x14ac:dyDescent="0.25">
      <c r="A2470" s="53">
        <v>3510080</v>
      </c>
      <c r="B2470" s="89" t="s">
        <v>2610</v>
      </c>
      <c r="C2470" s="53" t="s">
        <v>447</v>
      </c>
      <c r="D2470" s="50" t="s">
        <v>2508</v>
      </c>
      <c r="E2470" s="47">
        <f>VLOOKUP('2012 Accountability Database'!A2466,Dems1112!$A$2:$G$1082,4)</f>
        <v>0.46</v>
      </c>
      <c r="F2470" s="65" t="s">
        <v>2486</v>
      </c>
      <c r="G2470" s="62"/>
      <c r="H2470" s="13" t="str">
        <f>IF(V2470&gt;94,"Met",IF(X2470="--","n/a",IF(X2470&gt;=0,"Met","Did Not Meet")))</f>
        <v>Did Not Meet</v>
      </c>
      <c r="I2470" s="13" t="str">
        <f>IF(V2471&gt;94,"Met",IF(X2471="--","n/a",IF(X2471&gt;=0,"Met","Did Not Meet")))</f>
        <v>Did Not Meet</v>
      </c>
      <c r="J2470" s="13"/>
      <c r="K2470" s="13" t="str">
        <f>IF(Z2470&gt;94,"Met",IF(AB2470="--","n/a",IF(AB2470&gt;=0,"Met","Did Not Meet")))</f>
        <v>Did Not Meet</v>
      </c>
      <c r="L2470" s="13" t="str">
        <f>IF(Z2471&gt;94,"Met",IF(AB2471="--","n/a",IF(AB2471&gt;=0,"Met","Did Not Meet")))</f>
        <v>Did Not Meet</v>
      </c>
      <c r="M2470" s="1" t="s">
        <v>9</v>
      </c>
      <c r="N2470" s="68" t="s">
        <v>2497</v>
      </c>
      <c r="O2470" s="35"/>
      <c r="P2470" s="44"/>
      <c r="Q2470" s="108"/>
      <c r="R2470" s="5" t="s">
        <v>6</v>
      </c>
      <c r="S2470" s="1" t="s">
        <v>2</v>
      </c>
      <c r="T2470" s="1" t="s">
        <v>3</v>
      </c>
      <c r="U2470" s="5">
        <v>253</v>
      </c>
      <c r="V2470" s="1">
        <v>80.239999999999995</v>
      </c>
      <c r="W2470" s="1">
        <v>86.36</v>
      </c>
      <c r="X2470" s="6">
        <f t="shared" si="3104"/>
        <v>-6.1200000000000045</v>
      </c>
      <c r="Y2470" s="14">
        <v>184</v>
      </c>
      <c r="Z2470" s="1">
        <v>64.67</v>
      </c>
      <c r="AA2470" s="1">
        <v>73.13</v>
      </c>
      <c r="AB2470" s="72">
        <f t="shared" si="3084"/>
        <v>-8.4599999999999937</v>
      </c>
      <c r="AC2470" s="53"/>
    </row>
    <row r="2471" spans="1:29" x14ac:dyDescent="0.25">
      <c r="A2471" s="53">
        <v>3510080</v>
      </c>
      <c r="B2471" s="89" t="s">
        <v>2610</v>
      </c>
      <c r="C2471" s="53" t="s">
        <v>447</v>
      </c>
      <c r="D2471" s="50" t="s">
        <v>974</v>
      </c>
      <c r="E2471" s="47" t="str">
        <f>VLOOKUP('2012 Accountability Database'!A2466,Dems1112!$A$2:$G$1082,5)</f>
        <v>K-6</v>
      </c>
      <c r="F2471" s="65" t="s">
        <v>2487</v>
      </c>
      <c r="G2471" s="62"/>
      <c r="H2471" s="13" t="str">
        <f>IF(V2472&gt;94,"Met",IF(X2472="--","n/a",IF(X2472&gt;=0,"Met","Did Not Meet")))</f>
        <v>Did Not Meet</v>
      </c>
      <c r="I2471" s="13" t="str">
        <f>IF(V2473&gt;94,"Met",IF(X2473="--","n/a",IF(X2473&gt;=0,"Met","Did Not Meet")))</f>
        <v>Did Not Meet</v>
      </c>
      <c r="J2471" s="13"/>
      <c r="K2471" s="13" t="str">
        <f>IF(Z2472&gt;94,"Met",IF(AB2472="--","n/a",IF(AB2472&gt;=0,"Met","Did Not Meet")))</f>
        <v>Did Not Meet</v>
      </c>
      <c r="L2471" s="13" t="str">
        <f>IF(Z2473&gt;94,"Met",IF(AB2473="--","n/a",IF(AB2473&gt;=0,"Met","Did Not Meet")))</f>
        <v>Did Not Meet</v>
      </c>
      <c r="M2471" s="5" t="s">
        <v>9</v>
      </c>
      <c r="N2471" s="14"/>
      <c r="O2471" s="35" t="s">
        <v>2506</v>
      </c>
      <c r="P2471" s="83" t="str">
        <f t="shared" ref="P2471" si="3150">IF(P2466="No"," ", IF(P2468="No"," ",IF(P2467="No", " ",IF(P2469="No"," ","X"))))</f>
        <v xml:space="preserve"> </v>
      </c>
      <c r="Q2471" s="108"/>
      <c r="R2471" s="5" t="s">
        <v>6</v>
      </c>
      <c r="S2471" s="5" t="s">
        <v>2</v>
      </c>
      <c r="T2471" s="5" t="s">
        <v>7</v>
      </c>
      <c r="U2471" s="5">
        <v>121</v>
      </c>
      <c r="V2471" s="5">
        <v>67.77</v>
      </c>
      <c r="W2471" s="5">
        <v>77.94</v>
      </c>
      <c r="X2471" s="8">
        <f t="shared" si="3104"/>
        <v>-10.170000000000002</v>
      </c>
      <c r="Y2471" s="14">
        <v>86</v>
      </c>
      <c r="Z2471" s="5">
        <v>52.33</v>
      </c>
      <c r="AA2471" s="5">
        <v>68.22</v>
      </c>
      <c r="AB2471" s="72">
        <f t="shared" si="3084"/>
        <v>-15.89</v>
      </c>
      <c r="AC2471" s="53"/>
    </row>
    <row r="2472" spans="1:29" ht="15.75" x14ac:dyDescent="0.25">
      <c r="A2472" s="53">
        <v>3510080</v>
      </c>
      <c r="B2472" s="89" t="s">
        <v>2610</v>
      </c>
      <c r="C2472" s="53" t="s">
        <v>447</v>
      </c>
      <c r="D2472" s="50" t="s">
        <v>975</v>
      </c>
      <c r="E2472" s="48" t="str">
        <f>VLOOKUP('2012 Accountability Database'!A2466,Dems1112!$A$2:$G$1082,6)</f>
        <v>3 (Central AR)</v>
      </c>
      <c r="F2472" s="66"/>
      <c r="G2472" s="63" t="s">
        <v>2488</v>
      </c>
      <c r="H2472" s="61" t="str">
        <f t="shared" ref="H2472:I2472" si="3151">IF(H2470="Met","Yes",IF(H2471="Met","Yes","No"))</f>
        <v>No</v>
      </c>
      <c r="I2472" s="61" t="str">
        <f t="shared" si="3151"/>
        <v>No</v>
      </c>
      <c r="J2472" s="55"/>
      <c r="K2472" s="61" t="str">
        <f t="shared" ref="K2472:L2472" si="3152">IF(K2470="Met","Yes",IF(K2471="Met","Yes","No"))</f>
        <v>No</v>
      </c>
      <c r="L2472" s="61" t="str">
        <f t="shared" si="3152"/>
        <v>No</v>
      </c>
      <c r="M2472" s="1" t="s">
        <v>9</v>
      </c>
      <c r="N2472" s="14"/>
      <c r="O2472" s="35" t="s">
        <v>2505</v>
      </c>
      <c r="P2472" s="83" t="str">
        <f t="shared" ref="P2472" si="3153">IF(P2471="X"," ",IF(P2473="X"," ","X"))</f>
        <v xml:space="preserve"> </v>
      </c>
      <c r="Q2472" s="94" t="s">
        <v>2759</v>
      </c>
      <c r="R2472" s="5" t="s">
        <v>6</v>
      </c>
      <c r="S2472" s="1" t="s">
        <v>5</v>
      </c>
      <c r="T2472" s="1" t="s">
        <v>3</v>
      </c>
      <c r="U2472" s="5">
        <v>742</v>
      </c>
      <c r="V2472" s="1">
        <v>81.13</v>
      </c>
      <c r="W2472" s="1">
        <v>86.36</v>
      </c>
      <c r="X2472" s="6">
        <f t="shared" si="3104"/>
        <v>-5.230000000000004</v>
      </c>
      <c r="Y2472" s="14">
        <v>538</v>
      </c>
      <c r="Z2472" s="1">
        <v>65.239999999999995</v>
      </c>
      <c r="AA2472" s="1">
        <v>73.13</v>
      </c>
      <c r="AB2472" s="72">
        <f t="shared" si="3084"/>
        <v>-7.8900000000000006</v>
      </c>
      <c r="AC2472" s="53"/>
    </row>
    <row r="2473" spans="1:29" x14ac:dyDescent="0.25">
      <c r="A2473" s="54">
        <v>3510080</v>
      </c>
      <c r="B2473" s="90" t="s">
        <v>2610</v>
      </c>
      <c r="C2473" s="54" t="s">
        <v>447</v>
      </c>
      <c r="D2473" s="4"/>
      <c r="E2473" s="4"/>
      <c r="F2473" s="67"/>
      <c r="G2473" s="64"/>
      <c r="H2473" s="43"/>
      <c r="I2473" s="43"/>
      <c r="J2473" s="43"/>
      <c r="K2473" s="43"/>
      <c r="L2473" s="43"/>
      <c r="M2473" s="4" t="s">
        <v>9</v>
      </c>
      <c r="N2473" s="15"/>
      <c r="O2473" s="38" t="s">
        <v>2482</v>
      </c>
      <c r="P2473" s="84" t="str">
        <f>IF(E2467="Achieving School"," ","X")</f>
        <v>X</v>
      </c>
      <c r="Q2473" s="91"/>
      <c r="R2473" s="4" t="s">
        <v>6</v>
      </c>
      <c r="S2473" s="4" t="s">
        <v>5</v>
      </c>
      <c r="T2473" s="4" t="s">
        <v>7</v>
      </c>
      <c r="U2473" s="4">
        <v>339</v>
      </c>
      <c r="V2473" s="4">
        <v>69.91</v>
      </c>
      <c r="W2473" s="4">
        <v>77.94</v>
      </c>
      <c r="X2473" s="7">
        <f t="shared" si="3104"/>
        <v>-8.0300000000000011</v>
      </c>
      <c r="Y2473" s="15">
        <v>243</v>
      </c>
      <c r="Z2473" s="4">
        <v>57.2</v>
      </c>
      <c r="AA2473" s="4">
        <v>68.22</v>
      </c>
      <c r="AB2473" s="73">
        <f t="shared" si="3084"/>
        <v>-11.019999999999996</v>
      </c>
      <c r="AC2473" s="54"/>
    </row>
    <row r="2474" spans="1:29" x14ac:dyDescent="0.25">
      <c r="A2474" s="1">
        <v>3510081</v>
      </c>
      <c r="B2474" s="87" t="s">
        <v>2610</v>
      </c>
      <c r="C2474" s="55" t="s">
        <v>949</v>
      </c>
      <c r="E2474" s="42"/>
      <c r="F2474" s="65" t="s">
        <v>2483</v>
      </c>
      <c r="G2474" s="62"/>
      <c r="H2474" s="37" t="str">
        <f>IF(V2474&gt;94,"Met",IF(X2474="--","n/a",IF(X2474&gt;=0,"Met","Did Not Meet")))</f>
        <v>Met</v>
      </c>
      <c r="I2474" s="37" t="str">
        <f>IF(V2475&gt;94,"Met",IF(X2475="--","n/a",IF(X2475&gt;=0,"Met","Did Not Meet")))</f>
        <v>Met</v>
      </c>
      <c r="K2474" s="13" t="str">
        <f>IF(Z2474&gt;94,"Met",IF(AB2474="--","n/a",IF(AB2474&gt;=0,"Met","Did Not Meet")))</f>
        <v>Met</v>
      </c>
      <c r="L2474" s="13" t="str">
        <f>IF(Z2475&gt;94,"Met",IF(AB2475="--","n/a",IF(AB2475&gt;=0,"Met","Did Not Meet")))</f>
        <v>Met</v>
      </c>
      <c r="M2474" s="5" t="s">
        <v>4</v>
      </c>
      <c r="N2474" s="14" t="s">
        <v>2502</v>
      </c>
      <c r="O2474" s="5"/>
      <c r="P2474" s="44" t="str">
        <f t="shared" ref="P2474" si="3154">IF(H2476="Yes",IF(I2476="Yes","Yes","No"),"No")</f>
        <v>Yes</v>
      </c>
      <c r="Q2474" s="93"/>
      <c r="R2474" s="5" t="s">
        <v>1</v>
      </c>
      <c r="S2474" s="5" t="s">
        <v>2</v>
      </c>
      <c r="T2474" s="5" t="s">
        <v>3</v>
      </c>
      <c r="U2474" s="5">
        <v>384</v>
      </c>
      <c r="V2474" s="5">
        <v>86.46</v>
      </c>
      <c r="W2474" s="5">
        <v>84.29</v>
      </c>
      <c r="X2474" s="11">
        <f t="shared" si="3104"/>
        <v>2.1699999999999875</v>
      </c>
      <c r="Y2474" s="14">
        <v>360</v>
      </c>
      <c r="Z2474" s="5">
        <v>87.5</v>
      </c>
      <c r="AA2474" s="5">
        <v>86.62</v>
      </c>
      <c r="AB2474" s="71">
        <f t="shared" si="3084"/>
        <v>0.87999999999999545</v>
      </c>
      <c r="AC2474" s="36"/>
    </row>
    <row r="2475" spans="1:29" ht="15.75" x14ac:dyDescent="0.25">
      <c r="A2475" s="53">
        <v>3510081</v>
      </c>
      <c r="B2475" s="89" t="s">
        <v>2610</v>
      </c>
      <c r="C2475" s="53" t="s">
        <v>949</v>
      </c>
      <c r="D2475" s="49" t="s">
        <v>2498</v>
      </c>
      <c r="E2475" s="34" t="str">
        <f>M2474</f>
        <v>Achieving School</v>
      </c>
      <c r="F2475" s="65" t="s">
        <v>2484</v>
      </c>
      <c r="G2475" s="62"/>
      <c r="H2475" s="13" t="str">
        <f>IF(V2476&gt;94,"Met",IF(X2476="--","n/a",IF(X2476&gt;=0,"Met","Did Not Meet")))</f>
        <v>Did Not Meet</v>
      </c>
      <c r="I2475" s="13" t="str">
        <f>IF(V2477&gt;94,"Met",IF(X2477="--","n/a",IF(X2477&gt;=0,"Met","Did Not Meet")))</f>
        <v>Did Not Meet</v>
      </c>
      <c r="K2475" s="13" t="str">
        <f>IF(Z2476&gt;94,"Met",IF(AB2476="--","n/a",IF(AB2476&gt;=0,"Met","Did Not Meet")))</f>
        <v>Did Not Meet</v>
      </c>
      <c r="L2475" s="13" t="str">
        <f>IF(Z2477&gt;94,"Met",IF(AB2477="--","n/a",IF(AB2477&gt;=0,"Met","Did Not Meet")))</f>
        <v>Did Not Meet</v>
      </c>
      <c r="M2475" s="1" t="s">
        <v>4</v>
      </c>
      <c r="N2475" s="14" t="s">
        <v>2501</v>
      </c>
      <c r="O2475" s="5"/>
      <c r="P2475" s="44" t="str">
        <f t="shared" ref="P2475" si="3155">IF(K2476="Yes",IF(L2476="Yes","Yes","No"),"No")</f>
        <v>Yes</v>
      </c>
      <c r="Q2475" s="94" t="s">
        <v>2759</v>
      </c>
      <c r="R2475" s="5" t="s">
        <v>1</v>
      </c>
      <c r="S2475" s="1" t="s">
        <v>2</v>
      </c>
      <c r="T2475" s="1" t="s">
        <v>7</v>
      </c>
      <c r="U2475" s="5">
        <v>146</v>
      </c>
      <c r="V2475" s="1">
        <v>78.08</v>
      </c>
      <c r="W2475" s="1">
        <v>72.430000000000007</v>
      </c>
      <c r="X2475" s="9">
        <f t="shared" si="3104"/>
        <v>5.6499999999999915</v>
      </c>
      <c r="Y2475" s="14">
        <v>131</v>
      </c>
      <c r="Z2475" s="1">
        <v>79.39</v>
      </c>
      <c r="AA2475" s="1">
        <v>77.87</v>
      </c>
      <c r="AB2475" s="71">
        <f t="shared" si="3084"/>
        <v>1.519999999999996</v>
      </c>
      <c r="AC2475" s="53"/>
    </row>
    <row r="2476" spans="1:29" ht="15" customHeight="1" x14ac:dyDescent="0.25">
      <c r="A2476" s="53">
        <v>3510081</v>
      </c>
      <c r="B2476" s="89" t="s">
        <v>2610</v>
      </c>
      <c r="C2476" s="53" t="s">
        <v>949</v>
      </c>
      <c r="D2476" s="49" t="s">
        <v>2499</v>
      </c>
      <c r="E2476" s="35" t="str">
        <f>VLOOKUP('2012 Accountability Database'!$A2474,'2011 AYP'!A$2:B$1072,2)</f>
        <v>SI_2 (School Improvement Year 2)</v>
      </c>
      <c r="F2476" s="66"/>
      <c r="G2476" s="63" t="s">
        <v>2485</v>
      </c>
      <c r="H2476" s="60" t="str">
        <f t="shared" ref="H2476:I2476" si="3156">IF(H2474="Met","Yes",IF(H2475="Met","Yes","No"))</f>
        <v>Yes</v>
      </c>
      <c r="I2476" s="60" t="str">
        <f t="shared" si="3156"/>
        <v>Yes</v>
      </c>
      <c r="J2476" s="42"/>
      <c r="K2476" s="60" t="str">
        <f t="shared" ref="K2476:L2476" si="3157">IF(K2474="Met","Yes",IF(K2475="Met","Yes","No"))</f>
        <v>Yes</v>
      </c>
      <c r="L2476" s="60" t="str">
        <f t="shared" si="3157"/>
        <v>Yes</v>
      </c>
      <c r="M2476" s="1" t="s">
        <v>4</v>
      </c>
      <c r="N2476" s="14" t="s">
        <v>2503</v>
      </c>
      <c r="O2476" s="5"/>
      <c r="P2476" s="44" t="str">
        <f t="shared" ref="P2476" si="3158">IF(H2480="Yes",IF(I2480="Yes","Yes","No"),"No")</f>
        <v>Yes</v>
      </c>
      <c r="Q2476" s="108" t="s">
        <v>2758</v>
      </c>
      <c r="R2476" s="5" t="s">
        <v>1</v>
      </c>
      <c r="S2476" s="1" t="s">
        <v>5</v>
      </c>
      <c r="T2476" s="1" t="s">
        <v>3</v>
      </c>
      <c r="U2476" s="5">
        <v>1158</v>
      </c>
      <c r="V2476" s="1">
        <v>81.430000000000007</v>
      </c>
      <c r="W2476" s="1">
        <v>84.29</v>
      </c>
      <c r="X2476" s="6">
        <f t="shared" si="3104"/>
        <v>-2.8599999999999994</v>
      </c>
      <c r="Y2476" s="14">
        <v>1075</v>
      </c>
      <c r="Z2476" s="1">
        <v>83.16</v>
      </c>
      <c r="AA2476" s="1">
        <v>86.62</v>
      </c>
      <c r="AB2476" s="72">
        <f t="shared" si="3084"/>
        <v>-3.460000000000008</v>
      </c>
      <c r="AC2476" s="53"/>
    </row>
    <row r="2477" spans="1:29" x14ac:dyDescent="0.25">
      <c r="A2477" s="53">
        <v>3510081</v>
      </c>
      <c r="B2477" s="89" t="s">
        <v>2610</v>
      </c>
      <c r="C2477" s="53" t="s">
        <v>949</v>
      </c>
      <c r="D2477" s="49" t="s">
        <v>2507</v>
      </c>
      <c r="E2477" s="47">
        <f>VLOOKUP('2012 Accountability Database'!A2474,Dems1112!$A$2:$G$1082,3)</f>
        <v>0.25</v>
      </c>
      <c r="F2477" s="66"/>
      <c r="G2477" s="52"/>
      <c r="M2477" s="1" t="s">
        <v>4</v>
      </c>
      <c r="N2477" s="14" t="s">
        <v>2504</v>
      </c>
      <c r="O2477" s="5"/>
      <c r="P2477" s="44" t="str">
        <f t="shared" ref="P2477" si="3159">IF(K2480="Yes",IF(L2480="Yes","Yes","No"),"No")</f>
        <v>No</v>
      </c>
      <c r="Q2477" s="108"/>
      <c r="R2477" s="5" t="s">
        <v>1</v>
      </c>
      <c r="S2477" s="1" t="s">
        <v>5</v>
      </c>
      <c r="T2477" s="1" t="s">
        <v>7</v>
      </c>
      <c r="U2477" s="5">
        <v>421</v>
      </c>
      <c r="V2477" s="1">
        <v>70.069999999999993</v>
      </c>
      <c r="W2477" s="1">
        <v>72.430000000000007</v>
      </c>
      <c r="X2477" s="6">
        <f t="shared" si="3104"/>
        <v>-2.3600000000000136</v>
      </c>
      <c r="Y2477" s="14">
        <v>373</v>
      </c>
      <c r="Z2477" s="1">
        <v>72.39</v>
      </c>
      <c r="AA2477" s="1">
        <v>77.87</v>
      </c>
      <c r="AB2477" s="72">
        <f t="shared" si="3084"/>
        <v>-5.480000000000004</v>
      </c>
      <c r="AC2477" s="53"/>
    </row>
    <row r="2478" spans="1:29" x14ac:dyDescent="0.25">
      <c r="A2478" s="53">
        <v>3510081</v>
      </c>
      <c r="B2478" s="89" t="s">
        <v>2610</v>
      </c>
      <c r="C2478" s="53" t="s">
        <v>949</v>
      </c>
      <c r="D2478" s="50" t="s">
        <v>2508</v>
      </c>
      <c r="E2478" s="47">
        <f>VLOOKUP('2012 Accountability Database'!A2474,Dems1112!$A$2:$G$1082,4)</f>
        <v>0.34</v>
      </c>
      <c r="F2478" s="65" t="s">
        <v>2486</v>
      </c>
      <c r="G2478" s="62"/>
      <c r="H2478" s="13" t="str">
        <f>IF(V2478&gt;94,"Met",IF(X2478="--","n/a",IF(X2478&gt;=0,"Met","Did Not Meet")))</f>
        <v>Met</v>
      </c>
      <c r="I2478" s="13" t="str">
        <f>IF(V2479&gt;94,"Met",IF(X2479="--","n/a",IF(X2479&gt;=0,"Met","Did Not Meet")))</f>
        <v>Met</v>
      </c>
      <c r="J2478" s="13"/>
      <c r="K2478" s="13" t="str">
        <f>IF(Z2478&gt;94,"Met",IF(AB2478="--","n/a",IF(AB2478&gt;=0,"Met","Did Not Meet")))</f>
        <v>Did Not Meet</v>
      </c>
      <c r="L2478" s="13" t="str">
        <f>IF(Z2479&gt;94,"Met",IF(AB2479="--","n/a",IF(AB2479&gt;=0,"Met","Did Not Meet")))</f>
        <v>Did Not Meet</v>
      </c>
      <c r="M2478" s="1" t="s">
        <v>4</v>
      </c>
      <c r="N2478" s="68" t="s">
        <v>2497</v>
      </c>
      <c r="O2478" s="35"/>
      <c r="P2478" s="44"/>
      <c r="Q2478" s="108"/>
      <c r="R2478" s="5" t="s">
        <v>6</v>
      </c>
      <c r="S2478" s="1" t="s">
        <v>2</v>
      </c>
      <c r="T2478" s="1" t="s">
        <v>3</v>
      </c>
      <c r="U2478" s="5">
        <v>617</v>
      </c>
      <c r="V2478" s="1">
        <v>85.58</v>
      </c>
      <c r="W2478" s="1">
        <v>83.03</v>
      </c>
      <c r="X2478" s="9">
        <f t="shared" si="3104"/>
        <v>2.5499999999999972</v>
      </c>
      <c r="Y2478" s="14">
        <v>361</v>
      </c>
      <c r="Z2478" s="1">
        <v>80.33</v>
      </c>
      <c r="AA2478" s="1">
        <v>81.569999999999993</v>
      </c>
      <c r="AB2478" s="72">
        <f t="shared" si="3084"/>
        <v>-1.2399999999999949</v>
      </c>
      <c r="AC2478" s="53"/>
    </row>
    <row r="2479" spans="1:29" x14ac:dyDescent="0.25">
      <c r="A2479" s="53">
        <v>3510081</v>
      </c>
      <c r="B2479" s="89" t="s">
        <v>2610</v>
      </c>
      <c r="C2479" s="53" t="s">
        <v>949</v>
      </c>
      <c r="D2479" s="50" t="s">
        <v>974</v>
      </c>
      <c r="E2479" s="47" t="str">
        <f>VLOOKUP('2012 Accountability Database'!A2474,Dems1112!$A$2:$G$1082,5)</f>
        <v>7-9</v>
      </c>
      <c r="F2479" s="65" t="s">
        <v>2487</v>
      </c>
      <c r="G2479" s="62"/>
      <c r="H2479" s="13" t="str">
        <f>IF(V2480&gt;94,"Met",IF(X2480="--","n/a",IF(X2480&gt;=0,"Met","Did Not Meet")))</f>
        <v>Did Not Meet</v>
      </c>
      <c r="I2479" s="13" t="str">
        <f>IF(V2481&gt;94,"Met",IF(X2481="--","n/a",IF(X2481&gt;=0,"Met","Did Not Meet")))</f>
        <v>Met</v>
      </c>
      <c r="J2479" s="13"/>
      <c r="K2479" s="13" t="str">
        <f>IF(Z2480&gt;94,"Met",IF(AB2480="--","n/a",IF(AB2480&gt;=0,"Met","Did Not Meet")))</f>
        <v>Did Not Meet</v>
      </c>
      <c r="L2479" s="13" t="str">
        <f>IF(Z2481&gt;94,"Met",IF(AB2481="--","n/a",IF(AB2481&gt;=0,"Met","Did Not Meet")))</f>
        <v>Did Not Meet</v>
      </c>
      <c r="M2479" s="1" t="s">
        <v>4</v>
      </c>
      <c r="N2479" s="14"/>
      <c r="O2479" s="35" t="s">
        <v>2506</v>
      </c>
      <c r="P2479" s="83" t="str">
        <f t="shared" ref="P2479" si="3160">IF(P2474="No"," ", IF(P2476="No"," ",IF(P2475="No", " ",IF(P2477="No"," ","X"))))</f>
        <v xml:space="preserve"> </v>
      </c>
      <c r="Q2479" s="108"/>
      <c r="R2479" s="5" t="s">
        <v>6</v>
      </c>
      <c r="S2479" s="1" t="s">
        <v>2</v>
      </c>
      <c r="T2479" s="1" t="s">
        <v>7</v>
      </c>
      <c r="U2479" s="5">
        <v>217</v>
      </c>
      <c r="V2479" s="1">
        <v>75.12</v>
      </c>
      <c r="W2479" s="1">
        <v>70.319999999999993</v>
      </c>
      <c r="X2479" s="9">
        <f t="shared" si="3104"/>
        <v>4.8000000000000114</v>
      </c>
      <c r="Y2479" s="14">
        <v>131</v>
      </c>
      <c r="Z2479" s="1">
        <v>67.180000000000007</v>
      </c>
      <c r="AA2479" s="1">
        <v>71.56</v>
      </c>
      <c r="AB2479" s="72">
        <f t="shared" si="3084"/>
        <v>-4.3799999999999955</v>
      </c>
      <c r="AC2479" s="53"/>
    </row>
    <row r="2480" spans="1:29" ht="15.75" x14ac:dyDescent="0.25">
      <c r="A2480" s="53">
        <v>3510081</v>
      </c>
      <c r="B2480" s="89" t="s">
        <v>2610</v>
      </c>
      <c r="C2480" s="53" t="s">
        <v>949</v>
      </c>
      <c r="D2480" s="50" t="s">
        <v>975</v>
      </c>
      <c r="E2480" s="48" t="str">
        <f>VLOOKUP('2012 Accountability Database'!A2474,Dems1112!$A$2:$G$1082,6)</f>
        <v>3 (Central AR)</v>
      </c>
      <c r="F2480" s="66"/>
      <c r="G2480" s="63" t="s">
        <v>2488</v>
      </c>
      <c r="H2480" s="61" t="str">
        <f t="shared" ref="H2480:I2480" si="3161">IF(H2478="Met","Yes",IF(H2479="Met","Yes","No"))</f>
        <v>Yes</v>
      </c>
      <c r="I2480" s="61" t="str">
        <f t="shared" si="3161"/>
        <v>Yes</v>
      </c>
      <c r="J2480" s="55"/>
      <c r="K2480" s="61" t="str">
        <f t="shared" ref="K2480:L2480" si="3162">IF(K2478="Met","Yes",IF(K2479="Met","Yes","No"))</f>
        <v>No</v>
      </c>
      <c r="L2480" s="61" t="str">
        <f t="shared" si="3162"/>
        <v>No</v>
      </c>
      <c r="M2480" s="1" t="s">
        <v>4</v>
      </c>
      <c r="N2480" s="14"/>
      <c r="O2480" s="35" t="s">
        <v>2505</v>
      </c>
      <c r="P2480" s="83" t="str">
        <f t="shared" ref="P2480" si="3163">IF(P2479="X"," ",IF(P2481="X"," ","X"))</f>
        <v>X</v>
      </c>
      <c r="Q2480" s="94" t="s">
        <v>2759</v>
      </c>
      <c r="R2480" s="5" t="s">
        <v>6</v>
      </c>
      <c r="S2480" s="1" t="s">
        <v>5</v>
      </c>
      <c r="T2480" s="1" t="s">
        <v>3</v>
      </c>
      <c r="U2480" s="5">
        <v>1874</v>
      </c>
      <c r="V2480" s="1">
        <v>82.66</v>
      </c>
      <c r="W2480" s="1">
        <v>83.03</v>
      </c>
      <c r="X2480" s="6">
        <f t="shared" si="3104"/>
        <v>-0.37000000000000455</v>
      </c>
      <c r="Y2480" s="14">
        <v>1076</v>
      </c>
      <c r="Z2480" s="1">
        <v>78.81</v>
      </c>
      <c r="AA2480" s="1">
        <v>81.569999999999993</v>
      </c>
      <c r="AB2480" s="72">
        <f t="shared" si="3084"/>
        <v>-2.7599999999999909</v>
      </c>
      <c r="AC2480" s="53"/>
    </row>
    <row r="2481" spans="1:29" x14ac:dyDescent="0.25">
      <c r="A2481" s="54">
        <v>3510081</v>
      </c>
      <c r="B2481" s="90" t="s">
        <v>2610</v>
      </c>
      <c r="C2481" s="54" t="s">
        <v>949</v>
      </c>
      <c r="D2481" s="4"/>
      <c r="E2481" s="4"/>
      <c r="F2481" s="67"/>
      <c r="G2481" s="64"/>
      <c r="H2481" s="43"/>
      <c r="I2481" s="43"/>
      <c r="J2481" s="43"/>
      <c r="K2481" s="43"/>
      <c r="L2481" s="43"/>
      <c r="M2481" s="4" t="s">
        <v>4</v>
      </c>
      <c r="N2481" s="15"/>
      <c r="O2481" s="38" t="s">
        <v>2482</v>
      </c>
      <c r="P2481" s="84" t="str">
        <f>IF(E2475="Achieving School"," ","X")</f>
        <v xml:space="preserve"> </v>
      </c>
      <c r="Q2481" s="91"/>
      <c r="R2481" s="4" t="s">
        <v>6</v>
      </c>
      <c r="S2481" s="4" t="s">
        <v>5</v>
      </c>
      <c r="T2481" s="4" t="s">
        <v>7</v>
      </c>
      <c r="U2481" s="4">
        <v>646</v>
      </c>
      <c r="V2481" s="4">
        <v>71.36</v>
      </c>
      <c r="W2481" s="4">
        <v>70.319999999999993</v>
      </c>
      <c r="X2481" s="10">
        <f t="shared" si="3104"/>
        <v>1.0400000000000063</v>
      </c>
      <c r="Y2481" s="15">
        <v>373</v>
      </c>
      <c r="Z2481" s="4">
        <v>66.760000000000005</v>
      </c>
      <c r="AA2481" s="4">
        <v>71.56</v>
      </c>
      <c r="AB2481" s="73">
        <f t="shared" si="3084"/>
        <v>-4.7999999999999972</v>
      </c>
      <c r="AC2481" s="54"/>
    </row>
    <row r="2482" spans="1:29" x14ac:dyDescent="0.25">
      <c r="A2482" s="1">
        <v>3510084</v>
      </c>
      <c r="B2482" s="87" t="s">
        <v>2610</v>
      </c>
      <c r="C2482" s="55" t="s">
        <v>950</v>
      </c>
      <c r="E2482" s="42"/>
      <c r="F2482" s="65" t="s">
        <v>2483</v>
      </c>
      <c r="G2482" s="62"/>
      <c r="H2482" s="37" t="str">
        <f>IF(V2482&gt;94,"Met",IF(X2482="--","n/a",IF(X2482&gt;=0,"Met","Did Not Meet")))</f>
        <v>Met</v>
      </c>
      <c r="I2482" s="37" t="str">
        <f>IF(V2483&gt;94,"Met",IF(X2483="--","n/a",IF(X2483&gt;=0,"Met","Did Not Meet")))</f>
        <v>Met</v>
      </c>
      <c r="K2482" s="13" t="str">
        <f>IF(Z2482&gt;94,"Met",IF(AB2482="--","n/a",IF(AB2482&gt;=0,"Met","Did Not Meet")))</f>
        <v>Met</v>
      </c>
      <c r="L2482" s="13" t="str">
        <f>IF(Z2483&gt;94,"Met",IF(AB2483="--","n/a",IF(AB2483&gt;=0,"Met","Did Not Meet")))</f>
        <v>Met</v>
      </c>
      <c r="M2482" s="5" t="s">
        <v>9</v>
      </c>
      <c r="N2482" s="14" t="s">
        <v>2502</v>
      </c>
      <c r="O2482" s="5"/>
      <c r="P2482" s="44" t="str">
        <f t="shared" ref="P2482" si="3164">IF(H2484="Yes",IF(I2484="Yes","Yes","No"),"No")</f>
        <v>Yes</v>
      </c>
      <c r="Q2482" s="93"/>
      <c r="R2482" s="5" t="s">
        <v>1</v>
      </c>
      <c r="S2482" s="5" t="s">
        <v>2</v>
      </c>
      <c r="T2482" s="5" t="s">
        <v>3</v>
      </c>
      <c r="U2482" s="5">
        <v>237</v>
      </c>
      <c r="V2482" s="5">
        <v>83.12</v>
      </c>
      <c r="W2482" s="5">
        <v>82.33</v>
      </c>
      <c r="X2482" s="11">
        <f t="shared" si="3104"/>
        <v>0.79000000000000625</v>
      </c>
      <c r="Y2482" s="14">
        <v>173</v>
      </c>
      <c r="Z2482" s="5">
        <v>83.82</v>
      </c>
      <c r="AA2482" s="5">
        <v>77.63</v>
      </c>
      <c r="AB2482" s="71">
        <f t="shared" si="3084"/>
        <v>6.1899999999999977</v>
      </c>
      <c r="AC2482" s="36"/>
    </row>
    <row r="2483" spans="1:29" ht="15.75" x14ac:dyDescent="0.25">
      <c r="A2483" s="53">
        <v>3510084</v>
      </c>
      <c r="B2483" s="89" t="s">
        <v>2610</v>
      </c>
      <c r="C2483" s="53" t="s">
        <v>950</v>
      </c>
      <c r="D2483" s="49" t="s">
        <v>2498</v>
      </c>
      <c r="E2483" s="34" t="str">
        <f>M2482</f>
        <v>Needs Improvement School</v>
      </c>
      <c r="F2483" s="65" t="s">
        <v>2484</v>
      </c>
      <c r="G2483" s="62"/>
      <c r="H2483" s="13" t="str">
        <f>IF(V2484&gt;94,"Met",IF(X2484="--","n/a",IF(X2484&gt;=0,"Met","Did Not Meet")))</f>
        <v>Did Not Meet</v>
      </c>
      <c r="I2483" s="13" t="str">
        <f>IF(V2485&gt;94,"Met",IF(X2485="--","n/a",IF(X2485&gt;=0,"Met","Did Not Meet")))</f>
        <v>Met</v>
      </c>
      <c r="K2483" s="13" t="str">
        <f>IF(Z2484&gt;94,"Met",IF(AB2484="--","n/a",IF(AB2484&gt;=0,"Met","Did Not Meet")))</f>
        <v>Met</v>
      </c>
      <c r="L2483" s="13" t="str">
        <f>IF(Z2485&gt;94,"Met",IF(AB2485="--","n/a",IF(AB2485&gt;=0,"Met","Did Not Meet")))</f>
        <v>Met</v>
      </c>
      <c r="M2483" s="1" t="s">
        <v>9</v>
      </c>
      <c r="N2483" s="14" t="s">
        <v>2501</v>
      </c>
      <c r="O2483" s="5"/>
      <c r="P2483" s="44" t="str">
        <f t="shared" ref="P2483" si="3165">IF(K2484="Yes",IF(L2484="Yes","Yes","No"),"No")</f>
        <v>Yes</v>
      </c>
      <c r="Q2483" s="94" t="s">
        <v>2759</v>
      </c>
      <c r="R2483" s="5" t="s">
        <v>1</v>
      </c>
      <c r="S2483" s="1" t="s">
        <v>2</v>
      </c>
      <c r="T2483" s="1" t="s">
        <v>7</v>
      </c>
      <c r="U2483" s="5">
        <v>116</v>
      </c>
      <c r="V2483" s="1">
        <v>72.41</v>
      </c>
      <c r="W2483" s="1">
        <v>69.760000000000005</v>
      </c>
      <c r="X2483" s="9">
        <f t="shared" si="3104"/>
        <v>2.6499999999999915</v>
      </c>
      <c r="Y2483" s="14">
        <v>80</v>
      </c>
      <c r="Z2483" s="1">
        <v>78.75</v>
      </c>
      <c r="AA2483" s="1">
        <v>69.900000000000006</v>
      </c>
      <c r="AB2483" s="71">
        <f t="shared" ref="AB2483:AB2546" si="3166">Z2483-AA2483</f>
        <v>8.8499999999999943</v>
      </c>
      <c r="AC2483" s="53"/>
    </row>
    <row r="2484" spans="1:29" ht="15" customHeight="1" x14ac:dyDescent="0.25">
      <c r="A2484" s="53">
        <v>3510084</v>
      </c>
      <c r="B2484" s="89" t="s">
        <v>2610</v>
      </c>
      <c r="C2484" s="53" t="s">
        <v>950</v>
      </c>
      <c r="D2484" s="49" t="s">
        <v>2499</v>
      </c>
      <c r="E2484" s="35" t="str">
        <f>VLOOKUP('2012 Accountability Database'!$A2482,'2011 AYP'!A$2:B$1072,2)</f>
        <v xml:space="preserve"> A (Alert)</v>
      </c>
      <c r="F2484" s="66"/>
      <c r="G2484" s="63" t="s">
        <v>2485</v>
      </c>
      <c r="H2484" s="60" t="str">
        <f t="shared" ref="H2484:I2484" si="3167">IF(H2482="Met","Yes",IF(H2483="Met","Yes","No"))</f>
        <v>Yes</v>
      </c>
      <c r="I2484" s="60" t="str">
        <f t="shared" si="3167"/>
        <v>Yes</v>
      </c>
      <c r="J2484" s="42"/>
      <c r="K2484" s="60" t="str">
        <f t="shared" ref="K2484:L2484" si="3168">IF(K2482="Met","Yes",IF(K2483="Met","Yes","No"))</f>
        <v>Yes</v>
      </c>
      <c r="L2484" s="60" t="str">
        <f t="shared" si="3168"/>
        <v>Yes</v>
      </c>
      <c r="M2484" s="1" t="s">
        <v>9</v>
      </c>
      <c r="N2484" s="14" t="s">
        <v>2503</v>
      </c>
      <c r="O2484" s="5"/>
      <c r="P2484" s="44" t="str">
        <f t="shared" ref="P2484" si="3169">IF(H2488="Yes",IF(I2488="Yes","Yes","No"),"No")</f>
        <v>No</v>
      </c>
      <c r="Q2484" s="108" t="s">
        <v>2758</v>
      </c>
      <c r="R2484" s="5" t="s">
        <v>1</v>
      </c>
      <c r="S2484" s="1" t="s">
        <v>5</v>
      </c>
      <c r="T2484" s="1" t="s">
        <v>3</v>
      </c>
      <c r="U2484" s="5">
        <v>695</v>
      </c>
      <c r="V2484" s="1">
        <v>81.87</v>
      </c>
      <c r="W2484" s="1">
        <v>82.33</v>
      </c>
      <c r="X2484" s="6">
        <f t="shared" si="3104"/>
        <v>-0.45999999999999375</v>
      </c>
      <c r="Y2484" s="14">
        <v>400</v>
      </c>
      <c r="Z2484" s="1">
        <v>79.25</v>
      </c>
      <c r="AA2484" s="1">
        <v>77.63</v>
      </c>
      <c r="AB2484" s="71">
        <f t="shared" si="3166"/>
        <v>1.6200000000000045</v>
      </c>
      <c r="AC2484" s="53"/>
    </row>
    <row r="2485" spans="1:29" x14ac:dyDescent="0.25">
      <c r="A2485" s="53">
        <v>3510084</v>
      </c>
      <c r="B2485" s="89" t="s">
        <v>2610</v>
      </c>
      <c r="C2485" s="53" t="s">
        <v>950</v>
      </c>
      <c r="D2485" s="49" t="s">
        <v>2507</v>
      </c>
      <c r="E2485" s="47">
        <f>VLOOKUP('2012 Accountability Database'!A2482,Dems1112!$A$2:$G$1082,3)</f>
        <v>0.24</v>
      </c>
      <c r="F2485" s="66"/>
      <c r="G2485" s="52"/>
      <c r="M2485" s="5" t="s">
        <v>9</v>
      </c>
      <c r="N2485" s="14" t="s">
        <v>2504</v>
      </c>
      <c r="O2485" s="5"/>
      <c r="P2485" s="44" t="str">
        <f t="shared" ref="P2485" si="3170">IF(K2488="Yes",IF(L2488="Yes","Yes","No"),"No")</f>
        <v>No</v>
      </c>
      <c r="Q2485" s="108"/>
      <c r="R2485" s="5" t="s">
        <v>1</v>
      </c>
      <c r="S2485" s="5" t="s">
        <v>5</v>
      </c>
      <c r="T2485" s="5" t="s">
        <v>7</v>
      </c>
      <c r="U2485" s="5">
        <v>316</v>
      </c>
      <c r="V2485" s="5">
        <v>70.25</v>
      </c>
      <c r="W2485" s="5">
        <v>69.760000000000005</v>
      </c>
      <c r="X2485" s="11">
        <f t="shared" si="3104"/>
        <v>0.48999999999999488</v>
      </c>
      <c r="Y2485" s="14">
        <v>170</v>
      </c>
      <c r="Z2485" s="5">
        <v>72.94</v>
      </c>
      <c r="AA2485" s="5">
        <v>69.900000000000006</v>
      </c>
      <c r="AB2485" s="71">
        <f t="shared" si="3166"/>
        <v>3.039999999999992</v>
      </c>
      <c r="AC2485" s="53"/>
    </row>
    <row r="2486" spans="1:29" x14ac:dyDescent="0.25">
      <c r="A2486" s="53">
        <v>3510084</v>
      </c>
      <c r="B2486" s="89" t="s">
        <v>2610</v>
      </c>
      <c r="C2486" s="53" t="s">
        <v>950</v>
      </c>
      <c r="D2486" s="50" t="s">
        <v>2508</v>
      </c>
      <c r="E2486" s="47">
        <f>VLOOKUP('2012 Accountability Database'!A2482,Dems1112!$A$2:$G$1082,4)</f>
        <v>0.48</v>
      </c>
      <c r="F2486" s="65" t="s">
        <v>2486</v>
      </c>
      <c r="G2486" s="62"/>
      <c r="H2486" s="13" t="str">
        <f>IF(V2486&gt;94,"Met",IF(X2486="--","n/a",IF(X2486&gt;=0,"Met","Did Not Meet")))</f>
        <v>Did Not Meet</v>
      </c>
      <c r="I2486" s="13" t="str">
        <f>IF(V2487&gt;94,"Met",IF(X2487="--","n/a",IF(X2487&gt;=0,"Met","Did Not Meet")))</f>
        <v>Did Not Meet</v>
      </c>
      <c r="J2486" s="13"/>
      <c r="K2486" s="13" t="str">
        <f>IF(Z2486&gt;94,"Met",IF(AB2486="--","n/a",IF(AB2486&gt;=0,"Met","Did Not Meet")))</f>
        <v>Did Not Meet</v>
      </c>
      <c r="L2486" s="13" t="str">
        <f>IF(Z2487&gt;94,"Met",IF(AB2487="--","n/a",IF(AB2487&gt;=0,"Met","Did Not Meet")))</f>
        <v>Did Not Meet</v>
      </c>
      <c r="M2486" s="1" t="s">
        <v>9</v>
      </c>
      <c r="N2486" s="68" t="s">
        <v>2497</v>
      </c>
      <c r="O2486" s="35"/>
      <c r="P2486" s="44"/>
      <c r="Q2486" s="108"/>
      <c r="R2486" s="5" t="s">
        <v>6</v>
      </c>
      <c r="S2486" s="1" t="s">
        <v>2</v>
      </c>
      <c r="T2486" s="1" t="s">
        <v>3</v>
      </c>
      <c r="U2486" s="5">
        <v>237</v>
      </c>
      <c r="V2486" s="1">
        <v>81.430000000000007</v>
      </c>
      <c r="W2486" s="1">
        <v>88.9</v>
      </c>
      <c r="X2486" s="6">
        <f t="shared" si="3104"/>
        <v>-7.4699999999999989</v>
      </c>
      <c r="Y2486" s="14">
        <v>173</v>
      </c>
      <c r="Z2486" s="1">
        <v>57.23</v>
      </c>
      <c r="AA2486" s="1">
        <v>69.989999999999995</v>
      </c>
      <c r="AB2486" s="72">
        <f t="shared" si="3166"/>
        <v>-12.759999999999998</v>
      </c>
      <c r="AC2486" s="53"/>
    </row>
    <row r="2487" spans="1:29" x14ac:dyDescent="0.25">
      <c r="A2487" s="53">
        <v>3510084</v>
      </c>
      <c r="B2487" s="89" t="s">
        <v>2610</v>
      </c>
      <c r="C2487" s="53" t="s">
        <v>950</v>
      </c>
      <c r="D2487" s="50" t="s">
        <v>974</v>
      </c>
      <c r="E2487" s="47" t="str">
        <f>VLOOKUP('2012 Accountability Database'!A2482,Dems1112!$A$2:$G$1082,5)</f>
        <v>K-6</v>
      </c>
      <c r="F2487" s="65" t="s">
        <v>2487</v>
      </c>
      <c r="G2487" s="62"/>
      <c r="H2487" s="13" t="str">
        <f>IF(V2488&gt;94,"Met",IF(X2488="--","n/a",IF(X2488&gt;=0,"Met","Did Not Meet")))</f>
        <v>Did Not Meet</v>
      </c>
      <c r="I2487" s="13" t="str">
        <f>IF(V2489&gt;94,"Met",IF(X2489="--","n/a",IF(X2489&gt;=0,"Met","Did Not Meet")))</f>
        <v>Did Not Meet</v>
      </c>
      <c r="J2487" s="13"/>
      <c r="K2487" s="13" t="str">
        <f>IF(Z2488&gt;94,"Met",IF(AB2488="--","n/a",IF(AB2488&gt;=0,"Met","Did Not Meet")))</f>
        <v>Did Not Meet</v>
      </c>
      <c r="L2487" s="13" t="str">
        <f>IF(Z2489&gt;94,"Met",IF(AB2489="--","n/a",IF(AB2489&gt;=0,"Met","Did Not Meet")))</f>
        <v>Did Not Meet</v>
      </c>
      <c r="M2487" s="1" t="s">
        <v>9</v>
      </c>
      <c r="N2487" s="14"/>
      <c r="O2487" s="35" t="s">
        <v>2506</v>
      </c>
      <c r="P2487" s="83" t="str">
        <f t="shared" ref="P2487" si="3171">IF(P2482="No"," ", IF(P2484="No"," ",IF(P2483="No", " ",IF(P2485="No"," ","X"))))</f>
        <v xml:space="preserve"> </v>
      </c>
      <c r="Q2487" s="108"/>
      <c r="R2487" s="5" t="s">
        <v>6</v>
      </c>
      <c r="S2487" s="1" t="s">
        <v>2</v>
      </c>
      <c r="T2487" s="1" t="s">
        <v>7</v>
      </c>
      <c r="U2487" s="5">
        <v>116</v>
      </c>
      <c r="V2487" s="1">
        <v>73.28</v>
      </c>
      <c r="W2487" s="1">
        <v>79.209999999999994</v>
      </c>
      <c r="X2487" s="6">
        <f t="shared" si="3104"/>
        <v>-5.9299999999999926</v>
      </c>
      <c r="Y2487" s="14">
        <v>80</v>
      </c>
      <c r="Z2487" s="1">
        <v>51.25</v>
      </c>
      <c r="AA2487" s="1">
        <v>67.17</v>
      </c>
      <c r="AB2487" s="72">
        <f t="shared" si="3166"/>
        <v>-15.920000000000002</v>
      </c>
      <c r="AC2487" s="53"/>
    </row>
    <row r="2488" spans="1:29" ht="15.75" x14ac:dyDescent="0.25">
      <c r="A2488" s="53">
        <v>3510084</v>
      </c>
      <c r="B2488" s="89" t="s">
        <v>2610</v>
      </c>
      <c r="C2488" s="53" t="s">
        <v>950</v>
      </c>
      <c r="D2488" s="50" t="s">
        <v>975</v>
      </c>
      <c r="E2488" s="48" t="str">
        <f>VLOOKUP('2012 Accountability Database'!A2482,Dems1112!$A$2:$G$1082,6)</f>
        <v>3 (Central AR)</v>
      </c>
      <c r="F2488" s="66"/>
      <c r="G2488" s="63" t="s">
        <v>2488</v>
      </c>
      <c r="H2488" s="61" t="str">
        <f t="shared" ref="H2488:I2488" si="3172">IF(H2486="Met","Yes",IF(H2487="Met","Yes","No"))</f>
        <v>No</v>
      </c>
      <c r="I2488" s="61" t="str">
        <f t="shared" si="3172"/>
        <v>No</v>
      </c>
      <c r="J2488" s="55"/>
      <c r="K2488" s="61" t="str">
        <f t="shared" ref="K2488:L2488" si="3173">IF(K2486="Met","Yes",IF(K2487="Met","Yes","No"))</f>
        <v>No</v>
      </c>
      <c r="L2488" s="61" t="str">
        <f t="shared" si="3173"/>
        <v>No</v>
      </c>
      <c r="M2488" s="1" t="s">
        <v>9</v>
      </c>
      <c r="N2488" s="14"/>
      <c r="O2488" s="35" t="s">
        <v>2505</v>
      </c>
      <c r="P2488" s="83" t="str">
        <f t="shared" ref="P2488" si="3174">IF(P2487="X"," ",IF(P2489="X"," ","X"))</f>
        <v xml:space="preserve"> </v>
      </c>
      <c r="Q2488" s="94" t="s">
        <v>2759</v>
      </c>
      <c r="R2488" s="5" t="s">
        <v>6</v>
      </c>
      <c r="S2488" s="1" t="s">
        <v>5</v>
      </c>
      <c r="T2488" s="1" t="s">
        <v>3</v>
      </c>
      <c r="U2488" s="5">
        <v>695</v>
      </c>
      <c r="V2488" s="1">
        <v>85.32</v>
      </c>
      <c r="W2488" s="1">
        <v>88.9</v>
      </c>
      <c r="X2488" s="6">
        <f t="shared" si="3104"/>
        <v>-3.5800000000000125</v>
      </c>
      <c r="Y2488" s="14">
        <v>400</v>
      </c>
      <c r="Z2488" s="1">
        <v>65.25</v>
      </c>
      <c r="AA2488" s="1">
        <v>69.989999999999995</v>
      </c>
      <c r="AB2488" s="72">
        <f t="shared" si="3166"/>
        <v>-4.7399999999999949</v>
      </c>
      <c r="AC2488" s="53"/>
    </row>
    <row r="2489" spans="1:29" x14ac:dyDescent="0.25">
      <c r="A2489" s="54">
        <v>3510084</v>
      </c>
      <c r="B2489" s="90" t="s">
        <v>2610</v>
      </c>
      <c r="C2489" s="54" t="s">
        <v>950</v>
      </c>
      <c r="D2489" s="4"/>
      <c r="E2489" s="4"/>
      <c r="F2489" s="67"/>
      <c r="G2489" s="64"/>
      <c r="H2489" s="43"/>
      <c r="I2489" s="43"/>
      <c r="J2489" s="43"/>
      <c r="K2489" s="43"/>
      <c r="L2489" s="43"/>
      <c r="M2489" s="4" t="s">
        <v>9</v>
      </c>
      <c r="N2489" s="15"/>
      <c r="O2489" s="38" t="s">
        <v>2482</v>
      </c>
      <c r="P2489" s="84" t="str">
        <f>IF(E2483="Achieving School"," ","X")</f>
        <v>X</v>
      </c>
      <c r="Q2489" s="91"/>
      <c r="R2489" s="4" t="s">
        <v>6</v>
      </c>
      <c r="S2489" s="4" t="s">
        <v>5</v>
      </c>
      <c r="T2489" s="4" t="s">
        <v>7</v>
      </c>
      <c r="U2489" s="4">
        <v>316</v>
      </c>
      <c r="V2489" s="4">
        <v>75</v>
      </c>
      <c r="W2489" s="4">
        <v>79.209999999999994</v>
      </c>
      <c r="X2489" s="7">
        <f t="shared" si="3104"/>
        <v>-4.2099999999999937</v>
      </c>
      <c r="Y2489" s="15">
        <v>170</v>
      </c>
      <c r="Z2489" s="4">
        <v>60</v>
      </c>
      <c r="AA2489" s="4">
        <v>67.17</v>
      </c>
      <c r="AB2489" s="73">
        <f t="shared" si="3166"/>
        <v>-7.1700000000000017</v>
      </c>
      <c r="AC2489" s="54"/>
    </row>
    <row r="2490" spans="1:29" x14ac:dyDescent="0.25">
      <c r="A2490" s="1">
        <v>3601001</v>
      </c>
      <c r="B2490" s="87" t="s">
        <v>2611</v>
      </c>
      <c r="C2490" s="55" t="s">
        <v>371</v>
      </c>
      <c r="E2490" s="42"/>
      <c r="F2490" s="65" t="s">
        <v>2483</v>
      </c>
      <c r="G2490" s="62"/>
      <c r="H2490" s="37" t="str">
        <f>IF(V2490&gt;94,"Met",IF(X2490="--","n/a",IF(X2490&gt;=0,"Met","Did Not Meet")))</f>
        <v>Met</v>
      </c>
      <c r="I2490" s="37" t="str">
        <f>IF(V2491&gt;94,"Met",IF(X2491="--","n/a",IF(X2491&gt;=0,"Met","Did Not Meet")))</f>
        <v>Met</v>
      </c>
      <c r="K2490" s="13" t="str">
        <f>IF(Z2490&gt;94,"Met",IF(AB2490="--","n/a",IF(AB2490&gt;=0,"Met","Did Not Meet")))</f>
        <v>Did Not Meet</v>
      </c>
      <c r="L2490" s="13" t="str">
        <f>IF(Z2491&gt;94,"Met",IF(AB2491="--","n/a",IF(AB2491&gt;=0,"Met","Did Not Meet")))</f>
        <v>Did Not Meet</v>
      </c>
      <c r="M2490" s="5" t="s">
        <v>4</v>
      </c>
      <c r="N2490" s="14" t="s">
        <v>2502</v>
      </c>
      <c r="O2490" s="5"/>
      <c r="P2490" s="44" t="str">
        <f t="shared" ref="P2490" si="3175">IF(H2492="Yes",IF(I2492="Yes","Yes","No"),"No")</f>
        <v>Yes</v>
      </c>
      <c r="Q2490" s="93"/>
      <c r="R2490" s="5" t="s">
        <v>1</v>
      </c>
      <c r="S2490" s="5" t="s">
        <v>2</v>
      </c>
      <c r="T2490" s="5" t="s">
        <v>3</v>
      </c>
      <c r="U2490" s="5">
        <v>409</v>
      </c>
      <c r="V2490" s="5">
        <v>85.82</v>
      </c>
      <c r="W2490" s="5">
        <v>84.72</v>
      </c>
      <c r="X2490" s="11">
        <f t="shared" si="3104"/>
        <v>1.0999999999999943</v>
      </c>
      <c r="Y2490" s="14">
        <v>187</v>
      </c>
      <c r="Z2490" s="5">
        <v>80.209999999999994</v>
      </c>
      <c r="AA2490" s="5">
        <v>82.04</v>
      </c>
      <c r="AB2490" s="72">
        <f t="shared" si="3166"/>
        <v>-1.8300000000000125</v>
      </c>
      <c r="AC2490" s="36"/>
    </row>
    <row r="2491" spans="1:29" ht="15.75" x14ac:dyDescent="0.25">
      <c r="A2491" s="53">
        <v>3601001</v>
      </c>
      <c r="B2491" s="89" t="s">
        <v>2611</v>
      </c>
      <c r="C2491" s="53" t="s">
        <v>371</v>
      </c>
      <c r="D2491" s="49" t="s">
        <v>2498</v>
      </c>
      <c r="E2491" s="34" t="str">
        <f>M2490</f>
        <v>Achieving School</v>
      </c>
      <c r="F2491" s="65" t="s">
        <v>2484</v>
      </c>
      <c r="G2491" s="62"/>
      <c r="H2491" s="13" t="str">
        <f>IF(V2492&gt;94,"Met",IF(X2492="--","n/a",IF(X2492&gt;=0,"Met","Did Not Meet")))</f>
        <v>Met</v>
      </c>
      <c r="I2491" s="13" t="str">
        <f>IF(V2493&gt;94,"Met",IF(X2493="--","n/a",IF(X2493&gt;=0,"Met","Did Not Meet")))</f>
        <v>Did Not Meet</v>
      </c>
      <c r="K2491" s="13" t="str">
        <f>IF(Z2492&gt;94,"Met",IF(AB2492="--","n/a",IF(AB2492&gt;=0,"Met","Did Not Meet")))</f>
        <v>Did Not Meet</v>
      </c>
      <c r="L2491" s="13" t="str">
        <f>IF(Z2493&gt;94,"Met",IF(AB2493="--","n/a",IF(AB2493&gt;=0,"Met","Did Not Meet")))</f>
        <v>Did Not Meet</v>
      </c>
      <c r="M2491" s="1" t="s">
        <v>4</v>
      </c>
      <c r="N2491" s="14" t="s">
        <v>2501</v>
      </c>
      <c r="O2491" s="5"/>
      <c r="P2491" s="44" t="str">
        <f t="shared" ref="P2491" si="3176">IF(K2492="Yes",IF(L2492="Yes","Yes","No"),"No")</f>
        <v>No</v>
      </c>
      <c r="Q2491" s="94" t="s">
        <v>2759</v>
      </c>
      <c r="R2491" s="5" t="s">
        <v>1</v>
      </c>
      <c r="S2491" s="1" t="s">
        <v>2</v>
      </c>
      <c r="T2491" s="1" t="s">
        <v>7</v>
      </c>
      <c r="U2491" s="5">
        <v>306</v>
      </c>
      <c r="V2491" s="1">
        <v>81.7</v>
      </c>
      <c r="W2491" s="1">
        <v>81.28</v>
      </c>
      <c r="X2491" s="9">
        <f t="shared" si="3104"/>
        <v>0.42000000000000171</v>
      </c>
      <c r="Y2491" s="14">
        <v>129</v>
      </c>
      <c r="Z2491" s="1">
        <v>75.19</v>
      </c>
      <c r="AA2491" s="1">
        <v>78.39</v>
      </c>
      <c r="AB2491" s="72">
        <f t="shared" si="3166"/>
        <v>-3.2000000000000028</v>
      </c>
      <c r="AC2491" s="53"/>
    </row>
    <row r="2492" spans="1:29" ht="15" customHeight="1" x14ac:dyDescent="0.25">
      <c r="A2492" s="53">
        <v>3601001</v>
      </c>
      <c r="B2492" s="89" t="s">
        <v>2611</v>
      </c>
      <c r="C2492" s="53" t="s">
        <v>371</v>
      </c>
      <c r="D2492" s="49" t="s">
        <v>2499</v>
      </c>
      <c r="E2492" s="35" t="str">
        <f>VLOOKUP('2012 Accountability Database'!$A2490,'2011 AYP'!A$2:B$1072,2)</f>
        <v xml:space="preserve"> A (Alert)</v>
      </c>
      <c r="F2492" s="66"/>
      <c r="G2492" s="63" t="s">
        <v>2485</v>
      </c>
      <c r="H2492" s="60" t="str">
        <f t="shared" ref="H2492:I2492" si="3177">IF(H2490="Met","Yes",IF(H2491="Met","Yes","No"))</f>
        <v>Yes</v>
      </c>
      <c r="I2492" s="60" t="str">
        <f t="shared" si="3177"/>
        <v>Yes</v>
      </c>
      <c r="J2492" s="42"/>
      <c r="K2492" s="60" t="str">
        <f t="shared" ref="K2492:L2492" si="3178">IF(K2490="Met","Yes",IF(K2491="Met","Yes","No"))</f>
        <v>No</v>
      </c>
      <c r="L2492" s="60" t="str">
        <f t="shared" si="3178"/>
        <v>No</v>
      </c>
      <c r="M2492" s="5" t="s">
        <v>4</v>
      </c>
      <c r="N2492" s="14" t="s">
        <v>2503</v>
      </c>
      <c r="O2492" s="5"/>
      <c r="P2492" s="44" t="str">
        <f t="shared" ref="P2492" si="3179">IF(H2496="Yes",IF(I2496="Yes","Yes","No"),"No")</f>
        <v>No</v>
      </c>
      <c r="Q2492" s="108" t="s">
        <v>2758</v>
      </c>
      <c r="R2492" s="5" t="s">
        <v>1</v>
      </c>
      <c r="S2492" s="5" t="s">
        <v>5</v>
      </c>
      <c r="T2492" s="5" t="s">
        <v>3</v>
      </c>
      <c r="U2492" s="5">
        <v>1218</v>
      </c>
      <c r="V2492" s="5">
        <v>84.73</v>
      </c>
      <c r="W2492" s="5">
        <v>84.72</v>
      </c>
      <c r="X2492" s="11">
        <f t="shared" si="3104"/>
        <v>1.0000000000005116E-2</v>
      </c>
      <c r="Y2492" s="14">
        <v>573</v>
      </c>
      <c r="Z2492" s="5">
        <v>80.45</v>
      </c>
      <c r="AA2492" s="5">
        <v>82.04</v>
      </c>
      <c r="AB2492" s="72">
        <f t="shared" si="3166"/>
        <v>-1.5900000000000034</v>
      </c>
      <c r="AC2492" s="53"/>
    </row>
    <row r="2493" spans="1:29" x14ac:dyDescent="0.25">
      <c r="A2493" s="53">
        <v>3601001</v>
      </c>
      <c r="B2493" s="89" t="s">
        <v>2611</v>
      </c>
      <c r="C2493" s="53" t="s">
        <v>371</v>
      </c>
      <c r="D2493" s="49" t="s">
        <v>2507</v>
      </c>
      <c r="E2493" s="47">
        <f>VLOOKUP('2012 Accountability Database'!A2490,Dems1112!$A$2:$G$1082,3)</f>
        <v>0.4</v>
      </c>
      <c r="F2493" s="66"/>
      <c r="G2493" s="52"/>
      <c r="M2493" s="1" t="s">
        <v>4</v>
      </c>
      <c r="N2493" s="14" t="s">
        <v>2504</v>
      </c>
      <c r="O2493" s="5"/>
      <c r="P2493" s="44" t="str">
        <f t="shared" ref="P2493" si="3180">IF(K2496="Yes",IF(L2496="Yes","Yes","No"),"No")</f>
        <v>Yes</v>
      </c>
      <c r="Q2493" s="108"/>
      <c r="R2493" s="5" t="s">
        <v>1</v>
      </c>
      <c r="S2493" s="1" t="s">
        <v>5</v>
      </c>
      <c r="T2493" s="1" t="s">
        <v>7</v>
      </c>
      <c r="U2493" s="5">
        <v>901</v>
      </c>
      <c r="V2493" s="1">
        <v>81.02</v>
      </c>
      <c r="W2493" s="1">
        <v>81.28</v>
      </c>
      <c r="X2493" s="6">
        <f t="shared" si="3104"/>
        <v>-0.26000000000000512</v>
      </c>
      <c r="Y2493" s="14">
        <v>414</v>
      </c>
      <c r="Z2493" s="1">
        <v>77.290000000000006</v>
      </c>
      <c r="AA2493" s="1">
        <v>78.39</v>
      </c>
      <c r="AB2493" s="72">
        <f t="shared" si="3166"/>
        <v>-1.0999999999999943</v>
      </c>
      <c r="AC2493" s="53"/>
    </row>
    <row r="2494" spans="1:29" x14ac:dyDescent="0.25">
      <c r="A2494" s="53">
        <v>3601001</v>
      </c>
      <c r="B2494" s="89" t="s">
        <v>2611</v>
      </c>
      <c r="C2494" s="53" t="s">
        <v>371</v>
      </c>
      <c r="D2494" s="50" t="s">
        <v>2508</v>
      </c>
      <c r="E2494" s="47">
        <f>VLOOKUP('2012 Accountability Database'!A2490,Dems1112!$A$2:$G$1082,4)</f>
        <v>0.7</v>
      </c>
      <c r="F2494" s="65" t="s">
        <v>2486</v>
      </c>
      <c r="G2494" s="62"/>
      <c r="H2494" s="13" t="str">
        <f>IF(V2494&gt;94,"Met",IF(X2494="--","n/a",IF(X2494&gt;=0,"Met","Did Not Meet")))</f>
        <v>Did Not Meet</v>
      </c>
      <c r="I2494" s="13" t="str">
        <f>IF(V2495&gt;94,"Met",IF(X2495="--","n/a",IF(X2495&gt;=0,"Met","Did Not Meet")))</f>
        <v>Did Not Meet</v>
      </c>
      <c r="J2494" s="13"/>
      <c r="K2494" s="13" t="str">
        <f>IF(Z2494&gt;94,"Met",IF(AB2494="--","n/a",IF(AB2494&gt;=0,"Met","Did Not Meet")))</f>
        <v>Did Not Meet</v>
      </c>
      <c r="L2494" s="13" t="str">
        <f>IF(Z2495&gt;94,"Met",IF(AB2495="--","n/a",IF(AB2495&gt;=0,"Met","Did Not Meet")))</f>
        <v>Did Not Meet</v>
      </c>
      <c r="M2494" s="1" t="s">
        <v>4</v>
      </c>
      <c r="N2494" s="68" t="s">
        <v>2497</v>
      </c>
      <c r="O2494" s="35"/>
      <c r="P2494" s="44"/>
      <c r="Q2494" s="108"/>
      <c r="R2494" s="5" t="s">
        <v>6</v>
      </c>
      <c r="S2494" s="1" t="s">
        <v>2</v>
      </c>
      <c r="T2494" s="1" t="s">
        <v>3</v>
      </c>
      <c r="U2494" s="5">
        <v>409</v>
      </c>
      <c r="V2494" s="1">
        <v>81.17</v>
      </c>
      <c r="W2494" s="1">
        <v>87.74</v>
      </c>
      <c r="X2494" s="6">
        <f t="shared" si="3104"/>
        <v>-6.5699999999999932</v>
      </c>
      <c r="Y2494" s="14">
        <v>187</v>
      </c>
      <c r="Z2494" s="1">
        <v>26.74</v>
      </c>
      <c r="AA2494" s="1">
        <v>46.14</v>
      </c>
      <c r="AB2494" s="72">
        <f t="shared" si="3166"/>
        <v>-19.400000000000002</v>
      </c>
      <c r="AC2494" s="53"/>
    </row>
    <row r="2495" spans="1:29" x14ac:dyDescent="0.25">
      <c r="A2495" s="53">
        <v>3601001</v>
      </c>
      <c r="B2495" s="89" t="s">
        <v>2611</v>
      </c>
      <c r="C2495" s="53" t="s">
        <v>371</v>
      </c>
      <c r="D2495" s="50" t="s">
        <v>974</v>
      </c>
      <c r="E2495" s="47" t="str">
        <f>VLOOKUP('2012 Accountability Database'!A2490,Dems1112!$A$2:$G$1082,5)</f>
        <v>2-4</v>
      </c>
      <c r="F2495" s="65" t="s">
        <v>2487</v>
      </c>
      <c r="G2495" s="62"/>
      <c r="H2495" s="13" t="str">
        <f>IF(V2496&gt;94,"Met",IF(X2496="--","n/a",IF(X2496&gt;=0,"Met","Did Not Meet")))</f>
        <v>Did Not Meet</v>
      </c>
      <c r="I2495" s="13" t="str">
        <f>IF(V2497&gt;94,"Met",IF(X2497="--","n/a",IF(X2497&gt;=0,"Met","Did Not Meet")))</f>
        <v>Did Not Meet</v>
      </c>
      <c r="J2495" s="13"/>
      <c r="K2495" s="13" t="str">
        <f>IF(Z2496&gt;94,"Met",IF(AB2496="--","n/a",IF(AB2496&gt;=0,"Met","Did Not Meet")))</f>
        <v>Met</v>
      </c>
      <c r="L2495" s="13" t="str">
        <f>IF(Z2497&gt;94,"Met",IF(AB2497="--","n/a",IF(AB2497&gt;=0,"Met","Did Not Meet")))</f>
        <v>Met</v>
      </c>
      <c r="M2495" s="1" t="s">
        <v>4</v>
      </c>
      <c r="N2495" s="14"/>
      <c r="O2495" s="35" t="s">
        <v>2506</v>
      </c>
      <c r="P2495" s="83" t="str">
        <f t="shared" ref="P2495" si="3181">IF(P2490="No"," ", IF(P2492="No"," ",IF(P2491="No", " ",IF(P2493="No"," ","X"))))</f>
        <v xml:space="preserve"> </v>
      </c>
      <c r="Q2495" s="108"/>
      <c r="R2495" s="5" t="s">
        <v>6</v>
      </c>
      <c r="S2495" s="1" t="s">
        <v>2</v>
      </c>
      <c r="T2495" s="1" t="s">
        <v>7</v>
      </c>
      <c r="U2495" s="5">
        <v>306</v>
      </c>
      <c r="V2495" s="1">
        <v>78.430000000000007</v>
      </c>
      <c r="W2495" s="1">
        <v>85.1</v>
      </c>
      <c r="X2495" s="6">
        <f t="shared" si="3104"/>
        <v>-6.6699999999999875</v>
      </c>
      <c r="Y2495" s="14">
        <v>129</v>
      </c>
      <c r="Z2495" s="1">
        <v>24.03</v>
      </c>
      <c r="AA2495" s="1">
        <v>39.770000000000003</v>
      </c>
      <c r="AB2495" s="72">
        <f t="shared" si="3166"/>
        <v>-15.740000000000002</v>
      </c>
      <c r="AC2495" s="53"/>
    </row>
    <row r="2496" spans="1:29" ht="15.75" x14ac:dyDescent="0.25">
      <c r="A2496" s="53">
        <v>3601001</v>
      </c>
      <c r="B2496" s="89" t="s">
        <v>2611</v>
      </c>
      <c r="C2496" s="53" t="s">
        <v>371</v>
      </c>
      <c r="D2496" s="50" t="s">
        <v>975</v>
      </c>
      <c r="E2496" s="48" t="str">
        <f>VLOOKUP('2012 Accountability Database'!A2490,Dems1112!$A$2:$G$1082,6)</f>
        <v>1 (Northwest AR)</v>
      </c>
      <c r="F2496" s="66"/>
      <c r="G2496" s="63" t="s">
        <v>2488</v>
      </c>
      <c r="H2496" s="61" t="str">
        <f t="shared" ref="H2496:I2496" si="3182">IF(H2494="Met","Yes",IF(H2495="Met","Yes","No"))</f>
        <v>No</v>
      </c>
      <c r="I2496" s="61" t="str">
        <f t="shared" si="3182"/>
        <v>No</v>
      </c>
      <c r="J2496" s="55"/>
      <c r="K2496" s="61" t="str">
        <f t="shared" ref="K2496:L2496" si="3183">IF(K2494="Met","Yes",IF(K2495="Met","Yes","No"))</f>
        <v>Yes</v>
      </c>
      <c r="L2496" s="61" t="str">
        <f t="shared" si="3183"/>
        <v>Yes</v>
      </c>
      <c r="M2496" s="1" t="s">
        <v>4</v>
      </c>
      <c r="N2496" s="14"/>
      <c r="O2496" s="35" t="s">
        <v>2505</v>
      </c>
      <c r="P2496" s="83" t="str">
        <f t="shared" ref="P2496" si="3184">IF(P2495="X"," ",IF(P2497="X"," ","X"))</f>
        <v>X</v>
      </c>
      <c r="Q2496" s="94" t="s">
        <v>2759</v>
      </c>
      <c r="R2496" s="5" t="s">
        <v>6</v>
      </c>
      <c r="S2496" s="1" t="s">
        <v>5</v>
      </c>
      <c r="T2496" s="1" t="s">
        <v>3</v>
      </c>
      <c r="U2496" s="5">
        <v>1218</v>
      </c>
      <c r="V2496" s="1">
        <v>85.96</v>
      </c>
      <c r="W2496" s="1">
        <v>87.74</v>
      </c>
      <c r="X2496" s="6">
        <f t="shared" si="3104"/>
        <v>-1.7800000000000011</v>
      </c>
      <c r="Y2496" s="14">
        <v>573</v>
      </c>
      <c r="Z2496" s="1">
        <v>46.77</v>
      </c>
      <c r="AA2496" s="1">
        <v>46.14</v>
      </c>
      <c r="AB2496" s="71">
        <f t="shared" si="3166"/>
        <v>0.63000000000000256</v>
      </c>
      <c r="AC2496" s="53"/>
    </row>
    <row r="2497" spans="1:29" x14ac:dyDescent="0.25">
      <c r="A2497" s="54">
        <v>3601001</v>
      </c>
      <c r="B2497" s="90" t="s">
        <v>2611</v>
      </c>
      <c r="C2497" s="54" t="s">
        <v>371</v>
      </c>
      <c r="D2497" s="4"/>
      <c r="E2497" s="4"/>
      <c r="F2497" s="67"/>
      <c r="G2497" s="64"/>
      <c r="H2497" s="43"/>
      <c r="I2497" s="43"/>
      <c r="J2497" s="43"/>
      <c r="K2497" s="43"/>
      <c r="L2497" s="43"/>
      <c r="M2497" s="4" t="s">
        <v>4</v>
      </c>
      <c r="N2497" s="15"/>
      <c r="O2497" s="38" t="s">
        <v>2482</v>
      </c>
      <c r="P2497" s="84" t="str">
        <f>IF(E2491="Achieving School"," ","X")</f>
        <v xml:space="preserve"> </v>
      </c>
      <c r="Q2497" s="91"/>
      <c r="R2497" s="4" t="s">
        <v>6</v>
      </c>
      <c r="S2497" s="4" t="s">
        <v>5</v>
      </c>
      <c r="T2497" s="4" t="s">
        <v>7</v>
      </c>
      <c r="U2497" s="4">
        <v>901</v>
      </c>
      <c r="V2497" s="4">
        <v>83.57</v>
      </c>
      <c r="W2497" s="4">
        <v>85.1</v>
      </c>
      <c r="X2497" s="7">
        <f t="shared" si="3104"/>
        <v>-1.5300000000000011</v>
      </c>
      <c r="Y2497" s="15">
        <v>414</v>
      </c>
      <c r="Z2497" s="4">
        <v>42.51</v>
      </c>
      <c r="AA2497" s="4">
        <v>39.770000000000003</v>
      </c>
      <c r="AB2497" s="74">
        <f t="shared" si="3166"/>
        <v>2.7399999999999949</v>
      </c>
      <c r="AC2497" s="54"/>
    </row>
    <row r="2498" spans="1:29" x14ac:dyDescent="0.25">
      <c r="A2498" s="1">
        <v>3601002</v>
      </c>
      <c r="B2498" s="87" t="s">
        <v>2611</v>
      </c>
      <c r="C2498" s="55" t="s">
        <v>372</v>
      </c>
      <c r="E2498" s="42"/>
      <c r="F2498" s="65" t="s">
        <v>2483</v>
      </c>
      <c r="G2498" s="62"/>
      <c r="H2498" s="37" t="str">
        <f>IF(V2498&gt;94,"Met",IF(X2498="--","n/a",IF(X2498&gt;=0,"Met","Did Not Meet")))</f>
        <v>Met</v>
      </c>
      <c r="I2498" s="37" t="str">
        <f>IF(V2499&gt;94,"Met",IF(X2499="--","n/a",IF(X2499&gt;=0,"Met","Did Not Meet")))</f>
        <v>Met</v>
      </c>
      <c r="K2498" s="13" t="str">
        <f>IF(Z2498&gt;94,"Met",IF(AB2498="--","n/a",IF(AB2498&gt;=0,"Met","Did Not Meet")))</f>
        <v>Met</v>
      </c>
      <c r="L2498" s="13" t="str">
        <f>IF(Z2499&gt;94,"Met",IF(AB2499="--","n/a",IF(AB2499&gt;=0,"Met","Did Not Meet")))</f>
        <v>Met</v>
      </c>
      <c r="M2498" s="1" t="s">
        <v>9</v>
      </c>
      <c r="N2498" s="14" t="s">
        <v>2502</v>
      </c>
      <c r="O2498" s="5"/>
      <c r="P2498" s="44" t="str">
        <f t="shared" ref="P2498" si="3185">IF(H2500="Yes",IF(I2500="Yes","Yes","No"),"No")</f>
        <v>Yes</v>
      </c>
      <c r="Q2498" s="93"/>
      <c r="R2498" s="5" t="s">
        <v>1</v>
      </c>
      <c r="S2498" s="1" t="s">
        <v>2</v>
      </c>
      <c r="T2498" s="1" t="s">
        <v>3</v>
      </c>
      <c r="U2498" s="5">
        <v>387</v>
      </c>
      <c r="V2498" s="1">
        <v>91.21</v>
      </c>
      <c r="W2498" s="1">
        <v>86.97</v>
      </c>
      <c r="X2498" s="9">
        <f t="shared" ref="X2498:X2561" si="3186">V2498-W2498</f>
        <v>4.2399999999999949</v>
      </c>
      <c r="Y2498" s="14">
        <v>371</v>
      </c>
      <c r="Z2498" s="1">
        <v>91.11</v>
      </c>
      <c r="AA2498" s="1">
        <v>88.71</v>
      </c>
      <c r="AB2498" s="71">
        <f t="shared" si="3166"/>
        <v>2.4000000000000057</v>
      </c>
      <c r="AC2498" s="36"/>
    </row>
    <row r="2499" spans="1:29" ht="15.75" x14ac:dyDescent="0.25">
      <c r="A2499" s="53">
        <v>3601002</v>
      </c>
      <c r="B2499" s="89" t="s">
        <v>2611</v>
      </c>
      <c r="C2499" s="53" t="s">
        <v>372</v>
      </c>
      <c r="D2499" s="49" t="s">
        <v>2498</v>
      </c>
      <c r="E2499" s="34" t="str">
        <f>M2498</f>
        <v>Needs Improvement School</v>
      </c>
      <c r="F2499" s="65" t="s">
        <v>2484</v>
      </c>
      <c r="G2499" s="62"/>
      <c r="H2499" s="13" t="str">
        <f>IF(V2500&gt;94,"Met",IF(X2500="--","n/a",IF(X2500&gt;=0,"Met","Did Not Meet")))</f>
        <v>Met</v>
      </c>
      <c r="I2499" s="13" t="str">
        <f>IF(V2501&gt;94,"Met",IF(X2501="--","n/a",IF(X2501&gt;=0,"Met","Did Not Meet")))</f>
        <v>Met</v>
      </c>
      <c r="K2499" s="13" t="str">
        <f>IF(Z2500&gt;94,"Met",IF(AB2500="--","n/a",IF(AB2500&gt;=0,"Met","Did Not Meet")))</f>
        <v>Did Not Meet</v>
      </c>
      <c r="L2499" s="13" t="str">
        <f>IF(Z2501&gt;94,"Met",IF(AB2501="--","n/a",IF(AB2501&gt;=0,"Met","Did Not Meet")))</f>
        <v>Did Not Meet</v>
      </c>
      <c r="M2499" s="5" t="s">
        <v>9</v>
      </c>
      <c r="N2499" s="14" t="s">
        <v>2501</v>
      </c>
      <c r="O2499" s="5"/>
      <c r="P2499" s="44" t="str">
        <f t="shared" ref="P2499" si="3187">IF(K2500="Yes",IF(L2500="Yes","Yes","No"),"No")</f>
        <v>Yes</v>
      </c>
      <c r="Q2499" s="94" t="s">
        <v>2759</v>
      </c>
      <c r="R2499" s="5" t="s">
        <v>1</v>
      </c>
      <c r="S2499" s="5" t="s">
        <v>2</v>
      </c>
      <c r="T2499" s="5" t="s">
        <v>7</v>
      </c>
      <c r="U2499" s="5">
        <v>286</v>
      </c>
      <c r="V2499" s="5">
        <v>88.81</v>
      </c>
      <c r="W2499" s="5">
        <v>82.35</v>
      </c>
      <c r="X2499" s="11">
        <f t="shared" si="3186"/>
        <v>6.460000000000008</v>
      </c>
      <c r="Y2499" s="14">
        <v>273</v>
      </c>
      <c r="Z2499" s="5">
        <v>88.64</v>
      </c>
      <c r="AA2499" s="5">
        <v>85.56</v>
      </c>
      <c r="AB2499" s="71">
        <f t="shared" si="3166"/>
        <v>3.0799999999999983</v>
      </c>
      <c r="AC2499" s="53"/>
    </row>
    <row r="2500" spans="1:29" ht="15" customHeight="1" x14ac:dyDescent="0.25">
      <c r="A2500" s="53">
        <v>3601002</v>
      </c>
      <c r="B2500" s="89" t="s">
        <v>2611</v>
      </c>
      <c r="C2500" s="53" t="s">
        <v>372</v>
      </c>
      <c r="D2500" s="49" t="s">
        <v>2499</v>
      </c>
      <c r="E2500" s="35" t="str">
        <f>VLOOKUP('2012 Accountability Database'!$A2498,'2011 AYP'!A$2:B$1072,2)</f>
        <v xml:space="preserve"> A (Alert)</v>
      </c>
      <c r="F2500" s="66"/>
      <c r="G2500" s="63" t="s">
        <v>2485</v>
      </c>
      <c r="H2500" s="60" t="str">
        <f t="shared" ref="H2500:I2500" si="3188">IF(H2498="Met","Yes",IF(H2499="Met","Yes","No"))</f>
        <v>Yes</v>
      </c>
      <c r="I2500" s="60" t="str">
        <f t="shared" si="3188"/>
        <v>Yes</v>
      </c>
      <c r="J2500" s="42"/>
      <c r="K2500" s="60" t="str">
        <f t="shared" ref="K2500:L2500" si="3189">IF(K2498="Met","Yes",IF(K2499="Met","Yes","No"))</f>
        <v>Yes</v>
      </c>
      <c r="L2500" s="60" t="str">
        <f t="shared" si="3189"/>
        <v>Yes</v>
      </c>
      <c r="M2500" s="5" t="s">
        <v>9</v>
      </c>
      <c r="N2500" s="14" t="s">
        <v>2503</v>
      </c>
      <c r="O2500" s="5"/>
      <c r="P2500" s="44" t="str">
        <f t="shared" ref="P2500" si="3190">IF(H2504="Yes",IF(I2504="Yes","Yes","No"),"No")</f>
        <v>No</v>
      </c>
      <c r="Q2500" s="108" t="s">
        <v>2758</v>
      </c>
      <c r="R2500" s="5" t="s">
        <v>1</v>
      </c>
      <c r="S2500" s="5" t="s">
        <v>5</v>
      </c>
      <c r="T2500" s="5" t="s">
        <v>3</v>
      </c>
      <c r="U2500" s="5">
        <v>1114</v>
      </c>
      <c r="V2500" s="5">
        <v>87.34</v>
      </c>
      <c r="W2500" s="5">
        <v>86.97</v>
      </c>
      <c r="X2500" s="11">
        <f t="shared" si="3186"/>
        <v>0.37000000000000455</v>
      </c>
      <c r="Y2500" s="14">
        <v>1067</v>
      </c>
      <c r="Z2500" s="5">
        <v>88.66</v>
      </c>
      <c r="AA2500" s="5">
        <v>88.71</v>
      </c>
      <c r="AB2500" s="72">
        <f t="shared" si="3166"/>
        <v>-4.9999999999997158E-2</v>
      </c>
      <c r="AC2500" s="53"/>
    </row>
    <row r="2501" spans="1:29" x14ac:dyDescent="0.25">
      <c r="A2501" s="53">
        <v>3601002</v>
      </c>
      <c r="B2501" s="89" t="s">
        <v>2611</v>
      </c>
      <c r="C2501" s="53" t="s">
        <v>372</v>
      </c>
      <c r="D2501" s="49" t="s">
        <v>2507</v>
      </c>
      <c r="E2501" s="47">
        <f>VLOOKUP('2012 Accountability Database'!A2498,Dems1112!$A$2:$G$1082,3)</f>
        <v>0.4</v>
      </c>
      <c r="F2501" s="66"/>
      <c r="G2501" s="52"/>
      <c r="M2501" s="5" t="s">
        <v>9</v>
      </c>
      <c r="N2501" s="14" t="s">
        <v>2504</v>
      </c>
      <c r="O2501" s="5"/>
      <c r="P2501" s="44" t="str">
        <f t="shared" ref="P2501" si="3191">IF(K2504="Yes",IF(L2504="Yes","Yes","No"),"No")</f>
        <v>No</v>
      </c>
      <c r="Q2501" s="108"/>
      <c r="R2501" s="5" t="s">
        <v>1</v>
      </c>
      <c r="S2501" s="5" t="s">
        <v>5</v>
      </c>
      <c r="T2501" s="5" t="s">
        <v>7</v>
      </c>
      <c r="U2501" s="5">
        <v>804</v>
      </c>
      <c r="V2501" s="5">
        <v>83.46</v>
      </c>
      <c r="W2501" s="5">
        <v>82.35</v>
      </c>
      <c r="X2501" s="11">
        <f t="shared" si="3186"/>
        <v>1.1099999999999994</v>
      </c>
      <c r="Y2501" s="14">
        <v>761</v>
      </c>
      <c r="Z2501" s="5">
        <v>85.55</v>
      </c>
      <c r="AA2501" s="5">
        <v>85.56</v>
      </c>
      <c r="AB2501" s="72">
        <f t="shared" si="3166"/>
        <v>-1.0000000000005116E-2</v>
      </c>
      <c r="AC2501" s="53"/>
    </row>
    <row r="2502" spans="1:29" x14ac:dyDescent="0.25">
      <c r="A2502" s="53">
        <v>3601002</v>
      </c>
      <c r="B2502" s="89" t="s">
        <v>2611</v>
      </c>
      <c r="C2502" s="53" t="s">
        <v>372</v>
      </c>
      <c r="D2502" s="50" t="s">
        <v>2508</v>
      </c>
      <c r="E2502" s="47">
        <f>VLOOKUP('2012 Accountability Database'!A2498,Dems1112!$A$2:$G$1082,4)</f>
        <v>0.71</v>
      </c>
      <c r="F2502" s="65" t="s">
        <v>2486</v>
      </c>
      <c r="G2502" s="62"/>
      <c r="H2502" s="13" t="str">
        <f>IF(V2502&gt;94,"Met",IF(X2502="--","n/a",IF(X2502&gt;=0,"Met","Did Not Meet")))</f>
        <v>Did Not Meet</v>
      </c>
      <c r="I2502" s="13" t="str">
        <f>IF(V2503&gt;94,"Met",IF(X2503="--","n/a",IF(X2503&gt;=0,"Met","Did Not Meet")))</f>
        <v>Did Not Meet</v>
      </c>
      <c r="J2502" s="13"/>
      <c r="K2502" s="13" t="str">
        <f>IF(Z2502&gt;94,"Met",IF(AB2502="--","n/a",IF(AB2502&gt;=0,"Met","Did Not Meet")))</f>
        <v>Did Not Meet</v>
      </c>
      <c r="L2502" s="13" t="str">
        <f>IF(Z2503&gt;94,"Met",IF(AB2503="--","n/a",IF(AB2503&gt;=0,"Met","Did Not Meet")))</f>
        <v>Did Not Meet</v>
      </c>
      <c r="M2502" s="1" t="s">
        <v>9</v>
      </c>
      <c r="N2502" s="68" t="s">
        <v>2497</v>
      </c>
      <c r="O2502" s="35"/>
      <c r="P2502" s="44"/>
      <c r="Q2502" s="108"/>
      <c r="R2502" s="5" t="s">
        <v>6</v>
      </c>
      <c r="S2502" s="1" t="s">
        <v>2</v>
      </c>
      <c r="T2502" s="1" t="s">
        <v>3</v>
      </c>
      <c r="U2502" s="5">
        <v>387</v>
      </c>
      <c r="V2502" s="1">
        <v>85.79</v>
      </c>
      <c r="W2502" s="1">
        <v>89.43</v>
      </c>
      <c r="X2502" s="6">
        <f t="shared" si="3186"/>
        <v>-3.6400000000000006</v>
      </c>
      <c r="Y2502" s="14">
        <v>371</v>
      </c>
      <c r="Z2502" s="1">
        <v>75.739999999999995</v>
      </c>
      <c r="AA2502" s="1">
        <v>84.12</v>
      </c>
      <c r="AB2502" s="72">
        <f t="shared" si="3166"/>
        <v>-8.3800000000000097</v>
      </c>
      <c r="AC2502" s="53"/>
    </row>
    <row r="2503" spans="1:29" x14ac:dyDescent="0.25">
      <c r="A2503" s="53">
        <v>3601002</v>
      </c>
      <c r="B2503" s="89" t="s">
        <v>2611</v>
      </c>
      <c r="C2503" s="53" t="s">
        <v>372</v>
      </c>
      <c r="D2503" s="50" t="s">
        <v>974</v>
      </c>
      <c r="E2503" s="47" t="str">
        <f>VLOOKUP('2012 Accountability Database'!A2498,Dems1112!$A$2:$G$1082,5)</f>
        <v>5-6</v>
      </c>
      <c r="F2503" s="65" t="s">
        <v>2487</v>
      </c>
      <c r="G2503" s="62"/>
      <c r="H2503" s="13" t="str">
        <f>IF(V2504&gt;94,"Met",IF(X2504="--","n/a",IF(X2504&gt;=0,"Met","Did Not Meet")))</f>
        <v>Did Not Meet</v>
      </c>
      <c r="I2503" s="13" t="str">
        <f>IF(V2505&gt;94,"Met",IF(X2505="--","n/a",IF(X2505&gt;=0,"Met","Did Not Meet")))</f>
        <v>Did Not Meet</v>
      </c>
      <c r="J2503" s="13"/>
      <c r="K2503" s="13" t="str">
        <f>IF(Z2504&gt;94,"Met",IF(AB2504="--","n/a",IF(AB2504&gt;=0,"Met","Did Not Meet")))</f>
        <v>Did Not Meet</v>
      </c>
      <c r="L2503" s="13" t="str">
        <f>IF(Z2505&gt;94,"Met",IF(AB2505="--","n/a",IF(AB2505&gt;=0,"Met","Did Not Meet")))</f>
        <v>Did Not Meet</v>
      </c>
      <c r="M2503" s="1" t="s">
        <v>9</v>
      </c>
      <c r="N2503" s="14"/>
      <c r="O2503" s="35" t="s">
        <v>2506</v>
      </c>
      <c r="P2503" s="83" t="str">
        <f t="shared" ref="P2503" si="3192">IF(P2498="No"," ", IF(P2500="No"," ",IF(P2499="No", " ",IF(P2501="No"," ","X"))))</f>
        <v xml:space="preserve"> </v>
      </c>
      <c r="Q2503" s="108"/>
      <c r="R2503" s="5" t="s">
        <v>6</v>
      </c>
      <c r="S2503" s="1" t="s">
        <v>2</v>
      </c>
      <c r="T2503" s="1" t="s">
        <v>7</v>
      </c>
      <c r="U2503" s="5">
        <v>286</v>
      </c>
      <c r="V2503" s="1">
        <v>82.17</v>
      </c>
      <c r="W2503" s="1">
        <v>86.08</v>
      </c>
      <c r="X2503" s="6">
        <f t="shared" si="3186"/>
        <v>-3.9099999999999966</v>
      </c>
      <c r="Y2503" s="14">
        <v>273</v>
      </c>
      <c r="Z2503" s="1">
        <v>69.599999999999994</v>
      </c>
      <c r="AA2503" s="1">
        <v>80.23</v>
      </c>
      <c r="AB2503" s="72">
        <f t="shared" si="3166"/>
        <v>-10.63000000000001</v>
      </c>
      <c r="AC2503" s="53"/>
    </row>
    <row r="2504" spans="1:29" ht="15.75" x14ac:dyDescent="0.25">
      <c r="A2504" s="53">
        <v>3601002</v>
      </c>
      <c r="B2504" s="89" t="s">
        <v>2611</v>
      </c>
      <c r="C2504" s="53" t="s">
        <v>372</v>
      </c>
      <c r="D2504" s="50" t="s">
        <v>975</v>
      </c>
      <c r="E2504" s="48" t="str">
        <f>VLOOKUP('2012 Accountability Database'!A2498,Dems1112!$A$2:$G$1082,6)</f>
        <v>1 (Northwest AR)</v>
      </c>
      <c r="F2504" s="66"/>
      <c r="G2504" s="63" t="s">
        <v>2488</v>
      </c>
      <c r="H2504" s="61" t="str">
        <f t="shared" ref="H2504:I2504" si="3193">IF(H2502="Met","Yes",IF(H2503="Met","Yes","No"))</f>
        <v>No</v>
      </c>
      <c r="I2504" s="61" t="str">
        <f t="shared" si="3193"/>
        <v>No</v>
      </c>
      <c r="J2504" s="55"/>
      <c r="K2504" s="61" t="str">
        <f t="shared" ref="K2504:L2504" si="3194">IF(K2502="Met","Yes",IF(K2503="Met","Yes","No"))</f>
        <v>No</v>
      </c>
      <c r="L2504" s="61" t="str">
        <f t="shared" si="3194"/>
        <v>No</v>
      </c>
      <c r="M2504" s="1" t="s">
        <v>9</v>
      </c>
      <c r="N2504" s="14"/>
      <c r="O2504" s="35" t="s">
        <v>2505</v>
      </c>
      <c r="P2504" s="83" t="str">
        <f t="shared" ref="P2504" si="3195">IF(P2503="X"," ",IF(P2505="X"," ","X"))</f>
        <v xml:space="preserve"> </v>
      </c>
      <c r="Q2504" s="94" t="s">
        <v>2759</v>
      </c>
      <c r="R2504" s="5" t="s">
        <v>6</v>
      </c>
      <c r="S2504" s="1" t="s">
        <v>5</v>
      </c>
      <c r="T2504" s="1" t="s">
        <v>3</v>
      </c>
      <c r="U2504" s="5">
        <v>1114</v>
      </c>
      <c r="V2504" s="1">
        <v>85.55</v>
      </c>
      <c r="W2504" s="1">
        <v>89.43</v>
      </c>
      <c r="X2504" s="6">
        <f t="shared" si="3186"/>
        <v>-3.8800000000000097</v>
      </c>
      <c r="Y2504" s="14">
        <v>1069</v>
      </c>
      <c r="Z2504" s="1">
        <v>79.510000000000005</v>
      </c>
      <c r="AA2504" s="1">
        <v>84.12</v>
      </c>
      <c r="AB2504" s="72">
        <f t="shared" si="3166"/>
        <v>-4.6099999999999994</v>
      </c>
      <c r="AC2504" s="53"/>
    </row>
    <row r="2505" spans="1:29" x14ac:dyDescent="0.25">
      <c r="A2505" s="54">
        <v>3601002</v>
      </c>
      <c r="B2505" s="90" t="s">
        <v>2611</v>
      </c>
      <c r="C2505" s="54" t="s">
        <v>372</v>
      </c>
      <c r="D2505" s="4"/>
      <c r="E2505" s="4"/>
      <c r="F2505" s="67"/>
      <c r="G2505" s="64"/>
      <c r="H2505" s="43"/>
      <c r="I2505" s="43"/>
      <c r="J2505" s="43"/>
      <c r="K2505" s="43"/>
      <c r="L2505" s="43"/>
      <c r="M2505" s="4" t="s">
        <v>9</v>
      </c>
      <c r="N2505" s="15"/>
      <c r="O2505" s="38" t="s">
        <v>2482</v>
      </c>
      <c r="P2505" s="84" t="str">
        <f>IF(E2499="Achieving School"," ","X")</f>
        <v>X</v>
      </c>
      <c r="Q2505" s="91"/>
      <c r="R2505" s="4" t="s">
        <v>6</v>
      </c>
      <c r="S2505" s="4" t="s">
        <v>5</v>
      </c>
      <c r="T2505" s="4" t="s">
        <v>7</v>
      </c>
      <c r="U2505" s="4">
        <v>804</v>
      </c>
      <c r="V2505" s="4">
        <v>81.34</v>
      </c>
      <c r="W2505" s="4">
        <v>86.08</v>
      </c>
      <c r="X2505" s="7">
        <f t="shared" si="3186"/>
        <v>-4.7399999999999949</v>
      </c>
      <c r="Y2505" s="15">
        <v>763</v>
      </c>
      <c r="Z2505" s="4">
        <v>74.569999999999993</v>
      </c>
      <c r="AA2505" s="4">
        <v>80.23</v>
      </c>
      <c r="AB2505" s="73">
        <f t="shared" si="3166"/>
        <v>-5.6600000000000108</v>
      </c>
      <c r="AC2505" s="54"/>
    </row>
    <row r="2506" spans="1:29" x14ac:dyDescent="0.25">
      <c r="A2506" s="1">
        <v>3601003</v>
      </c>
      <c r="B2506" s="87" t="s">
        <v>2611</v>
      </c>
      <c r="C2506" s="55" t="s">
        <v>373</v>
      </c>
      <c r="E2506" s="42"/>
      <c r="F2506" s="65" t="s">
        <v>2483</v>
      </c>
      <c r="G2506" s="62"/>
      <c r="H2506" s="37" t="str">
        <f>IF(V2506&gt;94,"Met",IF(X2506="--","n/a",IF(X2506&gt;=0,"Met","Did Not Meet")))</f>
        <v>Met</v>
      </c>
      <c r="I2506" s="37" t="str">
        <f>IF(V2507&gt;94,"Met",IF(X2507="--","n/a",IF(X2507&gt;=0,"Met","Did Not Meet")))</f>
        <v>Met</v>
      </c>
      <c r="K2506" s="13" t="str">
        <f>IF(Z2506&gt;94,"Met",IF(AB2506="--","n/a",IF(AB2506&gt;=0,"Met","Did Not Meet")))</f>
        <v>Did Not Meet</v>
      </c>
      <c r="L2506" s="13" t="str">
        <f>IF(Z2507&gt;94,"Met",IF(AB2507="--","n/a",IF(AB2507&gt;=0,"Met","Did Not Meet")))</f>
        <v>Did Not Meet</v>
      </c>
      <c r="M2506" s="1" t="s">
        <v>4</v>
      </c>
      <c r="N2506" s="14" t="s">
        <v>2502</v>
      </c>
      <c r="O2506" s="5"/>
      <c r="P2506" s="44" t="str">
        <f t="shared" ref="P2506" si="3196">IF(H2508="Yes",IF(I2508="Yes","Yes","No"),"No")</f>
        <v>Yes</v>
      </c>
      <c r="Q2506" s="93"/>
      <c r="R2506" s="5" t="s">
        <v>1</v>
      </c>
      <c r="S2506" s="1" t="s">
        <v>2</v>
      </c>
      <c r="T2506" s="1" t="s">
        <v>3</v>
      </c>
      <c r="U2506" s="5">
        <v>409</v>
      </c>
      <c r="V2506" s="1">
        <v>85.82</v>
      </c>
      <c r="W2506" s="1">
        <v>84.72</v>
      </c>
      <c r="X2506" s="9">
        <f t="shared" si="3186"/>
        <v>1.0999999999999943</v>
      </c>
      <c r="Y2506" s="14">
        <v>187</v>
      </c>
      <c r="Z2506" s="1">
        <v>80.209999999999994</v>
      </c>
      <c r="AA2506" s="1">
        <v>82.04</v>
      </c>
      <c r="AB2506" s="72">
        <f t="shared" si="3166"/>
        <v>-1.8300000000000125</v>
      </c>
      <c r="AC2506" s="36"/>
    </row>
    <row r="2507" spans="1:29" ht="15.75" x14ac:dyDescent="0.25">
      <c r="A2507" s="53">
        <v>3601003</v>
      </c>
      <c r="B2507" s="89" t="s">
        <v>2611</v>
      </c>
      <c r="C2507" s="53" t="s">
        <v>373</v>
      </c>
      <c r="D2507" s="49" t="s">
        <v>2498</v>
      </c>
      <c r="E2507" s="34" t="str">
        <f>M2506</f>
        <v>Achieving School</v>
      </c>
      <c r="F2507" s="65" t="s">
        <v>2484</v>
      </c>
      <c r="G2507" s="62"/>
      <c r="H2507" s="13" t="str">
        <f>IF(V2508&gt;94,"Met",IF(X2508="--","n/a",IF(X2508&gt;=0,"Met","Did Not Meet")))</f>
        <v>Met</v>
      </c>
      <c r="I2507" s="13" t="str">
        <f>IF(V2509&gt;94,"Met",IF(X2509="--","n/a",IF(X2509&gt;=0,"Met","Did Not Meet")))</f>
        <v>Did Not Meet</v>
      </c>
      <c r="K2507" s="13" t="str">
        <f>IF(Z2508&gt;94,"Met",IF(AB2508="--","n/a",IF(AB2508&gt;=0,"Met","Did Not Meet")))</f>
        <v>Did Not Meet</v>
      </c>
      <c r="L2507" s="13" t="str">
        <f>IF(Z2509&gt;94,"Met",IF(AB2509="--","n/a",IF(AB2509&gt;=0,"Met","Did Not Meet")))</f>
        <v>Did Not Meet</v>
      </c>
      <c r="M2507" s="1" t="s">
        <v>4</v>
      </c>
      <c r="N2507" s="14" t="s">
        <v>2501</v>
      </c>
      <c r="O2507" s="5"/>
      <c r="P2507" s="44" t="str">
        <f t="shared" ref="P2507" si="3197">IF(K2508="Yes",IF(L2508="Yes","Yes","No"),"No")</f>
        <v>No</v>
      </c>
      <c r="Q2507" s="94" t="s">
        <v>2759</v>
      </c>
      <c r="R2507" s="5" t="s">
        <v>1</v>
      </c>
      <c r="S2507" s="1" t="s">
        <v>2</v>
      </c>
      <c r="T2507" s="1" t="s">
        <v>7</v>
      </c>
      <c r="U2507" s="5">
        <v>306</v>
      </c>
      <c r="V2507" s="1">
        <v>81.7</v>
      </c>
      <c r="W2507" s="1">
        <v>81.28</v>
      </c>
      <c r="X2507" s="9">
        <f t="shared" si="3186"/>
        <v>0.42000000000000171</v>
      </c>
      <c r="Y2507" s="14">
        <v>129</v>
      </c>
      <c r="Z2507" s="1">
        <v>75.19</v>
      </c>
      <c r="AA2507" s="1">
        <v>78.39</v>
      </c>
      <c r="AB2507" s="72">
        <f t="shared" si="3166"/>
        <v>-3.2000000000000028</v>
      </c>
      <c r="AC2507" s="53"/>
    </row>
    <row r="2508" spans="1:29" ht="15" customHeight="1" x14ac:dyDescent="0.25">
      <c r="A2508" s="53">
        <v>3601003</v>
      </c>
      <c r="B2508" s="89" t="s">
        <v>2611</v>
      </c>
      <c r="C2508" s="53" t="s">
        <v>373</v>
      </c>
      <c r="D2508" s="49" t="s">
        <v>2499</v>
      </c>
      <c r="E2508" s="35" t="str">
        <f>VLOOKUP('2012 Accountability Database'!$A2506,'2011 AYP'!A$2:B$1072,2)</f>
        <v xml:space="preserve"> A (Alert)</v>
      </c>
      <c r="F2508" s="66"/>
      <c r="G2508" s="63" t="s">
        <v>2485</v>
      </c>
      <c r="H2508" s="60" t="str">
        <f t="shared" ref="H2508:I2508" si="3198">IF(H2506="Met","Yes",IF(H2507="Met","Yes","No"))</f>
        <v>Yes</v>
      </c>
      <c r="I2508" s="60" t="str">
        <f t="shared" si="3198"/>
        <v>Yes</v>
      </c>
      <c r="J2508" s="42"/>
      <c r="K2508" s="60" t="str">
        <f t="shared" ref="K2508:L2508" si="3199">IF(K2506="Met","Yes",IF(K2507="Met","Yes","No"))</f>
        <v>No</v>
      </c>
      <c r="L2508" s="60" t="str">
        <f t="shared" si="3199"/>
        <v>No</v>
      </c>
      <c r="M2508" s="1" t="s">
        <v>4</v>
      </c>
      <c r="N2508" s="14" t="s">
        <v>2503</v>
      </c>
      <c r="O2508" s="5"/>
      <c r="P2508" s="44" t="str">
        <f t="shared" ref="P2508" si="3200">IF(H2512="Yes",IF(I2512="Yes","Yes","No"),"No")</f>
        <v>No</v>
      </c>
      <c r="Q2508" s="108" t="s">
        <v>2758</v>
      </c>
      <c r="R2508" s="5" t="s">
        <v>1</v>
      </c>
      <c r="S2508" s="1" t="s">
        <v>5</v>
      </c>
      <c r="T2508" s="1" t="s">
        <v>3</v>
      </c>
      <c r="U2508" s="5">
        <v>1218</v>
      </c>
      <c r="V2508" s="1">
        <v>84.73</v>
      </c>
      <c r="W2508" s="1">
        <v>84.72</v>
      </c>
      <c r="X2508" s="9">
        <f t="shared" si="3186"/>
        <v>1.0000000000005116E-2</v>
      </c>
      <c r="Y2508" s="14">
        <v>573</v>
      </c>
      <c r="Z2508" s="1">
        <v>80.45</v>
      </c>
      <c r="AA2508" s="1">
        <v>82.04</v>
      </c>
      <c r="AB2508" s="72">
        <f t="shared" si="3166"/>
        <v>-1.5900000000000034</v>
      </c>
      <c r="AC2508" s="53"/>
    </row>
    <row r="2509" spans="1:29" x14ac:dyDescent="0.25">
      <c r="A2509" s="53">
        <v>3601003</v>
      </c>
      <c r="B2509" s="89" t="s">
        <v>2611</v>
      </c>
      <c r="C2509" s="53" t="s">
        <v>373</v>
      </c>
      <c r="D2509" s="49" t="s">
        <v>2507</v>
      </c>
      <c r="E2509" s="47">
        <f>VLOOKUP('2012 Accountability Database'!A2506,Dems1112!$A$2:$G$1082,3)</f>
        <v>0.4</v>
      </c>
      <c r="F2509" s="66"/>
      <c r="G2509" s="52"/>
      <c r="M2509" s="1" t="s">
        <v>4</v>
      </c>
      <c r="N2509" s="14" t="s">
        <v>2504</v>
      </c>
      <c r="O2509" s="5"/>
      <c r="P2509" s="44" t="str">
        <f t="shared" ref="P2509" si="3201">IF(K2512="Yes",IF(L2512="Yes","Yes","No"),"No")</f>
        <v>Yes</v>
      </c>
      <c r="Q2509" s="108"/>
      <c r="R2509" s="5" t="s">
        <v>1</v>
      </c>
      <c r="S2509" s="1" t="s">
        <v>5</v>
      </c>
      <c r="T2509" s="1" t="s">
        <v>7</v>
      </c>
      <c r="U2509" s="5">
        <v>901</v>
      </c>
      <c r="V2509" s="1">
        <v>81.02</v>
      </c>
      <c r="W2509" s="1">
        <v>81.28</v>
      </c>
      <c r="X2509" s="6">
        <f t="shared" si="3186"/>
        <v>-0.26000000000000512</v>
      </c>
      <c r="Y2509" s="14">
        <v>414</v>
      </c>
      <c r="Z2509" s="1">
        <v>77.290000000000006</v>
      </c>
      <c r="AA2509" s="1">
        <v>78.39</v>
      </c>
      <c r="AB2509" s="72">
        <f t="shared" si="3166"/>
        <v>-1.0999999999999943</v>
      </c>
      <c r="AC2509" s="53"/>
    </row>
    <row r="2510" spans="1:29" x14ac:dyDescent="0.25">
      <c r="A2510" s="53">
        <v>3601003</v>
      </c>
      <c r="B2510" s="89" t="s">
        <v>2611</v>
      </c>
      <c r="C2510" s="53" t="s">
        <v>373</v>
      </c>
      <c r="D2510" s="50" t="s">
        <v>2508</v>
      </c>
      <c r="E2510" s="47">
        <f>VLOOKUP('2012 Accountability Database'!A2506,Dems1112!$A$2:$G$1082,4)</f>
        <v>0.72</v>
      </c>
      <c r="F2510" s="65" t="s">
        <v>2486</v>
      </c>
      <c r="G2510" s="62"/>
      <c r="H2510" s="13" t="str">
        <f>IF(V2510&gt;94,"Met",IF(X2510="--","n/a",IF(X2510&gt;=0,"Met","Did Not Meet")))</f>
        <v>Did Not Meet</v>
      </c>
      <c r="I2510" s="13" t="str">
        <f>IF(V2511&gt;94,"Met",IF(X2511="--","n/a",IF(X2511&gt;=0,"Met","Did Not Meet")))</f>
        <v>Did Not Meet</v>
      </c>
      <c r="J2510" s="13"/>
      <c r="K2510" s="13" t="str">
        <f>IF(Z2510&gt;94,"Met",IF(AB2510="--","n/a",IF(AB2510&gt;=0,"Met","Did Not Meet")))</f>
        <v>Did Not Meet</v>
      </c>
      <c r="L2510" s="13" t="str">
        <f>IF(Z2511&gt;94,"Met",IF(AB2511="--","n/a",IF(AB2511&gt;=0,"Met","Did Not Meet")))</f>
        <v>Did Not Meet</v>
      </c>
      <c r="M2510" s="1" t="s">
        <v>4</v>
      </c>
      <c r="N2510" s="68" t="s">
        <v>2497</v>
      </c>
      <c r="O2510" s="35"/>
      <c r="P2510" s="44"/>
      <c r="Q2510" s="108"/>
      <c r="R2510" s="5" t="s">
        <v>6</v>
      </c>
      <c r="S2510" s="1" t="s">
        <v>2</v>
      </c>
      <c r="T2510" s="1" t="s">
        <v>3</v>
      </c>
      <c r="U2510" s="5">
        <v>409</v>
      </c>
      <c r="V2510" s="1">
        <v>81.17</v>
      </c>
      <c r="W2510" s="1">
        <v>87.74</v>
      </c>
      <c r="X2510" s="6">
        <f t="shared" si="3186"/>
        <v>-6.5699999999999932</v>
      </c>
      <c r="Y2510" s="14">
        <v>187</v>
      </c>
      <c r="Z2510" s="1">
        <v>26.74</v>
      </c>
      <c r="AA2510" s="1">
        <v>46.14</v>
      </c>
      <c r="AB2510" s="72">
        <f t="shared" si="3166"/>
        <v>-19.400000000000002</v>
      </c>
      <c r="AC2510" s="53"/>
    </row>
    <row r="2511" spans="1:29" x14ac:dyDescent="0.25">
      <c r="A2511" s="53">
        <v>3601003</v>
      </c>
      <c r="B2511" s="89" t="s">
        <v>2611</v>
      </c>
      <c r="C2511" s="53" t="s">
        <v>373</v>
      </c>
      <c r="D2511" s="50" t="s">
        <v>974</v>
      </c>
      <c r="E2511" s="47" t="str">
        <f>VLOOKUP('2012 Accountability Database'!A2506,Dems1112!$A$2:$G$1082,5)</f>
        <v>K-1</v>
      </c>
      <c r="F2511" s="65" t="s">
        <v>2487</v>
      </c>
      <c r="G2511" s="62"/>
      <c r="H2511" s="13" t="str">
        <f>IF(V2512&gt;94,"Met",IF(X2512="--","n/a",IF(X2512&gt;=0,"Met","Did Not Meet")))</f>
        <v>Did Not Meet</v>
      </c>
      <c r="I2511" s="13" t="str">
        <f>IF(V2513&gt;94,"Met",IF(X2513="--","n/a",IF(X2513&gt;=0,"Met","Did Not Meet")))</f>
        <v>Did Not Meet</v>
      </c>
      <c r="J2511" s="13"/>
      <c r="K2511" s="13" t="str">
        <f>IF(Z2512&gt;94,"Met",IF(AB2512="--","n/a",IF(AB2512&gt;=0,"Met","Did Not Meet")))</f>
        <v>Met</v>
      </c>
      <c r="L2511" s="13" t="str">
        <f>IF(Z2513&gt;94,"Met",IF(AB2513="--","n/a",IF(AB2513&gt;=0,"Met","Did Not Meet")))</f>
        <v>Met</v>
      </c>
      <c r="M2511" s="1" t="s">
        <v>4</v>
      </c>
      <c r="N2511" s="14"/>
      <c r="O2511" s="35" t="s">
        <v>2506</v>
      </c>
      <c r="P2511" s="83" t="str">
        <f t="shared" ref="P2511" si="3202">IF(P2506="No"," ", IF(P2508="No"," ",IF(P2507="No", " ",IF(P2509="No"," ","X"))))</f>
        <v xml:space="preserve"> </v>
      </c>
      <c r="Q2511" s="108"/>
      <c r="R2511" s="5" t="s">
        <v>6</v>
      </c>
      <c r="S2511" s="1" t="s">
        <v>2</v>
      </c>
      <c r="T2511" s="1" t="s">
        <v>7</v>
      </c>
      <c r="U2511" s="5">
        <v>306</v>
      </c>
      <c r="V2511" s="1">
        <v>78.430000000000007</v>
      </c>
      <c r="W2511" s="1">
        <v>85.1</v>
      </c>
      <c r="X2511" s="6">
        <f t="shared" si="3186"/>
        <v>-6.6699999999999875</v>
      </c>
      <c r="Y2511" s="14">
        <v>129</v>
      </c>
      <c r="Z2511" s="1">
        <v>24.03</v>
      </c>
      <c r="AA2511" s="1">
        <v>39.770000000000003</v>
      </c>
      <c r="AB2511" s="72">
        <f t="shared" si="3166"/>
        <v>-15.740000000000002</v>
      </c>
      <c r="AC2511" s="53"/>
    </row>
    <row r="2512" spans="1:29" ht="15.75" x14ac:dyDescent="0.25">
      <c r="A2512" s="53">
        <v>3601003</v>
      </c>
      <c r="B2512" s="89" t="s">
        <v>2611</v>
      </c>
      <c r="C2512" s="53" t="s">
        <v>373</v>
      </c>
      <c r="D2512" s="50" t="s">
        <v>975</v>
      </c>
      <c r="E2512" s="48" t="str">
        <f>VLOOKUP('2012 Accountability Database'!A2506,Dems1112!$A$2:$G$1082,6)</f>
        <v>1 (Northwest AR)</v>
      </c>
      <c r="F2512" s="66"/>
      <c r="G2512" s="63" t="s">
        <v>2488</v>
      </c>
      <c r="H2512" s="61" t="str">
        <f t="shared" ref="H2512:I2512" si="3203">IF(H2510="Met","Yes",IF(H2511="Met","Yes","No"))</f>
        <v>No</v>
      </c>
      <c r="I2512" s="61" t="str">
        <f t="shared" si="3203"/>
        <v>No</v>
      </c>
      <c r="J2512" s="55"/>
      <c r="K2512" s="61" t="str">
        <f t="shared" ref="K2512:L2512" si="3204">IF(K2510="Met","Yes",IF(K2511="Met","Yes","No"))</f>
        <v>Yes</v>
      </c>
      <c r="L2512" s="61" t="str">
        <f t="shared" si="3204"/>
        <v>Yes</v>
      </c>
      <c r="M2512" s="5" t="s">
        <v>4</v>
      </c>
      <c r="N2512" s="14"/>
      <c r="O2512" s="35" t="s">
        <v>2505</v>
      </c>
      <c r="P2512" s="83" t="str">
        <f t="shared" ref="P2512" si="3205">IF(P2511="X"," ",IF(P2513="X"," ","X"))</f>
        <v>X</v>
      </c>
      <c r="Q2512" s="94" t="s">
        <v>2759</v>
      </c>
      <c r="R2512" s="5" t="s">
        <v>6</v>
      </c>
      <c r="S2512" s="5" t="s">
        <v>5</v>
      </c>
      <c r="T2512" s="5" t="s">
        <v>3</v>
      </c>
      <c r="U2512" s="5">
        <v>1218</v>
      </c>
      <c r="V2512" s="5">
        <v>85.96</v>
      </c>
      <c r="W2512" s="5">
        <v>87.74</v>
      </c>
      <c r="X2512" s="8">
        <f t="shared" si="3186"/>
        <v>-1.7800000000000011</v>
      </c>
      <c r="Y2512" s="14">
        <v>573</v>
      </c>
      <c r="Z2512" s="5">
        <v>46.77</v>
      </c>
      <c r="AA2512" s="5">
        <v>46.14</v>
      </c>
      <c r="AB2512" s="71">
        <f t="shared" si="3166"/>
        <v>0.63000000000000256</v>
      </c>
      <c r="AC2512" s="53"/>
    </row>
    <row r="2513" spans="1:29" x14ac:dyDescent="0.25">
      <c r="A2513" s="54">
        <v>3601003</v>
      </c>
      <c r="B2513" s="90" t="s">
        <v>2611</v>
      </c>
      <c r="C2513" s="54" t="s">
        <v>373</v>
      </c>
      <c r="D2513" s="4"/>
      <c r="E2513" s="4"/>
      <c r="F2513" s="67"/>
      <c r="G2513" s="64"/>
      <c r="H2513" s="43"/>
      <c r="I2513" s="43"/>
      <c r="J2513" s="43"/>
      <c r="K2513" s="43"/>
      <c r="L2513" s="43"/>
      <c r="M2513" s="4" t="s">
        <v>4</v>
      </c>
      <c r="N2513" s="15"/>
      <c r="O2513" s="38" t="s">
        <v>2482</v>
      </c>
      <c r="P2513" s="84" t="str">
        <f>IF(E2507="Achieving School"," ","X")</f>
        <v xml:space="preserve"> </v>
      </c>
      <c r="Q2513" s="91"/>
      <c r="R2513" s="4" t="s">
        <v>6</v>
      </c>
      <c r="S2513" s="4" t="s">
        <v>5</v>
      </c>
      <c r="T2513" s="4" t="s">
        <v>7</v>
      </c>
      <c r="U2513" s="4">
        <v>901</v>
      </c>
      <c r="V2513" s="4">
        <v>83.57</v>
      </c>
      <c r="W2513" s="4">
        <v>85.1</v>
      </c>
      <c r="X2513" s="7">
        <f t="shared" si="3186"/>
        <v>-1.5300000000000011</v>
      </c>
      <c r="Y2513" s="15">
        <v>414</v>
      </c>
      <c r="Z2513" s="4">
        <v>42.51</v>
      </c>
      <c r="AA2513" s="4">
        <v>39.770000000000003</v>
      </c>
      <c r="AB2513" s="74">
        <f t="shared" si="3166"/>
        <v>2.7399999999999949</v>
      </c>
      <c r="AC2513" s="54"/>
    </row>
    <row r="2514" spans="1:29" x14ac:dyDescent="0.25">
      <c r="A2514" s="1">
        <v>3601004</v>
      </c>
      <c r="B2514" s="87" t="s">
        <v>2611</v>
      </c>
      <c r="C2514" s="55" t="s">
        <v>374</v>
      </c>
      <c r="E2514" s="42"/>
      <c r="F2514" s="65" t="s">
        <v>2483</v>
      </c>
      <c r="G2514" s="62"/>
      <c r="H2514" s="37" t="str">
        <f>IF(V2514&gt;94,"Met",IF(X2514="--","n/a",IF(X2514&gt;=0,"Met","Did Not Meet")))</f>
        <v>Did Not Meet</v>
      </c>
      <c r="I2514" s="37" t="str">
        <f>IF(V2515&gt;94,"Met",IF(X2515="--","n/a",IF(X2515&gt;=0,"Met","Did Not Meet")))</f>
        <v>Did Not Meet</v>
      </c>
      <c r="K2514" s="13" t="str">
        <f>IF(Z2514&gt;94,"Met",IF(AB2514="--","n/a",IF(AB2514&gt;=0,"Met","Did Not Meet")))</f>
        <v>Met</v>
      </c>
      <c r="L2514" s="13" t="str">
        <f>IF(Z2515&gt;94,"Met",IF(AB2515="--","n/a",IF(AB2515&gt;=0,"Met","Did Not Meet")))</f>
        <v>Met</v>
      </c>
      <c r="M2514" s="1" t="s">
        <v>4</v>
      </c>
      <c r="N2514" s="14" t="s">
        <v>2502</v>
      </c>
      <c r="O2514" s="5"/>
      <c r="P2514" s="44" t="str">
        <f t="shared" ref="P2514" si="3206">IF(H2516="Yes",IF(I2516="Yes","Yes","No"),"No")</f>
        <v>No</v>
      </c>
      <c r="Q2514" s="93"/>
      <c r="R2514" s="5" t="s">
        <v>1</v>
      </c>
      <c r="S2514" s="1" t="s">
        <v>2</v>
      </c>
      <c r="T2514" s="1" t="s">
        <v>3</v>
      </c>
      <c r="U2514" s="5">
        <v>353</v>
      </c>
      <c r="V2514" s="1">
        <v>85.84</v>
      </c>
      <c r="W2514" s="1">
        <v>86.2</v>
      </c>
      <c r="X2514" s="6">
        <f t="shared" si="3186"/>
        <v>-0.35999999999999943</v>
      </c>
      <c r="Y2514" s="14">
        <v>332</v>
      </c>
      <c r="Z2514" s="1">
        <v>89.16</v>
      </c>
      <c r="AA2514" s="1">
        <v>86.83</v>
      </c>
      <c r="AB2514" s="71">
        <f t="shared" si="3166"/>
        <v>2.3299999999999983</v>
      </c>
      <c r="AC2514" s="36"/>
    </row>
    <row r="2515" spans="1:29" ht="15.75" x14ac:dyDescent="0.25">
      <c r="A2515" s="53">
        <v>3601004</v>
      </c>
      <c r="B2515" s="89" t="s">
        <v>2611</v>
      </c>
      <c r="C2515" s="53" t="s">
        <v>374</v>
      </c>
      <c r="D2515" s="49" t="s">
        <v>2498</v>
      </c>
      <c r="E2515" s="34" t="str">
        <f>M2514</f>
        <v>Achieving School</v>
      </c>
      <c r="F2515" s="65" t="s">
        <v>2484</v>
      </c>
      <c r="G2515" s="62"/>
      <c r="H2515" s="13" t="str">
        <f>IF(V2516&gt;94,"Met",IF(X2516="--","n/a",IF(X2516&gt;=0,"Met","Did Not Meet")))</f>
        <v>Did Not Meet</v>
      </c>
      <c r="I2515" s="13" t="str">
        <f>IF(V2517&gt;94,"Met",IF(X2517="--","n/a",IF(X2517&gt;=0,"Met","Did Not Meet")))</f>
        <v>Did Not Meet</v>
      </c>
      <c r="K2515" s="13" t="str">
        <f>IF(Z2516&gt;94,"Met",IF(AB2516="--","n/a",IF(AB2516&gt;=0,"Met","Did Not Meet")))</f>
        <v>Did Not Meet</v>
      </c>
      <c r="L2515" s="13" t="str">
        <f>IF(Z2517&gt;94,"Met",IF(AB2517="--","n/a",IF(AB2517&gt;=0,"Met","Did Not Meet")))</f>
        <v>Did Not Meet</v>
      </c>
      <c r="M2515" s="5" t="s">
        <v>4</v>
      </c>
      <c r="N2515" s="14" t="s">
        <v>2501</v>
      </c>
      <c r="O2515" s="5"/>
      <c r="P2515" s="44" t="str">
        <f t="shared" ref="P2515" si="3207">IF(K2516="Yes",IF(L2516="Yes","Yes","No"),"No")</f>
        <v>Yes</v>
      </c>
      <c r="Q2515" s="94" t="s">
        <v>2759</v>
      </c>
      <c r="R2515" s="5" t="s">
        <v>1</v>
      </c>
      <c r="S2515" s="5" t="s">
        <v>2</v>
      </c>
      <c r="T2515" s="5" t="s">
        <v>7</v>
      </c>
      <c r="U2515" s="5">
        <v>246</v>
      </c>
      <c r="V2515" s="5">
        <v>80.489999999999995</v>
      </c>
      <c r="W2515" s="5">
        <v>82.62</v>
      </c>
      <c r="X2515" s="8">
        <f t="shared" si="3186"/>
        <v>-2.1300000000000097</v>
      </c>
      <c r="Y2515" s="14">
        <v>228</v>
      </c>
      <c r="Z2515" s="5">
        <v>84.65</v>
      </c>
      <c r="AA2515" s="5">
        <v>82.93</v>
      </c>
      <c r="AB2515" s="71">
        <f t="shared" si="3166"/>
        <v>1.7199999999999989</v>
      </c>
      <c r="AC2515" s="53"/>
    </row>
    <row r="2516" spans="1:29" ht="15" customHeight="1" x14ac:dyDescent="0.25">
      <c r="A2516" s="53">
        <v>3601004</v>
      </c>
      <c r="B2516" s="89" t="s">
        <v>2611</v>
      </c>
      <c r="C2516" s="53" t="s">
        <v>374</v>
      </c>
      <c r="D2516" s="49" t="s">
        <v>2499</v>
      </c>
      <c r="E2516" s="35" t="str">
        <f>VLOOKUP('2012 Accountability Database'!$A2514,'2011 AYP'!A$2:B$1072,2)</f>
        <v>SI_1 (School Improvement Year 1)</v>
      </c>
      <c r="F2516" s="66"/>
      <c r="G2516" s="63" t="s">
        <v>2485</v>
      </c>
      <c r="H2516" s="60" t="str">
        <f t="shared" ref="H2516:I2516" si="3208">IF(H2514="Met","Yes",IF(H2515="Met","Yes","No"))</f>
        <v>No</v>
      </c>
      <c r="I2516" s="60" t="str">
        <f t="shared" si="3208"/>
        <v>No</v>
      </c>
      <c r="J2516" s="42"/>
      <c r="K2516" s="60" t="str">
        <f t="shared" ref="K2516:L2516" si="3209">IF(K2514="Met","Yes",IF(K2515="Met","Yes","No"))</f>
        <v>Yes</v>
      </c>
      <c r="L2516" s="60" t="str">
        <f t="shared" si="3209"/>
        <v>Yes</v>
      </c>
      <c r="M2516" s="5" t="s">
        <v>4</v>
      </c>
      <c r="N2516" s="14" t="s">
        <v>2503</v>
      </c>
      <c r="O2516" s="5"/>
      <c r="P2516" s="44" t="str">
        <f t="shared" ref="P2516" si="3210">IF(H2520="Yes",IF(I2520="Yes","Yes","No"),"No")</f>
        <v>Yes</v>
      </c>
      <c r="Q2516" s="108" t="s">
        <v>2758</v>
      </c>
      <c r="R2516" s="5" t="s">
        <v>1</v>
      </c>
      <c r="S2516" s="5" t="s">
        <v>5</v>
      </c>
      <c r="T2516" s="5" t="s">
        <v>3</v>
      </c>
      <c r="U2516" s="5">
        <v>1075</v>
      </c>
      <c r="V2516" s="5">
        <v>84.28</v>
      </c>
      <c r="W2516" s="5">
        <v>86.2</v>
      </c>
      <c r="X2516" s="8">
        <f t="shared" si="3186"/>
        <v>-1.9200000000000017</v>
      </c>
      <c r="Y2516" s="14">
        <v>1013</v>
      </c>
      <c r="Z2516" s="5">
        <v>86.28</v>
      </c>
      <c r="AA2516" s="5">
        <v>86.83</v>
      </c>
      <c r="AB2516" s="72">
        <f t="shared" si="3166"/>
        <v>-0.54999999999999716</v>
      </c>
      <c r="AC2516" s="53"/>
    </row>
    <row r="2517" spans="1:29" x14ac:dyDescent="0.25">
      <c r="A2517" s="53">
        <v>3601004</v>
      </c>
      <c r="B2517" s="89" t="s">
        <v>2611</v>
      </c>
      <c r="C2517" s="53" t="s">
        <v>374</v>
      </c>
      <c r="D2517" s="49" t="s">
        <v>2507</v>
      </c>
      <c r="E2517" s="47">
        <f>VLOOKUP('2012 Accountability Database'!A2514,Dems1112!$A$2:$G$1082,3)</f>
        <v>0.31</v>
      </c>
      <c r="F2517" s="66"/>
      <c r="G2517" s="52"/>
      <c r="M2517" s="5" t="s">
        <v>4</v>
      </c>
      <c r="N2517" s="14" t="s">
        <v>2504</v>
      </c>
      <c r="O2517" s="5"/>
      <c r="P2517" s="44" t="str">
        <f t="shared" ref="P2517" si="3211">IF(K2520="Yes",IF(L2520="Yes","Yes","No"),"No")</f>
        <v>No</v>
      </c>
      <c r="Q2517" s="108"/>
      <c r="R2517" s="5" t="s">
        <v>1</v>
      </c>
      <c r="S2517" s="5" t="s">
        <v>5</v>
      </c>
      <c r="T2517" s="5" t="s">
        <v>7</v>
      </c>
      <c r="U2517" s="5">
        <v>752</v>
      </c>
      <c r="V2517" s="5">
        <v>79.650000000000006</v>
      </c>
      <c r="W2517" s="5">
        <v>82.62</v>
      </c>
      <c r="X2517" s="8">
        <f t="shared" si="3186"/>
        <v>-2.9699999999999989</v>
      </c>
      <c r="Y2517" s="14">
        <v>695</v>
      </c>
      <c r="Z2517" s="5">
        <v>82.01</v>
      </c>
      <c r="AA2517" s="5">
        <v>82.93</v>
      </c>
      <c r="AB2517" s="72">
        <f t="shared" si="3166"/>
        <v>-0.92000000000000171</v>
      </c>
      <c r="AC2517" s="53"/>
    </row>
    <row r="2518" spans="1:29" x14ac:dyDescent="0.25">
      <c r="A2518" s="53">
        <v>3601004</v>
      </c>
      <c r="B2518" s="89" t="s">
        <v>2611</v>
      </c>
      <c r="C2518" s="53" t="s">
        <v>374</v>
      </c>
      <c r="D2518" s="50" t="s">
        <v>2508</v>
      </c>
      <c r="E2518" s="47">
        <f>VLOOKUP('2012 Accountability Database'!A2514,Dems1112!$A$2:$G$1082,4)</f>
        <v>0.67</v>
      </c>
      <c r="F2518" s="65" t="s">
        <v>2486</v>
      </c>
      <c r="G2518" s="62"/>
      <c r="H2518" s="13" t="str">
        <f>IF(V2518&gt;94,"Met",IF(X2518="--","n/a",IF(X2518&gt;=0,"Met","Did Not Meet")))</f>
        <v>Met</v>
      </c>
      <c r="I2518" s="13" t="str">
        <f>IF(V2519&gt;94,"Met",IF(X2519="--","n/a",IF(X2519&gt;=0,"Met","Did Not Meet")))</f>
        <v>Met</v>
      </c>
      <c r="J2518" s="13"/>
      <c r="K2518" s="13" t="str">
        <f>IF(Z2518&gt;94,"Met",IF(AB2518="--","n/a",IF(AB2518&gt;=0,"Met","Did Not Meet")))</f>
        <v>Did Not Meet</v>
      </c>
      <c r="L2518" s="13" t="str">
        <f>IF(Z2519&gt;94,"Met",IF(AB2519="--","n/a",IF(AB2519&gt;=0,"Met","Did Not Meet")))</f>
        <v>Did Not Meet</v>
      </c>
      <c r="M2518" s="1" t="s">
        <v>4</v>
      </c>
      <c r="N2518" s="68" t="s">
        <v>2497</v>
      </c>
      <c r="O2518" s="35"/>
      <c r="P2518" s="44"/>
      <c r="Q2518" s="108"/>
      <c r="R2518" s="5" t="s">
        <v>6</v>
      </c>
      <c r="S2518" s="1" t="s">
        <v>2</v>
      </c>
      <c r="T2518" s="1" t="s">
        <v>3</v>
      </c>
      <c r="U2518" s="5">
        <v>522</v>
      </c>
      <c r="V2518" s="1">
        <v>87.74</v>
      </c>
      <c r="W2518" s="1">
        <v>85.85</v>
      </c>
      <c r="X2518" s="9">
        <f t="shared" si="3186"/>
        <v>1.8900000000000006</v>
      </c>
      <c r="Y2518" s="14">
        <v>333</v>
      </c>
      <c r="Z2518" s="1">
        <v>84.08</v>
      </c>
      <c r="AA2518" s="1">
        <v>86.31</v>
      </c>
      <c r="AB2518" s="72">
        <f t="shared" si="3166"/>
        <v>-2.230000000000004</v>
      </c>
      <c r="AC2518" s="53"/>
    </row>
    <row r="2519" spans="1:29" x14ac:dyDescent="0.25">
      <c r="A2519" s="53">
        <v>3601004</v>
      </c>
      <c r="B2519" s="89" t="s">
        <v>2611</v>
      </c>
      <c r="C2519" s="53" t="s">
        <v>374</v>
      </c>
      <c r="D2519" s="50" t="s">
        <v>974</v>
      </c>
      <c r="E2519" s="47" t="str">
        <f>VLOOKUP('2012 Accountability Database'!A2514,Dems1112!$A$2:$G$1082,5)</f>
        <v>7-9</v>
      </c>
      <c r="F2519" s="65" t="s">
        <v>2487</v>
      </c>
      <c r="G2519" s="62"/>
      <c r="H2519" s="13" t="str">
        <f>IF(V2520&gt;94,"Met",IF(X2520="--","n/a",IF(X2520&gt;=0,"Met","Did Not Meet")))</f>
        <v>Did Not Meet</v>
      </c>
      <c r="I2519" s="13" t="str">
        <f>IF(V2521&gt;94,"Met",IF(X2521="--","n/a",IF(X2521&gt;=0,"Met","Did Not Meet")))</f>
        <v>Did Not Meet</v>
      </c>
      <c r="J2519" s="13"/>
      <c r="K2519" s="13" t="str">
        <f>IF(Z2520&gt;94,"Met",IF(AB2520="--","n/a",IF(AB2520&gt;=0,"Met","Did Not Meet")))</f>
        <v>Did Not Meet</v>
      </c>
      <c r="L2519" s="13" t="str">
        <f>IF(Z2521&gt;94,"Met",IF(AB2521="--","n/a",IF(AB2521&gt;=0,"Met","Did Not Meet")))</f>
        <v>Did Not Meet</v>
      </c>
      <c r="M2519" s="1" t="s">
        <v>4</v>
      </c>
      <c r="N2519" s="14"/>
      <c r="O2519" s="35" t="s">
        <v>2506</v>
      </c>
      <c r="P2519" s="83" t="str">
        <f t="shared" ref="P2519" si="3212">IF(P2514="No"," ", IF(P2516="No"," ",IF(P2515="No", " ",IF(P2517="No"," ","X"))))</f>
        <v xml:space="preserve"> </v>
      </c>
      <c r="Q2519" s="108"/>
      <c r="R2519" s="5" t="s">
        <v>6</v>
      </c>
      <c r="S2519" s="1" t="s">
        <v>2</v>
      </c>
      <c r="T2519" s="1" t="s">
        <v>7</v>
      </c>
      <c r="U2519" s="5">
        <v>350</v>
      </c>
      <c r="V2519" s="1">
        <v>82.86</v>
      </c>
      <c r="W2519" s="1">
        <v>81.849999999999994</v>
      </c>
      <c r="X2519" s="9">
        <f t="shared" si="3186"/>
        <v>1.0100000000000051</v>
      </c>
      <c r="Y2519" s="14">
        <v>229</v>
      </c>
      <c r="Z2519" s="1">
        <v>77.73</v>
      </c>
      <c r="AA2519" s="1">
        <v>82.93</v>
      </c>
      <c r="AB2519" s="72">
        <f t="shared" si="3166"/>
        <v>-5.2000000000000028</v>
      </c>
      <c r="AC2519" s="53"/>
    </row>
    <row r="2520" spans="1:29" ht="15.75" x14ac:dyDescent="0.25">
      <c r="A2520" s="53">
        <v>3601004</v>
      </c>
      <c r="B2520" s="89" t="s">
        <v>2611</v>
      </c>
      <c r="C2520" s="53" t="s">
        <v>374</v>
      </c>
      <c r="D2520" s="50" t="s">
        <v>975</v>
      </c>
      <c r="E2520" s="48" t="str">
        <f>VLOOKUP('2012 Accountability Database'!A2514,Dems1112!$A$2:$G$1082,6)</f>
        <v>1 (Northwest AR)</v>
      </c>
      <c r="F2520" s="66"/>
      <c r="G2520" s="63" t="s">
        <v>2488</v>
      </c>
      <c r="H2520" s="61" t="str">
        <f t="shared" ref="H2520:I2520" si="3213">IF(H2518="Met","Yes",IF(H2519="Met","Yes","No"))</f>
        <v>Yes</v>
      </c>
      <c r="I2520" s="61" t="str">
        <f t="shared" si="3213"/>
        <v>Yes</v>
      </c>
      <c r="J2520" s="55"/>
      <c r="K2520" s="61" t="str">
        <f t="shared" ref="K2520:L2520" si="3214">IF(K2518="Met","Yes",IF(K2519="Met","Yes","No"))</f>
        <v>No</v>
      </c>
      <c r="L2520" s="61" t="str">
        <f t="shared" si="3214"/>
        <v>No</v>
      </c>
      <c r="M2520" s="1" t="s">
        <v>4</v>
      </c>
      <c r="N2520" s="14"/>
      <c r="O2520" s="35" t="s">
        <v>2505</v>
      </c>
      <c r="P2520" s="83" t="str">
        <f t="shared" ref="P2520" si="3215">IF(P2519="X"," ",IF(P2521="X"," ","X"))</f>
        <v>X</v>
      </c>
      <c r="Q2520" s="94" t="s">
        <v>2759</v>
      </c>
      <c r="R2520" s="5" t="s">
        <v>6</v>
      </c>
      <c r="S2520" s="1" t="s">
        <v>5</v>
      </c>
      <c r="T2520" s="1" t="s">
        <v>3</v>
      </c>
      <c r="U2520" s="5">
        <v>1632</v>
      </c>
      <c r="V2520" s="1">
        <v>85.17</v>
      </c>
      <c r="W2520" s="1">
        <v>85.85</v>
      </c>
      <c r="X2520" s="6">
        <f t="shared" si="3186"/>
        <v>-0.67999999999999261</v>
      </c>
      <c r="Y2520" s="14">
        <v>1016</v>
      </c>
      <c r="Z2520" s="1">
        <v>83.76</v>
      </c>
      <c r="AA2520" s="1">
        <v>86.31</v>
      </c>
      <c r="AB2520" s="72">
        <f t="shared" si="3166"/>
        <v>-2.5499999999999972</v>
      </c>
      <c r="AC2520" s="53"/>
    </row>
    <row r="2521" spans="1:29" x14ac:dyDescent="0.25">
      <c r="A2521" s="54">
        <v>3601004</v>
      </c>
      <c r="B2521" s="90" t="s">
        <v>2611</v>
      </c>
      <c r="C2521" s="54" t="s">
        <v>374</v>
      </c>
      <c r="D2521" s="4"/>
      <c r="E2521" s="4"/>
      <c r="F2521" s="67"/>
      <c r="G2521" s="64"/>
      <c r="H2521" s="43"/>
      <c r="I2521" s="43"/>
      <c r="J2521" s="43"/>
      <c r="K2521" s="43"/>
      <c r="L2521" s="43"/>
      <c r="M2521" s="4" t="s">
        <v>4</v>
      </c>
      <c r="N2521" s="15"/>
      <c r="O2521" s="38" t="s">
        <v>2482</v>
      </c>
      <c r="P2521" s="84" t="str">
        <f>IF(E2515="Achieving School"," ","X")</f>
        <v xml:space="preserve"> </v>
      </c>
      <c r="Q2521" s="91"/>
      <c r="R2521" s="4" t="s">
        <v>6</v>
      </c>
      <c r="S2521" s="4" t="s">
        <v>5</v>
      </c>
      <c r="T2521" s="4" t="s">
        <v>7</v>
      </c>
      <c r="U2521" s="4">
        <v>1081</v>
      </c>
      <c r="V2521" s="4">
        <v>79.83</v>
      </c>
      <c r="W2521" s="4">
        <v>81.849999999999994</v>
      </c>
      <c r="X2521" s="7">
        <f t="shared" si="3186"/>
        <v>-2.019999999999996</v>
      </c>
      <c r="Y2521" s="15">
        <v>698</v>
      </c>
      <c r="Z2521" s="4">
        <v>78.8</v>
      </c>
      <c r="AA2521" s="4">
        <v>82.93</v>
      </c>
      <c r="AB2521" s="73">
        <f t="shared" si="3166"/>
        <v>-4.1300000000000097</v>
      </c>
      <c r="AC2521" s="54"/>
    </row>
    <row r="2522" spans="1:29" x14ac:dyDescent="0.25">
      <c r="A2522" s="1">
        <v>3604018</v>
      </c>
      <c r="B2522" s="87" t="s">
        <v>2612</v>
      </c>
      <c r="C2522" s="55" t="s">
        <v>603</v>
      </c>
      <c r="E2522" s="42"/>
      <c r="F2522" s="65" t="s">
        <v>2483</v>
      </c>
      <c r="G2522" s="62"/>
      <c r="H2522" s="37" t="str">
        <f>IF(V2522&gt;94,"Met",IF(X2522="--","n/a",IF(X2522&gt;=0,"Met","Did Not Meet")))</f>
        <v>Met</v>
      </c>
      <c r="I2522" s="37" t="str">
        <f>IF(V2523&gt;94,"Met",IF(X2523="--","n/a",IF(X2523&gt;=0,"Met","Did Not Meet")))</f>
        <v>Met</v>
      </c>
      <c r="K2522" s="13" t="str">
        <f>IF(Z2522&gt;94,"Met",IF(AB2522="--","n/a",IF(AB2522&gt;=0,"Met","Did Not Meet")))</f>
        <v>Met</v>
      </c>
      <c r="L2522" s="13" t="str">
        <f>IF(Z2523&gt;94,"Met",IF(AB2523="--","n/a",IF(AB2523&gt;=0,"Met","Did Not Meet")))</f>
        <v>Met</v>
      </c>
      <c r="M2522" s="1" t="s">
        <v>9</v>
      </c>
      <c r="N2522" s="14" t="s">
        <v>2502</v>
      </c>
      <c r="O2522" s="5"/>
      <c r="P2522" s="44" t="str">
        <f t="shared" ref="P2522" si="3216">IF(H2524="Yes",IF(I2524="Yes","Yes","No"),"No")</f>
        <v>Yes</v>
      </c>
      <c r="Q2522" s="93"/>
      <c r="R2522" s="5" t="s">
        <v>1</v>
      </c>
      <c r="S2522" s="1" t="s">
        <v>2</v>
      </c>
      <c r="T2522" s="1" t="s">
        <v>3</v>
      </c>
      <c r="U2522" s="5">
        <v>156</v>
      </c>
      <c r="V2522" s="1">
        <v>92.31</v>
      </c>
      <c r="W2522" s="1">
        <v>84.83</v>
      </c>
      <c r="X2522" s="9">
        <f t="shared" si="3186"/>
        <v>7.480000000000004</v>
      </c>
      <c r="Y2522" s="14">
        <v>76</v>
      </c>
      <c r="Z2522" s="1">
        <v>93.42</v>
      </c>
      <c r="AA2522" s="1">
        <v>88.7</v>
      </c>
      <c r="AB2522" s="71">
        <f t="shared" si="3166"/>
        <v>4.7199999999999989</v>
      </c>
      <c r="AC2522" s="36"/>
    </row>
    <row r="2523" spans="1:29" ht="15.75" x14ac:dyDescent="0.25">
      <c r="A2523" s="53">
        <v>3604018</v>
      </c>
      <c r="B2523" s="89" t="s">
        <v>2612</v>
      </c>
      <c r="C2523" s="53" t="s">
        <v>603</v>
      </c>
      <c r="D2523" s="49" t="s">
        <v>2498</v>
      </c>
      <c r="E2523" s="34" t="str">
        <f>M2522</f>
        <v>Needs Improvement School</v>
      </c>
      <c r="F2523" s="65" t="s">
        <v>2484</v>
      </c>
      <c r="G2523" s="62"/>
      <c r="H2523" s="13" t="str">
        <f>IF(V2524&gt;94,"Met",IF(X2524="--","n/a",IF(X2524&gt;=0,"Met","Did Not Meet")))</f>
        <v>Met</v>
      </c>
      <c r="I2523" s="13" t="str">
        <f>IF(V2525&gt;94,"Met",IF(X2525="--","n/a",IF(X2525&gt;=0,"Met","Did Not Meet")))</f>
        <v>Did Not Meet</v>
      </c>
      <c r="K2523" s="13" t="str">
        <f>IF(Z2524&gt;94,"Met",IF(AB2524="--","n/a",IF(AB2524&gt;=0,"Met","Did Not Meet")))</f>
        <v>Did Not Meet</v>
      </c>
      <c r="L2523" s="13" t="str">
        <f>IF(Z2525&gt;94,"Met",IF(AB2525="--","n/a",IF(AB2525&gt;=0,"Met","Did Not Meet")))</f>
        <v>Met</v>
      </c>
      <c r="M2523" s="5" t="s">
        <v>9</v>
      </c>
      <c r="N2523" s="14" t="s">
        <v>2501</v>
      </c>
      <c r="O2523" s="5"/>
      <c r="P2523" s="44" t="str">
        <f t="shared" ref="P2523" si="3217">IF(K2524="Yes",IF(L2524="Yes","Yes","No"),"No")</f>
        <v>Yes</v>
      </c>
      <c r="Q2523" s="94" t="s">
        <v>2759</v>
      </c>
      <c r="R2523" s="5" t="s">
        <v>1</v>
      </c>
      <c r="S2523" s="5" t="s">
        <v>2</v>
      </c>
      <c r="T2523" s="5" t="s">
        <v>7</v>
      </c>
      <c r="U2523" s="5">
        <v>95</v>
      </c>
      <c r="V2523" s="5">
        <v>88.42</v>
      </c>
      <c r="W2523" s="5">
        <v>80.36</v>
      </c>
      <c r="X2523" s="11">
        <f t="shared" si="3186"/>
        <v>8.0600000000000023</v>
      </c>
      <c r="Y2523" s="14">
        <v>44</v>
      </c>
      <c r="Z2523" s="5">
        <v>90.91</v>
      </c>
      <c r="AA2523" s="5">
        <v>84.06</v>
      </c>
      <c r="AB2523" s="71">
        <f t="shared" si="3166"/>
        <v>6.8499999999999943</v>
      </c>
      <c r="AC2523" s="53"/>
    </row>
    <row r="2524" spans="1:29" ht="15" customHeight="1" x14ac:dyDescent="0.25">
      <c r="A2524" s="53">
        <v>3604018</v>
      </c>
      <c r="B2524" s="89" t="s">
        <v>2612</v>
      </c>
      <c r="C2524" s="53" t="s">
        <v>603</v>
      </c>
      <c r="D2524" s="49" t="s">
        <v>2499</v>
      </c>
      <c r="E2524" s="35" t="str">
        <f>VLOOKUP('2012 Accountability Database'!$A2522,'2011 AYP'!A$2:B$1072,2)</f>
        <v xml:space="preserve"> MS (Met Standards)</v>
      </c>
      <c r="F2524" s="66"/>
      <c r="G2524" s="63" t="s">
        <v>2485</v>
      </c>
      <c r="H2524" s="60" t="str">
        <f t="shared" ref="H2524:I2524" si="3218">IF(H2522="Met","Yes",IF(H2523="Met","Yes","No"))</f>
        <v>Yes</v>
      </c>
      <c r="I2524" s="60" t="str">
        <f t="shared" si="3218"/>
        <v>Yes</v>
      </c>
      <c r="J2524" s="42"/>
      <c r="K2524" s="60" t="str">
        <f t="shared" ref="K2524:L2524" si="3219">IF(K2522="Met","Yes",IF(K2523="Met","Yes","No"))</f>
        <v>Yes</v>
      </c>
      <c r="L2524" s="60" t="str">
        <f t="shared" si="3219"/>
        <v>Yes</v>
      </c>
      <c r="M2524" s="5" t="s">
        <v>9</v>
      </c>
      <c r="N2524" s="14" t="s">
        <v>2503</v>
      </c>
      <c r="O2524" s="5"/>
      <c r="P2524" s="44" t="str">
        <f t="shared" ref="P2524" si="3220">IF(H2528="Yes",IF(I2528="Yes","Yes","No"),"No")</f>
        <v>No</v>
      </c>
      <c r="Q2524" s="108" t="s">
        <v>2758</v>
      </c>
      <c r="R2524" s="5" t="s">
        <v>1</v>
      </c>
      <c r="S2524" s="5" t="s">
        <v>5</v>
      </c>
      <c r="T2524" s="5" t="s">
        <v>3</v>
      </c>
      <c r="U2524" s="5">
        <v>454</v>
      </c>
      <c r="V2524" s="5">
        <v>85.02</v>
      </c>
      <c r="W2524" s="5">
        <v>84.83</v>
      </c>
      <c r="X2524" s="11">
        <f t="shared" si="3186"/>
        <v>0.18999999999999773</v>
      </c>
      <c r="Y2524" s="14">
        <v>221</v>
      </c>
      <c r="Z2524" s="5">
        <v>86.88</v>
      </c>
      <c r="AA2524" s="5">
        <v>88.7</v>
      </c>
      <c r="AB2524" s="72">
        <f t="shared" si="3166"/>
        <v>-1.8200000000000074</v>
      </c>
      <c r="AC2524" s="53"/>
    </row>
    <row r="2525" spans="1:29" x14ac:dyDescent="0.25">
      <c r="A2525" s="53">
        <v>3604018</v>
      </c>
      <c r="B2525" s="89" t="s">
        <v>2612</v>
      </c>
      <c r="C2525" s="53" t="s">
        <v>603</v>
      </c>
      <c r="D2525" s="49" t="s">
        <v>2507</v>
      </c>
      <c r="E2525" s="47">
        <f>VLOOKUP('2012 Accountability Database'!A2522,Dems1112!$A$2:$G$1082,3)</f>
        <v>7.0000000000000007E-2</v>
      </c>
      <c r="F2525" s="66"/>
      <c r="G2525" s="52"/>
      <c r="M2525" s="1" t="s">
        <v>9</v>
      </c>
      <c r="N2525" s="14" t="s">
        <v>2504</v>
      </c>
      <c r="O2525" s="5"/>
      <c r="P2525" s="44" t="str">
        <f t="shared" ref="P2525" si="3221">IF(K2528="Yes",IF(L2528="Yes","Yes","No"),"No")</f>
        <v>No</v>
      </c>
      <c r="Q2525" s="108"/>
      <c r="R2525" s="5" t="s">
        <v>1</v>
      </c>
      <c r="S2525" s="1" t="s">
        <v>5</v>
      </c>
      <c r="T2525" s="1" t="s">
        <v>7</v>
      </c>
      <c r="U2525" s="5">
        <v>284</v>
      </c>
      <c r="V2525" s="1">
        <v>79.23</v>
      </c>
      <c r="W2525" s="1">
        <v>80.36</v>
      </c>
      <c r="X2525" s="6">
        <f t="shared" si="3186"/>
        <v>-1.1299999999999955</v>
      </c>
      <c r="Y2525" s="14">
        <v>139</v>
      </c>
      <c r="Z2525" s="1">
        <v>84.89</v>
      </c>
      <c r="AA2525" s="1">
        <v>84.06</v>
      </c>
      <c r="AB2525" s="71">
        <f t="shared" si="3166"/>
        <v>0.82999999999999829</v>
      </c>
      <c r="AC2525" s="53"/>
    </row>
    <row r="2526" spans="1:29" x14ac:dyDescent="0.25">
      <c r="A2526" s="53">
        <v>3604018</v>
      </c>
      <c r="B2526" s="89" t="s">
        <v>2612</v>
      </c>
      <c r="C2526" s="53" t="s">
        <v>603</v>
      </c>
      <c r="D2526" s="50" t="s">
        <v>2508</v>
      </c>
      <c r="E2526" s="47">
        <f>VLOOKUP('2012 Accountability Database'!A2522,Dems1112!$A$2:$G$1082,4)</f>
        <v>0.66</v>
      </c>
      <c r="F2526" s="65" t="s">
        <v>2486</v>
      </c>
      <c r="G2526" s="62"/>
      <c r="H2526" s="13" t="str">
        <f>IF(V2526&gt;94,"Met",IF(X2526="--","n/a",IF(X2526&gt;=0,"Met","Did Not Meet")))</f>
        <v>Did Not Meet</v>
      </c>
      <c r="I2526" s="13" t="str">
        <f>IF(V2527&gt;94,"Met",IF(X2527="--","n/a",IF(X2527&gt;=0,"Met","Did Not Meet")))</f>
        <v>Met</v>
      </c>
      <c r="J2526" s="13"/>
      <c r="K2526" s="13" t="str">
        <f>IF(Z2526&gt;94,"Met",IF(AB2526="--","n/a",IF(AB2526&gt;=0,"Met","Did Not Meet")))</f>
        <v>Did Not Meet</v>
      </c>
      <c r="L2526" s="13" t="str">
        <f>IF(Z2527&gt;94,"Met",IF(AB2527="--","n/a",IF(AB2527&gt;=0,"Met","Did Not Meet")))</f>
        <v>Did Not Meet</v>
      </c>
      <c r="M2526" s="5" t="s">
        <v>9</v>
      </c>
      <c r="N2526" s="68" t="s">
        <v>2497</v>
      </c>
      <c r="O2526" s="35"/>
      <c r="P2526" s="44"/>
      <c r="Q2526" s="108"/>
      <c r="R2526" s="5" t="s">
        <v>6</v>
      </c>
      <c r="S2526" s="5" t="s">
        <v>2</v>
      </c>
      <c r="T2526" s="5" t="s">
        <v>3</v>
      </c>
      <c r="U2526" s="5">
        <v>156</v>
      </c>
      <c r="V2526" s="5">
        <v>91.67</v>
      </c>
      <c r="W2526" s="5">
        <v>93.04</v>
      </c>
      <c r="X2526" s="8">
        <f t="shared" si="3186"/>
        <v>-1.3700000000000045</v>
      </c>
      <c r="Y2526" s="14">
        <v>76</v>
      </c>
      <c r="Z2526" s="5">
        <v>50</v>
      </c>
      <c r="AA2526" s="5">
        <v>73.63</v>
      </c>
      <c r="AB2526" s="72">
        <f t="shared" si="3166"/>
        <v>-23.629999999999995</v>
      </c>
      <c r="AC2526" s="53"/>
    </row>
    <row r="2527" spans="1:29" x14ac:dyDescent="0.25">
      <c r="A2527" s="53">
        <v>3604018</v>
      </c>
      <c r="B2527" s="89" t="s">
        <v>2612</v>
      </c>
      <c r="C2527" s="53" t="s">
        <v>603</v>
      </c>
      <c r="D2527" s="50" t="s">
        <v>974</v>
      </c>
      <c r="E2527" s="47" t="str">
        <f>VLOOKUP('2012 Accountability Database'!A2522,Dems1112!$A$2:$G$1082,5)</f>
        <v>K-4</v>
      </c>
      <c r="F2527" s="65" t="s">
        <v>2487</v>
      </c>
      <c r="G2527" s="62"/>
      <c r="H2527" s="13" t="str">
        <f>IF(V2528&gt;94,"Met",IF(X2528="--","n/a",IF(X2528&gt;=0,"Met","Did Not Meet")))</f>
        <v>Did Not Meet</v>
      </c>
      <c r="I2527" s="13" t="str">
        <f>IF(V2529&gt;94,"Met",IF(X2529="--","n/a",IF(X2529&gt;=0,"Met","Did Not Meet")))</f>
        <v>Did Not Meet</v>
      </c>
      <c r="J2527" s="13"/>
      <c r="K2527" s="13" t="str">
        <f>IF(Z2528&gt;94,"Met",IF(AB2528="--","n/a",IF(AB2528&gt;=0,"Met","Did Not Meet")))</f>
        <v>Did Not Meet</v>
      </c>
      <c r="L2527" s="13" t="str">
        <f>IF(Z2529&gt;94,"Met",IF(AB2529="--","n/a",IF(AB2529&gt;=0,"Met","Did Not Meet")))</f>
        <v>Did Not Meet</v>
      </c>
      <c r="M2527" s="5" t="s">
        <v>9</v>
      </c>
      <c r="N2527" s="14"/>
      <c r="O2527" s="35" t="s">
        <v>2506</v>
      </c>
      <c r="P2527" s="83" t="str">
        <f t="shared" ref="P2527" si="3222">IF(P2522="No"," ", IF(P2524="No"," ",IF(P2523="No", " ",IF(P2525="No"," ","X"))))</f>
        <v xml:space="preserve"> </v>
      </c>
      <c r="Q2527" s="108"/>
      <c r="R2527" s="5" t="s">
        <v>6</v>
      </c>
      <c r="S2527" s="5" t="s">
        <v>2</v>
      </c>
      <c r="T2527" s="5" t="s">
        <v>7</v>
      </c>
      <c r="U2527" s="5">
        <v>95</v>
      </c>
      <c r="V2527" s="5">
        <v>88.42</v>
      </c>
      <c r="W2527" s="5">
        <v>87.99</v>
      </c>
      <c r="X2527" s="11">
        <f t="shared" si="3186"/>
        <v>0.43000000000000682</v>
      </c>
      <c r="Y2527" s="14">
        <v>44</v>
      </c>
      <c r="Z2527" s="5">
        <v>47.73</v>
      </c>
      <c r="AA2527" s="5">
        <v>68.12</v>
      </c>
      <c r="AB2527" s="72">
        <f t="shared" si="3166"/>
        <v>-20.390000000000008</v>
      </c>
      <c r="AC2527" s="53"/>
    </row>
    <row r="2528" spans="1:29" ht="15.75" x14ac:dyDescent="0.25">
      <c r="A2528" s="53">
        <v>3604018</v>
      </c>
      <c r="B2528" s="89" t="s">
        <v>2612</v>
      </c>
      <c r="C2528" s="53" t="s">
        <v>603</v>
      </c>
      <c r="D2528" s="50" t="s">
        <v>975</v>
      </c>
      <c r="E2528" s="48" t="str">
        <f>VLOOKUP('2012 Accountability Database'!A2522,Dems1112!$A$2:$G$1082,6)</f>
        <v>1 (Northwest AR)</v>
      </c>
      <c r="F2528" s="66"/>
      <c r="G2528" s="63" t="s">
        <v>2488</v>
      </c>
      <c r="H2528" s="61" t="str">
        <f t="shared" ref="H2528:I2528" si="3223">IF(H2526="Met","Yes",IF(H2527="Met","Yes","No"))</f>
        <v>No</v>
      </c>
      <c r="I2528" s="61" t="str">
        <f t="shared" si="3223"/>
        <v>Yes</v>
      </c>
      <c r="J2528" s="55"/>
      <c r="K2528" s="61" t="str">
        <f t="shared" ref="K2528:L2528" si="3224">IF(K2526="Met","Yes",IF(K2527="Met","Yes","No"))</f>
        <v>No</v>
      </c>
      <c r="L2528" s="61" t="str">
        <f t="shared" si="3224"/>
        <v>No</v>
      </c>
      <c r="M2528" s="1" t="s">
        <v>9</v>
      </c>
      <c r="N2528" s="14"/>
      <c r="O2528" s="35" t="s">
        <v>2505</v>
      </c>
      <c r="P2528" s="83" t="str">
        <f t="shared" ref="P2528" si="3225">IF(P2527="X"," ",IF(P2529="X"," ","X"))</f>
        <v xml:space="preserve"> </v>
      </c>
      <c r="Q2528" s="94" t="s">
        <v>2759</v>
      </c>
      <c r="R2528" s="5" t="s">
        <v>6</v>
      </c>
      <c r="S2528" s="1" t="s">
        <v>5</v>
      </c>
      <c r="T2528" s="1" t="s">
        <v>3</v>
      </c>
      <c r="U2528" s="5">
        <v>454</v>
      </c>
      <c r="V2528" s="1">
        <v>89.65</v>
      </c>
      <c r="W2528" s="1">
        <v>93.04</v>
      </c>
      <c r="X2528" s="6">
        <f t="shared" si="3186"/>
        <v>-3.3900000000000006</v>
      </c>
      <c r="Y2528" s="14">
        <v>221</v>
      </c>
      <c r="Z2528" s="1">
        <v>64.709999999999994</v>
      </c>
      <c r="AA2528" s="1">
        <v>73.63</v>
      </c>
      <c r="AB2528" s="72">
        <f t="shared" si="3166"/>
        <v>-8.9200000000000017</v>
      </c>
      <c r="AC2528" s="53"/>
    </row>
    <row r="2529" spans="1:29" x14ac:dyDescent="0.25">
      <c r="A2529" s="54">
        <v>3604018</v>
      </c>
      <c r="B2529" s="90" t="s">
        <v>2612</v>
      </c>
      <c r="C2529" s="54" t="s">
        <v>603</v>
      </c>
      <c r="D2529" s="4"/>
      <c r="E2529" s="4"/>
      <c r="F2529" s="67"/>
      <c r="G2529" s="64"/>
      <c r="H2529" s="43"/>
      <c r="I2529" s="43"/>
      <c r="J2529" s="43"/>
      <c r="K2529" s="43"/>
      <c r="L2529" s="43"/>
      <c r="M2529" s="4" t="s">
        <v>9</v>
      </c>
      <c r="N2529" s="15"/>
      <c r="O2529" s="38" t="s">
        <v>2482</v>
      </c>
      <c r="P2529" s="84" t="str">
        <f>IF(E2523="Achieving School"," ","X")</f>
        <v>X</v>
      </c>
      <c r="Q2529" s="91"/>
      <c r="R2529" s="4" t="s">
        <v>6</v>
      </c>
      <c r="S2529" s="4" t="s">
        <v>5</v>
      </c>
      <c r="T2529" s="4" t="s">
        <v>7</v>
      </c>
      <c r="U2529" s="4">
        <v>284</v>
      </c>
      <c r="V2529" s="4">
        <v>85.92</v>
      </c>
      <c r="W2529" s="4">
        <v>87.99</v>
      </c>
      <c r="X2529" s="7">
        <f t="shared" si="3186"/>
        <v>-2.0699999999999932</v>
      </c>
      <c r="Y2529" s="15">
        <v>139</v>
      </c>
      <c r="Z2529" s="4">
        <v>61.87</v>
      </c>
      <c r="AA2529" s="4">
        <v>68.12</v>
      </c>
      <c r="AB2529" s="73">
        <f t="shared" si="3166"/>
        <v>-6.2500000000000071</v>
      </c>
      <c r="AC2529" s="54"/>
    </row>
    <row r="2530" spans="1:29" x14ac:dyDescent="0.25">
      <c r="A2530" s="1">
        <v>3604020</v>
      </c>
      <c r="B2530" s="87" t="s">
        <v>2612</v>
      </c>
      <c r="C2530" s="55" t="s">
        <v>604</v>
      </c>
      <c r="E2530" s="42"/>
      <c r="F2530" s="65" t="s">
        <v>2483</v>
      </c>
      <c r="G2530" s="62"/>
      <c r="H2530" s="37" t="str">
        <f>IF(V2530&gt;94,"Met",IF(X2530="--","n/a",IF(X2530&gt;=0,"Met","Did Not Meet")))</f>
        <v>Met</v>
      </c>
      <c r="I2530" s="37" t="str">
        <f>IF(V2531&gt;94,"Met",IF(X2531="--","n/a",IF(X2531&gt;=0,"Met","Did Not Meet")))</f>
        <v>Met</v>
      </c>
      <c r="K2530" s="13" t="str">
        <f>IF(Z2530&gt;94,"Met",IF(AB2530="--","n/a",IF(AB2530&gt;=0,"Met","Did Not Meet")))</f>
        <v>Met</v>
      </c>
      <c r="L2530" s="13" t="str">
        <f>IF(Z2531&gt;94,"Met",IF(AB2531="--","n/a",IF(AB2531&gt;=0,"Met","Did Not Meet")))</f>
        <v>Met</v>
      </c>
      <c r="M2530" s="5" t="s">
        <v>4</v>
      </c>
      <c r="N2530" s="14" t="s">
        <v>2502</v>
      </c>
      <c r="O2530" s="5"/>
      <c r="P2530" s="44" t="str">
        <f t="shared" ref="P2530" si="3226">IF(H2532="Yes",IF(I2532="Yes","Yes","No"),"No")</f>
        <v>Yes</v>
      </c>
      <c r="Q2530" s="93"/>
      <c r="R2530" s="5" t="s">
        <v>1</v>
      </c>
      <c r="S2530" s="5" t="s">
        <v>2</v>
      </c>
      <c r="T2530" s="5" t="s">
        <v>3</v>
      </c>
      <c r="U2530" s="5">
        <v>312</v>
      </c>
      <c r="V2530" s="5">
        <v>84.62</v>
      </c>
      <c r="W2530" s="5">
        <v>76.849999999999994</v>
      </c>
      <c r="X2530" s="11">
        <f t="shared" si="3186"/>
        <v>7.7700000000000102</v>
      </c>
      <c r="Y2530" s="14">
        <v>291</v>
      </c>
      <c r="Z2530" s="5">
        <v>89</v>
      </c>
      <c r="AA2530" s="5">
        <v>76.599999999999994</v>
      </c>
      <c r="AB2530" s="71">
        <f t="shared" si="3166"/>
        <v>12.400000000000006</v>
      </c>
      <c r="AC2530" s="36"/>
    </row>
    <row r="2531" spans="1:29" ht="15.75" x14ac:dyDescent="0.25">
      <c r="A2531" s="53">
        <v>3604020</v>
      </c>
      <c r="B2531" s="89" t="s">
        <v>2612</v>
      </c>
      <c r="C2531" s="53" t="s">
        <v>604</v>
      </c>
      <c r="D2531" s="49" t="s">
        <v>2498</v>
      </c>
      <c r="E2531" s="34" t="str">
        <f>M2530</f>
        <v>Achieving School</v>
      </c>
      <c r="F2531" s="65" t="s">
        <v>2484</v>
      </c>
      <c r="G2531" s="62"/>
      <c r="H2531" s="13" t="str">
        <f>IF(V2532&gt;94,"Met",IF(X2532="--","n/a",IF(X2532&gt;=0,"Met","Did Not Meet")))</f>
        <v>Did Not Meet</v>
      </c>
      <c r="I2531" s="13" t="str">
        <f>IF(V2533&gt;94,"Met",IF(X2533="--","n/a",IF(X2533&gt;=0,"Met","Did Not Meet")))</f>
        <v>Met</v>
      </c>
      <c r="K2531" s="13" t="str">
        <f>IF(Z2532&gt;94,"Met",IF(AB2532="--","n/a",IF(AB2532&gt;=0,"Met","Did Not Meet")))</f>
        <v>Met</v>
      </c>
      <c r="L2531" s="13" t="str">
        <f>IF(Z2533&gt;94,"Met",IF(AB2533="--","n/a",IF(AB2533&gt;=0,"Met","Did Not Meet")))</f>
        <v>Met</v>
      </c>
      <c r="M2531" s="1" t="s">
        <v>4</v>
      </c>
      <c r="N2531" s="14" t="s">
        <v>2501</v>
      </c>
      <c r="O2531" s="5"/>
      <c r="P2531" s="44" t="str">
        <f t="shared" ref="P2531" si="3227">IF(K2532="Yes",IF(L2532="Yes","Yes","No"),"No")</f>
        <v>Yes</v>
      </c>
      <c r="Q2531" s="94" t="s">
        <v>2759</v>
      </c>
      <c r="R2531" s="5" t="s">
        <v>1</v>
      </c>
      <c r="S2531" s="1" t="s">
        <v>2</v>
      </c>
      <c r="T2531" s="1" t="s">
        <v>7</v>
      </c>
      <c r="U2531" s="5">
        <v>223</v>
      </c>
      <c r="V2531" s="1">
        <v>80.27</v>
      </c>
      <c r="W2531" s="1">
        <v>70.040000000000006</v>
      </c>
      <c r="X2531" s="9">
        <f t="shared" si="3186"/>
        <v>10.22999999999999</v>
      </c>
      <c r="Y2531" s="14">
        <v>203</v>
      </c>
      <c r="Z2531" s="1">
        <v>85.71</v>
      </c>
      <c r="AA2531" s="1">
        <v>70.72</v>
      </c>
      <c r="AB2531" s="71">
        <f t="shared" si="3166"/>
        <v>14.989999999999995</v>
      </c>
      <c r="AC2531" s="53"/>
    </row>
    <row r="2532" spans="1:29" ht="15" customHeight="1" x14ac:dyDescent="0.25">
      <c r="A2532" s="53">
        <v>3604020</v>
      </c>
      <c r="B2532" s="89" t="s">
        <v>2612</v>
      </c>
      <c r="C2532" s="53" t="s">
        <v>604</v>
      </c>
      <c r="D2532" s="49" t="s">
        <v>2499</v>
      </c>
      <c r="E2532" s="35" t="str">
        <f>VLOOKUP('2012 Accountability Database'!$A2530,'2011 AYP'!A$2:B$1072,2)</f>
        <v xml:space="preserve"> MS (Met Standards)</v>
      </c>
      <c r="F2532" s="66"/>
      <c r="G2532" s="63" t="s">
        <v>2485</v>
      </c>
      <c r="H2532" s="60" t="str">
        <f t="shared" ref="H2532:I2532" si="3228">IF(H2530="Met","Yes",IF(H2531="Met","Yes","No"))</f>
        <v>Yes</v>
      </c>
      <c r="I2532" s="60" t="str">
        <f t="shared" si="3228"/>
        <v>Yes</v>
      </c>
      <c r="J2532" s="42"/>
      <c r="K2532" s="60" t="str">
        <f t="shared" ref="K2532:L2532" si="3229">IF(K2530="Met","Yes",IF(K2531="Met","Yes","No"))</f>
        <v>Yes</v>
      </c>
      <c r="L2532" s="60" t="str">
        <f t="shared" si="3229"/>
        <v>Yes</v>
      </c>
      <c r="M2532" s="5" t="s">
        <v>4</v>
      </c>
      <c r="N2532" s="14" t="s">
        <v>2503</v>
      </c>
      <c r="O2532" s="5"/>
      <c r="P2532" s="44" t="str">
        <f t="shared" ref="P2532" si="3230">IF(H2536="Yes",IF(I2536="Yes","Yes","No"),"No")</f>
        <v>No</v>
      </c>
      <c r="Q2532" s="108" t="s">
        <v>2758</v>
      </c>
      <c r="R2532" s="5" t="s">
        <v>1</v>
      </c>
      <c r="S2532" s="5" t="s">
        <v>5</v>
      </c>
      <c r="T2532" s="5" t="s">
        <v>3</v>
      </c>
      <c r="U2532" s="5">
        <v>910</v>
      </c>
      <c r="V2532" s="5">
        <v>76.7</v>
      </c>
      <c r="W2532" s="5">
        <v>76.849999999999994</v>
      </c>
      <c r="X2532" s="8">
        <f t="shared" si="3186"/>
        <v>-0.14999999999999147</v>
      </c>
      <c r="Y2532" s="14">
        <v>861</v>
      </c>
      <c r="Z2532" s="5">
        <v>77.930000000000007</v>
      </c>
      <c r="AA2532" s="5">
        <v>76.599999999999994</v>
      </c>
      <c r="AB2532" s="71">
        <f t="shared" si="3166"/>
        <v>1.3300000000000125</v>
      </c>
      <c r="AC2532" s="53"/>
    </row>
    <row r="2533" spans="1:29" x14ac:dyDescent="0.25">
      <c r="A2533" s="53">
        <v>3604020</v>
      </c>
      <c r="B2533" s="89" t="s">
        <v>2612</v>
      </c>
      <c r="C2533" s="53" t="s">
        <v>604</v>
      </c>
      <c r="D2533" s="49" t="s">
        <v>2507</v>
      </c>
      <c r="E2533" s="47">
        <f>VLOOKUP('2012 Accountability Database'!A2530,Dems1112!$A$2:$G$1082,3)</f>
        <v>0.08</v>
      </c>
      <c r="F2533" s="66"/>
      <c r="G2533" s="52"/>
      <c r="M2533" s="1" t="s">
        <v>4</v>
      </c>
      <c r="N2533" s="14" t="s">
        <v>2504</v>
      </c>
      <c r="O2533" s="5"/>
      <c r="P2533" s="44" t="str">
        <f t="shared" ref="P2533" si="3231">IF(K2536="Yes",IF(L2536="Yes","Yes","No"),"No")</f>
        <v>Yes</v>
      </c>
      <c r="Q2533" s="108"/>
      <c r="R2533" s="5" t="s">
        <v>1</v>
      </c>
      <c r="S2533" s="1" t="s">
        <v>5</v>
      </c>
      <c r="T2533" s="1" t="s">
        <v>7</v>
      </c>
      <c r="U2533" s="5">
        <v>619</v>
      </c>
      <c r="V2533" s="1">
        <v>70.760000000000005</v>
      </c>
      <c r="W2533" s="1">
        <v>70.040000000000006</v>
      </c>
      <c r="X2533" s="9">
        <f t="shared" si="3186"/>
        <v>0.71999999999999886</v>
      </c>
      <c r="Y2533" s="14">
        <v>574</v>
      </c>
      <c r="Z2533" s="1">
        <v>73</v>
      </c>
      <c r="AA2533" s="1">
        <v>70.72</v>
      </c>
      <c r="AB2533" s="71">
        <f t="shared" si="3166"/>
        <v>2.2800000000000011</v>
      </c>
      <c r="AC2533" s="53"/>
    </row>
    <row r="2534" spans="1:29" x14ac:dyDescent="0.25">
      <c r="A2534" s="53">
        <v>3604020</v>
      </c>
      <c r="B2534" s="89" t="s">
        <v>2612</v>
      </c>
      <c r="C2534" s="53" t="s">
        <v>604</v>
      </c>
      <c r="D2534" s="50" t="s">
        <v>2508</v>
      </c>
      <c r="E2534" s="47">
        <f>VLOOKUP('2012 Accountability Database'!A2530,Dems1112!$A$2:$G$1082,4)</f>
        <v>0.68</v>
      </c>
      <c r="F2534" s="65" t="s">
        <v>2486</v>
      </c>
      <c r="G2534" s="62"/>
      <c r="H2534" s="13" t="str">
        <f>IF(V2534&gt;94,"Met",IF(X2534="--","n/a",IF(X2534&gt;=0,"Met","Did Not Meet")))</f>
        <v>Met</v>
      </c>
      <c r="I2534" s="13" t="str">
        <f>IF(V2535&gt;94,"Met",IF(X2535="--","n/a",IF(X2535&gt;=0,"Met","Did Not Meet")))</f>
        <v>Did Not Meet</v>
      </c>
      <c r="J2534" s="13"/>
      <c r="K2534" s="13" t="str">
        <f>IF(Z2534&gt;94,"Met",IF(AB2534="--","n/a",IF(AB2534&gt;=0,"Met","Did Not Meet")))</f>
        <v>Met</v>
      </c>
      <c r="L2534" s="13" t="str">
        <f>IF(Z2535&gt;94,"Met",IF(AB2535="--","n/a",IF(AB2535&gt;=0,"Met","Did Not Meet")))</f>
        <v>Met</v>
      </c>
      <c r="M2534" s="1" t="s">
        <v>4</v>
      </c>
      <c r="N2534" s="68" t="s">
        <v>2497</v>
      </c>
      <c r="O2534" s="35"/>
      <c r="P2534" s="44"/>
      <c r="Q2534" s="108"/>
      <c r="R2534" s="5" t="s">
        <v>6</v>
      </c>
      <c r="S2534" s="1" t="s">
        <v>2</v>
      </c>
      <c r="T2534" s="1" t="s">
        <v>3</v>
      </c>
      <c r="U2534" s="5">
        <v>327</v>
      </c>
      <c r="V2534" s="1">
        <v>77.06</v>
      </c>
      <c r="W2534" s="1">
        <v>76.14</v>
      </c>
      <c r="X2534" s="9">
        <f t="shared" si="3186"/>
        <v>0.92000000000000171</v>
      </c>
      <c r="Y2534" s="14">
        <v>291</v>
      </c>
      <c r="Z2534" s="1">
        <v>72.16</v>
      </c>
      <c r="AA2534" s="1">
        <v>70.75</v>
      </c>
      <c r="AB2534" s="71">
        <f t="shared" si="3166"/>
        <v>1.4099999999999966</v>
      </c>
      <c r="AC2534" s="53"/>
    </row>
    <row r="2535" spans="1:29" x14ac:dyDescent="0.25">
      <c r="A2535" s="53">
        <v>3604020</v>
      </c>
      <c r="B2535" s="89" t="s">
        <v>2612</v>
      </c>
      <c r="C2535" s="53" t="s">
        <v>604</v>
      </c>
      <c r="D2535" s="50" t="s">
        <v>974</v>
      </c>
      <c r="E2535" s="47" t="str">
        <f>VLOOKUP('2012 Accountability Database'!A2530,Dems1112!$A$2:$G$1082,5)</f>
        <v>5-8</v>
      </c>
      <c r="F2535" s="65" t="s">
        <v>2487</v>
      </c>
      <c r="G2535" s="62"/>
      <c r="H2535" s="13" t="str">
        <f>IF(V2536&gt;94,"Met",IF(X2536="--","n/a",IF(X2536&gt;=0,"Met","Did Not Meet")))</f>
        <v>Did Not Meet</v>
      </c>
      <c r="I2535" s="13" t="str">
        <f>IF(V2537&gt;94,"Met",IF(X2537="--","n/a",IF(X2537&gt;=0,"Met","Did Not Meet")))</f>
        <v>Did Not Meet</v>
      </c>
      <c r="J2535" s="13"/>
      <c r="K2535" s="13" t="str">
        <f>IF(Z2536&gt;94,"Met",IF(AB2536="--","n/a",IF(AB2536&gt;=0,"Met","Did Not Meet")))</f>
        <v>Did Not Meet</v>
      </c>
      <c r="L2535" s="13" t="str">
        <f>IF(Z2537&gt;94,"Met",IF(AB2537="--","n/a",IF(AB2537&gt;=0,"Met","Did Not Meet")))</f>
        <v>Did Not Meet</v>
      </c>
      <c r="M2535" s="1" t="s">
        <v>4</v>
      </c>
      <c r="N2535" s="14"/>
      <c r="O2535" s="35" t="s">
        <v>2506</v>
      </c>
      <c r="P2535" s="83" t="str">
        <f t="shared" ref="P2535" si="3232">IF(P2530="No"," ", IF(P2532="No"," ",IF(P2531="No", " ",IF(P2533="No"," ","X"))))</f>
        <v xml:space="preserve"> </v>
      </c>
      <c r="Q2535" s="108"/>
      <c r="R2535" s="5" t="s">
        <v>6</v>
      </c>
      <c r="S2535" s="1" t="s">
        <v>2</v>
      </c>
      <c r="T2535" s="1" t="s">
        <v>7</v>
      </c>
      <c r="U2535" s="5">
        <v>231</v>
      </c>
      <c r="V2535" s="1">
        <v>71.86</v>
      </c>
      <c r="W2535" s="1">
        <v>72.42</v>
      </c>
      <c r="X2535" s="6">
        <f t="shared" si="3186"/>
        <v>-0.56000000000000227</v>
      </c>
      <c r="Y2535" s="14">
        <v>203</v>
      </c>
      <c r="Z2535" s="1">
        <v>66.010000000000005</v>
      </c>
      <c r="AA2535" s="1">
        <v>65.44</v>
      </c>
      <c r="AB2535" s="71">
        <f t="shared" si="3166"/>
        <v>0.57000000000000739</v>
      </c>
      <c r="AC2535" s="53"/>
    </row>
    <row r="2536" spans="1:29" ht="15.75" x14ac:dyDescent="0.25">
      <c r="A2536" s="53">
        <v>3604020</v>
      </c>
      <c r="B2536" s="89" t="s">
        <v>2612</v>
      </c>
      <c r="C2536" s="53" t="s">
        <v>604</v>
      </c>
      <c r="D2536" s="50" t="s">
        <v>975</v>
      </c>
      <c r="E2536" s="48" t="str">
        <f>VLOOKUP('2012 Accountability Database'!A2530,Dems1112!$A$2:$G$1082,6)</f>
        <v>1 (Northwest AR)</v>
      </c>
      <c r="F2536" s="66"/>
      <c r="G2536" s="63" t="s">
        <v>2488</v>
      </c>
      <c r="H2536" s="61" t="str">
        <f t="shared" ref="H2536:I2536" si="3233">IF(H2534="Met","Yes",IF(H2535="Met","Yes","No"))</f>
        <v>Yes</v>
      </c>
      <c r="I2536" s="61" t="str">
        <f t="shared" si="3233"/>
        <v>No</v>
      </c>
      <c r="J2536" s="55"/>
      <c r="K2536" s="61" t="str">
        <f t="shared" ref="K2536:L2536" si="3234">IF(K2534="Met","Yes",IF(K2535="Met","Yes","No"))</f>
        <v>Yes</v>
      </c>
      <c r="L2536" s="61" t="str">
        <f t="shared" si="3234"/>
        <v>Yes</v>
      </c>
      <c r="M2536" s="1" t="s">
        <v>4</v>
      </c>
      <c r="N2536" s="14"/>
      <c r="O2536" s="35" t="s">
        <v>2505</v>
      </c>
      <c r="P2536" s="83" t="str">
        <f t="shared" ref="P2536" si="3235">IF(P2535="X"," ",IF(P2537="X"," ","X"))</f>
        <v>X</v>
      </c>
      <c r="Q2536" s="94" t="s">
        <v>2759</v>
      </c>
      <c r="R2536" s="5" t="s">
        <v>6</v>
      </c>
      <c r="S2536" s="1" t="s">
        <v>5</v>
      </c>
      <c r="T2536" s="1" t="s">
        <v>3</v>
      </c>
      <c r="U2536" s="5">
        <v>954</v>
      </c>
      <c r="V2536" s="1">
        <v>74</v>
      </c>
      <c r="W2536" s="1">
        <v>76.14</v>
      </c>
      <c r="X2536" s="6">
        <f t="shared" si="3186"/>
        <v>-2.1400000000000006</v>
      </c>
      <c r="Y2536" s="14">
        <v>861</v>
      </c>
      <c r="Z2536" s="1">
        <v>69.22</v>
      </c>
      <c r="AA2536" s="1">
        <v>70.75</v>
      </c>
      <c r="AB2536" s="72">
        <f t="shared" si="3166"/>
        <v>-1.5300000000000011</v>
      </c>
      <c r="AC2536" s="53"/>
    </row>
    <row r="2537" spans="1:29" x14ac:dyDescent="0.25">
      <c r="A2537" s="54">
        <v>3604020</v>
      </c>
      <c r="B2537" s="90" t="s">
        <v>2612</v>
      </c>
      <c r="C2537" s="54" t="s">
        <v>604</v>
      </c>
      <c r="D2537" s="4"/>
      <c r="E2537" s="4"/>
      <c r="F2537" s="67"/>
      <c r="G2537" s="64"/>
      <c r="H2537" s="43"/>
      <c r="I2537" s="43"/>
      <c r="J2537" s="43"/>
      <c r="K2537" s="43"/>
      <c r="L2537" s="43"/>
      <c r="M2537" s="4" t="s">
        <v>4</v>
      </c>
      <c r="N2537" s="15"/>
      <c r="O2537" s="38" t="s">
        <v>2482</v>
      </c>
      <c r="P2537" s="84" t="str">
        <f>IF(E2531="Achieving School"," ","X")</f>
        <v xml:space="preserve"> </v>
      </c>
      <c r="Q2537" s="91"/>
      <c r="R2537" s="4" t="s">
        <v>6</v>
      </c>
      <c r="S2537" s="4" t="s">
        <v>5</v>
      </c>
      <c r="T2537" s="4" t="s">
        <v>7</v>
      </c>
      <c r="U2537" s="4">
        <v>639</v>
      </c>
      <c r="V2537" s="4">
        <v>68.7</v>
      </c>
      <c r="W2537" s="4">
        <v>72.42</v>
      </c>
      <c r="X2537" s="7">
        <f t="shared" si="3186"/>
        <v>-3.7199999999999989</v>
      </c>
      <c r="Y2537" s="15">
        <v>574</v>
      </c>
      <c r="Z2537" s="4">
        <v>62.72</v>
      </c>
      <c r="AA2537" s="4">
        <v>65.44</v>
      </c>
      <c r="AB2537" s="73">
        <f t="shared" si="3166"/>
        <v>-2.7199999999999989</v>
      </c>
      <c r="AC2537" s="54"/>
    </row>
    <row r="2538" spans="1:29" x14ac:dyDescent="0.25">
      <c r="A2538" s="1">
        <v>3606025</v>
      </c>
      <c r="B2538" s="87" t="s">
        <v>2731</v>
      </c>
      <c r="C2538" s="55" t="s">
        <v>346</v>
      </c>
      <c r="E2538" s="42"/>
      <c r="F2538" s="65" t="s">
        <v>2483</v>
      </c>
      <c r="G2538" s="62"/>
      <c r="H2538" s="37" t="str">
        <f>IF(V2538&gt;94,"Met",IF(X2538="--","n/a",IF(X2538&gt;=0,"Met","Did Not Meet")))</f>
        <v>Met</v>
      </c>
      <c r="I2538" s="37" t="str">
        <f>IF(V2539&gt;94,"Met",IF(X2539="--","n/a",IF(X2539&gt;=0,"Met","Did Not Meet")))</f>
        <v>Met</v>
      </c>
      <c r="K2538" s="13" t="str">
        <f>IF(Z2538&gt;94,"Met",IF(AB2538="--","n/a",IF(AB2538&gt;=0,"Met","Did Not Meet")))</f>
        <v>Met</v>
      </c>
      <c r="L2538" s="13" t="str">
        <f>IF(Z2539&gt;94,"Met",IF(AB2539="--","n/a",IF(AB2539&gt;=0,"Met","Did Not Meet")))</f>
        <v>Met</v>
      </c>
      <c r="M2538" s="5" t="s">
        <v>9</v>
      </c>
      <c r="N2538" s="14" t="s">
        <v>2502</v>
      </c>
      <c r="O2538" s="5"/>
      <c r="P2538" s="44" t="str">
        <f t="shared" ref="P2538" si="3236">IF(H2540="Yes",IF(I2540="Yes","Yes","No"),"No")</f>
        <v>Yes</v>
      </c>
      <c r="Q2538" s="93"/>
      <c r="R2538" s="5" t="s">
        <v>1</v>
      </c>
      <c r="S2538" s="5" t="s">
        <v>2</v>
      </c>
      <c r="T2538" s="5" t="s">
        <v>3</v>
      </c>
      <c r="U2538" s="5">
        <v>188</v>
      </c>
      <c r="V2538" s="5">
        <v>74.47</v>
      </c>
      <c r="W2538" s="5">
        <v>70.28</v>
      </c>
      <c r="X2538" s="11">
        <f t="shared" si="3186"/>
        <v>4.1899999999999977</v>
      </c>
      <c r="Y2538" s="14">
        <v>132</v>
      </c>
      <c r="Z2538" s="5">
        <v>81.06</v>
      </c>
      <c r="AA2538" s="5">
        <v>74.2</v>
      </c>
      <c r="AB2538" s="71">
        <f t="shared" si="3166"/>
        <v>6.8599999999999994</v>
      </c>
      <c r="AC2538" s="36"/>
    </row>
    <row r="2539" spans="1:29" ht="15.75" x14ac:dyDescent="0.25">
      <c r="A2539" s="53">
        <v>3606025</v>
      </c>
      <c r="B2539" s="89" t="s">
        <v>2731</v>
      </c>
      <c r="C2539" s="53" t="s">
        <v>346</v>
      </c>
      <c r="D2539" s="49" t="s">
        <v>2498</v>
      </c>
      <c r="E2539" s="34" t="str">
        <f>M2538</f>
        <v>Needs Improvement School</v>
      </c>
      <c r="F2539" s="65" t="s">
        <v>2484</v>
      </c>
      <c r="G2539" s="62"/>
      <c r="H2539" s="13" t="str">
        <f>IF(V2540&gt;94,"Met",IF(X2540="--","n/a",IF(X2540&gt;=0,"Met","Did Not Meet")))</f>
        <v>Did Not Meet</v>
      </c>
      <c r="I2539" s="13" t="str">
        <f>IF(V2541&gt;94,"Met",IF(X2541="--","n/a",IF(X2541&gt;=0,"Met","Did Not Meet")))</f>
        <v>Did Not Meet</v>
      </c>
      <c r="K2539" s="13" t="str">
        <f>IF(Z2540&gt;94,"Met",IF(AB2540="--","n/a",IF(AB2540&gt;=0,"Met","Did Not Meet")))</f>
        <v>Met</v>
      </c>
      <c r="L2539" s="13" t="str">
        <f>IF(Z2541&gt;94,"Met",IF(AB2541="--","n/a",IF(AB2541&gt;=0,"Met","Did Not Meet")))</f>
        <v>Met</v>
      </c>
      <c r="M2539" s="1" t="s">
        <v>9</v>
      </c>
      <c r="N2539" s="14" t="s">
        <v>2501</v>
      </c>
      <c r="O2539" s="5"/>
      <c r="P2539" s="44" t="str">
        <f t="shared" ref="P2539" si="3237">IF(K2540="Yes",IF(L2540="Yes","Yes","No"),"No")</f>
        <v>Yes</v>
      </c>
      <c r="Q2539" s="94" t="s">
        <v>2759</v>
      </c>
      <c r="R2539" s="5" t="s">
        <v>1</v>
      </c>
      <c r="S2539" s="1" t="s">
        <v>2</v>
      </c>
      <c r="T2539" s="1" t="s">
        <v>7</v>
      </c>
      <c r="U2539" s="5">
        <v>188</v>
      </c>
      <c r="V2539" s="1">
        <v>74.47</v>
      </c>
      <c r="W2539" s="1">
        <v>70.28</v>
      </c>
      <c r="X2539" s="9">
        <f t="shared" si="3186"/>
        <v>4.1899999999999977</v>
      </c>
      <c r="Y2539" s="14">
        <v>132</v>
      </c>
      <c r="Z2539" s="1">
        <v>81.06</v>
      </c>
      <c r="AA2539" s="1">
        <v>74.2</v>
      </c>
      <c r="AB2539" s="71">
        <f t="shared" si="3166"/>
        <v>6.8599999999999994</v>
      </c>
      <c r="AC2539" s="53"/>
    </row>
    <row r="2540" spans="1:29" ht="15" customHeight="1" x14ac:dyDescent="0.25">
      <c r="A2540" s="53">
        <v>3606025</v>
      </c>
      <c r="B2540" s="89" t="s">
        <v>2731</v>
      </c>
      <c r="C2540" s="53" t="s">
        <v>346</v>
      </c>
      <c r="D2540" s="49" t="s">
        <v>2499</v>
      </c>
      <c r="E2540" s="35" t="str">
        <f>VLOOKUP('2012 Accountability Database'!$A2538,'2011 AYP'!A$2:B$1072,2)</f>
        <v>SI_1 (School Improvement Year 1)</v>
      </c>
      <c r="F2540" s="66"/>
      <c r="G2540" s="63" t="s">
        <v>2485</v>
      </c>
      <c r="H2540" s="60" t="str">
        <f t="shared" ref="H2540:I2540" si="3238">IF(H2538="Met","Yes",IF(H2539="Met","Yes","No"))</f>
        <v>Yes</v>
      </c>
      <c r="I2540" s="60" t="str">
        <f t="shared" si="3238"/>
        <v>Yes</v>
      </c>
      <c r="J2540" s="42"/>
      <c r="K2540" s="60" t="str">
        <f t="shared" ref="K2540:L2540" si="3239">IF(K2538="Met","Yes",IF(K2539="Met","Yes","No"))</f>
        <v>Yes</v>
      </c>
      <c r="L2540" s="60" t="str">
        <f t="shared" si="3239"/>
        <v>Yes</v>
      </c>
      <c r="M2540" s="1" t="s">
        <v>9</v>
      </c>
      <c r="N2540" s="14" t="s">
        <v>2503</v>
      </c>
      <c r="O2540" s="5"/>
      <c r="P2540" s="44" t="str">
        <f t="shared" ref="P2540" si="3240">IF(H2544="Yes",IF(I2544="Yes","Yes","No"),"No")</f>
        <v>No</v>
      </c>
      <c r="Q2540" s="108" t="s">
        <v>2758</v>
      </c>
      <c r="R2540" s="5" t="s">
        <v>1</v>
      </c>
      <c r="S2540" s="1" t="s">
        <v>5</v>
      </c>
      <c r="T2540" s="1" t="s">
        <v>3</v>
      </c>
      <c r="U2540" s="5">
        <v>543</v>
      </c>
      <c r="V2540" s="1">
        <v>69.06</v>
      </c>
      <c r="W2540" s="1">
        <v>70.28</v>
      </c>
      <c r="X2540" s="6">
        <f t="shared" si="3186"/>
        <v>-1.2199999999999989</v>
      </c>
      <c r="Y2540" s="14">
        <v>378</v>
      </c>
      <c r="Z2540" s="1">
        <v>75.66</v>
      </c>
      <c r="AA2540" s="1">
        <v>74.2</v>
      </c>
      <c r="AB2540" s="71">
        <f t="shared" si="3166"/>
        <v>1.4599999999999937</v>
      </c>
      <c r="AC2540" s="53"/>
    </row>
    <row r="2541" spans="1:29" x14ac:dyDescent="0.25">
      <c r="A2541" s="53">
        <v>3606025</v>
      </c>
      <c r="B2541" s="89" t="s">
        <v>2731</v>
      </c>
      <c r="C2541" s="53" t="s">
        <v>346</v>
      </c>
      <c r="D2541" s="49" t="s">
        <v>2507</v>
      </c>
      <c r="E2541" s="47">
        <f>VLOOKUP('2012 Accountability Database'!A2538,Dems1112!$A$2:$G$1082,3)</f>
        <v>7.0000000000000007E-2</v>
      </c>
      <c r="F2541" s="66"/>
      <c r="G2541" s="52"/>
      <c r="M2541" s="1" t="s">
        <v>9</v>
      </c>
      <c r="N2541" s="14" t="s">
        <v>2504</v>
      </c>
      <c r="O2541" s="5"/>
      <c r="P2541" s="44" t="str">
        <f t="shared" ref="P2541" si="3241">IF(K2544="Yes",IF(L2544="Yes","Yes","No"),"No")</f>
        <v>No</v>
      </c>
      <c r="Q2541" s="108"/>
      <c r="R2541" s="5" t="s">
        <v>1</v>
      </c>
      <c r="S2541" s="1" t="s">
        <v>5</v>
      </c>
      <c r="T2541" s="1" t="s">
        <v>7</v>
      </c>
      <c r="U2541" s="5">
        <v>543</v>
      </c>
      <c r="V2541" s="1">
        <v>69.06</v>
      </c>
      <c r="W2541" s="1">
        <v>70.28</v>
      </c>
      <c r="X2541" s="6">
        <f t="shared" si="3186"/>
        <v>-1.2199999999999989</v>
      </c>
      <c r="Y2541" s="14">
        <v>378</v>
      </c>
      <c r="Z2541" s="1">
        <v>75.66</v>
      </c>
      <c r="AA2541" s="1">
        <v>74.2</v>
      </c>
      <c r="AB2541" s="71">
        <f t="shared" si="3166"/>
        <v>1.4599999999999937</v>
      </c>
      <c r="AC2541" s="53"/>
    </row>
    <row r="2542" spans="1:29" x14ac:dyDescent="0.25">
      <c r="A2542" s="53">
        <v>3606025</v>
      </c>
      <c r="B2542" s="89" t="s">
        <v>2731</v>
      </c>
      <c r="C2542" s="53" t="s">
        <v>346</v>
      </c>
      <c r="D2542" s="50" t="s">
        <v>2508</v>
      </c>
      <c r="E2542" s="47">
        <f>VLOOKUP('2012 Accountability Database'!A2538,Dems1112!$A$2:$G$1082,4)</f>
        <v>0.82</v>
      </c>
      <c r="F2542" s="65" t="s">
        <v>2486</v>
      </c>
      <c r="G2542" s="62"/>
      <c r="H2542" s="13" t="str">
        <f>IF(V2542&gt;94,"Met",IF(X2542="--","n/a",IF(X2542&gt;=0,"Met","Did Not Meet")))</f>
        <v>Did Not Meet</v>
      </c>
      <c r="I2542" s="13" t="str">
        <f>IF(V2543&gt;94,"Met",IF(X2543="--","n/a",IF(X2543&gt;=0,"Met","Did Not Meet")))</f>
        <v>Did Not Meet</v>
      </c>
      <c r="J2542" s="13"/>
      <c r="K2542" s="13" t="str">
        <f>IF(Z2542&gt;94,"Met",IF(AB2542="--","n/a",IF(AB2542&gt;=0,"Met","Did Not Meet")))</f>
        <v>Did Not Meet</v>
      </c>
      <c r="L2542" s="13" t="str">
        <f>IF(Z2543&gt;94,"Met",IF(AB2543="--","n/a",IF(AB2543&gt;=0,"Met","Did Not Meet")))</f>
        <v>Did Not Meet</v>
      </c>
      <c r="M2542" s="5" t="s">
        <v>9</v>
      </c>
      <c r="N2542" s="68" t="s">
        <v>2497</v>
      </c>
      <c r="O2542" s="35"/>
      <c r="P2542" s="44"/>
      <c r="Q2542" s="108"/>
      <c r="R2542" s="5" t="s">
        <v>6</v>
      </c>
      <c r="S2542" s="5" t="s">
        <v>2</v>
      </c>
      <c r="T2542" s="5" t="s">
        <v>3</v>
      </c>
      <c r="U2542" s="5">
        <v>188</v>
      </c>
      <c r="V2542" s="5">
        <v>72.87</v>
      </c>
      <c r="W2542" s="5">
        <v>73.81</v>
      </c>
      <c r="X2542" s="8">
        <f t="shared" si="3186"/>
        <v>-0.93999999999999773</v>
      </c>
      <c r="Y2542" s="14">
        <v>132</v>
      </c>
      <c r="Z2542" s="5">
        <v>56.06</v>
      </c>
      <c r="AA2542" s="5">
        <v>59.26</v>
      </c>
      <c r="AB2542" s="72">
        <f t="shared" si="3166"/>
        <v>-3.1999999999999957</v>
      </c>
      <c r="AC2542" s="53"/>
    </row>
    <row r="2543" spans="1:29" x14ac:dyDescent="0.25">
      <c r="A2543" s="53">
        <v>3606025</v>
      </c>
      <c r="B2543" s="89" t="s">
        <v>2731</v>
      </c>
      <c r="C2543" s="53" t="s">
        <v>346</v>
      </c>
      <c r="D2543" s="50" t="s">
        <v>974</v>
      </c>
      <c r="E2543" s="47" t="str">
        <f>VLOOKUP('2012 Accountability Database'!A2538,Dems1112!$A$2:$G$1082,5)</f>
        <v>K-6</v>
      </c>
      <c r="F2543" s="65" t="s">
        <v>2487</v>
      </c>
      <c r="G2543" s="62"/>
      <c r="H2543" s="13" t="str">
        <f>IF(V2544&gt;94,"Met",IF(X2544="--","n/a",IF(X2544&gt;=0,"Met","Did Not Meet")))</f>
        <v>Did Not Meet</v>
      </c>
      <c r="I2543" s="13" t="str">
        <f>IF(V2545&gt;94,"Met",IF(X2545="--","n/a",IF(X2545&gt;=0,"Met","Did Not Meet")))</f>
        <v>Did Not Meet</v>
      </c>
      <c r="J2543" s="13"/>
      <c r="K2543" s="13" t="str">
        <f>IF(Z2544&gt;94,"Met",IF(AB2544="--","n/a",IF(AB2544&gt;=0,"Met","Did Not Meet")))</f>
        <v>Did Not Meet</v>
      </c>
      <c r="L2543" s="13" t="str">
        <f>IF(Z2545&gt;94,"Met",IF(AB2545="--","n/a",IF(AB2545&gt;=0,"Met","Did Not Meet")))</f>
        <v>Did Not Meet</v>
      </c>
      <c r="M2543" s="5" t="s">
        <v>9</v>
      </c>
      <c r="N2543" s="14"/>
      <c r="O2543" s="35" t="s">
        <v>2506</v>
      </c>
      <c r="P2543" s="83" t="str">
        <f t="shared" ref="P2543" si="3242">IF(P2538="No"," ", IF(P2540="No"," ",IF(P2539="No", " ",IF(P2541="No"," ","X"))))</f>
        <v xml:space="preserve"> </v>
      </c>
      <c r="Q2543" s="108"/>
      <c r="R2543" s="5" t="s">
        <v>6</v>
      </c>
      <c r="S2543" s="5" t="s">
        <v>2</v>
      </c>
      <c r="T2543" s="5" t="s">
        <v>7</v>
      </c>
      <c r="U2543" s="5">
        <v>188</v>
      </c>
      <c r="V2543" s="5">
        <v>72.87</v>
      </c>
      <c r="W2543" s="5">
        <v>73.81</v>
      </c>
      <c r="X2543" s="8">
        <f t="shared" si="3186"/>
        <v>-0.93999999999999773</v>
      </c>
      <c r="Y2543" s="14">
        <v>132</v>
      </c>
      <c r="Z2543" s="5">
        <v>56.06</v>
      </c>
      <c r="AA2543" s="5">
        <v>59.26</v>
      </c>
      <c r="AB2543" s="72">
        <f t="shared" si="3166"/>
        <v>-3.1999999999999957</v>
      </c>
      <c r="AC2543" s="53"/>
    </row>
    <row r="2544" spans="1:29" ht="15.75" x14ac:dyDescent="0.25">
      <c r="A2544" s="53">
        <v>3606025</v>
      </c>
      <c r="B2544" s="89" t="s">
        <v>2731</v>
      </c>
      <c r="C2544" s="53" t="s">
        <v>346</v>
      </c>
      <c r="D2544" s="50" t="s">
        <v>975</v>
      </c>
      <c r="E2544" s="48" t="str">
        <f>VLOOKUP('2012 Accountability Database'!A2538,Dems1112!$A$2:$G$1082,6)</f>
        <v>1 (Northwest AR)</v>
      </c>
      <c r="F2544" s="66"/>
      <c r="G2544" s="63" t="s">
        <v>2488</v>
      </c>
      <c r="H2544" s="61" t="str">
        <f t="shared" ref="H2544:I2544" si="3243">IF(H2542="Met","Yes",IF(H2543="Met","Yes","No"))</f>
        <v>No</v>
      </c>
      <c r="I2544" s="61" t="str">
        <f t="shared" si="3243"/>
        <v>No</v>
      </c>
      <c r="J2544" s="55"/>
      <c r="K2544" s="61" t="str">
        <f t="shared" ref="K2544:L2544" si="3244">IF(K2542="Met","Yes",IF(K2543="Met","Yes","No"))</f>
        <v>No</v>
      </c>
      <c r="L2544" s="61" t="str">
        <f t="shared" si="3244"/>
        <v>No</v>
      </c>
      <c r="M2544" s="1" t="s">
        <v>9</v>
      </c>
      <c r="N2544" s="14"/>
      <c r="O2544" s="35" t="s">
        <v>2505</v>
      </c>
      <c r="P2544" s="83" t="str">
        <f t="shared" ref="P2544" si="3245">IF(P2543="X"," ",IF(P2545="X"," ","X"))</f>
        <v xml:space="preserve"> </v>
      </c>
      <c r="Q2544" s="94" t="s">
        <v>2759</v>
      </c>
      <c r="R2544" s="5" t="s">
        <v>6</v>
      </c>
      <c r="S2544" s="1" t="s">
        <v>5</v>
      </c>
      <c r="T2544" s="1" t="s">
        <v>3</v>
      </c>
      <c r="U2544" s="5">
        <v>543</v>
      </c>
      <c r="V2544" s="1">
        <v>72.38</v>
      </c>
      <c r="W2544" s="1">
        <v>73.81</v>
      </c>
      <c r="X2544" s="6">
        <f t="shared" si="3186"/>
        <v>-1.4300000000000068</v>
      </c>
      <c r="Y2544" s="14">
        <v>379</v>
      </c>
      <c r="Z2544" s="1">
        <v>59.1</v>
      </c>
      <c r="AA2544" s="1">
        <v>59.26</v>
      </c>
      <c r="AB2544" s="72">
        <f t="shared" si="3166"/>
        <v>-0.15999999999999659</v>
      </c>
      <c r="AC2544" s="53"/>
    </row>
    <row r="2545" spans="1:29" x14ac:dyDescent="0.25">
      <c r="A2545" s="54">
        <v>3606025</v>
      </c>
      <c r="B2545" s="90" t="s">
        <v>2731</v>
      </c>
      <c r="C2545" s="54" t="s">
        <v>346</v>
      </c>
      <c r="D2545" s="4"/>
      <c r="E2545" s="4"/>
      <c r="F2545" s="67"/>
      <c r="G2545" s="64"/>
      <c r="H2545" s="43"/>
      <c r="I2545" s="43"/>
      <c r="J2545" s="43"/>
      <c r="K2545" s="43"/>
      <c r="L2545" s="43"/>
      <c r="M2545" s="4" t="s">
        <v>9</v>
      </c>
      <c r="N2545" s="15"/>
      <c r="O2545" s="38" t="s">
        <v>2482</v>
      </c>
      <c r="P2545" s="84" t="str">
        <f>IF(E2539="Achieving School"," ","X")</f>
        <v>X</v>
      </c>
      <c r="Q2545" s="91"/>
      <c r="R2545" s="4" t="s">
        <v>6</v>
      </c>
      <c r="S2545" s="4" t="s">
        <v>5</v>
      </c>
      <c r="T2545" s="4" t="s">
        <v>7</v>
      </c>
      <c r="U2545" s="4">
        <v>543</v>
      </c>
      <c r="V2545" s="4">
        <v>72.38</v>
      </c>
      <c r="W2545" s="4">
        <v>73.81</v>
      </c>
      <c r="X2545" s="7">
        <f t="shared" si="3186"/>
        <v>-1.4300000000000068</v>
      </c>
      <c r="Y2545" s="15">
        <v>379</v>
      </c>
      <c r="Z2545" s="4">
        <v>59.1</v>
      </c>
      <c r="AA2545" s="4">
        <v>59.26</v>
      </c>
      <c r="AB2545" s="73">
        <f t="shared" si="3166"/>
        <v>-0.15999999999999659</v>
      </c>
      <c r="AC2545" s="54"/>
    </row>
    <row r="2546" spans="1:29" x14ac:dyDescent="0.25">
      <c r="A2546" s="1">
        <v>3701001</v>
      </c>
      <c r="B2546" s="87" t="s">
        <v>2613</v>
      </c>
      <c r="C2546" s="55" t="s">
        <v>328</v>
      </c>
      <c r="E2546" s="42"/>
      <c r="F2546" s="65" t="s">
        <v>2483</v>
      </c>
      <c r="G2546" s="62"/>
      <c r="H2546" s="37" t="str">
        <f>IF(V2546&gt;94,"Met",IF(X2546="--","n/a",IF(X2546&gt;=0,"Met","Did Not Meet")))</f>
        <v>Met</v>
      </c>
      <c r="I2546" s="37" t="str">
        <f>IF(V2547&gt;94,"Met",IF(X2547="--","n/a",IF(X2547&gt;=0,"Met","Did Not Meet")))</f>
        <v>Met</v>
      </c>
      <c r="K2546" s="13" t="str">
        <f>IF(Z2546&gt;94,"Met",IF(AB2546="--","n/a",IF(AB2546&gt;=0,"Met","Did Not Meet")))</f>
        <v>Met</v>
      </c>
      <c r="L2546" s="13" t="str">
        <f>IF(Z2547&gt;94,"Met",IF(AB2547="--","n/a",IF(AB2547&gt;=0,"Met","Did Not Meet")))</f>
        <v>Met</v>
      </c>
      <c r="M2546" s="1" t="s">
        <v>4</v>
      </c>
      <c r="N2546" s="14" t="s">
        <v>2502</v>
      </c>
      <c r="O2546" s="5"/>
      <c r="P2546" s="44" t="str">
        <f t="shared" ref="P2546" si="3246">IF(H2548="Yes",IF(I2548="Yes","Yes","No"),"No")</f>
        <v>Yes</v>
      </c>
      <c r="Q2546" s="93"/>
      <c r="R2546" s="5" t="s">
        <v>1</v>
      </c>
      <c r="S2546" s="1" t="s">
        <v>2</v>
      </c>
      <c r="T2546" s="1" t="s">
        <v>3</v>
      </c>
      <c r="U2546" s="5">
        <v>101</v>
      </c>
      <c r="V2546" s="1">
        <v>90.1</v>
      </c>
      <c r="W2546" s="1">
        <v>69.16</v>
      </c>
      <c r="X2546" s="9">
        <f t="shared" si="3186"/>
        <v>20.939999999999998</v>
      </c>
      <c r="Y2546" s="14">
        <v>78</v>
      </c>
      <c r="Z2546" s="1">
        <v>82.05</v>
      </c>
      <c r="AA2546" s="1">
        <v>59.39</v>
      </c>
      <c r="AB2546" s="71">
        <f t="shared" si="3166"/>
        <v>22.659999999999997</v>
      </c>
      <c r="AC2546" s="36"/>
    </row>
    <row r="2547" spans="1:29" ht="15.75" x14ac:dyDescent="0.25">
      <c r="A2547" s="53">
        <v>3701001</v>
      </c>
      <c r="B2547" s="89" t="s">
        <v>2613</v>
      </c>
      <c r="C2547" s="53" t="s">
        <v>328</v>
      </c>
      <c r="D2547" s="49" t="s">
        <v>2498</v>
      </c>
      <c r="E2547" s="34" t="str">
        <f>M2546</f>
        <v>Achieving School</v>
      </c>
      <c r="F2547" s="65" t="s">
        <v>2484</v>
      </c>
      <c r="G2547" s="62"/>
      <c r="H2547" s="13" t="str">
        <f>IF(V2548&gt;94,"Met",IF(X2548="--","n/a",IF(X2548&gt;=0,"Met","Did Not Meet")))</f>
        <v>Met</v>
      </c>
      <c r="I2547" s="13" t="str">
        <f>IF(V2549&gt;94,"Met",IF(X2549="--","n/a",IF(X2549&gt;=0,"Met","Did Not Meet")))</f>
        <v>Met</v>
      </c>
      <c r="K2547" s="13" t="str">
        <f>IF(Z2548&gt;94,"Met",IF(AB2548="--","n/a",IF(AB2548&gt;=0,"Met","Did Not Meet")))</f>
        <v>Met</v>
      </c>
      <c r="L2547" s="13" t="str">
        <f>IF(Z2549&gt;94,"Met",IF(AB2549="--","n/a",IF(AB2549&gt;=0,"Met","Did Not Meet")))</f>
        <v>Met</v>
      </c>
      <c r="M2547" s="1" t="s">
        <v>4</v>
      </c>
      <c r="N2547" s="14" t="s">
        <v>2501</v>
      </c>
      <c r="O2547" s="5"/>
      <c r="P2547" s="44" t="str">
        <f t="shared" ref="P2547" si="3247">IF(K2548="Yes",IF(L2548="Yes","Yes","No"),"No")</f>
        <v>Yes</v>
      </c>
      <c r="Q2547" s="94" t="s">
        <v>2759</v>
      </c>
      <c r="R2547" s="5" t="s">
        <v>1</v>
      </c>
      <c r="S2547" s="1" t="s">
        <v>2</v>
      </c>
      <c r="T2547" s="1" t="s">
        <v>7</v>
      </c>
      <c r="U2547" s="5">
        <v>84</v>
      </c>
      <c r="V2547" s="1">
        <v>90.48</v>
      </c>
      <c r="W2547" s="1">
        <v>66.23</v>
      </c>
      <c r="X2547" s="9">
        <f t="shared" si="3186"/>
        <v>24.25</v>
      </c>
      <c r="Y2547" s="14">
        <v>65</v>
      </c>
      <c r="Z2547" s="1">
        <v>80</v>
      </c>
      <c r="AA2547" s="1">
        <v>56.79</v>
      </c>
      <c r="AB2547" s="71">
        <f t="shared" ref="AB2547:AB2610" si="3248">Z2547-AA2547</f>
        <v>23.21</v>
      </c>
      <c r="AC2547" s="53"/>
    </row>
    <row r="2548" spans="1:29" ht="15" customHeight="1" x14ac:dyDescent="0.25">
      <c r="A2548" s="53">
        <v>3701001</v>
      </c>
      <c r="B2548" s="89" t="s">
        <v>2613</v>
      </c>
      <c r="C2548" s="53" t="s">
        <v>328</v>
      </c>
      <c r="D2548" s="49" t="s">
        <v>2499</v>
      </c>
      <c r="E2548" s="35" t="str">
        <f>VLOOKUP('2012 Accountability Database'!$A2546,'2011 AYP'!A$2:B$1072,2)</f>
        <v xml:space="preserve"> A (Alert)</v>
      </c>
      <c r="F2548" s="66"/>
      <c r="G2548" s="63" t="s">
        <v>2485</v>
      </c>
      <c r="H2548" s="60" t="str">
        <f t="shared" ref="H2548:I2548" si="3249">IF(H2546="Met","Yes",IF(H2547="Met","Yes","No"))</f>
        <v>Yes</v>
      </c>
      <c r="I2548" s="60" t="str">
        <f t="shared" si="3249"/>
        <v>Yes</v>
      </c>
      <c r="J2548" s="42"/>
      <c r="K2548" s="60" t="str">
        <f t="shared" ref="K2548:L2548" si="3250">IF(K2546="Met","Yes",IF(K2547="Met","Yes","No"))</f>
        <v>Yes</v>
      </c>
      <c r="L2548" s="60" t="str">
        <f t="shared" si="3250"/>
        <v>Yes</v>
      </c>
      <c r="M2548" s="5" t="s">
        <v>4</v>
      </c>
      <c r="N2548" s="14" t="s">
        <v>2503</v>
      </c>
      <c r="O2548" s="5"/>
      <c r="P2548" s="44" t="str">
        <f t="shared" ref="P2548" si="3251">IF(H2552="Yes",IF(I2552="Yes","Yes","No"),"No")</f>
        <v>Yes</v>
      </c>
      <c r="Q2548" s="108" t="s">
        <v>2758</v>
      </c>
      <c r="R2548" s="5" t="s">
        <v>1</v>
      </c>
      <c r="S2548" s="5" t="s">
        <v>5</v>
      </c>
      <c r="T2548" s="5" t="s">
        <v>3</v>
      </c>
      <c r="U2548" s="5">
        <v>325</v>
      </c>
      <c r="V2548" s="5">
        <v>74.459999999999994</v>
      </c>
      <c r="W2548" s="5">
        <v>69.16</v>
      </c>
      <c r="X2548" s="11">
        <f t="shared" si="3186"/>
        <v>5.2999999999999972</v>
      </c>
      <c r="Y2548" s="14">
        <v>237</v>
      </c>
      <c r="Z2548" s="5">
        <v>67.930000000000007</v>
      </c>
      <c r="AA2548" s="5">
        <v>59.39</v>
      </c>
      <c r="AB2548" s="71">
        <f t="shared" si="3248"/>
        <v>8.5400000000000063</v>
      </c>
      <c r="AC2548" s="53"/>
    </row>
    <row r="2549" spans="1:29" x14ac:dyDescent="0.25">
      <c r="A2549" s="53">
        <v>3701001</v>
      </c>
      <c r="B2549" s="89" t="s">
        <v>2613</v>
      </c>
      <c r="C2549" s="53" t="s">
        <v>328</v>
      </c>
      <c r="D2549" s="49" t="s">
        <v>2507</v>
      </c>
      <c r="E2549" s="47">
        <f>VLOOKUP('2012 Accountability Database'!A2546,Dems1112!$A$2:$G$1082,3)</f>
        <v>0.44</v>
      </c>
      <c r="F2549" s="66"/>
      <c r="G2549" s="52"/>
      <c r="M2549" s="1" t="s">
        <v>4</v>
      </c>
      <c r="N2549" s="14" t="s">
        <v>2504</v>
      </c>
      <c r="O2549" s="5"/>
      <c r="P2549" s="44" t="str">
        <f t="shared" ref="P2549" si="3252">IF(K2552="Yes",IF(L2552="Yes","Yes","No"),"No")</f>
        <v>Yes</v>
      </c>
      <c r="Q2549" s="108"/>
      <c r="R2549" s="5" t="s">
        <v>1</v>
      </c>
      <c r="S2549" s="1" t="s">
        <v>5</v>
      </c>
      <c r="T2549" s="1" t="s">
        <v>7</v>
      </c>
      <c r="U2549" s="5">
        <v>278</v>
      </c>
      <c r="V2549" s="1">
        <v>71.94</v>
      </c>
      <c r="W2549" s="1">
        <v>66.23</v>
      </c>
      <c r="X2549" s="9">
        <f t="shared" si="3186"/>
        <v>5.7099999999999937</v>
      </c>
      <c r="Y2549" s="14">
        <v>206</v>
      </c>
      <c r="Z2549" s="1">
        <v>65.53</v>
      </c>
      <c r="AA2549" s="1">
        <v>56.79</v>
      </c>
      <c r="AB2549" s="71">
        <f t="shared" si="3248"/>
        <v>8.740000000000002</v>
      </c>
      <c r="AC2549" s="53"/>
    </row>
    <row r="2550" spans="1:29" x14ac:dyDescent="0.25">
      <c r="A2550" s="53">
        <v>3701001</v>
      </c>
      <c r="B2550" s="89" t="s">
        <v>2613</v>
      </c>
      <c r="C2550" s="53" t="s">
        <v>328</v>
      </c>
      <c r="D2550" s="50" t="s">
        <v>2508</v>
      </c>
      <c r="E2550" s="47">
        <f>VLOOKUP('2012 Accountability Database'!A2546,Dems1112!$A$2:$G$1082,4)</f>
        <v>0.81</v>
      </c>
      <c r="F2550" s="65" t="s">
        <v>2486</v>
      </c>
      <c r="G2550" s="62"/>
      <c r="H2550" s="13" t="str">
        <f>IF(V2550&gt;94,"Met",IF(X2550="--","n/a",IF(X2550&gt;=0,"Met","Did Not Meet")))</f>
        <v>Met</v>
      </c>
      <c r="I2550" s="13" t="str">
        <f>IF(V2551&gt;94,"Met",IF(X2551="--","n/a",IF(X2551&gt;=0,"Met","Did Not Meet")))</f>
        <v>Met</v>
      </c>
      <c r="J2550" s="13"/>
      <c r="K2550" s="13" t="str">
        <f>IF(Z2550&gt;94,"Met",IF(AB2550="--","n/a",IF(AB2550&gt;=0,"Met","Did Not Meet")))</f>
        <v>Met</v>
      </c>
      <c r="L2550" s="13" t="str">
        <f>IF(Z2551&gt;94,"Met",IF(AB2551="--","n/a",IF(AB2551&gt;=0,"Met","Did Not Meet")))</f>
        <v>Met</v>
      </c>
      <c r="M2550" s="1" t="s">
        <v>4</v>
      </c>
      <c r="N2550" s="68" t="s">
        <v>2497</v>
      </c>
      <c r="O2550" s="35"/>
      <c r="P2550" s="44"/>
      <c r="Q2550" s="108"/>
      <c r="R2550" s="5" t="s">
        <v>6</v>
      </c>
      <c r="S2550" s="1" t="s">
        <v>2</v>
      </c>
      <c r="T2550" s="1" t="s">
        <v>3</v>
      </c>
      <c r="U2550" s="5">
        <v>101</v>
      </c>
      <c r="V2550" s="1">
        <v>92.08</v>
      </c>
      <c r="W2550" s="1">
        <v>87.5</v>
      </c>
      <c r="X2550" s="9">
        <f t="shared" si="3186"/>
        <v>4.5799999999999983</v>
      </c>
      <c r="Y2550" s="14">
        <v>78</v>
      </c>
      <c r="Z2550" s="1">
        <v>75.64</v>
      </c>
      <c r="AA2550" s="1">
        <v>72.150000000000006</v>
      </c>
      <c r="AB2550" s="71">
        <f t="shared" si="3248"/>
        <v>3.4899999999999949</v>
      </c>
      <c r="AC2550" s="53"/>
    </row>
    <row r="2551" spans="1:29" x14ac:dyDescent="0.25">
      <c r="A2551" s="53">
        <v>3701001</v>
      </c>
      <c r="B2551" s="89" t="s">
        <v>2613</v>
      </c>
      <c r="C2551" s="53" t="s">
        <v>328</v>
      </c>
      <c r="D2551" s="50" t="s">
        <v>974</v>
      </c>
      <c r="E2551" s="47" t="str">
        <f>VLOOKUP('2012 Accountability Database'!A2546,Dems1112!$A$2:$G$1082,5)</f>
        <v>K-6</v>
      </c>
      <c r="F2551" s="65" t="s">
        <v>2487</v>
      </c>
      <c r="G2551" s="62"/>
      <c r="H2551" s="13" t="str">
        <f>IF(V2552&gt;94,"Met",IF(X2552="--","n/a",IF(X2552&gt;=0,"Met","Did Not Meet")))</f>
        <v>Did Not Meet</v>
      </c>
      <c r="I2551" s="13" t="str">
        <f>IF(V2553&gt;94,"Met",IF(X2553="--","n/a",IF(X2553&gt;=0,"Met","Did Not Meet")))</f>
        <v>Did Not Meet</v>
      </c>
      <c r="J2551" s="13"/>
      <c r="K2551" s="13" t="str">
        <f>IF(Z2552&gt;94,"Met",IF(AB2552="--","n/a",IF(AB2552&gt;=0,"Met","Did Not Meet")))</f>
        <v>Did Not Meet</v>
      </c>
      <c r="L2551" s="13" t="str">
        <f>IF(Z2553&gt;94,"Met",IF(AB2553="--","n/a",IF(AB2553&gt;=0,"Met","Did Not Meet")))</f>
        <v>Did Not Meet</v>
      </c>
      <c r="M2551" s="1" t="s">
        <v>4</v>
      </c>
      <c r="N2551" s="14"/>
      <c r="O2551" s="35" t="s">
        <v>2506</v>
      </c>
      <c r="P2551" s="83" t="str">
        <f t="shared" ref="P2551" si="3253">IF(P2546="No"," ", IF(P2548="No"," ",IF(P2547="No", " ",IF(P2549="No"," ","X"))))</f>
        <v>X</v>
      </c>
      <c r="Q2551" s="108"/>
      <c r="R2551" s="5" t="s">
        <v>6</v>
      </c>
      <c r="S2551" s="1" t="s">
        <v>2</v>
      </c>
      <c r="T2551" s="1" t="s">
        <v>7</v>
      </c>
      <c r="U2551" s="5">
        <v>84</v>
      </c>
      <c r="V2551" s="1">
        <v>90.48</v>
      </c>
      <c r="W2551" s="1">
        <v>85.53</v>
      </c>
      <c r="X2551" s="9">
        <f t="shared" si="3186"/>
        <v>4.9500000000000028</v>
      </c>
      <c r="Y2551" s="14">
        <v>65</v>
      </c>
      <c r="Z2551" s="1">
        <v>75.38</v>
      </c>
      <c r="AA2551" s="1">
        <v>69.88</v>
      </c>
      <c r="AB2551" s="71">
        <f t="shared" si="3248"/>
        <v>5.5</v>
      </c>
      <c r="AC2551" s="53"/>
    </row>
    <row r="2552" spans="1:29" ht="15.75" x14ac:dyDescent="0.25">
      <c r="A2552" s="53">
        <v>3701001</v>
      </c>
      <c r="B2552" s="89" t="s">
        <v>2613</v>
      </c>
      <c r="C2552" s="53" t="s">
        <v>328</v>
      </c>
      <c r="D2552" s="50" t="s">
        <v>975</v>
      </c>
      <c r="E2552" s="48" t="str">
        <f>VLOOKUP('2012 Accountability Database'!A2546,Dems1112!$A$2:$G$1082,6)</f>
        <v>4 (Southwest AR)</v>
      </c>
      <c r="F2552" s="66"/>
      <c r="G2552" s="63" t="s">
        <v>2488</v>
      </c>
      <c r="H2552" s="61" t="str">
        <f t="shared" ref="H2552:I2552" si="3254">IF(H2550="Met","Yes",IF(H2551="Met","Yes","No"))</f>
        <v>Yes</v>
      </c>
      <c r="I2552" s="61" t="str">
        <f t="shared" si="3254"/>
        <v>Yes</v>
      </c>
      <c r="J2552" s="55"/>
      <c r="K2552" s="61" t="str">
        <f t="shared" ref="K2552:L2552" si="3255">IF(K2550="Met","Yes",IF(K2551="Met","Yes","No"))</f>
        <v>Yes</v>
      </c>
      <c r="L2552" s="61" t="str">
        <f t="shared" si="3255"/>
        <v>Yes</v>
      </c>
      <c r="M2552" s="1" t="s">
        <v>4</v>
      </c>
      <c r="N2552" s="14"/>
      <c r="O2552" s="35" t="s">
        <v>2505</v>
      </c>
      <c r="P2552" s="83" t="str">
        <f t="shared" ref="P2552" si="3256">IF(P2551="X"," ",IF(P2553="X"," ","X"))</f>
        <v xml:space="preserve"> </v>
      </c>
      <c r="Q2552" s="94" t="s">
        <v>2759</v>
      </c>
      <c r="R2552" s="5" t="s">
        <v>6</v>
      </c>
      <c r="S2552" s="1" t="s">
        <v>5</v>
      </c>
      <c r="T2552" s="1" t="s">
        <v>3</v>
      </c>
      <c r="U2552" s="5">
        <v>326</v>
      </c>
      <c r="V2552" s="1">
        <v>85.58</v>
      </c>
      <c r="W2552" s="1">
        <v>87.5</v>
      </c>
      <c r="X2552" s="6">
        <f t="shared" si="3186"/>
        <v>-1.9200000000000017</v>
      </c>
      <c r="Y2552" s="14">
        <v>237</v>
      </c>
      <c r="Z2552" s="1">
        <v>66.67</v>
      </c>
      <c r="AA2552" s="1">
        <v>72.150000000000006</v>
      </c>
      <c r="AB2552" s="72">
        <f t="shared" si="3248"/>
        <v>-5.480000000000004</v>
      </c>
      <c r="AC2552" s="53"/>
    </row>
    <row r="2553" spans="1:29" x14ac:dyDescent="0.25">
      <c r="A2553" s="54">
        <v>3701001</v>
      </c>
      <c r="B2553" s="90" t="s">
        <v>2613</v>
      </c>
      <c r="C2553" s="54" t="s">
        <v>328</v>
      </c>
      <c r="D2553" s="4"/>
      <c r="E2553" s="4"/>
      <c r="F2553" s="67"/>
      <c r="G2553" s="64"/>
      <c r="H2553" s="43"/>
      <c r="I2553" s="43"/>
      <c r="J2553" s="43"/>
      <c r="K2553" s="43"/>
      <c r="L2553" s="43"/>
      <c r="M2553" s="4" t="s">
        <v>4</v>
      </c>
      <c r="N2553" s="15"/>
      <c r="O2553" s="38" t="s">
        <v>2482</v>
      </c>
      <c r="P2553" s="84" t="str">
        <f>IF(E2547="Achieving School"," ","X")</f>
        <v xml:space="preserve"> </v>
      </c>
      <c r="Q2553" s="91"/>
      <c r="R2553" s="4" t="s">
        <v>6</v>
      </c>
      <c r="S2553" s="4" t="s">
        <v>5</v>
      </c>
      <c r="T2553" s="4" t="s">
        <v>7</v>
      </c>
      <c r="U2553" s="4">
        <v>279</v>
      </c>
      <c r="V2553" s="4">
        <v>83.51</v>
      </c>
      <c r="W2553" s="4">
        <v>85.53</v>
      </c>
      <c r="X2553" s="7">
        <f t="shared" si="3186"/>
        <v>-2.019999999999996</v>
      </c>
      <c r="Y2553" s="15">
        <v>206</v>
      </c>
      <c r="Z2553" s="4">
        <v>65.05</v>
      </c>
      <c r="AA2553" s="4">
        <v>69.88</v>
      </c>
      <c r="AB2553" s="73">
        <f t="shared" si="3248"/>
        <v>-4.8299999999999983</v>
      </c>
      <c r="AC2553" s="54"/>
    </row>
    <row r="2554" spans="1:29" x14ac:dyDescent="0.25">
      <c r="A2554" s="1">
        <v>3804009</v>
      </c>
      <c r="B2554" s="87" t="s">
        <v>2614</v>
      </c>
      <c r="C2554" s="55" t="s">
        <v>567</v>
      </c>
      <c r="E2554" s="42"/>
      <c r="F2554" s="65" t="s">
        <v>2483</v>
      </c>
      <c r="G2554" s="62"/>
      <c r="H2554" s="37" t="str">
        <f>IF(V2554&gt;94,"Met",IF(X2554="--","n/a",IF(X2554&gt;=0,"Met","Did Not Meet")))</f>
        <v>Met</v>
      </c>
      <c r="I2554" s="37" t="str">
        <f>IF(V2555&gt;94,"Met",IF(X2555="--","n/a",IF(X2555&gt;=0,"Met","Did Not Meet")))</f>
        <v>Met</v>
      </c>
      <c r="K2554" s="13" t="str">
        <f>IF(Z2554&gt;94,"Met",IF(AB2554="--","n/a",IF(AB2554&gt;=0,"Met","Did Not Meet")))</f>
        <v>Met</v>
      </c>
      <c r="L2554" s="13" t="str">
        <f>IF(Z2555&gt;94,"Met",IF(AB2555="--","n/a",IF(AB2555&gt;=0,"Met","Did Not Meet")))</f>
        <v>Met</v>
      </c>
      <c r="M2554" s="5" t="s">
        <v>9</v>
      </c>
      <c r="N2554" s="14" t="s">
        <v>2502</v>
      </c>
      <c r="O2554" s="5"/>
      <c r="P2554" s="44" t="str">
        <f t="shared" ref="P2554" si="3257">IF(H2556="Yes",IF(I2556="Yes","Yes","No"),"No")</f>
        <v>Yes</v>
      </c>
      <c r="Q2554" s="93"/>
      <c r="R2554" s="5" t="s">
        <v>1</v>
      </c>
      <c r="S2554" s="5" t="s">
        <v>2</v>
      </c>
      <c r="T2554" s="5" t="s">
        <v>3</v>
      </c>
      <c r="U2554" s="5">
        <v>258</v>
      </c>
      <c r="V2554" s="5">
        <v>88.37</v>
      </c>
      <c r="W2554" s="5">
        <v>79.77</v>
      </c>
      <c r="X2554" s="11">
        <f t="shared" si="3186"/>
        <v>8.6000000000000085</v>
      </c>
      <c r="Y2554" s="14">
        <v>198</v>
      </c>
      <c r="Z2554" s="5">
        <v>85.35</v>
      </c>
      <c r="AA2554" s="5">
        <v>70.83</v>
      </c>
      <c r="AB2554" s="71">
        <f t="shared" si="3248"/>
        <v>14.519999999999996</v>
      </c>
      <c r="AC2554" s="36"/>
    </row>
    <row r="2555" spans="1:29" ht="15.75" x14ac:dyDescent="0.25">
      <c r="A2555" s="53">
        <v>3804009</v>
      </c>
      <c r="B2555" s="89" t="s">
        <v>2614</v>
      </c>
      <c r="C2555" s="53" t="s">
        <v>567</v>
      </c>
      <c r="D2555" s="49" t="s">
        <v>2498</v>
      </c>
      <c r="E2555" s="34" t="str">
        <f>M2554</f>
        <v>Needs Improvement School</v>
      </c>
      <c r="F2555" s="65" t="s">
        <v>2484</v>
      </c>
      <c r="G2555" s="62"/>
      <c r="H2555" s="13" t="str">
        <f>IF(V2556&gt;94,"Met",IF(X2556="--","n/a",IF(X2556&gt;=0,"Met","Did Not Meet")))</f>
        <v>Met</v>
      </c>
      <c r="I2555" s="13" t="str">
        <f>IF(V2557&gt;94,"Met",IF(X2557="--","n/a",IF(X2557&gt;=0,"Met","Did Not Meet")))</f>
        <v>Met</v>
      </c>
      <c r="K2555" s="13" t="str">
        <f>IF(Z2556&gt;94,"Met",IF(AB2556="--","n/a",IF(AB2556&gt;=0,"Met","Did Not Meet")))</f>
        <v>Met</v>
      </c>
      <c r="L2555" s="13" t="str">
        <f>IF(Z2557&gt;94,"Met",IF(AB2557="--","n/a",IF(AB2557&gt;=0,"Met","Did Not Meet")))</f>
        <v>Met</v>
      </c>
      <c r="M2555" s="1" t="s">
        <v>9</v>
      </c>
      <c r="N2555" s="14" t="s">
        <v>2501</v>
      </c>
      <c r="O2555" s="5"/>
      <c r="P2555" s="44" t="str">
        <f t="shared" ref="P2555" si="3258">IF(K2556="Yes",IF(L2556="Yes","Yes","No"),"No")</f>
        <v>Yes</v>
      </c>
      <c r="Q2555" s="94" t="s">
        <v>2759</v>
      </c>
      <c r="R2555" s="5" t="s">
        <v>1</v>
      </c>
      <c r="S2555" s="1" t="s">
        <v>2</v>
      </c>
      <c r="T2555" s="1" t="s">
        <v>7</v>
      </c>
      <c r="U2555" s="5">
        <v>202</v>
      </c>
      <c r="V2555" s="1">
        <v>85.15</v>
      </c>
      <c r="W2555" s="1">
        <v>74.64</v>
      </c>
      <c r="X2555" s="9">
        <f t="shared" si="3186"/>
        <v>10.510000000000005</v>
      </c>
      <c r="Y2555" s="14">
        <v>152</v>
      </c>
      <c r="Z2555" s="1">
        <v>81.58</v>
      </c>
      <c r="AA2555" s="1">
        <v>66.42</v>
      </c>
      <c r="AB2555" s="71">
        <f t="shared" si="3248"/>
        <v>15.159999999999997</v>
      </c>
      <c r="AC2555" s="53"/>
    </row>
    <row r="2556" spans="1:29" ht="15" customHeight="1" x14ac:dyDescent="0.25">
      <c r="A2556" s="53">
        <v>3804009</v>
      </c>
      <c r="B2556" s="89" t="s">
        <v>2614</v>
      </c>
      <c r="C2556" s="53" t="s">
        <v>567</v>
      </c>
      <c r="D2556" s="49" t="s">
        <v>2499</v>
      </c>
      <c r="E2556" s="35" t="str">
        <f>VLOOKUP('2012 Accountability Database'!$A2554,'2011 AYP'!A$2:B$1072,2)</f>
        <v xml:space="preserve"> A (Alert)</v>
      </c>
      <c r="F2556" s="66"/>
      <c r="G2556" s="63" t="s">
        <v>2485</v>
      </c>
      <c r="H2556" s="60" t="str">
        <f t="shared" ref="H2556:I2556" si="3259">IF(H2554="Met","Yes",IF(H2555="Met","Yes","No"))</f>
        <v>Yes</v>
      </c>
      <c r="I2556" s="60" t="str">
        <f t="shared" si="3259"/>
        <v>Yes</v>
      </c>
      <c r="J2556" s="42"/>
      <c r="K2556" s="60" t="str">
        <f t="shared" ref="K2556:L2556" si="3260">IF(K2554="Met","Yes",IF(K2555="Met","Yes","No"))</f>
        <v>Yes</v>
      </c>
      <c r="L2556" s="60" t="str">
        <f t="shared" si="3260"/>
        <v>Yes</v>
      </c>
      <c r="M2556" s="1" t="s">
        <v>9</v>
      </c>
      <c r="N2556" s="14" t="s">
        <v>2503</v>
      </c>
      <c r="O2556" s="5"/>
      <c r="P2556" s="44" t="str">
        <f t="shared" ref="P2556" si="3261">IF(H2560="Yes",IF(I2560="Yes","Yes","No"),"No")</f>
        <v>No</v>
      </c>
      <c r="Q2556" s="108" t="s">
        <v>2758</v>
      </c>
      <c r="R2556" s="5" t="s">
        <v>1</v>
      </c>
      <c r="S2556" s="1" t="s">
        <v>5</v>
      </c>
      <c r="T2556" s="1" t="s">
        <v>3</v>
      </c>
      <c r="U2556" s="5">
        <v>685</v>
      </c>
      <c r="V2556" s="1">
        <v>82.92</v>
      </c>
      <c r="W2556" s="1">
        <v>79.77</v>
      </c>
      <c r="X2556" s="9">
        <f t="shared" si="3186"/>
        <v>3.1500000000000057</v>
      </c>
      <c r="Y2556" s="14">
        <v>462</v>
      </c>
      <c r="Z2556" s="1">
        <v>76.19</v>
      </c>
      <c r="AA2556" s="1">
        <v>70.83</v>
      </c>
      <c r="AB2556" s="71">
        <f t="shared" si="3248"/>
        <v>5.3599999999999994</v>
      </c>
      <c r="AC2556" s="53"/>
    </row>
    <row r="2557" spans="1:29" x14ac:dyDescent="0.25">
      <c r="A2557" s="53">
        <v>3804009</v>
      </c>
      <c r="B2557" s="89" t="s">
        <v>2614</v>
      </c>
      <c r="C2557" s="53" t="s">
        <v>567</v>
      </c>
      <c r="D2557" s="49" t="s">
        <v>2507</v>
      </c>
      <c r="E2557" s="47">
        <f>VLOOKUP('2012 Accountability Database'!A2554,Dems1112!$A$2:$G$1082,3)</f>
        <v>0.03</v>
      </c>
      <c r="F2557" s="66"/>
      <c r="G2557" s="52"/>
      <c r="M2557" s="1" t="s">
        <v>9</v>
      </c>
      <c r="N2557" s="14" t="s">
        <v>2504</v>
      </c>
      <c r="O2557" s="5"/>
      <c r="P2557" s="44" t="str">
        <f t="shared" ref="P2557" si="3262">IF(K2560="Yes",IF(L2560="Yes","Yes","No"),"No")</f>
        <v>No</v>
      </c>
      <c r="Q2557" s="108"/>
      <c r="R2557" s="5" t="s">
        <v>1</v>
      </c>
      <c r="S2557" s="1" t="s">
        <v>5</v>
      </c>
      <c r="T2557" s="1" t="s">
        <v>7</v>
      </c>
      <c r="U2557" s="5">
        <v>526</v>
      </c>
      <c r="V2557" s="1">
        <v>78.900000000000006</v>
      </c>
      <c r="W2557" s="1">
        <v>74.64</v>
      </c>
      <c r="X2557" s="9">
        <f t="shared" si="3186"/>
        <v>4.2600000000000051</v>
      </c>
      <c r="Y2557" s="14">
        <v>354</v>
      </c>
      <c r="Z2557" s="1">
        <v>72.319999999999993</v>
      </c>
      <c r="AA2557" s="1">
        <v>66.42</v>
      </c>
      <c r="AB2557" s="71">
        <f t="shared" si="3248"/>
        <v>5.8999999999999915</v>
      </c>
      <c r="AC2557" s="53"/>
    </row>
    <row r="2558" spans="1:29" x14ac:dyDescent="0.25">
      <c r="A2558" s="53">
        <v>3804009</v>
      </c>
      <c r="B2558" s="89" t="s">
        <v>2614</v>
      </c>
      <c r="C2558" s="53" t="s">
        <v>567</v>
      </c>
      <c r="D2558" s="50" t="s">
        <v>2508</v>
      </c>
      <c r="E2558" s="47">
        <f>VLOOKUP('2012 Accountability Database'!A2554,Dems1112!$A$2:$G$1082,4)</f>
        <v>0.79</v>
      </c>
      <c r="F2558" s="65" t="s">
        <v>2486</v>
      </c>
      <c r="G2558" s="62"/>
      <c r="H2558" s="13" t="str">
        <f>IF(V2558&gt;94,"Met",IF(X2558="--","n/a",IF(X2558&gt;=0,"Met","Did Not Meet")))</f>
        <v>Did Not Meet</v>
      </c>
      <c r="I2558" s="13" t="str">
        <f>IF(V2559&gt;94,"Met",IF(X2559="--","n/a",IF(X2559&gt;=0,"Met","Did Not Meet")))</f>
        <v>Did Not Meet</v>
      </c>
      <c r="J2558" s="13"/>
      <c r="K2558" s="13" t="str">
        <f>IF(Z2558&gt;94,"Met",IF(AB2558="--","n/a",IF(AB2558&gt;=0,"Met","Did Not Meet")))</f>
        <v>Did Not Meet</v>
      </c>
      <c r="L2558" s="13" t="str">
        <f>IF(Z2559&gt;94,"Met",IF(AB2559="--","n/a",IF(AB2559&gt;=0,"Met","Did Not Meet")))</f>
        <v>Did Not Meet</v>
      </c>
      <c r="M2558" s="5" t="s">
        <v>9</v>
      </c>
      <c r="N2558" s="68" t="s">
        <v>2497</v>
      </c>
      <c r="O2558" s="35"/>
      <c r="P2558" s="44"/>
      <c r="Q2558" s="108"/>
      <c r="R2558" s="5" t="s">
        <v>6</v>
      </c>
      <c r="S2558" s="5" t="s">
        <v>2</v>
      </c>
      <c r="T2558" s="5" t="s">
        <v>3</v>
      </c>
      <c r="U2558" s="5">
        <v>258</v>
      </c>
      <c r="V2558" s="5">
        <v>81.78</v>
      </c>
      <c r="W2558" s="5">
        <v>86.66</v>
      </c>
      <c r="X2558" s="8">
        <f t="shared" si="3186"/>
        <v>-4.8799999999999955</v>
      </c>
      <c r="Y2558" s="14">
        <v>198</v>
      </c>
      <c r="Z2558" s="5">
        <v>56.06</v>
      </c>
      <c r="AA2558" s="5">
        <v>59.72</v>
      </c>
      <c r="AB2558" s="72">
        <f t="shared" si="3248"/>
        <v>-3.6599999999999966</v>
      </c>
      <c r="AC2558" s="53"/>
    </row>
    <row r="2559" spans="1:29" x14ac:dyDescent="0.25">
      <c r="A2559" s="53">
        <v>3804009</v>
      </c>
      <c r="B2559" s="89" t="s">
        <v>2614</v>
      </c>
      <c r="C2559" s="53" t="s">
        <v>567</v>
      </c>
      <c r="D2559" s="50" t="s">
        <v>974</v>
      </c>
      <c r="E2559" s="47" t="str">
        <f>VLOOKUP('2012 Accountability Database'!A2554,Dems1112!$A$2:$G$1082,5)</f>
        <v>P-6</v>
      </c>
      <c r="F2559" s="65" t="s">
        <v>2487</v>
      </c>
      <c r="G2559" s="62"/>
      <c r="H2559" s="13" t="str">
        <f>IF(V2560&gt;94,"Met",IF(X2560="--","n/a",IF(X2560&gt;=0,"Met","Did Not Meet")))</f>
        <v>Did Not Meet</v>
      </c>
      <c r="I2559" s="13" t="str">
        <f>IF(V2561&gt;94,"Met",IF(X2561="--","n/a",IF(X2561&gt;=0,"Met","Did Not Meet")))</f>
        <v>Did Not Meet</v>
      </c>
      <c r="J2559" s="13"/>
      <c r="K2559" s="13" t="str">
        <f>IF(Z2560&gt;94,"Met",IF(AB2560="--","n/a",IF(AB2560&gt;=0,"Met","Did Not Meet")))</f>
        <v>Did Not Meet</v>
      </c>
      <c r="L2559" s="13" t="str">
        <f>IF(Z2561&gt;94,"Met",IF(AB2561="--","n/a",IF(AB2561&gt;=0,"Met","Did Not Meet")))</f>
        <v>Did Not Meet</v>
      </c>
      <c r="M2559" s="1" t="s">
        <v>9</v>
      </c>
      <c r="N2559" s="14"/>
      <c r="O2559" s="35" t="s">
        <v>2506</v>
      </c>
      <c r="P2559" s="83" t="str">
        <f t="shared" ref="P2559" si="3263">IF(P2554="No"," ", IF(P2556="No"," ",IF(P2555="No", " ",IF(P2557="No"," ","X"))))</f>
        <v xml:space="preserve"> </v>
      </c>
      <c r="Q2559" s="108"/>
      <c r="R2559" s="5" t="s">
        <v>6</v>
      </c>
      <c r="S2559" s="1" t="s">
        <v>2</v>
      </c>
      <c r="T2559" s="1" t="s">
        <v>7</v>
      </c>
      <c r="U2559" s="5">
        <v>202</v>
      </c>
      <c r="V2559" s="1">
        <v>78.709999999999994</v>
      </c>
      <c r="W2559" s="1">
        <v>82.7</v>
      </c>
      <c r="X2559" s="6">
        <f t="shared" si="3186"/>
        <v>-3.9900000000000091</v>
      </c>
      <c r="Y2559" s="14">
        <v>152</v>
      </c>
      <c r="Z2559" s="1">
        <v>54.61</v>
      </c>
      <c r="AA2559" s="1">
        <v>54.63</v>
      </c>
      <c r="AB2559" s="72">
        <f t="shared" si="3248"/>
        <v>-2.0000000000003126E-2</v>
      </c>
      <c r="AC2559" s="53"/>
    </row>
    <row r="2560" spans="1:29" ht="15.75" x14ac:dyDescent="0.25">
      <c r="A2560" s="53">
        <v>3804009</v>
      </c>
      <c r="B2560" s="89" t="s">
        <v>2614</v>
      </c>
      <c r="C2560" s="53" t="s">
        <v>567</v>
      </c>
      <c r="D2560" s="50" t="s">
        <v>975</v>
      </c>
      <c r="E2560" s="48" t="str">
        <f>VLOOKUP('2012 Accountability Database'!A2554,Dems1112!$A$2:$G$1082,6)</f>
        <v>2 (Northeast AR)</v>
      </c>
      <c r="F2560" s="66"/>
      <c r="G2560" s="63" t="s">
        <v>2488</v>
      </c>
      <c r="H2560" s="61" t="str">
        <f t="shared" ref="H2560:I2560" si="3264">IF(H2558="Met","Yes",IF(H2559="Met","Yes","No"))</f>
        <v>No</v>
      </c>
      <c r="I2560" s="61" t="str">
        <f t="shared" si="3264"/>
        <v>No</v>
      </c>
      <c r="J2560" s="55"/>
      <c r="K2560" s="61" t="str">
        <f t="shared" ref="K2560:L2560" si="3265">IF(K2558="Met","Yes",IF(K2559="Met","Yes","No"))</f>
        <v>No</v>
      </c>
      <c r="L2560" s="61" t="str">
        <f t="shared" si="3265"/>
        <v>No</v>
      </c>
      <c r="M2560" s="1" t="s">
        <v>9</v>
      </c>
      <c r="N2560" s="14"/>
      <c r="O2560" s="35" t="s">
        <v>2505</v>
      </c>
      <c r="P2560" s="83" t="str">
        <f t="shared" ref="P2560" si="3266">IF(P2559="X"," ",IF(P2561="X"," ","X"))</f>
        <v xml:space="preserve"> </v>
      </c>
      <c r="Q2560" s="94" t="s">
        <v>2759</v>
      </c>
      <c r="R2560" s="5" t="s">
        <v>6</v>
      </c>
      <c r="S2560" s="1" t="s">
        <v>5</v>
      </c>
      <c r="T2560" s="1" t="s">
        <v>3</v>
      </c>
      <c r="U2560" s="5">
        <v>685</v>
      </c>
      <c r="V2560" s="1">
        <v>81.459999999999994</v>
      </c>
      <c r="W2560" s="1">
        <v>86.66</v>
      </c>
      <c r="X2560" s="6">
        <f t="shared" si="3186"/>
        <v>-5.2000000000000028</v>
      </c>
      <c r="Y2560" s="14">
        <v>462</v>
      </c>
      <c r="Z2560" s="1">
        <v>51.73</v>
      </c>
      <c r="AA2560" s="1">
        <v>59.72</v>
      </c>
      <c r="AB2560" s="72">
        <f t="shared" si="3248"/>
        <v>-7.990000000000002</v>
      </c>
      <c r="AC2560" s="53"/>
    </row>
    <row r="2561" spans="1:29" x14ac:dyDescent="0.25">
      <c r="A2561" s="54">
        <v>3804009</v>
      </c>
      <c r="B2561" s="90" t="s">
        <v>2614</v>
      </c>
      <c r="C2561" s="54" t="s">
        <v>567</v>
      </c>
      <c r="D2561" s="4"/>
      <c r="E2561" s="4"/>
      <c r="F2561" s="67"/>
      <c r="G2561" s="64"/>
      <c r="H2561" s="43"/>
      <c r="I2561" s="43"/>
      <c r="J2561" s="43"/>
      <c r="K2561" s="43"/>
      <c r="L2561" s="43"/>
      <c r="M2561" s="4" t="s">
        <v>9</v>
      </c>
      <c r="N2561" s="15"/>
      <c r="O2561" s="38" t="s">
        <v>2482</v>
      </c>
      <c r="P2561" s="84" t="str">
        <f>IF(E2555="Achieving School"," ","X")</f>
        <v>X</v>
      </c>
      <c r="Q2561" s="91"/>
      <c r="R2561" s="4" t="s">
        <v>6</v>
      </c>
      <c r="S2561" s="4" t="s">
        <v>5</v>
      </c>
      <c r="T2561" s="4" t="s">
        <v>7</v>
      </c>
      <c r="U2561" s="4">
        <v>526</v>
      </c>
      <c r="V2561" s="4">
        <v>77.569999999999993</v>
      </c>
      <c r="W2561" s="4">
        <v>82.7</v>
      </c>
      <c r="X2561" s="7">
        <f t="shared" si="3186"/>
        <v>-5.1300000000000097</v>
      </c>
      <c r="Y2561" s="15">
        <v>354</v>
      </c>
      <c r="Z2561" s="4">
        <v>48.31</v>
      </c>
      <c r="AA2561" s="4">
        <v>54.63</v>
      </c>
      <c r="AB2561" s="73">
        <f t="shared" si="3248"/>
        <v>-6.32</v>
      </c>
      <c r="AC2561" s="54"/>
    </row>
    <row r="2562" spans="1:29" x14ac:dyDescent="0.25">
      <c r="A2562" s="1">
        <v>3806018</v>
      </c>
      <c r="B2562" s="87" t="s">
        <v>2732</v>
      </c>
      <c r="C2562" s="55" t="s">
        <v>857</v>
      </c>
      <c r="E2562" s="42"/>
      <c r="F2562" s="65" t="s">
        <v>2483</v>
      </c>
      <c r="G2562" s="62"/>
      <c r="H2562" s="37" t="str">
        <f>IF(V2562&gt;94,"Met",IF(X2562="--","n/a",IF(X2562&gt;=0,"Met","Did Not Meet")))</f>
        <v>Did Not Meet</v>
      </c>
      <c r="I2562" s="37" t="str">
        <f>IF(V2563&gt;94,"Met",IF(X2563="--","n/a",IF(X2563&gt;=0,"Met","Did Not Meet")))</f>
        <v>Did Not Meet</v>
      </c>
      <c r="K2562" s="13" t="str">
        <f>IF(Z2562&gt;94,"Met",IF(AB2562="--","n/a",IF(AB2562&gt;=0,"Met","Did Not Meet")))</f>
        <v>Did Not Meet</v>
      </c>
      <c r="L2562" s="13" t="str">
        <f>IF(Z2563&gt;94,"Met",IF(AB2563="--","n/a",IF(AB2563&gt;=0,"Met","Did Not Meet")))</f>
        <v>Did Not Meet</v>
      </c>
      <c r="M2562" s="5" t="s">
        <v>9</v>
      </c>
      <c r="N2562" s="14" t="s">
        <v>2502</v>
      </c>
      <c r="O2562" s="5"/>
      <c r="P2562" s="44" t="str">
        <f t="shared" ref="P2562" si="3267">IF(H2564="Yes",IF(I2564="Yes","Yes","No"),"No")</f>
        <v>No</v>
      </c>
      <c r="Q2562" s="93"/>
      <c r="R2562" s="5" t="s">
        <v>1</v>
      </c>
      <c r="S2562" s="5" t="s">
        <v>2</v>
      </c>
      <c r="T2562" s="5" t="s">
        <v>3</v>
      </c>
      <c r="U2562" s="5">
        <v>83</v>
      </c>
      <c r="V2562" s="5">
        <v>83.13</v>
      </c>
      <c r="W2562" s="5">
        <v>89.69</v>
      </c>
      <c r="X2562" s="8">
        <f t="shared" ref="X2562:X2625" si="3268">V2562-W2562</f>
        <v>-6.5600000000000023</v>
      </c>
      <c r="Y2562" s="14">
        <v>45</v>
      </c>
      <c r="Z2562" s="5">
        <v>75.56</v>
      </c>
      <c r="AA2562" s="5">
        <v>92.36</v>
      </c>
      <c r="AB2562" s="72">
        <f t="shared" si="3248"/>
        <v>-16.799999999999997</v>
      </c>
      <c r="AC2562" s="36"/>
    </row>
    <row r="2563" spans="1:29" ht="15.75" x14ac:dyDescent="0.25">
      <c r="A2563" s="53">
        <v>3806018</v>
      </c>
      <c r="B2563" s="89" t="s">
        <v>2732</v>
      </c>
      <c r="C2563" s="53" t="s">
        <v>857</v>
      </c>
      <c r="D2563" s="49" t="s">
        <v>2498</v>
      </c>
      <c r="E2563" s="34" t="str">
        <f>M2562</f>
        <v>Needs Improvement School</v>
      </c>
      <c r="F2563" s="65" t="s">
        <v>2484</v>
      </c>
      <c r="G2563" s="62"/>
      <c r="H2563" s="13" t="str">
        <f>IF(V2564&gt;94,"Met",IF(X2564="--","n/a",IF(X2564&gt;=0,"Met","Did Not Meet")))</f>
        <v>Did Not Meet</v>
      </c>
      <c r="I2563" s="13" t="str">
        <f>IF(V2565&gt;94,"Met",IF(X2565="--","n/a",IF(X2565&gt;=0,"Met","Did Not Meet")))</f>
        <v>Did Not Meet</v>
      </c>
      <c r="K2563" s="13" t="str">
        <f>IF(Z2564&gt;94,"Met",IF(AB2564="--","n/a",IF(AB2564&gt;=0,"Met","Did Not Meet")))</f>
        <v>Did Not Meet</v>
      </c>
      <c r="L2563" s="13" t="str">
        <f>IF(Z2565&gt;94,"Met",IF(AB2565="--","n/a",IF(AB2565&gt;=0,"Met","Did Not Meet")))</f>
        <v>Did Not Meet</v>
      </c>
      <c r="M2563" s="5" t="s">
        <v>9</v>
      </c>
      <c r="N2563" s="14" t="s">
        <v>2501</v>
      </c>
      <c r="O2563" s="5"/>
      <c r="P2563" s="44" t="str">
        <f t="shared" ref="P2563" si="3269">IF(K2564="Yes",IF(L2564="Yes","Yes","No"),"No")</f>
        <v>No</v>
      </c>
      <c r="Q2563" s="94" t="s">
        <v>2759</v>
      </c>
      <c r="R2563" s="5" t="s">
        <v>1</v>
      </c>
      <c r="S2563" s="5" t="s">
        <v>2</v>
      </c>
      <c r="T2563" s="5" t="s">
        <v>7</v>
      </c>
      <c r="U2563" s="5">
        <v>56</v>
      </c>
      <c r="V2563" s="5">
        <v>78.569999999999993</v>
      </c>
      <c r="W2563" s="5">
        <v>85</v>
      </c>
      <c r="X2563" s="8">
        <f t="shared" si="3268"/>
        <v>-6.4300000000000068</v>
      </c>
      <c r="Y2563" s="14">
        <v>27</v>
      </c>
      <c r="Z2563" s="5">
        <v>74.069999999999993</v>
      </c>
      <c r="AA2563" s="5">
        <v>88.54</v>
      </c>
      <c r="AB2563" s="72">
        <f t="shared" si="3248"/>
        <v>-14.470000000000013</v>
      </c>
      <c r="AC2563" s="53"/>
    </row>
    <row r="2564" spans="1:29" ht="15" customHeight="1" x14ac:dyDescent="0.25">
      <c r="A2564" s="53">
        <v>3806018</v>
      </c>
      <c r="B2564" s="89" t="s">
        <v>2732</v>
      </c>
      <c r="C2564" s="53" t="s">
        <v>857</v>
      </c>
      <c r="D2564" s="49" t="s">
        <v>2499</v>
      </c>
      <c r="E2564" s="35" t="str">
        <f>VLOOKUP('2012 Accountability Database'!$A2562,'2011 AYP'!A$2:B$1072,2)</f>
        <v xml:space="preserve"> MS (Met Standards)</v>
      </c>
      <c r="F2564" s="66"/>
      <c r="G2564" s="63" t="s">
        <v>2485</v>
      </c>
      <c r="H2564" s="60" t="str">
        <f t="shared" ref="H2564:I2564" si="3270">IF(H2562="Met","Yes",IF(H2563="Met","Yes","No"))</f>
        <v>No</v>
      </c>
      <c r="I2564" s="60" t="str">
        <f t="shared" si="3270"/>
        <v>No</v>
      </c>
      <c r="J2564" s="42"/>
      <c r="K2564" s="60" t="str">
        <f t="shared" ref="K2564:L2564" si="3271">IF(K2562="Met","Yes",IF(K2563="Met","Yes","No"))</f>
        <v>No</v>
      </c>
      <c r="L2564" s="60" t="str">
        <f t="shared" si="3271"/>
        <v>No</v>
      </c>
      <c r="M2564" s="1" t="s">
        <v>9</v>
      </c>
      <c r="N2564" s="14" t="s">
        <v>2503</v>
      </c>
      <c r="O2564" s="5"/>
      <c r="P2564" s="44" t="str">
        <f t="shared" ref="P2564" si="3272">IF(H2568="Yes",IF(I2568="Yes","Yes","No"),"No")</f>
        <v>No</v>
      </c>
      <c r="Q2564" s="108" t="s">
        <v>2758</v>
      </c>
      <c r="R2564" s="5" t="s">
        <v>1</v>
      </c>
      <c r="S2564" s="1" t="s">
        <v>5</v>
      </c>
      <c r="T2564" s="1" t="s">
        <v>3</v>
      </c>
      <c r="U2564" s="5">
        <v>235</v>
      </c>
      <c r="V2564" s="1">
        <v>81.28</v>
      </c>
      <c r="W2564" s="1">
        <v>89.69</v>
      </c>
      <c r="X2564" s="6">
        <f t="shared" si="3268"/>
        <v>-8.4099999999999966</v>
      </c>
      <c r="Y2564" s="14">
        <v>124</v>
      </c>
      <c r="Z2564" s="1">
        <v>79.03</v>
      </c>
      <c r="AA2564" s="1">
        <v>92.36</v>
      </c>
      <c r="AB2564" s="72">
        <f t="shared" si="3248"/>
        <v>-13.329999999999998</v>
      </c>
      <c r="AC2564" s="53"/>
    </row>
    <row r="2565" spans="1:29" x14ac:dyDescent="0.25">
      <c r="A2565" s="53">
        <v>3806018</v>
      </c>
      <c r="B2565" s="89" t="s">
        <v>2732</v>
      </c>
      <c r="C2565" s="53" t="s">
        <v>857</v>
      </c>
      <c r="D2565" s="49" t="s">
        <v>2507</v>
      </c>
      <c r="E2565" s="47">
        <f>VLOOKUP('2012 Accountability Database'!A2562,Dems1112!$A$2:$G$1082,3)</f>
        <v>0.04</v>
      </c>
      <c r="F2565" s="66"/>
      <c r="G2565" s="52"/>
      <c r="M2565" s="1" t="s">
        <v>9</v>
      </c>
      <c r="N2565" s="14" t="s">
        <v>2504</v>
      </c>
      <c r="O2565" s="5"/>
      <c r="P2565" s="44" t="str">
        <f t="shared" ref="P2565" si="3273">IF(K2568="Yes",IF(L2568="Yes","Yes","No"),"No")</f>
        <v>No</v>
      </c>
      <c r="Q2565" s="108"/>
      <c r="R2565" s="5" t="s">
        <v>1</v>
      </c>
      <c r="S2565" s="1" t="s">
        <v>5</v>
      </c>
      <c r="T2565" s="1" t="s">
        <v>7</v>
      </c>
      <c r="U2565" s="5">
        <v>156</v>
      </c>
      <c r="V2565" s="1">
        <v>75.64</v>
      </c>
      <c r="W2565" s="1">
        <v>85</v>
      </c>
      <c r="X2565" s="6">
        <f t="shared" si="3268"/>
        <v>-9.36</v>
      </c>
      <c r="Y2565" s="14">
        <v>75</v>
      </c>
      <c r="Z2565" s="1">
        <v>76</v>
      </c>
      <c r="AA2565" s="1">
        <v>88.54</v>
      </c>
      <c r="AB2565" s="72">
        <f t="shared" si="3248"/>
        <v>-12.540000000000006</v>
      </c>
      <c r="AC2565" s="53"/>
    </row>
    <row r="2566" spans="1:29" x14ac:dyDescent="0.25">
      <c r="A2566" s="53">
        <v>3806018</v>
      </c>
      <c r="B2566" s="89" t="s">
        <v>2732</v>
      </c>
      <c r="C2566" s="53" t="s">
        <v>857</v>
      </c>
      <c r="D2566" s="50" t="s">
        <v>2508</v>
      </c>
      <c r="E2566" s="47">
        <f>VLOOKUP('2012 Accountability Database'!A2562,Dems1112!$A$2:$G$1082,4)</f>
        <v>0.67</v>
      </c>
      <c r="F2566" s="65" t="s">
        <v>2486</v>
      </c>
      <c r="G2566" s="62"/>
      <c r="H2566" s="13" t="str">
        <f>IF(V2566&gt;94,"Met",IF(X2566="--","n/a",IF(X2566&gt;=0,"Met","Did Not Meet")))</f>
        <v>Did Not Meet</v>
      </c>
      <c r="I2566" s="13" t="str">
        <f>IF(V2567&gt;94,"Met",IF(X2567="--","n/a",IF(X2567&gt;=0,"Met","Did Not Meet")))</f>
        <v>Did Not Meet</v>
      </c>
      <c r="J2566" s="13"/>
      <c r="K2566" s="13" t="str">
        <f>IF(Z2566&gt;94,"Met",IF(AB2566="--","n/a",IF(AB2566&gt;=0,"Met","Did Not Meet")))</f>
        <v>Did Not Meet</v>
      </c>
      <c r="L2566" s="13" t="str">
        <f>IF(Z2567&gt;94,"Met",IF(AB2567="--","n/a",IF(AB2567&gt;=0,"Met","Did Not Meet")))</f>
        <v>Did Not Meet</v>
      </c>
      <c r="M2566" s="1" t="s">
        <v>9</v>
      </c>
      <c r="N2566" s="68" t="s">
        <v>2497</v>
      </c>
      <c r="O2566" s="35"/>
      <c r="P2566" s="44"/>
      <c r="Q2566" s="108"/>
      <c r="R2566" s="5" t="s">
        <v>6</v>
      </c>
      <c r="S2566" s="1" t="s">
        <v>2</v>
      </c>
      <c r="T2566" s="1" t="s">
        <v>3</v>
      </c>
      <c r="U2566" s="5">
        <v>83</v>
      </c>
      <c r="V2566" s="1">
        <v>80.72</v>
      </c>
      <c r="W2566" s="1">
        <v>88.54</v>
      </c>
      <c r="X2566" s="6">
        <f t="shared" si="3268"/>
        <v>-7.8200000000000074</v>
      </c>
      <c r="Y2566" s="14">
        <v>45</v>
      </c>
      <c r="Z2566" s="1">
        <v>22.22</v>
      </c>
      <c r="AA2566" s="1">
        <v>43.98</v>
      </c>
      <c r="AB2566" s="72">
        <f t="shared" si="3248"/>
        <v>-21.759999999999998</v>
      </c>
      <c r="AC2566" s="53"/>
    </row>
    <row r="2567" spans="1:29" x14ac:dyDescent="0.25">
      <c r="A2567" s="53">
        <v>3806018</v>
      </c>
      <c r="B2567" s="89" t="s">
        <v>2732</v>
      </c>
      <c r="C2567" s="53" t="s">
        <v>857</v>
      </c>
      <c r="D2567" s="50" t="s">
        <v>974</v>
      </c>
      <c r="E2567" s="47" t="str">
        <f>VLOOKUP('2012 Accountability Database'!A2562,Dems1112!$A$2:$G$1082,5)</f>
        <v>K-4</v>
      </c>
      <c r="F2567" s="65" t="s">
        <v>2487</v>
      </c>
      <c r="G2567" s="62"/>
      <c r="H2567" s="13" t="str">
        <f>IF(V2568&gt;94,"Met",IF(X2568="--","n/a",IF(X2568&gt;=0,"Met","Did Not Meet")))</f>
        <v>Did Not Meet</v>
      </c>
      <c r="I2567" s="13" t="str">
        <f>IF(V2569&gt;94,"Met",IF(X2569="--","n/a",IF(X2569&gt;=0,"Met","Did Not Meet")))</f>
        <v>Did Not Meet</v>
      </c>
      <c r="J2567" s="13"/>
      <c r="K2567" s="13" t="str">
        <f>IF(Z2568&gt;94,"Met",IF(AB2568="--","n/a",IF(AB2568&gt;=0,"Met","Did Not Meet")))</f>
        <v>Did Not Meet</v>
      </c>
      <c r="L2567" s="13" t="str">
        <f>IF(Z2569&gt;94,"Met",IF(AB2569="--","n/a",IF(AB2569&gt;=0,"Met","Did Not Meet")))</f>
        <v>Did Not Meet</v>
      </c>
      <c r="M2567" s="5" t="s">
        <v>9</v>
      </c>
      <c r="N2567" s="14"/>
      <c r="O2567" s="35" t="s">
        <v>2506</v>
      </c>
      <c r="P2567" s="83" t="str">
        <f t="shared" ref="P2567" si="3274">IF(P2562="No"," ", IF(P2564="No"," ",IF(P2563="No", " ",IF(P2565="No"," ","X"))))</f>
        <v xml:space="preserve"> </v>
      </c>
      <c r="Q2567" s="108"/>
      <c r="R2567" s="5" t="s">
        <v>6</v>
      </c>
      <c r="S2567" s="5" t="s">
        <v>2</v>
      </c>
      <c r="T2567" s="5" t="s">
        <v>7</v>
      </c>
      <c r="U2567" s="5">
        <v>56</v>
      </c>
      <c r="V2567" s="5">
        <v>78.569999999999993</v>
      </c>
      <c r="W2567" s="5">
        <v>85</v>
      </c>
      <c r="X2567" s="8">
        <f t="shared" si="3268"/>
        <v>-6.4300000000000068</v>
      </c>
      <c r="Y2567" s="14">
        <v>27</v>
      </c>
      <c r="Z2567" s="5">
        <v>25.93</v>
      </c>
      <c r="AA2567" s="5">
        <v>38.89</v>
      </c>
      <c r="AB2567" s="72">
        <f t="shared" si="3248"/>
        <v>-12.96</v>
      </c>
      <c r="AC2567" s="53"/>
    </row>
    <row r="2568" spans="1:29" ht="15.75" x14ac:dyDescent="0.25">
      <c r="A2568" s="53">
        <v>3806018</v>
      </c>
      <c r="B2568" s="89" t="s">
        <v>2732</v>
      </c>
      <c r="C2568" s="53" t="s">
        <v>857</v>
      </c>
      <c r="D2568" s="50" t="s">
        <v>975</v>
      </c>
      <c r="E2568" s="48" t="str">
        <f>VLOOKUP('2012 Accountability Database'!A2562,Dems1112!$A$2:$G$1082,6)</f>
        <v>2 (Northeast AR)</v>
      </c>
      <c r="F2568" s="66"/>
      <c r="G2568" s="63" t="s">
        <v>2488</v>
      </c>
      <c r="H2568" s="61" t="str">
        <f t="shared" ref="H2568:I2568" si="3275">IF(H2566="Met","Yes",IF(H2567="Met","Yes","No"))</f>
        <v>No</v>
      </c>
      <c r="I2568" s="61" t="str">
        <f t="shared" si="3275"/>
        <v>No</v>
      </c>
      <c r="J2568" s="55"/>
      <c r="K2568" s="61" t="str">
        <f t="shared" ref="K2568:L2568" si="3276">IF(K2566="Met","Yes",IF(K2567="Met","Yes","No"))</f>
        <v>No</v>
      </c>
      <c r="L2568" s="61" t="str">
        <f t="shared" si="3276"/>
        <v>No</v>
      </c>
      <c r="M2568" s="5" t="s">
        <v>9</v>
      </c>
      <c r="N2568" s="14"/>
      <c r="O2568" s="35" t="s">
        <v>2505</v>
      </c>
      <c r="P2568" s="83" t="str">
        <f t="shared" ref="P2568" si="3277">IF(P2567="X"," ",IF(P2569="X"," ","X"))</f>
        <v xml:space="preserve"> </v>
      </c>
      <c r="Q2568" s="94" t="s">
        <v>2759</v>
      </c>
      <c r="R2568" s="5" t="s">
        <v>6</v>
      </c>
      <c r="S2568" s="5" t="s">
        <v>5</v>
      </c>
      <c r="T2568" s="5" t="s">
        <v>3</v>
      </c>
      <c r="U2568" s="5">
        <v>235</v>
      </c>
      <c r="V2568" s="5">
        <v>82.98</v>
      </c>
      <c r="W2568" s="5">
        <v>88.54</v>
      </c>
      <c r="X2568" s="8">
        <f t="shared" si="3268"/>
        <v>-5.5600000000000023</v>
      </c>
      <c r="Y2568" s="14">
        <v>124</v>
      </c>
      <c r="Z2568" s="5">
        <v>41.94</v>
      </c>
      <c r="AA2568" s="5">
        <v>43.98</v>
      </c>
      <c r="AB2568" s="72">
        <f t="shared" si="3248"/>
        <v>-2.0399999999999991</v>
      </c>
      <c r="AC2568" s="53"/>
    </row>
    <row r="2569" spans="1:29" x14ac:dyDescent="0.25">
      <c r="A2569" s="54">
        <v>3806018</v>
      </c>
      <c r="B2569" s="90" t="s">
        <v>2732</v>
      </c>
      <c r="C2569" s="54" t="s">
        <v>857</v>
      </c>
      <c r="D2569" s="4"/>
      <c r="E2569" s="4"/>
      <c r="F2569" s="67"/>
      <c r="G2569" s="64"/>
      <c r="H2569" s="43"/>
      <c r="I2569" s="43"/>
      <c r="J2569" s="43"/>
      <c r="K2569" s="43"/>
      <c r="L2569" s="43"/>
      <c r="M2569" s="4" t="s">
        <v>9</v>
      </c>
      <c r="N2569" s="15"/>
      <c r="O2569" s="38" t="s">
        <v>2482</v>
      </c>
      <c r="P2569" s="84" t="str">
        <f>IF(E2563="Achieving School"," ","X")</f>
        <v>X</v>
      </c>
      <c r="Q2569" s="91"/>
      <c r="R2569" s="4" t="s">
        <v>6</v>
      </c>
      <c r="S2569" s="4" t="s">
        <v>5</v>
      </c>
      <c r="T2569" s="4" t="s">
        <v>7</v>
      </c>
      <c r="U2569" s="4">
        <v>156</v>
      </c>
      <c r="V2569" s="4">
        <v>78.849999999999994</v>
      </c>
      <c r="W2569" s="4">
        <v>85</v>
      </c>
      <c r="X2569" s="7">
        <f t="shared" si="3268"/>
        <v>-6.1500000000000057</v>
      </c>
      <c r="Y2569" s="15">
        <v>75</v>
      </c>
      <c r="Z2569" s="4">
        <v>37.33</v>
      </c>
      <c r="AA2569" s="4">
        <v>38.89</v>
      </c>
      <c r="AB2569" s="73">
        <f t="shared" si="3248"/>
        <v>-1.5600000000000023</v>
      </c>
      <c r="AC2569" s="54"/>
    </row>
    <row r="2570" spans="1:29" x14ac:dyDescent="0.25">
      <c r="A2570" s="1">
        <v>3806020</v>
      </c>
      <c r="B2570" s="87" t="s">
        <v>2732</v>
      </c>
      <c r="C2570" s="55" t="s">
        <v>858</v>
      </c>
      <c r="E2570" s="42"/>
      <c r="F2570" s="65" t="s">
        <v>2483</v>
      </c>
      <c r="G2570" s="62"/>
      <c r="H2570" s="37" t="str">
        <f>IF(V2570&gt;94,"Met",IF(X2570="--","n/a",IF(X2570&gt;=0,"Met","Did Not Meet")))</f>
        <v>Met</v>
      </c>
      <c r="I2570" s="37" t="str">
        <f>IF(V2571&gt;94,"Met",IF(X2571="--","n/a",IF(X2571&gt;=0,"Met","Did Not Meet")))</f>
        <v>Met</v>
      </c>
      <c r="K2570" s="13" t="str">
        <f>IF(Z2570&gt;94,"Met",IF(AB2570="--","n/a",IF(AB2570&gt;=0,"Met","Did Not Meet")))</f>
        <v>Met</v>
      </c>
      <c r="L2570" s="13" t="str">
        <f>IF(Z2571&gt;94,"Met",IF(AB2571="--","n/a",IF(AB2571&gt;=0,"Met","Did Not Meet")))</f>
        <v>Met</v>
      </c>
      <c r="M2570" s="1" t="s">
        <v>9</v>
      </c>
      <c r="N2570" s="14" t="s">
        <v>2502</v>
      </c>
      <c r="O2570" s="5"/>
      <c r="P2570" s="44" t="str">
        <f t="shared" ref="P2570" si="3278">IF(H2572="Yes",IF(I2572="Yes","Yes","No"),"No")</f>
        <v>Yes</v>
      </c>
      <c r="Q2570" s="93"/>
      <c r="R2570" s="5" t="s">
        <v>1</v>
      </c>
      <c r="S2570" s="1" t="s">
        <v>2</v>
      </c>
      <c r="T2570" s="1" t="s">
        <v>3</v>
      </c>
      <c r="U2570" s="5">
        <v>138</v>
      </c>
      <c r="V2570" s="1">
        <v>79.709999999999994</v>
      </c>
      <c r="W2570" s="1">
        <v>69.040000000000006</v>
      </c>
      <c r="X2570" s="9">
        <f t="shared" si="3268"/>
        <v>10.669999999999987</v>
      </c>
      <c r="Y2570" s="14">
        <v>132</v>
      </c>
      <c r="Z2570" s="1">
        <v>81.06</v>
      </c>
      <c r="AA2570" s="1">
        <v>67.69</v>
      </c>
      <c r="AB2570" s="71">
        <f t="shared" si="3248"/>
        <v>13.370000000000005</v>
      </c>
      <c r="AC2570" s="36"/>
    </row>
    <row r="2571" spans="1:29" ht="15.75" x14ac:dyDescent="0.25">
      <c r="A2571" s="53">
        <v>3806020</v>
      </c>
      <c r="B2571" s="89" t="s">
        <v>2732</v>
      </c>
      <c r="C2571" s="53" t="s">
        <v>858</v>
      </c>
      <c r="D2571" s="49" t="s">
        <v>2498</v>
      </c>
      <c r="E2571" s="34" t="str">
        <f>M2570</f>
        <v>Needs Improvement School</v>
      </c>
      <c r="F2571" s="65" t="s">
        <v>2484</v>
      </c>
      <c r="G2571" s="62"/>
      <c r="H2571" s="13" t="str">
        <f>IF(V2572&gt;94,"Met",IF(X2572="--","n/a",IF(X2572&gt;=0,"Met","Did Not Meet")))</f>
        <v>Met</v>
      </c>
      <c r="I2571" s="13" t="str">
        <f>IF(V2573&gt;94,"Met",IF(X2573="--","n/a",IF(X2573&gt;=0,"Met","Did Not Meet")))</f>
        <v>Met</v>
      </c>
      <c r="K2571" s="13" t="str">
        <f>IF(Z2572&gt;94,"Met",IF(AB2572="--","n/a",IF(AB2572&gt;=0,"Met","Did Not Meet")))</f>
        <v>Met</v>
      </c>
      <c r="L2571" s="13" t="str">
        <f>IF(Z2573&gt;94,"Met",IF(AB2573="--","n/a",IF(AB2573&gt;=0,"Met","Did Not Meet")))</f>
        <v>Met</v>
      </c>
      <c r="M2571" s="5" t="s">
        <v>9</v>
      </c>
      <c r="N2571" s="14" t="s">
        <v>2501</v>
      </c>
      <c r="O2571" s="5"/>
      <c r="P2571" s="44" t="str">
        <f t="shared" ref="P2571" si="3279">IF(K2572="Yes",IF(L2572="Yes","Yes","No"),"No")</f>
        <v>Yes</v>
      </c>
      <c r="Q2571" s="94" t="s">
        <v>2759</v>
      </c>
      <c r="R2571" s="5" t="s">
        <v>1</v>
      </c>
      <c r="S2571" s="5" t="s">
        <v>2</v>
      </c>
      <c r="T2571" s="5" t="s">
        <v>7</v>
      </c>
      <c r="U2571" s="5">
        <v>88</v>
      </c>
      <c r="V2571" s="5">
        <v>73.86</v>
      </c>
      <c r="W2571" s="5">
        <v>58.84</v>
      </c>
      <c r="X2571" s="11">
        <f t="shared" si="3268"/>
        <v>15.019999999999996</v>
      </c>
      <c r="Y2571" s="14">
        <v>82</v>
      </c>
      <c r="Z2571" s="5">
        <v>75.61</v>
      </c>
      <c r="AA2571" s="5">
        <v>54.17</v>
      </c>
      <c r="AB2571" s="71">
        <f t="shared" si="3248"/>
        <v>21.439999999999998</v>
      </c>
      <c r="AC2571" s="53"/>
    </row>
    <row r="2572" spans="1:29" ht="15" customHeight="1" x14ac:dyDescent="0.25">
      <c r="A2572" s="53">
        <v>3806020</v>
      </c>
      <c r="B2572" s="89" t="s">
        <v>2732</v>
      </c>
      <c r="C2572" s="53" t="s">
        <v>858</v>
      </c>
      <c r="D2572" s="49" t="s">
        <v>2499</v>
      </c>
      <c r="E2572" s="35" t="str">
        <f>VLOOKUP('2012 Accountability Database'!$A2570,'2011 AYP'!A$2:B$1072,2)</f>
        <v xml:space="preserve"> A (Alert)</v>
      </c>
      <c r="F2572" s="66"/>
      <c r="G2572" s="63" t="s">
        <v>2485</v>
      </c>
      <c r="H2572" s="60" t="str">
        <f t="shared" ref="H2572:I2572" si="3280">IF(H2570="Met","Yes",IF(H2571="Met","Yes","No"))</f>
        <v>Yes</v>
      </c>
      <c r="I2572" s="60" t="str">
        <f t="shared" si="3280"/>
        <v>Yes</v>
      </c>
      <c r="J2572" s="42"/>
      <c r="K2572" s="60" t="str">
        <f t="shared" ref="K2572:L2572" si="3281">IF(K2570="Met","Yes",IF(K2571="Met","Yes","No"))</f>
        <v>Yes</v>
      </c>
      <c r="L2572" s="60" t="str">
        <f t="shared" si="3281"/>
        <v>Yes</v>
      </c>
      <c r="M2572" s="5" t="s">
        <v>9</v>
      </c>
      <c r="N2572" s="14" t="s">
        <v>2503</v>
      </c>
      <c r="O2572" s="5"/>
      <c r="P2572" s="44" t="str">
        <f t="shared" ref="P2572" si="3282">IF(H2576="Yes",IF(I2576="Yes","Yes","No"),"No")</f>
        <v>No</v>
      </c>
      <c r="Q2572" s="108" t="s">
        <v>2758</v>
      </c>
      <c r="R2572" s="5" t="s">
        <v>1</v>
      </c>
      <c r="S2572" s="5" t="s">
        <v>5</v>
      </c>
      <c r="T2572" s="5" t="s">
        <v>3</v>
      </c>
      <c r="U2572" s="5">
        <v>389</v>
      </c>
      <c r="V2572" s="5">
        <v>74.290000000000006</v>
      </c>
      <c r="W2572" s="5">
        <v>69.040000000000006</v>
      </c>
      <c r="X2572" s="11">
        <f t="shared" si="3268"/>
        <v>5.25</v>
      </c>
      <c r="Y2572" s="14">
        <v>371</v>
      </c>
      <c r="Z2572" s="5">
        <v>73.849999999999994</v>
      </c>
      <c r="AA2572" s="5">
        <v>67.69</v>
      </c>
      <c r="AB2572" s="71">
        <f t="shared" si="3248"/>
        <v>6.1599999999999966</v>
      </c>
      <c r="AC2572" s="53"/>
    </row>
    <row r="2573" spans="1:29" x14ac:dyDescent="0.25">
      <c r="A2573" s="53">
        <v>3806020</v>
      </c>
      <c r="B2573" s="89" t="s">
        <v>2732</v>
      </c>
      <c r="C2573" s="53" t="s">
        <v>858</v>
      </c>
      <c r="D2573" s="49" t="s">
        <v>2507</v>
      </c>
      <c r="E2573" s="47">
        <f>VLOOKUP('2012 Accountability Database'!A2570,Dems1112!$A$2:$G$1082,3)</f>
        <v>0.03</v>
      </c>
      <c r="F2573" s="66"/>
      <c r="G2573" s="52"/>
      <c r="M2573" s="5" t="s">
        <v>9</v>
      </c>
      <c r="N2573" s="14" t="s">
        <v>2504</v>
      </c>
      <c r="O2573" s="5"/>
      <c r="P2573" s="44" t="str">
        <f t="shared" ref="P2573" si="3283">IF(K2576="Yes",IF(L2576="Yes","Yes","No"),"No")</f>
        <v>No</v>
      </c>
      <c r="Q2573" s="108"/>
      <c r="R2573" s="5" t="s">
        <v>1</v>
      </c>
      <c r="S2573" s="5" t="s">
        <v>5</v>
      </c>
      <c r="T2573" s="5" t="s">
        <v>7</v>
      </c>
      <c r="U2573" s="5">
        <v>254</v>
      </c>
      <c r="V2573" s="5">
        <v>66.14</v>
      </c>
      <c r="W2573" s="5">
        <v>58.84</v>
      </c>
      <c r="X2573" s="11">
        <f t="shared" si="3268"/>
        <v>7.2999999999999972</v>
      </c>
      <c r="Y2573" s="14">
        <v>239</v>
      </c>
      <c r="Z2573" s="5">
        <v>64.44</v>
      </c>
      <c r="AA2573" s="5">
        <v>54.17</v>
      </c>
      <c r="AB2573" s="71">
        <f t="shared" si="3248"/>
        <v>10.269999999999996</v>
      </c>
      <c r="AC2573" s="53"/>
    </row>
    <row r="2574" spans="1:29" x14ac:dyDescent="0.25">
      <c r="A2574" s="53">
        <v>3806020</v>
      </c>
      <c r="B2574" s="89" t="s">
        <v>2732</v>
      </c>
      <c r="C2574" s="53" t="s">
        <v>858</v>
      </c>
      <c r="D2574" s="50" t="s">
        <v>2508</v>
      </c>
      <c r="E2574" s="47">
        <f>VLOOKUP('2012 Accountability Database'!A2570,Dems1112!$A$2:$G$1082,4)</f>
        <v>0.59</v>
      </c>
      <c r="F2574" s="65" t="s">
        <v>2486</v>
      </c>
      <c r="G2574" s="62"/>
      <c r="H2574" s="13" t="str">
        <f>IF(V2574&gt;94,"Met",IF(X2574="--","n/a",IF(X2574&gt;=0,"Met","Did Not Meet")))</f>
        <v>Did Not Meet</v>
      </c>
      <c r="I2574" s="13" t="str">
        <f>IF(V2575&gt;94,"Met",IF(X2575="--","n/a",IF(X2575&gt;=0,"Met","Did Not Meet")))</f>
        <v>Did Not Meet</v>
      </c>
      <c r="J2574" s="13"/>
      <c r="K2574" s="13" t="str">
        <f>IF(Z2574&gt;94,"Met",IF(AB2574="--","n/a",IF(AB2574&gt;=0,"Met","Did Not Meet")))</f>
        <v>Did Not Meet</v>
      </c>
      <c r="L2574" s="13" t="str">
        <f>IF(Z2575&gt;94,"Met",IF(AB2575="--","n/a",IF(AB2575&gt;=0,"Met","Did Not Meet")))</f>
        <v>Did Not Meet</v>
      </c>
      <c r="M2574" s="1" t="s">
        <v>9</v>
      </c>
      <c r="N2574" s="68" t="s">
        <v>2497</v>
      </c>
      <c r="O2574" s="35"/>
      <c r="P2574" s="44"/>
      <c r="Q2574" s="108"/>
      <c r="R2574" s="5" t="s">
        <v>6</v>
      </c>
      <c r="S2574" s="1" t="s">
        <v>2</v>
      </c>
      <c r="T2574" s="1" t="s">
        <v>3</v>
      </c>
      <c r="U2574" s="5">
        <v>138</v>
      </c>
      <c r="V2574" s="1">
        <v>73.19</v>
      </c>
      <c r="W2574" s="1">
        <v>77.709999999999994</v>
      </c>
      <c r="X2574" s="6">
        <f t="shared" si="3268"/>
        <v>-4.519999999999996</v>
      </c>
      <c r="Y2574" s="14">
        <v>132</v>
      </c>
      <c r="Z2574" s="1">
        <v>65.150000000000006</v>
      </c>
      <c r="AA2574" s="1">
        <v>76.92</v>
      </c>
      <c r="AB2574" s="72">
        <f t="shared" si="3248"/>
        <v>-11.769999999999996</v>
      </c>
      <c r="AC2574" s="53"/>
    </row>
    <row r="2575" spans="1:29" x14ac:dyDescent="0.25">
      <c r="A2575" s="53">
        <v>3806020</v>
      </c>
      <c r="B2575" s="89" t="s">
        <v>2732</v>
      </c>
      <c r="C2575" s="53" t="s">
        <v>858</v>
      </c>
      <c r="D2575" s="50" t="s">
        <v>974</v>
      </c>
      <c r="E2575" s="47" t="str">
        <f>VLOOKUP('2012 Accountability Database'!A2570,Dems1112!$A$2:$G$1082,5)</f>
        <v>5-7</v>
      </c>
      <c r="F2575" s="65" t="s">
        <v>2487</v>
      </c>
      <c r="G2575" s="62"/>
      <c r="H2575" s="13" t="str">
        <f>IF(V2576&gt;94,"Met",IF(X2576="--","n/a",IF(X2576&gt;=0,"Met","Did Not Meet")))</f>
        <v>Did Not Meet</v>
      </c>
      <c r="I2575" s="13" t="str">
        <f>IF(V2577&gt;94,"Met",IF(X2577="--","n/a",IF(X2577&gt;=0,"Met","Did Not Meet")))</f>
        <v>Did Not Meet</v>
      </c>
      <c r="J2575" s="13"/>
      <c r="K2575" s="13" t="str">
        <f>IF(Z2576&gt;94,"Met",IF(AB2576="--","n/a",IF(AB2576&gt;=0,"Met","Did Not Meet")))</f>
        <v>Did Not Meet</v>
      </c>
      <c r="L2575" s="13" t="str">
        <f>IF(Z2577&gt;94,"Met",IF(AB2577="--","n/a",IF(AB2577&gt;=0,"Met","Did Not Meet")))</f>
        <v>Did Not Meet</v>
      </c>
      <c r="M2575" s="1" t="s">
        <v>9</v>
      </c>
      <c r="N2575" s="14"/>
      <c r="O2575" s="35" t="s">
        <v>2506</v>
      </c>
      <c r="P2575" s="83" t="str">
        <f t="shared" ref="P2575" si="3284">IF(P2570="No"," ", IF(P2572="No"," ",IF(P2571="No", " ",IF(P2573="No"," ","X"))))</f>
        <v xml:space="preserve"> </v>
      </c>
      <c r="Q2575" s="108"/>
      <c r="R2575" s="5" t="s">
        <v>6</v>
      </c>
      <c r="S2575" s="1" t="s">
        <v>2</v>
      </c>
      <c r="T2575" s="1" t="s">
        <v>7</v>
      </c>
      <c r="U2575" s="5">
        <v>88</v>
      </c>
      <c r="V2575" s="1">
        <v>63.64</v>
      </c>
      <c r="W2575" s="1">
        <v>70.069999999999993</v>
      </c>
      <c r="X2575" s="6">
        <f t="shared" si="3268"/>
        <v>-6.4299999999999926</v>
      </c>
      <c r="Y2575" s="14">
        <v>82</v>
      </c>
      <c r="Z2575" s="1">
        <v>57.32</v>
      </c>
      <c r="AA2575" s="1">
        <v>70.47</v>
      </c>
      <c r="AB2575" s="72">
        <f t="shared" si="3248"/>
        <v>-13.149999999999999</v>
      </c>
      <c r="AC2575" s="53"/>
    </row>
    <row r="2576" spans="1:29" ht="15.75" x14ac:dyDescent="0.25">
      <c r="A2576" s="53">
        <v>3806020</v>
      </c>
      <c r="B2576" s="89" t="s">
        <v>2732</v>
      </c>
      <c r="C2576" s="53" t="s">
        <v>858</v>
      </c>
      <c r="D2576" s="50" t="s">
        <v>975</v>
      </c>
      <c r="E2576" s="48" t="str">
        <f>VLOOKUP('2012 Accountability Database'!A2570,Dems1112!$A$2:$G$1082,6)</f>
        <v>2 (Northeast AR)</v>
      </c>
      <c r="F2576" s="66"/>
      <c r="G2576" s="63" t="s">
        <v>2488</v>
      </c>
      <c r="H2576" s="61" t="str">
        <f t="shared" ref="H2576:I2576" si="3285">IF(H2574="Met","Yes",IF(H2575="Met","Yes","No"))</f>
        <v>No</v>
      </c>
      <c r="I2576" s="61" t="str">
        <f t="shared" si="3285"/>
        <v>No</v>
      </c>
      <c r="J2576" s="55"/>
      <c r="K2576" s="61" t="str">
        <f t="shared" ref="K2576:L2576" si="3286">IF(K2574="Met","Yes",IF(K2575="Met","Yes","No"))</f>
        <v>No</v>
      </c>
      <c r="L2576" s="61" t="str">
        <f t="shared" si="3286"/>
        <v>No</v>
      </c>
      <c r="M2576" s="1" t="s">
        <v>9</v>
      </c>
      <c r="N2576" s="14"/>
      <c r="O2576" s="35" t="s">
        <v>2505</v>
      </c>
      <c r="P2576" s="83" t="str">
        <f t="shared" ref="P2576" si="3287">IF(P2575="X"," ",IF(P2577="X"," ","X"))</f>
        <v xml:space="preserve"> </v>
      </c>
      <c r="Q2576" s="94" t="s">
        <v>2759</v>
      </c>
      <c r="R2576" s="5" t="s">
        <v>6</v>
      </c>
      <c r="S2576" s="1" t="s">
        <v>5</v>
      </c>
      <c r="T2576" s="1" t="s">
        <v>3</v>
      </c>
      <c r="U2576" s="5">
        <v>389</v>
      </c>
      <c r="V2576" s="1">
        <v>76.349999999999994</v>
      </c>
      <c r="W2576" s="1">
        <v>77.709999999999994</v>
      </c>
      <c r="X2576" s="6">
        <f t="shared" si="3268"/>
        <v>-1.3599999999999994</v>
      </c>
      <c r="Y2576" s="14">
        <v>371</v>
      </c>
      <c r="Z2576" s="1">
        <v>71.430000000000007</v>
      </c>
      <c r="AA2576" s="1">
        <v>76.92</v>
      </c>
      <c r="AB2576" s="72">
        <f t="shared" si="3248"/>
        <v>-5.4899999999999949</v>
      </c>
      <c r="AC2576" s="53"/>
    </row>
    <row r="2577" spans="1:29" x14ac:dyDescent="0.25">
      <c r="A2577" s="54">
        <v>3806020</v>
      </c>
      <c r="B2577" s="90" t="s">
        <v>2732</v>
      </c>
      <c r="C2577" s="54" t="s">
        <v>858</v>
      </c>
      <c r="D2577" s="4"/>
      <c r="E2577" s="4"/>
      <c r="F2577" s="67"/>
      <c r="G2577" s="64"/>
      <c r="H2577" s="43"/>
      <c r="I2577" s="43"/>
      <c r="J2577" s="43"/>
      <c r="K2577" s="43"/>
      <c r="L2577" s="43"/>
      <c r="M2577" s="4" t="s">
        <v>9</v>
      </c>
      <c r="N2577" s="15"/>
      <c r="O2577" s="38" t="s">
        <v>2482</v>
      </c>
      <c r="P2577" s="84" t="str">
        <f>IF(E2571="Achieving School"," ","X")</f>
        <v>X</v>
      </c>
      <c r="Q2577" s="91"/>
      <c r="R2577" s="4" t="s">
        <v>6</v>
      </c>
      <c r="S2577" s="4" t="s">
        <v>5</v>
      </c>
      <c r="T2577" s="4" t="s">
        <v>7</v>
      </c>
      <c r="U2577" s="4">
        <v>254</v>
      </c>
      <c r="V2577" s="4">
        <v>68.900000000000006</v>
      </c>
      <c r="W2577" s="4">
        <v>70.069999999999993</v>
      </c>
      <c r="X2577" s="7">
        <f t="shared" si="3268"/>
        <v>-1.1699999999999875</v>
      </c>
      <c r="Y2577" s="15">
        <v>239</v>
      </c>
      <c r="Z2577" s="4">
        <v>64.849999999999994</v>
      </c>
      <c r="AA2577" s="4">
        <v>70.47</v>
      </c>
      <c r="AB2577" s="73">
        <f t="shared" si="3248"/>
        <v>-5.6200000000000045</v>
      </c>
      <c r="AC2577" s="54"/>
    </row>
    <row r="2578" spans="1:29" x14ac:dyDescent="0.25">
      <c r="A2578" s="1">
        <v>3809014</v>
      </c>
      <c r="B2578" s="87" t="s">
        <v>2615</v>
      </c>
      <c r="C2578" s="55" t="s">
        <v>556</v>
      </c>
      <c r="E2578" s="42"/>
      <c r="F2578" s="65" t="s">
        <v>2483</v>
      </c>
      <c r="G2578" s="62"/>
      <c r="H2578" s="37" t="str">
        <f>IF(V2578&gt;94,"Met",IF(X2578="--","n/a",IF(X2578&gt;=0,"Met","Did Not Meet")))</f>
        <v>Met</v>
      </c>
      <c r="I2578" s="37" t="str">
        <f>IF(V2579&gt;94,"Met",IF(X2579="--","n/a",IF(X2579&gt;=0,"Met","Did Not Meet")))</f>
        <v>Met</v>
      </c>
      <c r="K2578" s="13" t="str">
        <f>IF(Z2578&gt;94,"Met",IF(AB2578="--","n/a",IF(AB2578&gt;=0,"Met","Did Not Meet")))</f>
        <v>Met</v>
      </c>
      <c r="L2578" s="13" t="str">
        <f>IF(Z2579&gt;94,"Met",IF(AB2579="--","n/a",IF(AB2579&gt;=0,"Met","Did Not Meet")))</f>
        <v>Did Not Meet</v>
      </c>
      <c r="M2578" s="1" t="s">
        <v>9</v>
      </c>
      <c r="N2578" s="14" t="s">
        <v>2502</v>
      </c>
      <c r="O2578" s="5"/>
      <c r="P2578" s="44" t="str">
        <f t="shared" ref="P2578" si="3288">IF(H2580="Yes",IF(I2580="Yes","Yes","No"),"No")</f>
        <v>Yes</v>
      </c>
      <c r="Q2578" s="93"/>
      <c r="R2578" s="5" t="s">
        <v>1</v>
      </c>
      <c r="S2578" s="1" t="s">
        <v>2</v>
      </c>
      <c r="T2578" s="1" t="s">
        <v>3</v>
      </c>
      <c r="U2578" s="5">
        <v>110</v>
      </c>
      <c r="V2578" s="1">
        <v>77.27</v>
      </c>
      <c r="W2578" s="1">
        <v>77.260000000000005</v>
      </c>
      <c r="X2578" s="9">
        <f t="shared" si="3268"/>
        <v>9.9999999999909051E-3</v>
      </c>
      <c r="Y2578" s="14">
        <v>80</v>
      </c>
      <c r="Z2578" s="1">
        <v>76.25</v>
      </c>
      <c r="AA2578" s="1">
        <v>75.83</v>
      </c>
      <c r="AB2578" s="71">
        <f t="shared" si="3248"/>
        <v>0.42000000000000171</v>
      </c>
      <c r="AC2578" s="36"/>
    </row>
    <row r="2579" spans="1:29" ht="15.75" x14ac:dyDescent="0.25">
      <c r="A2579" s="53">
        <v>3809014</v>
      </c>
      <c r="B2579" s="89" t="s">
        <v>2615</v>
      </c>
      <c r="C2579" s="53" t="s">
        <v>556</v>
      </c>
      <c r="D2579" s="49" t="s">
        <v>2498</v>
      </c>
      <c r="E2579" s="34" t="str">
        <f>M2578</f>
        <v>Needs Improvement School</v>
      </c>
      <c r="F2579" s="65" t="s">
        <v>2484</v>
      </c>
      <c r="G2579" s="62"/>
      <c r="H2579" s="13" t="str">
        <f>IF(V2580&gt;94,"Met",IF(X2580="--","n/a",IF(X2580&gt;=0,"Met","Did Not Meet")))</f>
        <v>Did Not Meet</v>
      </c>
      <c r="I2579" s="13" t="str">
        <f>IF(V2581&gt;94,"Met",IF(X2581="--","n/a",IF(X2581&gt;=0,"Met","Did Not Meet")))</f>
        <v>Met</v>
      </c>
      <c r="K2579" s="13" t="str">
        <f>IF(Z2580&gt;94,"Met",IF(AB2580="--","n/a",IF(AB2580&gt;=0,"Met","Did Not Meet")))</f>
        <v>Met</v>
      </c>
      <c r="L2579" s="13" t="str">
        <f>IF(Z2581&gt;94,"Met",IF(AB2581="--","n/a",IF(AB2581&gt;=0,"Met","Did Not Meet")))</f>
        <v>Met</v>
      </c>
      <c r="M2579" s="5" t="s">
        <v>9</v>
      </c>
      <c r="N2579" s="14" t="s">
        <v>2501</v>
      </c>
      <c r="O2579" s="5"/>
      <c r="P2579" s="44" t="str">
        <f t="shared" ref="P2579" si="3289">IF(K2580="Yes",IF(L2580="Yes","Yes","No"),"No")</f>
        <v>Yes</v>
      </c>
      <c r="Q2579" s="94" t="s">
        <v>2759</v>
      </c>
      <c r="R2579" s="5" t="s">
        <v>1</v>
      </c>
      <c r="S2579" s="5" t="s">
        <v>2</v>
      </c>
      <c r="T2579" s="5" t="s">
        <v>7</v>
      </c>
      <c r="U2579" s="5">
        <v>83</v>
      </c>
      <c r="V2579" s="5">
        <v>72.290000000000006</v>
      </c>
      <c r="W2579" s="5">
        <v>69.78</v>
      </c>
      <c r="X2579" s="11">
        <f t="shared" si="3268"/>
        <v>2.5100000000000051</v>
      </c>
      <c r="Y2579" s="14">
        <v>59</v>
      </c>
      <c r="Z2579" s="5">
        <v>67.8</v>
      </c>
      <c r="AA2579" s="5">
        <v>71.900000000000006</v>
      </c>
      <c r="AB2579" s="72">
        <f t="shared" si="3248"/>
        <v>-4.1000000000000085</v>
      </c>
      <c r="AC2579" s="53"/>
    </row>
    <row r="2580" spans="1:29" ht="15" customHeight="1" x14ac:dyDescent="0.25">
      <c r="A2580" s="53">
        <v>3809014</v>
      </c>
      <c r="B2580" s="89" t="s">
        <v>2615</v>
      </c>
      <c r="C2580" s="53" t="s">
        <v>556</v>
      </c>
      <c r="D2580" s="49" t="s">
        <v>2499</v>
      </c>
      <c r="E2580" s="35" t="str">
        <f>VLOOKUP('2012 Accountability Database'!$A2578,'2011 AYP'!A$2:B$1072,2)</f>
        <v xml:space="preserve"> A (Alert)</v>
      </c>
      <c r="F2580" s="66"/>
      <c r="G2580" s="63" t="s">
        <v>2485</v>
      </c>
      <c r="H2580" s="60" t="str">
        <f t="shared" ref="H2580:I2580" si="3290">IF(H2578="Met","Yes",IF(H2579="Met","Yes","No"))</f>
        <v>Yes</v>
      </c>
      <c r="I2580" s="60" t="str">
        <f t="shared" si="3290"/>
        <v>Yes</v>
      </c>
      <c r="J2580" s="42"/>
      <c r="K2580" s="60" t="str">
        <f t="shared" ref="K2580:L2580" si="3291">IF(K2578="Met","Yes",IF(K2579="Met","Yes","No"))</f>
        <v>Yes</v>
      </c>
      <c r="L2580" s="60" t="str">
        <f t="shared" si="3291"/>
        <v>Yes</v>
      </c>
      <c r="M2580" s="1" t="s">
        <v>9</v>
      </c>
      <c r="N2580" s="14" t="s">
        <v>2503</v>
      </c>
      <c r="O2580" s="5"/>
      <c r="P2580" s="44" t="str">
        <f t="shared" ref="P2580" si="3292">IF(H2584="Yes",IF(I2584="Yes","Yes","No"),"No")</f>
        <v>No</v>
      </c>
      <c r="Q2580" s="108" t="s">
        <v>2758</v>
      </c>
      <c r="R2580" s="5" t="s">
        <v>1</v>
      </c>
      <c r="S2580" s="1" t="s">
        <v>5</v>
      </c>
      <c r="T2580" s="1" t="s">
        <v>3</v>
      </c>
      <c r="U2580" s="5">
        <v>354</v>
      </c>
      <c r="V2580" s="1">
        <v>76.27</v>
      </c>
      <c r="W2580" s="1">
        <v>77.260000000000005</v>
      </c>
      <c r="X2580" s="6">
        <f t="shared" si="3268"/>
        <v>-0.99000000000000909</v>
      </c>
      <c r="Y2580" s="14">
        <v>253</v>
      </c>
      <c r="Z2580" s="1">
        <v>76.28</v>
      </c>
      <c r="AA2580" s="1">
        <v>75.83</v>
      </c>
      <c r="AB2580" s="71">
        <f t="shared" si="3248"/>
        <v>0.45000000000000284</v>
      </c>
      <c r="AC2580" s="53"/>
    </row>
    <row r="2581" spans="1:29" x14ac:dyDescent="0.25">
      <c r="A2581" s="53">
        <v>3809014</v>
      </c>
      <c r="B2581" s="89" t="s">
        <v>2615</v>
      </c>
      <c r="C2581" s="53" t="s">
        <v>556</v>
      </c>
      <c r="D2581" s="49" t="s">
        <v>2507</v>
      </c>
      <c r="E2581" s="47">
        <f>VLOOKUP('2012 Accountability Database'!A2578,Dems1112!$A$2:$G$1082,3)</f>
        <v>0.02</v>
      </c>
      <c r="F2581" s="66"/>
      <c r="G2581" s="52"/>
      <c r="M2581" s="1" t="s">
        <v>9</v>
      </c>
      <c r="N2581" s="14" t="s">
        <v>2504</v>
      </c>
      <c r="O2581" s="5"/>
      <c r="P2581" s="44" t="str">
        <f t="shared" ref="P2581" si="3293">IF(K2584="Yes",IF(L2584="Yes","Yes","No"),"No")</f>
        <v>No</v>
      </c>
      <c r="Q2581" s="108"/>
      <c r="R2581" s="5" t="s">
        <v>1</v>
      </c>
      <c r="S2581" s="1" t="s">
        <v>5</v>
      </c>
      <c r="T2581" s="1" t="s">
        <v>7</v>
      </c>
      <c r="U2581" s="5">
        <v>259</v>
      </c>
      <c r="V2581" s="1">
        <v>70.27</v>
      </c>
      <c r="W2581" s="1">
        <v>69.78</v>
      </c>
      <c r="X2581" s="9">
        <f t="shared" si="3268"/>
        <v>0.48999999999999488</v>
      </c>
      <c r="Y2581" s="14">
        <v>181</v>
      </c>
      <c r="Z2581" s="1">
        <v>72.38</v>
      </c>
      <c r="AA2581" s="1">
        <v>71.900000000000006</v>
      </c>
      <c r="AB2581" s="71">
        <f t="shared" si="3248"/>
        <v>0.47999999999998977</v>
      </c>
      <c r="AC2581" s="53"/>
    </row>
    <row r="2582" spans="1:29" x14ac:dyDescent="0.25">
      <c r="A2582" s="53">
        <v>3809014</v>
      </c>
      <c r="B2582" s="89" t="s">
        <v>2615</v>
      </c>
      <c r="C2582" s="53" t="s">
        <v>556</v>
      </c>
      <c r="D2582" s="50" t="s">
        <v>2508</v>
      </c>
      <c r="E2582" s="47">
        <f>VLOOKUP('2012 Accountability Database'!A2578,Dems1112!$A$2:$G$1082,4)</f>
        <v>0.73</v>
      </c>
      <c r="F2582" s="65" t="s">
        <v>2486</v>
      </c>
      <c r="G2582" s="62"/>
      <c r="H2582" s="13" t="str">
        <f>IF(V2582&gt;94,"Met",IF(X2582="--","n/a",IF(X2582&gt;=0,"Met","Did Not Meet")))</f>
        <v>Did Not Meet</v>
      </c>
      <c r="I2582" s="13" t="str">
        <f>IF(V2583&gt;94,"Met",IF(X2583="--","n/a",IF(X2583&gt;=0,"Met","Did Not Meet")))</f>
        <v>Did Not Meet</v>
      </c>
      <c r="J2582" s="13"/>
      <c r="K2582" s="13" t="str">
        <f>IF(Z2582&gt;94,"Met",IF(AB2582="--","n/a",IF(AB2582&gt;=0,"Met","Did Not Meet")))</f>
        <v>Did Not Meet</v>
      </c>
      <c r="L2582" s="13" t="str">
        <f>IF(Z2583&gt;94,"Met",IF(AB2583="--","n/a",IF(AB2583&gt;=0,"Met","Did Not Meet")))</f>
        <v>Did Not Meet</v>
      </c>
      <c r="M2582" s="1" t="s">
        <v>9</v>
      </c>
      <c r="N2582" s="68" t="s">
        <v>2497</v>
      </c>
      <c r="O2582" s="35"/>
      <c r="P2582" s="44"/>
      <c r="Q2582" s="108"/>
      <c r="R2582" s="5" t="s">
        <v>6</v>
      </c>
      <c r="S2582" s="1" t="s">
        <v>2</v>
      </c>
      <c r="T2582" s="1" t="s">
        <v>3</v>
      </c>
      <c r="U2582" s="5">
        <v>110</v>
      </c>
      <c r="V2582" s="1">
        <v>80</v>
      </c>
      <c r="W2582" s="1">
        <v>82.95</v>
      </c>
      <c r="X2582" s="6">
        <f t="shared" si="3268"/>
        <v>-2.9500000000000028</v>
      </c>
      <c r="Y2582" s="14">
        <v>80</v>
      </c>
      <c r="Z2582" s="1">
        <v>52.5</v>
      </c>
      <c r="AA2582" s="1">
        <v>68.77</v>
      </c>
      <c r="AB2582" s="72">
        <f t="shared" si="3248"/>
        <v>-16.269999999999996</v>
      </c>
      <c r="AC2582" s="53"/>
    </row>
    <row r="2583" spans="1:29" x14ac:dyDescent="0.25">
      <c r="A2583" s="53">
        <v>3809014</v>
      </c>
      <c r="B2583" s="89" t="s">
        <v>2615</v>
      </c>
      <c r="C2583" s="53" t="s">
        <v>556</v>
      </c>
      <c r="D2583" s="50" t="s">
        <v>974</v>
      </c>
      <c r="E2583" s="47" t="str">
        <f>VLOOKUP('2012 Accountability Database'!A2578,Dems1112!$A$2:$G$1082,5)</f>
        <v>K-6</v>
      </c>
      <c r="F2583" s="65" t="s">
        <v>2487</v>
      </c>
      <c r="G2583" s="62"/>
      <c r="H2583" s="13" t="str">
        <f>IF(V2584&gt;94,"Met",IF(X2584="--","n/a",IF(X2584&gt;=0,"Met","Did Not Meet")))</f>
        <v>Did Not Meet</v>
      </c>
      <c r="I2583" s="13" t="str">
        <f>IF(V2585&gt;94,"Met",IF(X2585="--","n/a",IF(X2585&gt;=0,"Met","Did Not Meet")))</f>
        <v>Did Not Meet</v>
      </c>
      <c r="J2583" s="13"/>
      <c r="K2583" s="13" t="str">
        <f>IF(Z2584&gt;94,"Met",IF(AB2584="--","n/a",IF(AB2584&gt;=0,"Met","Did Not Meet")))</f>
        <v>Did Not Meet</v>
      </c>
      <c r="L2583" s="13" t="str">
        <f>IF(Z2585&gt;94,"Met",IF(AB2585="--","n/a",IF(AB2585&gt;=0,"Met","Did Not Meet")))</f>
        <v>Did Not Meet</v>
      </c>
      <c r="M2583" s="1" t="s">
        <v>9</v>
      </c>
      <c r="N2583" s="14"/>
      <c r="O2583" s="35" t="s">
        <v>2506</v>
      </c>
      <c r="P2583" s="83" t="str">
        <f t="shared" ref="P2583" si="3294">IF(P2578="No"," ", IF(P2580="No"," ",IF(P2579="No", " ",IF(P2581="No"," ","X"))))</f>
        <v xml:space="preserve"> </v>
      </c>
      <c r="Q2583" s="108"/>
      <c r="R2583" s="5" t="s">
        <v>6</v>
      </c>
      <c r="S2583" s="1" t="s">
        <v>2</v>
      </c>
      <c r="T2583" s="1" t="s">
        <v>7</v>
      </c>
      <c r="U2583" s="5">
        <v>83</v>
      </c>
      <c r="V2583" s="1">
        <v>77.11</v>
      </c>
      <c r="W2583" s="1">
        <v>80.86</v>
      </c>
      <c r="X2583" s="6">
        <f t="shared" si="3268"/>
        <v>-3.75</v>
      </c>
      <c r="Y2583" s="14">
        <v>59</v>
      </c>
      <c r="Z2583" s="1">
        <v>49.15</v>
      </c>
      <c r="AA2583" s="1">
        <v>63.04</v>
      </c>
      <c r="AB2583" s="72">
        <f t="shared" si="3248"/>
        <v>-13.89</v>
      </c>
      <c r="AC2583" s="53"/>
    </row>
    <row r="2584" spans="1:29" ht="15.75" x14ac:dyDescent="0.25">
      <c r="A2584" s="53">
        <v>3809014</v>
      </c>
      <c r="B2584" s="89" t="s">
        <v>2615</v>
      </c>
      <c r="C2584" s="53" t="s">
        <v>556</v>
      </c>
      <c r="D2584" s="50" t="s">
        <v>975</v>
      </c>
      <c r="E2584" s="48" t="str">
        <f>VLOOKUP('2012 Accountability Database'!A2578,Dems1112!$A$2:$G$1082,6)</f>
        <v>2 (Northeast AR)</v>
      </c>
      <c r="F2584" s="66"/>
      <c r="G2584" s="63" t="s">
        <v>2488</v>
      </c>
      <c r="H2584" s="61" t="str">
        <f t="shared" ref="H2584:I2584" si="3295">IF(H2582="Met","Yes",IF(H2583="Met","Yes","No"))</f>
        <v>No</v>
      </c>
      <c r="I2584" s="61" t="str">
        <f t="shared" si="3295"/>
        <v>No</v>
      </c>
      <c r="J2584" s="55"/>
      <c r="K2584" s="61" t="str">
        <f t="shared" ref="K2584:L2584" si="3296">IF(K2582="Met","Yes",IF(K2583="Met","Yes","No"))</f>
        <v>No</v>
      </c>
      <c r="L2584" s="61" t="str">
        <f t="shared" si="3296"/>
        <v>No</v>
      </c>
      <c r="M2584" s="1" t="s">
        <v>9</v>
      </c>
      <c r="N2584" s="14"/>
      <c r="O2584" s="35" t="s">
        <v>2505</v>
      </c>
      <c r="P2584" s="83" t="str">
        <f t="shared" ref="P2584" si="3297">IF(P2583="X"," ",IF(P2585="X"," ","X"))</f>
        <v xml:space="preserve"> </v>
      </c>
      <c r="Q2584" s="94" t="s">
        <v>2759</v>
      </c>
      <c r="R2584" s="5" t="s">
        <v>6</v>
      </c>
      <c r="S2584" s="1" t="s">
        <v>5</v>
      </c>
      <c r="T2584" s="1" t="s">
        <v>3</v>
      </c>
      <c r="U2584" s="5">
        <v>354</v>
      </c>
      <c r="V2584" s="1">
        <v>78.53</v>
      </c>
      <c r="W2584" s="1">
        <v>82.95</v>
      </c>
      <c r="X2584" s="6">
        <f t="shared" si="3268"/>
        <v>-4.4200000000000017</v>
      </c>
      <c r="Y2584" s="14">
        <v>253</v>
      </c>
      <c r="Z2584" s="1">
        <v>60.87</v>
      </c>
      <c r="AA2584" s="1">
        <v>68.77</v>
      </c>
      <c r="AB2584" s="72">
        <f t="shared" si="3248"/>
        <v>-7.8999999999999986</v>
      </c>
      <c r="AC2584" s="53"/>
    </row>
    <row r="2585" spans="1:29" x14ac:dyDescent="0.25">
      <c r="A2585" s="54">
        <v>3809014</v>
      </c>
      <c r="B2585" s="90" t="s">
        <v>2615</v>
      </c>
      <c r="C2585" s="54" t="s">
        <v>556</v>
      </c>
      <c r="D2585" s="4"/>
      <c r="E2585" s="4"/>
      <c r="F2585" s="67"/>
      <c r="G2585" s="64"/>
      <c r="H2585" s="43"/>
      <c r="I2585" s="43"/>
      <c r="J2585" s="43"/>
      <c r="K2585" s="43"/>
      <c r="L2585" s="43"/>
      <c r="M2585" s="4" t="s">
        <v>9</v>
      </c>
      <c r="N2585" s="15"/>
      <c r="O2585" s="38" t="s">
        <v>2482</v>
      </c>
      <c r="P2585" s="84" t="str">
        <f>IF(E2579="Achieving School"," ","X")</f>
        <v>X</v>
      </c>
      <c r="Q2585" s="91"/>
      <c r="R2585" s="4" t="s">
        <v>6</v>
      </c>
      <c r="S2585" s="4" t="s">
        <v>5</v>
      </c>
      <c r="T2585" s="4" t="s">
        <v>7</v>
      </c>
      <c r="U2585" s="4">
        <v>259</v>
      </c>
      <c r="V2585" s="4">
        <v>76.06</v>
      </c>
      <c r="W2585" s="4">
        <v>80.86</v>
      </c>
      <c r="X2585" s="7">
        <f t="shared" si="3268"/>
        <v>-4.7999999999999972</v>
      </c>
      <c r="Y2585" s="15">
        <v>181</v>
      </c>
      <c r="Z2585" s="4">
        <v>55.8</v>
      </c>
      <c r="AA2585" s="4">
        <v>63.04</v>
      </c>
      <c r="AB2585" s="73">
        <f t="shared" si="3248"/>
        <v>-7.240000000000002</v>
      </c>
      <c r="AC2585" s="54"/>
    </row>
    <row r="2586" spans="1:29" x14ac:dyDescent="0.25">
      <c r="A2586" s="1">
        <v>3810001</v>
      </c>
      <c r="B2586" s="87" t="s">
        <v>2733</v>
      </c>
      <c r="C2586" s="55" t="s">
        <v>607</v>
      </c>
      <c r="E2586" s="42"/>
      <c r="F2586" s="65" t="s">
        <v>2483</v>
      </c>
      <c r="G2586" s="62"/>
      <c r="H2586" s="37" t="str">
        <f>IF(V2586&gt;94,"Met",IF(X2586="--","n/a",IF(X2586&gt;=0,"Met","Did Not Meet")))</f>
        <v>Did Not Meet</v>
      </c>
      <c r="I2586" s="37" t="str">
        <f>IF(V2587&gt;94,"Met",IF(X2587="--","n/a",IF(X2587&gt;=0,"Met","Did Not Meet")))</f>
        <v>Did Not Meet</v>
      </c>
      <c r="K2586" s="13" t="str">
        <f>IF(Z2586&gt;94,"Met",IF(AB2586="--","n/a",IF(AB2586&gt;=0,"Met","Did Not Meet")))</f>
        <v>Met</v>
      </c>
      <c r="L2586" s="13" t="str">
        <f>IF(Z2587&gt;94,"Met",IF(AB2587="--","n/a",IF(AB2587&gt;=0,"Met","Did Not Meet")))</f>
        <v>Met</v>
      </c>
      <c r="M2586" s="1" t="s">
        <v>9</v>
      </c>
      <c r="N2586" s="14" t="s">
        <v>2502</v>
      </c>
      <c r="O2586" s="5"/>
      <c r="P2586" s="44" t="str">
        <f t="shared" ref="P2586" si="3298">IF(H2588="Yes",IF(I2588="Yes","Yes","No"),"No")</f>
        <v>No</v>
      </c>
      <c r="Q2586" s="93"/>
      <c r="R2586" s="5" t="s">
        <v>1</v>
      </c>
      <c r="S2586" s="1" t="s">
        <v>2</v>
      </c>
      <c r="T2586" s="1" t="s">
        <v>3</v>
      </c>
      <c r="U2586" s="5">
        <v>88</v>
      </c>
      <c r="V2586" s="1">
        <v>81.819999999999993</v>
      </c>
      <c r="W2586" s="1">
        <v>85.29</v>
      </c>
      <c r="X2586" s="6">
        <f t="shared" si="3268"/>
        <v>-3.4700000000000131</v>
      </c>
      <c r="Y2586" s="14">
        <v>62</v>
      </c>
      <c r="Z2586" s="1">
        <v>90.32</v>
      </c>
      <c r="AA2586" s="1">
        <v>80</v>
      </c>
      <c r="AB2586" s="71">
        <f t="shared" si="3248"/>
        <v>10.319999999999993</v>
      </c>
      <c r="AC2586" s="36"/>
    </row>
    <row r="2587" spans="1:29" ht="15.75" x14ac:dyDescent="0.25">
      <c r="A2587" s="53">
        <v>3810001</v>
      </c>
      <c r="B2587" s="89" t="s">
        <v>2733</v>
      </c>
      <c r="C2587" s="53" t="s">
        <v>607</v>
      </c>
      <c r="D2587" s="49" t="s">
        <v>2498</v>
      </c>
      <c r="E2587" s="34" t="str">
        <f>M2586</f>
        <v>Needs Improvement School</v>
      </c>
      <c r="F2587" s="65" t="s">
        <v>2484</v>
      </c>
      <c r="G2587" s="62"/>
      <c r="H2587" s="13" t="str">
        <f>IF(V2588&gt;94,"Met",IF(X2588="--","n/a",IF(X2588&gt;=0,"Met","Did Not Meet")))</f>
        <v>Did Not Meet</v>
      </c>
      <c r="I2587" s="13" t="str">
        <f>IF(V2589&gt;94,"Met",IF(X2589="--","n/a",IF(X2589&gt;=0,"Met","Did Not Meet")))</f>
        <v>Did Not Meet</v>
      </c>
      <c r="K2587" s="13" t="str">
        <f>IF(Z2588&gt;94,"Met",IF(AB2588="--","n/a",IF(AB2588&gt;=0,"Met","Did Not Meet")))</f>
        <v>Met</v>
      </c>
      <c r="L2587" s="13" t="str">
        <f>IF(Z2589&gt;94,"Met",IF(AB2589="--","n/a",IF(AB2589&gt;=0,"Met","Did Not Meet")))</f>
        <v>Did Not Meet</v>
      </c>
      <c r="M2587" s="1" t="s">
        <v>9</v>
      </c>
      <c r="N2587" s="14" t="s">
        <v>2501</v>
      </c>
      <c r="O2587" s="5"/>
      <c r="P2587" s="44" t="str">
        <f t="shared" ref="P2587" si="3299">IF(K2588="Yes",IF(L2588="Yes","Yes","No"),"No")</f>
        <v>Yes</v>
      </c>
      <c r="Q2587" s="94" t="s">
        <v>2759</v>
      </c>
      <c r="R2587" s="5" t="s">
        <v>1</v>
      </c>
      <c r="S2587" s="1" t="s">
        <v>2</v>
      </c>
      <c r="T2587" s="1" t="s">
        <v>7</v>
      </c>
      <c r="U2587" s="5">
        <v>71</v>
      </c>
      <c r="V2587" s="1">
        <v>77.459999999999994</v>
      </c>
      <c r="W2587" s="1">
        <v>82.54</v>
      </c>
      <c r="X2587" s="6">
        <f t="shared" si="3268"/>
        <v>-5.0800000000000125</v>
      </c>
      <c r="Y2587" s="14">
        <v>47</v>
      </c>
      <c r="Z2587" s="1">
        <v>89.36</v>
      </c>
      <c r="AA2587" s="1">
        <v>80.36</v>
      </c>
      <c r="AB2587" s="71">
        <f t="shared" si="3248"/>
        <v>9</v>
      </c>
      <c r="AC2587" s="53"/>
    </row>
    <row r="2588" spans="1:29" ht="15" customHeight="1" x14ac:dyDescent="0.25">
      <c r="A2588" s="53">
        <v>3810001</v>
      </c>
      <c r="B2588" s="89" t="s">
        <v>2733</v>
      </c>
      <c r="C2588" s="53" t="s">
        <v>607</v>
      </c>
      <c r="D2588" s="49" t="s">
        <v>2499</v>
      </c>
      <c r="E2588" s="35" t="str">
        <f>VLOOKUP('2012 Accountability Database'!$A2586,'2011 AYP'!A$2:B$1072,2)</f>
        <v xml:space="preserve"> MS (Met Standards)</v>
      </c>
      <c r="F2588" s="66"/>
      <c r="G2588" s="63" t="s">
        <v>2485</v>
      </c>
      <c r="H2588" s="60" t="str">
        <f t="shared" ref="H2588:I2588" si="3300">IF(H2586="Met","Yes",IF(H2587="Met","Yes","No"))</f>
        <v>No</v>
      </c>
      <c r="I2588" s="60" t="str">
        <f t="shared" si="3300"/>
        <v>No</v>
      </c>
      <c r="J2588" s="42"/>
      <c r="K2588" s="60" t="str">
        <f t="shared" ref="K2588:L2588" si="3301">IF(K2586="Met","Yes",IF(K2587="Met","Yes","No"))</f>
        <v>Yes</v>
      </c>
      <c r="L2588" s="60" t="str">
        <f t="shared" si="3301"/>
        <v>Yes</v>
      </c>
      <c r="M2588" s="5" t="s">
        <v>9</v>
      </c>
      <c r="N2588" s="14" t="s">
        <v>2503</v>
      </c>
      <c r="O2588" s="5"/>
      <c r="P2588" s="44" t="str">
        <f t="shared" ref="P2588" si="3302">IF(H2592="Yes",IF(I2592="Yes","Yes","No"),"No")</f>
        <v>No</v>
      </c>
      <c r="Q2588" s="108" t="s">
        <v>2758</v>
      </c>
      <c r="R2588" s="5" t="s">
        <v>1</v>
      </c>
      <c r="S2588" s="5" t="s">
        <v>5</v>
      </c>
      <c r="T2588" s="5" t="s">
        <v>3</v>
      </c>
      <c r="U2588" s="5">
        <v>247</v>
      </c>
      <c r="V2588" s="5">
        <v>80.97</v>
      </c>
      <c r="W2588" s="5">
        <v>85.29</v>
      </c>
      <c r="X2588" s="8">
        <f t="shared" si="3268"/>
        <v>-4.3200000000000074</v>
      </c>
      <c r="Y2588" s="14">
        <v>170</v>
      </c>
      <c r="Z2588" s="5">
        <v>82.35</v>
      </c>
      <c r="AA2588" s="5">
        <v>80</v>
      </c>
      <c r="AB2588" s="71">
        <f t="shared" si="3248"/>
        <v>2.3499999999999943</v>
      </c>
      <c r="AC2588" s="53"/>
    </row>
    <row r="2589" spans="1:29" x14ac:dyDescent="0.25">
      <c r="A2589" s="53">
        <v>3810001</v>
      </c>
      <c r="B2589" s="89" t="s">
        <v>2733</v>
      </c>
      <c r="C2589" s="53" t="s">
        <v>607</v>
      </c>
      <c r="D2589" s="49" t="s">
        <v>2507</v>
      </c>
      <c r="E2589" s="47">
        <f>VLOOKUP('2012 Accountability Database'!A2586,Dems1112!$A$2:$G$1082,3)</f>
        <v>7.0000000000000007E-2</v>
      </c>
      <c r="F2589" s="66"/>
      <c r="G2589" s="52"/>
      <c r="M2589" s="1" t="s">
        <v>9</v>
      </c>
      <c r="N2589" s="14" t="s">
        <v>2504</v>
      </c>
      <c r="O2589" s="5"/>
      <c r="P2589" s="44" t="str">
        <f t="shared" ref="P2589" si="3303">IF(K2592="Yes",IF(L2592="Yes","Yes","No"),"No")</f>
        <v>No</v>
      </c>
      <c r="Q2589" s="108"/>
      <c r="R2589" s="5" t="s">
        <v>1</v>
      </c>
      <c r="S2589" s="1" t="s">
        <v>5</v>
      </c>
      <c r="T2589" s="1" t="s">
        <v>7</v>
      </c>
      <c r="U2589" s="5">
        <v>198</v>
      </c>
      <c r="V2589" s="1">
        <v>76.77</v>
      </c>
      <c r="W2589" s="1">
        <v>82.54</v>
      </c>
      <c r="X2589" s="6">
        <f t="shared" si="3268"/>
        <v>-5.7700000000000102</v>
      </c>
      <c r="Y2589" s="14">
        <v>132</v>
      </c>
      <c r="Z2589" s="1">
        <v>80.3</v>
      </c>
      <c r="AA2589" s="1">
        <v>80.36</v>
      </c>
      <c r="AB2589" s="72">
        <f t="shared" si="3248"/>
        <v>-6.0000000000002274E-2</v>
      </c>
      <c r="AC2589" s="53"/>
    </row>
    <row r="2590" spans="1:29" x14ac:dyDescent="0.25">
      <c r="A2590" s="53">
        <v>3810001</v>
      </c>
      <c r="B2590" s="89" t="s">
        <v>2733</v>
      </c>
      <c r="C2590" s="53" t="s">
        <v>607</v>
      </c>
      <c r="D2590" s="50" t="s">
        <v>2508</v>
      </c>
      <c r="E2590" s="47">
        <f>VLOOKUP('2012 Accountability Database'!A2586,Dems1112!$A$2:$G$1082,4)</f>
        <v>0.83</v>
      </c>
      <c r="F2590" s="65" t="s">
        <v>2486</v>
      </c>
      <c r="G2590" s="62"/>
      <c r="H2590" s="13" t="str">
        <f>IF(V2590&gt;94,"Met",IF(X2590="--","n/a",IF(X2590&gt;=0,"Met","Did Not Meet")))</f>
        <v>Did Not Meet</v>
      </c>
      <c r="I2590" s="13" t="str">
        <f>IF(V2591&gt;94,"Met",IF(X2591="--","n/a",IF(X2591&gt;=0,"Met","Did Not Meet")))</f>
        <v>Did Not Meet</v>
      </c>
      <c r="J2590" s="13"/>
      <c r="K2590" s="13" t="str">
        <f>IF(Z2590&gt;94,"Met",IF(AB2590="--","n/a",IF(AB2590&gt;=0,"Met","Did Not Meet")))</f>
        <v>Did Not Meet</v>
      </c>
      <c r="L2590" s="13" t="str">
        <f>IF(Z2591&gt;94,"Met",IF(AB2591="--","n/a",IF(AB2591&gt;=0,"Met","Did Not Meet")))</f>
        <v>Did Not Meet</v>
      </c>
      <c r="M2590" s="5" t="s">
        <v>9</v>
      </c>
      <c r="N2590" s="68" t="s">
        <v>2497</v>
      </c>
      <c r="O2590" s="35"/>
      <c r="P2590" s="44"/>
      <c r="Q2590" s="108"/>
      <c r="R2590" s="5" t="s">
        <v>6</v>
      </c>
      <c r="S2590" s="5" t="s">
        <v>2</v>
      </c>
      <c r="T2590" s="5" t="s">
        <v>3</v>
      </c>
      <c r="U2590" s="5">
        <v>88</v>
      </c>
      <c r="V2590" s="5">
        <v>78.41</v>
      </c>
      <c r="W2590" s="5">
        <v>89.82</v>
      </c>
      <c r="X2590" s="8">
        <f t="shared" si="3268"/>
        <v>-11.409999999999997</v>
      </c>
      <c r="Y2590" s="14">
        <v>62</v>
      </c>
      <c r="Z2590" s="5">
        <v>64.52</v>
      </c>
      <c r="AA2590" s="5">
        <v>75</v>
      </c>
      <c r="AB2590" s="72">
        <f t="shared" si="3248"/>
        <v>-10.480000000000004</v>
      </c>
      <c r="AC2590" s="53"/>
    </row>
    <row r="2591" spans="1:29" x14ac:dyDescent="0.25">
      <c r="A2591" s="53">
        <v>3810001</v>
      </c>
      <c r="B2591" s="89" t="s">
        <v>2733</v>
      </c>
      <c r="C2591" s="53" t="s">
        <v>607</v>
      </c>
      <c r="D2591" s="50" t="s">
        <v>974</v>
      </c>
      <c r="E2591" s="47" t="str">
        <f>VLOOKUP('2012 Accountability Database'!A2586,Dems1112!$A$2:$G$1082,5)</f>
        <v>K-6</v>
      </c>
      <c r="F2591" s="65" t="s">
        <v>2487</v>
      </c>
      <c r="G2591" s="62"/>
      <c r="H2591" s="13" t="str">
        <f>IF(V2592&gt;94,"Met",IF(X2592="--","n/a",IF(X2592&gt;=0,"Met","Did Not Meet")))</f>
        <v>Did Not Meet</v>
      </c>
      <c r="I2591" s="13" t="str">
        <f>IF(V2593&gt;94,"Met",IF(X2593="--","n/a",IF(X2593&gt;=0,"Met","Did Not Meet")))</f>
        <v>Did Not Meet</v>
      </c>
      <c r="J2591" s="13"/>
      <c r="K2591" s="13" t="str">
        <f>IF(Z2592&gt;94,"Met",IF(AB2592="--","n/a",IF(AB2592&gt;=0,"Met","Did Not Meet")))</f>
        <v>Did Not Meet</v>
      </c>
      <c r="L2591" s="13" t="str">
        <f>IF(Z2593&gt;94,"Met",IF(AB2593="--","n/a",IF(AB2593&gt;=0,"Met","Did Not Meet")))</f>
        <v>Did Not Meet</v>
      </c>
      <c r="M2591" s="1" t="s">
        <v>9</v>
      </c>
      <c r="N2591" s="14"/>
      <c r="O2591" s="35" t="s">
        <v>2506</v>
      </c>
      <c r="P2591" s="83" t="str">
        <f t="shared" ref="P2591" si="3304">IF(P2586="No"," ", IF(P2588="No"," ",IF(P2587="No", " ",IF(P2589="No"," ","X"))))</f>
        <v xml:space="preserve"> </v>
      </c>
      <c r="Q2591" s="108"/>
      <c r="R2591" s="5" t="s">
        <v>6</v>
      </c>
      <c r="S2591" s="1" t="s">
        <v>2</v>
      </c>
      <c r="T2591" s="1" t="s">
        <v>7</v>
      </c>
      <c r="U2591" s="5">
        <v>71</v>
      </c>
      <c r="V2591" s="1">
        <v>74.650000000000006</v>
      </c>
      <c r="W2591" s="1">
        <v>88.36</v>
      </c>
      <c r="X2591" s="6">
        <f t="shared" si="3268"/>
        <v>-13.709999999999994</v>
      </c>
      <c r="Y2591" s="14">
        <v>47</v>
      </c>
      <c r="Z2591" s="1">
        <v>61.7</v>
      </c>
      <c r="AA2591" s="1">
        <v>69.45</v>
      </c>
      <c r="AB2591" s="72">
        <f t="shared" si="3248"/>
        <v>-7.75</v>
      </c>
      <c r="AC2591" s="53"/>
    </row>
    <row r="2592" spans="1:29" ht="15.75" x14ac:dyDescent="0.25">
      <c r="A2592" s="53">
        <v>3810001</v>
      </c>
      <c r="B2592" s="89" t="s">
        <v>2733</v>
      </c>
      <c r="C2592" s="53" t="s">
        <v>607</v>
      </c>
      <c r="D2592" s="50" t="s">
        <v>975</v>
      </c>
      <c r="E2592" s="48" t="str">
        <f>VLOOKUP('2012 Accountability Database'!A2586,Dems1112!$A$2:$G$1082,6)</f>
        <v>2 (Northeast AR)</v>
      </c>
      <c r="F2592" s="66"/>
      <c r="G2592" s="63" t="s">
        <v>2488</v>
      </c>
      <c r="H2592" s="61" t="str">
        <f t="shared" ref="H2592:I2592" si="3305">IF(H2590="Met","Yes",IF(H2591="Met","Yes","No"))</f>
        <v>No</v>
      </c>
      <c r="I2592" s="61" t="str">
        <f t="shared" si="3305"/>
        <v>No</v>
      </c>
      <c r="J2592" s="55"/>
      <c r="K2592" s="61" t="str">
        <f t="shared" ref="K2592:L2592" si="3306">IF(K2590="Met","Yes",IF(K2591="Met","Yes","No"))</f>
        <v>No</v>
      </c>
      <c r="L2592" s="61" t="str">
        <f t="shared" si="3306"/>
        <v>No</v>
      </c>
      <c r="M2592" s="5" t="s">
        <v>9</v>
      </c>
      <c r="N2592" s="14"/>
      <c r="O2592" s="35" t="s">
        <v>2505</v>
      </c>
      <c r="P2592" s="83" t="str">
        <f t="shared" ref="P2592" si="3307">IF(P2591="X"," ",IF(P2593="X"," ","X"))</f>
        <v xml:space="preserve"> </v>
      </c>
      <c r="Q2592" s="94" t="s">
        <v>2759</v>
      </c>
      <c r="R2592" s="5" t="s">
        <v>6</v>
      </c>
      <c r="S2592" s="5" t="s">
        <v>5</v>
      </c>
      <c r="T2592" s="5" t="s">
        <v>3</v>
      </c>
      <c r="U2592" s="5">
        <v>247</v>
      </c>
      <c r="V2592" s="5">
        <v>78.95</v>
      </c>
      <c r="W2592" s="5">
        <v>89.82</v>
      </c>
      <c r="X2592" s="8">
        <f t="shared" si="3268"/>
        <v>-10.86999999999999</v>
      </c>
      <c r="Y2592" s="14">
        <v>170</v>
      </c>
      <c r="Z2592" s="5">
        <v>64.709999999999994</v>
      </c>
      <c r="AA2592" s="5">
        <v>75</v>
      </c>
      <c r="AB2592" s="72">
        <f t="shared" si="3248"/>
        <v>-10.290000000000006</v>
      </c>
      <c r="AC2592" s="53"/>
    </row>
    <row r="2593" spans="1:29" x14ac:dyDescent="0.25">
      <c r="A2593" s="54">
        <v>3810001</v>
      </c>
      <c r="B2593" s="90" t="s">
        <v>2733</v>
      </c>
      <c r="C2593" s="54" t="s">
        <v>607</v>
      </c>
      <c r="D2593" s="4"/>
      <c r="E2593" s="4"/>
      <c r="F2593" s="67"/>
      <c r="G2593" s="64"/>
      <c r="H2593" s="43"/>
      <c r="I2593" s="43"/>
      <c r="J2593" s="43"/>
      <c r="K2593" s="43"/>
      <c r="L2593" s="43"/>
      <c r="M2593" s="4" t="s">
        <v>9</v>
      </c>
      <c r="N2593" s="15"/>
      <c r="O2593" s="38" t="s">
        <v>2482</v>
      </c>
      <c r="P2593" s="84" t="str">
        <f>IF(E2587="Achieving School"," ","X")</f>
        <v>X</v>
      </c>
      <c r="Q2593" s="91"/>
      <c r="R2593" s="4" t="s">
        <v>6</v>
      </c>
      <c r="S2593" s="4" t="s">
        <v>5</v>
      </c>
      <c r="T2593" s="4" t="s">
        <v>7</v>
      </c>
      <c r="U2593" s="4">
        <v>198</v>
      </c>
      <c r="V2593" s="4">
        <v>74.75</v>
      </c>
      <c r="W2593" s="4">
        <v>88.36</v>
      </c>
      <c r="X2593" s="7">
        <f t="shared" si="3268"/>
        <v>-13.61</v>
      </c>
      <c r="Y2593" s="15">
        <v>132</v>
      </c>
      <c r="Z2593" s="4">
        <v>59.09</v>
      </c>
      <c r="AA2593" s="4">
        <v>69.45</v>
      </c>
      <c r="AB2593" s="73">
        <f t="shared" si="3248"/>
        <v>-10.36</v>
      </c>
      <c r="AC2593" s="54"/>
    </row>
    <row r="2594" spans="1:29" x14ac:dyDescent="0.25">
      <c r="A2594" s="1">
        <v>3810026</v>
      </c>
      <c r="B2594" s="87" t="s">
        <v>2733</v>
      </c>
      <c r="C2594" s="55" t="s">
        <v>608</v>
      </c>
      <c r="E2594" s="42"/>
      <c r="F2594" s="65" t="s">
        <v>2483</v>
      </c>
      <c r="G2594" s="62"/>
      <c r="H2594" s="37" t="str">
        <f>IF(V2594&gt;94,"Met",IF(X2594="--","n/a",IF(X2594&gt;=0,"Met","Did Not Meet")))</f>
        <v>Met</v>
      </c>
      <c r="I2594" s="37" t="str">
        <f>IF(V2595&gt;94,"Met",IF(X2595="--","n/a",IF(X2595&gt;=0,"Met","Did Not Meet")))</f>
        <v>Met</v>
      </c>
      <c r="K2594" s="13" t="str">
        <f>IF(Z2594&gt;94,"Met",IF(AB2594="--","n/a",IF(AB2594&gt;=0,"Met","Did Not Meet")))</f>
        <v>Met</v>
      </c>
      <c r="L2594" s="13" t="str">
        <f>IF(Z2595&gt;94,"Met",IF(AB2595="--","n/a",IF(AB2595&gt;=0,"Met","Did Not Meet")))</f>
        <v>Met</v>
      </c>
      <c r="M2594" s="1" t="s">
        <v>9</v>
      </c>
      <c r="N2594" s="14" t="s">
        <v>2502</v>
      </c>
      <c r="O2594" s="5"/>
      <c r="P2594" s="44" t="str">
        <f t="shared" ref="P2594" si="3308">IF(H2596="Yes",IF(I2596="Yes","Yes","No"),"No")</f>
        <v>Yes</v>
      </c>
      <c r="Q2594" s="93"/>
      <c r="R2594" s="5" t="s">
        <v>1</v>
      </c>
      <c r="S2594" s="1" t="s">
        <v>2</v>
      </c>
      <c r="T2594" s="1" t="s">
        <v>3</v>
      </c>
      <c r="U2594" s="5">
        <v>238</v>
      </c>
      <c r="V2594" s="1">
        <v>81.09</v>
      </c>
      <c r="W2594" s="1">
        <v>74.83</v>
      </c>
      <c r="X2594" s="9">
        <f t="shared" si="3268"/>
        <v>6.2600000000000051</v>
      </c>
      <c r="Y2594" s="14">
        <v>179</v>
      </c>
      <c r="Z2594" s="1">
        <v>76.540000000000006</v>
      </c>
      <c r="AA2594" s="1">
        <v>68.739999999999995</v>
      </c>
      <c r="AB2594" s="71">
        <f t="shared" si="3248"/>
        <v>7.8000000000000114</v>
      </c>
      <c r="AC2594" s="36"/>
    </row>
    <row r="2595" spans="1:29" ht="15.75" x14ac:dyDescent="0.25">
      <c r="A2595" s="53">
        <v>3810026</v>
      </c>
      <c r="B2595" s="89" t="s">
        <v>2733</v>
      </c>
      <c r="C2595" s="53" t="s">
        <v>608</v>
      </c>
      <c r="D2595" s="49" t="s">
        <v>2498</v>
      </c>
      <c r="E2595" s="34" t="str">
        <f>M2594</f>
        <v>Needs Improvement School</v>
      </c>
      <c r="F2595" s="65" t="s">
        <v>2484</v>
      </c>
      <c r="G2595" s="62"/>
      <c r="H2595" s="13" t="str">
        <f>IF(V2596&gt;94,"Met",IF(X2596="--","n/a",IF(X2596&gt;=0,"Met","Did Not Meet")))</f>
        <v>Met</v>
      </c>
      <c r="I2595" s="13" t="str">
        <f>IF(V2597&gt;94,"Met",IF(X2597="--","n/a",IF(X2597&gt;=0,"Met","Did Not Meet")))</f>
        <v>Did Not Meet</v>
      </c>
      <c r="K2595" s="13" t="str">
        <f>IF(Z2596&gt;94,"Met",IF(AB2596="--","n/a",IF(AB2596&gt;=0,"Met","Did Not Meet")))</f>
        <v>Met</v>
      </c>
      <c r="L2595" s="13" t="str">
        <f>IF(Z2597&gt;94,"Met",IF(AB2597="--","n/a",IF(AB2597&gt;=0,"Met","Did Not Meet")))</f>
        <v>Met</v>
      </c>
      <c r="M2595" s="5" t="s">
        <v>9</v>
      </c>
      <c r="N2595" s="14" t="s">
        <v>2501</v>
      </c>
      <c r="O2595" s="5"/>
      <c r="P2595" s="44" t="str">
        <f t="shared" ref="P2595" si="3309">IF(K2596="Yes",IF(L2596="Yes","Yes","No"),"No")</f>
        <v>Yes</v>
      </c>
      <c r="Q2595" s="94" t="s">
        <v>2759</v>
      </c>
      <c r="R2595" s="5" t="s">
        <v>1</v>
      </c>
      <c r="S2595" s="5" t="s">
        <v>2</v>
      </c>
      <c r="T2595" s="5" t="s">
        <v>7</v>
      </c>
      <c r="U2595" s="5">
        <v>155</v>
      </c>
      <c r="V2595" s="5">
        <v>73.55</v>
      </c>
      <c r="W2595" s="5">
        <v>65.48</v>
      </c>
      <c r="X2595" s="11">
        <f t="shared" si="3268"/>
        <v>8.0699999999999932</v>
      </c>
      <c r="Y2595" s="14">
        <v>113</v>
      </c>
      <c r="Z2595" s="5">
        <v>70.8</v>
      </c>
      <c r="AA2595" s="5">
        <v>58.66</v>
      </c>
      <c r="AB2595" s="71">
        <f t="shared" si="3248"/>
        <v>12.14</v>
      </c>
      <c r="AC2595" s="53"/>
    </row>
    <row r="2596" spans="1:29" ht="15" customHeight="1" x14ac:dyDescent="0.25">
      <c r="A2596" s="53">
        <v>3810026</v>
      </c>
      <c r="B2596" s="89" t="s">
        <v>2733</v>
      </c>
      <c r="C2596" s="53" t="s">
        <v>608</v>
      </c>
      <c r="D2596" s="49" t="s">
        <v>2499</v>
      </c>
      <c r="E2596" s="35" t="str">
        <f>VLOOKUP('2012 Accountability Database'!$A2594,'2011 AYP'!A$2:B$1072,2)</f>
        <v>SI_1 (School Improvement Year 1)</v>
      </c>
      <c r="F2596" s="66"/>
      <c r="G2596" s="63" t="s">
        <v>2485</v>
      </c>
      <c r="H2596" s="60" t="str">
        <f t="shared" ref="H2596:I2596" si="3310">IF(H2594="Met","Yes",IF(H2595="Met","Yes","No"))</f>
        <v>Yes</v>
      </c>
      <c r="I2596" s="60" t="str">
        <f t="shared" si="3310"/>
        <v>Yes</v>
      </c>
      <c r="J2596" s="42"/>
      <c r="K2596" s="60" t="str">
        <f t="shared" ref="K2596:L2596" si="3311">IF(K2594="Met","Yes",IF(K2595="Met","Yes","No"))</f>
        <v>Yes</v>
      </c>
      <c r="L2596" s="60" t="str">
        <f t="shared" si="3311"/>
        <v>Yes</v>
      </c>
      <c r="M2596" s="5" t="s">
        <v>9</v>
      </c>
      <c r="N2596" s="14" t="s">
        <v>2503</v>
      </c>
      <c r="O2596" s="5"/>
      <c r="P2596" s="44" t="str">
        <f t="shared" ref="P2596" si="3312">IF(H2600="Yes",IF(I2600="Yes","Yes","No"),"No")</f>
        <v>No</v>
      </c>
      <c r="Q2596" s="108" t="s">
        <v>2758</v>
      </c>
      <c r="R2596" s="5" t="s">
        <v>1</v>
      </c>
      <c r="S2596" s="5" t="s">
        <v>5</v>
      </c>
      <c r="T2596" s="5" t="s">
        <v>3</v>
      </c>
      <c r="U2596" s="5">
        <v>708</v>
      </c>
      <c r="V2596" s="5">
        <v>75</v>
      </c>
      <c r="W2596" s="5">
        <v>74.83</v>
      </c>
      <c r="X2596" s="11">
        <f t="shared" si="3268"/>
        <v>0.17000000000000171</v>
      </c>
      <c r="Y2596" s="14">
        <v>511</v>
      </c>
      <c r="Z2596" s="5">
        <v>70.45</v>
      </c>
      <c r="AA2596" s="5">
        <v>68.739999999999995</v>
      </c>
      <c r="AB2596" s="71">
        <f t="shared" si="3248"/>
        <v>1.710000000000008</v>
      </c>
      <c r="AC2596" s="53"/>
    </row>
    <row r="2597" spans="1:29" x14ac:dyDescent="0.25">
      <c r="A2597" s="53">
        <v>3810026</v>
      </c>
      <c r="B2597" s="89" t="s">
        <v>2733</v>
      </c>
      <c r="C2597" s="53" t="s">
        <v>608</v>
      </c>
      <c r="D2597" s="49" t="s">
        <v>2507</v>
      </c>
      <c r="E2597" s="47">
        <f>VLOOKUP('2012 Accountability Database'!A2594,Dems1112!$A$2:$G$1082,3)</f>
        <v>0.04</v>
      </c>
      <c r="F2597" s="66"/>
      <c r="G2597" s="52"/>
      <c r="M2597" s="1" t="s">
        <v>9</v>
      </c>
      <c r="N2597" s="14" t="s">
        <v>2504</v>
      </c>
      <c r="O2597" s="5"/>
      <c r="P2597" s="44" t="str">
        <f t="shared" ref="P2597" si="3313">IF(K2600="Yes",IF(L2600="Yes","Yes","No"),"No")</f>
        <v>No</v>
      </c>
      <c r="Q2597" s="108"/>
      <c r="R2597" s="5" t="s">
        <v>1</v>
      </c>
      <c r="S2597" s="1" t="s">
        <v>5</v>
      </c>
      <c r="T2597" s="1" t="s">
        <v>7</v>
      </c>
      <c r="U2597" s="5">
        <v>437</v>
      </c>
      <c r="V2597" s="1">
        <v>64.53</v>
      </c>
      <c r="W2597" s="1">
        <v>65.48</v>
      </c>
      <c r="X2597" s="6">
        <f t="shared" si="3268"/>
        <v>-0.95000000000000284</v>
      </c>
      <c r="Y2597" s="14">
        <v>301</v>
      </c>
      <c r="Z2597" s="1">
        <v>63.12</v>
      </c>
      <c r="AA2597" s="1">
        <v>58.66</v>
      </c>
      <c r="AB2597" s="71">
        <f t="shared" si="3248"/>
        <v>4.4600000000000009</v>
      </c>
      <c r="AC2597" s="53"/>
    </row>
    <row r="2598" spans="1:29" x14ac:dyDescent="0.25">
      <c r="A2598" s="53">
        <v>3810026</v>
      </c>
      <c r="B2598" s="89" t="s">
        <v>2733</v>
      </c>
      <c r="C2598" s="53" t="s">
        <v>608</v>
      </c>
      <c r="D2598" s="50" t="s">
        <v>2508</v>
      </c>
      <c r="E2598" s="47">
        <f>VLOOKUP('2012 Accountability Database'!A2594,Dems1112!$A$2:$G$1082,4)</f>
        <v>0.66</v>
      </c>
      <c r="F2598" s="65" t="s">
        <v>2486</v>
      </c>
      <c r="G2598" s="62"/>
      <c r="H2598" s="13" t="str">
        <f>IF(V2598&gt;94,"Met",IF(X2598="--","n/a",IF(X2598&gt;=0,"Met","Did Not Meet")))</f>
        <v>Did Not Meet</v>
      </c>
      <c r="I2598" s="13" t="str">
        <f>IF(V2599&gt;94,"Met",IF(X2599="--","n/a",IF(X2599&gt;=0,"Met","Did Not Meet")))</f>
        <v>Did Not Meet</v>
      </c>
      <c r="J2598" s="13"/>
      <c r="K2598" s="13" t="str">
        <f>IF(Z2598&gt;94,"Met",IF(AB2598="--","n/a",IF(AB2598&gt;=0,"Met","Did Not Meet")))</f>
        <v>Did Not Meet</v>
      </c>
      <c r="L2598" s="13" t="str">
        <f>IF(Z2599&gt;94,"Met",IF(AB2599="--","n/a",IF(AB2599&gt;=0,"Met","Did Not Meet")))</f>
        <v>Did Not Meet</v>
      </c>
      <c r="M2598" s="1" t="s">
        <v>9</v>
      </c>
      <c r="N2598" s="68" t="s">
        <v>2497</v>
      </c>
      <c r="O2598" s="35"/>
      <c r="P2598" s="44"/>
      <c r="Q2598" s="108"/>
      <c r="R2598" s="5" t="s">
        <v>6</v>
      </c>
      <c r="S2598" s="1" t="s">
        <v>2</v>
      </c>
      <c r="T2598" s="1" t="s">
        <v>3</v>
      </c>
      <c r="U2598" s="5">
        <v>238</v>
      </c>
      <c r="V2598" s="1">
        <v>83.61</v>
      </c>
      <c r="W2598" s="1">
        <v>84.85</v>
      </c>
      <c r="X2598" s="6">
        <f t="shared" si="3268"/>
        <v>-1.2399999999999949</v>
      </c>
      <c r="Y2598" s="14">
        <v>179</v>
      </c>
      <c r="Z2598" s="1">
        <v>73.739999999999995</v>
      </c>
      <c r="AA2598" s="1">
        <v>80.92</v>
      </c>
      <c r="AB2598" s="72">
        <f t="shared" si="3248"/>
        <v>-7.1800000000000068</v>
      </c>
      <c r="AC2598" s="53"/>
    </row>
    <row r="2599" spans="1:29" x14ac:dyDescent="0.25">
      <c r="A2599" s="53">
        <v>3810026</v>
      </c>
      <c r="B2599" s="89" t="s">
        <v>2733</v>
      </c>
      <c r="C2599" s="53" t="s">
        <v>608</v>
      </c>
      <c r="D2599" s="50" t="s">
        <v>974</v>
      </c>
      <c r="E2599" s="47" t="str">
        <f>VLOOKUP('2012 Accountability Database'!A2594,Dems1112!$A$2:$G$1082,5)</f>
        <v>K-6</v>
      </c>
      <c r="F2599" s="65" t="s">
        <v>2487</v>
      </c>
      <c r="G2599" s="62"/>
      <c r="H2599" s="13" t="str">
        <f>IF(V2600&gt;94,"Met",IF(X2600="--","n/a",IF(X2600&gt;=0,"Met","Did Not Meet")))</f>
        <v>Did Not Meet</v>
      </c>
      <c r="I2599" s="13" t="str">
        <f>IF(V2601&gt;94,"Met",IF(X2601="--","n/a",IF(X2601&gt;=0,"Met","Did Not Meet")))</f>
        <v>Did Not Meet</v>
      </c>
      <c r="J2599" s="13"/>
      <c r="K2599" s="13" t="str">
        <f>IF(Z2600&gt;94,"Met",IF(AB2600="--","n/a",IF(AB2600&gt;=0,"Met","Did Not Meet")))</f>
        <v>Did Not Meet</v>
      </c>
      <c r="L2599" s="13" t="str">
        <f>IF(Z2601&gt;94,"Met",IF(AB2601="--","n/a",IF(AB2601&gt;=0,"Met","Did Not Meet")))</f>
        <v>Did Not Meet</v>
      </c>
      <c r="M2599" s="1" t="s">
        <v>9</v>
      </c>
      <c r="N2599" s="14"/>
      <c r="O2599" s="35" t="s">
        <v>2506</v>
      </c>
      <c r="P2599" s="83" t="str">
        <f t="shared" ref="P2599" si="3314">IF(P2594="No"," ", IF(P2596="No"," ",IF(P2595="No", " ",IF(P2597="No"," ","X"))))</f>
        <v xml:space="preserve"> </v>
      </c>
      <c r="Q2599" s="108"/>
      <c r="R2599" s="5" t="s">
        <v>6</v>
      </c>
      <c r="S2599" s="1" t="s">
        <v>2</v>
      </c>
      <c r="T2599" s="1" t="s">
        <v>7</v>
      </c>
      <c r="U2599" s="5">
        <v>155</v>
      </c>
      <c r="V2599" s="1">
        <v>77.42</v>
      </c>
      <c r="W2599" s="1">
        <v>79.16</v>
      </c>
      <c r="X2599" s="6">
        <f t="shared" si="3268"/>
        <v>-1.7399999999999949</v>
      </c>
      <c r="Y2599" s="14">
        <v>113</v>
      </c>
      <c r="Z2599" s="1">
        <v>68.14</v>
      </c>
      <c r="AA2599" s="1">
        <v>76.63</v>
      </c>
      <c r="AB2599" s="72">
        <f t="shared" si="3248"/>
        <v>-8.4899999999999949</v>
      </c>
      <c r="AC2599" s="53"/>
    </row>
    <row r="2600" spans="1:29" ht="15.75" x14ac:dyDescent="0.25">
      <c r="A2600" s="53">
        <v>3810026</v>
      </c>
      <c r="B2600" s="89" t="s">
        <v>2733</v>
      </c>
      <c r="C2600" s="53" t="s">
        <v>608</v>
      </c>
      <c r="D2600" s="50" t="s">
        <v>975</v>
      </c>
      <c r="E2600" s="48" t="str">
        <f>VLOOKUP('2012 Accountability Database'!A2594,Dems1112!$A$2:$G$1082,6)</f>
        <v>2 (Northeast AR)</v>
      </c>
      <c r="F2600" s="66"/>
      <c r="G2600" s="63" t="s">
        <v>2488</v>
      </c>
      <c r="H2600" s="61" t="str">
        <f t="shared" ref="H2600:I2600" si="3315">IF(H2598="Met","Yes",IF(H2599="Met","Yes","No"))</f>
        <v>No</v>
      </c>
      <c r="I2600" s="61" t="str">
        <f t="shared" si="3315"/>
        <v>No</v>
      </c>
      <c r="J2600" s="55"/>
      <c r="K2600" s="61" t="str">
        <f t="shared" ref="K2600:L2600" si="3316">IF(K2598="Met","Yes",IF(K2599="Met","Yes","No"))</f>
        <v>No</v>
      </c>
      <c r="L2600" s="61" t="str">
        <f t="shared" si="3316"/>
        <v>No</v>
      </c>
      <c r="M2600" s="5" t="s">
        <v>9</v>
      </c>
      <c r="N2600" s="14"/>
      <c r="O2600" s="35" t="s">
        <v>2505</v>
      </c>
      <c r="P2600" s="83" t="str">
        <f t="shared" ref="P2600" si="3317">IF(P2599="X"," ",IF(P2601="X"," ","X"))</f>
        <v xml:space="preserve"> </v>
      </c>
      <c r="Q2600" s="94" t="s">
        <v>2759</v>
      </c>
      <c r="R2600" s="5" t="s">
        <v>6</v>
      </c>
      <c r="S2600" s="5" t="s">
        <v>5</v>
      </c>
      <c r="T2600" s="5" t="s">
        <v>3</v>
      </c>
      <c r="U2600" s="5">
        <v>706</v>
      </c>
      <c r="V2600" s="5">
        <v>82.72</v>
      </c>
      <c r="W2600" s="5">
        <v>84.85</v>
      </c>
      <c r="X2600" s="8">
        <f t="shared" si="3268"/>
        <v>-2.1299999999999955</v>
      </c>
      <c r="Y2600" s="14">
        <v>511</v>
      </c>
      <c r="Z2600" s="5">
        <v>77.5</v>
      </c>
      <c r="AA2600" s="5">
        <v>80.92</v>
      </c>
      <c r="AB2600" s="72">
        <f t="shared" si="3248"/>
        <v>-3.4200000000000017</v>
      </c>
      <c r="AC2600" s="53"/>
    </row>
    <row r="2601" spans="1:29" x14ac:dyDescent="0.25">
      <c r="A2601" s="54">
        <v>3810026</v>
      </c>
      <c r="B2601" s="90" t="s">
        <v>2733</v>
      </c>
      <c r="C2601" s="54" t="s">
        <v>608</v>
      </c>
      <c r="D2601" s="4"/>
      <c r="E2601" s="4"/>
      <c r="F2601" s="67"/>
      <c r="G2601" s="64"/>
      <c r="H2601" s="43"/>
      <c r="I2601" s="43"/>
      <c r="J2601" s="43"/>
      <c r="K2601" s="43"/>
      <c r="L2601" s="43"/>
      <c r="M2601" s="4" t="s">
        <v>9</v>
      </c>
      <c r="N2601" s="15"/>
      <c r="O2601" s="38" t="s">
        <v>2482</v>
      </c>
      <c r="P2601" s="84" t="str">
        <f>IF(E2595="Achieving School"," ","X")</f>
        <v>X</v>
      </c>
      <c r="Q2601" s="91"/>
      <c r="R2601" s="4" t="s">
        <v>6</v>
      </c>
      <c r="S2601" s="4" t="s">
        <v>5</v>
      </c>
      <c r="T2601" s="4" t="s">
        <v>7</v>
      </c>
      <c r="U2601" s="4">
        <v>437</v>
      </c>
      <c r="V2601" s="4">
        <v>75.510000000000005</v>
      </c>
      <c r="W2601" s="4">
        <v>79.16</v>
      </c>
      <c r="X2601" s="7">
        <f t="shared" si="3268"/>
        <v>-3.6499999999999915</v>
      </c>
      <c r="Y2601" s="15">
        <v>301</v>
      </c>
      <c r="Z2601" s="4">
        <v>73.09</v>
      </c>
      <c r="AA2601" s="4">
        <v>76.63</v>
      </c>
      <c r="AB2601" s="73">
        <f t="shared" si="3248"/>
        <v>-3.539999999999992</v>
      </c>
      <c r="AC2601" s="54"/>
    </row>
    <row r="2602" spans="1:29" x14ac:dyDescent="0.25">
      <c r="A2602" s="1">
        <v>3840701</v>
      </c>
      <c r="B2602" s="87" t="s">
        <v>2734</v>
      </c>
      <c r="C2602" s="55" t="s">
        <v>573</v>
      </c>
      <c r="E2602" s="42"/>
      <c r="F2602" s="65" t="s">
        <v>2483</v>
      </c>
      <c r="G2602" s="62"/>
      <c r="H2602" s="37" t="str">
        <f>IF(V2602&gt;94,"Met",IF(X2602="--","n/a",IF(X2602&gt;=0,"Met","Did Not Meet")))</f>
        <v>Did Not Meet</v>
      </c>
      <c r="I2602" s="37" t="str">
        <f>IF(V2603&gt;94,"Met",IF(X2603="--","n/a",IF(X2603&gt;=0,"Met","Did Not Meet")))</f>
        <v>Did Not Meet</v>
      </c>
      <c r="K2602" s="13" t="str">
        <f>IF(Z2602&gt;94,"Met",IF(AB2602="--","n/a",IF(AB2602&gt;=0,"Met","Did Not Meet")))</f>
        <v>Did Not Meet</v>
      </c>
      <c r="L2602" s="13" t="str">
        <f>IF(Z2603&gt;94,"Met",IF(AB2603="--","n/a",IF(AB2603&gt;=0,"Met","Did Not Meet")))</f>
        <v>Did Not Meet</v>
      </c>
      <c r="M2602" s="1" t="s">
        <v>9</v>
      </c>
      <c r="N2602" s="14" t="s">
        <v>2502</v>
      </c>
      <c r="O2602" s="5"/>
      <c r="P2602" s="44" t="str">
        <f t="shared" ref="P2602" si="3318">IF(H2604="Yes",IF(I2604="Yes","Yes","No"),"No")</f>
        <v>No</v>
      </c>
      <c r="Q2602" s="93"/>
      <c r="R2602" s="5" t="s">
        <v>1</v>
      </c>
      <c r="S2602" s="1" t="s">
        <v>2</v>
      </c>
      <c r="T2602" s="1" t="s">
        <v>3</v>
      </c>
      <c r="U2602" s="5">
        <v>28</v>
      </c>
      <c r="V2602" s="1">
        <v>75</v>
      </c>
      <c r="W2602" s="1">
        <v>76.55</v>
      </c>
      <c r="X2602" s="6">
        <f t="shared" si="3268"/>
        <v>-1.5499999999999972</v>
      </c>
      <c r="Y2602" s="14">
        <v>25</v>
      </c>
      <c r="Z2602" s="1">
        <v>72</v>
      </c>
      <c r="AA2602" s="1">
        <v>77.08</v>
      </c>
      <c r="AB2602" s="72">
        <f t="shared" si="3248"/>
        <v>-5.0799999999999983</v>
      </c>
      <c r="AC2602" s="36"/>
    </row>
    <row r="2603" spans="1:29" ht="15.75" x14ac:dyDescent="0.25">
      <c r="A2603" s="53">
        <v>3840701</v>
      </c>
      <c r="B2603" s="89" t="s">
        <v>2734</v>
      </c>
      <c r="C2603" s="53" t="s">
        <v>573</v>
      </c>
      <c r="D2603" s="49" t="s">
        <v>2498</v>
      </c>
      <c r="E2603" s="34" t="str">
        <f>M2602</f>
        <v>Needs Improvement School</v>
      </c>
      <c r="F2603" s="65" t="s">
        <v>2484</v>
      </c>
      <c r="G2603" s="62"/>
      <c r="H2603" s="13" t="str">
        <f>IF(V2604&gt;94,"Met",IF(X2604="--","n/a",IF(X2604&gt;=0,"Met","Did Not Meet")))</f>
        <v>Did Not Meet</v>
      </c>
      <c r="I2603" s="13" t="str">
        <f>IF(V2605&gt;94,"Met",IF(X2605="--","n/a",IF(X2605&gt;=0,"Met","Did Not Meet")))</f>
        <v>Did Not Meet</v>
      </c>
      <c r="K2603" s="13" t="str">
        <f>IF(Z2604&gt;94,"Met",IF(AB2604="--","n/a",IF(AB2604&gt;=0,"Met","Did Not Meet")))</f>
        <v>Did Not Meet</v>
      </c>
      <c r="L2603" s="13" t="str">
        <f>IF(Z2605&gt;94,"Met",IF(AB2605="--","n/a",IF(AB2605&gt;=0,"Met","Did Not Meet")))</f>
        <v>Did Not Meet</v>
      </c>
      <c r="M2603" s="1" t="s">
        <v>9</v>
      </c>
      <c r="N2603" s="14" t="s">
        <v>2501</v>
      </c>
      <c r="O2603" s="5"/>
      <c r="P2603" s="44" t="str">
        <f t="shared" ref="P2603" si="3319">IF(K2604="Yes",IF(L2604="Yes","Yes","No"),"No")</f>
        <v>No</v>
      </c>
      <c r="Q2603" s="94" t="s">
        <v>2759</v>
      </c>
      <c r="R2603" s="5" t="s">
        <v>1</v>
      </c>
      <c r="S2603" s="1" t="s">
        <v>2</v>
      </c>
      <c r="T2603" s="1" t="s">
        <v>7</v>
      </c>
      <c r="U2603" s="5">
        <v>24</v>
      </c>
      <c r="V2603" s="1">
        <v>70.83</v>
      </c>
      <c r="W2603" s="1">
        <v>77.08</v>
      </c>
      <c r="X2603" s="6">
        <f t="shared" si="3268"/>
        <v>-6.25</v>
      </c>
      <c r="Y2603" s="14">
        <v>21</v>
      </c>
      <c r="Z2603" s="1">
        <v>66.67</v>
      </c>
      <c r="AA2603" s="1">
        <v>76.23</v>
      </c>
      <c r="AB2603" s="72">
        <f t="shared" si="3248"/>
        <v>-9.5600000000000023</v>
      </c>
      <c r="AC2603" s="53"/>
    </row>
    <row r="2604" spans="1:29" ht="15" customHeight="1" x14ac:dyDescent="0.25">
      <c r="A2604" s="53">
        <v>3840701</v>
      </c>
      <c r="B2604" s="89" t="s">
        <v>2734</v>
      </c>
      <c r="C2604" s="53" t="s">
        <v>573</v>
      </c>
      <c r="D2604" s="49" t="s">
        <v>2499</v>
      </c>
      <c r="E2604" s="35" t="str">
        <f>VLOOKUP('2012 Accountability Database'!$A2602,'2011 AYP'!A$2:B$1072,2)</f>
        <v xml:space="preserve"> A (Alert)</v>
      </c>
      <c r="F2604" s="66"/>
      <c r="G2604" s="63" t="s">
        <v>2485</v>
      </c>
      <c r="H2604" s="60" t="str">
        <f t="shared" ref="H2604:I2604" si="3320">IF(H2602="Met","Yes",IF(H2603="Met","Yes","No"))</f>
        <v>No</v>
      </c>
      <c r="I2604" s="60" t="str">
        <f t="shared" si="3320"/>
        <v>No</v>
      </c>
      <c r="J2604" s="42"/>
      <c r="K2604" s="60" t="str">
        <f t="shared" ref="K2604:L2604" si="3321">IF(K2602="Met","Yes",IF(K2603="Met","Yes","No"))</f>
        <v>No</v>
      </c>
      <c r="L2604" s="60" t="str">
        <f t="shared" si="3321"/>
        <v>No</v>
      </c>
      <c r="M2604" s="1" t="s">
        <v>9</v>
      </c>
      <c r="N2604" s="14" t="s">
        <v>2503</v>
      </c>
      <c r="O2604" s="5"/>
      <c r="P2604" s="44" t="str">
        <f t="shared" ref="P2604" si="3322">IF(H2608="Yes",IF(I2608="Yes","Yes","No"),"No")</f>
        <v>No</v>
      </c>
      <c r="Q2604" s="108" t="s">
        <v>2758</v>
      </c>
      <c r="R2604" s="5" t="s">
        <v>1</v>
      </c>
      <c r="S2604" s="1" t="s">
        <v>5</v>
      </c>
      <c r="T2604" s="1" t="s">
        <v>3</v>
      </c>
      <c r="U2604" s="5">
        <v>105</v>
      </c>
      <c r="V2604" s="1">
        <v>72.38</v>
      </c>
      <c r="W2604" s="1">
        <v>76.55</v>
      </c>
      <c r="X2604" s="6">
        <f t="shared" si="3268"/>
        <v>-4.1700000000000017</v>
      </c>
      <c r="Y2604" s="14">
        <v>77</v>
      </c>
      <c r="Z2604" s="1">
        <v>72.73</v>
      </c>
      <c r="AA2604" s="1">
        <v>77.08</v>
      </c>
      <c r="AB2604" s="72">
        <f t="shared" si="3248"/>
        <v>-4.3499999999999943</v>
      </c>
      <c r="AC2604" s="53"/>
    </row>
    <row r="2605" spans="1:29" x14ac:dyDescent="0.25">
      <c r="A2605" s="53">
        <v>3840701</v>
      </c>
      <c r="B2605" s="89" t="s">
        <v>2734</v>
      </c>
      <c r="C2605" s="53" t="s">
        <v>573</v>
      </c>
      <c r="D2605" s="49" t="s">
        <v>2507</v>
      </c>
      <c r="E2605" s="47">
        <f>VLOOKUP('2012 Accountability Database'!A2602,Dems1112!$A$2:$G$1082,3)</f>
        <v>0.02</v>
      </c>
      <c r="F2605" s="66"/>
      <c r="G2605" s="52"/>
      <c r="M2605" s="1" t="s">
        <v>9</v>
      </c>
      <c r="N2605" s="14" t="s">
        <v>2504</v>
      </c>
      <c r="O2605" s="5"/>
      <c r="P2605" s="44" t="str">
        <f t="shared" ref="P2605" si="3323">IF(K2608="Yes",IF(L2608="Yes","Yes","No"),"No")</f>
        <v>Yes</v>
      </c>
      <c r="Q2605" s="108"/>
      <c r="R2605" s="5" t="s">
        <v>1</v>
      </c>
      <c r="S2605" s="1" t="s">
        <v>5</v>
      </c>
      <c r="T2605" s="1" t="s">
        <v>7</v>
      </c>
      <c r="U2605" s="5">
        <v>87</v>
      </c>
      <c r="V2605" s="1">
        <v>73.56</v>
      </c>
      <c r="W2605" s="1">
        <v>77.08</v>
      </c>
      <c r="X2605" s="6">
        <f t="shared" si="3268"/>
        <v>-3.519999999999996</v>
      </c>
      <c r="Y2605" s="14">
        <v>64</v>
      </c>
      <c r="Z2605" s="1">
        <v>71.88</v>
      </c>
      <c r="AA2605" s="1">
        <v>76.23</v>
      </c>
      <c r="AB2605" s="72">
        <f t="shared" si="3248"/>
        <v>-4.3500000000000085</v>
      </c>
      <c r="AC2605" s="53"/>
    </row>
    <row r="2606" spans="1:29" x14ac:dyDescent="0.25">
      <c r="A2606" s="53">
        <v>3840701</v>
      </c>
      <c r="B2606" s="89" t="s">
        <v>2734</v>
      </c>
      <c r="C2606" s="53" t="s">
        <v>573</v>
      </c>
      <c r="D2606" s="50" t="s">
        <v>2508</v>
      </c>
      <c r="E2606" s="47">
        <f>VLOOKUP('2012 Accountability Database'!A2602,Dems1112!$A$2:$G$1082,4)</f>
        <v>0.81</v>
      </c>
      <c r="F2606" s="65" t="s">
        <v>2486</v>
      </c>
      <c r="G2606" s="62"/>
      <c r="H2606" s="13" t="str">
        <f>IF(V2606&gt;94,"Met",IF(X2606="--","n/a",IF(X2606&gt;=0,"Met","Did Not Meet")))</f>
        <v>Did Not Meet</v>
      </c>
      <c r="I2606" s="13" t="str">
        <f>IF(V2607&gt;94,"Met",IF(X2607="--","n/a",IF(X2607&gt;=0,"Met","Did Not Meet")))</f>
        <v>Did Not Meet</v>
      </c>
      <c r="J2606" s="13"/>
      <c r="K2606" s="13" t="str">
        <f>IF(Z2606&gt;94,"Met",IF(AB2606="--","n/a",IF(AB2606&gt;=0,"Met","Did Not Meet")))</f>
        <v>Did Not Meet</v>
      </c>
      <c r="L2606" s="13" t="str">
        <f>IF(Z2607&gt;94,"Met",IF(AB2607="--","n/a",IF(AB2607&gt;=0,"Met","Did Not Meet")))</f>
        <v>Did Not Meet</v>
      </c>
      <c r="M2606" s="5" t="s">
        <v>9</v>
      </c>
      <c r="N2606" s="68" t="s">
        <v>2497</v>
      </c>
      <c r="O2606" s="35"/>
      <c r="P2606" s="44"/>
      <c r="Q2606" s="108"/>
      <c r="R2606" s="5" t="s">
        <v>6</v>
      </c>
      <c r="S2606" s="5" t="s">
        <v>2</v>
      </c>
      <c r="T2606" s="5" t="s">
        <v>3</v>
      </c>
      <c r="U2606" s="5">
        <v>29</v>
      </c>
      <c r="V2606" s="5">
        <v>58.62</v>
      </c>
      <c r="W2606" s="5">
        <v>68.03</v>
      </c>
      <c r="X2606" s="8">
        <f t="shared" si="3268"/>
        <v>-9.4100000000000037</v>
      </c>
      <c r="Y2606" s="14">
        <v>25</v>
      </c>
      <c r="Z2606" s="5">
        <v>40</v>
      </c>
      <c r="AA2606" s="5">
        <v>51.31</v>
      </c>
      <c r="AB2606" s="72">
        <f t="shared" si="3248"/>
        <v>-11.310000000000002</v>
      </c>
      <c r="AC2606" s="53"/>
    </row>
    <row r="2607" spans="1:29" x14ac:dyDescent="0.25">
      <c r="A2607" s="53">
        <v>3840701</v>
      </c>
      <c r="B2607" s="89" t="s">
        <v>2734</v>
      </c>
      <c r="C2607" s="53" t="s">
        <v>573</v>
      </c>
      <c r="D2607" s="50" t="s">
        <v>974</v>
      </c>
      <c r="E2607" s="47" t="str">
        <f>VLOOKUP('2012 Accountability Database'!A2602,Dems1112!$A$2:$G$1082,5)</f>
        <v>K-8</v>
      </c>
      <c r="F2607" s="65" t="s">
        <v>2487</v>
      </c>
      <c r="G2607" s="62"/>
      <c r="H2607" s="13" t="str">
        <f>IF(V2608&gt;94,"Met",IF(X2608="--","n/a",IF(X2608&gt;=0,"Met","Did Not Meet")))</f>
        <v>Did Not Meet</v>
      </c>
      <c r="I2607" s="13" t="str">
        <f>IF(V2609&gt;94,"Met",IF(X2609="--","n/a",IF(X2609&gt;=0,"Met","Did Not Meet")))</f>
        <v>Met</v>
      </c>
      <c r="J2607" s="13"/>
      <c r="K2607" s="13" t="str">
        <f>IF(Z2608&gt;94,"Met",IF(AB2608="--","n/a",IF(AB2608&gt;=0,"Met","Did Not Meet")))</f>
        <v>Met</v>
      </c>
      <c r="L2607" s="13" t="str">
        <f>IF(Z2609&gt;94,"Met",IF(AB2609="--","n/a",IF(AB2609&gt;=0,"Met","Did Not Meet")))</f>
        <v>Met</v>
      </c>
      <c r="M2607" s="1" t="s">
        <v>9</v>
      </c>
      <c r="N2607" s="14"/>
      <c r="O2607" s="35" t="s">
        <v>2506</v>
      </c>
      <c r="P2607" s="83" t="str">
        <f t="shared" ref="P2607" si="3324">IF(P2602="No"," ", IF(P2604="No"," ",IF(P2603="No", " ",IF(P2605="No"," ","X"))))</f>
        <v xml:space="preserve"> </v>
      </c>
      <c r="Q2607" s="108"/>
      <c r="R2607" s="5" t="s">
        <v>6</v>
      </c>
      <c r="S2607" s="1" t="s">
        <v>2</v>
      </c>
      <c r="T2607" s="1" t="s">
        <v>7</v>
      </c>
      <c r="U2607" s="5">
        <v>25</v>
      </c>
      <c r="V2607" s="1">
        <v>56</v>
      </c>
      <c r="W2607" s="1">
        <v>61.8</v>
      </c>
      <c r="X2607" s="6">
        <f t="shared" si="3268"/>
        <v>-5.7999999999999972</v>
      </c>
      <c r="Y2607" s="14">
        <v>21</v>
      </c>
      <c r="Z2607" s="1">
        <v>33.33</v>
      </c>
      <c r="AA2607" s="1">
        <v>45.68</v>
      </c>
      <c r="AB2607" s="72">
        <f t="shared" si="3248"/>
        <v>-12.350000000000001</v>
      </c>
      <c r="AC2607" s="53"/>
    </row>
    <row r="2608" spans="1:29" ht="15.75" x14ac:dyDescent="0.25">
      <c r="A2608" s="53">
        <v>3840701</v>
      </c>
      <c r="B2608" s="89" t="s">
        <v>2734</v>
      </c>
      <c r="C2608" s="53" t="s">
        <v>573</v>
      </c>
      <c r="D2608" s="50" t="s">
        <v>975</v>
      </c>
      <c r="E2608" s="48" t="str">
        <f>VLOOKUP('2012 Accountability Database'!A2602,Dems1112!$A$2:$G$1082,6)</f>
        <v>2 (Northeast AR)</v>
      </c>
      <c r="F2608" s="66"/>
      <c r="G2608" s="63" t="s">
        <v>2488</v>
      </c>
      <c r="H2608" s="61" t="str">
        <f t="shared" ref="H2608:I2608" si="3325">IF(H2606="Met","Yes",IF(H2607="Met","Yes","No"))</f>
        <v>No</v>
      </c>
      <c r="I2608" s="61" t="str">
        <f t="shared" si="3325"/>
        <v>Yes</v>
      </c>
      <c r="J2608" s="55"/>
      <c r="K2608" s="61" t="str">
        <f t="shared" ref="K2608:L2608" si="3326">IF(K2606="Met","Yes",IF(K2607="Met","Yes","No"))</f>
        <v>Yes</v>
      </c>
      <c r="L2608" s="61" t="str">
        <f t="shared" si="3326"/>
        <v>Yes</v>
      </c>
      <c r="M2608" s="5" t="s">
        <v>9</v>
      </c>
      <c r="N2608" s="14"/>
      <c r="O2608" s="35" t="s">
        <v>2505</v>
      </c>
      <c r="P2608" s="83" t="str">
        <f t="shared" ref="P2608" si="3327">IF(P2607="X"," ",IF(P2609="X"," ","X"))</f>
        <v xml:space="preserve"> </v>
      </c>
      <c r="Q2608" s="94" t="s">
        <v>2759</v>
      </c>
      <c r="R2608" s="5" t="s">
        <v>6</v>
      </c>
      <c r="S2608" s="5" t="s">
        <v>5</v>
      </c>
      <c r="T2608" s="5" t="s">
        <v>3</v>
      </c>
      <c r="U2608" s="5">
        <v>108</v>
      </c>
      <c r="V2608" s="5">
        <v>67.59</v>
      </c>
      <c r="W2608" s="5">
        <v>68.03</v>
      </c>
      <c r="X2608" s="8">
        <f t="shared" si="3268"/>
        <v>-0.43999999999999773</v>
      </c>
      <c r="Y2608" s="14">
        <v>77</v>
      </c>
      <c r="Z2608" s="5">
        <v>51.95</v>
      </c>
      <c r="AA2608" s="5">
        <v>51.31</v>
      </c>
      <c r="AB2608" s="71">
        <f t="shared" si="3248"/>
        <v>0.64000000000000057</v>
      </c>
      <c r="AC2608" s="53"/>
    </row>
    <row r="2609" spans="1:29" x14ac:dyDescent="0.25">
      <c r="A2609" s="54">
        <v>3840701</v>
      </c>
      <c r="B2609" s="90" t="s">
        <v>2734</v>
      </c>
      <c r="C2609" s="54" t="s">
        <v>573</v>
      </c>
      <c r="D2609" s="4"/>
      <c r="E2609" s="4"/>
      <c r="F2609" s="67"/>
      <c r="G2609" s="64"/>
      <c r="H2609" s="43"/>
      <c r="I2609" s="43"/>
      <c r="J2609" s="43"/>
      <c r="K2609" s="43"/>
      <c r="L2609" s="43"/>
      <c r="M2609" s="4" t="s">
        <v>9</v>
      </c>
      <c r="N2609" s="15"/>
      <c r="O2609" s="38" t="s">
        <v>2482</v>
      </c>
      <c r="P2609" s="84" t="str">
        <f>IF(E2603="Achieving School"," ","X")</f>
        <v>X</v>
      </c>
      <c r="Q2609" s="91"/>
      <c r="R2609" s="4" t="s">
        <v>6</v>
      </c>
      <c r="S2609" s="4" t="s">
        <v>5</v>
      </c>
      <c r="T2609" s="4" t="s">
        <v>7</v>
      </c>
      <c r="U2609" s="4">
        <v>90</v>
      </c>
      <c r="V2609" s="4">
        <v>64.44</v>
      </c>
      <c r="W2609" s="4">
        <v>61.8</v>
      </c>
      <c r="X2609" s="10">
        <f t="shared" si="3268"/>
        <v>2.6400000000000006</v>
      </c>
      <c r="Y2609" s="15">
        <v>64</v>
      </c>
      <c r="Z2609" s="4">
        <v>46.88</v>
      </c>
      <c r="AA2609" s="4">
        <v>45.68</v>
      </c>
      <c r="AB2609" s="74">
        <f t="shared" si="3248"/>
        <v>1.2000000000000028</v>
      </c>
      <c r="AC2609" s="54"/>
    </row>
    <row r="2610" spans="1:29" x14ac:dyDescent="0.25">
      <c r="A2610" s="1">
        <v>3904005</v>
      </c>
      <c r="B2610" s="87" t="s">
        <v>2616</v>
      </c>
      <c r="C2610" s="55" t="s">
        <v>610</v>
      </c>
      <c r="E2610" s="42"/>
      <c r="F2610" s="65" t="s">
        <v>2483</v>
      </c>
      <c r="G2610" s="62"/>
      <c r="H2610" s="37" t="str">
        <f>IF(V2610&gt;94,"Met",IF(X2610="--","n/a",IF(X2610&gt;=0,"Met","Did Not Meet")))</f>
        <v>Met</v>
      </c>
      <c r="I2610" s="37" t="str">
        <f>IF(V2611&gt;94,"Met",IF(X2611="--","n/a",IF(X2611&gt;=0,"Met","Did Not Meet")))</f>
        <v>Met</v>
      </c>
      <c r="K2610" s="13" t="str">
        <f>IF(Z2610&gt;94,"Met",IF(AB2610="--","n/a",IF(AB2610&gt;=0,"Met","Did Not Meet")))</f>
        <v>Met</v>
      </c>
      <c r="L2610" s="13" t="str">
        <f>IF(Z2611&gt;94,"Met",IF(AB2611="--","n/a",IF(AB2611&gt;=0,"Met","Did Not Meet")))</f>
        <v>Met</v>
      </c>
      <c r="M2610" s="5" t="s">
        <v>37</v>
      </c>
      <c r="N2610" s="14" t="s">
        <v>2502</v>
      </c>
      <c r="O2610" s="5"/>
      <c r="P2610" s="44" t="str">
        <f t="shared" ref="P2610" si="3328">IF(H2612="Yes",IF(I2612="Yes","Yes","No"),"No")</f>
        <v>Yes</v>
      </c>
      <c r="Q2610" s="93"/>
      <c r="R2610" s="5" t="s">
        <v>1</v>
      </c>
      <c r="S2610" s="5" t="s">
        <v>2</v>
      </c>
      <c r="T2610" s="5" t="s">
        <v>3</v>
      </c>
      <c r="U2610" s="5">
        <v>145</v>
      </c>
      <c r="V2610" s="5">
        <v>51.03</v>
      </c>
      <c r="W2610" s="5">
        <v>43.1</v>
      </c>
      <c r="X2610" s="11">
        <f t="shared" si="3268"/>
        <v>7.93</v>
      </c>
      <c r="Y2610" s="14">
        <v>72</v>
      </c>
      <c r="Z2610" s="5">
        <v>69.44</v>
      </c>
      <c r="AA2610" s="5">
        <v>50.23</v>
      </c>
      <c r="AB2610" s="71">
        <f t="shared" si="3248"/>
        <v>19.21</v>
      </c>
      <c r="AC2610" s="36"/>
    </row>
    <row r="2611" spans="1:29" ht="15.75" x14ac:dyDescent="0.25">
      <c r="A2611" s="53">
        <v>3904005</v>
      </c>
      <c r="B2611" s="89" t="s">
        <v>2616</v>
      </c>
      <c r="C2611" s="53" t="s">
        <v>610</v>
      </c>
      <c r="D2611" s="49" t="s">
        <v>2498</v>
      </c>
      <c r="E2611" s="34" t="str">
        <f>M2610</f>
        <v>Needs Improvement Priority School</v>
      </c>
      <c r="F2611" s="65" t="s">
        <v>2484</v>
      </c>
      <c r="G2611" s="62"/>
      <c r="H2611" s="13" t="str">
        <f>IF(V2612&gt;94,"Met",IF(X2612="--","n/a",IF(X2612&gt;=0,"Met","Did Not Meet")))</f>
        <v>Met</v>
      </c>
      <c r="I2611" s="13" t="str">
        <f>IF(V2613&gt;94,"Met",IF(X2613="--","n/a",IF(X2613&gt;=0,"Met","Did Not Meet")))</f>
        <v>Met</v>
      </c>
      <c r="K2611" s="13" t="str">
        <f>IF(Z2612&gt;94,"Met",IF(AB2612="--","n/a",IF(AB2612&gt;=0,"Met","Did Not Meet")))</f>
        <v>Met</v>
      </c>
      <c r="L2611" s="13" t="str">
        <f>IF(Z2613&gt;94,"Met",IF(AB2613="--","n/a",IF(AB2613&gt;=0,"Met","Did Not Meet")))</f>
        <v>Met</v>
      </c>
      <c r="M2611" s="1" t="s">
        <v>37</v>
      </c>
      <c r="N2611" s="14" t="s">
        <v>2501</v>
      </c>
      <c r="O2611" s="5"/>
      <c r="P2611" s="44" t="str">
        <f t="shared" ref="P2611" si="3329">IF(K2612="Yes",IF(L2612="Yes","Yes","No"),"No")</f>
        <v>Yes</v>
      </c>
      <c r="Q2611" s="94" t="s">
        <v>2759</v>
      </c>
      <c r="R2611" s="5" t="s">
        <v>1</v>
      </c>
      <c r="S2611" s="1" t="s">
        <v>2</v>
      </c>
      <c r="T2611" s="1" t="s">
        <v>7</v>
      </c>
      <c r="U2611" s="5">
        <v>145</v>
      </c>
      <c r="V2611" s="1">
        <v>51.03</v>
      </c>
      <c r="W2611" s="1">
        <v>41.12</v>
      </c>
      <c r="X2611" s="9">
        <f t="shared" si="3268"/>
        <v>9.9100000000000037</v>
      </c>
      <c r="Y2611" s="14">
        <v>72</v>
      </c>
      <c r="Z2611" s="1">
        <v>69.44</v>
      </c>
      <c r="AA2611" s="1">
        <v>46.53</v>
      </c>
      <c r="AB2611" s="71">
        <f t="shared" ref="AB2611:AB2674" si="3330">Z2611-AA2611</f>
        <v>22.909999999999997</v>
      </c>
      <c r="AC2611" s="53"/>
    </row>
    <row r="2612" spans="1:29" ht="15" customHeight="1" x14ac:dyDescent="0.25">
      <c r="A2612" s="53">
        <v>3904005</v>
      </c>
      <c r="B2612" s="89" t="s">
        <v>2616</v>
      </c>
      <c r="C2612" s="53" t="s">
        <v>610</v>
      </c>
      <c r="D2612" s="49" t="s">
        <v>2499</v>
      </c>
      <c r="E2612" s="35" t="str">
        <f>VLOOKUP('2012 Accountability Database'!$A2610,'2011 AYP'!A$2:B$1072,2)</f>
        <v>SI_6 (School Improvement Year 6)</v>
      </c>
      <c r="F2612" s="66"/>
      <c r="G2612" s="63" t="s">
        <v>2485</v>
      </c>
      <c r="H2612" s="60" t="str">
        <f t="shared" ref="H2612:I2612" si="3331">IF(H2610="Met","Yes",IF(H2611="Met","Yes","No"))</f>
        <v>Yes</v>
      </c>
      <c r="I2612" s="60" t="str">
        <f t="shared" si="3331"/>
        <v>Yes</v>
      </c>
      <c r="J2612" s="42"/>
      <c r="K2612" s="60" t="str">
        <f t="shared" ref="K2612:L2612" si="3332">IF(K2610="Met","Yes",IF(K2611="Met","Yes","No"))</f>
        <v>Yes</v>
      </c>
      <c r="L2612" s="60" t="str">
        <f t="shared" si="3332"/>
        <v>Yes</v>
      </c>
      <c r="M2612" s="5" t="s">
        <v>37</v>
      </c>
      <c r="N2612" s="14" t="s">
        <v>2503</v>
      </c>
      <c r="O2612" s="5"/>
      <c r="P2612" s="44" t="str">
        <f t="shared" ref="P2612" si="3333">IF(H2616="Yes",IF(I2616="Yes","Yes","No"),"No")</f>
        <v>No</v>
      </c>
      <c r="Q2612" s="108" t="s">
        <v>2758</v>
      </c>
      <c r="R2612" s="5" t="s">
        <v>1</v>
      </c>
      <c r="S2612" s="5" t="s">
        <v>5</v>
      </c>
      <c r="T2612" s="5" t="s">
        <v>3</v>
      </c>
      <c r="U2612" s="5">
        <v>447</v>
      </c>
      <c r="V2612" s="5">
        <v>44.74</v>
      </c>
      <c r="W2612" s="5">
        <v>43.1</v>
      </c>
      <c r="X2612" s="11">
        <f t="shared" si="3268"/>
        <v>1.6400000000000006</v>
      </c>
      <c r="Y2612" s="14">
        <v>221</v>
      </c>
      <c r="Z2612" s="5">
        <v>62.9</v>
      </c>
      <c r="AA2612" s="5">
        <v>50.23</v>
      </c>
      <c r="AB2612" s="71">
        <f t="shared" si="3330"/>
        <v>12.670000000000002</v>
      </c>
      <c r="AC2612" s="53"/>
    </row>
    <row r="2613" spans="1:29" x14ac:dyDescent="0.25">
      <c r="A2613" s="53">
        <v>3904005</v>
      </c>
      <c r="B2613" s="89" t="s">
        <v>2616</v>
      </c>
      <c r="C2613" s="53" t="s">
        <v>610</v>
      </c>
      <c r="D2613" s="49" t="s">
        <v>2507</v>
      </c>
      <c r="E2613" s="47">
        <f>VLOOKUP('2012 Accountability Database'!A2610,Dems1112!$A$2:$G$1082,3)</f>
        <v>0.9</v>
      </c>
      <c r="F2613" s="66"/>
      <c r="G2613" s="52"/>
      <c r="M2613" s="5" t="s">
        <v>37</v>
      </c>
      <c r="N2613" s="14" t="s">
        <v>2504</v>
      </c>
      <c r="O2613" s="5"/>
      <c r="P2613" s="44" t="str">
        <f t="shared" ref="P2613" si="3334">IF(K2616="Yes",IF(L2616="Yes","Yes","No"),"No")</f>
        <v>No</v>
      </c>
      <c r="Q2613" s="108"/>
      <c r="R2613" s="5" t="s">
        <v>1</v>
      </c>
      <c r="S2613" s="5" t="s">
        <v>5</v>
      </c>
      <c r="T2613" s="5" t="s">
        <v>7</v>
      </c>
      <c r="U2613" s="5">
        <v>425</v>
      </c>
      <c r="V2613" s="5">
        <v>44.47</v>
      </c>
      <c r="W2613" s="5">
        <v>41.12</v>
      </c>
      <c r="X2613" s="11">
        <f t="shared" si="3268"/>
        <v>3.3500000000000014</v>
      </c>
      <c r="Y2613" s="14">
        <v>211</v>
      </c>
      <c r="Z2613" s="5">
        <v>62.56</v>
      </c>
      <c r="AA2613" s="5">
        <v>46.53</v>
      </c>
      <c r="AB2613" s="71">
        <f t="shared" si="3330"/>
        <v>16.03</v>
      </c>
      <c r="AC2613" s="53"/>
    </row>
    <row r="2614" spans="1:29" x14ac:dyDescent="0.25">
      <c r="A2614" s="53">
        <v>3904005</v>
      </c>
      <c r="B2614" s="89" t="s">
        <v>2616</v>
      </c>
      <c r="C2614" s="53" t="s">
        <v>610</v>
      </c>
      <c r="D2614" s="50" t="s">
        <v>2508</v>
      </c>
      <c r="E2614" s="47">
        <f>VLOOKUP('2012 Accountability Database'!A2610,Dems1112!$A$2:$G$1082,4)</f>
        <v>0.96</v>
      </c>
      <c r="F2614" s="65" t="s">
        <v>2486</v>
      </c>
      <c r="G2614" s="62"/>
      <c r="H2614" s="13" t="str">
        <f>IF(V2614&gt;94,"Met",IF(X2614="--","n/a",IF(X2614&gt;=0,"Met","Did Not Meet")))</f>
        <v>Did Not Meet</v>
      </c>
      <c r="I2614" s="13" t="str">
        <f>IF(V2615&gt;94,"Met",IF(X2615="--","n/a",IF(X2615&gt;=0,"Met","Did Not Meet")))</f>
        <v>Did Not Meet</v>
      </c>
      <c r="J2614" s="13"/>
      <c r="K2614" s="13" t="str">
        <f>IF(Z2614&gt;94,"Met",IF(AB2614="--","n/a",IF(AB2614&gt;=0,"Met","Did Not Meet")))</f>
        <v>Did Not Meet</v>
      </c>
      <c r="L2614" s="13" t="str">
        <f>IF(Z2615&gt;94,"Met",IF(AB2615="--","n/a",IF(AB2615&gt;=0,"Met","Did Not Meet")))</f>
        <v>Did Not Meet</v>
      </c>
      <c r="M2614" s="1" t="s">
        <v>37</v>
      </c>
      <c r="N2614" s="68" t="s">
        <v>2497</v>
      </c>
      <c r="O2614" s="35"/>
      <c r="P2614" s="44"/>
      <c r="Q2614" s="108"/>
      <c r="R2614" s="5" t="s">
        <v>6</v>
      </c>
      <c r="S2614" s="1" t="s">
        <v>2</v>
      </c>
      <c r="T2614" s="1" t="s">
        <v>3</v>
      </c>
      <c r="U2614" s="5">
        <v>145</v>
      </c>
      <c r="V2614" s="1">
        <v>37.93</v>
      </c>
      <c r="W2614" s="1">
        <v>51.33</v>
      </c>
      <c r="X2614" s="6">
        <f t="shared" si="3268"/>
        <v>-13.399999999999999</v>
      </c>
      <c r="Y2614" s="14">
        <v>72</v>
      </c>
      <c r="Z2614" s="1">
        <v>40.28</v>
      </c>
      <c r="AA2614" s="1">
        <v>52.86</v>
      </c>
      <c r="AB2614" s="72">
        <f t="shared" si="3330"/>
        <v>-12.579999999999998</v>
      </c>
      <c r="AC2614" s="53"/>
    </row>
    <row r="2615" spans="1:29" x14ac:dyDescent="0.25">
      <c r="A2615" s="53">
        <v>3904005</v>
      </c>
      <c r="B2615" s="89" t="s">
        <v>2616</v>
      </c>
      <c r="C2615" s="53" t="s">
        <v>610</v>
      </c>
      <c r="D2615" s="50" t="s">
        <v>974</v>
      </c>
      <c r="E2615" s="47" t="str">
        <f>VLOOKUP('2012 Accountability Database'!A2610,Dems1112!$A$2:$G$1082,5)</f>
        <v>K-4</v>
      </c>
      <c r="F2615" s="65" t="s">
        <v>2487</v>
      </c>
      <c r="G2615" s="62"/>
      <c r="H2615" s="13" t="str">
        <f>IF(V2616&gt;94,"Met",IF(X2616="--","n/a",IF(X2616&gt;=0,"Met","Did Not Meet")))</f>
        <v>Did Not Meet</v>
      </c>
      <c r="I2615" s="13" t="str">
        <f>IF(V2617&gt;94,"Met",IF(X2617="--","n/a",IF(X2617&gt;=0,"Met","Did Not Meet")))</f>
        <v>Did Not Meet</v>
      </c>
      <c r="J2615" s="13"/>
      <c r="K2615" s="13" t="str">
        <f>IF(Z2616&gt;94,"Met",IF(AB2616="--","n/a",IF(AB2616&gt;=0,"Met","Did Not Meet")))</f>
        <v>Did Not Meet</v>
      </c>
      <c r="L2615" s="13" t="str">
        <f>IF(Z2617&gt;94,"Met",IF(AB2617="--","n/a",IF(AB2617&gt;=0,"Met","Did Not Meet")))</f>
        <v>Did Not Meet</v>
      </c>
      <c r="M2615" s="1" t="s">
        <v>37</v>
      </c>
      <c r="N2615" s="14"/>
      <c r="O2615" s="35" t="s">
        <v>2506</v>
      </c>
      <c r="P2615" s="83" t="str">
        <f t="shared" ref="P2615" si="3335">IF(P2610="No"," ", IF(P2612="No"," ",IF(P2611="No", " ",IF(P2613="No"," ","X"))))</f>
        <v xml:space="preserve"> </v>
      </c>
      <c r="Q2615" s="108"/>
      <c r="R2615" s="5" t="s">
        <v>6</v>
      </c>
      <c r="S2615" s="1" t="s">
        <v>2</v>
      </c>
      <c r="T2615" s="1" t="s">
        <v>7</v>
      </c>
      <c r="U2615" s="5">
        <v>145</v>
      </c>
      <c r="V2615" s="1">
        <v>37.93</v>
      </c>
      <c r="W2615" s="1">
        <v>50.07</v>
      </c>
      <c r="X2615" s="6">
        <f t="shared" si="3268"/>
        <v>-12.14</v>
      </c>
      <c r="Y2615" s="14">
        <v>72</v>
      </c>
      <c r="Z2615" s="1">
        <v>40.28</v>
      </c>
      <c r="AA2615" s="1">
        <v>51.11</v>
      </c>
      <c r="AB2615" s="72">
        <f t="shared" si="3330"/>
        <v>-10.829999999999998</v>
      </c>
      <c r="AC2615" s="53"/>
    </row>
    <row r="2616" spans="1:29" ht="15.75" x14ac:dyDescent="0.25">
      <c r="A2616" s="53">
        <v>3904005</v>
      </c>
      <c r="B2616" s="89" t="s">
        <v>2616</v>
      </c>
      <c r="C2616" s="53" t="s">
        <v>610</v>
      </c>
      <c r="D2616" s="50" t="s">
        <v>975</v>
      </c>
      <c r="E2616" s="48" t="str">
        <f>VLOOKUP('2012 Accountability Database'!A2610,Dems1112!$A$2:$G$1082,6)</f>
        <v>5 (Southeast AR)</v>
      </c>
      <c r="F2616" s="66"/>
      <c r="G2616" s="63" t="s">
        <v>2488</v>
      </c>
      <c r="H2616" s="61" t="str">
        <f t="shared" ref="H2616:I2616" si="3336">IF(H2614="Met","Yes",IF(H2615="Met","Yes","No"))</f>
        <v>No</v>
      </c>
      <c r="I2616" s="61" t="str">
        <f t="shared" si="3336"/>
        <v>No</v>
      </c>
      <c r="J2616" s="55"/>
      <c r="K2616" s="61" t="str">
        <f t="shared" ref="K2616:L2616" si="3337">IF(K2614="Met","Yes",IF(K2615="Met","Yes","No"))</f>
        <v>No</v>
      </c>
      <c r="L2616" s="61" t="str">
        <f t="shared" si="3337"/>
        <v>No</v>
      </c>
      <c r="M2616" s="1" t="s">
        <v>37</v>
      </c>
      <c r="N2616" s="14"/>
      <c r="O2616" s="35" t="s">
        <v>2505</v>
      </c>
      <c r="P2616" s="83" t="str">
        <f t="shared" ref="P2616" si="3338">IF(P2615="X"," ",IF(P2617="X"," ","X"))</f>
        <v xml:space="preserve"> </v>
      </c>
      <c r="Q2616" s="94" t="s">
        <v>2759</v>
      </c>
      <c r="R2616" s="5" t="s">
        <v>6</v>
      </c>
      <c r="S2616" s="1" t="s">
        <v>5</v>
      </c>
      <c r="T2616" s="1" t="s">
        <v>3</v>
      </c>
      <c r="U2616" s="5">
        <v>447</v>
      </c>
      <c r="V2616" s="1">
        <v>48.1</v>
      </c>
      <c r="W2616" s="1">
        <v>51.33</v>
      </c>
      <c r="X2616" s="6">
        <f t="shared" si="3268"/>
        <v>-3.2299999999999969</v>
      </c>
      <c r="Y2616" s="14">
        <v>221</v>
      </c>
      <c r="Z2616" s="1">
        <v>45.25</v>
      </c>
      <c r="AA2616" s="1">
        <v>52.86</v>
      </c>
      <c r="AB2616" s="72">
        <f t="shared" si="3330"/>
        <v>-7.6099999999999994</v>
      </c>
      <c r="AC2616" s="53"/>
    </row>
    <row r="2617" spans="1:29" x14ac:dyDescent="0.25">
      <c r="A2617" s="54">
        <v>3904005</v>
      </c>
      <c r="B2617" s="90" t="s">
        <v>2616</v>
      </c>
      <c r="C2617" s="54" t="s">
        <v>610</v>
      </c>
      <c r="D2617" s="4"/>
      <c r="E2617" s="4"/>
      <c r="F2617" s="67"/>
      <c r="G2617" s="64"/>
      <c r="H2617" s="43"/>
      <c r="I2617" s="43"/>
      <c r="J2617" s="43"/>
      <c r="K2617" s="43"/>
      <c r="L2617" s="43"/>
      <c r="M2617" s="4" t="s">
        <v>37</v>
      </c>
      <c r="N2617" s="15"/>
      <c r="O2617" s="38" t="s">
        <v>2482</v>
      </c>
      <c r="P2617" s="84" t="str">
        <f>IF(E2611="Achieving School"," ","X")</f>
        <v>X</v>
      </c>
      <c r="Q2617" s="91"/>
      <c r="R2617" s="4" t="s">
        <v>6</v>
      </c>
      <c r="S2617" s="4" t="s">
        <v>5</v>
      </c>
      <c r="T2617" s="4" t="s">
        <v>7</v>
      </c>
      <c r="U2617" s="4">
        <v>425</v>
      </c>
      <c r="V2617" s="4">
        <v>47.76</v>
      </c>
      <c r="W2617" s="4">
        <v>50.07</v>
      </c>
      <c r="X2617" s="7">
        <f t="shared" si="3268"/>
        <v>-2.3100000000000023</v>
      </c>
      <c r="Y2617" s="15">
        <v>211</v>
      </c>
      <c r="Z2617" s="4">
        <v>44.55</v>
      </c>
      <c r="AA2617" s="4">
        <v>51.11</v>
      </c>
      <c r="AB2617" s="73">
        <f t="shared" si="3330"/>
        <v>-6.5600000000000023</v>
      </c>
      <c r="AC2617" s="54"/>
    </row>
    <row r="2618" spans="1:29" x14ac:dyDescent="0.25">
      <c r="A2618" s="1">
        <v>3904006</v>
      </c>
      <c r="B2618" s="87" t="s">
        <v>2616</v>
      </c>
      <c r="C2618" s="55" t="s">
        <v>611</v>
      </c>
      <c r="E2618" s="42"/>
      <c r="F2618" s="65" t="s">
        <v>2483</v>
      </c>
      <c r="G2618" s="62"/>
      <c r="H2618" s="37" t="str">
        <f>IF(V2618&gt;94,"Met",IF(X2618="--","n/a",IF(X2618&gt;=0,"Met","Did Not Meet")))</f>
        <v>Did Not Meet</v>
      </c>
      <c r="I2618" s="37" t="str">
        <f>IF(V2619&gt;94,"Met",IF(X2619="--","n/a",IF(X2619&gt;=0,"Met","Did Not Meet")))</f>
        <v>Did Not Meet</v>
      </c>
      <c r="K2618" s="13" t="str">
        <f>IF(Z2618&gt;94,"Met",IF(AB2618="--","n/a",IF(AB2618&gt;=0,"Met","Did Not Meet")))</f>
        <v>Did Not Meet</v>
      </c>
      <c r="L2618" s="13" t="str">
        <f>IF(Z2619&gt;94,"Met",IF(AB2619="--","n/a",IF(AB2619&gt;=0,"Met","Did Not Meet")))</f>
        <v>Did Not Meet</v>
      </c>
      <c r="M2618" s="1" t="s">
        <v>37</v>
      </c>
      <c r="N2618" s="14" t="s">
        <v>2502</v>
      </c>
      <c r="O2618" s="5"/>
      <c r="P2618" s="44" t="str">
        <f t="shared" ref="P2618" si="3339">IF(H2620="Yes",IF(I2620="Yes","Yes","No"),"No")</f>
        <v>No</v>
      </c>
      <c r="Q2618" s="93"/>
      <c r="R2618" s="5" t="s">
        <v>1</v>
      </c>
      <c r="S2618" s="1" t="s">
        <v>2</v>
      </c>
      <c r="T2618" s="1" t="s">
        <v>3</v>
      </c>
      <c r="U2618" s="5">
        <v>274</v>
      </c>
      <c r="V2618" s="1">
        <v>51.46</v>
      </c>
      <c r="W2618" s="1">
        <v>55.36</v>
      </c>
      <c r="X2618" s="6">
        <f t="shared" si="3268"/>
        <v>-3.8999999999999986</v>
      </c>
      <c r="Y2618" s="14">
        <v>268</v>
      </c>
      <c r="Z2618" s="1">
        <v>58.21</v>
      </c>
      <c r="AA2618" s="1">
        <v>60.56</v>
      </c>
      <c r="AB2618" s="72">
        <f t="shared" si="3330"/>
        <v>-2.3500000000000014</v>
      </c>
      <c r="AC2618" s="36"/>
    </row>
    <row r="2619" spans="1:29" ht="15.75" x14ac:dyDescent="0.25">
      <c r="A2619" s="53">
        <v>3904006</v>
      </c>
      <c r="B2619" s="89" t="s">
        <v>2616</v>
      </c>
      <c r="C2619" s="53" t="s">
        <v>611</v>
      </c>
      <c r="D2619" s="49" t="s">
        <v>2498</v>
      </c>
      <c r="E2619" s="34" t="str">
        <f>M2618</f>
        <v>Needs Improvement Priority School</v>
      </c>
      <c r="F2619" s="65" t="s">
        <v>2484</v>
      </c>
      <c r="G2619" s="62"/>
      <c r="H2619" s="13" t="str">
        <f>IF(V2620&gt;94,"Met",IF(X2620="--","n/a",IF(X2620&gt;=0,"Met","Did Not Meet")))</f>
        <v>Did Not Meet</v>
      </c>
      <c r="I2619" s="13" t="str">
        <f>IF(V2621&gt;94,"Met",IF(X2621="--","n/a",IF(X2621&gt;=0,"Met","Did Not Meet")))</f>
        <v>Did Not Meet</v>
      </c>
      <c r="K2619" s="13" t="str">
        <f>IF(Z2620&gt;94,"Met",IF(AB2620="--","n/a",IF(AB2620&gt;=0,"Met","Did Not Meet")))</f>
        <v>Did Not Meet</v>
      </c>
      <c r="L2619" s="13" t="str">
        <f>IF(Z2621&gt;94,"Met",IF(AB2621="--","n/a",IF(AB2621&gt;=0,"Met","Did Not Meet")))</f>
        <v>Did Not Meet</v>
      </c>
      <c r="M2619" s="5" t="s">
        <v>37</v>
      </c>
      <c r="N2619" s="14" t="s">
        <v>2501</v>
      </c>
      <c r="O2619" s="5"/>
      <c r="P2619" s="44" t="str">
        <f t="shared" ref="P2619" si="3340">IF(K2620="Yes",IF(L2620="Yes","Yes","No"),"No")</f>
        <v>No</v>
      </c>
      <c r="Q2619" s="94" t="s">
        <v>2759</v>
      </c>
      <c r="R2619" s="5" t="s">
        <v>1</v>
      </c>
      <c r="S2619" s="5" t="s">
        <v>2</v>
      </c>
      <c r="T2619" s="5" t="s">
        <v>7</v>
      </c>
      <c r="U2619" s="5">
        <v>273</v>
      </c>
      <c r="V2619" s="5">
        <v>51.65</v>
      </c>
      <c r="W2619" s="5">
        <v>53.2</v>
      </c>
      <c r="X2619" s="8">
        <f t="shared" si="3268"/>
        <v>-1.5500000000000043</v>
      </c>
      <c r="Y2619" s="14">
        <v>267</v>
      </c>
      <c r="Z2619" s="5">
        <v>58.43</v>
      </c>
      <c r="AA2619" s="5">
        <v>59.13</v>
      </c>
      <c r="AB2619" s="72">
        <f t="shared" si="3330"/>
        <v>-0.70000000000000284</v>
      </c>
      <c r="AC2619" s="53"/>
    </row>
    <row r="2620" spans="1:29" ht="15" customHeight="1" x14ac:dyDescent="0.25">
      <c r="A2620" s="53">
        <v>3904006</v>
      </c>
      <c r="B2620" s="89" t="s">
        <v>2616</v>
      </c>
      <c r="C2620" s="53" t="s">
        <v>611</v>
      </c>
      <c r="D2620" s="49" t="s">
        <v>2499</v>
      </c>
      <c r="E2620" s="35" t="str">
        <f>VLOOKUP('2012 Accountability Database'!$A2618,'2011 AYP'!A$2:B$1072,2)</f>
        <v>SI_8 (School Improvement Year 8)</v>
      </c>
      <c r="F2620" s="66"/>
      <c r="G2620" s="63" t="s">
        <v>2485</v>
      </c>
      <c r="H2620" s="60" t="str">
        <f t="shared" ref="H2620:I2620" si="3341">IF(H2618="Met","Yes",IF(H2619="Met","Yes","No"))</f>
        <v>No</v>
      </c>
      <c r="I2620" s="60" t="str">
        <f t="shared" si="3341"/>
        <v>No</v>
      </c>
      <c r="J2620" s="42"/>
      <c r="K2620" s="60" t="str">
        <f t="shared" ref="K2620:L2620" si="3342">IF(K2618="Met","Yes",IF(K2619="Met","Yes","No"))</f>
        <v>No</v>
      </c>
      <c r="L2620" s="60" t="str">
        <f t="shared" si="3342"/>
        <v>No</v>
      </c>
      <c r="M2620" s="5" t="s">
        <v>37</v>
      </c>
      <c r="N2620" s="14" t="s">
        <v>2503</v>
      </c>
      <c r="O2620" s="5"/>
      <c r="P2620" s="44" t="str">
        <f t="shared" ref="P2620" si="3343">IF(H2624="Yes",IF(I2624="Yes","Yes","No"),"No")</f>
        <v>No</v>
      </c>
      <c r="Q2620" s="108" t="s">
        <v>2758</v>
      </c>
      <c r="R2620" s="5" t="s">
        <v>1</v>
      </c>
      <c r="S2620" s="5" t="s">
        <v>5</v>
      </c>
      <c r="T2620" s="5" t="s">
        <v>3</v>
      </c>
      <c r="U2620" s="5">
        <v>827</v>
      </c>
      <c r="V2620" s="5">
        <v>50.06</v>
      </c>
      <c r="W2620" s="5">
        <v>55.36</v>
      </c>
      <c r="X2620" s="8">
        <f t="shared" si="3268"/>
        <v>-5.2999999999999972</v>
      </c>
      <c r="Y2620" s="14">
        <v>793</v>
      </c>
      <c r="Z2620" s="5">
        <v>56.49</v>
      </c>
      <c r="AA2620" s="5">
        <v>60.56</v>
      </c>
      <c r="AB2620" s="72">
        <f t="shared" si="3330"/>
        <v>-4.07</v>
      </c>
      <c r="AC2620" s="53"/>
    </row>
    <row r="2621" spans="1:29" x14ac:dyDescent="0.25">
      <c r="A2621" s="53">
        <v>3904006</v>
      </c>
      <c r="B2621" s="89" t="s">
        <v>2616</v>
      </c>
      <c r="C2621" s="53" t="s">
        <v>611</v>
      </c>
      <c r="D2621" s="49" t="s">
        <v>2507</v>
      </c>
      <c r="E2621" s="47">
        <f>VLOOKUP('2012 Accountability Database'!A2618,Dems1112!$A$2:$G$1082,3)</f>
        <v>0.95</v>
      </c>
      <c r="F2621" s="66"/>
      <c r="G2621" s="52"/>
      <c r="M2621" s="1" t="s">
        <v>37</v>
      </c>
      <c r="N2621" s="14" t="s">
        <v>2504</v>
      </c>
      <c r="O2621" s="5"/>
      <c r="P2621" s="44" t="str">
        <f t="shared" ref="P2621" si="3344">IF(K2624="Yes",IF(L2624="Yes","Yes","No"),"No")</f>
        <v>No</v>
      </c>
      <c r="Q2621" s="108"/>
      <c r="R2621" s="5" t="s">
        <v>1</v>
      </c>
      <c r="S2621" s="1" t="s">
        <v>5</v>
      </c>
      <c r="T2621" s="1" t="s">
        <v>7</v>
      </c>
      <c r="U2621" s="5">
        <v>788</v>
      </c>
      <c r="V2621" s="1">
        <v>49.62</v>
      </c>
      <c r="W2621" s="1">
        <v>53.2</v>
      </c>
      <c r="X2621" s="6">
        <f t="shared" si="3268"/>
        <v>-3.5800000000000054</v>
      </c>
      <c r="Y2621" s="14">
        <v>762</v>
      </c>
      <c r="Z2621" s="1">
        <v>56.17</v>
      </c>
      <c r="AA2621" s="1">
        <v>59.13</v>
      </c>
      <c r="AB2621" s="72">
        <f t="shared" si="3330"/>
        <v>-2.9600000000000009</v>
      </c>
      <c r="AC2621" s="53"/>
    </row>
    <row r="2622" spans="1:29" x14ac:dyDescent="0.25">
      <c r="A2622" s="53">
        <v>3904006</v>
      </c>
      <c r="B2622" s="89" t="s">
        <v>2616</v>
      </c>
      <c r="C2622" s="53" t="s">
        <v>611</v>
      </c>
      <c r="D2622" s="50" t="s">
        <v>2508</v>
      </c>
      <c r="E2622" s="47">
        <f>VLOOKUP('2012 Accountability Database'!A2618,Dems1112!$A$2:$G$1082,4)</f>
        <v>0.88</v>
      </c>
      <c r="F2622" s="65" t="s">
        <v>2486</v>
      </c>
      <c r="G2622" s="62"/>
      <c r="H2622" s="13" t="str">
        <f>IF(V2622&gt;94,"Met",IF(X2622="--","n/a",IF(X2622&gt;=0,"Met","Did Not Meet")))</f>
        <v>Did Not Meet</v>
      </c>
      <c r="I2622" s="13" t="str">
        <f>IF(V2623&gt;94,"Met",IF(X2623="--","n/a",IF(X2623&gt;=0,"Met","Did Not Meet")))</f>
        <v>Did Not Meet</v>
      </c>
      <c r="J2622" s="13"/>
      <c r="K2622" s="13" t="str">
        <f>IF(Z2622&gt;94,"Met",IF(AB2622="--","n/a",IF(AB2622&gt;=0,"Met","Did Not Meet")))</f>
        <v>Did Not Meet</v>
      </c>
      <c r="L2622" s="13" t="str">
        <f>IF(Z2623&gt;94,"Met",IF(AB2623="--","n/a",IF(AB2623&gt;=0,"Met","Did Not Meet")))</f>
        <v>Did Not Meet</v>
      </c>
      <c r="M2622" s="1" t="s">
        <v>37</v>
      </c>
      <c r="N2622" s="68" t="s">
        <v>2497</v>
      </c>
      <c r="O2622" s="35"/>
      <c r="P2622" s="44"/>
      <c r="Q2622" s="108"/>
      <c r="R2622" s="5" t="s">
        <v>6</v>
      </c>
      <c r="S2622" s="1" t="s">
        <v>2</v>
      </c>
      <c r="T2622" s="1" t="s">
        <v>3</v>
      </c>
      <c r="U2622" s="5">
        <v>274</v>
      </c>
      <c r="V2622" s="1">
        <v>42.7</v>
      </c>
      <c r="W2622" s="1">
        <v>50.24</v>
      </c>
      <c r="X2622" s="6">
        <f t="shared" si="3268"/>
        <v>-7.5399999999999991</v>
      </c>
      <c r="Y2622" s="14">
        <v>269</v>
      </c>
      <c r="Z2622" s="1">
        <v>40.89</v>
      </c>
      <c r="AA2622" s="1">
        <v>46.68</v>
      </c>
      <c r="AB2622" s="72">
        <f t="shared" si="3330"/>
        <v>-5.7899999999999991</v>
      </c>
      <c r="AC2622" s="53"/>
    </row>
    <row r="2623" spans="1:29" x14ac:dyDescent="0.25">
      <c r="A2623" s="53">
        <v>3904006</v>
      </c>
      <c r="B2623" s="89" t="s">
        <v>2616</v>
      </c>
      <c r="C2623" s="53" t="s">
        <v>611</v>
      </c>
      <c r="D2623" s="50" t="s">
        <v>974</v>
      </c>
      <c r="E2623" s="47" t="str">
        <f>VLOOKUP('2012 Accountability Database'!A2618,Dems1112!$A$2:$G$1082,5)</f>
        <v>5-8</v>
      </c>
      <c r="F2623" s="65" t="s">
        <v>2487</v>
      </c>
      <c r="G2623" s="62"/>
      <c r="H2623" s="13" t="str">
        <f>IF(V2624&gt;94,"Met",IF(X2624="--","n/a",IF(X2624&gt;=0,"Met","Did Not Meet")))</f>
        <v>Did Not Meet</v>
      </c>
      <c r="I2623" s="13" t="str">
        <f>IF(V2625&gt;94,"Met",IF(X2625="--","n/a",IF(X2625&gt;=0,"Met","Did Not Meet")))</f>
        <v>Did Not Meet</v>
      </c>
      <c r="J2623" s="13"/>
      <c r="K2623" s="13" t="str">
        <f>IF(Z2624&gt;94,"Met",IF(AB2624="--","n/a",IF(AB2624&gt;=0,"Met","Did Not Meet")))</f>
        <v>Did Not Meet</v>
      </c>
      <c r="L2623" s="13" t="str">
        <f>IF(Z2625&gt;94,"Met",IF(AB2625="--","n/a",IF(AB2625&gt;=0,"Met","Did Not Meet")))</f>
        <v>Did Not Meet</v>
      </c>
      <c r="M2623" s="5" t="s">
        <v>37</v>
      </c>
      <c r="N2623" s="14"/>
      <c r="O2623" s="35" t="s">
        <v>2506</v>
      </c>
      <c r="P2623" s="83" t="str">
        <f t="shared" ref="P2623" si="3345">IF(P2618="No"," ", IF(P2620="No"," ",IF(P2619="No", " ",IF(P2621="No"," ","X"))))</f>
        <v xml:space="preserve"> </v>
      </c>
      <c r="Q2623" s="108"/>
      <c r="R2623" s="5" t="s">
        <v>6</v>
      </c>
      <c r="S2623" s="5" t="s">
        <v>2</v>
      </c>
      <c r="T2623" s="5" t="s">
        <v>7</v>
      </c>
      <c r="U2623" s="5">
        <v>273</v>
      </c>
      <c r="V2623" s="5">
        <v>42.86</v>
      </c>
      <c r="W2623" s="5">
        <v>46.95</v>
      </c>
      <c r="X2623" s="8">
        <f t="shared" si="3268"/>
        <v>-4.0900000000000034</v>
      </c>
      <c r="Y2623" s="14">
        <v>268</v>
      </c>
      <c r="Z2623" s="5">
        <v>41.04</v>
      </c>
      <c r="AA2623" s="5">
        <v>44.26</v>
      </c>
      <c r="AB2623" s="72">
        <f t="shared" si="3330"/>
        <v>-3.2199999999999989</v>
      </c>
      <c r="AC2623" s="53"/>
    </row>
    <row r="2624" spans="1:29" ht="15.75" x14ac:dyDescent="0.25">
      <c r="A2624" s="53">
        <v>3904006</v>
      </c>
      <c r="B2624" s="89" t="s">
        <v>2616</v>
      </c>
      <c r="C2624" s="53" t="s">
        <v>611</v>
      </c>
      <c r="D2624" s="50" t="s">
        <v>975</v>
      </c>
      <c r="E2624" s="48" t="str">
        <f>VLOOKUP('2012 Accountability Database'!A2618,Dems1112!$A$2:$G$1082,6)</f>
        <v>5 (Southeast AR)</v>
      </c>
      <c r="F2624" s="66"/>
      <c r="G2624" s="63" t="s">
        <v>2488</v>
      </c>
      <c r="H2624" s="61" t="str">
        <f t="shared" ref="H2624:I2624" si="3346">IF(H2622="Met","Yes",IF(H2623="Met","Yes","No"))</f>
        <v>No</v>
      </c>
      <c r="I2624" s="61" t="str">
        <f t="shared" si="3346"/>
        <v>No</v>
      </c>
      <c r="J2624" s="55"/>
      <c r="K2624" s="61" t="str">
        <f t="shared" ref="K2624:L2624" si="3347">IF(K2622="Met","Yes",IF(K2623="Met","Yes","No"))</f>
        <v>No</v>
      </c>
      <c r="L2624" s="61" t="str">
        <f t="shared" si="3347"/>
        <v>No</v>
      </c>
      <c r="M2624" s="5" t="s">
        <v>37</v>
      </c>
      <c r="N2624" s="14"/>
      <c r="O2624" s="35" t="s">
        <v>2505</v>
      </c>
      <c r="P2624" s="83" t="str">
        <f t="shared" ref="P2624" si="3348">IF(P2623="X"," ",IF(P2625="X"," ","X"))</f>
        <v xml:space="preserve"> </v>
      </c>
      <c r="Q2624" s="94" t="s">
        <v>2759</v>
      </c>
      <c r="R2624" s="5" t="s">
        <v>6</v>
      </c>
      <c r="S2624" s="5" t="s">
        <v>5</v>
      </c>
      <c r="T2624" s="5" t="s">
        <v>3</v>
      </c>
      <c r="U2624" s="5">
        <v>827</v>
      </c>
      <c r="V2624" s="5">
        <v>45.59</v>
      </c>
      <c r="W2624" s="5">
        <v>50.24</v>
      </c>
      <c r="X2624" s="8">
        <f t="shared" si="3268"/>
        <v>-4.6499999999999986</v>
      </c>
      <c r="Y2624" s="14">
        <v>794</v>
      </c>
      <c r="Z2624" s="5">
        <v>43.32</v>
      </c>
      <c r="AA2624" s="5">
        <v>46.68</v>
      </c>
      <c r="AB2624" s="72">
        <f t="shared" si="3330"/>
        <v>-3.3599999999999994</v>
      </c>
      <c r="AC2624" s="53"/>
    </row>
    <row r="2625" spans="1:29" x14ac:dyDescent="0.25">
      <c r="A2625" s="54">
        <v>3904006</v>
      </c>
      <c r="B2625" s="90" t="s">
        <v>2616</v>
      </c>
      <c r="C2625" s="54" t="s">
        <v>611</v>
      </c>
      <c r="D2625" s="4"/>
      <c r="E2625" s="4"/>
      <c r="F2625" s="67"/>
      <c r="G2625" s="64"/>
      <c r="H2625" s="43"/>
      <c r="I2625" s="43"/>
      <c r="J2625" s="43"/>
      <c r="K2625" s="43"/>
      <c r="L2625" s="43"/>
      <c r="M2625" s="4" t="s">
        <v>37</v>
      </c>
      <c r="N2625" s="15"/>
      <c r="O2625" s="38" t="s">
        <v>2482</v>
      </c>
      <c r="P2625" s="84" t="str">
        <f>IF(E2619="Achieving School"," ","X")</f>
        <v>X</v>
      </c>
      <c r="Q2625" s="91"/>
      <c r="R2625" s="4" t="s">
        <v>6</v>
      </c>
      <c r="S2625" s="4" t="s">
        <v>5</v>
      </c>
      <c r="T2625" s="4" t="s">
        <v>7</v>
      </c>
      <c r="U2625" s="4">
        <v>788</v>
      </c>
      <c r="V2625" s="4">
        <v>44.67</v>
      </c>
      <c r="W2625" s="4">
        <v>46.95</v>
      </c>
      <c r="X2625" s="7">
        <f t="shared" si="3268"/>
        <v>-2.2800000000000011</v>
      </c>
      <c r="Y2625" s="15">
        <v>763</v>
      </c>
      <c r="Z2625" s="4">
        <v>42.73</v>
      </c>
      <c r="AA2625" s="4">
        <v>44.26</v>
      </c>
      <c r="AB2625" s="73">
        <f t="shared" si="3330"/>
        <v>-1.5300000000000011</v>
      </c>
      <c r="AC2625" s="54"/>
    </row>
    <row r="2626" spans="1:29" x14ac:dyDescent="0.25">
      <c r="A2626" s="1">
        <v>4003014</v>
      </c>
      <c r="B2626" s="87" t="s">
        <v>2617</v>
      </c>
      <c r="C2626" s="55" t="s">
        <v>888</v>
      </c>
      <c r="E2626" s="42"/>
      <c r="F2626" s="65" t="s">
        <v>2483</v>
      </c>
      <c r="G2626" s="62"/>
      <c r="H2626" s="37" t="str">
        <f>IF(V2626&gt;94,"Met",IF(X2626="--","n/a",IF(X2626&gt;=0,"Met","Did Not Meet")))</f>
        <v>Did Not Meet</v>
      </c>
      <c r="I2626" s="37" t="str">
        <f>IF(V2627&gt;94,"Met",IF(X2627="--","n/a",IF(X2627&gt;=0,"Met","Did Not Meet")))</f>
        <v>Did Not Meet</v>
      </c>
      <c r="K2626" s="13" t="str">
        <f>IF(Z2626&gt;94,"Met",IF(AB2626="--","n/a",IF(AB2626&gt;=0,"Met","Did Not Meet")))</f>
        <v>Did Not Meet</v>
      </c>
      <c r="L2626" s="13" t="str">
        <f>IF(Z2627&gt;94,"Met",IF(AB2627="--","n/a",IF(AB2627&gt;=0,"Met","Did Not Meet")))</f>
        <v>Did Not Meet</v>
      </c>
      <c r="M2626" s="5" t="s">
        <v>9</v>
      </c>
      <c r="N2626" s="14" t="s">
        <v>2502</v>
      </c>
      <c r="O2626" s="5"/>
      <c r="P2626" s="44" t="str">
        <f t="shared" ref="P2626" si="3349">IF(H2628="Yes",IF(I2628="Yes","Yes","No"),"No")</f>
        <v>No</v>
      </c>
      <c r="Q2626" s="93"/>
      <c r="R2626" s="5" t="s">
        <v>1</v>
      </c>
      <c r="S2626" s="5" t="s">
        <v>2</v>
      </c>
      <c r="T2626" s="5" t="s">
        <v>3</v>
      </c>
      <c r="U2626" s="5">
        <v>382</v>
      </c>
      <c r="V2626" s="5">
        <v>73.819999999999993</v>
      </c>
      <c r="W2626" s="5">
        <v>73.88</v>
      </c>
      <c r="X2626" s="8">
        <f t="shared" ref="X2626:X2689" si="3350">V2626-W2626</f>
        <v>-6.0000000000002274E-2</v>
      </c>
      <c r="Y2626" s="14">
        <v>250</v>
      </c>
      <c r="Z2626" s="5">
        <v>78.8</v>
      </c>
      <c r="AA2626" s="5">
        <v>79.38</v>
      </c>
      <c r="AB2626" s="72">
        <f t="shared" si="3330"/>
        <v>-0.57999999999999829</v>
      </c>
      <c r="AC2626" s="36"/>
    </row>
    <row r="2627" spans="1:29" ht="15.75" x14ac:dyDescent="0.25">
      <c r="A2627" s="53">
        <v>4003014</v>
      </c>
      <c r="B2627" s="89" t="s">
        <v>2617</v>
      </c>
      <c r="C2627" s="53" t="s">
        <v>888</v>
      </c>
      <c r="D2627" s="49" t="s">
        <v>2498</v>
      </c>
      <c r="E2627" s="34" t="str">
        <f>M2626</f>
        <v>Needs Improvement School</v>
      </c>
      <c r="F2627" s="65" t="s">
        <v>2484</v>
      </c>
      <c r="G2627" s="62"/>
      <c r="H2627" s="13" t="str">
        <f>IF(V2628&gt;94,"Met",IF(X2628="--","n/a",IF(X2628&gt;=0,"Met","Did Not Meet")))</f>
        <v>Did Not Meet</v>
      </c>
      <c r="I2627" s="13" t="str">
        <f>IF(V2629&gt;94,"Met",IF(X2629="--","n/a",IF(X2629&gt;=0,"Met","Did Not Meet")))</f>
        <v>Did Not Meet</v>
      </c>
      <c r="K2627" s="13" t="str">
        <f>IF(Z2628&gt;94,"Met",IF(AB2628="--","n/a",IF(AB2628&gt;=0,"Met","Did Not Meet")))</f>
        <v>Did Not Meet</v>
      </c>
      <c r="L2627" s="13" t="str">
        <f>IF(Z2629&gt;94,"Met",IF(AB2629="--","n/a",IF(AB2629&gt;=0,"Met","Did Not Meet")))</f>
        <v>Did Not Meet</v>
      </c>
      <c r="M2627" s="1" t="s">
        <v>9</v>
      </c>
      <c r="N2627" s="14" t="s">
        <v>2501</v>
      </c>
      <c r="O2627" s="5"/>
      <c r="P2627" s="44" t="str">
        <f t="shared" ref="P2627" si="3351">IF(K2628="Yes",IF(L2628="Yes","Yes","No"),"No")</f>
        <v>No</v>
      </c>
      <c r="Q2627" s="94" t="s">
        <v>2759</v>
      </c>
      <c r="R2627" s="5" t="s">
        <v>1</v>
      </c>
      <c r="S2627" s="1" t="s">
        <v>2</v>
      </c>
      <c r="T2627" s="1" t="s">
        <v>7</v>
      </c>
      <c r="U2627" s="5">
        <v>234</v>
      </c>
      <c r="V2627" s="1">
        <v>64.099999999999994</v>
      </c>
      <c r="W2627" s="1">
        <v>67.349999999999994</v>
      </c>
      <c r="X2627" s="6">
        <f t="shared" si="3350"/>
        <v>-3.25</v>
      </c>
      <c r="Y2627" s="14">
        <v>142</v>
      </c>
      <c r="Z2627" s="1">
        <v>73.94</v>
      </c>
      <c r="AA2627" s="1">
        <v>74.16</v>
      </c>
      <c r="AB2627" s="72">
        <f t="shared" si="3330"/>
        <v>-0.21999999999999886</v>
      </c>
      <c r="AC2627" s="53"/>
    </row>
    <row r="2628" spans="1:29" ht="15" customHeight="1" x14ac:dyDescent="0.25">
      <c r="A2628" s="53">
        <v>4003014</v>
      </c>
      <c r="B2628" s="89" t="s">
        <v>2617</v>
      </c>
      <c r="C2628" s="53" t="s">
        <v>888</v>
      </c>
      <c r="D2628" s="49" t="s">
        <v>2499</v>
      </c>
      <c r="E2628" s="35" t="str">
        <f>VLOOKUP('2012 Accountability Database'!$A2626,'2011 AYP'!A$2:B$1072,2)</f>
        <v>SI_5 (School Improvement Year 5)</v>
      </c>
      <c r="F2628" s="66"/>
      <c r="G2628" s="63" t="s">
        <v>2485</v>
      </c>
      <c r="H2628" s="60" t="str">
        <f t="shared" ref="H2628:I2628" si="3352">IF(H2626="Met","Yes",IF(H2627="Met","Yes","No"))</f>
        <v>No</v>
      </c>
      <c r="I2628" s="60" t="str">
        <f t="shared" si="3352"/>
        <v>No</v>
      </c>
      <c r="J2628" s="42"/>
      <c r="K2628" s="60" t="str">
        <f t="shared" ref="K2628:L2628" si="3353">IF(K2626="Met","Yes",IF(K2627="Met","Yes","No"))</f>
        <v>No</v>
      </c>
      <c r="L2628" s="60" t="str">
        <f t="shared" si="3353"/>
        <v>No</v>
      </c>
      <c r="M2628" s="1" t="s">
        <v>9</v>
      </c>
      <c r="N2628" s="14" t="s">
        <v>2503</v>
      </c>
      <c r="O2628" s="5"/>
      <c r="P2628" s="44" t="str">
        <f t="shared" ref="P2628" si="3354">IF(H2632="Yes",IF(I2632="Yes","Yes","No"),"No")</f>
        <v>No</v>
      </c>
      <c r="Q2628" s="108" t="s">
        <v>2758</v>
      </c>
      <c r="R2628" s="5" t="s">
        <v>1</v>
      </c>
      <c r="S2628" s="1" t="s">
        <v>5</v>
      </c>
      <c r="T2628" s="1" t="s">
        <v>3</v>
      </c>
      <c r="U2628" s="5">
        <v>1125</v>
      </c>
      <c r="V2628" s="1">
        <v>71.11</v>
      </c>
      <c r="W2628" s="1">
        <v>73.88</v>
      </c>
      <c r="X2628" s="6">
        <f t="shared" si="3350"/>
        <v>-2.769999999999996</v>
      </c>
      <c r="Y2628" s="14">
        <v>715</v>
      </c>
      <c r="Z2628" s="1">
        <v>74.55</v>
      </c>
      <c r="AA2628" s="1">
        <v>79.38</v>
      </c>
      <c r="AB2628" s="72">
        <f t="shared" si="3330"/>
        <v>-4.8299999999999983</v>
      </c>
      <c r="AC2628" s="53"/>
    </row>
    <row r="2629" spans="1:29" x14ac:dyDescent="0.25">
      <c r="A2629" s="53">
        <v>4003014</v>
      </c>
      <c r="B2629" s="89" t="s">
        <v>2617</v>
      </c>
      <c r="C2629" s="53" t="s">
        <v>888</v>
      </c>
      <c r="D2629" s="49" t="s">
        <v>2507</v>
      </c>
      <c r="E2629" s="47">
        <f>VLOOKUP('2012 Accountability Database'!A2626,Dems1112!$A$2:$G$1082,3)</f>
        <v>0.28999999999999998</v>
      </c>
      <c r="F2629" s="66"/>
      <c r="G2629" s="52"/>
      <c r="M2629" s="1" t="s">
        <v>9</v>
      </c>
      <c r="N2629" s="14" t="s">
        <v>2504</v>
      </c>
      <c r="O2629" s="5"/>
      <c r="P2629" s="44" t="str">
        <f t="shared" ref="P2629" si="3355">IF(K2632="Yes",IF(L2632="Yes","Yes","No"),"No")</f>
        <v>No</v>
      </c>
      <c r="Q2629" s="108"/>
      <c r="R2629" s="5" t="s">
        <v>1</v>
      </c>
      <c r="S2629" s="1" t="s">
        <v>5</v>
      </c>
      <c r="T2629" s="1" t="s">
        <v>7</v>
      </c>
      <c r="U2629" s="5">
        <v>694</v>
      </c>
      <c r="V2629" s="1">
        <v>62.25</v>
      </c>
      <c r="W2629" s="1">
        <v>67.349999999999994</v>
      </c>
      <c r="X2629" s="6">
        <f t="shared" si="3350"/>
        <v>-5.0999999999999943</v>
      </c>
      <c r="Y2629" s="14">
        <v>429</v>
      </c>
      <c r="Z2629" s="1">
        <v>68.53</v>
      </c>
      <c r="AA2629" s="1">
        <v>74.16</v>
      </c>
      <c r="AB2629" s="72">
        <f t="shared" si="3330"/>
        <v>-5.6299999999999955</v>
      </c>
      <c r="AC2629" s="53"/>
    </row>
    <row r="2630" spans="1:29" x14ac:dyDescent="0.25">
      <c r="A2630" s="53">
        <v>4003014</v>
      </c>
      <c r="B2630" s="89" t="s">
        <v>2617</v>
      </c>
      <c r="C2630" s="53" t="s">
        <v>888</v>
      </c>
      <c r="D2630" s="50" t="s">
        <v>2508</v>
      </c>
      <c r="E2630" s="47">
        <f>VLOOKUP('2012 Accountability Database'!A2626,Dems1112!$A$2:$G$1082,4)</f>
        <v>0.62</v>
      </c>
      <c r="F2630" s="65" t="s">
        <v>2486</v>
      </c>
      <c r="G2630" s="62"/>
      <c r="H2630" s="13" t="str">
        <f>IF(V2630&gt;94,"Met",IF(X2630="--","n/a",IF(X2630&gt;=0,"Met","Did Not Meet")))</f>
        <v>Did Not Meet</v>
      </c>
      <c r="I2630" s="13" t="str">
        <f>IF(V2631&gt;94,"Met",IF(X2631="--","n/a",IF(X2631&gt;=0,"Met","Did Not Meet")))</f>
        <v>Did Not Meet</v>
      </c>
      <c r="J2630" s="13"/>
      <c r="K2630" s="13" t="str">
        <f>IF(Z2630&gt;94,"Met",IF(AB2630="--","n/a",IF(AB2630&gt;=0,"Met","Did Not Meet")))</f>
        <v>Did Not Meet</v>
      </c>
      <c r="L2630" s="13" t="str">
        <f>IF(Z2631&gt;94,"Met",IF(AB2631="--","n/a",IF(AB2631&gt;=0,"Met","Did Not Meet")))</f>
        <v>Did Not Meet</v>
      </c>
      <c r="M2630" s="1" t="s">
        <v>9</v>
      </c>
      <c r="N2630" s="68" t="s">
        <v>2497</v>
      </c>
      <c r="O2630" s="35"/>
      <c r="P2630" s="44"/>
      <c r="Q2630" s="108"/>
      <c r="R2630" s="5" t="s">
        <v>6</v>
      </c>
      <c r="S2630" s="1" t="s">
        <v>2</v>
      </c>
      <c r="T2630" s="1" t="s">
        <v>3</v>
      </c>
      <c r="U2630" s="5">
        <v>382</v>
      </c>
      <c r="V2630" s="1">
        <v>80.37</v>
      </c>
      <c r="W2630" s="1">
        <v>85.71</v>
      </c>
      <c r="X2630" s="6">
        <f t="shared" si="3350"/>
        <v>-5.3399999999999892</v>
      </c>
      <c r="Y2630" s="14">
        <v>250</v>
      </c>
      <c r="Z2630" s="1">
        <v>55.6</v>
      </c>
      <c r="AA2630" s="1">
        <v>70.209999999999994</v>
      </c>
      <c r="AB2630" s="72">
        <f t="shared" si="3330"/>
        <v>-14.609999999999992</v>
      </c>
      <c r="AC2630" s="53"/>
    </row>
    <row r="2631" spans="1:29" x14ac:dyDescent="0.25">
      <c r="A2631" s="53">
        <v>4003014</v>
      </c>
      <c r="B2631" s="89" t="s">
        <v>2617</v>
      </c>
      <c r="C2631" s="53" t="s">
        <v>888</v>
      </c>
      <c r="D2631" s="50" t="s">
        <v>974</v>
      </c>
      <c r="E2631" s="47" t="str">
        <f>VLOOKUP('2012 Accountability Database'!A2626,Dems1112!$A$2:$G$1082,5)</f>
        <v>K-5</v>
      </c>
      <c r="F2631" s="65" t="s">
        <v>2487</v>
      </c>
      <c r="G2631" s="62"/>
      <c r="H2631" s="13" t="str">
        <f>IF(V2632&gt;94,"Met",IF(X2632="--","n/a",IF(X2632&gt;=0,"Met","Did Not Meet")))</f>
        <v>Did Not Meet</v>
      </c>
      <c r="I2631" s="13" t="str">
        <f>IF(V2633&gt;94,"Met",IF(X2633="--","n/a",IF(X2633&gt;=0,"Met","Did Not Meet")))</f>
        <v>Did Not Meet</v>
      </c>
      <c r="J2631" s="13"/>
      <c r="K2631" s="13" t="str">
        <f>IF(Z2632&gt;94,"Met",IF(AB2632="--","n/a",IF(AB2632&gt;=0,"Met","Did Not Meet")))</f>
        <v>Did Not Meet</v>
      </c>
      <c r="L2631" s="13" t="str">
        <f>IF(Z2633&gt;94,"Met",IF(AB2633="--","n/a",IF(AB2633&gt;=0,"Met","Did Not Meet")))</f>
        <v>Did Not Meet</v>
      </c>
      <c r="M2631" s="1" t="s">
        <v>9</v>
      </c>
      <c r="N2631" s="14"/>
      <c r="O2631" s="35" t="s">
        <v>2506</v>
      </c>
      <c r="P2631" s="83" t="str">
        <f t="shared" ref="P2631" si="3356">IF(P2626="No"," ", IF(P2628="No"," ",IF(P2627="No", " ",IF(P2629="No"," ","X"))))</f>
        <v xml:space="preserve"> </v>
      </c>
      <c r="Q2631" s="108"/>
      <c r="R2631" s="5" t="s">
        <v>6</v>
      </c>
      <c r="S2631" s="1" t="s">
        <v>2</v>
      </c>
      <c r="T2631" s="1" t="s">
        <v>7</v>
      </c>
      <c r="U2631" s="5">
        <v>234</v>
      </c>
      <c r="V2631" s="1">
        <v>76.5</v>
      </c>
      <c r="W2631" s="1">
        <v>80.72</v>
      </c>
      <c r="X2631" s="6">
        <f t="shared" si="3350"/>
        <v>-4.2199999999999989</v>
      </c>
      <c r="Y2631" s="14">
        <v>142</v>
      </c>
      <c r="Z2631" s="1">
        <v>49.3</v>
      </c>
      <c r="AA2631" s="1">
        <v>67.39</v>
      </c>
      <c r="AB2631" s="72">
        <f t="shared" si="3330"/>
        <v>-18.090000000000003</v>
      </c>
      <c r="AC2631" s="53"/>
    </row>
    <row r="2632" spans="1:29" ht="15.75" x14ac:dyDescent="0.25">
      <c r="A2632" s="53">
        <v>4003014</v>
      </c>
      <c r="B2632" s="89" t="s">
        <v>2617</v>
      </c>
      <c r="C2632" s="53" t="s">
        <v>888</v>
      </c>
      <c r="D2632" s="50" t="s">
        <v>975</v>
      </c>
      <c r="E2632" s="48" t="str">
        <f>VLOOKUP('2012 Accountability Database'!A2626,Dems1112!$A$2:$G$1082,6)</f>
        <v>5 (Southeast AR)</v>
      </c>
      <c r="F2632" s="66"/>
      <c r="G2632" s="63" t="s">
        <v>2488</v>
      </c>
      <c r="H2632" s="61" t="str">
        <f t="shared" ref="H2632:I2632" si="3357">IF(H2630="Met","Yes",IF(H2631="Met","Yes","No"))</f>
        <v>No</v>
      </c>
      <c r="I2632" s="61" t="str">
        <f t="shared" si="3357"/>
        <v>No</v>
      </c>
      <c r="J2632" s="55"/>
      <c r="K2632" s="61" t="str">
        <f t="shared" ref="K2632:L2632" si="3358">IF(K2630="Met","Yes",IF(K2631="Met","Yes","No"))</f>
        <v>No</v>
      </c>
      <c r="L2632" s="61" t="str">
        <f t="shared" si="3358"/>
        <v>No</v>
      </c>
      <c r="M2632" s="1" t="s">
        <v>9</v>
      </c>
      <c r="N2632" s="14"/>
      <c r="O2632" s="35" t="s">
        <v>2505</v>
      </c>
      <c r="P2632" s="83" t="str">
        <f t="shared" ref="P2632" si="3359">IF(P2631="X"," ",IF(P2633="X"," ","X"))</f>
        <v xml:space="preserve"> </v>
      </c>
      <c r="Q2632" s="94" t="s">
        <v>2759</v>
      </c>
      <c r="R2632" s="5" t="s">
        <v>6</v>
      </c>
      <c r="S2632" s="1" t="s">
        <v>5</v>
      </c>
      <c r="T2632" s="1" t="s">
        <v>3</v>
      </c>
      <c r="U2632" s="5">
        <v>1125</v>
      </c>
      <c r="V2632" s="1">
        <v>80.89</v>
      </c>
      <c r="W2632" s="1">
        <v>85.71</v>
      </c>
      <c r="X2632" s="6">
        <f t="shared" si="3350"/>
        <v>-4.8199999999999932</v>
      </c>
      <c r="Y2632" s="14">
        <v>715</v>
      </c>
      <c r="Z2632" s="1">
        <v>62.52</v>
      </c>
      <c r="AA2632" s="1">
        <v>70.209999999999994</v>
      </c>
      <c r="AB2632" s="72">
        <f t="shared" si="3330"/>
        <v>-7.6899999999999906</v>
      </c>
      <c r="AC2632" s="53"/>
    </row>
    <row r="2633" spans="1:29" x14ac:dyDescent="0.25">
      <c r="A2633" s="54">
        <v>4003014</v>
      </c>
      <c r="B2633" s="90" t="s">
        <v>2617</v>
      </c>
      <c r="C2633" s="54" t="s">
        <v>888</v>
      </c>
      <c r="D2633" s="4"/>
      <c r="E2633" s="4"/>
      <c r="F2633" s="67"/>
      <c r="G2633" s="64"/>
      <c r="H2633" s="43"/>
      <c r="I2633" s="43"/>
      <c r="J2633" s="43"/>
      <c r="K2633" s="43"/>
      <c r="L2633" s="43"/>
      <c r="M2633" s="4" t="s">
        <v>9</v>
      </c>
      <c r="N2633" s="15"/>
      <c r="O2633" s="38" t="s">
        <v>2482</v>
      </c>
      <c r="P2633" s="84" t="str">
        <f>IF(E2627="Achieving School"," ","X")</f>
        <v>X</v>
      </c>
      <c r="Q2633" s="91"/>
      <c r="R2633" s="4" t="s">
        <v>6</v>
      </c>
      <c r="S2633" s="4" t="s">
        <v>5</v>
      </c>
      <c r="T2633" s="4" t="s">
        <v>7</v>
      </c>
      <c r="U2633" s="4">
        <v>694</v>
      </c>
      <c r="V2633" s="4">
        <v>75.22</v>
      </c>
      <c r="W2633" s="4">
        <v>80.72</v>
      </c>
      <c r="X2633" s="7">
        <f t="shared" si="3350"/>
        <v>-5.5</v>
      </c>
      <c r="Y2633" s="15">
        <v>429</v>
      </c>
      <c r="Z2633" s="4">
        <v>56.18</v>
      </c>
      <c r="AA2633" s="4">
        <v>67.39</v>
      </c>
      <c r="AB2633" s="73">
        <f t="shared" si="3330"/>
        <v>-11.21</v>
      </c>
      <c r="AC2633" s="54"/>
    </row>
    <row r="2634" spans="1:29" x14ac:dyDescent="0.25">
      <c r="A2634" s="1">
        <v>4003015</v>
      </c>
      <c r="B2634" s="87" t="s">
        <v>2617</v>
      </c>
      <c r="C2634" s="55" t="s">
        <v>889</v>
      </c>
      <c r="E2634" s="42"/>
      <c r="F2634" s="65" t="s">
        <v>2483</v>
      </c>
      <c r="G2634" s="62"/>
      <c r="H2634" s="37" t="str">
        <f>IF(V2634&gt;94,"Met",IF(X2634="--","n/a",IF(X2634&gt;=0,"Met","Did Not Meet")))</f>
        <v>Met</v>
      </c>
      <c r="I2634" s="37" t="str">
        <f>IF(V2635&gt;94,"Met",IF(X2635="--","n/a",IF(X2635&gt;=0,"Met","Did Not Meet")))</f>
        <v>Met</v>
      </c>
      <c r="K2634" s="13" t="str">
        <f>IF(Z2634&gt;94,"Met",IF(AB2634="--","n/a",IF(AB2634&gt;=0,"Met","Did Not Meet")))</f>
        <v>Met</v>
      </c>
      <c r="L2634" s="13" t="str">
        <f>IF(Z2635&gt;94,"Met",IF(AB2635="--","n/a",IF(AB2635&gt;=0,"Met","Did Not Meet")))</f>
        <v>Met</v>
      </c>
      <c r="M2634" s="1" t="s">
        <v>4</v>
      </c>
      <c r="N2634" s="14" t="s">
        <v>2502</v>
      </c>
      <c r="O2634" s="5"/>
      <c r="P2634" s="44" t="str">
        <f t="shared" ref="P2634" si="3360">IF(H2636="Yes",IF(I2636="Yes","Yes","No"),"No")</f>
        <v>Yes</v>
      </c>
      <c r="Q2634" s="93"/>
      <c r="R2634" s="5" t="s">
        <v>1</v>
      </c>
      <c r="S2634" s="1" t="s">
        <v>2</v>
      </c>
      <c r="T2634" s="1" t="s">
        <v>3</v>
      </c>
      <c r="U2634" s="5">
        <v>371</v>
      </c>
      <c r="V2634" s="1">
        <v>78.44</v>
      </c>
      <c r="W2634" s="1">
        <v>76.900000000000006</v>
      </c>
      <c r="X2634" s="9">
        <f t="shared" si="3350"/>
        <v>1.539999999999992</v>
      </c>
      <c r="Y2634" s="14">
        <v>366</v>
      </c>
      <c r="Z2634" s="1">
        <v>80.599999999999994</v>
      </c>
      <c r="AA2634" s="1">
        <v>78.88</v>
      </c>
      <c r="AB2634" s="71">
        <f t="shared" si="3330"/>
        <v>1.7199999999999989</v>
      </c>
      <c r="AC2634" s="36"/>
    </row>
    <row r="2635" spans="1:29" ht="15.75" x14ac:dyDescent="0.25">
      <c r="A2635" s="53">
        <v>4003015</v>
      </c>
      <c r="B2635" s="89" t="s">
        <v>2617</v>
      </c>
      <c r="C2635" s="53" t="s">
        <v>889</v>
      </c>
      <c r="D2635" s="49" t="s">
        <v>2498</v>
      </c>
      <c r="E2635" s="34" t="str">
        <f>M2634</f>
        <v>Achieving School</v>
      </c>
      <c r="F2635" s="65" t="s">
        <v>2484</v>
      </c>
      <c r="G2635" s="62"/>
      <c r="H2635" s="13" t="str">
        <f>IF(V2636&gt;94,"Met",IF(X2636="--","n/a",IF(X2636&gt;=0,"Met","Did Not Meet")))</f>
        <v>Met</v>
      </c>
      <c r="I2635" s="13" t="str">
        <f>IF(V2637&gt;94,"Met",IF(X2637="--","n/a",IF(X2637&gt;=0,"Met","Did Not Meet")))</f>
        <v>Did Not Meet</v>
      </c>
      <c r="K2635" s="13" t="str">
        <f>IF(Z2636&gt;94,"Met",IF(AB2636="--","n/a",IF(AB2636&gt;=0,"Met","Did Not Meet")))</f>
        <v>Met</v>
      </c>
      <c r="L2635" s="13" t="str">
        <f>IF(Z2637&gt;94,"Met",IF(AB2637="--","n/a",IF(AB2637&gt;=0,"Met","Did Not Meet")))</f>
        <v>Met</v>
      </c>
      <c r="M2635" s="1" t="s">
        <v>4</v>
      </c>
      <c r="N2635" s="14" t="s">
        <v>2501</v>
      </c>
      <c r="O2635" s="5"/>
      <c r="P2635" s="44" t="str">
        <f t="shared" ref="P2635" si="3361">IF(K2636="Yes",IF(L2636="Yes","Yes","No"),"No")</f>
        <v>Yes</v>
      </c>
      <c r="Q2635" s="94" t="s">
        <v>2759</v>
      </c>
      <c r="R2635" s="5" t="s">
        <v>1</v>
      </c>
      <c r="S2635" s="1" t="s">
        <v>2</v>
      </c>
      <c r="T2635" s="1" t="s">
        <v>7</v>
      </c>
      <c r="U2635" s="5">
        <v>235</v>
      </c>
      <c r="V2635" s="1">
        <v>70.209999999999994</v>
      </c>
      <c r="W2635" s="1">
        <v>69.31</v>
      </c>
      <c r="X2635" s="9">
        <f t="shared" si="3350"/>
        <v>0.89999999999999147</v>
      </c>
      <c r="Y2635" s="14">
        <v>232</v>
      </c>
      <c r="Z2635" s="1">
        <v>72.84</v>
      </c>
      <c r="AA2635" s="1">
        <v>72.13</v>
      </c>
      <c r="AB2635" s="71">
        <f t="shared" si="3330"/>
        <v>0.71000000000000796</v>
      </c>
      <c r="AC2635" s="53"/>
    </row>
    <row r="2636" spans="1:29" ht="15" customHeight="1" x14ac:dyDescent="0.25">
      <c r="A2636" s="53">
        <v>4003015</v>
      </c>
      <c r="B2636" s="89" t="s">
        <v>2617</v>
      </c>
      <c r="C2636" s="53" t="s">
        <v>889</v>
      </c>
      <c r="D2636" s="49" t="s">
        <v>2499</v>
      </c>
      <c r="E2636" s="35" t="str">
        <f>VLOOKUP('2012 Accountability Database'!$A2634,'2011 AYP'!A$2:B$1072,2)</f>
        <v xml:space="preserve"> A (Alert)</v>
      </c>
      <c r="F2636" s="66"/>
      <c r="G2636" s="63" t="s">
        <v>2485</v>
      </c>
      <c r="H2636" s="60" t="str">
        <f t="shared" ref="H2636:I2636" si="3362">IF(H2634="Met","Yes",IF(H2635="Met","Yes","No"))</f>
        <v>Yes</v>
      </c>
      <c r="I2636" s="60" t="str">
        <f t="shared" si="3362"/>
        <v>Yes</v>
      </c>
      <c r="J2636" s="42"/>
      <c r="K2636" s="60" t="str">
        <f t="shared" ref="K2636:L2636" si="3363">IF(K2634="Met","Yes",IF(K2635="Met","Yes","No"))</f>
        <v>Yes</v>
      </c>
      <c r="L2636" s="60" t="str">
        <f t="shared" si="3363"/>
        <v>Yes</v>
      </c>
      <c r="M2636" s="5" t="s">
        <v>4</v>
      </c>
      <c r="N2636" s="14" t="s">
        <v>2503</v>
      </c>
      <c r="O2636" s="5"/>
      <c r="P2636" s="44" t="str">
        <f t="shared" ref="P2636" si="3364">IF(H2640="Yes",IF(I2640="Yes","Yes","No"),"No")</f>
        <v>Yes</v>
      </c>
      <c r="Q2636" s="108" t="s">
        <v>2758</v>
      </c>
      <c r="R2636" s="5" t="s">
        <v>1</v>
      </c>
      <c r="S2636" s="5" t="s">
        <v>5</v>
      </c>
      <c r="T2636" s="5" t="s">
        <v>3</v>
      </c>
      <c r="U2636" s="5">
        <v>1105</v>
      </c>
      <c r="V2636" s="5">
        <v>77.099999999999994</v>
      </c>
      <c r="W2636" s="5">
        <v>76.900000000000006</v>
      </c>
      <c r="X2636" s="11">
        <f t="shared" si="3350"/>
        <v>0.19999999999998863</v>
      </c>
      <c r="Y2636" s="14">
        <v>1085</v>
      </c>
      <c r="Z2636" s="5">
        <v>79.72</v>
      </c>
      <c r="AA2636" s="5">
        <v>78.88</v>
      </c>
      <c r="AB2636" s="71">
        <f t="shared" si="3330"/>
        <v>0.84000000000000341</v>
      </c>
      <c r="AC2636" s="53"/>
    </row>
    <row r="2637" spans="1:29" x14ac:dyDescent="0.25">
      <c r="A2637" s="53">
        <v>4003015</v>
      </c>
      <c r="B2637" s="89" t="s">
        <v>2617</v>
      </c>
      <c r="C2637" s="53" t="s">
        <v>889</v>
      </c>
      <c r="D2637" s="49" t="s">
        <v>2507</v>
      </c>
      <c r="E2637" s="47">
        <f>VLOOKUP('2012 Accountability Database'!A2634,Dems1112!$A$2:$G$1082,3)</f>
        <v>0.3</v>
      </c>
      <c r="F2637" s="66"/>
      <c r="G2637" s="52"/>
      <c r="M2637" s="1" t="s">
        <v>4</v>
      </c>
      <c r="N2637" s="14" t="s">
        <v>2504</v>
      </c>
      <c r="O2637" s="5"/>
      <c r="P2637" s="44" t="str">
        <f t="shared" ref="P2637" si="3365">IF(K2640="Yes",IF(L2640="Yes","Yes","No"),"No")</f>
        <v>Yes</v>
      </c>
      <c r="Q2637" s="108"/>
      <c r="R2637" s="5" t="s">
        <v>1</v>
      </c>
      <c r="S2637" s="1" t="s">
        <v>5</v>
      </c>
      <c r="T2637" s="1" t="s">
        <v>7</v>
      </c>
      <c r="U2637" s="5">
        <v>684</v>
      </c>
      <c r="V2637" s="1">
        <v>69.150000000000006</v>
      </c>
      <c r="W2637" s="1">
        <v>69.31</v>
      </c>
      <c r="X2637" s="6">
        <f t="shared" si="3350"/>
        <v>-0.15999999999999659</v>
      </c>
      <c r="Y2637" s="14">
        <v>671</v>
      </c>
      <c r="Z2637" s="1">
        <v>72.58</v>
      </c>
      <c r="AA2637" s="1">
        <v>72.13</v>
      </c>
      <c r="AB2637" s="71">
        <f t="shared" si="3330"/>
        <v>0.45000000000000284</v>
      </c>
      <c r="AC2637" s="53"/>
    </row>
    <row r="2638" spans="1:29" x14ac:dyDescent="0.25">
      <c r="A2638" s="53">
        <v>4003015</v>
      </c>
      <c r="B2638" s="89" t="s">
        <v>2617</v>
      </c>
      <c r="C2638" s="53" t="s">
        <v>889</v>
      </c>
      <c r="D2638" s="50" t="s">
        <v>2508</v>
      </c>
      <c r="E2638" s="47">
        <f>VLOOKUP('2012 Accountability Database'!A2634,Dems1112!$A$2:$G$1082,4)</f>
        <v>0.63</v>
      </c>
      <c r="F2638" s="65" t="s">
        <v>2486</v>
      </c>
      <c r="G2638" s="62"/>
      <c r="H2638" s="13" t="str">
        <f>IF(V2638&gt;94,"Met",IF(X2638="--","n/a",IF(X2638&gt;=0,"Met","Did Not Meet")))</f>
        <v>Met</v>
      </c>
      <c r="I2638" s="13" t="str">
        <f>IF(V2639&gt;94,"Met",IF(X2639="--","n/a",IF(X2639&gt;=0,"Met","Did Not Meet")))</f>
        <v>Met</v>
      </c>
      <c r="J2638" s="13"/>
      <c r="K2638" s="13" t="str">
        <f>IF(Z2638&gt;94,"Met",IF(AB2638="--","n/a",IF(AB2638&gt;=0,"Met","Did Not Meet")))</f>
        <v>Met</v>
      </c>
      <c r="L2638" s="13" t="str">
        <f>IF(Z2639&gt;94,"Met",IF(AB2639="--","n/a",IF(AB2639&gt;=0,"Met","Did Not Meet")))</f>
        <v>Did Not Meet</v>
      </c>
      <c r="M2638" s="1" t="s">
        <v>4</v>
      </c>
      <c r="N2638" s="68" t="s">
        <v>2497</v>
      </c>
      <c r="O2638" s="35"/>
      <c r="P2638" s="44"/>
      <c r="Q2638" s="108"/>
      <c r="R2638" s="5" t="s">
        <v>6</v>
      </c>
      <c r="S2638" s="1" t="s">
        <v>2</v>
      </c>
      <c r="T2638" s="1" t="s">
        <v>3</v>
      </c>
      <c r="U2638" s="5">
        <v>433</v>
      </c>
      <c r="V2638" s="1">
        <v>84.99</v>
      </c>
      <c r="W2638" s="1">
        <v>81.2</v>
      </c>
      <c r="X2638" s="9">
        <f t="shared" si="3350"/>
        <v>3.789999999999992</v>
      </c>
      <c r="Y2638" s="14">
        <v>366</v>
      </c>
      <c r="Z2638" s="1">
        <v>83.33</v>
      </c>
      <c r="AA2638" s="1">
        <v>81.87</v>
      </c>
      <c r="AB2638" s="71">
        <f t="shared" si="3330"/>
        <v>1.4599999999999937</v>
      </c>
      <c r="AC2638" s="53"/>
    </row>
    <row r="2639" spans="1:29" x14ac:dyDescent="0.25">
      <c r="A2639" s="53">
        <v>4003015</v>
      </c>
      <c r="B2639" s="89" t="s">
        <v>2617</v>
      </c>
      <c r="C2639" s="53" t="s">
        <v>889</v>
      </c>
      <c r="D2639" s="50" t="s">
        <v>974</v>
      </c>
      <c r="E2639" s="47" t="str">
        <f>VLOOKUP('2012 Accountability Database'!A2634,Dems1112!$A$2:$G$1082,5)</f>
        <v>6-8</v>
      </c>
      <c r="F2639" s="65" t="s">
        <v>2487</v>
      </c>
      <c r="G2639" s="62"/>
      <c r="H2639" s="13" t="str">
        <f>IF(V2640&gt;94,"Met",IF(X2640="--","n/a",IF(X2640&gt;=0,"Met","Did Not Meet")))</f>
        <v>Met</v>
      </c>
      <c r="I2639" s="13" t="str">
        <f>IF(V2641&gt;94,"Met",IF(X2641="--","n/a",IF(X2641&gt;=0,"Met","Did Not Meet")))</f>
        <v>Met</v>
      </c>
      <c r="J2639" s="13"/>
      <c r="K2639" s="13" t="str">
        <f>IF(Z2640&gt;94,"Met",IF(AB2640="--","n/a",IF(AB2640&gt;=0,"Met","Did Not Meet")))</f>
        <v>Met</v>
      </c>
      <c r="L2639" s="13" t="str">
        <f>IF(Z2641&gt;94,"Met",IF(AB2641="--","n/a",IF(AB2641&gt;=0,"Met","Did Not Meet")))</f>
        <v>Met</v>
      </c>
      <c r="M2639" s="1" t="s">
        <v>4</v>
      </c>
      <c r="N2639" s="14"/>
      <c r="O2639" s="35" t="s">
        <v>2506</v>
      </c>
      <c r="P2639" s="83" t="str">
        <f t="shared" ref="P2639" si="3366">IF(P2634="No"," ", IF(P2636="No"," ",IF(P2635="No", " ",IF(P2637="No"," ","X"))))</f>
        <v>X</v>
      </c>
      <c r="Q2639" s="108"/>
      <c r="R2639" s="5" t="s">
        <v>6</v>
      </c>
      <c r="S2639" s="1" t="s">
        <v>2</v>
      </c>
      <c r="T2639" s="1" t="s">
        <v>7</v>
      </c>
      <c r="U2639" s="5">
        <v>267</v>
      </c>
      <c r="V2639" s="1">
        <v>79.400000000000006</v>
      </c>
      <c r="W2639" s="1">
        <v>74.89</v>
      </c>
      <c r="X2639" s="9">
        <f t="shared" si="3350"/>
        <v>4.5100000000000051</v>
      </c>
      <c r="Y2639" s="14">
        <v>232</v>
      </c>
      <c r="Z2639" s="1">
        <v>77.16</v>
      </c>
      <c r="AA2639" s="1">
        <v>77.790000000000006</v>
      </c>
      <c r="AB2639" s="72">
        <f t="shared" si="3330"/>
        <v>-0.63000000000000966</v>
      </c>
      <c r="AC2639" s="53"/>
    </row>
    <row r="2640" spans="1:29" ht="15.75" x14ac:dyDescent="0.25">
      <c r="A2640" s="53">
        <v>4003015</v>
      </c>
      <c r="B2640" s="89" t="s">
        <v>2617</v>
      </c>
      <c r="C2640" s="53" t="s">
        <v>889</v>
      </c>
      <c r="D2640" s="50" t="s">
        <v>975</v>
      </c>
      <c r="E2640" s="48" t="str">
        <f>VLOOKUP('2012 Accountability Database'!A2634,Dems1112!$A$2:$G$1082,6)</f>
        <v>5 (Southeast AR)</v>
      </c>
      <c r="F2640" s="66"/>
      <c r="G2640" s="63" t="s">
        <v>2488</v>
      </c>
      <c r="H2640" s="61" t="str">
        <f t="shared" ref="H2640:I2640" si="3367">IF(H2638="Met","Yes",IF(H2639="Met","Yes","No"))</f>
        <v>Yes</v>
      </c>
      <c r="I2640" s="61" t="str">
        <f t="shared" si="3367"/>
        <v>Yes</v>
      </c>
      <c r="J2640" s="55"/>
      <c r="K2640" s="61" t="str">
        <f t="shared" ref="K2640:L2640" si="3368">IF(K2638="Met","Yes",IF(K2639="Met","Yes","No"))</f>
        <v>Yes</v>
      </c>
      <c r="L2640" s="61" t="str">
        <f t="shared" si="3368"/>
        <v>Yes</v>
      </c>
      <c r="M2640" s="5" t="s">
        <v>4</v>
      </c>
      <c r="N2640" s="14"/>
      <c r="O2640" s="35" t="s">
        <v>2505</v>
      </c>
      <c r="P2640" s="83" t="str">
        <f t="shared" ref="P2640" si="3369">IF(P2639="X"," ",IF(P2641="X"," ","X"))</f>
        <v xml:space="preserve"> </v>
      </c>
      <c r="Q2640" s="94" t="s">
        <v>2759</v>
      </c>
      <c r="R2640" s="5" t="s">
        <v>6</v>
      </c>
      <c r="S2640" s="5" t="s">
        <v>5</v>
      </c>
      <c r="T2640" s="5" t="s">
        <v>3</v>
      </c>
      <c r="U2640" s="5">
        <v>1219</v>
      </c>
      <c r="V2640" s="5">
        <v>83.84</v>
      </c>
      <c r="W2640" s="5">
        <v>81.2</v>
      </c>
      <c r="X2640" s="11">
        <f t="shared" si="3350"/>
        <v>2.6400000000000006</v>
      </c>
      <c r="Y2640" s="14">
        <v>1085</v>
      </c>
      <c r="Z2640" s="5">
        <v>83.87</v>
      </c>
      <c r="AA2640" s="5">
        <v>81.87</v>
      </c>
      <c r="AB2640" s="71">
        <f t="shared" si="3330"/>
        <v>2</v>
      </c>
      <c r="AC2640" s="53"/>
    </row>
    <row r="2641" spans="1:29" x14ac:dyDescent="0.25">
      <c r="A2641" s="54">
        <v>4003015</v>
      </c>
      <c r="B2641" s="90" t="s">
        <v>2617</v>
      </c>
      <c r="C2641" s="54" t="s">
        <v>889</v>
      </c>
      <c r="D2641" s="4"/>
      <c r="E2641" s="4"/>
      <c r="F2641" s="67"/>
      <c r="G2641" s="64"/>
      <c r="H2641" s="43"/>
      <c r="I2641" s="43"/>
      <c r="J2641" s="43"/>
      <c r="K2641" s="43"/>
      <c r="L2641" s="43"/>
      <c r="M2641" s="4" t="s">
        <v>4</v>
      </c>
      <c r="N2641" s="15"/>
      <c r="O2641" s="38" t="s">
        <v>2482</v>
      </c>
      <c r="P2641" s="84" t="str">
        <f>IF(E2635="Achieving School"," ","X")</f>
        <v xml:space="preserve"> </v>
      </c>
      <c r="Q2641" s="91"/>
      <c r="R2641" s="4" t="s">
        <v>6</v>
      </c>
      <c r="S2641" s="4" t="s">
        <v>5</v>
      </c>
      <c r="T2641" s="4" t="s">
        <v>7</v>
      </c>
      <c r="U2641" s="4">
        <v>736</v>
      </c>
      <c r="V2641" s="4">
        <v>77.17</v>
      </c>
      <c r="W2641" s="4">
        <v>74.89</v>
      </c>
      <c r="X2641" s="10">
        <f t="shared" si="3350"/>
        <v>2.2800000000000011</v>
      </c>
      <c r="Y2641" s="15">
        <v>671</v>
      </c>
      <c r="Z2641" s="4">
        <v>78.239999999999995</v>
      </c>
      <c r="AA2641" s="4">
        <v>77.790000000000006</v>
      </c>
      <c r="AB2641" s="74">
        <f t="shared" si="3330"/>
        <v>0.44999999999998863</v>
      </c>
      <c r="AC2641" s="54"/>
    </row>
    <row r="2642" spans="1:29" x14ac:dyDescent="0.25">
      <c r="A2642" s="1">
        <v>4101001</v>
      </c>
      <c r="B2642" s="87" t="s">
        <v>2618</v>
      </c>
      <c r="C2642" s="55" t="s">
        <v>271</v>
      </c>
      <c r="E2642" s="42"/>
      <c r="F2642" s="65" t="s">
        <v>2483</v>
      </c>
      <c r="G2642" s="62"/>
      <c r="H2642" s="37" t="str">
        <f>IF(V2642&gt;94,"Met",IF(X2642="--","n/a",IF(X2642&gt;=0,"Met","Did Not Meet")))</f>
        <v>Met</v>
      </c>
      <c r="I2642" s="37" t="str">
        <f>IF(V2643&gt;94,"Met",IF(X2643="--","n/a",IF(X2643&gt;=0,"Met","Did Not Meet")))</f>
        <v>Met</v>
      </c>
      <c r="K2642" s="13" t="str">
        <f>IF(Z2642&gt;94,"Met",IF(AB2642="--","n/a",IF(AB2642&gt;=0,"Met","Did Not Meet")))</f>
        <v>Met</v>
      </c>
      <c r="L2642" s="13" t="str">
        <f>IF(Z2643&gt;94,"Met",IF(AB2643="--","n/a",IF(AB2643&gt;=0,"Met","Did Not Meet")))</f>
        <v>Met</v>
      </c>
      <c r="M2642" s="1" t="s">
        <v>18</v>
      </c>
      <c r="N2642" s="14" t="s">
        <v>2502</v>
      </c>
      <c r="O2642" s="5"/>
      <c r="P2642" s="44" t="str">
        <f t="shared" ref="P2642" si="3370">IF(H2644="Yes",IF(I2644="Yes","Yes","No"),"No")</f>
        <v>Yes</v>
      </c>
      <c r="Q2642" s="93"/>
      <c r="R2642" s="5" t="s">
        <v>1</v>
      </c>
      <c r="S2642" s="1" t="s">
        <v>2</v>
      </c>
      <c r="T2642" s="1" t="s">
        <v>3</v>
      </c>
      <c r="U2642" s="5">
        <v>208</v>
      </c>
      <c r="V2642" s="1">
        <v>79.81</v>
      </c>
      <c r="W2642" s="1">
        <v>77.760000000000005</v>
      </c>
      <c r="X2642" s="9">
        <f t="shared" si="3350"/>
        <v>2.0499999999999972</v>
      </c>
      <c r="Y2642" s="14">
        <v>201</v>
      </c>
      <c r="Z2642" s="1">
        <v>81.59</v>
      </c>
      <c r="AA2642" s="1">
        <v>78.510000000000005</v>
      </c>
      <c r="AB2642" s="71">
        <f t="shared" si="3330"/>
        <v>3.0799999999999983</v>
      </c>
      <c r="AC2642" s="36"/>
    </row>
    <row r="2643" spans="1:29" ht="15.75" x14ac:dyDescent="0.25">
      <c r="A2643" s="53">
        <v>4101001</v>
      </c>
      <c r="B2643" s="89" t="s">
        <v>2618</v>
      </c>
      <c r="C2643" s="53" t="s">
        <v>271</v>
      </c>
      <c r="D2643" s="49" t="s">
        <v>2498</v>
      </c>
      <c r="E2643" s="34" t="str">
        <f>M2642</f>
        <v>Needs Improvement Focus School</v>
      </c>
      <c r="F2643" s="65" t="s">
        <v>2484</v>
      </c>
      <c r="G2643" s="62"/>
      <c r="H2643" s="13" t="str">
        <f>IF(V2644&gt;94,"Met",IF(X2644="--","n/a",IF(X2644&gt;=0,"Met","Did Not Meet")))</f>
        <v>Did Not Meet</v>
      </c>
      <c r="I2643" s="13" t="str">
        <f>IF(V2645&gt;94,"Met",IF(X2645="--","n/a",IF(X2645&gt;=0,"Met","Did Not Meet")))</f>
        <v>Did Not Meet</v>
      </c>
      <c r="K2643" s="13" t="str">
        <f>IF(Z2644&gt;94,"Met",IF(AB2644="--","n/a",IF(AB2644&gt;=0,"Met","Did Not Meet")))</f>
        <v>Did Not Meet</v>
      </c>
      <c r="L2643" s="13" t="str">
        <f>IF(Z2645&gt;94,"Met",IF(AB2645="--","n/a",IF(AB2645&gt;=0,"Met","Did Not Meet")))</f>
        <v>Did Not Meet</v>
      </c>
      <c r="M2643" s="1" t="s">
        <v>18</v>
      </c>
      <c r="N2643" s="14" t="s">
        <v>2501</v>
      </c>
      <c r="O2643" s="5"/>
      <c r="P2643" s="44" t="str">
        <f t="shared" ref="P2643" si="3371">IF(K2644="Yes",IF(L2644="Yes","Yes","No"),"No")</f>
        <v>Yes</v>
      </c>
      <c r="Q2643" s="94" t="s">
        <v>2759</v>
      </c>
      <c r="R2643" s="5" t="s">
        <v>1</v>
      </c>
      <c r="S2643" s="1" t="s">
        <v>2</v>
      </c>
      <c r="T2643" s="1" t="s">
        <v>7</v>
      </c>
      <c r="U2643" s="5">
        <v>135</v>
      </c>
      <c r="V2643" s="1">
        <v>73.33</v>
      </c>
      <c r="W2643" s="1">
        <v>72.290000000000006</v>
      </c>
      <c r="X2643" s="9">
        <f t="shared" si="3350"/>
        <v>1.039999999999992</v>
      </c>
      <c r="Y2643" s="14">
        <v>130</v>
      </c>
      <c r="Z2643" s="1">
        <v>80.77</v>
      </c>
      <c r="AA2643" s="1">
        <v>75.2</v>
      </c>
      <c r="AB2643" s="71">
        <f t="shared" si="3330"/>
        <v>5.5699999999999932</v>
      </c>
      <c r="AC2643" s="53"/>
    </row>
    <row r="2644" spans="1:29" ht="15" customHeight="1" x14ac:dyDescent="0.25">
      <c r="A2644" s="53">
        <v>4101001</v>
      </c>
      <c r="B2644" s="89" t="s">
        <v>2618</v>
      </c>
      <c r="C2644" s="53" t="s">
        <v>271</v>
      </c>
      <c r="D2644" s="49" t="s">
        <v>2499</v>
      </c>
      <c r="E2644" s="35" t="str">
        <f>VLOOKUP('2012 Accountability Database'!$A2642,'2011 AYP'!A$2:B$1072,2)</f>
        <v xml:space="preserve"> MS (Met Standards)</v>
      </c>
      <c r="F2644" s="66"/>
      <c r="G2644" s="63" t="s">
        <v>2485</v>
      </c>
      <c r="H2644" s="60" t="str">
        <f t="shared" ref="H2644:I2644" si="3372">IF(H2642="Met","Yes",IF(H2643="Met","Yes","No"))</f>
        <v>Yes</v>
      </c>
      <c r="I2644" s="60" t="str">
        <f t="shared" si="3372"/>
        <v>Yes</v>
      </c>
      <c r="J2644" s="42"/>
      <c r="K2644" s="60" t="str">
        <f t="shared" ref="K2644:L2644" si="3373">IF(K2642="Met","Yes",IF(K2643="Met","Yes","No"))</f>
        <v>Yes</v>
      </c>
      <c r="L2644" s="60" t="str">
        <f t="shared" si="3373"/>
        <v>Yes</v>
      </c>
      <c r="M2644" s="5" t="s">
        <v>18</v>
      </c>
      <c r="N2644" s="14" t="s">
        <v>2503</v>
      </c>
      <c r="O2644" s="5"/>
      <c r="P2644" s="44" t="str">
        <f t="shared" ref="P2644" si="3374">IF(H2648="Yes",IF(I2648="Yes","Yes","No"),"No")</f>
        <v>No</v>
      </c>
      <c r="Q2644" s="108" t="s">
        <v>2758</v>
      </c>
      <c r="R2644" s="5" t="s">
        <v>1</v>
      </c>
      <c r="S2644" s="5" t="s">
        <v>5</v>
      </c>
      <c r="T2644" s="5" t="s">
        <v>3</v>
      </c>
      <c r="U2644" s="5">
        <v>615</v>
      </c>
      <c r="V2644" s="5">
        <v>71.87</v>
      </c>
      <c r="W2644" s="5">
        <v>77.760000000000005</v>
      </c>
      <c r="X2644" s="8">
        <f t="shared" si="3350"/>
        <v>-5.8900000000000006</v>
      </c>
      <c r="Y2644" s="14">
        <v>590</v>
      </c>
      <c r="Z2644" s="5">
        <v>75.760000000000005</v>
      </c>
      <c r="AA2644" s="5">
        <v>78.510000000000005</v>
      </c>
      <c r="AB2644" s="72">
        <f t="shared" si="3330"/>
        <v>-2.75</v>
      </c>
      <c r="AC2644" s="53"/>
    </row>
    <row r="2645" spans="1:29" x14ac:dyDescent="0.25">
      <c r="A2645" s="53">
        <v>4101001</v>
      </c>
      <c r="B2645" s="89" t="s">
        <v>2618</v>
      </c>
      <c r="C2645" s="53" t="s">
        <v>271</v>
      </c>
      <c r="D2645" s="49" t="s">
        <v>2507</v>
      </c>
      <c r="E2645" s="47">
        <f>VLOOKUP('2012 Accountability Database'!A2642,Dems1112!$A$2:$G$1082,3)</f>
        <v>0.37</v>
      </c>
      <c r="F2645" s="66"/>
      <c r="G2645" s="52"/>
      <c r="M2645" s="1" t="s">
        <v>18</v>
      </c>
      <c r="N2645" s="14" t="s">
        <v>2504</v>
      </c>
      <c r="O2645" s="5"/>
      <c r="P2645" s="44" t="str">
        <f t="shared" ref="P2645" si="3375">IF(K2648="Yes",IF(L2648="Yes","Yes","No"),"No")</f>
        <v>No</v>
      </c>
      <c r="Q2645" s="108"/>
      <c r="R2645" s="5" t="s">
        <v>1</v>
      </c>
      <c r="S2645" s="1" t="s">
        <v>5</v>
      </c>
      <c r="T2645" s="1" t="s">
        <v>7</v>
      </c>
      <c r="U2645" s="5">
        <v>401</v>
      </c>
      <c r="V2645" s="1">
        <v>63.59</v>
      </c>
      <c r="W2645" s="1">
        <v>72.290000000000006</v>
      </c>
      <c r="X2645" s="6">
        <f t="shared" si="3350"/>
        <v>-8.7000000000000028</v>
      </c>
      <c r="Y2645" s="14">
        <v>381</v>
      </c>
      <c r="Z2645" s="1">
        <v>71.92</v>
      </c>
      <c r="AA2645" s="1">
        <v>75.2</v>
      </c>
      <c r="AB2645" s="72">
        <f t="shared" si="3330"/>
        <v>-3.2800000000000011</v>
      </c>
      <c r="AC2645" s="53"/>
    </row>
    <row r="2646" spans="1:29" x14ac:dyDescent="0.25">
      <c r="A2646" s="53">
        <v>4101001</v>
      </c>
      <c r="B2646" s="89" t="s">
        <v>2618</v>
      </c>
      <c r="C2646" s="53" t="s">
        <v>271</v>
      </c>
      <c r="D2646" s="50" t="s">
        <v>2508</v>
      </c>
      <c r="E2646" s="47">
        <f>VLOOKUP('2012 Accountability Database'!A2642,Dems1112!$A$2:$G$1082,4)</f>
        <v>0.63</v>
      </c>
      <c r="F2646" s="65" t="s">
        <v>2486</v>
      </c>
      <c r="G2646" s="62"/>
      <c r="H2646" s="13" t="str">
        <f>IF(V2646&gt;94,"Met",IF(X2646="--","n/a",IF(X2646&gt;=0,"Met","Did Not Meet")))</f>
        <v>Did Not Meet</v>
      </c>
      <c r="I2646" s="13" t="str">
        <f>IF(V2647&gt;94,"Met",IF(X2647="--","n/a",IF(X2647&gt;=0,"Met","Did Not Meet")))</f>
        <v>Did Not Meet</v>
      </c>
      <c r="J2646" s="13"/>
      <c r="K2646" s="13" t="str">
        <f>IF(Z2646&gt;94,"Met",IF(AB2646="--","n/a",IF(AB2646&gt;=0,"Met","Did Not Meet")))</f>
        <v>Did Not Meet</v>
      </c>
      <c r="L2646" s="13" t="str">
        <f>IF(Z2647&gt;94,"Met",IF(AB2647="--","n/a",IF(AB2647&gt;=0,"Met","Did Not Meet")))</f>
        <v>Did Not Meet</v>
      </c>
      <c r="M2646" s="1" t="s">
        <v>18</v>
      </c>
      <c r="N2646" s="68" t="s">
        <v>2497</v>
      </c>
      <c r="O2646" s="35"/>
      <c r="P2646" s="44"/>
      <c r="Q2646" s="108"/>
      <c r="R2646" s="5" t="s">
        <v>6</v>
      </c>
      <c r="S2646" s="1" t="s">
        <v>2</v>
      </c>
      <c r="T2646" s="1" t="s">
        <v>3</v>
      </c>
      <c r="U2646" s="5">
        <v>208</v>
      </c>
      <c r="V2646" s="1">
        <v>82.21</v>
      </c>
      <c r="W2646" s="1">
        <v>84.57</v>
      </c>
      <c r="X2646" s="6">
        <f t="shared" si="3350"/>
        <v>-2.3599999999999994</v>
      </c>
      <c r="Y2646" s="14">
        <v>201</v>
      </c>
      <c r="Z2646" s="1">
        <v>56.72</v>
      </c>
      <c r="AA2646" s="1">
        <v>66.099999999999994</v>
      </c>
      <c r="AB2646" s="72">
        <f t="shared" si="3330"/>
        <v>-9.3799999999999955</v>
      </c>
      <c r="AC2646" s="53"/>
    </row>
    <row r="2647" spans="1:29" x14ac:dyDescent="0.25">
      <c r="A2647" s="53">
        <v>4101001</v>
      </c>
      <c r="B2647" s="89" t="s">
        <v>2618</v>
      </c>
      <c r="C2647" s="53" t="s">
        <v>271</v>
      </c>
      <c r="D2647" s="50" t="s">
        <v>974</v>
      </c>
      <c r="E2647" s="47" t="str">
        <f>VLOOKUP('2012 Accountability Database'!A2642,Dems1112!$A$2:$G$1082,5)</f>
        <v>4-5</v>
      </c>
      <c r="F2647" s="65" t="s">
        <v>2487</v>
      </c>
      <c r="G2647" s="62"/>
      <c r="H2647" s="13" t="str">
        <f>IF(V2648&gt;94,"Met",IF(X2648="--","n/a",IF(X2648&gt;=0,"Met","Did Not Meet")))</f>
        <v>Did Not Meet</v>
      </c>
      <c r="I2647" s="13" t="str">
        <f>IF(V2649&gt;94,"Met",IF(X2649="--","n/a",IF(X2649&gt;=0,"Met","Did Not Meet")))</f>
        <v>Did Not Meet</v>
      </c>
      <c r="J2647" s="13"/>
      <c r="K2647" s="13" t="str">
        <f>IF(Z2648&gt;94,"Met",IF(AB2648="--","n/a",IF(AB2648&gt;=0,"Met","Did Not Meet")))</f>
        <v>Did Not Meet</v>
      </c>
      <c r="L2647" s="13" t="str">
        <f>IF(Z2649&gt;94,"Met",IF(AB2649="--","n/a",IF(AB2649&gt;=0,"Met","Did Not Meet")))</f>
        <v>Did Not Meet</v>
      </c>
      <c r="M2647" s="1" t="s">
        <v>18</v>
      </c>
      <c r="N2647" s="14"/>
      <c r="O2647" s="35" t="s">
        <v>2506</v>
      </c>
      <c r="P2647" s="83" t="str">
        <f t="shared" ref="P2647" si="3376">IF(P2642="No"," ", IF(P2644="No"," ",IF(P2643="No", " ",IF(P2645="No"," ","X"))))</f>
        <v xml:space="preserve"> </v>
      </c>
      <c r="Q2647" s="108"/>
      <c r="R2647" s="5" t="s">
        <v>6</v>
      </c>
      <c r="S2647" s="1" t="s">
        <v>2</v>
      </c>
      <c r="T2647" s="1" t="s">
        <v>7</v>
      </c>
      <c r="U2647" s="5">
        <v>135</v>
      </c>
      <c r="V2647" s="1">
        <v>76.3</v>
      </c>
      <c r="W2647" s="1">
        <v>79.39</v>
      </c>
      <c r="X2647" s="6">
        <f t="shared" si="3350"/>
        <v>-3.0900000000000034</v>
      </c>
      <c r="Y2647" s="14">
        <v>130</v>
      </c>
      <c r="Z2647" s="1">
        <v>51.54</v>
      </c>
      <c r="AA2647" s="1">
        <v>61.68</v>
      </c>
      <c r="AB2647" s="72">
        <f t="shared" si="3330"/>
        <v>-10.14</v>
      </c>
      <c r="AC2647" s="53"/>
    </row>
    <row r="2648" spans="1:29" ht="15.75" x14ac:dyDescent="0.25">
      <c r="A2648" s="53">
        <v>4101001</v>
      </c>
      <c r="B2648" s="89" t="s">
        <v>2618</v>
      </c>
      <c r="C2648" s="53" t="s">
        <v>271</v>
      </c>
      <c r="D2648" s="50" t="s">
        <v>975</v>
      </c>
      <c r="E2648" s="48" t="str">
        <f>VLOOKUP('2012 Accountability Database'!A2642,Dems1112!$A$2:$G$1082,6)</f>
        <v>4 (Southwest AR)</v>
      </c>
      <c r="F2648" s="66"/>
      <c r="G2648" s="63" t="s">
        <v>2488</v>
      </c>
      <c r="H2648" s="61" t="str">
        <f t="shared" ref="H2648:I2648" si="3377">IF(H2646="Met","Yes",IF(H2647="Met","Yes","No"))</f>
        <v>No</v>
      </c>
      <c r="I2648" s="61" t="str">
        <f t="shared" si="3377"/>
        <v>No</v>
      </c>
      <c r="J2648" s="55"/>
      <c r="K2648" s="61" t="str">
        <f t="shared" ref="K2648:L2648" si="3378">IF(K2646="Met","Yes",IF(K2647="Met","Yes","No"))</f>
        <v>No</v>
      </c>
      <c r="L2648" s="61" t="str">
        <f t="shared" si="3378"/>
        <v>No</v>
      </c>
      <c r="M2648" s="1" t="s">
        <v>18</v>
      </c>
      <c r="N2648" s="14"/>
      <c r="O2648" s="35" t="s">
        <v>2505</v>
      </c>
      <c r="P2648" s="83" t="str">
        <f t="shared" ref="P2648" si="3379">IF(P2647="X"," ",IF(P2649="X"," ","X"))</f>
        <v xml:space="preserve"> </v>
      </c>
      <c r="Q2648" s="94" t="s">
        <v>2759</v>
      </c>
      <c r="R2648" s="5" t="s">
        <v>6</v>
      </c>
      <c r="S2648" s="1" t="s">
        <v>5</v>
      </c>
      <c r="T2648" s="1" t="s">
        <v>3</v>
      </c>
      <c r="U2648" s="5">
        <v>615</v>
      </c>
      <c r="V2648" s="1">
        <v>77.72</v>
      </c>
      <c r="W2648" s="1">
        <v>84.57</v>
      </c>
      <c r="X2648" s="6">
        <f t="shared" si="3350"/>
        <v>-6.8499999999999943</v>
      </c>
      <c r="Y2648" s="14">
        <v>590</v>
      </c>
      <c r="Z2648" s="1">
        <v>58.98</v>
      </c>
      <c r="AA2648" s="1">
        <v>66.099999999999994</v>
      </c>
      <c r="AB2648" s="72">
        <f t="shared" si="3330"/>
        <v>-7.1199999999999974</v>
      </c>
      <c r="AC2648" s="53"/>
    </row>
    <row r="2649" spans="1:29" x14ac:dyDescent="0.25">
      <c r="A2649" s="54">
        <v>4101001</v>
      </c>
      <c r="B2649" s="90" t="s">
        <v>2618</v>
      </c>
      <c r="C2649" s="54" t="s">
        <v>271</v>
      </c>
      <c r="D2649" s="4"/>
      <c r="E2649" s="4"/>
      <c r="F2649" s="67"/>
      <c r="G2649" s="64"/>
      <c r="H2649" s="43"/>
      <c r="I2649" s="43"/>
      <c r="J2649" s="43"/>
      <c r="K2649" s="43"/>
      <c r="L2649" s="43"/>
      <c r="M2649" s="4" t="s">
        <v>18</v>
      </c>
      <c r="N2649" s="15"/>
      <c r="O2649" s="38" t="s">
        <v>2482</v>
      </c>
      <c r="P2649" s="84" t="str">
        <f>IF(E2643="Achieving School"," ","X")</f>
        <v>X</v>
      </c>
      <c r="Q2649" s="91"/>
      <c r="R2649" s="4" t="s">
        <v>6</v>
      </c>
      <c r="S2649" s="4" t="s">
        <v>5</v>
      </c>
      <c r="T2649" s="4" t="s">
        <v>7</v>
      </c>
      <c r="U2649" s="4">
        <v>401</v>
      </c>
      <c r="V2649" s="4">
        <v>69.83</v>
      </c>
      <c r="W2649" s="4">
        <v>79.39</v>
      </c>
      <c r="X2649" s="7">
        <f t="shared" si="3350"/>
        <v>-9.5600000000000023</v>
      </c>
      <c r="Y2649" s="15">
        <v>381</v>
      </c>
      <c r="Z2649" s="4">
        <v>53.54</v>
      </c>
      <c r="AA2649" s="4">
        <v>61.68</v>
      </c>
      <c r="AB2649" s="73">
        <f t="shared" si="3330"/>
        <v>-8.14</v>
      </c>
      <c r="AC2649" s="54"/>
    </row>
    <row r="2650" spans="1:29" x14ac:dyDescent="0.25">
      <c r="A2650" s="1">
        <v>4101003</v>
      </c>
      <c r="B2650" s="87" t="s">
        <v>2618</v>
      </c>
      <c r="C2650" s="55" t="s">
        <v>272</v>
      </c>
      <c r="E2650" s="42"/>
      <c r="F2650" s="65" t="s">
        <v>2483</v>
      </c>
      <c r="G2650" s="62"/>
      <c r="H2650" s="37" t="str">
        <f>IF(V2650&gt;94,"Met",IF(X2650="--","n/a",IF(X2650&gt;=0,"Met","Did Not Meet")))</f>
        <v>Met</v>
      </c>
      <c r="I2650" s="37" t="str">
        <f>IF(V2651&gt;94,"Met",IF(X2651="--","n/a",IF(X2651&gt;=0,"Met","Did Not Meet")))</f>
        <v>Met</v>
      </c>
      <c r="K2650" s="13" t="str">
        <f>IF(Z2650&gt;94,"Met",IF(AB2650="--","n/a",IF(AB2650&gt;=0,"Met","Did Not Meet")))</f>
        <v>Met</v>
      </c>
      <c r="L2650" s="13" t="str">
        <f>IF(Z2651&gt;94,"Met",IF(AB2651="--","n/a",IF(AB2651&gt;=0,"Met","Did Not Meet")))</f>
        <v>Met</v>
      </c>
      <c r="M2650" s="5" t="s">
        <v>18</v>
      </c>
      <c r="N2650" s="14" t="s">
        <v>2502</v>
      </c>
      <c r="O2650" s="5"/>
      <c r="P2650" s="44" t="str">
        <f t="shared" ref="P2650" si="3380">IF(H2652="Yes",IF(I2652="Yes","Yes","No"),"No")</f>
        <v>Yes</v>
      </c>
      <c r="Q2650" s="93"/>
      <c r="R2650" s="5" t="s">
        <v>1</v>
      </c>
      <c r="S2650" s="5" t="s">
        <v>2</v>
      </c>
      <c r="T2650" s="5" t="s">
        <v>3</v>
      </c>
      <c r="U2650" s="5">
        <v>322</v>
      </c>
      <c r="V2650" s="5">
        <v>69.25</v>
      </c>
      <c r="W2650" s="5">
        <v>65.760000000000005</v>
      </c>
      <c r="X2650" s="11">
        <f t="shared" si="3350"/>
        <v>3.4899999999999949</v>
      </c>
      <c r="Y2650" s="14">
        <v>310</v>
      </c>
      <c r="Z2650" s="5">
        <v>70</v>
      </c>
      <c r="AA2650" s="5">
        <v>66.180000000000007</v>
      </c>
      <c r="AB2650" s="71">
        <f t="shared" si="3330"/>
        <v>3.8199999999999932</v>
      </c>
      <c r="AC2650" s="36" t="s">
        <v>19</v>
      </c>
    </row>
    <row r="2651" spans="1:29" ht="15.75" x14ac:dyDescent="0.25">
      <c r="A2651" s="53">
        <v>4101003</v>
      </c>
      <c r="B2651" s="89" t="s">
        <v>2618</v>
      </c>
      <c r="C2651" s="53" t="s">
        <v>272</v>
      </c>
      <c r="D2651" s="49" t="s">
        <v>2498</v>
      </c>
      <c r="E2651" s="34" t="str">
        <f>M2650</f>
        <v>Needs Improvement Focus School</v>
      </c>
      <c r="F2651" s="65" t="s">
        <v>2484</v>
      </c>
      <c r="G2651" s="62"/>
      <c r="H2651" s="13" t="str">
        <f>IF(V2652&gt;94,"Met",IF(X2652="--","n/a",IF(X2652&gt;=0,"Met","Did Not Meet")))</f>
        <v>Did Not Meet</v>
      </c>
      <c r="I2651" s="13" t="str">
        <f>IF(V2653&gt;94,"Met",IF(X2653="--","n/a",IF(X2653&gt;=0,"Met","Did Not Meet")))</f>
        <v>Did Not Meet</v>
      </c>
      <c r="K2651" s="13" t="str">
        <f>IF(Z2652&gt;94,"Met",IF(AB2652="--","n/a",IF(AB2652&gt;=0,"Met","Did Not Meet")))</f>
        <v>Did Not Meet</v>
      </c>
      <c r="L2651" s="13" t="str">
        <f>IF(Z2653&gt;94,"Met",IF(AB2653="--","n/a",IF(AB2653&gt;=0,"Met","Did Not Meet")))</f>
        <v>Did Not Meet</v>
      </c>
      <c r="M2651" s="1" t="s">
        <v>18</v>
      </c>
      <c r="N2651" s="14" t="s">
        <v>2501</v>
      </c>
      <c r="O2651" s="5"/>
      <c r="P2651" s="44" t="str">
        <f t="shared" ref="P2651" si="3381">IF(K2652="Yes",IF(L2652="Yes","Yes","No"),"No")</f>
        <v>Yes</v>
      </c>
      <c r="Q2651" s="94" t="s">
        <v>2759</v>
      </c>
      <c r="R2651" s="5" t="s">
        <v>1</v>
      </c>
      <c r="S2651" s="1" t="s">
        <v>2</v>
      </c>
      <c r="T2651" s="1" t="s">
        <v>7</v>
      </c>
      <c r="U2651" s="5">
        <v>207</v>
      </c>
      <c r="V2651" s="1">
        <v>60.87</v>
      </c>
      <c r="W2651" s="1">
        <v>58.03</v>
      </c>
      <c r="X2651" s="9">
        <f t="shared" si="3350"/>
        <v>2.8399999999999963</v>
      </c>
      <c r="Y2651" s="14">
        <v>197</v>
      </c>
      <c r="Z2651" s="1">
        <v>61.93</v>
      </c>
      <c r="AA2651" s="1">
        <v>57.55</v>
      </c>
      <c r="AB2651" s="71">
        <f t="shared" si="3330"/>
        <v>4.3800000000000026</v>
      </c>
      <c r="AC2651" s="53" t="s">
        <v>19</v>
      </c>
    </row>
    <row r="2652" spans="1:29" ht="15" customHeight="1" x14ac:dyDescent="0.25">
      <c r="A2652" s="53">
        <v>4101003</v>
      </c>
      <c r="B2652" s="89" t="s">
        <v>2618</v>
      </c>
      <c r="C2652" s="53" t="s">
        <v>272</v>
      </c>
      <c r="D2652" s="49" t="s">
        <v>2499</v>
      </c>
      <c r="E2652" s="35" t="str">
        <f>VLOOKUP('2012 Accountability Database'!$A2650,'2011 AYP'!A$2:B$1072,2)</f>
        <v>SI_5 (School Improvement Year 5)</v>
      </c>
      <c r="F2652" s="66"/>
      <c r="G2652" s="63" t="s">
        <v>2485</v>
      </c>
      <c r="H2652" s="60" t="str">
        <f t="shared" ref="H2652:I2652" si="3382">IF(H2650="Met","Yes",IF(H2651="Met","Yes","No"))</f>
        <v>Yes</v>
      </c>
      <c r="I2652" s="60" t="str">
        <f t="shared" si="3382"/>
        <v>Yes</v>
      </c>
      <c r="J2652" s="42"/>
      <c r="K2652" s="60" t="str">
        <f t="shared" ref="K2652:L2652" si="3383">IF(K2650="Met","Yes",IF(K2651="Met","Yes","No"))</f>
        <v>Yes</v>
      </c>
      <c r="L2652" s="60" t="str">
        <f t="shared" si="3383"/>
        <v>Yes</v>
      </c>
      <c r="M2652" s="5" t="s">
        <v>18</v>
      </c>
      <c r="N2652" s="14" t="s">
        <v>2503</v>
      </c>
      <c r="O2652" s="5"/>
      <c r="P2652" s="44" t="str">
        <f t="shared" ref="P2652" si="3384">IF(H2656="Yes",IF(I2656="Yes","Yes","No"),"No")</f>
        <v>Yes</v>
      </c>
      <c r="Q2652" s="108" t="s">
        <v>2758</v>
      </c>
      <c r="R2652" s="5" t="s">
        <v>1</v>
      </c>
      <c r="S2652" s="5" t="s">
        <v>5</v>
      </c>
      <c r="T2652" s="5" t="s">
        <v>3</v>
      </c>
      <c r="U2652" s="5">
        <v>1026</v>
      </c>
      <c r="V2652" s="5">
        <v>63.35</v>
      </c>
      <c r="W2652" s="5">
        <v>65.760000000000005</v>
      </c>
      <c r="X2652" s="8">
        <f t="shared" si="3350"/>
        <v>-2.4100000000000037</v>
      </c>
      <c r="Y2652" s="14">
        <v>987</v>
      </c>
      <c r="Z2652" s="5">
        <v>63.22</v>
      </c>
      <c r="AA2652" s="5">
        <v>66.180000000000007</v>
      </c>
      <c r="AB2652" s="72">
        <f t="shared" si="3330"/>
        <v>-2.960000000000008</v>
      </c>
      <c r="AC2652" s="53" t="s">
        <v>19</v>
      </c>
    </row>
    <row r="2653" spans="1:29" x14ac:dyDescent="0.25">
      <c r="A2653" s="53">
        <v>4101003</v>
      </c>
      <c r="B2653" s="89" t="s">
        <v>2618</v>
      </c>
      <c r="C2653" s="53" t="s">
        <v>272</v>
      </c>
      <c r="D2653" s="49" t="s">
        <v>2507</v>
      </c>
      <c r="E2653" s="47">
        <f>VLOOKUP('2012 Accountability Database'!A2650,Dems1112!$A$2:$G$1082,3)</f>
        <v>0.43</v>
      </c>
      <c r="F2653" s="66"/>
      <c r="G2653" s="52"/>
      <c r="M2653" s="1" t="s">
        <v>18</v>
      </c>
      <c r="N2653" s="14" t="s">
        <v>2504</v>
      </c>
      <c r="O2653" s="5"/>
      <c r="P2653" s="44" t="str">
        <f t="shared" ref="P2653" si="3385">IF(K2656="Yes",IF(L2656="Yes","Yes","No"),"No")</f>
        <v>No</v>
      </c>
      <c r="Q2653" s="108"/>
      <c r="R2653" s="5" t="s">
        <v>1</v>
      </c>
      <c r="S2653" s="1" t="s">
        <v>5</v>
      </c>
      <c r="T2653" s="1" t="s">
        <v>7</v>
      </c>
      <c r="U2653" s="5">
        <v>639</v>
      </c>
      <c r="V2653" s="1">
        <v>54.15</v>
      </c>
      <c r="W2653" s="1">
        <v>58.03</v>
      </c>
      <c r="X2653" s="6">
        <f t="shared" si="3350"/>
        <v>-3.8800000000000026</v>
      </c>
      <c r="Y2653" s="14">
        <v>605</v>
      </c>
      <c r="Z2653" s="1">
        <v>53.06</v>
      </c>
      <c r="AA2653" s="1">
        <v>57.55</v>
      </c>
      <c r="AB2653" s="72">
        <f t="shared" si="3330"/>
        <v>-4.4899999999999949</v>
      </c>
      <c r="AC2653" s="53" t="s">
        <v>19</v>
      </c>
    </row>
    <row r="2654" spans="1:29" x14ac:dyDescent="0.25">
      <c r="A2654" s="53">
        <v>4101003</v>
      </c>
      <c r="B2654" s="89" t="s">
        <v>2618</v>
      </c>
      <c r="C2654" s="53" t="s">
        <v>272</v>
      </c>
      <c r="D2654" s="50" t="s">
        <v>2508</v>
      </c>
      <c r="E2654" s="47">
        <f>VLOOKUP('2012 Accountability Database'!A2650,Dems1112!$A$2:$G$1082,4)</f>
        <v>0.64</v>
      </c>
      <c r="F2654" s="65" t="s">
        <v>2486</v>
      </c>
      <c r="G2654" s="62"/>
      <c r="H2654" s="13" t="str">
        <f>IF(V2654&gt;94,"Met",IF(X2654="--","n/a",IF(X2654&gt;=0,"Met","Did Not Meet")))</f>
        <v>Met</v>
      </c>
      <c r="I2654" s="13" t="str">
        <f>IF(V2655&gt;94,"Met",IF(X2655="--","n/a",IF(X2655&gt;=0,"Met","Did Not Meet")))</f>
        <v>Met</v>
      </c>
      <c r="J2654" s="13"/>
      <c r="K2654" s="13" t="str">
        <f>IF(Z2654&gt;94,"Met",IF(AB2654="--","n/a",IF(AB2654&gt;=0,"Met","Did Not Meet")))</f>
        <v>Met</v>
      </c>
      <c r="L2654" s="13" t="str">
        <f>IF(Z2655&gt;94,"Met",IF(AB2655="--","n/a",IF(AB2655&gt;=0,"Met","Did Not Meet")))</f>
        <v>Did Not Meet</v>
      </c>
      <c r="M2654" s="1" t="s">
        <v>18</v>
      </c>
      <c r="N2654" s="68" t="s">
        <v>2497</v>
      </c>
      <c r="O2654" s="35"/>
      <c r="P2654" s="44"/>
      <c r="Q2654" s="108"/>
      <c r="R2654" s="5" t="s">
        <v>6</v>
      </c>
      <c r="S2654" s="1" t="s">
        <v>2</v>
      </c>
      <c r="T2654" s="1" t="s">
        <v>3</v>
      </c>
      <c r="U2654" s="5">
        <v>322</v>
      </c>
      <c r="V2654" s="1">
        <v>68.010000000000005</v>
      </c>
      <c r="W2654" s="1">
        <v>65.760000000000005</v>
      </c>
      <c r="X2654" s="9">
        <f t="shared" si="3350"/>
        <v>2.25</v>
      </c>
      <c r="Y2654" s="14">
        <v>310</v>
      </c>
      <c r="Z2654" s="1">
        <v>64.84</v>
      </c>
      <c r="AA2654" s="1">
        <v>64.790000000000006</v>
      </c>
      <c r="AB2654" s="71">
        <f t="shared" si="3330"/>
        <v>4.9999999999997158E-2</v>
      </c>
      <c r="AC2654" s="53" t="s">
        <v>19</v>
      </c>
    </row>
    <row r="2655" spans="1:29" x14ac:dyDescent="0.25">
      <c r="A2655" s="53">
        <v>4101003</v>
      </c>
      <c r="B2655" s="89" t="s">
        <v>2618</v>
      </c>
      <c r="C2655" s="53" t="s">
        <v>272</v>
      </c>
      <c r="D2655" s="50" t="s">
        <v>974</v>
      </c>
      <c r="E2655" s="47" t="str">
        <f>VLOOKUP('2012 Accountability Database'!A2650,Dems1112!$A$2:$G$1082,5)</f>
        <v>6-8</v>
      </c>
      <c r="F2655" s="65" t="s">
        <v>2487</v>
      </c>
      <c r="G2655" s="62"/>
      <c r="H2655" s="13" t="str">
        <f>IF(V2656&gt;94,"Met",IF(X2656="--","n/a",IF(X2656&gt;=0,"Met","Did Not Meet")))</f>
        <v>Did Not Meet</v>
      </c>
      <c r="I2655" s="13" t="str">
        <f>IF(V2657&gt;94,"Met",IF(X2657="--","n/a",IF(X2657&gt;=0,"Met","Did Not Meet")))</f>
        <v>Did Not Meet</v>
      </c>
      <c r="J2655" s="13"/>
      <c r="K2655" s="13" t="str">
        <f>IF(Z2656&gt;94,"Met",IF(AB2656="--","n/a",IF(AB2656&gt;=0,"Met","Did Not Meet")))</f>
        <v>Did Not Meet</v>
      </c>
      <c r="L2655" s="13" t="str">
        <f>IF(Z2657&gt;94,"Met",IF(AB2657="--","n/a",IF(AB2657&gt;=0,"Met","Did Not Meet")))</f>
        <v>Did Not Meet</v>
      </c>
      <c r="M2655" s="1" t="s">
        <v>18</v>
      </c>
      <c r="N2655" s="14"/>
      <c r="O2655" s="35" t="s">
        <v>2506</v>
      </c>
      <c r="P2655" s="83" t="str">
        <f t="shared" ref="P2655" si="3386">IF(P2650="No"," ", IF(P2652="No"," ",IF(P2651="No", " ",IF(P2653="No"," ","X"))))</f>
        <v xml:space="preserve"> </v>
      </c>
      <c r="Q2655" s="108"/>
      <c r="R2655" s="5" t="s">
        <v>6</v>
      </c>
      <c r="S2655" s="1" t="s">
        <v>2</v>
      </c>
      <c r="T2655" s="1" t="s">
        <v>7</v>
      </c>
      <c r="U2655" s="5">
        <v>207</v>
      </c>
      <c r="V2655" s="1">
        <v>58.45</v>
      </c>
      <c r="W2655" s="1">
        <v>57.6</v>
      </c>
      <c r="X2655" s="9">
        <f t="shared" si="3350"/>
        <v>0.85000000000000142</v>
      </c>
      <c r="Y2655" s="14">
        <v>197</v>
      </c>
      <c r="Z2655" s="1">
        <v>55.33</v>
      </c>
      <c r="AA2655" s="1">
        <v>56.2</v>
      </c>
      <c r="AB2655" s="72">
        <f t="shared" si="3330"/>
        <v>-0.87000000000000455</v>
      </c>
      <c r="AC2655" s="53" t="s">
        <v>19</v>
      </c>
    </row>
    <row r="2656" spans="1:29" ht="15.75" x14ac:dyDescent="0.25">
      <c r="A2656" s="53">
        <v>4101003</v>
      </c>
      <c r="B2656" s="89" t="s">
        <v>2618</v>
      </c>
      <c r="C2656" s="53" t="s">
        <v>272</v>
      </c>
      <c r="D2656" s="50" t="s">
        <v>975</v>
      </c>
      <c r="E2656" s="48" t="str">
        <f>VLOOKUP('2012 Accountability Database'!A2650,Dems1112!$A$2:$G$1082,6)</f>
        <v>4 (Southwest AR)</v>
      </c>
      <c r="F2656" s="66"/>
      <c r="G2656" s="63" t="s">
        <v>2488</v>
      </c>
      <c r="H2656" s="61" t="str">
        <f t="shared" ref="H2656:I2656" si="3387">IF(H2654="Met","Yes",IF(H2655="Met","Yes","No"))</f>
        <v>Yes</v>
      </c>
      <c r="I2656" s="61" t="str">
        <f t="shared" si="3387"/>
        <v>Yes</v>
      </c>
      <c r="J2656" s="55"/>
      <c r="K2656" s="61" t="str">
        <f t="shared" ref="K2656:L2656" si="3388">IF(K2654="Met","Yes",IF(K2655="Met","Yes","No"))</f>
        <v>Yes</v>
      </c>
      <c r="L2656" s="61" t="str">
        <f t="shared" si="3388"/>
        <v>No</v>
      </c>
      <c r="M2656" s="1" t="s">
        <v>18</v>
      </c>
      <c r="N2656" s="14"/>
      <c r="O2656" s="35" t="s">
        <v>2505</v>
      </c>
      <c r="P2656" s="83" t="str">
        <f t="shared" ref="P2656" si="3389">IF(P2655="X"," ",IF(P2657="X"," ","X"))</f>
        <v xml:space="preserve"> </v>
      </c>
      <c r="Q2656" s="94" t="s">
        <v>2759</v>
      </c>
      <c r="R2656" s="5" t="s">
        <v>6</v>
      </c>
      <c r="S2656" s="1" t="s">
        <v>5</v>
      </c>
      <c r="T2656" s="1" t="s">
        <v>3</v>
      </c>
      <c r="U2656" s="5">
        <v>1026</v>
      </c>
      <c r="V2656" s="1">
        <v>63.35</v>
      </c>
      <c r="W2656" s="1">
        <v>65.760000000000005</v>
      </c>
      <c r="X2656" s="6">
        <f t="shared" si="3350"/>
        <v>-2.4100000000000037</v>
      </c>
      <c r="Y2656" s="14">
        <v>987</v>
      </c>
      <c r="Z2656" s="1">
        <v>62.11</v>
      </c>
      <c r="AA2656" s="1">
        <v>64.790000000000006</v>
      </c>
      <c r="AB2656" s="72">
        <f t="shared" si="3330"/>
        <v>-2.6800000000000068</v>
      </c>
      <c r="AC2656" s="53" t="s">
        <v>19</v>
      </c>
    </row>
    <row r="2657" spans="1:29" x14ac:dyDescent="0.25">
      <c r="A2657" s="54">
        <v>4101003</v>
      </c>
      <c r="B2657" s="90" t="s">
        <v>2618</v>
      </c>
      <c r="C2657" s="54" t="s">
        <v>272</v>
      </c>
      <c r="D2657" s="4"/>
      <c r="E2657" s="4"/>
      <c r="F2657" s="67"/>
      <c r="G2657" s="64"/>
      <c r="H2657" s="43"/>
      <c r="I2657" s="43"/>
      <c r="J2657" s="43"/>
      <c r="K2657" s="43"/>
      <c r="L2657" s="43"/>
      <c r="M2657" s="4" t="s">
        <v>18</v>
      </c>
      <c r="N2657" s="15"/>
      <c r="O2657" s="38" t="s">
        <v>2482</v>
      </c>
      <c r="P2657" s="84" t="str">
        <f>IF(E2651="Achieving School"," ","X")</f>
        <v>X</v>
      </c>
      <c r="Q2657" s="91"/>
      <c r="R2657" s="4" t="s">
        <v>6</v>
      </c>
      <c r="S2657" s="4" t="s">
        <v>5</v>
      </c>
      <c r="T2657" s="4" t="s">
        <v>7</v>
      </c>
      <c r="U2657" s="4">
        <v>639</v>
      </c>
      <c r="V2657" s="4">
        <v>53.36</v>
      </c>
      <c r="W2657" s="4">
        <v>57.6</v>
      </c>
      <c r="X2657" s="7">
        <f t="shared" si="3350"/>
        <v>-4.240000000000002</v>
      </c>
      <c r="Y2657" s="15">
        <v>605</v>
      </c>
      <c r="Z2657" s="4">
        <v>51.74</v>
      </c>
      <c r="AA2657" s="4">
        <v>56.2</v>
      </c>
      <c r="AB2657" s="73">
        <f t="shared" si="3330"/>
        <v>-4.4600000000000009</v>
      </c>
      <c r="AC2657" s="54" t="s">
        <v>19</v>
      </c>
    </row>
    <row r="2658" spans="1:29" x14ac:dyDescent="0.25">
      <c r="A2658" s="1">
        <v>4102008</v>
      </c>
      <c r="B2658" s="87" t="s">
        <v>2619</v>
      </c>
      <c r="C2658" s="55" t="s">
        <v>469</v>
      </c>
      <c r="E2658" s="42"/>
      <c r="F2658" s="65" t="s">
        <v>2483</v>
      </c>
      <c r="G2658" s="62"/>
      <c r="H2658" s="37" t="str">
        <f>IF(V2658&gt;94,"Met",IF(X2658="--","n/a",IF(X2658&gt;=0,"Met","Did Not Meet")))</f>
        <v>Met</v>
      </c>
      <c r="I2658" s="37" t="str">
        <f>IF(V2659&gt;94,"Met",IF(X2659="--","n/a",IF(X2659&gt;=0,"Met","Did Not Meet")))</f>
        <v>Met</v>
      </c>
      <c r="K2658" s="13" t="str">
        <f>IF(Z2658&gt;94,"Met",IF(AB2658="--","n/a",IF(AB2658&gt;=0,"Met","Did Not Meet")))</f>
        <v>Met</v>
      </c>
      <c r="L2658" s="13" t="str">
        <f>IF(Z2659&gt;94,"Met",IF(AB2659="--","n/a",IF(AB2659&gt;=0,"Met","Did Not Meet")))</f>
        <v>Met</v>
      </c>
      <c r="M2658" s="1" t="s">
        <v>9</v>
      </c>
      <c r="N2658" s="14" t="s">
        <v>2502</v>
      </c>
      <c r="O2658" s="5"/>
      <c r="P2658" s="44" t="str">
        <f t="shared" ref="P2658" si="3390">IF(H2660="Yes",IF(I2660="Yes","Yes","No"),"No")</f>
        <v>Yes</v>
      </c>
      <c r="Q2658" s="93"/>
      <c r="R2658" s="5" t="s">
        <v>1</v>
      </c>
      <c r="S2658" s="1" t="s">
        <v>2</v>
      </c>
      <c r="T2658" s="1" t="s">
        <v>3</v>
      </c>
      <c r="U2658" s="5">
        <v>171</v>
      </c>
      <c r="V2658" s="1">
        <v>80.12</v>
      </c>
      <c r="W2658" s="1">
        <v>74.290000000000006</v>
      </c>
      <c r="X2658" s="9">
        <f t="shared" si="3350"/>
        <v>5.8299999999999983</v>
      </c>
      <c r="Y2658" s="14">
        <v>123</v>
      </c>
      <c r="Z2658" s="1">
        <v>82.93</v>
      </c>
      <c r="AA2658" s="1">
        <v>71.56</v>
      </c>
      <c r="AB2658" s="71">
        <f t="shared" si="3330"/>
        <v>11.370000000000005</v>
      </c>
      <c r="AC2658" s="36"/>
    </row>
    <row r="2659" spans="1:29" ht="15.75" x14ac:dyDescent="0.25">
      <c r="A2659" s="53">
        <v>4102008</v>
      </c>
      <c r="B2659" s="89" t="s">
        <v>2619</v>
      </c>
      <c r="C2659" s="53" t="s">
        <v>469</v>
      </c>
      <c r="D2659" s="49" t="s">
        <v>2498</v>
      </c>
      <c r="E2659" s="34" t="str">
        <f>M2658</f>
        <v>Needs Improvement School</v>
      </c>
      <c r="F2659" s="65" t="s">
        <v>2484</v>
      </c>
      <c r="G2659" s="62"/>
      <c r="H2659" s="13" t="str">
        <f>IF(V2660&gt;94,"Met",IF(X2660="--","n/a",IF(X2660&gt;=0,"Met","Did Not Meet")))</f>
        <v>Met</v>
      </c>
      <c r="I2659" s="13" t="str">
        <f>IF(V2661&gt;94,"Met",IF(X2661="--","n/a",IF(X2661&gt;=0,"Met","Did Not Meet")))</f>
        <v>Met</v>
      </c>
      <c r="K2659" s="13" t="str">
        <f>IF(Z2660&gt;94,"Met",IF(AB2660="--","n/a",IF(AB2660&gt;=0,"Met","Did Not Meet")))</f>
        <v>Met</v>
      </c>
      <c r="L2659" s="13" t="str">
        <f>IF(Z2661&gt;94,"Met",IF(AB2661="--","n/a",IF(AB2661&gt;=0,"Met","Did Not Meet")))</f>
        <v>Met</v>
      </c>
      <c r="M2659" s="1" t="s">
        <v>9</v>
      </c>
      <c r="N2659" s="14" t="s">
        <v>2501</v>
      </c>
      <c r="O2659" s="5"/>
      <c r="P2659" s="44" t="str">
        <f t="shared" ref="P2659" si="3391">IF(K2660="Yes",IF(L2660="Yes","Yes","No"),"No")</f>
        <v>Yes</v>
      </c>
      <c r="Q2659" s="94" t="s">
        <v>2759</v>
      </c>
      <c r="R2659" s="5" t="s">
        <v>1</v>
      </c>
      <c r="S2659" s="1" t="s">
        <v>2</v>
      </c>
      <c r="T2659" s="1" t="s">
        <v>7</v>
      </c>
      <c r="U2659" s="5">
        <v>134</v>
      </c>
      <c r="V2659" s="1">
        <v>76.12</v>
      </c>
      <c r="W2659" s="1">
        <v>63.17</v>
      </c>
      <c r="X2659" s="9">
        <f t="shared" si="3350"/>
        <v>12.950000000000003</v>
      </c>
      <c r="Y2659" s="14">
        <v>91</v>
      </c>
      <c r="Z2659" s="1">
        <v>76.92</v>
      </c>
      <c r="AA2659" s="1">
        <v>62.66</v>
      </c>
      <c r="AB2659" s="71">
        <f t="shared" si="3330"/>
        <v>14.260000000000005</v>
      </c>
      <c r="AC2659" s="53"/>
    </row>
    <row r="2660" spans="1:29" ht="15" customHeight="1" x14ac:dyDescent="0.25">
      <c r="A2660" s="53">
        <v>4102008</v>
      </c>
      <c r="B2660" s="89" t="s">
        <v>2619</v>
      </c>
      <c r="C2660" s="53" t="s">
        <v>469</v>
      </c>
      <c r="D2660" s="49" t="s">
        <v>2499</v>
      </c>
      <c r="E2660" s="35" t="str">
        <f>VLOOKUP('2012 Accountability Database'!$A2658,'2011 AYP'!A$2:B$1072,2)</f>
        <v xml:space="preserve"> A (Alert)</v>
      </c>
      <c r="F2660" s="66"/>
      <c r="G2660" s="63" t="s">
        <v>2485</v>
      </c>
      <c r="H2660" s="60" t="str">
        <f t="shared" ref="H2660:I2660" si="3392">IF(H2658="Met","Yes",IF(H2659="Met","Yes","No"))</f>
        <v>Yes</v>
      </c>
      <c r="I2660" s="60" t="str">
        <f t="shared" si="3392"/>
        <v>Yes</v>
      </c>
      <c r="J2660" s="42"/>
      <c r="K2660" s="60" t="str">
        <f t="shared" ref="K2660:L2660" si="3393">IF(K2658="Met","Yes",IF(K2659="Met","Yes","No"))</f>
        <v>Yes</v>
      </c>
      <c r="L2660" s="60" t="str">
        <f t="shared" si="3393"/>
        <v>Yes</v>
      </c>
      <c r="M2660" s="1" t="s">
        <v>9</v>
      </c>
      <c r="N2660" s="14" t="s">
        <v>2503</v>
      </c>
      <c r="O2660" s="5"/>
      <c r="P2660" s="44" t="str">
        <f t="shared" ref="P2660" si="3394">IF(H2664="Yes",IF(I2664="Yes","Yes","No"),"No")</f>
        <v>No</v>
      </c>
      <c r="Q2660" s="108" t="s">
        <v>2758</v>
      </c>
      <c r="R2660" s="5" t="s">
        <v>1</v>
      </c>
      <c r="S2660" s="1" t="s">
        <v>5</v>
      </c>
      <c r="T2660" s="1" t="s">
        <v>3</v>
      </c>
      <c r="U2660" s="5">
        <v>494</v>
      </c>
      <c r="V2660" s="1">
        <v>75.3</v>
      </c>
      <c r="W2660" s="1">
        <v>74.290000000000006</v>
      </c>
      <c r="X2660" s="9">
        <f t="shared" si="3350"/>
        <v>1.0099999999999909</v>
      </c>
      <c r="Y2660" s="14">
        <v>350</v>
      </c>
      <c r="Z2660" s="1">
        <v>77.14</v>
      </c>
      <c r="AA2660" s="1">
        <v>71.56</v>
      </c>
      <c r="AB2660" s="71">
        <f t="shared" si="3330"/>
        <v>5.5799999999999983</v>
      </c>
      <c r="AC2660" s="53"/>
    </row>
    <row r="2661" spans="1:29" x14ac:dyDescent="0.25">
      <c r="A2661" s="53">
        <v>4102008</v>
      </c>
      <c r="B2661" s="89" t="s">
        <v>2619</v>
      </c>
      <c r="C2661" s="53" t="s">
        <v>469</v>
      </c>
      <c r="D2661" s="49" t="s">
        <v>2507</v>
      </c>
      <c r="E2661" s="47">
        <f>VLOOKUP('2012 Accountability Database'!A2658,Dems1112!$A$2:$G$1082,3)</f>
        <v>0.19</v>
      </c>
      <c r="F2661" s="66"/>
      <c r="G2661" s="52"/>
      <c r="M2661" s="1" t="s">
        <v>9</v>
      </c>
      <c r="N2661" s="14" t="s">
        <v>2504</v>
      </c>
      <c r="O2661" s="5"/>
      <c r="P2661" s="44" t="str">
        <f t="shared" ref="P2661" si="3395">IF(K2664="Yes",IF(L2664="Yes","Yes","No"),"No")</f>
        <v>No</v>
      </c>
      <c r="Q2661" s="108"/>
      <c r="R2661" s="5" t="s">
        <v>1</v>
      </c>
      <c r="S2661" s="1" t="s">
        <v>5</v>
      </c>
      <c r="T2661" s="1" t="s">
        <v>7</v>
      </c>
      <c r="U2661" s="5">
        <v>357</v>
      </c>
      <c r="V2661" s="1">
        <v>68.069999999999993</v>
      </c>
      <c r="W2661" s="1">
        <v>63.17</v>
      </c>
      <c r="X2661" s="9">
        <f t="shared" si="3350"/>
        <v>4.8999999999999915</v>
      </c>
      <c r="Y2661" s="14">
        <v>247</v>
      </c>
      <c r="Z2661" s="1">
        <v>70.040000000000006</v>
      </c>
      <c r="AA2661" s="1">
        <v>62.66</v>
      </c>
      <c r="AB2661" s="71">
        <f t="shared" si="3330"/>
        <v>7.3800000000000097</v>
      </c>
      <c r="AC2661" s="53"/>
    </row>
    <row r="2662" spans="1:29" x14ac:dyDescent="0.25">
      <c r="A2662" s="53">
        <v>4102008</v>
      </c>
      <c r="B2662" s="89" t="s">
        <v>2619</v>
      </c>
      <c r="C2662" s="53" t="s">
        <v>469</v>
      </c>
      <c r="D2662" s="50" t="s">
        <v>2508</v>
      </c>
      <c r="E2662" s="47">
        <f>VLOOKUP('2012 Accountability Database'!A2658,Dems1112!$A$2:$G$1082,4)</f>
        <v>0.74</v>
      </c>
      <c r="F2662" s="65" t="s">
        <v>2486</v>
      </c>
      <c r="G2662" s="62"/>
      <c r="H2662" s="13" t="str">
        <f>IF(V2662&gt;94,"Met",IF(X2662="--","n/a",IF(X2662&gt;=0,"Met","Did Not Meet")))</f>
        <v>Did Not Meet</v>
      </c>
      <c r="I2662" s="13" t="str">
        <f>IF(V2663&gt;94,"Met",IF(X2663="--","n/a",IF(X2663&gt;=0,"Met","Did Not Meet")))</f>
        <v>Did Not Meet</v>
      </c>
      <c r="J2662" s="13"/>
      <c r="K2662" s="13" t="str">
        <f>IF(Z2662&gt;94,"Met",IF(AB2662="--","n/a",IF(AB2662&gt;=0,"Met","Did Not Meet")))</f>
        <v>Did Not Meet</v>
      </c>
      <c r="L2662" s="13" t="str">
        <f>IF(Z2663&gt;94,"Met",IF(AB2663="--","n/a",IF(AB2663&gt;=0,"Met","Did Not Meet")))</f>
        <v>Did Not Meet</v>
      </c>
      <c r="M2662" s="1" t="s">
        <v>9</v>
      </c>
      <c r="N2662" s="68" t="s">
        <v>2497</v>
      </c>
      <c r="O2662" s="35"/>
      <c r="P2662" s="44"/>
      <c r="Q2662" s="108"/>
      <c r="R2662" s="5" t="s">
        <v>6</v>
      </c>
      <c r="S2662" s="1" t="s">
        <v>2</v>
      </c>
      <c r="T2662" s="1" t="s">
        <v>3</v>
      </c>
      <c r="U2662" s="5">
        <v>171</v>
      </c>
      <c r="V2662" s="1">
        <v>77.78</v>
      </c>
      <c r="W2662" s="1">
        <v>84.91</v>
      </c>
      <c r="X2662" s="6">
        <f t="shared" si="3350"/>
        <v>-7.1299999999999955</v>
      </c>
      <c r="Y2662" s="14">
        <v>123</v>
      </c>
      <c r="Z2662" s="1">
        <v>55.28</v>
      </c>
      <c r="AA2662" s="1">
        <v>77.08</v>
      </c>
      <c r="AB2662" s="72">
        <f t="shared" si="3330"/>
        <v>-21.799999999999997</v>
      </c>
      <c r="AC2662" s="53"/>
    </row>
    <row r="2663" spans="1:29" x14ac:dyDescent="0.25">
      <c r="A2663" s="53">
        <v>4102008</v>
      </c>
      <c r="B2663" s="89" t="s">
        <v>2619</v>
      </c>
      <c r="C2663" s="53" t="s">
        <v>469</v>
      </c>
      <c r="D2663" s="50" t="s">
        <v>974</v>
      </c>
      <c r="E2663" s="47" t="str">
        <f>VLOOKUP('2012 Accountability Database'!A2658,Dems1112!$A$2:$G$1082,5)</f>
        <v>K-6</v>
      </c>
      <c r="F2663" s="65" t="s">
        <v>2487</v>
      </c>
      <c r="G2663" s="62"/>
      <c r="H2663" s="13" t="str">
        <f>IF(V2664&gt;94,"Met",IF(X2664="--","n/a",IF(X2664&gt;=0,"Met","Did Not Meet")))</f>
        <v>Did Not Meet</v>
      </c>
      <c r="I2663" s="13" t="str">
        <f>IF(V2665&gt;94,"Met",IF(X2665="--","n/a",IF(X2665&gt;=0,"Met","Did Not Meet")))</f>
        <v>Did Not Meet</v>
      </c>
      <c r="J2663" s="13"/>
      <c r="K2663" s="13" t="str">
        <f>IF(Z2664&gt;94,"Met",IF(AB2664="--","n/a",IF(AB2664&gt;=0,"Met","Did Not Meet")))</f>
        <v>Did Not Meet</v>
      </c>
      <c r="L2663" s="13" t="str">
        <f>IF(Z2665&gt;94,"Met",IF(AB2665="--","n/a",IF(AB2665&gt;=0,"Met","Did Not Meet")))</f>
        <v>Did Not Meet</v>
      </c>
      <c r="M2663" s="1" t="s">
        <v>9</v>
      </c>
      <c r="N2663" s="14"/>
      <c r="O2663" s="35" t="s">
        <v>2506</v>
      </c>
      <c r="P2663" s="83" t="str">
        <f t="shared" ref="P2663" si="3396">IF(P2658="No"," ", IF(P2660="No"," ",IF(P2659="No", " ",IF(P2661="No"," ","X"))))</f>
        <v xml:space="preserve"> </v>
      </c>
      <c r="Q2663" s="108"/>
      <c r="R2663" s="5" t="s">
        <v>6</v>
      </c>
      <c r="S2663" s="1" t="s">
        <v>2</v>
      </c>
      <c r="T2663" s="1" t="s">
        <v>7</v>
      </c>
      <c r="U2663" s="5">
        <v>134</v>
      </c>
      <c r="V2663" s="1">
        <v>73.88</v>
      </c>
      <c r="W2663" s="1">
        <v>79.540000000000006</v>
      </c>
      <c r="X2663" s="6">
        <f t="shared" si="3350"/>
        <v>-5.6600000000000108</v>
      </c>
      <c r="Y2663" s="14">
        <v>91</v>
      </c>
      <c r="Z2663" s="1">
        <v>47.25</v>
      </c>
      <c r="AA2663" s="1">
        <v>71.709999999999994</v>
      </c>
      <c r="AB2663" s="72">
        <f t="shared" si="3330"/>
        <v>-24.459999999999994</v>
      </c>
      <c r="AC2663" s="53"/>
    </row>
    <row r="2664" spans="1:29" ht="15.75" x14ac:dyDescent="0.25">
      <c r="A2664" s="53">
        <v>4102008</v>
      </c>
      <c r="B2664" s="89" t="s">
        <v>2619</v>
      </c>
      <c r="C2664" s="53" t="s">
        <v>469</v>
      </c>
      <c r="D2664" s="50" t="s">
        <v>975</v>
      </c>
      <c r="E2664" s="48" t="str">
        <f>VLOOKUP('2012 Accountability Database'!A2658,Dems1112!$A$2:$G$1082,6)</f>
        <v>4 (Southwest AR)</v>
      </c>
      <c r="F2664" s="66"/>
      <c r="G2664" s="63" t="s">
        <v>2488</v>
      </c>
      <c r="H2664" s="61" t="str">
        <f t="shared" ref="H2664:I2664" si="3397">IF(H2662="Met","Yes",IF(H2663="Met","Yes","No"))</f>
        <v>No</v>
      </c>
      <c r="I2664" s="61" t="str">
        <f t="shared" si="3397"/>
        <v>No</v>
      </c>
      <c r="J2664" s="55"/>
      <c r="K2664" s="61" t="str">
        <f t="shared" ref="K2664:L2664" si="3398">IF(K2662="Met","Yes",IF(K2663="Met","Yes","No"))</f>
        <v>No</v>
      </c>
      <c r="L2664" s="61" t="str">
        <f t="shared" si="3398"/>
        <v>No</v>
      </c>
      <c r="M2664" s="1" t="s">
        <v>9</v>
      </c>
      <c r="N2664" s="14"/>
      <c r="O2664" s="35" t="s">
        <v>2505</v>
      </c>
      <c r="P2664" s="83" t="str">
        <f t="shared" ref="P2664" si="3399">IF(P2663="X"," ",IF(P2665="X"," ","X"))</f>
        <v xml:space="preserve"> </v>
      </c>
      <c r="Q2664" s="94" t="s">
        <v>2759</v>
      </c>
      <c r="R2664" s="5" t="s">
        <v>6</v>
      </c>
      <c r="S2664" s="1" t="s">
        <v>5</v>
      </c>
      <c r="T2664" s="1" t="s">
        <v>3</v>
      </c>
      <c r="U2664" s="5">
        <v>494</v>
      </c>
      <c r="V2664" s="1">
        <v>78.540000000000006</v>
      </c>
      <c r="W2664" s="1">
        <v>84.91</v>
      </c>
      <c r="X2664" s="6">
        <f t="shared" si="3350"/>
        <v>-6.3699999999999903</v>
      </c>
      <c r="Y2664" s="14">
        <v>350</v>
      </c>
      <c r="Z2664" s="1">
        <v>68.290000000000006</v>
      </c>
      <c r="AA2664" s="1">
        <v>77.08</v>
      </c>
      <c r="AB2664" s="72">
        <f t="shared" si="3330"/>
        <v>-8.789999999999992</v>
      </c>
      <c r="AC2664" s="53"/>
    </row>
    <row r="2665" spans="1:29" x14ac:dyDescent="0.25">
      <c r="A2665" s="54">
        <v>4102008</v>
      </c>
      <c r="B2665" s="90" t="s">
        <v>2619</v>
      </c>
      <c r="C2665" s="54" t="s">
        <v>469</v>
      </c>
      <c r="D2665" s="4"/>
      <c r="E2665" s="4"/>
      <c r="F2665" s="67"/>
      <c r="G2665" s="64"/>
      <c r="H2665" s="43"/>
      <c r="I2665" s="43"/>
      <c r="J2665" s="43"/>
      <c r="K2665" s="43"/>
      <c r="L2665" s="43"/>
      <c r="M2665" s="4" t="s">
        <v>9</v>
      </c>
      <c r="N2665" s="15"/>
      <c r="O2665" s="38" t="s">
        <v>2482</v>
      </c>
      <c r="P2665" s="84" t="str">
        <f>IF(E2659="Achieving School"," ","X")</f>
        <v>X</v>
      </c>
      <c r="Q2665" s="91"/>
      <c r="R2665" s="4" t="s">
        <v>6</v>
      </c>
      <c r="S2665" s="4" t="s">
        <v>5</v>
      </c>
      <c r="T2665" s="4" t="s">
        <v>7</v>
      </c>
      <c r="U2665" s="4">
        <v>357</v>
      </c>
      <c r="V2665" s="4">
        <v>73.67</v>
      </c>
      <c r="W2665" s="4">
        <v>79.540000000000006</v>
      </c>
      <c r="X2665" s="7">
        <f t="shared" si="3350"/>
        <v>-5.8700000000000045</v>
      </c>
      <c r="Y2665" s="15">
        <v>247</v>
      </c>
      <c r="Z2665" s="4">
        <v>61.54</v>
      </c>
      <c r="AA2665" s="4">
        <v>71.709999999999994</v>
      </c>
      <c r="AB2665" s="73">
        <f t="shared" si="3330"/>
        <v>-10.169999999999995</v>
      </c>
      <c r="AC2665" s="54"/>
    </row>
    <row r="2666" spans="1:29" x14ac:dyDescent="0.25">
      <c r="A2666" s="1">
        <v>4201001</v>
      </c>
      <c r="B2666" s="87" t="s">
        <v>2620</v>
      </c>
      <c r="C2666" s="55" t="s">
        <v>325</v>
      </c>
      <c r="E2666" s="42"/>
      <c r="F2666" s="65" t="s">
        <v>2483</v>
      </c>
      <c r="G2666" s="62"/>
      <c r="H2666" s="37" t="str">
        <f>IF(V2666&gt;94,"Met",IF(X2666="--","n/a",IF(X2666&gt;=0,"Met","Did Not Meet")))</f>
        <v>Met</v>
      </c>
      <c r="I2666" s="37" t="str">
        <f>IF(V2667&gt;94,"Met",IF(X2667="--","n/a",IF(X2667&gt;=0,"Met","Did Not Meet")))</f>
        <v>Met</v>
      </c>
      <c r="K2666" s="13" t="str">
        <f>IF(Z2666&gt;94,"Met",IF(AB2666="--","n/a",IF(AB2666&gt;=0,"Met","Did Not Meet")))</f>
        <v>Met</v>
      </c>
      <c r="L2666" s="13" t="str">
        <f>IF(Z2667&gt;94,"Met",IF(AB2667="--","n/a",IF(AB2667&gt;=0,"Met","Did Not Meet")))</f>
        <v>Met</v>
      </c>
      <c r="M2666" s="1" t="s">
        <v>9</v>
      </c>
      <c r="N2666" s="14" t="s">
        <v>2502</v>
      </c>
      <c r="O2666" s="5"/>
      <c r="P2666" s="44" t="str">
        <f t="shared" ref="P2666" si="3400">IF(H2668="Yes",IF(I2668="Yes","Yes","No"),"No")</f>
        <v>Yes</v>
      </c>
      <c r="Q2666" s="93"/>
      <c r="R2666" s="5" t="s">
        <v>1</v>
      </c>
      <c r="S2666" s="1" t="s">
        <v>2</v>
      </c>
      <c r="T2666" s="1" t="s">
        <v>3</v>
      </c>
      <c r="U2666" s="5">
        <v>374</v>
      </c>
      <c r="V2666" s="1">
        <v>87.43</v>
      </c>
      <c r="W2666" s="1">
        <v>83.77</v>
      </c>
      <c r="X2666" s="9">
        <f t="shared" si="3350"/>
        <v>3.6600000000000108</v>
      </c>
      <c r="Y2666" s="14">
        <v>276</v>
      </c>
      <c r="Z2666" s="1">
        <v>92.03</v>
      </c>
      <c r="AA2666" s="1">
        <v>87.04</v>
      </c>
      <c r="AB2666" s="71">
        <f t="shared" si="3330"/>
        <v>4.9899999999999949</v>
      </c>
      <c r="AC2666" s="36"/>
    </row>
    <row r="2667" spans="1:29" ht="15.75" x14ac:dyDescent="0.25">
      <c r="A2667" s="53">
        <v>4201001</v>
      </c>
      <c r="B2667" s="89" t="s">
        <v>2620</v>
      </c>
      <c r="C2667" s="53" t="s">
        <v>325</v>
      </c>
      <c r="D2667" s="49" t="s">
        <v>2498</v>
      </c>
      <c r="E2667" s="34" t="str">
        <f>M2666</f>
        <v>Needs Improvement School</v>
      </c>
      <c r="F2667" s="65" t="s">
        <v>2484</v>
      </c>
      <c r="G2667" s="62"/>
      <c r="H2667" s="13" t="str">
        <f>IF(V2668&gt;94,"Met",IF(X2668="--","n/a",IF(X2668&gt;=0,"Met","Did Not Meet")))</f>
        <v>Did Not Meet</v>
      </c>
      <c r="I2667" s="13" t="str">
        <f>IF(V2669&gt;94,"Met",IF(X2669="--","n/a",IF(X2669&gt;=0,"Met","Did Not Meet")))</f>
        <v>Did Not Meet</v>
      </c>
      <c r="K2667" s="13" t="str">
        <f>IF(Z2668&gt;94,"Met",IF(AB2668="--","n/a",IF(AB2668&gt;=0,"Met","Did Not Meet")))</f>
        <v>Did Not Meet</v>
      </c>
      <c r="L2667" s="13" t="str">
        <f>IF(Z2669&gt;94,"Met",IF(AB2669="--","n/a",IF(AB2669&gt;=0,"Met","Did Not Meet")))</f>
        <v>Did Not Meet</v>
      </c>
      <c r="M2667" s="5" t="s">
        <v>9</v>
      </c>
      <c r="N2667" s="14" t="s">
        <v>2501</v>
      </c>
      <c r="O2667" s="5"/>
      <c r="P2667" s="44" t="str">
        <f t="shared" ref="P2667" si="3401">IF(K2668="Yes",IF(L2668="Yes","Yes","No"),"No")</f>
        <v>Yes</v>
      </c>
      <c r="Q2667" s="94" t="s">
        <v>2759</v>
      </c>
      <c r="R2667" s="5" t="s">
        <v>1</v>
      </c>
      <c r="S2667" s="5" t="s">
        <v>2</v>
      </c>
      <c r="T2667" s="5" t="s">
        <v>7</v>
      </c>
      <c r="U2667" s="5">
        <v>268</v>
      </c>
      <c r="V2667" s="5">
        <v>83.58</v>
      </c>
      <c r="W2667" s="5">
        <v>78.45</v>
      </c>
      <c r="X2667" s="11">
        <f t="shared" si="3350"/>
        <v>5.1299999999999955</v>
      </c>
      <c r="Y2667" s="14">
        <v>196</v>
      </c>
      <c r="Z2667" s="5">
        <v>89.8</v>
      </c>
      <c r="AA2667" s="5">
        <v>82.67</v>
      </c>
      <c r="AB2667" s="71">
        <f t="shared" si="3330"/>
        <v>7.1299999999999955</v>
      </c>
      <c r="AC2667" s="53"/>
    </row>
    <row r="2668" spans="1:29" ht="15" customHeight="1" x14ac:dyDescent="0.25">
      <c r="A2668" s="53">
        <v>4201001</v>
      </c>
      <c r="B2668" s="89" t="s">
        <v>2620</v>
      </c>
      <c r="C2668" s="53" t="s">
        <v>325</v>
      </c>
      <c r="D2668" s="49" t="s">
        <v>2499</v>
      </c>
      <c r="E2668" s="35" t="str">
        <f>VLOOKUP('2012 Accountability Database'!$A2666,'2011 AYP'!A$2:B$1072,2)</f>
        <v>SI_M (School Improvement - Met Standards)</v>
      </c>
      <c r="F2668" s="66"/>
      <c r="G2668" s="63" t="s">
        <v>2485</v>
      </c>
      <c r="H2668" s="60" t="str">
        <f t="shared" ref="H2668:I2668" si="3402">IF(H2666="Met","Yes",IF(H2667="Met","Yes","No"))</f>
        <v>Yes</v>
      </c>
      <c r="I2668" s="60" t="str">
        <f t="shared" si="3402"/>
        <v>Yes</v>
      </c>
      <c r="J2668" s="42"/>
      <c r="K2668" s="60" t="str">
        <f t="shared" ref="K2668:L2668" si="3403">IF(K2666="Met","Yes",IF(K2667="Met","Yes","No"))</f>
        <v>Yes</v>
      </c>
      <c r="L2668" s="60" t="str">
        <f t="shared" si="3403"/>
        <v>Yes</v>
      </c>
      <c r="M2668" s="1" t="s">
        <v>9</v>
      </c>
      <c r="N2668" s="14" t="s">
        <v>2503</v>
      </c>
      <c r="O2668" s="5"/>
      <c r="P2668" s="44" t="str">
        <f t="shared" ref="P2668" si="3404">IF(H2672="Yes",IF(I2672="Yes","Yes","No"),"No")</f>
        <v>No</v>
      </c>
      <c r="Q2668" s="108" t="s">
        <v>2758</v>
      </c>
      <c r="R2668" s="5" t="s">
        <v>1</v>
      </c>
      <c r="S2668" s="1" t="s">
        <v>5</v>
      </c>
      <c r="T2668" s="1" t="s">
        <v>3</v>
      </c>
      <c r="U2668" s="5">
        <v>1194</v>
      </c>
      <c r="V2668" s="1">
        <v>81.16</v>
      </c>
      <c r="W2668" s="1">
        <v>83.77</v>
      </c>
      <c r="X2668" s="6">
        <f t="shared" si="3350"/>
        <v>-2.6099999999999994</v>
      </c>
      <c r="Y2668" s="14">
        <v>862</v>
      </c>
      <c r="Z2668" s="1">
        <v>86.54</v>
      </c>
      <c r="AA2668" s="1">
        <v>87.04</v>
      </c>
      <c r="AB2668" s="72">
        <f t="shared" si="3330"/>
        <v>-0.5</v>
      </c>
      <c r="AC2668" s="53"/>
    </row>
    <row r="2669" spans="1:29" x14ac:dyDescent="0.25">
      <c r="A2669" s="53">
        <v>4201001</v>
      </c>
      <c r="B2669" s="89" t="s">
        <v>2620</v>
      </c>
      <c r="C2669" s="53" t="s">
        <v>325</v>
      </c>
      <c r="D2669" s="49" t="s">
        <v>2507</v>
      </c>
      <c r="E2669" s="47">
        <f>VLOOKUP('2012 Accountability Database'!A2666,Dems1112!$A$2:$G$1082,3)</f>
        <v>7.0000000000000007E-2</v>
      </c>
      <c r="F2669" s="66"/>
      <c r="G2669" s="52"/>
      <c r="M2669" s="5" t="s">
        <v>9</v>
      </c>
      <c r="N2669" s="14" t="s">
        <v>2504</v>
      </c>
      <c r="O2669" s="5"/>
      <c r="P2669" s="44" t="str">
        <f t="shared" ref="P2669" si="3405">IF(K2672="Yes",IF(L2672="Yes","Yes","No"),"No")</f>
        <v>No</v>
      </c>
      <c r="Q2669" s="108"/>
      <c r="R2669" s="5" t="s">
        <v>1</v>
      </c>
      <c r="S2669" s="5" t="s">
        <v>5</v>
      </c>
      <c r="T2669" s="5" t="s">
        <v>7</v>
      </c>
      <c r="U2669" s="5">
        <v>840</v>
      </c>
      <c r="V2669" s="5">
        <v>75.83</v>
      </c>
      <c r="W2669" s="5">
        <v>78.45</v>
      </c>
      <c r="X2669" s="8">
        <f t="shared" si="3350"/>
        <v>-2.6200000000000045</v>
      </c>
      <c r="Y2669" s="14">
        <v>595</v>
      </c>
      <c r="Z2669" s="5">
        <v>82.35</v>
      </c>
      <c r="AA2669" s="5">
        <v>82.67</v>
      </c>
      <c r="AB2669" s="72">
        <f t="shared" si="3330"/>
        <v>-0.32000000000000739</v>
      </c>
      <c r="AC2669" s="53"/>
    </row>
    <row r="2670" spans="1:29" x14ac:dyDescent="0.25">
      <c r="A2670" s="53">
        <v>4201001</v>
      </c>
      <c r="B2670" s="89" t="s">
        <v>2620</v>
      </c>
      <c r="C2670" s="53" t="s">
        <v>325</v>
      </c>
      <c r="D2670" s="50" t="s">
        <v>2508</v>
      </c>
      <c r="E2670" s="47">
        <f>VLOOKUP('2012 Accountability Database'!A2666,Dems1112!$A$2:$G$1082,4)</f>
        <v>0.74</v>
      </c>
      <c r="F2670" s="65" t="s">
        <v>2486</v>
      </c>
      <c r="G2670" s="62"/>
      <c r="H2670" s="13" t="str">
        <f>IF(V2670&gt;94,"Met",IF(X2670="--","n/a",IF(X2670&gt;=0,"Met","Did Not Meet")))</f>
        <v>Did Not Meet</v>
      </c>
      <c r="I2670" s="13" t="str">
        <f>IF(V2671&gt;94,"Met",IF(X2671="--","n/a",IF(X2671&gt;=0,"Met","Did Not Meet")))</f>
        <v>Met</v>
      </c>
      <c r="J2670" s="13"/>
      <c r="K2670" s="13" t="str">
        <f>IF(Z2670&gt;94,"Met",IF(AB2670="--","n/a",IF(AB2670&gt;=0,"Met","Did Not Meet")))</f>
        <v>Did Not Meet</v>
      </c>
      <c r="L2670" s="13" t="str">
        <f>IF(Z2671&gt;94,"Met",IF(AB2671="--","n/a",IF(AB2671&gt;=0,"Met","Did Not Meet")))</f>
        <v>Did Not Meet</v>
      </c>
      <c r="M2670" s="1" t="s">
        <v>9</v>
      </c>
      <c r="N2670" s="68" t="s">
        <v>2497</v>
      </c>
      <c r="O2670" s="35"/>
      <c r="P2670" s="44"/>
      <c r="Q2670" s="108"/>
      <c r="R2670" s="5" t="s">
        <v>6</v>
      </c>
      <c r="S2670" s="1" t="s">
        <v>2</v>
      </c>
      <c r="T2670" s="1" t="s">
        <v>3</v>
      </c>
      <c r="U2670" s="5">
        <v>374</v>
      </c>
      <c r="V2670" s="1">
        <v>86.36</v>
      </c>
      <c r="W2670" s="1">
        <v>86.52</v>
      </c>
      <c r="X2670" s="6">
        <f t="shared" si="3350"/>
        <v>-0.15999999999999659</v>
      </c>
      <c r="Y2670" s="14">
        <v>276</v>
      </c>
      <c r="Z2670" s="1">
        <v>72.459999999999994</v>
      </c>
      <c r="AA2670" s="1">
        <v>81.67</v>
      </c>
      <c r="AB2670" s="72">
        <f t="shared" si="3330"/>
        <v>-9.210000000000008</v>
      </c>
      <c r="AC2670" s="53"/>
    </row>
    <row r="2671" spans="1:29" x14ac:dyDescent="0.25">
      <c r="A2671" s="53">
        <v>4201001</v>
      </c>
      <c r="B2671" s="89" t="s">
        <v>2620</v>
      </c>
      <c r="C2671" s="53" t="s">
        <v>325</v>
      </c>
      <c r="D2671" s="50" t="s">
        <v>974</v>
      </c>
      <c r="E2671" s="47" t="str">
        <f>VLOOKUP('2012 Accountability Database'!A2666,Dems1112!$A$2:$G$1082,5)</f>
        <v>K-6</v>
      </c>
      <c r="F2671" s="65" t="s">
        <v>2487</v>
      </c>
      <c r="G2671" s="62"/>
      <c r="H2671" s="13" t="str">
        <f>IF(V2672&gt;94,"Met",IF(X2672="--","n/a",IF(X2672&gt;=0,"Met","Did Not Meet")))</f>
        <v>Did Not Meet</v>
      </c>
      <c r="I2671" s="13" t="str">
        <f>IF(V2673&gt;94,"Met",IF(X2673="--","n/a",IF(X2673&gt;=0,"Met","Did Not Meet")))</f>
        <v>Did Not Meet</v>
      </c>
      <c r="J2671" s="13"/>
      <c r="K2671" s="13" t="str">
        <f>IF(Z2672&gt;94,"Met",IF(AB2672="--","n/a",IF(AB2672&gt;=0,"Met","Did Not Meet")))</f>
        <v>Did Not Meet</v>
      </c>
      <c r="L2671" s="13" t="str">
        <f>IF(Z2673&gt;94,"Met",IF(AB2673="--","n/a",IF(AB2673&gt;=0,"Met","Did Not Meet")))</f>
        <v>Did Not Meet</v>
      </c>
      <c r="M2671" s="1" t="s">
        <v>9</v>
      </c>
      <c r="N2671" s="14"/>
      <c r="O2671" s="35" t="s">
        <v>2506</v>
      </c>
      <c r="P2671" s="83" t="str">
        <f t="shared" ref="P2671" si="3406">IF(P2666="No"," ", IF(P2668="No"," ",IF(P2667="No", " ",IF(P2669="No"," ","X"))))</f>
        <v xml:space="preserve"> </v>
      </c>
      <c r="Q2671" s="108"/>
      <c r="R2671" s="5" t="s">
        <v>6</v>
      </c>
      <c r="S2671" s="1" t="s">
        <v>2</v>
      </c>
      <c r="T2671" s="1" t="s">
        <v>7</v>
      </c>
      <c r="U2671" s="5">
        <v>268</v>
      </c>
      <c r="V2671" s="1">
        <v>82.46</v>
      </c>
      <c r="W2671" s="1">
        <v>82.31</v>
      </c>
      <c r="X2671" s="9">
        <f t="shared" si="3350"/>
        <v>0.14999999999999147</v>
      </c>
      <c r="Y2671" s="14">
        <v>196</v>
      </c>
      <c r="Z2671" s="1">
        <v>65.819999999999993</v>
      </c>
      <c r="AA2671" s="1">
        <v>76.290000000000006</v>
      </c>
      <c r="AB2671" s="72">
        <f t="shared" si="3330"/>
        <v>-10.470000000000013</v>
      </c>
      <c r="AC2671" s="53"/>
    </row>
    <row r="2672" spans="1:29" ht="15.75" x14ac:dyDescent="0.25">
      <c r="A2672" s="53">
        <v>4201001</v>
      </c>
      <c r="B2672" s="89" t="s">
        <v>2620</v>
      </c>
      <c r="C2672" s="53" t="s">
        <v>325</v>
      </c>
      <c r="D2672" s="50" t="s">
        <v>975</v>
      </c>
      <c r="E2672" s="48" t="str">
        <f>VLOOKUP('2012 Accountability Database'!A2666,Dems1112!$A$2:$G$1082,6)</f>
        <v>1 (Northwest AR)</v>
      </c>
      <c r="F2672" s="66"/>
      <c r="G2672" s="63" t="s">
        <v>2488</v>
      </c>
      <c r="H2672" s="61" t="str">
        <f t="shared" ref="H2672:I2672" si="3407">IF(H2670="Met","Yes",IF(H2671="Met","Yes","No"))</f>
        <v>No</v>
      </c>
      <c r="I2672" s="61" t="str">
        <f t="shared" si="3407"/>
        <v>Yes</v>
      </c>
      <c r="J2672" s="55"/>
      <c r="K2672" s="61" t="str">
        <f t="shared" ref="K2672:L2672" si="3408">IF(K2670="Met","Yes",IF(K2671="Met","Yes","No"))</f>
        <v>No</v>
      </c>
      <c r="L2672" s="61" t="str">
        <f t="shared" si="3408"/>
        <v>No</v>
      </c>
      <c r="M2672" s="1" t="s">
        <v>9</v>
      </c>
      <c r="N2672" s="14"/>
      <c r="O2672" s="35" t="s">
        <v>2505</v>
      </c>
      <c r="P2672" s="83" t="str">
        <f t="shared" ref="P2672" si="3409">IF(P2671="X"," ",IF(P2673="X"," ","X"))</f>
        <v xml:space="preserve"> </v>
      </c>
      <c r="Q2672" s="94" t="s">
        <v>2759</v>
      </c>
      <c r="R2672" s="5" t="s">
        <v>6</v>
      </c>
      <c r="S2672" s="1" t="s">
        <v>5</v>
      </c>
      <c r="T2672" s="1" t="s">
        <v>3</v>
      </c>
      <c r="U2672" s="5">
        <v>1194</v>
      </c>
      <c r="V2672" s="1">
        <v>84.42</v>
      </c>
      <c r="W2672" s="1">
        <v>86.52</v>
      </c>
      <c r="X2672" s="6">
        <f t="shared" si="3350"/>
        <v>-2.0999999999999943</v>
      </c>
      <c r="Y2672" s="14">
        <v>863</v>
      </c>
      <c r="Z2672" s="1">
        <v>77.06</v>
      </c>
      <c r="AA2672" s="1">
        <v>81.67</v>
      </c>
      <c r="AB2672" s="72">
        <f t="shared" si="3330"/>
        <v>-4.6099999999999994</v>
      </c>
      <c r="AC2672" s="53"/>
    </row>
    <row r="2673" spans="1:29" x14ac:dyDescent="0.25">
      <c r="A2673" s="54">
        <v>4201001</v>
      </c>
      <c r="B2673" s="90" t="s">
        <v>2620</v>
      </c>
      <c r="C2673" s="54" t="s">
        <v>325</v>
      </c>
      <c r="D2673" s="4"/>
      <c r="E2673" s="4"/>
      <c r="F2673" s="67"/>
      <c r="G2673" s="64"/>
      <c r="H2673" s="43"/>
      <c r="I2673" s="43"/>
      <c r="J2673" s="43"/>
      <c r="K2673" s="43"/>
      <c r="L2673" s="43"/>
      <c r="M2673" s="4" t="s">
        <v>9</v>
      </c>
      <c r="N2673" s="15"/>
      <c r="O2673" s="38" t="s">
        <v>2482</v>
      </c>
      <c r="P2673" s="84" t="str">
        <f>IF(E2667="Achieving School"," ","X")</f>
        <v>X</v>
      </c>
      <c r="Q2673" s="91"/>
      <c r="R2673" s="4" t="s">
        <v>6</v>
      </c>
      <c r="S2673" s="4" t="s">
        <v>5</v>
      </c>
      <c r="T2673" s="4" t="s">
        <v>7</v>
      </c>
      <c r="U2673" s="4">
        <v>840</v>
      </c>
      <c r="V2673" s="4">
        <v>80.239999999999995</v>
      </c>
      <c r="W2673" s="4">
        <v>82.31</v>
      </c>
      <c r="X2673" s="7">
        <f t="shared" si="3350"/>
        <v>-2.0700000000000074</v>
      </c>
      <c r="Y2673" s="15">
        <v>596</v>
      </c>
      <c r="Z2673" s="4">
        <v>71.98</v>
      </c>
      <c r="AA2673" s="4">
        <v>76.290000000000006</v>
      </c>
      <c r="AB2673" s="73">
        <f t="shared" si="3330"/>
        <v>-4.3100000000000023</v>
      </c>
      <c r="AC2673" s="54"/>
    </row>
    <row r="2674" spans="1:29" x14ac:dyDescent="0.25">
      <c r="A2674" s="1">
        <v>4201003</v>
      </c>
      <c r="B2674" s="87" t="s">
        <v>2620</v>
      </c>
      <c r="C2674" s="55" t="s">
        <v>326</v>
      </c>
      <c r="E2674" s="42"/>
      <c r="F2674" s="65" t="s">
        <v>2483</v>
      </c>
      <c r="G2674" s="62"/>
      <c r="H2674" s="37" t="str">
        <f>IF(V2674&gt;94,"Met",IF(X2674="--","n/a",IF(X2674&gt;=0,"Met","Did Not Meet")))</f>
        <v>Met</v>
      </c>
      <c r="I2674" s="37" t="str">
        <f>IF(V2675&gt;94,"Met",IF(X2675="--","n/a",IF(X2675&gt;=0,"Met","Did Not Meet")))</f>
        <v>Met</v>
      </c>
      <c r="K2674" s="13" t="str">
        <f>IF(Z2674&gt;94,"Met",IF(AB2674="--","n/a",IF(AB2674&gt;=0,"Met","Did Not Meet")))</f>
        <v>Met</v>
      </c>
      <c r="L2674" s="13" t="str">
        <f>IF(Z2675&gt;94,"Met",IF(AB2675="--","n/a",IF(AB2675&gt;=0,"Met","Did Not Meet")))</f>
        <v>Met</v>
      </c>
      <c r="M2674" s="1" t="s">
        <v>4</v>
      </c>
      <c r="N2674" s="14" t="s">
        <v>2502</v>
      </c>
      <c r="O2674" s="5"/>
      <c r="P2674" s="44" t="str">
        <f t="shared" ref="P2674" si="3410">IF(H2676="Yes",IF(I2676="Yes","Yes","No"),"No")</f>
        <v>Yes</v>
      </c>
      <c r="Q2674" s="93"/>
      <c r="R2674" s="5" t="s">
        <v>1</v>
      </c>
      <c r="S2674" s="1" t="s">
        <v>2</v>
      </c>
      <c r="T2674" s="1" t="s">
        <v>3</v>
      </c>
      <c r="U2674" s="5">
        <v>192</v>
      </c>
      <c r="V2674" s="1">
        <v>83.33</v>
      </c>
      <c r="W2674" s="1">
        <v>71.239999999999995</v>
      </c>
      <c r="X2674" s="9">
        <f t="shared" si="3350"/>
        <v>12.090000000000003</v>
      </c>
      <c r="Y2674" s="14">
        <v>184</v>
      </c>
      <c r="Z2674" s="1">
        <v>83.7</v>
      </c>
      <c r="AA2674" s="1">
        <v>71.45</v>
      </c>
      <c r="AB2674" s="71">
        <f t="shared" si="3330"/>
        <v>12.25</v>
      </c>
      <c r="AC2674" s="36"/>
    </row>
    <row r="2675" spans="1:29" ht="15.75" x14ac:dyDescent="0.25">
      <c r="A2675" s="53">
        <v>4201003</v>
      </c>
      <c r="B2675" s="89" t="s">
        <v>2620</v>
      </c>
      <c r="C2675" s="53" t="s">
        <v>326</v>
      </c>
      <c r="D2675" s="49" t="s">
        <v>2498</v>
      </c>
      <c r="E2675" s="34" t="str">
        <f>M2674</f>
        <v>Achieving School</v>
      </c>
      <c r="F2675" s="65" t="s">
        <v>2484</v>
      </c>
      <c r="G2675" s="62"/>
      <c r="H2675" s="13" t="str">
        <f>IF(V2676&gt;94,"Met",IF(X2676="--","n/a",IF(X2676&gt;=0,"Met","Did Not Meet")))</f>
        <v>Met</v>
      </c>
      <c r="I2675" s="13" t="str">
        <f>IF(V2677&gt;94,"Met",IF(X2677="--","n/a",IF(X2677&gt;=0,"Met","Did Not Meet")))</f>
        <v>Met</v>
      </c>
      <c r="K2675" s="13" t="str">
        <f>IF(Z2676&gt;94,"Met",IF(AB2676="--","n/a",IF(AB2676&gt;=0,"Met","Did Not Meet")))</f>
        <v>Met</v>
      </c>
      <c r="L2675" s="13" t="str">
        <f>IF(Z2677&gt;94,"Met",IF(AB2677="--","n/a",IF(AB2677&gt;=0,"Met","Did Not Meet")))</f>
        <v>Met</v>
      </c>
      <c r="M2675" s="1" t="s">
        <v>4</v>
      </c>
      <c r="N2675" s="14" t="s">
        <v>2501</v>
      </c>
      <c r="O2675" s="5"/>
      <c r="P2675" s="44" t="str">
        <f t="shared" ref="P2675" si="3411">IF(K2676="Yes",IF(L2676="Yes","Yes","No"),"No")</f>
        <v>Yes</v>
      </c>
      <c r="Q2675" s="94" t="s">
        <v>2759</v>
      </c>
      <c r="R2675" s="5" t="s">
        <v>1</v>
      </c>
      <c r="S2675" s="1" t="s">
        <v>2</v>
      </c>
      <c r="T2675" s="1" t="s">
        <v>7</v>
      </c>
      <c r="U2675" s="5">
        <v>127</v>
      </c>
      <c r="V2675" s="1">
        <v>76.38</v>
      </c>
      <c r="W2675" s="1">
        <v>63.18</v>
      </c>
      <c r="X2675" s="9">
        <f t="shared" si="3350"/>
        <v>13.199999999999996</v>
      </c>
      <c r="Y2675" s="14">
        <v>121</v>
      </c>
      <c r="Z2675" s="1">
        <v>76.86</v>
      </c>
      <c r="AA2675" s="1">
        <v>63.98</v>
      </c>
      <c r="AB2675" s="71">
        <f t="shared" ref="AB2675:AB2738" si="3412">Z2675-AA2675</f>
        <v>12.880000000000003</v>
      </c>
      <c r="AC2675" s="53"/>
    </row>
    <row r="2676" spans="1:29" ht="15" customHeight="1" x14ac:dyDescent="0.25">
      <c r="A2676" s="53">
        <v>4201003</v>
      </c>
      <c r="B2676" s="89" t="s">
        <v>2620</v>
      </c>
      <c r="C2676" s="53" t="s">
        <v>326</v>
      </c>
      <c r="D2676" s="49" t="s">
        <v>2499</v>
      </c>
      <c r="E2676" s="35" t="str">
        <f>VLOOKUP('2012 Accountability Database'!$A2674,'2011 AYP'!A$2:B$1072,2)</f>
        <v xml:space="preserve"> A (Alert)</v>
      </c>
      <c r="F2676" s="66"/>
      <c r="G2676" s="63" t="s">
        <v>2485</v>
      </c>
      <c r="H2676" s="60" t="str">
        <f t="shared" ref="H2676:I2676" si="3413">IF(H2674="Met","Yes",IF(H2675="Met","Yes","No"))</f>
        <v>Yes</v>
      </c>
      <c r="I2676" s="60" t="str">
        <f t="shared" si="3413"/>
        <v>Yes</v>
      </c>
      <c r="J2676" s="42"/>
      <c r="K2676" s="60" t="str">
        <f t="shared" ref="K2676:L2676" si="3414">IF(K2674="Met","Yes",IF(K2675="Met","Yes","No"))</f>
        <v>Yes</v>
      </c>
      <c r="L2676" s="60" t="str">
        <f t="shared" si="3414"/>
        <v>Yes</v>
      </c>
      <c r="M2676" s="1" t="s">
        <v>4</v>
      </c>
      <c r="N2676" s="14" t="s">
        <v>2503</v>
      </c>
      <c r="O2676" s="5"/>
      <c r="P2676" s="44" t="str">
        <f t="shared" ref="P2676" si="3415">IF(H2680="Yes",IF(I2680="Yes","Yes","No"),"No")</f>
        <v>Yes</v>
      </c>
      <c r="Q2676" s="108" t="s">
        <v>2758</v>
      </c>
      <c r="R2676" s="5" t="s">
        <v>1</v>
      </c>
      <c r="S2676" s="1" t="s">
        <v>5</v>
      </c>
      <c r="T2676" s="1" t="s">
        <v>3</v>
      </c>
      <c r="U2676" s="5">
        <v>566</v>
      </c>
      <c r="V2676" s="1">
        <v>75.44</v>
      </c>
      <c r="W2676" s="1">
        <v>71.239999999999995</v>
      </c>
      <c r="X2676" s="9">
        <f t="shared" si="3350"/>
        <v>4.2000000000000028</v>
      </c>
      <c r="Y2676" s="14">
        <v>547</v>
      </c>
      <c r="Z2676" s="1">
        <v>75.5</v>
      </c>
      <c r="AA2676" s="1">
        <v>71.45</v>
      </c>
      <c r="AB2676" s="71">
        <f t="shared" si="3412"/>
        <v>4.0499999999999972</v>
      </c>
      <c r="AC2676" s="53"/>
    </row>
    <row r="2677" spans="1:29" x14ac:dyDescent="0.25">
      <c r="A2677" s="53">
        <v>4201003</v>
      </c>
      <c r="B2677" s="89" t="s">
        <v>2620</v>
      </c>
      <c r="C2677" s="53" t="s">
        <v>326</v>
      </c>
      <c r="D2677" s="49" t="s">
        <v>2507</v>
      </c>
      <c r="E2677" s="47">
        <f>VLOOKUP('2012 Accountability Database'!A2674,Dems1112!$A$2:$G$1082,3)</f>
        <v>0.05</v>
      </c>
      <c r="F2677" s="66"/>
      <c r="G2677" s="52"/>
      <c r="M2677" s="1" t="s">
        <v>4</v>
      </c>
      <c r="N2677" s="14" t="s">
        <v>2504</v>
      </c>
      <c r="O2677" s="5"/>
      <c r="P2677" s="44" t="str">
        <f t="shared" ref="P2677" si="3416">IF(K2680="Yes",IF(L2680="Yes","Yes","No"),"No")</f>
        <v>Yes</v>
      </c>
      <c r="Q2677" s="108"/>
      <c r="R2677" s="5" t="s">
        <v>1</v>
      </c>
      <c r="S2677" s="1" t="s">
        <v>5</v>
      </c>
      <c r="T2677" s="1" t="s">
        <v>7</v>
      </c>
      <c r="U2677" s="5">
        <v>367</v>
      </c>
      <c r="V2677" s="1">
        <v>68.12</v>
      </c>
      <c r="W2677" s="1">
        <v>63.18</v>
      </c>
      <c r="X2677" s="9">
        <f t="shared" si="3350"/>
        <v>4.9400000000000048</v>
      </c>
      <c r="Y2677" s="14">
        <v>351</v>
      </c>
      <c r="Z2677" s="1">
        <v>67.52</v>
      </c>
      <c r="AA2677" s="1">
        <v>63.98</v>
      </c>
      <c r="AB2677" s="71">
        <f t="shared" si="3412"/>
        <v>3.5399999999999991</v>
      </c>
      <c r="AC2677" s="53"/>
    </row>
    <row r="2678" spans="1:29" x14ac:dyDescent="0.25">
      <c r="A2678" s="53">
        <v>4201003</v>
      </c>
      <c r="B2678" s="89" t="s">
        <v>2620</v>
      </c>
      <c r="C2678" s="53" t="s">
        <v>326</v>
      </c>
      <c r="D2678" s="50" t="s">
        <v>2508</v>
      </c>
      <c r="E2678" s="47">
        <f>VLOOKUP('2012 Accountability Database'!A2674,Dems1112!$A$2:$G$1082,4)</f>
        <v>0.64</v>
      </c>
      <c r="F2678" s="65" t="s">
        <v>2486</v>
      </c>
      <c r="G2678" s="62"/>
      <c r="H2678" s="13" t="str">
        <f>IF(V2678&gt;94,"Met",IF(X2678="--","n/a",IF(X2678&gt;=0,"Met","Did Not Meet")))</f>
        <v>Met</v>
      </c>
      <c r="I2678" s="13" t="str">
        <f>IF(V2679&gt;94,"Met",IF(X2679="--","n/a",IF(X2679&gt;=0,"Met","Did Not Meet")))</f>
        <v>Met</v>
      </c>
      <c r="J2678" s="13"/>
      <c r="K2678" s="13" t="str">
        <f>IF(Z2678&gt;94,"Met",IF(AB2678="--","n/a",IF(AB2678&gt;=0,"Met","Did Not Meet")))</f>
        <v>Met</v>
      </c>
      <c r="L2678" s="13" t="str">
        <f>IF(Z2679&gt;94,"Met",IF(AB2679="--","n/a",IF(AB2679&gt;=0,"Met","Did Not Meet")))</f>
        <v>Met</v>
      </c>
      <c r="M2678" s="5" t="s">
        <v>4</v>
      </c>
      <c r="N2678" s="68" t="s">
        <v>2497</v>
      </c>
      <c r="O2678" s="35"/>
      <c r="P2678" s="44"/>
      <c r="Q2678" s="108"/>
      <c r="R2678" s="5" t="s">
        <v>6</v>
      </c>
      <c r="S2678" s="5" t="s">
        <v>2</v>
      </c>
      <c r="T2678" s="5" t="s">
        <v>3</v>
      </c>
      <c r="U2678" s="5">
        <v>295</v>
      </c>
      <c r="V2678" s="5">
        <v>84.41</v>
      </c>
      <c r="W2678" s="5">
        <v>77.37</v>
      </c>
      <c r="X2678" s="11">
        <f t="shared" si="3350"/>
        <v>7.039999999999992</v>
      </c>
      <c r="Y2678" s="14">
        <v>185</v>
      </c>
      <c r="Z2678" s="5">
        <v>77.3</v>
      </c>
      <c r="AA2678" s="5">
        <v>75.45</v>
      </c>
      <c r="AB2678" s="71">
        <f t="shared" si="3412"/>
        <v>1.8499999999999943</v>
      </c>
      <c r="AC2678" s="53"/>
    </row>
    <row r="2679" spans="1:29" x14ac:dyDescent="0.25">
      <c r="A2679" s="53">
        <v>4201003</v>
      </c>
      <c r="B2679" s="89" t="s">
        <v>2620</v>
      </c>
      <c r="C2679" s="53" t="s">
        <v>326</v>
      </c>
      <c r="D2679" s="50" t="s">
        <v>974</v>
      </c>
      <c r="E2679" s="47" t="str">
        <f>VLOOKUP('2012 Accountability Database'!A2674,Dems1112!$A$2:$G$1082,5)</f>
        <v>7-9</v>
      </c>
      <c r="F2679" s="65" t="s">
        <v>2487</v>
      </c>
      <c r="G2679" s="62"/>
      <c r="H2679" s="13" t="str">
        <f>IF(V2680&gt;94,"Met",IF(X2680="--","n/a",IF(X2680&gt;=0,"Met","Did Not Meet")))</f>
        <v>Met</v>
      </c>
      <c r="I2679" s="13" t="str">
        <f>IF(V2681&gt;94,"Met",IF(X2681="--","n/a",IF(X2681&gt;=0,"Met","Did Not Meet")))</f>
        <v>Met</v>
      </c>
      <c r="J2679" s="13"/>
      <c r="K2679" s="13" t="str">
        <f>IF(Z2680&gt;94,"Met",IF(AB2680="--","n/a",IF(AB2680&gt;=0,"Met","Did Not Meet")))</f>
        <v>Did Not Meet</v>
      </c>
      <c r="L2679" s="13" t="str">
        <f>IF(Z2681&gt;94,"Met",IF(AB2681="--","n/a",IF(AB2681&gt;=0,"Met","Did Not Meet")))</f>
        <v>Met</v>
      </c>
      <c r="M2679" s="5" t="s">
        <v>4</v>
      </c>
      <c r="N2679" s="14"/>
      <c r="O2679" s="35" t="s">
        <v>2506</v>
      </c>
      <c r="P2679" s="83" t="str">
        <f t="shared" ref="P2679" si="3417">IF(P2674="No"," ", IF(P2676="No"," ",IF(P2675="No", " ",IF(P2677="No"," ","X"))))</f>
        <v>X</v>
      </c>
      <c r="Q2679" s="108"/>
      <c r="R2679" s="5" t="s">
        <v>6</v>
      </c>
      <c r="S2679" s="5" t="s">
        <v>2</v>
      </c>
      <c r="T2679" s="5" t="s">
        <v>7</v>
      </c>
      <c r="U2679" s="5">
        <v>176</v>
      </c>
      <c r="V2679" s="5">
        <v>78.41</v>
      </c>
      <c r="W2679" s="5">
        <v>67.569999999999993</v>
      </c>
      <c r="X2679" s="11">
        <f t="shared" si="3350"/>
        <v>10.840000000000003</v>
      </c>
      <c r="Y2679" s="14">
        <v>122</v>
      </c>
      <c r="Z2679" s="5">
        <v>72.13</v>
      </c>
      <c r="AA2679" s="5">
        <v>65.63</v>
      </c>
      <c r="AB2679" s="71">
        <f t="shared" si="3412"/>
        <v>6.5</v>
      </c>
      <c r="AC2679" s="53"/>
    </row>
    <row r="2680" spans="1:29" ht="15.75" x14ac:dyDescent="0.25">
      <c r="A2680" s="53">
        <v>4201003</v>
      </c>
      <c r="B2680" s="89" t="s">
        <v>2620</v>
      </c>
      <c r="C2680" s="53" t="s">
        <v>326</v>
      </c>
      <c r="D2680" s="50" t="s">
        <v>975</v>
      </c>
      <c r="E2680" s="48" t="str">
        <f>VLOOKUP('2012 Accountability Database'!A2674,Dems1112!$A$2:$G$1082,6)</f>
        <v>1 (Northwest AR)</v>
      </c>
      <c r="F2680" s="66"/>
      <c r="G2680" s="63" t="s">
        <v>2488</v>
      </c>
      <c r="H2680" s="61" t="str">
        <f t="shared" ref="H2680:I2680" si="3418">IF(H2678="Met","Yes",IF(H2679="Met","Yes","No"))</f>
        <v>Yes</v>
      </c>
      <c r="I2680" s="61" t="str">
        <f t="shared" si="3418"/>
        <v>Yes</v>
      </c>
      <c r="J2680" s="55"/>
      <c r="K2680" s="61" t="str">
        <f t="shared" ref="K2680:L2680" si="3419">IF(K2678="Met","Yes",IF(K2679="Met","Yes","No"))</f>
        <v>Yes</v>
      </c>
      <c r="L2680" s="61" t="str">
        <f t="shared" si="3419"/>
        <v>Yes</v>
      </c>
      <c r="M2680" s="1" t="s">
        <v>4</v>
      </c>
      <c r="N2680" s="14"/>
      <c r="O2680" s="35" t="s">
        <v>2505</v>
      </c>
      <c r="P2680" s="83" t="str">
        <f t="shared" ref="P2680" si="3420">IF(P2679="X"," ",IF(P2681="X"," ","X"))</f>
        <v xml:space="preserve"> </v>
      </c>
      <c r="Q2680" s="94" t="s">
        <v>2759</v>
      </c>
      <c r="R2680" s="5" t="s">
        <v>6</v>
      </c>
      <c r="S2680" s="1" t="s">
        <v>5</v>
      </c>
      <c r="T2680" s="1" t="s">
        <v>3</v>
      </c>
      <c r="U2680" s="5">
        <v>921</v>
      </c>
      <c r="V2680" s="1">
        <v>78.94</v>
      </c>
      <c r="W2680" s="1">
        <v>77.37</v>
      </c>
      <c r="X2680" s="9">
        <f t="shared" si="3350"/>
        <v>1.5699999999999932</v>
      </c>
      <c r="Y2680" s="14">
        <v>549</v>
      </c>
      <c r="Z2680" s="1">
        <v>73.77</v>
      </c>
      <c r="AA2680" s="1">
        <v>75.45</v>
      </c>
      <c r="AB2680" s="72">
        <f t="shared" si="3412"/>
        <v>-1.6800000000000068</v>
      </c>
      <c r="AC2680" s="53"/>
    </row>
    <row r="2681" spans="1:29" x14ac:dyDescent="0.25">
      <c r="A2681" s="54">
        <v>4201003</v>
      </c>
      <c r="B2681" s="90" t="s">
        <v>2620</v>
      </c>
      <c r="C2681" s="54" t="s">
        <v>326</v>
      </c>
      <c r="D2681" s="4"/>
      <c r="E2681" s="4"/>
      <c r="F2681" s="67"/>
      <c r="G2681" s="64"/>
      <c r="H2681" s="43"/>
      <c r="I2681" s="43"/>
      <c r="J2681" s="43"/>
      <c r="K2681" s="43"/>
      <c r="L2681" s="43"/>
      <c r="M2681" s="4" t="s">
        <v>4</v>
      </c>
      <c r="N2681" s="15"/>
      <c r="O2681" s="38" t="s">
        <v>2482</v>
      </c>
      <c r="P2681" s="84" t="str">
        <f>IF(E2675="Achieving School"," ","X")</f>
        <v xml:space="preserve"> </v>
      </c>
      <c r="Q2681" s="91"/>
      <c r="R2681" s="4" t="s">
        <v>6</v>
      </c>
      <c r="S2681" s="4" t="s">
        <v>5</v>
      </c>
      <c r="T2681" s="4" t="s">
        <v>7</v>
      </c>
      <c r="U2681" s="4">
        <v>560</v>
      </c>
      <c r="V2681" s="4">
        <v>70.36</v>
      </c>
      <c r="W2681" s="4">
        <v>67.569999999999993</v>
      </c>
      <c r="X2681" s="10">
        <f t="shared" si="3350"/>
        <v>2.7900000000000063</v>
      </c>
      <c r="Y2681" s="15">
        <v>353</v>
      </c>
      <c r="Z2681" s="4">
        <v>66.010000000000005</v>
      </c>
      <c r="AA2681" s="4">
        <v>65.63</v>
      </c>
      <c r="AB2681" s="74">
        <f t="shared" si="3412"/>
        <v>0.38000000000000966</v>
      </c>
      <c r="AC2681" s="54"/>
    </row>
    <row r="2682" spans="1:29" x14ac:dyDescent="0.25">
      <c r="A2682" s="1">
        <v>4202007</v>
      </c>
      <c r="B2682" s="87" t="s">
        <v>2621</v>
      </c>
      <c r="C2682" s="55" t="s">
        <v>657</v>
      </c>
      <c r="E2682" s="42"/>
      <c r="F2682" s="65" t="s">
        <v>2483</v>
      </c>
      <c r="G2682" s="62"/>
      <c r="H2682" s="37" t="str">
        <f>IF(V2682&gt;94,"Met",IF(X2682="--","n/a",IF(X2682&gt;=0,"Met","Did Not Meet")))</f>
        <v>Met</v>
      </c>
      <c r="I2682" s="37" t="str">
        <f>IF(V2683&gt;94,"Met",IF(X2683="--","n/a",IF(X2683&gt;=0,"Met","Did Not Meet")))</f>
        <v>Met</v>
      </c>
      <c r="K2682" s="13" t="str">
        <f>IF(Z2682&gt;94,"Met",IF(AB2682="--","n/a",IF(AB2682&gt;=0,"Met","Did Not Meet")))</f>
        <v>Met</v>
      </c>
      <c r="L2682" s="13" t="str">
        <f>IF(Z2683&gt;94,"Met",IF(AB2683="--","n/a",IF(AB2683&gt;=0,"Met","Did Not Meet")))</f>
        <v>Met</v>
      </c>
      <c r="M2682" s="1" t="s">
        <v>4</v>
      </c>
      <c r="N2682" s="14" t="s">
        <v>2502</v>
      </c>
      <c r="O2682" s="5"/>
      <c r="P2682" s="44" t="str">
        <f t="shared" ref="P2682" si="3421">IF(H2684="Yes",IF(I2684="Yes","Yes","No"),"No")</f>
        <v>Yes</v>
      </c>
      <c r="Q2682" s="93"/>
      <c r="R2682" s="5" t="s">
        <v>1</v>
      </c>
      <c r="S2682" s="1" t="s">
        <v>2</v>
      </c>
      <c r="T2682" s="1" t="s">
        <v>3</v>
      </c>
      <c r="U2682" s="5">
        <v>138</v>
      </c>
      <c r="V2682" s="1">
        <v>89.86</v>
      </c>
      <c r="W2682" s="1">
        <v>81.8</v>
      </c>
      <c r="X2682" s="9">
        <f t="shared" si="3350"/>
        <v>8.0600000000000023</v>
      </c>
      <c r="Y2682" s="14">
        <v>95</v>
      </c>
      <c r="Z2682" s="1">
        <v>87.37</v>
      </c>
      <c r="AA2682" s="1">
        <v>82.37</v>
      </c>
      <c r="AB2682" s="71">
        <f t="shared" si="3412"/>
        <v>5</v>
      </c>
      <c r="AC2682" s="36"/>
    </row>
    <row r="2683" spans="1:29" ht="15.75" x14ac:dyDescent="0.25">
      <c r="A2683" s="53">
        <v>4202007</v>
      </c>
      <c r="B2683" s="89" t="s">
        <v>2621</v>
      </c>
      <c r="C2683" s="53" t="s">
        <v>657</v>
      </c>
      <c r="D2683" s="49" t="s">
        <v>2498</v>
      </c>
      <c r="E2683" s="34" t="str">
        <f>M2682</f>
        <v>Achieving School</v>
      </c>
      <c r="F2683" s="65" t="s">
        <v>2484</v>
      </c>
      <c r="G2683" s="62"/>
      <c r="H2683" s="13" t="str">
        <f>IF(V2684&gt;94,"Met",IF(X2684="--","n/a",IF(X2684&gt;=0,"Met","Did Not Meet")))</f>
        <v>Did Not Meet</v>
      </c>
      <c r="I2683" s="13" t="str">
        <f>IF(V2685&gt;94,"Met",IF(X2685="--","n/a",IF(X2685&gt;=0,"Met","Did Not Meet")))</f>
        <v>Did Not Meet</v>
      </c>
      <c r="K2683" s="13" t="str">
        <f>IF(Z2684&gt;94,"Met",IF(AB2684="--","n/a",IF(AB2684&gt;=0,"Met","Did Not Meet")))</f>
        <v>Did Not Meet</v>
      </c>
      <c r="L2683" s="13" t="str">
        <f>IF(Z2685&gt;94,"Met",IF(AB2685="--","n/a",IF(AB2685&gt;=0,"Met","Did Not Meet")))</f>
        <v>Did Not Meet</v>
      </c>
      <c r="M2683" s="5" t="s">
        <v>4</v>
      </c>
      <c r="N2683" s="14" t="s">
        <v>2501</v>
      </c>
      <c r="O2683" s="5"/>
      <c r="P2683" s="44" t="str">
        <f t="shared" ref="P2683" si="3422">IF(K2684="Yes",IF(L2684="Yes","Yes","No"),"No")</f>
        <v>Yes</v>
      </c>
      <c r="Q2683" s="94" t="s">
        <v>2759</v>
      </c>
      <c r="R2683" s="5" t="s">
        <v>1</v>
      </c>
      <c r="S2683" s="5" t="s">
        <v>2</v>
      </c>
      <c r="T2683" s="5" t="s">
        <v>7</v>
      </c>
      <c r="U2683" s="5">
        <v>109</v>
      </c>
      <c r="V2683" s="5">
        <v>87.16</v>
      </c>
      <c r="W2683" s="5">
        <v>78.84</v>
      </c>
      <c r="X2683" s="11">
        <f t="shared" si="3350"/>
        <v>8.3199999999999932</v>
      </c>
      <c r="Y2683" s="14">
        <v>77</v>
      </c>
      <c r="Z2683" s="5">
        <v>85.71</v>
      </c>
      <c r="AA2683" s="5">
        <v>79.16</v>
      </c>
      <c r="AB2683" s="71">
        <f t="shared" si="3412"/>
        <v>6.5499999999999972</v>
      </c>
      <c r="AC2683" s="53"/>
    </row>
    <row r="2684" spans="1:29" ht="15" customHeight="1" x14ac:dyDescent="0.25">
      <c r="A2684" s="53">
        <v>4202007</v>
      </c>
      <c r="B2684" s="89" t="s">
        <v>2621</v>
      </c>
      <c r="C2684" s="53" t="s">
        <v>657</v>
      </c>
      <c r="D2684" s="49" t="s">
        <v>2499</v>
      </c>
      <c r="E2684" s="35" t="str">
        <f>VLOOKUP('2012 Accountability Database'!$A2682,'2011 AYP'!A$2:B$1072,2)</f>
        <v xml:space="preserve"> MS (Met Standards)</v>
      </c>
      <c r="F2684" s="66"/>
      <c r="G2684" s="63" t="s">
        <v>2485</v>
      </c>
      <c r="H2684" s="60" t="str">
        <f t="shared" ref="H2684:I2684" si="3423">IF(H2682="Met","Yes",IF(H2683="Met","Yes","No"))</f>
        <v>Yes</v>
      </c>
      <c r="I2684" s="60" t="str">
        <f t="shared" si="3423"/>
        <v>Yes</v>
      </c>
      <c r="J2684" s="42"/>
      <c r="K2684" s="60" t="str">
        <f t="shared" ref="K2684:L2684" si="3424">IF(K2682="Met","Yes",IF(K2683="Met","Yes","No"))</f>
        <v>Yes</v>
      </c>
      <c r="L2684" s="60" t="str">
        <f t="shared" si="3424"/>
        <v>Yes</v>
      </c>
      <c r="M2684" s="1" t="s">
        <v>4</v>
      </c>
      <c r="N2684" s="14" t="s">
        <v>2503</v>
      </c>
      <c r="O2684" s="5"/>
      <c r="P2684" s="44" t="str">
        <f t="shared" ref="P2684" si="3425">IF(H2688="Yes",IF(I2688="Yes","Yes","No"),"No")</f>
        <v>Yes</v>
      </c>
      <c r="Q2684" s="108" t="s">
        <v>2758</v>
      </c>
      <c r="R2684" s="5" t="s">
        <v>1</v>
      </c>
      <c r="S2684" s="1" t="s">
        <v>5</v>
      </c>
      <c r="T2684" s="1" t="s">
        <v>3</v>
      </c>
      <c r="U2684" s="5">
        <v>430</v>
      </c>
      <c r="V2684" s="1">
        <v>80.47</v>
      </c>
      <c r="W2684" s="1">
        <v>81.8</v>
      </c>
      <c r="X2684" s="6">
        <f t="shared" si="3350"/>
        <v>-1.3299999999999983</v>
      </c>
      <c r="Y2684" s="14">
        <v>303</v>
      </c>
      <c r="Z2684" s="1">
        <v>79.540000000000006</v>
      </c>
      <c r="AA2684" s="1">
        <v>82.37</v>
      </c>
      <c r="AB2684" s="72">
        <f t="shared" si="3412"/>
        <v>-2.8299999999999983</v>
      </c>
      <c r="AC2684" s="53"/>
    </row>
    <row r="2685" spans="1:29" x14ac:dyDescent="0.25">
      <c r="A2685" s="53">
        <v>4202007</v>
      </c>
      <c r="B2685" s="89" t="s">
        <v>2621</v>
      </c>
      <c r="C2685" s="53" t="s">
        <v>657</v>
      </c>
      <c r="D2685" s="49" t="s">
        <v>2507</v>
      </c>
      <c r="E2685" s="47">
        <f>VLOOKUP('2012 Accountability Database'!A2682,Dems1112!$A$2:$G$1082,3)</f>
        <v>0.08</v>
      </c>
      <c r="F2685" s="66"/>
      <c r="G2685" s="52"/>
      <c r="M2685" s="1" t="s">
        <v>4</v>
      </c>
      <c r="N2685" s="14" t="s">
        <v>2504</v>
      </c>
      <c r="O2685" s="5"/>
      <c r="P2685" s="44" t="str">
        <f t="shared" ref="P2685" si="3426">IF(K2688="Yes",IF(L2688="Yes","Yes","No"),"No")</f>
        <v>No</v>
      </c>
      <c r="Q2685" s="108"/>
      <c r="R2685" s="5" t="s">
        <v>1</v>
      </c>
      <c r="S2685" s="1" t="s">
        <v>5</v>
      </c>
      <c r="T2685" s="1" t="s">
        <v>7</v>
      </c>
      <c r="U2685" s="5">
        <v>339</v>
      </c>
      <c r="V2685" s="1">
        <v>76.7</v>
      </c>
      <c r="W2685" s="1">
        <v>78.84</v>
      </c>
      <c r="X2685" s="6">
        <f t="shared" si="3350"/>
        <v>-2.1400000000000006</v>
      </c>
      <c r="Y2685" s="14">
        <v>239</v>
      </c>
      <c r="Z2685" s="1">
        <v>76.150000000000006</v>
      </c>
      <c r="AA2685" s="1">
        <v>79.16</v>
      </c>
      <c r="AB2685" s="72">
        <f t="shared" si="3412"/>
        <v>-3.0099999999999909</v>
      </c>
      <c r="AC2685" s="53"/>
    </row>
    <row r="2686" spans="1:29" x14ac:dyDescent="0.25">
      <c r="A2686" s="53">
        <v>4202007</v>
      </c>
      <c r="B2686" s="89" t="s">
        <v>2621</v>
      </c>
      <c r="C2686" s="53" t="s">
        <v>657</v>
      </c>
      <c r="D2686" s="50" t="s">
        <v>2508</v>
      </c>
      <c r="E2686" s="47">
        <f>VLOOKUP('2012 Accountability Database'!A2682,Dems1112!$A$2:$G$1082,4)</f>
        <v>0.79</v>
      </c>
      <c r="F2686" s="65" t="s">
        <v>2486</v>
      </c>
      <c r="G2686" s="62"/>
      <c r="H2686" s="13" t="str">
        <f>IF(V2686&gt;94,"Met",IF(X2686="--","n/a",IF(X2686&gt;=0,"Met","Did Not Meet")))</f>
        <v>Met</v>
      </c>
      <c r="I2686" s="13" t="str">
        <f>IF(V2687&gt;94,"Met",IF(X2687="--","n/a",IF(X2687&gt;=0,"Met","Did Not Meet")))</f>
        <v>Met</v>
      </c>
      <c r="J2686" s="13"/>
      <c r="K2686" s="13" t="str">
        <f>IF(Z2686&gt;94,"Met",IF(AB2686="--","n/a",IF(AB2686&gt;=0,"Met","Did Not Meet")))</f>
        <v>Did Not Meet</v>
      </c>
      <c r="L2686" s="13" t="str">
        <f>IF(Z2687&gt;94,"Met",IF(AB2687="--","n/a",IF(AB2687&gt;=0,"Met","Did Not Meet")))</f>
        <v>Did Not Meet</v>
      </c>
      <c r="M2686" s="1" t="s">
        <v>4</v>
      </c>
      <c r="N2686" s="68" t="s">
        <v>2497</v>
      </c>
      <c r="O2686" s="35"/>
      <c r="P2686" s="44"/>
      <c r="Q2686" s="108"/>
      <c r="R2686" s="5" t="s">
        <v>6</v>
      </c>
      <c r="S2686" s="1" t="s">
        <v>2</v>
      </c>
      <c r="T2686" s="1" t="s">
        <v>3</v>
      </c>
      <c r="U2686" s="5">
        <v>138</v>
      </c>
      <c r="V2686" s="1">
        <v>89.13</v>
      </c>
      <c r="W2686" s="1">
        <v>88.29</v>
      </c>
      <c r="X2686" s="9">
        <f t="shared" si="3350"/>
        <v>0.8399999999999892</v>
      </c>
      <c r="Y2686" s="14">
        <v>95</v>
      </c>
      <c r="Z2686" s="1">
        <v>72.63</v>
      </c>
      <c r="AA2686" s="1">
        <v>81.489999999999995</v>
      </c>
      <c r="AB2686" s="72">
        <f t="shared" si="3412"/>
        <v>-8.86</v>
      </c>
      <c r="AC2686" s="53"/>
    </row>
    <row r="2687" spans="1:29" x14ac:dyDescent="0.25">
      <c r="A2687" s="53">
        <v>4202007</v>
      </c>
      <c r="B2687" s="89" t="s">
        <v>2621</v>
      </c>
      <c r="C2687" s="53" t="s">
        <v>657</v>
      </c>
      <c r="D2687" s="50" t="s">
        <v>974</v>
      </c>
      <c r="E2687" s="47" t="str">
        <f>VLOOKUP('2012 Accountability Database'!A2682,Dems1112!$A$2:$G$1082,5)</f>
        <v>P-6</v>
      </c>
      <c r="F2687" s="65" t="s">
        <v>2487</v>
      </c>
      <c r="G2687" s="62"/>
      <c r="H2687" s="13" t="str">
        <f>IF(V2688&gt;94,"Met",IF(X2688="--","n/a",IF(X2688&gt;=0,"Met","Did Not Meet")))</f>
        <v>Did Not Meet</v>
      </c>
      <c r="I2687" s="13" t="str">
        <f>IF(V2689&gt;94,"Met",IF(X2689="--","n/a",IF(X2689&gt;=0,"Met","Did Not Meet")))</f>
        <v>Did Not Meet</v>
      </c>
      <c r="J2687" s="13"/>
      <c r="K2687" s="13" t="str">
        <f>IF(Z2688&gt;94,"Met",IF(AB2688="--","n/a",IF(AB2688&gt;=0,"Met","Did Not Meet")))</f>
        <v>Did Not Meet</v>
      </c>
      <c r="L2687" s="13" t="str">
        <f>IF(Z2689&gt;94,"Met",IF(AB2689="--","n/a",IF(AB2689&gt;=0,"Met","Did Not Meet")))</f>
        <v>Did Not Meet</v>
      </c>
      <c r="M2687" s="1" t="s">
        <v>4</v>
      </c>
      <c r="N2687" s="14"/>
      <c r="O2687" s="35" t="s">
        <v>2506</v>
      </c>
      <c r="P2687" s="83" t="str">
        <f t="shared" ref="P2687" si="3427">IF(P2682="No"," ", IF(P2684="No"," ",IF(P2683="No", " ",IF(P2685="No"," ","X"))))</f>
        <v xml:space="preserve"> </v>
      </c>
      <c r="Q2687" s="108"/>
      <c r="R2687" s="5" t="s">
        <v>6</v>
      </c>
      <c r="S2687" s="1" t="s">
        <v>2</v>
      </c>
      <c r="T2687" s="1" t="s">
        <v>7</v>
      </c>
      <c r="U2687" s="5">
        <v>109</v>
      </c>
      <c r="V2687" s="1">
        <v>87.16</v>
      </c>
      <c r="W2687" s="1">
        <v>85.9</v>
      </c>
      <c r="X2687" s="9">
        <f t="shared" si="3350"/>
        <v>1.2599999999999909</v>
      </c>
      <c r="Y2687" s="14">
        <v>77</v>
      </c>
      <c r="Z2687" s="1">
        <v>67.53</v>
      </c>
      <c r="AA2687" s="1">
        <v>79.16</v>
      </c>
      <c r="AB2687" s="72">
        <f t="shared" si="3412"/>
        <v>-11.629999999999995</v>
      </c>
      <c r="AC2687" s="53"/>
    </row>
    <row r="2688" spans="1:29" ht="15.75" x14ac:dyDescent="0.25">
      <c r="A2688" s="53">
        <v>4202007</v>
      </c>
      <c r="B2688" s="89" t="s">
        <v>2621</v>
      </c>
      <c r="C2688" s="53" t="s">
        <v>657</v>
      </c>
      <c r="D2688" s="50" t="s">
        <v>975</v>
      </c>
      <c r="E2688" s="48" t="str">
        <f>VLOOKUP('2012 Accountability Database'!A2682,Dems1112!$A$2:$G$1082,6)</f>
        <v>1 (Northwest AR)</v>
      </c>
      <c r="F2688" s="66"/>
      <c r="G2688" s="63" t="s">
        <v>2488</v>
      </c>
      <c r="H2688" s="61" t="str">
        <f t="shared" ref="H2688:I2688" si="3428">IF(H2686="Met","Yes",IF(H2687="Met","Yes","No"))</f>
        <v>Yes</v>
      </c>
      <c r="I2688" s="61" t="str">
        <f t="shared" si="3428"/>
        <v>Yes</v>
      </c>
      <c r="J2688" s="55"/>
      <c r="K2688" s="61" t="str">
        <f t="shared" ref="K2688:L2688" si="3429">IF(K2686="Met","Yes",IF(K2687="Met","Yes","No"))</f>
        <v>No</v>
      </c>
      <c r="L2688" s="61" t="str">
        <f t="shared" si="3429"/>
        <v>No</v>
      </c>
      <c r="M2688" s="1" t="s">
        <v>4</v>
      </c>
      <c r="N2688" s="14"/>
      <c r="O2688" s="35" t="s">
        <v>2505</v>
      </c>
      <c r="P2688" s="83" t="str">
        <f t="shared" ref="P2688" si="3430">IF(P2687="X"," ",IF(P2689="X"," ","X"))</f>
        <v>X</v>
      </c>
      <c r="Q2688" s="94" t="s">
        <v>2759</v>
      </c>
      <c r="R2688" s="5" t="s">
        <v>6</v>
      </c>
      <c r="S2688" s="1" t="s">
        <v>5</v>
      </c>
      <c r="T2688" s="1" t="s">
        <v>3</v>
      </c>
      <c r="U2688" s="5">
        <v>430</v>
      </c>
      <c r="V2688" s="1">
        <v>85.58</v>
      </c>
      <c r="W2688" s="1">
        <v>88.29</v>
      </c>
      <c r="X2688" s="6">
        <f t="shared" si="3350"/>
        <v>-2.710000000000008</v>
      </c>
      <c r="Y2688" s="14">
        <v>303</v>
      </c>
      <c r="Z2688" s="1">
        <v>73.930000000000007</v>
      </c>
      <c r="AA2688" s="1">
        <v>81.489999999999995</v>
      </c>
      <c r="AB2688" s="72">
        <f t="shared" si="3412"/>
        <v>-7.5599999999999881</v>
      </c>
      <c r="AC2688" s="53"/>
    </row>
    <row r="2689" spans="1:29" x14ac:dyDescent="0.25">
      <c r="A2689" s="54">
        <v>4202007</v>
      </c>
      <c r="B2689" s="90" t="s">
        <v>2621</v>
      </c>
      <c r="C2689" s="54" t="s">
        <v>657</v>
      </c>
      <c r="D2689" s="4"/>
      <c r="E2689" s="4"/>
      <c r="F2689" s="67"/>
      <c r="G2689" s="64"/>
      <c r="H2689" s="43"/>
      <c r="I2689" s="43"/>
      <c r="J2689" s="43"/>
      <c r="K2689" s="43"/>
      <c r="L2689" s="43"/>
      <c r="M2689" s="4" t="s">
        <v>4</v>
      </c>
      <c r="N2689" s="15"/>
      <c r="O2689" s="38" t="s">
        <v>2482</v>
      </c>
      <c r="P2689" s="84" t="str">
        <f>IF(E2683="Achieving School"," ","X")</f>
        <v xml:space="preserve"> </v>
      </c>
      <c r="Q2689" s="91"/>
      <c r="R2689" s="4" t="s">
        <v>6</v>
      </c>
      <c r="S2689" s="4" t="s">
        <v>5</v>
      </c>
      <c r="T2689" s="4" t="s">
        <v>7</v>
      </c>
      <c r="U2689" s="4">
        <v>339</v>
      </c>
      <c r="V2689" s="4">
        <v>82.89</v>
      </c>
      <c r="W2689" s="4">
        <v>85.9</v>
      </c>
      <c r="X2689" s="7">
        <f t="shared" si="3350"/>
        <v>-3.0100000000000051</v>
      </c>
      <c r="Y2689" s="15">
        <v>239</v>
      </c>
      <c r="Z2689" s="4">
        <v>69.459999999999994</v>
      </c>
      <c r="AA2689" s="4">
        <v>79.16</v>
      </c>
      <c r="AB2689" s="73">
        <f t="shared" si="3412"/>
        <v>-9.7000000000000028</v>
      </c>
      <c r="AC2689" s="54"/>
    </row>
    <row r="2690" spans="1:29" x14ac:dyDescent="0.25">
      <c r="A2690" s="1">
        <v>4203011</v>
      </c>
      <c r="B2690" s="87" t="s">
        <v>2622</v>
      </c>
      <c r="C2690" s="55" t="s">
        <v>758</v>
      </c>
      <c r="E2690" s="42"/>
      <c r="F2690" s="65" t="s">
        <v>2483</v>
      </c>
      <c r="G2690" s="62"/>
      <c r="H2690" s="37" t="str">
        <f>IF(V2690&gt;94,"Met",IF(X2690="--","n/a",IF(X2690&gt;=0,"Met","Did Not Meet")))</f>
        <v>Did Not Meet</v>
      </c>
      <c r="I2690" s="37" t="str">
        <f>IF(V2691&gt;94,"Met",IF(X2691="--","n/a",IF(X2691&gt;=0,"Met","Did Not Meet")))</f>
        <v>Did Not Meet</v>
      </c>
      <c r="K2690" s="13" t="str">
        <f>IF(Z2690&gt;94,"Met",IF(AB2690="--","n/a",IF(AB2690&gt;=0,"Met","Did Not Meet")))</f>
        <v>Met</v>
      </c>
      <c r="L2690" s="13" t="str">
        <f>IF(Z2691&gt;94,"Met",IF(AB2691="--","n/a",IF(AB2691&gt;=0,"Met","Did Not Meet")))</f>
        <v>Met</v>
      </c>
      <c r="M2690" s="1" t="s">
        <v>9</v>
      </c>
      <c r="N2690" s="14" t="s">
        <v>2502</v>
      </c>
      <c r="O2690" s="5"/>
      <c r="P2690" s="44" t="str">
        <f t="shared" ref="P2690" si="3431">IF(H2692="Yes",IF(I2692="Yes","Yes","No"),"No")</f>
        <v>No</v>
      </c>
      <c r="Q2690" s="93"/>
      <c r="R2690" s="5" t="s">
        <v>1</v>
      </c>
      <c r="S2690" s="1" t="s">
        <v>2</v>
      </c>
      <c r="T2690" s="1" t="s">
        <v>3</v>
      </c>
      <c r="U2690" s="5">
        <v>160</v>
      </c>
      <c r="V2690" s="1">
        <v>82.5</v>
      </c>
      <c r="W2690" s="1">
        <v>84.44</v>
      </c>
      <c r="X2690" s="6">
        <f t="shared" ref="X2690:X2753" si="3432">V2690-W2690</f>
        <v>-1.9399999999999977</v>
      </c>
      <c r="Y2690" s="14">
        <v>77</v>
      </c>
      <c r="Z2690" s="1">
        <v>89.61</v>
      </c>
      <c r="AA2690" s="1">
        <v>81.23</v>
      </c>
      <c r="AB2690" s="71">
        <f t="shared" si="3412"/>
        <v>8.3799999999999955</v>
      </c>
      <c r="AC2690" s="36"/>
    </row>
    <row r="2691" spans="1:29" ht="15.75" x14ac:dyDescent="0.25">
      <c r="A2691" s="53">
        <v>4203011</v>
      </c>
      <c r="B2691" s="89" t="s">
        <v>2622</v>
      </c>
      <c r="C2691" s="53" t="s">
        <v>758</v>
      </c>
      <c r="D2691" s="49" t="s">
        <v>2498</v>
      </c>
      <c r="E2691" s="34" t="str">
        <f>M2690</f>
        <v>Needs Improvement School</v>
      </c>
      <c r="F2691" s="65" t="s">
        <v>2484</v>
      </c>
      <c r="G2691" s="62"/>
      <c r="H2691" s="13" t="str">
        <f>IF(V2692&gt;94,"Met",IF(X2692="--","n/a",IF(X2692&gt;=0,"Met","Did Not Meet")))</f>
        <v>Did Not Meet</v>
      </c>
      <c r="I2691" s="13" t="str">
        <f>IF(V2693&gt;94,"Met",IF(X2693="--","n/a",IF(X2693&gt;=0,"Met","Did Not Meet")))</f>
        <v>Did Not Meet</v>
      </c>
      <c r="K2691" s="13" t="str">
        <f>IF(Z2692&gt;94,"Met",IF(AB2692="--","n/a",IF(AB2692&gt;=0,"Met","Did Not Meet")))</f>
        <v>Met</v>
      </c>
      <c r="L2691" s="13" t="str">
        <f>IF(Z2693&gt;94,"Met",IF(AB2693="--","n/a",IF(AB2693&gt;=0,"Met","Did Not Meet")))</f>
        <v>Did Not Meet</v>
      </c>
      <c r="M2691" s="1" t="s">
        <v>9</v>
      </c>
      <c r="N2691" s="14" t="s">
        <v>2501</v>
      </c>
      <c r="O2691" s="5"/>
      <c r="P2691" s="44" t="str">
        <f t="shared" ref="P2691" si="3433">IF(K2692="Yes",IF(L2692="Yes","Yes","No"),"No")</f>
        <v>Yes</v>
      </c>
      <c r="Q2691" s="94" t="s">
        <v>2759</v>
      </c>
      <c r="R2691" s="5" t="s">
        <v>1</v>
      </c>
      <c r="S2691" s="1" t="s">
        <v>2</v>
      </c>
      <c r="T2691" s="1" t="s">
        <v>7</v>
      </c>
      <c r="U2691" s="5">
        <v>109</v>
      </c>
      <c r="V2691" s="1">
        <v>76.150000000000006</v>
      </c>
      <c r="W2691" s="1">
        <v>78.48</v>
      </c>
      <c r="X2691" s="6">
        <f t="shared" si="3432"/>
        <v>-2.3299999999999983</v>
      </c>
      <c r="Y2691" s="14">
        <v>48</v>
      </c>
      <c r="Z2691" s="1">
        <v>87.5</v>
      </c>
      <c r="AA2691" s="1">
        <v>84.98</v>
      </c>
      <c r="AB2691" s="71">
        <f t="shared" si="3412"/>
        <v>2.519999999999996</v>
      </c>
      <c r="AC2691" s="53"/>
    </row>
    <row r="2692" spans="1:29" ht="15" customHeight="1" x14ac:dyDescent="0.25">
      <c r="A2692" s="53">
        <v>4203011</v>
      </c>
      <c r="B2692" s="89" t="s">
        <v>2622</v>
      </c>
      <c r="C2692" s="53" t="s">
        <v>758</v>
      </c>
      <c r="D2692" s="49" t="s">
        <v>2499</v>
      </c>
      <c r="E2692" s="35" t="str">
        <f>VLOOKUP('2012 Accountability Database'!$A2690,'2011 AYP'!A$2:B$1072,2)</f>
        <v xml:space="preserve"> MS (Met Standards)</v>
      </c>
      <c r="F2692" s="66"/>
      <c r="G2692" s="63" t="s">
        <v>2485</v>
      </c>
      <c r="H2692" s="60" t="str">
        <f t="shared" ref="H2692:I2692" si="3434">IF(H2690="Met","Yes",IF(H2691="Met","Yes","No"))</f>
        <v>No</v>
      </c>
      <c r="I2692" s="60" t="str">
        <f t="shared" si="3434"/>
        <v>No</v>
      </c>
      <c r="J2692" s="42"/>
      <c r="K2692" s="60" t="str">
        <f t="shared" ref="K2692:L2692" si="3435">IF(K2690="Met","Yes",IF(K2691="Met","Yes","No"))</f>
        <v>Yes</v>
      </c>
      <c r="L2692" s="60" t="str">
        <f t="shared" si="3435"/>
        <v>Yes</v>
      </c>
      <c r="M2692" s="1" t="s">
        <v>9</v>
      </c>
      <c r="N2692" s="14" t="s">
        <v>2503</v>
      </c>
      <c r="O2692" s="5"/>
      <c r="P2692" s="44" t="str">
        <f t="shared" ref="P2692" si="3436">IF(H2696="Yes",IF(I2696="Yes","Yes","No"),"No")</f>
        <v>No</v>
      </c>
      <c r="Q2692" s="108" t="s">
        <v>2758</v>
      </c>
      <c r="R2692" s="5" t="s">
        <v>1</v>
      </c>
      <c r="S2692" s="1" t="s">
        <v>5</v>
      </c>
      <c r="T2692" s="1" t="s">
        <v>3</v>
      </c>
      <c r="U2692" s="5">
        <v>482</v>
      </c>
      <c r="V2692" s="1">
        <v>81.95</v>
      </c>
      <c r="W2692" s="1">
        <v>84.44</v>
      </c>
      <c r="X2692" s="6">
        <f t="shared" si="3432"/>
        <v>-2.4899999999999949</v>
      </c>
      <c r="Y2692" s="14">
        <v>231</v>
      </c>
      <c r="Z2692" s="1">
        <v>81.819999999999993</v>
      </c>
      <c r="AA2692" s="1">
        <v>81.23</v>
      </c>
      <c r="AB2692" s="71">
        <f t="shared" si="3412"/>
        <v>0.5899999999999892</v>
      </c>
      <c r="AC2692" s="53"/>
    </row>
    <row r="2693" spans="1:29" x14ac:dyDescent="0.25">
      <c r="A2693" s="53">
        <v>4203011</v>
      </c>
      <c r="B2693" s="89" t="s">
        <v>2622</v>
      </c>
      <c r="C2693" s="53" t="s">
        <v>758</v>
      </c>
      <c r="D2693" s="49" t="s">
        <v>2507</v>
      </c>
      <c r="E2693" s="47">
        <f>VLOOKUP('2012 Accountability Database'!A2690,Dems1112!$A$2:$G$1082,3)</f>
        <v>0.13</v>
      </c>
      <c r="F2693" s="66"/>
      <c r="G2693" s="52"/>
      <c r="M2693" s="5" t="s">
        <v>9</v>
      </c>
      <c r="N2693" s="14" t="s">
        <v>2504</v>
      </c>
      <c r="O2693" s="5"/>
      <c r="P2693" s="44" t="str">
        <f t="shared" ref="P2693" si="3437">IF(K2696="Yes",IF(L2696="Yes","Yes","No"),"No")</f>
        <v>No</v>
      </c>
      <c r="Q2693" s="108"/>
      <c r="R2693" s="5" t="s">
        <v>1</v>
      </c>
      <c r="S2693" s="5" t="s">
        <v>5</v>
      </c>
      <c r="T2693" s="5" t="s">
        <v>7</v>
      </c>
      <c r="U2693" s="5">
        <v>340</v>
      </c>
      <c r="V2693" s="5">
        <v>75.88</v>
      </c>
      <c r="W2693" s="5">
        <v>78.48</v>
      </c>
      <c r="X2693" s="8">
        <f t="shared" si="3432"/>
        <v>-2.6000000000000085</v>
      </c>
      <c r="Y2693" s="14">
        <v>161</v>
      </c>
      <c r="Z2693" s="5">
        <v>80.75</v>
      </c>
      <c r="AA2693" s="5">
        <v>84.98</v>
      </c>
      <c r="AB2693" s="72">
        <f t="shared" si="3412"/>
        <v>-4.230000000000004</v>
      </c>
      <c r="AC2693" s="53"/>
    </row>
    <row r="2694" spans="1:29" x14ac:dyDescent="0.25">
      <c r="A2694" s="53">
        <v>4203011</v>
      </c>
      <c r="B2694" s="89" t="s">
        <v>2622</v>
      </c>
      <c r="C2694" s="53" t="s">
        <v>758</v>
      </c>
      <c r="D2694" s="50" t="s">
        <v>2508</v>
      </c>
      <c r="E2694" s="47">
        <f>VLOOKUP('2012 Accountability Database'!A2690,Dems1112!$A$2:$G$1082,4)</f>
        <v>0.71</v>
      </c>
      <c r="F2694" s="65" t="s">
        <v>2486</v>
      </c>
      <c r="G2694" s="62"/>
      <c r="H2694" s="13" t="str">
        <f>IF(V2694&gt;94,"Met",IF(X2694="--","n/a",IF(X2694&gt;=0,"Met","Did Not Meet")))</f>
        <v>Did Not Meet</v>
      </c>
      <c r="I2694" s="13" t="str">
        <f>IF(V2695&gt;94,"Met",IF(X2695="--","n/a",IF(X2695&gt;=0,"Met","Did Not Meet")))</f>
        <v>Did Not Meet</v>
      </c>
      <c r="J2694" s="13"/>
      <c r="K2694" s="13" t="str">
        <f>IF(Z2694&gt;94,"Met",IF(AB2694="--","n/a",IF(AB2694&gt;=0,"Met","Did Not Meet")))</f>
        <v>Did Not Meet</v>
      </c>
      <c r="L2694" s="13" t="str">
        <f>IF(Z2695&gt;94,"Met",IF(AB2695="--","n/a",IF(AB2695&gt;=0,"Met","Did Not Meet")))</f>
        <v>Did Not Meet</v>
      </c>
      <c r="M2694" s="1" t="s">
        <v>9</v>
      </c>
      <c r="N2694" s="68" t="s">
        <v>2497</v>
      </c>
      <c r="O2694" s="35"/>
      <c r="P2694" s="44"/>
      <c r="Q2694" s="108"/>
      <c r="R2694" s="5" t="s">
        <v>6</v>
      </c>
      <c r="S2694" s="1" t="s">
        <v>2</v>
      </c>
      <c r="T2694" s="1" t="s">
        <v>3</v>
      </c>
      <c r="U2694" s="5">
        <v>160</v>
      </c>
      <c r="V2694" s="1">
        <v>81.88</v>
      </c>
      <c r="W2694" s="1">
        <v>86.11</v>
      </c>
      <c r="X2694" s="6">
        <f t="shared" si="3432"/>
        <v>-4.230000000000004</v>
      </c>
      <c r="Y2694" s="14">
        <v>77</v>
      </c>
      <c r="Z2694" s="1">
        <v>45.45</v>
      </c>
      <c r="AA2694" s="1">
        <v>58.04</v>
      </c>
      <c r="AB2694" s="72">
        <f t="shared" si="3412"/>
        <v>-12.589999999999996</v>
      </c>
      <c r="AC2694" s="53"/>
    </row>
    <row r="2695" spans="1:29" x14ac:dyDescent="0.25">
      <c r="A2695" s="53">
        <v>4203011</v>
      </c>
      <c r="B2695" s="89" t="s">
        <v>2622</v>
      </c>
      <c r="C2695" s="53" t="s">
        <v>758</v>
      </c>
      <c r="D2695" s="50" t="s">
        <v>974</v>
      </c>
      <c r="E2695" s="47" t="str">
        <f>VLOOKUP('2012 Accountability Database'!A2690,Dems1112!$A$2:$G$1082,5)</f>
        <v>P-4</v>
      </c>
      <c r="F2695" s="65" t="s">
        <v>2487</v>
      </c>
      <c r="G2695" s="62"/>
      <c r="H2695" s="13" t="str">
        <f>IF(V2696&gt;94,"Met",IF(X2696="--","n/a",IF(X2696&gt;=0,"Met","Did Not Meet")))</f>
        <v>Did Not Meet</v>
      </c>
      <c r="I2695" s="13" t="str">
        <f>IF(V2697&gt;94,"Met",IF(X2697="--","n/a",IF(X2697&gt;=0,"Met","Did Not Meet")))</f>
        <v>Did Not Meet</v>
      </c>
      <c r="J2695" s="13"/>
      <c r="K2695" s="13" t="str">
        <f>IF(Z2696&gt;94,"Met",IF(AB2696="--","n/a",IF(AB2696&gt;=0,"Met","Did Not Meet")))</f>
        <v>Did Not Meet</v>
      </c>
      <c r="L2695" s="13" t="str">
        <f>IF(Z2697&gt;94,"Met",IF(AB2697="--","n/a",IF(AB2697&gt;=0,"Met","Did Not Meet")))</f>
        <v>Did Not Meet</v>
      </c>
      <c r="M2695" s="1" t="s">
        <v>9</v>
      </c>
      <c r="N2695" s="14"/>
      <c r="O2695" s="35" t="s">
        <v>2506</v>
      </c>
      <c r="P2695" s="83" t="str">
        <f t="shared" ref="P2695" si="3438">IF(P2690="No"," ", IF(P2692="No"," ",IF(P2691="No", " ",IF(P2693="No"," ","X"))))</f>
        <v xml:space="preserve"> </v>
      </c>
      <c r="Q2695" s="108"/>
      <c r="R2695" s="5" t="s">
        <v>6</v>
      </c>
      <c r="S2695" s="1" t="s">
        <v>2</v>
      </c>
      <c r="T2695" s="1" t="s">
        <v>7</v>
      </c>
      <c r="U2695" s="5">
        <v>109</v>
      </c>
      <c r="V2695" s="1">
        <v>76.150000000000006</v>
      </c>
      <c r="W2695" s="1">
        <v>81.67</v>
      </c>
      <c r="X2695" s="6">
        <f t="shared" si="3432"/>
        <v>-5.519999999999996</v>
      </c>
      <c r="Y2695" s="14">
        <v>48</v>
      </c>
      <c r="Z2695" s="1">
        <v>35.42</v>
      </c>
      <c r="AA2695" s="1">
        <v>53.42</v>
      </c>
      <c r="AB2695" s="72">
        <f t="shared" si="3412"/>
        <v>-18</v>
      </c>
      <c r="AC2695" s="53"/>
    </row>
    <row r="2696" spans="1:29" ht="15.75" x14ac:dyDescent="0.25">
      <c r="A2696" s="53">
        <v>4203011</v>
      </c>
      <c r="B2696" s="89" t="s">
        <v>2622</v>
      </c>
      <c r="C2696" s="53" t="s">
        <v>758</v>
      </c>
      <c r="D2696" s="50" t="s">
        <v>975</v>
      </c>
      <c r="E2696" s="48" t="str">
        <f>VLOOKUP('2012 Accountability Database'!A2690,Dems1112!$A$2:$G$1082,6)</f>
        <v>1 (Northwest AR)</v>
      </c>
      <c r="F2696" s="66"/>
      <c r="G2696" s="63" t="s">
        <v>2488</v>
      </c>
      <c r="H2696" s="61" t="str">
        <f t="shared" ref="H2696:I2696" si="3439">IF(H2694="Met","Yes",IF(H2695="Met","Yes","No"))</f>
        <v>No</v>
      </c>
      <c r="I2696" s="61" t="str">
        <f t="shared" si="3439"/>
        <v>No</v>
      </c>
      <c r="J2696" s="55"/>
      <c r="K2696" s="61" t="str">
        <f t="shared" ref="K2696:L2696" si="3440">IF(K2694="Met","Yes",IF(K2695="Met","Yes","No"))</f>
        <v>No</v>
      </c>
      <c r="L2696" s="61" t="str">
        <f t="shared" si="3440"/>
        <v>No</v>
      </c>
      <c r="M2696" s="1" t="s">
        <v>9</v>
      </c>
      <c r="N2696" s="14"/>
      <c r="O2696" s="35" t="s">
        <v>2505</v>
      </c>
      <c r="P2696" s="83" t="str">
        <f t="shared" ref="P2696" si="3441">IF(P2695="X"," ",IF(P2697="X"," ","X"))</f>
        <v xml:space="preserve"> </v>
      </c>
      <c r="Q2696" s="94" t="s">
        <v>2759</v>
      </c>
      <c r="R2696" s="5" t="s">
        <v>6</v>
      </c>
      <c r="S2696" s="1" t="s">
        <v>5</v>
      </c>
      <c r="T2696" s="1" t="s">
        <v>3</v>
      </c>
      <c r="U2696" s="5">
        <v>483</v>
      </c>
      <c r="V2696" s="1">
        <v>84.47</v>
      </c>
      <c r="W2696" s="1">
        <v>86.11</v>
      </c>
      <c r="X2696" s="6">
        <f t="shared" si="3432"/>
        <v>-1.6400000000000006</v>
      </c>
      <c r="Y2696" s="14">
        <v>231</v>
      </c>
      <c r="Z2696" s="1">
        <v>51.52</v>
      </c>
      <c r="AA2696" s="1">
        <v>58.04</v>
      </c>
      <c r="AB2696" s="72">
        <f t="shared" si="3412"/>
        <v>-6.519999999999996</v>
      </c>
      <c r="AC2696" s="53"/>
    </row>
    <row r="2697" spans="1:29" x14ac:dyDescent="0.25">
      <c r="A2697" s="54">
        <v>4203011</v>
      </c>
      <c r="B2697" s="90" t="s">
        <v>2622</v>
      </c>
      <c r="C2697" s="54" t="s">
        <v>758</v>
      </c>
      <c r="D2697" s="4"/>
      <c r="E2697" s="4"/>
      <c r="F2697" s="67"/>
      <c r="G2697" s="64"/>
      <c r="H2697" s="43"/>
      <c r="I2697" s="43"/>
      <c r="J2697" s="43"/>
      <c r="K2697" s="43"/>
      <c r="L2697" s="43"/>
      <c r="M2697" s="4" t="s">
        <v>9</v>
      </c>
      <c r="N2697" s="15"/>
      <c r="O2697" s="38" t="s">
        <v>2482</v>
      </c>
      <c r="P2697" s="84" t="str">
        <f>IF(E2691="Achieving School"," ","X")</f>
        <v>X</v>
      </c>
      <c r="Q2697" s="91"/>
      <c r="R2697" s="4" t="s">
        <v>6</v>
      </c>
      <c r="S2697" s="4" t="s">
        <v>5</v>
      </c>
      <c r="T2697" s="4" t="s">
        <v>7</v>
      </c>
      <c r="U2697" s="4">
        <v>341</v>
      </c>
      <c r="V2697" s="4">
        <v>79.77</v>
      </c>
      <c r="W2697" s="4">
        <v>81.67</v>
      </c>
      <c r="X2697" s="7">
        <f t="shared" si="3432"/>
        <v>-1.9000000000000057</v>
      </c>
      <c r="Y2697" s="15">
        <v>161</v>
      </c>
      <c r="Z2697" s="4">
        <v>45.34</v>
      </c>
      <c r="AA2697" s="4">
        <v>53.42</v>
      </c>
      <c r="AB2697" s="73">
        <f t="shared" si="3412"/>
        <v>-8.0799999999999983</v>
      </c>
      <c r="AC2697" s="54"/>
    </row>
    <row r="2698" spans="1:29" x14ac:dyDescent="0.25">
      <c r="A2698" s="1">
        <v>4203013</v>
      </c>
      <c r="B2698" s="87" t="s">
        <v>2622</v>
      </c>
      <c r="C2698" s="55" t="s">
        <v>759</v>
      </c>
      <c r="E2698" s="42"/>
      <c r="F2698" s="65" t="s">
        <v>2483</v>
      </c>
      <c r="G2698" s="62"/>
      <c r="H2698" s="37" t="str">
        <f>IF(V2698&gt;94,"Met",IF(X2698="--","n/a",IF(X2698&gt;=0,"Met","Did Not Meet")))</f>
        <v>Met</v>
      </c>
      <c r="I2698" s="37" t="str">
        <f>IF(V2699&gt;94,"Met",IF(X2699="--","n/a",IF(X2699&gt;=0,"Met","Did Not Meet")))</f>
        <v>Met</v>
      </c>
      <c r="K2698" s="13" t="str">
        <f>IF(Z2698&gt;94,"Met",IF(AB2698="--","n/a",IF(AB2698&gt;=0,"Met","Did Not Meet")))</f>
        <v>Met</v>
      </c>
      <c r="L2698" s="13" t="str">
        <f>IF(Z2699&gt;94,"Met",IF(AB2699="--","n/a",IF(AB2699&gt;=0,"Met","Did Not Meet")))</f>
        <v>Met</v>
      </c>
      <c r="M2698" s="5" t="s">
        <v>4</v>
      </c>
      <c r="N2698" s="14" t="s">
        <v>2502</v>
      </c>
      <c r="O2698" s="5"/>
      <c r="P2698" s="44" t="str">
        <f t="shared" ref="P2698" si="3442">IF(H2700="Yes",IF(I2700="Yes","Yes","No"),"No")</f>
        <v>Yes</v>
      </c>
      <c r="Q2698" s="93"/>
      <c r="R2698" s="5" t="s">
        <v>1</v>
      </c>
      <c r="S2698" s="5" t="s">
        <v>2</v>
      </c>
      <c r="T2698" s="5" t="s">
        <v>3</v>
      </c>
      <c r="U2698" s="5">
        <v>339</v>
      </c>
      <c r="V2698" s="5">
        <v>87.32</v>
      </c>
      <c r="W2698" s="5">
        <v>79.2</v>
      </c>
      <c r="X2698" s="11">
        <f t="shared" si="3432"/>
        <v>8.1199999999999903</v>
      </c>
      <c r="Y2698" s="14">
        <v>331</v>
      </c>
      <c r="Z2698" s="5">
        <v>87.61</v>
      </c>
      <c r="AA2698" s="5">
        <v>78.010000000000005</v>
      </c>
      <c r="AB2698" s="71">
        <f t="shared" si="3412"/>
        <v>9.5999999999999943</v>
      </c>
      <c r="AC2698" s="36"/>
    </row>
    <row r="2699" spans="1:29" ht="15.75" x14ac:dyDescent="0.25">
      <c r="A2699" s="53">
        <v>4203013</v>
      </c>
      <c r="B2699" s="89" t="s">
        <v>2622</v>
      </c>
      <c r="C2699" s="53" t="s">
        <v>759</v>
      </c>
      <c r="D2699" s="49" t="s">
        <v>2498</v>
      </c>
      <c r="E2699" s="34" t="str">
        <f>M2698</f>
        <v>Achieving School</v>
      </c>
      <c r="F2699" s="65" t="s">
        <v>2484</v>
      </c>
      <c r="G2699" s="62"/>
      <c r="H2699" s="13" t="str">
        <f>IF(V2700&gt;94,"Met",IF(X2700="--","n/a",IF(X2700&gt;=0,"Met","Did Not Meet")))</f>
        <v>Did Not Meet</v>
      </c>
      <c r="I2699" s="13" t="str">
        <f>IF(V2701&gt;94,"Met",IF(X2701="--","n/a",IF(X2701&gt;=0,"Met","Did Not Meet")))</f>
        <v>Did Not Meet</v>
      </c>
      <c r="K2699" s="13" t="str">
        <f>IF(Z2700&gt;94,"Met",IF(AB2700="--","n/a",IF(AB2700&gt;=0,"Met","Did Not Meet")))</f>
        <v>Did Not Meet</v>
      </c>
      <c r="L2699" s="13" t="str">
        <f>IF(Z2701&gt;94,"Met",IF(AB2701="--","n/a",IF(AB2701&gt;=0,"Met","Did Not Meet")))</f>
        <v>Did Not Meet</v>
      </c>
      <c r="M2699" s="1" t="s">
        <v>4</v>
      </c>
      <c r="N2699" s="14" t="s">
        <v>2501</v>
      </c>
      <c r="O2699" s="5"/>
      <c r="P2699" s="44" t="str">
        <f t="shared" ref="P2699" si="3443">IF(K2700="Yes",IF(L2700="Yes","Yes","No"),"No")</f>
        <v>Yes</v>
      </c>
      <c r="Q2699" s="94" t="s">
        <v>2759</v>
      </c>
      <c r="R2699" s="5" t="s">
        <v>1</v>
      </c>
      <c r="S2699" s="1" t="s">
        <v>2</v>
      </c>
      <c r="T2699" s="1" t="s">
        <v>7</v>
      </c>
      <c r="U2699" s="5">
        <v>224</v>
      </c>
      <c r="V2699" s="1">
        <v>81.7</v>
      </c>
      <c r="W2699" s="1">
        <v>74.680000000000007</v>
      </c>
      <c r="X2699" s="9">
        <f t="shared" si="3432"/>
        <v>7.019999999999996</v>
      </c>
      <c r="Y2699" s="14">
        <v>217</v>
      </c>
      <c r="Z2699" s="1">
        <v>84.33</v>
      </c>
      <c r="AA2699" s="1">
        <v>73.94</v>
      </c>
      <c r="AB2699" s="71">
        <f t="shared" si="3412"/>
        <v>10.39</v>
      </c>
      <c r="AC2699" s="53"/>
    </row>
    <row r="2700" spans="1:29" ht="15" customHeight="1" x14ac:dyDescent="0.25">
      <c r="A2700" s="53">
        <v>4203013</v>
      </c>
      <c r="B2700" s="89" t="s">
        <v>2622</v>
      </c>
      <c r="C2700" s="53" t="s">
        <v>759</v>
      </c>
      <c r="D2700" s="49" t="s">
        <v>2499</v>
      </c>
      <c r="E2700" s="35" t="str">
        <f>VLOOKUP('2012 Accountability Database'!$A2698,'2011 AYP'!A$2:B$1072,2)</f>
        <v xml:space="preserve"> MS (Met Standards)</v>
      </c>
      <c r="F2700" s="66"/>
      <c r="G2700" s="63" t="s">
        <v>2485</v>
      </c>
      <c r="H2700" s="60" t="str">
        <f t="shared" ref="H2700:I2700" si="3444">IF(H2698="Met","Yes",IF(H2699="Met","Yes","No"))</f>
        <v>Yes</v>
      </c>
      <c r="I2700" s="60" t="str">
        <f t="shared" si="3444"/>
        <v>Yes</v>
      </c>
      <c r="J2700" s="42"/>
      <c r="K2700" s="60" t="str">
        <f t="shared" ref="K2700:L2700" si="3445">IF(K2698="Met","Yes",IF(K2699="Met","Yes","No"))</f>
        <v>Yes</v>
      </c>
      <c r="L2700" s="60" t="str">
        <f t="shared" si="3445"/>
        <v>Yes</v>
      </c>
      <c r="M2700" s="1" t="s">
        <v>4</v>
      </c>
      <c r="N2700" s="14" t="s">
        <v>2503</v>
      </c>
      <c r="O2700" s="5"/>
      <c r="P2700" s="44" t="str">
        <f t="shared" ref="P2700" si="3446">IF(H2704="Yes",IF(I2704="Yes","Yes","No"),"No")</f>
        <v>Yes</v>
      </c>
      <c r="Q2700" s="108" t="s">
        <v>2758</v>
      </c>
      <c r="R2700" s="5" t="s">
        <v>1</v>
      </c>
      <c r="S2700" s="1" t="s">
        <v>5</v>
      </c>
      <c r="T2700" s="1" t="s">
        <v>3</v>
      </c>
      <c r="U2700" s="5">
        <v>1010</v>
      </c>
      <c r="V2700" s="1">
        <v>78.709999999999994</v>
      </c>
      <c r="W2700" s="1">
        <v>79.2</v>
      </c>
      <c r="X2700" s="6">
        <f t="shared" si="3432"/>
        <v>-0.49000000000000909</v>
      </c>
      <c r="Y2700" s="14">
        <v>977</v>
      </c>
      <c r="Z2700" s="1">
        <v>77.89</v>
      </c>
      <c r="AA2700" s="1">
        <v>78.010000000000005</v>
      </c>
      <c r="AB2700" s="72">
        <f t="shared" si="3412"/>
        <v>-0.12000000000000455</v>
      </c>
      <c r="AC2700" s="53"/>
    </row>
    <row r="2701" spans="1:29" x14ac:dyDescent="0.25">
      <c r="A2701" s="53">
        <v>4203013</v>
      </c>
      <c r="B2701" s="89" t="s">
        <v>2622</v>
      </c>
      <c r="C2701" s="53" t="s">
        <v>759</v>
      </c>
      <c r="D2701" s="49" t="s">
        <v>2507</v>
      </c>
      <c r="E2701" s="47">
        <f>VLOOKUP('2012 Accountability Database'!A2698,Dems1112!$A$2:$G$1082,3)</f>
        <v>0.14000000000000001</v>
      </c>
      <c r="F2701" s="66"/>
      <c r="G2701" s="52"/>
      <c r="M2701" s="1" t="s">
        <v>4</v>
      </c>
      <c r="N2701" s="14" t="s">
        <v>2504</v>
      </c>
      <c r="O2701" s="5"/>
      <c r="P2701" s="44" t="str">
        <f t="shared" ref="P2701" si="3447">IF(K2704="Yes",IF(L2704="Yes","Yes","No"),"No")</f>
        <v>Yes</v>
      </c>
      <c r="Q2701" s="108"/>
      <c r="R2701" s="5" t="s">
        <v>1</v>
      </c>
      <c r="S2701" s="1" t="s">
        <v>5</v>
      </c>
      <c r="T2701" s="1" t="s">
        <v>7</v>
      </c>
      <c r="U2701" s="5">
        <v>635</v>
      </c>
      <c r="V2701" s="1">
        <v>72.599999999999994</v>
      </c>
      <c r="W2701" s="1">
        <v>74.680000000000007</v>
      </c>
      <c r="X2701" s="6">
        <f t="shared" si="3432"/>
        <v>-2.0800000000000125</v>
      </c>
      <c r="Y2701" s="14">
        <v>617</v>
      </c>
      <c r="Z2701" s="1">
        <v>72.45</v>
      </c>
      <c r="AA2701" s="1">
        <v>73.94</v>
      </c>
      <c r="AB2701" s="72">
        <f t="shared" si="3412"/>
        <v>-1.4899999999999949</v>
      </c>
      <c r="AC2701" s="53"/>
    </row>
    <row r="2702" spans="1:29" x14ac:dyDescent="0.25">
      <c r="A2702" s="53">
        <v>4203013</v>
      </c>
      <c r="B2702" s="89" t="s">
        <v>2622</v>
      </c>
      <c r="C2702" s="53" t="s">
        <v>759</v>
      </c>
      <c r="D2702" s="50" t="s">
        <v>2508</v>
      </c>
      <c r="E2702" s="47">
        <f>VLOOKUP('2012 Accountability Database'!A2698,Dems1112!$A$2:$G$1082,4)</f>
        <v>0.61</v>
      </c>
      <c r="F2702" s="65" t="s">
        <v>2486</v>
      </c>
      <c r="G2702" s="62"/>
      <c r="H2702" s="13" t="str">
        <f>IF(V2702&gt;94,"Met",IF(X2702="--","n/a",IF(X2702&gt;=0,"Met","Did Not Meet")))</f>
        <v>Met</v>
      </c>
      <c r="I2702" s="13" t="str">
        <f>IF(V2703&gt;94,"Met",IF(X2703="--","n/a",IF(X2703&gt;=0,"Met","Did Not Meet")))</f>
        <v>Met</v>
      </c>
      <c r="J2702" s="13"/>
      <c r="K2702" s="13" t="str">
        <f>IF(Z2702&gt;94,"Met",IF(AB2702="--","n/a",IF(AB2702&gt;=0,"Met","Did Not Meet")))</f>
        <v>Met</v>
      </c>
      <c r="L2702" s="13" t="str">
        <f>IF(Z2703&gt;94,"Met",IF(AB2703="--","n/a",IF(AB2703&gt;=0,"Met","Did Not Meet")))</f>
        <v>Met</v>
      </c>
      <c r="M2702" s="5" t="s">
        <v>4</v>
      </c>
      <c r="N2702" s="68" t="s">
        <v>2497</v>
      </c>
      <c r="O2702" s="35"/>
      <c r="P2702" s="44"/>
      <c r="Q2702" s="108"/>
      <c r="R2702" s="5" t="s">
        <v>6</v>
      </c>
      <c r="S2702" s="5" t="s">
        <v>2</v>
      </c>
      <c r="T2702" s="5" t="s">
        <v>3</v>
      </c>
      <c r="U2702" s="5">
        <v>383</v>
      </c>
      <c r="V2702" s="5">
        <v>86.68</v>
      </c>
      <c r="W2702" s="5">
        <v>85.41</v>
      </c>
      <c r="X2702" s="11">
        <f t="shared" si="3432"/>
        <v>1.2700000000000102</v>
      </c>
      <c r="Y2702" s="14">
        <v>331</v>
      </c>
      <c r="Z2702" s="5">
        <v>79.459999999999994</v>
      </c>
      <c r="AA2702" s="5">
        <v>78.87</v>
      </c>
      <c r="AB2702" s="71">
        <f t="shared" si="3412"/>
        <v>0.5899999999999892</v>
      </c>
      <c r="AC2702" s="53"/>
    </row>
    <row r="2703" spans="1:29" x14ac:dyDescent="0.25">
      <c r="A2703" s="53">
        <v>4203013</v>
      </c>
      <c r="B2703" s="89" t="s">
        <v>2622</v>
      </c>
      <c r="C2703" s="53" t="s">
        <v>759</v>
      </c>
      <c r="D2703" s="50" t="s">
        <v>974</v>
      </c>
      <c r="E2703" s="47" t="str">
        <f>VLOOKUP('2012 Accountability Database'!A2698,Dems1112!$A$2:$G$1082,5)</f>
        <v>5-8</v>
      </c>
      <c r="F2703" s="65" t="s">
        <v>2487</v>
      </c>
      <c r="G2703" s="62"/>
      <c r="H2703" s="13" t="str">
        <f>IF(V2704&gt;94,"Met",IF(X2704="--","n/a",IF(X2704&gt;=0,"Met","Did Not Meet")))</f>
        <v>Did Not Meet</v>
      </c>
      <c r="I2703" s="13" t="str">
        <f>IF(V2705&gt;94,"Met",IF(X2705="--","n/a",IF(X2705&gt;=0,"Met","Did Not Meet")))</f>
        <v>Did Not Meet</v>
      </c>
      <c r="J2703" s="13"/>
      <c r="K2703" s="13" t="str">
        <f>IF(Z2704&gt;94,"Met",IF(AB2704="--","n/a",IF(AB2704&gt;=0,"Met","Did Not Meet")))</f>
        <v>Did Not Meet</v>
      </c>
      <c r="L2703" s="13" t="str">
        <f>IF(Z2705&gt;94,"Met",IF(AB2705="--","n/a",IF(AB2705&gt;=0,"Met","Did Not Meet")))</f>
        <v>Did Not Meet</v>
      </c>
      <c r="M2703" s="1" t="s">
        <v>4</v>
      </c>
      <c r="N2703" s="14"/>
      <c r="O2703" s="35" t="s">
        <v>2506</v>
      </c>
      <c r="P2703" s="83" t="str">
        <f t="shared" ref="P2703" si="3448">IF(P2698="No"," ", IF(P2700="No"," ",IF(P2699="No", " ",IF(P2701="No"," ","X"))))</f>
        <v>X</v>
      </c>
      <c r="Q2703" s="108"/>
      <c r="R2703" s="5" t="s">
        <v>6</v>
      </c>
      <c r="S2703" s="1" t="s">
        <v>2</v>
      </c>
      <c r="T2703" s="1" t="s">
        <v>7</v>
      </c>
      <c r="U2703" s="5">
        <v>246</v>
      </c>
      <c r="V2703" s="1">
        <v>81.709999999999994</v>
      </c>
      <c r="W2703" s="1">
        <v>81.67</v>
      </c>
      <c r="X2703" s="9">
        <f t="shared" si="3432"/>
        <v>3.9999999999992042E-2</v>
      </c>
      <c r="Y2703" s="14">
        <v>217</v>
      </c>
      <c r="Z2703" s="1">
        <v>76.040000000000006</v>
      </c>
      <c r="AA2703" s="1">
        <v>75.290000000000006</v>
      </c>
      <c r="AB2703" s="71">
        <f t="shared" si="3412"/>
        <v>0.75</v>
      </c>
      <c r="AC2703" s="53"/>
    </row>
    <row r="2704" spans="1:29" ht="15.75" x14ac:dyDescent="0.25">
      <c r="A2704" s="53">
        <v>4203013</v>
      </c>
      <c r="B2704" s="89" t="s">
        <v>2622</v>
      </c>
      <c r="C2704" s="53" t="s">
        <v>759</v>
      </c>
      <c r="D2704" s="50" t="s">
        <v>975</v>
      </c>
      <c r="E2704" s="48" t="str">
        <f>VLOOKUP('2012 Accountability Database'!A2698,Dems1112!$A$2:$G$1082,6)</f>
        <v>1 (Northwest AR)</v>
      </c>
      <c r="F2704" s="66"/>
      <c r="G2704" s="63" t="s">
        <v>2488</v>
      </c>
      <c r="H2704" s="61" t="str">
        <f t="shared" ref="H2704:I2704" si="3449">IF(H2702="Met","Yes",IF(H2703="Met","Yes","No"))</f>
        <v>Yes</v>
      </c>
      <c r="I2704" s="61" t="str">
        <f t="shared" si="3449"/>
        <v>Yes</v>
      </c>
      <c r="J2704" s="55"/>
      <c r="K2704" s="61" t="str">
        <f t="shared" ref="K2704:L2704" si="3450">IF(K2702="Met","Yes",IF(K2703="Met","Yes","No"))</f>
        <v>Yes</v>
      </c>
      <c r="L2704" s="61" t="str">
        <f t="shared" si="3450"/>
        <v>Yes</v>
      </c>
      <c r="M2704" s="1" t="s">
        <v>4</v>
      </c>
      <c r="N2704" s="14"/>
      <c r="O2704" s="35" t="s">
        <v>2505</v>
      </c>
      <c r="P2704" s="83" t="str">
        <f t="shared" ref="P2704" si="3451">IF(P2703="X"," ",IF(P2705="X"," ","X"))</f>
        <v xml:space="preserve"> </v>
      </c>
      <c r="Q2704" s="94" t="s">
        <v>2759</v>
      </c>
      <c r="R2704" s="5" t="s">
        <v>6</v>
      </c>
      <c r="S2704" s="1" t="s">
        <v>5</v>
      </c>
      <c r="T2704" s="1" t="s">
        <v>3</v>
      </c>
      <c r="U2704" s="5">
        <v>1101</v>
      </c>
      <c r="V2704" s="1">
        <v>84.11</v>
      </c>
      <c r="W2704" s="1">
        <v>85.41</v>
      </c>
      <c r="X2704" s="6">
        <f t="shared" si="3432"/>
        <v>-1.2999999999999972</v>
      </c>
      <c r="Y2704" s="14">
        <v>977</v>
      </c>
      <c r="Z2704" s="1">
        <v>77.790000000000006</v>
      </c>
      <c r="AA2704" s="1">
        <v>78.87</v>
      </c>
      <c r="AB2704" s="72">
        <f t="shared" si="3412"/>
        <v>-1.0799999999999983</v>
      </c>
      <c r="AC2704" s="53"/>
    </row>
    <row r="2705" spans="1:29" x14ac:dyDescent="0.25">
      <c r="A2705" s="54">
        <v>4203013</v>
      </c>
      <c r="B2705" s="90" t="s">
        <v>2622</v>
      </c>
      <c r="C2705" s="54" t="s">
        <v>759</v>
      </c>
      <c r="D2705" s="4"/>
      <c r="E2705" s="4"/>
      <c r="F2705" s="67"/>
      <c r="G2705" s="64"/>
      <c r="H2705" s="43"/>
      <c r="I2705" s="43"/>
      <c r="J2705" s="43"/>
      <c r="K2705" s="43"/>
      <c r="L2705" s="43"/>
      <c r="M2705" s="4" t="s">
        <v>4</v>
      </c>
      <c r="N2705" s="15"/>
      <c r="O2705" s="38" t="s">
        <v>2482</v>
      </c>
      <c r="P2705" s="84" t="str">
        <f>IF(E2699="Achieving School"," ","X")</f>
        <v xml:space="preserve"> </v>
      </c>
      <c r="Q2705" s="91"/>
      <c r="R2705" s="4" t="s">
        <v>6</v>
      </c>
      <c r="S2705" s="4" t="s">
        <v>5</v>
      </c>
      <c r="T2705" s="4" t="s">
        <v>7</v>
      </c>
      <c r="U2705" s="4">
        <v>677</v>
      </c>
      <c r="V2705" s="4">
        <v>78.88</v>
      </c>
      <c r="W2705" s="4">
        <v>81.67</v>
      </c>
      <c r="X2705" s="7">
        <f t="shared" si="3432"/>
        <v>-2.7900000000000063</v>
      </c>
      <c r="Y2705" s="15">
        <v>617</v>
      </c>
      <c r="Z2705" s="4">
        <v>73.58</v>
      </c>
      <c r="AA2705" s="4">
        <v>75.290000000000006</v>
      </c>
      <c r="AB2705" s="73">
        <f t="shared" si="3412"/>
        <v>-1.710000000000008</v>
      </c>
      <c r="AC2705" s="54"/>
    </row>
    <row r="2706" spans="1:29" x14ac:dyDescent="0.25">
      <c r="A2706" s="1">
        <v>4204016</v>
      </c>
      <c r="B2706" s="87" t="s">
        <v>2623</v>
      </c>
      <c r="C2706" s="55" t="s">
        <v>844</v>
      </c>
      <c r="E2706" s="42"/>
      <c r="F2706" s="65" t="s">
        <v>2483</v>
      </c>
      <c r="G2706" s="62"/>
      <c r="H2706" s="37" t="str">
        <f>IF(V2706&gt;94,"Met",IF(X2706="--","n/a",IF(X2706&gt;=0,"Met","Did Not Meet")))</f>
        <v>Met</v>
      </c>
      <c r="I2706" s="37" t="str">
        <f>IF(V2707&gt;94,"Met",IF(X2707="--","n/a",IF(X2707&gt;=0,"Met","Did Not Meet")))</f>
        <v>Met</v>
      </c>
      <c r="K2706" s="13" t="str">
        <f>IF(Z2706&gt;94,"Met",IF(AB2706="--","n/a",IF(AB2706&gt;=0,"Met","Did Not Meet")))</f>
        <v>Met</v>
      </c>
      <c r="L2706" s="13" t="str">
        <f>IF(Z2707&gt;94,"Met",IF(AB2707="--","n/a",IF(AB2707&gt;=0,"Met","Did Not Meet")))</f>
        <v>Met</v>
      </c>
      <c r="M2706" s="1" t="s">
        <v>4</v>
      </c>
      <c r="N2706" s="14" t="s">
        <v>2502</v>
      </c>
      <c r="O2706" s="5"/>
      <c r="P2706" s="44" t="str">
        <f t="shared" ref="P2706" si="3452">IF(H2708="Yes",IF(I2708="Yes","Yes","No"),"No")</f>
        <v>Yes</v>
      </c>
      <c r="Q2706" s="93"/>
      <c r="R2706" s="5" t="s">
        <v>1</v>
      </c>
      <c r="S2706" s="1" t="s">
        <v>2</v>
      </c>
      <c r="T2706" s="1" t="s">
        <v>3</v>
      </c>
      <c r="U2706" s="5">
        <v>130</v>
      </c>
      <c r="V2706" s="1">
        <v>80</v>
      </c>
      <c r="W2706" s="1">
        <v>70.87</v>
      </c>
      <c r="X2706" s="9">
        <f t="shared" si="3432"/>
        <v>9.1299999999999955</v>
      </c>
      <c r="Y2706" s="14">
        <v>94</v>
      </c>
      <c r="Z2706" s="1">
        <v>80.849999999999994</v>
      </c>
      <c r="AA2706" s="1">
        <v>59.83</v>
      </c>
      <c r="AB2706" s="71">
        <f t="shared" si="3412"/>
        <v>21.019999999999996</v>
      </c>
      <c r="AC2706" s="36"/>
    </row>
    <row r="2707" spans="1:29" ht="15.75" x14ac:dyDescent="0.25">
      <c r="A2707" s="53">
        <v>4204016</v>
      </c>
      <c r="B2707" s="89" t="s">
        <v>2623</v>
      </c>
      <c r="C2707" s="53" t="s">
        <v>844</v>
      </c>
      <c r="D2707" s="49" t="s">
        <v>2498</v>
      </c>
      <c r="E2707" s="34" t="str">
        <f>M2706</f>
        <v>Achieving School</v>
      </c>
      <c r="F2707" s="65" t="s">
        <v>2484</v>
      </c>
      <c r="G2707" s="62"/>
      <c r="H2707" s="13" t="str">
        <f>IF(V2708&gt;94,"Met",IF(X2708="--","n/a",IF(X2708&gt;=0,"Met","Did Not Meet")))</f>
        <v>Met</v>
      </c>
      <c r="I2707" s="13" t="str">
        <f>IF(V2709&gt;94,"Met",IF(X2709="--","n/a",IF(X2709&gt;=0,"Met","Did Not Meet")))</f>
        <v>Met</v>
      </c>
      <c r="K2707" s="13" t="str">
        <f>IF(Z2708&gt;94,"Met",IF(AB2708="--","n/a",IF(AB2708&gt;=0,"Met","Did Not Meet")))</f>
        <v>Met</v>
      </c>
      <c r="L2707" s="13" t="str">
        <f>IF(Z2709&gt;94,"Met",IF(AB2709="--","n/a",IF(AB2709&gt;=0,"Met","Did Not Meet")))</f>
        <v>Met</v>
      </c>
      <c r="M2707" s="1" t="s">
        <v>4</v>
      </c>
      <c r="N2707" s="14" t="s">
        <v>2501</v>
      </c>
      <c r="O2707" s="5"/>
      <c r="P2707" s="44" t="str">
        <f t="shared" ref="P2707" si="3453">IF(K2708="Yes",IF(L2708="Yes","Yes","No"),"No")</f>
        <v>Yes</v>
      </c>
      <c r="Q2707" s="94" t="s">
        <v>2759</v>
      </c>
      <c r="R2707" s="5" t="s">
        <v>1</v>
      </c>
      <c r="S2707" s="1" t="s">
        <v>2</v>
      </c>
      <c r="T2707" s="1" t="s">
        <v>7</v>
      </c>
      <c r="U2707" s="5">
        <v>76</v>
      </c>
      <c r="V2707" s="1">
        <v>68.42</v>
      </c>
      <c r="W2707" s="1">
        <v>58.1</v>
      </c>
      <c r="X2707" s="9">
        <f t="shared" si="3432"/>
        <v>10.32</v>
      </c>
      <c r="Y2707" s="14">
        <v>51</v>
      </c>
      <c r="Z2707" s="1">
        <v>74.510000000000005</v>
      </c>
      <c r="AA2707" s="1">
        <v>44.2</v>
      </c>
      <c r="AB2707" s="71">
        <f t="shared" si="3412"/>
        <v>30.310000000000002</v>
      </c>
      <c r="AC2707" s="53"/>
    </row>
    <row r="2708" spans="1:29" ht="15" customHeight="1" x14ac:dyDescent="0.25">
      <c r="A2708" s="53">
        <v>4204016</v>
      </c>
      <c r="B2708" s="89" t="s">
        <v>2623</v>
      </c>
      <c r="C2708" s="53" t="s">
        <v>844</v>
      </c>
      <c r="D2708" s="49" t="s">
        <v>2499</v>
      </c>
      <c r="E2708" s="35" t="str">
        <f>VLOOKUP('2012 Accountability Database'!$A2706,'2011 AYP'!A$2:B$1072,2)</f>
        <v xml:space="preserve"> A (Alert)</v>
      </c>
      <c r="F2708" s="66"/>
      <c r="G2708" s="63" t="s">
        <v>2485</v>
      </c>
      <c r="H2708" s="60" t="str">
        <f t="shared" ref="H2708:I2708" si="3454">IF(H2706="Met","Yes",IF(H2707="Met","Yes","No"))</f>
        <v>Yes</v>
      </c>
      <c r="I2708" s="60" t="str">
        <f t="shared" si="3454"/>
        <v>Yes</v>
      </c>
      <c r="J2708" s="42"/>
      <c r="K2708" s="60" t="str">
        <f t="shared" ref="K2708:L2708" si="3455">IF(K2706="Met","Yes",IF(K2707="Met","Yes","No"))</f>
        <v>Yes</v>
      </c>
      <c r="L2708" s="60" t="str">
        <f t="shared" si="3455"/>
        <v>Yes</v>
      </c>
      <c r="M2708" s="1" t="s">
        <v>4</v>
      </c>
      <c r="N2708" s="14" t="s">
        <v>2503</v>
      </c>
      <c r="O2708" s="5"/>
      <c r="P2708" s="44" t="str">
        <f t="shared" ref="P2708" si="3456">IF(H2712="Yes",IF(I2712="Yes","Yes","No"),"No")</f>
        <v>Yes</v>
      </c>
      <c r="Q2708" s="108" t="s">
        <v>2758</v>
      </c>
      <c r="R2708" s="5" t="s">
        <v>1</v>
      </c>
      <c r="S2708" s="1" t="s">
        <v>5</v>
      </c>
      <c r="T2708" s="1" t="s">
        <v>3</v>
      </c>
      <c r="U2708" s="5">
        <v>377</v>
      </c>
      <c r="V2708" s="1">
        <v>74.010000000000005</v>
      </c>
      <c r="W2708" s="1">
        <v>70.87</v>
      </c>
      <c r="X2708" s="9">
        <f t="shared" si="3432"/>
        <v>3.1400000000000006</v>
      </c>
      <c r="Y2708" s="14">
        <v>268</v>
      </c>
      <c r="Z2708" s="1">
        <v>67.16</v>
      </c>
      <c r="AA2708" s="1">
        <v>59.83</v>
      </c>
      <c r="AB2708" s="71">
        <f t="shared" si="3412"/>
        <v>7.3299999999999983</v>
      </c>
      <c r="AC2708" s="53"/>
    </row>
    <row r="2709" spans="1:29" x14ac:dyDescent="0.25">
      <c r="A2709" s="53">
        <v>4204016</v>
      </c>
      <c r="B2709" s="89" t="s">
        <v>2623</v>
      </c>
      <c r="C2709" s="53" t="s">
        <v>844</v>
      </c>
      <c r="D2709" s="49" t="s">
        <v>2507</v>
      </c>
      <c r="E2709" s="47">
        <f>VLOOKUP('2012 Accountability Database'!A2706,Dems1112!$A$2:$G$1082,3)</f>
        <v>0.06</v>
      </c>
      <c r="F2709" s="66"/>
      <c r="G2709" s="52"/>
      <c r="M2709" s="5" t="s">
        <v>4</v>
      </c>
      <c r="N2709" s="14" t="s">
        <v>2504</v>
      </c>
      <c r="O2709" s="5"/>
      <c r="P2709" s="44" t="str">
        <f t="shared" ref="P2709" si="3457">IF(K2712="Yes",IF(L2712="Yes","Yes","No"),"No")</f>
        <v>No</v>
      </c>
      <c r="Q2709" s="108"/>
      <c r="R2709" s="5" t="s">
        <v>1</v>
      </c>
      <c r="S2709" s="5" t="s">
        <v>5</v>
      </c>
      <c r="T2709" s="5" t="s">
        <v>7</v>
      </c>
      <c r="U2709" s="5">
        <v>211</v>
      </c>
      <c r="V2709" s="5">
        <v>63.03</v>
      </c>
      <c r="W2709" s="5">
        <v>58.1</v>
      </c>
      <c r="X2709" s="11">
        <f t="shared" si="3432"/>
        <v>4.93</v>
      </c>
      <c r="Y2709" s="14">
        <v>145</v>
      </c>
      <c r="Z2709" s="5">
        <v>60</v>
      </c>
      <c r="AA2709" s="5">
        <v>44.2</v>
      </c>
      <c r="AB2709" s="71">
        <f t="shared" si="3412"/>
        <v>15.799999999999997</v>
      </c>
      <c r="AC2709" s="53"/>
    </row>
    <row r="2710" spans="1:29" x14ac:dyDescent="0.25">
      <c r="A2710" s="53">
        <v>4204016</v>
      </c>
      <c r="B2710" s="89" t="s">
        <v>2623</v>
      </c>
      <c r="C2710" s="53" t="s">
        <v>844</v>
      </c>
      <c r="D2710" s="50" t="s">
        <v>2508</v>
      </c>
      <c r="E2710" s="47">
        <f>VLOOKUP('2012 Accountability Database'!A2706,Dems1112!$A$2:$G$1082,4)</f>
        <v>0.55000000000000004</v>
      </c>
      <c r="F2710" s="65" t="s">
        <v>2486</v>
      </c>
      <c r="G2710" s="62"/>
      <c r="H2710" s="13" t="str">
        <f>IF(V2710&gt;94,"Met",IF(X2710="--","n/a",IF(X2710&gt;=0,"Met","Did Not Meet")))</f>
        <v>Met</v>
      </c>
      <c r="I2710" s="13" t="str">
        <f>IF(V2711&gt;94,"Met",IF(X2711="--","n/a",IF(X2711&gt;=0,"Met","Did Not Meet")))</f>
        <v>Met</v>
      </c>
      <c r="J2710" s="13"/>
      <c r="K2710" s="13" t="str">
        <f>IF(Z2710&gt;94,"Met",IF(AB2710="--","n/a",IF(AB2710&gt;=0,"Met","Did Not Meet")))</f>
        <v>Met</v>
      </c>
      <c r="L2710" s="13" t="str">
        <f>IF(Z2711&gt;94,"Met",IF(AB2711="--","n/a",IF(AB2711&gt;=0,"Met","Did Not Meet")))</f>
        <v>Did Not Meet</v>
      </c>
      <c r="M2710" s="1" t="s">
        <v>4</v>
      </c>
      <c r="N2710" s="68" t="s">
        <v>2497</v>
      </c>
      <c r="O2710" s="35"/>
      <c r="P2710" s="44"/>
      <c r="Q2710" s="108"/>
      <c r="R2710" s="5" t="s">
        <v>6</v>
      </c>
      <c r="S2710" s="1" t="s">
        <v>2</v>
      </c>
      <c r="T2710" s="1" t="s">
        <v>3</v>
      </c>
      <c r="U2710" s="5">
        <v>130</v>
      </c>
      <c r="V2710" s="1">
        <v>82.31</v>
      </c>
      <c r="W2710" s="1">
        <v>80.81</v>
      </c>
      <c r="X2710" s="9">
        <f t="shared" si="3432"/>
        <v>1.5</v>
      </c>
      <c r="Y2710" s="14">
        <v>94</v>
      </c>
      <c r="Z2710" s="1">
        <v>65.959999999999994</v>
      </c>
      <c r="AA2710" s="1">
        <v>64.98</v>
      </c>
      <c r="AB2710" s="71">
        <f t="shared" si="3412"/>
        <v>0.97999999999998977</v>
      </c>
      <c r="AC2710" s="53"/>
    </row>
    <row r="2711" spans="1:29" x14ac:dyDescent="0.25">
      <c r="A2711" s="53">
        <v>4204016</v>
      </c>
      <c r="B2711" s="89" t="s">
        <v>2623</v>
      </c>
      <c r="C2711" s="53" t="s">
        <v>844</v>
      </c>
      <c r="D2711" s="50" t="s">
        <v>974</v>
      </c>
      <c r="E2711" s="47" t="str">
        <f>VLOOKUP('2012 Accountability Database'!A2706,Dems1112!$A$2:$G$1082,5)</f>
        <v>K-6</v>
      </c>
      <c r="F2711" s="65" t="s">
        <v>2487</v>
      </c>
      <c r="G2711" s="62"/>
      <c r="H2711" s="13" t="str">
        <f>IF(V2712&gt;94,"Met",IF(X2712="--","n/a",IF(X2712&gt;=0,"Met","Did Not Meet")))</f>
        <v>Met</v>
      </c>
      <c r="I2711" s="13" t="str">
        <f>IF(V2713&gt;94,"Met",IF(X2713="--","n/a",IF(X2713&gt;=0,"Met","Did Not Meet")))</f>
        <v>Met</v>
      </c>
      <c r="J2711" s="13"/>
      <c r="K2711" s="13" t="str">
        <f>IF(Z2712&gt;94,"Met",IF(AB2712="--","n/a",IF(AB2712&gt;=0,"Met","Did Not Meet")))</f>
        <v>Did Not Meet</v>
      </c>
      <c r="L2711" s="13" t="str">
        <f>IF(Z2713&gt;94,"Met",IF(AB2713="--","n/a",IF(AB2713&gt;=0,"Met","Did Not Meet")))</f>
        <v>Did Not Meet</v>
      </c>
      <c r="M2711" s="1" t="s">
        <v>4</v>
      </c>
      <c r="N2711" s="14"/>
      <c r="O2711" s="35" t="s">
        <v>2506</v>
      </c>
      <c r="P2711" s="83" t="str">
        <f t="shared" ref="P2711" si="3458">IF(P2706="No"," ", IF(P2708="No"," ",IF(P2707="No", " ",IF(P2709="No"," ","X"))))</f>
        <v xml:space="preserve"> </v>
      </c>
      <c r="Q2711" s="108"/>
      <c r="R2711" s="5" t="s">
        <v>6</v>
      </c>
      <c r="S2711" s="1" t="s">
        <v>2</v>
      </c>
      <c r="T2711" s="1" t="s">
        <v>7</v>
      </c>
      <c r="U2711" s="5">
        <v>76</v>
      </c>
      <c r="V2711" s="1">
        <v>72.37</v>
      </c>
      <c r="W2711" s="1">
        <v>71.19</v>
      </c>
      <c r="X2711" s="9">
        <f t="shared" si="3432"/>
        <v>1.1800000000000068</v>
      </c>
      <c r="Y2711" s="14">
        <v>51</v>
      </c>
      <c r="Z2711" s="1">
        <v>54.9</v>
      </c>
      <c r="AA2711" s="1">
        <v>56.16</v>
      </c>
      <c r="AB2711" s="72">
        <f t="shared" si="3412"/>
        <v>-1.259999999999998</v>
      </c>
      <c r="AC2711" s="53"/>
    </row>
    <row r="2712" spans="1:29" ht="15.75" x14ac:dyDescent="0.25">
      <c r="A2712" s="53">
        <v>4204016</v>
      </c>
      <c r="B2712" s="89" t="s">
        <v>2623</v>
      </c>
      <c r="C2712" s="53" t="s">
        <v>844</v>
      </c>
      <c r="D2712" s="50" t="s">
        <v>975</v>
      </c>
      <c r="E2712" s="48" t="str">
        <f>VLOOKUP('2012 Accountability Database'!A2706,Dems1112!$A$2:$G$1082,6)</f>
        <v>1 (Northwest AR)</v>
      </c>
      <c r="F2712" s="66"/>
      <c r="G2712" s="63" t="s">
        <v>2488</v>
      </c>
      <c r="H2712" s="61" t="str">
        <f t="shared" ref="H2712:I2712" si="3459">IF(H2710="Met","Yes",IF(H2711="Met","Yes","No"))</f>
        <v>Yes</v>
      </c>
      <c r="I2712" s="61" t="str">
        <f t="shared" si="3459"/>
        <v>Yes</v>
      </c>
      <c r="J2712" s="55"/>
      <c r="K2712" s="61" t="str">
        <f t="shared" ref="K2712:L2712" si="3460">IF(K2710="Met","Yes",IF(K2711="Met","Yes","No"))</f>
        <v>Yes</v>
      </c>
      <c r="L2712" s="61" t="str">
        <f t="shared" si="3460"/>
        <v>No</v>
      </c>
      <c r="M2712" s="5" t="s">
        <v>4</v>
      </c>
      <c r="N2712" s="14"/>
      <c r="O2712" s="35" t="s">
        <v>2505</v>
      </c>
      <c r="P2712" s="83" t="str">
        <f t="shared" ref="P2712" si="3461">IF(P2711="X"," ",IF(P2713="X"," ","X"))</f>
        <v>X</v>
      </c>
      <c r="Q2712" s="94" t="s">
        <v>2759</v>
      </c>
      <c r="R2712" s="5" t="s">
        <v>6</v>
      </c>
      <c r="S2712" s="5" t="s">
        <v>5</v>
      </c>
      <c r="T2712" s="5" t="s">
        <v>3</v>
      </c>
      <c r="U2712" s="5">
        <v>377</v>
      </c>
      <c r="V2712" s="5">
        <v>81.96</v>
      </c>
      <c r="W2712" s="5">
        <v>80.81</v>
      </c>
      <c r="X2712" s="11">
        <f t="shared" si="3432"/>
        <v>1.1499999999999915</v>
      </c>
      <c r="Y2712" s="14">
        <v>268</v>
      </c>
      <c r="Z2712" s="5">
        <v>61.94</v>
      </c>
      <c r="AA2712" s="5">
        <v>64.98</v>
      </c>
      <c r="AB2712" s="72">
        <f t="shared" si="3412"/>
        <v>-3.0400000000000063</v>
      </c>
      <c r="AC2712" s="53"/>
    </row>
    <row r="2713" spans="1:29" x14ac:dyDescent="0.25">
      <c r="A2713" s="54">
        <v>4204016</v>
      </c>
      <c r="B2713" s="90" t="s">
        <v>2623</v>
      </c>
      <c r="C2713" s="54" t="s">
        <v>844</v>
      </c>
      <c r="D2713" s="4"/>
      <c r="E2713" s="4"/>
      <c r="F2713" s="67"/>
      <c r="G2713" s="64"/>
      <c r="H2713" s="43"/>
      <c r="I2713" s="43"/>
      <c r="J2713" s="43"/>
      <c r="K2713" s="43"/>
      <c r="L2713" s="43"/>
      <c r="M2713" s="4" t="s">
        <v>4</v>
      </c>
      <c r="N2713" s="15"/>
      <c r="O2713" s="38" t="s">
        <v>2482</v>
      </c>
      <c r="P2713" s="84" t="str">
        <f>IF(E2707="Achieving School"," ","X")</f>
        <v xml:space="preserve"> </v>
      </c>
      <c r="Q2713" s="91"/>
      <c r="R2713" s="4" t="s">
        <v>6</v>
      </c>
      <c r="S2713" s="4" t="s">
        <v>5</v>
      </c>
      <c r="T2713" s="4" t="s">
        <v>7</v>
      </c>
      <c r="U2713" s="4">
        <v>211</v>
      </c>
      <c r="V2713" s="4">
        <v>73.459999999999994</v>
      </c>
      <c r="W2713" s="4">
        <v>71.19</v>
      </c>
      <c r="X2713" s="10">
        <f t="shared" si="3432"/>
        <v>2.269999999999996</v>
      </c>
      <c r="Y2713" s="15">
        <v>145</v>
      </c>
      <c r="Z2713" s="4">
        <v>53.1</v>
      </c>
      <c r="AA2713" s="4">
        <v>56.16</v>
      </c>
      <c r="AB2713" s="73">
        <f t="shared" si="3412"/>
        <v>-3.0599999999999952</v>
      </c>
      <c r="AC2713" s="54"/>
    </row>
    <row r="2714" spans="1:29" x14ac:dyDescent="0.25">
      <c r="A2714" s="1">
        <v>4301027</v>
      </c>
      <c r="B2714" s="87" t="s">
        <v>2624</v>
      </c>
      <c r="C2714" s="55" t="s">
        <v>654</v>
      </c>
      <c r="E2714" s="42"/>
      <c r="F2714" s="65" t="s">
        <v>2483</v>
      </c>
      <c r="G2714" s="62"/>
      <c r="H2714" s="37" t="str">
        <f>IF(V2714&gt;94,"Met",IF(X2714="--","n/a",IF(X2714&gt;=0,"Met","Did Not Meet")))</f>
        <v>Met</v>
      </c>
      <c r="I2714" s="37" t="str">
        <f>IF(V2715&gt;94,"Met",IF(X2715="--","n/a",IF(X2715&gt;=0,"Met","Did Not Meet")))</f>
        <v>Met</v>
      </c>
      <c r="K2714" s="13" t="str">
        <f>IF(Z2714&gt;94,"Met",IF(AB2714="--","n/a",IF(AB2714&gt;=0,"Met","Did Not Meet")))</f>
        <v>Met</v>
      </c>
      <c r="L2714" s="13" t="str">
        <f>IF(Z2715&gt;94,"Met",IF(AB2715="--","n/a",IF(AB2715&gt;=0,"Met","Did Not Meet")))</f>
        <v>Met</v>
      </c>
      <c r="M2714" s="1" t="s">
        <v>9</v>
      </c>
      <c r="N2714" s="14" t="s">
        <v>2502</v>
      </c>
      <c r="O2714" s="5"/>
      <c r="P2714" s="44" t="str">
        <f t="shared" ref="P2714" si="3462">IF(H2716="Yes",IF(I2716="Yes","Yes","No"),"No")</f>
        <v>Yes</v>
      </c>
      <c r="Q2714" s="93"/>
      <c r="R2714" s="5" t="s">
        <v>1</v>
      </c>
      <c r="S2714" s="1" t="s">
        <v>2</v>
      </c>
      <c r="T2714" s="1" t="s">
        <v>3</v>
      </c>
      <c r="U2714" s="5">
        <v>377</v>
      </c>
      <c r="V2714" s="1">
        <v>80.37</v>
      </c>
      <c r="W2714" s="1">
        <v>76.239999999999995</v>
      </c>
      <c r="X2714" s="9">
        <f t="shared" si="3432"/>
        <v>4.1300000000000097</v>
      </c>
      <c r="Y2714" s="14">
        <v>246</v>
      </c>
      <c r="Z2714" s="1">
        <v>90.65</v>
      </c>
      <c r="AA2714" s="1">
        <v>81.95</v>
      </c>
      <c r="AB2714" s="71">
        <f t="shared" si="3412"/>
        <v>8.7000000000000028</v>
      </c>
      <c r="AC2714" s="36"/>
    </row>
    <row r="2715" spans="1:29" ht="15.75" x14ac:dyDescent="0.25">
      <c r="A2715" s="53">
        <v>4301027</v>
      </c>
      <c r="B2715" s="89" t="s">
        <v>2624</v>
      </c>
      <c r="C2715" s="53" t="s">
        <v>654</v>
      </c>
      <c r="D2715" s="49" t="s">
        <v>2498</v>
      </c>
      <c r="E2715" s="34" t="str">
        <f>M2714</f>
        <v>Needs Improvement School</v>
      </c>
      <c r="F2715" s="65" t="s">
        <v>2484</v>
      </c>
      <c r="G2715" s="62"/>
      <c r="H2715" s="13" t="str">
        <f>IF(V2716&gt;94,"Met",IF(X2716="--","n/a",IF(X2716&gt;=0,"Met","Did Not Meet")))</f>
        <v>Met</v>
      </c>
      <c r="I2715" s="13" t="str">
        <f>IF(V2717&gt;94,"Met",IF(X2717="--","n/a",IF(X2717&gt;=0,"Met","Did Not Meet")))</f>
        <v>Met</v>
      </c>
      <c r="K2715" s="13" t="str">
        <f>IF(Z2716&gt;94,"Met",IF(AB2716="--","n/a",IF(AB2716&gt;=0,"Met","Did Not Meet")))</f>
        <v>Met</v>
      </c>
      <c r="L2715" s="13" t="str">
        <f>IF(Z2717&gt;94,"Met",IF(AB2717="--","n/a",IF(AB2717&gt;=0,"Met","Did Not Meet")))</f>
        <v>Met</v>
      </c>
      <c r="M2715" s="1" t="s">
        <v>9</v>
      </c>
      <c r="N2715" s="14" t="s">
        <v>2501</v>
      </c>
      <c r="O2715" s="5"/>
      <c r="P2715" s="44" t="str">
        <f t="shared" ref="P2715" si="3463">IF(K2716="Yes",IF(L2716="Yes","Yes","No"),"No")</f>
        <v>Yes</v>
      </c>
      <c r="Q2715" s="94" t="s">
        <v>2759</v>
      </c>
      <c r="R2715" s="5" t="s">
        <v>1</v>
      </c>
      <c r="S2715" s="1" t="s">
        <v>2</v>
      </c>
      <c r="T2715" s="1" t="s">
        <v>7</v>
      </c>
      <c r="U2715" s="5">
        <v>242</v>
      </c>
      <c r="V2715" s="1">
        <v>73.14</v>
      </c>
      <c r="W2715" s="1">
        <v>67.13</v>
      </c>
      <c r="X2715" s="9">
        <f t="shared" si="3432"/>
        <v>6.0100000000000051</v>
      </c>
      <c r="Y2715" s="14">
        <v>154</v>
      </c>
      <c r="Z2715" s="1">
        <v>87.01</v>
      </c>
      <c r="AA2715" s="1">
        <v>77.08</v>
      </c>
      <c r="AB2715" s="71">
        <f t="shared" si="3412"/>
        <v>9.9300000000000068</v>
      </c>
      <c r="AC2715" s="53"/>
    </row>
    <row r="2716" spans="1:29" ht="15" customHeight="1" x14ac:dyDescent="0.25">
      <c r="A2716" s="53">
        <v>4301027</v>
      </c>
      <c r="B2716" s="89" t="s">
        <v>2624</v>
      </c>
      <c r="C2716" s="53" t="s">
        <v>654</v>
      </c>
      <c r="D2716" s="49" t="s">
        <v>2499</v>
      </c>
      <c r="E2716" s="35" t="str">
        <f>VLOOKUP('2012 Accountability Database'!$A2714,'2011 AYP'!A$2:B$1072,2)</f>
        <v>SI_4 (School Improvement Year 4)</v>
      </c>
      <c r="F2716" s="66"/>
      <c r="G2716" s="63" t="s">
        <v>2485</v>
      </c>
      <c r="H2716" s="60" t="str">
        <f t="shared" ref="H2716:I2716" si="3464">IF(H2714="Met","Yes",IF(H2715="Met","Yes","No"))</f>
        <v>Yes</v>
      </c>
      <c r="I2716" s="60" t="str">
        <f t="shared" si="3464"/>
        <v>Yes</v>
      </c>
      <c r="J2716" s="42"/>
      <c r="K2716" s="60" t="str">
        <f t="shared" ref="K2716:L2716" si="3465">IF(K2714="Met","Yes",IF(K2715="Met","Yes","No"))</f>
        <v>Yes</v>
      </c>
      <c r="L2716" s="60" t="str">
        <f t="shared" si="3465"/>
        <v>Yes</v>
      </c>
      <c r="M2716" s="5" t="s">
        <v>9</v>
      </c>
      <c r="N2716" s="14" t="s">
        <v>2503</v>
      </c>
      <c r="O2716" s="5"/>
      <c r="P2716" s="44" t="str">
        <f t="shared" ref="P2716" si="3466">IF(H2720="Yes",IF(I2720="Yes","Yes","No"),"No")</f>
        <v>No</v>
      </c>
      <c r="Q2716" s="108" t="s">
        <v>2758</v>
      </c>
      <c r="R2716" s="5" t="s">
        <v>1</v>
      </c>
      <c r="S2716" s="5" t="s">
        <v>5</v>
      </c>
      <c r="T2716" s="5" t="s">
        <v>3</v>
      </c>
      <c r="U2716" s="5">
        <v>1153</v>
      </c>
      <c r="V2716" s="5">
        <v>76.58</v>
      </c>
      <c r="W2716" s="5">
        <v>76.239999999999995</v>
      </c>
      <c r="X2716" s="11">
        <f t="shared" si="3432"/>
        <v>0.34000000000000341</v>
      </c>
      <c r="Y2716" s="14">
        <v>760</v>
      </c>
      <c r="Z2716" s="5">
        <v>85.26</v>
      </c>
      <c r="AA2716" s="5">
        <v>81.95</v>
      </c>
      <c r="AB2716" s="71">
        <f t="shared" si="3412"/>
        <v>3.3100000000000023</v>
      </c>
      <c r="AC2716" s="53"/>
    </row>
    <row r="2717" spans="1:29" x14ac:dyDescent="0.25">
      <c r="A2717" s="53">
        <v>4301027</v>
      </c>
      <c r="B2717" s="89" t="s">
        <v>2624</v>
      </c>
      <c r="C2717" s="53" t="s">
        <v>654</v>
      </c>
      <c r="D2717" s="49" t="s">
        <v>2507</v>
      </c>
      <c r="E2717" s="47">
        <f>VLOOKUP('2012 Accountability Database'!A2714,Dems1112!$A$2:$G$1082,3)</f>
        <v>0.28000000000000003</v>
      </c>
      <c r="F2717" s="66"/>
      <c r="G2717" s="52"/>
      <c r="M2717" s="1" t="s">
        <v>9</v>
      </c>
      <c r="N2717" s="14" t="s">
        <v>2504</v>
      </c>
      <c r="O2717" s="5"/>
      <c r="P2717" s="44" t="str">
        <f t="shared" ref="P2717" si="3467">IF(K2720="Yes",IF(L2720="Yes","Yes","No"),"No")</f>
        <v>No</v>
      </c>
      <c r="Q2717" s="108"/>
      <c r="R2717" s="5" t="s">
        <v>1</v>
      </c>
      <c r="S2717" s="1" t="s">
        <v>5</v>
      </c>
      <c r="T2717" s="1" t="s">
        <v>7</v>
      </c>
      <c r="U2717" s="5">
        <v>720</v>
      </c>
      <c r="V2717" s="1">
        <v>67.78</v>
      </c>
      <c r="W2717" s="1">
        <v>67.13</v>
      </c>
      <c r="X2717" s="9">
        <f t="shared" si="3432"/>
        <v>0.65000000000000568</v>
      </c>
      <c r="Y2717" s="14">
        <v>462</v>
      </c>
      <c r="Z2717" s="1">
        <v>81.17</v>
      </c>
      <c r="AA2717" s="1">
        <v>77.08</v>
      </c>
      <c r="AB2717" s="71">
        <f t="shared" si="3412"/>
        <v>4.0900000000000034</v>
      </c>
      <c r="AC2717" s="53"/>
    </row>
    <row r="2718" spans="1:29" x14ac:dyDescent="0.25">
      <c r="A2718" s="53">
        <v>4301027</v>
      </c>
      <c r="B2718" s="89" t="s">
        <v>2624</v>
      </c>
      <c r="C2718" s="53" t="s">
        <v>654</v>
      </c>
      <c r="D2718" s="50" t="s">
        <v>2508</v>
      </c>
      <c r="E2718" s="47">
        <f>VLOOKUP('2012 Accountability Database'!A2714,Dems1112!$A$2:$G$1082,4)</f>
        <v>0.6</v>
      </c>
      <c r="F2718" s="65" t="s">
        <v>2486</v>
      </c>
      <c r="G2718" s="62"/>
      <c r="H2718" s="13" t="str">
        <f>IF(V2718&gt;94,"Met",IF(X2718="--","n/a",IF(X2718&gt;=0,"Met","Did Not Meet")))</f>
        <v>Did Not Meet</v>
      </c>
      <c r="I2718" s="13" t="str">
        <f>IF(V2719&gt;94,"Met",IF(X2719="--","n/a",IF(X2719&gt;=0,"Met","Did Not Meet")))</f>
        <v>Did Not Meet</v>
      </c>
      <c r="J2718" s="13"/>
      <c r="K2718" s="13" t="str">
        <f>IF(Z2718&gt;94,"Met",IF(AB2718="--","n/a",IF(AB2718&gt;=0,"Met","Did Not Meet")))</f>
        <v>Did Not Meet</v>
      </c>
      <c r="L2718" s="13" t="str">
        <f>IF(Z2719&gt;94,"Met",IF(AB2719="--","n/a",IF(AB2719&gt;=0,"Met","Did Not Meet")))</f>
        <v>Did Not Meet</v>
      </c>
      <c r="M2718" s="1" t="s">
        <v>9</v>
      </c>
      <c r="N2718" s="68" t="s">
        <v>2497</v>
      </c>
      <c r="O2718" s="35"/>
      <c r="P2718" s="44"/>
      <c r="Q2718" s="108"/>
      <c r="R2718" s="5" t="s">
        <v>6</v>
      </c>
      <c r="S2718" s="1" t="s">
        <v>2</v>
      </c>
      <c r="T2718" s="1" t="s">
        <v>3</v>
      </c>
      <c r="U2718" s="5">
        <v>377</v>
      </c>
      <c r="V2718" s="1">
        <v>79.84</v>
      </c>
      <c r="W2718" s="1">
        <v>85.16</v>
      </c>
      <c r="X2718" s="6">
        <f t="shared" si="3432"/>
        <v>-5.3199999999999932</v>
      </c>
      <c r="Y2718" s="14">
        <v>246</v>
      </c>
      <c r="Z2718" s="1">
        <v>56.5</v>
      </c>
      <c r="AA2718" s="1">
        <v>74.87</v>
      </c>
      <c r="AB2718" s="72">
        <f t="shared" si="3412"/>
        <v>-18.370000000000005</v>
      </c>
      <c r="AC2718" s="53"/>
    </row>
    <row r="2719" spans="1:29" x14ac:dyDescent="0.25">
      <c r="A2719" s="53">
        <v>4301027</v>
      </c>
      <c r="B2719" s="89" t="s">
        <v>2624</v>
      </c>
      <c r="C2719" s="53" t="s">
        <v>654</v>
      </c>
      <c r="D2719" s="50" t="s">
        <v>974</v>
      </c>
      <c r="E2719" s="47" t="str">
        <f>VLOOKUP('2012 Accountability Database'!A2714,Dems1112!$A$2:$G$1082,5)</f>
        <v>3-5</v>
      </c>
      <c r="F2719" s="65" t="s">
        <v>2487</v>
      </c>
      <c r="G2719" s="62"/>
      <c r="H2719" s="13" t="str">
        <f>IF(V2720&gt;94,"Met",IF(X2720="--","n/a",IF(X2720&gt;=0,"Met","Did Not Meet")))</f>
        <v>Did Not Meet</v>
      </c>
      <c r="I2719" s="13" t="str">
        <f>IF(V2721&gt;94,"Met",IF(X2721="--","n/a",IF(X2721&gt;=0,"Met","Did Not Meet")))</f>
        <v>Did Not Meet</v>
      </c>
      <c r="J2719" s="13"/>
      <c r="K2719" s="13" t="str">
        <f>IF(Z2720&gt;94,"Met",IF(AB2720="--","n/a",IF(AB2720&gt;=0,"Met","Did Not Meet")))</f>
        <v>Did Not Meet</v>
      </c>
      <c r="L2719" s="13" t="str">
        <f>IF(Z2721&gt;94,"Met",IF(AB2721="--","n/a",IF(AB2721&gt;=0,"Met","Did Not Meet")))</f>
        <v>Did Not Meet</v>
      </c>
      <c r="M2719" s="1" t="s">
        <v>9</v>
      </c>
      <c r="N2719" s="14"/>
      <c r="O2719" s="35" t="s">
        <v>2506</v>
      </c>
      <c r="P2719" s="83" t="str">
        <f t="shared" ref="P2719" si="3468">IF(P2714="No"," ", IF(P2716="No"," ",IF(P2715="No", " ",IF(P2717="No"," ","X"))))</f>
        <v xml:space="preserve"> </v>
      </c>
      <c r="Q2719" s="108"/>
      <c r="R2719" s="5" t="s">
        <v>6</v>
      </c>
      <c r="S2719" s="1" t="s">
        <v>2</v>
      </c>
      <c r="T2719" s="1" t="s">
        <v>7</v>
      </c>
      <c r="U2719" s="5">
        <v>242</v>
      </c>
      <c r="V2719" s="1">
        <v>73.14</v>
      </c>
      <c r="W2719" s="1">
        <v>79.97</v>
      </c>
      <c r="X2719" s="6">
        <f t="shared" si="3432"/>
        <v>-6.8299999999999983</v>
      </c>
      <c r="Y2719" s="14">
        <v>154</v>
      </c>
      <c r="Z2719" s="1">
        <v>48.7</v>
      </c>
      <c r="AA2719" s="1">
        <v>70.62</v>
      </c>
      <c r="AB2719" s="72">
        <f t="shared" si="3412"/>
        <v>-21.92</v>
      </c>
      <c r="AC2719" s="53"/>
    </row>
    <row r="2720" spans="1:29" ht="15.75" x14ac:dyDescent="0.25">
      <c r="A2720" s="53">
        <v>4301027</v>
      </c>
      <c r="B2720" s="89" t="s">
        <v>2624</v>
      </c>
      <c r="C2720" s="53" t="s">
        <v>654</v>
      </c>
      <c r="D2720" s="50" t="s">
        <v>975</v>
      </c>
      <c r="E2720" s="48" t="str">
        <f>VLOOKUP('2012 Accountability Database'!A2714,Dems1112!$A$2:$G$1082,6)</f>
        <v>3 (Central AR)</v>
      </c>
      <c r="F2720" s="66"/>
      <c r="G2720" s="63" t="s">
        <v>2488</v>
      </c>
      <c r="H2720" s="61" t="str">
        <f t="shared" ref="H2720:I2720" si="3469">IF(H2718="Met","Yes",IF(H2719="Met","Yes","No"))</f>
        <v>No</v>
      </c>
      <c r="I2720" s="61" t="str">
        <f t="shared" si="3469"/>
        <v>No</v>
      </c>
      <c r="J2720" s="55"/>
      <c r="K2720" s="61" t="str">
        <f t="shared" ref="K2720:L2720" si="3470">IF(K2718="Met","Yes",IF(K2719="Met","Yes","No"))</f>
        <v>No</v>
      </c>
      <c r="L2720" s="61" t="str">
        <f t="shared" si="3470"/>
        <v>No</v>
      </c>
      <c r="M2720" s="1" t="s">
        <v>9</v>
      </c>
      <c r="N2720" s="14"/>
      <c r="O2720" s="35" t="s">
        <v>2505</v>
      </c>
      <c r="P2720" s="83" t="str">
        <f t="shared" ref="P2720" si="3471">IF(P2719="X"," ",IF(P2721="X"," ","X"))</f>
        <v xml:space="preserve"> </v>
      </c>
      <c r="Q2720" s="94" t="s">
        <v>2759</v>
      </c>
      <c r="R2720" s="5" t="s">
        <v>6</v>
      </c>
      <c r="S2720" s="1" t="s">
        <v>5</v>
      </c>
      <c r="T2720" s="1" t="s">
        <v>3</v>
      </c>
      <c r="U2720" s="5">
        <v>1154</v>
      </c>
      <c r="V2720" s="1">
        <v>81.11</v>
      </c>
      <c r="W2720" s="1">
        <v>85.16</v>
      </c>
      <c r="X2720" s="6">
        <f t="shared" si="3432"/>
        <v>-4.0499999999999972</v>
      </c>
      <c r="Y2720" s="14">
        <v>761</v>
      </c>
      <c r="Z2720" s="1">
        <v>66.099999999999994</v>
      </c>
      <c r="AA2720" s="1">
        <v>74.87</v>
      </c>
      <c r="AB2720" s="72">
        <f t="shared" si="3412"/>
        <v>-8.7700000000000102</v>
      </c>
      <c r="AC2720" s="53"/>
    </row>
    <row r="2721" spans="1:29" x14ac:dyDescent="0.25">
      <c r="A2721" s="54">
        <v>4301027</v>
      </c>
      <c r="B2721" s="90" t="s">
        <v>2624</v>
      </c>
      <c r="C2721" s="54" t="s">
        <v>654</v>
      </c>
      <c r="D2721" s="4"/>
      <c r="E2721" s="4"/>
      <c r="F2721" s="67"/>
      <c r="G2721" s="64"/>
      <c r="H2721" s="43"/>
      <c r="I2721" s="43"/>
      <c r="J2721" s="43"/>
      <c r="K2721" s="43"/>
      <c r="L2721" s="43"/>
      <c r="M2721" s="4" t="s">
        <v>9</v>
      </c>
      <c r="N2721" s="15"/>
      <c r="O2721" s="38" t="s">
        <v>2482</v>
      </c>
      <c r="P2721" s="84" t="str">
        <f>IF(E2715="Achieving School"," ","X")</f>
        <v>X</v>
      </c>
      <c r="Q2721" s="91"/>
      <c r="R2721" s="4" t="s">
        <v>6</v>
      </c>
      <c r="S2721" s="4" t="s">
        <v>5</v>
      </c>
      <c r="T2721" s="4" t="s">
        <v>7</v>
      </c>
      <c r="U2721" s="4">
        <v>721</v>
      </c>
      <c r="V2721" s="4">
        <v>74.62</v>
      </c>
      <c r="W2721" s="4">
        <v>79.97</v>
      </c>
      <c r="X2721" s="7">
        <f t="shared" si="3432"/>
        <v>-5.3499999999999943</v>
      </c>
      <c r="Y2721" s="15">
        <v>463</v>
      </c>
      <c r="Z2721" s="4">
        <v>59.83</v>
      </c>
      <c r="AA2721" s="4">
        <v>70.62</v>
      </c>
      <c r="AB2721" s="73">
        <f t="shared" si="3412"/>
        <v>-10.790000000000006</v>
      </c>
      <c r="AC2721" s="54"/>
    </row>
    <row r="2722" spans="1:29" x14ac:dyDescent="0.25">
      <c r="A2722" s="1">
        <v>4301028</v>
      </c>
      <c r="B2722" s="87" t="s">
        <v>2624</v>
      </c>
      <c r="C2722" s="55" t="s">
        <v>655</v>
      </c>
      <c r="E2722" s="42"/>
      <c r="F2722" s="65" t="s">
        <v>2483</v>
      </c>
      <c r="G2722" s="62"/>
      <c r="H2722" s="37" t="str">
        <f>IF(V2722&gt;94,"Met",IF(X2722="--","n/a",IF(X2722&gt;=0,"Met","Did Not Meet")))</f>
        <v>Met</v>
      </c>
      <c r="I2722" s="37" t="str">
        <f>IF(V2723&gt;94,"Met",IF(X2723="--","n/a",IF(X2723&gt;=0,"Met","Did Not Meet")))</f>
        <v>Met</v>
      </c>
      <c r="K2722" s="13" t="str">
        <f>IF(Z2722&gt;94,"Met",IF(AB2722="--","n/a",IF(AB2722&gt;=0,"Met","Did Not Meet")))</f>
        <v>Met</v>
      </c>
      <c r="L2722" s="13" t="str">
        <f>IF(Z2723&gt;94,"Met",IF(AB2723="--","n/a",IF(AB2723&gt;=0,"Met","Did Not Meet")))</f>
        <v>Met</v>
      </c>
      <c r="M2722" s="5" t="s">
        <v>4</v>
      </c>
      <c r="N2722" s="14" t="s">
        <v>2502</v>
      </c>
      <c r="O2722" s="5"/>
      <c r="P2722" s="44" t="str">
        <f t="shared" ref="P2722" si="3472">IF(H2724="Yes",IF(I2724="Yes","Yes","No"),"No")</f>
        <v>Yes</v>
      </c>
      <c r="Q2722" s="93"/>
      <c r="R2722" s="5" t="s">
        <v>1</v>
      </c>
      <c r="S2722" s="5" t="s">
        <v>2</v>
      </c>
      <c r="T2722" s="5" t="s">
        <v>3</v>
      </c>
      <c r="U2722" s="5">
        <v>413</v>
      </c>
      <c r="V2722" s="5">
        <v>81.84</v>
      </c>
      <c r="W2722" s="5">
        <v>81.58</v>
      </c>
      <c r="X2722" s="11">
        <f t="shared" si="3432"/>
        <v>0.26000000000000512</v>
      </c>
      <c r="Y2722" s="14">
        <v>399</v>
      </c>
      <c r="Z2722" s="5">
        <v>83.71</v>
      </c>
      <c r="AA2722" s="5">
        <v>82.1</v>
      </c>
      <c r="AB2722" s="71">
        <f t="shared" si="3412"/>
        <v>1.6099999999999994</v>
      </c>
      <c r="AC2722" s="36"/>
    </row>
    <row r="2723" spans="1:29" ht="15.75" x14ac:dyDescent="0.25">
      <c r="A2723" s="53">
        <v>4301028</v>
      </c>
      <c r="B2723" s="89" t="s">
        <v>2624</v>
      </c>
      <c r="C2723" s="53" t="s">
        <v>655</v>
      </c>
      <c r="D2723" s="49" t="s">
        <v>2498</v>
      </c>
      <c r="E2723" s="34" t="str">
        <f>M2722</f>
        <v>Achieving School</v>
      </c>
      <c r="F2723" s="65" t="s">
        <v>2484</v>
      </c>
      <c r="G2723" s="62"/>
      <c r="H2723" s="13" t="str">
        <f>IF(V2724&gt;94,"Met",IF(X2724="--","n/a",IF(X2724&gt;=0,"Met","Did Not Meet")))</f>
        <v>Did Not Meet</v>
      </c>
      <c r="I2723" s="13" t="str">
        <f>IF(V2725&gt;94,"Met",IF(X2725="--","n/a",IF(X2725&gt;=0,"Met","Did Not Meet")))</f>
        <v>Did Not Meet</v>
      </c>
      <c r="K2723" s="13" t="str">
        <f>IF(Z2724&gt;94,"Met",IF(AB2724="--","n/a",IF(AB2724&gt;=0,"Met","Did Not Meet")))</f>
        <v>Did Not Meet</v>
      </c>
      <c r="L2723" s="13" t="str">
        <f>IF(Z2725&gt;94,"Met",IF(AB2725="--","n/a",IF(AB2725&gt;=0,"Met","Did Not Meet")))</f>
        <v>Did Not Meet</v>
      </c>
      <c r="M2723" s="5" t="s">
        <v>4</v>
      </c>
      <c r="N2723" s="14" t="s">
        <v>2501</v>
      </c>
      <c r="O2723" s="5"/>
      <c r="P2723" s="44" t="str">
        <f t="shared" ref="P2723" si="3473">IF(K2724="Yes",IF(L2724="Yes","Yes","No"),"No")</f>
        <v>Yes</v>
      </c>
      <c r="Q2723" s="94" t="s">
        <v>2759</v>
      </c>
      <c r="R2723" s="5" t="s">
        <v>1</v>
      </c>
      <c r="S2723" s="5" t="s">
        <v>2</v>
      </c>
      <c r="T2723" s="5" t="s">
        <v>7</v>
      </c>
      <c r="U2723" s="5">
        <v>251</v>
      </c>
      <c r="V2723" s="5">
        <v>74.099999999999994</v>
      </c>
      <c r="W2723" s="5">
        <v>73.55</v>
      </c>
      <c r="X2723" s="11">
        <f t="shared" si="3432"/>
        <v>0.54999999999999716</v>
      </c>
      <c r="Y2723" s="14">
        <v>237</v>
      </c>
      <c r="Z2723" s="5">
        <v>77.22</v>
      </c>
      <c r="AA2723" s="5">
        <v>74.83</v>
      </c>
      <c r="AB2723" s="71">
        <f t="shared" si="3412"/>
        <v>2.3900000000000006</v>
      </c>
      <c r="AC2723" s="53"/>
    </row>
    <row r="2724" spans="1:29" ht="15" customHeight="1" x14ac:dyDescent="0.25">
      <c r="A2724" s="53">
        <v>4301028</v>
      </c>
      <c r="B2724" s="89" t="s">
        <v>2624</v>
      </c>
      <c r="C2724" s="53" t="s">
        <v>655</v>
      </c>
      <c r="D2724" s="49" t="s">
        <v>2499</v>
      </c>
      <c r="E2724" s="35" t="str">
        <f>VLOOKUP('2012 Accountability Database'!$A2722,'2011 AYP'!A$2:B$1072,2)</f>
        <v>SI_1 (School Improvement Year 1)</v>
      </c>
      <c r="F2724" s="66"/>
      <c r="G2724" s="63" t="s">
        <v>2485</v>
      </c>
      <c r="H2724" s="60" t="str">
        <f t="shared" ref="H2724:I2724" si="3474">IF(H2722="Met","Yes",IF(H2723="Met","Yes","No"))</f>
        <v>Yes</v>
      </c>
      <c r="I2724" s="60" t="str">
        <f t="shared" si="3474"/>
        <v>Yes</v>
      </c>
      <c r="J2724" s="42"/>
      <c r="K2724" s="60" t="str">
        <f t="shared" ref="K2724:L2724" si="3475">IF(K2722="Met","Yes",IF(K2723="Met","Yes","No"))</f>
        <v>Yes</v>
      </c>
      <c r="L2724" s="60" t="str">
        <f t="shared" si="3475"/>
        <v>Yes</v>
      </c>
      <c r="M2724" s="5" t="s">
        <v>4</v>
      </c>
      <c r="N2724" s="14" t="s">
        <v>2503</v>
      </c>
      <c r="O2724" s="5"/>
      <c r="P2724" s="44" t="str">
        <f t="shared" ref="P2724" si="3476">IF(H2728="Yes",IF(I2728="Yes","Yes","No"),"No")</f>
        <v>Yes</v>
      </c>
      <c r="Q2724" s="108" t="s">
        <v>2758</v>
      </c>
      <c r="R2724" s="5" t="s">
        <v>1</v>
      </c>
      <c r="S2724" s="5" t="s">
        <v>5</v>
      </c>
      <c r="T2724" s="5" t="s">
        <v>3</v>
      </c>
      <c r="U2724" s="5">
        <v>1282</v>
      </c>
      <c r="V2724" s="5">
        <v>78.86</v>
      </c>
      <c r="W2724" s="5">
        <v>81.58</v>
      </c>
      <c r="X2724" s="8">
        <f t="shared" si="3432"/>
        <v>-2.7199999999999989</v>
      </c>
      <c r="Y2724" s="14">
        <v>1234</v>
      </c>
      <c r="Z2724" s="5">
        <v>80.88</v>
      </c>
      <c r="AA2724" s="5">
        <v>82.1</v>
      </c>
      <c r="AB2724" s="72">
        <f t="shared" si="3412"/>
        <v>-1.2199999999999989</v>
      </c>
      <c r="AC2724" s="53"/>
    </row>
    <row r="2725" spans="1:29" x14ac:dyDescent="0.25">
      <c r="A2725" s="53">
        <v>4301028</v>
      </c>
      <c r="B2725" s="89" t="s">
        <v>2624</v>
      </c>
      <c r="C2725" s="53" t="s">
        <v>655</v>
      </c>
      <c r="D2725" s="49" t="s">
        <v>2507</v>
      </c>
      <c r="E2725" s="47">
        <f>VLOOKUP('2012 Accountability Database'!A2722,Dems1112!$A$2:$G$1082,3)</f>
        <v>0.31</v>
      </c>
      <c r="F2725" s="66"/>
      <c r="G2725" s="52"/>
      <c r="M2725" s="1" t="s">
        <v>4</v>
      </c>
      <c r="N2725" s="14" t="s">
        <v>2504</v>
      </c>
      <c r="O2725" s="5"/>
      <c r="P2725" s="44" t="str">
        <f t="shared" ref="P2725" si="3477">IF(K2728="Yes",IF(L2728="Yes","Yes","No"),"No")</f>
        <v>No</v>
      </c>
      <c r="Q2725" s="108"/>
      <c r="R2725" s="5" t="s">
        <v>1</v>
      </c>
      <c r="S2725" s="1" t="s">
        <v>5</v>
      </c>
      <c r="T2725" s="1" t="s">
        <v>7</v>
      </c>
      <c r="U2725" s="5">
        <v>755</v>
      </c>
      <c r="V2725" s="1">
        <v>70.069999999999993</v>
      </c>
      <c r="W2725" s="1">
        <v>73.55</v>
      </c>
      <c r="X2725" s="6">
        <f t="shared" si="3432"/>
        <v>-3.480000000000004</v>
      </c>
      <c r="Y2725" s="14">
        <v>714</v>
      </c>
      <c r="Z2725" s="1">
        <v>73.25</v>
      </c>
      <c r="AA2725" s="1">
        <v>74.83</v>
      </c>
      <c r="AB2725" s="72">
        <f t="shared" si="3412"/>
        <v>-1.5799999999999983</v>
      </c>
      <c r="AC2725" s="53"/>
    </row>
    <row r="2726" spans="1:29" x14ac:dyDescent="0.25">
      <c r="A2726" s="53">
        <v>4301028</v>
      </c>
      <c r="B2726" s="89" t="s">
        <v>2624</v>
      </c>
      <c r="C2726" s="53" t="s">
        <v>655</v>
      </c>
      <c r="D2726" s="50" t="s">
        <v>2508</v>
      </c>
      <c r="E2726" s="47">
        <f>VLOOKUP('2012 Accountability Database'!A2722,Dems1112!$A$2:$G$1082,4)</f>
        <v>0.57999999999999996</v>
      </c>
      <c r="F2726" s="65" t="s">
        <v>2486</v>
      </c>
      <c r="G2726" s="62"/>
      <c r="H2726" s="13" t="str">
        <f>IF(V2726&gt;94,"Met",IF(X2726="--","n/a",IF(X2726&gt;=0,"Met","Did Not Meet")))</f>
        <v>Met</v>
      </c>
      <c r="I2726" s="13" t="str">
        <f>IF(V2727&gt;94,"Met",IF(X2727="--","n/a",IF(X2727&gt;=0,"Met","Did Not Meet")))</f>
        <v>Met</v>
      </c>
      <c r="J2726" s="13"/>
      <c r="K2726" s="13" t="str">
        <f>IF(Z2726&gt;94,"Met",IF(AB2726="--","n/a",IF(AB2726&gt;=0,"Met","Did Not Meet")))</f>
        <v>Did Not Meet</v>
      </c>
      <c r="L2726" s="13" t="str">
        <f>IF(Z2727&gt;94,"Met",IF(AB2727="--","n/a",IF(AB2727&gt;=0,"Met","Did Not Meet")))</f>
        <v>Met</v>
      </c>
      <c r="M2726" s="5" t="s">
        <v>4</v>
      </c>
      <c r="N2726" s="68" t="s">
        <v>2497</v>
      </c>
      <c r="O2726" s="35"/>
      <c r="P2726" s="44"/>
      <c r="Q2726" s="108"/>
      <c r="R2726" s="5" t="s">
        <v>6</v>
      </c>
      <c r="S2726" s="5" t="s">
        <v>2</v>
      </c>
      <c r="T2726" s="5" t="s">
        <v>3</v>
      </c>
      <c r="U2726" s="5">
        <v>452</v>
      </c>
      <c r="V2726" s="5">
        <v>83.41</v>
      </c>
      <c r="W2726" s="5">
        <v>82.16</v>
      </c>
      <c r="X2726" s="11">
        <f t="shared" si="3432"/>
        <v>1.25</v>
      </c>
      <c r="Y2726" s="14">
        <v>400</v>
      </c>
      <c r="Z2726" s="5">
        <v>80.5</v>
      </c>
      <c r="AA2726" s="5">
        <v>81.459999999999994</v>
      </c>
      <c r="AB2726" s="72">
        <f t="shared" si="3412"/>
        <v>-0.95999999999999375</v>
      </c>
      <c r="AC2726" s="53"/>
    </row>
    <row r="2727" spans="1:29" x14ac:dyDescent="0.25">
      <c r="A2727" s="53">
        <v>4301028</v>
      </c>
      <c r="B2727" s="89" t="s">
        <v>2624</v>
      </c>
      <c r="C2727" s="53" t="s">
        <v>655</v>
      </c>
      <c r="D2727" s="50" t="s">
        <v>974</v>
      </c>
      <c r="E2727" s="47" t="str">
        <f>VLOOKUP('2012 Accountability Database'!A2722,Dems1112!$A$2:$G$1082,5)</f>
        <v>6-8</v>
      </c>
      <c r="F2727" s="65" t="s">
        <v>2487</v>
      </c>
      <c r="G2727" s="62"/>
      <c r="H2727" s="13" t="str">
        <f>IF(V2728&gt;94,"Met",IF(X2728="--","n/a",IF(X2728&gt;=0,"Met","Did Not Meet")))</f>
        <v>Did Not Meet</v>
      </c>
      <c r="I2727" s="13" t="str">
        <f>IF(V2729&gt;94,"Met",IF(X2729="--","n/a",IF(X2729&gt;=0,"Met","Did Not Meet")))</f>
        <v>Did Not Meet</v>
      </c>
      <c r="J2727" s="13"/>
      <c r="K2727" s="13" t="str">
        <f>IF(Z2728&gt;94,"Met",IF(AB2728="--","n/a",IF(AB2728&gt;=0,"Met","Did Not Meet")))</f>
        <v>Did Not Meet</v>
      </c>
      <c r="L2727" s="13" t="str">
        <f>IF(Z2729&gt;94,"Met",IF(AB2729="--","n/a",IF(AB2729&gt;=0,"Met","Did Not Meet")))</f>
        <v>Did Not Meet</v>
      </c>
      <c r="M2727" s="1" t="s">
        <v>4</v>
      </c>
      <c r="N2727" s="14"/>
      <c r="O2727" s="35" t="s">
        <v>2506</v>
      </c>
      <c r="P2727" s="83" t="str">
        <f t="shared" ref="P2727" si="3478">IF(P2722="No"," ", IF(P2724="No"," ",IF(P2723="No", " ",IF(P2725="No"," ","X"))))</f>
        <v xml:space="preserve"> </v>
      </c>
      <c r="Q2727" s="108"/>
      <c r="R2727" s="5" t="s">
        <v>6</v>
      </c>
      <c r="S2727" s="1" t="s">
        <v>2</v>
      </c>
      <c r="T2727" s="1" t="s">
        <v>7</v>
      </c>
      <c r="U2727" s="5">
        <v>267</v>
      </c>
      <c r="V2727" s="1">
        <v>76.400000000000006</v>
      </c>
      <c r="W2727" s="1">
        <v>72.709999999999994</v>
      </c>
      <c r="X2727" s="9">
        <f t="shared" si="3432"/>
        <v>3.6900000000000119</v>
      </c>
      <c r="Y2727" s="14">
        <v>238</v>
      </c>
      <c r="Z2727" s="1">
        <v>72.69</v>
      </c>
      <c r="AA2727" s="1">
        <v>72.569999999999993</v>
      </c>
      <c r="AB2727" s="71">
        <f t="shared" si="3412"/>
        <v>0.12000000000000455</v>
      </c>
      <c r="AC2727" s="53"/>
    </row>
    <row r="2728" spans="1:29" ht="15.75" x14ac:dyDescent="0.25">
      <c r="A2728" s="53">
        <v>4301028</v>
      </c>
      <c r="B2728" s="89" t="s">
        <v>2624</v>
      </c>
      <c r="C2728" s="53" t="s">
        <v>655</v>
      </c>
      <c r="D2728" s="50" t="s">
        <v>975</v>
      </c>
      <c r="E2728" s="48" t="str">
        <f>VLOOKUP('2012 Accountability Database'!A2722,Dems1112!$A$2:$G$1082,6)</f>
        <v>3 (Central AR)</v>
      </c>
      <c r="F2728" s="66"/>
      <c r="G2728" s="63" t="s">
        <v>2488</v>
      </c>
      <c r="H2728" s="61" t="str">
        <f t="shared" ref="H2728:I2728" si="3479">IF(H2726="Met","Yes",IF(H2727="Met","Yes","No"))</f>
        <v>Yes</v>
      </c>
      <c r="I2728" s="61" t="str">
        <f t="shared" si="3479"/>
        <v>Yes</v>
      </c>
      <c r="J2728" s="55"/>
      <c r="K2728" s="61" t="str">
        <f t="shared" ref="K2728:L2728" si="3480">IF(K2726="Met","Yes",IF(K2727="Met","Yes","No"))</f>
        <v>No</v>
      </c>
      <c r="L2728" s="61" t="str">
        <f t="shared" si="3480"/>
        <v>Yes</v>
      </c>
      <c r="M2728" s="5" t="s">
        <v>4</v>
      </c>
      <c r="N2728" s="14"/>
      <c r="O2728" s="35" t="s">
        <v>2505</v>
      </c>
      <c r="P2728" s="83" t="str">
        <f t="shared" ref="P2728" si="3481">IF(P2727="X"," ",IF(P2729="X"," ","X"))</f>
        <v>X</v>
      </c>
      <c r="Q2728" s="94" t="s">
        <v>2759</v>
      </c>
      <c r="R2728" s="5" t="s">
        <v>6</v>
      </c>
      <c r="S2728" s="5" t="s">
        <v>5</v>
      </c>
      <c r="T2728" s="5" t="s">
        <v>3</v>
      </c>
      <c r="U2728" s="5">
        <v>1376</v>
      </c>
      <c r="V2728" s="5">
        <v>80.38</v>
      </c>
      <c r="W2728" s="5">
        <v>82.16</v>
      </c>
      <c r="X2728" s="8">
        <f t="shared" si="3432"/>
        <v>-1.7800000000000011</v>
      </c>
      <c r="Y2728" s="14">
        <v>1238</v>
      </c>
      <c r="Z2728" s="5">
        <v>79.08</v>
      </c>
      <c r="AA2728" s="5">
        <v>81.459999999999994</v>
      </c>
      <c r="AB2728" s="72">
        <f t="shared" si="3412"/>
        <v>-2.3799999999999955</v>
      </c>
      <c r="AC2728" s="53"/>
    </row>
    <row r="2729" spans="1:29" x14ac:dyDescent="0.25">
      <c r="A2729" s="54">
        <v>4301028</v>
      </c>
      <c r="B2729" s="90" t="s">
        <v>2624</v>
      </c>
      <c r="C2729" s="54" t="s">
        <v>655</v>
      </c>
      <c r="D2729" s="4"/>
      <c r="E2729" s="4"/>
      <c r="F2729" s="67"/>
      <c r="G2729" s="64"/>
      <c r="H2729" s="43"/>
      <c r="I2729" s="43"/>
      <c r="J2729" s="43"/>
      <c r="K2729" s="43"/>
      <c r="L2729" s="43"/>
      <c r="M2729" s="4" t="s">
        <v>4</v>
      </c>
      <c r="N2729" s="15"/>
      <c r="O2729" s="38" t="s">
        <v>2482</v>
      </c>
      <c r="P2729" s="84" t="str">
        <f>IF(E2723="Achieving School"," ","X")</f>
        <v xml:space="preserve"> </v>
      </c>
      <c r="Q2729" s="91"/>
      <c r="R2729" s="4" t="s">
        <v>6</v>
      </c>
      <c r="S2729" s="4" t="s">
        <v>5</v>
      </c>
      <c r="T2729" s="4" t="s">
        <v>7</v>
      </c>
      <c r="U2729" s="4">
        <v>787</v>
      </c>
      <c r="V2729" s="4">
        <v>72.05</v>
      </c>
      <c r="W2729" s="4">
        <v>72.709999999999994</v>
      </c>
      <c r="X2729" s="7">
        <f t="shared" si="3432"/>
        <v>-0.65999999999999659</v>
      </c>
      <c r="Y2729" s="15">
        <v>718</v>
      </c>
      <c r="Z2729" s="4">
        <v>70.89</v>
      </c>
      <c r="AA2729" s="4">
        <v>72.569999999999993</v>
      </c>
      <c r="AB2729" s="73">
        <f t="shared" si="3412"/>
        <v>-1.6799999999999926</v>
      </c>
      <c r="AC2729" s="54"/>
    </row>
    <row r="2730" spans="1:29" x14ac:dyDescent="0.25">
      <c r="A2730" s="1">
        <v>4301030</v>
      </c>
      <c r="B2730" s="87" t="s">
        <v>2624</v>
      </c>
      <c r="C2730" s="55" t="s">
        <v>656</v>
      </c>
      <c r="E2730" s="42"/>
      <c r="F2730" s="65" t="s">
        <v>2483</v>
      </c>
      <c r="G2730" s="62"/>
      <c r="H2730" s="37" t="str">
        <f>IF(V2730&gt;94,"Met",IF(X2730="--","n/a",IF(X2730&gt;=0,"Met","Did Not Meet")))</f>
        <v>Met</v>
      </c>
      <c r="I2730" s="37" t="str">
        <f>IF(V2731&gt;94,"Met",IF(X2731="--","n/a",IF(X2731&gt;=0,"Met","Did Not Meet")))</f>
        <v>Met</v>
      </c>
      <c r="K2730" s="13" t="str">
        <f>IF(Z2730&gt;94,"Met",IF(AB2730="--","n/a",IF(AB2730&gt;=0,"Met","Did Not Meet")))</f>
        <v>Met</v>
      </c>
      <c r="L2730" s="13" t="str">
        <f>IF(Z2731&gt;94,"Met",IF(AB2731="--","n/a",IF(AB2731&gt;=0,"Met","Did Not Meet")))</f>
        <v>Met</v>
      </c>
      <c r="M2730" s="5" t="s">
        <v>9</v>
      </c>
      <c r="N2730" s="14" t="s">
        <v>2502</v>
      </c>
      <c r="O2730" s="5"/>
      <c r="P2730" s="44" t="str">
        <f t="shared" ref="P2730" si="3482">IF(H2732="Yes",IF(I2732="Yes","Yes","No"),"No")</f>
        <v>Yes</v>
      </c>
      <c r="Q2730" s="93"/>
      <c r="R2730" s="5" t="s">
        <v>1</v>
      </c>
      <c r="S2730" s="5" t="s">
        <v>2</v>
      </c>
      <c r="T2730" s="5" t="s">
        <v>3</v>
      </c>
      <c r="U2730" s="5">
        <v>377</v>
      </c>
      <c r="V2730" s="5">
        <v>80.37</v>
      </c>
      <c r="W2730" s="5">
        <v>76.239999999999995</v>
      </c>
      <c r="X2730" s="11">
        <f t="shared" si="3432"/>
        <v>4.1300000000000097</v>
      </c>
      <c r="Y2730" s="14">
        <v>246</v>
      </c>
      <c r="Z2730" s="5">
        <v>90.65</v>
      </c>
      <c r="AA2730" s="5">
        <v>81.95</v>
      </c>
      <c r="AB2730" s="71">
        <f t="shared" si="3412"/>
        <v>8.7000000000000028</v>
      </c>
      <c r="AC2730" s="36"/>
    </row>
    <row r="2731" spans="1:29" ht="15.75" x14ac:dyDescent="0.25">
      <c r="A2731" s="53">
        <v>4301030</v>
      </c>
      <c r="B2731" s="89" t="s">
        <v>2624</v>
      </c>
      <c r="C2731" s="53" t="s">
        <v>656</v>
      </c>
      <c r="D2731" s="49" t="s">
        <v>2498</v>
      </c>
      <c r="E2731" s="34" t="str">
        <f>M2730</f>
        <v>Needs Improvement School</v>
      </c>
      <c r="F2731" s="65" t="s">
        <v>2484</v>
      </c>
      <c r="G2731" s="62"/>
      <c r="H2731" s="13" t="str">
        <f>IF(V2732&gt;94,"Met",IF(X2732="--","n/a",IF(X2732&gt;=0,"Met","Did Not Meet")))</f>
        <v>Met</v>
      </c>
      <c r="I2731" s="13" t="str">
        <f>IF(V2733&gt;94,"Met",IF(X2733="--","n/a",IF(X2733&gt;=0,"Met","Did Not Meet")))</f>
        <v>Met</v>
      </c>
      <c r="K2731" s="13" t="str">
        <f>IF(Z2732&gt;94,"Met",IF(AB2732="--","n/a",IF(AB2732&gt;=0,"Met","Did Not Meet")))</f>
        <v>Met</v>
      </c>
      <c r="L2731" s="13" t="str">
        <f>IF(Z2733&gt;94,"Met",IF(AB2733="--","n/a",IF(AB2733&gt;=0,"Met","Did Not Meet")))</f>
        <v>Met</v>
      </c>
      <c r="M2731" s="5" t="s">
        <v>9</v>
      </c>
      <c r="N2731" s="14" t="s">
        <v>2501</v>
      </c>
      <c r="O2731" s="5"/>
      <c r="P2731" s="44" t="str">
        <f t="shared" ref="P2731" si="3483">IF(K2732="Yes",IF(L2732="Yes","Yes","No"),"No")</f>
        <v>Yes</v>
      </c>
      <c r="Q2731" s="94" t="s">
        <v>2759</v>
      </c>
      <c r="R2731" s="5" t="s">
        <v>1</v>
      </c>
      <c r="S2731" s="5" t="s">
        <v>2</v>
      </c>
      <c r="T2731" s="5" t="s">
        <v>7</v>
      </c>
      <c r="U2731" s="5">
        <v>242</v>
      </c>
      <c r="V2731" s="5">
        <v>73.14</v>
      </c>
      <c r="W2731" s="5">
        <v>67.13</v>
      </c>
      <c r="X2731" s="11">
        <f t="shared" si="3432"/>
        <v>6.0100000000000051</v>
      </c>
      <c r="Y2731" s="14">
        <v>154</v>
      </c>
      <c r="Z2731" s="5">
        <v>87.01</v>
      </c>
      <c r="AA2731" s="5">
        <v>77.08</v>
      </c>
      <c r="AB2731" s="71">
        <f t="shared" si="3412"/>
        <v>9.9300000000000068</v>
      </c>
      <c r="AC2731" s="53"/>
    </row>
    <row r="2732" spans="1:29" ht="15" customHeight="1" x14ac:dyDescent="0.25">
      <c r="A2732" s="53">
        <v>4301030</v>
      </c>
      <c r="B2732" s="89" t="s">
        <v>2624</v>
      </c>
      <c r="C2732" s="53" t="s">
        <v>656</v>
      </c>
      <c r="D2732" s="49" t="s">
        <v>2499</v>
      </c>
      <c r="E2732" s="35" t="str">
        <f>VLOOKUP('2012 Accountability Database'!$A2730,'2011 AYP'!A$2:B$1072,2)</f>
        <v>SI_4 (School Improvement Year 4)</v>
      </c>
      <c r="F2732" s="66"/>
      <c r="G2732" s="63" t="s">
        <v>2485</v>
      </c>
      <c r="H2732" s="60" t="str">
        <f t="shared" ref="H2732:I2732" si="3484">IF(H2730="Met","Yes",IF(H2731="Met","Yes","No"))</f>
        <v>Yes</v>
      </c>
      <c r="I2732" s="60" t="str">
        <f t="shared" si="3484"/>
        <v>Yes</v>
      </c>
      <c r="J2732" s="42"/>
      <c r="K2732" s="60" t="str">
        <f t="shared" ref="K2732:L2732" si="3485">IF(K2730="Met","Yes",IF(K2731="Met","Yes","No"))</f>
        <v>Yes</v>
      </c>
      <c r="L2732" s="60" t="str">
        <f t="shared" si="3485"/>
        <v>Yes</v>
      </c>
      <c r="M2732" s="1" t="s">
        <v>9</v>
      </c>
      <c r="N2732" s="14" t="s">
        <v>2503</v>
      </c>
      <c r="O2732" s="5"/>
      <c r="P2732" s="44" t="str">
        <f t="shared" ref="P2732" si="3486">IF(H2736="Yes",IF(I2736="Yes","Yes","No"),"No")</f>
        <v>No</v>
      </c>
      <c r="Q2732" s="108" t="s">
        <v>2758</v>
      </c>
      <c r="R2732" s="5" t="s">
        <v>1</v>
      </c>
      <c r="S2732" s="1" t="s">
        <v>5</v>
      </c>
      <c r="T2732" s="1" t="s">
        <v>3</v>
      </c>
      <c r="U2732" s="5">
        <v>1153</v>
      </c>
      <c r="V2732" s="1">
        <v>76.58</v>
      </c>
      <c r="W2732" s="1">
        <v>76.239999999999995</v>
      </c>
      <c r="X2732" s="9">
        <f t="shared" si="3432"/>
        <v>0.34000000000000341</v>
      </c>
      <c r="Y2732" s="14">
        <v>760</v>
      </c>
      <c r="Z2732" s="1">
        <v>85.26</v>
      </c>
      <c r="AA2732" s="1">
        <v>81.95</v>
      </c>
      <c r="AB2732" s="71">
        <f t="shared" si="3412"/>
        <v>3.3100000000000023</v>
      </c>
      <c r="AC2732" s="53"/>
    </row>
    <row r="2733" spans="1:29" x14ac:dyDescent="0.25">
      <c r="A2733" s="53">
        <v>4301030</v>
      </c>
      <c r="B2733" s="89" t="s">
        <v>2624</v>
      </c>
      <c r="C2733" s="53" t="s">
        <v>656</v>
      </c>
      <c r="D2733" s="49" t="s">
        <v>2507</v>
      </c>
      <c r="E2733" s="47">
        <f>VLOOKUP('2012 Accountability Database'!A2730,Dems1112!$A$2:$G$1082,3)</f>
        <v>0.28999999999999998</v>
      </c>
      <c r="F2733" s="66"/>
      <c r="G2733" s="52"/>
      <c r="M2733" s="1" t="s">
        <v>9</v>
      </c>
      <c r="N2733" s="14" t="s">
        <v>2504</v>
      </c>
      <c r="O2733" s="5"/>
      <c r="P2733" s="44" t="str">
        <f t="shared" ref="P2733" si="3487">IF(K2736="Yes",IF(L2736="Yes","Yes","No"),"No")</f>
        <v>No</v>
      </c>
      <c r="Q2733" s="108"/>
      <c r="R2733" s="5" t="s">
        <v>1</v>
      </c>
      <c r="S2733" s="1" t="s">
        <v>5</v>
      </c>
      <c r="T2733" s="1" t="s">
        <v>7</v>
      </c>
      <c r="U2733" s="5">
        <v>720</v>
      </c>
      <c r="V2733" s="1">
        <v>67.78</v>
      </c>
      <c r="W2733" s="1">
        <v>67.13</v>
      </c>
      <c r="X2733" s="9">
        <f t="shared" si="3432"/>
        <v>0.65000000000000568</v>
      </c>
      <c r="Y2733" s="14">
        <v>462</v>
      </c>
      <c r="Z2733" s="1">
        <v>81.17</v>
      </c>
      <c r="AA2733" s="1">
        <v>77.08</v>
      </c>
      <c r="AB2733" s="71">
        <f t="shared" si="3412"/>
        <v>4.0900000000000034</v>
      </c>
      <c r="AC2733" s="53"/>
    </row>
    <row r="2734" spans="1:29" x14ac:dyDescent="0.25">
      <c r="A2734" s="53">
        <v>4301030</v>
      </c>
      <c r="B2734" s="89" t="s">
        <v>2624</v>
      </c>
      <c r="C2734" s="53" t="s">
        <v>656</v>
      </c>
      <c r="D2734" s="50" t="s">
        <v>2508</v>
      </c>
      <c r="E2734" s="47">
        <f>VLOOKUP('2012 Accountability Database'!A2730,Dems1112!$A$2:$G$1082,4)</f>
        <v>0.67</v>
      </c>
      <c r="F2734" s="65" t="s">
        <v>2486</v>
      </c>
      <c r="G2734" s="62"/>
      <c r="H2734" s="13" t="str">
        <f>IF(V2734&gt;94,"Met",IF(X2734="--","n/a",IF(X2734&gt;=0,"Met","Did Not Meet")))</f>
        <v>Did Not Meet</v>
      </c>
      <c r="I2734" s="13" t="str">
        <f>IF(V2735&gt;94,"Met",IF(X2735="--","n/a",IF(X2735&gt;=0,"Met","Did Not Meet")))</f>
        <v>Did Not Meet</v>
      </c>
      <c r="J2734" s="13"/>
      <c r="K2734" s="13" t="str">
        <f>IF(Z2734&gt;94,"Met",IF(AB2734="--","n/a",IF(AB2734&gt;=0,"Met","Did Not Meet")))</f>
        <v>Did Not Meet</v>
      </c>
      <c r="L2734" s="13" t="str">
        <f>IF(Z2735&gt;94,"Met",IF(AB2735="--","n/a",IF(AB2735&gt;=0,"Met","Did Not Meet")))</f>
        <v>Did Not Meet</v>
      </c>
      <c r="M2734" s="5" t="s">
        <v>9</v>
      </c>
      <c r="N2734" s="68" t="s">
        <v>2497</v>
      </c>
      <c r="O2734" s="35"/>
      <c r="P2734" s="44"/>
      <c r="Q2734" s="108"/>
      <c r="R2734" s="5" t="s">
        <v>6</v>
      </c>
      <c r="S2734" s="5" t="s">
        <v>2</v>
      </c>
      <c r="T2734" s="5" t="s">
        <v>3</v>
      </c>
      <c r="U2734" s="5">
        <v>377</v>
      </c>
      <c r="V2734" s="5">
        <v>79.84</v>
      </c>
      <c r="W2734" s="5">
        <v>85.16</v>
      </c>
      <c r="X2734" s="8">
        <f t="shared" si="3432"/>
        <v>-5.3199999999999932</v>
      </c>
      <c r="Y2734" s="14">
        <v>246</v>
      </c>
      <c r="Z2734" s="5">
        <v>56.5</v>
      </c>
      <c r="AA2734" s="5">
        <v>74.87</v>
      </c>
      <c r="AB2734" s="72">
        <f t="shared" si="3412"/>
        <v>-18.370000000000005</v>
      </c>
      <c r="AC2734" s="53"/>
    </row>
    <row r="2735" spans="1:29" x14ac:dyDescent="0.25">
      <c r="A2735" s="53">
        <v>4301030</v>
      </c>
      <c r="B2735" s="89" t="s">
        <v>2624</v>
      </c>
      <c r="C2735" s="53" t="s">
        <v>656</v>
      </c>
      <c r="D2735" s="50" t="s">
        <v>974</v>
      </c>
      <c r="E2735" s="47" t="str">
        <f>VLOOKUP('2012 Accountability Database'!A2730,Dems1112!$A$2:$G$1082,5)</f>
        <v>K-2</v>
      </c>
      <c r="F2735" s="65" t="s">
        <v>2487</v>
      </c>
      <c r="G2735" s="62"/>
      <c r="H2735" s="13" t="str">
        <f>IF(V2736&gt;94,"Met",IF(X2736="--","n/a",IF(X2736&gt;=0,"Met","Did Not Meet")))</f>
        <v>Did Not Meet</v>
      </c>
      <c r="I2735" s="13" t="str">
        <f>IF(V2737&gt;94,"Met",IF(X2737="--","n/a",IF(X2737&gt;=0,"Met","Did Not Meet")))</f>
        <v>Did Not Meet</v>
      </c>
      <c r="J2735" s="13"/>
      <c r="K2735" s="13" t="str">
        <f>IF(Z2736&gt;94,"Met",IF(AB2736="--","n/a",IF(AB2736&gt;=0,"Met","Did Not Meet")))</f>
        <v>Did Not Meet</v>
      </c>
      <c r="L2735" s="13" t="str">
        <f>IF(Z2737&gt;94,"Met",IF(AB2737="--","n/a",IF(AB2737&gt;=0,"Met","Did Not Meet")))</f>
        <v>Did Not Meet</v>
      </c>
      <c r="M2735" s="1" t="s">
        <v>9</v>
      </c>
      <c r="N2735" s="14"/>
      <c r="O2735" s="35" t="s">
        <v>2506</v>
      </c>
      <c r="P2735" s="83" t="str">
        <f t="shared" ref="P2735" si="3488">IF(P2730="No"," ", IF(P2732="No"," ",IF(P2731="No", " ",IF(P2733="No"," ","X"))))</f>
        <v xml:space="preserve"> </v>
      </c>
      <c r="Q2735" s="108"/>
      <c r="R2735" s="5" t="s">
        <v>6</v>
      </c>
      <c r="S2735" s="1" t="s">
        <v>2</v>
      </c>
      <c r="T2735" s="1" t="s">
        <v>7</v>
      </c>
      <c r="U2735" s="5">
        <v>242</v>
      </c>
      <c r="V2735" s="1">
        <v>73.14</v>
      </c>
      <c r="W2735" s="1">
        <v>79.97</v>
      </c>
      <c r="X2735" s="6">
        <f t="shared" si="3432"/>
        <v>-6.8299999999999983</v>
      </c>
      <c r="Y2735" s="14">
        <v>154</v>
      </c>
      <c r="Z2735" s="1">
        <v>48.7</v>
      </c>
      <c r="AA2735" s="1">
        <v>70.62</v>
      </c>
      <c r="AB2735" s="72">
        <f t="shared" si="3412"/>
        <v>-21.92</v>
      </c>
      <c r="AC2735" s="53"/>
    </row>
    <row r="2736" spans="1:29" ht="15.75" x14ac:dyDescent="0.25">
      <c r="A2736" s="53">
        <v>4301030</v>
      </c>
      <c r="B2736" s="89" t="s">
        <v>2624</v>
      </c>
      <c r="C2736" s="53" t="s">
        <v>656</v>
      </c>
      <c r="D2736" s="50" t="s">
        <v>975</v>
      </c>
      <c r="E2736" s="48" t="str">
        <f>VLOOKUP('2012 Accountability Database'!A2730,Dems1112!$A$2:$G$1082,6)</f>
        <v>3 (Central AR)</v>
      </c>
      <c r="F2736" s="66"/>
      <c r="G2736" s="63" t="s">
        <v>2488</v>
      </c>
      <c r="H2736" s="61" t="str">
        <f t="shared" ref="H2736:I2736" si="3489">IF(H2734="Met","Yes",IF(H2735="Met","Yes","No"))</f>
        <v>No</v>
      </c>
      <c r="I2736" s="61" t="str">
        <f t="shared" si="3489"/>
        <v>No</v>
      </c>
      <c r="J2736" s="55"/>
      <c r="K2736" s="61" t="str">
        <f t="shared" ref="K2736:L2736" si="3490">IF(K2734="Met","Yes",IF(K2735="Met","Yes","No"))</f>
        <v>No</v>
      </c>
      <c r="L2736" s="61" t="str">
        <f t="shared" si="3490"/>
        <v>No</v>
      </c>
      <c r="M2736" s="1" t="s">
        <v>9</v>
      </c>
      <c r="N2736" s="14"/>
      <c r="O2736" s="35" t="s">
        <v>2505</v>
      </c>
      <c r="P2736" s="83" t="str">
        <f t="shared" ref="P2736" si="3491">IF(P2735="X"," ",IF(P2737="X"," ","X"))</f>
        <v xml:space="preserve"> </v>
      </c>
      <c r="Q2736" s="94" t="s">
        <v>2759</v>
      </c>
      <c r="R2736" s="5" t="s">
        <v>6</v>
      </c>
      <c r="S2736" s="1" t="s">
        <v>5</v>
      </c>
      <c r="T2736" s="1" t="s">
        <v>3</v>
      </c>
      <c r="U2736" s="5">
        <v>1154</v>
      </c>
      <c r="V2736" s="1">
        <v>81.11</v>
      </c>
      <c r="W2736" s="1">
        <v>85.16</v>
      </c>
      <c r="X2736" s="6">
        <f t="shared" si="3432"/>
        <v>-4.0499999999999972</v>
      </c>
      <c r="Y2736" s="14">
        <v>761</v>
      </c>
      <c r="Z2736" s="1">
        <v>66.099999999999994</v>
      </c>
      <c r="AA2736" s="1">
        <v>74.87</v>
      </c>
      <c r="AB2736" s="72">
        <f t="shared" si="3412"/>
        <v>-8.7700000000000102</v>
      </c>
      <c r="AC2736" s="53"/>
    </row>
    <row r="2737" spans="1:29" x14ac:dyDescent="0.25">
      <c r="A2737" s="54">
        <v>4301030</v>
      </c>
      <c r="B2737" s="90" t="s">
        <v>2624</v>
      </c>
      <c r="C2737" s="54" t="s">
        <v>656</v>
      </c>
      <c r="D2737" s="4"/>
      <c r="E2737" s="4"/>
      <c r="F2737" s="67"/>
      <c r="G2737" s="64"/>
      <c r="H2737" s="43"/>
      <c r="I2737" s="43"/>
      <c r="J2737" s="43"/>
      <c r="K2737" s="43"/>
      <c r="L2737" s="43"/>
      <c r="M2737" s="4" t="s">
        <v>9</v>
      </c>
      <c r="N2737" s="15"/>
      <c r="O2737" s="38" t="s">
        <v>2482</v>
      </c>
      <c r="P2737" s="84" t="str">
        <f>IF(E2731="Achieving School"," ","X")</f>
        <v>X</v>
      </c>
      <c r="Q2737" s="91"/>
      <c r="R2737" s="4" t="s">
        <v>6</v>
      </c>
      <c r="S2737" s="4" t="s">
        <v>5</v>
      </c>
      <c r="T2737" s="4" t="s">
        <v>7</v>
      </c>
      <c r="U2737" s="4">
        <v>721</v>
      </c>
      <c r="V2737" s="4">
        <v>74.62</v>
      </c>
      <c r="W2737" s="4">
        <v>79.97</v>
      </c>
      <c r="X2737" s="7">
        <f t="shared" si="3432"/>
        <v>-5.3499999999999943</v>
      </c>
      <c r="Y2737" s="15">
        <v>463</v>
      </c>
      <c r="Z2737" s="4">
        <v>59.83</v>
      </c>
      <c r="AA2737" s="4">
        <v>70.62</v>
      </c>
      <c r="AB2737" s="73">
        <f t="shared" si="3412"/>
        <v>-10.790000000000006</v>
      </c>
      <c r="AC2737" s="54"/>
    </row>
    <row r="2738" spans="1:29" x14ac:dyDescent="0.25">
      <c r="A2738" s="1">
        <v>4302017</v>
      </c>
      <c r="B2738" s="87" t="s">
        <v>2625</v>
      </c>
      <c r="C2738" s="55" t="s">
        <v>448</v>
      </c>
      <c r="E2738" s="42"/>
      <c r="F2738" s="65" t="s">
        <v>2483</v>
      </c>
      <c r="G2738" s="62"/>
      <c r="H2738" s="37" t="str">
        <f>IF(V2738&gt;94,"Met",IF(X2738="--","n/a",IF(X2738&gt;=0,"Met","Did Not Meet")))</f>
        <v>Did Not Meet</v>
      </c>
      <c r="I2738" s="37" t="str">
        <f>IF(V2739&gt;94,"Met",IF(X2739="--","n/a",IF(X2739&gt;=0,"Met","Did Not Meet")))</f>
        <v>Did Not Meet</v>
      </c>
      <c r="K2738" s="13" t="str">
        <f>IF(Z2738&gt;94,"Met",IF(AB2738="--","n/a",IF(AB2738&gt;=0,"Met","Did Not Meet")))</f>
        <v>Did Not Meet</v>
      </c>
      <c r="L2738" s="13" t="str">
        <f>IF(Z2739&gt;94,"Met",IF(AB2739="--","n/a",IF(AB2739&gt;=0,"Met","Did Not Meet")))</f>
        <v>Did Not Meet</v>
      </c>
      <c r="M2738" s="1" t="s">
        <v>9</v>
      </c>
      <c r="N2738" s="14" t="s">
        <v>2502</v>
      </c>
      <c r="O2738" s="5"/>
      <c r="P2738" s="44" t="str">
        <f t="shared" ref="P2738" si="3492">IF(H2740="Yes",IF(I2740="Yes","Yes","No"),"No")</f>
        <v>No</v>
      </c>
      <c r="Q2738" s="93"/>
      <c r="R2738" s="5" t="s">
        <v>1</v>
      </c>
      <c r="S2738" s="1" t="s">
        <v>2</v>
      </c>
      <c r="T2738" s="1" t="s">
        <v>3</v>
      </c>
      <c r="U2738" s="5">
        <v>205</v>
      </c>
      <c r="V2738" s="1">
        <v>75.61</v>
      </c>
      <c r="W2738" s="1">
        <v>76.48</v>
      </c>
      <c r="X2738" s="6">
        <f t="shared" si="3432"/>
        <v>-0.87000000000000455</v>
      </c>
      <c r="Y2738" s="14">
        <v>155</v>
      </c>
      <c r="Z2738" s="1">
        <v>78.709999999999994</v>
      </c>
      <c r="AA2738" s="1">
        <v>81.34</v>
      </c>
      <c r="AB2738" s="72">
        <f t="shared" si="3412"/>
        <v>-2.6300000000000097</v>
      </c>
      <c r="AC2738" s="36"/>
    </row>
    <row r="2739" spans="1:29" ht="15.75" x14ac:dyDescent="0.25">
      <c r="A2739" s="53">
        <v>4302017</v>
      </c>
      <c r="B2739" s="89" t="s">
        <v>2625</v>
      </c>
      <c r="C2739" s="53" t="s">
        <v>448</v>
      </c>
      <c r="D2739" s="49" t="s">
        <v>2498</v>
      </c>
      <c r="E2739" s="34" t="str">
        <f>M2738</f>
        <v>Needs Improvement School</v>
      </c>
      <c r="F2739" s="65" t="s">
        <v>2484</v>
      </c>
      <c r="G2739" s="62"/>
      <c r="H2739" s="13" t="str">
        <f>IF(V2740&gt;94,"Met",IF(X2740="--","n/a",IF(X2740&gt;=0,"Met","Did Not Meet")))</f>
        <v>Did Not Meet</v>
      </c>
      <c r="I2739" s="13" t="str">
        <f>IF(V2741&gt;94,"Met",IF(X2741="--","n/a",IF(X2741&gt;=0,"Met","Did Not Meet")))</f>
        <v>Did Not Meet</v>
      </c>
      <c r="K2739" s="13" t="str">
        <f>IF(Z2740&gt;94,"Met",IF(AB2740="--","n/a",IF(AB2740&gt;=0,"Met","Did Not Meet")))</f>
        <v>Did Not Meet</v>
      </c>
      <c r="L2739" s="13" t="str">
        <f>IF(Z2741&gt;94,"Met",IF(AB2741="--","n/a",IF(AB2741&gt;=0,"Met","Did Not Meet")))</f>
        <v>Did Not Meet</v>
      </c>
      <c r="M2739" s="1" t="s">
        <v>9</v>
      </c>
      <c r="N2739" s="14" t="s">
        <v>2501</v>
      </c>
      <c r="O2739" s="5"/>
      <c r="P2739" s="44" t="str">
        <f t="shared" ref="P2739" si="3493">IF(K2740="Yes",IF(L2740="Yes","Yes","No"),"No")</f>
        <v>No</v>
      </c>
      <c r="Q2739" s="94" t="s">
        <v>2759</v>
      </c>
      <c r="R2739" s="5" t="s">
        <v>1</v>
      </c>
      <c r="S2739" s="1" t="s">
        <v>2</v>
      </c>
      <c r="T2739" s="1" t="s">
        <v>7</v>
      </c>
      <c r="U2739" s="5">
        <v>171</v>
      </c>
      <c r="V2739" s="1">
        <v>71.349999999999994</v>
      </c>
      <c r="W2739" s="1">
        <v>71.83</v>
      </c>
      <c r="X2739" s="6">
        <f t="shared" si="3432"/>
        <v>-0.48000000000000398</v>
      </c>
      <c r="Y2739" s="14">
        <v>127</v>
      </c>
      <c r="Z2739" s="1">
        <v>74.8</v>
      </c>
      <c r="AA2739" s="1">
        <v>79.23</v>
      </c>
      <c r="AB2739" s="72">
        <f t="shared" ref="AB2739:AB2802" si="3494">Z2739-AA2739</f>
        <v>-4.4300000000000068</v>
      </c>
      <c r="AC2739" s="53"/>
    </row>
    <row r="2740" spans="1:29" ht="15" customHeight="1" x14ac:dyDescent="0.25">
      <c r="A2740" s="53">
        <v>4302017</v>
      </c>
      <c r="B2740" s="89" t="s">
        <v>2625</v>
      </c>
      <c r="C2740" s="53" t="s">
        <v>448</v>
      </c>
      <c r="D2740" s="49" t="s">
        <v>2499</v>
      </c>
      <c r="E2740" s="35" t="str">
        <f>VLOOKUP('2012 Accountability Database'!$A2738,'2011 AYP'!A$2:B$1072,2)</f>
        <v xml:space="preserve"> A (Alert)</v>
      </c>
      <c r="F2740" s="66"/>
      <c r="G2740" s="63" t="s">
        <v>2485</v>
      </c>
      <c r="H2740" s="60" t="str">
        <f t="shared" ref="H2740:I2740" si="3495">IF(H2738="Met","Yes",IF(H2739="Met","Yes","No"))</f>
        <v>No</v>
      </c>
      <c r="I2740" s="60" t="str">
        <f t="shared" si="3495"/>
        <v>No</v>
      </c>
      <c r="J2740" s="42"/>
      <c r="K2740" s="60" t="str">
        <f t="shared" ref="K2740:L2740" si="3496">IF(K2738="Met","Yes",IF(K2739="Met","Yes","No"))</f>
        <v>No</v>
      </c>
      <c r="L2740" s="60" t="str">
        <f t="shared" si="3496"/>
        <v>No</v>
      </c>
      <c r="M2740" s="5" t="s">
        <v>9</v>
      </c>
      <c r="N2740" s="14" t="s">
        <v>2503</v>
      </c>
      <c r="O2740" s="5"/>
      <c r="P2740" s="44" t="str">
        <f t="shared" ref="P2740" si="3497">IF(H2744="Yes",IF(I2744="Yes","Yes","No"),"No")</f>
        <v>No</v>
      </c>
      <c r="Q2740" s="108" t="s">
        <v>2758</v>
      </c>
      <c r="R2740" s="5" t="s">
        <v>1</v>
      </c>
      <c r="S2740" s="5" t="s">
        <v>5</v>
      </c>
      <c r="T2740" s="5" t="s">
        <v>3</v>
      </c>
      <c r="U2740" s="5">
        <v>651</v>
      </c>
      <c r="V2740" s="5">
        <v>73.27</v>
      </c>
      <c r="W2740" s="5">
        <v>76.48</v>
      </c>
      <c r="X2740" s="8">
        <f t="shared" si="3432"/>
        <v>-3.210000000000008</v>
      </c>
      <c r="Y2740" s="14">
        <v>467</v>
      </c>
      <c r="Z2740" s="5">
        <v>78.37</v>
      </c>
      <c r="AA2740" s="5">
        <v>81.34</v>
      </c>
      <c r="AB2740" s="72">
        <f t="shared" si="3494"/>
        <v>-2.9699999999999989</v>
      </c>
      <c r="AC2740" s="53"/>
    </row>
    <row r="2741" spans="1:29" x14ac:dyDescent="0.25">
      <c r="A2741" s="53">
        <v>4302017</v>
      </c>
      <c r="B2741" s="89" t="s">
        <v>2625</v>
      </c>
      <c r="C2741" s="53" t="s">
        <v>448</v>
      </c>
      <c r="D2741" s="49" t="s">
        <v>2507</v>
      </c>
      <c r="E2741" s="47">
        <f>VLOOKUP('2012 Accountability Database'!A2738,Dems1112!$A$2:$G$1082,3)</f>
        <v>0.49</v>
      </c>
      <c r="F2741" s="66"/>
      <c r="G2741" s="52"/>
      <c r="M2741" s="1" t="s">
        <v>9</v>
      </c>
      <c r="N2741" s="14" t="s">
        <v>2504</v>
      </c>
      <c r="O2741" s="5"/>
      <c r="P2741" s="44" t="str">
        <f t="shared" ref="P2741" si="3498">IF(K2744="Yes",IF(L2744="Yes","Yes","No"),"No")</f>
        <v>No</v>
      </c>
      <c r="Q2741" s="108"/>
      <c r="R2741" s="5" t="s">
        <v>1</v>
      </c>
      <c r="S2741" s="1" t="s">
        <v>5</v>
      </c>
      <c r="T2741" s="1" t="s">
        <v>7</v>
      </c>
      <c r="U2741" s="5">
        <v>521</v>
      </c>
      <c r="V2741" s="1">
        <v>68.709999999999994</v>
      </c>
      <c r="W2741" s="1">
        <v>71.83</v>
      </c>
      <c r="X2741" s="6">
        <f t="shared" si="3432"/>
        <v>-3.1200000000000045</v>
      </c>
      <c r="Y2741" s="14">
        <v>368</v>
      </c>
      <c r="Z2741" s="1">
        <v>75</v>
      </c>
      <c r="AA2741" s="1">
        <v>79.23</v>
      </c>
      <c r="AB2741" s="72">
        <f t="shared" si="3494"/>
        <v>-4.230000000000004</v>
      </c>
      <c r="AC2741" s="53"/>
    </row>
    <row r="2742" spans="1:29" x14ac:dyDescent="0.25">
      <c r="A2742" s="53">
        <v>4302017</v>
      </c>
      <c r="B2742" s="89" t="s">
        <v>2625</v>
      </c>
      <c r="C2742" s="53" t="s">
        <v>448</v>
      </c>
      <c r="D2742" s="50" t="s">
        <v>2508</v>
      </c>
      <c r="E2742" s="47">
        <f>VLOOKUP('2012 Accountability Database'!A2738,Dems1112!$A$2:$G$1082,4)</f>
        <v>0.81</v>
      </c>
      <c r="F2742" s="65" t="s">
        <v>2486</v>
      </c>
      <c r="G2742" s="62"/>
      <c r="H2742" s="13" t="str">
        <f>IF(V2742&gt;94,"Met",IF(X2742="--","n/a",IF(X2742&gt;=0,"Met","Did Not Meet")))</f>
        <v>Did Not Meet</v>
      </c>
      <c r="I2742" s="13" t="str">
        <f>IF(V2743&gt;94,"Met",IF(X2743="--","n/a",IF(X2743&gt;=0,"Met","Did Not Meet")))</f>
        <v>Did Not Meet</v>
      </c>
      <c r="J2742" s="13"/>
      <c r="K2742" s="13" t="str">
        <f>IF(Z2742&gt;94,"Met",IF(AB2742="--","n/a",IF(AB2742&gt;=0,"Met","Did Not Meet")))</f>
        <v>Did Not Meet</v>
      </c>
      <c r="L2742" s="13" t="str">
        <f>IF(Z2743&gt;94,"Met",IF(AB2743="--","n/a",IF(AB2743&gt;=0,"Met","Did Not Meet")))</f>
        <v>Did Not Meet</v>
      </c>
      <c r="M2742" s="1" t="s">
        <v>9</v>
      </c>
      <c r="N2742" s="68" t="s">
        <v>2497</v>
      </c>
      <c r="O2742" s="35"/>
      <c r="P2742" s="44"/>
      <c r="Q2742" s="108"/>
      <c r="R2742" s="5" t="s">
        <v>6</v>
      </c>
      <c r="S2742" s="1" t="s">
        <v>2</v>
      </c>
      <c r="T2742" s="1" t="s">
        <v>3</v>
      </c>
      <c r="U2742" s="5">
        <v>205</v>
      </c>
      <c r="V2742" s="1">
        <v>72.680000000000007</v>
      </c>
      <c r="W2742" s="1">
        <v>81.349999999999994</v>
      </c>
      <c r="X2742" s="6">
        <f t="shared" si="3432"/>
        <v>-8.6699999999999875</v>
      </c>
      <c r="Y2742" s="14">
        <v>155</v>
      </c>
      <c r="Z2742" s="1">
        <v>45.81</v>
      </c>
      <c r="AA2742" s="1">
        <v>62.12</v>
      </c>
      <c r="AB2742" s="72">
        <f t="shared" si="3494"/>
        <v>-16.309999999999995</v>
      </c>
      <c r="AC2742" s="53"/>
    </row>
    <row r="2743" spans="1:29" x14ac:dyDescent="0.25">
      <c r="A2743" s="53">
        <v>4302017</v>
      </c>
      <c r="B2743" s="89" t="s">
        <v>2625</v>
      </c>
      <c r="C2743" s="53" t="s">
        <v>448</v>
      </c>
      <c r="D2743" s="50" t="s">
        <v>974</v>
      </c>
      <c r="E2743" s="47" t="str">
        <f>VLOOKUP('2012 Accountability Database'!A2738,Dems1112!$A$2:$G$1082,5)</f>
        <v>K-6</v>
      </c>
      <c r="F2743" s="65" t="s">
        <v>2487</v>
      </c>
      <c r="G2743" s="62"/>
      <c r="H2743" s="13" t="str">
        <f>IF(V2744&gt;94,"Met",IF(X2744="--","n/a",IF(X2744&gt;=0,"Met","Did Not Meet")))</f>
        <v>Did Not Meet</v>
      </c>
      <c r="I2743" s="13" t="str">
        <f>IF(V2745&gt;94,"Met",IF(X2745="--","n/a",IF(X2745&gt;=0,"Met","Did Not Meet")))</f>
        <v>Did Not Meet</v>
      </c>
      <c r="J2743" s="13"/>
      <c r="K2743" s="13" t="str">
        <f>IF(Z2744&gt;94,"Met",IF(AB2744="--","n/a",IF(AB2744&gt;=0,"Met","Did Not Meet")))</f>
        <v>Did Not Meet</v>
      </c>
      <c r="L2743" s="13" t="str">
        <f>IF(Z2745&gt;94,"Met",IF(AB2745="--","n/a",IF(AB2745&gt;=0,"Met","Did Not Meet")))</f>
        <v>Did Not Meet</v>
      </c>
      <c r="M2743" s="1" t="s">
        <v>9</v>
      </c>
      <c r="N2743" s="14"/>
      <c r="O2743" s="35" t="s">
        <v>2506</v>
      </c>
      <c r="P2743" s="83" t="str">
        <f t="shared" ref="P2743" si="3499">IF(P2738="No"," ", IF(P2740="No"," ",IF(P2739="No", " ",IF(P2741="No"," ","X"))))</f>
        <v xml:space="preserve"> </v>
      </c>
      <c r="Q2743" s="108"/>
      <c r="R2743" s="5" t="s">
        <v>6</v>
      </c>
      <c r="S2743" s="1" t="s">
        <v>2</v>
      </c>
      <c r="T2743" s="1" t="s">
        <v>7</v>
      </c>
      <c r="U2743" s="5">
        <v>171</v>
      </c>
      <c r="V2743" s="1">
        <v>68.42</v>
      </c>
      <c r="W2743" s="1">
        <v>77.98</v>
      </c>
      <c r="X2743" s="6">
        <f t="shared" si="3432"/>
        <v>-9.5600000000000023</v>
      </c>
      <c r="Y2743" s="14">
        <v>127</v>
      </c>
      <c r="Z2743" s="1">
        <v>40.159999999999997</v>
      </c>
      <c r="AA2743" s="1">
        <v>56.31</v>
      </c>
      <c r="AB2743" s="72">
        <f t="shared" si="3494"/>
        <v>-16.150000000000006</v>
      </c>
      <c r="AC2743" s="53"/>
    </row>
    <row r="2744" spans="1:29" ht="15.75" x14ac:dyDescent="0.25">
      <c r="A2744" s="53">
        <v>4302017</v>
      </c>
      <c r="B2744" s="89" t="s">
        <v>2625</v>
      </c>
      <c r="C2744" s="53" t="s">
        <v>448</v>
      </c>
      <c r="D2744" s="50" t="s">
        <v>975</v>
      </c>
      <c r="E2744" s="48" t="str">
        <f>VLOOKUP('2012 Accountability Database'!A2738,Dems1112!$A$2:$G$1082,6)</f>
        <v>3 (Central AR)</v>
      </c>
      <c r="F2744" s="66"/>
      <c r="G2744" s="63" t="s">
        <v>2488</v>
      </c>
      <c r="H2744" s="61" t="str">
        <f t="shared" ref="H2744:I2744" si="3500">IF(H2742="Met","Yes",IF(H2743="Met","Yes","No"))</f>
        <v>No</v>
      </c>
      <c r="I2744" s="61" t="str">
        <f t="shared" si="3500"/>
        <v>No</v>
      </c>
      <c r="J2744" s="55"/>
      <c r="K2744" s="61" t="str">
        <f t="shared" ref="K2744:L2744" si="3501">IF(K2742="Met","Yes",IF(K2743="Met","Yes","No"))</f>
        <v>No</v>
      </c>
      <c r="L2744" s="61" t="str">
        <f t="shared" si="3501"/>
        <v>No</v>
      </c>
      <c r="M2744" s="1" t="s">
        <v>9</v>
      </c>
      <c r="N2744" s="14"/>
      <c r="O2744" s="35" t="s">
        <v>2505</v>
      </c>
      <c r="P2744" s="83" t="str">
        <f t="shared" ref="P2744" si="3502">IF(P2743="X"," ",IF(P2745="X"," ","X"))</f>
        <v xml:space="preserve"> </v>
      </c>
      <c r="Q2744" s="94" t="s">
        <v>2759</v>
      </c>
      <c r="R2744" s="5" t="s">
        <v>6</v>
      </c>
      <c r="S2744" s="1" t="s">
        <v>5</v>
      </c>
      <c r="T2744" s="1" t="s">
        <v>3</v>
      </c>
      <c r="U2744" s="5">
        <v>651</v>
      </c>
      <c r="V2744" s="1">
        <v>76.34</v>
      </c>
      <c r="W2744" s="1">
        <v>81.349999999999994</v>
      </c>
      <c r="X2744" s="6">
        <f t="shared" si="3432"/>
        <v>-5.0099999999999909</v>
      </c>
      <c r="Y2744" s="14">
        <v>467</v>
      </c>
      <c r="Z2744" s="1">
        <v>55.25</v>
      </c>
      <c r="AA2744" s="1">
        <v>62.12</v>
      </c>
      <c r="AB2744" s="72">
        <f t="shared" si="3494"/>
        <v>-6.8699999999999974</v>
      </c>
      <c r="AC2744" s="53"/>
    </row>
    <row r="2745" spans="1:29" x14ac:dyDescent="0.25">
      <c r="A2745" s="54">
        <v>4302017</v>
      </c>
      <c r="B2745" s="90" t="s">
        <v>2625</v>
      </c>
      <c r="C2745" s="54" t="s">
        <v>448</v>
      </c>
      <c r="D2745" s="4"/>
      <c r="E2745" s="4"/>
      <c r="F2745" s="67"/>
      <c r="G2745" s="64"/>
      <c r="H2745" s="43"/>
      <c r="I2745" s="43"/>
      <c r="J2745" s="43"/>
      <c r="K2745" s="43"/>
      <c r="L2745" s="43"/>
      <c r="M2745" s="4" t="s">
        <v>9</v>
      </c>
      <c r="N2745" s="15"/>
      <c r="O2745" s="38" t="s">
        <v>2482</v>
      </c>
      <c r="P2745" s="84" t="str">
        <f>IF(E2739="Achieving School"," ","X")</f>
        <v>X</v>
      </c>
      <c r="Q2745" s="91"/>
      <c r="R2745" s="4" t="s">
        <v>6</v>
      </c>
      <c r="S2745" s="4" t="s">
        <v>5</v>
      </c>
      <c r="T2745" s="4" t="s">
        <v>7</v>
      </c>
      <c r="U2745" s="4">
        <v>521</v>
      </c>
      <c r="V2745" s="4">
        <v>71.98</v>
      </c>
      <c r="W2745" s="4">
        <v>77.98</v>
      </c>
      <c r="X2745" s="7">
        <f t="shared" si="3432"/>
        <v>-6</v>
      </c>
      <c r="Y2745" s="15">
        <v>368</v>
      </c>
      <c r="Z2745" s="4">
        <v>48.64</v>
      </c>
      <c r="AA2745" s="4">
        <v>56.31</v>
      </c>
      <c r="AB2745" s="73">
        <f t="shared" si="3494"/>
        <v>-7.6700000000000017</v>
      </c>
      <c r="AC2745" s="54"/>
    </row>
    <row r="2746" spans="1:29" x14ac:dyDescent="0.25">
      <c r="A2746" s="1">
        <v>4303012</v>
      </c>
      <c r="B2746" s="87" t="s">
        <v>2626</v>
      </c>
      <c r="C2746" s="55" t="s">
        <v>359</v>
      </c>
      <c r="E2746" s="42"/>
      <c r="F2746" s="65" t="s">
        <v>2483</v>
      </c>
      <c r="G2746" s="62"/>
      <c r="H2746" s="37" t="str">
        <f>IF(V2746&gt;94,"Met",IF(X2746="--","n/a",IF(X2746&gt;=0,"Met","Did Not Meet")))</f>
        <v>Met</v>
      </c>
      <c r="I2746" s="37" t="str">
        <f>IF(V2747&gt;94,"Met",IF(X2747="--","n/a",IF(X2747&gt;=0,"Met","Did Not Meet")))</f>
        <v>Did Not Meet</v>
      </c>
      <c r="K2746" s="13" t="str">
        <f>IF(Z2746&gt;94,"Met",IF(AB2746="--","n/a",IF(AB2746&gt;=0,"Met","Did Not Meet")))</f>
        <v>Met</v>
      </c>
      <c r="L2746" s="13" t="str">
        <f>IF(Z2747&gt;94,"Met",IF(AB2747="--","n/a",IF(AB2747&gt;=0,"Met","Did Not Meet")))</f>
        <v>Met</v>
      </c>
      <c r="M2746" s="5" t="s">
        <v>9</v>
      </c>
      <c r="N2746" s="14" t="s">
        <v>2502</v>
      </c>
      <c r="O2746" s="5"/>
      <c r="P2746" s="44" t="str">
        <f t="shared" ref="P2746" si="3503">IF(H2748="Yes",IF(I2748="Yes","Yes","No"),"No")</f>
        <v>No</v>
      </c>
      <c r="Q2746" s="93"/>
      <c r="R2746" s="5" t="s">
        <v>1</v>
      </c>
      <c r="S2746" s="5" t="s">
        <v>2</v>
      </c>
      <c r="T2746" s="5" t="s">
        <v>3</v>
      </c>
      <c r="U2746" s="5">
        <v>208</v>
      </c>
      <c r="V2746" s="5">
        <v>85.58</v>
      </c>
      <c r="W2746" s="5">
        <v>83.3</v>
      </c>
      <c r="X2746" s="11">
        <f t="shared" si="3432"/>
        <v>2.2800000000000011</v>
      </c>
      <c r="Y2746" s="14">
        <v>151</v>
      </c>
      <c r="Z2746" s="5">
        <v>88.74</v>
      </c>
      <c r="AA2746" s="5">
        <v>82.46</v>
      </c>
      <c r="AB2746" s="71">
        <f t="shared" si="3494"/>
        <v>6.2800000000000011</v>
      </c>
      <c r="AC2746" s="36"/>
    </row>
    <row r="2747" spans="1:29" ht="15.75" x14ac:dyDescent="0.25">
      <c r="A2747" s="53">
        <v>4303012</v>
      </c>
      <c r="B2747" s="89" t="s">
        <v>2626</v>
      </c>
      <c r="C2747" s="53" t="s">
        <v>359</v>
      </c>
      <c r="D2747" s="49" t="s">
        <v>2498</v>
      </c>
      <c r="E2747" s="34" t="str">
        <f>M2746</f>
        <v>Needs Improvement School</v>
      </c>
      <c r="F2747" s="65" t="s">
        <v>2484</v>
      </c>
      <c r="G2747" s="62"/>
      <c r="H2747" s="13" t="str">
        <f>IF(V2748&gt;94,"Met",IF(X2748="--","n/a",IF(X2748&gt;=0,"Met","Did Not Meet")))</f>
        <v>Did Not Meet</v>
      </c>
      <c r="I2747" s="13" t="str">
        <f>IF(V2749&gt;94,"Met",IF(X2749="--","n/a",IF(X2749&gt;=0,"Met","Did Not Meet")))</f>
        <v>Did Not Meet</v>
      </c>
      <c r="K2747" s="13" t="str">
        <f>IF(Z2748&gt;94,"Met",IF(AB2748="--","n/a",IF(AB2748&gt;=0,"Met","Did Not Meet")))</f>
        <v>Met</v>
      </c>
      <c r="L2747" s="13" t="str">
        <f>IF(Z2749&gt;94,"Met",IF(AB2749="--","n/a",IF(AB2749&gt;=0,"Met","Did Not Meet")))</f>
        <v>Met</v>
      </c>
      <c r="M2747" s="1" t="s">
        <v>9</v>
      </c>
      <c r="N2747" s="14" t="s">
        <v>2501</v>
      </c>
      <c r="O2747" s="5"/>
      <c r="P2747" s="44" t="str">
        <f t="shared" ref="P2747" si="3504">IF(K2748="Yes",IF(L2748="Yes","Yes","No"),"No")</f>
        <v>Yes</v>
      </c>
      <c r="Q2747" s="94" t="s">
        <v>2759</v>
      </c>
      <c r="R2747" s="5" t="s">
        <v>1</v>
      </c>
      <c r="S2747" s="1" t="s">
        <v>2</v>
      </c>
      <c r="T2747" s="1" t="s">
        <v>7</v>
      </c>
      <c r="U2747" s="5">
        <v>115</v>
      </c>
      <c r="V2747" s="1">
        <v>76.52</v>
      </c>
      <c r="W2747" s="1">
        <v>78.56</v>
      </c>
      <c r="X2747" s="6">
        <f t="shared" si="3432"/>
        <v>-2.0400000000000063</v>
      </c>
      <c r="Y2747" s="14">
        <v>85</v>
      </c>
      <c r="Z2747" s="1">
        <v>82.35</v>
      </c>
      <c r="AA2747" s="1">
        <v>77.349999999999994</v>
      </c>
      <c r="AB2747" s="71">
        <f t="shared" si="3494"/>
        <v>5</v>
      </c>
      <c r="AC2747" s="53"/>
    </row>
    <row r="2748" spans="1:29" ht="15" customHeight="1" x14ac:dyDescent="0.25">
      <c r="A2748" s="53">
        <v>4303012</v>
      </c>
      <c r="B2748" s="89" t="s">
        <v>2626</v>
      </c>
      <c r="C2748" s="53" t="s">
        <v>359</v>
      </c>
      <c r="D2748" s="49" t="s">
        <v>2499</v>
      </c>
      <c r="E2748" s="35" t="str">
        <f>VLOOKUP('2012 Accountability Database'!$A2746,'2011 AYP'!A$2:B$1072,2)</f>
        <v xml:space="preserve"> A (Alert)</v>
      </c>
      <c r="F2748" s="66"/>
      <c r="G2748" s="63" t="s">
        <v>2485</v>
      </c>
      <c r="H2748" s="60" t="str">
        <f t="shared" ref="H2748:I2748" si="3505">IF(H2746="Met","Yes",IF(H2747="Met","Yes","No"))</f>
        <v>Yes</v>
      </c>
      <c r="I2748" s="60" t="str">
        <f t="shared" si="3505"/>
        <v>No</v>
      </c>
      <c r="J2748" s="42"/>
      <c r="K2748" s="60" t="str">
        <f t="shared" ref="K2748:L2748" si="3506">IF(K2746="Met","Yes",IF(K2747="Met","Yes","No"))</f>
        <v>Yes</v>
      </c>
      <c r="L2748" s="60" t="str">
        <f t="shared" si="3506"/>
        <v>Yes</v>
      </c>
      <c r="M2748" s="5" t="s">
        <v>9</v>
      </c>
      <c r="N2748" s="14" t="s">
        <v>2503</v>
      </c>
      <c r="O2748" s="5"/>
      <c r="P2748" s="44" t="str">
        <f t="shared" ref="P2748" si="3507">IF(H2752="Yes",IF(I2752="Yes","Yes","No"),"No")</f>
        <v>No</v>
      </c>
      <c r="Q2748" s="108" t="s">
        <v>2758</v>
      </c>
      <c r="R2748" s="5" t="s">
        <v>1</v>
      </c>
      <c r="S2748" s="5" t="s">
        <v>5</v>
      </c>
      <c r="T2748" s="5" t="s">
        <v>3</v>
      </c>
      <c r="U2748" s="5">
        <v>637</v>
      </c>
      <c r="V2748" s="5">
        <v>82.57</v>
      </c>
      <c r="W2748" s="5">
        <v>83.3</v>
      </c>
      <c r="X2748" s="8">
        <f t="shared" si="3432"/>
        <v>-0.73000000000000398</v>
      </c>
      <c r="Y2748" s="14">
        <v>465</v>
      </c>
      <c r="Z2748" s="5">
        <v>84.09</v>
      </c>
      <c r="AA2748" s="5">
        <v>82.46</v>
      </c>
      <c r="AB2748" s="71">
        <f t="shared" si="3494"/>
        <v>1.6300000000000097</v>
      </c>
      <c r="AC2748" s="53"/>
    </row>
    <row r="2749" spans="1:29" x14ac:dyDescent="0.25">
      <c r="A2749" s="53">
        <v>4303012</v>
      </c>
      <c r="B2749" s="89" t="s">
        <v>2626</v>
      </c>
      <c r="C2749" s="53" t="s">
        <v>359</v>
      </c>
      <c r="D2749" s="49" t="s">
        <v>2507</v>
      </c>
      <c r="E2749" s="47">
        <f>VLOOKUP('2012 Accountability Database'!A2746,Dems1112!$A$2:$G$1082,3)</f>
        <v>0.16</v>
      </c>
      <c r="F2749" s="66"/>
      <c r="G2749" s="52"/>
      <c r="M2749" s="1" t="s">
        <v>9</v>
      </c>
      <c r="N2749" s="14" t="s">
        <v>2504</v>
      </c>
      <c r="O2749" s="5"/>
      <c r="P2749" s="44" t="str">
        <f t="shared" ref="P2749" si="3508">IF(K2752="Yes",IF(L2752="Yes","Yes","No"),"No")</f>
        <v>No</v>
      </c>
      <c r="Q2749" s="108"/>
      <c r="R2749" s="5" t="s">
        <v>1</v>
      </c>
      <c r="S2749" s="1" t="s">
        <v>5</v>
      </c>
      <c r="T2749" s="1" t="s">
        <v>7</v>
      </c>
      <c r="U2749" s="5">
        <v>344</v>
      </c>
      <c r="V2749" s="1">
        <v>75</v>
      </c>
      <c r="W2749" s="1">
        <v>78.56</v>
      </c>
      <c r="X2749" s="6">
        <f t="shared" si="3432"/>
        <v>-3.5600000000000023</v>
      </c>
      <c r="Y2749" s="14">
        <v>247</v>
      </c>
      <c r="Z2749" s="1">
        <v>77.73</v>
      </c>
      <c r="AA2749" s="1">
        <v>77.349999999999994</v>
      </c>
      <c r="AB2749" s="71">
        <f t="shared" si="3494"/>
        <v>0.38000000000000966</v>
      </c>
      <c r="AC2749" s="53"/>
    </row>
    <row r="2750" spans="1:29" x14ac:dyDescent="0.25">
      <c r="A2750" s="53">
        <v>4303012</v>
      </c>
      <c r="B2750" s="89" t="s">
        <v>2626</v>
      </c>
      <c r="C2750" s="53" t="s">
        <v>359</v>
      </c>
      <c r="D2750" s="50" t="s">
        <v>2508</v>
      </c>
      <c r="E2750" s="47">
        <f>VLOOKUP('2012 Accountability Database'!A2746,Dems1112!$A$2:$G$1082,4)</f>
        <v>0.53</v>
      </c>
      <c r="F2750" s="65" t="s">
        <v>2486</v>
      </c>
      <c r="G2750" s="62"/>
      <c r="H2750" s="13" t="str">
        <f>IF(V2750&gt;94,"Met",IF(X2750="--","n/a",IF(X2750&gt;=0,"Met","Did Not Meet")))</f>
        <v>Did Not Meet</v>
      </c>
      <c r="I2750" s="13" t="str">
        <f>IF(V2751&gt;94,"Met",IF(X2751="--","n/a",IF(X2751&gt;=0,"Met","Did Not Meet")))</f>
        <v>Did Not Meet</v>
      </c>
      <c r="J2750" s="13"/>
      <c r="K2750" s="13" t="str">
        <f>IF(Z2750&gt;94,"Met",IF(AB2750="--","n/a",IF(AB2750&gt;=0,"Met","Did Not Meet")))</f>
        <v>Did Not Meet</v>
      </c>
      <c r="L2750" s="13" t="str">
        <f>IF(Z2751&gt;94,"Met",IF(AB2751="--","n/a",IF(AB2751&gt;=0,"Met","Did Not Meet")))</f>
        <v>Did Not Meet</v>
      </c>
      <c r="M2750" s="1" t="s">
        <v>9</v>
      </c>
      <c r="N2750" s="68" t="s">
        <v>2497</v>
      </c>
      <c r="O2750" s="35"/>
      <c r="P2750" s="44"/>
      <c r="Q2750" s="108"/>
      <c r="R2750" s="5" t="s">
        <v>6</v>
      </c>
      <c r="S2750" s="1" t="s">
        <v>2</v>
      </c>
      <c r="T2750" s="1" t="s">
        <v>3</v>
      </c>
      <c r="U2750" s="5">
        <v>208</v>
      </c>
      <c r="V2750" s="1">
        <v>74.52</v>
      </c>
      <c r="W2750" s="1">
        <v>78</v>
      </c>
      <c r="X2750" s="6">
        <f t="shared" si="3432"/>
        <v>-3.480000000000004</v>
      </c>
      <c r="Y2750" s="14">
        <v>151</v>
      </c>
      <c r="Z2750" s="1">
        <v>45.7</v>
      </c>
      <c r="AA2750" s="1">
        <v>61.52</v>
      </c>
      <c r="AB2750" s="72">
        <f t="shared" si="3494"/>
        <v>-15.82</v>
      </c>
      <c r="AC2750" s="53"/>
    </row>
    <row r="2751" spans="1:29" x14ac:dyDescent="0.25">
      <c r="A2751" s="53">
        <v>4303012</v>
      </c>
      <c r="B2751" s="89" t="s">
        <v>2626</v>
      </c>
      <c r="C2751" s="53" t="s">
        <v>359</v>
      </c>
      <c r="D2751" s="50" t="s">
        <v>974</v>
      </c>
      <c r="E2751" s="47" t="str">
        <f>VLOOKUP('2012 Accountability Database'!A2746,Dems1112!$A$2:$G$1082,5)</f>
        <v>K-6</v>
      </c>
      <c r="F2751" s="65" t="s">
        <v>2487</v>
      </c>
      <c r="G2751" s="62"/>
      <c r="H2751" s="13" t="str">
        <f>IF(V2752&gt;94,"Met",IF(X2752="--","n/a",IF(X2752&gt;=0,"Met","Did Not Meet")))</f>
        <v>Did Not Meet</v>
      </c>
      <c r="I2751" s="13" t="str">
        <f>IF(V2753&gt;94,"Met",IF(X2753="--","n/a",IF(X2753&gt;=0,"Met","Did Not Meet")))</f>
        <v>Did Not Meet</v>
      </c>
      <c r="J2751" s="13"/>
      <c r="K2751" s="13" t="str">
        <f>IF(Z2752&gt;94,"Met",IF(AB2752="--","n/a",IF(AB2752&gt;=0,"Met","Did Not Meet")))</f>
        <v>Did Not Meet</v>
      </c>
      <c r="L2751" s="13" t="str">
        <f>IF(Z2753&gt;94,"Met",IF(AB2753="--","n/a",IF(AB2753&gt;=0,"Met","Did Not Meet")))</f>
        <v>Did Not Meet</v>
      </c>
      <c r="M2751" s="5" t="s">
        <v>9</v>
      </c>
      <c r="N2751" s="14"/>
      <c r="O2751" s="35" t="s">
        <v>2506</v>
      </c>
      <c r="P2751" s="83" t="str">
        <f t="shared" ref="P2751" si="3509">IF(P2746="No"," ", IF(P2748="No"," ",IF(P2747="No", " ",IF(P2749="No"," ","X"))))</f>
        <v xml:space="preserve"> </v>
      </c>
      <c r="Q2751" s="108"/>
      <c r="R2751" s="5" t="s">
        <v>6</v>
      </c>
      <c r="S2751" s="5" t="s">
        <v>2</v>
      </c>
      <c r="T2751" s="5" t="s">
        <v>7</v>
      </c>
      <c r="U2751" s="5">
        <v>115</v>
      </c>
      <c r="V2751" s="5">
        <v>69.569999999999993</v>
      </c>
      <c r="W2751" s="5">
        <v>72.650000000000006</v>
      </c>
      <c r="X2751" s="8">
        <f t="shared" si="3432"/>
        <v>-3.0800000000000125</v>
      </c>
      <c r="Y2751" s="14">
        <v>85</v>
      </c>
      <c r="Z2751" s="5">
        <v>38.82</v>
      </c>
      <c r="AA2751" s="5">
        <v>54.71</v>
      </c>
      <c r="AB2751" s="72">
        <f t="shared" si="3494"/>
        <v>-15.89</v>
      </c>
      <c r="AC2751" s="53"/>
    </row>
    <row r="2752" spans="1:29" ht="15.75" x14ac:dyDescent="0.25">
      <c r="A2752" s="53">
        <v>4303012</v>
      </c>
      <c r="B2752" s="89" t="s">
        <v>2626</v>
      </c>
      <c r="C2752" s="53" t="s">
        <v>359</v>
      </c>
      <c r="D2752" s="50" t="s">
        <v>975</v>
      </c>
      <c r="E2752" s="48" t="str">
        <f>VLOOKUP('2012 Accountability Database'!A2746,Dems1112!$A$2:$G$1082,6)</f>
        <v>3 (Central AR)</v>
      </c>
      <c r="F2752" s="66"/>
      <c r="G2752" s="63" t="s">
        <v>2488</v>
      </c>
      <c r="H2752" s="61" t="str">
        <f t="shared" ref="H2752:I2752" si="3510">IF(H2750="Met","Yes",IF(H2751="Met","Yes","No"))</f>
        <v>No</v>
      </c>
      <c r="I2752" s="61" t="str">
        <f t="shared" si="3510"/>
        <v>No</v>
      </c>
      <c r="J2752" s="55"/>
      <c r="K2752" s="61" t="str">
        <f t="shared" ref="K2752:L2752" si="3511">IF(K2750="Met","Yes",IF(K2751="Met","Yes","No"))</f>
        <v>No</v>
      </c>
      <c r="L2752" s="61" t="str">
        <f t="shared" si="3511"/>
        <v>No</v>
      </c>
      <c r="M2752" s="5" t="s">
        <v>9</v>
      </c>
      <c r="N2752" s="14"/>
      <c r="O2752" s="35" t="s">
        <v>2505</v>
      </c>
      <c r="P2752" s="83" t="str">
        <f t="shared" ref="P2752" si="3512">IF(P2751="X"," ",IF(P2753="X"," ","X"))</f>
        <v xml:space="preserve"> </v>
      </c>
      <c r="Q2752" s="94" t="s">
        <v>2759</v>
      </c>
      <c r="R2752" s="5" t="s">
        <v>6</v>
      </c>
      <c r="S2752" s="5" t="s">
        <v>5</v>
      </c>
      <c r="T2752" s="5" t="s">
        <v>3</v>
      </c>
      <c r="U2752" s="5">
        <v>637</v>
      </c>
      <c r="V2752" s="5">
        <v>77.39</v>
      </c>
      <c r="W2752" s="5">
        <v>78</v>
      </c>
      <c r="X2752" s="8">
        <f t="shared" si="3432"/>
        <v>-0.60999999999999943</v>
      </c>
      <c r="Y2752" s="14">
        <v>465</v>
      </c>
      <c r="Z2752" s="5">
        <v>58.28</v>
      </c>
      <c r="AA2752" s="5">
        <v>61.52</v>
      </c>
      <c r="AB2752" s="72">
        <f t="shared" si="3494"/>
        <v>-3.240000000000002</v>
      </c>
      <c r="AC2752" s="53"/>
    </row>
    <row r="2753" spans="1:29" x14ac:dyDescent="0.25">
      <c r="A2753" s="54">
        <v>4303012</v>
      </c>
      <c r="B2753" s="90" t="s">
        <v>2626</v>
      </c>
      <c r="C2753" s="54" t="s">
        <v>359</v>
      </c>
      <c r="D2753" s="4"/>
      <c r="E2753" s="4"/>
      <c r="F2753" s="67"/>
      <c r="G2753" s="64"/>
      <c r="H2753" s="43"/>
      <c r="I2753" s="43"/>
      <c r="J2753" s="43"/>
      <c r="K2753" s="43"/>
      <c r="L2753" s="43"/>
      <c r="M2753" s="4" t="s">
        <v>9</v>
      </c>
      <c r="N2753" s="15"/>
      <c r="O2753" s="38" t="s">
        <v>2482</v>
      </c>
      <c r="P2753" s="84" t="str">
        <f>IF(E2747="Achieving School"," ","X")</f>
        <v>X</v>
      </c>
      <c r="Q2753" s="91"/>
      <c r="R2753" s="4" t="s">
        <v>6</v>
      </c>
      <c r="S2753" s="4" t="s">
        <v>5</v>
      </c>
      <c r="T2753" s="4" t="s">
        <v>7</v>
      </c>
      <c r="U2753" s="4">
        <v>344</v>
      </c>
      <c r="V2753" s="4">
        <v>70.64</v>
      </c>
      <c r="W2753" s="4">
        <v>72.650000000000006</v>
      </c>
      <c r="X2753" s="7">
        <f t="shared" si="3432"/>
        <v>-2.0100000000000051</v>
      </c>
      <c r="Y2753" s="15">
        <v>247</v>
      </c>
      <c r="Z2753" s="4">
        <v>50.61</v>
      </c>
      <c r="AA2753" s="4">
        <v>54.71</v>
      </c>
      <c r="AB2753" s="73">
        <f t="shared" si="3494"/>
        <v>-4.1000000000000014</v>
      </c>
      <c r="AC2753" s="54"/>
    </row>
    <row r="2754" spans="1:29" x14ac:dyDescent="0.25">
      <c r="A2754" s="1">
        <v>4304001</v>
      </c>
      <c r="B2754" s="87" t="s">
        <v>2627</v>
      </c>
      <c r="C2754" s="55" t="s">
        <v>344</v>
      </c>
      <c r="E2754" s="42"/>
      <c r="F2754" s="65" t="s">
        <v>2483</v>
      </c>
      <c r="G2754" s="62"/>
      <c r="H2754" s="37" t="str">
        <f>IF(V2754&gt;94,"Met",IF(X2754="--","n/a",IF(X2754&gt;=0,"Met","Did Not Meet")))</f>
        <v>Met</v>
      </c>
      <c r="I2754" s="37" t="str">
        <f>IF(V2755&gt;94,"Met",IF(X2755="--","n/a",IF(X2755&gt;=0,"Met","Did Not Meet")))</f>
        <v>Met</v>
      </c>
      <c r="K2754" s="13" t="str">
        <f>IF(Z2754&gt;94,"Met",IF(AB2754="--","n/a",IF(AB2754&gt;=0,"Met","Did Not Meet")))</f>
        <v>Did Not Meet</v>
      </c>
      <c r="L2754" s="13" t="str">
        <f>IF(Z2755&gt;94,"Met",IF(AB2755="--","n/a",IF(AB2755&gt;=0,"Met","Did Not Meet")))</f>
        <v>Did Not Meet</v>
      </c>
      <c r="M2754" s="1" t="s">
        <v>9</v>
      </c>
      <c r="N2754" s="14" t="s">
        <v>2502</v>
      </c>
      <c r="O2754" s="5"/>
      <c r="P2754" s="44" t="str">
        <f t="shared" ref="P2754" si="3513">IF(H2756="Yes",IF(I2756="Yes","Yes","No"),"No")</f>
        <v>Yes</v>
      </c>
      <c r="Q2754" s="93"/>
      <c r="R2754" s="5" t="s">
        <v>1</v>
      </c>
      <c r="S2754" s="1" t="s">
        <v>2</v>
      </c>
      <c r="T2754" s="1" t="s">
        <v>3</v>
      </c>
      <c r="U2754" s="5">
        <v>183</v>
      </c>
      <c r="V2754" s="1">
        <v>92.9</v>
      </c>
      <c r="W2754" s="1">
        <v>91.37</v>
      </c>
      <c r="X2754" s="9">
        <f t="shared" ref="X2754:X2817" si="3514">V2754-W2754</f>
        <v>1.5300000000000011</v>
      </c>
      <c r="Y2754" s="14">
        <v>85</v>
      </c>
      <c r="Z2754" s="1">
        <v>77.650000000000006</v>
      </c>
      <c r="AA2754" s="1">
        <v>81.42</v>
      </c>
      <c r="AB2754" s="72">
        <f t="shared" si="3494"/>
        <v>-3.769999999999996</v>
      </c>
      <c r="AC2754" s="36"/>
    </row>
    <row r="2755" spans="1:29" ht="15.75" x14ac:dyDescent="0.25">
      <c r="A2755" s="53">
        <v>4304001</v>
      </c>
      <c r="B2755" s="89" t="s">
        <v>2627</v>
      </c>
      <c r="C2755" s="53" t="s">
        <v>344</v>
      </c>
      <c r="D2755" s="49" t="s">
        <v>2498</v>
      </c>
      <c r="E2755" s="34" t="str">
        <f>M2754</f>
        <v>Needs Improvement School</v>
      </c>
      <c r="F2755" s="65" t="s">
        <v>2484</v>
      </c>
      <c r="G2755" s="62"/>
      <c r="H2755" s="13" t="str">
        <f>IF(V2756&gt;94,"Met",IF(X2756="--","n/a",IF(X2756&gt;=0,"Met","Did Not Meet")))</f>
        <v>Did Not Meet</v>
      </c>
      <c r="I2755" s="13" t="str">
        <f>IF(V2757&gt;94,"Met",IF(X2757="--","n/a",IF(X2757&gt;=0,"Met","Did Not Meet")))</f>
        <v>Did Not Meet</v>
      </c>
      <c r="K2755" s="13" t="str">
        <f>IF(Z2756&gt;94,"Met",IF(AB2756="--","n/a",IF(AB2756&gt;=0,"Met","Did Not Meet")))</f>
        <v>Did Not Meet</v>
      </c>
      <c r="L2755" s="13" t="str">
        <f>IF(Z2757&gt;94,"Met",IF(AB2757="--","n/a",IF(AB2757&gt;=0,"Met","Did Not Meet")))</f>
        <v>Did Not Meet</v>
      </c>
      <c r="M2755" s="1" t="s">
        <v>9</v>
      </c>
      <c r="N2755" s="14" t="s">
        <v>2501</v>
      </c>
      <c r="O2755" s="5"/>
      <c r="P2755" s="44" t="str">
        <f t="shared" ref="P2755" si="3515">IF(K2756="Yes",IF(L2756="Yes","Yes","No"),"No")</f>
        <v>No</v>
      </c>
      <c r="Q2755" s="94" t="s">
        <v>2759</v>
      </c>
      <c r="R2755" s="5" t="s">
        <v>1</v>
      </c>
      <c r="S2755" s="1" t="s">
        <v>2</v>
      </c>
      <c r="T2755" s="1" t="s">
        <v>7</v>
      </c>
      <c r="U2755" s="5">
        <v>74</v>
      </c>
      <c r="V2755" s="1">
        <v>86.49</v>
      </c>
      <c r="W2755" s="1">
        <v>80.47</v>
      </c>
      <c r="X2755" s="9">
        <f t="shared" si="3514"/>
        <v>6.019999999999996</v>
      </c>
      <c r="Y2755" s="14">
        <v>33</v>
      </c>
      <c r="Z2755" s="1">
        <v>69.7</v>
      </c>
      <c r="AA2755" s="1">
        <v>75</v>
      </c>
      <c r="AB2755" s="72">
        <f t="shared" si="3494"/>
        <v>-5.2999999999999972</v>
      </c>
      <c r="AC2755" s="53"/>
    </row>
    <row r="2756" spans="1:29" ht="15" customHeight="1" x14ac:dyDescent="0.25">
      <c r="A2756" s="53">
        <v>4304001</v>
      </c>
      <c r="B2756" s="89" t="s">
        <v>2627</v>
      </c>
      <c r="C2756" s="53" t="s">
        <v>344</v>
      </c>
      <c r="D2756" s="49" t="s">
        <v>2499</v>
      </c>
      <c r="E2756" s="35" t="str">
        <f>VLOOKUP('2012 Accountability Database'!$A2754,'2011 AYP'!A$2:B$1072,2)</f>
        <v xml:space="preserve"> MS (Met Standards)</v>
      </c>
      <c r="F2756" s="66"/>
      <c r="G2756" s="63" t="s">
        <v>2485</v>
      </c>
      <c r="H2756" s="60" t="str">
        <f t="shared" ref="H2756:I2756" si="3516">IF(H2754="Met","Yes",IF(H2755="Met","Yes","No"))</f>
        <v>Yes</v>
      </c>
      <c r="I2756" s="60" t="str">
        <f t="shared" si="3516"/>
        <v>Yes</v>
      </c>
      <c r="J2756" s="42"/>
      <c r="K2756" s="60" t="str">
        <f t="shared" ref="K2756:L2756" si="3517">IF(K2754="Met","Yes",IF(K2755="Met","Yes","No"))</f>
        <v>No</v>
      </c>
      <c r="L2756" s="60" t="str">
        <f t="shared" si="3517"/>
        <v>No</v>
      </c>
      <c r="M2756" s="5" t="s">
        <v>9</v>
      </c>
      <c r="N2756" s="14" t="s">
        <v>2503</v>
      </c>
      <c r="O2756" s="5"/>
      <c r="P2756" s="44" t="str">
        <f t="shared" ref="P2756" si="3518">IF(H2760="Yes",IF(I2760="Yes","Yes","No"),"No")</f>
        <v>No</v>
      </c>
      <c r="Q2756" s="108" t="s">
        <v>2758</v>
      </c>
      <c r="R2756" s="5" t="s">
        <v>1</v>
      </c>
      <c r="S2756" s="5" t="s">
        <v>5</v>
      </c>
      <c r="T2756" s="5" t="s">
        <v>3</v>
      </c>
      <c r="U2756" s="5">
        <v>537</v>
      </c>
      <c r="V2756" s="5">
        <v>88.45</v>
      </c>
      <c r="W2756" s="5">
        <v>91.37</v>
      </c>
      <c r="X2756" s="8">
        <f t="shared" si="3514"/>
        <v>-2.9200000000000017</v>
      </c>
      <c r="Y2756" s="14">
        <v>249</v>
      </c>
      <c r="Z2756" s="5">
        <v>78.709999999999994</v>
      </c>
      <c r="AA2756" s="5">
        <v>81.42</v>
      </c>
      <c r="AB2756" s="72">
        <f t="shared" si="3494"/>
        <v>-2.710000000000008</v>
      </c>
      <c r="AC2756" s="53"/>
    </row>
    <row r="2757" spans="1:29" x14ac:dyDescent="0.25">
      <c r="A2757" s="53">
        <v>4304001</v>
      </c>
      <c r="B2757" s="89" t="s">
        <v>2627</v>
      </c>
      <c r="C2757" s="53" t="s">
        <v>344</v>
      </c>
      <c r="D2757" s="49" t="s">
        <v>2507</v>
      </c>
      <c r="E2757" s="47">
        <f>VLOOKUP('2012 Accountability Database'!A2754,Dems1112!$A$2:$G$1082,3)</f>
        <v>0.09</v>
      </c>
      <c r="F2757" s="66"/>
      <c r="G2757" s="52"/>
      <c r="M2757" s="5" t="s">
        <v>9</v>
      </c>
      <c r="N2757" s="14" t="s">
        <v>2504</v>
      </c>
      <c r="O2757" s="5"/>
      <c r="P2757" s="44" t="str">
        <f t="shared" ref="P2757" si="3519">IF(K2760="Yes",IF(L2760="Yes","Yes","No"),"No")</f>
        <v>No</v>
      </c>
      <c r="Q2757" s="108"/>
      <c r="R2757" s="5" t="s">
        <v>1</v>
      </c>
      <c r="S2757" s="5" t="s">
        <v>5</v>
      </c>
      <c r="T2757" s="5" t="s">
        <v>7</v>
      </c>
      <c r="U2757" s="5">
        <v>195</v>
      </c>
      <c r="V2757" s="5">
        <v>75.38</v>
      </c>
      <c r="W2757" s="5">
        <v>80.47</v>
      </c>
      <c r="X2757" s="8">
        <f t="shared" si="3514"/>
        <v>-5.0900000000000034</v>
      </c>
      <c r="Y2757" s="14">
        <v>82</v>
      </c>
      <c r="Z2757" s="5">
        <v>71.95</v>
      </c>
      <c r="AA2757" s="5">
        <v>75</v>
      </c>
      <c r="AB2757" s="72">
        <f t="shared" si="3494"/>
        <v>-3.0499999999999972</v>
      </c>
      <c r="AC2757" s="53"/>
    </row>
    <row r="2758" spans="1:29" x14ac:dyDescent="0.25">
      <c r="A2758" s="53">
        <v>4304001</v>
      </c>
      <c r="B2758" s="89" t="s">
        <v>2627</v>
      </c>
      <c r="C2758" s="53" t="s">
        <v>344</v>
      </c>
      <c r="D2758" s="50" t="s">
        <v>2508</v>
      </c>
      <c r="E2758" s="47">
        <f>VLOOKUP('2012 Accountability Database'!A2754,Dems1112!$A$2:$G$1082,4)</f>
        <v>0.35</v>
      </c>
      <c r="F2758" s="65" t="s">
        <v>2486</v>
      </c>
      <c r="G2758" s="62"/>
      <c r="H2758" s="13" t="str">
        <f>IF(V2758&gt;94,"Met",IF(X2758="--","n/a",IF(X2758&gt;=0,"Met","Did Not Meet")))</f>
        <v>Did Not Meet</v>
      </c>
      <c r="I2758" s="13" t="str">
        <f>IF(V2759&gt;94,"Met",IF(X2759="--","n/a",IF(X2759&gt;=0,"Met","Did Not Meet")))</f>
        <v>Did Not Meet</v>
      </c>
      <c r="J2758" s="13"/>
      <c r="K2758" s="13" t="str">
        <f>IF(Z2758&gt;94,"Met",IF(AB2758="--","n/a",IF(AB2758&gt;=0,"Met","Did Not Meet")))</f>
        <v>Did Not Meet</v>
      </c>
      <c r="L2758" s="13" t="str">
        <f>IF(Z2759&gt;94,"Met",IF(AB2759="--","n/a",IF(AB2759&gt;=0,"Met","Did Not Meet")))</f>
        <v>Did Not Meet</v>
      </c>
      <c r="M2758" s="5" t="s">
        <v>9</v>
      </c>
      <c r="N2758" s="68" t="s">
        <v>2497</v>
      </c>
      <c r="O2758" s="35"/>
      <c r="P2758" s="44"/>
      <c r="Q2758" s="108"/>
      <c r="R2758" s="5" t="s">
        <v>6</v>
      </c>
      <c r="S2758" s="5" t="s">
        <v>2</v>
      </c>
      <c r="T2758" s="5" t="s">
        <v>3</v>
      </c>
      <c r="U2758" s="5">
        <v>183</v>
      </c>
      <c r="V2758" s="5">
        <v>93.44</v>
      </c>
      <c r="W2758" s="5">
        <v>94.07</v>
      </c>
      <c r="X2758" s="8">
        <f t="shared" si="3514"/>
        <v>-0.62999999999999545</v>
      </c>
      <c r="Y2758" s="14">
        <v>85</v>
      </c>
      <c r="Z2758" s="5">
        <v>55.29</v>
      </c>
      <c r="AA2758" s="5">
        <v>80.180000000000007</v>
      </c>
      <c r="AB2758" s="72">
        <f t="shared" si="3494"/>
        <v>-24.890000000000008</v>
      </c>
      <c r="AC2758" s="53"/>
    </row>
    <row r="2759" spans="1:29" x14ac:dyDescent="0.25">
      <c r="A2759" s="53">
        <v>4304001</v>
      </c>
      <c r="B2759" s="89" t="s">
        <v>2627</v>
      </c>
      <c r="C2759" s="53" t="s">
        <v>344</v>
      </c>
      <c r="D2759" s="50" t="s">
        <v>974</v>
      </c>
      <c r="E2759" s="47" t="str">
        <f>VLOOKUP('2012 Accountability Database'!A2754,Dems1112!$A$2:$G$1082,5)</f>
        <v>K-4</v>
      </c>
      <c r="F2759" s="65" t="s">
        <v>2487</v>
      </c>
      <c r="G2759" s="62"/>
      <c r="H2759" s="13" t="str">
        <f>IF(V2760&gt;94,"Met",IF(X2760="--","n/a",IF(X2760&gt;=0,"Met","Did Not Meet")))</f>
        <v>Did Not Meet</v>
      </c>
      <c r="I2759" s="13" t="str">
        <f>IF(V2761&gt;94,"Met",IF(X2761="--","n/a",IF(X2761&gt;=0,"Met","Did Not Meet")))</f>
        <v>Did Not Meet</v>
      </c>
      <c r="J2759" s="13"/>
      <c r="K2759" s="13" t="str">
        <f>IF(Z2760&gt;94,"Met",IF(AB2760="--","n/a",IF(AB2760&gt;=0,"Met","Did Not Meet")))</f>
        <v>Did Not Meet</v>
      </c>
      <c r="L2759" s="13" t="str">
        <f>IF(Z2761&gt;94,"Met",IF(AB2761="--","n/a",IF(AB2761&gt;=0,"Met","Did Not Meet")))</f>
        <v>Did Not Meet</v>
      </c>
      <c r="M2759" s="1" t="s">
        <v>9</v>
      </c>
      <c r="N2759" s="14"/>
      <c r="O2759" s="35" t="s">
        <v>2506</v>
      </c>
      <c r="P2759" s="83" t="str">
        <f t="shared" ref="P2759" si="3520">IF(P2754="No"," ", IF(P2756="No"," ",IF(P2755="No", " ",IF(P2757="No"," ","X"))))</f>
        <v xml:space="preserve"> </v>
      </c>
      <c r="Q2759" s="108"/>
      <c r="R2759" s="5" t="s">
        <v>6</v>
      </c>
      <c r="S2759" s="1" t="s">
        <v>2</v>
      </c>
      <c r="T2759" s="1" t="s">
        <v>7</v>
      </c>
      <c r="U2759" s="5">
        <v>74</v>
      </c>
      <c r="V2759" s="1">
        <v>89.19</v>
      </c>
      <c r="W2759" s="1">
        <v>89.48</v>
      </c>
      <c r="X2759" s="6">
        <f t="shared" si="3514"/>
        <v>-0.29000000000000625</v>
      </c>
      <c r="Y2759" s="14">
        <v>33</v>
      </c>
      <c r="Z2759" s="1">
        <v>60.61</v>
      </c>
      <c r="AA2759" s="1">
        <v>75</v>
      </c>
      <c r="AB2759" s="72">
        <f t="shared" si="3494"/>
        <v>-14.39</v>
      </c>
      <c r="AC2759" s="53"/>
    </row>
    <row r="2760" spans="1:29" ht="15.75" x14ac:dyDescent="0.25">
      <c r="A2760" s="53">
        <v>4304001</v>
      </c>
      <c r="B2760" s="89" t="s">
        <v>2627</v>
      </c>
      <c r="C2760" s="53" t="s">
        <v>344</v>
      </c>
      <c r="D2760" s="50" t="s">
        <v>975</v>
      </c>
      <c r="E2760" s="48" t="str">
        <f>VLOOKUP('2012 Accountability Database'!A2754,Dems1112!$A$2:$G$1082,6)</f>
        <v>3 (Central AR)</v>
      </c>
      <c r="F2760" s="66"/>
      <c r="G2760" s="63" t="s">
        <v>2488</v>
      </c>
      <c r="H2760" s="61" t="str">
        <f t="shared" ref="H2760:I2760" si="3521">IF(H2758="Met","Yes",IF(H2759="Met","Yes","No"))</f>
        <v>No</v>
      </c>
      <c r="I2760" s="61" t="str">
        <f t="shared" si="3521"/>
        <v>No</v>
      </c>
      <c r="J2760" s="55"/>
      <c r="K2760" s="61" t="str">
        <f t="shared" ref="K2760:L2760" si="3522">IF(K2758="Met","Yes",IF(K2759="Met","Yes","No"))</f>
        <v>No</v>
      </c>
      <c r="L2760" s="61" t="str">
        <f t="shared" si="3522"/>
        <v>No</v>
      </c>
      <c r="M2760" s="1" t="s">
        <v>9</v>
      </c>
      <c r="N2760" s="14"/>
      <c r="O2760" s="35" t="s">
        <v>2505</v>
      </c>
      <c r="P2760" s="83" t="str">
        <f t="shared" ref="P2760" si="3523">IF(P2759="X"," ",IF(P2761="X"," ","X"))</f>
        <v xml:space="preserve"> </v>
      </c>
      <c r="Q2760" s="94" t="s">
        <v>2759</v>
      </c>
      <c r="R2760" s="5" t="s">
        <v>6</v>
      </c>
      <c r="S2760" s="1" t="s">
        <v>5</v>
      </c>
      <c r="T2760" s="1" t="s">
        <v>3</v>
      </c>
      <c r="U2760" s="5">
        <v>537</v>
      </c>
      <c r="V2760" s="1">
        <v>91.62</v>
      </c>
      <c r="W2760" s="1">
        <v>94.07</v>
      </c>
      <c r="X2760" s="6">
        <f t="shared" si="3514"/>
        <v>-2.4499999999999886</v>
      </c>
      <c r="Y2760" s="14">
        <v>249</v>
      </c>
      <c r="Z2760" s="1">
        <v>67.069999999999993</v>
      </c>
      <c r="AA2760" s="1">
        <v>80.180000000000007</v>
      </c>
      <c r="AB2760" s="72">
        <f t="shared" si="3494"/>
        <v>-13.110000000000014</v>
      </c>
      <c r="AC2760" s="53"/>
    </row>
    <row r="2761" spans="1:29" x14ac:dyDescent="0.25">
      <c r="A2761" s="54">
        <v>4304001</v>
      </c>
      <c r="B2761" s="90" t="s">
        <v>2627</v>
      </c>
      <c r="C2761" s="54" t="s">
        <v>344</v>
      </c>
      <c r="D2761" s="4"/>
      <c r="E2761" s="4"/>
      <c r="F2761" s="67"/>
      <c r="G2761" s="64"/>
      <c r="H2761" s="43"/>
      <c r="I2761" s="43"/>
      <c r="J2761" s="43"/>
      <c r="K2761" s="43"/>
      <c r="L2761" s="43"/>
      <c r="M2761" s="4" t="s">
        <v>9</v>
      </c>
      <c r="N2761" s="15"/>
      <c r="O2761" s="38" t="s">
        <v>2482</v>
      </c>
      <c r="P2761" s="84" t="str">
        <f>IF(E2755="Achieving School"," ","X")</f>
        <v>X</v>
      </c>
      <c r="Q2761" s="91"/>
      <c r="R2761" s="4" t="s">
        <v>6</v>
      </c>
      <c r="S2761" s="4" t="s">
        <v>5</v>
      </c>
      <c r="T2761" s="4" t="s">
        <v>7</v>
      </c>
      <c r="U2761" s="4">
        <v>195</v>
      </c>
      <c r="V2761" s="4">
        <v>85.13</v>
      </c>
      <c r="W2761" s="4">
        <v>89.48</v>
      </c>
      <c r="X2761" s="7">
        <f t="shared" si="3514"/>
        <v>-4.3500000000000085</v>
      </c>
      <c r="Y2761" s="15">
        <v>82</v>
      </c>
      <c r="Z2761" s="4">
        <v>64.63</v>
      </c>
      <c r="AA2761" s="4">
        <v>75</v>
      </c>
      <c r="AB2761" s="73">
        <f t="shared" si="3494"/>
        <v>-10.370000000000005</v>
      </c>
      <c r="AC2761" s="54"/>
    </row>
    <row r="2762" spans="1:29" x14ac:dyDescent="0.25">
      <c r="A2762" s="1">
        <v>4304002</v>
      </c>
      <c r="B2762" s="87" t="s">
        <v>2627</v>
      </c>
      <c r="C2762" s="55" t="s">
        <v>320</v>
      </c>
      <c r="E2762" s="42"/>
      <c r="F2762" s="65" t="s">
        <v>2483</v>
      </c>
      <c r="G2762" s="62"/>
      <c r="H2762" s="37" t="str">
        <f>IF(V2762&gt;94,"Met",IF(X2762="--","n/a",IF(X2762&gt;=0,"Met","Did Not Meet")))</f>
        <v>Did Not Meet</v>
      </c>
      <c r="I2762" s="37" t="str">
        <f>IF(V2763&gt;94,"Met",IF(X2763="--","n/a",IF(X2763&gt;=0,"Met","Did Not Meet")))</f>
        <v>Did Not Meet</v>
      </c>
      <c r="K2762" s="13" t="str">
        <f>IF(Z2762&gt;94,"Met",IF(AB2762="--","n/a",IF(AB2762&gt;=0,"Met","Did Not Meet")))</f>
        <v>Did Not Meet</v>
      </c>
      <c r="L2762" s="13" t="str">
        <f>IF(Z2763&gt;94,"Met",IF(AB2763="--","n/a",IF(AB2763&gt;=0,"Met","Did Not Meet")))</f>
        <v>Did Not Meet</v>
      </c>
      <c r="M2762" s="1" t="s">
        <v>9</v>
      </c>
      <c r="N2762" s="14" t="s">
        <v>2502</v>
      </c>
      <c r="O2762" s="5"/>
      <c r="P2762" s="44" t="str">
        <f t="shared" ref="P2762" si="3524">IF(H2764="Yes",IF(I2764="Yes","Yes","No"),"No")</f>
        <v>No</v>
      </c>
      <c r="Q2762" s="93"/>
      <c r="R2762" s="5" t="s">
        <v>1</v>
      </c>
      <c r="S2762" s="1" t="s">
        <v>2</v>
      </c>
      <c r="T2762" s="1" t="s">
        <v>3</v>
      </c>
      <c r="U2762" s="5">
        <v>129</v>
      </c>
      <c r="V2762" s="1">
        <v>85.27</v>
      </c>
      <c r="W2762" s="1">
        <v>89.34</v>
      </c>
      <c r="X2762" s="6">
        <f t="shared" si="3514"/>
        <v>-4.0700000000000074</v>
      </c>
      <c r="Y2762" s="14">
        <v>66</v>
      </c>
      <c r="Z2762" s="1">
        <v>68.180000000000007</v>
      </c>
      <c r="AA2762" s="1">
        <v>84.72</v>
      </c>
      <c r="AB2762" s="72">
        <f t="shared" si="3494"/>
        <v>-16.539999999999992</v>
      </c>
      <c r="AC2762" s="36"/>
    </row>
    <row r="2763" spans="1:29" ht="15.75" x14ac:dyDescent="0.25">
      <c r="A2763" s="53">
        <v>4304002</v>
      </c>
      <c r="B2763" s="89" t="s">
        <v>2627</v>
      </c>
      <c r="C2763" s="53" t="s">
        <v>320</v>
      </c>
      <c r="D2763" s="49" t="s">
        <v>2498</v>
      </c>
      <c r="E2763" s="34" t="str">
        <f>M2762</f>
        <v>Needs Improvement School</v>
      </c>
      <c r="F2763" s="65" t="s">
        <v>2484</v>
      </c>
      <c r="G2763" s="62"/>
      <c r="H2763" s="13" t="str">
        <f>IF(V2764&gt;94,"Met",IF(X2764="--","n/a",IF(X2764&gt;=0,"Met","Did Not Meet")))</f>
        <v>Did Not Meet</v>
      </c>
      <c r="I2763" s="13" t="str">
        <f>IF(V2765&gt;94,"Met",IF(X2765="--","n/a",IF(X2765&gt;=0,"Met","Did Not Meet")))</f>
        <v>Did Not Meet</v>
      </c>
      <c r="K2763" s="13" t="str">
        <f>IF(Z2764&gt;94,"Met",IF(AB2764="--","n/a",IF(AB2764&gt;=0,"Met","Did Not Meet")))</f>
        <v>Did Not Meet</v>
      </c>
      <c r="L2763" s="13" t="str">
        <f>IF(Z2765&gt;94,"Met",IF(AB2765="--","n/a",IF(AB2765&gt;=0,"Met","Did Not Meet")))</f>
        <v>Did Not Meet</v>
      </c>
      <c r="M2763" s="1" t="s">
        <v>9</v>
      </c>
      <c r="N2763" s="14" t="s">
        <v>2501</v>
      </c>
      <c r="O2763" s="5"/>
      <c r="P2763" s="44" t="str">
        <f t="shared" ref="P2763" si="3525">IF(K2764="Yes",IF(L2764="Yes","Yes","No"),"No")</f>
        <v>No</v>
      </c>
      <c r="Q2763" s="94" t="s">
        <v>2759</v>
      </c>
      <c r="R2763" s="5" t="s">
        <v>1</v>
      </c>
      <c r="S2763" s="1" t="s">
        <v>2</v>
      </c>
      <c r="T2763" s="1" t="s">
        <v>7</v>
      </c>
      <c r="U2763" s="5">
        <v>85</v>
      </c>
      <c r="V2763" s="1">
        <v>78.819999999999993</v>
      </c>
      <c r="W2763" s="1">
        <v>81.38</v>
      </c>
      <c r="X2763" s="6">
        <f t="shared" si="3514"/>
        <v>-2.5600000000000023</v>
      </c>
      <c r="Y2763" s="14">
        <v>42</v>
      </c>
      <c r="Z2763" s="1">
        <v>61.9</v>
      </c>
      <c r="AA2763" s="1">
        <v>70.83</v>
      </c>
      <c r="AB2763" s="72">
        <f t="shared" si="3494"/>
        <v>-8.93</v>
      </c>
      <c r="AC2763" s="53"/>
    </row>
    <row r="2764" spans="1:29" ht="15" customHeight="1" x14ac:dyDescent="0.25">
      <c r="A2764" s="53">
        <v>4304002</v>
      </c>
      <c r="B2764" s="89" t="s">
        <v>2627</v>
      </c>
      <c r="C2764" s="53" t="s">
        <v>320</v>
      </c>
      <c r="D2764" s="49" t="s">
        <v>2499</v>
      </c>
      <c r="E2764" s="35" t="str">
        <f>VLOOKUP('2012 Accountability Database'!$A2762,'2011 AYP'!A$2:B$1072,2)</f>
        <v xml:space="preserve"> MS (Met Standards)</v>
      </c>
      <c r="F2764" s="66"/>
      <c r="G2764" s="63" t="s">
        <v>2485</v>
      </c>
      <c r="H2764" s="60" t="str">
        <f t="shared" ref="H2764:I2764" si="3526">IF(H2762="Met","Yes",IF(H2763="Met","Yes","No"))</f>
        <v>No</v>
      </c>
      <c r="I2764" s="60" t="str">
        <f t="shared" si="3526"/>
        <v>No</v>
      </c>
      <c r="J2764" s="42"/>
      <c r="K2764" s="60" t="str">
        <f t="shared" ref="K2764:L2764" si="3527">IF(K2762="Met","Yes",IF(K2763="Met","Yes","No"))</f>
        <v>No</v>
      </c>
      <c r="L2764" s="60" t="str">
        <f t="shared" si="3527"/>
        <v>No</v>
      </c>
      <c r="M2764" s="1" t="s">
        <v>9</v>
      </c>
      <c r="N2764" s="14" t="s">
        <v>2503</v>
      </c>
      <c r="O2764" s="5"/>
      <c r="P2764" s="44" t="str">
        <f t="shared" ref="P2764" si="3528">IF(H2768="Yes",IF(I2768="Yes","Yes","No"),"No")</f>
        <v>No</v>
      </c>
      <c r="Q2764" s="108" t="s">
        <v>2758</v>
      </c>
      <c r="R2764" s="5" t="s">
        <v>1</v>
      </c>
      <c r="S2764" s="1" t="s">
        <v>5</v>
      </c>
      <c r="T2764" s="1" t="s">
        <v>3</v>
      </c>
      <c r="U2764" s="5">
        <v>395</v>
      </c>
      <c r="V2764" s="1">
        <v>84.3</v>
      </c>
      <c r="W2764" s="1">
        <v>89.34</v>
      </c>
      <c r="X2764" s="6">
        <f t="shared" si="3514"/>
        <v>-5.0400000000000063</v>
      </c>
      <c r="Y2764" s="14">
        <v>182</v>
      </c>
      <c r="Z2764" s="1">
        <v>73.08</v>
      </c>
      <c r="AA2764" s="1">
        <v>84.72</v>
      </c>
      <c r="AB2764" s="72">
        <f t="shared" si="3494"/>
        <v>-11.64</v>
      </c>
      <c r="AC2764" s="53"/>
    </row>
    <row r="2765" spans="1:29" x14ac:dyDescent="0.25">
      <c r="A2765" s="53">
        <v>4304002</v>
      </c>
      <c r="B2765" s="89" t="s">
        <v>2627</v>
      </c>
      <c r="C2765" s="53" t="s">
        <v>320</v>
      </c>
      <c r="D2765" s="49" t="s">
        <v>2507</v>
      </c>
      <c r="E2765" s="47">
        <f>VLOOKUP('2012 Accountability Database'!A2762,Dems1112!$A$2:$G$1082,3)</f>
        <v>0.08</v>
      </c>
      <c r="F2765" s="66"/>
      <c r="G2765" s="52"/>
      <c r="M2765" s="1" t="s">
        <v>9</v>
      </c>
      <c r="N2765" s="14" t="s">
        <v>2504</v>
      </c>
      <c r="O2765" s="5"/>
      <c r="P2765" s="44" t="str">
        <f t="shared" ref="P2765" si="3529">IF(K2768="Yes",IF(L2768="Yes","Yes","No"),"No")</f>
        <v>No</v>
      </c>
      <c r="Q2765" s="108"/>
      <c r="R2765" s="5" t="s">
        <v>1</v>
      </c>
      <c r="S2765" s="1" t="s">
        <v>5</v>
      </c>
      <c r="T2765" s="1" t="s">
        <v>7</v>
      </c>
      <c r="U2765" s="5">
        <v>221</v>
      </c>
      <c r="V2765" s="1">
        <v>76.02</v>
      </c>
      <c r="W2765" s="1">
        <v>81.38</v>
      </c>
      <c r="X2765" s="6">
        <f t="shared" si="3514"/>
        <v>-5.3599999999999994</v>
      </c>
      <c r="Y2765" s="14">
        <v>94</v>
      </c>
      <c r="Z2765" s="1">
        <v>64.89</v>
      </c>
      <c r="AA2765" s="1">
        <v>70.83</v>
      </c>
      <c r="AB2765" s="72">
        <f t="shared" si="3494"/>
        <v>-5.9399999999999977</v>
      </c>
      <c r="AC2765" s="53"/>
    </row>
    <row r="2766" spans="1:29" x14ac:dyDescent="0.25">
      <c r="A2766" s="53">
        <v>4304002</v>
      </c>
      <c r="B2766" s="89" t="s">
        <v>2627</v>
      </c>
      <c r="C2766" s="53" t="s">
        <v>320</v>
      </c>
      <c r="D2766" s="50" t="s">
        <v>2508</v>
      </c>
      <c r="E2766" s="47">
        <f>VLOOKUP('2012 Accountability Database'!A2762,Dems1112!$A$2:$G$1082,4)</f>
        <v>0.56000000000000005</v>
      </c>
      <c r="F2766" s="65" t="s">
        <v>2486</v>
      </c>
      <c r="G2766" s="62"/>
      <c r="H2766" s="13" t="str">
        <f>IF(V2766&gt;94,"Met",IF(X2766="--","n/a",IF(X2766&gt;=0,"Met","Did Not Meet")))</f>
        <v>Did Not Meet</v>
      </c>
      <c r="I2766" s="13" t="str">
        <f>IF(V2767&gt;94,"Met",IF(X2767="--","n/a",IF(X2767&gt;=0,"Met","Did Not Meet")))</f>
        <v>Met</v>
      </c>
      <c r="J2766" s="13"/>
      <c r="K2766" s="13" t="str">
        <f>IF(Z2766&gt;94,"Met",IF(AB2766="--","n/a",IF(AB2766&gt;=0,"Met","Did Not Meet")))</f>
        <v>Did Not Meet</v>
      </c>
      <c r="L2766" s="13" t="str">
        <f>IF(Z2767&gt;94,"Met",IF(AB2767="--","n/a",IF(AB2767&gt;=0,"Met","Did Not Meet")))</f>
        <v>Did Not Meet</v>
      </c>
      <c r="M2766" s="1" t="s">
        <v>9</v>
      </c>
      <c r="N2766" s="68" t="s">
        <v>2497</v>
      </c>
      <c r="O2766" s="35"/>
      <c r="P2766" s="44"/>
      <c r="Q2766" s="108"/>
      <c r="R2766" s="5" t="s">
        <v>6</v>
      </c>
      <c r="S2766" s="1" t="s">
        <v>2</v>
      </c>
      <c r="T2766" s="1" t="s">
        <v>3</v>
      </c>
      <c r="U2766" s="5">
        <v>129</v>
      </c>
      <c r="V2766" s="1">
        <v>89.15</v>
      </c>
      <c r="W2766" s="1">
        <v>90.76</v>
      </c>
      <c r="X2766" s="6">
        <f t="shared" si="3514"/>
        <v>-1.6099999999999994</v>
      </c>
      <c r="Y2766" s="14">
        <v>66</v>
      </c>
      <c r="Z2766" s="1">
        <v>51.52</v>
      </c>
      <c r="AA2766" s="1">
        <v>69.45</v>
      </c>
      <c r="AB2766" s="72">
        <f t="shared" si="3494"/>
        <v>-17.93</v>
      </c>
      <c r="AC2766" s="53"/>
    </row>
    <row r="2767" spans="1:29" x14ac:dyDescent="0.25">
      <c r="A2767" s="53">
        <v>4304002</v>
      </c>
      <c r="B2767" s="89" t="s">
        <v>2627</v>
      </c>
      <c r="C2767" s="53" t="s">
        <v>320</v>
      </c>
      <c r="D2767" s="50" t="s">
        <v>974</v>
      </c>
      <c r="E2767" s="47" t="str">
        <f>VLOOKUP('2012 Accountability Database'!A2762,Dems1112!$A$2:$G$1082,5)</f>
        <v>K-4</v>
      </c>
      <c r="F2767" s="65" t="s">
        <v>2487</v>
      </c>
      <c r="G2767" s="62"/>
      <c r="H2767" s="13" t="str">
        <f>IF(V2768&gt;94,"Met",IF(X2768="--","n/a",IF(X2768&gt;=0,"Met","Did Not Meet")))</f>
        <v>Did Not Meet</v>
      </c>
      <c r="I2767" s="13" t="str">
        <f>IF(V2769&gt;94,"Met",IF(X2769="--","n/a",IF(X2769&gt;=0,"Met","Did Not Meet")))</f>
        <v>Did Not Meet</v>
      </c>
      <c r="J2767" s="13"/>
      <c r="K2767" s="13" t="str">
        <f>IF(Z2768&gt;94,"Met",IF(AB2768="--","n/a",IF(AB2768&gt;=0,"Met","Did Not Meet")))</f>
        <v>Did Not Meet</v>
      </c>
      <c r="L2767" s="13" t="str">
        <f>IF(Z2769&gt;94,"Met",IF(AB2769="--","n/a",IF(AB2769&gt;=0,"Met","Did Not Meet")))</f>
        <v>Did Not Meet</v>
      </c>
      <c r="M2767" s="5" t="s">
        <v>9</v>
      </c>
      <c r="N2767" s="14"/>
      <c r="O2767" s="35" t="s">
        <v>2506</v>
      </c>
      <c r="P2767" s="83" t="str">
        <f t="shared" ref="P2767" si="3530">IF(P2762="No"," ", IF(P2764="No"," ",IF(P2763="No", " ",IF(P2765="No"," ","X"))))</f>
        <v xml:space="preserve"> </v>
      </c>
      <c r="Q2767" s="108"/>
      <c r="R2767" s="5" t="s">
        <v>6</v>
      </c>
      <c r="S2767" s="5" t="s">
        <v>2</v>
      </c>
      <c r="T2767" s="5" t="s">
        <v>7</v>
      </c>
      <c r="U2767" s="5">
        <v>85</v>
      </c>
      <c r="V2767" s="5">
        <v>85.88</v>
      </c>
      <c r="W2767" s="5">
        <v>84.24</v>
      </c>
      <c r="X2767" s="11">
        <f t="shared" si="3514"/>
        <v>1.6400000000000006</v>
      </c>
      <c r="Y2767" s="14">
        <v>42</v>
      </c>
      <c r="Z2767" s="5">
        <v>52.38</v>
      </c>
      <c r="AA2767" s="5">
        <v>70.83</v>
      </c>
      <c r="AB2767" s="72">
        <f t="shared" si="3494"/>
        <v>-18.449999999999996</v>
      </c>
      <c r="AC2767" s="53"/>
    </row>
    <row r="2768" spans="1:29" ht="15.75" x14ac:dyDescent="0.25">
      <c r="A2768" s="53">
        <v>4304002</v>
      </c>
      <c r="B2768" s="89" t="s">
        <v>2627</v>
      </c>
      <c r="C2768" s="53" t="s">
        <v>320</v>
      </c>
      <c r="D2768" s="50" t="s">
        <v>975</v>
      </c>
      <c r="E2768" s="48" t="str">
        <f>VLOOKUP('2012 Accountability Database'!A2762,Dems1112!$A$2:$G$1082,6)</f>
        <v>3 (Central AR)</v>
      </c>
      <c r="F2768" s="66"/>
      <c r="G2768" s="63" t="s">
        <v>2488</v>
      </c>
      <c r="H2768" s="61" t="str">
        <f t="shared" ref="H2768:I2768" si="3531">IF(H2766="Met","Yes",IF(H2767="Met","Yes","No"))</f>
        <v>No</v>
      </c>
      <c r="I2768" s="61" t="str">
        <f t="shared" si="3531"/>
        <v>Yes</v>
      </c>
      <c r="J2768" s="55"/>
      <c r="K2768" s="61" t="str">
        <f t="shared" ref="K2768:L2768" si="3532">IF(K2766="Met","Yes",IF(K2767="Met","Yes","No"))</f>
        <v>No</v>
      </c>
      <c r="L2768" s="61" t="str">
        <f t="shared" si="3532"/>
        <v>No</v>
      </c>
      <c r="M2768" s="1" t="s">
        <v>9</v>
      </c>
      <c r="N2768" s="14"/>
      <c r="O2768" s="35" t="s">
        <v>2505</v>
      </c>
      <c r="P2768" s="83" t="str">
        <f t="shared" ref="P2768" si="3533">IF(P2767="X"," ",IF(P2769="X"," ","X"))</f>
        <v xml:space="preserve"> </v>
      </c>
      <c r="Q2768" s="94" t="s">
        <v>2759</v>
      </c>
      <c r="R2768" s="5" t="s">
        <v>6</v>
      </c>
      <c r="S2768" s="1" t="s">
        <v>5</v>
      </c>
      <c r="T2768" s="1" t="s">
        <v>3</v>
      </c>
      <c r="U2768" s="5">
        <v>395</v>
      </c>
      <c r="V2768" s="1">
        <v>87.85</v>
      </c>
      <c r="W2768" s="1">
        <v>90.76</v>
      </c>
      <c r="X2768" s="6">
        <f t="shared" si="3514"/>
        <v>-2.9100000000000108</v>
      </c>
      <c r="Y2768" s="14">
        <v>182</v>
      </c>
      <c r="Z2768" s="1">
        <v>54.95</v>
      </c>
      <c r="AA2768" s="1">
        <v>69.45</v>
      </c>
      <c r="AB2768" s="72">
        <f t="shared" si="3494"/>
        <v>-14.5</v>
      </c>
      <c r="AC2768" s="53"/>
    </row>
    <row r="2769" spans="1:29" x14ac:dyDescent="0.25">
      <c r="A2769" s="54">
        <v>4304002</v>
      </c>
      <c r="B2769" s="90" t="s">
        <v>2627</v>
      </c>
      <c r="C2769" s="54" t="s">
        <v>320</v>
      </c>
      <c r="D2769" s="4"/>
      <c r="E2769" s="4"/>
      <c r="F2769" s="67"/>
      <c r="G2769" s="64"/>
      <c r="H2769" s="43"/>
      <c r="I2769" s="43"/>
      <c r="J2769" s="43"/>
      <c r="K2769" s="43"/>
      <c r="L2769" s="43"/>
      <c r="M2769" s="4" t="s">
        <v>9</v>
      </c>
      <c r="N2769" s="15"/>
      <c r="O2769" s="38" t="s">
        <v>2482</v>
      </c>
      <c r="P2769" s="84" t="str">
        <f>IF(E2763="Achieving School"," ","X")</f>
        <v>X</v>
      </c>
      <c r="Q2769" s="91"/>
      <c r="R2769" s="4" t="s">
        <v>6</v>
      </c>
      <c r="S2769" s="4" t="s">
        <v>5</v>
      </c>
      <c r="T2769" s="4" t="s">
        <v>7</v>
      </c>
      <c r="U2769" s="4">
        <v>221</v>
      </c>
      <c r="V2769" s="4">
        <v>83.26</v>
      </c>
      <c r="W2769" s="4">
        <v>84.24</v>
      </c>
      <c r="X2769" s="7">
        <f t="shared" si="3514"/>
        <v>-0.97999999999998977</v>
      </c>
      <c r="Y2769" s="15">
        <v>94</v>
      </c>
      <c r="Z2769" s="4">
        <v>52.13</v>
      </c>
      <c r="AA2769" s="4">
        <v>70.83</v>
      </c>
      <c r="AB2769" s="73">
        <f t="shared" si="3494"/>
        <v>-18.699999999999996</v>
      </c>
      <c r="AC2769" s="54"/>
    </row>
    <row r="2770" spans="1:29" x14ac:dyDescent="0.25">
      <c r="A2770" s="1">
        <v>4304004</v>
      </c>
      <c r="B2770" s="87" t="s">
        <v>2627</v>
      </c>
      <c r="C2770" s="55" t="s">
        <v>345</v>
      </c>
      <c r="E2770" s="42"/>
      <c r="F2770" s="65" t="s">
        <v>2483</v>
      </c>
      <c r="G2770" s="62"/>
      <c r="H2770" s="37" t="str">
        <f>IF(V2770&gt;94,"Met",IF(X2770="--","n/a",IF(X2770&gt;=0,"Met","Did Not Meet")))</f>
        <v>Met</v>
      </c>
      <c r="I2770" s="37" t="str">
        <f>IF(V2771&gt;94,"Met",IF(X2771="--","n/a",IF(X2771&gt;=0,"Met","Did Not Meet")))</f>
        <v>Met</v>
      </c>
      <c r="K2770" s="13" t="str">
        <f>IF(Z2770&gt;94,"Met",IF(AB2770="--","n/a",IF(AB2770&gt;=0,"Met","Did Not Meet")))</f>
        <v>Met</v>
      </c>
      <c r="L2770" s="13" t="str">
        <f>IF(Z2771&gt;94,"Met",IF(AB2771="--","n/a",IF(AB2771&gt;=0,"Met","Did Not Meet")))</f>
        <v>Met</v>
      </c>
      <c r="M2770" s="1" t="s">
        <v>9</v>
      </c>
      <c r="N2770" s="14" t="s">
        <v>2502</v>
      </c>
      <c r="O2770" s="5"/>
      <c r="P2770" s="44" t="str">
        <f t="shared" ref="P2770" si="3534">IF(H2772="Yes",IF(I2772="Yes","Yes","No"),"No")</f>
        <v>Yes</v>
      </c>
      <c r="Q2770" s="93"/>
      <c r="R2770" s="5" t="s">
        <v>1</v>
      </c>
      <c r="S2770" s="1" t="s">
        <v>2</v>
      </c>
      <c r="T2770" s="1" t="s">
        <v>3</v>
      </c>
      <c r="U2770" s="5">
        <v>682</v>
      </c>
      <c r="V2770" s="1">
        <v>85.48</v>
      </c>
      <c r="W2770" s="1">
        <v>81.78</v>
      </c>
      <c r="X2770" s="9">
        <f t="shared" si="3514"/>
        <v>3.7000000000000028</v>
      </c>
      <c r="Y2770" s="14">
        <v>641</v>
      </c>
      <c r="Z2770" s="1">
        <v>86.27</v>
      </c>
      <c r="AA2770" s="1">
        <v>81.81</v>
      </c>
      <c r="AB2770" s="71">
        <f t="shared" si="3494"/>
        <v>4.4599999999999937</v>
      </c>
      <c r="AC2770" s="36"/>
    </row>
    <row r="2771" spans="1:29" ht="15.75" x14ac:dyDescent="0.25">
      <c r="A2771" s="53">
        <v>4304004</v>
      </c>
      <c r="B2771" s="89" t="s">
        <v>2627</v>
      </c>
      <c r="C2771" s="53" t="s">
        <v>345</v>
      </c>
      <c r="D2771" s="49" t="s">
        <v>2498</v>
      </c>
      <c r="E2771" s="34" t="str">
        <f>M2770</f>
        <v>Needs Improvement School</v>
      </c>
      <c r="F2771" s="65" t="s">
        <v>2484</v>
      </c>
      <c r="G2771" s="62"/>
      <c r="H2771" s="13" t="str">
        <f>IF(V2772&gt;94,"Met",IF(X2772="--","n/a",IF(X2772&gt;=0,"Met","Did Not Meet")))</f>
        <v>Met</v>
      </c>
      <c r="I2771" s="13" t="str">
        <f>IF(V2773&gt;94,"Met",IF(X2773="--","n/a",IF(X2773&gt;=0,"Met","Did Not Meet")))</f>
        <v>Met</v>
      </c>
      <c r="K2771" s="13" t="str">
        <f>IF(Z2772&gt;94,"Met",IF(AB2772="--","n/a",IF(AB2772&gt;=0,"Met","Did Not Meet")))</f>
        <v>Met</v>
      </c>
      <c r="L2771" s="13" t="str">
        <f>IF(Z2773&gt;94,"Met",IF(AB2773="--","n/a",IF(AB2773&gt;=0,"Met","Did Not Meet")))</f>
        <v>Met</v>
      </c>
      <c r="M2771" s="5" t="s">
        <v>9</v>
      </c>
      <c r="N2771" s="14" t="s">
        <v>2501</v>
      </c>
      <c r="O2771" s="5"/>
      <c r="P2771" s="44" t="str">
        <f t="shared" ref="P2771" si="3535">IF(K2772="Yes",IF(L2772="Yes","Yes","No"),"No")</f>
        <v>Yes</v>
      </c>
      <c r="Q2771" s="94" t="s">
        <v>2759</v>
      </c>
      <c r="R2771" s="5" t="s">
        <v>1</v>
      </c>
      <c r="S2771" s="5" t="s">
        <v>2</v>
      </c>
      <c r="T2771" s="5" t="s">
        <v>7</v>
      </c>
      <c r="U2771" s="5">
        <v>262</v>
      </c>
      <c r="V2771" s="5">
        <v>71.37</v>
      </c>
      <c r="W2771" s="5">
        <v>67.08</v>
      </c>
      <c r="X2771" s="11">
        <f t="shared" si="3514"/>
        <v>4.2900000000000063</v>
      </c>
      <c r="Y2771" s="14">
        <v>240</v>
      </c>
      <c r="Z2771" s="5">
        <v>73.75</v>
      </c>
      <c r="AA2771" s="5">
        <v>68.69</v>
      </c>
      <c r="AB2771" s="71">
        <f t="shared" si="3494"/>
        <v>5.0600000000000023</v>
      </c>
      <c r="AC2771" s="53"/>
    </row>
    <row r="2772" spans="1:29" ht="15" customHeight="1" x14ac:dyDescent="0.25">
      <c r="A2772" s="53">
        <v>4304004</v>
      </c>
      <c r="B2772" s="89" t="s">
        <v>2627</v>
      </c>
      <c r="C2772" s="53" t="s">
        <v>345</v>
      </c>
      <c r="D2772" s="49" t="s">
        <v>2499</v>
      </c>
      <c r="E2772" s="35" t="str">
        <f>VLOOKUP('2012 Accountability Database'!$A2770,'2011 AYP'!A$2:B$1072,2)</f>
        <v xml:space="preserve"> A (Alert)</v>
      </c>
      <c r="F2772" s="66"/>
      <c r="G2772" s="63" t="s">
        <v>2485</v>
      </c>
      <c r="H2772" s="60" t="str">
        <f t="shared" ref="H2772:I2772" si="3536">IF(H2770="Met","Yes",IF(H2771="Met","Yes","No"))</f>
        <v>Yes</v>
      </c>
      <c r="I2772" s="60" t="str">
        <f t="shared" si="3536"/>
        <v>Yes</v>
      </c>
      <c r="J2772" s="42"/>
      <c r="K2772" s="60" t="str">
        <f t="shared" ref="K2772:L2772" si="3537">IF(K2770="Met","Yes",IF(K2771="Met","Yes","No"))</f>
        <v>Yes</v>
      </c>
      <c r="L2772" s="60" t="str">
        <f t="shared" si="3537"/>
        <v>Yes</v>
      </c>
      <c r="M2772" s="5" t="s">
        <v>9</v>
      </c>
      <c r="N2772" s="14" t="s">
        <v>2503</v>
      </c>
      <c r="O2772" s="5"/>
      <c r="P2772" s="44" t="str">
        <f t="shared" ref="P2772" si="3538">IF(H2776="Yes",IF(I2776="Yes","Yes","No"),"No")</f>
        <v>No</v>
      </c>
      <c r="Q2772" s="108" t="s">
        <v>2758</v>
      </c>
      <c r="R2772" s="5" t="s">
        <v>1</v>
      </c>
      <c r="S2772" s="5" t="s">
        <v>5</v>
      </c>
      <c r="T2772" s="5" t="s">
        <v>3</v>
      </c>
      <c r="U2772" s="5">
        <v>2037</v>
      </c>
      <c r="V2772" s="5">
        <v>82.97</v>
      </c>
      <c r="W2772" s="5">
        <v>81.78</v>
      </c>
      <c r="X2772" s="11">
        <f t="shared" si="3514"/>
        <v>1.1899999999999977</v>
      </c>
      <c r="Y2772" s="14">
        <v>1935</v>
      </c>
      <c r="Z2772" s="5">
        <v>83.15</v>
      </c>
      <c r="AA2772" s="5">
        <v>81.81</v>
      </c>
      <c r="AB2772" s="71">
        <f t="shared" si="3494"/>
        <v>1.3400000000000034</v>
      </c>
      <c r="AC2772" s="53"/>
    </row>
    <row r="2773" spans="1:29" x14ac:dyDescent="0.25">
      <c r="A2773" s="53">
        <v>4304004</v>
      </c>
      <c r="B2773" s="89" t="s">
        <v>2627</v>
      </c>
      <c r="C2773" s="53" t="s">
        <v>345</v>
      </c>
      <c r="D2773" s="49" t="s">
        <v>2507</v>
      </c>
      <c r="E2773" s="47">
        <f>VLOOKUP('2012 Accountability Database'!A2770,Dems1112!$A$2:$G$1082,3)</f>
        <v>0.1</v>
      </c>
      <c r="F2773" s="66"/>
      <c r="G2773" s="52"/>
      <c r="M2773" s="5" t="s">
        <v>9</v>
      </c>
      <c r="N2773" s="14" t="s">
        <v>2504</v>
      </c>
      <c r="O2773" s="5"/>
      <c r="P2773" s="44" t="str">
        <f t="shared" ref="P2773" si="3539">IF(K2776="Yes",IF(L2776="Yes","Yes","No"),"No")</f>
        <v>No</v>
      </c>
      <c r="Q2773" s="108"/>
      <c r="R2773" s="5" t="s">
        <v>1</v>
      </c>
      <c r="S2773" s="5" t="s">
        <v>5</v>
      </c>
      <c r="T2773" s="5" t="s">
        <v>7</v>
      </c>
      <c r="U2773" s="5">
        <v>770</v>
      </c>
      <c r="V2773" s="5">
        <v>69.61</v>
      </c>
      <c r="W2773" s="5">
        <v>67.08</v>
      </c>
      <c r="X2773" s="11">
        <f t="shared" si="3514"/>
        <v>2.5300000000000011</v>
      </c>
      <c r="Y2773" s="14">
        <v>719</v>
      </c>
      <c r="Z2773" s="5">
        <v>71.349999999999994</v>
      </c>
      <c r="AA2773" s="5">
        <v>68.69</v>
      </c>
      <c r="AB2773" s="71">
        <f t="shared" si="3494"/>
        <v>2.6599999999999966</v>
      </c>
      <c r="AC2773" s="53"/>
    </row>
    <row r="2774" spans="1:29" x14ac:dyDescent="0.25">
      <c r="A2774" s="53">
        <v>4304004</v>
      </c>
      <c r="B2774" s="89" t="s">
        <v>2627</v>
      </c>
      <c r="C2774" s="53" t="s">
        <v>345</v>
      </c>
      <c r="D2774" s="50" t="s">
        <v>2508</v>
      </c>
      <c r="E2774" s="47">
        <f>VLOOKUP('2012 Accountability Database'!A2770,Dems1112!$A$2:$G$1082,4)</f>
        <v>0.34</v>
      </c>
      <c r="F2774" s="65" t="s">
        <v>2486</v>
      </c>
      <c r="G2774" s="62"/>
      <c r="H2774" s="13" t="str">
        <f>IF(V2774&gt;94,"Met",IF(X2774="--","n/a",IF(X2774&gt;=0,"Met","Did Not Meet")))</f>
        <v>Did Not Meet</v>
      </c>
      <c r="I2774" s="13" t="str">
        <f>IF(V2775&gt;94,"Met",IF(X2775="--","n/a",IF(X2775&gt;=0,"Met","Did Not Meet")))</f>
        <v>Met</v>
      </c>
      <c r="J2774" s="13"/>
      <c r="K2774" s="13" t="str">
        <f>IF(Z2774&gt;94,"Met",IF(AB2774="--","n/a",IF(AB2774&gt;=0,"Met","Did Not Meet")))</f>
        <v>Met</v>
      </c>
      <c r="L2774" s="13" t="str">
        <f>IF(Z2775&gt;94,"Met",IF(AB2775="--","n/a",IF(AB2775&gt;=0,"Met","Did Not Meet")))</f>
        <v>Did Not Meet</v>
      </c>
      <c r="M2774" s="1" t="s">
        <v>9</v>
      </c>
      <c r="N2774" s="68" t="s">
        <v>2497</v>
      </c>
      <c r="O2774" s="35"/>
      <c r="P2774" s="44"/>
      <c r="Q2774" s="108"/>
      <c r="R2774" s="5" t="s">
        <v>6</v>
      </c>
      <c r="S2774" s="1" t="s">
        <v>2</v>
      </c>
      <c r="T2774" s="1" t="s">
        <v>3</v>
      </c>
      <c r="U2774" s="5">
        <v>1075</v>
      </c>
      <c r="V2774" s="1">
        <v>85.4</v>
      </c>
      <c r="W2774" s="1">
        <v>85.68</v>
      </c>
      <c r="X2774" s="6">
        <f t="shared" si="3514"/>
        <v>-0.28000000000000114</v>
      </c>
      <c r="Y2774" s="14">
        <v>642</v>
      </c>
      <c r="Z2774" s="1">
        <v>80.53</v>
      </c>
      <c r="AA2774" s="1">
        <v>79.959999999999994</v>
      </c>
      <c r="AB2774" s="71">
        <f t="shared" si="3494"/>
        <v>0.57000000000000739</v>
      </c>
      <c r="AC2774" s="53"/>
    </row>
    <row r="2775" spans="1:29" x14ac:dyDescent="0.25">
      <c r="A2775" s="53">
        <v>4304004</v>
      </c>
      <c r="B2775" s="89" t="s">
        <v>2627</v>
      </c>
      <c r="C2775" s="53" t="s">
        <v>345</v>
      </c>
      <c r="D2775" s="50" t="s">
        <v>974</v>
      </c>
      <c r="E2775" s="47" t="str">
        <f>VLOOKUP('2012 Accountability Database'!A2770,Dems1112!$A$2:$G$1082,5)</f>
        <v>7-9</v>
      </c>
      <c r="F2775" s="65" t="s">
        <v>2487</v>
      </c>
      <c r="G2775" s="62"/>
      <c r="H2775" s="13" t="str">
        <f>IF(V2776&gt;94,"Met",IF(X2776="--","n/a",IF(X2776&gt;=0,"Met","Did Not Meet")))</f>
        <v>Did Not Meet</v>
      </c>
      <c r="I2775" s="13" t="str">
        <f>IF(V2777&gt;94,"Met",IF(X2777="--","n/a",IF(X2777&gt;=0,"Met","Did Not Meet")))</f>
        <v>Met</v>
      </c>
      <c r="J2775" s="13"/>
      <c r="K2775" s="13" t="str">
        <f>IF(Z2776&gt;94,"Met",IF(AB2776="--","n/a",IF(AB2776&gt;=0,"Met","Did Not Meet")))</f>
        <v>Did Not Meet</v>
      </c>
      <c r="L2775" s="13" t="str">
        <f>IF(Z2777&gt;94,"Met",IF(AB2777="--","n/a",IF(AB2777&gt;=0,"Met","Did Not Meet")))</f>
        <v>Did Not Meet</v>
      </c>
      <c r="M2775" s="1" t="s">
        <v>9</v>
      </c>
      <c r="N2775" s="14"/>
      <c r="O2775" s="35" t="s">
        <v>2506</v>
      </c>
      <c r="P2775" s="83" t="str">
        <f t="shared" ref="P2775" si="3540">IF(P2770="No"," ", IF(P2772="No"," ",IF(P2771="No", " ",IF(P2773="No"," ","X"))))</f>
        <v xml:space="preserve"> </v>
      </c>
      <c r="Q2775" s="108"/>
      <c r="R2775" s="5" t="s">
        <v>6</v>
      </c>
      <c r="S2775" s="1" t="s">
        <v>2</v>
      </c>
      <c r="T2775" s="1" t="s">
        <v>7</v>
      </c>
      <c r="U2775" s="5">
        <v>397</v>
      </c>
      <c r="V2775" s="1">
        <v>72.540000000000006</v>
      </c>
      <c r="W2775" s="1">
        <v>69.61</v>
      </c>
      <c r="X2775" s="9">
        <f t="shared" si="3514"/>
        <v>2.9300000000000068</v>
      </c>
      <c r="Y2775" s="14">
        <v>241</v>
      </c>
      <c r="Z2775" s="1">
        <v>63.49</v>
      </c>
      <c r="AA2775" s="1">
        <v>64.540000000000006</v>
      </c>
      <c r="AB2775" s="72">
        <f t="shared" si="3494"/>
        <v>-1.0500000000000043</v>
      </c>
      <c r="AC2775" s="53"/>
    </row>
    <row r="2776" spans="1:29" ht="15.75" x14ac:dyDescent="0.25">
      <c r="A2776" s="53">
        <v>4304004</v>
      </c>
      <c r="B2776" s="89" t="s">
        <v>2627</v>
      </c>
      <c r="C2776" s="53" t="s">
        <v>345</v>
      </c>
      <c r="D2776" s="50" t="s">
        <v>975</v>
      </c>
      <c r="E2776" s="48" t="str">
        <f>VLOOKUP('2012 Accountability Database'!A2770,Dems1112!$A$2:$G$1082,6)</f>
        <v>3 (Central AR)</v>
      </c>
      <c r="F2776" s="66"/>
      <c r="G2776" s="63" t="s">
        <v>2488</v>
      </c>
      <c r="H2776" s="61" t="str">
        <f t="shared" ref="H2776:I2776" si="3541">IF(H2774="Met","Yes",IF(H2775="Met","Yes","No"))</f>
        <v>No</v>
      </c>
      <c r="I2776" s="61" t="str">
        <f t="shared" si="3541"/>
        <v>Yes</v>
      </c>
      <c r="J2776" s="55"/>
      <c r="K2776" s="61" t="str">
        <f t="shared" ref="K2776:L2776" si="3542">IF(K2774="Met","Yes",IF(K2775="Met","Yes","No"))</f>
        <v>Yes</v>
      </c>
      <c r="L2776" s="61" t="str">
        <f t="shared" si="3542"/>
        <v>No</v>
      </c>
      <c r="M2776" s="1" t="s">
        <v>9</v>
      </c>
      <c r="N2776" s="14"/>
      <c r="O2776" s="35" t="s">
        <v>2505</v>
      </c>
      <c r="P2776" s="83" t="str">
        <f t="shared" ref="P2776" si="3543">IF(P2775="X"," ",IF(P2777="X"," ","X"))</f>
        <v xml:space="preserve"> </v>
      </c>
      <c r="Q2776" s="94" t="s">
        <v>2759</v>
      </c>
      <c r="R2776" s="5" t="s">
        <v>6</v>
      </c>
      <c r="S2776" s="1" t="s">
        <v>5</v>
      </c>
      <c r="T2776" s="1" t="s">
        <v>3</v>
      </c>
      <c r="U2776" s="5">
        <v>3225</v>
      </c>
      <c r="V2776" s="1">
        <v>84.5</v>
      </c>
      <c r="W2776" s="1">
        <v>85.68</v>
      </c>
      <c r="X2776" s="6">
        <f t="shared" si="3514"/>
        <v>-1.1800000000000068</v>
      </c>
      <c r="Y2776" s="14">
        <v>1938</v>
      </c>
      <c r="Z2776" s="1">
        <v>79.209999999999994</v>
      </c>
      <c r="AA2776" s="1">
        <v>79.959999999999994</v>
      </c>
      <c r="AB2776" s="72">
        <f t="shared" si="3494"/>
        <v>-0.75</v>
      </c>
      <c r="AC2776" s="53"/>
    </row>
    <row r="2777" spans="1:29" x14ac:dyDescent="0.25">
      <c r="A2777" s="54">
        <v>4304004</v>
      </c>
      <c r="B2777" s="90" t="s">
        <v>2627</v>
      </c>
      <c r="C2777" s="54" t="s">
        <v>345</v>
      </c>
      <c r="D2777" s="4"/>
      <c r="E2777" s="4"/>
      <c r="F2777" s="67"/>
      <c r="G2777" s="64"/>
      <c r="H2777" s="43"/>
      <c r="I2777" s="43"/>
      <c r="J2777" s="43"/>
      <c r="K2777" s="43"/>
      <c r="L2777" s="43"/>
      <c r="M2777" s="4" t="s">
        <v>9</v>
      </c>
      <c r="N2777" s="15"/>
      <c r="O2777" s="38" t="s">
        <v>2482</v>
      </c>
      <c r="P2777" s="84" t="str">
        <f>IF(E2771="Achieving School"," ","X")</f>
        <v>X</v>
      </c>
      <c r="Q2777" s="91"/>
      <c r="R2777" s="4" t="s">
        <v>6</v>
      </c>
      <c r="S2777" s="4" t="s">
        <v>5</v>
      </c>
      <c r="T2777" s="4" t="s">
        <v>7</v>
      </c>
      <c r="U2777" s="4">
        <v>1133</v>
      </c>
      <c r="V2777" s="4">
        <v>69.73</v>
      </c>
      <c r="W2777" s="4">
        <v>69.61</v>
      </c>
      <c r="X2777" s="10">
        <f t="shared" si="3514"/>
        <v>0.12000000000000455</v>
      </c>
      <c r="Y2777" s="15">
        <v>722</v>
      </c>
      <c r="Z2777" s="4">
        <v>63.3</v>
      </c>
      <c r="AA2777" s="4">
        <v>64.540000000000006</v>
      </c>
      <c r="AB2777" s="73">
        <f t="shared" si="3494"/>
        <v>-1.2400000000000091</v>
      </c>
      <c r="AC2777" s="54"/>
    </row>
    <row r="2778" spans="1:29" x14ac:dyDescent="0.25">
      <c r="A2778" s="1">
        <v>4304006</v>
      </c>
      <c r="B2778" s="87" t="s">
        <v>2627</v>
      </c>
      <c r="C2778" s="55" t="s">
        <v>346</v>
      </c>
      <c r="E2778" s="42"/>
      <c r="F2778" s="65" t="s">
        <v>2483</v>
      </c>
      <c r="G2778" s="62"/>
      <c r="H2778" s="37" t="str">
        <f>IF(V2778&gt;94,"Met",IF(X2778="--","n/a",IF(X2778&gt;=0,"Met","Did Not Meet")))</f>
        <v>Met</v>
      </c>
      <c r="I2778" s="37" t="str">
        <f>IF(V2779&gt;94,"Met",IF(X2779="--","n/a",IF(X2779&gt;=0,"Met","Did Not Meet")))</f>
        <v>Met</v>
      </c>
      <c r="K2778" s="13" t="str">
        <f>IF(Z2778&gt;94,"Met",IF(AB2778="--","n/a",IF(AB2778&gt;=0,"Met","Did Not Meet")))</f>
        <v>Met</v>
      </c>
      <c r="L2778" s="13" t="str">
        <f>IF(Z2779&gt;94,"Met",IF(AB2779="--","n/a",IF(AB2779&gt;=0,"Met","Did Not Meet")))</f>
        <v>Met</v>
      </c>
      <c r="M2778" s="1" t="s">
        <v>4</v>
      </c>
      <c r="N2778" s="14" t="s">
        <v>2502</v>
      </c>
      <c r="O2778" s="5"/>
      <c r="P2778" s="44" t="str">
        <f t="shared" ref="P2778" si="3544">IF(H2780="Yes",IF(I2780="Yes","Yes","No"),"No")</f>
        <v>Yes</v>
      </c>
      <c r="Q2778" s="93"/>
      <c r="R2778" s="5" t="s">
        <v>1</v>
      </c>
      <c r="S2778" s="1" t="s">
        <v>2</v>
      </c>
      <c r="T2778" s="1" t="s">
        <v>3</v>
      </c>
      <c r="U2778" s="5">
        <v>165</v>
      </c>
      <c r="V2778" s="1">
        <v>86.67</v>
      </c>
      <c r="W2778" s="1">
        <v>83.23</v>
      </c>
      <c r="X2778" s="9">
        <f t="shared" si="3514"/>
        <v>3.4399999999999977</v>
      </c>
      <c r="Y2778" s="14">
        <v>74</v>
      </c>
      <c r="Z2778" s="1">
        <v>87.84</v>
      </c>
      <c r="AA2778" s="1">
        <v>85.13</v>
      </c>
      <c r="AB2778" s="71">
        <f t="shared" si="3494"/>
        <v>2.710000000000008</v>
      </c>
      <c r="AC2778" s="36"/>
    </row>
    <row r="2779" spans="1:29" ht="15.75" x14ac:dyDescent="0.25">
      <c r="A2779" s="53">
        <v>4304006</v>
      </c>
      <c r="B2779" s="89" t="s">
        <v>2627</v>
      </c>
      <c r="C2779" s="53" t="s">
        <v>346</v>
      </c>
      <c r="D2779" s="49" t="s">
        <v>2498</v>
      </c>
      <c r="E2779" s="34" t="str">
        <f>M2778</f>
        <v>Achieving School</v>
      </c>
      <c r="F2779" s="65" t="s">
        <v>2484</v>
      </c>
      <c r="G2779" s="62"/>
      <c r="H2779" s="13" t="str">
        <f>IF(V2780&gt;94,"Met",IF(X2780="--","n/a",IF(X2780&gt;=0,"Met","Did Not Meet")))</f>
        <v>Did Not Meet</v>
      </c>
      <c r="I2779" s="13" t="str">
        <f>IF(V2781&gt;94,"Met",IF(X2781="--","n/a",IF(X2781&gt;=0,"Met","Did Not Meet")))</f>
        <v>Did Not Meet</v>
      </c>
      <c r="K2779" s="13" t="str">
        <f>IF(Z2780&gt;94,"Met",IF(AB2780="--","n/a",IF(AB2780&gt;=0,"Met","Did Not Meet")))</f>
        <v>Met</v>
      </c>
      <c r="L2779" s="13" t="str">
        <f>IF(Z2781&gt;94,"Met",IF(AB2781="--","n/a",IF(AB2781&gt;=0,"Met","Did Not Meet")))</f>
        <v>Met</v>
      </c>
      <c r="M2779" s="5" t="s">
        <v>4</v>
      </c>
      <c r="N2779" s="14" t="s">
        <v>2501</v>
      </c>
      <c r="O2779" s="5"/>
      <c r="P2779" s="44" t="str">
        <f t="shared" ref="P2779" si="3545">IF(K2780="Yes",IF(L2780="Yes","Yes","No"),"No")</f>
        <v>Yes</v>
      </c>
      <c r="Q2779" s="94" t="s">
        <v>2759</v>
      </c>
      <c r="R2779" s="5" t="s">
        <v>1</v>
      </c>
      <c r="S2779" s="5" t="s">
        <v>2</v>
      </c>
      <c r="T2779" s="5" t="s">
        <v>7</v>
      </c>
      <c r="U2779" s="5">
        <v>118</v>
      </c>
      <c r="V2779" s="5">
        <v>83.9</v>
      </c>
      <c r="W2779" s="5">
        <v>79.83</v>
      </c>
      <c r="X2779" s="11">
        <f t="shared" si="3514"/>
        <v>4.0700000000000074</v>
      </c>
      <c r="Y2779" s="14">
        <v>52</v>
      </c>
      <c r="Z2779" s="5">
        <v>90.38</v>
      </c>
      <c r="AA2779" s="5">
        <v>84.4</v>
      </c>
      <c r="AB2779" s="71">
        <f t="shared" si="3494"/>
        <v>5.9799999999999898</v>
      </c>
      <c r="AC2779" s="53"/>
    </row>
    <row r="2780" spans="1:29" ht="15" customHeight="1" x14ac:dyDescent="0.25">
      <c r="A2780" s="53">
        <v>4304006</v>
      </c>
      <c r="B2780" s="89" t="s">
        <v>2627</v>
      </c>
      <c r="C2780" s="53" t="s">
        <v>346</v>
      </c>
      <c r="D2780" s="49" t="s">
        <v>2499</v>
      </c>
      <c r="E2780" s="35" t="str">
        <f>VLOOKUP('2012 Accountability Database'!$A2778,'2011 AYP'!A$2:B$1072,2)</f>
        <v xml:space="preserve"> MS (Met Standards)</v>
      </c>
      <c r="F2780" s="66"/>
      <c r="G2780" s="63" t="s">
        <v>2485</v>
      </c>
      <c r="H2780" s="60" t="str">
        <f t="shared" ref="H2780:I2780" si="3546">IF(H2778="Met","Yes",IF(H2779="Met","Yes","No"))</f>
        <v>Yes</v>
      </c>
      <c r="I2780" s="60" t="str">
        <f t="shared" si="3546"/>
        <v>Yes</v>
      </c>
      <c r="J2780" s="42"/>
      <c r="K2780" s="60" t="str">
        <f t="shared" ref="K2780:L2780" si="3547">IF(K2778="Met","Yes",IF(K2779="Met","Yes","No"))</f>
        <v>Yes</v>
      </c>
      <c r="L2780" s="60" t="str">
        <f t="shared" si="3547"/>
        <v>Yes</v>
      </c>
      <c r="M2780" s="1" t="s">
        <v>4</v>
      </c>
      <c r="N2780" s="14" t="s">
        <v>2503</v>
      </c>
      <c r="O2780" s="5"/>
      <c r="P2780" s="44" t="str">
        <f t="shared" ref="P2780" si="3548">IF(H2784="Yes",IF(I2784="Yes","Yes","No"),"No")</f>
        <v>Yes</v>
      </c>
      <c r="Q2780" s="108" t="s">
        <v>2758</v>
      </c>
      <c r="R2780" s="5" t="s">
        <v>1</v>
      </c>
      <c r="S2780" s="1" t="s">
        <v>5</v>
      </c>
      <c r="T2780" s="1" t="s">
        <v>3</v>
      </c>
      <c r="U2780" s="5">
        <v>478</v>
      </c>
      <c r="V2780" s="1">
        <v>81.59</v>
      </c>
      <c r="W2780" s="1">
        <v>83.23</v>
      </c>
      <c r="X2780" s="6">
        <f t="shared" si="3514"/>
        <v>-1.6400000000000006</v>
      </c>
      <c r="Y2780" s="14">
        <v>217</v>
      </c>
      <c r="Z2780" s="1">
        <v>85.25</v>
      </c>
      <c r="AA2780" s="1">
        <v>85.13</v>
      </c>
      <c r="AB2780" s="71">
        <f t="shared" si="3494"/>
        <v>0.12000000000000455</v>
      </c>
      <c r="AC2780" s="53"/>
    </row>
    <row r="2781" spans="1:29" x14ac:dyDescent="0.25">
      <c r="A2781" s="53">
        <v>4304006</v>
      </c>
      <c r="B2781" s="89" t="s">
        <v>2627</v>
      </c>
      <c r="C2781" s="53" t="s">
        <v>346</v>
      </c>
      <c r="D2781" s="49" t="s">
        <v>2507</v>
      </c>
      <c r="E2781" s="47">
        <f>VLOOKUP('2012 Accountability Database'!A2778,Dems1112!$A$2:$G$1082,3)</f>
        <v>0.25</v>
      </c>
      <c r="F2781" s="66"/>
      <c r="G2781" s="52"/>
      <c r="M2781" s="1" t="s">
        <v>4</v>
      </c>
      <c r="N2781" s="14" t="s">
        <v>2504</v>
      </c>
      <c r="O2781" s="5"/>
      <c r="P2781" s="44" t="str">
        <f t="shared" ref="P2781" si="3549">IF(K2784="Yes",IF(L2784="Yes","Yes","No"),"No")</f>
        <v>Yes</v>
      </c>
      <c r="Q2781" s="108"/>
      <c r="R2781" s="5" t="s">
        <v>1</v>
      </c>
      <c r="S2781" s="1" t="s">
        <v>5</v>
      </c>
      <c r="T2781" s="1" t="s">
        <v>7</v>
      </c>
      <c r="U2781" s="5">
        <v>321</v>
      </c>
      <c r="V2781" s="1">
        <v>77.569999999999993</v>
      </c>
      <c r="W2781" s="1">
        <v>79.83</v>
      </c>
      <c r="X2781" s="6">
        <f t="shared" si="3514"/>
        <v>-2.2600000000000051</v>
      </c>
      <c r="Y2781" s="14">
        <v>140</v>
      </c>
      <c r="Z2781" s="1">
        <v>85.71</v>
      </c>
      <c r="AA2781" s="1">
        <v>84.4</v>
      </c>
      <c r="AB2781" s="71">
        <f t="shared" si="3494"/>
        <v>1.3099999999999881</v>
      </c>
      <c r="AC2781" s="53"/>
    </row>
    <row r="2782" spans="1:29" x14ac:dyDescent="0.25">
      <c r="A2782" s="53">
        <v>4304006</v>
      </c>
      <c r="B2782" s="89" t="s">
        <v>2627</v>
      </c>
      <c r="C2782" s="53" t="s">
        <v>346</v>
      </c>
      <c r="D2782" s="50" t="s">
        <v>2508</v>
      </c>
      <c r="E2782" s="47">
        <f>VLOOKUP('2012 Accountability Database'!A2778,Dems1112!$A$2:$G$1082,4)</f>
        <v>0.62</v>
      </c>
      <c r="F2782" s="65" t="s">
        <v>2486</v>
      </c>
      <c r="G2782" s="62"/>
      <c r="H2782" s="13" t="str">
        <f>IF(V2782&gt;94,"Met",IF(X2782="--","n/a",IF(X2782&gt;=0,"Met","Did Not Meet")))</f>
        <v>Met</v>
      </c>
      <c r="I2782" s="13" t="str">
        <f>IF(V2783&gt;94,"Met",IF(X2783="--","n/a",IF(X2783&gt;=0,"Met","Did Not Meet")))</f>
        <v>Met</v>
      </c>
      <c r="J2782" s="13"/>
      <c r="K2782" s="13" t="str">
        <f>IF(Z2782&gt;94,"Met",IF(AB2782="--","n/a",IF(AB2782&gt;=0,"Met","Did Not Meet")))</f>
        <v>Met</v>
      </c>
      <c r="L2782" s="13" t="str">
        <f>IF(Z2783&gt;94,"Met",IF(AB2783="--","n/a",IF(AB2783&gt;=0,"Met","Did Not Meet")))</f>
        <v>Met</v>
      </c>
      <c r="M2782" s="1" t="s">
        <v>4</v>
      </c>
      <c r="N2782" s="68" t="s">
        <v>2497</v>
      </c>
      <c r="O2782" s="35"/>
      <c r="P2782" s="44"/>
      <c r="Q2782" s="108"/>
      <c r="R2782" s="5" t="s">
        <v>6</v>
      </c>
      <c r="S2782" s="1" t="s">
        <v>2</v>
      </c>
      <c r="T2782" s="1" t="s">
        <v>3</v>
      </c>
      <c r="U2782" s="5">
        <v>165</v>
      </c>
      <c r="V2782" s="1">
        <v>90.3</v>
      </c>
      <c r="W2782" s="1">
        <v>82.63</v>
      </c>
      <c r="X2782" s="9">
        <f t="shared" si="3514"/>
        <v>7.6700000000000017</v>
      </c>
      <c r="Y2782" s="14">
        <v>74</v>
      </c>
      <c r="Z2782" s="1">
        <v>70.27</v>
      </c>
      <c r="AA2782" s="1">
        <v>59.13</v>
      </c>
      <c r="AB2782" s="71">
        <f t="shared" si="3494"/>
        <v>11.139999999999993</v>
      </c>
      <c r="AC2782" s="53"/>
    </row>
    <row r="2783" spans="1:29" x14ac:dyDescent="0.25">
      <c r="A2783" s="53">
        <v>4304006</v>
      </c>
      <c r="B2783" s="89" t="s">
        <v>2627</v>
      </c>
      <c r="C2783" s="53" t="s">
        <v>346</v>
      </c>
      <c r="D2783" s="50" t="s">
        <v>974</v>
      </c>
      <c r="E2783" s="47" t="str">
        <f>VLOOKUP('2012 Accountability Database'!A2778,Dems1112!$A$2:$G$1082,5)</f>
        <v>K-4</v>
      </c>
      <c r="F2783" s="65" t="s">
        <v>2487</v>
      </c>
      <c r="G2783" s="62"/>
      <c r="H2783" s="13" t="str">
        <f>IF(V2784&gt;94,"Met",IF(X2784="--","n/a",IF(X2784&gt;=0,"Met","Did Not Meet")))</f>
        <v>Met</v>
      </c>
      <c r="I2783" s="13" t="str">
        <f>IF(V2785&gt;94,"Met",IF(X2785="--","n/a",IF(X2785&gt;=0,"Met","Did Not Meet")))</f>
        <v>Met</v>
      </c>
      <c r="J2783" s="13"/>
      <c r="K2783" s="13" t="str">
        <f>IF(Z2784&gt;94,"Met",IF(AB2784="--","n/a",IF(AB2784&gt;=0,"Met","Did Not Meet")))</f>
        <v>Met</v>
      </c>
      <c r="L2783" s="13" t="str">
        <f>IF(Z2785&gt;94,"Met",IF(AB2785="--","n/a",IF(AB2785&gt;=0,"Met","Did Not Meet")))</f>
        <v>Met</v>
      </c>
      <c r="M2783" s="1" t="s">
        <v>4</v>
      </c>
      <c r="N2783" s="14"/>
      <c r="O2783" s="35" t="s">
        <v>2506</v>
      </c>
      <c r="P2783" s="83" t="str">
        <f t="shared" ref="P2783" si="3550">IF(P2778="No"," ", IF(P2780="No"," ",IF(P2779="No", " ",IF(P2781="No"," ","X"))))</f>
        <v>X</v>
      </c>
      <c r="Q2783" s="108"/>
      <c r="R2783" s="5" t="s">
        <v>6</v>
      </c>
      <c r="S2783" s="1" t="s">
        <v>2</v>
      </c>
      <c r="T2783" s="1" t="s">
        <v>7</v>
      </c>
      <c r="U2783" s="5">
        <v>118</v>
      </c>
      <c r="V2783" s="1">
        <v>88.14</v>
      </c>
      <c r="W2783" s="1">
        <v>81.67</v>
      </c>
      <c r="X2783" s="9">
        <f t="shared" si="3514"/>
        <v>6.4699999999999989</v>
      </c>
      <c r="Y2783" s="14">
        <v>52</v>
      </c>
      <c r="Z2783" s="1">
        <v>71.150000000000006</v>
      </c>
      <c r="AA2783" s="1">
        <v>51.24</v>
      </c>
      <c r="AB2783" s="71">
        <f t="shared" si="3494"/>
        <v>19.910000000000004</v>
      </c>
      <c r="AC2783" s="53"/>
    </row>
    <row r="2784" spans="1:29" ht="15.75" x14ac:dyDescent="0.25">
      <c r="A2784" s="53">
        <v>4304006</v>
      </c>
      <c r="B2784" s="89" t="s">
        <v>2627</v>
      </c>
      <c r="C2784" s="53" t="s">
        <v>346</v>
      </c>
      <c r="D2784" s="50" t="s">
        <v>975</v>
      </c>
      <c r="E2784" s="48" t="str">
        <f>VLOOKUP('2012 Accountability Database'!A2778,Dems1112!$A$2:$G$1082,6)</f>
        <v>3 (Central AR)</v>
      </c>
      <c r="F2784" s="66"/>
      <c r="G2784" s="63" t="s">
        <v>2488</v>
      </c>
      <c r="H2784" s="61" t="str">
        <f t="shared" ref="H2784:I2784" si="3551">IF(H2782="Met","Yes",IF(H2783="Met","Yes","No"))</f>
        <v>Yes</v>
      </c>
      <c r="I2784" s="61" t="str">
        <f t="shared" si="3551"/>
        <v>Yes</v>
      </c>
      <c r="J2784" s="55"/>
      <c r="K2784" s="61" t="str">
        <f t="shared" ref="K2784:L2784" si="3552">IF(K2782="Met","Yes",IF(K2783="Met","Yes","No"))</f>
        <v>Yes</v>
      </c>
      <c r="L2784" s="61" t="str">
        <f t="shared" si="3552"/>
        <v>Yes</v>
      </c>
      <c r="M2784" s="1" t="s">
        <v>4</v>
      </c>
      <c r="N2784" s="14"/>
      <c r="O2784" s="35" t="s">
        <v>2505</v>
      </c>
      <c r="P2784" s="83" t="str">
        <f t="shared" ref="P2784" si="3553">IF(P2783="X"," ",IF(P2785="X"," ","X"))</f>
        <v xml:space="preserve"> </v>
      </c>
      <c r="Q2784" s="94" t="s">
        <v>2759</v>
      </c>
      <c r="R2784" s="5" t="s">
        <v>6</v>
      </c>
      <c r="S2784" s="1" t="s">
        <v>5</v>
      </c>
      <c r="T2784" s="1" t="s">
        <v>3</v>
      </c>
      <c r="U2784" s="5">
        <v>479</v>
      </c>
      <c r="V2784" s="1">
        <v>85.39</v>
      </c>
      <c r="W2784" s="1">
        <v>82.63</v>
      </c>
      <c r="X2784" s="9">
        <f t="shared" si="3514"/>
        <v>2.7600000000000051</v>
      </c>
      <c r="Y2784" s="14">
        <v>218</v>
      </c>
      <c r="Z2784" s="1">
        <v>67.430000000000007</v>
      </c>
      <c r="AA2784" s="1">
        <v>59.13</v>
      </c>
      <c r="AB2784" s="71">
        <f t="shared" si="3494"/>
        <v>8.3000000000000043</v>
      </c>
      <c r="AC2784" s="53"/>
    </row>
    <row r="2785" spans="1:29" x14ac:dyDescent="0.25">
      <c r="A2785" s="54">
        <v>4304006</v>
      </c>
      <c r="B2785" s="90" t="s">
        <v>2627</v>
      </c>
      <c r="C2785" s="54" t="s">
        <v>346</v>
      </c>
      <c r="D2785" s="4"/>
      <c r="E2785" s="4"/>
      <c r="F2785" s="67"/>
      <c r="G2785" s="64"/>
      <c r="H2785" s="43"/>
      <c r="I2785" s="43"/>
      <c r="J2785" s="43"/>
      <c r="K2785" s="43"/>
      <c r="L2785" s="43"/>
      <c r="M2785" s="4" t="s">
        <v>4</v>
      </c>
      <c r="N2785" s="15"/>
      <c r="O2785" s="38" t="s">
        <v>2482</v>
      </c>
      <c r="P2785" s="84" t="str">
        <f>IF(E2779="Achieving School"," ","X")</f>
        <v xml:space="preserve"> </v>
      </c>
      <c r="Q2785" s="91"/>
      <c r="R2785" s="4" t="s">
        <v>6</v>
      </c>
      <c r="S2785" s="4" t="s">
        <v>5</v>
      </c>
      <c r="T2785" s="4" t="s">
        <v>7</v>
      </c>
      <c r="U2785" s="4">
        <v>322</v>
      </c>
      <c r="V2785" s="4">
        <v>83.23</v>
      </c>
      <c r="W2785" s="4">
        <v>81.67</v>
      </c>
      <c r="X2785" s="10">
        <f t="shared" si="3514"/>
        <v>1.5600000000000023</v>
      </c>
      <c r="Y2785" s="15">
        <v>141</v>
      </c>
      <c r="Z2785" s="4">
        <v>62.41</v>
      </c>
      <c r="AA2785" s="4">
        <v>51.24</v>
      </c>
      <c r="AB2785" s="74">
        <f t="shared" si="3494"/>
        <v>11.169999999999995</v>
      </c>
      <c r="AC2785" s="54"/>
    </row>
    <row r="2786" spans="1:29" x14ac:dyDescent="0.25">
      <c r="A2786" s="1">
        <v>4304007</v>
      </c>
      <c r="B2786" s="87" t="s">
        <v>2627</v>
      </c>
      <c r="C2786" s="55" t="s">
        <v>347</v>
      </c>
      <c r="E2786" s="42"/>
      <c r="F2786" s="65" t="s">
        <v>2483</v>
      </c>
      <c r="G2786" s="62"/>
      <c r="H2786" s="37" t="str">
        <f>IF(V2786&gt;94,"Met",IF(X2786="--","n/a",IF(X2786&gt;=0,"Met","Did Not Meet")))</f>
        <v>Met</v>
      </c>
      <c r="I2786" s="37" t="str">
        <f>IF(V2787&gt;94,"Met",IF(X2787="--","n/a",IF(X2787&gt;=0,"Met","Did Not Meet")))</f>
        <v>Did Not Meet</v>
      </c>
      <c r="K2786" s="13" t="str">
        <f>IF(Z2786&gt;94,"Met",IF(AB2786="--","n/a",IF(AB2786&gt;=0,"Met","Did Not Meet")))</f>
        <v>Met</v>
      </c>
      <c r="L2786" s="13" t="str">
        <f>IF(Z2787&gt;94,"Met",IF(AB2787="--","n/a",IF(AB2787&gt;=0,"Met","Did Not Meet")))</f>
        <v>Met</v>
      </c>
      <c r="M2786" s="1" t="s">
        <v>4</v>
      </c>
      <c r="N2786" s="14" t="s">
        <v>2502</v>
      </c>
      <c r="O2786" s="5"/>
      <c r="P2786" s="44" t="str">
        <f t="shared" ref="P2786" si="3554">IF(H2788="Yes",IF(I2788="Yes","Yes","No"),"No")</f>
        <v>No</v>
      </c>
      <c r="Q2786" s="93"/>
      <c r="R2786" s="5" t="s">
        <v>1</v>
      </c>
      <c r="S2786" s="1" t="s">
        <v>2</v>
      </c>
      <c r="T2786" s="1" t="s">
        <v>3</v>
      </c>
      <c r="U2786" s="5">
        <v>190</v>
      </c>
      <c r="V2786" s="1">
        <v>90</v>
      </c>
      <c r="W2786" s="1">
        <v>88.3</v>
      </c>
      <c r="X2786" s="9">
        <f t="shared" si="3514"/>
        <v>1.7000000000000028</v>
      </c>
      <c r="Y2786" s="14">
        <v>94</v>
      </c>
      <c r="Z2786" s="1">
        <v>89.36</v>
      </c>
      <c r="AA2786" s="1">
        <v>76.599999999999994</v>
      </c>
      <c r="AB2786" s="71">
        <f t="shared" si="3494"/>
        <v>12.760000000000005</v>
      </c>
      <c r="AC2786" s="36"/>
    </row>
    <row r="2787" spans="1:29" ht="15.75" x14ac:dyDescent="0.25">
      <c r="A2787" s="53">
        <v>4304007</v>
      </c>
      <c r="B2787" s="89" t="s">
        <v>2627</v>
      </c>
      <c r="C2787" s="53" t="s">
        <v>347</v>
      </c>
      <c r="D2787" s="49" t="s">
        <v>2498</v>
      </c>
      <c r="E2787" s="34" t="str">
        <f>M2786</f>
        <v>Achieving School</v>
      </c>
      <c r="F2787" s="65" t="s">
        <v>2484</v>
      </c>
      <c r="G2787" s="62"/>
      <c r="H2787" s="13" t="str">
        <f>IF(V2788&gt;94,"Met",IF(X2788="--","n/a",IF(X2788&gt;=0,"Met","Did Not Meet")))</f>
        <v>Did Not Meet</v>
      </c>
      <c r="I2787" s="13" t="str">
        <f>IF(V2789&gt;94,"Met",IF(X2789="--","n/a",IF(X2789&gt;=0,"Met","Did Not Meet")))</f>
        <v>Did Not Meet</v>
      </c>
      <c r="K2787" s="13" t="str">
        <f>IF(Z2788&gt;94,"Met",IF(AB2788="--","n/a",IF(AB2788&gt;=0,"Met","Did Not Meet")))</f>
        <v>Met</v>
      </c>
      <c r="L2787" s="13" t="str">
        <f>IF(Z2789&gt;94,"Met",IF(AB2789="--","n/a",IF(AB2789&gt;=0,"Met","Did Not Meet")))</f>
        <v>Did Not Meet</v>
      </c>
      <c r="M2787" s="5" t="s">
        <v>4</v>
      </c>
      <c r="N2787" s="14" t="s">
        <v>2501</v>
      </c>
      <c r="O2787" s="5"/>
      <c r="P2787" s="44" t="str">
        <f t="shared" ref="P2787" si="3555">IF(K2788="Yes",IF(L2788="Yes","Yes","No"),"No")</f>
        <v>Yes</v>
      </c>
      <c r="Q2787" s="94" t="s">
        <v>2759</v>
      </c>
      <c r="R2787" s="5" t="s">
        <v>1</v>
      </c>
      <c r="S2787" s="5" t="s">
        <v>2</v>
      </c>
      <c r="T2787" s="5" t="s">
        <v>7</v>
      </c>
      <c r="U2787" s="5">
        <v>73</v>
      </c>
      <c r="V2787" s="5">
        <v>75.34</v>
      </c>
      <c r="W2787" s="5">
        <v>76.23</v>
      </c>
      <c r="X2787" s="8">
        <f t="shared" si="3514"/>
        <v>-0.89000000000000057</v>
      </c>
      <c r="Y2787" s="14">
        <v>42</v>
      </c>
      <c r="Z2787" s="5">
        <v>80.95</v>
      </c>
      <c r="AA2787" s="5">
        <v>77.709999999999994</v>
      </c>
      <c r="AB2787" s="71">
        <f t="shared" si="3494"/>
        <v>3.2400000000000091</v>
      </c>
      <c r="AC2787" s="53"/>
    </row>
    <row r="2788" spans="1:29" ht="15" customHeight="1" x14ac:dyDescent="0.25">
      <c r="A2788" s="53">
        <v>4304007</v>
      </c>
      <c r="B2788" s="89" t="s">
        <v>2627</v>
      </c>
      <c r="C2788" s="53" t="s">
        <v>347</v>
      </c>
      <c r="D2788" s="49" t="s">
        <v>2499</v>
      </c>
      <c r="E2788" s="35" t="str">
        <f>VLOOKUP('2012 Accountability Database'!$A2786,'2011 AYP'!A$2:B$1072,2)</f>
        <v xml:space="preserve"> MS (Met Standards)</v>
      </c>
      <c r="F2788" s="66"/>
      <c r="G2788" s="63" t="s">
        <v>2485</v>
      </c>
      <c r="H2788" s="60" t="str">
        <f t="shared" ref="H2788:I2788" si="3556">IF(H2786="Met","Yes",IF(H2787="Met","Yes","No"))</f>
        <v>Yes</v>
      </c>
      <c r="I2788" s="60" t="str">
        <f t="shared" si="3556"/>
        <v>No</v>
      </c>
      <c r="J2788" s="42"/>
      <c r="K2788" s="60" t="str">
        <f t="shared" ref="K2788:L2788" si="3557">IF(K2786="Met","Yes",IF(K2787="Met","Yes","No"))</f>
        <v>Yes</v>
      </c>
      <c r="L2788" s="60" t="str">
        <f t="shared" si="3557"/>
        <v>Yes</v>
      </c>
      <c r="M2788" s="1" t="s">
        <v>4</v>
      </c>
      <c r="N2788" s="14" t="s">
        <v>2503</v>
      </c>
      <c r="O2788" s="5"/>
      <c r="P2788" s="44" t="str">
        <f t="shared" ref="P2788" si="3558">IF(H2792="Yes",IF(I2792="Yes","Yes","No"),"No")</f>
        <v>Yes</v>
      </c>
      <c r="Q2788" s="108" t="s">
        <v>2758</v>
      </c>
      <c r="R2788" s="5" t="s">
        <v>1</v>
      </c>
      <c r="S2788" s="1" t="s">
        <v>5</v>
      </c>
      <c r="T2788" s="1" t="s">
        <v>3</v>
      </c>
      <c r="U2788" s="5">
        <v>572</v>
      </c>
      <c r="V2788" s="1">
        <v>87.59</v>
      </c>
      <c r="W2788" s="1">
        <v>88.3</v>
      </c>
      <c r="X2788" s="6">
        <f t="shared" si="3514"/>
        <v>-0.70999999999999375</v>
      </c>
      <c r="Y2788" s="14">
        <v>271</v>
      </c>
      <c r="Z2788" s="1">
        <v>82.29</v>
      </c>
      <c r="AA2788" s="1">
        <v>76.599999999999994</v>
      </c>
      <c r="AB2788" s="71">
        <f t="shared" si="3494"/>
        <v>5.6900000000000119</v>
      </c>
      <c r="AC2788" s="53"/>
    </row>
    <row r="2789" spans="1:29" x14ac:dyDescent="0.25">
      <c r="A2789" s="53">
        <v>4304007</v>
      </c>
      <c r="B2789" s="89" t="s">
        <v>2627</v>
      </c>
      <c r="C2789" s="53" t="s">
        <v>347</v>
      </c>
      <c r="D2789" s="49" t="s">
        <v>2507</v>
      </c>
      <c r="E2789" s="47">
        <f>VLOOKUP('2012 Accountability Database'!A2786,Dems1112!$A$2:$G$1082,3)</f>
        <v>0.05</v>
      </c>
      <c r="F2789" s="66"/>
      <c r="G2789" s="52"/>
      <c r="M2789" s="1" t="s">
        <v>4</v>
      </c>
      <c r="N2789" s="14" t="s">
        <v>2504</v>
      </c>
      <c r="O2789" s="5"/>
      <c r="P2789" s="44" t="str">
        <f t="shared" ref="P2789" si="3559">IF(K2792="Yes",IF(L2792="Yes","Yes","No"),"No")</f>
        <v>Yes</v>
      </c>
      <c r="Q2789" s="108"/>
      <c r="R2789" s="5" t="s">
        <v>1</v>
      </c>
      <c r="S2789" s="1" t="s">
        <v>5</v>
      </c>
      <c r="T2789" s="1" t="s">
        <v>7</v>
      </c>
      <c r="U2789" s="5">
        <v>223</v>
      </c>
      <c r="V2789" s="1">
        <v>73.09</v>
      </c>
      <c r="W2789" s="1">
        <v>76.23</v>
      </c>
      <c r="X2789" s="6">
        <f t="shared" si="3514"/>
        <v>-3.1400000000000006</v>
      </c>
      <c r="Y2789" s="14">
        <v>113</v>
      </c>
      <c r="Z2789" s="1">
        <v>76.989999999999995</v>
      </c>
      <c r="AA2789" s="1">
        <v>77.709999999999994</v>
      </c>
      <c r="AB2789" s="72">
        <f t="shared" si="3494"/>
        <v>-0.71999999999999886</v>
      </c>
      <c r="AC2789" s="53"/>
    </row>
    <row r="2790" spans="1:29" x14ac:dyDescent="0.25">
      <c r="A2790" s="53">
        <v>4304007</v>
      </c>
      <c r="B2790" s="89" t="s">
        <v>2627</v>
      </c>
      <c r="C2790" s="53" t="s">
        <v>347</v>
      </c>
      <c r="D2790" s="50" t="s">
        <v>2508</v>
      </c>
      <c r="E2790" s="47">
        <f>VLOOKUP('2012 Accountability Database'!A2786,Dems1112!$A$2:$G$1082,4)</f>
        <v>0.32</v>
      </c>
      <c r="F2790" s="65" t="s">
        <v>2486</v>
      </c>
      <c r="G2790" s="62"/>
      <c r="H2790" s="13" t="str">
        <f>IF(V2790&gt;94,"Met",IF(X2790="--","n/a",IF(X2790&gt;=0,"Met","Did Not Meet")))</f>
        <v>Met</v>
      </c>
      <c r="I2790" s="13" t="str">
        <f>IF(V2791&gt;94,"Met",IF(X2791="--","n/a",IF(X2791&gt;=0,"Met","Did Not Meet")))</f>
        <v>Met</v>
      </c>
      <c r="J2790" s="13"/>
      <c r="K2790" s="13" t="str">
        <f>IF(Z2790&gt;94,"Met",IF(AB2790="--","n/a",IF(AB2790&gt;=0,"Met","Did Not Meet")))</f>
        <v>Met</v>
      </c>
      <c r="L2790" s="13" t="str">
        <f>IF(Z2791&gt;94,"Met",IF(AB2791="--","n/a",IF(AB2791&gt;=0,"Met","Did Not Meet")))</f>
        <v>Met</v>
      </c>
      <c r="M2790" s="5" t="s">
        <v>4</v>
      </c>
      <c r="N2790" s="68" t="s">
        <v>2497</v>
      </c>
      <c r="O2790" s="35"/>
      <c r="P2790" s="44"/>
      <c r="Q2790" s="108"/>
      <c r="R2790" s="5" t="s">
        <v>6</v>
      </c>
      <c r="S2790" s="5" t="s">
        <v>2</v>
      </c>
      <c r="T2790" s="5" t="s">
        <v>3</v>
      </c>
      <c r="U2790" s="5">
        <v>190</v>
      </c>
      <c r="V2790" s="5">
        <v>93.16</v>
      </c>
      <c r="W2790" s="5">
        <v>89.72</v>
      </c>
      <c r="X2790" s="11">
        <f t="shared" si="3514"/>
        <v>3.4399999999999977</v>
      </c>
      <c r="Y2790" s="14">
        <v>94</v>
      </c>
      <c r="Z2790" s="5">
        <v>60.64</v>
      </c>
      <c r="AA2790" s="5">
        <v>56.12</v>
      </c>
      <c r="AB2790" s="71">
        <f t="shared" si="3494"/>
        <v>4.5200000000000031</v>
      </c>
      <c r="AC2790" s="53"/>
    </row>
    <row r="2791" spans="1:29" x14ac:dyDescent="0.25">
      <c r="A2791" s="53">
        <v>4304007</v>
      </c>
      <c r="B2791" s="89" t="s">
        <v>2627</v>
      </c>
      <c r="C2791" s="53" t="s">
        <v>347</v>
      </c>
      <c r="D2791" s="50" t="s">
        <v>974</v>
      </c>
      <c r="E2791" s="47" t="str">
        <f>VLOOKUP('2012 Accountability Database'!A2786,Dems1112!$A$2:$G$1082,5)</f>
        <v>K-4</v>
      </c>
      <c r="F2791" s="65" t="s">
        <v>2487</v>
      </c>
      <c r="G2791" s="62"/>
      <c r="H2791" s="13" t="str">
        <f>IF(V2792&gt;94,"Met",IF(X2792="--","n/a",IF(X2792&gt;=0,"Met","Did Not Meet")))</f>
        <v>Met</v>
      </c>
      <c r="I2791" s="13" t="str">
        <f>IF(V2793&gt;94,"Met",IF(X2793="--","n/a",IF(X2793&gt;=0,"Met","Did Not Meet")))</f>
        <v>Met</v>
      </c>
      <c r="J2791" s="13"/>
      <c r="K2791" s="13" t="str">
        <f>IF(Z2792&gt;94,"Met",IF(AB2792="--","n/a",IF(AB2792&gt;=0,"Met","Did Not Meet")))</f>
        <v>Met</v>
      </c>
      <c r="L2791" s="13" t="str">
        <f>IF(Z2793&gt;94,"Met",IF(AB2793="--","n/a",IF(AB2793&gt;=0,"Met","Did Not Meet")))</f>
        <v>Met</v>
      </c>
      <c r="M2791" s="1" t="s">
        <v>4</v>
      </c>
      <c r="N2791" s="14"/>
      <c r="O2791" s="35" t="s">
        <v>2506</v>
      </c>
      <c r="P2791" s="83" t="str">
        <f t="shared" ref="P2791" si="3560">IF(P2786="No"," ", IF(P2788="No"," ",IF(P2787="No", " ",IF(P2789="No"," ","X"))))</f>
        <v xml:space="preserve"> </v>
      </c>
      <c r="Q2791" s="108"/>
      <c r="R2791" s="5" t="s">
        <v>6</v>
      </c>
      <c r="S2791" s="1" t="s">
        <v>2</v>
      </c>
      <c r="T2791" s="1" t="s">
        <v>7</v>
      </c>
      <c r="U2791" s="5">
        <v>73</v>
      </c>
      <c r="V2791" s="1">
        <v>86.3</v>
      </c>
      <c r="W2791" s="1">
        <v>79.63</v>
      </c>
      <c r="X2791" s="9">
        <f t="shared" si="3514"/>
        <v>6.6700000000000017</v>
      </c>
      <c r="Y2791" s="14">
        <v>42</v>
      </c>
      <c r="Z2791" s="1">
        <v>54.76</v>
      </c>
      <c r="AA2791" s="1">
        <v>45.5</v>
      </c>
      <c r="AB2791" s="71">
        <f t="shared" si="3494"/>
        <v>9.259999999999998</v>
      </c>
      <c r="AC2791" s="53"/>
    </row>
    <row r="2792" spans="1:29" ht="15.75" x14ac:dyDescent="0.25">
      <c r="A2792" s="53">
        <v>4304007</v>
      </c>
      <c r="B2792" s="89" t="s">
        <v>2627</v>
      </c>
      <c r="C2792" s="53" t="s">
        <v>347</v>
      </c>
      <c r="D2792" s="50" t="s">
        <v>975</v>
      </c>
      <c r="E2792" s="48" t="str">
        <f>VLOOKUP('2012 Accountability Database'!A2786,Dems1112!$A$2:$G$1082,6)</f>
        <v>3 (Central AR)</v>
      </c>
      <c r="F2792" s="66"/>
      <c r="G2792" s="63" t="s">
        <v>2488</v>
      </c>
      <c r="H2792" s="61" t="str">
        <f t="shared" ref="H2792:I2792" si="3561">IF(H2790="Met","Yes",IF(H2791="Met","Yes","No"))</f>
        <v>Yes</v>
      </c>
      <c r="I2792" s="61" t="str">
        <f t="shared" si="3561"/>
        <v>Yes</v>
      </c>
      <c r="J2792" s="55"/>
      <c r="K2792" s="61" t="str">
        <f t="shared" ref="K2792:L2792" si="3562">IF(K2790="Met","Yes",IF(K2791="Met","Yes","No"))</f>
        <v>Yes</v>
      </c>
      <c r="L2792" s="61" t="str">
        <f t="shared" si="3562"/>
        <v>Yes</v>
      </c>
      <c r="M2792" s="5" t="s">
        <v>4</v>
      </c>
      <c r="N2792" s="14"/>
      <c r="O2792" s="35" t="s">
        <v>2505</v>
      </c>
      <c r="P2792" s="83" t="str">
        <f t="shared" ref="P2792" si="3563">IF(P2791="X"," ",IF(P2793="X"," ","X"))</f>
        <v>X</v>
      </c>
      <c r="Q2792" s="94" t="s">
        <v>2759</v>
      </c>
      <c r="R2792" s="5" t="s">
        <v>6</v>
      </c>
      <c r="S2792" s="5" t="s">
        <v>5</v>
      </c>
      <c r="T2792" s="5" t="s">
        <v>3</v>
      </c>
      <c r="U2792" s="5">
        <v>572</v>
      </c>
      <c r="V2792" s="5">
        <v>91.26</v>
      </c>
      <c r="W2792" s="5">
        <v>89.72</v>
      </c>
      <c r="X2792" s="11">
        <f t="shared" si="3514"/>
        <v>1.5400000000000063</v>
      </c>
      <c r="Y2792" s="14">
        <v>271</v>
      </c>
      <c r="Z2792" s="5">
        <v>60.89</v>
      </c>
      <c r="AA2792" s="5">
        <v>56.12</v>
      </c>
      <c r="AB2792" s="71">
        <f t="shared" si="3494"/>
        <v>4.7700000000000031</v>
      </c>
      <c r="AC2792" s="53"/>
    </row>
    <row r="2793" spans="1:29" x14ac:dyDescent="0.25">
      <c r="A2793" s="54">
        <v>4304007</v>
      </c>
      <c r="B2793" s="90" t="s">
        <v>2627</v>
      </c>
      <c r="C2793" s="54" t="s">
        <v>347</v>
      </c>
      <c r="D2793" s="4"/>
      <c r="E2793" s="4"/>
      <c r="F2793" s="67"/>
      <c r="G2793" s="64"/>
      <c r="H2793" s="43"/>
      <c r="I2793" s="43"/>
      <c r="J2793" s="43"/>
      <c r="K2793" s="43"/>
      <c r="L2793" s="43"/>
      <c r="M2793" s="4" t="s">
        <v>4</v>
      </c>
      <c r="N2793" s="15"/>
      <c r="O2793" s="38" t="s">
        <v>2482</v>
      </c>
      <c r="P2793" s="84" t="str">
        <f>IF(E2787="Achieving School"," ","X")</f>
        <v xml:space="preserve"> </v>
      </c>
      <c r="Q2793" s="91"/>
      <c r="R2793" s="4" t="s">
        <v>6</v>
      </c>
      <c r="S2793" s="4" t="s">
        <v>5</v>
      </c>
      <c r="T2793" s="4" t="s">
        <v>7</v>
      </c>
      <c r="U2793" s="4">
        <v>223</v>
      </c>
      <c r="V2793" s="4">
        <v>82.06</v>
      </c>
      <c r="W2793" s="4">
        <v>79.63</v>
      </c>
      <c r="X2793" s="10">
        <f t="shared" si="3514"/>
        <v>2.4300000000000068</v>
      </c>
      <c r="Y2793" s="15">
        <v>113</v>
      </c>
      <c r="Z2793" s="4">
        <v>51.33</v>
      </c>
      <c r="AA2793" s="4">
        <v>45.5</v>
      </c>
      <c r="AB2793" s="74">
        <f t="shared" si="3494"/>
        <v>5.8299999999999983</v>
      </c>
      <c r="AC2793" s="54"/>
    </row>
    <row r="2794" spans="1:29" x14ac:dyDescent="0.25">
      <c r="A2794" s="1">
        <v>4304008</v>
      </c>
      <c r="B2794" s="87" t="s">
        <v>2627</v>
      </c>
      <c r="C2794" s="55" t="s">
        <v>348</v>
      </c>
      <c r="E2794" s="42"/>
      <c r="F2794" s="65" t="s">
        <v>2483</v>
      </c>
      <c r="G2794" s="62"/>
      <c r="H2794" s="37" t="str">
        <f>IF(V2794&gt;94,"Met",IF(X2794="--","n/a",IF(X2794&gt;=0,"Met","Did Not Meet")))</f>
        <v>Did Not Meet</v>
      </c>
      <c r="I2794" s="37" t="str">
        <f>IF(V2795&gt;94,"Met",IF(X2795="--","n/a",IF(X2795&gt;=0,"Met","Did Not Meet")))</f>
        <v>Did Not Meet</v>
      </c>
      <c r="K2794" s="13" t="str">
        <f>IF(Z2794&gt;94,"Met",IF(AB2794="--","n/a",IF(AB2794&gt;=0,"Met","Did Not Meet")))</f>
        <v>Did Not Meet</v>
      </c>
      <c r="L2794" s="13" t="str">
        <f>IF(Z2795&gt;94,"Met",IF(AB2795="--","n/a",IF(AB2795&gt;=0,"Met","Did Not Meet")))</f>
        <v>Did Not Meet</v>
      </c>
      <c r="M2794" s="1" t="s">
        <v>9</v>
      </c>
      <c r="N2794" s="14" t="s">
        <v>2502</v>
      </c>
      <c r="O2794" s="5"/>
      <c r="P2794" s="44" t="str">
        <f t="shared" ref="P2794" si="3564">IF(H2796="Yes",IF(I2796="Yes","Yes","No"),"No")</f>
        <v>No</v>
      </c>
      <c r="Q2794" s="93"/>
      <c r="R2794" s="5" t="s">
        <v>1</v>
      </c>
      <c r="S2794" s="1" t="s">
        <v>2</v>
      </c>
      <c r="T2794" s="1" t="s">
        <v>3</v>
      </c>
      <c r="U2794" s="5">
        <v>146</v>
      </c>
      <c r="V2794" s="1">
        <v>86.99</v>
      </c>
      <c r="W2794" s="1">
        <v>91.05</v>
      </c>
      <c r="X2794" s="6">
        <f t="shared" si="3514"/>
        <v>-4.0600000000000023</v>
      </c>
      <c r="Y2794" s="14">
        <v>59</v>
      </c>
      <c r="Z2794" s="1">
        <v>88.14</v>
      </c>
      <c r="AA2794" s="1">
        <v>93.79</v>
      </c>
      <c r="AB2794" s="72">
        <f t="shared" si="3494"/>
        <v>-5.6500000000000057</v>
      </c>
      <c r="AC2794" s="36"/>
    </row>
    <row r="2795" spans="1:29" ht="15.75" x14ac:dyDescent="0.25">
      <c r="A2795" s="53">
        <v>4304008</v>
      </c>
      <c r="B2795" s="89" t="s">
        <v>2627</v>
      </c>
      <c r="C2795" s="53" t="s">
        <v>348</v>
      </c>
      <c r="D2795" s="49" t="s">
        <v>2498</v>
      </c>
      <c r="E2795" s="34" t="str">
        <f>M2794</f>
        <v>Needs Improvement School</v>
      </c>
      <c r="F2795" s="65" t="s">
        <v>2484</v>
      </c>
      <c r="G2795" s="62"/>
      <c r="H2795" s="13" t="str">
        <f>IF(V2796&gt;94,"Met",IF(X2796="--","n/a",IF(X2796&gt;=0,"Met","Did Not Meet")))</f>
        <v>Did Not Meet</v>
      </c>
      <c r="I2795" s="13" t="str">
        <f>IF(V2797&gt;94,"Met",IF(X2797="--","n/a",IF(X2797&gt;=0,"Met","Did Not Meet")))</f>
        <v>Did Not Meet</v>
      </c>
      <c r="K2795" s="13" t="str">
        <f>IF(Z2796&gt;94,"Met",IF(AB2796="--","n/a",IF(AB2796&gt;=0,"Met","Did Not Meet")))</f>
        <v>Did Not Meet</v>
      </c>
      <c r="L2795" s="13" t="str">
        <f>IF(Z2797&gt;94,"Met",IF(AB2797="--","n/a",IF(AB2797&gt;=0,"Met","Did Not Meet")))</f>
        <v>Did Not Meet</v>
      </c>
      <c r="M2795" s="1" t="s">
        <v>9</v>
      </c>
      <c r="N2795" s="14" t="s">
        <v>2501</v>
      </c>
      <c r="O2795" s="5"/>
      <c r="P2795" s="44" t="str">
        <f t="shared" ref="P2795" si="3565">IF(K2796="Yes",IF(L2796="Yes","Yes","No"),"No")</f>
        <v>No</v>
      </c>
      <c r="Q2795" s="94" t="s">
        <v>2759</v>
      </c>
      <c r="R2795" s="5" t="s">
        <v>1</v>
      </c>
      <c r="S2795" s="1" t="s">
        <v>2</v>
      </c>
      <c r="T2795" s="1" t="s">
        <v>7</v>
      </c>
      <c r="U2795" s="5">
        <v>84</v>
      </c>
      <c r="V2795" s="1">
        <v>77.38</v>
      </c>
      <c r="W2795" s="1">
        <v>84.49</v>
      </c>
      <c r="X2795" s="6">
        <f t="shared" si="3514"/>
        <v>-7.1099999999999994</v>
      </c>
      <c r="Y2795" s="14">
        <v>32</v>
      </c>
      <c r="Z2795" s="1">
        <v>84.38</v>
      </c>
      <c r="AA2795" s="1">
        <v>93.21</v>
      </c>
      <c r="AB2795" s="72">
        <f t="shared" si="3494"/>
        <v>-8.8299999999999983</v>
      </c>
      <c r="AC2795" s="53"/>
    </row>
    <row r="2796" spans="1:29" ht="15" customHeight="1" x14ac:dyDescent="0.25">
      <c r="A2796" s="53">
        <v>4304008</v>
      </c>
      <c r="B2796" s="89" t="s">
        <v>2627</v>
      </c>
      <c r="C2796" s="53" t="s">
        <v>348</v>
      </c>
      <c r="D2796" s="49" t="s">
        <v>2499</v>
      </c>
      <c r="E2796" s="35" t="str">
        <f>VLOOKUP('2012 Accountability Database'!$A2794,'2011 AYP'!A$2:B$1072,2)</f>
        <v xml:space="preserve"> MS (Met Standards)</v>
      </c>
      <c r="F2796" s="66"/>
      <c r="G2796" s="63" t="s">
        <v>2485</v>
      </c>
      <c r="H2796" s="60" t="str">
        <f t="shared" ref="H2796:I2796" si="3566">IF(H2794="Met","Yes",IF(H2795="Met","Yes","No"))</f>
        <v>No</v>
      </c>
      <c r="I2796" s="60" t="str">
        <f t="shared" si="3566"/>
        <v>No</v>
      </c>
      <c r="J2796" s="42"/>
      <c r="K2796" s="60" t="str">
        <f t="shared" ref="K2796:L2796" si="3567">IF(K2794="Met","Yes",IF(K2795="Met","Yes","No"))</f>
        <v>No</v>
      </c>
      <c r="L2796" s="60" t="str">
        <f t="shared" si="3567"/>
        <v>No</v>
      </c>
      <c r="M2796" s="5" t="s">
        <v>9</v>
      </c>
      <c r="N2796" s="14" t="s">
        <v>2503</v>
      </c>
      <c r="O2796" s="5"/>
      <c r="P2796" s="44" t="str">
        <f t="shared" ref="P2796" si="3568">IF(H2800="Yes",IF(I2800="Yes","Yes","No"),"No")</f>
        <v>No</v>
      </c>
      <c r="Q2796" s="108" t="s">
        <v>2758</v>
      </c>
      <c r="R2796" s="5" t="s">
        <v>1</v>
      </c>
      <c r="S2796" s="5" t="s">
        <v>5</v>
      </c>
      <c r="T2796" s="5" t="s">
        <v>3</v>
      </c>
      <c r="U2796" s="5">
        <v>449</v>
      </c>
      <c r="V2796" s="5">
        <v>85.97</v>
      </c>
      <c r="W2796" s="5">
        <v>91.05</v>
      </c>
      <c r="X2796" s="8">
        <f t="shared" si="3514"/>
        <v>-5.0799999999999983</v>
      </c>
      <c r="Y2796" s="14">
        <v>203</v>
      </c>
      <c r="Z2796" s="5">
        <v>88.67</v>
      </c>
      <c r="AA2796" s="5">
        <v>93.79</v>
      </c>
      <c r="AB2796" s="72">
        <f t="shared" si="3494"/>
        <v>-5.1200000000000045</v>
      </c>
      <c r="AC2796" s="53"/>
    </row>
    <row r="2797" spans="1:29" x14ac:dyDescent="0.25">
      <c r="A2797" s="53">
        <v>4304008</v>
      </c>
      <c r="B2797" s="89" t="s">
        <v>2627</v>
      </c>
      <c r="C2797" s="53" t="s">
        <v>348</v>
      </c>
      <c r="D2797" s="49" t="s">
        <v>2507</v>
      </c>
      <c r="E2797" s="47">
        <f>VLOOKUP('2012 Accountability Database'!A2794,Dems1112!$A$2:$G$1082,3)</f>
        <v>0.15</v>
      </c>
      <c r="F2797" s="66"/>
      <c r="G2797" s="52"/>
      <c r="M2797" s="5" t="s">
        <v>9</v>
      </c>
      <c r="N2797" s="14" t="s">
        <v>2504</v>
      </c>
      <c r="O2797" s="5"/>
      <c r="P2797" s="44" t="str">
        <f t="shared" ref="P2797" si="3569">IF(K2800="Yes",IF(L2800="Yes","Yes","No"),"No")</f>
        <v>No</v>
      </c>
      <c r="Q2797" s="108"/>
      <c r="R2797" s="5" t="s">
        <v>1</v>
      </c>
      <c r="S2797" s="5" t="s">
        <v>5</v>
      </c>
      <c r="T2797" s="5" t="s">
        <v>7</v>
      </c>
      <c r="U2797" s="5">
        <v>233</v>
      </c>
      <c r="V2797" s="5">
        <v>76.39</v>
      </c>
      <c r="W2797" s="5">
        <v>84.49</v>
      </c>
      <c r="X2797" s="8">
        <f t="shared" si="3514"/>
        <v>-8.0999999999999943</v>
      </c>
      <c r="Y2797" s="14">
        <v>98</v>
      </c>
      <c r="Z2797" s="5">
        <v>85.71</v>
      </c>
      <c r="AA2797" s="5">
        <v>93.21</v>
      </c>
      <c r="AB2797" s="72">
        <f t="shared" si="3494"/>
        <v>-7.5</v>
      </c>
      <c r="AC2797" s="53"/>
    </row>
    <row r="2798" spans="1:29" x14ac:dyDescent="0.25">
      <c r="A2798" s="53">
        <v>4304008</v>
      </c>
      <c r="B2798" s="89" t="s">
        <v>2627</v>
      </c>
      <c r="C2798" s="53" t="s">
        <v>348</v>
      </c>
      <c r="D2798" s="50" t="s">
        <v>2508</v>
      </c>
      <c r="E2798" s="47">
        <f>VLOOKUP('2012 Accountability Database'!A2794,Dems1112!$A$2:$G$1082,4)</f>
        <v>0.54</v>
      </c>
      <c r="F2798" s="65" t="s">
        <v>2486</v>
      </c>
      <c r="G2798" s="62"/>
      <c r="H2798" s="13" t="str">
        <f>IF(V2798&gt;94,"Met",IF(X2798="--","n/a",IF(X2798&gt;=0,"Met","Did Not Meet")))</f>
        <v>Did Not Meet</v>
      </c>
      <c r="I2798" s="13" t="str">
        <f>IF(V2799&gt;94,"Met",IF(X2799="--","n/a",IF(X2799&gt;=0,"Met","Did Not Meet")))</f>
        <v>Did Not Meet</v>
      </c>
      <c r="J2798" s="13"/>
      <c r="K2798" s="13" t="str">
        <f>IF(Z2798&gt;94,"Met",IF(AB2798="--","n/a",IF(AB2798&gt;=0,"Met","Did Not Meet")))</f>
        <v>Did Not Meet</v>
      </c>
      <c r="L2798" s="13" t="str">
        <f>IF(Z2799&gt;94,"Met",IF(AB2799="--","n/a",IF(AB2799&gt;=0,"Met","Did Not Meet")))</f>
        <v>Did Not Meet</v>
      </c>
      <c r="M2798" s="1" t="s">
        <v>9</v>
      </c>
      <c r="N2798" s="68" t="s">
        <v>2497</v>
      </c>
      <c r="O2798" s="35"/>
      <c r="P2798" s="44"/>
      <c r="Q2798" s="108"/>
      <c r="R2798" s="5" t="s">
        <v>6</v>
      </c>
      <c r="S2798" s="1" t="s">
        <v>2</v>
      </c>
      <c r="T2798" s="1" t="s">
        <v>3</v>
      </c>
      <c r="U2798" s="5">
        <v>146</v>
      </c>
      <c r="V2798" s="1">
        <v>89.04</v>
      </c>
      <c r="W2798" s="1">
        <v>94.04</v>
      </c>
      <c r="X2798" s="6">
        <f t="shared" si="3514"/>
        <v>-5</v>
      </c>
      <c r="Y2798" s="14">
        <v>59</v>
      </c>
      <c r="Z2798" s="1">
        <v>54.24</v>
      </c>
      <c r="AA2798" s="1">
        <v>73.59</v>
      </c>
      <c r="AB2798" s="72">
        <f t="shared" si="3494"/>
        <v>-19.350000000000001</v>
      </c>
      <c r="AC2798" s="53"/>
    </row>
    <row r="2799" spans="1:29" x14ac:dyDescent="0.25">
      <c r="A2799" s="53">
        <v>4304008</v>
      </c>
      <c r="B2799" s="89" t="s">
        <v>2627</v>
      </c>
      <c r="C2799" s="53" t="s">
        <v>348</v>
      </c>
      <c r="D2799" s="50" t="s">
        <v>974</v>
      </c>
      <c r="E2799" s="47" t="str">
        <f>VLOOKUP('2012 Accountability Database'!A2794,Dems1112!$A$2:$G$1082,5)</f>
        <v>K-4</v>
      </c>
      <c r="F2799" s="65" t="s">
        <v>2487</v>
      </c>
      <c r="G2799" s="62"/>
      <c r="H2799" s="13" t="str">
        <f>IF(V2800&gt;94,"Met",IF(X2800="--","n/a",IF(X2800&gt;=0,"Met","Did Not Meet")))</f>
        <v>Did Not Meet</v>
      </c>
      <c r="I2799" s="13" t="str">
        <f>IF(V2801&gt;94,"Met",IF(X2801="--","n/a",IF(X2801&gt;=0,"Met","Did Not Meet")))</f>
        <v>Did Not Meet</v>
      </c>
      <c r="J2799" s="13"/>
      <c r="K2799" s="13" t="str">
        <f>IF(Z2800&gt;94,"Met",IF(AB2800="--","n/a",IF(AB2800&gt;=0,"Met","Did Not Meet")))</f>
        <v>Did Not Meet</v>
      </c>
      <c r="L2799" s="13" t="str">
        <f>IF(Z2801&gt;94,"Met",IF(AB2801="--","n/a",IF(AB2801&gt;=0,"Met","Did Not Meet")))</f>
        <v>Met</v>
      </c>
      <c r="M2799" s="1" t="s">
        <v>9</v>
      </c>
      <c r="N2799" s="14"/>
      <c r="O2799" s="35" t="s">
        <v>2506</v>
      </c>
      <c r="P2799" s="83" t="str">
        <f t="shared" ref="P2799" si="3570">IF(P2794="No"," ", IF(P2796="No"," ",IF(P2795="No", " ",IF(P2797="No"," ","X"))))</f>
        <v xml:space="preserve"> </v>
      </c>
      <c r="Q2799" s="108"/>
      <c r="R2799" s="5" t="s">
        <v>6</v>
      </c>
      <c r="S2799" s="1" t="s">
        <v>2</v>
      </c>
      <c r="T2799" s="1" t="s">
        <v>7</v>
      </c>
      <c r="U2799" s="5">
        <v>84</v>
      </c>
      <c r="V2799" s="1">
        <v>83.33</v>
      </c>
      <c r="W2799" s="1">
        <v>91.54</v>
      </c>
      <c r="X2799" s="6">
        <f t="shared" si="3514"/>
        <v>-8.210000000000008</v>
      </c>
      <c r="Y2799" s="14">
        <v>32</v>
      </c>
      <c r="Z2799" s="1">
        <v>46.88</v>
      </c>
      <c r="AA2799" s="1">
        <v>59.26</v>
      </c>
      <c r="AB2799" s="72">
        <f t="shared" si="3494"/>
        <v>-12.379999999999995</v>
      </c>
      <c r="AC2799" s="53"/>
    </row>
    <row r="2800" spans="1:29" ht="15.75" x14ac:dyDescent="0.25">
      <c r="A2800" s="53">
        <v>4304008</v>
      </c>
      <c r="B2800" s="89" t="s">
        <v>2627</v>
      </c>
      <c r="C2800" s="53" t="s">
        <v>348</v>
      </c>
      <c r="D2800" s="50" t="s">
        <v>975</v>
      </c>
      <c r="E2800" s="48" t="str">
        <f>VLOOKUP('2012 Accountability Database'!A2794,Dems1112!$A$2:$G$1082,6)</f>
        <v>3 (Central AR)</v>
      </c>
      <c r="F2800" s="66"/>
      <c r="G2800" s="63" t="s">
        <v>2488</v>
      </c>
      <c r="H2800" s="61" t="str">
        <f t="shared" ref="H2800:I2800" si="3571">IF(H2798="Met","Yes",IF(H2799="Met","Yes","No"))</f>
        <v>No</v>
      </c>
      <c r="I2800" s="61" t="str">
        <f t="shared" si="3571"/>
        <v>No</v>
      </c>
      <c r="J2800" s="55"/>
      <c r="K2800" s="61" t="str">
        <f t="shared" ref="K2800:L2800" si="3572">IF(K2798="Met","Yes",IF(K2799="Met","Yes","No"))</f>
        <v>No</v>
      </c>
      <c r="L2800" s="61" t="str">
        <f t="shared" si="3572"/>
        <v>Yes</v>
      </c>
      <c r="M2800" s="1" t="s">
        <v>9</v>
      </c>
      <c r="N2800" s="14"/>
      <c r="O2800" s="35" t="s">
        <v>2505</v>
      </c>
      <c r="P2800" s="83" t="str">
        <f t="shared" ref="P2800" si="3573">IF(P2799="X"," ",IF(P2801="X"," ","X"))</f>
        <v xml:space="preserve"> </v>
      </c>
      <c r="Q2800" s="94" t="s">
        <v>2759</v>
      </c>
      <c r="R2800" s="5" t="s">
        <v>6</v>
      </c>
      <c r="S2800" s="1" t="s">
        <v>5</v>
      </c>
      <c r="T2800" s="1" t="s">
        <v>3</v>
      </c>
      <c r="U2800" s="5">
        <v>449</v>
      </c>
      <c r="V2800" s="1">
        <v>91.31</v>
      </c>
      <c r="W2800" s="1">
        <v>94.04</v>
      </c>
      <c r="X2800" s="6">
        <f t="shared" si="3514"/>
        <v>-2.730000000000004</v>
      </c>
      <c r="Y2800" s="14">
        <v>203</v>
      </c>
      <c r="Z2800" s="1">
        <v>70.44</v>
      </c>
      <c r="AA2800" s="1">
        <v>73.59</v>
      </c>
      <c r="AB2800" s="72">
        <f t="shared" si="3494"/>
        <v>-3.1500000000000057</v>
      </c>
      <c r="AC2800" s="53"/>
    </row>
    <row r="2801" spans="1:29" x14ac:dyDescent="0.25">
      <c r="A2801" s="54">
        <v>4304008</v>
      </c>
      <c r="B2801" s="90" t="s">
        <v>2627</v>
      </c>
      <c r="C2801" s="54" t="s">
        <v>348</v>
      </c>
      <c r="D2801" s="4"/>
      <c r="E2801" s="4"/>
      <c r="F2801" s="67"/>
      <c r="G2801" s="64"/>
      <c r="H2801" s="43"/>
      <c r="I2801" s="43"/>
      <c r="J2801" s="43"/>
      <c r="K2801" s="43"/>
      <c r="L2801" s="43"/>
      <c r="M2801" s="4" t="s">
        <v>9</v>
      </c>
      <c r="N2801" s="15"/>
      <c r="O2801" s="38" t="s">
        <v>2482</v>
      </c>
      <c r="P2801" s="84" t="str">
        <f>IF(E2795="Achieving School"," ","X")</f>
        <v>X</v>
      </c>
      <c r="Q2801" s="91"/>
      <c r="R2801" s="4" t="s">
        <v>6</v>
      </c>
      <c r="S2801" s="4" t="s">
        <v>5</v>
      </c>
      <c r="T2801" s="4" t="s">
        <v>7</v>
      </c>
      <c r="U2801" s="4">
        <v>233</v>
      </c>
      <c r="V2801" s="4">
        <v>85.84</v>
      </c>
      <c r="W2801" s="4">
        <v>91.54</v>
      </c>
      <c r="X2801" s="7">
        <f t="shared" si="3514"/>
        <v>-5.7000000000000028</v>
      </c>
      <c r="Y2801" s="15">
        <v>98</v>
      </c>
      <c r="Z2801" s="4">
        <v>60.2</v>
      </c>
      <c r="AA2801" s="4">
        <v>59.26</v>
      </c>
      <c r="AB2801" s="74">
        <f t="shared" si="3494"/>
        <v>0.94000000000000483</v>
      </c>
      <c r="AC2801" s="54"/>
    </row>
    <row r="2802" spans="1:29" x14ac:dyDescent="0.25">
      <c r="A2802" s="1">
        <v>4304009</v>
      </c>
      <c r="B2802" s="87" t="s">
        <v>2627</v>
      </c>
      <c r="C2802" s="55" t="s">
        <v>349</v>
      </c>
      <c r="E2802" s="42"/>
      <c r="F2802" s="65" t="s">
        <v>2483</v>
      </c>
      <c r="G2802" s="62"/>
      <c r="H2802" s="37" t="str">
        <f>IF(V2802&gt;94,"Met",IF(X2802="--","n/a",IF(X2802&gt;=0,"Met","Did Not Meet")))</f>
        <v>Met</v>
      </c>
      <c r="I2802" s="37" t="str">
        <f>IF(V2803&gt;94,"Met",IF(X2803="--","n/a",IF(X2803&gt;=0,"Met","Did Not Meet")))</f>
        <v>Met</v>
      </c>
      <c r="K2802" s="13" t="str">
        <f>IF(Z2802&gt;94,"Met",IF(AB2802="--","n/a",IF(AB2802&gt;=0,"Met","Did Not Meet")))</f>
        <v>Did Not Meet</v>
      </c>
      <c r="L2802" s="13" t="str">
        <f>IF(Z2803&gt;94,"Met",IF(AB2803="--","n/a",IF(AB2803&gt;=0,"Met","Did Not Meet")))</f>
        <v>Did Not Meet</v>
      </c>
      <c r="M2802" s="5" t="s">
        <v>4</v>
      </c>
      <c r="N2802" s="14" t="s">
        <v>2502</v>
      </c>
      <c r="O2802" s="5"/>
      <c r="P2802" s="44" t="str">
        <f t="shared" ref="P2802" si="3574">IF(H2804="Yes",IF(I2804="Yes","Yes","No"),"No")</f>
        <v>Yes</v>
      </c>
      <c r="Q2802" s="93"/>
      <c r="R2802" s="5" t="s">
        <v>1</v>
      </c>
      <c r="S2802" s="5" t="s">
        <v>2</v>
      </c>
      <c r="T2802" s="5" t="s">
        <v>3</v>
      </c>
      <c r="U2802" s="5">
        <v>194</v>
      </c>
      <c r="V2802" s="5">
        <v>89.18</v>
      </c>
      <c r="W2802" s="5">
        <v>80.680000000000007</v>
      </c>
      <c r="X2802" s="11">
        <f t="shared" si="3514"/>
        <v>8.5</v>
      </c>
      <c r="Y2802" s="14">
        <v>90</v>
      </c>
      <c r="Z2802" s="5">
        <v>86.67</v>
      </c>
      <c r="AA2802" s="5">
        <v>87.84</v>
      </c>
      <c r="AB2802" s="72">
        <f t="shared" si="3494"/>
        <v>-1.1700000000000017</v>
      </c>
      <c r="AC2802" s="36"/>
    </row>
    <row r="2803" spans="1:29" ht="15.75" x14ac:dyDescent="0.25">
      <c r="A2803" s="53">
        <v>4304009</v>
      </c>
      <c r="B2803" s="89" t="s">
        <v>2627</v>
      </c>
      <c r="C2803" s="53" t="s">
        <v>349</v>
      </c>
      <c r="D2803" s="49" t="s">
        <v>2498</v>
      </c>
      <c r="E2803" s="34" t="str">
        <f>M2802</f>
        <v>Achieving School</v>
      </c>
      <c r="F2803" s="65" t="s">
        <v>2484</v>
      </c>
      <c r="G2803" s="62"/>
      <c r="H2803" s="13" t="str">
        <f>IF(V2804&gt;94,"Met",IF(X2804="--","n/a",IF(X2804&gt;=0,"Met","Did Not Meet")))</f>
        <v>Did Not Meet</v>
      </c>
      <c r="I2803" s="13" t="str">
        <f>IF(V2805&gt;94,"Met",IF(X2805="--","n/a",IF(X2805&gt;=0,"Met","Did Not Meet")))</f>
        <v>Did Not Meet</v>
      </c>
      <c r="K2803" s="13" t="str">
        <f>IF(Z2804&gt;94,"Met",IF(AB2804="--","n/a",IF(AB2804&gt;=0,"Met","Did Not Meet")))</f>
        <v>Did Not Meet</v>
      </c>
      <c r="L2803" s="13" t="str">
        <f>IF(Z2805&gt;94,"Met",IF(AB2805="--","n/a",IF(AB2805&gt;=0,"Met","Did Not Meet")))</f>
        <v>Did Not Meet</v>
      </c>
      <c r="M2803" s="1" t="s">
        <v>4</v>
      </c>
      <c r="N2803" s="14" t="s">
        <v>2501</v>
      </c>
      <c r="O2803" s="5"/>
      <c r="P2803" s="44" t="str">
        <f t="shared" ref="P2803" si="3575">IF(K2804="Yes",IF(L2804="Yes","Yes","No"),"No")</f>
        <v>No</v>
      </c>
      <c r="Q2803" s="94" t="s">
        <v>2759</v>
      </c>
      <c r="R2803" s="5" t="s">
        <v>1</v>
      </c>
      <c r="S2803" s="1" t="s">
        <v>2</v>
      </c>
      <c r="T2803" s="1" t="s">
        <v>7</v>
      </c>
      <c r="U2803" s="5">
        <v>129</v>
      </c>
      <c r="V2803" s="1">
        <v>86.82</v>
      </c>
      <c r="W2803" s="1">
        <v>74.5</v>
      </c>
      <c r="X2803" s="9">
        <f t="shared" si="3514"/>
        <v>12.319999999999993</v>
      </c>
      <c r="Y2803" s="14">
        <v>53</v>
      </c>
      <c r="Z2803" s="1">
        <v>83.02</v>
      </c>
      <c r="AA2803" s="1">
        <v>88.36</v>
      </c>
      <c r="AB2803" s="72">
        <f t="shared" ref="AB2803:AB2866" si="3576">Z2803-AA2803</f>
        <v>-5.3400000000000034</v>
      </c>
      <c r="AC2803" s="53"/>
    </row>
    <row r="2804" spans="1:29" ht="15" customHeight="1" x14ac:dyDescent="0.25">
      <c r="A2804" s="53">
        <v>4304009</v>
      </c>
      <c r="B2804" s="89" t="s">
        <v>2627</v>
      </c>
      <c r="C2804" s="53" t="s">
        <v>349</v>
      </c>
      <c r="D2804" s="49" t="s">
        <v>2499</v>
      </c>
      <c r="E2804" s="35" t="str">
        <f>VLOOKUP('2012 Accountability Database'!$A2802,'2011 AYP'!A$2:B$1072,2)</f>
        <v xml:space="preserve"> MS (Met Standards)</v>
      </c>
      <c r="F2804" s="66"/>
      <c r="G2804" s="63" t="s">
        <v>2485</v>
      </c>
      <c r="H2804" s="60" t="str">
        <f t="shared" ref="H2804:I2804" si="3577">IF(H2802="Met","Yes",IF(H2803="Met","Yes","No"))</f>
        <v>Yes</v>
      </c>
      <c r="I2804" s="60" t="str">
        <f t="shared" si="3577"/>
        <v>Yes</v>
      </c>
      <c r="J2804" s="42"/>
      <c r="K2804" s="60" t="str">
        <f t="shared" ref="K2804:L2804" si="3578">IF(K2802="Met","Yes",IF(K2803="Met","Yes","No"))</f>
        <v>No</v>
      </c>
      <c r="L2804" s="60" t="str">
        <f t="shared" si="3578"/>
        <v>No</v>
      </c>
      <c r="M2804" s="1" t="s">
        <v>4</v>
      </c>
      <c r="N2804" s="14" t="s">
        <v>2503</v>
      </c>
      <c r="O2804" s="5"/>
      <c r="P2804" s="44" t="str">
        <f t="shared" ref="P2804" si="3579">IF(H2808="Yes",IF(I2808="Yes","Yes","No"),"No")</f>
        <v>Yes</v>
      </c>
      <c r="Q2804" s="108" t="s">
        <v>2758</v>
      </c>
      <c r="R2804" s="5" t="s">
        <v>1</v>
      </c>
      <c r="S2804" s="1" t="s">
        <v>5</v>
      </c>
      <c r="T2804" s="1" t="s">
        <v>3</v>
      </c>
      <c r="U2804" s="5">
        <v>609</v>
      </c>
      <c r="V2804" s="1">
        <v>79.31</v>
      </c>
      <c r="W2804" s="1">
        <v>80.680000000000007</v>
      </c>
      <c r="X2804" s="6">
        <f t="shared" si="3514"/>
        <v>-1.3700000000000045</v>
      </c>
      <c r="Y2804" s="14">
        <v>271</v>
      </c>
      <c r="Z2804" s="1">
        <v>83.03</v>
      </c>
      <c r="AA2804" s="1">
        <v>87.84</v>
      </c>
      <c r="AB2804" s="72">
        <f t="shared" si="3576"/>
        <v>-4.8100000000000023</v>
      </c>
      <c r="AC2804" s="53"/>
    </row>
    <row r="2805" spans="1:29" x14ac:dyDescent="0.25">
      <c r="A2805" s="53">
        <v>4304009</v>
      </c>
      <c r="B2805" s="89" t="s">
        <v>2627</v>
      </c>
      <c r="C2805" s="53" t="s">
        <v>349</v>
      </c>
      <c r="D2805" s="49" t="s">
        <v>2507</v>
      </c>
      <c r="E2805" s="47">
        <f>VLOOKUP('2012 Accountability Database'!A2802,Dems1112!$A$2:$G$1082,3)</f>
        <v>7.0000000000000007E-2</v>
      </c>
      <c r="F2805" s="66"/>
      <c r="G2805" s="52"/>
      <c r="M2805" s="5" t="s">
        <v>4</v>
      </c>
      <c r="N2805" s="14" t="s">
        <v>2504</v>
      </c>
      <c r="O2805" s="5"/>
      <c r="P2805" s="44" t="str">
        <f t="shared" ref="P2805" si="3580">IF(K2808="Yes",IF(L2808="Yes","Yes","No"),"No")</f>
        <v>No</v>
      </c>
      <c r="Q2805" s="108"/>
      <c r="R2805" s="5" t="s">
        <v>1</v>
      </c>
      <c r="S2805" s="5" t="s">
        <v>5</v>
      </c>
      <c r="T2805" s="5" t="s">
        <v>7</v>
      </c>
      <c r="U2805" s="5">
        <v>399</v>
      </c>
      <c r="V2805" s="5">
        <v>73.180000000000007</v>
      </c>
      <c r="W2805" s="5">
        <v>74.5</v>
      </c>
      <c r="X2805" s="8">
        <f t="shared" si="3514"/>
        <v>-1.3199999999999932</v>
      </c>
      <c r="Y2805" s="14">
        <v>170</v>
      </c>
      <c r="Z2805" s="5">
        <v>81.180000000000007</v>
      </c>
      <c r="AA2805" s="5">
        <v>88.36</v>
      </c>
      <c r="AB2805" s="72">
        <f t="shared" si="3576"/>
        <v>-7.1799999999999926</v>
      </c>
      <c r="AC2805" s="53"/>
    </row>
    <row r="2806" spans="1:29" x14ac:dyDescent="0.25">
      <c r="A2806" s="53">
        <v>4304009</v>
      </c>
      <c r="B2806" s="89" t="s">
        <v>2627</v>
      </c>
      <c r="C2806" s="53" t="s">
        <v>349</v>
      </c>
      <c r="D2806" s="50" t="s">
        <v>2508</v>
      </c>
      <c r="E2806" s="47">
        <f>VLOOKUP('2012 Accountability Database'!A2802,Dems1112!$A$2:$G$1082,4)</f>
        <v>0.62</v>
      </c>
      <c r="F2806" s="65" t="s">
        <v>2486</v>
      </c>
      <c r="G2806" s="62"/>
      <c r="H2806" s="13" t="str">
        <f>IF(V2806&gt;94,"Met",IF(X2806="--","n/a",IF(X2806&gt;=0,"Met","Did Not Meet")))</f>
        <v>Met</v>
      </c>
      <c r="I2806" s="13" t="str">
        <f>IF(V2807&gt;94,"Met",IF(X2807="--","n/a",IF(X2807&gt;=0,"Met","Did Not Meet")))</f>
        <v>Met</v>
      </c>
      <c r="J2806" s="13"/>
      <c r="K2806" s="13" t="str">
        <f>IF(Z2806&gt;94,"Met",IF(AB2806="--","n/a",IF(AB2806&gt;=0,"Met","Did Not Meet")))</f>
        <v>Did Not Meet</v>
      </c>
      <c r="L2806" s="13" t="str">
        <f>IF(Z2807&gt;94,"Met",IF(AB2807="--","n/a",IF(AB2807&gt;=0,"Met","Did Not Meet")))</f>
        <v>Did Not Meet</v>
      </c>
      <c r="M2806" s="1" t="s">
        <v>4</v>
      </c>
      <c r="N2806" s="68" t="s">
        <v>2497</v>
      </c>
      <c r="O2806" s="35"/>
      <c r="P2806" s="44"/>
      <c r="Q2806" s="108"/>
      <c r="R2806" s="5" t="s">
        <v>6</v>
      </c>
      <c r="S2806" s="1" t="s">
        <v>2</v>
      </c>
      <c r="T2806" s="1" t="s">
        <v>3</v>
      </c>
      <c r="U2806" s="5">
        <v>194</v>
      </c>
      <c r="V2806" s="1">
        <v>91.24</v>
      </c>
      <c r="W2806" s="1">
        <v>89.22</v>
      </c>
      <c r="X2806" s="9">
        <f t="shared" si="3514"/>
        <v>2.019999999999996</v>
      </c>
      <c r="Y2806" s="14">
        <v>90</v>
      </c>
      <c r="Z2806" s="1">
        <v>63.33</v>
      </c>
      <c r="AA2806" s="1">
        <v>69.14</v>
      </c>
      <c r="AB2806" s="72">
        <f t="shared" si="3576"/>
        <v>-5.8100000000000023</v>
      </c>
      <c r="AC2806" s="53"/>
    </row>
    <row r="2807" spans="1:29" x14ac:dyDescent="0.25">
      <c r="A2807" s="53">
        <v>4304009</v>
      </c>
      <c r="B2807" s="89" t="s">
        <v>2627</v>
      </c>
      <c r="C2807" s="53" t="s">
        <v>349</v>
      </c>
      <c r="D2807" s="50" t="s">
        <v>974</v>
      </c>
      <c r="E2807" s="47" t="str">
        <f>VLOOKUP('2012 Accountability Database'!A2802,Dems1112!$A$2:$G$1082,5)</f>
        <v>K-4</v>
      </c>
      <c r="F2807" s="65" t="s">
        <v>2487</v>
      </c>
      <c r="G2807" s="62"/>
      <c r="H2807" s="13" t="str">
        <f>IF(V2808&gt;94,"Met",IF(X2808="--","n/a",IF(X2808&gt;=0,"Met","Did Not Meet")))</f>
        <v>Did Not Meet</v>
      </c>
      <c r="I2807" s="13" t="str">
        <f>IF(V2809&gt;94,"Met",IF(X2809="--","n/a",IF(X2809&gt;=0,"Met","Did Not Meet")))</f>
        <v>Did Not Meet</v>
      </c>
      <c r="J2807" s="13"/>
      <c r="K2807" s="13" t="str">
        <f>IF(Z2808&gt;94,"Met",IF(AB2808="--","n/a",IF(AB2808&gt;=0,"Met","Did Not Meet")))</f>
        <v>Did Not Meet</v>
      </c>
      <c r="L2807" s="13" t="str">
        <f>IF(Z2809&gt;94,"Met",IF(AB2809="--","n/a",IF(AB2809&gt;=0,"Met","Did Not Meet")))</f>
        <v>Did Not Meet</v>
      </c>
      <c r="M2807" s="1" t="s">
        <v>4</v>
      </c>
      <c r="N2807" s="14"/>
      <c r="O2807" s="35" t="s">
        <v>2506</v>
      </c>
      <c r="P2807" s="83" t="str">
        <f t="shared" ref="P2807" si="3581">IF(P2802="No"," ", IF(P2804="No"," ",IF(P2803="No", " ",IF(P2805="No"," ","X"))))</f>
        <v xml:space="preserve"> </v>
      </c>
      <c r="Q2807" s="108"/>
      <c r="R2807" s="5" t="s">
        <v>6</v>
      </c>
      <c r="S2807" s="1" t="s">
        <v>2</v>
      </c>
      <c r="T2807" s="1" t="s">
        <v>7</v>
      </c>
      <c r="U2807" s="5">
        <v>129</v>
      </c>
      <c r="V2807" s="1">
        <v>88.37</v>
      </c>
      <c r="W2807" s="1">
        <v>86.9</v>
      </c>
      <c r="X2807" s="9">
        <f t="shared" si="3514"/>
        <v>1.4699999999999989</v>
      </c>
      <c r="Y2807" s="14">
        <v>53</v>
      </c>
      <c r="Z2807" s="1">
        <v>67.92</v>
      </c>
      <c r="AA2807" s="1">
        <v>67.989999999999995</v>
      </c>
      <c r="AB2807" s="72">
        <f t="shared" si="3576"/>
        <v>-6.9999999999993179E-2</v>
      </c>
      <c r="AC2807" s="53"/>
    </row>
    <row r="2808" spans="1:29" ht="15.75" x14ac:dyDescent="0.25">
      <c r="A2808" s="53">
        <v>4304009</v>
      </c>
      <c r="B2808" s="89" t="s">
        <v>2627</v>
      </c>
      <c r="C2808" s="53" t="s">
        <v>349</v>
      </c>
      <c r="D2808" s="50" t="s">
        <v>975</v>
      </c>
      <c r="E2808" s="48" t="str">
        <f>VLOOKUP('2012 Accountability Database'!A2802,Dems1112!$A$2:$G$1082,6)</f>
        <v>3 (Central AR)</v>
      </c>
      <c r="F2808" s="66"/>
      <c r="G2808" s="63" t="s">
        <v>2488</v>
      </c>
      <c r="H2808" s="61" t="str">
        <f t="shared" ref="H2808:I2808" si="3582">IF(H2806="Met","Yes",IF(H2807="Met","Yes","No"))</f>
        <v>Yes</v>
      </c>
      <c r="I2808" s="61" t="str">
        <f t="shared" si="3582"/>
        <v>Yes</v>
      </c>
      <c r="J2808" s="55"/>
      <c r="K2808" s="61" t="str">
        <f t="shared" ref="K2808:L2808" si="3583">IF(K2806="Met","Yes",IF(K2807="Met","Yes","No"))</f>
        <v>No</v>
      </c>
      <c r="L2808" s="61" t="str">
        <f t="shared" si="3583"/>
        <v>No</v>
      </c>
      <c r="M2808" s="5" t="s">
        <v>4</v>
      </c>
      <c r="N2808" s="14"/>
      <c r="O2808" s="35" t="s">
        <v>2505</v>
      </c>
      <c r="P2808" s="83" t="str">
        <f t="shared" ref="P2808" si="3584">IF(P2807="X"," ",IF(P2809="X"," ","X"))</f>
        <v>X</v>
      </c>
      <c r="Q2808" s="94" t="s">
        <v>2759</v>
      </c>
      <c r="R2808" s="5" t="s">
        <v>6</v>
      </c>
      <c r="S2808" s="5" t="s">
        <v>5</v>
      </c>
      <c r="T2808" s="5" t="s">
        <v>3</v>
      </c>
      <c r="U2808" s="5">
        <v>609</v>
      </c>
      <c r="V2808" s="5">
        <v>87.19</v>
      </c>
      <c r="W2808" s="5">
        <v>89.22</v>
      </c>
      <c r="X2808" s="8">
        <f t="shared" si="3514"/>
        <v>-2.0300000000000011</v>
      </c>
      <c r="Y2808" s="14">
        <v>271</v>
      </c>
      <c r="Z2808" s="5">
        <v>62.36</v>
      </c>
      <c r="AA2808" s="5">
        <v>69.14</v>
      </c>
      <c r="AB2808" s="72">
        <f t="shared" si="3576"/>
        <v>-6.7800000000000011</v>
      </c>
      <c r="AC2808" s="53"/>
    </row>
    <row r="2809" spans="1:29" x14ac:dyDescent="0.25">
      <c r="A2809" s="54">
        <v>4304009</v>
      </c>
      <c r="B2809" s="90" t="s">
        <v>2627</v>
      </c>
      <c r="C2809" s="54" t="s">
        <v>349</v>
      </c>
      <c r="D2809" s="4"/>
      <c r="E2809" s="4"/>
      <c r="F2809" s="67"/>
      <c r="G2809" s="64"/>
      <c r="H2809" s="43"/>
      <c r="I2809" s="43"/>
      <c r="J2809" s="43"/>
      <c r="K2809" s="43"/>
      <c r="L2809" s="43"/>
      <c r="M2809" s="4" t="s">
        <v>4</v>
      </c>
      <c r="N2809" s="15"/>
      <c r="O2809" s="38" t="s">
        <v>2482</v>
      </c>
      <c r="P2809" s="84" t="str">
        <f>IF(E2803="Achieving School"," ","X")</f>
        <v xml:space="preserve"> </v>
      </c>
      <c r="Q2809" s="91"/>
      <c r="R2809" s="4" t="s">
        <v>6</v>
      </c>
      <c r="S2809" s="4" t="s">
        <v>5</v>
      </c>
      <c r="T2809" s="4" t="s">
        <v>7</v>
      </c>
      <c r="U2809" s="4">
        <v>399</v>
      </c>
      <c r="V2809" s="4">
        <v>84.71</v>
      </c>
      <c r="W2809" s="4">
        <v>86.9</v>
      </c>
      <c r="X2809" s="7">
        <f t="shared" si="3514"/>
        <v>-2.1900000000000119</v>
      </c>
      <c r="Y2809" s="15">
        <v>170</v>
      </c>
      <c r="Z2809" s="4">
        <v>62.94</v>
      </c>
      <c r="AA2809" s="4">
        <v>67.989999999999995</v>
      </c>
      <c r="AB2809" s="73">
        <f t="shared" si="3576"/>
        <v>-5.0499999999999972</v>
      </c>
      <c r="AC2809" s="54"/>
    </row>
    <row r="2810" spans="1:29" x14ac:dyDescent="0.25">
      <c r="A2810" s="1">
        <v>4304010</v>
      </c>
      <c r="B2810" s="87" t="s">
        <v>2627</v>
      </c>
      <c r="C2810" s="55" t="s">
        <v>350</v>
      </c>
      <c r="E2810" s="42"/>
      <c r="F2810" s="65" t="s">
        <v>2483</v>
      </c>
      <c r="G2810" s="62"/>
      <c r="H2810" s="37" t="str">
        <f>IF(V2810&gt;94,"Met",IF(X2810="--","n/a",IF(X2810&gt;=0,"Met","Did Not Meet")))</f>
        <v>Met</v>
      </c>
      <c r="I2810" s="37" t="str">
        <f>IF(V2811&gt;94,"Met",IF(X2811="--","n/a",IF(X2811&gt;=0,"Met","Did Not Meet")))</f>
        <v>Met</v>
      </c>
      <c r="K2810" s="13" t="str">
        <f>IF(Z2810&gt;94,"Met",IF(AB2810="--","n/a",IF(AB2810&gt;=0,"Met","Did Not Meet")))</f>
        <v>Met</v>
      </c>
      <c r="L2810" s="13" t="str">
        <f>IF(Z2811&gt;94,"Met",IF(AB2811="--","n/a",IF(AB2811&gt;=0,"Met","Did Not Meet")))</f>
        <v>Met</v>
      </c>
      <c r="M2810" s="1" t="s">
        <v>4</v>
      </c>
      <c r="N2810" s="14" t="s">
        <v>2502</v>
      </c>
      <c r="O2810" s="5"/>
      <c r="P2810" s="44" t="str">
        <f t="shared" ref="P2810" si="3585">IF(H2812="Yes",IF(I2812="Yes","Yes","No"),"No")</f>
        <v>Yes</v>
      </c>
      <c r="Q2810" s="93"/>
      <c r="R2810" s="5" t="s">
        <v>1</v>
      </c>
      <c r="S2810" s="1" t="s">
        <v>2</v>
      </c>
      <c r="T2810" s="1" t="s">
        <v>3</v>
      </c>
      <c r="U2810" s="5">
        <v>718</v>
      </c>
      <c r="V2810" s="1">
        <v>90.95</v>
      </c>
      <c r="W2810" s="1">
        <v>86.77</v>
      </c>
      <c r="X2810" s="9">
        <f t="shared" si="3514"/>
        <v>4.1800000000000068</v>
      </c>
      <c r="Y2810" s="14">
        <v>680</v>
      </c>
      <c r="Z2810" s="1">
        <v>90.88</v>
      </c>
      <c r="AA2810" s="1">
        <v>85.61</v>
      </c>
      <c r="AB2810" s="71">
        <f t="shared" si="3576"/>
        <v>5.269999999999996</v>
      </c>
      <c r="AC2810" s="36"/>
    </row>
    <row r="2811" spans="1:29" ht="15.75" x14ac:dyDescent="0.25">
      <c r="A2811" s="53">
        <v>4304010</v>
      </c>
      <c r="B2811" s="89" t="s">
        <v>2627</v>
      </c>
      <c r="C2811" s="53" t="s">
        <v>350</v>
      </c>
      <c r="D2811" s="49" t="s">
        <v>2498</v>
      </c>
      <c r="E2811" s="34" t="str">
        <f>M2810</f>
        <v>Achieving School</v>
      </c>
      <c r="F2811" s="65" t="s">
        <v>2484</v>
      </c>
      <c r="G2811" s="62"/>
      <c r="H2811" s="13" t="str">
        <f>IF(V2812&gt;94,"Met",IF(X2812="--","n/a",IF(X2812&gt;=0,"Met","Did Not Meet")))</f>
        <v>Met</v>
      </c>
      <c r="I2811" s="13" t="str">
        <f>IF(V2813&gt;94,"Met",IF(X2813="--","n/a",IF(X2813&gt;=0,"Met","Did Not Meet")))</f>
        <v>Did Not Meet</v>
      </c>
      <c r="K2811" s="13" t="str">
        <f>IF(Z2812&gt;94,"Met",IF(AB2812="--","n/a",IF(AB2812&gt;=0,"Met","Did Not Meet")))</f>
        <v>Met</v>
      </c>
      <c r="L2811" s="13" t="str">
        <f>IF(Z2813&gt;94,"Met",IF(AB2813="--","n/a",IF(AB2813&gt;=0,"Met","Did Not Meet")))</f>
        <v>Met</v>
      </c>
      <c r="M2811" s="1" t="s">
        <v>4</v>
      </c>
      <c r="N2811" s="14" t="s">
        <v>2501</v>
      </c>
      <c r="O2811" s="5"/>
      <c r="P2811" s="44" t="str">
        <f t="shared" ref="P2811" si="3586">IF(K2812="Yes",IF(L2812="Yes","Yes","No"),"No")</f>
        <v>Yes</v>
      </c>
      <c r="Q2811" s="94" t="s">
        <v>2759</v>
      </c>
      <c r="R2811" s="5" t="s">
        <v>1</v>
      </c>
      <c r="S2811" s="1" t="s">
        <v>2</v>
      </c>
      <c r="T2811" s="1" t="s">
        <v>7</v>
      </c>
      <c r="U2811" s="5">
        <v>300</v>
      </c>
      <c r="V2811" s="1">
        <v>81.67</v>
      </c>
      <c r="W2811" s="1">
        <v>76.2</v>
      </c>
      <c r="X2811" s="9">
        <f t="shared" si="3514"/>
        <v>5.4699999999999989</v>
      </c>
      <c r="Y2811" s="14">
        <v>270</v>
      </c>
      <c r="Z2811" s="1">
        <v>82.96</v>
      </c>
      <c r="AA2811" s="1">
        <v>77.260000000000005</v>
      </c>
      <c r="AB2811" s="71">
        <f t="shared" si="3576"/>
        <v>5.6999999999999886</v>
      </c>
      <c r="AC2811" s="53"/>
    </row>
    <row r="2812" spans="1:29" ht="15" customHeight="1" x14ac:dyDescent="0.25">
      <c r="A2812" s="53">
        <v>4304010</v>
      </c>
      <c r="B2812" s="89" t="s">
        <v>2627</v>
      </c>
      <c r="C2812" s="53" t="s">
        <v>350</v>
      </c>
      <c r="D2812" s="49" t="s">
        <v>2499</v>
      </c>
      <c r="E2812" s="35" t="str">
        <f>VLOOKUP('2012 Accountability Database'!$A2810,'2011 AYP'!A$2:B$1072,2)</f>
        <v xml:space="preserve"> MS (Met Standards)</v>
      </c>
      <c r="F2812" s="66"/>
      <c r="G2812" s="63" t="s">
        <v>2485</v>
      </c>
      <c r="H2812" s="60" t="str">
        <f t="shared" ref="H2812:I2812" si="3587">IF(H2810="Met","Yes",IF(H2811="Met","Yes","No"))</f>
        <v>Yes</v>
      </c>
      <c r="I2812" s="60" t="str">
        <f t="shared" si="3587"/>
        <v>Yes</v>
      </c>
      <c r="J2812" s="42"/>
      <c r="K2812" s="60" t="str">
        <f t="shared" ref="K2812:L2812" si="3588">IF(K2810="Met","Yes",IF(K2811="Met","Yes","No"))</f>
        <v>Yes</v>
      </c>
      <c r="L2812" s="60" t="str">
        <f t="shared" si="3588"/>
        <v>Yes</v>
      </c>
      <c r="M2812" s="1" t="s">
        <v>4</v>
      </c>
      <c r="N2812" s="14" t="s">
        <v>2503</v>
      </c>
      <c r="O2812" s="5"/>
      <c r="P2812" s="44" t="str">
        <f t="shared" ref="P2812" si="3589">IF(H2816="Yes",IF(I2816="Yes","Yes","No"),"No")</f>
        <v>No</v>
      </c>
      <c r="Q2812" s="108" t="s">
        <v>2758</v>
      </c>
      <c r="R2812" s="5" t="s">
        <v>1</v>
      </c>
      <c r="S2812" s="1" t="s">
        <v>5</v>
      </c>
      <c r="T2812" s="1" t="s">
        <v>3</v>
      </c>
      <c r="U2812" s="5">
        <v>2078</v>
      </c>
      <c r="V2812" s="1">
        <v>87.1</v>
      </c>
      <c r="W2812" s="1">
        <v>86.77</v>
      </c>
      <c r="X2812" s="9">
        <f t="shared" si="3514"/>
        <v>0.32999999999999829</v>
      </c>
      <c r="Y2812" s="14">
        <v>1958</v>
      </c>
      <c r="Z2812" s="1">
        <v>87.13</v>
      </c>
      <c r="AA2812" s="1">
        <v>85.61</v>
      </c>
      <c r="AB2812" s="71">
        <f t="shared" si="3576"/>
        <v>1.519999999999996</v>
      </c>
      <c r="AC2812" s="53"/>
    </row>
    <row r="2813" spans="1:29" x14ac:dyDescent="0.25">
      <c r="A2813" s="53">
        <v>4304010</v>
      </c>
      <c r="B2813" s="89" t="s">
        <v>2627</v>
      </c>
      <c r="C2813" s="53" t="s">
        <v>350</v>
      </c>
      <c r="D2813" s="49" t="s">
        <v>2507</v>
      </c>
      <c r="E2813" s="47">
        <f>VLOOKUP('2012 Accountability Database'!A2810,Dems1112!$A$2:$G$1082,3)</f>
        <v>0.08</v>
      </c>
      <c r="F2813" s="66"/>
      <c r="G2813" s="52"/>
      <c r="M2813" s="5" t="s">
        <v>4</v>
      </c>
      <c r="N2813" s="14" t="s">
        <v>2504</v>
      </c>
      <c r="O2813" s="5"/>
      <c r="P2813" s="44" t="str">
        <f t="shared" ref="P2813" si="3590">IF(K2816="Yes",IF(L2816="Yes","Yes","No"),"No")</f>
        <v>Yes</v>
      </c>
      <c r="Q2813" s="108"/>
      <c r="R2813" s="5" t="s">
        <v>1</v>
      </c>
      <c r="S2813" s="5" t="s">
        <v>5</v>
      </c>
      <c r="T2813" s="5" t="s">
        <v>7</v>
      </c>
      <c r="U2813" s="5">
        <v>886</v>
      </c>
      <c r="V2813" s="5">
        <v>76.19</v>
      </c>
      <c r="W2813" s="5">
        <v>76.2</v>
      </c>
      <c r="X2813" s="8">
        <f t="shared" si="3514"/>
        <v>-1.0000000000005116E-2</v>
      </c>
      <c r="Y2813" s="14">
        <v>798</v>
      </c>
      <c r="Z2813" s="5">
        <v>78.95</v>
      </c>
      <c r="AA2813" s="5">
        <v>77.260000000000005</v>
      </c>
      <c r="AB2813" s="71">
        <f t="shared" si="3576"/>
        <v>1.6899999999999977</v>
      </c>
      <c r="AC2813" s="53"/>
    </row>
    <row r="2814" spans="1:29" x14ac:dyDescent="0.25">
      <c r="A2814" s="53">
        <v>4304010</v>
      </c>
      <c r="B2814" s="89" t="s">
        <v>2627</v>
      </c>
      <c r="C2814" s="53" t="s">
        <v>350</v>
      </c>
      <c r="D2814" s="50" t="s">
        <v>2508</v>
      </c>
      <c r="E2814" s="47">
        <f>VLOOKUP('2012 Accountability Database'!A2810,Dems1112!$A$2:$G$1082,4)</f>
        <v>0.36</v>
      </c>
      <c r="F2814" s="65" t="s">
        <v>2486</v>
      </c>
      <c r="G2814" s="62"/>
      <c r="H2814" s="13" t="str">
        <f>IF(V2814&gt;94,"Met",IF(X2814="--","n/a",IF(X2814&gt;=0,"Met","Did Not Meet")))</f>
        <v>Did Not Meet</v>
      </c>
      <c r="I2814" s="13" t="str">
        <f>IF(V2815&gt;94,"Met",IF(X2815="--","n/a",IF(X2815&gt;=0,"Met","Did Not Meet")))</f>
        <v>Did Not Meet</v>
      </c>
      <c r="J2814" s="13"/>
      <c r="K2814" s="13" t="str">
        <f>IF(Z2814&gt;94,"Met",IF(AB2814="--","n/a",IF(AB2814&gt;=0,"Met","Did Not Meet")))</f>
        <v>Met</v>
      </c>
      <c r="L2814" s="13" t="str">
        <f>IF(Z2815&gt;94,"Met",IF(AB2815="--","n/a",IF(AB2815&gt;=0,"Met","Did Not Meet")))</f>
        <v>Met</v>
      </c>
      <c r="M2814" s="1" t="s">
        <v>4</v>
      </c>
      <c r="N2814" s="68" t="s">
        <v>2497</v>
      </c>
      <c r="O2814" s="35"/>
      <c r="P2814" s="44"/>
      <c r="Q2814" s="108"/>
      <c r="R2814" s="5" t="s">
        <v>6</v>
      </c>
      <c r="S2814" s="1" t="s">
        <v>2</v>
      </c>
      <c r="T2814" s="1" t="s">
        <v>3</v>
      </c>
      <c r="U2814" s="5">
        <v>718</v>
      </c>
      <c r="V2814" s="1">
        <v>87.05</v>
      </c>
      <c r="W2814" s="1">
        <v>88.39</v>
      </c>
      <c r="X2814" s="6">
        <f t="shared" si="3514"/>
        <v>-1.3400000000000034</v>
      </c>
      <c r="Y2814" s="14">
        <v>680</v>
      </c>
      <c r="Z2814" s="1">
        <v>79.709999999999994</v>
      </c>
      <c r="AA2814" s="1">
        <v>79.569999999999993</v>
      </c>
      <c r="AB2814" s="71">
        <f t="shared" si="3576"/>
        <v>0.14000000000000057</v>
      </c>
      <c r="AC2814" s="53"/>
    </row>
    <row r="2815" spans="1:29" x14ac:dyDescent="0.25">
      <c r="A2815" s="53">
        <v>4304010</v>
      </c>
      <c r="B2815" s="89" t="s">
        <v>2627</v>
      </c>
      <c r="C2815" s="53" t="s">
        <v>350</v>
      </c>
      <c r="D2815" s="50" t="s">
        <v>974</v>
      </c>
      <c r="E2815" s="47" t="str">
        <f>VLOOKUP('2012 Accountability Database'!A2810,Dems1112!$A$2:$G$1082,5)</f>
        <v>5-6</v>
      </c>
      <c r="F2815" s="65" t="s">
        <v>2487</v>
      </c>
      <c r="G2815" s="62"/>
      <c r="H2815" s="13" t="str">
        <f>IF(V2816&gt;94,"Met",IF(X2816="--","n/a",IF(X2816&gt;=0,"Met","Did Not Meet")))</f>
        <v>Did Not Meet</v>
      </c>
      <c r="I2815" s="13" t="str">
        <f>IF(V2817&gt;94,"Met",IF(X2817="--","n/a",IF(X2817&gt;=0,"Met","Did Not Meet")))</f>
        <v>Did Not Meet</v>
      </c>
      <c r="J2815" s="13"/>
      <c r="K2815" s="13" t="str">
        <f>IF(Z2816&gt;94,"Met",IF(AB2816="--","n/a",IF(AB2816&gt;=0,"Met","Did Not Meet")))</f>
        <v>Did Not Meet</v>
      </c>
      <c r="L2815" s="13" t="str">
        <f>IF(Z2817&gt;94,"Met",IF(AB2817="--","n/a",IF(AB2817&gt;=0,"Met","Did Not Meet")))</f>
        <v>Did Not Meet</v>
      </c>
      <c r="M2815" s="5" t="s">
        <v>4</v>
      </c>
      <c r="N2815" s="14"/>
      <c r="O2815" s="35" t="s">
        <v>2506</v>
      </c>
      <c r="P2815" s="83" t="str">
        <f t="shared" ref="P2815" si="3591">IF(P2810="No"," ", IF(P2812="No"," ",IF(P2811="No", " ",IF(P2813="No"," ","X"))))</f>
        <v xml:space="preserve"> </v>
      </c>
      <c r="Q2815" s="108"/>
      <c r="R2815" s="5" t="s">
        <v>6</v>
      </c>
      <c r="S2815" s="5" t="s">
        <v>2</v>
      </c>
      <c r="T2815" s="5" t="s">
        <v>7</v>
      </c>
      <c r="U2815" s="5">
        <v>300</v>
      </c>
      <c r="V2815" s="5">
        <v>76</v>
      </c>
      <c r="W2815" s="5">
        <v>77.81</v>
      </c>
      <c r="X2815" s="8">
        <f t="shared" si="3514"/>
        <v>-1.8100000000000023</v>
      </c>
      <c r="Y2815" s="14">
        <v>270</v>
      </c>
      <c r="Z2815" s="5">
        <v>70.739999999999995</v>
      </c>
      <c r="AA2815" s="5">
        <v>68.73</v>
      </c>
      <c r="AB2815" s="71">
        <f t="shared" si="3576"/>
        <v>2.0099999999999909</v>
      </c>
      <c r="AC2815" s="53"/>
    </row>
    <row r="2816" spans="1:29" ht="15.75" x14ac:dyDescent="0.25">
      <c r="A2816" s="53">
        <v>4304010</v>
      </c>
      <c r="B2816" s="89" t="s">
        <v>2627</v>
      </c>
      <c r="C2816" s="53" t="s">
        <v>350</v>
      </c>
      <c r="D2816" s="50" t="s">
        <v>975</v>
      </c>
      <c r="E2816" s="48" t="str">
        <f>VLOOKUP('2012 Accountability Database'!A2810,Dems1112!$A$2:$G$1082,6)</f>
        <v>3 (Central AR)</v>
      </c>
      <c r="F2816" s="66"/>
      <c r="G2816" s="63" t="s">
        <v>2488</v>
      </c>
      <c r="H2816" s="61" t="str">
        <f t="shared" ref="H2816:I2816" si="3592">IF(H2814="Met","Yes",IF(H2815="Met","Yes","No"))</f>
        <v>No</v>
      </c>
      <c r="I2816" s="61" t="str">
        <f t="shared" si="3592"/>
        <v>No</v>
      </c>
      <c r="J2816" s="55"/>
      <c r="K2816" s="61" t="str">
        <f t="shared" ref="K2816:L2816" si="3593">IF(K2814="Met","Yes",IF(K2815="Met","Yes","No"))</f>
        <v>Yes</v>
      </c>
      <c r="L2816" s="61" t="str">
        <f t="shared" si="3593"/>
        <v>Yes</v>
      </c>
      <c r="M2816" s="1" t="s">
        <v>4</v>
      </c>
      <c r="N2816" s="14"/>
      <c r="O2816" s="35" t="s">
        <v>2505</v>
      </c>
      <c r="P2816" s="83" t="str">
        <f t="shared" ref="P2816" si="3594">IF(P2815="X"," ",IF(P2817="X"," ","X"))</f>
        <v>X</v>
      </c>
      <c r="Q2816" s="94" t="s">
        <v>2759</v>
      </c>
      <c r="R2816" s="5" t="s">
        <v>6</v>
      </c>
      <c r="S2816" s="1" t="s">
        <v>5</v>
      </c>
      <c r="T2816" s="1" t="s">
        <v>3</v>
      </c>
      <c r="U2816" s="5">
        <v>2078</v>
      </c>
      <c r="V2816" s="1">
        <v>86.28</v>
      </c>
      <c r="W2816" s="1">
        <v>88.39</v>
      </c>
      <c r="X2816" s="6">
        <f t="shared" si="3514"/>
        <v>-2.1099999999999994</v>
      </c>
      <c r="Y2816" s="14">
        <v>1959</v>
      </c>
      <c r="Z2816" s="1">
        <v>78.099999999999994</v>
      </c>
      <c r="AA2816" s="1">
        <v>79.569999999999993</v>
      </c>
      <c r="AB2816" s="72">
        <f t="shared" si="3576"/>
        <v>-1.4699999999999989</v>
      </c>
      <c r="AC2816" s="53"/>
    </row>
    <row r="2817" spans="1:29" x14ac:dyDescent="0.25">
      <c r="A2817" s="54">
        <v>4304010</v>
      </c>
      <c r="B2817" s="90" t="s">
        <v>2627</v>
      </c>
      <c r="C2817" s="54" t="s">
        <v>350</v>
      </c>
      <c r="D2817" s="4"/>
      <c r="E2817" s="4"/>
      <c r="F2817" s="67"/>
      <c r="G2817" s="64"/>
      <c r="H2817" s="43"/>
      <c r="I2817" s="43"/>
      <c r="J2817" s="43"/>
      <c r="K2817" s="43"/>
      <c r="L2817" s="43"/>
      <c r="M2817" s="4" t="s">
        <v>4</v>
      </c>
      <c r="N2817" s="15"/>
      <c r="O2817" s="38" t="s">
        <v>2482</v>
      </c>
      <c r="P2817" s="84" t="str">
        <f>IF(E2811="Achieving School"," ","X")</f>
        <v xml:space="preserve"> </v>
      </c>
      <c r="Q2817" s="91"/>
      <c r="R2817" s="4" t="s">
        <v>6</v>
      </c>
      <c r="S2817" s="4" t="s">
        <v>5</v>
      </c>
      <c r="T2817" s="4" t="s">
        <v>7</v>
      </c>
      <c r="U2817" s="4">
        <v>886</v>
      </c>
      <c r="V2817" s="4">
        <v>75.73</v>
      </c>
      <c r="W2817" s="4">
        <v>77.81</v>
      </c>
      <c r="X2817" s="7">
        <f t="shared" si="3514"/>
        <v>-2.0799999999999983</v>
      </c>
      <c r="Y2817" s="15">
        <v>799</v>
      </c>
      <c r="Z2817" s="4">
        <v>67.83</v>
      </c>
      <c r="AA2817" s="4">
        <v>68.73</v>
      </c>
      <c r="AB2817" s="73">
        <f t="shared" si="3576"/>
        <v>-0.90000000000000568</v>
      </c>
      <c r="AC2817" s="54"/>
    </row>
    <row r="2818" spans="1:29" x14ac:dyDescent="0.25">
      <c r="A2818" s="1">
        <v>4304011</v>
      </c>
      <c r="B2818" s="87" t="s">
        <v>2627</v>
      </c>
      <c r="C2818" s="55" t="s">
        <v>351</v>
      </c>
      <c r="E2818" s="42"/>
      <c r="F2818" s="65" t="s">
        <v>2483</v>
      </c>
      <c r="G2818" s="62"/>
      <c r="H2818" s="37" t="str">
        <f>IF(V2818&gt;94,"Met",IF(X2818="--","n/a",IF(X2818&gt;=0,"Met","Did Not Meet")))</f>
        <v>Met</v>
      </c>
      <c r="I2818" s="37" t="str">
        <f>IF(V2819&gt;94,"Met",IF(X2819="--","n/a",IF(X2819&gt;=0,"Met","Did Not Meet")))</f>
        <v>Met</v>
      </c>
      <c r="K2818" s="13" t="str">
        <f>IF(Z2818&gt;94,"Met",IF(AB2818="--","n/a",IF(AB2818&gt;=0,"Met","Did Not Meet")))</f>
        <v>Met</v>
      </c>
      <c r="L2818" s="13" t="str">
        <f>IF(Z2819&gt;94,"Met",IF(AB2819="--","n/a",IF(AB2819&gt;=0,"Met","Did Not Meet")))</f>
        <v>Met</v>
      </c>
      <c r="M2818" s="1" t="s">
        <v>4</v>
      </c>
      <c r="N2818" s="14" t="s">
        <v>2502</v>
      </c>
      <c r="O2818" s="5"/>
      <c r="P2818" s="44" t="str">
        <f t="shared" ref="P2818" si="3595">IF(H2820="Yes",IF(I2820="Yes","Yes","No"),"No")</f>
        <v>Yes</v>
      </c>
      <c r="Q2818" s="93"/>
      <c r="R2818" s="5" t="s">
        <v>1</v>
      </c>
      <c r="S2818" s="1" t="s">
        <v>2</v>
      </c>
      <c r="T2818" s="1" t="s">
        <v>3</v>
      </c>
      <c r="U2818" s="5">
        <v>753</v>
      </c>
      <c r="V2818" s="1">
        <v>87.65</v>
      </c>
      <c r="W2818" s="1">
        <v>83.76</v>
      </c>
      <c r="X2818" s="9">
        <f t="shared" ref="X2818:X2881" si="3596">V2818-W2818</f>
        <v>3.8900000000000006</v>
      </c>
      <c r="Y2818" s="14">
        <v>702</v>
      </c>
      <c r="Z2818" s="1">
        <v>88.6</v>
      </c>
      <c r="AA2818" s="1">
        <v>83.74</v>
      </c>
      <c r="AB2818" s="71">
        <f t="shared" si="3576"/>
        <v>4.8599999999999994</v>
      </c>
      <c r="AC2818" s="36"/>
    </row>
    <row r="2819" spans="1:29" ht="15.75" x14ac:dyDescent="0.25">
      <c r="A2819" s="53">
        <v>4304011</v>
      </c>
      <c r="B2819" s="89" t="s">
        <v>2627</v>
      </c>
      <c r="C2819" s="53" t="s">
        <v>351</v>
      </c>
      <c r="D2819" s="49" t="s">
        <v>2498</v>
      </c>
      <c r="E2819" s="34" t="str">
        <f>M2818</f>
        <v>Achieving School</v>
      </c>
      <c r="F2819" s="65" t="s">
        <v>2484</v>
      </c>
      <c r="G2819" s="62"/>
      <c r="H2819" s="13" t="str">
        <f>IF(V2820&gt;94,"Met",IF(X2820="--","n/a",IF(X2820&gt;=0,"Met","Did Not Meet")))</f>
        <v>Met</v>
      </c>
      <c r="I2819" s="13" t="str">
        <f>IF(V2821&gt;94,"Met",IF(X2821="--","n/a",IF(X2821&gt;=0,"Met","Did Not Meet")))</f>
        <v>Did Not Meet</v>
      </c>
      <c r="K2819" s="13" t="str">
        <f>IF(Z2820&gt;94,"Met",IF(AB2820="--","n/a",IF(AB2820&gt;=0,"Met","Did Not Meet")))</f>
        <v>Met</v>
      </c>
      <c r="L2819" s="13" t="str">
        <f>IF(Z2821&gt;94,"Met",IF(AB2821="--","n/a",IF(AB2821&gt;=0,"Met","Did Not Meet")))</f>
        <v>Met</v>
      </c>
      <c r="M2819" s="1" t="s">
        <v>4</v>
      </c>
      <c r="N2819" s="14" t="s">
        <v>2501</v>
      </c>
      <c r="O2819" s="5"/>
      <c r="P2819" s="44" t="str">
        <f t="shared" ref="P2819" si="3597">IF(K2820="Yes",IF(L2820="Yes","Yes","No"),"No")</f>
        <v>Yes</v>
      </c>
      <c r="Q2819" s="94" t="s">
        <v>2759</v>
      </c>
      <c r="R2819" s="5" t="s">
        <v>1</v>
      </c>
      <c r="S2819" s="1" t="s">
        <v>2</v>
      </c>
      <c r="T2819" s="1" t="s">
        <v>7</v>
      </c>
      <c r="U2819" s="5">
        <v>281</v>
      </c>
      <c r="V2819" s="1">
        <v>77.22</v>
      </c>
      <c r="W2819" s="1">
        <v>74.37</v>
      </c>
      <c r="X2819" s="9">
        <f t="shared" si="3596"/>
        <v>2.8499999999999943</v>
      </c>
      <c r="Y2819" s="14">
        <v>254</v>
      </c>
      <c r="Z2819" s="1">
        <v>79.92</v>
      </c>
      <c r="AA2819" s="1">
        <v>74</v>
      </c>
      <c r="AB2819" s="71">
        <f t="shared" si="3576"/>
        <v>5.9200000000000017</v>
      </c>
      <c r="AC2819" s="53"/>
    </row>
    <row r="2820" spans="1:29" ht="15" customHeight="1" x14ac:dyDescent="0.25">
      <c r="A2820" s="53">
        <v>4304011</v>
      </c>
      <c r="B2820" s="89" t="s">
        <v>2627</v>
      </c>
      <c r="C2820" s="53" t="s">
        <v>351</v>
      </c>
      <c r="D2820" s="49" t="s">
        <v>2499</v>
      </c>
      <c r="E2820" s="35" t="str">
        <f>VLOOKUP('2012 Accountability Database'!$A2818,'2011 AYP'!A$2:B$1072,2)</f>
        <v xml:space="preserve"> A (Alert)</v>
      </c>
      <c r="F2820" s="66"/>
      <c r="G2820" s="63" t="s">
        <v>2485</v>
      </c>
      <c r="H2820" s="60" t="str">
        <f t="shared" ref="H2820:I2820" si="3598">IF(H2818="Met","Yes",IF(H2819="Met","Yes","No"))</f>
        <v>Yes</v>
      </c>
      <c r="I2820" s="60" t="str">
        <f t="shared" si="3598"/>
        <v>Yes</v>
      </c>
      <c r="J2820" s="42"/>
      <c r="K2820" s="60" t="str">
        <f t="shared" ref="K2820:L2820" si="3599">IF(K2818="Met","Yes",IF(K2819="Met","Yes","No"))</f>
        <v>Yes</v>
      </c>
      <c r="L2820" s="60" t="str">
        <f t="shared" si="3599"/>
        <v>Yes</v>
      </c>
      <c r="M2820" s="1" t="s">
        <v>4</v>
      </c>
      <c r="N2820" s="14" t="s">
        <v>2503</v>
      </c>
      <c r="O2820" s="5"/>
      <c r="P2820" s="44" t="str">
        <f t="shared" ref="P2820" si="3600">IF(H2824="Yes",IF(I2824="Yes","Yes","No"),"No")</f>
        <v>Yes</v>
      </c>
      <c r="Q2820" s="108" t="s">
        <v>2758</v>
      </c>
      <c r="R2820" s="5" t="s">
        <v>1</v>
      </c>
      <c r="S2820" s="1" t="s">
        <v>5</v>
      </c>
      <c r="T2820" s="1" t="s">
        <v>3</v>
      </c>
      <c r="U2820" s="5">
        <v>2210</v>
      </c>
      <c r="V2820" s="1">
        <v>84.93</v>
      </c>
      <c r="W2820" s="1">
        <v>83.76</v>
      </c>
      <c r="X2820" s="9">
        <f t="shared" si="3596"/>
        <v>1.1700000000000017</v>
      </c>
      <c r="Y2820" s="14">
        <v>2042</v>
      </c>
      <c r="Z2820" s="1">
        <v>85.6</v>
      </c>
      <c r="AA2820" s="1">
        <v>83.74</v>
      </c>
      <c r="AB2820" s="71">
        <f t="shared" si="3576"/>
        <v>1.8599999999999994</v>
      </c>
      <c r="AC2820" s="53"/>
    </row>
    <row r="2821" spans="1:29" x14ac:dyDescent="0.25">
      <c r="A2821" s="53">
        <v>4304011</v>
      </c>
      <c r="B2821" s="89" t="s">
        <v>2627</v>
      </c>
      <c r="C2821" s="53" t="s">
        <v>351</v>
      </c>
      <c r="D2821" s="49" t="s">
        <v>2507</v>
      </c>
      <c r="E2821" s="47">
        <f>VLOOKUP('2012 Accountability Database'!A2818,Dems1112!$A$2:$G$1082,3)</f>
        <v>0.06</v>
      </c>
      <c r="F2821" s="66"/>
      <c r="G2821" s="52"/>
      <c r="M2821" s="5" t="s">
        <v>4</v>
      </c>
      <c r="N2821" s="14" t="s">
        <v>2504</v>
      </c>
      <c r="O2821" s="5"/>
      <c r="P2821" s="44" t="str">
        <f t="shared" ref="P2821" si="3601">IF(K2824="Yes",IF(L2824="Yes","Yes","No"),"No")</f>
        <v>Yes</v>
      </c>
      <c r="Q2821" s="108"/>
      <c r="R2821" s="5" t="s">
        <v>1</v>
      </c>
      <c r="S2821" s="5" t="s">
        <v>5</v>
      </c>
      <c r="T2821" s="5" t="s">
        <v>7</v>
      </c>
      <c r="U2821" s="5">
        <v>865</v>
      </c>
      <c r="V2821" s="5">
        <v>73.180000000000007</v>
      </c>
      <c r="W2821" s="5">
        <v>74.37</v>
      </c>
      <c r="X2821" s="8">
        <f t="shared" si="3596"/>
        <v>-1.1899999999999977</v>
      </c>
      <c r="Y2821" s="14">
        <v>773</v>
      </c>
      <c r="Z2821" s="5">
        <v>74.77</v>
      </c>
      <c r="AA2821" s="5">
        <v>74</v>
      </c>
      <c r="AB2821" s="71">
        <f t="shared" si="3576"/>
        <v>0.76999999999999602</v>
      </c>
      <c r="AC2821" s="53"/>
    </row>
    <row r="2822" spans="1:29" x14ac:dyDescent="0.25">
      <c r="A2822" s="53">
        <v>4304011</v>
      </c>
      <c r="B2822" s="89" t="s">
        <v>2627</v>
      </c>
      <c r="C2822" s="53" t="s">
        <v>351</v>
      </c>
      <c r="D2822" s="50" t="s">
        <v>2508</v>
      </c>
      <c r="E2822" s="47">
        <f>VLOOKUP('2012 Accountability Database'!A2818,Dems1112!$A$2:$G$1082,4)</f>
        <v>0.33</v>
      </c>
      <c r="F2822" s="65" t="s">
        <v>2486</v>
      </c>
      <c r="G2822" s="62"/>
      <c r="H2822" s="13" t="str">
        <f>IF(V2822&gt;94,"Met",IF(X2822="--","n/a",IF(X2822&gt;=0,"Met","Did Not Meet")))</f>
        <v>Met</v>
      </c>
      <c r="I2822" s="13" t="str">
        <f>IF(V2823&gt;94,"Met",IF(X2823="--","n/a",IF(X2823&gt;=0,"Met","Did Not Meet")))</f>
        <v>Met</v>
      </c>
      <c r="J2822" s="13"/>
      <c r="K2822" s="13" t="str">
        <f>IF(Z2822&gt;94,"Met",IF(AB2822="--","n/a",IF(AB2822&gt;=0,"Met","Did Not Meet")))</f>
        <v>Met</v>
      </c>
      <c r="L2822" s="13" t="str">
        <f>IF(Z2823&gt;94,"Met",IF(AB2823="--","n/a",IF(AB2823&gt;=0,"Met","Did Not Meet")))</f>
        <v>Met</v>
      </c>
      <c r="M2822" s="1" t="s">
        <v>4</v>
      </c>
      <c r="N2822" s="68" t="s">
        <v>2497</v>
      </c>
      <c r="O2822" s="35"/>
      <c r="P2822" s="44"/>
      <c r="Q2822" s="108"/>
      <c r="R2822" s="5" t="s">
        <v>6</v>
      </c>
      <c r="S2822" s="1" t="s">
        <v>2</v>
      </c>
      <c r="T2822" s="1" t="s">
        <v>3</v>
      </c>
      <c r="U2822" s="5">
        <v>1218</v>
      </c>
      <c r="V2822" s="1">
        <v>87.44</v>
      </c>
      <c r="W2822" s="1">
        <v>83.62</v>
      </c>
      <c r="X2822" s="9">
        <f t="shared" si="3596"/>
        <v>3.8199999999999932</v>
      </c>
      <c r="Y2822" s="14">
        <v>702</v>
      </c>
      <c r="Z2822" s="1">
        <v>82.48</v>
      </c>
      <c r="AA2822" s="1">
        <v>77.58</v>
      </c>
      <c r="AB2822" s="71">
        <f t="shared" si="3576"/>
        <v>4.9000000000000057</v>
      </c>
      <c r="AC2822" s="53"/>
    </row>
    <row r="2823" spans="1:29" x14ac:dyDescent="0.25">
      <c r="A2823" s="53">
        <v>4304011</v>
      </c>
      <c r="B2823" s="89" t="s">
        <v>2627</v>
      </c>
      <c r="C2823" s="53" t="s">
        <v>351</v>
      </c>
      <c r="D2823" s="50" t="s">
        <v>974</v>
      </c>
      <c r="E2823" s="47" t="str">
        <f>VLOOKUP('2012 Accountability Database'!A2818,Dems1112!$A$2:$G$1082,5)</f>
        <v>7-9</v>
      </c>
      <c r="F2823" s="65" t="s">
        <v>2487</v>
      </c>
      <c r="G2823" s="62"/>
      <c r="H2823" s="13" t="str">
        <f>IF(V2824&gt;94,"Met",IF(X2824="--","n/a",IF(X2824&gt;=0,"Met","Did Not Meet")))</f>
        <v>Met</v>
      </c>
      <c r="I2823" s="13" t="str">
        <f>IF(V2825&gt;94,"Met",IF(X2825="--","n/a",IF(X2825&gt;=0,"Met","Did Not Meet")))</f>
        <v>Met</v>
      </c>
      <c r="J2823" s="13"/>
      <c r="K2823" s="13" t="str">
        <f>IF(Z2824&gt;94,"Met",IF(AB2824="--","n/a",IF(AB2824&gt;=0,"Met","Did Not Meet")))</f>
        <v>Met</v>
      </c>
      <c r="L2823" s="13" t="str">
        <f>IF(Z2825&gt;94,"Met",IF(AB2825="--","n/a",IF(AB2825&gt;=0,"Met","Did Not Meet")))</f>
        <v>Met</v>
      </c>
      <c r="M2823" s="5" t="s">
        <v>4</v>
      </c>
      <c r="N2823" s="14"/>
      <c r="O2823" s="35" t="s">
        <v>2506</v>
      </c>
      <c r="P2823" s="83" t="str">
        <f t="shared" ref="P2823" si="3602">IF(P2818="No"," ", IF(P2820="No"," ",IF(P2819="No", " ",IF(P2821="No"," ","X"))))</f>
        <v>X</v>
      </c>
      <c r="Q2823" s="108"/>
      <c r="R2823" s="5" t="s">
        <v>6</v>
      </c>
      <c r="S2823" s="5" t="s">
        <v>2</v>
      </c>
      <c r="T2823" s="5" t="s">
        <v>7</v>
      </c>
      <c r="U2823" s="5">
        <v>436</v>
      </c>
      <c r="V2823" s="5">
        <v>79.819999999999993</v>
      </c>
      <c r="W2823" s="5">
        <v>72.56</v>
      </c>
      <c r="X2823" s="11">
        <f t="shared" si="3596"/>
        <v>7.2599999999999909</v>
      </c>
      <c r="Y2823" s="14">
        <v>254</v>
      </c>
      <c r="Z2823" s="5">
        <v>74.02</v>
      </c>
      <c r="AA2823" s="5">
        <v>65.45</v>
      </c>
      <c r="AB2823" s="71">
        <f t="shared" si="3576"/>
        <v>8.5699999999999932</v>
      </c>
      <c r="AC2823" s="53"/>
    </row>
    <row r="2824" spans="1:29" ht="15.75" x14ac:dyDescent="0.25">
      <c r="A2824" s="53">
        <v>4304011</v>
      </c>
      <c r="B2824" s="89" t="s">
        <v>2627</v>
      </c>
      <c r="C2824" s="53" t="s">
        <v>351</v>
      </c>
      <c r="D2824" s="50" t="s">
        <v>975</v>
      </c>
      <c r="E2824" s="48" t="str">
        <f>VLOOKUP('2012 Accountability Database'!A2818,Dems1112!$A$2:$G$1082,6)</f>
        <v>3 (Central AR)</v>
      </c>
      <c r="F2824" s="66"/>
      <c r="G2824" s="63" t="s">
        <v>2488</v>
      </c>
      <c r="H2824" s="61" t="str">
        <f t="shared" ref="H2824:I2824" si="3603">IF(H2822="Met","Yes",IF(H2823="Met","Yes","No"))</f>
        <v>Yes</v>
      </c>
      <c r="I2824" s="61" t="str">
        <f t="shared" si="3603"/>
        <v>Yes</v>
      </c>
      <c r="J2824" s="55"/>
      <c r="K2824" s="61" t="str">
        <f t="shared" ref="K2824:L2824" si="3604">IF(K2822="Met","Yes",IF(K2823="Met","Yes","No"))</f>
        <v>Yes</v>
      </c>
      <c r="L2824" s="61" t="str">
        <f t="shared" si="3604"/>
        <v>Yes</v>
      </c>
      <c r="M2824" s="1" t="s">
        <v>4</v>
      </c>
      <c r="N2824" s="14"/>
      <c r="O2824" s="35" t="s">
        <v>2505</v>
      </c>
      <c r="P2824" s="83" t="str">
        <f t="shared" ref="P2824" si="3605">IF(P2823="X"," ",IF(P2825="X"," ","X"))</f>
        <v xml:space="preserve"> </v>
      </c>
      <c r="Q2824" s="94" t="s">
        <v>2759</v>
      </c>
      <c r="R2824" s="5" t="s">
        <v>6</v>
      </c>
      <c r="S2824" s="1" t="s">
        <v>5</v>
      </c>
      <c r="T2824" s="1" t="s">
        <v>3</v>
      </c>
      <c r="U2824" s="5">
        <v>3573</v>
      </c>
      <c r="V2824" s="1">
        <v>84.55</v>
      </c>
      <c r="W2824" s="1">
        <v>83.62</v>
      </c>
      <c r="X2824" s="9">
        <f t="shared" si="3596"/>
        <v>0.92999999999999261</v>
      </c>
      <c r="Y2824" s="14">
        <v>2042</v>
      </c>
      <c r="Z2824" s="1">
        <v>78.260000000000005</v>
      </c>
      <c r="AA2824" s="1">
        <v>77.58</v>
      </c>
      <c r="AB2824" s="71">
        <f t="shared" si="3576"/>
        <v>0.68000000000000682</v>
      </c>
      <c r="AC2824" s="53"/>
    </row>
    <row r="2825" spans="1:29" x14ac:dyDescent="0.25">
      <c r="A2825" s="54">
        <v>4304011</v>
      </c>
      <c r="B2825" s="90" t="s">
        <v>2627</v>
      </c>
      <c r="C2825" s="54" t="s">
        <v>351</v>
      </c>
      <c r="D2825" s="4"/>
      <c r="E2825" s="4"/>
      <c r="F2825" s="67"/>
      <c r="G2825" s="64"/>
      <c r="H2825" s="43"/>
      <c r="I2825" s="43"/>
      <c r="J2825" s="43"/>
      <c r="K2825" s="43"/>
      <c r="L2825" s="43"/>
      <c r="M2825" s="4" t="s">
        <v>4</v>
      </c>
      <c r="N2825" s="15"/>
      <c r="O2825" s="38" t="s">
        <v>2482</v>
      </c>
      <c r="P2825" s="84" t="str">
        <f>IF(E2819="Achieving School"," ","X")</f>
        <v xml:space="preserve"> </v>
      </c>
      <c r="Q2825" s="91"/>
      <c r="R2825" s="4" t="s">
        <v>6</v>
      </c>
      <c r="S2825" s="4" t="s">
        <v>5</v>
      </c>
      <c r="T2825" s="4" t="s">
        <v>7</v>
      </c>
      <c r="U2825" s="4">
        <v>1292</v>
      </c>
      <c r="V2825" s="4">
        <v>73.84</v>
      </c>
      <c r="W2825" s="4">
        <v>72.56</v>
      </c>
      <c r="X2825" s="10">
        <f t="shared" si="3596"/>
        <v>1.2800000000000011</v>
      </c>
      <c r="Y2825" s="15">
        <v>773</v>
      </c>
      <c r="Z2825" s="4">
        <v>66.62</v>
      </c>
      <c r="AA2825" s="4">
        <v>65.45</v>
      </c>
      <c r="AB2825" s="74">
        <f t="shared" si="3576"/>
        <v>1.1700000000000017</v>
      </c>
      <c r="AC2825" s="54"/>
    </row>
    <row r="2826" spans="1:29" x14ac:dyDescent="0.25">
      <c r="A2826" s="1">
        <v>4304012</v>
      </c>
      <c r="B2826" s="87" t="s">
        <v>2627</v>
      </c>
      <c r="C2826" s="55" t="s">
        <v>352</v>
      </c>
      <c r="E2826" s="42"/>
      <c r="F2826" s="65" t="s">
        <v>2483</v>
      </c>
      <c r="G2826" s="62"/>
      <c r="H2826" s="37" t="str">
        <f>IF(V2826&gt;94,"Met",IF(X2826="--","n/a",IF(X2826&gt;=0,"Met","Did Not Meet")))</f>
        <v>Met</v>
      </c>
      <c r="I2826" s="37" t="str">
        <f>IF(V2827&gt;94,"Met",IF(X2827="--","n/a",IF(X2827&gt;=0,"Met","Did Not Meet")))</f>
        <v>Met</v>
      </c>
      <c r="K2826" s="13" t="str">
        <f>IF(Z2826&gt;94,"Met",IF(AB2826="--","n/a",IF(AB2826&gt;=0,"Met","Did Not Meet")))</f>
        <v>Did Not Meet</v>
      </c>
      <c r="L2826" s="13" t="str">
        <f>IF(Z2827&gt;94,"Met",IF(AB2827="--","n/a",IF(AB2827&gt;=0,"Met","Did Not Meet")))</f>
        <v>Did Not Meet</v>
      </c>
      <c r="M2826" s="1" t="s">
        <v>9</v>
      </c>
      <c r="N2826" s="14" t="s">
        <v>2502</v>
      </c>
      <c r="O2826" s="5"/>
      <c r="P2826" s="44" t="str">
        <f t="shared" ref="P2826" si="3606">IF(H2828="Yes",IF(I2828="Yes","Yes","No"),"No")</f>
        <v>Yes</v>
      </c>
      <c r="Q2826" s="93"/>
      <c r="R2826" s="5" t="s">
        <v>1</v>
      </c>
      <c r="S2826" s="1" t="s">
        <v>2</v>
      </c>
      <c r="T2826" s="1" t="s">
        <v>3</v>
      </c>
      <c r="U2826" s="5">
        <v>779</v>
      </c>
      <c r="V2826" s="1">
        <v>85.75</v>
      </c>
      <c r="W2826" s="1">
        <v>85.47</v>
      </c>
      <c r="X2826" s="9">
        <f t="shared" si="3596"/>
        <v>0.28000000000000114</v>
      </c>
      <c r="Y2826" s="14">
        <v>734</v>
      </c>
      <c r="Z2826" s="1">
        <v>83.51</v>
      </c>
      <c r="AA2826" s="1">
        <v>85.22</v>
      </c>
      <c r="AB2826" s="72">
        <f t="shared" si="3576"/>
        <v>-1.7099999999999937</v>
      </c>
      <c r="AC2826" s="36"/>
    </row>
    <row r="2827" spans="1:29" ht="15.75" x14ac:dyDescent="0.25">
      <c r="A2827" s="53">
        <v>4304012</v>
      </c>
      <c r="B2827" s="89" t="s">
        <v>2627</v>
      </c>
      <c r="C2827" s="53" t="s">
        <v>352</v>
      </c>
      <c r="D2827" s="49" t="s">
        <v>2498</v>
      </c>
      <c r="E2827" s="34" t="str">
        <f>M2826</f>
        <v>Needs Improvement School</v>
      </c>
      <c r="F2827" s="65" t="s">
        <v>2484</v>
      </c>
      <c r="G2827" s="62"/>
      <c r="H2827" s="13" t="str">
        <f>IF(V2828&gt;94,"Met",IF(X2828="--","n/a",IF(X2828&gt;=0,"Met","Did Not Meet")))</f>
        <v>Did Not Meet</v>
      </c>
      <c r="I2827" s="13" t="str">
        <f>IF(V2829&gt;94,"Met",IF(X2829="--","n/a",IF(X2829&gt;=0,"Met","Did Not Meet")))</f>
        <v>Did Not Meet</v>
      </c>
      <c r="K2827" s="13" t="str">
        <f>IF(Z2828&gt;94,"Met",IF(AB2828="--","n/a",IF(AB2828&gt;=0,"Met","Did Not Meet")))</f>
        <v>Did Not Meet</v>
      </c>
      <c r="L2827" s="13" t="str">
        <f>IF(Z2829&gt;94,"Met",IF(AB2829="--","n/a",IF(AB2829&gt;=0,"Met","Did Not Meet")))</f>
        <v>Did Not Meet</v>
      </c>
      <c r="M2827" s="1" t="s">
        <v>9</v>
      </c>
      <c r="N2827" s="14" t="s">
        <v>2501</v>
      </c>
      <c r="O2827" s="5"/>
      <c r="P2827" s="44" t="str">
        <f t="shared" ref="P2827" si="3607">IF(K2828="Yes",IF(L2828="Yes","Yes","No"),"No")</f>
        <v>No</v>
      </c>
      <c r="Q2827" s="94" t="s">
        <v>2759</v>
      </c>
      <c r="R2827" s="5" t="s">
        <v>1</v>
      </c>
      <c r="S2827" s="1" t="s">
        <v>2</v>
      </c>
      <c r="T2827" s="1" t="s">
        <v>7</v>
      </c>
      <c r="U2827" s="5">
        <v>321</v>
      </c>
      <c r="V2827" s="1">
        <v>72.59</v>
      </c>
      <c r="W2827" s="1">
        <v>71.98</v>
      </c>
      <c r="X2827" s="9">
        <f t="shared" si="3596"/>
        <v>0.60999999999999943</v>
      </c>
      <c r="Y2827" s="14">
        <v>297</v>
      </c>
      <c r="Z2827" s="1">
        <v>73.400000000000006</v>
      </c>
      <c r="AA2827" s="1">
        <v>75.760000000000005</v>
      </c>
      <c r="AB2827" s="72">
        <f t="shared" si="3576"/>
        <v>-2.3599999999999994</v>
      </c>
      <c r="AC2827" s="53"/>
    </row>
    <row r="2828" spans="1:29" ht="15" customHeight="1" x14ac:dyDescent="0.25">
      <c r="A2828" s="53">
        <v>4304012</v>
      </c>
      <c r="B2828" s="89" t="s">
        <v>2627</v>
      </c>
      <c r="C2828" s="53" t="s">
        <v>352</v>
      </c>
      <c r="D2828" s="49" t="s">
        <v>2499</v>
      </c>
      <c r="E2828" s="35" t="str">
        <f>VLOOKUP('2012 Accountability Database'!$A2826,'2011 AYP'!A$2:B$1072,2)</f>
        <v>SI_M (School Improvement - Met Standards)</v>
      </c>
      <c r="F2828" s="66"/>
      <c r="G2828" s="63" t="s">
        <v>2485</v>
      </c>
      <c r="H2828" s="60" t="str">
        <f t="shared" ref="H2828:I2828" si="3608">IF(H2826="Met","Yes",IF(H2827="Met","Yes","No"))</f>
        <v>Yes</v>
      </c>
      <c r="I2828" s="60" t="str">
        <f t="shared" si="3608"/>
        <v>Yes</v>
      </c>
      <c r="J2828" s="42"/>
      <c r="K2828" s="60" t="str">
        <f t="shared" ref="K2828:L2828" si="3609">IF(K2826="Met","Yes",IF(K2827="Met","Yes","No"))</f>
        <v>No</v>
      </c>
      <c r="L2828" s="60" t="str">
        <f t="shared" si="3609"/>
        <v>No</v>
      </c>
      <c r="M2828" s="1" t="s">
        <v>9</v>
      </c>
      <c r="N2828" s="14" t="s">
        <v>2503</v>
      </c>
      <c r="O2828" s="5"/>
      <c r="P2828" s="44" t="str">
        <f t="shared" ref="P2828" si="3610">IF(H2832="Yes",IF(I2832="Yes","Yes","No"),"No")</f>
        <v>No</v>
      </c>
      <c r="Q2828" s="108" t="s">
        <v>2758</v>
      </c>
      <c r="R2828" s="5" t="s">
        <v>1</v>
      </c>
      <c r="S2828" s="1" t="s">
        <v>5</v>
      </c>
      <c r="T2828" s="1" t="s">
        <v>3</v>
      </c>
      <c r="U2828" s="5">
        <v>2296</v>
      </c>
      <c r="V2828" s="1">
        <v>84.71</v>
      </c>
      <c r="W2828" s="1">
        <v>85.47</v>
      </c>
      <c r="X2828" s="6">
        <f t="shared" si="3596"/>
        <v>-0.76000000000000512</v>
      </c>
      <c r="Y2828" s="14">
        <v>2159</v>
      </c>
      <c r="Z2828" s="1">
        <v>84.07</v>
      </c>
      <c r="AA2828" s="1">
        <v>85.22</v>
      </c>
      <c r="AB2828" s="72">
        <f t="shared" si="3576"/>
        <v>-1.1500000000000057</v>
      </c>
      <c r="AC2828" s="53"/>
    </row>
    <row r="2829" spans="1:29" x14ac:dyDescent="0.25">
      <c r="A2829" s="53">
        <v>4304012</v>
      </c>
      <c r="B2829" s="89" t="s">
        <v>2627</v>
      </c>
      <c r="C2829" s="53" t="s">
        <v>352</v>
      </c>
      <c r="D2829" s="49" t="s">
        <v>2507</v>
      </c>
      <c r="E2829" s="47">
        <f>VLOOKUP('2012 Accountability Database'!A2826,Dems1112!$A$2:$G$1082,3)</f>
        <v>0.08</v>
      </c>
      <c r="F2829" s="66"/>
      <c r="G2829" s="52"/>
      <c r="M2829" s="1" t="s">
        <v>9</v>
      </c>
      <c r="N2829" s="14" t="s">
        <v>2504</v>
      </c>
      <c r="O2829" s="5"/>
      <c r="P2829" s="44" t="str">
        <f t="shared" ref="P2829" si="3611">IF(K2832="Yes",IF(L2832="Yes","Yes","No"),"No")</f>
        <v>No</v>
      </c>
      <c r="Q2829" s="108"/>
      <c r="R2829" s="5" t="s">
        <v>1</v>
      </c>
      <c r="S2829" s="1" t="s">
        <v>5</v>
      </c>
      <c r="T2829" s="1" t="s">
        <v>7</v>
      </c>
      <c r="U2829" s="5">
        <v>947</v>
      </c>
      <c r="V2829" s="1">
        <v>71.38</v>
      </c>
      <c r="W2829" s="1">
        <v>71.98</v>
      </c>
      <c r="X2829" s="6">
        <f t="shared" si="3596"/>
        <v>-0.60000000000000853</v>
      </c>
      <c r="Y2829" s="14">
        <v>882</v>
      </c>
      <c r="Z2829" s="1">
        <v>74.83</v>
      </c>
      <c r="AA2829" s="1">
        <v>75.760000000000005</v>
      </c>
      <c r="AB2829" s="72">
        <f t="shared" si="3576"/>
        <v>-0.93000000000000682</v>
      </c>
      <c r="AC2829" s="53"/>
    </row>
    <row r="2830" spans="1:29" x14ac:dyDescent="0.25">
      <c r="A2830" s="53">
        <v>4304012</v>
      </c>
      <c r="B2830" s="89" t="s">
        <v>2627</v>
      </c>
      <c r="C2830" s="53" t="s">
        <v>352</v>
      </c>
      <c r="D2830" s="50" t="s">
        <v>2508</v>
      </c>
      <c r="E2830" s="47">
        <f>VLOOKUP('2012 Accountability Database'!A2826,Dems1112!$A$2:$G$1082,4)</f>
        <v>0.37</v>
      </c>
      <c r="F2830" s="65" t="s">
        <v>2486</v>
      </c>
      <c r="G2830" s="62"/>
      <c r="H2830" s="13" t="str">
        <f>IF(V2830&gt;94,"Met",IF(X2830="--","n/a",IF(X2830&gt;=0,"Met","Did Not Meet")))</f>
        <v>Did Not Meet</v>
      </c>
      <c r="I2830" s="13" t="str">
        <f>IF(V2831&gt;94,"Met",IF(X2831="--","n/a",IF(X2831&gt;=0,"Met","Did Not Meet")))</f>
        <v>Did Not Meet</v>
      </c>
      <c r="J2830" s="13"/>
      <c r="K2830" s="13" t="str">
        <f>IF(Z2830&gt;94,"Met",IF(AB2830="--","n/a",IF(AB2830&gt;=0,"Met","Did Not Meet")))</f>
        <v>Did Not Meet</v>
      </c>
      <c r="L2830" s="13" t="str">
        <f>IF(Z2831&gt;94,"Met",IF(AB2831="--","n/a",IF(AB2831&gt;=0,"Met","Did Not Meet")))</f>
        <v>Did Not Meet</v>
      </c>
      <c r="M2830" s="5" t="s">
        <v>9</v>
      </c>
      <c r="N2830" s="68" t="s">
        <v>2497</v>
      </c>
      <c r="O2830" s="35"/>
      <c r="P2830" s="44"/>
      <c r="Q2830" s="108"/>
      <c r="R2830" s="5" t="s">
        <v>6</v>
      </c>
      <c r="S2830" s="5" t="s">
        <v>2</v>
      </c>
      <c r="T2830" s="5" t="s">
        <v>3</v>
      </c>
      <c r="U2830" s="5">
        <v>779</v>
      </c>
      <c r="V2830" s="5">
        <v>87.03</v>
      </c>
      <c r="W2830" s="5">
        <v>88.9</v>
      </c>
      <c r="X2830" s="8">
        <f t="shared" si="3596"/>
        <v>-1.8700000000000045</v>
      </c>
      <c r="Y2830" s="14">
        <v>736</v>
      </c>
      <c r="Z2830" s="5">
        <v>78.13</v>
      </c>
      <c r="AA2830" s="5">
        <v>80.61</v>
      </c>
      <c r="AB2830" s="72">
        <f t="shared" si="3576"/>
        <v>-2.480000000000004</v>
      </c>
      <c r="AC2830" s="53"/>
    </row>
    <row r="2831" spans="1:29" x14ac:dyDescent="0.25">
      <c r="A2831" s="53">
        <v>4304012</v>
      </c>
      <c r="B2831" s="89" t="s">
        <v>2627</v>
      </c>
      <c r="C2831" s="53" t="s">
        <v>352</v>
      </c>
      <c r="D2831" s="50" t="s">
        <v>974</v>
      </c>
      <c r="E2831" s="47" t="str">
        <f>VLOOKUP('2012 Accountability Database'!A2826,Dems1112!$A$2:$G$1082,5)</f>
        <v>5-6</v>
      </c>
      <c r="F2831" s="65" t="s">
        <v>2487</v>
      </c>
      <c r="G2831" s="62"/>
      <c r="H2831" s="13" t="str">
        <f>IF(V2832&gt;94,"Met",IF(X2832="--","n/a",IF(X2832&gt;=0,"Met","Did Not Meet")))</f>
        <v>Did Not Meet</v>
      </c>
      <c r="I2831" s="13" t="str">
        <f>IF(V2833&gt;94,"Met",IF(X2833="--","n/a",IF(X2833&gt;=0,"Met","Did Not Meet")))</f>
        <v>Did Not Meet</v>
      </c>
      <c r="J2831" s="13"/>
      <c r="K2831" s="13" t="str">
        <f>IF(Z2832&gt;94,"Met",IF(AB2832="--","n/a",IF(AB2832&gt;=0,"Met","Did Not Meet")))</f>
        <v>Did Not Meet</v>
      </c>
      <c r="L2831" s="13" t="str">
        <f>IF(Z2833&gt;94,"Met",IF(AB2833="--","n/a",IF(AB2833&gt;=0,"Met","Did Not Meet")))</f>
        <v>Did Not Meet</v>
      </c>
      <c r="M2831" s="1" t="s">
        <v>9</v>
      </c>
      <c r="N2831" s="14"/>
      <c r="O2831" s="35" t="s">
        <v>2506</v>
      </c>
      <c r="P2831" s="83" t="str">
        <f t="shared" ref="P2831" si="3612">IF(P2826="No"," ", IF(P2828="No"," ",IF(P2827="No", " ",IF(P2829="No"," ","X"))))</f>
        <v xml:space="preserve"> </v>
      </c>
      <c r="Q2831" s="108"/>
      <c r="R2831" s="5" t="s">
        <v>6</v>
      </c>
      <c r="S2831" s="1" t="s">
        <v>2</v>
      </c>
      <c r="T2831" s="1" t="s">
        <v>7</v>
      </c>
      <c r="U2831" s="5">
        <v>321</v>
      </c>
      <c r="V2831" s="1">
        <v>77.569999999999993</v>
      </c>
      <c r="W2831" s="1">
        <v>81.03</v>
      </c>
      <c r="X2831" s="6">
        <f t="shared" si="3596"/>
        <v>-3.460000000000008</v>
      </c>
      <c r="Y2831" s="14">
        <v>298</v>
      </c>
      <c r="Z2831" s="1">
        <v>65.77</v>
      </c>
      <c r="AA2831" s="1">
        <v>70.89</v>
      </c>
      <c r="AB2831" s="72">
        <f t="shared" si="3576"/>
        <v>-5.1200000000000045</v>
      </c>
      <c r="AC2831" s="53"/>
    </row>
    <row r="2832" spans="1:29" ht="15.75" x14ac:dyDescent="0.25">
      <c r="A2832" s="53">
        <v>4304012</v>
      </c>
      <c r="B2832" s="89" t="s">
        <v>2627</v>
      </c>
      <c r="C2832" s="53" t="s">
        <v>352</v>
      </c>
      <c r="D2832" s="50" t="s">
        <v>975</v>
      </c>
      <c r="E2832" s="48" t="str">
        <f>VLOOKUP('2012 Accountability Database'!A2826,Dems1112!$A$2:$G$1082,6)</f>
        <v>3 (Central AR)</v>
      </c>
      <c r="F2832" s="66"/>
      <c r="G2832" s="63" t="s">
        <v>2488</v>
      </c>
      <c r="H2832" s="61" t="str">
        <f t="shared" ref="H2832:I2832" si="3613">IF(H2830="Met","Yes",IF(H2831="Met","Yes","No"))</f>
        <v>No</v>
      </c>
      <c r="I2832" s="61" t="str">
        <f t="shared" si="3613"/>
        <v>No</v>
      </c>
      <c r="J2832" s="55"/>
      <c r="K2832" s="61" t="str">
        <f t="shared" ref="K2832:L2832" si="3614">IF(K2830="Met","Yes",IF(K2831="Met","Yes","No"))</f>
        <v>No</v>
      </c>
      <c r="L2832" s="61" t="str">
        <f t="shared" si="3614"/>
        <v>No</v>
      </c>
      <c r="M2832" s="5" t="s">
        <v>9</v>
      </c>
      <c r="N2832" s="14"/>
      <c r="O2832" s="35" t="s">
        <v>2505</v>
      </c>
      <c r="P2832" s="83" t="str">
        <f t="shared" ref="P2832" si="3615">IF(P2831="X"," ",IF(P2833="X"," ","X"))</f>
        <v xml:space="preserve"> </v>
      </c>
      <c r="Q2832" s="94" t="s">
        <v>2759</v>
      </c>
      <c r="R2832" s="5" t="s">
        <v>6</v>
      </c>
      <c r="S2832" s="5" t="s">
        <v>5</v>
      </c>
      <c r="T2832" s="5" t="s">
        <v>3</v>
      </c>
      <c r="U2832" s="5">
        <v>2296</v>
      </c>
      <c r="V2832" s="5">
        <v>87.41</v>
      </c>
      <c r="W2832" s="5">
        <v>88.9</v>
      </c>
      <c r="X2832" s="8">
        <f t="shared" si="3596"/>
        <v>-1.4900000000000091</v>
      </c>
      <c r="Y2832" s="14">
        <v>2162</v>
      </c>
      <c r="Z2832" s="5">
        <v>78.540000000000006</v>
      </c>
      <c r="AA2832" s="5">
        <v>80.61</v>
      </c>
      <c r="AB2832" s="72">
        <f t="shared" si="3576"/>
        <v>-2.0699999999999932</v>
      </c>
      <c r="AC2832" s="53"/>
    </row>
    <row r="2833" spans="1:29" x14ac:dyDescent="0.25">
      <c r="A2833" s="54">
        <v>4304012</v>
      </c>
      <c r="B2833" s="90" t="s">
        <v>2627</v>
      </c>
      <c r="C2833" s="54" t="s">
        <v>352</v>
      </c>
      <c r="D2833" s="4"/>
      <c r="E2833" s="4"/>
      <c r="F2833" s="67"/>
      <c r="G2833" s="64"/>
      <c r="H2833" s="43"/>
      <c r="I2833" s="43"/>
      <c r="J2833" s="43"/>
      <c r="K2833" s="43"/>
      <c r="L2833" s="43"/>
      <c r="M2833" s="4" t="s">
        <v>9</v>
      </c>
      <c r="N2833" s="15"/>
      <c r="O2833" s="38" t="s">
        <v>2482</v>
      </c>
      <c r="P2833" s="84" t="str">
        <f>IF(E2827="Achieving School"," ","X")</f>
        <v>X</v>
      </c>
      <c r="Q2833" s="91"/>
      <c r="R2833" s="4" t="s">
        <v>6</v>
      </c>
      <c r="S2833" s="4" t="s">
        <v>5</v>
      </c>
      <c r="T2833" s="4" t="s">
        <v>7</v>
      </c>
      <c r="U2833" s="4">
        <v>947</v>
      </c>
      <c r="V2833" s="4">
        <v>78.88</v>
      </c>
      <c r="W2833" s="4">
        <v>81.03</v>
      </c>
      <c r="X2833" s="7">
        <f t="shared" si="3596"/>
        <v>-2.1500000000000057</v>
      </c>
      <c r="Y2833" s="15">
        <v>884</v>
      </c>
      <c r="Z2833" s="4">
        <v>68.209999999999994</v>
      </c>
      <c r="AA2833" s="4">
        <v>70.89</v>
      </c>
      <c r="AB2833" s="73">
        <f t="shared" si="3576"/>
        <v>-2.6800000000000068</v>
      </c>
      <c r="AC2833" s="54"/>
    </row>
    <row r="2834" spans="1:29" x14ac:dyDescent="0.25">
      <c r="A2834" s="1">
        <v>4304013</v>
      </c>
      <c r="B2834" s="87" t="s">
        <v>2627</v>
      </c>
      <c r="C2834" s="55" t="s">
        <v>353</v>
      </c>
      <c r="E2834" s="42"/>
      <c r="F2834" s="65" t="s">
        <v>2483</v>
      </c>
      <c r="G2834" s="62"/>
      <c r="H2834" s="37" t="str">
        <f>IF(V2834&gt;94,"Met",IF(X2834="--","n/a",IF(X2834&gt;=0,"Met","Did Not Meet")))</f>
        <v>Did Not Meet</v>
      </c>
      <c r="I2834" s="37" t="str">
        <f>IF(V2835&gt;94,"Met",IF(X2835="--","n/a",IF(X2835&gt;=0,"Met","Did Not Meet")))</f>
        <v>Did Not Meet</v>
      </c>
      <c r="K2834" s="13" t="str">
        <f>IF(Z2834&gt;94,"Met",IF(AB2834="--","n/a",IF(AB2834&gt;=0,"Met","Did Not Meet")))</f>
        <v>Did Not Meet</v>
      </c>
      <c r="L2834" s="13" t="str">
        <f>IF(Z2835&gt;94,"Met",IF(AB2835="--","n/a",IF(AB2835&gt;=0,"Met","Did Not Meet")))</f>
        <v>Did Not Meet</v>
      </c>
      <c r="M2834" s="5" t="s">
        <v>9</v>
      </c>
      <c r="N2834" s="14" t="s">
        <v>2502</v>
      </c>
      <c r="O2834" s="5"/>
      <c r="P2834" s="44" t="str">
        <f t="shared" ref="P2834" si="3616">IF(H2836="Yes",IF(I2836="Yes","Yes","No"),"No")</f>
        <v>No</v>
      </c>
      <c r="Q2834" s="93"/>
      <c r="R2834" s="5" t="s">
        <v>1</v>
      </c>
      <c r="S2834" s="5" t="s">
        <v>2</v>
      </c>
      <c r="T2834" s="5" t="s">
        <v>3</v>
      </c>
      <c r="U2834" s="5">
        <v>144</v>
      </c>
      <c r="V2834" s="5">
        <v>90.28</v>
      </c>
      <c r="W2834" s="5">
        <v>90.71</v>
      </c>
      <c r="X2834" s="8">
        <f t="shared" si="3596"/>
        <v>-0.42999999999999261</v>
      </c>
      <c r="Y2834" s="14">
        <v>67</v>
      </c>
      <c r="Z2834" s="5">
        <v>89.55</v>
      </c>
      <c r="AA2834" s="5">
        <v>91.27</v>
      </c>
      <c r="AB2834" s="72">
        <f t="shared" si="3576"/>
        <v>-1.7199999999999989</v>
      </c>
      <c r="AC2834" s="36"/>
    </row>
    <row r="2835" spans="1:29" ht="15.75" x14ac:dyDescent="0.25">
      <c r="A2835" s="53">
        <v>4304013</v>
      </c>
      <c r="B2835" s="89" t="s">
        <v>2627</v>
      </c>
      <c r="C2835" s="53" t="s">
        <v>353</v>
      </c>
      <c r="D2835" s="49" t="s">
        <v>2498</v>
      </c>
      <c r="E2835" s="34" t="str">
        <f>M2834</f>
        <v>Needs Improvement School</v>
      </c>
      <c r="F2835" s="65" t="s">
        <v>2484</v>
      </c>
      <c r="G2835" s="62"/>
      <c r="H2835" s="13" t="str">
        <f>IF(V2836&gt;94,"Met",IF(X2836="--","n/a",IF(X2836&gt;=0,"Met","Did Not Meet")))</f>
        <v>Did Not Meet</v>
      </c>
      <c r="I2835" s="13" t="str">
        <f>IF(V2837&gt;94,"Met",IF(X2837="--","n/a",IF(X2837&gt;=0,"Met","Did Not Meet")))</f>
        <v>Did Not Meet</v>
      </c>
      <c r="K2835" s="13" t="str">
        <f>IF(Z2836&gt;94,"Met",IF(AB2836="--","n/a",IF(AB2836&gt;=0,"Met","Did Not Meet")))</f>
        <v>Did Not Meet</v>
      </c>
      <c r="L2835" s="13" t="str">
        <f>IF(Z2837&gt;94,"Met",IF(AB2837="--","n/a",IF(AB2837&gt;=0,"Met","Did Not Meet")))</f>
        <v>Did Not Meet</v>
      </c>
      <c r="M2835" s="1" t="s">
        <v>9</v>
      </c>
      <c r="N2835" s="14" t="s">
        <v>2501</v>
      </c>
      <c r="O2835" s="5"/>
      <c r="P2835" s="44" t="str">
        <f t="shared" ref="P2835" si="3617">IF(K2836="Yes",IF(L2836="Yes","Yes","No"),"No")</f>
        <v>No</v>
      </c>
      <c r="Q2835" s="94" t="s">
        <v>2759</v>
      </c>
      <c r="R2835" s="5" t="s">
        <v>1</v>
      </c>
      <c r="S2835" s="1" t="s">
        <v>2</v>
      </c>
      <c r="T2835" s="1" t="s">
        <v>7</v>
      </c>
      <c r="U2835" s="5">
        <v>44</v>
      </c>
      <c r="V2835" s="1">
        <v>79.55</v>
      </c>
      <c r="W2835" s="1">
        <v>81.67</v>
      </c>
      <c r="X2835" s="6">
        <f t="shared" si="3596"/>
        <v>-2.1200000000000045</v>
      </c>
      <c r="Y2835" s="14">
        <v>16</v>
      </c>
      <c r="Z2835" s="1">
        <v>87.5</v>
      </c>
      <c r="AA2835" s="1">
        <v>87.62</v>
      </c>
      <c r="AB2835" s="72">
        <f t="shared" si="3576"/>
        <v>-0.12000000000000455</v>
      </c>
      <c r="AC2835" s="53"/>
    </row>
    <row r="2836" spans="1:29" ht="15" customHeight="1" x14ac:dyDescent="0.25">
      <c r="A2836" s="53">
        <v>4304013</v>
      </c>
      <c r="B2836" s="89" t="s">
        <v>2627</v>
      </c>
      <c r="C2836" s="53" t="s">
        <v>353</v>
      </c>
      <c r="D2836" s="49" t="s">
        <v>2499</v>
      </c>
      <c r="E2836" s="35" t="str">
        <f>VLOOKUP('2012 Accountability Database'!$A2834,'2011 AYP'!A$2:B$1072,2)</f>
        <v xml:space="preserve"> MS (Met Standards)</v>
      </c>
      <c r="F2836" s="66"/>
      <c r="G2836" s="63" t="s">
        <v>2485</v>
      </c>
      <c r="H2836" s="60" t="str">
        <f t="shared" ref="H2836:I2836" si="3618">IF(H2834="Met","Yes",IF(H2835="Met","Yes","No"))</f>
        <v>No</v>
      </c>
      <c r="I2836" s="60" t="str">
        <f t="shared" si="3618"/>
        <v>No</v>
      </c>
      <c r="J2836" s="42"/>
      <c r="K2836" s="60" t="str">
        <f t="shared" ref="K2836:L2836" si="3619">IF(K2834="Met","Yes",IF(K2835="Met","Yes","No"))</f>
        <v>No</v>
      </c>
      <c r="L2836" s="60" t="str">
        <f t="shared" si="3619"/>
        <v>No</v>
      </c>
      <c r="M2836" s="1" t="s">
        <v>9</v>
      </c>
      <c r="N2836" s="14" t="s">
        <v>2503</v>
      </c>
      <c r="O2836" s="5"/>
      <c r="P2836" s="44" t="str">
        <f t="shared" ref="P2836" si="3620">IF(H2840="Yes",IF(I2840="Yes","Yes","No"),"No")</f>
        <v>No</v>
      </c>
      <c r="Q2836" s="108" t="s">
        <v>2758</v>
      </c>
      <c r="R2836" s="5" t="s">
        <v>1</v>
      </c>
      <c r="S2836" s="1" t="s">
        <v>5</v>
      </c>
      <c r="T2836" s="1" t="s">
        <v>3</v>
      </c>
      <c r="U2836" s="5">
        <v>547</v>
      </c>
      <c r="V2836" s="1">
        <v>89.58</v>
      </c>
      <c r="W2836" s="1">
        <v>90.71</v>
      </c>
      <c r="X2836" s="6">
        <f t="shared" si="3596"/>
        <v>-1.1299999999999955</v>
      </c>
      <c r="Y2836" s="14">
        <v>256</v>
      </c>
      <c r="Z2836" s="1">
        <v>85.55</v>
      </c>
      <c r="AA2836" s="1">
        <v>91.27</v>
      </c>
      <c r="AB2836" s="72">
        <f t="shared" si="3576"/>
        <v>-5.7199999999999989</v>
      </c>
      <c r="AC2836" s="53"/>
    </row>
    <row r="2837" spans="1:29" x14ac:dyDescent="0.25">
      <c r="A2837" s="53">
        <v>4304013</v>
      </c>
      <c r="B2837" s="89" t="s">
        <v>2627</v>
      </c>
      <c r="C2837" s="53" t="s">
        <v>353</v>
      </c>
      <c r="D2837" s="49" t="s">
        <v>2507</v>
      </c>
      <c r="E2837" s="47">
        <f>VLOOKUP('2012 Accountability Database'!A2834,Dems1112!$A$2:$G$1082,3)</f>
        <v>0.09</v>
      </c>
      <c r="F2837" s="66"/>
      <c r="G2837" s="52"/>
      <c r="M2837" s="5" t="s">
        <v>9</v>
      </c>
      <c r="N2837" s="14" t="s">
        <v>2504</v>
      </c>
      <c r="O2837" s="5"/>
      <c r="P2837" s="44" t="str">
        <f t="shared" ref="P2837" si="3621">IF(K2840="Yes",IF(L2840="Yes","Yes","No"),"No")</f>
        <v>No</v>
      </c>
      <c r="Q2837" s="108"/>
      <c r="R2837" s="5" t="s">
        <v>1</v>
      </c>
      <c r="S2837" s="5" t="s">
        <v>5</v>
      </c>
      <c r="T2837" s="5" t="s">
        <v>7</v>
      </c>
      <c r="U2837" s="5">
        <v>162</v>
      </c>
      <c r="V2837" s="5">
        <v>76.540000000000006</v>
      </c>
      <c r="W2837" s="5">
        <v>81.67</v>
      </c>
      <c r="X2837" s="8">
        <f t="shared" si="3596"/>
        <v>-5.1299999999999955</v>
      </c>
      <c r="Y2837" s="14">
        <v>78</v>
      </c>
      <c r="Z2837" s="5">
        <v>82.05</v>
      </c>
      <c r="AA2837" s="5">
        <v>87.62</v>
      </c>
      <c r="AB2837" s="72">
        <f t="shared" si="3576"/>
        <v>-5.5700000000000074</v>
      </c>
      <c r="AC2837" s="53"/>
    </row>
    <row r="2838" spans="1:29" x14ac:dyDescent="0.25">
      <c r="A2838" s="53">
        <v>4304013</v>
      </c>
      <c r="B2838" s="89" t="s">
        <v>2627</v>
      </c>
      <c r="C2838" s="53" t="s">
        <v>353</v>
      </c>
      <c r="D2838" s="50" t="s">
        <v>2508</v>
      </c>
      <c r="E2838" s="47">
        <f>VLOOKUP('2012 Accountability Database'!A2834,Dems1112!$A$2:$G$1082,4)</f>
        <v>0.3</v>
      </c>
      <c r="F2838" s="65" t="s">
        <v>2486</v>
      </c>
      <c r="G2838" s="62"/>
      <c r="H2838" s="13" t="str">
        <f>IF(V2838&gt;94,"Met",IF(X2838="--","n/a",IF(X2838&gt;=0,"Met","Did Not Meet")))</f>
        <v>Met</v>
      </c>
      <c r="I2838" s="13" t="str">
        <f>IF(V2839&gt;94,"Met",IF(X2839="--","n/a",IF(X2839&gt;=0,"Met","Did Not Meet")))</f>
        <v>Did Not Meet</v>
      </c>
      <c r="J2838" s="13"/>
      <c r="K2838" s="13" t="str">
        <f>IF(Z2838&gt;94,"Met",IF(AB2838="--","n/a",IF(AB2838&gt;=0,"Met","Did Not Meet")))</f>
        <v>Did Not Meet</v>
      </c>
      <c r="L2838" s="13" t="str">
        <f>IF(Z2839&gt;94,"Met",IF(AB2839="--","n/a",IF(AB2839&gt;=0,"Met","Did Not Meet")))</f>
        <v>Did Not Meet</v>
      </c>
      <c r="M2838" s="1" t="s">
        <v>9</v>
      </c>
      <c r="N2838" s="68" t="s">
        <v>2497</v>
      </c>
      <c r="O2838" s="35"/>
      <c r="P2838" s="44"/>
      <c r="Q2838" s="108"/>
      <c r="R2838" s="5" t="s">
        <v>6</v>
      </c>
      <c r="S2838" s="1" t="s">
        <v>2</v>
      </c>
      <c r="T2838" s="1" t="s">
        <v>3</v>
      </c>
      <c r="U2838" s="5">
        <v>144</v>
      </c>
      <c r="V2838" s="1">
        <v>94.44</v>
      </c>
      <c r="W2838" s="1">
        <v>95.36</v>
      </c>
      <c r="X2838" s="6">
        <f t="shared" si="3596"/>
        <v>-0.92000000000000171</v>
      </c>
      <c r="Y2838" s="14">
        <v>67</v>
      </c>
      <c r="Z2838" s="1">
        <v>61.19</v>
      </c>
      <c r="AA2838" s="1">
        <v>80.36</v>
      </c>
      <c r="AB2838" s="72">
        <f t="shared" si="3576"/>
        <v>-19.170000000000002</v>
      </c>
      <c r="AC2838" s="53"/>
    </row>
    <row r="2839" spans="1:29" x14ac:dyDescent="0.25">
      <c r="A2839" s="53">
        <v>4304013</v>
      </c>
      <c r="B2839" s="89" t="s">
        <v>2627</v>
      </c>
      <c r="C2839" s="53" t="s">
        <v>353</v>
      </c>
      <c r="D2839" s="50" t="s">
        <v>974</v>
      </c>
      <c r="E2839" s="47" t="str">
        <f>VLOOKUP('2012 Accountability Database'!A2834,Dems1112!$A$2:$G$1082,5)</f>
        <v>K-4</v>
      </c>
      <c r="F2839" s="65" t="s">
        <v>2487</v>
      </c>
      <c r="G2839" s="62"/>
      <c r="H2839" s="13" t="str">
        <f>IF(V2840&gt;94,"Met",IF(X2840="--","n/a",IF(X2840&gt;=0,"Met","Did Not Meet")))</f>
        <v>Met</v>
      </c>
      <c r="I2839" s="13" t="str">
        <f>IF(V2841&gt;94,"Met",IF(X2841="--","n/a",IF(X2841&gt;=0,"Met","Did Not Meet")))</f>
        <v>Did Not Meet</v>
      </c>
      <c r="J2839" s="13"/>
      <c r="K2839" s="13" t="str">
        <f>IF(Z2840&gt;94,"Met",IF(AB2840="--","n/a",IF(AB2840&gt;=0,"Met","Did Not Meet")))</f>
        <v>Did Not Meet</v>
      </c>
      <c r="L2839" s="13" t="str">
        <f>IF(Z2841&gt;94,"Met",IF(AB2841="--","n/a",IF(AB2841&gt;=0,"Met","Did Not Meet")))</f>
        <v>Met</v>
      </c>
      <c r="M2839" s="5" t="s">
        <v>9</v>
      </c>
      <c r="N2839" s="14"/>
      <c r="O2839" s="35" t="s">
        <v>2506</v>
      </c>
      <c r="P2839" s="83" t="str">
        <f t="shared" ref="P2839" si="3622">IF(P2834="No"," ", IF(P2836="No"," ",IF(P2835="No", " ",IF(P2837="No"," ","X"))))</f>
        <v xml:space="preserve"> </v>
      </c>
      <c r="Q2839" s="108"/>
      <c r="R2839" s="5" t="s">
        <v>6</v>
      </c>
      <c r="S2839" s="5" t="s">
        <v>2</v>
      </c>
      <c r="T2839" s="5" t="s">
        <v>7</v>
      </c>
      <c r="U2839" s="5">
        <v>44</v>
      </c>
      <c r="V2839" s="5">
        <v>90.91</v>
      </c>
      <c r="W2839" s="5">
        <v>91.67</v>
      </c>
      <c r="X2839" s="8">
        <f t="shared" si="3596"/>
        <v>-0.76000000000000512</v>
      </c>
      <c r="Y2839" s="14">
        <v>16</v>
      </c>
      <c r="Z2839" s="5">
        <v>50</v>
      </c>
      <c r="AA2839" s="5">
        <v>70.27</v>
      </c>
      <c r="AB2839" s="72">
        <f t="shared" si="3576"/>
        <v>-20.269999999999996</v>
      </c>
      <c r="AC2839" s="53"/>
    </row>
    <row r="2840" spans="1:29" ht="15.75" x14ac:dyDescent="0.25">
      <c r="A2840" s="53">
        <v>4304013</v>
      </c>
      <c r="B2840" s="89" t="s">
        <v>2627</v>
      </c>
      <c r="C2840" s="53" t="s">
        <v>353</v>
      </c>
      <c r="D2840" s="50" t="s">
        <v>975</v>
      </c>
      <c r="E2840" s="48" t="str">
        <f>VLOOKUP('2012 Accountability Database'!A2834,Dems1112!$A$2:$G$1082,6)</f>
        <v>3 (Central AR)</v>
      </c>
      <c r="F2840" s="66"/>
      <c r="G2840" s="63" t="s">
        <v>2488</v>
      </c>
      <c r="H2840" s="61" t="str">
        <f t="shared" ref="H2840:I2840" si="3623">IF(H2838="Met","Yes",IF(H2839="Met","Yes","No"))</f>
        <v>Yes</v>
      </c>
      <c r="I2840" s="61" t="str">
        <f t="shared" si="3623"/>
        <v>No</v>
      </c>
      <c r="J2840" s="55"/>
      <c r="K2840" s="61" t="str">
        <f t="shared" ref="K2840:L2840" si="3624">IF(K2838="Met","Yes",IF(K2839="Met","Yes","No"))</f>
        <v>No</v>
      </c>
      <c r="L2840" s="61" t="str">
        <f t="shared" si="3624"/>
        <v>Yes</v>
      </c>
      <c r="M2840" s="1" t="s">
        <v>9</v>
      </c>
      <c r="N2840" s="14"/>
      <c r="O2840" s="35" t="s">
        <v>2505</v>
      </c>
      <c r="P2840" s="83" t="str">
        <f t="shared" ref="P2840" si="3625">IF(P2839="X"," ",IF(P2841="X"," ","X"))</f>
        <v xml:space="preserve"> </v>
      </c>
      <c r="Q2840" s="94" t="s">
        <v>2759</v>
      </c>
      <c r="R2840" s="5" t="s">
        <v>6</v>
      </c>
      <c r="S2840" s="1" t="s">
        <v>5</v>
      </c>
      <c r="T2840" s="1" t="s">
        <v>3</v>
      </c>
      <c r="U2840" s="5">
        <v>547</v>
      </c>
      <c r="V2840" s="1">
        <v>94.88</v>
      </c>
      <c r="W2840" s="1">
        <v>95.36</v>
      </c>
      <c r="X2840" s="6">
        <f t="shared" si="3596"/>
        <v>-0.48000000000000398</v>
      </c>
      <c r="Y2840" s="14">
        <v>256</v>
      </c>
      <c r="Z2840" s="1">
        <v>75.78</v>
      </c>
      <c r="AA2840" s="1">
        <v>80.36</v>
      </c>
      <c r="AB2840" s="72">
        <f t="shared" si="3576"/>
        <v>-4.5799999999999983</v>
      </c>
      <c r="AC2840" s="53"/>
    </row>
    <row r="2841" spans="1:29" x14ac:dyDescent="0.25">
      <c r="A2841" s="54">
        <v>4304013</v>
      </c>
      <c r="B2841" s="90" t="s">
        <v>2627</v>
      </c>
      <c r="C2841" s="54" t="s">
        <v>353</v>
      </c>
      <c r="D2841" s="4"/>
      <c r="E2841" s="4"/>
      <c r="F2841" s="67"/>
      <c r="G2841" s="64"/>
      <c r="H2841" s="43"/>
      <c r="I2841" s="43"/>
      <c r="J2841" s="43"/>
      <c r="K2841" s="43"/>
      <c r="L2841" s="43"/>
      <c r="M2841" s="4" t="s">
        <v>9</v>
      </c>
      <c r="N2841" s="15"/>
      <c r="O2841" s="38" t="s">
        <v>2482</v>
      </c>
      <c r="P2841" s="84" t="str">
        <f>IF(E2835="Achieving School"," ","X")</f>
        <v>X</v>
      </c>
      <c r="Q2841" s="91"/>
      <c r="R2841" s="4" t="s">
        <v>6</v>
      </c>
      <c r="S2841" s="4" t="s">
        <v>5</v>
      </c>
      <c r="T2841" s="4" t="s">
        <v>7</v>
      </c>
      <c r="U2841" s="4">
        <v>162</v>
      </c>
      <c r="V2841" s="4">
        <v>91.36</v>
      </c>
      <c r="W2841" s="4">
        <v>91.67</v>
      </c>
      <c r="X2841" s="7">
        <f t="shared" si="3596"/>
        <v>-0.31000000000000227</v>
      </c>
      <c r="Y2841" s="15">
        <v>78</v>
      </c>
      <c r="Z2841" s="4">
        <v>70.510000000000005</v>
      </c>
      <c r="AA2841" s="4">
        <v>70.27</v>
      </c>
      <c r="AB2841" s="74">
        <f t="shared" si="3576"/>
        <v>0.24000000000000909</v>
      </c>
      <c r="AC2841" s="54"/>
    </row>
    <row r="2842" spans="1:29" x14ac:dyDescent="0.25">
      <c r="A2842" s="1">
        <v>4304014</v>
      </c>
      <c r="B2842" s="87" t="s">
        <v>2627</v>
      </c>
      <c r="C2842" s="55" t="s">
        <v>354</v>
      </c>
      <c r="E2842" s="42"/>
      <c r="F2842" s="65" t="s">
        <v>2483</v>
      </c>
      <c r="G2842" s="62"/>
      <c r="H2842" s="37" t="str">
        <f>IF(V2842&gt;94,"Met",IF(X2842="--","n/a",IF(X2842&gt;=0,"Met","Did Not Meet")))</f>
        <v>Did Not Meet</v>
      </c>
      <c r="I2842" s="37" t="str">
        <f>IF(V2843&gt;94,"Met",IF(X2843="--","n/a",IF(X2843&gt;=0,"Met","Did Not Meet")))</f>
        <v>Did Not Meet</v>
      </c>
      <c r="K2842" s="13" t="str">
        <f>IF(Z2842&gt;94,"Met",IF(AB2842="--","n/a",IF(AB2842&gt;=0,"Met","Did Not Meet")))</f>
        <v>Met</v>
      </c>
      <c r="L2842" s="13" t="str">
        <f>IF(Z2843&gt;94,"Met",IF(AB2843="--","n/a",IF(AB2843&gt;=0,"Met","Did Not Meet")))</f>
        <v>Did Not Meet</v>
      </c>
      <c r="M2842" s="1" t="s">
        <v>9</v>
      </c>
      <c r="N2842" s="14" t="s">
        <v>2502</v>
      </c>
      <c r="O2842" s="5"/>
      <c r="P2842" s="44" t="str">
        <f t="shared" ref="P2842" si="3626">IF(H2844="Yes",IF(I2844="Yes","Yes","No"),"No")</f>
        <v>No</v>
      </c>
      <c r="Q2842" s="93"/>
      <c r="R2842" s="5" t="s">
        <v>1</v>
      </c>
      <c r="S2842" s="1" t="s">
        <v>2</v>
      </c>
      <c r="T2842" s="1" t="s">
        <v>3</v>
      </c>
      <c r="U2842" s="5">
        <v>198</v>
      </c>
      <c r="V2842" s="1">
        <v>90.4</v>
      </c>
      <c r="W2842" s="1">
        <v>91.18</v>
      </c>
      <c r="X2842" s="6">
        <f t="shared" si="3596"/>
        <v>-0.78000000000000114</v>
      </c>
      <c r="Y2842" s="14">
        <v>91</v>
      </c>
      <c r="Z2842" s="1">
        <v>92.31</v>
      </c>
      <c r="AA2842" s="1">
        <v>87.03</v>
      </c>
      <c r="AB2842" s="71">
        <f t="shared" si="3576"/>
        <v>5.2800000000000011</v>
      </c>
      <c r="AC2842" s="36"/>
    </row>
    <row r="2843" spans="1:29" ht="15.75" x14ac:dyDescent="0.25">
      <c r="A2843" s="53">
        <v>4304014</v>
      </c>
      <c r="B2843" s="89" t="s">
        <v>2627</v>
      </c>
      <c r="C2843" s="53" t="s">
        <v>354</v>
      </c>
      <c r="D2843" s="49" t="s">
        <v>2498</v>
      </c>
      <c r="E2843" s="34" t="str">
        <f>M2842</f>
        <v>Needs Improvement School</v>
      </c>
      <c r="F2843" s="65" t="s">
        <v>2484</v>
      </c>
      <c r="G2843" s="62"/>
      <c r="H2843" s="13" t="str">
        <f>IF(V2844&gt;94,"Met",IF(X2844="--","n/a",IF(X2844&gt;=0,"Met","Did Not Meet")))</f>
        <v>Did Not Meet</v>
      </c>
      <c r="I2843" s="13" t="str">
        <f>IF(V2845&gt;94,"Met",IF(X2845="--","n/a",IF(X2845&gt;=0,"Met","Did Not Meet")))</f>
        <v>Met</v>
      </c>
      <c r="K2843" s="13" t="str">
        <f>IF(Z2844&gt;94,"Met",IF(AB2844="--","n/a",IF(AB2844&gt;=0,"Met","Did Not Meet")))</f>
        <v>Did Not Meet</v>
      </c>
      <c r="L2843" s="13" t="str">
        <f>IF(Z2845&gt;94,"Met",IF(AB2845="--","n/a",IF(AB2845&gt;=0,"Met","Did Not Meet")))</f>
        <v>Did Not Meet</v>
      </c>
      <c r="M2843" s="5" t="s">
        <v>9</v>
      </c>
      <c r="N2843" s="14" t="s">
        <v>2501</v>
      </c>
      <c r="O2843" s="5"/>
      <c r="P2843" s="44" t="str">
        <f t="shared" ref="P2843" si="3627">IF(K2844="Yes",IF(L2844="Yes","Yes","No"),"No")</f>
        <v>No</v>
      </c>
      <c r="Q2843" s="94" t="s">
        <v>2759</v>
      </c>
      <c r="R2843" s="5" t="s">
        <v>1</v>
      </c>
      <c r="S2843" s="5" t="s">
        <v>2</v>
      </c>
      <c r="T2843" s="5" t="s">
        <v>7</v>
      </c>
      <c r="U2843" s="5">
        <v>68</v>
      </c>
      <c r="V2843" s="5">
        <v>77.94</v>
      </c>
      <c r="W2843" s="5">
        <v>78.84</v>
      </c>
      <c r="X2843" s="8">
        <f t="shared" si="3596"/>
        <v>-0.90000000000000568</v>
      </c>
      <c r="Y2843" s="14">
        <v>29</v>
      </c>
      <c r="Z2843" s="5">
        <v>82.76</v>
      </c>
      <c r="AA2843" s="5">
        <v>84.72</v>
      </c>
      <c r="AB2843" s="72">
        <f t="shared" si="3576"/>
        <v>-1.9599999999999937</v>
      </c>
      <c r="AC2843" s="53"/>
    </row>
    <row r="2844" spans="1:29" ht="15" customHeight="1" x14ac:dyDescent="0.25">
      <c r="A2844" s="53">
        <v>4304014</v>
      </c>
      <c r="B2844" s="89" t="s">
        <v>2627</v>
      </c>
      <c r="C2844" s="53" t="s">
        <v>354</v>
      </c>
      <c r="D2844" s="49" t="s">
        <v>2499</v>
      </c>
      <c r="E2844" s="35" t="str">
        <f>VLOOKUP('2012 Accountability Database'!$A2842,'2011 AYP'!A$2:B$1072,2)</f>
        <v xml:space="preserve"> MS (Met Standards)</v>
      </c>
      <c r="F2844" s="66"/>
      <c r="G2844" s="63" t="s">
        <v>2485</v>
      </c>
      <c r="H2844" s="60" t="str">
        <f t="shared" ref="H2844:I2844" si="3628">IF(H2842="Met","Yes",IF(H2843="Met","Yes","No"))</f>
        <v>No</v>
      </c>
      <c r="I2844" s="60" t="str">
        <f t="shared" si="3628"/>
        <v>Yes</v>
      </c>
      <c r="J2844" s="42"/>
      <c r="K2844" s="60" t="str">
        <f t="shared" ref="K2844:L2844" si="3629">IF(K2842="Met","Yes",IF(K2843="Met","Yes","No"))</f>
        <v>Yes</v>
      </c>
      <c r="L2844" s="60" t="str">
        <f t="shared" si="3629"/>
        <v>No</v>
      </c>
      <c r="M2844" s="1" t="s">
        <v>9</v>
      </c>
      <c r="N2844" s="14" t="s">
        <v>2503</v>
      </c>
      <c r="O2844" s="5"/>
      <c r="P2844" s="44" t="str">
        <f t="shared" ref="P2844" si="3630">IF(H2848="Yes",IF(I2848="Yes","Yes","No"),"No")</f>
        <v>Yes</v>
      </c>
      <c r="Q2844" s="108" t="s">
        <v>2758</v>
      </c>
      <c r="R2844" s="5" t="s">
        <v>1</v>
      </c>
      <c r="S2844" s="1" t="s">
        <v>5</v>
      </c>
      <c r="T2844" s="1" t="s">
        <v>3</v>
      </c>
      <c r="U2844" s="5">
        <v>605</v>
      </c>
      <c r="V2844" s="1">
        <v>90.41</v>
      </c>
      <c r="W2844" s="1">
        <v>91.18</v>
      </c>
      <c r="X2844" s="6">
        <f t="shared" si="3596"/>
        <v>-0.77000000000001023</v>
      </c>
      <c r="Y2844" s="14">
        <v>286</v>
      </c>
      <c r="Z2844" s="1">
        <v>85.31</v>
      </c>
      <c r="AA2844" s="1">
        <v>87.03</v>
      </c>
      <c r="AB2844" s="72">
        <f t="shared" si="3576"/>
        <v>-1.7199999999999989</v>
      </c>
      <c r="AC2844" s="53"/>
    </row>
    <row r="2845" spans="1:29" x14ac:dyDescent="0.25">
      <c r="A2845" s="53">
        <v>4304014</v>
      </c>
      <c r="B2845" s="89" t="s">
        <v>2627</v>
      </c>
      <c r="C2845" s="53" t="s">
        <v>354</v>
      </c>
      <c r="D2845" s="49" t="s">
        <v>2507</v>
      </c>
      <c r="E2845" s="47">
        <f>VLOOKUP('2012 Accountability Database'!A2842,Dems1112!$A$2:$G$1082,3)</f>
        <v>0.08</v>
      </c>
      <c r="F2845" s="66"/>
      <c r="G2845" s="52"/>
      <c r="M2845" s="1" t="s">
        <v>9</v>
      </c>
      <c r="N2845" s="14" t="s">
        <v>2504</v>
      </c>
      <c r="O2845" s="5"/>
      <c r="P2845" s="44" t="str">
        <f t="shared" ref="P2845" si="3631">IF(K2848="Yes",IF(L2848="Yes","Yes","No"),"No")</f>
        <v>Yes</v>
      </c>
      <c r="Q2845" s="108"/>
      <c r="R2845" s="5" t="s">
        <v>1</v>
      </c>
      <c r="S2845" s="1" t="s">
        <v>5</v>
      </c>
      <c r="T2845" s="1" t="s">
        <v>7</v>
      </c>
      <c r="U2845" s="5">
        <v>202</v>
      </c>
      <c r="V2845" s="1">
        <v>79.209999999999994</v>
      </c>
      <c r="W2845" s="1">
        <v>78.84</v>
      </c>
      <c r="X2845" s="9">
        <f t="shared" si="3596"/>
        <v>0.36999999999999034</v>
      </c>
      <c r="Y2845" s="14">
        <v>95</v>
      </c>
      <c r="Z2845" s="1">
        <v>81.05</v>
      </c>
      <c r="AA2845" s="1">
        <v>84.72</v>
      </c>
      <c r="AB2845" s="72">
        <f t="shared" si="3576"/>
        <v>-3.6700000000000017</v>
      </c>
      <c r="AC2845" s="53"/>
    </row>
    <row r="2846" spans="1:29" x14ac:dyDescent="0.25">
      <c r="A2846" s="53">
        <v>4304014</v>
      </c>
      <c r="B2846" s="89" t="s">
        <v>2627</v>
      </c>
      <c r="C2846" s="53" t="s">
        <v>354</v>
      </c>
      <c r="D2846" s="50" t="s">
        <v>2508</v>
      </c>
      <c r="E2846" s="47">
        <f>VLOOKUP('2012 Accountability Database'!A2842,Dems1112!$A$2:$G$1082,4)</f>
        <v>0.31</v>
      </c>
      <c r="F2846" s="65" t="s">
        <v>2486</v>
      </c>
      <c r="G2846" s="62"/>
      <c r="H2846" s="13" t="str">
        <f>IF(V2846&gt;94,"Met",IF(X2846="--","n/a",IF(X2846&gt;=0,"Met","Did Not Meet")))</f>
        <v>Met</v>
      </c>
      <c r="I2846" s="13" t="str">
        <f>IF(V2847&gt;94,"Met",IF(X2847="--","n/a",IF(X2847&gt;=0,"Met","Did Not Meet")))</f>
        <v>Met</v>
      </c>
      <c r="J2846" s="13"/>
      <c r="K2846" s="13" t="str">
        <f>IF(Z2846&gt;94,"Met",IF(AB2846="--","n/a",IF(AB2846&gt;=0,"Met","Did Not Meet")))</f>
        <v>Met</v>
      </c>
      <c r="L2846" s="13" t="str">
        <f>IF(Z2847&gt;94,"Met",IF(AB2847="--","n/a",IF(AB2847&gt;=0,"Met","Did Not Meet")))</f>
        <v>Met</v>
      </c>
      <c r="M2846" s="5" t="s">
        <v>9</v>
      </c>
      <c r="N2846" s="68" t="s">
        <v>2497</v>
      </c>
      <c r="O2846" s="35"/>
      <c r="P2846" s="44"/>
      <c r="Q2846" s="108"/>
      <c r="R2846" s="5" t="s">
        <v>6</v>
      </c>
      <c r="S2846" s="5" t="s">
        <v>2</v>
      </c>
      <c r="T2846" s="5" t="s">
        <v>3</v>
      </c>
      <c r="U2846" s="5">
        <v>198</v>
      </c>
      <c r="V2846" s="5">
        <v>96.46</v>
      </c>
      <c r="W2846" s="5">
        <v>95.15</v>
      </c>
      <c r="X2846" s="11">
        <f t="shared" si="3596"/>
        <v>1.3099999999999881</v>
      </c>
      <c r="Y2846" s="14">
        <v>91</v>
      </c>
      <c r="Z2846" s="5">
        <v>79.12</v>
      </c>
      <c r="AA2846" s="5">
        <v>78.39</v>
      </c>
      <c r="AB2846" s="71">
        <f t="shared" si="3576"/>
        <v>0.73000000000000398</v>
      </c>
      <c r="AC2846" s="53"/>
    </row>
    <row r="2847" spans="1:29" x14ac:dyDescent="0.25">
      <c r="A2847" s="53">
        <v>4304014</v>
      </c>
      <c r="B2847" s="89" t="s">
        <v>2627</v>
      </c>
      <c r="C2847" s="53" t="s">
        <v>354</v>
      </c>
      <c r="D2847" s="50" t="s">
        <v>974</v>
      </c>
      <c r="E2847" s="47" t="str">
        <f>VLOOKUP('2012 Accountability Database'!A2842,Dems1112!$A$2:$G$1082,5)</f>
        <v>K-4</v>
      </c>
      <c r="F2847" s="65" t="s">
        <v>2487</v>
      </c>
      <c r="G2847" s="62"/>
      <c r="H2847" s="13" t="str">
        <f>IF(V2848&gt;94,"Met",IF(X2848="--","n/a",IF(X2848&gt;=0,"Met","Did Not Meet")))</f>
        <v>Met</v>
      </c>
      <c r="I2847" s="13" t="str">
        <f>IF(V2849&gt;94,"Met",IF(X2849="--","n/a",IF(X2849&gt;=0,"Met","Did Not Meet")))</f>
        <v>Met</v>
      </c>
      <c r="J2847" s="13"/>
      <c r="K2847" s="13" t="str">
        <f>IF(Z2848&gt;94,"Met",IF(AB2848="--","n/a",IF(AB2848&gt;=0,"Met","Did Not Meet")))</f>
        <v>Met</v>
      </c>
      <c r="L2847" s="13" t="str">
        <f>IF(Z2849&gt;94,"Met",IF(AB2849="--","n/a",IF(AB2849&gt;=0,"Met","Did Not Meet")))</f>
        <v>Met</v>
      </c>
      <c r="M2847" s="1" t="s">
        <v>9</v>
      </c>
      <c r="N2847" s="14"/>
      <c r="O2847" s="35" t="s">
        <v>2506</v>
      </c>
      <c r="P2847" s="83" t="str">
        <f t="shared" ref="P2847" si="3632">IF(P2842="No"," ", IF(P2844="No"," ",IF(P2843="No", " ",IF(P2845="No"," ","X"))))</f>
        <v xml:space="preserve"> </v>
      </c>
      <c r="Q2847" s="108"/>
      <c r="R2847" s="5" t="s">
        <v>6</v>
      </c>
      <c r="S2847" s="1" t="s">
        <v>2</v>
      </c>
      <c r="T2847" s="1" t="s">
        <v>7</v>
      </c>
      <c r="U2847" s="5">
        <v>68</v>
      </c>
      <c r="V2847" s="1">
        <v>94.12</v>
      </c>
      <c r="W2847" s="1">
        <v>88.72</v>
      </c>
      <c r="X2847" s="9">
        <f t="shared" si="3596"/>
        <v>5.4000000000000057</v>
      </c>
      <c r="Y2847" s="14">
        <v>29</v>
      </c>
      <c r="Z2847" s="1">
        <v>75.86</v>
      </c>
      <c r="AA2847" s="1">
        <v>66.39</v>
      </c>
      <c r="AB2847" s="71">
        <f t="shared" si="3576"/>
        <v>9.4699999999999989</v>
      </c>
      <c r="AC2847" s="53"/>
    </row>
    <row r="2848" spans="1:29" ht="15.75" x14ac:dyDescent="0.25">
      <c r="A2848" s="53">
        <v>4304014</v>
      </c>
      <c r="B2848" s="89" t="s">
        <v>2627</v>
      </c>
      <c r="C2848" s="53" t="s">
        <v>354</v>
      </c>
      <c r="D2848" s="50" t="s">
        <v>975</v>
      </c>
      <c r="E2848" s="48" t="str">
        <f>VLOOKUP('2012 Accountability Database'!A2842,Dems1112!$A$2:$G$1082,6)</f>
        <v>3 (Central AR)</v>
      </c>
      <c r="F2848" s="66"/>
      <c r="G2848" s="63" t="s">
        <v>2488</v>
      </c>
      <c r="H2848" s="61" t="str">
        <f t="shared" ref="H2848:I2848" si="3633">IF(H2846="Met","Yes",IF(H2847="Met","Yes","No"))</f>
        <v>Yes</v>
      </c>
      <c r="I2848" s="61" t="str">
        <f t="shared" si="3633"/>
        <v>Yes</v>
      </c>
      <c r="J2848" s="55"/>
      <c r="K2848" s="61" t="str">
        <f t="shared" ref="K2848:L2848" si="3634">IF(K2846="Met","Yes",IF(K2847="Met","Yes","No"))</f>
        <v>Yes</v>
      </c>
      <c r="L2848" s="61" t="str">
        <f t="shared" si="3634"/>
        <v>Yes</v>
      </c>
      <c r="M2848" s="5" t="s">
        <v>9</v>
      </c>
      <c r="N2848" s="14"/>
      <c r="O2848" s="35" t="s">
        <v>2505</v>
      </c>
      <c r="P2848" s="83" t="str">
        <f t="shared" ref="P2848" si="3635">IF(P2847="X"," ",IF(P2849="X"," ","X"))</f>
        <v xml:space="preserve"> </v>
      </c>
      <c r="Q2848" s="94" t="s">
        <v>2759</v>
      </c>
      <c r="R2848" s="5" t="s">
        <v>6</v>
      </c>
      <c r="S2848" s="5" t="s">
        <v>5</v>
      </c>
      <c r="T2848" s="5" t="s">
        <v>3</v>
      </c>
      <c r="U2848" s="5">
        <v>605</v>
      </c>
      <c r="V2848" s="5">
        <v>96.03</v>
      </c>
      <c r="W2848" s="5">
        <v>95.15</v>
      </c>
      <c r="X2848" s="11">
        <f t="shared" si="3596"/>
        <v>0.87999999999999545</v>
      </c>
      <c r="Y2848" s="14">
        <v>286</v>
      </c>
      <c r="Z2848" s="5">
        <v>81.12</v>
      </c>
      <c r="AA2848" s="5">
        <v>78.39</v>
      </c>
      <c r="AB2848" s="71">
        <f t="shared" si="3576"/>
        <v>2.730000000000004</v>
      </c>
      <c r="AC2848" s="53"/>
    </row>
    <row r="2849" spans="1:29" x14ac:dyDescent="0.25">
      <c r="A2849" s="54">
        <v>4304014</v>
      </c>
      <c r="B2849" s="90" t="s">
        <v>2627</v>
      </c>
      <c r="C2849" s="54" t="s">
        <v>354</v>
      </c>
      <c r="D2849" s="4"/>
      <c r="E2849" s="4"/>
      <c r="F2849" s="67"/>
      <c r="G2849" s="64"/>
      <c r="H2849" s="43"/>
      <c r="I2849" s="43"/>
      <c r="J2849" s="43"/>
      <c r="K2849" s="43"/>
      <c r="L2849" s="43"/>
      <c r="M2849" s="4" t="s">
        <v>9</v>
      </c>
      <c r="N2849" s="15"/>
      <c r="O2849" s="38" t="s">
        <v>2482</v>
      </c>
      <c r="P2849" s="84" t="str">
        <f>IF(E2843="Achieving School"," ","X")</f>
        <v>X</v>
      </c>
      <c r="Q2849" s="91"/>
      <c r="R2849" s="4" t="s">
        <v>6</v>
      </c>
      <c r="S2849" s="4" t="s">
        <v>5</v>
      </c>
      <c r="T2849" s="4" t="s">
        <v>7</v>
      </c>
      <c r="U2849" s="4">
        <v>202</v>
      </c>
      <c r="V2849" s="4">
        <v>92.08</v>
      </c>
      <c r="W2849" s="4">
        <v>88.72</v>
      </c>
      <c r="X2849" s="10">
        <f t="shared" si="3596"/>
        <v>3.3599999999999994</v>
      </c>
      <c r="Y2849" s="15">
        <v>95</v>
      </c>
      <c r="Z2849" s="4">
        <v>77.89</v>
      </c>
      <c r="AA2849" s="4">
        <v>66.39</v>
      </c>
      <c r="AB2849" s="74">
        <f t="shared" si="3576"/>
        <v>11.5</v>
      </c>
      <c r="AC2849" s="54"/>
    </row>
    <row r="2850" spans="1:29" x14ac:dyDescent="0.25">
      <c r="A2850" s="1">
        <v>4401001</v>
      </c>
      <c r="B2850" s="87" t="s">
        <v>2628</v>
      </c>
      <c r="C2850" s="55" t="s">
        <v>569</v>
      </c>
      <c r="E2850" s="42"/>
      <c r="F2850" s="65" t="s">
        <v>2483</v>
      </c>
      <c r="G2850" s="62"/>
      <c r="H2850" s="37" t="str">
        <f>IF(V2850&gt;94,"Met",IF(X2850="--","n/a",IF(X2850&gt;=0,"Met","Did Not Meet")))</f>
        <v>Met</v>
      </c>
      <c r="I2850" s="37" t="str">
        <f>IF(V2851&gt;94,"Met",IF(X2851="--","n/a",IF(X2851&gt;=0,"Met","Did Not Meet")))</f>
        <v>Met</v>
      </c>
      <c r="K2850" s="13" t="str">
        <f>IF(Z2850&gt;94,"Met",IF(AB2850="--","n/a",IF(AB2850&gt;=0,"Met","Did Not Meet")))</f>
        <v>Met</v>
      </c>
      <c r="L2850" s="13" t="str">
        <f>IF(Z2851&gt;94,"Met",IF(AB2851="--","n/a",IF(AB2851&gt;=0,"Met","Did Not Meet")))</f>
        <v>Met</v>
      </c>
      <c r="M2850" s="1" t="s">
        <v>9</v>
      </c>
      <c r="N2850" s="14" t="s">
        <v>2502</v>
      </c>
      <c r="O2850" s="5"/>
      <c r="P2850" s="44" t="str">
        <f t="shared" ref="P2850" si="3636">IF(H2852="Yes",IF(I2852="Yes","Yes","No"),"No")</f>
        <v>Yes</v>
      </c>
      <c r="Q2850" s="93"/>
      <c r="R2850" s="5" t="s">
        <v>1</v>
      </c>
      <c r="S2850" s="1" t="s">
        <v>2</v>
      </c>
      <c r="T2850" s="1" t="s">
        <v>3</v>
      </c>
      <c r="U2850" s="5">
        <v>437</v>
      </c>
      <c r="V2850" s="1">
        <v>83.75</v>
      </c>
      <c r="W2850" s="1">
        <v>78.88</v>
      </c>
      <c r="X2850" s="9">
        <f t="shared" si="3596"/>
        <v>4.8700000000000045</v>
      </c>
      <c r="Y2850" s="14">
        <v>267</v>
      </c>
      <c r="Z2850" s="1">
        <v>89.14</v>
      </c>
      <c r="AA2850" s="1">
        <v>82.91</v>
      </c>
      <c r="AB2850" s="71">
        <f t="shared" si="3576"/>
        <v>6.230000000000004</v>
      </c>
      <c r="AC2850" s="36"/>
    </row>
    <row r="2851" spans="1:29" ht="15.75" x14ac:dyDescent="0.25">
      <c r="A2851" s="53">
        <v>4401001</v>
      </c>
      <c r="B2851" s="89" t="s">
        <v>2628</v>
      </c>
      <c r="C2851" s="53" t="s">
        <v>569</v>
      </c>
      <c r="D2851" s="49" t="s">
        <v>2498</v>
      </c>
      <c r="E2851" s="34" t="str">
        <f>M2850</f>
        <v>Needs Improvement School</v>
      </c>
      <c r="F2851" s="65" t="s">
        <v>2484</v>
      </c>
      <c r="G2851" s="62"/>
      <c r="H2851" s="13" t="str">
        <f>IF(V2852&gt;94,"Met",IF(X2852="--","n/a",IF(X2852&gt;=0,"Met","Did Not Meet")))</f>
        <v>Met</v>
      </c>
      <c r="I2851" s="13" t="str">
        <f>IF(V2853&gt;94,"Met",IF(X2853="--","n/a",IF(X2853&gt;=0,"Met","Did Not Meet")))</f>
        <v>Met</v>
      </c>
      <c r="K2851" s="13" t="str">
        <f>IF(Z2852&gt;94,"Met",IF(AB2852="--","n/a",IF(AB2852&gt;=0,"Met","Did Not Meet")))</f>
        <v>Did Not Meet</v>
      </c>
      <c r="L2851" s="13" t="str">
        <f>IF(Z2853&gt;94,"Met",IF(AB2853="--","n/a",IF(AB2853&gt;=0,"Met","Did Not Meet")))</f>
        <v>Met</v>
      </c>
      <c r="M2851" s="1" t="s">
        <v>9</v>
      </c>
      <c r="N2851" s="14" t="s">
        <v>2501</v>
      </c>
      <c r="O2851" s="5"/>
      <c r="P2851" s="44" t="str">
        <f t="shared" ref="P2851" si="3637">IF(K2852="Yes",IF(L2852="Yes","Yes","No"),"No")</f>
        <v>Yes</v>
      </c>
      <c r="Q2851" s="94" t="s">
        <v>2759</v>
      </c>
      <c r="R2851" s="5" t="s">
        <v>1</v>
      </c>
      <c r="S2851" s="1" t="s">
        <v>2</v>
      </c>
      <c r="T2851" s="1" t="s">
        <v>7</v>
      </c>
      <c r="U2851" s="5">
        <v>308</v>
      </c>
      <c r="V2851" s="1">
        <v>79.87</v>
      </c>
      <c r="W2851" s="1">
        <v>73.47</v>
      </c>
      <c r="X2851" s="9">
        <f t="shared" si="3596"/>
        <v>6.4000000000000057</v>
      </c>
      <c r="Y2851" s="14">
        <v>178</v>
      </c>
      <c r="Z2851" s="1">
        <v>86.52</v>
      </c>
      <c r="AA2851" s="1">
        <v>80.819999999999993</v>
      </c>
      <c r="AB2851" s="71">
        <f t="shared" si="3576"/>
        <v>5.7000000000000028</v>
      </c>
      <c r="AC2851" s="53"/>
    </row>
    <row r="2852" spans="1:29" ht="15" customHeight="1" x14ac:dyDescent="0.25">
      <c r="A2852" s="53">
        <v>4401001</v>
      </c>
      <c r="B2852" s="89" t="s">
        <v>2628</v>
      </c>
      <c r="C2852" s="53" t="s">
        <v>569</v>
      </c>
      <c r="D2852" s="49" t="s">
        <v>2499</v>
      </c>
      <c r="E2852" s="35" t="str">
        <f>VLOOKUP('2012 Accountability Database'!$A2850,'2011 AYP'!A$2:B$1072,2)</f>
        <v xml:space="preserve"> A (Alert)</v>
      </c>
      <c r="F2852" s="66"/>
      <c r="G2852" s="63" t="s">
        <v>2485</v>
      </c>
      <c r="H2852" s="60" t="str">
        <f t="shared" ref="H2852:I2852" si="3638">IF(H2850="Met","Yes",IF(H2851="Met","Yes","No"))</f>
        <v>Yes</v>
      </c>
      <c r="I2852" s="60" t="str">
        <f t="shared" si="3638"/>
        <v>Yes</v>
      </c>
      <c r="J2852" s="42"/>
      <c r="K2852" s="60" t="str">
        <f t="shared" ref="K2852:L2852" si="3639">IF(K2850="Met","Yes",IF(K2851="Met","Yes","No"))</f>
        <v>Yes</v>
      </c>
      <c r="L2852" s="60" t="str">
        <f t="shared" si="3639"/>
        <v>Yes</v>
      </c>
      <c r="M2852" s="1" t="s">
        <v>9</v>
      </c>
      <c r="N2852" s="14" t="s">
        <v>2503</v>
      </c>
      <c r="O2852" s="5"/>
      <c r="P2852" s="44" t="str">
        <f t="shared" ref="P2852" si="3640">IF(H2856="Yes",IF(I2856="Yes","Yes","No"),"No")</f>
        <v>No</v>
      </c>
      <c r="Q2852" s="108" t="s">
        <v>2758</v>
      </c>
      <c r="R2852" s="5" t="s">
        <v>1</v>
      </c>
      <c r="S2852" s="1" t="s">
        <v>5</v>
      </c>
      <c r="T2852" s="1" t="s">
        <v>3</v>
      </c>
      <c r="U2852" s="5">
        <v>1374</v>
      </c>
      <c r="V2852" s="1">
        <v>79.040000000000006</v>
      </c>
      <c r="W2852" s="1">
        <v>78.88</v>
      </c>
      <c r="X2852" s="9">
        <f t="shared" si="3596"/>
        <v>0.1600000000000108</v>
      </c>
      <c r="Y2852" s="14">
        <v>876</v>
      </c>
      <c r="Z2852" s="1">
        <v>82.76</v>
      </c>
      <c r="AA2852" s="1">
        <v>82.91</v>
      </c>
      <c r="AB2852" s="72">
        <f t="shared" si="3576"/>
        <v>-0.14999999999999147</v>
      </c>
      <c r="AC2852" s="53"/>
    </row>
    <row r="2853" spans="1:29" x14ac:dyDescent="0.25">
      <c r="A2853" s="53">
        <v>4401001</v>
      </c>
      <c r="B2853" s="89" t="s">
        <v>2628</v>
      </c>
      <c r="C2853" s="53" t="s">
        <v>569</v>
      </c>
      <c r="D2853" s="49" t="s">
        <v>2507</v>
      </c>
      <c r="E2853" s="47">
        <f>VLOOKUP('2012 Accountability Database'!A2850,Dems1112!$A$2:$G$1082,3)</f>
        <v>0.15</v>
      </c>
      <c r="F2853" s="66"/>
      <c r="G2853" s="52"/>
      <c r="M2853" s="5" t="s">
        <v>9</v>
      </c>
      <c r="N2853" s="14" t="s">
        <v>2504</v>
      </c>
      <c r="O2853" s="5"/>
      <c r="P2853" s="44" t="str">
        <f t="shared" ref="P2853" si="3641">IF(K2856="Yes",IF(L2856="Yes","Yes","No"),"No")</f>
        <v>No</v>
      </c>
      <c r="Q2853" s="108"/>
      <c r="R2853" s="5" t="s">
        <v>1</v>
      </c>
      <c r="S2853" s="5" t="s">
        <v>5</v>
      </c>
      <c r="T2853" s="5" t="s">
        <v>7</v>
      </c>
      <c r="U2853" s="5">
        <v>933</v>
      </c>
      <c r="V2853" s="5">
        <v>74.17</v>
      </c>
      <c r="W2853" s="5">
        <v>73.47</v>
      </c>
      <c r="X2853" s="11">
        <f t="shared" si="3596"/>
        <v>0.70000000000000284</v>
      </c>
      <c r="Y2853" s="14">
        <v>571</v>
      </c>
      <c r="Z2853" s="5">
        <v>81.44</v>
      </c>
      <c r="AA2853" s="5">
        <v>80.819999999999993</v>
      </c>
      <c r="AB2853" s="71">
        <f t="shared" si="3576"/>
        <v>0.62000000000000455</v>
      </c>
      <c r="AC2853" s="53"/>
    </row>
    <row r="2854" spans="1:29" x14ac:dyDescent="0.25">
      <c r="A2854" s="53">
        <v>4401001</v>
      </c>
      <c r="B2854" s="89" t="s">
        <v>2628</v>
      </c>
      <c r="C2854" s="53" t="s">
        <v>569</v>
      </c>
      <c r="D2854" s="50" t="s">
        <v>2508</v>
      </c>
      <c r="E2854" s="47">
        <f>VLOOKUP('2012 Accountability Database'!A2850,Dems1112!$A$2:$G$1082,4)</f>
        <v>0.64</v>
      </c>
      <c r="F2854" s="65" t="s">
        <v>2486</v>
      </c>
      <c r="G2854" s="62"/>
      <c r="H2854" s="13" t="str">
        <f>IF(V2854&gt;94,"Met",IF(X2854="--","n/a",IF(X2854&gt;=0,"Met","Did Not Meet")))</f>
        <v>Did Not Meet</v>
      </c>
      <c r="I2854" s="13" t="str">
        <f>IF(V2855&gt;94,"Met",IF(X2855="--","n/a",IF(X2855&gt;=0,"Met","Did Not Meet")))</f>
        <v>Did Not Meet</v>
      </c>
      <c r="J2854" s="13"/>
      <c r="K2854" s="13" t="str">
        <f>IF(Z2854&gt;94,"Met",IF(AB2854="--","n/a",IF(AB2854&gt;=0,"Met","Did Not Meet")))</f>
        <v>Did Not Meet</v>
      </c>
      <c r="L2854" s="13" t="str">
        <f>IF(Z2855&gt;94,"Met",IF(AB2855="--","n/a",IF(AB2855&gt;=0,"Met","Did Not Meet")))</f>
        <v>Did Not Meet</v>
      </c>
      <c r="M2854" s="1" t="s">
        <v>9</v>
      </c>
      <c r="N2854" s="68" t="s">
        <v>2497</v>
      </c>
      <c r="O2854" s="35"/>
      <c r="P2854" s="44"/>
      <c r="Q2854" s="108"/>
      <c r="R2854" s="5" t="s">
        <v>6</v>
      </c>
      <c r="S2854" s="1" t="s">
        <v>2</v>
      </c>
      <c r="T2854" s="1" t="s">
        <v>3</v>
      </c>
      <c r="U2854" s="5">
        <v>437</v>
      </c>
      <c r="V2854" s="1">
        <v>79.63</v>
      </c>
      <c r="W2854" s="1">
        <v>81.67</v>
      </c>
      <c r="X2854" s="6">
        <f t="shared" si="3596"/>
        <v>-2.0400000000000063</v>
      </c>
      <c r="Y2854" s="14">
        <v>267</v>
      </c>
      <c r="Z2854" s="1">
        <v>63.67</v>
      </c>
      <c r="AA2854" s="1">
        <v>70.48</v>
      </c>
      <c r="AB2854" s="72">
        <f t="shared" si="3576"/>
        <v>-6.8100000000000023</v>
      </c>
      <c r="AC2854" s="53"/>
    </row>
    <row r="2855" spans="1:29" x14ac:dyDescent="0.25">
      <c r="A2855" s="53">
        <v>4401001</v>
      </c>
      <c r="B2855" s="89" t="s">
        <v>2628</v>
      </c>
      <c r="C2855" s="53" t="s">
        <v>569</v>
      </c>
      <c r="D2855" s="50" t="s">
        <v>974</v>
      </c>
      <c r="E2855" s="47" t="str">
        <f>VLOOKUP('2012 Accountability Database'!A2850,Dems1112!$A$2:$G$1082,5)</f>
        <v>K-2</v>
      </c>
      <c r="F2855" s="65" t="s">
        <v>2487</v>
      </c>
      <c r="G2855" s="62"/>
      <c r="H2855" s="13" t="str">
        <f>IF(V2856&gt;94,"Met",IF(X2856="--","n/a",IF(X2856&gt;=0,"Met","Did Not Meet")))</f>
        <v>Did Not Meet</v>
      </c>
      <c r="I2855" s="13" t="str">
        <f>IF(V2857&gt;94,"Met",IF(X2857="--","n/a",IF(X2857&gt;=0,"Met","Did Not Meet")))</f>
        <v>Did Not Meet</v>
      </c>
      <c r="J2855" s="13"/>
      <c r="K2855" s="13" t="str">
        <f>IF(Z2856&gt;94,"Met",IF(AB2856="--","n/a",IF(AB2856&gt;=0,"Met","Did Not Meet")))</f>
        <v>Did Not Meet</v>
      </c>
      <c r="L2855" s="13" t="str">
        <f>IF(Z2857&gt;94,"Met",IF(AB2857="--","n/a",IF(AB2857&gt;=0,"Met","Did Not Meet")))</f>
        <v>Did Not Meet</v>
      </c>
      <c r="M2855" s="1" t="s">
        <v>9</v>
      </c>
      <c r="N2855" s="14"/>
      <c r="O2855" s="35" t="s">
        <v>2506</v>
      </c>
      <c r="P2855" s="83" t="str">
        <f t="shared" ref="P2855" si="3642">IF(P2850="No"," ", IF(P2852="No"," ",IF(P2851="No", " ",IF(P2853="No"," ","X"))))</f>
        <v xml:space="preserve"> </v>
      </c>
      <c r="Q2855" s="108"/>
      <c r="R2855" s="5" t="s">
        <v>6</v>
      </c>
      <c r="S2855" s="1" t="s">
        <v>2</v>
      </c>
      <c r="T2855" s="1" t="s">
        <v>7</v>
      </c>
      <c r="U2855" s="5">
        <v>308</v>
      </c>
      <c r="V2855" s="1">
        <v>73.38</v>
      </c>
      <c r="W2855" s="1">
        <v>77.010000000000005</v>
      </c>
      <c r="X2855" s="6">
        <f t="shared" si="3596"/>
        <v>-3.6300000000000097</v>
      </c>
      <c r="Y2855" s="14">
        <v>178</v>
      </c>
      <c r="Z2855" s="1">
        <v>55.06</v>
      </c>
      <c r="AA2855" s="1">
        <v>64.92</v>
      </c>
      <c r="AB2855" s="72">
        <f t="shared" si="3576"/>
        <v>-9.86</v>
      </c>
      <c r="AC2855" s="53"/>
    </row>
    <row r="2856" spans="1:29" ht="15.75" x14ac:dyDescent="0.25">
      <c r="A2856" s="53">
        <v>4401001</v>
      </c>
      <c r="B2856" s="89" t="s">
        <v>2628</v>
      </c>
      <c r="C2856" s="53" t="s">
        <v>569</v>
      </c>
      <c r="D2856" s="50" t="s">
        <v>975</v>
      </c>
      <c r="E2856" s="48" t="str">
        <f>VLOOKUP('2012 Accountability Database'!A2850,Dems1112!$A$2:$G$1082,6)</f>
        <v>1 (Northwest AR)</v>
      </c>
      <c r="F2856" s="66"/>
      <c r="G2856" s="63" t="s">
        <v>2488</v>
      </c>
      <c r="H2856" s="61" t="str">
        <f t="shared" ref="H2856:I2856" si="3643">IF(H2854="Met","Yes",IF(H2855="Met","Yes","No"))</f>
        <v>No</v>
      </c>
      <c r="I2856" s="61" t="str">
        <f t="shared" si="3643"/>
        <v>No</v>
      </c>
      <c r="J2856" s="55"/>
      <c r="K2856" s="61" t="str">
        <f t="shared" ref="K2856:L2856" si="3644">IF(K2854="Met","Yes",IF(K2855="Met","Yes","No"))</f>
        <v>No</v>
      </c>
      <c r="L2856" s="61" t="str">
        <f t="shared" si="3644"/>
        <v>No</v>
      </c>
      <c r="M2856" s="5" t="s">
        <v>9</v>
      </c>
      <c r="N2856" s="14"/>
      <c r="O2856" s="35" t="s">
        <v>2505</v>
      </c>
      <c r="P2856" s="83" t="str">
        <f t="shared" ref="P2856" si="3645">IF(P2855="X"," ",IF(P2857="X"," ","X"))</f>
        <v xml:space="preserve"> </v>
      </c>
      <c r="Q2856" s="94" t="s">
        <v>2759</v>
      </c>
      <c r="R2856" s="5" t="s">
        <v>6</v>
      </c>
      <c r="S2856" s="5" t="s">
        <v>5</v>
      </c>
      <c r="T2856" s="5" t="s">
        <v>3</v>
      </c>
      <c r="U2856" s="5">
        <v>1374</v>
      </c>
      <c r="V2856" s="5">
        <v>80.569999999999993</v>
      </c>
      <c r="W2856" s="5">
        <v>81.67</v>
      </c>
      <c r="X2856" s="8">
        <f t="shared" si="3596"/>
        <v>-1.1000000000000085</v>
      </c>
      <c r="Y2856" s="14">
        <v>876</v>
      </c>
      <c r="Z2856" s="5">
        <v>65.64</v>
      </c>
      <c r="AA2856" s="5">
        <v>70.48</v>
      </c>
      <c r="AB2856" s="72">
        <f t="shared" si="3576"/>
        <v>-4.8400000000000034</v>
      </c>
      <c r="AC2856" s="53"/>
    </row>
    <row r="2857" spans="1:29" x14ac:dyDescent="0.25">
      <c r="A2857" s="54">
        <v>4401001</v>
      </c>
      <c r="B2857" s="90" t="s">
        <v>2628</v>
      </c>
      <c r="C2857" s="54" t="s">
        <v>569</v>
      </c>
      <c r="D2857" s="4"/>
      <c r="E2857" s="4"/>
      <c r="F2857" s="67"/>
      <c r="G2857" s="64"/>
      <c r="H2857" s="43"/>
      <c r="I2857" s="43"/>
      <c r="J2857" s="43"/>
      <c r="K2857" s="43"/>
      <c r="L2857" s="43"/>
      <c r="M2857" s="4" t="s">
        <v>9</v>
      </c>
      <c r="N2857" s="15"/>
      <c r="O2857" s="38" t="s">
        <v>2482</v>
      </c>
      <c r="P2857" s="84" t="str">
        <f>IF(E2851="Achieving School"," ","X")</f>
        <v>X</v>
      </c>
      <c r="Q2857" s="91"/>
      <c r="R2857" s="4" t="s">
        <v>6</v>
      </c>
      <c r="S2857" s="4" t="s">
        <v>5</v>
      </c>
      <c r="T2857" s="4" t="s">
        <v>7</v>
      </c>
      <c r="U2857" s="4">
        <v>933</v>
      </c>
      <c r="V2857" s="4">
        <v>75.13</v>
      </c>
      <c r="W2857" s="4">
        <v>77.010000000000005</v>
      </c>
      <c r="X2857" s="7">
        <f t="shared" si="3596"/>
        <v>-1.8800000000000097</v>
      </c>
      <c r="Y2857" s="15">
        <v>571</v>
      </c>
      <c r="Z2857" s="4">
        <v>60.25</v>
      </c>
      <c r="AA2857" s="4">
        <v>64.92</v>
      </c>
      <c r="AB2857" s="73">
        <f t="shared" si="3576"/>
        <v>-4.6700000000000017</v>
      </c>
      <c r="AC2857" s="54"/>
    </row>
    <row r="2858" spans="1:29" x14ac:dyDescent="0.25">
      <c r="A2858" s="1">
        <v>4401002</v>
      </c>
      <c r="B2858" s="87" t="s">
        <v>2628</v>
      </c>
      <c r="C2858" s="55" t="s">
        <v>570</v>
      </c>
      <c r="E2858" s="42"/>
      <c r="F2858" s="65" t="s">
        <v>2483</v>
      </c>
      <c r="G2858" s="62"/>
      <c r="H2858" s="37" t="str">
        <f>IF(V2858&gt;94,"Met",IF(X2858="--","n/a",IF(X2858&gt;=0,"Met","Did Not Meet")))</f>
        <v>Met</v>
      </c>
      <c r="I2858" s="37" t="str">
        <f>IF(V2859&gt;94,"Met",IF(X2859="--","n/a",IF(X2859&gt;=0,"Met","Did Not Meet")))</f>
        <v>Met</v>
      </c>
      <c r="K2858" s="13" t="str">
        <f>IF(Z2858&gt;94,"Met",IF(AB2858="--","n/a",IF(AB2858&gt;=0,"Met","Did Not Meet")))</f>
        <v>Met</v>
      </c>
      <c r="L2858" s="13" t="str">
        <f>IF(Z2859&gt;94,"Met",IF(AB2859="--","n/a",IF(AB2859&gt;=0,"Met","Did Not Meet")))</f>
        <v>Met</v>
      </c>
      <c r="M2858" s="5" t="s">
        <v>4</v>
      </c>
      <c r="N2858" s="14" t="s">
        <v>2502</v>
      </c>
      <c r="O2858" s="5"/>
      <c r="P2858" s="44" t="str">
        <f t="shared" ref="P2858" si="3646">IF(H2860="Yes",IF(I2860="Yes","Yes","No"),"No")</f>
        <v>Yes</v>
      </c>
      <c r="Q2858" s="93"/>
      <c r="R2858" s="5" t="s">
        <v>1</v>
      </c>
      <c r="S2858" s="5" t="s">
        <v>2</v>
      </c>
      <c r="T2858" s="5" t="s">
        <v>3</v>
      </c>
      <c r="U2858" s="5">
        <v>495</v>
      </c>
      <c r="V2858" s="5">
        <v>85.25</v>
      </c>
      <c r="W2858" s="5">
        <v>81.25</v>
      </c>
      <c r="X2858" s="11">
        <f t="shared" si="3596"/>
        <v>4</v>
      </c>
      <c r="Y2858" s="14">
        <v>476</v>
      </c>
      <c r="Z2858" s="5">
        <v>86.34</v>
      </c>
      <c r="AA2858" s="5">
        <v>82.94</v>
      </c>
      <c r="AB2858" s="71">
        <f t="shared" si="3576"/>
        <v>3.4000000000000057</v>
      </c>
      <c r="AC2858" s="36"/>
    </row>
    <row r="2859" spans="1:29" ht="15.75" x14ac:dyDescent="0.25">
      <c r="A2859" s="53">
        <v>4401002</v>
      </c>
      <c r="B2859" s="89" t="s">
        <v>2628</v>
      </c>
      <c r="C2859" s="53" t="s">
        <v>570</v>
      </c>
      <c r="D2859" s="49" t="s">
        <v>2498</v>
      </c>
      <c r="E2859" s="34" t="str">
        <f>M2858</f>
        <v>Achieving School</v>
      </c>
      <c r="F2859" s="65" t="s">
        <v>2484</v>
      </c>
      <c r="G2859" s="62"/>
      <c r="H2859" s="13" t="str">
        <f>IF(V2860&gt;94,"Met",IF(X2860="--","n/a",IF(X2860&gt;=0,"Met","Did Not Meet")))</f>
        <v>Did Not Meet</v>
      </c>
      <c r="I2859" s="13" t="str">
        <f>IF(V2861&gt;94,"Met",IF(X2861="--","n/a",IF(X2861&gt;=0,"Met","Did Not Meet")))</f>
        <v>Did Not Meet</v>
      </c>
      <c r="K2859" s="13" t="str">
        <f>IF(Z2860&gt;94,"Met",IF(AB2860="--","n/a",IF(AB2860&gt;=0,"Met","Did Not Meet")))</f>
        <v>Did Not Meet</v>
      </c>
      <c r="L2859" s="13" t="str">
        <f>IF(Z2861&gt;94,"Met",IF(AB2861="--","n/a",IF(AB2861&gt;=0,"Met","Did Not Meet")))</f>
        <v>Did Not Meet</v>
      </c>
      <c r="M2859" s="5" t="s">
        <v>4</v>
      </c>
      <c r="N2859" s="14" t="s">
        <v>2501</v>
      </c>
      <c r="O2859" s="5"/>
      <c r="P2859" s="44" t="str">
        <f t="shared" ref="P2859" si="3647">IF(K2860="Yes",IF(L2860="Yes","Yes","No"),"No")</f>
        <v>Yes</v>
      </c>
      <c r="Q2859" s="94" t="s">
        <v>2759</v>
      </c>
      <c r="R2859" s="5" t="s">
        <v>1</v>
      </c>
      <c r="S2859" s="5" t="s">
        <v>2</v>
      </c>
      <c r="T2859" s="5" t="s">
        <v>7</v>
      </c>
      <c r="U2859" s="5">
        <v>312</v>
      </c>
      <c r="V2859" s="5">
        <v>79.17</v>
      </c>
      <c r="W2859" s="5">
        <v>74.540000000000006</v>
      </c>
      <c r="X2859" s="11">
        <f t="shared" si="3596"/>
        <v>4.6299999999999955</v>
      </c>
      <c r="Y2859" s="14">
        <v>294</v>
      </c>
      <c r="Z2859" s="5">
        <v>81.290000000000006</v>
      </c>
      <c r="AA2859" s="5">
        <v>78.03</v>
      </c>
      <c r="AB2859" s="71">
        <f t="shared" si="3576"/>
        <v>3.2600000000000051</v>
      </c>
      <c r="AC2859" s="53"/>
    </row>
    <row r="2860" spans="1:29" ht="15" customHeight="1" x14ac:dyDescent="0.25">
      <c r="A2860" s="53">
        <v>4401002</v>
      </c>
      <c r="B2860" s="89" t="s">
        <v>2628</v>
      </c>
      <c r="C2860" s="53" t="s">
        <v>570</v>
      </c>
      <c r="D2860" s="49" t="s">
        <v>2499</v>
      </c>
      <c r="E2860" s="35" t="str">
        <f>VLOOKUP('2012 Accountability Database'!$A2858,'2011 AYP'!A$2:B$1072,2)</f>
        <v xml:space="preserve"> MS (Met Standards)</v>
      </c>
      <c r="F2860" s="66"/>
      <c r="G2860" s="63" t="s">
        <v>2485</v>
      </c>
      <c r="H2860" s="60" t="str">
        <f t="shared" ref="H2860:I2860" si="3648">IF(H2858="Met","Yes",IF(H2859="Met","Yes","No"))</f>
        <v>Yes</v>
      </c>
      <c r="I2860" s="60" t="str">
        <f t="shared" si="3648"/>
        <v>Yes</v>
      </c>
      <c r="J2860" s="42"/>
      <c r="K2860" s="60" t="str">
        <f t="shared" ref="K2860:L2860" si="3649">IF(K2858="Met","Yes",IF(K2859="Met","Yes","No"))</f>
        <v>Yes</v>
      </c>
      <c r="L2860" s="60" t="str">
        <f t="shared" si="3649"/>
        <v>Yes</v>
      </c>
      <c r="M2860" s="5" t="s">
        <v>4</v>
      </c>
      <c r="N2860" s="14" t="s">
        <v>2503</v>
      </c>
      <c r="O2860" s="5"/>
      <c r="P2860" s="44" t="str">
        <f t="shared" ref="P2860" si="3650">IF(H2864="Yes",IF(I2864="Yes","Yes","No"),"No")</f>
        <v>Yes</v>
      </c>
      <c r="Q2860" s="108" t="s">
        <v>2758</v>
      </c>
      <c r="R2860" s="5" t="s">
        <v>1</v>
      </c>
      <c r="S2860" s="5" t="s">
        <v>5</v>
      </c>
      <c r="T2860" s="5" t="s">
        <v>3</v>
      </c>
      <c r="U2860" s="5">
        <v>1427</v>
      </c>
      <c r="V2860" s="5">
        <v>80.73</v>
      </c>
      <c r="W2860" s="5">
        <v>81.25</v>
      </c>
      <c r="X2860" s="8">
        <f t="shared" si="3596"/>
        <v>-0.51999999999999602</v>
      </c>
      <c r="Y2860" s="14">
        <v>1365</v>
      </c>
      <c r="Z2860" s="5">
        <v>82.64</v>
      </c>
      <c r="AA2860" s="5">
        <v>82.94</v>
      </c>
      <c r="AB2860" s="72">
        <f t="shared" si="3576"/>
        <v>-0.29999999999999716</v>
      </c>
      <c r="AC2860" s="53"/>
    </row>
    <row r="2861" spans="1:29" x14ac:dyDescent="0.25">
      <c r="A2861" s="53">
        <v>4401002</v>
      </c>
      <c r="B2861" s="89" t="s">
        <v>2628</v>
      </c>
      <c r="C2861" s="53" t="s">
        <v>570</v>
      </c>
      <c r="D2861" s="49" t="s">
        <v>2507</v>
      </c>
      <c r="E2861" s="47">
        <f>VLOOKUP('2012 Accountability Database'!A2858,Dems1112!$A$2:$G$1082,3)</f>
        <v>0.09</v>
      </c>
      <c r="F2861" s="66"/>
      <c r="G2861" s="52"/>
      <c r="M2861" s="1" t="s">
        <v>4</v>
      </c>
      <c r="N2861" s="14" t="s">
        <v>2504</v>
      </c>
      <c r="O2861" s="5"/>
      <c r="P2861" s="44" t="str">
        <f t="shared" ref="P2861" si="3651">IF(K2864="Yes",IF(L2864="Yes","Yes","No"),"No")</f>
        <v>No</v>
      </c>
      <c r="Q2861" s="108"/>
      <c r="R2861" s="5" t="s">
        <v>1</v>
      </c>
      <c r="S2861" s="1" t="s">
        <v>5</v>
      </c>
      <c r="T2861" s="1" t="s">
        <v>7</v>
      </c>
      <c r="U2861" s="5">
        <v>895</v>
      </c>
      <c r="V2861" s="1">
        <v>73.739999999999995</v>
      </c>
      <c r="W2861" s="1">
        <v>74.540000000000006</v>
      </c>
      <c r="X2861" s="6">
        <f t="shared" si="3596"/>
        <v>-0.80000000000001137</v>
      </c>
      <c r="Y2861" s="14">
        <v>843</v>
      </c>
      <c r="Z2861" s="1">
        <v>76.75</v>
      </c>
      <c r="AA2861" s="1">
        <v>78.03</v>
      </c>
      <c r="AB2861" s="72">
        <f t="shared" si="3576"/>
        <v>-1.2800000000000011</v>
      </c>
      <c r="AC2861" s="53"/>
    </row>
    <row r="2862" spans="1:29" x14ac:dyDescent="0.25">
      <c r="A2862" s="53">
        <v>4401002</v>
      </c>
      <c r="B2862" s="89" t="s">
        <v>2628</v>
      </c>
      <c r="C2862" s="53" t="s">
        <v>570</v>
      </c>
      <c r="D2862" s="50" t="s">
        <v>2508</v>
      </c>
      <c r="E2862" s="47">
        <f>VLOOKUP('2012 Accountability Database'!A2858,Dems1112!$A$2:$G$1082,4)</f>
        <v>0.61</v>
      </c>
      <c r="F2862" s="65" t="s">
        <v>2486</v>
      </c>
      <c r="G2862" s="62"/>
      <c r="H2862" s="13" t="str">
        <f>IF(V2862&gt;94,"Met",IF(X2862="--","n/a",IF(X2862&gt;=0,"Met","Did Not Meet")))</f>
        <v>Met</v>
      </c>
      <c r="I2862" s="13" t="str">
        <f>IF(V2863&gt;94,"Met",IF(X2863="--","n/a",IF(X2863&gt;=0,"Met","Did Not Meet")))</f>
        <v>Met</v>
      </c>
      <c r="J2862" s="13"/>
      <c r="K2862" s="13" t="str">
        <f>IF(Z2862&gt;94,"Met",IF(AB2862="--","n/a",IF(AB2862&gt;=0,"Met","Did Not Meet")))</f>
        <v>Met</v>
      </c>
      <c r="L2862" s="13" t="str">
        <f>IF(Z2863&gt;94,"Met",IF(AB2863="--","n/a",IF(AB2863&gt;=0,"Met","Did Not Meet")))</f>
        <v>Did Not Meet</v>
      </c>
      <c r="M2862" s="1" t="s">
        <v>4</v>
      </c>
      <c r="N2862" s="68" t="s">
        <v>2497</v>
      </c>
      <c r="O2862" s="35"/>
      <c r="P2862" s="44"/>
      <c r="Q2862" s="108"/>
      <c r="R2862" s="5" t="s">
        <v>6</v>
      </c>
      <c r="S2862" s="1" t="s">
        <v>2</v>
      </c>
      <c r="T2862" s="1" t="s">
        <v>3</v>
      </c>
      <c r="U2862" s="5">
        <v>515</v>
      </c>
      <c r="V2862" s="1">
        <v>86.21</v>
      </c>
      <c r="W2862" s="1">
        <v>81.52</v>
      </c>
      <c r="X2862" s="9">
        <f t="shared" si="3596"/>
        <v>4.6899999999999977</v>
      </c>
      <c r="Y2862" s="14">
        <v>476</v>
      </c>
      <c r="Z2862" s="1">
        <v>83.82</v>
      </c>
      <c r="AA2862" s="1">
        <v>80.89</v>
      </c>
      <c r="AB2862" s="71">
        <f t="shared" si="3576"/>
        <v>2.9299999999999926</v>
      </c>
      <c r="AC2862" s="53"/>
    </row>
    <row r="2863" spans="1:29" x14ac:dyDescent="0.25">
      <c r="A2863" s="53">
        <v>4401002</v>
      </c>
      <c r="B2863" s="89" t="s">
        <v>2628</v>
      </c>
      <c r="C2863" s="53" t="s">
        <v>570</v>
      </c>
      <c r="D2863" s="50" t="s">
        <v>974</v>
      </c>
      <c r="E2863" s="47" t="str">
        <f>VLOOKUP('2012 Accountability Database'!A2858,Dems1112!$A$2:$G$1082,5)</f>
        <v>6-8</v>
      </c>
      <c r="F2863" s="65" t="s">
        <v>2487</v>
      </c>
      <c r="G2863" s="62"/>
      <c r="H2863" s="13" t="str">
        <f>IF(V2864&gt;94,"Met",IF(X2864="--","n/a",IF(X2864&gt;=0,"Met","Did Not Meet")))</f>
        <v>Met</v>
      </c>
      <c r="I2863" s="13" t="str">
        <f>IF(V2865&gt;94,"Met",IF(X2865="--","n/a",IF(X2865&gt;=0,"Met","Did Not Meet")))</f>
        <v>Did Not Meet</v>
      </c>
      <c r="J2863" s="13"/>
      <c r="K2863" s="13" t="str">
        <f>IF(Z2864&gt;94,"Met",IF(AB2864="--","n/a",IF(AB2864&gt;=0,"Met","Did Not Meet")))</f>
        <v>Did Not Meet</v>
      </c>
      <c r="L2863" s="13" t="str">
        <f>IF(Z2865&gt;94,"Met",IF(AB2865="--","n/a",IF(AB2865&gt;=0,"Met","Did Not Meet")))</f>
        <v>Did Not Meet</v>
      </c>
      <c r="M2863" s="1" t="s">
        <v>4</v>
      </c>
      <c r="N2863" s="14"/>
      <c r="O2863" s="35" t="s">
        <v>2506</v>
      </c>
      <c r="P2863" s="83" t="str">
        <f t="shared" ref="P2863" si="3652">IF(P2858="No"," ", IF(P2860="No"," ",IF(P2859="No", " ",IF(P2861="No"," ","X"))))</f>
        <v xml:space="preserve"> </v>
      </c>
      <c r="Q2863" s="108"/>
      <c r="R2863" s="5" t="s">
        <v>6</v>
      </c>
      <c r="S2863" s="1" t="s">
        <v>2</v>
      </c>
      <c r="T2863" s="1" t="s">
        <v>7</v>
      </c>
      <c r="U2863" s="5">
        <v>320</v>
      </c>
      <c r="V2863" s="1">
        <v>79.06</v>
      </c>
      <c r="W2863" s="1">
        <v>75.52</v>
      </c>
      <c r="X2863" s="9">
        <f t="shared" si="3596"/>
        <v>3.5400000000000063</v>
      </c>
      <c r="Y2863" s="14">
        <v>294</v>
      </c>
      <c r="Z2863" s="1">
        <v>76.19</v>
      </c>
      <c r="AA2863" s="1">
        <v>76.31</v>
      </c>
      <c r="AB2863" s="72">
        <f t="shared" si="3576"/>
        <v>-0.12000000000000455</v>
      </c>
      <c r="AC2863" s="53"/>
    </row>
    <row r="2864" spans="1:29" ht="15.75" x14ac:dyDescent="0.25">
      <c r="A2864" s="53">
        <v>4401002</v>
      </c>
      <c r="B2864" s="89" t="s">
        <v>2628</v>
      </c>
      <c r="C2864" s="53" t="s">
        <v>570</v>
      </c>
      <c r="D2864" s="50" t="s">
        <v>975</v>
      </c>
      <c r="E2864" s="48" t="str">
        <f>VLOOKUP('2012 Accountability Database'!A2858,Dems1112!$A$2:$G$1082,6)</f>
        <v>1 (Northwest AR)</v>
      </c>
      <c r="F2864" s="66"/>
      <c r="G2864" s="63" t="s">
        <v>2488</v>
      </c>
      <c r="H2864" s="61" t="str">
        <f t="shared" ref="H2864:I2864" si="3653">IF(H2862="Met","Yes",IF(H2863="Met","Yes","No"))</f>
        <v>Yes</v>
      </c>
      <c r="I2864" s="61" t="str">
        <f t="shared" si="3653"/>
        <v>Yes</v>
      </c>
      <c r="J2864" s="55"/>
      <c r="K2864" s="61" t="str">
        <f t="shared" ref="K2864:L2864" si="3654">IF(K2862="Met","Yes",IF(K2863="Met","Yes","No"))</f>
        <v>Yes</v>
      </c>
      <c r="L2864" s="61" t="str">
        <f t="shared" si="3654"/>
        <v>No</v>
      </c>
      <c r="M2864" s="1" t="s">
        <v>4</v>
      </c>
      <c r="N2864" s="14"/>
      <c r="O2864" s="35" t="s">
        <v>2505</v>
      </c>
      <c r="P2864" s="83" t="str">
        <f t="shared" ref="P2864" si="3655">IF(P2863="X"," ",IF(P2865="X"," ","X"))</f>
        <v>X</v>
      </c>
      <c r="Q2864" s="94" t="s">
        <v>2759</v>
      </c>
      <c r="R2864" s="5" t="s">
        <v>6</v>
      </c>
      <c r="S2864" s="1" t="s">
        <v>5</v>
      </c>
      <c r="T2864" s="1" t="s">
        <v>3</v>
      </c>
      <c r="U2864" s="5">
        <v>1484</v>
      </c>
      <c r="V2864" s="1">
        <v>81.599999999999994</v>
      </c>
      <c r="W2864" s="1">
        <v>81.52</v>
      </c>
      <c r="X2864" s="9">
        <f t="shared" si="3596"/>
        <v>7.9999999999998295E-2</v>
      </c>
      <c r="Y2864" s="14">
        <v>1365</v>
      </c>
      <c r="Z2864" s="1">
        <v>80.290000000000006</v>
      </c>
      <c r="AA2864" s="1">
        <v>80.89</v>
      </c>
      <c r="AB2864" s="72">
        <f t="shared" si="3576"/>
        <v>-0.59999999999999432</v>
      </c>
      <c r="AC2864" s="53"/>
    </row>
    <row r="2865" spans="1:29" x14ac:dyDescent="0.25">
      <c r="A2865" s="54">
        <v>4401002</v>
      </c>
      <c r="B2865" s="90" t="s">
        <v>2628</v>
      </c>
      <c r="C2865" s="54" t="s">
        <v>570</v>
      </c>
      <c r="D2865" s="4"/>
      <c r="E2865" s="4"/>
      <c r="F2865" s="67"/>
      <c r="G2865" s="64"/>
      <c r="H2865" s="43"/>
      <c r="I2865" s="43"/>
      <c r="J2865" s="43"/>
      <c r="K2865" s="43"/>
      <c r="L2865" s="43"/>
      <c r="M2865" s="4" t="s">
        <v>4</v>
      </c>
      <c r="N2865" s="15"/>
      <c r="O2865" s="38" t="s">
        <v>2482</v>
      </c>
      <c r="P2865" s="84" t="str">
        <f>IF(E2859="Achieving School"," ","X")</f>
        <v xml:space="preserve"> </v>
      </c>
      <c r="Q2865" s="91"/>
      <c r="R2865" s="4" t="s">
        <v>6</v>
      </c>
      <c r="S2865" s="4" t="s">
        <v>5</v>
      </c>
      <c r="T2865" s="4" t="s">
        <v>7</v>
      </c>
      <c r="U2865" s="4">
        <v>913</v>
      </c>
      <c r="V2865" s="4">
        <v>75.14</v>
      </c>
      <c r="W2865" s="4">
        <v>75.52</v>
      </c>
      <c r="X2865" s="7">
        <f t="shared" si="3596"/>
        <v>-0.37999999999999545</v>
      </c>
      <c r="Y2865" s="15">
        <v>843</v>
      </c>
      <c r="Z2865" s="4">
        <v>74.260000000000005</v>
      </c>
      <c r="AA2865" s="4">
        <v>76.31</v>
      </c>
      <c r="AB2865" s="73">
        <f t="shared" si="3576"/>
        <v>-2.0499999999999972</v>
      </c>
      <c r="AC2865" s="54"/>
    </row>
    <row r="2866" spans="1:29" x14ac:dyDescent="0.25">
      <c r="A2866" s="1">
        <v>4401004</v>
      </c>
      <c r="B2866" s="87" t="s">
        <v>2628</v>
      </c>
      <c r="C2866" s="55" t="s">
        <v>571</v>
      </c>
      <c r="E2866" s="42"/>
      <c r="F2866" s="65" t="s">
        <v>2483</v>
      </c>
      <c r="G2866" s="62"/>
      <c r="H2866" s="37" t="str">
        <f>IF(V2866&gt;94,"Met",IF(X2866="--","n/a",IF(X2866&gt;=0,"Met","Did Not Meet")))</f>
        <v>Met</v>
      </c>
      <c r="I2866" s="37" t="str">
        <f>IF(V2867&gt;94,"Met",IF(X2867="--","n/a",IF(X2867&gt;=0,"Met","Did Not Meet")))</f>
        <v>Met</v>
      </c>
      <c r="K2866" s="13" t="str">
        <f>IF(Z2866&gt;94,"Met",IF(AB2866="--","n/a",IF(AB2866&gt;=0,"Met","Did Not Meet")))</f>
        <v>Met</v>
      </c>
      <c r="L2866" s="13" t="str">
        <f>IF(Z2867&gt;94,"Met",IF(AB2867="--","n/a",IF(AB2867&gt;=0,"Met","Did Not Meet")))</f>
        <v>Met</v>
      </c>
      <c r="M2866" s="5" t="s">
        <v>9</v>
      </c>
      <c r="N2866" s="14" t="s">
        <v>2502</v>
      </c>
      <c r="O2866" s="5"/>
      <c r="P2866" s="44" t="str">
        <f t="shared" ref="P2866" si="3656">IF(H2868="Yes",IF(I2868="Yes","Yes","No"),"No")</f>
        <v>Yes</v>
      </c>
      <c r="Q2866" s="93"/>
      <c r="R2866" s="5" t="s">
        <v>1</v>
      </c>
      <c r="S2866" s="5" t="s">
        <v>2</v>
      </c>
      <c r="T2866" s="5" t="s">
        <v>3</v>
      </c>
      <c r="U2866" s="5">
        <v>437</v>
      </c>
      <c r="V2866" s="5">
        <v>83.75</v>
      </c>
      <c r="W2866" s="5">
        <v>78.88</v>
      </c>
      <c r="X2866" s="11">
        <f t="shared" si="3596"/>
        <v>4.8700000000000045</v>
      </c>
      <c r="Y2866" s="14">
        <v>267</v>
      </c>
      <c r="Z2866" s="5">
        <v>89.14</v>
      </c>
      <c r="AA2866" s="5">
        <v>82.91</v>
      </c>
      <c r="AB2866" s="71">
        <f t="shared" si="3576"/>
        <v>6.230000000000004</v>
      </c>
      <c r="AC2866" s="36"/>
    </row>
    <row r="2867" spans="1:29" ht="15.75" x14ac:dyDescent="0.25">
      <c r="A2867" s="53">
        <v>4401004</v>
      </c>
      <c r="B2867" s="89" t="s">
        <v>2628</v>
      </c>
      <c r="C2867" s="53" t="s">
        <v>571</v>
      </c>
      <c r="D2867" s="49" t="s">
        <v>2498</v>
      </c>
      <c r="E2867" s="34" t="str">
        <f>M2866</f>
        <v>Needs Improvement School</v>
      </c>
      <c r="F2867" s="65" t="s">
        <v>2484</v>
      </c>
      <c r="G2867" s="62"/>
      <c r="H2867" s="13" t="str">
        <f>IF(V2868&gt;94,"Met",IF(X2868="--","n/a",IF(X2868&gt;=0,"Met","Did Not Meet")))</f>
        <v>Met</v>
      </c>
      <c r="I2867" s="13" t="str">
        <f>IF(V2869&gt;94,"Met",IF(X2869="--","n/a",IF(X2869&gt;=0,"Met","Did Not Meet")))</f>
        <v>Met</v>
      </c>
      <c r="K2867" s="13" t="str">
        <f>IF(Z2868&gt;94,"Met",IF(AB2868="--","n/a",IF(AB2868&gt;=0,"Met","Did Not Meet")))</f>
        <v>Did Not Meet</v>
      </c>
      <c r="L2867" s="13" t="str">
        <f>IF(Z2869&gt;94,"Met",IF(AB2869="--","n/a",IF(AB2869&gt;=0,"Met","Did Not Meet")))</f>
        <v>Met</v>
      </c>
      <c r="M2867" s="1" t="s">
        <v>9</v>
      </c>
      <c r="N2867" s="14" t="s">
        <v>2501</v>
      </c>
      <c r="O2867" s="5"/>
      <c r="P2867" s="44" t="str">
        <f t="shared" ref="P2867" si="3657">IF(K2868="Yes",IF(L2868="Yes","Yes","No"),"No")</f>
        <v>Yes</v>
      </c>
      <c r="Q2867" s="94" t="s">
        <v>2759</v>
      </c>
      <c r="R2867" s="5" t="s">
        <v>1</v>
      </c>
      <c r="S2867" s="1" t="s">
        <v>2</v>
      </c>
      <c r="T2867" s="1" t="s">
        <v>7</v>
      </c>
      <c r="U2867" s="5">
        <v>308</v>
      </c>
      <c r="V2867" s="1">
        <v>79.87</v>
      </c>
      <c r="W2867" s="1">
        <v>73.47</v>
      </c>
      <c r="X2867" s="9">
        <f t="shared" si="3596"/>
        <v>6.4000000000000057</v>
      </c>
      <c r="Y2867" s="14">
        <v>178</v>
      </c>
      <c r="Z2867" s="1">
        <v>86.52</v>
      </c>
      <c r="AA2867" s="1">
        <v>80.819999999999993</v>
      </c>
      <c r="AB2867" s="71">
        <f t="shared" ref="AB2867:AB2930" si="3658">Z2867-AA2867</f>
        <v>5.7000000000000028</v>
      </c>
      <c r="AC2867" s="53"/>
    </row>
    <row r="2868" spans="1:29" ht="15" customHeight="1" x14ac:dyDescent="0.25">
      <c r="A2868" s="53">
        <v>4401004</v>
      </c>
      <c r="B2868" s="89" t="s">
        <v>2628</v>
      </c>
      <c r="C2868" s="53" t="s">
        <v>571</v>
      </c>
      <c r="D2868" s="49" t="s">
        <v>2499</v>
      </c>
      <c r="E2868" s="35" t="str">
        <f>VLOOKUP('2012 Accountability Database'!$A2866,'2011 AYP'!A$2:B$1072,2)</f>
        <v xml:space="preserve"> A (Alert)</v>
      </c>
      <c r="F2868" s="66"/>
      <c r="G2868" s="63" t="s">
        <v>2485</v>
      </c>
      <c r="H2868" s="60" t="str">
        <f t="shared" ref="H2868:I2868" si="3659">IF(H2866="Met","Yes",IF(H2867="Met","Yes","No"))</f>
        <v>Yes</v>
      </c>
      <c r="I2868" s="60" t="str">
        <f t="shared" si="3659"/>
        <v>Yes</v>
      </c>
      <c r="J2868" s="42"/>
      <c r="K2868" s="60" t="str">
        <f t="shared" ref="K2868:L2868" si="3660">IF(K2866="Met","Yes",IF(K2867="Met","Yes","No"))</f>
        <v>Yes</v>
      </c>
      <c r="L2868" s="60" t="str">
        <f t="shared" si="3660"/>
        <v>Yes</v>
      </c>
      <c r="M2868" s="5" t="s">
        <v>9</v>
      </c>
      <c r="N2868" s="14" t="s">
        <v>2503</v>
      </c>
      <c r="O2868" s="5"/>
      <c r="P2868" s="44" t="str">
        <f t="shared" ref="P2868" si="3661">IF(H2872="Yes",IF(I2872="Yes","Yes","No"),"No")</f>
        <v>No</v>
      </c>
      <c r="Q2868" s="108" t="s">
        <v>2758</v>
      </c>
      <c r="R2868" s="5" t="s">
        <v>1</v>
      </c>
      <c r="S2868" s="5" t="s">
        <v>5</v>
      </c>
      <c r="T2868" s="5" t="s">
        <v>3</v>
      </c>
      <c r="U2868" s="5">
        <v>1374</v>
      </c>
      <c r="V2868" s="5">
        <v>79.040000000000006</v>
      </c>
      <c r="W2868" s="5">
        <v>78.88</v>
      </c>
      <c r="X2868" s="11">
        <f t="shared" si="3596"/>
        <v>0.1600000000000108</v>
      </c>
      <c r="Y2868" s="14">
        <v>876</v>
      </c>
      <c r="Z2868" s="5">
        <v>82.76</v>
      </c>
      <c r="AA2868" s="5">
        <v>82.91</v>
      </c>
      <c r="AB2868" s="72">
        <f t="shared" si="3658"/>
        <v>-0.14999999999999147</v>
      </c>
      <c r="AC2868" s="53"/>
    </row>
    <row r="2869" spans="1:29" x14ac:dyDescent="0.25">
      <c r="A2869" s="53">
        <v>4401004</v>
      </c>
      <c r="B2869" s="89" t="s">
        <v>2628</v>
      </c>
      <c r="C2869" s="53" t="s">
        <v>571</v>
      </c>
      <c r="D2869" s="49" t="s">
        <v>2507</v>
      </c>
      <c r="E2869" s="47">
        <f>VLOOKUP('2012 Accountability Database'!A2866,Dems1112!$A$2:$G$1082,3)</f>
        <v>0.12</v>
      </c>
      <c r="F2869" s="66"/>
      <c r="G2869" s="52"/>
      <c r="M2869" s="1" t="s">
        <v>9</v>
      </c>
      <c r="N2869" s="14" t="s">
        <v>2504</v>
      </c>
      <c r="O2869" s="5"/>
      <c r="P2869" s="44" t="str">
        <f t="shared" ref="P2869" si="3662">IF(K2872="Yes",IF(L2872="Yes","Yes","No"),"No")</f>
        <v>No</v>
      </c>
      <c r="Q2869" s="108"/>
      <c r="R2869" s="5" t="s">
        <v>1</v>
      </c>
      <c r="S2869" s="1" t="s">
        <v>5</v>
      </c>
      <c r="T2869" s="1" t="s">
        <v>7</v>
      </c>
      <c r="U2869" s="5">
        <v>933</v>
      </c>
      <c r="V2869" s="1">
        <v>74.17</v>
      </c>
      <c r="W2869" s="1">
        <v>73.47</v>
      </c>
      <c r="X2869" s="9">
        <f t="shared" si="3596"/>
        <v>0.70000000000000284</v>
      </c>
      <c r="Y2869" s="14">
        <v>571</v>
      </c>
      <c r="Z2869" s="1">
        <v>81.44</v>
      </c>
      <c r="AA2869" s="1">
        <v>80.819999999999993</v>
      </c>
      <c r="AB2869" s="71">
        <f t="shared" si="3658"/>
        <v>0.62000000000000455</v>
      </c>
      <c r="AC2869" s="53"/>
    </row>
    <row r="2870" spans="1:29" x14ac:dyDescent="0.25">
      <c r="A2870" s="53">
        <v>4401004</v>
      </c>
      <c r="B2870" s="89" t="s">
        <v>2628</v>
      </c>
      <c r="C2870" s="53" t="s">
        <v>571</v>
      </c>
      <c r="D2870" s="50" t="s">
        <v>2508</v>
      </c>
      <c r="E2870" s="47">
        <f>VLOOKUP('2012 Accountability Database'!A2866,Dems1112!$A$2:$G$1082,4)</f>
        <v>0.67</v>
      </c>
      <c r="F2870" s="65" t="s">
        <v>2486</v>
      </c>
      <c r="G2870" s="62"/>
      <c r="H2870" s="13" t="str">
        <f>IF(V2870&gt;94,"Met",IF(X2870="--","n/a",IF(X2870&gt;=0,"Met","Did Not Meet")))</f>
        <v>Did Not Meet</v>
      </c>
      <c r="I2870" s="13" t="str">
        <f>IF(V2871&gt;94,"Met",IF(X2871="--","n/a",IF(X2871&gt;=0,"Met","Did Not Meet")))</f>
        <v>Did Not Meet</v>
      </c>
      <c r="J2870" s="13"/>
      <c r="K2870" s="13" t="str">
        <f>IF(Z2870&gt;94,"Met",IF(AB2870="--","n/a",IF(AB2870&gt;=0,"Met","Did Not Meet")))</f>
        <v>Did Not Meet</v>
      </c>
      <c r="L2870" s="13" t="str">
        <f>IF(Z2871&gt;94,"Met",IF(AB2871="--","n/a",IF(AB2871&gt;=0,"Met","Did Not Meet")))</f>
        <v>Did Not Meet</v>
      </c>
      <c r="M2870" s="1" t="s">
        <v>9</v>
      </c>
      <c r="N2870" s="68" t="s">
        <v>2497</v>
      </c>
      <c r="O2870" s="35"/>
      <c r="P2870" s="44"/>
      <c r="Q2870" s="108"/>
      <c r="R2870" s="5" t="s">
        <v>6</v>
      </c>
      <c r="S2870" s="1" t="s">
        <v>2</v>
      </c>
      <c r="T2870" s="1" t="s">
        <v>3</v>
      </c>
      <c r="U2870" s="5">
        <v>437</v>
      </c>
      <c r="V2870" s="1">
        <v>79.63</v>
      </c>
      <c r="W2870" s="1">
        <v>81.67</v>
      </c>
      <c r="X2870" s="6">
        <f t="shared" si="3596"/>
        <v>-2.0400000000000063</v>
      </c>
      <c r="Y2870" s="14">
        <v>267</v>
      </c>
      <c r="Z2870" s="1">
        <v>63.67</v>
      </c>
      <c r="AA2870" s="1">
        <v>70.48</v>
      </c>
      <c r="AB2870" s="72">
        <f t="shared" si="3658"/>
        <v>-6.8100000000000023</v>
      </c>
      <c r="AC2870" s="53"/>
    </row>
    <row r="2871" spans="1:29" x14ac:dyDescent="0.25">
      <c r="A2871" s="53">
        <v>4401004</v>
      </c>
      <c r="B2871" s="89" t="s">
        <v>2628</v>
      </c>
      <c r="C2871" s="53" t="s">
        <v>571</v>
      </c>
      <c r="D2871" s="50" t="s">
        <v>974</v>
      </c>
      <c r="E2871" s="47" t="str">
        <f>VLOOKUP('2012 Accountability Database'!A2866,Dems1112!$A$2:$G$1082,5)</f>
        <v>3-5</v>
      </c>
      <c r="F2871" s="65" t="s">
        <v>2487</v>
      </c>
      <c r="G2871" s="62"/>
      <c r="H2871" s="13" t="str">
        <f>IF(V2872&gt;94,"Met",IF(X2872="--","n/a",IF(X2872&gt;=0,"Met","Did Not Meet")))</f>
        <v>Did Not Meet</v>
      </c>
      <c r="I2871" s="13" t="str">
        <f>IF(V2873&gt;94,"Met",IF(X2873="--","n/a",IF(X2873&gt;=0,"Met","Did Not Meet")))</f>
        <v>Did Not Meet</v>
      </c>
      <c r="J2871" s="13"/>
      <c r="K2871" s="13" t="str">
        <f>IF(Z2872&gt;94,"Met",IF(AB2872="--","n/a",IF(AB2872&gt;=0,"Met","Did Not Meet")))</f>
        <v>Did Not Meet</v>
      </c>
      <c r="L2871" s="13" t="str">
        <f>IF(Z2873&gt;94,"Met",IF(AB2873="--","n/a",IF(AB2873&gt;=0,"Met","Did Not Meet")))</f>
        <v>Did Not Meet</v>
      </c>
      <c r="M2871" s="1" t="s">
        <v>9</v>
      </c>
      <c r="N2871" s="14"/>
      <c r="O2871" s="35" t="s">
        <v>2506</v>
      </c>
      <c r="P2871" s="83" t="str">
        <f t="shared" ref="P2871" si="3663">IF(P2866="No"," ", IF(P2868="No"," ",IF(P2867="No", " ",IF(P2869="No"," ","X"))))</f>
        <v xml:space="preserve"> </v>
      </c>
      <c r="Q2871" s="108"/>
      <c r="R2871" s="5" t="s">
        <v>6</v>
      </c>
      <c r="S2871" s="1" t="s">
        <v>2</v>
      </c>
      <c r="T2871" s="1" t="s">
        <v>7</v>
      </c>
      <c r="U2871" s="5">
        <v>308</v>
      </c>
      <c r="V2871" s="1">
        <v>73.38</v>
      </c>
      <c r="W2871" s="1">
        <v>77.010000000000005</v>
      </c>
      <c r="X2871" s="6">
        <f t="shared" si="3596"/>
        <v>-3.6300000000000097</v>
      </c>
      <c r="Y2871" s="14">
        <v>178</v>
      </c>
      <c r="Z2871" s="1">
        <v>55.06</v>
      </c>
      <c r="AA2871" s="1">
        <v>64.92</v>
      </c>
      <c r="AB2871" s="72">
        <f t="shared" si="3658"/>
        <v>-9.86</v>
      </c>
      <c r="AC2871" s="53"/>
    </row>
    <row r="2872" spans="1:29" ht="15.75" x14ac:dyDescent="0.25">
      <c r="A2872" s="53">
        <v>4401004</v>
      </c>
      <c r="B2872" s="89" t="s">
        <v>2628</v>
      </c>
      <c r="C2872" s="53" t="s">
        <v>571</v>
      </c>
      <c r="D2872" s="50" t="s">
        <v>975</v>
      </c>
      <c r="E2872" s="48" t="str">
        <f>VLOOKUP('2012 Accountability Database'!A2866,Dems1112!$A$2:$G$1082,6)</f>
        <v>1 (Northwest AR)</v>
      </c>
      <c r="F2872" s="66"/>
      <c r="G2872" s="63" t="s">
        <v>2488</v>
      </c>
      <c r="H2872" s="61" t="str">
        <f t="shared" ref="H2872:I2872" si="3664">IF(H2870="Met","Yes",IF(H2871="Met","Yes","No"))</f>
        <v>No</v>
      </c>
      <c r="I2872" s="61" t="str">
        <f t="shared" si="3664"/>
        <v>No</v>
      </c>
      <c r="J2872" s="55"/>
      <c r="K2872" s="61" t="str">
        <f t="shared" ref="K2872:L2872" si="3665">IF(K2870="Met","Yes",IF(K2871="Met","Yes","No"))</f>
        <v>No</v>
      </c>
      <c r="L2872" s="61" t="str">
        <f t="shared" si="3665"/>
        <v>No</v>
      </c>
      <c r="M2872" s="1" t="s">
        <v>9</v>
      </c>
      <c r="N2872" s="14"/>
      <c r="O2872" s="35" t="s">
        <v>2505</v>
      </c>
      <c r="P2872" s="83" t="str">
        <f t="shared" ref="P2872" si="3666">IF(P2871="X"," ",IF(P2873="X"," ","X"))</f>
        <v xml:space="preserve"> </v>
      </c>
      <c r="Q2872" s="94" t="s">
        <v>2759</v>
      </c>
      <c r="R2872" s="5" t="s">
        <v>6</v>
      </c>
      <c r="S2872" s="1" t="s">
        <v>5</v>
      </c>
      <c r="T2872" s="1" t="s">
        <v>3</v>
      </c>
      <c r="U2872" s="5">
        <v>1374</v>
      </c>
      <c r="V2872" s="1">
        <v>80.569999999999993</v>
      </c>
      <c r="W2872" s="1">
        <v>81.67</v>
      </c>
      <c r="X2872" s="6">
        <f t="shared" si="3596"/>
        <v>-1.1000000000000085</v>
      </c>
      <c r="Y2872" s="14">
        <v>876</v>
      </c>
      <c r="Z2872" s="1">
        <v>65.64</v>
      </c>
      <c r="AA2872" s="1">
        <v>70.48</v>
      </c>
      <c r="AB2872" s="72">
        <f t="shared" si="3658"/>
        <v>-4.8400000000000034</v>
      </c>
      <c r="AC2872" s="53"/>
    </row>
    <row r="2873" spans="1:29" x14ac:dyDescent="0.25">
      <c r="A2873" s="54">
        <v>4401004</v>
      </c>
      <c r="B2873" s="90" t="s">
        <v>2628</v>
      </c>
      <c r="C2873" s="54" t="s">
        <v>571</v>
      </c>
      <c r="D2873" s="4"/>
      <c r="E2873" s="4"/>
      <c r="F2873" s="67"/>
      <c r="G2873" s="64"/>
      <c r="H2873" s="43"/>
      <c r="I2873" s="43"/>
      <c r="J2873" s="43"/>
      <c r="K2873" s="43"/>
      <c r="L2873" s="43"/>
      <c r="M2873" s="4" t="s">
        <v>9</v>
      </c>
      <c r="N2873" s="15"/>
      <c r="O2873" s="38" t="s">
        <v>2482</v>
      </c>
      <c r="P2873" s="84" t="str">
        <f>IF(E2867="Achieving School"," ","X")</f>
        <v>X</v>
      </c>
      <c r="Q2873" s="91"/>
      <c r="R2873" s="4" t="s">
        <v>6</v>
      </c>
      <c r="S2873" s="4" t="s">
        <v>5</v>
      </c>
      <c r="T2873" s="4" t="s">
        <v>7</v>
      </c>
      <c r="U2873" s="4">
        <v>933</v>
      </c>
      <c r="V2873" s="4">
        <v>75.13</v>
      </c>
      <c r="W2873" s="4">
        <v>77.010000000000005</v>
      </c>
      <c r="X2873" s="7">
        <f t="shared" si="3596"/>
        <v>-1.8800000000000097</v>
      </c>
      <c r="Y2873" s="15">
        <v>571</v>
      </c>
      <c r="Z2873" s="4">
        <v>60.25</v>
      </c>
      <c r="AA2873" s="4">
        <v>64.92</v>
      </c>
      <c r="AB2873" s="73">
        <f t="shared" si="3658"/>
        <v>-4.6700000000000017</v>
      </c>
      <c r="AC2873" s="54"/>
    </row>
    <row r="2874" spans="1:29" x14ac:dyDescent="0.25">
      <c r="A2874" s="1">
        <v>4401011</v>
      </c>
      <c r="B2874" s="87" t="s">
        <v>2628</v>
      </c>
      <c r="C2874" s="55" t="s">
        <v>572</v>
      </c>
      <c r="E2874" s="42"/>
      <c r="F2874" s="65" t="s">
        <v>2483</v>
      </c>
      <c r="G2874" s="62"/>
      <c r="H2874" s="37" t="str">
        <f>IF(V2874&gt;94,"Met",IF(X2874="--","n/a",IF(X2874&gt;=0,"Met","Did Not Meet")))</f>
        <v>Did Not Meet</v>
      </c>
      <c r="I2874" s="37" t="str">
        <f>IF(V2875&gt;94,"Met",IF(X2875="--","n/a",IF(X2875&gt;=0,"Met","Did Not Meet")))</f>
        <v>Did Not Meet</v>
      </c>
      <c r="K2874" s="13" t="str">
        <f>IF(Z2874&gt;94,"Met",IF(AB2874="--","n/a",IF(AB2874&gt;=0,"Met","Did Not Meet")))</f>
        <v>Met</v>
      </c>
      <c r="L2874" s="13" t="str">
        <f>IF(Z2875&gt;94,"Met",IF(AB2875="--","n/a",IF(AB2875&gt;=0,"Met","Did Not Meet")))</f>
        <v>Met</v>
      </c>
      <c r="M2874" s="1" t="s">
        <v>9</v>
      </c>
      <c r="N2874" s="14" t="s">
        <v>2502</v>
      </c>
      <c r="O2874" s="5"/>
      <c r="P2874" s="44" t="str">
        <f t="shared" ref="P2874" si="3667">IF(H2876="Yes",IF(I2876="Yes","Yes","No"),"No")</f>
        <v>No</v>
      </c>
      <c r="Q2874" s="93"/>
      <c r="R2874" s="5" t="s">
        <v>1</v>
      </c>
      <c r="S2874" s="1" t="s">
        <v>2</v>
      </c>
      <c r="T2874" s="1" t="s">
        <v>3</v>
      </c>
      <c r="U2874" s="5">
        <v>54</v>
      </c>
      <c r="V2874" s="1">
        <v>77.78</v>
      </c>
      <c r="W2874" s="1">
        <v>81.33</v>
      </c>
      <c r="X2874" s="6">
        <f t="shared" si="3596"/>
        <v>-3.5499999999999972</v>
      </c>
      <c r="Y2874" s="14">
        <v>40</v>
      </c>
      <c r="Z2874" s="1">
        <v>85</v>
      </c>
      <c r="AA2874" s="1">
        <v>78.84</v>
      </c>
      <c r="AB2874" s="71">
        <f t="shared" si="3658"/>
        <v>6.1599999999999966</v>
      </c>
      <c r="AC2874" s="36"/>
    </row>
    <row r="2875" spans="1:29" ht="15.75" x14ac:dyDescent="0.25">
      <c r="A2875" s="53">
        <v>4401011</v>
      </c>
      <c r="B2875" s="89" t="s">
        <v>2628</v>
      </c>
      <c r="C2875" s="53" t="s">
        <v>572</v>
      </c>
      <c r="D2875" s="49" t="s">
        <v>2498</v>
      </c>
      <c r="E2875" s="34" t="str">
        <f>M2874</f>
        <v>Needs Improvement School</v>
      </c>
      <c r="F2875" s="65" t="s">
        <v>2484</v>
      </c>
      <c r="G2875" s="62"/>
      <c r="H2875" s="13" t="str">
        <f>IF(V2876&gt;94,"Met",IF(X2876="--","n/a",IF(X2876&gt;=0,"Met","Did Not Meet")))</f>
        <v>Did Not Meet</v>
      </c>
      <c r="I2875" s="13" t="str">
        <f>IF(V2877&gt;94,"Met",IF(X2877="--","n/a",IF(X2877&gt;=0,"Met","Did Not Meet")))</f>
        <v>Did Not Meet</v>
      </c>
      <c r="K2875" s="13" t="str">
        <f>IF(Z2876&gt;94,"Met",IF(AB2876="--","n/a",IF(AB2876&gt;=0,"Met","Did Not Meet")))</f>
        <v>Did Not Meet</v>
      </c>
      <c r="L2875" s="13" t="str">
        <f>IF(Z2877&gt;94,"Met",IF(AB2877="--","n/a",IF(AB2877&gt;=0,"Met","Did Not Meet")))</f>
        <v>Met</v>
      </c>
      <c r="M2875" s="5" t="s">
        <v>9</v>
      </c>
      <c r="N2875" s="14" t="s">
        <v>2501</v>
      </c>
      <c r="O2875" s="5"/>
      <c r="P2875" s="44" t="str">
        <f t="shared" ref="P2875" si="3668">IF(K2876="Yes",IF(L2876="Yes","Yes","No"),"No")</f>
        <v>Yes</v>
      </c>
      <c r="Q2875" s="94" t="s">
        <v>2759</v>
      </c>
      <c r="R2875" s="5" t="s">
        <v>1</v>
      </c>
      <c r="S2875" s="5" t="s">
        <v>2</v>
      </c>
      <c r="T2875" s="5" t="s">
        <v>7</v>
      </c>
      <c r="U2875" s="5">
        <v>48</v>
      </c>
      <c r="V2875" s="5">
        <v>75</v>
      </c>
      <c r="W2875" s="5">
        <v>81.67</v>
      </c>
      <c r="X2875" s="8">
        <f t="shared" si="3596"/>
        <v>-6.6700000000000017</v>
      </c>
      <c r="Y2875" s="14">
        <v>36</v>
      </c>
      <c r="Z2875" s="5">
        <v>83.33</v>
      </c>
      <c r="AA2875" s="5">
        <v>78.61</v>
      </c>
      <c r="AB2875" s="71">
        <f t="shared" si="3658"/>
        <v>4.7199999999999989</v>
      </c>
      <c r="AC2875" s="53"/>
    </row>
    <row r="2876" spans="1:29" ht="15" customHeight="1" x14ac:dyDescent="0.25">
      <c r="A2876" s="53">
        <v>4401011</v>
      </c>
      <c r="B2876" s="89" t="s">
        <v>2628</v>
      </c>
      <c r="C2876" s="53" t="s">
        <v>572</v>
      </c>
      <c r="D2876" s="49" t="s">
        <v>2499</v>
      </c>
      <c r="E2876" s="35" t="str">
        <f>VLOOKUP('2012 Accountability Database'!$A2874,'2011 AYP'!A$2:B$1072,2)</f>
        <v xml:space="preserve"> MS (Met Standards)</v>
      </c>
      <c r="F2876" s="66"/>
      <c r="G2876" s="63" t="s">
        <v>2485</v>
      </c>
      <c r="H2876" s="60" t="str">
        <f t="shared" ref="H2876:I2876" si="3669">IF(H2874="Met","Yes",IF(H2875="Met","Yes","No"))</f>
        <v>No</v>
      </c>
      <c r="I2876" s="60" t="str">
        <f t="shared" si="3669"/>
        <v>No</v>
      </c>
      <c r="J2876" s="42"/>
      <c r="K2876" s="60" t="str">
        <f t="shared" ref="K2876:L2876" si="3670">IF(K2874="Met","Yes",IF(K2875="Met","Yes","No"))</f>
        <v>Yes</v>
      </c>
      <c r="L2876" s="60" t="str">
        <f t="shared" si="3670"/>
        <v>Yes</v>
      </c>
      <c r="M2876" s="5" t="s">
        <v>9</v>
      </c>
      <c r="N2876" s="14" t="s">
        <v>2503</v>
      </c>
      <c r="O2876" s="5"/>
      <c r="P2876" s="44" t="str">
        <f t="shared" ref="P2876" si="3671">IF(H2880="Yes",IF(I2880="Yes","Yes","No"),"No")</f>
        <v>No</v>
      </c>
      <c r="Q2876" s="108" t="s">
        <v>2758</v>
      </c>
      <c r="R2876" s="5" t="s">
        <v>1</v>
      </c>
      <c r="S2876" s="5" t="s">
        <v>5</v>
      </c>
      <c r="T2876" s="5" t="s">
        <v>3</v>
      </c>
      <c r="U2876" s="5">
        <v>178</v>
      </c>
      <c r="V2876" s="5">
        <v>73.599999999999994</v>
      </c>
      <c r="W2876" s="5">
        <v>81.33</v>
      </c>
      <c r="X2876" s="8">
        <f t="shared" si="3596"/>
        <v>-7.730000000000004</v>
      </c>
      <c r="Y2876" s="14">
        <v>126</v>
      </c>
      <c r="Z2876" s="5">
        <v>78.569999999999993</v>
      </c>
      <c r="AA2876" s="5">
        <v>78.84</v>
      </c>
      <c r="AB2876" s="72">
        <f t="shared" si="3658"/>
        <v>-0.27000000000001023</v>
      </c>
      <c r="AC2876" s="53"/>
    </row>
    <row r="2877" spans="1:29" x14ac:dyDescent="0.25">
      <c r="A2877" s="53">
        <v>4401011</v>
      </c>
      <c r="B2877" s="89" t="s">
        <v>2628</v>
      </c>
      <c r="C2877" s="53" t="s">
        <v>572</v>
      </c>
      <c r="D2877" s="49" t="s">
        <v>2507</v>
      </c>
      <c r="E2877" s="47">
        <f>VLOOKUP('2012 Accountability Database'!A2874,Dems1112!$A$2:$G$1082,3)</f>
        <v>7.0000000000000007E-2</v>
      </c>
      <c r="F2877" s="66"/>
      <c r="G2877" s="52"/>
      <c r="M2877" s="1" t="s">
        <v>9</v>
      </c>
      <c r="N2877" s="14" t="s">
        <v>2504</v>
      </c>
      <c r="O2877" s="5"/>
      <c r="P2877" s="44" t="str">
        <f t="shared" ref="P2877" si="3672">IF(K2880="Yes",IF(L2880="Yes","Yes","No"),"No")</f>
        <v>No</v>
      </c>
      <c r="Q2877" s="108"/>
      <c r="R2877" s="5" t="s">
        <v>1</v>
      </c>
      <c r="S2877" s="1" t="s">
        <v>5</v>
      </c>
      <c r="T2877" s="1" t="s">
        <v>7</v>
      </c>
      <c r="U2877" s="5">
        <v>148</v>
      </c>
      <c r="V2877" s="1">
        <v>72.3</v>
      </c>
      <c r="W2877" s="1">
        <v>81.67</v>
      </c>
      <c r="X2877" s="6">
        <f t="shared" si="3596"/>
        <v>-9.3700000000000045</v>
      </c>
      <c r="Y2877" s="14">
        <v>104</v>
      </c>
      <c r="Z2877" s="1">
        <v>78.849999999999994</v>
      </c>
      <c r="AA2877" s="1">
        <v>78.61</v>
      </c>
      <c r="AB2877" s="71">
        <f t="shared" si="3658"/>
        <v>0.23999999999999488</v>
      </c>
      <c r="AC2877" s="53"/>
    </row>
    <row r="2878" spans="1:29" x14ac:dyDescent="0.25">
      <c r="A2878" s="53">
        <v>4401011</v>
      </c>
      <c r="B2878" s="89" t="s">
        <v>2628</v>
      </c>
      <c r="C2878" s="53" t="s">
        <v>572</v>
      </c>
      <c r="D2878" s="50" t="s">
        <v>2508</v>
      </c>
      <c r="E2878" s="47">
        <f>VLOOKUP('2012 Accountability Database'!A2874,Dems1112!$A$2:$G$1082,4)</f>
        <v>0.85</v>
      </c>
      <c r="F2878" s="65" t="s">
        <v>2486</v>
      </c>
      <c r="G2878" s="62"/>
      <c r="H2878" s="13" t="str">
        <f>IF(V2878&gt;94,"Met",IF(X2878="--","n/a",IF(X2878&gt;=0,"Met","Did Not Meet")))</f>
        <v>Did Not Meet</v>
      </c>
      <c r="I2878" s="13" t="str">
        <f>IF(V2879&gt;94,"Met",IF(X2879="--","n/a",IF(X2879&gt;=0,"Met","Did Not Meet")))</f>
        <v>Did Not Meet</v>
      </c>
      <c r="J2878" s="13"/>
      <c r="K2878" s="13" t="str">
        <f>IF(Z2878&gt;94,"Met",IF(AB2878="--","n/a",IF(AB2878&gt;=0,"Met","Did Not Meet")))</f>
        <v>Did Not Meet</v>
      </c>
      <c r="L2878" s="13" t="str">
        <f>IF(Z2879&gt;94,"Met",IF(AB2879="--","n/a",IF(AB2879&gt;=0,"Met","Did Not Meet")))</f>
        <v>Did Not Meet</v>
      </c>
      <c r="M2878" s="1" t="s">
        <v>9</v>
      </c>
      <c r="N2878" s="68" t="s">
        <v>2497</v>
      </c>
      <c r="O2878" s="35"/>
      <c r="P2878" s="44"/>
      <c r="Q2878" s="108"/>
      <c r="R2878" s="5" t="s">
        <v>6</v>
      </c>
      <c r="S2878" s="1" t="s">
        <v>2</v>
      </c>
      <c r="T2878" s="1" t="s">
        <v>3</v>
      </c>
      <c r="U2878" s="5">
        <v>54</v>
      </c>
      <c r="V2878" s="1">
        <v>81.48</v>
      </c>
      <c r="W2878" s="1">
        <v>84.72</v>
      </c>
      <c r="X2878" s="6">
        <f t="shared" si="3596"/>
        <v>-3.2399999999999949</v>
      </c>
      <c r="Y2878" s="14">
        <v>40</v>
      </c>
      <c r="Z2878" s="1">
        <v>65</v>
      </c>
      <c r="AA2878" s="1">
        <v>76.5</v>
      </c>
      <c r="AB2878" s="72">
        <f t="shared" si="3658"/>
        <v>-11.5</v>
      </c>
      <c r="AC2878" s="53"/>
    </row>
    <row r="2879" spans="1:29" x14ac:dyDescent="0.25">
      <c r="A2879" s="53">
        <v>4401011</v>
      </c>
      <c r="B2879" s="89" t="s">
        <v>2628</v>
      </c>
      <c r="C2879" s="53" t="s">
        <v>572</v>
      </c>
      <c r="D2879" s="50" t="s">
        <v>974</v>
      </c>
      <c r="E2879" s="47" t="str">
        <f>VLOOKUP('2012 Accountability Database'!A2874,Dems1112!$A$2:$G$1082,5)</f>
        <v>K-6</v>
      </c>
      <c r="F2879" s="65" t="s">
        <v>2487</v>
      </c>
      <c r="G2879" s="62"/>
      <c r="H2879" s="13" t="str">
        <f>IF(V2880&gt;94,"Met",IF(X2880="--","n/a",IF(X2880&gt;=0,"Met","Did Not Meet")))</f>
        <v>Did Not Meet</v>
      </c>
      <c r="I2879" s="13" t="str">
        <f>IF(V2881&gt;94,"Met",IF(X2881="--","n/a",IF(X2881&gt;=0,"Met","Did Not Meet")))</f>
        <v>Did Not Meet</v>
      </c>
      <c r="J2879" s="13"/>
      <c r="K2879" s="13" t="str">
        <f>IF(Z2880&gt;94,"Met",IF(AB2880="--","n/a",IF(AB2880&gt;=0,"Met","Did Not Meet")))</f>
        <v>Did Not Meet</v>
      </c>
      <c r="L2879" s="13" t="str">
        <f>IF(Z2881&gt;94,"Met",IF(AB2881="--","n/a",IF(AB2881&gt;=0,"Met","Did Not Meet")))</f>
        <v>Did Not Meet</v>
      </c>
      <c r="M2879" s="5" t="s">
        <v>9</v>
      </c>
      <c r="N2879" s="14"/>
      <c r="O2879" s="35" t="s">
        <v>2506</v>
      </c>
      <c r="P2879" s="83" t="str">
        <f t="shared" ref="P2879" si="3673">IF(P2874="No"," ", IF(P2876="No"," ",IF(P2875="No", " ",IF(P2877="No"," ","X"))))</f>
        <v xml:space="preserve"> </v>
      </c>
      <c r="Q2879" s="108"/>
      <c r="R2879" s="5" t="s">
        <v>6</v>
      </c>
      <c r="S2879" s="5" t="s">
        <v>2</v>
      </c>
      <c r="T2879" s="5" t="s">
        <v>7</v>
      </c>
      <c r="U2879" s="5">
        <v>48</v>
      </c>
      <c r="V2879" s="5">
        <v>79.17</v>
      </c>
      <c r="W2879" s="5">
        <v>83.7</v>
      </c>
      <c r="X2879" s="8">
        <f t="shared" si="3596"/>
        <v>-4.5300000000000011</v>
      </c>
      <c r="Y2879" s="14">
        <v>36</v>
      </c>
      <c r="Z2879" s="5">
        <v>61.11</v>
      </c>
      <c r="AA2879" s="5">
        <v>72.5</v>
      </c>
      <c r="AB2879" s="72">
        <f t="shared" si="3658"/>
        <v>-11.39</v>
      </c>
      <c r="AC2879" s="53"/>
    </row>
    <row r="2880" spans="1:29" ht="15.75" x14ac:dyDescent="0.25">
      <c r="A2880" s="53">
        <v>4401011</v>
      </c>
      <c r="B2880" s="89" t="s">
        <v>2628</v>
      </c>
      <c r="C2880" s="53" t="s">
        <v>572</v>
      </c>
      <c r="D2880" s="50" t="s">
        <v>975</v>
      </c>
      <c r="E2880" s="48" t="str">
        <f>VLOOKUP('2012 Accountability Database'!A2874,Dems1112!$A$2:$G$1082,6)</f>
        <v>1 (Northwest AR)</v>
      </c>
      <c r="F2880" s="66"/>
      <c r="G2880" s="63" t="s">
        <v>2488</v>
      </c>
      <c r="H2880" s="61" t="str">
        <f t="shared" ref="H2880:I2880" si="3674">IF(H2878="Met","Yes",IF(H2879="Met","Yes","No"))</f>
        <v>No</v>
      </c>
      <c r="I2880" s="61" t="str">
        <f t="shared" si="3674"/>
        <v>No</v>
      </c>
      <c r="J2880" s="55"/>
      <c r="K2880" s="61" t="str">
        <f t="shared" ref="K2880:L2880" si="3675">IF(K2878="Met","Yes",IF(K2879="Met","Yes","No"))</f>
        <v>No</v>
      </c>
      <c r="L2880" s="61" t="str">
        <f t="shared" si="3675"/>
        <v>No</v>
      </c>
      <c r="M2880" s="1" t="s">
        <v>9</v>
      </c>
      <c r="N2880" s="14"/>
      <c r="O2880" s="35" t="s">
        <v>2505</v>
      </c>
      <c r="P2880" s="83" t="str">
        <f t="shared" ref="P2880" si="3676">IF(P2879="X"," ",IF(P2881="X"," ","X"))</f>
        <v xml:space="preserve"> </v>
      </c>
      <c r="Q2880" s="94" t="s">
        <v>2759</v>
      </c>
      <c r="R2880" s="5" t="s">
        <v>6</v>
      </c>
      <c r="S2880" s="1" t="s">
        <v>5</v>
      </c>
      <c r="T2880" s="1" t="s">
        <v>3</v>
      </c>
      <c r="U2880" s="5">
        <v>178</v>
      </c>
      <c r="V2880" s="1">
        <v>79.78</v>
      </c>
      <c r="W2880" s="1">
        <v>84.72</v>
      </c>
      <c r="X2880" s="6">
        <f t="shared" si="3596"/>
        <v>-4.9399999999999977</v>
      </c>
      <c r="Y2880" s="14">
        <v>126</v>
      </c>
      <c r="Z2880" s="1">
        <v>69.05</v>
      </c>
      <c r="AA2880" s="1">
        <v>76.5</v>
      </c>
      <c r="AB2880" s="72">
        <f t="shared" si="3658"/>
        <v>-7.4500000000000028</v>
      </c>
      <c r="AC2880" s="53"/>
    </row>
    <row r="2881" spans="1:29" x14ac:dyDescent="0.25">
      <c r="A2881" s="54">
        <v>4401011</v>
      </c>
      <c r="B2881" s="90" t="s">
        <v>2628</v>
      </c>
      <c r="C2881" s="54" t="s">
        <v>572</v>
      </c>
      <c r="D2881" s="4"/>
      <c r="E2881" s="4"/>
      <c r="F2881" s="67"/>
      <c r="G2881" s="64"/>
      <c r="H2881" s="43"/>
      <c r="I2881" s="43"/>
      <c r="J2881" s="43"/>
      <c r="K2881" s="43"/>
      <c r="L2881" s="43"/>
      <c r="M2881" s="4" t="s">
        <v>9</v>
      </c>
      <c r="N2881" s="15"/>
      <c r="O2881" s="38" t="s">
        <v>2482</v>
      </c>
      <c r="P2881" s="84" t="str">
        <f>IF(E2875="Achieving School"," ","X")</f>
        <v>X</v>
      </c>
      <c r="Q2881" s="91"/>
      <c r="R2881" s="4" t="s">
        <v>6</v>
      </c>
      <c r="S2881" s="4" t="s">
        <v>5</v>
      </c>
      <c r="T2881" s="4" t="s">
        <v>7</v>
      </c>
      <c r="U2881" s="4">
        <v>148</v>
      </c>
      <c r="V2881" s="4">
        <v>78.38</v>
      </c>
      <c r="W2881" s="4">
        <v>83.7</v>
      </c>
      <c r="X2881" s="7">
        <f t="shared" si="3596"/>
        <v>-5.3200000000000074</v>
      </c>
      <c r="Y2881" s="15">
        <v>104</v>
      </c>
      <c r="Z2881" s="4">
        <v>67.31</v>
      </c>
      <c r="AA2881" s="4">
        <v>72.5</v>
      </c>
      <c r="AB2881" s="73">
        <f t="shared" si="3658"/>
        <v>-5.1899999999999977</v>
      </c>
      <c r="AC2881" s="54"/>
    </row>
    <row r="2882" spans="1:29" x14ac:dyDescent="0.25">
      <c r="A2882" s="1">
        <v>4501001</v>
      </c>
      <c r="B2882" s="87" t="s">
        <v>2629</v>
      </c>
      <c r="C2882" s="55" t="s">
        <v>465</v>
      </c>
      <c r="E2882" s="42"/>
      <c r="F2882" s="65" t="s">
        <v>2483</v>
      </c>
      <c r="G2882" s="62"/>
      <c r="H2882" s="37" t="str">
        <f>IF(V2882&gt;94,"Met",IF(X2882="--","n/a",IF(X2882&gt;=0,"Met","Did Not Meet")))</f>
        <v>Did Not Meet</v>
      </c>
      <c r="I2882" s="37" t="str">
        <f>IF(V2883&gt;94,"Met",IF(X2883="--","n/a",IF(X2883&gt;=0,"Met","Did Not Meet")))</f>
        <v>Did Not Meet</v>
      </c>
      <c r="K2882" s="13" t="str">
        <f>IF(Z2882&gt;94,"Met",IF(AB2882="--","n/a",IF(AB2882&gt;=0,"Met","Did Not Meet")))</f>
        <v>Met</v>
      </c>
      <c r="L2882" s="13" t="str">
        <f>IF(Z2883&gt;94,"Met",IF(AB2883="--","n/a",IF(AB2883&gt;=0,"Met","Did Not Meet")))</f>
        <v>Did Not Meet</v>
      </c>
      <c r="M2882" s="5" t="s">
        <v>9</v>
      </c>
      <c r="N2882" s="14" t="s">
        <v>2502</v>
      </c>
      <c r="O2882" s="5"/>
      <c r="P2882" s="44" t="str">
        <f t="shared" ref="P2882" si="3677">IF(H2884="Yes",IF(I2884="Yes","Yes","No"),"No")</f>
        <v>No</v>
      </c>
      <c r="Q2882" s="93"/>
      <c r="R2882" s="5" t="s">
        <v>1</v>
      </c>
      <c r="S2882" s="5" t="s">
        <v>2</v>
      </c>
      <c r="T2882" s="5" t="s">
        <v>3</v>
      </c>
      <c r="U2882" s="5">
        <v>166</v>
      </c>
      <c r="V2882" s="5">
        <v>80.12</v>
      </c>
      <c r="W2882" s="5">
        <v>81.430000000000007</v>
      </c>
      <c r="X2882" s="8">
        <f t="shared" ref="X2882:X2945" si="3678">V2882-W2882</f>
        <v>-1.3100000000000023</v>
      </c>
      <c r="Y2882" s="14">
        <v>94</v>
      </c>
      <c r="Z2882" s="5">
        <v>80.849999999999994</v>
      </c>
      <c r="AA2882" s="5">
        <v>78.61</v>
      </c>
      <c r="AB2882" s="71">
        <f t="shared" si="3658"/>
        <v>2.2399999999999949</v>
      </c>
      <c r="AC2882" s="36"/>
    </row>
    <row r="2883" spans="1:29" ht="15.75" x14ac:dyDescent="0.25">
      <c r="A2883" s="53">
        <v>4501001</v>
      </c>
      <c r="B2883" s="89" t="s">
        <v>2629</v>
      </c>
      <c r="C2883" s="53" t="s">
        <v>465</v>
      </c>
      <c r="D2883" s="49" t="s">
        <v>2498</v>
      </c>
      <c r="E2883" s="34" t="str">
        <f>M2882</f>
        <v>Needs Improvement School</v>
      </c>
      <c r="F2883" s="65" t="s">
        <v>2484</v>
      </c>
      <c r="G2883" s="62"/>
      <c r="H2883" s="13" t="str">
        <f>IF(V2884&gt;94,"Met",IF(X2884="--","n/a",IF(X2884&gt;=0,"Met","Did Not Meet")))</f>
        <v>Did Not Meet</v>
      </c>
      <c r="I2883" s="13" t="str">
        <f>IF(V2885&gt;94,"Met",IF(X2885="--","n/a",IF(X2885&gt;=0,"Met","Did Not Meet")))</f>
        <v>Did Not Meet</v>
      </c>
      <c r="K2883" s="13" t="str">
        <f>IF(Z2884&gt;94,"Met",IF(AB2884="--","n/a",IF(AB2884&gt;=0,"Met","Did Not Meet")))</f>
        <v>Did Not Meet</v>
      </c>
      <c r="L2883" s="13" t="str">
        <f>IF(Z2885&gt;94,"Met",IF(AB2885="--","n/a",IF(AB2885&gt;=0,"Met","Did Not Meet")))</f>
        <v>Did Not Meet</v>
      </c>
      <c r="M2883" s="1" t="s">
        <v>9</v>
      </c>
      <c r="N2883" s="14" t="s">
        <v>2501</v>
      </c>
      <c r="O2883" s="5"/>
      <c r="P2883" s="44" t="str">
        <f t="shared" ref="P2883" si="3679">IF(K2884="Yes",IF(L2884="Yes","Yes","No"),"No")</f>
        <v>No</v>
      </c>
      <c r="Q2883" s="94" t="s">
        <v>2759</v>
      </c>
      <c r="R2883" s="5" t="s">
        <v>1</v>
      </c>
      <c r="S2883" s="1" t="s">
        <v>2</v>
      </c>
      <c r="T2883" s="1" t="s">
        <v>7</v>
      </c>
      <c r="U2883" s="5">
        <v>124</v>
      </c>
      <c r="V2883" s="1">
        <v>75.81</v>
      </c>
      <c r="W2883" s="1">
        <v>80.7</v>
      </c>
      <c r="X2883" s="6">
        <f t="shared" si="3678"/>
        <v>-4.8900000000000006</v>
      </c>
      <c r="Y2883" s="14">
        <v>68</v>
      </c>
      <c r="Z2883" s="1">
        <v>75</v>
      </c>
      <c r="AA2883" s="1">
        <v>76.72</v>
      </c>
      <c r="AB2883" s="72">
        <f t="shared" si="3658"/>
        <v>-1.7199999999999989</v>
      </c>
      <c r="AC2883" s="53"/>
    </row>
    <row r="2884" spans="1:29" ht="15" customHeight="1" x14ac:dyDescent="0.25">
      <c r="A2884" s="53">
        <v>4501001</v>
      </c>
      <c r="B2884" s="89" t="s">
        <v>2629</v>
      </c>
      <c r="C2884" s="53" t="s">
        <v>465</v>
      </c>
      <c r="D2884" s="49" t="s">
        <v>2499</v>
      </c>
      <c r="E2884" s="35" t="str">
        <f>VLOOKUP('2012 Accountability Database'!$A2882,'2011 AYP'!A$2:B$1072,2)</f>
        <v xml:space="preserve"> MS (Met Standards)</v>
      </c>
      <c r="F2884" s="66"/>
      <c r="G2884" s="63" t="s">
        <v>2485</v>
      </c>
      <c r="H2884" s="60" t="str">
        <f t="shared" ref="H2884:I2884" si="3680">IF(H2882="Met","Yes",IF(H2883="Met","Yes","No"))</f>
        <v>No</v>
      </c>
      <c r="I2884" s="60" t="str">
        <f t="shared" si="3680"/>
        <v>No</v>
      </c>
      <c r="J2884" s="42"/>
      <c r="K2884" s="60" t="str">
        <f t="shared" ref="K2884:L2884" si="3681">IF(K2882="Met","Yes",IF(K2883="Met","Yes","No"))</f>
        <v>Yes</v>
      </c>
      <c r="L2884" s="60" t="str">
        <f t="shared" si="3681"/>
        <v>No</v>
      </c>
      <c r="M2884" s="1" t="s">
        <v>9</v>
      </c>
      <c r="N2884" s="14" t="s">
        <v>2503</v>
      </c>
      <c r="O2884" s="5"/>
      <c r="P2884" s="44" t="str">
        <f t="shared" ref="P2884" si="3682">IF(H2888="Yes",IF(I2888="Yes","Yes","No"),"No")</f>
        <v>No</v>
      </c>
      <c r="Q2884" s="108" t="s">
        <v>2758</v>
      </c>
      <c r="R2884" s="5" t="s">
        <v>1</v>
      </c>
      <c r="S2884" s="1" t="s">
        <v>5</v>
      </c>
      <c r="T2884" s="1" t="s">
        <v>3</v>
      </c>
      <c r="U2884" s="5">
        <v>471</v>
      </c>
      <c r="V2884" s="1">
        <v>76.86</v>
      </c>
      <c r="W2884" s="1">
        <v>81.430000000000007</v>
      </c>
      <c r="X2884" s="6">
        <f t="shared" si="3678"/>
        <v>-4.5700000000000074</v>
      </c>
      <c r="Y2884" s="14">
        <v>281</v>
      </c>
      <c r="Z2884" s="1">
        <v>75.44</v>
      </c>
      <c r="AA2884" s="1">
        <v>78.61</v>
      </c>
      <c r="AB2884" s="72">
        <f t="shared" si="3658"/>
        <v>-3.1700000000000017</v>
      </c>
      <c r="AC2884" s="53"/>
    </row>
    <row r="2885" spans="1:29" x14ac:dyDescent="0.25">
      <c r="A2885" s="53">
        <v>4501001</v>
      </c>
      <c r="B2885" s="89" t="s">
        <v>2629</v>
      </c>
      <c r="C2885" s="53" t="s">
        <v>465</v>
      </c>
      <c r="D2885" s="49" t="s">
        <v>2507</v>
      </c>
      <c r="E2885" s="47">
        <f>VLOOKUP('2012 Accountability Database'!A2882,Dems1112!$A$2:$G$1082,3)</f>
        <v>0.06</v>
      </c>
      <c r="F2885" s="66"/>
      <c r="G2885" s="52"/>
      <c r="M2885" s="1" t="s">
        <v>9</v>
      </c>
      <c r="N2885" s="14" t="s">
        <v>2504</v>
      </c>
      <c r="O2885" s="5"/>
      <c r="P2885" s="44" t="str">
        <f t="shared" ref="P2885" si="3683">IF(K2888="Yes",IF(L2888="Yes","Yes","No"),"No")</f>
        <v>No</v>
      </c>
      <c r="Q2885" s="108"/>
      <c r="R2885" s="5" t="s">
        <v>1</v>
      </c>
      <c r="S2885" s="1" t="s">
        <v>5</v>
      </c>
      <c r="T2885" s="1" t="s">
        <v>7</v>
      </c>
      <c r="U2885" s="5">
        <v>337</v>
      </c>
      <c r="V2885" s="1">
        <v>73.290000000000006</v>
      </c>
      <c r="W2885" s="1">
        <v>80.7</v>
      </c>
      <c r="X2885" s="6">
        <f t="shared" si="3678"/>
        <v>-7.4099999999999966</v>
      </c>
      <c r="Y2885" s="14">
        <v>192</v>
      </c>
      <c r="Z2885" s="1">
        <v>70.83</v>
      </c>
      <c r="AA2885" s="1">
        <v>76.72</v>
      </c>
      <c r="AB2885" s="72">
        <f t="shared" si="3658"/>
        <v>-5.8900000000000006</v>
      </c>
      <c r="AC2885" s="53"/>
    </row>
    <row r="2886" spans="1:29" x14ac:dyDescent="0.25">
      <c r="A2886" s="53">
        <v>4501001</v>
      </c>
      <c r="B2886" s="89" t="s">
        <v>2629</v>
      </c>
      <c r="C2886" s="53" t="s">
        <v>465</v>
      </c>
      <c r="D2886" s="50" t="s">
        <v>2508</v>
      </c>
      <c r="E2886" s="47">
        <f>VLOOKUP('2012 Accountability Database'!A2882,Dems1112!$A$2:$G$1082,4)</f>
        <v>0.74</v>
      </c>
      <c r="F2886" s="65" t="s">
        <v>2486</v>
      </c>
      <c r="G2886" s="62"/>
      <c r="H2886" s="13" t="str">
        <f>IF(V2886&gt;94,"Met",IF(X2886="--","n/a",IF(X2886&gt;=0,"Met","Did Not Meet")))</f>
        <v>Did Not Meet</v>
      </c>
      <c r="I2886" s="13" t="str">
        <f>IF(V2887&gt;94,"Met",IF(X2887="--","n/a",IF(X2887&gt;=0,"Met","Did Not Meet")))</f>
        <v>Did Not Meet</v>
      </c>
      <c r="J2886" s="13"/>
      <c r="K2886" s="13" t="str">
        <f>IF(Z2886&gt;94,"Met",IF(AB2886="--","n/a",IF(AB2886&gt;=0,"Met","Did Not Meet")))</f>
        <v>Did Not Meet</v>
      </c>
      <c r="L2886" s="13" t="str">
        <f>IF(Z2887&gt;94,"Met",IF(AB2887="--","n/a",IF(AB2887&gt;=0,"Met","Did Not Meet")))</f>
        <v>Did Not Meet</v>
      </c>
      <c r="M2886" s="5" t="s">
        <v>9</v>
      </c>
      <c r="N2886" s="68" t="s">
        <v>2497</v>
      </c>
      <c r="O2886" s="35"/>
      <c r="P2886" s="44"/>
      <c r="Q2886" s="108"/>
      <c r="R2886" s="5" t="s">
        <v>6</v>
      </c>
      <c r="S2886" s="5" t="s">
        <v>2</v>
      </c>
      <c r="T2886" s="5" t="s">
        <v>3</v>
      </c>
      <c r="U2886" s="5">
        <v>166</v>
      </c>
      <c r="V2886" s="5">
        <v>81.93</v>
      </c>
      <c r="W2886" s="5">
        <v>87.41</v>
      </c>
      <c r="X2886" s="8">
        <f t="shared" si="3678"/>
        <v>-5.4799999999999898</v>
      </c>
      <c r="Y2886" s="14">
        <v>94</v>
      </c>
      <c r="Z2886" s="5">
        <v>63.83</v>
      </c>
      <c r="AA2886" s="5">
        <v>74.540000000000006</v>
      </c>
      <c r="AB2886" s="72">
        <f t="shared" si="3658"/>
        <v>-10.710000000000008</v>
      </c>
      <c r="AC2886" s="53"/>
    </row>
    <row r="2887" spans="1:29" x14ac:dyDescent="0.25">
      <c r="A2887" s="53">
        <v>4501001</v>
      </c>
      <c r="B2887" s="89" t="s">
        <v>2629</v>
      </c>
      <c r="C2887" s="53" t="s">
        <v>465</v>
      </c>
      <c r="D2887" s="50" t="s">
        <v>974</v>
      </c>
      <c r="E2887" s="47" t="str">
        <f>VLOOKUP('2012 Accountability Database'!A2882,Dems1112!$A$2:$G$1082,5)</f>
        <v>K-5</v>
      </c>
      <c r="F2887" s="65" t="s">
        <v>2487</v>
      </c>
      <c r="G2887" s="62"/>
      <c r="H2887" s="13" t="str">
        <f>IF(V2888&gt;94,"Met",IF(X2888="--","n/a",IF(X2888&gt;=0,"Met","Did Not Meet")))</f>
        <v>Did Not Meet</v>
      </c>
      <c r="I2887" s="13" t="str">
        <f>IF(V2889&gt;94,"Met",IF(X2889="--","n/a",IF(X2889&gt;=0,"Met","Did Not Meet")))</f>
        <v>Did Not Meet</v>
      </c>
      <c r="J2887" s="13"/>
      <c r="K2887" s="13" t="str">
        <f>IF(Z2888&gt;94,"Met",IF(AB2888="--","n/a",IF(AB2888&gt;=0,"Met","Did Not Meet")))</f>
        <v>Did Not Meet</v>
      </c>
      <c r="L2887" s="13" t="str">
        <f>IF(Z2889&gt;94,"Met",IF(AB2889="--","n/a",IF(AB2889&gt;=0,"Met","Did Not Meet")))</f>
        <v>Did Not Meet</v>
      </c>
      <c r="M2887" s="1" t="s">
        <v>9</v>
      </c>
      <c r="N2887" s="14"/>
      <c r="O2887" s="35" t="s">
        <v>2506</v>
      </c>
      <c r="P2887" s="83" t="str">
        <f t="shared" ref="P2887" si="3684">IF(P2882="No"," ", IF(P2884="No"," ",IF(P2883="No", " ",IF(P2885="No"," ","X"))))</f>
        <v xml:space="preserve"> </v>
      </c>
      <c r="Q2887" s="108"/>
      <c r="R2887" s="5" t="s">
        <v>6</v>
      </c>
      <c r="S2887" s="1" t="s">
        <v>2</v>
      </c>
      <c r="T2887" s="1" t="s">
        <v>7</v>
      </c>
      <c r="U2887" s="5">
        <v>124</v>
      </c>
      <c r="V2887" s="1">
        <v>79.03</v>
      </c>
      <c r="W2887" s="1">
        <v>87.94</v>
      </c>
      <c r="X2887" s="6">
        <f t="shared" si="3678"/>
        <v>-8.9099999999999966</v>
      </c>
      <c r="Y2887" s="14">
        <v>68</v>
      </c>
      <c r="Z2887" s="1">
        <v>61.76</v>
      </c>
      <c r="AA2887" s="1">
        <v>76.72</v>
      </c>
      <c r="AB2887" s="72">
        <f t="shared" si="3658"/>
        <v>-14.96</v>
      </c>
      <c r="AC2887" s="53"/>
    </row>
    <row r="2888" spans="1:29" ht="15.75" x14ac:dyDescent="0.25">
      <c r="A2888" s="53">
        <v>4501001</v>
      </c>
      <c r="B2888" s="89" t="s">
        <v>2629</v>
      </c>
      <c r="C2888" s="53" t="s">
        <v>465</v>
      </c>
      <c r="D2888" s="50" t="s">
        <v>975</v>
      </c>
      <c r="E2888" s="48" t="str">
        <f>VLOOKUP('2012 Accountability Database'!A2882,Dems1112!$A$2:$G$1082,6)</f>
        <v>1 (Northwest AR)</v>
      </c>
      <c r="F2888" s="66"/>
      <c r="G2888" s="63" t="s">
        <v>2488</v>
      </c>
      <c r="H2888" s="61" t="str">
        <f t="shared" ref="H2888:I2888" si="3685">IF(H2886="Met","Yes",IF(H2887="Met","Yes","No"))</f>
        <v>No</v>
      </c>
      <c r="I2888" s="61" t="str">
        <f t="shared" si="3685"/>
        <v>No</v>
      </c>
      <c r="J2888" s="55"/>
      <c r="K2888" s="61" t="str">
        <f t="shared" ref="K2888:L2888" si="3686">IF(K2886="Met","Yes",IF(K2887="Met","Yes","No"))</f>
        <v>No</v>
      </c>
      <c r="L2888" s="61" t="str">
        <f t="shared" si="3686"/>
        <v>No</v>
      </c>
      <c r="M2888" s="1" t="s">
        <v>9</v>
      </c>
      <c r="N2888" s="14"/>
      <c r="O2888" s="35" t="s">
        <v>2505</v>
      </c>
      <c r="P2888" s="83" t="str">
        <f t="shared" ref="P2888" si="3687">IF(P2887="X"," ",IF(P2889="X"," ","X"))</f>
        <v xml:space="preserve"> </v>
      </c>
      <c r="Q2888" s="94" t="s">
        <v>2759</v>
      </c>
      <c r="R2888" s="5" t="s">
        <v>6</v>
      </c>
      <c r="S2888" s="1" t="s">
        <v>5</v>
      </c>
      <c r="T2888" s="1" t="s">
        <v>3</v>
      </c>
      <c r="U2888" s="5">
        <v>471</v>
      </c>
      <c r="V2888" s="1">
        <v>81.95</v>
      </c>
      <c r="W2888" s="1">
        <v>87.41</v>
      </c>
      <c r="X2888" s="6">
        <f t="shared" si="3678"/>
        <v>-5.4599999999999937</v>
      </c>
      <c r="Y2888" s="14">
        <v>281</v>
      </c>
      <c r="Z2888" s="1">
        <v>65.84</v>
      </c>
      <c r="AA2888" s="1">
        <v>74.540000000000006</v>
      </c>
      <c r="AB2888" s="72">
        <f t="shared" si="3658"/>
        <v>-8.7000000000000028</v>
      </c>
      <c r="AC2888" s="53"/>
    </row>
    <row r="2889" spans="1:29" x14ac:dyDescent="0.25">
      <c r="A2889" s="54">
        <v>4501001</v>
      </c>
      <c r="B2889" s="90" t="s">
        <v>2629</v>
      </c>
      <c r="C2889" s="54" t="s">
        <v>465</v>
      </c>
      <c r="D2889" s="4"/>
      <c r="E2889" s="4"/>
      <c r="F2889" s="67"/>
      <c r="G2889" s="64"/>
      <c r="H2889" s="43"/>
      <c r="I2889" s="43"/>
      <c r="J2889" s="43"/>
      <c r="K2889" s="43"/>
      <c r="L2889" s="43"/>
      <c r="M2889" s="4" t="s">
        <v>9</v>
      </c>
      <c r="N2889" s="15"/>
      <c r="O2889" s="38" t="s">
        <v>2482</v>
      </c>
      <c r="P2889" s="84" t="str">
        <f>IF(E2883="Achieving School"," ","X")</f>
        <v>X</v>
      </c>
      <c r="Q2889" s="91"/>
      <c r="R2889" s="4" t="s">
        <v>6</v>
      </c>
      <c r="S2889" s="4" t="s">
        <v>5</v>
      </c>
      <c r="T2889" s="4" t="s">
        <v>7</v>
      </c>
      <c r="U2889" s="4">
        <v>337</v>
      </c>
      <c r="V2889" s="4">
        <v>79.53</v>
      </c>
      <c r="W2889" s="4">
        <v>87.94</v>
      </c>
      <c r="X2889" s="7">
        <f t="shared" si="3678"/>
        <v>-8.4099999999999966</v>
      </c>
      <c r="Y2889" s="15">
        <v>192</v>
      </c>
      <c r="Z2889" s="4">
        <v>63.54</v>
      </c>
      <c r="AA2889" s="4">
        <v>76.72</v>
      </c>
      <c r="AB2889" s="73">
        <f t="shared" si="3658"/>
        <v>-13.18</v>
      </c>
      <c r="AC2889" s="54"/>
    </row>
    <row r="2890" spans="1:29" x14ac:dyDescent="0.25">
      <c r="A2890" s="1">
        <v>4501003</v>
      </c>
      <c r="B2890" s="87" t="s">
        <v>2629</v>
      </c>
      <c r="C2890" s="55" t="s">
        <v>466</v>
      </c>
      <c r="E2890" s="42"/>
      <c r="F2890" s="65" t="s">
        <v>2483</v>
      </c>
      <c r="G2890" s="62"/>
      <c r="H2890" s="37" t="str">
        <f>IF(V2890&gt;94,"Met",IF(X2890="--","n/a",IF(X2890&gt;=0,"Met","Did Not Meet")))</f>
        <v>Met</v>
      </c>
      <c r="I2890" s="37" t="str">
        <f>IF(V2891&gt;94,"Met",IF(X2891="--","n/a",IF(X2891&gt;=0,"Met","Did Not Meet")))</f>
        <v>Met</v>
      </c>
      <c r="K2890" s="13" t="str">
        <f>IF(Z2890&gt;94,"Met",IF(AB2890="--","n/a",IF(AB2890&gt;=0,"Met","Did Not Meet")))</f>
        <v>Met</v>
      </c>
      <c r="L2890" s="13" t="str">
        <f>IF(Z2891&gt;94,"Met",IF(AB2891="--","n/a",IF(AB2891&gt;=0,"Met","Did Not Meet")))</f>
        <v>Met</v>
      </c>
      <c r="M2890" s="1" t="s">
        <v>4</v>
      </c>
      <c r="N2890" s="14" t="s">
        <v>2502</v>
      </c>
      <c r="O2890" s="5"/>
      <c r="P2890" s="44" t="str">
        <f t="shared" ref="P2890" si="3688">IF(H2892="Yes",IF(I2892="Yes","Yes","No"),"No")</f>
        <v>Yes</v>
      </c>
      <c r="Q2890" s="93"/>
      <c r="R2890" s="5" t="s">
        <v>1</v>
      </c>
      <c r="S2890" s="1" t="s">
        <v>2</v>
      </c>
      <c r="T2890" s="1" t="s">
        <v>3</v>
      </c>
      <c r="U2890" s="5">
        <v>153</v>
      </c>
      <c r="V2890" s="1">
        <v>83.66</v>
      </c>
      <c r="W2890" s="1">
        <v>79.38</v>
      </c>
      <c r="X2890" s="9">
        <f t="shared" si="3678"/>
        <v>4.2800000000000011</v>
      </c>
      <c r="Y2890" s="14">
        <v>149</v>
      </c>
      <c r="Z2890" s="1">
        <v>85.91</v>
      </c>
      <c r="AA2890" s="1">
        <v>79.75</v>
      </c>
      <c r="AB2890" s="71">
        <f t="shared" si="3658"/>
        <v>6.1599999999999966</v>
      </c>
      <c r="AC2890" s="36"/>
    </row>
    <row r="2891" spans="1:29" ht="15.75" x14ac:dyDescent="0.25">
      <c r="A2891" s="53">
        <v>4501003</v>
      </c>
      <c r="B2891" s="89" t="s">
        <v>2629</v>
      </c>
      <c r="C2891" s="53" t="s">
        <v>466</v>
      </c>
      <c r="D2891" s="49" t="s">
        <v>2498</v>
      </c>
      <c r="E2891" s="34" t="str">
        <f>M2890</f>
        <v>Achieving School</v>
      </c>
      <c r="F2891" s="65" t="s">
        <v>2484</v>
      </c>
      <c r="G2891" s="62"/>
      <c r="H2891" s="13" t="str">
        <f>IF(V2892&gt;94,"Met",IF(X2892="--","n/a",IF(X2892&gt;=0,"Met","Did Not Meet")))</f>
        <v>Met</v>
      </c>
      <c r="I2891" s="13" t="str">
        <f>IF(V2893&gt;94,"Met",IF(X2893="--","n/a",IF(X2893&gt;=0,"Met","Did Not Meet")))</f>
        <v>Did Not Meet</v>
      </c>
      <c r="K2891" s="13" t="str">
        <f>IF(Z2892&gt;94,"Met",IF(AB2892="--","n/a",IF(AB2892&gt;=0,"Met","Did Not Meet")))</f>
        <v>Met</v>
      </c>
      <c r="L2891" s="13" t="str">
        <f>IF(Z2893&gt;94,"Met",IF(AB2893="--","n/a",IF(AB2893&gt;=0,"Met","Did Not Meet")))</f>
        <v>Met</v>
      </c>
      <c r="M2891" s="1" t="s">
        <v>4</v>
      </c>
      <c r="N2891" s="14" t="s">
        <v>2501</v>
      </c>
      <c r="O2891" s="5"/>
      <c r="P2891" s="44" t="str">
        <f t="shared" ref="P2891" si="3689">IF(K2892="Yes",IF(L2892="Yes","Yes","No"),"No")</f>
        <v>Yes</v>
      </c>
      <c r="Q2891" s="94" t="s">
        <v>2759</v>
      </c>
      <c r="R2891" s="5" t="s">
        <v>1</v>
      </c>
      <c r="S2891" s="1" t="s">
        <v>2</v>
      </c>
      <c r="T2891" s="1" t="s">
        <v>7</v>
      </c>
      <c r="U2891" s="5">
        <v>99</v>
      </c>
      <c r="V2891" s="1">
        <v>76.77</v>
      </c>
      <c r="W2891" s="1">
        <v>72.23</v>
      </c>
      <c r="X2891" s="9">
        <f t="shared" si="3678"/>
        <v>4.539999999999992</v>
      </c>
      <c r="Y2891" s="14">
        <v>95</v>
      </c>
      <c r="Z2891" s="1">
        <v>80</v>
      </c>
      <c r="AA2891" s="1">
        <v>73.67</v>
      </c>
      <c r="AB2891" s="71">
        <f t="shared" si="3658"/>
        <v>6.3299999999999983</v>
      </c>
      <c r="AC2891" s="53"/>
    </row>
    <row r="2892" spans="1:29" ht="15" customHeight="1" x14ac:dyDescent="0.25">
      <c r="A2892" s="53">
        <v>4501003</v>
      </c>
      <c r="B2892" s="89" t="s">
        <v>2629</v>
      </c>
      <c r="C2892" s="53" t="s">
        <v>466</v>
      </c>
      <c r="D2892" s="49" t="s">
        <v>2499</v>
      </c>
      <c r="E2892" s="35" t="str">
        <f>VLOOKUP('2012 Accountability Database'!$A2890,'2011 AYP'!A$2:B$1072,2)</f>
        <v xml:space="preserve"> A (Alert)</v>
      </c>
      <c r="F2892" s="66"/>
      <c r="G2892" s="63" t="s">
        <v>2485</v>
      </c>
      <c r="H2892" s="60" t="str">
        <f t="shared" ref="H2892:I2892" si="3690">IF(H2890="Met","Yes",IF(H2891="Met","Yes","No"))</f>
        <v>Yes</v>
      </c>
      <c r="I2892" s="60" t="str">
        <f t="shared" si="3690"/>
        <v>Yes</v>
      </c>
      <c r="J2892" s="42"/>
      <c r="K2892" s="60" t="str">
        <f t="shared" ref="K2892:L2892" si="3691">IF(K2890="Met","Yes",IF(K2891="Met","Yes","No"))</f>
        <v>Yes</v>
      </c>
      <c r="L2892" s="60" t="str">
        <f t="shared" si="3691"/>
        <v>Yes</v>
      </c>
      <c r="M2892" s="5" t="s">
        <v>4</v>
      </c>
      <c r="N2892" s="14" t="s">
        <v>2503</v>
      </c>
      <c r="O2892" s="5"/>
      <c r="P2892" s="44" t="str">
        <f t="shared" ref="P2892" si="3692">IF(H2896="Yes",IF(I2896="Yes","Yes","No"),"No")</f>
        <v>Yes</v>
      </c>
      <c r="Q2892" s="108" t="s">
        <v>2758</v>
      </c>
      <c r="R2892" s="5" t="s">
        <v>1</v>
      </c>
      <c r="S2892" s="5" t="s">
        <v>5</v>
      </c>
      <c r="T2892" s="5" t="s">
        <v>3</v>
      </c>
      <c r="U2892" s="5">
        <v>510</v>
      </c>
      <c r="V2892" s="5">
        <v>79.61</v>
      </c>
      <c r="W2892" s="5">
        <v>79.38</v>
      </c>
      <c r="X2892" s="11">
        <f t="shared" si="3678"/>
        <v>0.23000000000000398</v>
      </c>
      <c r="Y2892" s="14">
        <v>488</v>
      </c>
      <c r="Z2892" s="5">
        <v>80.739999999999995</v>
      </c>
      <c r="AA2892" s="5">
        <v>79.75</v>
      </c>
      <c r="AB2892" s="71">
        <f t="shared" si="3658"/>
        <v>0.98999999999999488</v>
      </c>
      <c r="AC2892" s="53"/>
    </row>
    <row r="2893" spans="1:29" x14ac:dyDescent="0.25">
      <c r="A2893" s="53">
        <v>4501003</v>
      </c>
      <c r="B2893" s="89" t="s">
        <v>2629</v>
      </c>
      <c r="C2893" s="53" t="s">
        <v>466</v>
      </c>
      <c r="D2893" s="49" t="s">
        <v>2507</v>
      </c>
      <c r="E2893" s="47">
        <f>VLOOKUP('2012 Accountability Database'!A2890,Dems1112!$A$2:$G$1082,3)</f>
        <v>0.06</v>
      </c>
      <c r="F2893" s="66"/>
      <c r="G2893" s="52"/>
      <c r="M2893" s="5" t="s">
        <v>4</v>
      </c>
      <c r="N2893" s="14" t="s">
        <v>2504</v>
      </c>
      <c r="O2893" s="5"/>
      <c r="P2893" s="44" t="str">
        <f t="shared" ref="P2893" si="3693">IF(K2896="Yes",IF(L2896="Yes","Yes","No"),"No")</f>
        <v>Yes</v>
      </c>
      <c r="Q2893" s="108"/>
      <c r="R2893" s="5" t="s">
        <v>1</v>
      </c>
      <c r="S2893" s="5" t="s">
        <v>5</v>
      </c>
      <c r="T2893" s="5" t="s">
        <v>7</v>
      </c>
      <c r="U2893" s="5">
        <v>318</v>
      </c>
      <c r="V2893" s="5">
        <v>72.010000000000005</v>
      </c>
      <c r="W2893" s="5">
        <v>72.23</v>
      </c>
      <c r="X2893" s="8">
        <f t="shared" si="3678"/>
        <v>-0.21999999999999886</v>
      </c>
      <c r="Y2893" s="14">
        <v>299</v>
      </c>
      <c r="Z2893" s="5">
        <v>73.91</v>
      </c>
      <c r="AA2893" s="5">
        <v>73.67</v>
      </c>
      <c r="AB2893" s="71">
        <f t="shared" si="3658"/>
        <v>0.23999999999999488</v>
      </c>
      <c r="AC2893" s="53"/>
    </row>
    <row r="2894" spans="1:29" x14ac:dyDescent="0.25">
      <c r="A2894" s="53">
        <v>4501003</v>
      </c>
      <c r="B2894" s="89" t="s">
        <v>2629</v>
      </c>
      <c r="C2894" s="53" t="s">
        <v>466</v>
      </c>
      <c r="D2894" s="50" t="s">
        <v>2508</v>
      </c>
      <c r="E2894" s="47">
        <f>VLOOKUP('2012 Accountability Database'!A2890,Dems1112!$A$2:$G$1082,4)</f>
        <v>0.65</v>
      </c>
      <c r="F2894" s="65" t="s">
        <v>2486</v>
      </c>
      <c r="G2894" s="62"/>
      <c r="H2894" s="13" t="str">
        <f>IF(V2894&gt;94,"Met",IF(X2894="--","n/a",IF(X2894&gt;=0,"Met","Did Not Meet")))</f>
        <v>Met</v>
      </c>
      <c r="I2894" s="13" t="str">
        <f>IF(V2895&gt;94,"Met",IF(X2895="--","n/a",IF(X2895&gt;=0,"Met","Did Not Meet")))</f>
        <v>Met</v>
      </c>
      <c r="J2894" s="13"/>
      <c r="K2894" s="13" t="str">
        <f>IF(Z2894&gt;94,"Met",IF(AB2894="--","n/a",IF(AB2894&gt;=0,"Met","Did Not Meet")))</f>
        <v>Met</v>
      </c>
      <c r="L2894" s="13" t="str">
        <f>IF(Z2895&gt;94,"Met",IF(AB2895="--","n/a",IF(AB2895&gt;=0,"Met","Did Not Meet")))</f>
        <v>Met</v>
      </c>
      <c r="M2894" s="1" t="s">
        <v>4</v>
      </c>
      <c r="N2894" s="68" t="s">
        <v>2497</v>
      </c>
      <c r="O2894" s="35"/>
      <c r="P2894" s="44"/>
      <c r="Q2894" s="108"/>
      <c r="R2894" s="5" t="s">
        <v>6</v>
      </c>
      <c r="S2894" s="1" t="s">
        <v>2</v>
      </c>
      <c r="T2894" s="1" t="s">
        <v>3</v>
      </c>
      <c r="U2894" s="5">
        <v>167</v>
      </c>
      <c r="V2894" s="1">
        <v>84.43</v>
      </c>
      <c r="W2894" s="1">
        <v>82.63</v>
      </c>
      <c r="X2894" s="9">
        <f t="shared" si="3678"/>
        <v>1.8000000000000114</v>
      </c>
      <c r="Y2894" s="14">
        <v>149</v>
      </c>
      <c r="Z2894" s="1">
        <v>81.88</v>
      </c>
      <c r="AA2894" s="1">
        <v>78.63</v>
      </c>
      <c r="AB2894" s="71">
        <f t="shared" si="3658"/>
        <v>3.25</v>
      </c>
      <c r="AC2894" s="53"/>
    </row>
    <row r="2895" spans="1:29" x14ac:dyDescent="0.25">
      <c r="A2895" s="53">
        <v>4501003</v>
      </c>
      <c r="B2895" s="89" t="s">
        <v>2629</v>
      </c>
      <c r="C2895" s="53" t="s">
        <v>466</v>
      </c>
      <c r="D2895" s="50" t="s">
        <v>974</v>
      </c>
      <c r="E2895" s="47" t="str">
        <f>VLOOKUP('2012 Accountability Database'!A2890,Dems1112!$A$2:$G$1082,5)</f>
        <v>6-8</v>
      </c>
      <c r="F2895" s="65" t="s">
        <v>2487</v>
      </c>
      <c r="G2895" s="62"/>
      <c r="H2895" s="13" t="str">
        <f>IF(V2896&gt;94,"Met",IF(X2896="--","n/a",IF(X2896&gt;=0,"Met","Did Not Meet")))</f>
        <v>Did Not Meet</v>
      </c>
      <c r="I2895" s="13" t="str">
        <f>IF(V2897&gt;94,"Met",IF(X2897="--","n/a",IF(X2897&gt;=0,"Met","Did Not Meet")))</f>
        <v>Did Not Meet</v>
      </c>
      <c r="J2895" s="13"/>
      <c r="K2895" s="13" t="str">
        <f>IF(Z2896&gt;94,"Met",IF(AB2896="--","n/a",IF(AB2896&gt;=0,"Met","Did Not Meet")))</f>
        <v>Did Not Meet</v>
      </c>
      <c r="L2895" s="13" t="str">
        <f>IF(Z2897&gt;94,"Met",IF(AB2897="--","n/a",IF(AB2897&gt;=0,"Met","Did Not Meet")))</f>
        <v>Did Not Meet</v>
      </c>
      <c r="M2895" s="5" t="s">
        <v>4</v>
      </c>
      <c r="N2895" s="14"/>
      <c r="O2895" s="35" t="s">
        <v>2506</v>
      </c>
      <c r="P2895" s="83" t="str">
        <f t="shared" ref="P2895" si="3694">IF(P2890="No"," ", IF(P2892="No"," ",IF(P2891="No", " ",IF(P2893="No"," ","X"))))</f>
        <v>X</v>
      </c>
      <c r="Q2895" s="108"/>
      <c r="R2895" s="5" t="s">
        <v>6</v>
      </c>
      <c r="S2895" s="5" t="s">
        <v>2</v>
      </c>
      <c r="T2895" s="5" t="s">
        <v>7</v>
      </c>
      <c r="U2895" s="5">
        <v>105</v>
      </c>
      <c r="V2895" s="5">
        <v>78.099999999999994</v>
      </c>
      <c r="W2895" s="5">
        <v>72.33</v>
      </c>
      <c r="X2895" s="11">
        <f t="shared" si="3678"/>
        <v>5.769999999999996</v>
      </c>
      <c r="Y2895" s="14">
        <v>95</v>
      </c>
      <c r="Z2895" s="5">
        <v>75.790000000000006</v>
      </c>
      <c r="AA2895" s="5">
        <v>68.8</v>
      </c>
      <c r="AB2895" s="71">
        <f t="shared" si="3658"/>
        <v>6.9900000000000091</v>
      </c>
      <c r="AC2895" s="53"/>
    </row>
    <row r="2896" spans="1:29" ht="15.75" x14ac:dyDescent="0.25">
      <c r="A2896" s="53">
        <v>4501003</v>
      </c>
      <c r="B2896" s="89" t="s">
        <v>2629</v>
      </c>
      <c r="C2896" s="53" t="s">
        <v>466</v>
      </c>
      <c r="D2896" s="50" t="s">
        <v>975</v>
      </c>
      <c r="E2896" s="48" t="str">
        <f>VLOOKUP('2012 Accountability Database'!A2890,Dems1112!$A$2:$G$1082,6)</f>
        <v>1 (Northwest AR)</v>
      </c>
      <c r="F2896" s="66"/>
      <c r="G2896" s="63" t="s">
        <v>2488</v>
      </c>
      <c r="H2896" s="61" t="str">
        <f t="shared" ref="H2896:I2896" si="3695">IF(H2894="Met","Yes",IF(H2895="Met","Yes","No"))</f>
        <v>Yes</v>
      </c>
      <c r="I2896" s="61" t="str">
        <f t="shared" si="3695"/>
        <v>Yes</v>
      </c>
      <c r="J2896" s="55"/>
      <c r="K2896" s="61" t="str">
        <f t="shared" ref="K2896:L2896" si="3696">IF(K2894="Met","Yes",IF(K2895="Met","Yes","No"))</f>
        <v>Yes</v>
      </c>
      <c r="L2896" s="61" t="str">
        <f t="shared" si="3696"/>
        <v>Yes</v>
      </c>
      <c r="M2896" s="1" t="s">
        <v>4</v>
      </c>
      <c r="N2896" s="14"/>
      <c r="O2896" s="35" t="s">
        <v>2505</v>
      </c>
      <c r="P2896" s="83" t="str">
        <f t="shared" ref="P2896" si="3697">IF(P2895="X"," ",IF(P2897="X"," ","X"))</f>
        <v xml:space="preserve"> </v>
      </c>
      <c r="Q2896" s="94" t="s">
        <v>2759</v>
      </c>
      <c r="R2896" s="5" t="s">
        <v>6</v>
      </c>
      <c r="S2896" s="1" t="s">
        <v>5</v>
      </c>
      <c r="T2896" s="1" t="s">
        <v>3</v>
      </c>
      <c r="U2896" s="5">
        <v>583</v>
      </c>
      <c r="V2896" s="1">
        <v>78.22</v>
      </c>
      <c r="W2896" s="1">
        <v>82.63</v>
      </c>
      <c r="X2896" s="6">
        <f t="shared" si="3678"/>
        <v>-4.4099999999999966</v>
      </c>
      <c r="Y2896" s="14">
        <v>488</v>
      </c>
      <c r="Z2896" s="1">
        <v>74.39</v>
      </c>
      <c r="AA2896" s="1">
        <v>78.63</v>
      </c>
      <c r="AB2896" s="72">
        <f t="shared" si="3658"/>
        <v>-4.2399999999999949</v>
      </c>
      <c r="AC2896" s="53"/>
    </row>
    <row r="2897" spans="1:29" x14ac:dyDescent="0.25">
      <c r="A2897" s="54">
        <v>4501003</v>
      </c>
      <c r="B2897" s="90" t="s">
        <v>2629</v>
      </c>
      <c r="C2897" s="54" t="s">
        <v>466</v>
      </c>
      <c r="D2897" s="4"/>
      <c r="E2897" s="4"/>
      <c r="F2897" s="67"/>
      <c r="G2897" s="64"/>
      <c r="H2897" s="43"/>
      <c r="I2897" s="43"/>
      <c r="J2897" s="43"/>
      <c r="K2897" s="43"/>
      <c r="L2897" s="43"/>
      <c r="M2897" s="4" t="s">
        <v>4</v>
      </c>
      <c r="N2897" s="15"/>
      <c r="O2897" s="38" t="s">
        <v>2482</v>
      </c>
      <c r="P2897" s="84" t="str">
        <f>IF(E2891="Achieving School"," ","X")</f>
        <v xml:space="preserve"> </v>
      </c>
      <c r="Q2897" s="91"/>
      <c r="R2897" s="4" t="s">
        <v>6</v>
      </c>
      <c r="S2897" s="4" t="s">
        <v>5</v>
      </c>
      <c r="T2897" s="4" t="s">
        <v>7</v>
      </c>
      <c r="U2897" s="4">
        <v>353</v>
      </c>
      <c r="V2897" s="4">
        <v>70.25</v>
      </c>
      <c r="W2897" s="4">
        <v>72.33</v>
      </c>
      <c r="X2897" s="7">
        <f t="shared" si="3678"/>
        <v>-2.0799999999999983</v>
      </c>
      <c r="Y2897" s="15">
        <v>299</v>
      </c>
      <c r="Z2897" s="4">
        <v>65.89</v>
      </c>
      <c r="AA2897" s="4">
        <v>68.8</v>
      </c>
      <c r="AB2897" s="73">
        <f t="shared" si="3658"/>
        <v>-2.9099999999999966</v>
      </c>
      <c r="AC2897" s="54"/>
    </row>
    <row r="2898" spans="1:29" x14ac:dyDescent="0.25">
      <c r="A2898" s="1">
        <v>4502005</v>
      </c>
      <c r="B2898" s="87" t="s">
        <v>255</v>
      </c>
      <c r="C2898" s="55" t="s">
        <v>956</v>
      </c>
      <c r="E2898" s="42"/>
      <c r="F2898" s="65" t="s">
        <v>2483</v>
      </c>
      <c r="G2898" s="62"/>
      <c r="H2898" s="37" t="str">
        <f>IF(V2898&gt;94,"Met",IF(X2898="--","n/a",IF(X2898&gt;=0,"Met","Did Not Meet")))</f>
        <v>Did Not Meet</v>
      </c>
      <c r="I2898" s="37" t="str">
        <f>IF(V2899&gt;94,"Met",IF(X2899="--","n/a",IF(X2899&gt;=0,"Met","Did Not Meet")))</f>
        <v>Did Not Meet</v>
      </c>
      <c r="K2898" s="13" t="str">
        <f>IF(Z2898&gt;94,"Met",IF(AB2898="--","n/a",IF(AB2898&gt;=0,"Met","Did Not Meet")))</f>
        <v>Met</v>
      </c>
      <c r="L2898" s="13" t="str">
        <f>IF(Z2899&gt;94,"Met",IF(AB2899="--","n/a",IF(AB2899&gt;=0,"Met","Did Not Meet")))</f>
        <v>Met</v>
      </c>
      <c r="M2898" s="1" t="s">
        <v>9</v>
      </c>
      <c r="N2898" s="14" t="s">
        <v>2502</v>
      </c>
      <c r="O2898" s="5"/>
      <c r="P2898" s="44" t="str">
        <f t="shared" ref="P2898" si="3698">IF(H2900="Yes",IF(I2900="Yes","Yes","No"),"No")</f>
        <v>No</v>
      </c>
      <c r="Q2898" s="93"/>
      <c r="R2898" s="5" t="s">
        <v>1</v>
      </c>
      <c r="S2898" s="1" t="s">
        <v>2</v>
      </c>
      <c r="T2898" s="1" t="s">
        <v>3</v>
      </c>
      <c r="U2898" s="5">
        <v>206</v>
      </c>
      <c r="V2898" s="1">
        <v>81.55</v>
      </c>
      <c r="W2898" s="1">
        <v>83.82</v>
      </c>
      <c r="X2898" s="6">
        <f t="shared" si="3678"/>
        <v>-2.269999999999996</v>
      </c>
      <c r="Y2898" s="14">
        <v>147</v>
      </c>
      <c r="Z2898" s="1">
        <v>86.39</v>
      </c>
      <c r="AA2898" s="1">
        <v>80.44</v>
      </c>
      <c r="AB2898" s="71">
        <f t="shared" si="3658"/>
        <v>5.9500000000000028</v>
      </c>
      <c r="AC2898" s="36"/>
    </row>
    <row r="2899" spans="1:29" ht="15.75" x14ac:dyDescent="0.25">
      <c r="A2899" s="53">
        <v>4502005</v>
      </c>
      <c r="B2899" s="89" t="s">
        <v>255</v>
      </c>
      <c r="C2899" s="53" t="s">
        <v>956</v>
      </c>
      <c r="D2899" s="49" t="s">
        <v>2498</v>
      </c>
      <c r="E2899" s="34" t="str">
        <f>M2898</f>
        <v>Needs Improvement School</v>
      </c>
      <c r="F2899" s="65" t="s">
        <v>2484</v>
      </c>
      <c r="G2899" s="62"/>
      <c r="H2899" s="13" t="str">
        <f>IF(V2900&gt;94,"Met",IF(X2900="--","n/a",IF(X2900&gt;=0,"Met","Did Not Meet")))</f>
        <v>Did Not Meet</v>
      </c>
      <c r="I2899" s="13" t="str">
        <f>IF(V2901&gt;94,"Met",IF(X2901="--","n/a",IF(X2901&gt;=0,"Met","Did Not Meet")))</f>
        <v>Did Not Meet</v>
      </c>
      <c r="K2899" s="13" t="str">
        <f>IF(Z2900&gt;94,"Met",IF(AB2900="--","n/a",IF(AB2900&gt;=0,"Met","Did Not Meet")))</f>
        <v>Met</v>
      </c>
      <c r="L2899" s="13" t="str">
        <f>IF(Z2901&gt;94,"Met",IF(AB2901="--","n/a",IF(AB2901&gt;=0,"Met","Did Not Meet")))</f>
        <v>Met</v>
      </c>
      <c r="M2899" s="1" t="s">
        <v>9</v>
      </c>
      <c r="N2899" s="14" t="s">
        <v>2501</v>
      </c>
      <c r="O2899" s="5"/>
      <c r="P2899" s="44" t="str">
        <f t="shared" ref="P2899" si="3699">IF(K2900="Yes",IF(L2900="Yes","Yes","No"),"No")</f>
        <v>Yes</v>
      </c>
      <c r="Q2899" s="94" t="s">
        <v>2759</v>
      </c>
      <c r="R2899" s="5" t="s">
        <v>1</v>
      </c>
      <c r="S2899" s="1" t="s">
        <v>2</v>
      </c>
      <c r="T2899" s="1" t="s">
        <v>7</v>
      </c>
      <c r="U2899" s="5">
        <v>149</v>
      </c>
      <c r="V2899" s="1">
        <v>77.849999999999994</v>
      </c>
      <c r="W2899" s="1">
        <v>79.12</v>
      </c>
      <c r="X2899" s="6">
        <f t="shared" si="3678"/>
        <v>-1.2700000000000102</v>
      </c>
      <c r="Y2899" s="14">
        <v>106</v>
      </c>
      <c r="Z2899" s="1">
        <v>84.91</v>
      </c>
      <c r="AA2899" s="1">
        <v>76.87</v>
      </c>
      <c r="AB2899" s="71">
        <f t="shared" si="3658"/>
        <v>8.039999999999992</v>
      </c>
      <c r="AC2899" s="53"/>
    </row>
    <row r="2900" spans="1:29" ht="15" customHeight="1" x14ac:dyDescent="0.25">
      <c r="A2900" s="53">
        <v>4502005</v>
      </c>
      <c r="B2900" s="89" t="s">
        <v>255</v>
      </c>
      <c r="C2900" s="53" t="s">
        <v>956</v>
      </c>
      <c r="D2900" s="49" t="s">
        <v>2499</v>
      </c>
      <c r="E2900" s="35" t="str">
        <f>VLOOKUP('2012 Accountability Database'!$A2898,'2011 AYP'!A$2:B$1072,2)</f>
        <v xml:space="preserve"> MS (Met Standards)</v>
      </c>
      <c r="F2900" s="66"/>
      <c r="G2900" s="63" t="s">
        <v>2485</v>
      </c>
      <c r="H2900" s="60" t="str">
        <f t="shared" ref="H2900:I2900" si="3700">IF(H2898="Met","Yes",IF(H2899="Met","Yes","No"))</f>
        <v>No</v>
      </c>
      <c r="I2900" s="60" t="str">
        <f t="shared" si="3700"/>
        <v>No</v>
      </c>
      <c r="J2900" s="42"/>
      <c r="K2900" s="60" t="str">
        <f t="shared" ref="K2900:L2900" si="3701">IF(K2898="Met","Yes",IF(K2899="Met","Yes","No"))</f>
        <v>Yes</v>
      </c>
      <c r="L2900" s="60" t="str">
        <f t="shared" si="3701"/>
        <v>Yes</v>
      </c>
      <c r="M2900" s="1" t="s">
        <v>9</v>
      </c>
      <c r="N2900" s="14" t="s">
        <v>2503</v>
      </c>
      <c r="O2900" s="5"/>
      <c r="P2900" s="44" t="str">
        <f t="shared" ref="P2900" si="3702">IF(H2904="Yes",IF(I2904="Yes","Yes","No"),"No")</f>
        <v>No</v>
      </c>
      <c r="Q2900" s="108" t="s">
        <v>2758</v>
      </c>
      <c r="R2900" s="5" t="s">
        <v>1</v>
      </c>
      <c r="S2900" s="1" t="s">
        <v>5</v>
      </c>
      <c r="T2900" s="1" t="s">
        <v>3</v>
      </c>
      <c r="U2900" s="5">
        <v>539</v>
      </c>
      <c r="V2900" s="1">
        <v>81.819999999999993</v>
      </c>
      <c r="W2900" s="1">
        <v>83.82</v>
      </c>
      <c r="X2900" s="6">
        <f t="shared" si="3678"/>
        <v>-2</v>
      </c>
      <c r="Y2900" s="14">
        <v>365</v>
      </c>
      <c r="Z2900" s="1">
        <v>82.74</v>
      </c>
      <c r="AA2900" s="1">
        <v>80.44</v>
      </c>
      <c r="AB2900" s="71">
        <f t="shared" si="3658"/>
        <v>2.2999999999999972</v>
      </c>
      <c r="AC2900" s="53"/>
    </row>
    <row r="2901" spans="1:29" x14ac:dyDescent="0.25">
      <c r="A2901" s="53">
        <v>4502005</v>
      </c>
      <c r="B2901" s="89" t="s">
        <v>255</v>
      </c>
      <c r="C2901" s="53" t="s">
        <v>956</v>
      </c>
      <c r="D2901" s="49" t="s">
        <v>2507</v>
      </c>
      <c r="E2901" s="47">
        <f>VLOOKUP('2012 Accountability Database'!A2898,Dems1112!$A$2:$G$1082,3)</f>
        <v>0.03</v>
      </c>
      <c r="F2901" s="66"/>
      <c r="G2901" s="52"/>
      <c r="M2901" s="5" t="s">
        <v>9</v>
      </c>
      <c r="N2901" s="14" t="s">
        <v>2504</v>
      </c>
      <c r="O2901" s="5"/>
      <c r="P2901" s="44" t="str">
        <f t="shared" ref="P2901" si="3703">IF(K2904="Yes",IF(L2904="Yes","Yes","No"),"No")</f>
        <v>No</v>
      </c>
      <c r="Q2901" s="108"/>
      <c r="R2901" s="5" t="s">
        <v>1</v>
      </c>
      <c r="S2901" s="5" t="s">
        <v>5</v>
      </c>
      <c r="T2901" s="5" t="s">
        <v>7</v>
      </c>
      <c r="U2901" s="5">
        <v>388</v>
      </c>
      <c r="V2901" s="5">
        <v>77.06</v>
      </c>
      <c r="W2901" s="5">
        <v>79.12</v>
      </c>
      <c r="X2901" s="8">
        <f t="shared" si="3678"/>
        <v>-2.0600000000000023</v>
      </c>
      <c r="Y2901" s="14">
        <v>251</v>
      </c>
      <c r="Z2901" s="5">
        <v>80.48</v>
      </c>
      <c r="AA2901" s="5">
        <v>76.87</v>
      </c>
      <c r="AB2901" s="71">
        <f t="shared" si="3658"/>
        <v>3.6099999999999994</v>
      </c>
      <c r="AC2901" s="53"/>
    </row>
    <row r="2902" spans="1:29" x14ac:dyDescent="0.25">
      <c r="A2902" s="53">
        <v>4502005</v>
      </c>
      <c r="B2902" s="89" t="s">
        <v>255</v>
      </c>
      <c r="C2902" s="53" t="s">
        <v>956</v>
      </c>
      <c r="D2902" s="50" t="s">
        <v>2508</v>
      </c>
      <c r="E2902" s="47">
        <f>VLOOKUP('2012 Accountability Database'!A2898,Dems1112!$A$2:$G$1082,4)</f>
        <v>0.71</v>
      </c>
      <c r="F2902" s="65" t="s">
        <v>2486</v>
      </c>
      <c r="G2902" s="62"/>
      <c r="H2902" s="13" t="str">
        <f>IF(V2902&gt;94,"Met",IF(X2902="--","n/a",IF(X2902&gt;=0,"Met","Did Not Meet")))</f>
        <v>Did Not Meet</v>
      </c>
      <c r="I2902" s="13" t="str">
        <f>IF(V2903&gt;94,"Met",IF(X2903="--","n/a",IF(X2903&gt;=0,"Met","Did Not Meet")))</f>
        <v>Met</v>
      </c>
      <c r="J2902" s="13"/>
      <c r="K2902" s="13" t="str">
        <f>IF(Z2902&gt;94,"Met",IF(AB2902="--","n/a",IF(AB2902&gt;=0,"Met","Did Not Meet")))</f>
        <v>Did Not Meet</v>
      </c>
      <c r="L2902" s="13" t="str">
        <f>IF(Z2903&gt;94,"Met",IF(AB2903="--","n/a",IF(AB2903&gt;=0,"Met","Did Not Meet")))</f>
        <v>Did Not Meet</v>
      </c>
      <c r="M2902" s="1" t="s">
        <v>9</v>
      </c>
      <c r="N2902" s="68" t="s">
        <v>2497</v>
      </c>
      <c r="O2902" s="35"/>
      <c r="P2902" s="44"/>
      <c r="Q2902" s="108"/>
      <c r="R2902" s="5" t="s">
        <v>6</v>
      </c>
      <c r="S2902" s="1" t="s">
        <v>2</v>
      </c>
      <c r="T2902" s="1" t="s">
        <v>3</v>
      </c>
      <c r="U2902" s="5">
        <v>206</v>
      </c>
      <c r="V2902" s="1">
        <v>78.16</v>
      </c>
      <c r="W2902" s="1">
        <v>78.84</v>
      </c>
      <c r="X2902" s="6">
        <f t="shared" si="3678"/>
        <v>-0.68000000000000682</v>
      </c>
      <c r="Y2902" s="14">
        <v>147</v>
      </c>
      <c r="Z2902" s="1">
        <v>59.18</v>
      </c>
      <c r="AA2902" s="1">
        <v>63.67</v>
      </c>
      <c r="AB2902" s="72">
        <f t="shared" si="3658"/>
        <v>-4.490000000000002</v>
      </c>
      <c r="AC2902" s="53"/>
    </row>
    <row r="2903" spans="1:29" x14ac:dyDescent="0.25">
      <c r="A2903" s="53">
        <v>4502005</v>
      </c>
      <c r="B2903" s="89" t="s">
        <v>255</v>
      </c>
      <c r="C2903" s="53" t="s">
        <v>956</v>
      </c>
      <c r="D2903" s="50" t="s">
        <v>974</v>
      </c>
      <c r="E2903" s="47" t="str">
        <f>VLOOKUP('2012 Accountability Database'!A2898,Dems1112!$A$2:$G$1082,5)</f>
        <v>K-6</v>
      </c>
      <c r="F2903" s="65" t="s">
        <v>2487</v>
      </c>
      <c r="G2903" s="62"/>
      <c r="H2903" s="13" t="str">
        <f>IF(V2904&gt;94,"Met",IF(X2904="--","n/a",IF(X2904&gt;=0,"Met","Did Not Meet")))</f>
        <v>Did Not Meet</v>
      </c>
      <c r="I2903" s="13" t="str">
        <f>IF(V2905&gt;94,"Met",IF(X2905="--","n/a",IF(X2905&gt;=0,"Met","Did Not Meet")))</f>
        <v>Did Not Meet</v>
      </c>
      <c r="J2903" s="13"/>
      <c r="K2903" s="13" t="str">
        <f>IF(Z2904&gt;94,"Met",IF(AB2904="--","n/a",IF(AB2904&gt;=0,"Met","Did Not Meet")))</f>
        <v>Did Not Meet</v>
      </c>
      <c r="L2903" s="13" t="str">
        <f>IF(Z2905&gt;94,"Met",IF(AB2905="--","n/a",IF(AB2905&gt;=0,"Met","Did Not Meet")))</f>
        <v>Did Not Meet</v>
      </c>
      <c r="M2903" s="1" t="s">
        <v>9</v>
      </c>
      <c r="N2903" s="14"/>
      <c r="O2903" s="35" t="s">
        <v>2506</v>
      </c>
      <c r="P2903" s="83" t="str">
        <f t="shared" ref="P2903" si="3704">IF(P2898="No"," ", IF(P2900="No"," ",IF(P2899="No", " ",IF(P2901="No"," ","X"))))</f>
        <v xml:space="preserve"> </v>
      </c>
      <c r="Q2903" s="108"/>
      <c r="R2903" s="5" t="s">
        <v>6</v>
      </c>
      <c r="S2903" s="1" t="s">
        <v>2</v>
      </c>
      <c r="T2903" s="1" t="s">
        <v>7</v>
      </c>
      <c r="U2903" s="5">
        <v>149</v>
      </c>
      <c r="V2903" s="1">
        <v>74.5</v>
      </c>
      <c r="W2903" s="1">
        <v>74.47</v>
      </c>
      <c r="X2903" s="9">
        <f t="shared" si="3678"/>
        <v>3.0000000000001137E-2</v>
      </c>
      <c r="Y2903" s="14">
        <v>106</v>
      </c>
      <c r="Z2903" s="1">
        <v>59.43</v>
      </c>
      <c r="AA2903" s="1">
        <v>62.84</v>
      </c>
      <c r="AB2903" s="72">
        <f t="shared" si="3658"/>
        <v>-3.4100000000000037</v>
      </c>
      <c r="AC2903" s="53"/>
    </row>
    <row r="2904" spans="1:29" ht="15.75" x14ac:dyDescent="0.25">
      <c r="A2904" s="53">
        <v>4502005</v>
      </c>
      <c r="B2904" s="89" t="s">
        <v>255</v>
      </c>
      <c r="C2904" s="53" t="s">
        <v>956</v>
      </c>
      <c r="D2904" s="50" t="s">
        <v>975</v>
      </c>
      <c r="E2904" s="48" t="str">
        <f>VLOOKUP('2012 Accountability Database'!A2898,Dems1112!$A$2:$G$1082,6)</f>
        <v>1 (Northwest AR)</v>
      </c>
      <c r="F2904" s="66"/>
      <c r="G2904" s="63" t="s">
        <v>2488</v>
      </c>
      <c r="H2904" s="61" t="str">
        <f t="shared" ref="H2904:I2904" si="3705">IF(H2902="Met","Yes",IF(H2903="Met","Yes","No"))</f>
        <v>No</v>
      </c>
      <c r="I2904" s="61" t="str">
        <f t="shared" si="3705"/>
        <v>Yes</v>
      </c>
      <c r="J2904" s="55"/>
      <c r="K2904" s="61" t="str">
        <f t="shared" ref="K2904:L2904" si="3706">IF(K2902="Met","Yes",IF(K2903="Met","Yes","No"))</f>
        <v>No</v>
      </c>
      <c r="L2904" s="61" t="str">
        <f t="shared" si="3706"/>
        <v>No</v>
      </c>
      <c r="M2904" s="1" t="s">
        <v>9</v>
      </c>
      <c r="N2904" s="14"/>
      <c r="O2904" s="35" t="s">
        <v>2505</v>
      </c>
      <c r="P2904" s="83" t="str">
        <f t="shared" ref="P2904" si="3707">IF(P2903="X"," ",IF(P2905="X"," ","X"))</f>
        <v xml:space="preserve"> </v>
      </c>
      <c r="Q2904" s="94" t="s">
        <v>2759</v>
      </c>
      <c r="R2904" s="5" t="s">
        <v>6</v>
      </c>
      <c r="S2904" s="1" t="s">
        <v>5</v>
      </c>
      <c r="T2904" s="1" t="s">
        <v>3</v>
      </c>
      <c r="U2904" s="5">
        <v>539</v>
      </c>
      <c r="V2904" s="1">
        <v>77.55</v>
      </c>
      <c r="W2904" s="1">
        <v>78.84</v>
      </c>
      <c r="X2904" s="6">
        <f t="shared" si="3678"/>
        <v>-1.2900000000000063</v>
      </c>
      <c r="Y2904" s="14">
        <v>365</v>
      </c>
      <c r="Z2904" s="1">
        <v>60.55</v>
      </c>
      <c r="AA2904" s="1">
        <v>63.67</v>
      </c>
      <c r="AB2904" s="72">
        <f t="shared" si="3658"/>
        <v>-3.1200000000000045</v>
      </c>
      <c r="AC2904" s="53"/>
    </row>
    <row r="2905" spans="1:29" x14ac:dyDescent="0.25">
      <c r="A2905" s="54">
        <v>4502005</v>
      </c>
      <c r="B2905" s="90" t="s">
        <v>255</v>
      </c>
      <c r="C2905" s="54" t="s">
        <v>956</v>
      </c>
      <c r="D2905" s="4"/>
      <c r="E2905" s="4"/>
      <c r="F2905" s="67"/>
      <c r="G2905" s="64"/>
      <c r="H2905" s="43"/>
      <c r="I2905" s="43"/>
      <c r="J2905" s="43"/>
      <c r="K2905" s="43"/>
      <c r="L2905" s="43"/>
      <c r="M2905" s="4" t="s">
        <v>9</v>
      </c>
      <c r="N2905" s="15"/>
      <c r="O2905" s="38" t="s">
        <v>2482</v>
      </c>
      <c r="P2905" s="84" t="str">
        <f>IF(E2899="Achieving School"," ","X")</f>
        <v>X</v>
      </c>
      <c r="Q2905" s="91"/>
      <c r="R2905" s="4" t="s">
        <v>6</v>
      </c>
      <c r="S2905" s="4" t="s">
        <v>5</v>
      </c>
      <c r="T2905" s="4" t="s">
        <v>7</v>
      </c>
      <c r="U2905" s="4">
        <v>388</v>
      </c>
      <c r="V2905" s="4">
        <v>72.680000000000007</v>
      </c>
      <c r="W2905" s="4">
        <v>74.47</v>
      </c>
      <c r="X2905" s="7">
        <f t="shared" si="3678"/>
        <v>-1.789999999999992</v>
      </c>
      <c r="Y2905" s="15">
        <v>251</v>
      </c>
      <c r="Z2905" s="4">
        <v>60.56</v>
      </c>
      <c r="AA2905" s="4">
        <v>62.84</v>
      </c>
      <c r="AB2905" s="73">
        <f t="shared" si="3658"/>
        <v>-2.2800000000000011</v>
      </c>
      <c r="AC2905" s="54"/>
    </row>
    <row r="2906" spans="1:29" x14ac:dyDescent="0.25">
      <c r="A2906" s="1">
        <v>4602005</v>
      </c>
      <c r="B2906" s="87" t="s">
        <v>2630</v>
      </c>
      <c r="C2906" s="55" t="s">
        <v>500</v>
      </c>
      <c r="E2906" s="42"/>
      <c r="F2906" s="65" t="s">
        <v>2483</v>
      </c>
      <c r="G2906" s="62"/>
      <c r="H2906" s="37" t="str">
        <f>IF(V2906&gt;94,"Met",IF(X2906="--","n/a",IF(X2906&gt;=0,"Met","Did Not Meet")))</f>
        <v>Met</v>
      </c>
      <c r="I2906" s="37" t="str">
        <f>IF(V2907&gt;94,"Met",IF(X2907="--","n/a",IF(X2907&gt;=0,"Met","Did Not Meet")))</f>
        <v>Met</v>
      </c>
      <c r="K2906" s="13" t="str">
        <f>IF(Z2906&gt;94,"Met",IF(AB2906="--","n/a",IF(AB2906&gt;=0,"Met","Did Not Meet")))</f>
        <v>Met</v>
      </c>
      <c r="L2906" s="13" t="str">
        <f>IF(Z2907&gt;94,"Met",IF(AB2907="--","n/a",IF(AB2907&gt;=0,"Met","Did Not Meet")))</f>
        <v>Met</v>
      </c>
      <c r="M2906" s="1" t="s">
        <v>4</v>
      </c>
      <c r="N2906" s="14" t="s">
        <v>2502</v>
      </c>
      <c r="O2906" s="5"/>
      <c r="P2906" s="44" t="str">
        <f t="shared" ref="P2906" si="3708">IF(H2908="Yes",IF(I2908="Yes","Yes","No"),"No")</f>
        <v>Yes</v>
      </c>
      <c r="Q2906" s="93"/>
      <c r="R2906" s="5" t="s">
        <v>1</v>
      </c>
      <c r="S2906" s="1" t="s">
        <v>2</v>
      </c>
      <c r="T2906" s="1" t="s">
        <v>3</v>
      </c>
      <c r="U2906" s="5">
        <v>116</v>
      </c>
      <c r="V2906" s="1">
        <v>89.66</v>
      </c>
      <c r="W2906" s="1">
        <v>84.61</v>
      </c>
      <c r="X2906" s="9">
        <f t="shared" si="3678"/>
        <v>5.0499999999999972</v>
      </c>
      <c r="Y2906" s="14">
        <v>55</v>
      </c>
      <c r="Z2906" s="1">
        <v>85.45</v>
      </c>
      <c r="AA2906" s="1">
        <v>76.14</v>
      </c>
      <c r="AB2906" s="71">
        <f t="shared" si="3658"/>
        <v>9.3100000000000023</v>
      </c>
      <c r="AC2906" s="36"/>
    </row>
    <row r="2907" spans="1:29" ht="15.75" x14ac:dyDescent="0.25">
      <c r="A2907" s="53">
        <v>4602005</v>
      </c>
      <c r="B2907" s="89" t="s">
        <v>2630</v>
      </c>
      <c r="C2907" s="53" t="s">
        <v>500</v>
      </c>
      <c r="D2907" s="49" t="s">
        <v>2498</v>
      </c>
      <c r="E2907" s="34" t="str">
        <f>M2906</f>
        <v>Achieving School</v>
      </c>
      <c r="F2907" s="65" t="s">
        <v>2484</v>
      </c>
      <c r="G2907" s="62"/>
      <c r="H2907" s="13" t="str">
        <f>IF(V2908&gt;94,"Met",IF(X2908="--","n/a",IF(X2908&gt;=0,"Met","Did Not Meet")))</f>
        <v>Met</v>
      </c>
      <c r="I2907" s="13" t="str">
        <f>IF(V2909&gt;94,"Met",IF(X2909="--","n/a",IF(X2909&gt;=0,"Met","Did Not Meet")))</f>
        <v>Met</v>
      </c>
      <c r="K2907" s="13" t="str">
        <f>IF(Z2908&gt;94,"Met",IF(AB2908="--","n/a",IF(AB2908&gt;=0,"Met","Did Not Meet")))</f>
        <v>Met</v>
      </c>
      <c r="L2907" s="13" t="str">
        <f>IF(Z2909&gt;94,"Met",IF(AB2909="--","n/a",IF(AB2909&gt;=0,"Met","Did Not Meet")))</f>
        <v>Met</v>
      </c>
      <c r="M2907" s="1" t="s">
        <v>4</v>
      </c>
      <c r="N2907" s="14" t="s">
        <v>2501</v>
      </c>
      <c r="O2907" s="5"/>
      <c r="P2907" s="44" t="str">
        <f t="shared" ref="P2907" si="3709">IF(K2908="Yes",IF(L2908="Yes","Yes","No"),"No")</f>
        <v>Yes</v>
      </c>
      <c r="Q2907" s="94" t="s">
        <v>2759</v>
      </c>
      <c r="R2907" s="5" t="s">
        <v>1</v>
      </c>
      <c r="S2907" s="1" t="s">
        <v>2</v>
      </c>
      <c r="T2907" s="1" t="s">
        <v>7</v>
      </c>
      <c r="U2907" s="5">
        <v>65</v>
      </c>
      <c r="V2907" s="1">
        <v>84.62</v>
      </c>
      <c r="W2907" s="1">
        <v>75.47</v>
      </c>
      <c r="X2907" s="9">
        <f t="shared" si="3678"/>
        <v>9.1500000000000057</v>
      </c>
      <c r="Y2907" s="14">
        <v>31</v>
      </c>
      <c r="Z2907" s="1">
        <v>87.1</v>
      </c>
      <c r="AA2907" s="1">
        <v>71.989999999999995</v>
      </c>
      <c r="AB2907" s="71">
        <f t="shared" si="3658"/>
        <v>15.11</v>
      </c>
      <c r="AC2907" s="53"/>
    </row>
    <row r="2908" spans="1:29" ht="15" customHeight="1" x14ac:dyDescent="0.25">
      <c r="A2908" s="53">
        <v>4602005</v>
      </c>
      <c r="B2908" s="89" t="s">
        <v>2630</v>
      </c>
      <c r="C2908" s="53" t="s">
        <v>500</v>
      </c>
      <c r="D2908" s="49" t="s">
        <v>2499</v>
      </c>
      <c r="E2908" s="35" t="str">
        <f>VLOOKUP('2012 Accountability Database'!$A2906,'2011 AYP'!A$2:B$1072,2)</f>
        <v xml:space="preserve"> MS (Met Standards)</v>
      </c>
      <c r="F2908" s="66"/>
      <c r="G2908" s="63" t="s">
        <v>2485</v>
      </c>
      <c r="H2908" s="60" t="str">
        <f t="shared" ref="H2908:I2908" si="3710">IF(H2906="Met","Yes",IF(H2907="Met","Yes","No"))</f>
        <v>Yes</v>
      </c>
      <c r="I2908" s="60" t="str">
        <f t="shared" si="3710"/>
        <v>Yes</v>
      </c>
      <c r="J2908" s="42"/>
      <c r="K2908" s="60" t="str">
        <f t="shared" ref="K2908:L2908" si="3711">IF(K2906="Met","Yes",IF(K2907="Met","Yes","No"))</f>
        <v>Yes</v>
      </c>
      <c r="L2908" s="60" t="str">
        <f t="shared" si="3711"/>
        <v>Yes</v>
      </c>
      <c r="M2908" s="5" t="s">
        <v>4</v>
      </c>
      <c r="N2908" s="14" t="s">
        <v>2503</v>
      </c>
      <c r="O2908" s="5"/>
      <c r="P2908" s="44" t="str">
        <f t="shared" ref="P2908" si="3712">IF(H2912="Yes",IF(I2912="Yes","Yes","No"),"No")</f>
        <v>Yes</v>
      </c>
      <c r="Q2908" s="108" t="s">
        <v>2758</v>
      </c>
      <c r="R2908" s="5" t="s">
        <v>1</v>
      </c>
      <c r="S2908" s="5" t="s">
        <v>5</v>
      </c>
      <c r="T2908" s="5" t="s">
        <v>3</v>
      </c>
      <c r="U2908" s="5">
        <v>394</v>
      </c>
      <c r="V2908" s="5">
        <v>86.29</v>
      </c>
      <c r="W2908" s="5">
        <v>84.61</v>
      </c>
      <c r="X2908" s="11">
        <f t="shared" si="3678"/>
        <v>1.6800000000000068</v>
      </c>
      <c r="Y2908" s="14">
        <v>200</v>
      </c>
      <c r="Z2908" s="5">
        <v>80.5</v>
      </c>
      <c r="AA2908" s="5">
        <v>76.14</v>
      </c>
      <c r="AB2908" s="71">
        <f t="shared" si="3658"/>
        <v>4.3599999999999994</v>
      </c>
      <c r="AC2908" s="53"/>
    </row>
    <row r="2909" spans="1:29" x14ac:dyDescent="0.25">
      <c r="A2909" s="53">
        <v>4602005</v>
      </c>
      <c r="B2909" s="89" t="s">
        <v>2630</v>
      </c>
      <c r="C2909" s="53" t="s">
        <v>500</v>
      </c>
      <c r="D2909" s="49" t="s">
        <v>2507</v>
      </c>
      <c r="E2909" s="47">
        <f>VLOOKUP('2012 Accountability Database'!A2906,Dems1112!$A$2:$G$1082,3)</f>
        <v>0.04</v>
      </c>
      <c r="F2909" s="66"/>
      <c r="G2909" s="52"/>
      <c r="M2909" s="1" t="s">
        <v>4</v>
      </c>
      <c r="N2909" s="14" t="s">
        <v>2504</v>
      </c>
      <c r="O2909" s="5"/>
      <c r="P2909" s="44" t="str">
        <f t="shared" ref="P2909" si="3713">IF(K2912="Yes",IF(L2912="Yes","Yes","No"),"No")</f>
        <v>No</v>
      </c>
      <c r="Q2909" s="108"/>
      <c r="R2909" s="5" t="s">
        <v>1</v>
      </c>
      <c r="S2909" s="1" t="s">
        <v>5</v>
      </c>
      <c r="T2909" s="1" t="s">
        <v>7</v>
      </c>
      <c r="U2909" s="5">
        <v>206</v>
      </c>
      <c r="V2909" s="1">
        <v>80.58</v>
      </c>
      <c r="W2909" s="1">
        <v>75.47</v>
      </c>
      <c r="X2909" s="9">
        <f t="shared" si="3678"/>
        <v>5.1099999999999994</v>
      </c>
      <c r="Y2909" s="14">
        <v>99</v>
      </c>
      <c r="Z2909" s="1">
        <v>76.77</v>
      </c>
      <c r="AA2909" s="1">
        <v>71.989999999999995</v>
      </c>
      <c r="AB2909" s="71">
        <f t="shared" si="3658"/>
        <v>4.7800000000000011</v>
      </c>
      <c r="AC2909" s="53"/>
    </row>
    <row r="2910" spans="1:29" x14ac:dyDescent="0.25">
      <c r="A2910" s="53">
        <v>4602005</v>
      </c>
      <c r="B2910" s="89" t="s">
        <v>2630</v>
      </c>
      <c r="C2910" s="53" t="s">
        <v>500</v>
      </c>
      <c r="D2910" s="50" t="s">
        <v>2508</v>
      </c>
      <c r="E2910" s="47">
        <f>VLOOKUP('2012 Accountability Database'!A2906,Dems1112!$A$2:$G$1082,4)</f>
        <v>0.5</v>
      </c>
      <c r="F2910" s="65" t="s">
        <v>2486</v>
      </c>
      <c r="G2910" s="62"/>
      <c r="H2910" s="13" t="str">
        <f>IF(V2910&gt;94,"Met",IF(X2910="--","n/a",IF(X2910&gt;=0,"Met","Did Not Meet")))</f>
        <v>Met</v>
      </c>
      <c r="I2910" s="13" t="str">
        <f>IF(V2911&gt;94,"Met",IF(X2911="--","n/a",IF(X2911&gt;=0,"Met","Did Not Meet")))</f>
        <v>Did Not Meet</v>
      </c>
      <c r="J2910" s="13"/>
      <c r="K2910" s="13" t="str">
        <f>IF(Z2910&gt;94,"Met",IF(AB2910="--","n/a",IF(AB2910&gt;=0,"Met","Did Not Meet")))</f>
        <v>Did Not Meet</v>
      </c>
      <c r="L2910" s="13" t="str">
        <f>IF(Z2911&gt;94,"Met",IF(AB2911="--","n/a",IF(AB2911&gt;=0,"Met","Did Not Meet")))</f>
        <v>Did Not Meet</v>
      </c>
      <c r="M2910" s="1" t="s">
        <v>4</v>
      </c>
      <c r="N2910" s="68" t="s">
        <v>2497</v>
      </c>
      <c r="O2910" s="35"/>
      <c r="P2910" s="44"/>
      <c r="Q2910" s="108"/>
      <c r="R2910" s="5" t="s">
        <v>6</v>
      </c>
      <c r="S2910" s="1" t="s">
        <v>2</v>
      </c>
      <c r="T2910" s="1" t="s">
        <v>3</v>
      </c>
      <c r="U2910" s="5">
        <v>116</v>
      </c>
      <c r="V2910" s="1">
        <v>86.21</v>
      </c>
      <c r="W2910" s="1">
        <v>86</v>
      </c>
      <c r="X2910" s="9">
        <f t="shared" si="3678"/>
        <v>0.20999999999999375</v>
      </c>
      <c r="Y2910" s="14">
        <v>55</v>
      </c>
      <c r="Z2910" s="1">
        <v>47.27</v>
      </c>
      <c r="AA2910" s="1">
        <v>66.09</v>
      </c>
      <c r="AB2910" s="72">
        <f t="shared" si="3658"/>
        <v>-18.82</v>
      </c>
      <c r="AC2910" s="53"/>
    </row>
    <row r="2911" spans="1:29" x14ac:dyDescent="0.25">
      <c r="A2911" s="53">
        <v>4602005</v>
      </c>
      <c r="B2911" s="89" t="s">
        <v>2630</v>
      </c>
      <c r="C2911" s="53" t="s">
        <v>500</v>
      </c>
      <c r="D2911" s="50" t="s">
        <v>974</v>
      </c>
      <c r="E2911" s="47" t="str">
        <f>VLOOKUP('2012 Accountability Database'!A2906,Dems1112!$A$2:$G$1082,5)</f>
        <v>K-4</v>
      </c>
      <c r="F2911" s="65" t="s">
        <v>2487</v>
      </c>
      <c r="G2911" s="62"/>
      <c r="H2911" s="13" t="str">
        <f>IF(V2912&gt;94,"Met",IF(X2912="--","n/a",IF(X2912&gt;=0,"Met","Did Not Meet")))</f>
        <v>Met</v>
      </c>
      <c r="I2911" s="13" t="str">
        <f>IF(V2913&gt;94,"Met",IF(X2913="--","n/a",IF(X2913&gt;=0,"Met","Did Not Meet")))</f>
        <v>Met</v>
      </c>
      <c r="J2911" s="13"/>
      <c r="K2911" s="13" t="str">
        <f>IF(Z2912&gt;94,"Met",IF(AB2912="--","n/a",IF(AB2912&gt;=0,"Met","Did Not Meet")))</f>
        <v>Did Not Meet</v>
      </c>
      <c r="L2911" s="13" t="str">
        <f>IF(Z2913&gt;94,"Met",IF(AB2913="--","n/a",IF(AB2913&gt;=0,"Met","Did Not Meet")))</f>
        <v>Did Not Meet</v>
      </c>
      <c r="M2911" s="1" t="s">
        <v>4</v>
      </c>
      <c r="N2911" s="14"/>
      <c r="O2911" s="35" t="s">
        <v>2506</v>
      </c>
      <c r="P2911" s="83" t="str">
        <f t="shared" ref="P2911" si="3714">IF(P2906="No"," ", IF(P2908="No"," ",IF(P2907="No", " ",IF(P2909="No"," ","X"))))</f>
        <v xml:space="preserve"> </v>
      </c>
      <c r="Q2911" s="108"/>
      <c r="R2911" s="5" t="s">
        <v>6</v>
      </c>
      <c r="S2911" s="1" t="s">
        <v>2</v>
      </c>
      <c r="T2911" s="1" t="s">
        <v>7</v>
      </c>
      <c r="U2911" s="5">
        <v>65</v>
      </c>
      <c r="V2911" s="1">
        <v>76.92</v>
      </c>
      <c r="W2911" s="1">
        <v>78.06</v>
      </c>
      <c r="X2911" s="6">
        <f t="shared" si="3678"/>
        <v>-1.1400000000000006</v>
      </c>
      <c r="Y2911" s="14">
        <v>31</v>
      </c>
      <c r="Z2911" s="1">
        <v>48.39</v>
      </c>
      <c r="AA2911" s="1">
        <v>59.26</v>
      </c>
      <c r="AB2911" s="72">
        <f t="shared" si="3658"/>
        <v>-10.869999999999997</v>
      </c>
      <c r="AC2911" s="53"/>
    </row>
    <row r="2912" spans="1:29" ht="15.75" x14ac:dyDescent="0.25">
      <c r="A2912" s="53">
        <v>4602005</v>
      </c>
      <c r="B2912" s="89" t="s">
        <v>2630</v>
      </c>
      <c r="C2912" s="53" t="s">
        <v>500</v>
      </c>
      <c r="D2912" s="50" t="s">
        <v>975</v>
      </c>
      <c r="E2912" s="48" t="str">
        <f>VLOOKUP('2012 Accountability Database'!A2906,Dems1112!$A$2:$G$1082,6)</f>
        <v>4 (Southwest AR)</v>
      </c>
      <c r="F2912" s="66"/>
      <c r="G2912" s="63" t="s">
        <v>2488</v>
      </c>
      <c r="H2912" s="61" t="str">
        <f t="shared" ref="H2912:I2912" si="3715">IF(H2910="Met","Yes",IF(H2911="Met","Yes","No"))</f>
        <v>Yes</v>
      </c>
      <c r="I2912" s="61" t="str">
        <f t="shared" si="3715"/>
        <v>Yes</v>
      </c>
      <c r="J2912" s="55"/>
      <c r="K2912" s="61" t="str">
        <f t="shared" ref="K2912:L2912" si="3716">IF(K2910="Met","Yes",IF(K2911="Met","Yes","No"))</f>
        <v>No</v>
      </c>
      <c r="L2912" s="61" t="str">
        <f t="shared" si="3716"/>
        <v>No</v>
      </c>
      <c r="M2912" s="1" t="s">
        <v>4</v>
      </c>
      <c r="N2912" s="14"/>
      <c r="O2912" s="35" t="s">
        <v>2505</v>
      </c>
      <c r="P2912" s="83" t="str">
        <f t="shared" ref="P2912" si="3717">IF(P2911="X"," ",IF(P2913="X"," ","X"))</f>
        <v>X</v>
      </c>
      <c r="Q2912" s="94" t="s">
        <v>2759</v>
      </c>
      <c r="R2912" s="5" t="s">
        <v>6</v>
      </c>
      <c r="S2912" s="1" t="s">
        <v>5</v>
      </c>
      <c r="T2912" s="1" t="s">
        <v>3</v>
      </c>
      <c r="U2912" s="5">
        <v>394</v>
      </c>
      <c r="V2912" s="1">
        <v>87.56</v>
      </c>
      <c r="W2912" s="1">
        <v>86</v>
      </c>
      <c r="X2912" s="9">
        <f t="shared" si="3678"/>
        <v>1.5600000000000023</v>
      </c>
      <c r="Y2912" s="14">
        <v>200</v>
      </c>
      <c r="Z2912" s="1">
        <v>64.5</v>
      </c>
      <c r="AA2912" s="1">
        <v>66.09</v>
      </c>
      <c r="AB2912" s="72">
        <f t="shared" si="3658"/>
        <v>-1.5900000000000034</v>
      </c>
      <c r="AC2912" s="53"/>
    </row>
    <row r="2913" spans="1:29" x14ac:dyDescent="0.25">
      <c r="A2913" s="54">
        <v>4602005</v>
      </c>
      <c r="B2913" s="90" t="s">
        <v>2630</v>
      </c>
      <c r="C2913" s="54" t="s">
        <v>500</v>
      </c>
      <c r="D2913" s="4"/>
      <c r="E2913" s="4"/>
      <c r="F2913" s="67"/>
      <c r="G2913" s="64"/>
      <c r="H2913" s="43"/>
      <c r="I2913" s="43"/>
      <c r="J2913" s="43"/>
      <c r="K2913" s="43"/>
      <c r="L2913" s="43"/>
      <c r="M2913" s="4" t="s">
        <v>4</v>
      </c>
      <c r="N2913" s="15"/>
      <c r="O2913" s="38" t="s">
        <v>2482</v>
      </c>
      <c r="P2913" s="84" t="str">
        <f>IF(E2907="Achieving School"," ","X")</f>
        <v xml:space="preserve"> </v>
      </c>
      <c r="Q2913" s="91"/>
      <c r="R2913" s="4" t="s">
        <v>6</v>
      </c>
      <c r="S2913" s="4" t="s">
        <v>5</v>
      </c>
      <c r="T2913" s="4" t="s">
        <v>7</v>
      </c>
      <c r="U2913" s="4">
        <v>206</v>
      </c>
      <c r="V2913" s="4">
        <v>80.099999999999994</v>
      </c>
      <c r="W2913" s="4">
        <v>78.06</v>
      </c>
      <c r="X2913" s="10">
        <f t="shared" si="3678"/>
        <v>2.039999999999992</v>
      </c>
      <c r="Y2913" s="15">
        <v>99</v>
      </c>
      <c r="Z2913" s="4">
        <v>56.57</v>
      </c>
      <c r="AA2913" s="4">
        <v>59.26</v>
      </c>
      <c r="AB2913" s="73">
        <f t="shared" si="3658"/>
        <v>-2.6899999999999977</v>
      </c>
      <c r="AC2913" s="54"/>
    </row>
    <row r="2914" spans="1:29" x14ac:dyDescent="0.25">
      <c r="A2914" s="1">
        <v>4602007</v>
      </c>
      <c r="B2914" s="87" t="s">
        <v>2630</v>
      </c>
      <c r="C2914" s="55" t="s">
        <v>501</v>
      </c>
      <c r="E2914" s="42"/>
      <c r="F2914" s="65" t="s">
        <v>2483</v>
      </c>
      <c r="G2914" s="62"/>
      <c r="H2914" s="37" t="str">
        <f>IF(V2914&gt;94,"Met",IF(X2914="--","n/a",IF(X2914&gt;=0,"Met","Did Not Meet")))</f>
        <v>Met</v>
      </c>
      <c r="I2914" s="37" t="str">
        <f>IF(V2915&gt;94,"Met",IF(X2915="--","n/a",IF(X2915&gt;=0,"Met","Did Not Meet")))</f>
        <v>Met</v>
      </c>
      <c r="K2914" s="13" t="str">
        <f>IF(Z2914&gt;94,"Met",IF(AB2914="--","n/a",IF(AB2914&gt;=0,"Met","Did Not Meet")))</f>
        <v>Met</v>
      </c>
      <c r="L2914" s="13" t="str">
        <f>IF(Z2915&gt;94,"Met",IF(AB2915="--","n/a",IF(AB2915&gt;=0,"Met","Did Not Meet")))</f>
        <v>Met</v>
      </c>
      <c r="M2914" s="5" t="s">
        <v>4</v>
      </c>
      <c r="N2914" s="14" t="s">
        <v>2502</v>
      </c>
      <c r="O2914" s="5"/>
      <c r="P2914" s="44" t="str">
        <f t="shared" ref="P2914" si="3718">IF(H2916="Yes",IF(I2916="Yes","Yes","No"),"No")</f>
        <v>Yes</v>
      </c>
      <c r="Q2914" s="93"/>
      <c r="R2914" s="5" t="s">
        <v>1</v>
      </c>
      <c r="S2914" s="5" t="s">
        <v>2</v>
      </c>
      <c r="T2914" s="5" t="s">
        <v>3</v>
      </c>
      <c r="U2914" s="5">
        <v>322</v>
      </c>
      <c r="V2914" s="5">
        <v>88.82</v>
      </c>
      <c r="W2914" s="5">
        <v>85.1</v>
      </c>
      <c r="X2914" s="11">
        <f t="shared" si="3678"/>
        <v>3.7199999999999989</v>
      </c>
      <c r="Y2914" s="14">
        <v>304</v>
      </c>
      <c r="Z2914" s="5">
        <v>87.83</v>
      </c>
      <c r="AA2914" s="5">
        <v>82.58</v>
      </c>
      <c r="AB2914" s="71">
        <f t="shared" si="3658"/>
        <v>5.25</v>
      </c>
      <c r="AC2914" s="36"/>
    </row>
    <row r="2915" spans="1:29" ht="15.75" x14ac:dyDescent="0.25">
      <c r="A2915" s="53">
        <v>4602007</v>
      </c>
      <c r="B2915" s="89" t="s">
        <v>2630</v>
      </c>
      <c r="C2915" s="53" t="s">
        <v>501</v>
      </c>
      <c r="D2915" s="49" t="s">
        <v>2498</v>
      </c>
      <c r="E2915" s="34" t="str">
        <f>M2914</f>
        <v>Achieving School</v>
      </c>
      <c r="F2915" s="65" t="s">
        <v>2484</v>
      </c>
      <c r="G2915" s="62"/>
      <c r="H2915" s="13" t="str">
        <f>IF(V2916&gt;94,"Met",IF(X2916="--","n/a",IF(X2916&gt;=0,"Met","Did Not Meet")))</f>
        <v>Did Not Meet</v>
      </c>
      <c r="I2915" s="13" t="str">
        <f>IF(V2917&gt;94,"Met",IF(X2917="--","n/a",IF(X2917&gt;=0,"Met","Did Not Meet")))</f>
        <v>Did Not Meet</v>
      </c>
      <c r="K2915" s="13" t="str">
        <f>IF(Z2916&gt;94,"Met",IF(AB2916="--","n/a",IF(AB2916&gt;=0,"Met","Did Not Meet")))</f>
        <v>Met</v>
      </c>
      <c r="L2915" s="13" t="str">
        <f>IF(Z2917&gt;94,"Met",IF(AB2917="--","n/a",IF(AB2917&gt;=0,"Met","Did Not Meet")))</f>
        <v>Did Not Meet</v>
      </c>
      <c r="M2915" s="1" t="s">
        <v>4</v>
      </c>
      <c r="N2915" s="14" t="s">
        <v>2501</v>
      </c>
      <c r="O2915" s="5"/>
      <c r="P2915" s="44" t="str">
        <f t="shared" ref="P2915" si="3719">IF(K2916="Yes",IF(L2916="Yes","Yes","No"),"No")</f>
        <v>Yes</v>
      </c>
      <c r="Q2915" s="94" t="s">
        <v>2759</v>
      </c>
      <c r="R2915" s="5" t="s">
        <v>1</v>
      </c>
      <c r="S2915" s="1" t="s">
        <v>2</v>
      </c>
      <c r="T2915" s="1" t="s">
        <v>7</v>
      </c>
      <c r="U2915" s="5">
        <v>150</v>
      </c>
      <c r="V2915" s="1">
        <v>84</v>
      </c>
      <c r="W2915" s="1">
        <v>80.63</v>
      </c>
      <c r="X2915" s="9">
        <f t="shared" si="3678"/>
        <v>3.3700000000000045</v>
      </c>
      <c r="Y2915" s="14">
        <v>140</v>
      </c>
      <c r="Z2915" s="1">
        <v>83.57</v>
      </c>
      <c r="AA2915" s="1">
        <v>79.41</v>
      </c>
      <c r="AB2915" s="71">
        <f t="shared" si="3658"/>
        <v>4.1599999999999966</v>
      </c>
      <c r="AC2915" s="53"/>
    </row>
    <row r="2916" spans="1:29" ht="15" customHeight="1" x14ac:dyDescent="0.25">
      <c r="A2916" s="53">
        <v>4602007</v>
      </c>
      <c r="B2916" s="89" t="s">
        <v>2630</v>
      </c>
      <c r="C2916" s="53" t="s">
        <v>501</v>
      </c>
      <c r="D2916" s="49" t="s">
        <v>2499</v>
      </c>
      <c r="E2916" s="35" t="str">
        <f>VLOOKUP('2012 Accountability Database'!$A2914,'2011 AYP'!A$2:B$1072,2)</f>
        <v xml:space="preserve"> MS (Met Standards)</v>
      </c>
      <c r="F2916" s="66"/>
      <c r="G2916" s="63" t="s">
        <v>2485</v>
      </c>
      <c r="H2916" s="60" t="str">
        <f t="shared" ref="H2916:I2916" si="3720">IF(H2914="Met","Yes",IF(H2915="Met","Yes","No"))</f>
        <v>Yes</v>
      </c>
      <c r="I2916" s="60" t="str">
        <f t="shared" si="3720"/>
        <v>Yes</v>
      </c>
      <c r="J2916" s="42"/>
      <c r="K2916" s="60" t="str">
        <f t="shared" ref="K2916:L2916" si="3721">IF(K2914="Met","Yes",IF(K2915="Met","Yes","No"))</f>
        <v>Yes</v>
      </c>
      <c r="L2916" s="60" t="str">
        <f t="shared" si="3721"/>
        <v>Yes</v>
      </c>
      <c r="M2916" s="5" t="s">
        <v>4</v>
      </c>
      <c r="N2916" s="14" t="s">
        <v>2503</v>
      </c>
      <c r="O2916" s="5"/>
      <c r="P2916" s="44" t="str">
        <f t="shared" ref="P2916" si="3722">IF(H2920="Yes",IF(I2920="Yes","Yes","No"),"No")</f>
        <v>No</v>
      </c>
      <c r="Q2916" s="108" t="s">
        <v>2758</v>
      </c>
      <c r="R2916" s="5" t="s">
        <v>1</v>
      </c>
      <c r="S2916" s="5" t="s">
        <v>5</v>
      </c>
      <c r="T2916" s="5" t="s">
        <v>3</v>
      </c>
      <c r="U2916" s="5">
        <v>897</v>
      </c>
      <c r="V2916" s="5">
        <v>84.73</v>
      </c>
      <c r="W2916" s="5">
        <v>85.1</v>
      </c>
      <c r="X2916" s="8">
        <f t="shared" si="3678"/>
        <v>-0.36999999999999034</v>
      </c>
      <c r="Y2916" s="14">
        <v>856</v>
      </c>
      <c r="Z2916" s="5">
        <v>84.11</v>
      </c>
      <c r="AA2916" s="5">
        <v>82.58</v>
      </c>
      <c r="AB2916" s="71">
        <f t="shared" si="3658"/>
        <v>1.5300000000000011</v>
      </c>
      <c r="AC2916" s="53"/>
    </row>
    <row r="2917" spans="1:29" x14ac:dyDescent="0.25">
      <c r="A2917" s="53">
        <v>4602007</v>
      </c>
      <c r="B2917" s="89" t="s">
        <v>2630</v>
      </c>
      <c r="C2917" s="53" t="s">
        <v>501</v>
      </c>
      <c r="D2917" s="49" t="s">
        <v>2507</v>
      </c>
      <c r="E2917" s="47">
        <f>VLOOKUP('2012 Accountability Database'!A2914,Dems1112!$A$2:$G$1082,3)</f>
        <v>0.02</v>
      </c>
      <c r="F2917" s="66"/>
      <c r="G2917" s="52"/>
      <c r="M2917" s="1" t="s">
        <v>4</v>
      </c>
      <c r="N2917" s="14" t="s">
        <v>2504</v>
      </c>
      <c r="O2917" s="5"/>
      <c r="P2917" s="44" t="str">
        <f t="shared" ref="P2917" si="3723">IF(K2920="Yes",IF(L2920="Yes","Yes","No"),"No")</f>
        <v>No</v>
      </c>
      <c r="Q2917" s="108"/>
      <c r="R2917" s="5" t="s">
        <v>1</v>
      </c>
      <c r="S2917" s="1" t="s">
        <v>5</v>
      </c>
      <c r="T2917" s="1" t="s">
        <v>7</v>
      </c>
      <c r="U2917" s="5">
        <v>426</v>
      </c>
      <c r="V2917" s="1">
        <v>78.17</v>
      </c>
      <c r="W2917" s="1">
        <v>80.63</v>
      </c>
      <c r="X2917" s="6">
        <f t="shared" si="3678"/>
        <v>-2.4599999999999937</v>
      </c>
      <c r="Y2917" s="14">
        <v>404</v>
      </c>
      <c r="Z2917" s="1">
        <v>78.47</v>
      </c>
      <c r="AA2917" s="1">
        <v>79.41</v>
      </c>
      <c r="AB2917" s="72">
        <f t="shared" si="3658"/>
        <v>-0.93999999999999773</v>
      </c>
      <c r="AC2917" s="53"/>
    </row>
    <row r="2918" spans="1:29" x14ac:dyDescent="0.25">
      <c r="A2918" s="53">
        <v>4602007</v>
      </c>
      <c r="B2918" s="89" t="s">
        <v>2630</v>
      </c>
      <c r="C2918" s="53" t="s">
        <v>501</v>
      </c>
      <c r="D2918" s="50" t="s">
        <v>2508</v>
      </c>
      <c r="E2918" s="47">
        <f>VLOOKUP('2012 Accountability Database'!A2914,Dems1112!$A$2:$G$1082,4)</f>
        <v>0.44</v>
      </c>
      <c r="F2918" s="65" t="s">
        <v>2486</v>
      </c>
      <c r="G2918" s="62"/>
      <c r="H2918" s="13" t="str">
        <f>IF(V2918&gt;94,"Met",IF(X2918="--","n/a",IF(X2918&gt;=0,"Met","Did Not Meet")))</f>
        <v>Did Not Meet</v>
      </c>
      <c r="I2918" s="13" t="str">
        <f>IF(V2919&gt;94,"Met",IF(X2919="--","n/a",IF(X2919&gt;=0,"Met","Did Not Meet")))</f>
        <v>Met</v>
      </c>
      <c r="J2918" s="13"/>
      <c r="K2918" s="13" t="str">
        <f>IF(Z2918&gt;94,"Met",IF(AB2918="--","n/a",IF(AB2918&gt;=0,"Met","Did Not Meet")))</f>
        <v>Did Not Meet</v>
      </c>
      <c r="L2918" s="13" t="str">
        <f>IF(Z2919&gt;94,"Met",IF(AB2919="--","n/a",IF(AB2919&gt;=0,"Met","Did Not Meet")))</f>
        <v>Met</v>
      </c>
      <c r="M2918" s="5" t="s">
        <v>4</v>
      </c>
      <c r="N2918" s="68" t="s">
        <v>2497</v>
      </c>
      <c r="O2918" s="35"/>
      <c r="P2918" s="44"/>
      <c r="Q2918" s="108"/>
      <c r="R2918" s="5" t="s">
        <v>6</v>
      </c>
      <c r="S2918" s="5" t="s">
        <v>2</v>
      </c>
      <c r="T2918" s="5" t="s">
        <v>3</v>
      </c>
      <c r="U2918" s="5">
        <v>346</v>
      </c>
      <c r="V2918" s="5">
        <v>86.71</v>
      </c>
      <c r="W2918" s="5">
        <v>87.63</v>
      </c>
      <c r="X2918" s="8">
        <f t="shared" si="3678"/>
        <v>-0.92000000000000171</v>
      </c>
      <c r="Y2918" s="14">
        <v>304</v>
      </c>
      <c r="Z2918" s="5">
        <v>83.88</v>
      </c>
      <c r="AA2918" s="5">
        <v>84.23</v>
      </c>
      <c r="AB2918" s="72">
        <f t="shared" si="3658"/>
        <v>-0.35000000000000853</v>
      </c>
      <c r="AC2918" s="53"/>
    </row>
    <row r="2919" spans="1:29" x14ac:dyDescent="0.25">
      <c r="A2919" s="53">
        <v>4602007</v>
      </c>
      <c r="B2919" s="89" t="s">
        <v>2630</v>
      </c>
      <c r="C2919" s="53" t="s">
        <v>501</v>
      </c>
      <c r="D2919" s="50" t="s">
        <v>974</v>
      </c>
      <c r="E2919" s="47" t="str">
        <f>VLOOKUP('2012 Accountability Database'!A2914,Dems1112!$A$2:$G$1082,5)</f>
        <v>5-8</v>
      </c>
      <c r="F2919" s="65" t="s">
        <v>2487</v>
      </c>
      <c r="G2919" s="62"/>
      <c r="H2919" s="13" t="str">
        <f>IF(V2920&gt;94,"Met",IF(X2920="--","n/a",IF(X2920&gt;=0,"Met","Did Not Meet")))</f>
        <v>Did Not Meet</v>
      </c>
      <c r="I2919" s="13" t="str">
        <f>IF(V2921&gt;94,"Met",IF(X2921="--","n/a",IF(X2921&gt;=0,"Met","Did Not Meet")))</f>
        <v>Did Not Meet</v>
      </c>
      <c r="J2919" s="13"/>
      <c r="K2919" s="13" t="str">
        <f>IF(Z2920&gt;94,"Met",IF(AB2920="--","n/a",IF(AB2920&gt;=0,"Met","Did Not Meet")))</f>
        <v>Did Not Meet</v>
      </c>
      <c r="L2919" s="13" t="str">
        <f>IF(Z2921&gt;94,"Met",IF(AB2921="--","n/a",IF(AB2921&gt;=0,"Met","Did Not Meet")))</f>
        <v>Did Not Meet</v>
      </c>
      <c r="M2919" s="1" t="s">
        <v>4</v>
      </c>
      <c r="N2919" s="14"/>
      <c r="O2919" s="35" t="s">
        <v>2506</v>
      </c>
      <c r="P2919" s="83" t="str">
        <f t="shared" ref="P2919" si="3724">IF(P2914="No"," ", IF(P2916="No"," ",IF(P2915="No", " ",IF(P2917="No"," ","X"))))</f>
        <v xml:space="preserve"> </v>
      </c>
      <c r="Q2919" s="108"/>
      <c r="R2919" s="5" t="s">
        <v>6</v>
      </c>
      <c r="S2919" s="1" t="s">
        <v>2</v>
      </c>
      <c r="T2919" s="1" t="s">
        <v>7</v>
      </c>
      <c r="U2919" s="5">
        <v>155</v>
      </c>
      <c r="V2919" s="1">
        <v>81.94</v>
      </c>
      <c r="W2919" s="1">
        <v>80.67</v>
      </c>
      <c r="X2919" s="9">
        <f t="shared" si="3678"/>
        <v>1.269999999999996</v>
      </c>
      <c r="Y2919" s="14">
        <v>140</v>
      </c>
      <c r="Z2919" s="1">
        <v>78.569999999999993</v>
      </c>
      <c r="AA2919" s="1">
        <v>76.08</v>
      </c>
      <c r="AB2919" s="71">
        <f t="shared" si="3658"/>
        <v>2.4899999999999949</v>
      </c>
      <c r="AC2919" s="53"/>
    </row>
    <row r="2920" spans="1:29" ht="15.75" x14ac:dyDescent="0.25">
      <c r="A2920" s="53">
        <v>4602007</v>
      </c>
      <c r="B2920" s="89" t="s">
        <v>2630</v>
      </c>
      <c r="C2920" s="53" t="s">
        <v>501</v>
      </c>
      <c r="D2920" s="50" t="s">
        <v>975</v>
      </c>
      <c r="E2920" s="48" t="str">
        <f>VLOOKUP('2012 Accountability Database'!A2914,Dems1112!$A$2:$G$1082,6)</f>
        <v>4 (Southwest AR)</v>
      </c>
      <c r="F2920" s="66"/>
      <c r="G2920" s="63" t="s">
        <v>2488</v>
      </c>
      <c r="H2920" s="61" t="str">
        <f t="shared" ref="H2920:I2920" si="3725">IF(H2918="Met","Yes",IF(H2919="Met","Yes","No"))</f>
        <v>No</v>
      </c>
      <c r="I2920" s="61" t="str">
        <f t="shared" si="3725"/>
        <v>Yes</v>
      </c>
      <c r="J2920" s="55"/>
      <c r="K2920" s="61" t="str">
        <f t="shared" ref="K2920:L2920" si="3726">IF(K2918="Met","Yes",IF(K2919="Met","Yes","No"))</f>
        <v>No</v>
      </c>
      <c r="L2920" s="61" t="str">
        <f t="shared" si="3726"/>
        <v>Yes</v>
      </c>
      <c r="M2920" s="1" t="s">
        <v>4</v>
      </c>
      <c r="N2920" s="14"/>
      <c r="O2920" s="35" t="s">
        <v>2505</v>
      </c>
      <c r="P2920" s="83" t="str">
        <f t="shared" ref="P2920" si="3727">IF(P2919="X"," ",IF(P2921="X"," ","X"))</f>
        <v>X</v>
      </c>
      <c r="Q2920" s="94" t="s">
        <v>2759</v>
      </c>
      <c r="R2920" s="5" t="s">
        <v>6</v>
      </c>
      <c r="S2920" s="1" t="s">
        <v>5</v>
      </c>
      <c r="T2920" s="1" t="s">
        <v>3</v>
      </c>
      <c r="U2920" s="5">
        <v>967</v>
      </c>
      <c r="V2920" s="1">
        <v>85.42</v>
      </c>
      <c r="W2920" s="1">
        <v>87.63</v>
      </c>
      <c r="X2920" s="6">
        <f t="shared" si="3678"/>
        <v>-2.2099999999999937</v>
      </c>
      <c r="Y2920" s="14">
        <v>856</v>
      </c>
      <c r="Z2920" s="1">
        <v>83.06</v>
      </c>
      <c r="AA2920" s="1">
        <v>84.23</v>
      </c>
      <c r="AB2920" s="72">
        <f t="shared" si="3658"/>
        <v>-1.1700000000000017</v>
      </c>
      <c r="AC2920" s="53"/>
    </row>
    <row r="2921" spans="1:29" x14ac:dyDescent="0.25">
      <c r="A2921" s="54">
        <v>4602007</v>
      </c>
      <c r="B2921" s="90" t="s">
        <v>2630</v>
      </c>
      <c r="C2921" s="54" t="s">
        <v>501</v>
      </c>
      <c r="D2921" s="4"/>
      <c r="E2921" s="4"/>
      <c r="F2921" s="67"/>
      <c r="G2921" s="64"/>
      <c r="H2921" s="43"/>
      <c r="I2921" s="43"/>
      <c r="J2921" s="43"/>
      <c r="K2921" s="43"/>
      <c r="L2921" s="43"/>
      <c r="M2921" s="4" t="s">
        <v>4</v>
      </c>
      <c r="N2921" s="15"/>
      <c r="O2921" s="38" t="s">
        <v>2482</v>
      </c>
      <c r="P2921" s="84" t="str">
        <f>IF(E2915="Achieving School"," ","X")</f>
        <v xml:space="preserve"> </v>
      </c>
      <c r="Q2921" s="91"/>
      <c r="R2921" s="4" t="s">
        <v>6</v>
      </c>
      <c r="S2921" s="4" t="s">
        <v>5</v>
      </c>
      <c r="T2921" s="4" t="s">
        <v>7</v>
      </c>
      <c r="U2921" s="4">
        <v>440</v>
      </c>
      <c r="V2921" s="4">
        <v>78.180000000000007</v>
      </c>
      <c r="W2921" s="4">
        <v>80.67</v>
      </c>
      <c r="X2921" s="7">
        <f t="shared" si="3678"/>
        <v>-2.4899999999999949</v>
      </c>
      <c r="Y2921" s="15">
        <v>404</v>
      </c>
      <c r="Z2921" s="4">
        <v>74.75</v>
      </c>
      <c r="AA2921" s="4">
        <v>76.08</v>
      </c>
      <c r="AB2921" s="73">
        <f t="shared" si="3658"/>
        <v>-1.3299999999999983</v>
      </c>
      <c r="AC2921" s="54"/>
    </row>
    <row r="2922" spans="1:29" x14ac:dyDescent="0.25">
      <c r="A2922" s="1">
        <v>4603009</v>
      </c>
      <c r="B2922" s="87" t="s">
        <v>2631</v>
      </c>
      <c r="C2922" s="55" t="s">
        <v>496</v>
      </c>
      <c r="E2922" s="42"/>
      <c r="F2922" s="65" t="s">
        <v>2483</v>
      </c>
      <c r="G2922" s="62"/>
      <c r="H2922" s="37" t="str">
        <f>IF(V2922&gt;94,"Met",IF(X2922="--","n/a",IF(X2922&gt;=0,"Met","Did Not Meet")))</f>
        <v>Met</v>
      </c>
      <c r="I2922" s="37" t="str">
        <f>IF(V2923&gt;94,"Met",IF(X2923="--","n/a",IF(X2923&gt;=0,"Met","Did Not Meet")))</f>
        <v>Met</v>
      </c>
      <c r="K2922" s="13" t="str">
        <f>IF(Z2922&gt;94,"Met",IF(AB2922="--","n/a",IF(AB2922&gt;=0,"Met","Did Not Meet")))</f>
        <v>Did Not Meet</v>
      </c>
      <c r="L2922" s="13" t="str">
        <f>IF(Z2923&gt;94,"Met",IF(AB2923="--","n/a",IF(AB2923&gt;=0,"Met","Did Not Meet")))</f>
        <v>Did Not Meet</v>
      </c>
      <c r="M2922" s="1" t="s">
        <v>9</v>
      </c>
      <c r="N2922" s="14" t="s">
        <v>2502</v>
      </c>
      <c r="O2922" s="5"/>
      <c r="P2922" s="44" t="str">
        <f t="shared" ref="P2922" si="3728">IF(H2924="Yes",IF(I2924="Yes","Yes","No"),"No")</f>
        <v>Yes</v>
      </c>
      <c r="Q2922" s="93"/>
      <c r="R2922" s="5" t="s">
        <v>1</v>
      </c>
      <c r="S2922" s="1" t="s">
        <v>2</v>
      </c>
      <c r="T2922" s="1" t="s">
        <v>3</v>
      </c>
      <c r="U2922" s="5">
        <v>226</v>
      </c>
      <c r="V2922" s="1">
        <v>88.05</v>
      </c>
      <c r="W2922" s="1">
        <v>85.99</v>
      </c>
      <c r="X2922" s="9">
        <f t="shared" si="3678"/>
        <v>2.0600000000000023</v>
      </c>
      <c r="Y2922" s="14">
        <v>146</v>
      </c>
      <c r="Z2922" s="1">
        <v>77.400000000000006</v>
      </c>
      <c r="AA2922" s="1">
        <v>80.489999999999995</v>
      </c>
      <c r="AB2922" s="72">
        <f t="shared" si="3658"/>
        <v>-3.0899999999999892</v>
      </c>
      <c r="AC2922" s="36"/>
    </row>
    <row r="2923" spans="1:29" ht="15.75" x14ac:dyDescent="0.25">
      <c r="A2923" s="53">
        <v>4603009</v>
      </c>
      <c r="B2923" s="89" t="s">
        <v>2631</v>
      </c>
      <c r="C2923" s="53" t="s">
        <v>496</v>
      </c>
      <c r="D2923" s="49" t="s">
        <v>2498</v>
      </c>
      <c r="E2923" s="34" t="str">
        <f>M2922</f>
        <v>Needs Improvement School</v>
      </c>
      <c r="F2923" s="65" t="s">
        <v>2484</v>
      </c>
      <c r="G2923" s="62"/>
      <c r="H2923" s="13" t="str">
        <f>IF(V2924&gt;94,"Met",IF(X2924="--","n/a",IF(X2924&gt;=0,"Met","Did Not Meet")))</f>
        <v>Did Not Meet</v>
      </c>
      <c r="I2923" s="13" t="str">
        <f>IF(V2925&gt;94,"Met",IF(X2925="--","n/a",IF(X2925&gt;=0,"Met","Did Not Meet")))</f>
        <v>Did Not Meet</v>
      </c>
      <c r="K2923" s="13" t="str">
        <f>IF(Z2924&gt;94,"Met",IF(AB2924="--","n/a",IF(AB2924&gt;=0,"Met","Did Not Meet")))</f>
        <v>Did Not Meet</v>
      </c>
      <c r="L2923" s="13" t="str">
        <f>IF(Z2925&gt;94,"Met",IF(AB2925="--","n/a",IF(AB2925&gt;=0,"Met","Did Not Meet")))</f>
        <v>Did Not Meet</v>
      </c>
      <c r="M2923" s="5" t="s">
        <v>9</v>
      </c>
      <c r="N2923" s="14" t="s">
        <v>2501</v>
      </c>
      <c r="O2923" s="5"/>
      <c r="P2923" s="44" t="str">
        <f t="shared" ref="P2923" si="3729">IF(K2924="Yes",IF(L2924="Yes","Yes","No"),"No")</f>
        <v>No</v>
      </c>
      <c r="Q2923" s="94" t="s">
        <v>2759</v>
      </c>
      <c r="R2923" s="5" t="s">
        <v>1</v>
      </c>
      <c r="S2923" s="5" t="s">
        <v>2</v>
      </c>
      <c r="T2923" s="5" t="s">
        <v>7</v>
      </c>
      <c r="U2923" s="5">
        <v>150</v>
      </c>
      <c r="V2923" s="5">
        <v>85.33</v>
      </c>
      <c r="W2923" s="5">
        <v>80.31</v>
      </c>
      <c r="X2923" s="11">
        <f t="shared" si="3678"/>
        <v>5.019999999999996</v>
      </c>
      <c r="Y2923" s="14">
        <v>101</v>
      </c>
      <c r="Z2923" s="5">
        <v>74.260000000000005</v>
      </c>
      <c r="AA2923" s="5">
        <v>74.819999999999993</v>
      </c>
      <c r="AB2923" s="72">
        <f t="shared" si="3658"/>
        <v>-0.55999999999998806</v>
      </c>
      <c r="AC2923" s="53"/>
    </row>
    <row r="2924" spans="1:29" ht="15" customHeight="1" x14ac:dyDescent="0.25">
      <c r="A2924" s="53">
        <v>4603009</v>
      </c>
      <c r="B2924" s="89" t="s">
        <v>2631</v>
      </c>
      <c r="C2924" s="53" t="s">
        <v>496</v>
      </c>
      <c r="D2924" s="49" t="s">
        <v>2499</v>
      </c>
      <c r="E2924" s="35" t="str">
        <f>VLOOKUP('2012 Accountability Database'!$A2922,'2011 AYP'!A$2:B$1072,2)</f>
        <v xml:space="preserve"> MS (Met Standards)</v>
      </c>
      <c r="F2924" s="66"/>
      <c r="G2924" s="63" t="s">
        <v>2485</v>
      </c>
      <c r="H2924" s="60" t="str">
        <f t="shared" ref="H2924:I2924" si="3730">IF(H2922="Met","Yes",IF(H2923="Met","Yes","No"))</f>
        <v>Yes</v>
      </c>
      <c r="I2924" s="60" t="str">
        <f t="shared" si="3730"/>
        <v>Yes</v>
      </c>
      <c r="J2924" s="42"/>
      <c r="K2924" s="60" t="str">
        <f t="shared" ref="K2924:L2924" si="3731">IF(K2922="Met","Yes",IF(K2923="Met","Yes","No"))</f>
        <v>No</v>
      </c>
      <c r="L2924" s="60" t="str">
        <f t="shared" si="3731"/>
        <v>No</v>
      </c>
      <c r="M2924" s="1" t="s">
        <v>9</v>
      </c>
      <c r="N2924" s="14" t="s">
        <v>2503</v>
      </c>
      <c r="O2924" s="5"/>
      <c r="P2924" s="44" t="str">
        <f t="shared" ref="P2924" si="3732">IF(H2928="Yes",IF(I2928="Yes","Yes","No"),"No")</f>
        <v>No</v>
      </c>
      <c r="Q2924" s="108" t="s">
        <v>2758</v>
      </c>
      <c r="R2924" s="5" t="s">
        <v>1</v>
      </c>
      <c r="S2924" s="1" t="s">
        <v>5</v>
      </c>
      <c r="T2924" s="1" t="s">
        <v>3</v>
      </c>
      <c r="U2924" s="5">
        <v>687</v>
      </c>
      <c r="V2924" s="1">
        <v>83.41</v>
      </c>
      <c r="W2924" s="1">
        <v>85.99</v>
      </c>
      <c r="X2924" s="6">
        <f t="shared" si="3678"/>
        <v>-2.5799999999999983</v>
      </c>
      <c r="Y2924" s="14">
        <v>442</v>
      </c>
      <c r="Z2924" s="1">
        <v>78.73</v>
      </c>
      <c r="AA2924" s="1">
        <v>80.489999999999995</v>
      </c>
      <c r="AB2924" s="72">
        <f t="shared" si="3658"/>
        <v>-1.7599999999999909</v>
      </c>
      <c r="AC2924" s="53"/>
    </row>
    <row r="2925" spans="1:29" x14ac:dyDescent="0.25">
      <c r="A2925" s="53">
        <v>4603009</v>
      </c>
      <c r="B2925" s="89" t="s">
        <v>2631</v>
      </c>
      <c r="C2925" s="53" t="s">
        <v>496</v>
      </c>
      <c r="D2925" s="49" t="s">
        <v>2507</v>
      </c>
      <c r="E2925" s="47">
        <f>VLOOKUP('2012 Accountability Database'!A2922,Dems1112!$A$2:$G$1082,3)</f>
        <v>0.03</v>
      </c>
      <c r="F2925" s="66"/>
      <c r="G2925" s="52"/>
      <c r="M2925" s="5" t="s">
        <v>9</v>
      </c>
      <c r="N2925" s="14" t="s">
        <v>2504</v>
      </c>
      <c r="O2925" s="5"/>
      <c r="P2925" s="44" t="str">
        <f t="shared" ref="P2925" si="3733">IF(K2928="Yes",IF(L2928="Yes","Yes","No"),"No")</f>
        <v>No</v>
      </c>
      <c r="Q2925" s="108"/>
      <c r="R2925" s="5" t="s">
        <v>1</v>
      </c>
      <c r="S2925" s="5" t="s">
        <v>5</v>
      </c>
      <c r="T2925" s="5" t="s">
        <v>7</v>
      </c>
      <c r="U2925" s="5">
        <v>458</v>
      </c>
      <c r="V2925" s="5">
        <v>78.17</v>
      </c>
      <c r="W2925" s="5">
        <v>80.31</v>
      </c>
      <c r="X2925" s="8">
        <f t="shared" si="3678"/>
        <v>-2.1400000000000006</v>
      </c>
      <c r="Y2925" s="14">
        <v>295</v>
      </c>
      <c r="Z2925" s="5">
        <v>74.239999999999995</v>
      </c>
      <c r="AA2925" s="5">
        <v>74.819999999999993</v>
      </c>
      <c r="AB2925" s="72">
        <f t="shared" si="3658"/>
        <v>-0.57999999999999829</v>
      </c>
      <c r="AC2925" s="53"/>
    </row>
    <row r="2926" spans="1:29" x14ac:dyDescent="0.25">
      <c r="A2926" s="53">
        <v>4603009</v>
      </c>
      <c r="B2926" s="89" t="s">
        <v>2631</v>
      </c>
      <c r="C2926" s="53" t="s">
        <v>496</v>
      </c>
      <c r="D2926" s="50" t="s">
        <v>2508</v>
      </c>
      <c r="E2926" s="47">
        <f>VLOOKUP('2012 Accountability Database'!A2922,Dems1112!$A$2:$G$1082,4)</f>
        <v>0.63</v>
      </c>
      <c r="F2926" s="65" t="s">
        <v>2486</v>
      </c>
      <c r="G2926" s="62"/>
      <c r="H2926" s="13" t="str">
        <f>IF(V2926&gt;94,"Met",IF(X2926="--","n/a",IF(X2926&gt;=0,"Met","Did Not Meet")))</f>
        <v>Did Not Meet</v>
      </c>
      <c r="I2926" s="13" t="str">
        <f>IF(V2927&gt;94,"Met",IF(X2927="--","n/a",IF(X2927&gt;=0,"Met","Did Not Meet")))</f>
        <v>Met</v>
      </c>
      <c r="J2926" s="13"/>
      <c r="K2926" s="13" t="str">
        <f>IF(Z2926&gt;94,"Met",IF(AB2926="--","n/a",IF(AB2926&gt;=0,"Met","Did Not Meet")))</f>
        <v>Did Not Meet</v>
      </c>
      <c r="L2926" s="13" t="str">
        <f>IF(Z2927&gt;94,"Met",IF(AB2927="--","n/a",IF(AB2927&gt;=0,"Met","Did Not Meet")))</f>
        <v>Did Not Meet</v>
      </c>
      <c r="M2926" s="1" t="s">
        <v>9</v>
      </c>
      <c r="N2926" s="68" t="s">
        <v>2497</v>
      </c>
      <c r="O2926" s="35"/>
      <c r="P2926" s="44"/>
      <c r="Q2926" s="108"/>
      <c r="R2926" s="5" t="s">
        <v>6</v>
      </c>
      <c r="S2926" s="1" t="s">
        <v>2</v>
      </c>
      <c r="T2926" s="1" t="s">
        <v>3</v>
      </c>
      <c r="U2926" s="5">
        <v>226</v>
      </c>
      <c r="V2926" s="1">
        <v>87.61</v>
      </c>
      <c r="W2926" s="1">
        <v>88.4</v>
      </c>
      <c r="X2926" s="6">
        <f t="shared" si="3678"/>
        <v>-0.79000000000000625</v>
      </c>
      <c r="Y2926" s="14">
        <v>146</v>
      </c>
      <c r="Z2926" s="1">
        <v>47.95</v>
      </c>
      <c r="AA2926" s="1">
        <v>63.59</v>
      </c>
      <c r="AB2926" s="72">
        <f t="shared" si="3658"/>
        <v>-15.64</v>
      </c>
      <c r="AC2926" s="53"/>
    </row>
    <row r="2927" spans="1:29" x14ac:dyDescent="0.25">
      <c r="A2927" s="53">
        <v>4603009</v>
      </c>
      <c r="B2927" s="89" t="s">
        <v>2631</v>
      </c>
      <c r="C2927" s="53" t="s">
        <v>496</v>
      </c>
      <c r="D2927" s="50" t="s">
        <v>974</v>
      </c>
      <c r="E2927" s="47" t="str">
        <f>VLOOKUP('2012 Accountability Database'!A2922,Dems1112!$A$2:$G$1082,5)</f>
        <v>P-5</v>
      </c>
      <c r="F2927" s="65" t="s">
        <v>2487</v>
      </c>
      <c r="G2927" s="62"/>
      <c r="H2927" s="13" t="str">
        <f>IF(V2928&gt;94,"Met",IF(X2928="--","n/a",IF(X2928&gt;=0,"Met","Did Not Meet")))</f>
        <v>Did Not Meet</v>
      </c>
      <c r="I2927" s="13" t="str">
        <f>IF(V2929&gt;94,"Met",IF(X2929="--","n/a",IF(X2929&gt;=0,"Met","Did Not Meet")))</f>
        <v>Did Not Meet</v>
      </c>
      <c r="J2927" s="13"/>
      <c r="K2927" s="13" t="str">
        <f>IF(Z2928&gt;94,"Met",IF(AB2928="--","n/a",IF(AB2928&gt;=0,"Met","Did Not Meet")))</f>
        <v>Did Not Meet</v>
      </c>
      <c r="L2927" s="13" t="str">
        <f>IF(Z2929&gt;94,"Met",IF(AB2929="--","n/a",IF(AB2929&gt;=0,"Met","Did Not Meet")))</f>
        <v>Did Not Meet</v>
      </c>
      <c r="M2927" s="5" t="s">
        <v>9</v>
      </c>
      <c r="N2927" s="14"/>
      <c r="O2927" s="35" t="s">
        <v>2506</v>
      </c>
      <c r="P2927" s="83" t="str">
        <f t="shared" ref="P2927" si="3734">IF(P2922="No"," ", IF(P2924="No"," ",IF(P2923="No", " ",IF(P2925="No"," ","X"))))</f>
        <v xml:space="preserve"> </v>
      </c>
      <c r="Q2927" s="108"/>
      <c r="R2927" s="5" t="s">
        <v>6</v>
      </c>
      <c r="S2927" s="5" t="s">
        <v>2</v>
      </c>
      <c r="T2927" s="5" t="s">
        <v>7</v>
      </c>
      <c r="U2927" s="5">
        <v>150</v>
      </c>
      <c r="V2927" s="5">
        <v>86</v>
      </c>
      <c r="W2927" s="5">
        <v>85.23</v>
      </c>
      <c r="X2927" s="11">
        <f t="shared" si="3678"/>
        <v>0.76999999999999602</v>
      </c>
      <c r="Y2927" s="14">
        <v>101</v>
      </c>
      <c r="Z2927" s="5">
        <v>47.52</v>
      </c>
      <c r="AA2927" s="5">
        <v>54.67</v>
      </c>
      <c r="AB2927" s="72">
        <f t="shared" si="3658"/>
        <v>-7.1499999999999986</v>
      </c>
      <c r="AC2927" s="53"/>
    </row>
    <row r="2928" spans="1:29" ht="15.75" x14ac:dyDescent="0.25">
      <c r="A2928" s="53">
        <v>4603009</v>
      </c>
      <c r="B2928" s="89" t="s">
        <v>2631</v>
      </c>
      <c r="C2928" s="53" t="s">
        <v>496</v>
      </c>
      <c r="D2928" s="50" t="s">
        <v>975</v>
      </c>
      <c r="E2928" s="48" t="str">
        <f>VLOOKUP('2012 Accountability Database'!A2922,Dems1112!$A$2:$G$1082,6)</f>
        <v>4 (Southwest AR)</v>
      </c>
      <c r="F2928" s="66"/>
      <c r="G2928" s="63" t="s">
        <v>2488</v>
      </c>
      <c r="H2928" s="61" t="str">
        <f t="shared" ref="H2928:I2928" si="3735">IF(H2926="Met","Yes",IF(H2927="Met","Yes","No"))</f>
        <v>No</v>
      </c>
      <c r="I2928" s="61" t="str">
        <f t="shared" si="3735"/>
        <v>Yes</v>
      </c>
      <c r="J2928" s="55"/>
      <c r="K2928" s="61" t="str">
        <f t="shared" ref="K2928:L2928" si="3736">IF(K2926="Met","Yes",IF(K2927="Met","Yes","No"))</f>
        <v>No</v>
      </c>
      <c r="L2928" s="61" t="str">
        <f t="shared" si="3736"/>
        <v>No</v>
      </c>
      <c r="M2928" s="1" t="s">
        <v>9</v>
      </c>
      <c r="N2928" s="14"/>
      <c r="O2928" s="35" t="s">
        <v>2505</v>
      </c>
      <c r="P2928" s="83" t="str">
        <f t="shared" ref="P2928" si="3737">IF(P2927="X"," ",IF(P2929="X"," ","X"))</f>
        <v xml:space="preserve"> </v>
      </c>
      <c r="Q2928" s="94" t="s">
        <v>2759</v>
      </c>
      <c r="R2928" s="5" t="s">
        <v>6</v>
      </c>
      <c r="S2928" s="1" t="s">
        <v>5</v>
      </c>
      <c r="T2928" s="1" t="s">
        <v>3</v>
      </c>
      <c r="U2928" s="5">
        <v>687</v>
      </c>
      <c r="V2928" s="1">
        <v>86.61</v>
      </c>
      <c r="W2928" s="1">
        <v>88.4</v>
      </c>
      <c r="X2928" s="6">
        <f t="shared" si="3678"/>
        <v>-1.7900000000000063</v>
      </c>
      <c r="Y2928" s="14">
        <v>442</v>
      </c>
      <c r="Z2928" s="1">
        <v>58.37</v>
      </c>
      <c r="AA2928" s="1">
        <v>63.59</v>
      </c>
      <c r="AB2928" s="72">
        <f t="shared" si="3658"/>
        <v>-5.220000000000006</v>
      </c>
      <c r="AC2928" s="53"/>
    </row>
    <row r="2929" spans="1:29" x14ac:dyDescent="0.25">
      <c r="A2929" s="54">
        <v>4603009</v>
      </c>
      <c r="B2929" s="90" t="s">
        <v>2631</v>
      </c>
      <c r="C2929" s="54" t="s">
        <v>496</v>
      </c>
      <c r="D2929" s="4"/>
      <c r="E2929" s="4"/>
      <c r="F2929" s="67"/>
      <c r="G2929" s="64"/>
      <c r="H2929" s="43"/>
      <c r="I2929" s="43"/>
      <c r="J2929" s="43"/>
      <c r="K2929" s="43"/>
      <c r="L2929" s="43"/>
      <c r="M2929" s="4" t="s">
        <v>9</v>
      </c>
      <c r="N2929" s="15"/>
      <c r="O2929" s="38" t="s">
        <v>2482</v>
      </c>
      <c r="P2929" s="84" t="str">
        <f>IF(E2923="Achieving School"," ","X")</f>
        <v>X</v>
      </c>
      <c r="Q2929" s="91"/>
      <c r="R2929" s="4" t="s">
        <v>6</v>
      </c>
      <c r="S2929" s="4" t="s">
        <v>5</v>
      </c>
      <c r="T2929" s="4" t="s">
        <v>7</v>
      </c>
      <c r="U2929" s="4">
        <v>458</v>
      </c>
      <c r="V2929" s="4">
        <v>83.84</v>
      </c>
      <c r="W2929" s="4">
        <v>85.23</v>
      </c>
      <c r="X2929" s="7">
        <f t="shared" si="3678"/>
        <v>-1.3900000000000006</v>
      </c>
      <c r="Y2929" s="15">
        <v>295</v>
      </c>
      <c r="Z2929" s="4">
        <v>52.54</v>
      </c>
      <c r="AA2929" s="4">
        <v>54.67</v>
      </c>
      <c r="AB2929" s="73">
        <f t="shared" si="3658"/>
        <v>-2.1300000000000026</v>
      </c>
      <c r="AC2929" s="54"/>
    </row>
    <row r="2930" spans="1:29" x14ac:dyDescent="0.25">
      <c r="A2930" s="1">
        <v>4603011</v>
      </c>
      <c r="B2930" s="87" t="s">
        <v>2631</v>
      </c>
      <c r="C2930" s="55" t="s">
        <v>497</v>
      </c>
      <c r="E2930" s="42"/>
      <c r="F2930" s="65" t="s">
        <v>2483</v>
      </c>
      <c r="G2930" s="62"/>
      <c r="H2930" s="37" t="str">
        <f>IF(V2930&gt;94,"Met",IF(X2930="--","n/a",IF(X2930&gt;=0,"Met","Did Not Meet")))</f>
        <v>Met</v>
      </c>
      <c r="I2930" s="37" t="str">
        <f>IF(V2931&gt;94,"Met",IF(X2931="--","n/a",IF(X2931&gt;=0,"Met","Did Not Meet")))</f>
        <v>Met</v>
      </c>
      <c r="K2930" s="13" t="str">
        <f>IF(Z2930&gt;94,"Met",IF(AB2930="--","n/a",IF(AB2930&gt;=0,"Met","Did Not Meet")))</f>
        <v>Met</v>
      </c>
      <c r="L2930" s="13" t="str">
        <f>IF(Z2931&gt;94,"Met",IF(AB2931="--","n/a",IF(AB2931&gt;=0,"Met","Did Not Meet")))</f>
        <v>Met</v>
      </c>
      <c r="M2930" s="5" t="s">
        <v>9</v>
      </c>
      <c r="N2930" s="14" t="s">
        <v>2502</v>
      </c>
      <c r="O2930" s="5"/>
      <c r="P2930" s="44" t="str">
        <f t="shared" ref="P2930" si="3738">IF(H2932="Yes",IF(I2932="Yes","Yes","No"),"No")</f>
        <v>Yes</v>
      </c>
      <c r="Q2930" s="93"/>
      <c r="R2930" s="5" t="s">
        <v>1</v>
      </c>
      <c r="S2930" s="5" t="s">
        <v>2</v>
      </c>
      <c r="T2930" s="5" t="s">
        <v>3</v>
      </c>
      <c r="U2930" s="5">
        <v>238</v>
      </c>
      <c r="V2930" s="5">
        <v>78.150000000000006</v>
      </c>
      <c r="W2930" s="5">
        <v>75.510000000000005</v>
      </c>
      <c r="X2930" s="11">
        <f t="shared" si="3678"/>
        <v>2.6400000000000006</v>
      </c>
      <c r="Y2930" s="14">
        <v>222</v>
      </c>
      <c r="Z2930" s="5">
        <v>76.58</v>
      </c>
      <c r="AA2930" s="5">
        <v>76.14</v>
      </c>
      <c r="AB2930" s="71">
        <f t="shared" si="3658"/>
        <v>0.43999999999999773</v>
      </c>
      <c r="AC2930" s="36"/>
    </row>
    <row r="2931" spans="1:29" ht="15.75" x14ac:dyDescent="0.25">
      <c r="A2931" s="53">
        <v>4603011</v>
      </c>
      <c r="B2931" s="89" t="s">
        <v>2631</v>
      </c>
      <c r="C2931" s="53" t="s">
        <v>497</v>
      </c>
      <c r="D2931" s="49" t="s">
        <v>2498</v>
      </c>
      <c r="E2931" s="34" t="str">
        <f>M2930</f>
        <v>Needs Improvement School</v>
      </c>
      <c r="F2931" s="65" t="s">
        <v>2484</v>
      </c>
      <c r="G2931" s="62"/>
      <c r="H2931" s="13" t="str">
        <f>IF(V2932&gt;94,"Met",IF(X2932="--","n/a",IF(X2932&gt;=0,"Met","Did Not Meet")))</f>
        <v>Did Not Meet</v>
      </c>
      <c r="I2931" s="13" t="str">
        <f>IF(V2933&gt;94,"Met",IF(X2933="--","n/a",IF(X2933&gt;=0,"Met","Did Not Meet")))</f>
        <v>Did Not Meet</v>
      </c>
      <c r="K2931" s="13" t="str">
        <f>IF(Z2932&gt;94,"Met",IF(AB2932="--","n/a",IF(AB2932&gt;=0,"Met","Did Not Meet")))</f>
        <v>Did Not Meet</v>
      </c>
      <c r="L2931" s="13" t="str">
        <f>IF(Z2933&gt;94,"Met",IF(AB2933="--","n/a",IF(AB2933&gt;=0,"Met","Did Not Meet")))</f>
        <v>Did Not Meet</v>
      </c>
      <c r="M2931" s="5" t="s">
        <v>9</v>
      </c>
      <c r="N2931" s="14" t="s">
        <v>2501</v>
      </c>
      <c r="O2931" s="5"/>
      <c r="P2931" s="44" t="str">
        <f t="shared" ref="P2931" si="3739">IF(K2932="Yes",IF(L2932="Yes","Yes","No"),"No")</f>
        <v>Yes</v>
      </c>
      <c r="Q2931" s="94" t="s">
        <v>2759</v>
      </c>
      <c r="R2931" s="5" t="s">
        <v>1</v>
      </c>
      <c r="S2931" s="5" t="s">
        <v>2</v>
      </c>
      <c r="T2931" s="5" t="s">
        <v>7</v>
      </c>
      <c r="U2931" s="5">
        <v>149</v>
      </c>
      <c r="V2931" s="5">
        <v>70.47</v>
      </c>
      <c r="W2931" s="5">
        <v>67.94</v>
      </c>
      <c r="X2931" s="11">
        <f t="shared" si="3678"/>
        <v>2.5300000000000011</v>
      </c>
      <c r="Y2931" s="14">
        <v>140</v>
      </c>
      <c r="Z2931" s="5">
        <v>67.14</v>
      </c>
      <c r="AA2931" s="5">
        <v>65.8</v>
      </c>
      <c r="AB2931" s="71">
        <f t="shared" ref="AB2931:AB2994" si="3740">Z2931-AA2931</f>
        <v>1.3400000000000034</v>
      </c>
      <c r="AC2931" s="53"/>
    </row>
    <row r="2932" spans="1:29" ht="15" customHeight="1" x14ac:dyDescent="0.25">
      <c r="A2932" s="53">
        <v>4603011</v>
      </c>
      <c r="B2932" s="89" t="s">
        <v>2631</v>
      </c>
      <c r="C2932" s="53" t="s">
        <v>497</v>
      </c>
      <c r="D2932" s="49" t="s">
        <v>2499</v>
      </c>
      <c r="E2932" s="35" t="str">
        <f>VLOOKUP('2012 Accountability Database'!$A2930,'2011 AYP'!A$2:B$1072,2)</f>
        <v xml:space="preserve"> A (Alert)</v>
      </c>
      <c r="F2932" s="66"/>
      <c r="G2932" s="63" t="s">
        <v>2485</v>
      </c>
      <c r="H2932" s="60" t="str">
        <f t="shared" ref="H2932:I2932" si="3741">IF(H2930="Met","Yes",IF(H2931="Met","Yes","No"))</f>
        <v>Yes</v>
      </c>
      <c r="I2932" s="60" t="str">
        <f t="shared" si="3741"/>
        <v>Yes</v>
      </c>
      <c r="J2932" s="42"/>
      <c r="K2932" s="60" t="str">
        <f t="shared" ref="K2932:L2932" si="3742">IF(K2930="Met","Yes",IF(K2931="Met","Yes","No"))</f>
        <v>Yes</v>
      </c>
      <c r="L2932" s="60" t="str">
        <f t="shared" si="3742"/>
        <v>Yes</v>
      </c>
      <c r="M2932" s="1" t="s">
        <v>9</v>
      </c>
      <c r="N2932" s="14" t="s">
        <v>2503</v>
      </c>
      <c r="O2932" s="5"/>
      <c r="P2932" s="44" t="str">
        <f t="shared" ref="P2932" si="3743">IF(H2936="Yes",IF(I2936="Yes","Yes","No"),"No")</f>
        <v>No</v>
      </c>
      <c r="Q2932" s="108" t="s">
        <v>2758</v>
      </c>
      <c r="R2932" s="5" t="s">
        <v>1</v>
      </c>
      <c r="S2932" s="1" t="s">
        <v>5</v>
      </c>
      <c r="T2932" s="1" t="s">
        <v>3</v>
      </c>
      <c r="U2932" s="5">
        <v>703</v>
      </c>
      <c r="V2932" s="1">
        <v>71.41</v>
      </c>
      <c r="W2932" s="1">
        <v>75.510000000000005</v>
      </c>
      <c r="X2932" s="6">
        <f t="shared" si="3678"/>
        <v>-4.1000000000000085</v>
      </c>
      <c r="Y2932" s="14">
        <v>656</v>
      </c>
      <c r="Z2932" s="1">
        <v>71.650000000000006</v>
      </c>
      <c r="AA2932" s="1">
        <v>76.14</v>
      </c>
      <c r="AB2932" s="72">
        <f t="shared" si="3740"/>
        <v>-4.4899999999999949</v>
      </c>
      <c r="AC2932" s="53"/>
    </row>
    <row r="2933" spans="1:29" x14ac:dyDescent="0.25">
      <c r="A2933" s="53">
        <v>4603011</v>
      </c>
      <c r="B2933" s="89" t="s">
        <v>2631</v>
      </c>
      <c r="C2933" s="53" t="s">
        <v>497</v>
      </c>
      <c r="D2933" s="49" t="s">
        <v>2507</v>
      </c>
      <c r="E2933" s="47">
        <f>VLOOKUP('2012 Accountability Database'!A2930,Dems1112!$A$2:$G$1082,3)</f>
        <v>0.02</v>
      </c>
      <c r="F2933" s="66"/>
      <c r="G2933" s="52"/>
      <c r="M2933" s="1" t="s">
        <v>9</v>
      </c>
      <c r="N2933" s="14" t="s">
        <v>2504</v>
      </c>
      <c r="O2933" s="5"/>
      <c r="P2933" s="44" t="str">
        <f t="shared" ref="P2933" si="3744">IF(K2936="Yes",IF(L2936="Yes","Yes","No"),"No")</f>
        <v>No</v>
      </c>
      <c r="Q2933" s="108"/>
      <c r="R2933" s="5" t="s">
        <v>1</v>
      </c>
      <c r="S2933" s="1" t="s">
        <v>5</v>
      </c>
      <c r="T2933" s="1" t="s">
        <v>7</v>
      </c>
      <c r="U2933" s="5">
        <v>438</v>
      </c>
      <c r="V2933" s="1">
        <v>62.79</v>
      </c>
      <c r="W2933" s="1">
        <v>67.94</v>
      </c>
      <c r="X2933" s="6">
        <f t="shared" si="3678"/>
        <v>-5.1499999999999986</v>
      </c>
      <c r="Y2933" s="14">
        <v>404</v>
      </c>
      <c r="Z2933" s="1">
        <v>61.88</v>
      </c>
      <c r="AA2933" s="1">
        <v>65.8</v>
      </c>
      <c r="AB2933" s="72">
        <f t="shared" si="3740"/>
        <v>-3.9199999999999946</v>
      </c>
      <c r="AC2933" s="53"/>
    </row>
    <row r="2934" spans="1:29" x14ac:dyDescent="0.25">
      <c r="A2934" s="53">
        <v>4603011</v>
      </c>
      <c r="B2934" s="89" t="s">
        <v>2631</v>
      </c>
      <c r="C2934" s="53" t="s">
        <v>497</v>
      </c>
      <c r="D2934" s="50" t="s">
        <v>2508</v>
      </c>
      <c r="E2934" s="47">
        <f>VLOOKUP('2012 Accountability Database'!A2930,Dems1112!$A$2:$G$1082,4)</f>
        <v>0.62</v>
      </c>
      <c r="F2934" s="65" t="s">
        <v>2486</v>
      </c>
      <c r="G2934" s="62"/>
      <c r="H2934" s="13" t="str">
        <f>IF(V2934&gt;94,"Met",IF(X2934="--","n/a",IF(X2934&gt;=0,"Met","Did Not Meet")))</f>
        <v>Did Not Meet</v>
      </c>
      <c r="I2934" s="13" t="str">
        <f>IF(V2935&gt;94,"Met",IF(X2935="--","n/a",IF(X2935&gt;=0,"Met","Did Not Meet")))</f>
        <v>Did Not Meet</v>
      </c>
      <c r="J2934" s="13"/>
      <c r="K2934" s="13" t="str">
        <f>IF(Z2934&gt;94,"Met",IF(AB2934="--","n/a",IF(AB2934&gt;=0,"Met","Did Not Meet")))</f>
        <v>Did Not Meet</v>
      </c>
      <c r="L2934" s="13" t="str">
        <f>IF(Z2935&gt;94,"Met",IF(AB2935="--","n/a",IF(AB2935&gt;=0,"Met","Did Not Meet")))</f>
        <v>Did Not Meet</v>
      </c>
      <c r="M2934" s="1" t="s">
        <v>9</v>
      </c>
      <c r="N2934" s="68" t="s">
        <v>2497</v>
      </c>
      <c r="O2934" s="35"/>
      <c r="P2934" s="44"/>
      <c r="Q2934" s="108"/>
      <c r="R2934" s="5" t="s">
        <v>6</v>
      </c>
      <c r="S2934" s="1" t="s">
        <v>2</v>
      </c>
      <c r="T2934" s="1" t="s">
        <v>3</v>
      </c>
      <c r="U2934" s="5">
        <v>252</v>
      </c>
      <c r="V2934" s="1">
        <v>69.84</v>
      </c>
      <c r="W2934" s="1">
        <v>75.13</v>
      </c>
      <c r="X2934" s="6">
        <f t="shared" si="3678"/>
        <v>-5.289999999999992</v>
      </c>
      <c r="Y2934" s="14">
        <v>222</v>
      </c>
      <c r="Z2934" s="1">
        <v>65.319999999999993</v>
      </c>
      <c r="AA2934" s="1">
        <v>72.37</v>
      </c>
      <c r="AB2934" s="72">
        <f t="shared" si="3740"/>
        <v>-7.0500000000000114</v>
      </c>
      <c r="AC2934" s="53"/>
    </row>
    <row r="2935" spans="1:29" x14ac:dyDescent="0.25">
      <c r="A2935" s="53">
        <v>4603011</v>
      </c>
      <c r="B2935" s="89" t="s">
        <v>2631</v>
      </c>
      <c r="C2935" s="53" t="s">
        <v>497</v>
      </c>
      <c r="D2935" s="50" t="s">
        <v>974</v>
      </c>
      <c r="E2935" s="47" t="str">
        <f>VLOOKUP('2012 Accountability Database'!A2930,Dems1112!$A$2:$G$1082,5)</f>
        <v>6-8</v>
      </c>
      <c r="F2935" s="65" t="s">
        <v>2487</v>
      </c>
      <c r="G2935" s="62"/>
      <c r="H2935" s="13" t="str">
        <f>IF(V2936&gt;94,"Met",IF(X2936="--","n/a",IF(X2936&gt;=0,"Met","Did Not Meet")))</f>
        <v>Did Not Meet</v>
      </c>
      <c r="I2935" s="13" t="str">
        <f>IF(V2937&gt;94,"Met",IF(X2937="--","n/a",IF(X2937&gt;=0,"Met","Did Not Meet")))</f>
        <v>Did Not Meet</v>
      </c>
      <c r="J2935" s="13"/>
      <c r="K2935" s="13" t="str">
        <f>IF(Z2936&gt;94,"Met",IF(AB2936="--","n/a",IF(AB2936&gt;=0,"Met","Did Not Meet")))</f>
        <v>Did Not Meet</v>
      </c>
      <c r="L2935" s="13" t="str">
        <f>IF(Z2937&gt;94,"Met",IF(AB2937="--","n/a",IF(AB2937&gt;=0,"Met","Did Not Meet")))</f>
        <v>Did Not Meet</v>
      </c>
      <c r="M2935" s="1" t="s">
        <v>9</v>
      </c>
      <c r="N2935" s="14"/>
      <c r="O2935" s="35" t="s">
        <v>2506</v>
      </c>
      <c r="P2935" s="83" t="str">
        <f t="shared" ref="P2935" si="3745">IF(P2930="No"," ", IF(P2932="No"," ",IF(P2931="No", " ",IF(P2933="No"," ","X"))))</f>
        <v xml:space="preserve"> </v>
      </c>
      <c r="Q2935" s="108"/>
      <c r="R2935" s="5" t="s">
        <v>6</v>
      </c>
      <c r="S2935" s="1" t="s">
        <v>2</v>
      </c>
      <c r="T2935" s="1" t="s">
        <v>7</v>
      </c>
      <c r="U2935" s="5">
        <v>153</v>
      </c>
      <c r="V2935" s="1">
        <v>62.09</v>
      </c>
      <c r="W2935" s="1">
        <v>66.23</v>
      </c>
      <c r="X2935" s="6">
        <f t="shared" si="3678"/>
        <v>-4.1400000000000006</v>
      </c>
      <c r="Y2935" s="14">
        <v>140</v>
      </c>
      <c r="Z2935" s="1">
        <v>57.86</v>
      </c>
      <c r="AA2935" s="1">
        <v>63.06</v>
      </c>
      <c r="AB2935" s="72">
        <f t="shared" si="3740"/>
        <v>-5.2000000000000028</v>
      </c>
      <c r="AC2935" s="53"/>
    </row>
    <row r="2936" spans="1:29" ht="15.75" x14ac:dyDescent="0.25">
      <c r="A2936" s="53">
        <v>4603011</v>
      </c>
      <c r="B2936" s="89" t="s">
        <v>2631</v>
      </c>
      <c r="C2936" s="53" t="s">
        <v>497</v>
      </c>
      <c r="D2936" s="50" t="s">
        <v>975</v>
      </c>
      <c r="E2936" s="48" t="str">
        <f>VLOOKUP('2012 Accountability Database'!A2930,Dems1112!$A$2:$G$1082,6)</f>
        <v>4 (Southwest AR)</v>
      </c>
      <c r="F2936" s="66"/>
      <c r="G2936" s="63" t="s">
        <v>2488</v>
      </c>
      <c r="H2936" s="61" t="str">
        <f t="shared" ref="H2936:I2936" si="3746">IF(H2934="Met","Yes",IF(H2935="Met","Yes","No"))</f>
        <v>No</v>
      </c>
      <c r="I2936" s="61" t="str">
        <f t="shared" si="3746"/>
        <v>No</v>
      </c>
      <c r="J2936" s="55"/>
      <c r="K2936" s="61" t="str">
        <f t="shared" ref="K2936:L2936" si="3747">IF(K2934="Met","Yes",IF(K2935="Met","Yes","No"))</f>
        <v>No</v>
      </c>
      <c r="L2936" s="61" t="str">
        <f t="shared" si="3747"/>
        <v>No</v>
      </c>
      <c r="M2936" s="1" t="s">
        <v>9</v>
      </c>
      <c r="N2936" s="14"/>
      <c r="O2936" s="35" t="s">
        <v>2505</v>
      </c>
      <c r="P2936" s="83" t="str">
        <f t="shared" ref="P2936" si="3748">IF(P2935="X"," ",IF(P2937="X"," ","X"))</f>
        <v xml:space="preserve"> </v>
      </c>
      <c r="Q2936" s="94" t="s">
        <v>2759</v>
      </c>
      <c r="R2936" s="5" t="s">
        <v>6</v>
      </c>
      <c r="S2936" s="1" t="s">
        <v>5</v>
      </c>
      <c r="T2936" s="1" t="s">
        <v>3</v>
      </c>
      <c r="U2936" s="5">
        <v>771</v>
      </c>
      <c r="V2936" s="1">
        <v>72.5</v>
      </c>
      <c r="W2936" s="1">
        <v>75.13</v>
      </c>
      <c r="X2936" s="6">
        <f t="shared" si="3678"/>
        <v>-2.6299999999999955</v>
      </c>
      <c r="Y2936" s="14">
        <v>656</v>
      </c>
      <c r="Z2936" s="1">
        <v>69.209999999999994</v>
      </c>
      <c r="AA2936" s="1">
        <v>72.37</v>
      </c>
      <c r="AB2936" s="72">
        <f t="shared" si="3740"/>
        <v>-3.1600000000000108</v>
      </c>
      <c r="AC2936" s="53"/>
    </row>
    <row r="2937" spans="1:29" x14ac:dyDescent="0.25">
      <c r="A2937" s="54">
        <v>4603011</v>
      </c>
      <c r="B2937" s="90" t="s">
        <v>2631</v>
      </c>
      <c r="C2937" s="54" t="s">
        <v>497</v>
      </c>
      <c r="D2937" s="4"/>
      <c r="E2937" s="4"/>
      <c r="F2937" s="67"/>
      <c r="G2937" s="64"/>
      <c r="H2937" s="43"/>
      <c r="I2937" s="43"/>
      <c r="J2937" s="43"/>
      <c r="K2937" s="43"/>
      <c r="L2937" s="43"/>
      <c r="M2937" s="4" t="s">
        <v>9</v>
      </c>
      <c r="N2937" s="15"/>
      <c r="O2937" s="38" t="s">
        <v>2482</v>
      </c>
      <c r="P2937" s="84" t="str">
        <f>IF(E2931="Achieving School"," ","X")</f>
        <v>X</v>
      </c>
      <c r="Q2937" s="91"/>
      <c r="R2937" s="4" t="s">
        <v>6</v>
      </c>
      <c r="S2937" s="4" t="s">
        <v>5</v>
      </c>
      <c r="T2937" s="4" t="s">
        <v>7</v>
      </c>
      <c r="U2937" s="4">
        <v>462</v>
      </c>
      <c r="V2937" s="4">
        <v>63.42</v>
      </c>
      <c r="W2937" s="4">
        <v>66.23</v>
      </c>
      <c r="X2937" s="7">
        <f t="shared" si="3678"/>
        <v>-2.8100000000000023</v>
      </c>
      <c r="Y2937" s="15">
        <v>404</v>
      </c>
      <c r="Z2937" s="4">
        <v>59.65</v>
      </c>
      <c r="AA2937" s="4">
        <v>63.06</v>
      </c>
      <c r="AB2937" s="73">
        <f t="shared" si="3740"/>
        <v>-3.4100000000000037</v>
      </c>
      <c r="AC2937" s="54"/>
    </row>
    <row r="2938" spans="1:29" x14ac:dyDescent="0.25">
      <c r="A2938" s="1">
        <v>4605019</v>
      </c>
      <c r="B2938" s="87" t="s">
        <v>2632</v>
      </c>
      <c r="C2938" s="55" t="s">
        <v>895</v>
      </c>
      <c r="E2938" s="42"/>
      <c r="F2938" s="65" t="s">
        <v>2483</v>
      </c>
      <c r="G2938" s="62"/>
      <c r="H2938" s="37" t="str">
        <f>IF(V2938&gt;94,"Met",IF(X2938="--","n/a",IF(X2938&gt;=0,"Met","Did Not Meet")))</f>
        <v>Met</v>
      </c>
      <c r="I2938" s="37" t="str">
        <f>IF(V2939&gt;94,"Met",IF(X2939="--","n/a",IF(X2939&gt;=0,"Met","Did Not Meet")))</f>
        <v>Met</v>
      </c>
      <c r="K2938" s="13" t="str">
        <f>IF(Z2938&gt;94,"Met",IF(AB2938="--","n/a",IF(AB2938&gt;=0,"Met","Did Not Meet")))</f>
        <v>Met</v>
      </c>
      <c r="L2938" s="13" t="str">
        <f>IF(Z2939&gt;94,"Met",IF(AB2939="--","n/a",IF(AB2939&gt;=0,"Met","Did Not Meet")))</f>
        <v>Met</v>
      </c>
      <c r="M2938" s="1" t="s">
        <v>4</v>
      </c>
      <c r="N2938" s="14" t="s">
        <v>2502</v>
      </c>
      <c r="O2938" s="5"/>
      <c r="P2938" s="44" t="str">
        <f t="shared" ref="P2938" si="3749">IF(H2940="Yes",IF(I2940="Yes","Yes","No"),"No")</f>
        <v>Yes</v>
      </c>
      <c r="Q2938" s="93"/>
      <c r="R2938" s="5" t="s">
        <v>1</v>
      </c>
      <c r="S2938" s="1" t="s">
        <v>2</v>
      </c>
      <c r="T2938" s="1" t="s">
        <v>3</v>
      </c>
      <c r="U2938" s="5">
        <v>136</v>
      </c>
      <c r="V2938" s="1">
        <v>95.59</v>
      </c>
      <c r="W2938" s="1">
        <v>96.68</v>
      </c>
      <c r="X2938" s="6">
        <f t="shared" si="3678"/>
        <v>-1.0900000000000034</v>
      </c>
      <c r="Y2938" s="14">
        <v>68</v>
      </c>
      <c r="Z2938" s="1">
        <v>97.06</v>
      </c>
      <c r="AA2938" s="1">
        <v>87.5</v>
      </c>
      <c r="AB2938" s="71">
        <f t="shared" si="3740"/>
        <v>9.5600000000000023</v>
      </c>
      <c r="AC2938" s="36"/>
    </row>
    <row r="2939" spans="1:29" ht="15.75" x14ac:dyDescent="0.25">
      <c r="A2939" s="53">
        <v>4605019</v>
      </c>
      <c r="B2939" s="89" t="s">
        <v>2632</v>
      </c>
      <c r="C2939" s="53" t="s">
        <v>895</v>
      </c>
      <c r="D2939" s="49" t="s">
        <v>2498</v>
      </c>
      <c r="E2939" s="34" t="str">
        <f>M2938</f>
        <v>Achieving School</v>
      </c>
      <c r="F2939" s="65" t="s">
        <v>2484</v>
      </c>
      <c r="G2939" s="62"/>
      <c r="H2939" s="13" t="str">
        <f>IF(V2940&gt;94,"Met",IF(X2940="--","n/a",IF(X2940&gt;=0,"Met","Did Not Meet")))</f>
        <v>Met</v>
      </c>
      <c r="I2939" s="13" t="str">
        <f>IF(V2941&gt;94,"Met",IF(X2941="--","n/a",IF(X2941&gt;=0,"Met","Did Not Meet")))</f>
        <v>Met</v>
      </c>
      <c r="K2939" s="13" t="str">
        <f>IF(Z2940&gt;94,"Met",IF(AB2940="--","n/a",IF(AB2940&gt;=0,"Met","Did Not Meet")))</f>
        <v>Met</v>
      </c>
      <c r="L2939" s="13" t="str">
        <f>IF(Z2941&gt;94,"Met",IF(AB2941="--","n/a",IF(AB2941&gt;=0,"Met","Did Not Meet")))</f>
        <v>Met</v>
      </c>
      <c r="M2939" s="1" t="s">
        <v>4</v>
      </c>
      <c r="N2939" s="14" t="s">
        <v>2501</v>
      </c>
      <c r="O2939" s="5"/>
      <c r="P2939" s="44" t="str">
        <f t="shared" ref="P2939" si="3750">IF(K2940="Yes",IF(L2940="Yes","Yes","No"),"No")</f>
        <v>Yes</v>
      </c>
      <c r="Q2939" s="94" t="s">
        <v>2759</v>
      </c>
      <c r="R2939" s="5" t="s">
        <v>1</v>
      </c>
      <c r="S2939" s="1" t="s">
        <v>2</v>
      </c>
      <c r="T2939" s="1" t="s">
        <v>7</v>
      </c>
      <c r="U2939" s="5">
        <v>66</v>
      </c>
      <c r="V2939" s="1">
        <v>93.94</v>
      </c>
      <c r="W2939" s="1">
        <v>92.81</v>
      </c>
      <c r="X2939" s="9">
        <f t="shared" si="3678"/>
        <v>1.1299999999999955</v>
      </c>
      <c r="Y2939" s="14">
        <v>33</v>
      </c>
      <c r="Z2939" s="1">
        <v>96.97</v>
      </c>
      <c r="AA2939" s="1">
        <v>77.08</v>
      </c>
      <c r="AB2939" s="71">
        <f t="shared" si="3740"/>
        <v>19.89</v>
      </c>
      <c r="AC2939" s="53"/>
    </row>
    <row r="2940" spans="1:29" ht="15" customHeight="1" x14ac:dyDescent="0.25">
      <c r="A2940" s="53">
        <v>4605019</v>
      </c>
      <c r="B2940" s="89" t="s">
        <v>2632</v>
      </c>
      <c r="C2940" s="53" t="s">
        <v>895</v>
      </c>
      <c r="D2940" s="49" t="s">
        <v>2499</v>
      </c>
      <c r="E2940" s="35" t="str">
        <f>VLOOKUP('2012 Accountability Database'!$A2938,'2011 AYP'!A$2:B$1072,2)</f>
        <v xml:space="preserve"> MS (Met Standards)</v>
      </c>
      <c r="F2940" s="66"/>
      <c r="G2940" s="63" t="s">
        <v>2485</v>
      </c>
      <c r="H2940" s="60" t="str">
        <f t="shared" ref="H2940:I2940" si="3751">IF(H2938="Met","Yes",IF(H2939="Met","Yes","No"))</f>
        <v>Yes</v>
      </c>
      <c r="I2940" s="60" t="str">
        <f t="shared" si="3751"/>
        <v>Yes</v>
      </c>
      <c r="J2940" s="42"/>
      <c r="K2940" s="60" t="str">
        <f t="shared" ref="K2940:L2940" si="3752">IF(K2938="Met","Yes",IF(K2939="Met","Yes","No"))</f>
        <v>Yes</v>
      </c>
      <c r="L2940" s="60" t="str">
        <f t="shared" si="3752"/>
        <v>Yes</v>
      </c>
      <c r="M2940" s="1" t="s">
        <v>4</v>
      </c>
      <c r="N2940" s="14" t="s">
        <v>2503</v>
      </c>
      <c r="O2940" s="5"/>
      <c r="P2940" s="44" t="str">
        <f t="shared" ref="P2940" si="3753">IF(H2944="Yes",IF(I2944="Yes","Yes","No"),"No")</f>
        <v>Yes</v>
      </c>
      <c r="Q2940" s="108" t="s">
        <v>2758</v>
      </c>
      <c r="R2940" s="5" t="s">
        <v>1</v>
      </c>
      <c r="S2940" s="1" t="s">
        <v>5</v>
      </c>
      <c r="T2940" s="1" t="s">
        <v>3</v>
      </c>
      <c r="U2940" s="5">
        <v>395</v>
      </c>
      <c r="V2940" s="1">
        <v>95.95</v>
      </c>
      <c r="W2940" s="1">
        <v>96.68</v>
      </c>
      <c r="X2940" s="6">
        <f t="shared" si="3678"/>
        <v>-0.73000000000000398</v>
      </c>
      <c r="Y2940" s="14">
        <v>177</v>
      </c>
      <c r="Z2940" s="1">
        <v>92.66</v>
      </c>
      <c r="AA2940" s="1">
        <v>87.5</v>
      </c>
      <c r="AB2940" s="71">
        <f t="shared" si="3740"/>
        <v>5.1599999999999966</v>
      </c>
      <c r="AC2940" s="53"/>
    </row>
    <row r="2941" spans="1:29" x14ac:dyDescent="0.25">
      <c r="A2941" s="53">
        <v>4605019</v>
      </c>
      <c r="B2941" s="89" t="s">
        <v>2632</v>
      </c>
      <c r="C2941" s="53" t="s">
        <v>895</v>
      </c>
      <c r="D2941" s="49" t="s">
        <v>2507</v>
      </c>
      <c r="E2941" s="47">
        <f>VLOOKUP('2012 Accountability Database'!A2938,Dems1112!$A$2:$G$1082,3)</f>
        <v>0.37</v>
      </c>
      <c r="F2941" s="66"/>
      <c r="G2941" s="52"/>
      <c r="M2941" s="1" t="s">
        <v>4</v>
      </c>
      <c r="N2941" s="14" t="s">
        <v>2504</v>
      </c>
      <c r="O2941" s="5"/>
      <c r="P2941" s="44" t="str">
        <f t="shared" ref="P2941" si="3754">IF(K2944="Yes",IF(L2944="Yes","Yes","No"),"No")</f>
        <v>No</v>
      </c>
      <c r="Q2941" s="108"/>
      <c r="R2941" s="5" t="s">
        <v>1</v>
      </c>
      <c r="S2941" s="1" t="s">
        <v>5</v>
      </c>
      <c r="T2941" s="1" t="s">
        <v>7</v>
      </c>
      <c r="U2941" s="5">
        <v>173</v>
      </c>
      <c r="V2941" s="1">
        <v>94.22</v>
      </c>
      <c r="W2941" s="1">
        <v>92.81</v>
      </c>
      <c r="X2941" s="9">
        <f t="shared" si="3678"/>
        <v>1.4099999999999966</v>
      </c>
      <c r="Y2941" s="14">
        <v>77</v>
      </c>
      <c r="Z2941" s="1">
        <v>90.91</v>
      </c>
      <c r="AA2941" s="1">
        <v>77.08</v>
      </c>
      <c r="AB2941" s="71">
        <f t="shared" si="3740"/>
        <v>13.829999999999998</v>
      </c>
      <c r="AC2941" s="53"/>
    </row>
    <row r="2942" spans="1:29" x14ac:dyDescent="0.25">
      <c r="A2942" s="53">
        <v>4605019</v>
      </c>
      <c r="B2942" s="89" t="s">
        <v>2632</v>
      </c>
      <c r="C2942" s="53" t="s">
        <v>895</v>
      </c>
      <c r="D2942" s="50" t="s">
        <v>2508</v>
      </c>
      <c r="E2942" s="47">
        <f>VLOOKUP('2012 Accountability Database'!A2938,Dems1112!$A$2:$G$1082,4)</f>
        <v>0.5</v>
      </c>
      <c r="F2942" s="65" t="s">
        <v>2486</v>
      </c>
      <c r="G2942" s="62"/>
      <c r="H2942" s="13" t="str">
        <f>IF(V2942&gt;94,"Met",IF(X2942="--","n/a",IF(X2942&gt;=0,"Met","Did Not Meet")))</f>
        <v>Met</v>
      </c>
      <c r="I2942" s="13" t="str">
        <f>IF(V2943&gt;94,"Met",IF(X2943="--","n/a",IF(X2943&gt;=0,"Met","Did Not Meet")))</f>
        <v>Did Not Meet</v>
      </c>
      <c r="J2942" s="13"/>
      <c r="K2942" s="13" t="str">
        <f>IF(Z2942&gt;94,"Met",IF(AB2942="--","n/a",IF(AB2942&gt;=0,"Met","Did Not Meet")))</f>
        <v>Did Not Meet</v>
      </c>
      <c r="L2942" s="13" t="str">
        <f>IF(Z2943&gt;94,"Met",IF(AB2943="--","n/a",IF(AB2943&gt;=0,"Met","Did Not Meet")))</f>
        <v>Did Not Meet</v>
      </c>
      <c r="M2942" s="1" t="s">
        <v>4</v>
      </c>
      <c r="N2942" s="68" t="s">
        <v>2497</v>
      </c>
      <c r="O2942" s="35"/>
      <c r="P2942" s="44"/>
      <c r="Q2942" s="108"/>
      <c r="R2942" s="5" t="s">
        <v>6</v>
      </c>
      <c r="S2942" s="1" t="s">
        <v>2</v>
      </c>
      <c r="T2942" s="1" t="s">
        <v>3</v>
      </c>
      <c r="U2942" s="5">
        <v>136</v>
      </c>
      <c r="V2942" s="1">
        <v>94.12</v>
      </c>
      <c r="W2942" s="1">
        <v>100</v>
      </c>
      <c r="X2942" s="6">
        <f t="shared" si="3678"/>
        <v>-5.8799999999999955</v>
      </c>
      <c r="Y2942" s="14">
        <v>68</v>
      </c>
      <c r="Z2942" s="1">
        <v>42.65</v>
      </c>
      <c r="AA2942" s="1">
        <v>66.67</v>
      </c>
      <c r="AB2942" s="72">
        <f t="shared" si="3740"/>
        <v>-24.020000000000003</v>
      </c>
      <c r="AC2942" s="53"/>
    </row>
    <row r="2943" spans="1:29" x14ac:dyDescent="0.25">
      <c r="A2943" s="53">
        <v>4605019</v>
      </c>
      <c r="B2943" s="89" t="s">
        <v>2632</v>
      </c>
      <c r="C2943" s="53" t="s">
        <v>895</v>
      </c>
      <c r="D2943" s="50" t="s">
        <v>974</v>
      </c>
      <c r="E2943" s="47" t="str">
        <f>VLOOKUP('2012 Accountability Database'!A2938,Dems1112!$A$2:$G$1082,5)</f>
        <v>K-4</v>
      </c>
      <c r="F2943" s="65" t="s">
        <v>2487</v>
      </c>
      <c r="G2943" s="62"/>
      <c r="H2943" s="13" t="str">
        <f>IF(V2944&gt;94,"Met",IF(X2944="--","n/a",IF(X2944&gt;=0,"Met","Did Not Meet")))</f>
        <v>Met</v>
      </c>
      <c r="I2943" s="13" t="str">
        <f>IF(V2945&gt;94,"Met",IF(X2945="--","n/a",IF(X2945&gt;=0,"Met","Did Not Meet")))</f>
        <v>Met</v>
      </c>
      <c r="J2943" s="13"/>
      <c r="K2943" s="13" t="str">
        <f>IF(Z2944&gt;94,"Met",IF(AB2944="--","n/a",IF(AB2944&gt;=0,"Met","Did Not Meet")))</f>
        <v>Did Not Meet</v>
      </c>
      <c r="L2943" s="13" t="str">
        <f>IF(Z2945&gt;94,"Met",IF(AB2945="--","n/a",IF(AB2945&gt;=0,"Met","Did Not Meet")))</f>
        <v>Met</v>
      </c>
      <c r="M2943" s="1" t="s">
        <v>4</v>
      </c>
      <c r="N2943" s="14"/>
      <c r="O2943" s="35" t="s">
        <v>2506</v>
      </c>
      <c r="P2943" s="83" t="str">
        <f t="shared" ref="P2943" si="3755">IF(P2938="No"," ", IF(P2940="No"," ",IF(P2939="No", " ",IF(P2941="No"," ","X"))))</f>
        <v xml:space="preserve"> </v>
      </c>
      <c r="Q2943" s="108"/>
      <c r="R2943" s="5" t="s">
        <v>6</v>
      </c>
      <c r="S2943" s="1" t="s">
        <v>2</v>
      </c>
      <c r="T2943" s="1" t="s">
        <v>7</v>
      </c>
      <c r="U2943" s="5">
        <v>66</v>
      </c>
      <c r="V2943" s="1">
        <v>90.91</v>
      </c>
      <c r="W2943" s="1">
        <v>100</v>
      </c>
      <c r="X2943" s="6">
        <f t="shared" si="3678"/>
        <v>-9.0900000000000034</v>
      </c>
      <c r="Y2943" s="14">
        <v>33</v>
      </c>
      <c r="Z2943" s="1">
        <v>39.39</v>
      </c>
      <c r="AA2943" s="1">
        <v>54.17</v>
      </c>
      <c r="AB2943" s="72">
        <f t="shared" si="3740"/>
        <v>-14.780000000000001</v>
      </c>
      <c r="AC2943" s="53"/>
    </row>
    <row r="2944" spans="1:29" ht="15.75" x14ac:dyDescent="0.25">
      <c r="A2944" s="53">
        <v>4605019</v>
      </c>
      <c r="B2944" s="89" t="s">
        <v>2632</v>
      </c>
      <c r="C2944" s="53" t="s">
        <v>895</v>
      </c>
      <c r="D2944" s="50" t="s">
        <v>975</v>
      </c>
      <c r="E2944" s="48" t="str">
        <f>VLOOKUP('2012 Accountability Database'!A2938,Dems1112!$A$2:$G$1082,6)</f>
        <v>4 (Southwest AR)</v>
      </c>
      <c r="F2944" s="66"/>
      <c r="G2944" s="63" t="s">
        <v>2488</v>
      </c>
      <c r="H2944" s="61" t="str">
        <f t="shared" ref="H2944:I2944" si="3756">IF(H2942="Met","Yes",IF(H2943="Met","Yes","No"))</f>
        <v>Yes</v>
      </c>
      <c r="I2944" s="61" t="str">
        <f t="shared" si="3756"/>
        <v>Yes</v>
      </c>
      <c r="J2944" s="55"/>
      <c r="K2944" s="61" t="str">
        <f t="shared" ref="K2944:L2944" si="3757">IF(K2942="Met","Yes",IF(K2943="Met","Yes","No"))</f>
        <v>No</v>
      </c>
      <c r="L2944" s="61" t="str">
        <f t="shared" si="3757"/>
        <v>Yes</v>
      </c>
      <c r="M2944" s="1" t="s">
        <v>4</v>
      </c>
      <c r="N2944" s="14"/>
      <c r="O2944" s="35" t="s">
        <v>2505</v>
      </c>
      <c r="P2944" s="83" t="str">
        <f t="shared" ref="P2944" si="3758">IF(P2943="X"," ",IF(P2945="X"," ","X"))</f>
        <v>X</v>
      </c>
      <c r="Q2944" s="94" t="s">
        <v>2759</v>
      </c>
      <c r="R2944" s="5" t="s">
        <v>6</v>
      </c>
      <c r="S2944" s="1" t="s">
        <v>5</v>
      </c>
      <c r="T2944" s="1" t="s">
        <v>3</v>
      </c>
      <c r="U2944" s="5">
        <v>395</v>
      </c>
      <c r="V2944" s="1">
        <v>97.47</v>
      </c>
      <c r="W2944" s="1">
        <v>100</v>
      </c>
      <c r="X2944" s="6">
        <f t="shared" si="3678"/>
        <v>-2.5300000000000011</v>
      </c>
      <c r="Y2944" s="14">
        <v>177</v>
      </c>
      <c r="Z2944" s="1">
        <v>61.58</v>
      </c>
      <c r="AA2944" s="1">
        <v>66.67</v>
      </c>
      <c r="AB2944" s="72">
        <f t="shared" si="3740"/>
        <v>-5.0900000000000034</v>
      </c>
      <c r="AC2944" s="53"/>
    </row>
    <row r="2945" spans="1:29" x14ac:dyDescent="0.25">
      <c r="A2945" s="54">
        <v>4605019</v>
      </c>
      <c r="B2945" s="90" t="s">
        <v>2632</v>
      </c>
      <c r="C2945" s="54" t="s">
        <v>895</v>
      </c>
      <c r="D2945" s="4"/>
      <c r="E2945" s="4"/>
      <c r="F2945" s="67"/>
      <c r="G2945" s="64"/>
      <c r="H2945" s="43"/>
      <c r="I2945" s="43"/>
      <c r="J2945" s="43"/>
      <c r="K2945" s="43"/>
      <c r="L2945" s="43"/>
      <c r="M2945" s="4" t="s">
        <v>4</v>
      </c>
      <c r="N2945" s="15"/>
      <c r="O2945" s="38" t="s">
        <v>2482</v>
      </c>
      <c r="P2945" s="84" t="str">
        <f>IF(E2939="Achieving School"," ","X")</f>
        <v xml:space="preserve"> </v>
      </c>
      <c r="Q2945" s="91"/>
      <c r="R2945" s="4" t="s">
        <v>6</v>
      </c>
      <c r="S2945" s="4" t="s">
        <v>5</v>
      </c>
      <c r="T2945" s="4" t="s">
        <v>7</v>
      </c>
      <c r="U2945" s="4">
        <v>173</v>
      </c>
      <c r="V2945" s="4">
        <v>95.95</v>
      </c>
      <c r="W2945" s="4">
        <v>100</v>
      </c>
      <c r="X2945" s="7">
        <f t="shared" si="3678"/>
        <v>-4.0499999999999972</v>
      </c>
      <c r="Y2945" s="15">
        <v>77</v>
      </c>
      <c r="Z2945" s="4">
        <v>58.44</v>
      </c>
      <c r="AA2945" s="4">
        <v>54.17</v>
      </c>
      <c r="AB2945" s="74">
        <f t="shared" si="3740"/>
        <v>4.269999999999996</v>
      </c>
      <c r="AC2945" s="54"/>
    </row>
    <row r="2946" spans="1:29" x14ac:dyDescent="0.25">
      <c r="A2946" s="1">
        <v>4605020</v>
      </c>
      <c r="B2946" s="87" t="s">
        <v>2632</v>
      </c>
      <c r="C2946" s="55" t="s">
        <v>479</v>
      </c>
      <c r="E2946" s="42"/>
      <c r="F2946" s="65" t="s">
        <v>2483</v>
      </c>
      <c r="G2946" s="62"/>
      <c r="H2946" s="37" t="str">
        <f>IF(V2946&gt;94,"Met",IF(X2946="--","n/a",IF(X2946&gt;=0,"Met","Did Not Meet")))</f>
        <v>Did Not Meet</v>
      </c>
      <c r="I2946" s="37" t="str">
        <f>IF(V2947&gt;94,"Met",IF(X2947="--","n/a",IF(X2947&gt;=0,"Met","Did Not Meet")))</f>
        <v>Did Not Meet</v>
      </c>
      <c r="K2946" s="13" t="str">
        <f>IF(Z2946&gt;94,"Met",IF(AB2946="--","n/a",IF(AB2946&gt;=0,"Met","Did Not Meet")))</f>
        <v>Met</v>
      </c>
      <c r="L2946" s="13" t="str">
        <f>IF(Z2947&gt;94,"Met",IF(AB2947="--","n/a",IF(AB2947&gt;=0,"Met","Did Not Meet")))</f>
        <v>Met</v>
      </c>
      <c r="M2946" s="1" t="s">
        <v>4</v>
      </c>
      <c r="N2946" s="14" t="s">
        <v>2502</v>
      </c>
      <c r="O2946" s="5"/>
      <c r="P2946" s="44" t="str">
        <f t="shared" ref="P2946" si="3759">IF(H2948="Yes",IF(I2948="Yes","Yes","No"),"No")</f>
        <v>No</v>
      </c>
      <c r="Q2946" s="93"/>
      <c r="R2946" s="5" t="s">
        <v>1</v>
      </c>
      <c r="S2946" s="1" t="s">
        <v>2</v>
      </c>
      <c r="T2946" s="1" t="s">
        <v>3</v>
      </c>
      <c r="U2946" s="5">
        <v>93</v>
      </c>
      <c r="V2946" s="1">
        <v>82.8</v>
      </c>
      <c r="W2946" s="1">
        <v>86.61</v>
      </c>
      <c r="X2946" s="6">
        <f t="shared" ref="X2946:X3009" si="3760">V2946-W2946</f>
        <v>-3.8100000000000023</v>
      </c>
      <c r="Y2946" s="14">
        <v>45</v>
      </c>
      <c r="Z2946" s="1">
        <v>95.56</v>
      </c>
      <c r="AA2946" s="1">
        <v>81.67</v>
      </c>
      <c r="AB2946" s="71">
        <f t="shared" si="3740"/>
        <v>13.89</v>
      </c>
      <c r="AC2946" s="36"/>
    </row>
    <row r="2947" spans="1:29" ht="15.75" x14ac:dyDescent="0.25">
      <c r="A2947" s="53">
        <v>4605020</v>
      </c>
      <c r="B2947" s="89" t="s">
        <v>2632</v>
      </c>
      <c r="C2947" s="53" t="s">
        <v>479</v>
      </c>
      <c r="D2947" s="49" t="s">
        <v>2498</v>
      </c>
      <c r="E2947" s="34" t="str">
        <f>M2946</f>
        <v>Achieving School</v>
      </c>
      <c r="F2947" s="65" t="s">
        <v>2484</v>
      </c>
      <c r="G2947" s="62"/>
      <c r="H2947" s="13" t="str">
        <f>IF(V2948&gt;94,"Met",IF(X2948="--","n/a",IF(X2948&gt;=0,"Met","Did Not Meet")))</f>
        <v>Did Not Meet</v>
      </c>
      <c r="I2947" s="13" t="str">
        <f>IF(V2949&gt;94,"Met",IF(X2949="--","n/a",IF(X2949&gt;=0,"Met","Did Not Meet")))</f>
        <v>Did Not Meet</v>
      </c>
      <c r="K2947" s="13" t="str">
        <f>IF(Z2948&gt;94,"Met",IF(AB2948="--","n/a",IF(AB2948&gt;=0,"Met","Did Not Meet")))</f>
        <v>Met</v>
      </c>
      <c r="L2947" s="13" t="str">
        <f>IF(Z2949&gt;94,"Met",IF(AB2949="--","n/a",IF(AB2949&gt;=0,"Met","Did Not Meet")))</f>
        <v>Met</v>
      </c>
      <c r="M2947" s="5" t="s">
        <v>4</v>
      </c>
      <c r="N2947" s="14" t="s">
        <v>2501</v>
      </c>
      <c r="O2947" s="5"/>
      <c r="P2947" s="44" t="str">
        <f t="shared" ref="P2947" si="3761">IF(K2948="Yes",IF(L2948="Yes","Yes","No"),"No")</f>
        <v>Yes</v>
      </c>
      <c r="Q2947" s="94" t="s">
        <v>2759</v>
      </c>
      <c r="R2947" s="5" t="s">
        <v>1</v>
      </c>
      <c r="S2947" s="5" t="s">
        <v>2</v>
      </c>
      <c r="T2947" s="5" t="s">
        <v>7</v>
      </c>
      <c r="U2947" s="5">
        <v>85</v>
      </c>
      <c r="V2947" s="5">
        <v>81.180000000000007</v>
      </c>
      <c r="W2947" s="5">
        <v>87.4</v>
      </c>
      <c r="X2947" s="8">
        <f t="shared" si="3760"/>
        <v>-6.2199999999999989</v>
      </c>
      <c r="Y2947" s="14">
        <v>41</v>
      </c>
      <c r="Z2947" s="5">
        <v>97.56</v>
      </c>
      <c r="AA2947" s="5">
        <v>81.67</v>
      </c>
      <c r="AB2947" s="71">
        <f t="shared" si="3740"/>
        <v>15.89</v>
      </c>
      <c r="AC2947" s="53"/>
    </row>
    <row r="2948" spans="1:29" ht="15" customHeight="1" x14ac:dyDescent="0.25">
      <c r="A2948" s="53">
        <v>4605020</v>
      </c>
      <c r="B2948" s="89" t="s">
        <v>2632</v>
      </c>
      <c r="C2948" s="53" t="s">
        <v>479</v>
      </c>
      <c r="D2948" s="49" t="s">
        <v>2499</v>
      </c>
      <c r="E2948" s="35" t="str">
        <f>VLOOKUP('2012 Accountability Database'!$A2946,'2011 AYP'!A$2:B$1072,2)</f>
        <v>SI_M (School Improvement - Met Standards)</v>
      </c>
      <c r="F2948" s="66"/>
      <c r="G2948" s="63" t="s">
        <v>2485</v>
      </c>
      <c r="H2948" s="60" t="str">
        <f t="shared" ref="H2948:I2948" si="3762">IF(H2946="Met","Yes",IF(H2947="Met","Yes","No"))</f>
        <v>No</v>
      </c>
      <c r="I2948" s="60" t="str">
        <f t="shared" si="3762"/>
        <v>No</v>
      </c>
      <c r="J2948" s="42"/>
      <c r="K2948" s="60" t="str">
        <f t="shared" ref="K2948:L2948" si="3763">IF(K2946="Met","Yes",IF(K2947="Met","Yes","No"))</f>
        <v>Yes</v>
      </c>
      <c r="L2948" s="60" t="str">
        <f t="shared" si="3763"/>
        <v>Yes</v>
      </c>
      <c r="M2948" s="1" t="s">
        <v>4</v>
      </c>
      <c r="N2948" s="14" t="s">
        <v>2503</v>
      </c>
      <c r="O2948" s="5"/>
      <c r="P2948" s="44" t="str">
        <f t="shared" ref="P2948" si="3764">IF(H2952="Yes",IF(I2952="Yes","Yes","No"),"No")</f>
        <v>No</v>
      </c>
      <c r="Q2948" s="108" t="s">
        <v>2758</v>
      </c>
      <c r="R2948" s="5" t="s">
        <v>1</v>
      </c>
      <c r="S2948" s="1" t="s">
        <v>5</v>
      </c>
      <c r="T2948" s="1" t="s">
        <v>3</v>
      </c>
      <c r="U2948" s="5">
        <v>270</v>
      </c>
      <c r="V2948" s="1">
        <v>79.260000000000005</v>
      </c>
      <c r="W2948" s="1">
        <v>86.61</v>
      </c>
      <c r="X2948" s="6">
        <f t="shared" si="3760"/>
        <v>-7.3499999999999943</v>
      </c>
      <c r="Y2948" s="14">
        <v>117</v>
      </c>
      <c r="Z2948" s="1">
        <v>87.18</v>
      </c>
      <c r="AA2948" s="1">
        <v>81.67</v>
      </c>
      <c r="AB2948" s="71">
        <f t="shared" si="3740"/>
        <v>5.5100000000000051</v>
      </c>
      <c r="AC2948" s="53"/>
    </row>
    <row r="2949" spans="1:29" x14ac:dyDescent="0.25">
      <c r="A2949" s="53">
        <v>4605020</v>
      </c>
      <c r="B2949" s="89" t="s">
        <v>2632</v>
      </c>
      <c r="C2949" s="53" t="s">
        <v>479</v>
      </c>
      <c r="D2949" s="49" t="s">
        <v>2507</v>
      </c>
      <c r="E2949" s="47">
        <f>VLOOKUP('2012 Accountability Database'!A2946,Dems1112!$A$2:$G$1082,3)</f>
        <v>0.65</v>
      </c>
      <c r="F2949" s="66"/>
      <c r="G2949" s="52"/>
      <c r="M2949" s="1" t="s">
        <v>4</v>
      </c>
      <c r="N2949" s="14" t="s">
        <v>2504</v>
      </c>
      <c r="O2949" s="5"/>
      <c r="P2949" s="44" t="str">
        <f t="shared" ref="P2949" si="3765">IF(K2952="Yes",IF(L2952="Yes","Yes","No"),"No")</f>
        <v>Yes</v>
      </c>
      <c r="Q2949" s="108"/>
      <c r="R2949" s="5" t="s">
        <v>1</v>
      </c>
      <c r="S2949" s="1" t="s">
        <v>5</v>
      </c>
      <c r="T2949" s="1" t="s">
        <v>7</v>
      </c>
      <c r="U2949" s="5">
        <v>236</v>
      </c>
      <c r="V2949" s="1">
        <v>79.239999999999995</v>
      </c>
      <c r="W2949" s="1">
        <v>87.4</v>
      </c>
      <c r="X2949" s="6">
        <f t="shared" si="3760"/>
        <v>-8.1600000000000108</v>
      </c>
      <c r="Y2949" s="14">
        <v>103</v>
      </c>
      <c r="Z2949" s="1">
        <v>88.35</v>
      </c>
      <c r="AA2949" s="1">
        <v>81.67</v>
      </c>
      <c r="AB2949" s="71">
        <f t="shared" si="3740"/>
        <v>6.6799999999999926</v>
      </c>
      <c r="AC2949" s="53"/>
    </row>
    <row r="2950" spans="1:29" x14ac:dyDescent="0.25">
      <c r="A2950" s="53">
        <v>4605020</v>
      </c>
      <c r="B2950" s="89" t="s">
        <v>2632</v>
      </c>
      <c r="C2950" s="53" t="s">
        <v>479</v>
      </c>
      <c r="D2950" s="50" t="s">
        <v>2508</v>
      </c>
      <c r="E2950" s="47">
        <f>VLOOKUP('2012 Accountability Database'!A2946,Dems1112!$A$2:$G$1082,4)</f>
        <v>0.88</v>
      </c>
      <c r="F2950" s="65" t="s">
        <v>2486</v>
      </c>
      <c r="G2950" s="62"/>
      <c r="H2950" s="13" t="str">
        <f>IF(V2950&gt;94,"Met",IF(X2950="--","n/a",IF(X2950&gt;=0,"Met","Did Not Meet")))</f>
        <v>Did Not Meet</v>
      </c>
      <c r="I2950" s="13" t="str">
        <f>IF(V2951&gt;94,"Met",IF(X2951="--","n/a",IF(X2951&gt;=0,"Met","Did Not Meet")))</f>
        <v>Did Not Meet</v>
      </c>
      <c r="J2950" s="13"/>
      <c r="K2950" s="13" t="str">
        <f>IF(Z2950&gt;94,"Met",IF(AB2950="--","n/a",IF(AB2950&gt;=0,"Met","Did Not Meet")))</f>
        <v>Met</v>
      </c>
      <c r="L2950" s="13" t="str">
        <f>IF(Z2951&gt;94,"Met",IF(AB2951="--","n/a",IF(AB2951&gt;=0,"Met","Did Not Meet")))</f>
        <v>Met</v>
      </c>
      <c r="M2950" s="1" t="s">
        <v>4</v>
      </c>
      <c r="N2950" s="68" t="s">
        <v>2497</v>
      </c>
      <c r="O2950" s="35"/>
      <c r="P2950" s="44"/>
      <c r="Q2950" s="108"/>
      <c r="R2950" s="5" t="s">
        <v>6</v>
      </c>
      <c r="S2950" s="1" t="s">
        <v>2</v>
      </c>
      <c r="T2950" s="1" t="s">
        <v>3</v>
      </c>
      <c r="U2950" s="5">
        <v>93</v>
      </c>
      <c r="V2950" s="1">
        <v>84.95</v>
      </c>
      <c r="W2950" s="1">
        <v>88.67</v>
      </c>
      <c r="X2950" s="6">
        <f t="shared" si="3760"/>
        <v>-3.7199999999999989</v>
      </c>
      <c r="Y2950" s="14">
        <v>45</v>
      </c>
      <c r="Z2950" s="1">
        <v>62.22</v>
      </c>
      <c r="AA2950" s="1">
        <v>55.48</v>
      </c>
      <c r="AB2950" s="71">
        <f t="shared" si="3740"/>
        <v>6.740000000000002</v>
      </c>
      <c r="AC2950" s="53"/>
    </row>
    <row r="2951" spans="1:29" x14ac:dyDescent="0.25">
      <c r="A2951" s="53">
        <v>4605020</v>
      </c>
      <c r="B2951" s="89" t="s">
        <v>2632</v>
      </c>
      <c r="C2951" s="53" t="s">
        <v>479</v>
      </c>
      <c r="D2951" s="50" t="s">
        <v>974</v>
      </c>
      <c r="E2951" s="47" t="str">
        <f>VLOOKUP('2012 Accountability Database'!A2946,Dems1112!$A$2:$G$1082,5)</f>
        <v>K-4</v>
      </c>
      <c r="F2951" s="65" t="s">
        <v>2487</v>
      </c>
      <c r="G2951" s="62"/>
      <c r="H2951" s="13" t="str">
        <f>IF(V2952&gt;94,"Met",IF(X2952="--","n/a",IF(X2952&gt;=0,"Met","Did Not Meet")))</f>
        <v>Did Not Meet</v>
      </c>
      <c r="I2951" s="13" t="str">
        <f>IF(V2953&gt;94,"Met",IF(X2953="--","n/a",IF(X2953&gt;=0,"Met","Did Not Meet")))</f>
        <v>Did Not Meet</v>
      </c>
      <c r="J2951" s="13"/>
      <c r="K2951" s="13" t="str">
        <f>IF(Z2952&gt;94,"Met",IF(AB2952="--","n/a",IF(AB2952&gt;=0,"Met","Did Not Meet")))</f>
        <v>Met</v>
      </c>
      <c r="L2951" s="13" t="str">
        <f>IF(Z2953&gt;94,"Met",IF(AB2953="--","n/a",IF(AB2953&gt;=0,"Met","Did Not Meet")))</f>
        <v>Met</v>
      </c>
      <c r="M2951" s="1" t="s">
        <v>4</v>
      </c>
      <c r="N2951" s="14"/>
      <c r="O2951" s="35" t="s">
        <v>2506</v>
      </c>
      <c r="P2951" s="83" t="str">
        <f t="shared" ref="P2951" si="3766">IF(P2946="No"," ", IF(P2948="No"," ",IF(P2947="No", " ",IF(P2949="No"," ","X"))))</f>
        <v xml:space="preserve"> </v>
      </c>
      <c r="Q2951" s="108"/>
      <c r="R2951" s="5" t="s">
        <v>6</v>
      </c>
      <c r="S2951" s="1" t="s">
        <v>2</v>
      </c>
      <c r="T2951" s="1" t="s">
        <v>7</v>
      </c>
      <c r="U2951" s="5">
        <v>85</v>
      </c>
      <c r="V2951" s="1">
        <v>83.53</v>
      </c>
      <c r="W2951" s="1">
        <v>88.54</v>
      </c>
      <c r="X2951" s="6">
        <f t="shared" si="3760"/>
        <v>-5.0100000000000051</v>
      </c>
      <c r="Y2951" s="14">
        <v>41</v>
      </c>
      <c r="Z2951" s="1">
        <v>58.54</v>
      </c>
      <c r="AA2951" s="1">
        <v>54.17</v>
      </c>
      <c r="AB2951" s="71">
        <f t="shared" si="3740"/>
        <v>4.3699999999999974</v>
      </c>
      <c r="AC2951" s="53"/>
    </row>
    <row r="2952" spans="1:29" ht="15.75" x14ac:dyDescent="0.25">
      <c r="A2952" s="53">
        <v>4605020</v>
      </c>
      <c r="B2952" s="89" t="s">
        <v>2632</v>
      </c>
      <c r="C2952" s="53" t="s">
        <v>479</v>
      </c>
      <c r="D2952" s="50" t="s">
        <v>975</v>
      </c>
      <c r="E2952" s="48" t="str">
        <f>VLOOKUP('2012 Accountability Database'!A2946,Dems1112!$A$2:$G$1082,6)</f>
        <v>4 (Southwest AR)</v>
      </c>
      <c r="F2952" s="66"/>
      <c r="G2952" s="63" t="s">
        <v>2488</v>
      </c>
      <c r="H2952" s="61" t="str">
        <f t="shared" ref="H2952:I2952" si="3767">IF(H2950="Met","Yes",IF(H2951="Met","Yes","No"))</f>
        <v>No</v>
      </c>
      <c r="I2952" s="61" t="str">
        <f t="shared" si="3767"/>
        <v>No</v>
      </c>
      <c r="J2952" s="55"/>
      <c r="K2952" s="61" t="str">
        <f t="shared" ref="K2952:L2952" si="3768">IF(K2950="Met","Yes",IF(K2951="Met","Yes","No"))</f>
        <v>Yes</v>
      </c>
      <c r="L2952" s="61" t="str">
        <f t="shared" si="3768"/>
        <v>Yes</v>
      </c>
      <c r="M2952" s="1" t="s">
        <v>4</v>
      </c>
      <c r="N2952" s="14"/>
      <c r="O2952" s="35" t="s">
        <v>2505</v>
      </c>
      <c r="P2952" s="83" t="str">
        <f t="shared" ref="P2952" si="3769">IF(P2951="X"," ",IF(P2953="X"," ","X"))</f>
        <v>X</v>
      </c>
      <c r="Q2952" s="94" t="s">
        <v>2759</v>
      </c>
      <c r="R2952" s="5" t="s">
        <v>6</v>
      </c>
      <c r="S2952" s="1" t="s">
        <v>5</v>
      </c>
      <c r="T2952" s="1" t="s">
        <v>3</v>
      </c>
      <c r="U2952" s="5">
        <v>270</v>
      </c>
      <c r="V2952" s="1">
        <v>81.48</v>
      </c>
      <c r="W2952" s="1">
        <v>88.67</v>
      </c>
      <c r="X2952" s="6">
        <f t="shared" si="3760"/>
        <v>-7.1899999999999977</v>
      </c>
      <c r="Y2952" s="14">
        <v>117</v>
      </c>
      <c r="Z2952" s="1">
        <v>61.54</v>
      </c>
      <c r="AA2952" s="1">
        <v>55.48</v>
      </c>
      <c r="AB2952" s="71">
        <f t="shared" si="3740"/>
        <v>6.0600000000000023</v>
      </c>
      <c r="AC2952" s="53"/>
    </row>
    <row r="2953" spans="1:29" x14ac:dyDescent="0.25">
      <c r="A2953" s="54">
        <v>4605020</v>
      </c>
      <c r="B2953" s="90" t="s">
        <v>2632</v>
      </c>
      <c r="C2953" s="54" t="s">
        <v>479</v>
      </c>
      <c r="D2953" s="4"/>
      <c r="E2953" s="4"/>
      <c r="F2953" s="67"/>
      <c r="G2953" s="64"/>
      <c r="H2953" s="43"/>
      <c r="I2953" s="43"/>
      <c r="J2953" s="43"/>
      <c r="K2953" s="43"/>
      <c r="L2953" s="43"/>
      <c r="M2953" s="4" t="s">
        <v>4</v>
      </c>
      <c r="N2953" s="15"/>
      <c r="O2953" s="38" t="s">
        <v>2482</v>
      </c>
      <c r="P2953" s="84" t="str">
        <f>IF(E2947="Achieving School"," ","X")</f>
        <v xml:space="preserve"> </v>
      </c>
      <c r="Q2953" s="91"/>
      <c r="R2953" s="4" t="s">
        <v>6</v>
      </c>
      <c r="S2953" s="4" t="s">
        <v>5</v>
      </c>
      <c r="T2953" s="4" t="s">
        <v>7</v>
      </c>
      <c r="U2953" s="4">
        <v>236</v>
      </c>
      <c r="V2953" s="4">
        <v>80.08</v>
      </c>
      <c r="W2953" s="4">
        <v>88.54</v>
      </c>
      <c r="X2953" s="7">
        <f t="shared" si="3760"/>
        <v>-8.460000000000008</v>
      </c>
      <c r="Y2953" s="15">
        <v>103</v>
      </c>
      <c r="Z2953" s="4">
        <v>60.19</v>
      </c>
      <c r="AA2953" s="4">
        <v>54.17</v>
      </c>
      <c r="AB2953" s="74">
        <f t="shared" si="3740"/>
        <v>6.019999999999996</v>
      </c>
      <c r="AC2953" s="54"/>
    </row>
    <row r="2954" spans="1:29" x14ac:dyDescent="0.25">
      <c r="A2954" s="1">
        <v>4605021</v>
      </c>
      <c r="B2954" s="87" t="s">
        <v>2632</v>
      </c>
      <c r="C2954" s="55" t="s">
        <v>896</v>
      </c>
      <c r="E2954" s="42"/>
      <c r="F2954" s="65" t="s">
        <v>2483</v>
      </c>
      <c r="G2954" s="62"/>
      <c r="H2954" s="37" t="str">
        <f>IF(V2954&gt;94,"Met",IF(X2954="--","n/a",IF(X2954&gt;=0,"Met","Did Not Meet")))</f>
        <v>Met</v>
      </c>
      <c r="I2954" s="37" t="str">
        <f>IF(V2955&gt;94,"Met",IF(X2955="--","n/a",IF(X2955&gt;=0,"Met","Did Not Meet")))</f>
        <v>Met</v>
      </c>
      <c r="K2954" s="13" t="str">
        <f>IF(Z2954&gt;94,"Met",IF(AB2954="--","n/a",IF(AB2954&gt;=0,"Met","Did Not Meet")))</f>
        <v>Did Not Meet</v>
      </c>
      <c r="L2954" s="13" t="str">
        <f>IF(Z2955&gt;94,"Met",IF(AB2955="--","n/a",IF(AB2955&gt;=0,"Met","Did Not Meet")))</f>
        <v>Did Not Meet</v>
      </c>
      <c r="M2954" s="5" t="s">
        <v>9</v>
      </c>
      <c r="N2954" s="14" t="s">
        <v>2502</v>
      </c>
      <c r="O2954" s="5"/>
      <c r="P2954" s="44" t="str">
        <f t="shared" ref="P2954" si="3770">IF(H2956="Yes",IF(I2956="Yes","Yes","No"),"No")</f>
        <v>Yes</v>
      </c>
      <c r="Q2954" s="93"/>
      <c r="R2954" s="5" t="s">
        <v>1</v>
      </c>
      <c r="S2954" s="5" t="s">
        <v>2</v>
      </c>
      <c r="T2954" s="5" t="s">
        <v>3</v>
      </c>
      <c r="U2954" s="5">
        <v>134</v>
      </c>
      <c r="V2954" s="5">
        <v>79.849999999999994</v>
      </c>
      <c r="W2954" s="5">
        <v>79.63</v>
      </c>
      <c r="X2954" s="11">
        <f t="shared" si="3760"/>
        <v>0.21999999999999886</v>
      </c>
      <c r="Y2954" s="14">
        <v>54</v>
      </c>
      <c r="Z2954" s="5">
        <v>81.48</v>
      </c>
      <c r="AA2954" s="5">
        <v>90.57</v>
      </c>
      <c r="AB2954" s="72">
        <f t="shared" si="3740"/>
        <v>-9.0899999999999892</v>
      </c>
      <c r="AC2954" s="36"/>
    </row>
    <row r="2955" spans="1:29" ht="15.75" x14ac:dyDescent="0.25">
      <c r="A2955" s="53">
        <v>4605021</v>
      </c>
      <c r="B2955" s="89" t="s">
        <v>2632</v>
      </c>
      <c r="C2955" s="53" t="s">
        <v>896</v>
      </c>
      <c r="D2955" s="49" t="s">
        <v>2498</v>
      </c>
      <c r="E2955" s="34" t="str">
        <f>M2954</f>
        <v>Needs Improvement School</v>
      </c>
      <c r="F2955" s="65" t="s">
        <v>2484</v>
      </c>
      <c r="G2955" s="62"/>
      <c r="H2955" s="13" t="str">
        <f>IF(V2956&gt;94,"Met",IF(X2956="--","n/a",IF(X2956&gt;=0,"Met","Did Not Meet")))</f>
        <v>Did Not Meet</v>
      </c>
      <c r="I2955" s="13" t="str">
        <f>IF(V2957&gt;94,"Met",IF(X2957="--","n/a",IF(X2957&gt;=0,"Met","Did Not Meet")))</f>
        <v>Did Not Meet</v>
      </c>
      <c r="K2955" s="13" t="str">
        <f>IF(Z2956&gt;94,"Met",IF(AB2956="--","n/a",IF(AB2956&gt;=0,"Met","Did Not Meet")))</f>
        <v>Did Not Meet</v>
      </c>
      <c r="L2955" s="13" t="str">
        <f>IF(Z2957&gt;94,"Met",IF(AB2957="--","n/a",IF(AB2957&gt;=0,"Met","Did Not Meet")))</f>
        <v>Did Not Meet</v>
      </c>
      <c r="M2955" s="1" t="s">
        <v>9</v>
      </c>
      <c r="N2955" s="14" t="s">
        <v>2501</v>
      </c>
      <c r="O2955" s="5"/>
      <c r="P2955" s="44" t="str">
        <f t="shared" ref="P2955" si="3771">IF(K2956="Yes",IF(L2956="Yes","Yes","No"),"No")</f>
        <v>No</v>
      </c>
      <c r="Q2955" s="94" t="s">
        <v>2759</v>
      </c>
      <c r="R2955" s="5" t="s">
        <v>1</v>
      </c>
      <c r="S2955" s="1" t="s">
        <v>2</v>
      </c>
      <c r="T2955" s="1" t="s">
        <v>7</v>
      </c>
      <c r="U2955" s="5">
        <v>123</v>
      </c>
      <c r="V2955" s="1">
        <v>79.67</v>
      </c>
      <c r="W2955" s="1">
        <v>77.459999999999994</v>
      </c>
      <c r="X2955" s="9">
        <f t="shared" si="3760"/>
        <v>2.210000000000008</v>
      </c>
      <c r="Y2955" s="14">
        <v>50</v>
      </c>
      <c r="Z2955" s="1">
        <v>84</v>
      </c>
      <c r="AA2955" s="1">
        <v>89.13</v>
      </c>
      <c r="AB2955" s="72">
        <f t="shared" si="3740"/>
        <v>-5.1299999999999955</v>
      </c>
      <c r="AC2955" s="53"/>
    </row>
    <row r="2956" spans="1:29" ht="15" customHeight="1" x14ac:dyDescent="0.25">
      <c r="A2956" s="53">
        <v>4605021</v>
      </c>
      <c r="B2956" s="89" t="s">
        <v>2632</v>
      </c>
      <c r="C2956" s="53" t="s">
        <v>896</v>
      </c>
      <c r="D2956" s="49" t="s">
        <v>2499</v>
      </c>
      <c r="E2956" s="35" t="str">
        <f>VLOOKUP('2012 Accountability Database'!$A2954,'2011 AYP'!A$2:B$1072,2)</f>
        <v>SI_M (School Improvement - Met Standards)</v>
      </c>
      <c r="F2956" s="66"/>
      <c r="G2956" s="63" t="s">
        <v>2485</v>
      </c>
      <c r="H2956" s="60" t="str">
        <f t="shared" ref="H2956:I2956" si="3772">IF(H2954="Met","Yes",IF(H2955="Met","Yes","No"))</f>
        <v>Yes</v>
      </c>
      <c r="I2956" s="60" t="str">
        <f t="shared" si="3772"/>
        <v>Yes</v>
      </c>
      <c r="J2956" s="42"/>
      <c r="K2956" s="60" t="str">
        <f t="shared" ref="K2956:L2956" si="3773">IF(K2954="Met","Yes",IF(K2955="Met","Yes","No"))</f>
        <v>No</v>
      </c>
      <c r="L2956" s="60" t="str">
        <f t="shared" si="3773"/>
        <v>No</v>
      </c>
      <c r="M2956" s="1" t="s">
        <v>9</v>
      </c>
      <c r="N2956" s="14" t="s">
        <v>2503</v>
      </c>
      <c r="O2956" s="5"/>
      <c r="P2956" s="44" t="str">
        <f t="shared" ref="P2956" si="3774">IF(H2960="Yes",IF(I2960="Yes","Yes","No"),"No")</f>
        <v>No</v>
      </c>
      <c r="Q2956" s="108" t="s">
        <v>2758</v>
      </c>
      <c r="R2956" s="5" t="s">
        <v>1</v>
      </c>
      <c r="S2956" s="1" t="s">
        <v>5</v>
      </c>
      <c r="T2956" s="1" t="s">
        <v>3</v>
      </c>
      <c r="U2956" s="5">
        <v>413</v>
      </c>
      <c r="V2956" s="1">
        <v>70.7</v>
      </c>
      <c r="W2956" s="1">
        <v>79.63</v>
      </c>
      <c r="X2956" s="6">
        <f t="shared" si="3760"/>
        <v>-8.9299999999999926</v>
      </c>
      <c r="Y2956" s="14">
        <v>179</v>
      </c>
      <c r="Z2956" s="1">
        <v>86.03</v>
      </c>
      <c r="AA2956" s="1">
        <v>90.57</v>
      </c>
      <c r="AB2956" s="72">
        <f t="shared" si="3740"/>
        <v>-4.539999999999992</v>
      </c>
      <c r="AC2956" s="53"/>
    </row>
    <row r="2957" spans="1:29" x14ac:dyDescent="0.25">
      <c r="A2957" s="53">
        <v>4605021</v>
      </c>
      <c r="B2957" s="89" t="s">
        <v>2632</v>
      </c>
      <c r="C2957" s="53" t="s">
        <v>896</v>
      </c>
      <c r="D2957" s="49" t="s">
        <v>2507</v>
      </c>
      <c r="E2957" s="47">
        <f>VLOOKUP('2012 Accountability Database'!A2954,Dems1112!$A$2:$G$1082,3)</f>
        <v>0.75</v>
      </c>
      <c r="F2957" s="66"/>
      <c r="G2957" s="52"/>
      <c r="M2957" s="1" t="s">
        <v>9</v>
      </c>
      <c r="N2957" s="14" t="s">
        <v>2504</v>
      </c>
      <c r="O2957" s="5"/>
      <c r="P2957" s="44" t="str">
        <f t="shared" ref="P2957" si="3775">IF(K2960="Yes",IF(L2960="Yes","Yes","No"),"No")</f>
        <v>No</v>
      </c>
      <c r="Q2957" s="108"/>
      <c r="R2957" s="5" t="s">
        <v>1</v>
      </c>
      <c r="S2957" s="1" t="s">
        <v>5</v>
      </c>
      <c r="T2957" s="1" t="s">
        <v>7</v>
      </c>
      <c r="U2957" s="5">
        <v>371</v>
      </c>
      <c r="V2957" s="1">
        <v>69.27</v>
      </c>
      <c r="W2957" s="1">
        <v>77.459999999999994</v>
      </c>
      <c r="X2957" s="6">
        <f t="shared" si="3760"/>
        <v>-8.1899999999999977</v>
      </c>
      <c r="Y2957" s="14">
        <v>159</v>
      </c>
      <c r="Z2957" s="1">
        <v>85.53</v>
      </c>
      <c r="AA2957" s="1">
        <v>89.13</v>
      </c>
      <c r="AB2957" s="72">
        <f t="shared" si="3740"/>
        <v>-3.5999999999999943</v>
      </c>
      <c r="AC2957" s="53"/>
    </row>
    <row r="2958" spans="1:29" x14ac:dyDescent="0.25">
      <c r="A2958" s="53">
        <v>4605021</v>
      </c>
      <c r="B2958" s="89" t="s">
        <v>2632</v>
      </c>
      <c r="C2958" s="53" t="s">
        <v>896</v>
      </c>
      <c r="D2958" s="50" t="s">
        <v>2508</v>
      </c>
      <c r="E2958" s="47">
        <f>VLOOKUP('2012 Accountability Database'!A2954,Dems1112!$A$2:$G$1082,4)</f>
        <v>0.89</v>
      </c>
      <c r="F2958" s="65" t="s">
        <v>2486</v>
      </c>
      <c r="G2958" s="62"/>
      <c r="H2958" s="13" t="str">
        <f>IF(V2958&gt;94,"Met",IF(X2958="--","n/a",IF(X2958&gt;=0,"Met","Did Not Meet")))</f>
        <v>Did Not Meet</v>
      </c>
      <c r="I2958" s="13" t="str">
        <f>IF(V2959&gt;94,"Met",IF(X2959="--","n/a",IF(X2959&gt;=0,"Met","Did Not Meet")))</f>
        <v>Met</v>
      </c>
      <c r="J2958" s="13"/>
      <c r="K2958" s="13" t="str">
        <f>IF(Z2958&gt;94,"Met",IF(AB2958="--","n/a",IF(AB2958&gt;=0,"Met","Did Not Meet")))</f>
        <v>Did Not Meet</v>
      </c>
      <c r="L2958" s="13" t="str">
        <f>IF(Z2959&gt;94,"Met",IF(AB2959="--","n/a",IF(AB2959&gt;=0,"Met","Did Not Meet")))</f>
        <v>Did Not Meet</v>
      </c>
      <c r="M2958" s="1" t="s">
        <v>9</v>
      </c>
      <c r="N2958" s="68" t="s">
        <v>2497</v>
      </c>
      <c r="O2958" s="35"/>
      <c r="P2958" s="44"/>
      <c r="Q2958" s="108"/>
      <c r="R2958" s="5" t="s">
        <v>6</v>
      </c>
      <c r="S2958" s="1" t="s">
        <v>2</v>
      </c>
      <c r="T2958" s="1" t="s">
        <v>3</v>
      </c>
      <c r="U2958" s="5">
        <v>134</v>
      </c>
      <c r="V2958" s="1">
        <v>84.33</v>
      </c>
      <c r="W2958" s="1">
        <v>84.5</v>
      </c>
      <c r="X2958" s="6">
        <f t="shared" si="3760"/>
        <v>-0.17000000000000171</v>
      </c>
      <c r="Y2958" s="14">
        <v>54</v>
      </c>
      <c r="Z2958" s="1">
        <v>70.37</v>
      </c>
      <c r="AA2958" s="1">
        <v>82.47</v>
      </c>
      <c r="AB2958" s="72">
        <f t="shared" si="3740"/>
        <v>-12.099999999999994</v>
      </c>
      <c r="AC2958" s="53"/>
    </row>
    <row r="2959" spans="1:29" x14ac:dyDescent="0.25">
      <c r="A2959" s="53">
        <v>4605021</v>
      </c>
      <c r="B2959" s="89" t="s">
        <v>2632</v>
      </c>
      <c r="C2959" s="53" t="s">
        <v>896</v>
      </c>
      <c r="D2959" s="50" t="s">
        <v>974</v>
      </c>
      <c r="E2959" s="47" t="str">
        <f>VLOOKUP('2012 Accountability Database'!A2954,Dems1112!$A$2:$G$1082,5)</f>
        <v>K-4</v>
      </c>
      <c r="F2959" s="65" t="s">
        <v>2487</v>
      </c>
      <c r="G2959" s="62"/>
      <c r="H2959" s="13" t="str">
        <f>IF(V2960&gt;94,"Met",IF(X2960="--","n/a",IF(X2960&gt;=0,"Met","Did Not Meet")))</f>
        <v>Did Not Meet</v>
      </c>
      <c r="I2959" s="13" t="str">
        <f>IF(V2961&gt;94,"Met",IF(X2961="--","n/a",IF(X2961&gt;=0,"Met","Did Not Meet")))</f>
        <v>Did Not Meet</v>
      </c>
      <c r="J2959" s="13"/>
      <c r="K2959" s="13" t="str">
        <f>IF(Z2960&gt;94,"Met",IF(AB2960="--","n/a",IF(AB2960&gt;=0,"Met","Did Not Meet")))</f>
        <v>Did Not Meet</v>
      </c>
      <c r="L2959" s="13" t="str">
        <f>IF(Z2961&gt;94,"Met",IF(AB2961="--","n/a",IF(AB2961&gt;=0,"Met","Did Not Meet")))</f>
        <v>Did Not Meet</v>
      </c>
      <c r="M2959" s="5" t="s">
        <v>9</v>
      </c>
      <c r="N2959" s="14"/>
      <c r="O2959" s="35" t="s">
        <v>2506</v>
      </c>
      <c r="P2959" s="83" t="str">
        <f t="shared" ref="P2959" si="3776">IF(P2954="No"," ", IF(P2956="No"," ",IF(P2955="No", " ",IF(P2957="No"," ","X"))))</f>
        <v xml:space="preserve"> </v>
      </c>
      <c r="Q2959" s="108"/>
      <c r="R2959" s="5" t="s">
        <v>6</v>
      </c>
      <c r="S2959" s="5" t="s">
        <v>2</v>
      </c>
      <c r="T2959" s="5" t="s">
        <v>7</v>
      </c>
      <c r="U2959" s="5">
        <v>123</v>
      </c>
      <c r="V2959" s="5">
        <v>83.74</v>
      </c>
      <c r="W2959" s="5">
        <v>82.86</v>
      </c>
      <c r="X2959" s="11">
        <f t="shared" si="3760"/>
        <v>0.87999999999999545</v>
      </c>
      <c r="Y2959" s="14">
        <v>50</v>
      </c>
      <c r="Z2959" s="5">
        <v>68</v>
      </c>
      <c r="AA2959" s="5">
        <v>79.81</v>
      </c>
      <c r="AB2959" s="72">
        <f t="shared" si="3740"/>
        <v>-11.810000000000002</v>
      </c>
      <c r="AC2959" s="53"/>
    </row>
    <row r="2960" spans="1:29" ht="15.75" x14ac:dyDescent="0.25">
      <c r="A2960" s="53">
        <v>4605021</v>
      </c>
      <c r="B2960" s="89" t="s">
        <v>2632</v>
      </c>
      <c r="C2960" s="53" t="s">
        <v>896</v>
      </c>
      <c r="D2960" s="50" t="s">
        <v>975</v>
      </c>
      <c r="E2960" s="48" t="str">
        <f>VLOOKUP('2012 Accountability Database'!A2954,Dems1112!$A$2:$G$1082,6)</f>
        <v>4 (Southwest AR)</v>
      </c>
      <c r="F2960" s="66"/>
      <c r="G2960" s="63" t="s">
        <v>2488</v>
      </c>
      <c r="H2960" s="61" t="str">
        <f t="shared" ref="H2960:I2960" si="3777">IF(H2958="Met","Yes",IF(H2959="Met","Yes","No"))</f>
        <v>No</v>
      </c>
      <c r="I2960" s="61" t="str">
        <f t="shared" si="3777"/>
        <v>Yes</v>
      </c>
      <c r="J2960" s="55"/>
      <c r="K2960" s="61" t="str">
        <f t="shared" ref="K2960:L2960" si="3778">IF(K2958="Met","Yes",IF(K2959="Met","Yes","No"))</f>
        <v>No</v>
      </c>
      <c r="L2960" s="61" t="str">
        <f t="shared" si="3778"/>
        <v>No</v>
      </c>
      <c r="M2960" s="1" t="s">
        <v>9</v>
      </c>
      <c r="N2960" s="14"/>
      <c r="O2960" s="35" t="s">
        <v>2505</v>
      </c>
      <c r="P2960" s="83" t="str">
        <f t="shared" ref="P2960" si="3779">IF(P2959="X"," ",IF(P2961="X"," ","X"))</f>
        <v xml:space="preserve"> </v>
      </c>
      <c r="Q2960" s="94" t="s">
        <v>2759</v>
      </c>
      <c r="R2960" s="5" t="s">
        <v>6</v>
      </c>
      <c r="S2960" s="1" t="s">
        <v>5</v>
      </c>
      <c r="T2960" s="1" t="s">
        <v>3</v>
      </c>
      <c r="U2960" s="5">
        <v>414</v>
      </c>
      <c r="V2960" s="1">
        <v>78.5</v>
      </c>
      <c r="W2960" s="1">
        <v>84.5</v>
      </c>
      <c r="X2960" s="6">
        <f t="shared" si="3760"/>
        <v>-6</v>
      </c>
      <c r="Y2960" s="14">
        <v>179</v>
      </c>
      <c r="Z2960" s="1">
        <v>74.86</v>
      </c>
      <c r="AA2960" s="1">
        <v>82.47</v>
      </c>
      <c r="AB2960" s="72">
        <f t="shared" si="3740"/>
        <v>-7.6099999999999994</v>
      </c>
      <c r="AC2960" s="53"/>
    </row>
    <row r="2961" spans="1:29" x14ac:dyDescent="0.25">
      <c r="A2961" s="54">
        <v>4605021</v>
      </c>
      <c r="B2961" s="90" t="s">
        <v>2632</v>
      </c>
      <c r="C2961" s="54" t="s">
        <v>896</v>
      </c>
      <c r="D2961" s="4"/>
      <c r="E2961" s="4"/>
      <c r="F2961" s="67"/>
      <c r="G2961" s="64"/>
      <c r="H2961" s="43"/>
      <c r="I2961" s="43"/>
      <c r="J2961" s="43"/>
      <c r="K2961" s="43"/>
      <c r="L2961" s="43"/>
      <c r="M2961" s="4" t="s">
        <v>9</v>
      </c>
      <c r="N2961" s="15"/>
      <c r="O2961" s="38" t="s">
        <v>2482</v>
      </c>
      <c r="P2961" s="84" t="str">
        <f>IF(E2955="Achieving School"," ","X")</f>
        <v>X</v>
      </c>
      <c r="Q2961" s="91"/>
      <c r="R2961" s="4" t="s">
        <v>6</v>
      </c>
      <c r="S2961" s="4" t="s">
        <v>5</v>
      </c>
      <c r="T2961" s="4" t="s">
        <v>7</v>
      </c>
      <c r="U2961" s="4">
        <v>372</v>
      </c>
      <c r="V2961" s="4">
        <v>77.150000000000006</v>
      </c>
      <c r="W2961" s="4">
        <v>82.86</v>
      </c>
      <c r="X2961" s="7">
        <f t="shared" si="3760"/>
        <v>-5.7099999999999937</v>
      </c>
      <c r="Y2961" s="15">
        <v>159</v>
      </c>
      <c r="Z2961" s="4">
        <v>71.7</v>
      </c>
      <c r="AA2961" s="4">
        <v>79.81</v>
      </c>
      <c r="AB2961" s="73">
        <f t="shared" si="3740"/>
        <v>-8.11</v>
      </c>
      <c r="AC2961" s="54"/>
    </row>
    <row r="2962" spans="1:29" x14ac:dyDescent="0.25">
      <c r="A2962" s="1">
        <v>4605022</v>
      </c>
      <c r="B2962" s="87" t="s">
        <v>2632</v>
      </c>
      <c r="C2962" s="55" t="s">
        <v>442</v>
      </c>
      <c r="E2962" s="42"/>
      <c r="F2962" s="65" t="s">
        <v>2483</v>
      </c>
      <c r="G2962" s="62"/>
      <c r="H2962" s="37" t="str">
        <f>IF(V2962&gt;94,"Met",IF(X2962="--","n/a",IF(X2962&gt;=0,"Met","Did Not Meet")))</f>
        <v>Met</v>
      </c>
      <c r="I2962" s="37" t="str">
        <f>IF(V2963&gt;94,"Met",IF(X2963="--","n/a",IF(X2963&gt;=0,"Met","Did Not Meet")))</f>
        <v>Did Not Meet</v>
      </c>
      <c r="K2962" s="13" t="str">
        <f>IF(Z2962&gt;94,"Met",IF(AB2962="--","n/a",IF(AB2962&gt;=0,"Met","Did Not Meet")))</f>
        <v>Met</v>
      </c>
      <c r="L2962" s="13" t="str">
        <f>IF(Z2963&gt;94,"Met",IF(AB2963="--","n/a",IF(AB2963&gt;=0,"Met","Did Not Meet")))</f>
        <v>Did Not Meet</v>
      </c>
      <c r="M2962" s="1" t="s">
        <v>18</v>
      </c>
      <c r="N2962" s="14" t="s">
        <v>2502</v>
      </c>
      <c r="O2962" s="5"/>
      <c r="P2962" s="44" t="str">
        <f t="shared" ref="P2962" si="3780">IF(H2964="Yes",IF(I2964="Yes","Yes","No"),"No")</f>
        <v>No</v>
      </c>
      <c r="Q2962" s="93"/>
      <c r="R2962" s="5" t="s">
        <v>1</v>
      </c>
      <c r="S2962" s="1" t="s">
        <v>2</v>
      </c>
      <c r="T2962" s="1" t="s">
        <v>3</v>
      </c>
      <c r="U2962" s="5">
        <v>83</v>
      </c>
      <c r="V2962" s="1">
        <v>71.08</v>
      </c>
      <c r="W2962" s="1">
        <v>69.11</v>
      </c>
      <c r="X2962" s="9">
        <f t="shared" si="3760"/>
        <v>1.9699999999999989</v>
      </c>
      <c r="Y2962" s="14">
        <v>31</v>
      </c>
      <c r="Z2962" s="1">
        <v>83.87</v>
      </c>
      <c r="AA2962" s="1">
        <v>82.95</v>
      </c>
      <c r="AB2962" s="71">
        <f t="shared" si="3740"/>
        <v>0.92000000000000171</v>
      </c>
      <c r="AC2962" s="36"/>
    </row>
    <row r="2963" spans="1:29" ht="15.75" x14ac:dyDescent="0.25">
      <c r="A2963" s="53">
        <v>4605022</v>
      </c>
      <c r="B2963" s="89" t="s">
        <v>2632</v>
      </c>
      <c r="C2963" s="53" t="s">
        <v>442</v>
      </c>
      <c r="D2963" s="49" t="s">
        <v>2498</v>
      </c>
      <c r="E2963" s="34" t="str">
        <f>M2962</f>
        <v>Needs Improvement Focus School</v>
      </c>
      <c r="F2963" s="65" t="s">
        <v>2484</v>
      </c>
      <c r="G2963" s="62"/>
      <c r="H2963" s="13" t="str">
        <f>IF(V2964&gt;94,"Met",IF(X2964="--","n/a",IF(X2964&gt;=0,"Met","Did Not Meet")))</f>
        <v>Did Not Meet</v>
      </c>
      <c r="I2963" s="13" t="str">
        <f>IF(V2965&gt;94,"Met",IF(X2965="--","n/a",IF(X2965&gt;=0,"Met","Did Not Meet")))</f>
        <v>Did Not Meet</v>
      </c>
      <c r="K2963" s="13" t="str">
        <f>IF(Z2964&gt;94,"Met",IF(AB2964="--","n/a",IF(AB2964&gt;=0,"Met","Did Not Meet")))</f>
        <v>Did Not Meet</v>
      </c>
      <c r="L2963" s="13" t="str">
        <f>IF(Z2965&gt;94,"Met",IF(AB2965="--","n/a",IF(AB2965&gt;=0,"Met","Did Not Meet")))</f>
        <v>Did Not Meet</v>
      </c>
      <c r="M2963" s="1" t="s">
        <v>18</v>
      </c>
      <c r="N2963" s="14" t="s">
        <v>2501</v>
      </c>
      <c r="O2963" s="5"/>
      <c r="P2963" s="44" t="str">
        <f t="shared" ref="P2963" si="3781">IF(K2964="Yes",IF(L2964="Yes","Yes","No"),"No")</f>
        <v>No</v>
      </c>
      <c r="Q2963" s="94" t="s">
        <v>2759</v>
      </c>
      <c r="R2963" s="5" t="s">
        <v>1</v>
      </c>
      <c r="S2963" s="1" t="s">
        <v>2</v>
      </c>
      <c r="T2963" s="1" t="s">
        <v>7</v>
      </c>
      <c r="U2963" s="5">
        <v>76</v>
      </c>
      <c r="V2963" s="1">
        <v>68.42</v>
      </c>
      <c r="W2963" s="1">
        <v>68.430000000000007</v>
      </c>
      <c r="X2963" s="6">
        <f t="shared" si="3760"/>
        <v>-1.0000000000005116E-2</v>
      </c>
      <c r="Y2963" s="14">
        <v>28</v>
      </c>
      <c r="Z2963" s="1">
        <v>82.14</v>
      </c>
      <c r="AA2963" s="1">
        <v>82.54</v>
      </c>
      <c r="AB2963" s="72">
        <f t="shared" si="3740"/>
        <v>-0.40000000000000568</v>
      </c>
      <c r="AC2963" s="53"/>
    </row>
    <row r="2964" spans="1:29" ht="15" customHeight="1" x14ac:dyDescent="0.25">
      <c r="A2964" s="53">
        <v>4605022</v>
      </c>
      <c r="B2964" s="89" t="s">
        <v>2632</v>
      </c>
      <c r="C2964" s="53" t="s">
        <v>442</v>
      </c>
      <c r="D2964" s="49" t="s">
        <v>2499</v>
      </c>
      <c r="E2964" s="35" t="str">
        <f>VLOOKUP('2012 Accountability Database'!$A2962,'2011 AYP'!A$2:B$1072,2)</f>
        <v>SI_M (School Improvement - Met Standards)</v>
      </c>
      <c r="F2964" s="66"/>
      <c r="G2964" s="63" t="s">
        <v>2485</v>
      </c>
      <c r="H2964" s="60" t="str">
        <f t="shared" ref="H2964:I2964" si="3782">IF(H2962="Met","Yes",IF(H2963="Met","Yes","No"))</f>
        <v>Yes</v>
      </c>
      <c r="I2964" s="60" t="str">
        <f t="shared" si="3782"/>
        <v>No</v>
      </c>
      <c r="J2964" s="42"/>
      <c r="K2964" s="60" t="str">
        <f t="shared" ref="K2964:L2964" si="3783">IF(K2962="Met","Yes",IF(K2963="Met","Yes","No"))</f>
        <v>Yes</v>
      </c>
      <c r="L2964" s="60" t="str">
        <f t="shared" si="3783"/>
        <v>No</v>
      </c>
      <c r="M2964" s="1" t="s">
        <v>18</v>
      </c>
      <c r="N2964" s="14" t="s">
        <v>2503</v>
      </c>
      <c r="O2964" s="5"/>
      <c r="P2964" s="44" t="str">
        <f t="shared" ref="P2964" si="3784">IF(H2968="Yes",IF(I2968="Yes","Yes","No"),"No")</f>
        <v>No</v>
      </c>
      <c r="Q2964" s="108" t="s">
        <v>2758</v>
      </c>
      <c r="R2964" s="5" t="s">
        <v>1</v>
      </c>
      <c r="S2964" s="1" t="s">
        <v>5</v>
      </c>
      <c r="T2964" s="1" t="s">
        <v>3</v>
      </c>
      <c r="U2964" s="5">
        <v>260</v>
      </c>
      <c r="V2964" s="1">
        <v>62.31</v>
      </c>
      <c r="W2964" s="1">
        <v>69.11</v>
      </c>
      <c r="X2964" s="6">
        <f t="shared" si="3760"/>
        <v>-6.7999999999999972</v>
      </c>
      <c r="Y2964" s="14">
        <v>112</v>
      </c>
      <c r="Z2964" s="1">
        <v>77.680000000000007</v>
      </c>
      <c r="AA2964" s="1">
        <v>82.95</v>
      </c>
      <c r="AB2964" s="72">
        <f t="shared" si="3740"/>
        <v>-5.269999999999996</v>
      </c>
      <c r="AC2964" s="53"/>
    </row>
    <row r="2965" spans="1:29" x14ac:dyDescent="0.25">
      <c r="A2965" s="53">
        <v>4605022</v>
      </c>
      <c r="B2965" s="89" t="s">
        <v>2632</v>
      </c>
      <c r="C2965" s="53" t="s">
        <v>442</v>
      </c>
      <c r="D2965" s="49" t="s">
        <v>2507</v>
      </c>
      <c r="E2965" s="47">
        <f>VLOOKUP('2012 Accountability Database'!A2962,Dems1112!$A$2:$G$1082,3)</f>
        <v>0.68</v>
      </c>
      <c r="F2965" s="66"/>
      <c r="G2965" s="52"/>
      <c r="M2965" s="1" t="s">
        <v>18</v>
      </c>
      <c r="N2965" s="14" t="s">
        <v>2504</v>
      </c>
      <c r="O2965" s="5"/>
      <c r="P2965" s="44" t="str">
        <f t="shared" ref="P2965" si="3785">IF(K2968="Yes",IF(L2968="Yes","Yes","No"),"No")</f>
        <v>No</v>
      </c>
      <c r="Q2965" s="108"/>
      <c r="R2965" s="5" t="s">
        <v>1</v>
      </c>
      <c r="S2965" s="1" t="s">
        <v>5</v>
      </c>
      <c r="T2965" s="1" t="s">
        <v>7</v>
      </c>
      <c r="U2965" s="5">
        <v>248</v>
      </c>
      <c r="V2965" s="1">
        <v>60.48</v>
      </c>
      <c r="W2965" s="1">
        <v>68.430000000000007</v>
      </c>
      <c r="X2965" s="6">
        <f t="shared" si="3760"/>
        <v>-7.9500000000000099</v>
      </c>
      <c r="Y2965" s="14">
        <v>106</v>
      </c>
      <c r="Z2965" s="1">
        <v>77.36</v>
      </c>
      <c r="AA2965" s="1">
        <v>82.54</v>
      </c>
      <c r="AB2965" s="72">
        <f t="shared" si="3740"/>
        <v>-5.1800000000000068</v>
      </c>
      <c r="AC2965" s="53"/>
    </row>
    <row r="2966" spans="1:29" x14ac:dyDescent="0.25">
      <c r="A2966" s="53">
        <v>4605022</v>
      </c>
      <c r="B2966" s="89" t="s">
        <v>2632</v>
      </c>
      <c r="C2966" s="53" t="s">
        <v>442</v>
      </c>
      <c r="D2966" s="50" t="s">
        <v>2508</v>
      </c>
      <c r="E2966" s="47">
        <f>VLOOKUP('2012 Accountability Database'!A2962,Dems1112!$A$2:$G$1082,4)</f>
        <v>0.93</v>
      </c>
      <c r="F2966" s="65" t="s">
        <v>2486</v>
      </c>
      <c r="G2966" s="62"/>
      <c r="H2966" s="13" t="str">
        <f>IF(V2966&gt;94,"Met",IF(X2966="--","n/a",IF(X2966&gt;=0,"Met","Did Not Meet")))</f>
        <v>Met</v>
      </c>
      <c r="I2966" s="13" t="str">
        <f>IF(V2967&gt;94,"Met",IF(X2967="--","n/a",IF(X2967&gt;=0,"Met","Did Not Meet")))</f>
        <v>Did Not Meet</v>
      </c>
      <c r="J2966" s="13"/>
      <c r="K2966" s="13" t="str">
        <f>IF(Z2966&gt;94,"Met",IF(AB2966="--","n/a",IF(AB2966&gt;=0,"Met","Did Not Meet")))</f>
        <v>Did Not Meet</v>
      </c>
      <c r="L2966" s="13" t="str">
        <f>IF(Z2967&gt;94,"Met",IF(AB2967="--","n/a",IF(AB2967&gt;=0,"Met","Did Not Meet")))</f>
        <v>Did Not Meet</v>
      </c>
      <c r="M2966" s="5" t="s">
        <v>18</v>
      </c>
      <c r="N2966" s="68" t="s">
        <v>2497</v>
      </c>
      <c r="O2966" s="35"/>
      <c r="P2966" s="44"/>
      <c r="Q2966" s="108"/>
      <c r="R2966" s="5" t="s">
        <v>6</v>
      </c>
      <c r="S2966" s="5" t="s">
        <v>2</v>
      </c>
      <c r="T2966" s="5" t="s">
        <v>3</v>
      </c>
      <c r="U2966" s="5">
        <v>83</v>
      </c>
      <c r="V2966" s="5">
        <v>74.7</v>
      </c>
      <c r="W2966" s="5">
        <v>74.099999999999994</v>
      </c>
      <c r="X2966" s="11">
        <f t="shared" si="3760"/>
        <v>0.60000000000000853</v>
      </c>
      <c r="Y2966" s="14">
        <v>31</v>
      </c>
      <c r="Z2966" s="5">
        <v>41.94</v>
      </c>
      <c r="AA2966" s="5">
        <v>55.23</v>
      </c>
      <c r="AB2966" s="72">
        <f t="shared" si="3740"/>
        <v>-13.29</v>
      </c>
      <c r="AC2966" s="53"/>
    </row>
    <row r="2967" spans="1:29" x14ac:dyDescent="0.25">
      <c r="A2967" s="53">
        <v>4605022</v>
      </c>
      <c r="B2967" s="89" t="s">
        <v>2632</v>
      </c>
      <c r="C2967" s="53" t="s">
        <v>442</v>
      </c>
      <c r="D2967" s="50" t="s">
        <v>974</v>
      </c>
      <c r="E2967" s="47" t="str">
        <f>VLOOKUP('2012 Accountability Database'!A2962,Dems1112!$A$2:$G$1082,5)</f>
        <v>K-4</v>
      </c>
      <c r="F2967" s="65" t="s">
        <v>2487</v>
      </c>
      <c r="G2967" s="62"/>
      <c r="H2967" s="13" t="str">
        <f>IF(V2968&gt;94,"Met",IF(X2968="--","n/a",IF(X2968&gt;=0,"Met","Did Not Meet")))</f>
        <v>Did Not Meet</v>
      </c>
      <c r="I2967" s="13" t="str">
        <f>IF(V2969&gt;94,"Met",IF(X2969="--","n/a",IF(X2969&gt;=0,"Met","Did Not Meet")))</f>
        <v>Did Not Meet</v>
      </c>
      <c r="J2967" s="13"/>
      <c r="K2967" s="13" t="str">
        <f>IF(Z2968&gt;94,"Met",IF(AB2968="--","n/a",IF(AB2968&gt;=0,"Met","Did Not Meet")))</f>
        <v>Did Not Meet</v>
      </c>
      <c r="L2967" s="13" t="str">
        <f>IF(Z2969&gt;94,"Met",IF(AB2969="--","n/a",IF(AB2969&gt;=0,"Met","Did Not Meet")))</f>
        <v>Did Not Meet</v>
      </c>
      <c r="M2967" s="5" t="s">
        <v>18</v>
      </c>
      <c r="N2967" s="14"/>
      <c r="O2967" s="35" t="s">
        <v>2506</v>
      </c>
      <c r="P2967" s="83" t="str">
        <f t="shared" ref="P2967" si="3786">IF(P2962="No"," ", IF(P2964="No"," ",IF(P2963="No", " ",IF(P2965="No"," ","X"))))</f>
        <v xml:space="preserve"> </v>
      </c>
      <c r="Q2967" s="108"/>
      <c r="R2967" s="5" t="s">
        <v>6</v>
      </c>
      <c r="S2967" s="5" t="s">
        <v>2</v>
      </c>
      <c r="T2967" s="5" t="s">
        <v>7</v>
      </c>
      <c r="U2967" s="5">
        <v>76</v>
      </c>
      <c r="V2967" s="5">
        <v>72.37</v>
      </c>
      <c r="W2967" s="5">
        <v>73.52</v>
      </c>
      <c r="X2967" s="8">
        <f t="shared" si="3760"/>
        <v>-1.1499999999999915</v>
      </c>
      <c r="Y2967" s="14">
        <v>28</v>
      </c>
      <c r="Z2967" s="5">
        <v>42.86</v>
      </c>
      <c r="AA2967" s="5">
        <v>56.35</v>
      </c>
      <c r="AB2967" s="72">
        <f t="shared" si="3740"/>
        <v>-13.490000000000002</v>
      </c>
      <c r="AC2967" s="53"/>
    </row>
    <row r="2968" spans="1:29" ht="15.75" x14ac:dyDescent="0.25">
      <c r="A2968" s="53">
        <v>4605022</v>
      </c>
      <c r="B2968" s="89" t="s">
        <v>2632</v>
      </c>
      <c r="C2968" s="53" t="s">
        <v>442</v>
      </c>
      <c r="D2968" s="50" t="s">
        <v>975</v>
      </c>
      <c r="E2968" s="48" t="str">
        <f>VLOOKUP('2012 Accountability Database'!A2962,Dems1112!$A$2:$G$1082,6)</f>
        <v>4 (Southwest AR)</v>
      </c>
      <c r="F2968" s="66"/>
      <c r="G2968" s="63" t="s">
        <v>2488</v>
      </c>
      <c r="H2968" s="61" t="str">
        <f t="shared" ref="H2968:I2968" si="3787">IF(H2966="Met","Yes",IF(H2967="Met","Yes","No"))</f>
        <v>Yes</v>
      </c>
      <c r="I2968" s="61" t="str">
        <f t="shared" si="3787"/>
        <v>No</v>
      </c>
      <c r="J2968" s="55"/>
      <c r="K2968" s="61" t="str">
        <f t="shared" ref="K2968:L2968" si="3788">IF(K2966="Met","Yes",IF(K2967="Met","Yes","No"))</f>
        <v>No</v>
      </c>
      <c r="L2968" s="61" t="str">
        <f t="shared" si="3788"/>
        <v>No</v>
      </c>
      <c r="M2968" s="1" t="s">
        <v>18</v>
      </c>
      <c r="N2968" s="14"/>
      <c r="O2968" s="35" t="s">
        <v>2505</v>
      </c>
      <c r="P2968" s="83" t="str">
        <f t="shared" ref="P2968" si="3789">IF(P2967="X"," ",IF(P2969="X"," ","X"))</f>
        <v xml:space="preserve"> </v>
      </c>
      <c r="Q2968" s="94" t="s">
        <v>2759</v>
      </c>
      <c r="R2968" s="5" t="s">
        <v>6</v>
      </c>
      <c r="S2968" s="1" t="s">
        <v>5</v>
      </c>
      <c r="T2968" s="1" t="s">
        <v>3</v>
      </c>
      <c r="U2968" s="5">
        <v>260</v>
      </c>
      <c r="V2968" s="1">
        <v>67.69</v>
      </c>
      <c r="W2968" s="1">
        <v>74.099999999999994</v>
      </c>
      <c r="X2968" s="6">
        <f t="shared" si="3760"/>
        <v>-6.4099999999999966</v>
      </c>
      <c r="Y2968" s="14">
        <v>112</v>
      </c>
      <c r="Z2968" s="1">
        <v>42.86</v>
      </c>
      <c r="AA2968" s="1">
        <v>55.23</v>
      </c>
      <c r="AB2968" s="72">
        <f t="shared" si="3740"/>
        <v>-12.369999999999997</v>
      </c>
      <c r="AC2968" s="53"/>
    </row>
    <row r="2969" spans="1:29" x14ac:dyDescent="0.25">
      <c r="A2969" s="54">
        <v>4605022</v>
      </c>
      <c r="B2969" s="90" t="s">
        <v>2632</v>
      </c>
      <c r="C2969" s="54" t="s">
        <v>442</v>
      </c>
      <c r="D2969" s="4"/>
      <c r="E2969" s="4"/>
      <c r="F2969" s="67"/>
      <c r="G2969" s="64"/>
      <c r="H2969" s="43"/>
      <c r="I2969" s="43"/>
      <c r="J2969" s="43"/>
      <c r="K2969" s="43"/>
      <c r="L2969" s="43"/>
      <c r="M2969" s="4" t="s">
        <v>18</v>
      </c>
      <c r="N2969" s="15"/>
      <c r="O2969" s="38" t="s">
        <v>2482</v>
      </c>
      <c r="P2969" s="84" t="str">
        <f>IF(E2963="Achieving School"," ","X")</f>
        <v>X</v>
      </c>
      <c r="Q2969" s="91"/>
      <c r="R2969" s="4" t="s">
        <v>6</v>
      </c>
      <c r="S2969" s="4" t="s">
        <v>5</v>
      </c>
      <c r="T2969" s="4" t="s">
        <v>7</v>
      </c>
      <c r="U2969" s="4">
        <v>248</v>
      </c>
      <c r="V2969" s="4">
        <v>66.13</v>
      </c>
      <c r="W2969" s="4">
        <v>73.52</v>
      </c>
      <c r="X2969" s="7">
        <f t="shared" si="3760"/>
        <v>-7.3900000000000006</v>
      </c>
      <c r="Y2969" s="15">
        <v>106</v>
      </c>
      <c r="Z2969" s="4">
        <v>42.45</v>
      </c>
      <c r="AA2969" s="4">
        <v>56.35</v>
      </c>
      <c r="AB2969" s="73">
        <f t="shared" si="3740"/>
        <v>-13.899999999999999</v>
      </c>
      <c r="AC2969" s="54"/>
    </row>
    <row r="2970" spans="1:29" x14ac:dyDescent="0.25">
      <c r="A2970" s="1">
        <v>4605024</v>
      </c>
      <c r="B2970" s="87" t="s">
        <v>2632</v>
      </c>
      <c r="C2970" s="55" t="s">
        <v>897</v>
      </c>
      <c r="E2970" s="42"/>
      <c r="F2970" s="65" t="s">
        <v>2483</v>
      </c>
      <c r="G2970" s="62"/>
      <c r="H2970" s="37" t="str">
        <f>IF(V2970&gt;94,"Met",IF(X2970="--","n/a",IF(X2970&gt;=0,"Met","Did Not Meet")))</f>
        <v>Met</v>
      </c>
      <c r="I2970" s="37" t="str">
        <f>IF(V2971&gt;94,"Met",IF(X2971="--","n/a",IF(X2971&gt;=0,"Met","Did Not Meet")))</f>
        <v>Met</v>
      </c>
      <c r="K2970" s="13" t="str">
        <f>IF(Z2970&gt;94,"Met",IF(AB2970="--","n/a",IF(AB2970&gt;=0,"Met","Did Not Meet")))</f>
        <v>Met</v>
      </c>
      <c r="L2970" s="13" t="str">
        <f>IF(Z2971&gt;94,"Met",IF(AB2971="--","n/a",IF(AB2971&gt;=0,"Met","Did Not Meet")))</f>
        <v>Met</v>
      </c>
      <c r="M2970" s="1" t="s">
        <v>18</v>
      </c>
      <c r="N2970" s="14" t="s">
        <v>2502</v>
      </c>
      <c r="O2970" s="5"/>
      <c r="P2970" s="44" t="str">
        <f t="shared" ref="P2970" si="3790">IF(H2972="Yes",IF(I2972="Yes","Yes","No"),"No")</f>
        <v>Yes</v>
      </c>
      <c r="Q2970" s="93"/>
      <c r="R2970" s="5" t="s">
        <v>1</v>
      </c>
      <c r="S2970" s="1" t="s">
        <v>2</v>
      </c>
      <c r="T2970" s="1" t="s">
        <v>3</v>
      </c>
      <c r="U2970" s="5">
        <v>612</v>
      </c>
      <c r="V2970" s="1">
        <v>68.459999999999994</v>
      </c>
      <c r="W2970" s="1">
        <v>66.25</v>
      </c>
      <c r="X2970" s="9">
        <f t="shared" si="3760"/>
        <v>2.2099999999999937</v>
      </c>
      <c r="Y2970" s="14">
        <v>565</v>
      </c>
      <c r="Z2970" s="1">
        <v>69.03</v>
      </c>
      <c r="AA2970" s="1">
        <v>64.72</v>
      </c>
      <c r="AB2970" s="71">
        <f t="shared" si="3740"/>
        <v>4.3100000000000023</v>
      </c>
      <c r="AC2970" s="36" t="s">
        <v>19</v>
      </c>
    </row>
    <row r="2971" spans="1:29" ht="15.75" x14ac:dyDescent="0.25">
      <c r="A2971" s="53">
        <v>4605024</v>
      </c>
      <c r="B2971" s="89" t="s">
        <v>2632</v>
      </c>
      <c r="C2971" s="53" t="s">
        <v>897</v>
      </c>
      <c r="D2971" s="49" t="s">
        <v>2498</v>
      </c>
      <c r="E2971" s="34" t="str">
        <f>M2970</f>
        <v>Needs Improvement Focus School</v>
      </c>
      <c r="F2971" s="65" t="s">
        <v>2484</v>
      </c>
      <c r="G2971" s="62"/>
      <c r="H2971" s="13" t="str">
        <f>IF(V2972&gt;94,"Met",IF(X2972="--","n/a",IF(X2972&gt;=0,"Met","Did Not Meet")))</f>
        <v>Did Not Meet</v>
      </c>
      <c r="I2971" s="13" t="str">
        <f>IF(V2973&gt;94,"Met",IF(X2973="--","n/a",IF(X2973&gt;=0,"Met","Did Not Meet")))</f>
        <v>Did Not Meet</v>
      </c>
      <c r="K2971" s="13" t="str">
        <f>IF(Z2972&gt;94,"Met",IF(AB2972="--","n/a",IF(AB2972&gt;=0,"Met","Did Not Meet")))</f>
        <v>Did Not Meet</v>
      </c>
      <c r="L2971" s="13" t="str">
        <f>IF(Z2973&gt;94,"Met",IF(AB2973="--","n/a",IF(AB2973&gt;=0,"Met","Did Not Meet")))</f>
        <v>Did Not Meet</v>
      </c>
      <c r="M2971" s="5" t="s">
        <v>18</v>
      </c>
      <c r="N2971" s="14" t="s">
        <v>2501</v>
      </c>
      <c r="O2971" s="5"/>
      <c r="P2971" s="44" t="str">
        <f t="shared" ref="P2971" si="3791">IF(K2972="Yes",IF(L2972="Yes","Yes","No"),"No")</f>
        <v>Yes</v>
      </c>
      <c r="Q2971" s="94" t="s">
        <v>2759</v>
      </c>
      <c r="R2971" s="5" t="s">
        <v>1</v>
      </c>
      <c r="S2971" s="5" t="s">
        <v>2</v>
      </c>
      <c r="T2971" s="5" t="s">
        <v>7</v>
      </c>
      <c r="U2971" s="5">
        <v>451</v>
      </c>
      <c r="V2971" s="5">
        <v>62.53</v>
      </c>
      <c r="W2971" s="5">
        <v>59.66</v>
      </c>
      <c r="X2971" s="11">
        <f t="shared" si="3760"/>
        <v>2.8700000000000045</v>
      </c>
      <c r="Y2971" s="14">
        <v>414</v>
      </c>
      <c r="Z2971" s="5">
        <v>63.53</v>
      </c>
      <c r="AA2971" s="5">
        <v>59.34</v>
      </c>
      <c r="AB2971" s="71">
        <f t="shared" si="3740"/>
        <v>4.1899999999999977</v>
      </c>
      <c r="AC2971" s="53" t="s">
        <v>19</v>
      </c>
    </row>
    <row r="2972" spans="1:29" ht="15" customHeight="1" x14ac:dyDescent="0.25">
      <c r="A2972" s="53">
        <v>4605024</v>
      </c>
      <c r="B2972" s="89" t="s">
        <v>2632</v>
      </c>
      <c r="C2972" s="53" t="s">
        <v>897</v>
      </c>
      <c r="D2972" s="49" t="s">
        <v>2499</v>
      </c>
      <c r="E2972" s="35" t="str">
        <f>VLOOKUP('2012 Accountability Database'!$A2970,'2011 AYP'!A$2:B$1072,2)</f>
        <v>SI_7 (School Improvement Year 7)</v>
      </c>
      <c r="F2972" s="66"/>
      <c r="G2972" s="63" t="s">
        <v>2485</v>
      </c>
      <c r="H2972" s="60" t="str">
        <f t="shared" ref="H2972:I2972" si="3792">IF(H2970="Met","Yes",IF(H2971="Met","Yes","No"))</f>
        <v>Yes</v>
      </c>
      <c r="I2972" s="60" t="str">
        <f t="shared" si="3792"/>
        <v>Yes</v>
      </c>
      <c r="J2972" s="42"/>
      <c r="K2972" s="60" t="str">
        <f t="shared" ref="K2972:L2972" si="3793">IF(K2970="Met","Yes",IF(K2971="Met","Yes","No"))</f>
        <v>Yes</v>
      </c>
      <c r="L2972" s="60" t="str">
        <f t="shared" si="3793"/>
        <v>Yes</v>
      </c>
      <c r="M2972" s="1" t="s">
        <v>18</v>
      </c>
      <c r="N2972" s="14" t="s">
        <v>2503</v>
      </c>
      <c r="O2972" s="5"/>
      <c r="P2972" s="44" t="str">
        <f t="shared" ref="P2972" si="3794">IF(H2976="Yes",IF(I2976="Yes","Yes","No"),"No")</f>
        <v>Yes</v>
      </c>
      <c r="Q2972" s="108" t="s">
        <v>2758</v>
      </c>
      <c r="R2972" s="5" t="s">
        <v>1</v>
      </c>
      <c r="S2972" s="1" t="s">
        <v>5</v>
      </c>
      <c r="T2972" s="1" t="s">
        <v>3</v>
      </c>
      <c r="U2972" s="5">
        <v>1797</v>
      </c>
      <c r="V2972" s="1">
        <v>63.55</v>
      </c>
      <c r="W2972" s="1">
        <v>66.25</v>
      </c>
      <c r="X2972" s="6">
        <f t="shared" si="3760"/>
        <v>-2.7000000000000028</v>
      </c>
      <c r="Y2972" s="14">
        <v>1662</v>
      </c>
      <c r="Z2972" s="1">
        <v>64.319999999999993</v>
      </c>
      <c r="AA2972" s="1">
        <v>64.72</v>
      </c>
      <c r="AB2972" s="72">
        <f t="shared" si="3740"/>
        <v>-0.40000000000000568</v>
      </c>
      <c r="AC2972" s="53" t="s">
        <v>19</v>
      </c>
    </row>
    <row r="2973" spans="1:29" x14ac:dyDescent="0.25">
      <c r="A2973" s="53">
        <v>4605024</v>
      </c>
      <c r="B2973" s="89" t="s">
        <v>2632</v>
      </c>
      <c r="C2973" s="53" t="s">
        <v>897</v>
      </c>
      <c r="D2973" s="49" t="s">
        <v>2507</v>
      </c>
      <c r="E2973" s="47">
        <f>VLOOKUP('2012 Accountability Database'!A2970,Dems1112!$A$2:$G$1082,3)</f>
        <v>0.55000000000000004</v>
      </c>
      <c r="F2973" s="66"/>
      <c r="G2973" s="52"/>
      <c r="M2973" s="1" t="s">
        <v>18</v>
      </c>
      <c r="N2973" s="14" t="s">
        <v>2504</v>
      </c>
      <c r="O2973" s="5"/>
      <c r="P2973" s="44" t="str">
        <f t="shared" ref="P2973" si="3795">IF(K2976="Yes",IF(L2976="Yes","Yes","No"),"No")</f>
        <v>No</v>
      </c>
      <c r="Q2973" s="108"/>
      <c r="R2973" s="5" t="s">
        <v>1</v>
      </c>
      <c r="S2973" s="1" t="s">
        <v>5</v>
      </c>
      <c r="T2973" s="1" t="s">
        <v>7</v>
      </c>
      <c r="U2973" s="5">
        <v>1335</v>
      </c>
      <c r="V2973" s="1">
        <v>57</v>
      </c>
      <c r="W2973" s="1">
        <v>59.66</v>
      </c>
      <c r="X2973" s="6">
        <f t="shared" si="3760"/>
        <v>-2.6599999999999966</v>
      </c>
      <c r="Y2973" s="14">
        <v>1222</v>
      </c>
      <c r="Z2973" s="1">
        <v>58.76</v>
      </c>
      <c r="AA2973" s="1">
        <v>59.34</v>
      </c>
      <c r="AB2973" s="72">
        <f t="shared" si="3740"/>
        <v>-0.5800000000000054</v>
      </c>
      <c r="AC2973" s="53" t="s">
        <v>19</v>
      </c>
    </row>
    <row r="2974" spans="1:29" x14ac:dyDescent="0.25">
      <c r="A2974" s="53">
        <v>4605024</v>
      </c>
      <c r="B2974" s="89" t="s">
        <v>2632</v>
      </c>
      <c r="C2974" s="53" t="s">
        <v>897</v>
      </c>
      <c r="D2974" s="50" t="s">
        <v>2508</v>
      </c>
      <c r="E2974" s="47">
        <f>VLOOKUP('2012 Accountability Database'!A2970,Dems1112!$A$2:$G$1082,4)</f>
        <v>0.69</v>
      </c>
      <c r="F2974" s="65" t="s">
        <v>2486</v>
      </c>
      <c r="G2974" s="62"/>
      <c r="H2974" s="13" t="str">
        <f>IF(V2974&gt;94,"Met",IF(X2974="--","n/a",IF(X2974&gt;=0,"Met","Did Not Meet")))</f>
        <v>Met</v>
      </c>
      <c r="I2974" s="13" t="str">
        <f>IF(V2975&gt;94,"Met",IF(X2975="--","n/a",IF(X2975&gt;=0,"Met","Did Not Meet")))</f>
        <v>Met</v>
      </c>
      <c r="J2974" s="13"/>
      <c r="K2974" s="13" t="str">
        <f>IF(Z2974&gt;94,"Met",IF(AB2974="--","n/a",IF(AB2974&gt;=0,"Met","Did Not Meet")))</f>
        <v>Did Not Meet</v>
      </c>
      <c r="L2974" s="13" t="str">
        <f>IF(Z2975&gt;94,"Met",IF(AB2975="--","n/a",IF(AB2975&gt;=0,"Met","Did Not Meet")))</f>
        <v>Did Not Meet</v>
      </c>
      <c r="M2974" s="1" t="s">
        <v>18</v>
      </c>
      <c r="N2974" s="68" t="s">
        <v>2497</v>
      </c>
      <c r="O2974" s="35"/>
      <c r="P2974" s="44"/>
      <c r="Q2974" s="108"/>
      <c r="R2974" s="5" t="s">
        <v>6</v>
      </c>
      <c r="S2974" s="1" t="s">
        <v>2</v>
      </c>
      <c r="T2974" s="1" t="s">
        <v>3</v>
      </c>
      <c r="U2974" s="5">
        <v>613</v>
      </c>
      <c r="V2974" s="1">
        <v>66.56</v>
      </c>
      <c r="W2974" s="1">
        <v>65.63</v>
      </c>
      <c r="X2974" s="9">
        <f t="shared" si="3760"/>
        <v>0.93000000000000682</v>
      </c>
      <c r="Y2974" s="14">
        <v>565</v>
      </c>
      <c r="Z2974" s="1">
        <v>53.63</v>
      </c>
      <c r="AA2974" s="1">
        <v>55.09</v>
      </c>
      <c r="AB2974" s="72">
        <f t="shared" si="3740"/>
        <v>-1.4600000000000009</v>
      </c>
      <c r="AC2974" s="53" t="s">
        <v>19</v>
      </c>
    </row>
    <row r="2975" spans="1:29" x14ac:dyDescent="0.25">
      <c r="A2975" s="53">
        <v>4605024</v>
      </c>
      <c r="B2975" s="89" t="s">
        <v>2632</v>
      </c>
      <c r="C2975" s="53" t="s">
        <v>897</v>
      </c>
      <c r="D2975" s="50" t="s">
        <v>974</v>
      </c>
      <c r="E2975" s="47" t="str">
        <f>VLOOKUP('2012 Accountability Database'!A2970,Dems1112!$A$2:$G$1082,5)</f>
        <v>5-6</v>
      </c>
      <c r="F2975" s="65" t="s">
        <v>2487</v>
      </c>
      <c r="G2975" s="62"/>
      <c r="H2975" s="13" t="str">
        <f>IF(V2976&gt;94,"Met",IF(X2976="--","n/a",IF(X2976&gt;=0,"Met","Did Not Meet")))</f>
        <v>Did Not Meet</v>
      </c>
      <c r="I2975" s="13" t="str">
        <f>IF(V2977&gt;94,"Met",IF(X2977="--","n/a",IF(X2977&gt;=0,"Met","Did Not Meet")))</f>
        <v>Did Not Meet</v>
      </c>
      <c r="J2975" s="13"/>
      <c r="K2975" s="13" t="str">
        <f>IF(Z2976&gt;94,"Met",IF(AB2976="--","n/a",IF(AB2976&gt;=0,"Met","Did Not Meet")))</f>
        <v>Did Not Meet</v>
      </c>
      <c r="L2975" s="13" t="str">
        <f>IF(Z2977&gt;94,"Met",IF(AB2977="--","n/a",IF(AB2977&gt;=0,"Met","Did Not Meet")))</f>
        <v>Did Not Meet</v>
      </c>
      <c r="M2975" s="5" t="s">
        <v>18</v>
      </c>
      <c r="N2975" s="14"/>
      <c r="O2975" s="35" t="s">
        <v>2506</v>
      </c>
      <c r="P2975" s="83" t="str">
        <f t="shared" ref="P2975" si="3796">IF(P2970="No"," ", IF(P2972="No"," ",IF(P2971="No", " ",IF(P2973="No"," ","X"))))</f>
        <v xml:space="preserve"> </v>
      </c>
      <c r="Q2975" s="108"/>
      <c r="R2975" s="5" t="s">
        <v>6</v>
      </c>
      <c r="S2975" s="5" t="s">
        <v>2</v>
      </c>
      <c r="T2975" s="5" t="s">
        <v>7</v>
      </c>
      <c r="U2975" s="5">
        <v>452</v>
      </c>
      <c r="V2975" s="5">
        <v>59.51</v>
      </c>
      <c r="W2975" s="5">
        <v>59.45</v>
      </c>
      <c r="X2975" s="11">
        <f t="shared" si="3760"/>
        <v>5.9999999999995168E-2</v>
      </c>
      <c r="Y2975" s="14">
        <v>414</v>
      </c>
      <c r="Z2975" s="5">
        <v>47.1</v>
      </c>
      <c r="AA2975" s="5">
        <v>50.61</v>
      </c>
      <c r="AB2975" s="72">
        <f t="shared" si="3740"/>
        <v>-3.509999999999998</v>
      </c>
      <c r="AC2975" s="53" t="s">
        <v>19</v>
      </c>
    </row>
    <row r="2976" spans="1:29" ht="15.75" x14ac:dyDescent="0.25">
      <c r="A2976" s="53">
        <v>4605024</v>
      </c>
      <c r="B2976" s="89" t="s">
        <v>2632</v>
      </c>
      <c r="C2976" s="53" t="s">
        <v>897</v>
      </c>
      <c r="D2976" s="50" t="s">
        <v>975</v>
      </c>
      <c r="E2976" s="48" t="str">
        <f>VLOOKUP('2012 Accountability Database'!A2970,Dems1112!$A$2:$G$1082,6)</f>
        <v>4 (Southwest AR)</v>
      </c>
      <c r="F2976" s="66"/>
      <c r="G2976" s="63" t="s">
        <v>2488</v>
      </c>
      <c r="H2976" s="61" t="str">
        <f t="shared" ref="H2976:I2976" si="3797">IF(H2974="Met","Yes",IF(H2975="Met","Yes","No"))</f>
        <v>Yes</v>
      </c>
      <c r="I2976" s="61" t="str">
        <f t="shared" si="3797"/>
        <v>Yes</v>
      </c>
      <c r="J2976" s="55"/>
      <c r="K2976" s="61" t="str">
        <f t="shared" ref="K2976:L2976" si="3798">IF(K2974="Met","Yes",IF(K2975="Met","Yes","No"))</f>
        <v>No</v>
      </c>
      <c r="L2976" s="61" t="str">
        <f t="shared" si="3798"/>
        <v>No</v>
      </c>
      <c r="M2976" s="1" t="s">
        <v>18</v>
      </c>
      <c r="N2976" s="14"/>
      <c r="O2976" s="35" t="s">
        <v>2505</v>
      </c>
      <c r="P2976" s="83" t="str">
        <f t="shared" ref="P2976" si="3799">IF(P2975="X"," ",IF(P2977="X"," ","X"))</f>
        <v xml:space="preserve"> </v>
      </c>
      <c r="Q2976" s="94" t="s">
        <v>2759</v>
      </c>
      <c r="R2976" s="5" t="s">
        <v>6</v>
      </c>
      <c r="S2976" s="1" t="s">
        <v>5</v>
      </c>
      <c r="T2976" s="1" t="s">
        <v>3</v>
      </c>
      <c r="U2976" s="5">
        <v>1798</v>
      </c>
      <c r="V2976" s="1">
        <v>62.96</v>
      </c>
      <c r="W2976" s="1">
        <v>65.63</v>
      </c>
      <c r="X2976" s="6">
        <f t="shared" si="3760"/>
        <v>-2.6699999999999946</v>
      </c>
      <c r="Y2976" s="14">
        <v>1662</v>
      </c>
      <c r="Z2976" s="1">
        <v>51.74</v>
      </c>
      <c r="AA2976" s="1">
        <v>55.09</v>
      </c>
      <c r="AB2976" s="72">
        <f t="shared" si="3740"/>
        <v>-3.3500000000000014</v>
      </c>
      <c r="AC2976" s="53" t="s">
        <v>19</v>
      </c>
    </row>
    <row r="2977" spans="1:29" x14ac:dyDescent="0.25">
      <c r="A2977" s="54">
        <v>4605024</v>
      </c>
      <c r="B2977" s="90" t="s">
        <v>2632</v>
      </c>
      <c r="C2977" s="54" t="s">
        <v>897</v>
      </c>
      <c r="D2977" s="4"/>
      <c r="E2977" s="4"/>
      <c r="F2977" s="67"/>
      <c r="G2977" s="64"/>
      <c r="H2977" s="43"/>
      <c r="I2977" s="43"/>
      <c r="J2977" s="43"/>
      <c r="K2977" s="43"/>
      <c r="L2977" s="43"/>
      <c r="M2977" s="4" t="s">
        <v>18</v>
      </c>
      <c r="N2977" s="15"/>
      <c r="O2977" s="38" t="s">
        <v>2482</v>
      </c>
      <c r="P2977" s="84" t="str">
        <f>IF(E2971="Achieving School"," ","X")</f>
        <v>X</v>
      </c>
      <c r="Q2977" s="91"/>
      <c r="R2977" s="4" t="s">
        <v>6</v>
      </c>
      <c r="S2977" s="4" t="s">
        <v>5</v>
      </c>
      <c r="T2977" s="4" t="s">
        <v>7</v>
      </c>
      <c r="U2977" s="4">
        <v>1336</v>
      </c>
      <c r="V2977" s="4">
        <v>56.06</v>
      </c>
      <c r="W2977" s="4">
        <v>59.45</v>
      </c>
      <c r="X2977" s="7">
        <f t="shared" si="3760"/>
        <v>-3.3900000000000006</v>
      </c>
      <c r="Y2977" s="15">
        <v>1222</v>
      </c>
      <c r="Z2977" s="4">
        <v>46.4</v>
      </c>
      <c r="AA2977" s="4">
        <v>50.61</v>
      </c>
      <c r="AB2977" s="73">
        <f t="shared" si="3740"/>
        <v>-4.2100000000000009</v>
      </c>
      <c r="AC2977" s="54" t="s">
        <v>19</v>
      </c>
    </row>
    <row r="2978" spans="1:29" x14ac:dyDescent="0.25">
      <c r="A2978" s="1">
        <v>4605025</v>
      </c>
      <c r="B2978" s="87" t="s">
        <v>2632</v>
      </c>
      <c r="C2978" s="55" t="s">
        <v>898</v>
      </c>
      <c r="E2978" s="42"/>
      <c r="F2978" s="65" t="s">
        <v>2483</v>
      </c>
      <c r="G2978" s="62"/>
      <c r="H2978" s="37" t="str">
        <f>IF(V2978&gt;94,"Met",IF(X2978="--","n/a",IF(X2978&gt;=0,"Met","Did Not Meet")))</f>
        <v>Met</v>
      </c>
      <c r="I2978" s="37" t="str">
        <f>IF(V2979&gt;94,"Met",IF(X2979="--","n/a",IF(X2979&gt;=0,"Met","Did Not Meet")))</f>
        <v>Met</v>
      </c>
      <c r="K2978" s="13" t="str">
        <f>IF(Z2978&gt;94,"Met",IF(AB2978="--","n/a",IF(AB2978&gt;=0,"Met","Did Not Meet")))</f>
        <v>Met</v>
      </c>
      <c r="L2978" s="13" t="str">
        <f>IF(Z2979&gt;94,"Met",IF(AB2979="--","n/a",IF(AB2979&gt;=0,"Met","Did Not Meet")))</f>
        <v>Met</v>
      </c>
      <c r="M2978" s="1" t="s">
        <v>18</v>
      </c>
      <c r="N2978" s="14" t="s">
        <v>2502</v>
      </c>
      <c r="O2978" s="5"/>
      <c r="P2978" s="44" t="str">
        <f t="shared" ref="P2978" si="3800">IF(H2980="Yes",IF(I2980="Yes","Yes","No"),"No")</f>
        <v>Yes</v>
      </c>
      <c r="Q2978" s="93"/>
      <c r="R2978" s="5" t="s">
        <v>1</v>
      </c>
      <c r="S2978" s="1" t="s">
        <v>2</v>
      </c>
      <c r="T2978" s="1" t="s">
        <v>3</v>
      </c>
      <c r="U2978" s="5">
        <v>588</v>
      </c>
      <c r="V2978" s="1">
        <v>63.1</v>
      </c>
      <c r="W2978" s="1">
        <v>56.13</v>
      </c>
      <c r="X2978" s="9">
        <f t="shared" si="3760"/>
        <v>6.9699999999999989</v>
      </c>
      <c r="Y2978" s="14">
        <v>534</v>
      </c>
      <c r="Z2978" s="1">
        <v>64.42</v>
      </c>
      <c r="AA2978" s="1">
        <v>57.38</v>
      </c>
      <c r="AB2978" s="71">
        <f t="shared" si="3740"/>
        <v>7.0399999999999991</v>
      </c>
      <c r="AC2978" s="36" t="s">
        <v>19</v>
      </c>
    </row>
    <row r="2979" spans="1:29" ht="15.75" x14ac:dyDescent="0.25">
      <c r="A2979" s="53">
        <v>4605025</v>
      </c>
      <c r="B2979" s="89" t="s">
        <v>2632</v>
      </c>
      <c r="C2979" s="53" t="s">
        <v>898</v>
      </c>
      <c r="D2979" s="49" t="s">
        <v>2498</v>
      </c>
      <c r="E2979" s="34" t="str">
        <f>M2978</f>
        <v>Needs Improvement Focus School</v>
      </c>
      <c r="F2979" s="65" t="s">
        <v>2484</v>
      </c>
      <c r="G2979" s="62"/>
      <c r="H2979" s="13" t="str">
        <f>IF(V2980&gt;94,"Met",IF(X2980="--","n/a",IF(X2980&gt;=0,"Met","Did Not Meet")))</f>
        <v>Met</v>
      </c>
      <c r="I2979" s="13" t="str">
        <f>IF(V2981&gt;94,"Met",IF(X2981="--","n/a",IF(X2981&gt;=0,"Met","Did Not Meet")))</f>
        <v>Did Not Meet</v>
      </c>
      <c r="K2979" s="13" t="str">
        <f>IF(Z2980&gt;94,"Met",IF(AB2980="--","n/a",IF(AB2980&gt;=0,"Met","Did Not Meet")))</f>
        <v>Met</v>
      </c>
      <c r="L2979" s="13" t="str">
        <f>IF(Z2981&gt;94,"Met",IF(AB2981="--","n/a",IF(AB2981&gt;=0,"Met","Did Not Meet")))</f>
        <v>Met</v>
      </c>
      <c r="M2979" s="1" t="s">
        <v>18</v>
      </c>
      <c r="N2979" s="14" t="s">
        <v>2501</v>
      </c>
      <c r="O2979" s="5"/>
      <c r="P2979" s="44" t="str">
        <f t="shared" ref="P2979" si="3801">IF(K2980="Yes",IF(L2980="Yes","Yes","No"),"No")</f>
        <v>Yes</v>
      </c>
      <c r="Q2979" s="94" t="s">
        <v>2759</v>
      </c>
      <c r="R2979" s="5" t="s">
        <v>1</v>
      </c>
      <c r="S2979" s="1" t="s">
        <v>2</v>
      </c>
      <c r="T2979" s="1" t="s">
        <v>7</v>
      </c>
      <c r="U2979" s="5">
        <v>436</v>
      </c>
      <c r="V2979" s="1">
        <v>56.19</v>
      </c>
      <c r="W2979" s="1">
        <v>47.81</v>
      </c>
      <c r="X2979" s="9">
        <f t="shared" si="3760"/>
        <v>8.3799999999999955</v>
      </c>
      <c r="Y2979" s="14">
        <v>392</v>
      </c>
      <c r="Z2979" s="1">
        <v>57.65</v>
      </c>
      <c r="AA2979" s="1">
        <v>49.21</v>
      </c>
      <c r="AB2979" s="71">
        <f t="shared" si="3740"/>
        <v>8.4399999999999977</v>
      </c>
      <c r="AC2979" s="53" t="s">
        <v>19</v>
      </c>
    </row>
    <row r="2980" spans="1:29" ht="15" customHeight="1" x14ac:dyDescent="0.25">
      <c r="A2980" s="53">
        <v>4605025</v>
      </c>
      <c r="B2980" s="89" t="s">
        <v>2632</v>
      </c>
      <c r="C2980" s="53" t="s">
        <v>898</v>
      </c>
      <c r="D2980" s="49" t="s">
        <v>2499</v>
      </c>
      <c r="E2980" s="35" t="str">
        <f>VLOOKUP('2012 Accountability Database'!$A2978,'2011 AYP'!A$2:B$1072,2)</f>
        <v>SI_8 (School Improvement Year 8)</v>
      </c>
      <c r="F2980" s="66"/>
      <c r="G2980" s="63" t="s">
        <v>2485</v>
      </c>
      <c r="H2980" s="60" t="str">
        <f t="shared" ref="H2980:I2980" si="3802">IF(H2978="Met","Yes",IF(H2979="Met","Yes","No"))</f>
        <v>Yes</v>
      </c>
      <c r="I2980" s="60" t="str">
        <f t="shared" si="3802"/>
        <v>Yes</v>
      </c>
      <c r="J2980" s="42"/>
      <c r="K2980" s="60" t="str">
        <f t="shared" ref="K2980:L2980" si="3803">IF(K2978="Met","Yes",IF(K2979="Met","Yes","No"))</f>
        <v>Yes</v>
      </c>
      <c r="L2980" s="60" t="str">
        <f t="shared" si="3803"/>
        <v>Yes</v>
      </c>
      <c r="M2980" s="1" t="s">
        <v>18</v>
      </c>
      <c r="N2980" s="14" t="s">
        <v>2503</v>
      </c>
      <c r="O2980" s="5"/>
      <c r="P2980" s="44" t="str">
        <f t="shared" ref="P2980" si="3804">IF(H2984="Yes",IF(I2984="Yes","Yes","No"),"No")</f>
        <v>Yes</v>
      </c>
      <c r="Q2980" s="108" t="s">
        <v>2758</v>
      </c>
      <c r="R2980" s="5" t="s">
        <v>1</v>
      </c>
      <c r="S2980" s="1" t="s">
        <v>5</v>
      </c>
      <c r="T2980" s="1" t="s">
        <v>3</v>
      </c>
      <c r="U2980" s="5">
        <v>1724</v>
      </c>
      <c r="V2980" s="1">
        <v>56.61</v>
      </c>
      <c r="W2980" s="1">
        <v>56.13</v>
      </c>
      <c r="X2980" s="9">
        <f t="shared" si="3760"/>
        <v>0.47999999999999687</v>
      </c>
      <c r="Y2980" s="14">
        <v>1571</v>
      </c>
      <c r="Z2980" s="1">
        <v>58.69</v>
      </c>
      <c r="AA2980" s="1">
        <v>57.38</v>
      </c>
      <c r="AB2980" s="71">
        <f t="shared" si="3740"/>
        <v>1.3099999999999952</v>
      </c>
      <c r="AC2980" s="53" t="s">
        <v>19</v>
      </c>
    </row>
    <row r="2981" spans="1:29" x14ac:dyDescent="0.25">
      <c r="A2981" s="53">
        <v>4605025</v>
      </c>
      <c r="B2981" s="89" t="s">
        <v>2632</v>
      </c>
      <c r="C2981" s="53" t="s">
        <v>898</v>
      </c>
      <c r="D2981" s="49" t="s">
        <v>2507</v>
      </c>
      <c r="E2981" s="47">
        <f>VLOOKUP('2012 Accountability Database'!A2978,Dems1112!$A$2:$G$1082,3)</f>
        <v>0.56999999999999995</v>
      </c>
      <c r="F2981" s="66"/>
      <c r="G2981" s="52"/>
      <c r="M2981" s="1" t="s">
        <v>18</v>
      </c>
      <c r="N2981" s="14" t="s">
        <v>2504</v>
      </c>
      <c r="O2981" s="5"/>
      <c r="P2981" s="44" t="str">
        <f t="shared" ref="P2981" si="3805">IF(K2984="Yes",IF(L2984="Yes","Yes","No"),"No")</f>
        <v>No</v>
      </c>
      <c r="Q2981" s="108"/>
      <c r="R2981" s="5" t="s">
        <v>1</v>
      </c>
      <c r="S2981" s="1" t="s">
        <v>5</v>
      </c>
      <c r="T2981" s="1" t="s">
        <v>7</v>
      </c>
      <c r="U2981" s="5">
        <v>1230</v>
      </c>
      <c r="V2981" s="1">
        <v>47.8</v>
      </c>
      <c r="W2981" s="1">
        <v>47.81</v>
      </c>
      <c r="X2981" s="6">
        <f t="shared" si="3760"/>
        <v>-1.0000000000005116E-2</v>
      </c>
      <c r="Y2981" s="14">
        <v>1105</v>
      </c>
      <c r="Z2981" s="1">
        <v>50.41</v>
      </c>
      <c r="AA2981" s="1">
        <v>49.21</v>
      </c>
      <c r="AB2981" s="71">
        <f t="shared" si="3740"/>
        <v>1.1999999999999957</v>
      </c>
      <c r="AC2981" s="53" t="s">
        <v>19</v>
      </c>
    </row>
    <row r="2982" spans="1:29" x14ac:dyDescent="0.25">
      <c r="A2982" s="53">
        <v>4605025</v>
      </c>
      <c r="B2982" s="89" t="s">
        <v>2632</v>
      </c>
      <c r="C2982" s="53" t="s">
        <v>898</v>
      </c>
      <c r="D2982" s="50" t="s">
        <v>2508</v>
      </c>
      <c r="E2982" s="47">
        <f>VLOOKUP('2012 Accountability Database'!A2978,Dems1112!$A$2:$G$1082,4)</f>
        <v>0.72</v>
      </c>
      <c r="F2982" s="65" t="s">
        <v>2486</v>
      </c>
      <c r="G2982" s="62"/>
      <c r="H2982" s="13" t="str">
        <f>IF(V2982&gt;94,"Met",IF(X2982="--","n/a",IF(X2982&gt;=0,"Met","Did Not Meet")))</f>
        <v>Met</v>
      </c>
      <c r="I2982" s="13" t="str">
        <f>IF(V2983&gt;94,"Met",IF(X2983="--","n/a",IF(X2983&gt;=0,"Met","Did Not Meet")))</f>
        <v>Met</v>
      </c>
      <c r="J2982" s="13"/>
      <c r="K2982" s="13" t="str">
        <f>IF(Z2982&gt;94,"Met",IF(AB2982="--","n/a",IF(AB2982&gt;=0,"Met","Did Not Meet")))</f>
        <v>Did Not Meet</v>
      </c>
      <c r="L2982" s="13" t="str">
        <f>IF(Z2983&gt;94,"Met",IF(AB2983="--","n/a",IF(AB2983&gt;=0,"Met","Did Not Meet")))</f>
        <v>Met</v>
      </c>
      <c r="M2982" s="5" t="s">
        <v>18</v>
      </c>
      <c r="N2982" s="68" t="s">
        <v>2497</v>
      </c>
      <c r="O2982" s="35"/>
      <c r="P2982" s="44"/>
      <c r="Q2982" s="108"/>
      <c r="R2982" s="5" t="s">
        <v>6</v>
      </c>
      <c r="S2982" s="5" t="s">
        <v>2</v>
      </c>
      <c r="T2982" s="5" t="s">
        <v>3</v>
      </c>
      <c r="U2982" s="5">
        <v>654</v>
      </c>
      <c r="V2982" s="5">
        <v>54.59</v>
      </c>
      <c r="W2982" s="5">
        <v>54.24</v>
      </c>
      <c r="X2982" s="11">
        <f t="shared" si="3760"/>
        <v>0.35000000000000142</v>
      </c>
      <c r="Y2982" s="14">
        <v>534</v>
      </c>
      <c r="Z2982" s="5">
        <v>48.13</v>
      </c>
      <c r="AA2982" s="5">
        <v>50.25</v>
      </c>
      <c r="AB2982" s="72">
        <f t="shared" si="3740"/>
        <v>-2.1199999999999974</v>
      </c>
      <c r="AC2982" s="53" t="s">
        <v>19</v>
      </c>
    </row>
    <row r="2983" spans="1:29" x14ac:dyDescent="0.25">
      <c r="A2983" s="53">
        <v>4605025</v>
      </c>
      <c r="B2983" s="89" t="s">
        <v>2632</v>
      </c>
      <c r="C2983" s="53" t="s">
        <v>898</v>
      </c>
      <c r="D2983" s="50" t="s">
        <v>974</v>
      </c>
      <c r="E2983" s="47" t="str">
        <f>VLOOKUP('2012 Accountability Database'!A2978,Dems1112!$A$2:$G$1082,5)</f>
        <v>7-8</v>
      </c>
      <c r="F2983" s="65" t="s">
        <v>2487</v>
      </c>
      <c r="G2983" s="62"/>
      <c r="H2983" s="13" t="str">
        <f>IF(V2984&gt;94,"Met",IF(X2984="--","n/a",IF(X2984&gt;=0,"Met","Did Not Meet")))</f>
        <v>Did Not Meet</v>
      </c>
      <c r="I2983" s="13" t="str">
        <f>IF(V2985&gt;94,"Met",IF(X2985="--","n/a",IF(X2985&gt;=0,"Met","Did Not Meet")))</f>
        <v>Did Not Meet</v>
      </c>
      <c r="J2983" s="13"/>
      <c r="K2983" s="13" t="str">
        <f>IF(Z2984&gt;94,"Met",IF(AB2984="--","n/a",IF(AB2984&gt;=0,"Met","Did Not Meet")))</f>
        <v>Did Not Meet</v>
      </c>
      <c r="L2983" s="13" t="str">
        <f>IF(Z2985&gt;94,"Met",IF(AB2985="--","n/a",IF(AB2985&gt;=0,"Met","Did Not Meet")))</f>
        <v>Did Not Meet</v>
      </c>
      <c r="M2983" s="5" t="s">
        <v>18</v>
      </c>
      <c r="N2983" s="14"/>
      <c r="O2983" s="35" t="s">
        <v>2506</v>
      </c>
      <c r="P2983" s="83" t="str">
        <f t="shared" ref="P2983" si="3806">IF(P2978="No"," ", IF(P2980="No"," ",IF(P2979="No", " ",IF(P2981="No"," ","X"))))</f>
        <v xml:space="preserve"> </v>
      </c>
      <c r="Q2983" s="108"/>
      <c r="R2983" s="5" t="s">
        <v>6</v>
      </c>
      <c r="S2983" s="5" t="s">
        <v>2</v>
      </c>
      <c r="T2983" s="5" t="s">
        <v>7</v>
      </c>
      <c r="U2983" s="5">
        <v>464</v>
      </c>
      <c r="V2983" s="5">
        <v>44.83</v>
      </c>
      <c r="W2983" s="5">
        <v>41.43</v>
      </c>
      <c r="X2983" s="11">
        <f t="shared" si="3760"/>
        <v>3.3999999999999986</v>
      </c>
      <c r="Y2983" s="14">
        <v>392</v>
      </c>
      <c r="Z2983" s="5">
        <v>39.29</v>
      </c>
      <c r="AA2983" s="5">
        <v>38.799999999999997</v>
      </c>
      <c r="AB2983" s="71">
        <f t="shared" si="3740"/>
        <v>0.49000000000000199</v>
      </c>
      <c r="AC2983" s="53" t="s">
        <v>19</v>
      </c>
    </row>
    <row r="2984" spans="1:29" ht="15.75" x14ac:dyDescent="0.25">
      <c r="A2984" s="53">
        <v>4605025</v>
      </c>
      <c r="B2984" s="89" t="s">
        <v>2632</v>
      </c>
      <c r="C2984" s="53" t="s">
        <v>898</v>
      </c>
      <c r="D2984" s="50" t="s">
        <v>975</v>
      </c>
      <c r="E2984" s="48" t="str">
        <f>VLOOKUP('2012 Accountability Database'!A2978,Dems1112!$A$2:$G$1082,6)</f>
        <v>4 (Southwest AR)</v>
      </c>
      <c r="F2984" s="66"/>
      <c r="G2984" s="63" t="s">
        <v>2488</v>
      </c>
      <c r="H2984" s="61" t="str">
        <f t="shared" ref="H2984:I2984" si="3807">IF(H2982="Met","Yes",IF(H2983="Met","Yes","No"))</f>
        <v>Yes</v>
      </c>
      <c r="I2984" s="61" t="str">
        <f t="shared" si="3807"/>
        <v>Yes</v>
      </c>
      <c r="J2984" s="55"/>
      <c r="K2984" s="61" t="str">
        <f t="shared" ref="K2984:L2984" si="3808">IF(K2982="Met","Yes",IF(K2983="Met","Yes","No"))</f>
        <v>No</v>
      </c>
      <c r="L2984" s="61" t="str">
        <f t="shared" si="3808"/>
        <v>Yes</v>
      </c>
      <c r="M2984" s="1" t="s">
        <v>18</v>
      </c>
      <c r="N2984" s="14"/>
      <c r="O2984" s="35" t="s">
        <v>2505</v>
      </c>
      <c r="P2984" s="83" t="str">
        <f t="shared" ref="P2984" si="3809">IF(P2983="X"," ",IF(P2985="X"," ","X"))</f>
        <v xml:space="preserve"> </v>
      </c>
      <c r="Q2984" s="94" t="s">
        <v>2759</v>
      </c>
      <c r="R2984" s="5" t="s">
        <v>6</v>
      </c>
      <c r="S2984" s="1" t="s">
        <v>5</v>
      </c>
      <c r="T2984" s="1" t="s">
        <v>3</v>
      </c>
      <c r="U2984" s="5">
        <v>1890</v>
      </c>
      <c r="V2984" s="1">
        <v>53.6</v>
      </c>
      <c r="W2984" s="1">
        <v>54.24</v>
      </c>
      <c r="X2984" s="6">
        <f t="shared" si="3760"/>
        <v>-0.64000000000000057</v>
      </c>
      <c r="Y2984" s="14">
        <v>1573</v>
      </c>
      <c r="Z2984" s="1">
        <v>48.89</v>
      </c>
      <c r="AA2984" s="1">
        <v>50.25</v>
      </c>
      <c r="AB2984" s="72">
        <f t="shared" si="3740"/>
        <v>-1.3599999999999994</v>
      </c>
      <c r="AC2984" s="53" t="s">
        <v>19</v>
      </c>
    </row>
    <row r="2985" spans="1:29" x14ac:dyDescent="0.25">
      <c r="A2985" s="54">
        <v>4605025</v>
      </c>
      <c r="B2985" s="90" t="s">
        <v>2632</v>
      </c>
      <c r="C2985" s="54" t="s">
        <v>898</v>
      </c>
      <c r="D2985" s="4"/>
      <c r="E2985" s="4"/>
      <c r="F2985" s="67"/>
      <c r="G2985" s="64"/>
      <c r="H2985" s="43"/>
      <c r="I2985" s="43"/>
      <c r="J2985" s="43"/>
      <c r="K2985" s="43"/>
      <c r="L2985" s="43"/>
      <c r="M2985" s="4" t="s">
        <v>18</v>
      </c>
      <c r="N2985" s="15"/>
      <c r="O2985" s="38" t="s">
        <v>2482</v>
      </c>
      <c r="P2985" s="84" t="str">
        <f>IF(E2979="Achieving School"," ","X")</f>
        <v>X</v>
      </c>
      <c r="Q2985" s="91"/>
      <c r="R2985" s="4" t="s">
        <v>6</v>
      </c>
      <c r="S2985" s="4" t="s">
        <v>5</v>
      </c>
      <c r="T2985" s="4" t="s">
        <v>7</v>
      </c>
      <c r="U2985" s="4">
        <v>1292</v>
      </c>
      <c r="V2985" s="4">
        <v>41.25</v>
      </c>
      <c r="W2985" s="4">
        <v>41.43</v>
      </c>
      <c r="X2985" s="7">
        <f t="shared" si="3760"/>
        <v>-0.17999999999999972</v>
      </c>
      <c r="Y2985" s="15">
        <v>1107</v>
      </c>
      <c r="Z2985" s="4">
        <v>37.76</v>
      </c>
      <c r="AA2985" s="4">
        <v>38.799999999999997</v>
      </c>
      <c r="AB2985" s="73">
        <f t="shared" si="3740"/>
        <v>-1.0399999999999991</v>
      </c>
      <c r="AC2985" s="54" t="s">
        <v>19</v>
      </c>
    </row>
    <row r="2986" spans="1:29" x14ac:dyDescent="0.25">
      <c r="A2986" s="1">
        <v>4605027</v>
      </c>
      <c r="B2986" s="87" t="s">
        <v>2632</v>
      </c>
      <c r="C2986" s="55" t="s">
        <v>899</v>
      </c>
      <c r="E2986" s="42"/>
      <c r="F2986" s="65" t="s">
        <v>2483</v>
      </c>
      <c r="G2986" s="62"/>
      <c r="H2986" s="37" t="str">
        <f>IF(V2986&gt;94,"Met",IF(X2986="--","n/a",IF(X2986&gt;=0,"Met","Did Not Meet")))</f>
        <v>Did Not Meet</v>
      </c>
      <c r="I2986" s="37" t="str">
        <f>IF(V2987&gt;94,"Met",IF(X2987="--","n/a",IF(X2987&gt;=0,"Met","Did Not Meet")))</f>
        <v>Met</v>
      </c>
      <c r="K2986" s="13" t="str">
        <f>IF(Z2986&gt;94,"Met",IF(AB2986="--","n/a",IF(AB2986&gt;=0,"Met","Did Not Meet")))</f>
        <v>Met</v>
      </c>
      <c r="L2986" s="13" t="str">
        <f>IF(Z2987&gt;94,"Met",IF(AB2987="--","n/a",IF(AB2987&gt;=0,"Met","Did Not Meet")))</f>
        <v>Met</v>
      </c>
      <c r="M2986" s="1" t="s">
        <v>4</v>
      </c>
      <c r="N2986" s="14" t="s">
        <v>2502</v>
      </c>
      <c r="O2986" s="5"/>
      <c r="P2986" s="44" t="str">
        <f t="shared" ref="P2986" si="3810">IF(H2988="Yes",IF(I2988="Yes","Yes","No"),"No")</f>
        <v>No</v>
      </c>
      <c r="Q2986" s="93"/>
      <c r="R2986" s="5" t="s">
        <v>1</v>
      </c>
      <c r="S2986" s="1" t="s">
        <v>2</v>
      </c>
      <c r="T2986" s="1" t="s">
        <v>3</v>
      </c>
      <c r="U2986" s="5">
        <v>215</v>
      </c>
      <c r="V2986" s="1">
        <v>80.930000000000007</v>
      </c>
      <c r="W2986" s="1">
        <v>81.75</v>
      </c>
      <c r="X2986" s="6">
        <f t="shared" si="3760"/>
        <v>-0.81999999999999318</v>
      </c>
      <c r="Y2986" s="14">
        <v>100</v>
      </c>
      <c r="Z2986" s="1">
        <v>85</v>
      </c>
      <c r="AA2986" s="1">
        <v>82.99</v>
      </c>
      <c r="AB2986" s="71">
        <f t="shared" si="3740"/>
        <v>2.0100000000000051</v>
      </c>
      <c r="AC2986" s="36"/>
    </row>
    <row r="2987" spans="1:29" ht="15.75" x14ac:dyDescent="0.25">
      <c r="A2987" s="53">
        <v>4605027</v>
      </c>
      <c r="B2987" s="89" t="s">
        <v>2632</v>
      </c>
      <c r="C2987" s="53" t="s">
        <v>899</v>
      </c>
      <c r="D2987" s="49" t="s">
        <v>2498</v>
      </c>
      <c r="E2987" s="34" t="str">
        <f>M2986</f>
        <v>Achieving School</v>
      </c>
      <c r="F2987" s="65" t="s">
        <v>2484</v>
      </c>
      <c r="G2987" s="62"/>
      <c r="H2987" s="13" t="str">
        <f>IF(V2988&gt;94,"Met",IF(X2988="--","n/a",IF(X2988&gt;=0,"Met","Did Not Meet")))</f>
        <v>Did Not Meet</v>
      </c>
      <c r="I2987" s="13" t="str">
        <f>IF(V2989&gt;94,"Met",IF(X2989="--","n/a",IF(X2989&gt;=0,"Met","Did Not Meet")))</f>
        <v>Did Not Meet</v>
      </c>
      <c r="K2987" s="13" t="str">
        <f>IF(Z2988&gt;94,"Met",IF(AB2988="--","n/a",IF(AB2988&gt;=0,"Met","Did Not Meet")))</f>
        <v>Did Not Meet</v>
      </c>
      <c r="L2987" s="13" t="str">
        <f>IF(Z2989&gt;94,"Met",IF(AB2989="--","n/a",IF(AB2989&gt;=0,"Met","Did Not Meet")))</f>
        <v>Did Not Meet</v>
      </c>
      <c r="M2987" s="1" t="s">
        <v>4</v>
      </c>
      <c r="N2987" s="14" t="s">
        <v>2501</v>
      </c>
      <c r="O2987" s="5"/>
      <c r="P2987" s="44" t="str">
        <f t="shared" ref="P2987" si="3811">IF(K2988="Yes",IF(L2988="Yes","Yes","No"),"No")</f>
        <v>Yes</v>
      </c>
      <c r="Q2987" s="94" t="s">
        <v>2759</v>
      </c>
      <c r="R2987" s="5" t="s">
        <v>1</v>
      </c>
      <c r="S2987" s="1" t="s">
        <v>2</v>
      </c>
      <c r="T2987" s="1" t="s">
        <v>7</v>
      </c>
      <c r="U2987" s="5">
        <v>152</v>
      </c>
      <c r="V2987" s="1">
        <v>76.319999999999993</v>
      </c>
      <c r="W2987" s="1">
        <v>74.760000000000005</v>
      </c>
      <c r="X2987" s="9">
        <f t="shared" si="3760"/>
        <v>1.5599999999999881</v>
      </c>
      <c r="Y2987" s="14">
        <v>70</v>
      </c>
      <c r="Z2987" s="1">
        <v>84.29</v>
      </c>
      <c r="AA2987" s="1">
        <v>83.08</v>
      </c>
      <c r="AB2987" s="71">
        <f t="shared" si="3740"/>
        <v>1.210000000000008</v>
      </c>
      <c r="AC2987" s="53"/>
    </row>
    <row r="2988" spans="1:29" ht="15" customHeight="1" x14ac:dyDescent="0.25">
      <c r="A2988" s="53">
        <v>4605027</v>
      </c>
      <c r="B2988" s="89" t="s">
        <v>2632</v>
      </c>
      <c r="C2988" s="53" t="s">
        <v>899</v>
      </c>
      <c r="D2988" s="49" t="s">
        <v>2499</v>
      </c>
      <c r="E2988" s="35" t="str">
        <f>VLOOKUP('2012 Accountability Database'!$A2986,'2011 AYP'!A$2:B$1072,2)</f>
        <v xml:space="preserve"> MS (Met Standards)</v>
      </c>
      <c r="F2988" s="66"/>
      <c r="G2988" s="63" t="s">
        <v>2485</v>
      </c>
      <c r="H2988" s="60" t="str">
        <f t="shared" ref="H2988:I2988" si="3812">IF(H2986="Met","Yes",IF(H2987="Met","Yes","No"))</f>
        <v>No</v>
      </c>
      <c r="I2988" s="60" t="str">
        <f t="shared" si="3812"/>
        <v>Yes</v>
      </c>
      <c r="J2988" s="42"/>
      <c r="K2988" s="60" t="str">
        <f t="shared" ref="K2988:L2988" si="3813">IF(K2986="Met","Yes",IF(K2987="Met","Yes","No"))</f>
        <v>Yes</v>
      </c>
      <c r="L2988" s="60" t="str">
        <f t="shared" si="3813"/>
        <v>Yes</v>
      </c>
      <c r="M2988" s="1" t="s">
        <v>4</v>
      </c>
      <c r="N2988" s="14" t="s">
        <v>2503</v>
      </c>
      <c r="O2988" s="5"/>
      <c r="P2988" s="44" t="str">
        <f t="shared" ref="P2988" si="3814">IF(H2992="Yes",IF(I2992="Yes","Yes","No"),"No")</f>
        <v>Yes</v>
      </c>
      <c r="Q2988" s="108" t="s">
        <v>2758</v>
      </c>
      <c r="R2988" s="5" t="s">
        <v>1</v>
      </c>
      <c r="S2988" s="1" t="s">
        <v>5</v>
      </c>
      <c r="T2988" s="1" t="s">
        <v>3</v>
      </c>
      <c r="U2988" s="5">
        <v>663</v>
      </c>
      <c r="V2988" s="1">
        <v>77.38</v>
      </c>
      <c r="W2988" s="1">
        <v>81.75</v>
      </c>
      <c r="X2988" s="6">
        <f t="shared" si="3760"/>
        <v>-4.3700000000000045</v>
      </c>
      <c r="Y2988" s="14">
        <v>313</v>
      </c>
      <c r="Z2988" s="1">
        <v>78.59</v>
      </c>
      <c r="AA2988" s="1">
        <v>82.99</v>
      </c>
      <c r="AB2988" s="72">
        <f t="shared" si="3740"/>
        <v>-4.3999999999999915</v>
      </c>
      <c r="AC2988" s="53"/>
    </row>
    <row r="2989" spans="1:29" x14ac:dyDescent="0.25">
      <c r="A2989" s="53">
        <v>4605027</v>
      </c>
      <c r="B2989" s="89" t="s">
        <v>2632</v>
      </c>
      <c r="C2989" s="53" t="s">
        <v>899</v>
      </c>
      <c r="D2989" s="49" t="s">
        <v>2507</v>
      </c>
      <c r="E2989" s="47">
        <f>VLOOKUP('2012 Accountability Database'!A2986,Dems1112!$A$2:$G$1082,3)</f>
        <v>0.46</v>
      </c>
      <c r="F2989" s="66"/>
      <c r="G2989" s="52"/>
      <c r="M2989" s="1" t="s">
        <v>4</v>
      </c>
      <c r="N2989" s="14" t="s">
        <v>2504</v>
      </c>
      <c r="O2989" s="5"/>
      <c r="P2989" s="44" t="str">
        <f t="shared" ref="P2989" si="3815">IF(K2992="Yes",IF(L2992="Yes","Yes","No"),"No")</f>
        <v>Yes</v>
      </c>
      <c r="Q2989" s="108"/>
      <c r="R2989" s="5" t="s">
        <v>1</v>
      </c>
      <c r="S2989" s="1" t="s">
        <v>5</v>
      </c>
      <c r="T2989" s="1" t="s">
        <v>7</v>
      </c>
      <c r="U2989" s="5">
        <v>450</v>
      </c>
      <c r="V2989" s="1">
        <v>71.56</v>
      </c>
      <c r="W2989" s="1">
        <v>74.760000000000005</v>
      </c>
      <c r="X2989" s="6">
        <f t="shared" si="3760"/>
        <v>-3.2000000000000028</v>
      </c>
      <c r="Y2989" s="14">
        <v>213</v>
      </c>
      <c r="Z2989" s="1">
        <v>77</v>
      </c>
      <c r="AA2989" s="1">
        <v>83.08</v>
      </c>
      <c r="AB2989" s="72">
        <f t="shared" si="3740"/>
        <v>-6.0799999999999983</v>
      </c>
      <c r="AC2989" s="53"/>
    </row>
    <row r="2990" spans="1:29" x14ac:dyDescent="0.25">
      <c r="A2990" s="53">
        <v>4605027</v>
      </c>
      <c r="B2990" s="89" t="s">
        <v>2632</v>
      </c>
      <c r="C2990" s="53" t="s">
        <v>899</v>
      </c>
      <c r="D2990" s="50" t="s">
        <v>2508</v>
      </c>
      <c r="E2990" s="47">
        <f>VLOOKUP('2012 Accountability Database'!A2986,Dems1112!$A$2:$G$1082,4)</f>
        <v>0.68</v>
      </c>
      <c r="F2990" s="65" t="s">
        <v>2486</v>
      </c>
      <c r="G2990" s="62"/>
      <c r="H2990" s="13" t="str">
        <f>IF(V2990&gt;94,"Met",IF(X2990="--","n/a",IF(X2990&gt;=0,"Met","Did Not Meet")))</f>
        <v>Met</v>
      </c>
      <c r="I2990" s="13" t="str">
        <f>IF(V2991&gt;94,"Met",IF(X2991="--","n/a",IF(X2991&gt;=0,"Met","Did Not Meet")))</f>
        <v>Met</v>
      </c>
      <c r="J2990" s="13"/>
      <c r="K2990" s="13" t="str">
        <f>IF(Z2990&gt;94,"Met",IF(AB2990="--","n/a",IF(AB2990&gt;=0,"Met","Did Not Meet")))</f>
        <v>Did Not Meet</v>
      </c>
      <c r="L2990" s="13" t="str">
        <f>IF(Z2991&gt;94,"Met",IF(AB2991="--","n/a",IF(AB2991&gt;=0,"Met","Did Not Meet")))</f>
        <v>Did Not Meet</v>
      </c>
      <c r="M2990" s="1" t="s">
        <v>4</v>
      </c>
      <c r="N2990" s="68" t="s">
        <v>2497</v>
      </c>
      <c r="O2990" s="35"/>
      <c r="P2990" s="44"/>
      <c r="Q2990" s="108"/>
      <c r="R2990" s="5" t="s">
        <v>6</v>
      </c>
      <c r="S2990" s="1" t="s">
        <v>2</v>
      </c>
      <c r="T2990" s="1" t="s">
        <v>3</v>
      </c>
      <c r="U2990" s="5">
        <v>215</v>
      </c>
      <c r="V2990" s="1">
        <v>86.51</v>
      </c>
      <c r="W2990" s="1">
        <v>83.88</v>
      </c>
      <c r="X2990" s="9">
        <f t="shared" si="3760"/>
        <v>2.6300000000000097</v>
      </c>
      <c r="Y2990" s="14">
        <v>100</v>
      </c>
      <c r="Z2990" s="1">
        <v>45</v>
      </c>
      <c r="AA2990" s="1">
        <v>54.64</v>
      </c>
      <c r="AB2990" s="72">
        <f t="shared" si="3740"/>
        <v>-9.64</v>
      </c>
      <c r="AC2990" s="53"/>
    </row>
    <row r="2991" spans="1:29" x14ac:dyDescent="0.25">
      <c r="A2991" s="53">
        <v>4605027</v>
      </c>
      <c r="B2991" s="89" t="s">
        <v>2632</v>
      </c>
      <c r="C2991" s="53" t="s">
        <v>899</v>
      </c>
      <c r="D2991" s="50" t="s">
        <v>974</v>
      </c>
      <c r="E2991" s="47" t="str">
        <f>VLOOKUP('2012 Accountability Database'!A2986,Dems1112!$A$2:$G$1082,5)</f>
        <v>K-4</v>
      </c>
      <c r="F2991" s="65" t="s">
        <v>2487</v>
      </c>
      <c r="G2991" s="62"/>
      <c r="H2991" s="13" t="str">
        <f>IF(V2992&gt;94,"Met",IF(X2992="--","n/a",IF(X2992&gt;=0,"Met","Did Not Meet")))</f>
        <v>Did Not Meet</v>
      </c>
      <c r="I2991" s="13" t="str">
        <f>IF(V2993&gt;94,"Met",IF(X2993="--","n/a",IF(X2993&gt;=0,"Met","Did Not Meet")))</f>
        <v>Met</v>
      </c>
      <c r="J2991" s="13"/>
      <c r="K2991" s="13" t="str">
        <f>IF(Z2992&gt;94,"Met",IF(AB2992="--","n/a",IF(AB2992&gt;=0,"Met","Did Not Meet")))</f>
        <v>Met</v>
      </c>
      <c r="L2991" s="13" t="str">
        <f>IF(Z2993&gt;94,"Met",IF(AB2993="--","n/a",IF(AB2993&gt;=0,"Met","Did Not Meet")))</f>
        <v>Met</v>
      </c>
      <c r="M2991" s="1" t="s">
        <v>4</v>
      </c>
      <c r="N2991" s="14"/>
      <c r="O2991" s="35" t="s">
        <v>2506</v>
      </c>
      <c r="P2991" s="83" t="str">
        <f t="shared" ref="P2991" si="3816">IF(P2986="No"," ", IF(P2988="No"," ",IF(P2987="No", " ",IF(P2989="No"," ","X"))))</f>
        <v xml:space="preserve"> </v>
      </c>
      <c r="Q2991" s="108"/>
      <c r="R2991" s="5" t="s">
        <v>6</v>
      </c>
      <c r="S2991" s="1" t="s">
        <v>2</v>
      </c>
      <c r="T2991" s="1" t="s">
        <v>7</v>
      </c>
      <c r="U2991" s="5">
        <v>152</v>
      </c>
      <c r="V2991" s="1">
        <v>82.89</v>
      </c>
      <c r="W2991" s="1">
        <v>78.739999999999995</v>
      </c>
      <c r="X2991" s="9">
        <f t="shared" si="3760"/>
        <v>4.1500000000000057</v>
      </c>
      <c r="Y2991" s="14">
        <v>70</v>
      </c>
      <c r="Z2991" s="1">
        <v>45.71</v>
      </c>
      <c r="AA2991" s="1">
        <v>50.64</v>
      </c>
      <c r="AB2991" s="72">
        <f t="shared" si="3740"/>
        <v>-4.93</v>
      </c>
      <c r="AC2991" s="53"/>
    </row>
    <row r="2992" spans="1:29" ht="15.75" x14ac:dyDescent="0.25">
      <c r="A2992" s="53">
        <v>4605027</v>
      </c>
      <c r="B2992" s="89" t="s">
        <v>2632</v>
      </c>
      <c r="C2992" s="53" t="s">
        <v>899</v>
      </c>
      <c r="D2992" s="50" t="s">
        <v>975</v>
      </c>
      <c r="E2992" s="48" t="str">
        <f>VLOOKUP('2012 Accountability Database'!A2986,Dems1112!$A$2:$G$1082,6)</f>
        <v>4 (Southwest AR)</v>
      </c>
      <c r="F2992" s="66"/>
      <c r="G2992" s="63" t="s">
        <v>2488</v>
      </c>
      <c r="H2992" s="61" t="str">
        <f t="shared" ref="H2992:I2992" si="3817">IF(H2990="Met","Yes",IF(H2991="Met","Yes","No"))</f>
        <v>Yes</v>
      </c>
      <c r="I2992" s="61" t="str">
        <f t="shared" si="3817"/>
        <v>Yes</v>
      </c>
      <c r="J2992" s="55"/>
      <c r="K2992" s="61" t="str">
        <f t="shared" ref="K2992:L2992" si="3818">IF(K2990="Met","Yes",IF(K2991="Met","Yes","No"))</f>
        <v>Yes</v>
      </c>
      <c r="L2992" s="61" t="str">
        <f t="shared" si="3818"/>
        <v>Yes</v>
      </c>
      <c r="M2992" s="5" t="s">
        <v>4</v>
      </c>
      <c r="N2992" s="14"/>
      <c r="O2992" s="35" t="s">
        <v>2505</v>
      </c>
      <c r="P2992" s="83" t="str">
        <f t="shared" ref="P2992" si="3819">IF(P2991="X"," ",IF(P2993="X"," ","X"))</f>
        <v>X</v>
      </c>
      <c r="Q2992" s="94" t="s">
        <v>2759</v>
      </c>
      <c r="R2992" s="5" t="s">
        <v>6</v>
      </c>
      <c r="S2992" s="5" t="s">
        <v>5</v>
      </c>
      <c r="T2992" s="5" t="s">
        <v>3</v>
      </c>
      <c r="U2992" s="5">
        <v>663</v>
      </c>
      <c r="V2992" s="5">
        <v>83.86</v>
      </c>
      <c r="W2992" s="5">
        <v>83.88</v>
      </c>
      <c r="X2992" s="8">
        <f t="shared" si="3760"/>
        <v>-1.9999999999996021E-2</v>
      </c>
      <c r="Y2992" s="14">
        <v>313</v>
      </c>
      <c r="Z2992" s="5">
        <v>55.59</v>
      </c>
      <c r="AA2992" s="5">
        <v>54.64</v>
      </c>
      <c r="AB2992" s="71">
        <f t="shared" si="3740"/>
        <v>0.95000000000000284</v>
      </c>
      <c r="AC2992" s="53"/>
    </row>
    <row r="2993" spans="1:29" x14ac:dyDescent="0.25">
      <c r="A2993" s="54">
        <v>4605027</v>
      </c>
      <c r="B2993" s="90" t="s">
        <v>2632</v>
      </c>
      <c r="C2993" s="54" t="s">
        <v>899</v>
      </c>
      <c r="D2993" s="4"/>
      <c r="E2993" s="4"/>
      <c r="F2993" s="67"/>
      <c r="G2993" s="64"/>
      <c r="H2993" s="43"/>
      <c r="I2993" s="43"/>
      <c r="J2993" s="43"/>
      <c r="K2993" s="43"/>
      <c r="L2993" s="43"/>
      <c r="M2993" s="4" t="s">
        <v>4</v>
      </c>
      <c r="N2993" s="15"/>
      <c r="O2993" s="38" t="s">
        <v>2482</v>
      </c>
      <c r="P2993" s="84" t="str">
        <f>IF(E2987="Achieving School"," ","X")</f>
        <v xml:space="preserve"> </v>
      </c>
      <c r="Q2993" s="91"/>
      <c r="R2993" s="4" t="s">
        <v>6</v>
      </c>
      <c r="S2993" s="4" t="s">
        <v>5</v>
      </c>
      <c r="T2993" s="4" t="s">
        <v>7</v>
      </c>
      <c r="U2993" s="4">
        <v>450</v>
      </c>
      <c r="V2993" s="4">
        <v>79.33</v>
      </c>
      <c r="W2993" s="4">
        <v>78.739999999999995</v>
      </c>
      <c r="X2993" s="10">
        <f t="shared" si="3760"/>
        <v>0.59000000000000341</v>
      </c>
      <c r="Y2993" s="15">
        <v>213</v>
      </c>
      <c r="Z2993" s="4">
        <v>51.17</v>
      </c>
      <c r="AA2993" s="4">
        <v>50.64</v>
      </c>
      <c r="AB2993" s="74">
        <f t="shared" si="3740"/>
        <v>0.53000000000000114</v>
      </c>
      <c r="AC2993" s="54"/>
    </row>
    <row r="2994" spans="1:29" x14ac:dyDescent="0.25">
      <c r="A2994" s="1">
        <v>4701001</v>
      </c>
      <c r="B2994" s="87" t="s">
        <v>2633</v>
      </c>
      <c r="C2994" s="55" t="s">
        <v>270</v>
      </c>
      <c r="E2994" s="42"/>
      <c r="F2994" s="65" t="s">
        <v>2483</v>
      </c>
      <c r="G2994" s="62"/>
      <c r="H2994" s="37" t="str">
        <f>IF(V2994&gt;94,"Met",IF(X2994="--","n/a",IF(X2994&gt;=0,"Met","Did Not Meet")))</f>
        <v>Met</v>
      </c>
      <c r="I2994" s="37" t="str">
        <f>IF(V2995&gt;94,"Met",IF(X2995="--","n/a",IF(X2995&gt;=0,"Met","Did Not Meet")))</f>
        <v>Did Not Meet</v>
      </c>
      <c r="K2994" s="13" t="str">
        <f>IF(Z2994&gt;94,"Met",IF(AB2994="--","n/a",IF(AB2994&gt;=0,"Met","Did Not Meet")))</f>
        <v>Met</v>
      </c>
      <c r="L2994" s="13" t="str">
        <f>IF(Z2995&gt;94,"Met",IF(AB2995="--","n/a",IF(AB2995&gt;=0,"Met","Did Not Meet")))</f>
        <v>Did Not Meet</v>
      </c>
      <c r="M2994" s="5" t="s">
        <v>9</v>
      </c>
      <c r="N2994" s="14" t="s">
        <v>2502</v>
      </c>
      <c r="O2994" s="5"/>
      <c r="P2994" s="44" t="str">
        <f t="shared" ref="P2994" si="3820">IF(H2996="Yes",IF(I2996="Yes","Yes","No"),"No")</f>
        <v>No</v>
      </c>
      <c r="Q2994" s="93"/>
      <c r="R2994" s="5" t="s">
        <v>1</v>
      </c>
      <c r="S2994" s="5" t="s">
        <v>2</v>
      </c>
      <c r="T2994" s="5" t="s">
        <v>3</v>
      </c>
      <c r="U2994" s="5">
        <v>137</v>
      </c>
      <c r="V2994" s="5">
        <v>89.05</v>
      </c>
      <c r="W2994" s="5">
        <v>86.05</v>
      </c>
      <c r="X2994" s="11">
        <f t="shared" si="3760"/>
        <v>3</v>
      </c>
      <c r="Y2994" s="14">
        <v>99</v>
      </c>
      <c r="Z2994" s="5">
        <v>90.91</v>
      </c>
      <c r="AA2994" s="5">
        <v>88.08</v>
      </c>
      <c r="AB2994" s="71">
        <f t="shared" si="3740"/>
        <v>2.8299999999999983</v>
      </c>
      <c r="AC2994" s="36"/>
    </row>
    <row r="2995" spans="1:29" ht="15.75" x14ac:dyDescent="0.25">
      <c r="A2995" s="53">
        <v>4701001</v>
      </c>
      <c r="B2995" s="89" t="s">
        <v>2633</v>
      </c>
      <c r="C2995" s="53" t="s">
        <v>270</v>
      </c>
      <c r="D2995" s="49" t="s">
        <v>2498</v>
      </c>
      <c r="E2995" s="34" t="str">
        <f>M2994</f>
        <v>Needs Improvement School</v>
      </c>
      <c r="F2995" s="65" t="s">
        <v>2484</v>
      </c>
      <c r="G2995" s="62"/>
      <c r="H2995" s="13" t="str">
        <f>IF(V2996&gt;94,"Met",IF(X2996="--","n/a",IF(X2996&gt;=0,"Met","Did Not Meet")))</f>
        <v>Met</v>
      </c>
      <c r="I2995" s="13" t="str">
        <f>IF(V2997&gt;94,"Met",IF(X2997="--","n/a",IF(X2997&gt;=0,"Met","Did Not Meet")))</f>
        <v>Did Not Meet</v>
      </c>
      <c r="K2995" s="13" t="str">
        <f>IF(Z2996&gt;94,"Met",IF(AB2996="--","n/a",IF(AB2996&gt;=0,"Met","Did Not Meet")))</f>
        <v>Did Not Meet</v>
      </c>
      <c r="L2995" s="13" t="str">
        <f>IF(Z2997&gt;94,"Met",IF(AB2997="--","n/a",IF(AB2997&gt;=0,"Met","Did Not Meet")))</f>
        <v>Did Not Meet</v>
      </c>
      <c r="M2995" s="1" t="s">
        <v>9</v>
      </c>
      <c r="N2995" s="14" t="s">
        <v>2501</v>
      </c>
      <c r="O2995" s="5"/>
      <c r="P2995" s="44" t="str">
        <f t="shared" ref="P2995" si="3821">IF(K2996="Yes",IF(L2996="Yes","Yes","No"),"No")</f>
        <v>No</v>
      </c>
      <c r="Q2995" s="94" t="s">
        <v>2759</v>
      </c>
      <c r="R2995" s="5" t="s">
        <v>1</v>
      </c>
      <c r="S2995" s="1" t="s">
        <v>2</v>
      </c>
      <c r="T2995" s="1" t="s">
        <v>7</v>
      </c>
      <c r="U2995" s="5">
        <v>65</v>
      </c>
      <c r="V2995" s="1">
        <v>80</v>
      </c>
      <c r="W2995" s="1">
        <v>80.84</v>
      </c>
      <c r="X2995" s="6">
        <f t="shared" si="3760"/>
        <v>-0.84000000000000341</v>
      </c>
      <c r="Y2995" s="14">
        <v>47</v>
      </c>
      <c r="Z2995" s="1">
        <v>82.98</v>
      </c>
      <c r="AA2995" s="1">
        <v>84.4</v>
      </c>
      <c r="AB2995" s="72">
        <f t="shared" ref="AB2995:AB3058" si="3822">Z2995-AA2995</f>
        <v>-1.4200000000000017</v>
      </c>
      <c r="AC2995" s="53"/>
    </row>
    <row r="2996" spans="1:29" ht="15" customHeight="1" x14ac:dyDescent="0.25">
      <c r="A2996" s="53">
        <v>4701001</v>
      </c>
      <c r="B2996" s="89" t="s">
        <v>2633</v>
      </c>
      <c r="C2996" s="53" t="s">
        <v>270</v>
      </c>
      <c r="D2996" s="49" t="s">
        <v>2499</v>
      </c>
      <c r="E2996" s="35" t="str">
        <f>VLOOKUP('2012 Accountability Database'!$A2994,'2011 AYP'!A$2:B$1072,2)</f>
        <v xml:space="preserve"> MS (Met Standards)</v>
      </c>
      <c r="F2996" s="66"/>
      <c r="G2996" s="63" t="s">
        <v>2485</v>
      </c>
      <c r="H2996" s="60" t="str">
        <f t="shared" ref="H2996:I2996" si="3823">IF(H2994="Met","Yes",IF(H2995="Met","Yes","No"))</f>
        <v>Yes</v>
      </c>
      <c r="I2996" s="60" t="str">
        <f t="shared" si="3823"/>
        <v>No</v>
      </c>
      <c r="J2996" s="42"/>
      <c r="K2996" s="60" t="str">
        <f t="shared" ref="K2996:L2996" si="3824">IF(K2994="Met","Yes",IF(K2995="Met","Yes","No"))</f>
        <v>Yes</v>
      </c>
      <c r="L2996" s="60" t="str">
        <f t="shared" si="3824"/>
        <v>No</v>
      </c>
      <c r="M2996" s="5" t="s">
        <v>9</v>
      </c>
      <c r="N2996" s="14" t="s">
        <v>2503</v>
      </c>
      <c r="O2996" s="5"/>
      <c r="P2996" s="44" t="str">
        <f t="shared" ref="P2996" si="3825">IF(H3000="Yes",IF(I3000="Yes","Yes","No"),"No")</f>
        <v>No</v>
      </c>
      <c r="Q2996" s="108" t="s">
        <v>2758</v>
      </c>
      <c r="R2996" s="5" t="s">
        <v>1</v>
      </c>
      <c r="S2996" s="5" t="s">
        <v>5</v>
      </c>
      <c r="T2996" s="5" t="s">
        <v>3</v>
      </c>
      <c r="U2996" s="5">
        <v>416</v>
      </c>
      <c r="V2996" s="5">
        <v>86.3</v>
      </c>
      <c r="W2996" s="5">
        <v>86.05</v>
      </c>
      <c r="X2996" s="11">
        <f t="shared" si="3760"/>
        <v>0.25</v>
      </c>
      <c r="Y2996" s="14">
        <v>299</v>
      </c>
      <c r="Z2996" s="5">
        <v>87.96</v>
      </c>
      <c r="AA2996" s="5">
        <v>88.08</v>
      </c>
      <c r="AB2996" s="72">
        <f t="shared" si="3822"/>
        <v>-0.12000000000000455</v>
      </c>
      <c r="AC2996" s="53"/>
    </row>
    <row r="2997" spans="1:29" x14ac:dyDescent="0.25">
      <c r="A2997" s="53">
        <v>4701001</v>
      </c>
      <c r="B2997" s="89" t="s">
        <v>2633</v>
      </c>
      <c r="C2997" s="53" t="s">
        <v>270</v>
      </c>
      <c r="D2997" s="49" t="s">
        <v>2507</v>
      </c>
      <c r="E2997" s="47">
        <f>VLOOKUP('2012 Accountability Database'!A2994,Dems1112!$A$2:$G$1082,3)</f>
        <v>0.17</v>
      </c>
      <c r="F2997" s="66"/>
      <c r="G2997" s="52"/>
      <c r="M2997" s="1" t="s">
        <v>9</v>
      </c>
      <c r="N2997" s="14" t="s">
        <v>2504</v>
      </c>
      <c r="O2997" s="5"/>
      <c r="P2997" s="44" t="str">
        <f t="shared" ref="P2997" si="3826">IF(K3000="Yes",IF(L3000="Yes","Yes","No"),"No")</f>
        <v>No</v>
      </c>
      <c r="Q2997" s="108"/>
      <c r="R2997" s="5" t="s">
        <v>1</v>
      </c>
      <c r="S2997" s="1" t="s">
        <v>5</v>
      </c>
      <c r="T2997" s="1" t="s">
        <v>7</v>
      </c>
      <c r="U2997" s="5">
        <v>203</v>
      </c>
      <c r="V2997" s="1">
        <v>78.33</v>
      </c>
      <c r="W2997" s="1">
        <v>80.84</v>
      </c>
      <c r="X2997" s="6">
        <f t="shared" si="3760"/>
        <v>-2.5100000000000051</v>
      </c>
      <c r="Y2997" s="14">
        <v>143</v>
      </c>
      <c r="Z2997" s="1">
        <v>80.42</v>
      </c>
      <c r="AA2997" s="1">
        <v>84.4</v>
      </c>
      <c r="AB2997" s="72">
        <f t="shared" si="3822"/>
        <v>-3.980000000000004</v>
      </c>
      <c r="AC2997" s="53"/>
    </row>
    <row r="2998" spans="1:29" x14ac:dyDescent="0.25">
      <c r="A2998" s="53">
        <v>4701001</v>
      </c>
      <c r="B2998" s="89" t="s">
        <v>2633</v>
      </c>
      <c r="C2998" s="53" t="s">
        <v>270</v>
      </c>
      <c r="D2998" s="50" t="s">
        <v>2508</v>
      </c>
      <c r="E2998" s="47">
        <f>VLOOKUP('2012 Accountability Database'!A2994,Dems1112!$A$2:$G$1082,4)</f>
        <v>0.43</v>
      </c>
      <c r="F2998" s="65" t="s">
        <v>2486</v>
      </c>
      <c r="G2998" s="62"/>
      <c r="H2998" s="13" t="str">
        <f>IF(V2998&gt;94,"Met",IF(X2998="--","n/a",IF(X2998&gt;=0,"Met","Did Not Meet")))</f>
        <v>Did Not Meet</v>
      </c>
      <c r="I2998" s="13" t="str">
        <f>IF(V2999&gt;94,"Met",IF(X2999="--","n/a",IF(X2999&gt;=0,"Met","Did Not Meet")))</f>
        <v>Did Not Meet</v>
      </c>
      <c r="J2998" s="13"/>
      <c r="K2998" s="13" t="str">
        <f>IF(Z2998&gt;94,"Met",IF(AB2998="--","n/a",IF(AB2998&gt;=0,"Met","Did Not Meet")))</f>
        <v>Did Not Meet</v>
      </c>
      <c r="L2998" s="13" t="str">
        <f>IF(Z2999&gt;94,"Met",IF(AB2999="--","n/a",IF(AB2999&gt;=0,"Met","Did Not Meet")))</f>
        <v>Did Not Meet</v>
      </c>
      <c r="M2998" s="5" t="s">
        <v>9</v>
      </c>
      <c r="N2998" s="68" t="s">
        <v>2497</v>
      </c>
      <c r="O2998" s="35"/>
      <c r="P2998" s="44"/>
      <c r="Q2998" s="108"/>
      <c r="R2998" s="5" t="s">
        <v>6</v>
      </c>
      <c r="S2998" s="5" t="s">
        <v>2</v>
      </c>
      <c r="T2998" s="5" t="s">
        <v>3</v>
      </c>
      <c r="U2998" s="5">
        <v>137</v>
      </c>
      <c r="V2998" s="5">
        <v>83.94</v>
      </c>
      <c r="W2998" s="5">
        <v>84.72</v>
      </c>
      <c r="X2998" s="8">
        <f t="shared" si="3760"/>
        <v>-0.78000000000000114</v>
      </c>
      <c r="Y2998" s="14">
        <v>99</v>
      </c>
      <c r="Z2998" s="5">
        <v>63.64</v>
      </c>
      <c r="AA2998" s="5">
        <v>74.33</v>
      </c>
      <c r="AB2998" s="72">
        <f t="shared" si="3822"/>
        <v>-10.689999999999998</v>
      </c>
      <c r="AC2998" s="53"/>
    </row>
    <row r="2999" spans="1:29" x14ac:dyDescent="0.25">
      <c r="A2999" s="53">
        <v>4701001</v>
      </c>
      <c r="B2999" s="89" t="s">
        <v>2633</v>
      </c>
      <c r="C2999" s="53" t="s">
        <v>270</v>
      </c>
      <c r="D2999" s="50" t="s">
        <v>974</v>
      </c>
      <c r="E2999" s="47" t="str">
        <f>VLOOKUP('2012 Accountability Database'!A2994,Dems1112!$A$2:$G$1082,5)</f>
        <v>K-6</v>
      </c>
      <c r="F2999" s="65" t="s">
        <v>2487</v>
      </c>
      <c r="G2999" s="62"/>
      <c r="H2999" s="13" t="str">
        <f>IF(V3000&gt;94,"Met",IF(X3000="--","n/a",IF(X3000&gt;=0,"Met","Did Not Meet")))</f>
        <v>Did Not Meet</v>
      </c>
      <c r="I2999" s="13" t="str">
        <f>IF(V3001&gt;94,"Met",IF(X3001="--","n/a",IF(X3001&gt;=0,"Met","Did Not Meet")))</f>
        <v>Did Not Meet</v>
      </c>
      <c r="J2999" s="13"/>
      <c r="K2999" s="13" t="str">
        <f>IF(Z3000&gt;94,"Met",IF(AB3000="--","n/a",IF(AB3000&gt;=0,"Met","Did Not Meet")))</f>
        <v>Did Not Meet</v>
      </c>
      <c r="L2999" s="13" t="str">
        <f>IF(Z3001&gt;94,"Met",IF(AB3001="--","n/a",IF(AB3001&gt;=0,"Met","Did Not Meet")))</f>
        <v>Did Not Meet</v>
      </c>
      <c r="M2999" s="5" t="s">
        <v>9</v>
      </c>
      <c r="N2999" s="14"/>
      <c r="O2999" s="35" t="s">
        <v>2506</v>
      </c>
      <c r="P2999" s="83" t="str">
        <f t="shared" ref="P2999" si="3827">IF(P2994="No"," ", IF(P2996="No"," ",IF(P2995="No", " ",IF(P2997="No"," ","X"))))</f>
        <v xml:space="preserve"> </v>
      </c>
      <c r="Q2999" s="108"/>
      <c r="R2999" s="5" t="s">
        <v>6</v>
      </c>
      <c r="S2999" s="5" t="s">
        <v>2</v>
      </c>
      <c r="T2999" s="5" t="s">
        <v>7</v>
      </c>
      <c r="U2999" s="5">
        <v>65</v>
      </c>
      <c r="V2999" s="5">
        <v>70.77</v>
      </c>
      <c r="W2999" s="5">
        <v>76.739999999999995</v>
      </c>
      <c r="X2999" s="8">
        <f t="shared" si="3760"/>
        <v>-5.9699999999999989</v>
      </c>
      <c r="Y2999" s="14">
        <v>47</v>
      </c>
      <c r="Z2999" s="5">
        <v>46.81</v>
      </c>
      <c r="AA2999" s="5">
        <v>61</v>
      </c>
      <c r="AB2999" s="72">
        <f t="shared" si="3822"/>
        <v>-14.189999999999998</v>
      </c>
      <c r="AC2999" s="53"/>
    </row>
    <row r="3000" spans="1:29" ht="15.75" x14ac:dyDescent="0.25">
      <c r="A3000" s="53">
        <v>4701001</v>
      </c>
      <c r="B3000" s="89" t="s">
        <v>2633</v>
      </c>
      <c r="C3000" s="53" t="s">
        <v>270</v>
      </c>
      <c r="D3000" s="50" t="s">
        <v>975</v>
      </c>
      <c r="E3000" s="48" t="str">
        <f>VLOOKUP('2012 Accountability Database'!A2994,Dems1112!$A$2:$G$1082,6)</f>
        <v>2 (Northeast AR)</v>
      </c>
      <c r="F3000" s="66"/>
      <c r="G3000" s="63" t="s">
        <v>2488</v>
      </c>
      <c r="H3000" s="61" t="str">
        <f t="shared" ref="H3000:I3000" si="3828">IF(H2998="Met","Yes",IF(H2999="Met","Yes","No"))</f>
        <v>No</v>
      </c>
      <c r="I3000" s="61" t="str">
        <f t="shared" si="3828"/>
        <v>No</v>
      </c>
      <c r="J3000" s="55"/>
      <c r="K3000" s="61" t="str">
        <f t="shared" ref="K3000:L3000" si="3829">IF(K2998="Met","Yes",IF(K2999="Met","Yes","No"))</f>
        <v>No</v>
      </c>
      <c r="L3000" s="61" t="str">
        <f t="shared" si="3829"/>
        <v>No</v>
      </c>
      <c r="M3000" s="1" t="s">
        <v>9</v>
      </c>
      <c r="N3000" s="14"/>
      <c r="O3000" s="35" t="s">
        <v>2505</v>
      </c>
      <c r="P3000" s="83" t="str">
        <f t="shared" ref="P3000" si="3830">IF(P2999="X"," ",IF(P3001="X"," ","X"))</f>
        <v xml:space="preserve"> </v>
      </c>
      <c r="Q3000" s="94" t="s">
        <v>2759</v>
      </c>
      <c r="R3000" s="5" t="s">
        <v>6</v>
      </c>
      <c r="S3000" s="1" t="s">
        <v>5</v>
      </c>
      <c r="T3000" s="1" t="s">
        <v>3</v>
      </c>
      <c r="U3000" s="5">
        <v>416</v>
      </c>
      <c r="V3000" s="1">
        <v>83.89</v>
      </c>
      <c r="W3000" s="1">
        <v>84.72</v>
      </c>
      <c r="X3000" s="6">
        <f t="shared" si="3760"/>
        <v>-0.82999999999999829</v>
      </c>
      <c r="Y3000" s="14">
        <v>299</v>
      </c>
      <c r="Z3000" s="1">
        <v>69.569999999999993</v>
      </c>
      <c r="AA3000" s="1">
        <v>74.33</v>
      </c>
      <c r="AB3000" s="72">
        <f t="shared" si="3822"/>
        <v>-4.7600000000000051</v>
      </c>
      <c r="AC3000" s="53"/>
    </row>
    <row r="3001" spans="1:29" x14ac:dyDescent="0.25">
      <c r="A3001" s="54">
        <v>4701001</v>
      </c>
      <c r="B3001" s="90" t="s">
        <v>2633</v>
      </c>
      <c r="C3001" s="54" t="s">
        <v>270</v>
      </c>
      <c r="D3001" s="4"/>
      <c r="E3001" s="4"/>
      <c r="F3001" s="67"/>
      <c r="G3001" s="64"/>
      <c r="H3001" s="43"/>
      <c r="I3001" s="43"/>
      <c r="J3001" s="43"/>
      <c r="K3001" s="43"/>
      <c r="L3001" s="43"/>
      <c r="M3001" s="4" t="s">
        <v>9</v>
      </c>
      <c r="N3001" s="15"/>
      <c r="O3001" s="38" t="s">
        <v>2482</v>
      </c>
      <c r="P3001" s="84" t="str">
        <f>IF(E2995="Achieving School"," ","X")</f>
        <v>X</v>
      </c>
      <c r="Q3001" s="91"/>
      <c r="R3001" s="4" t="s">
        <v>6</v>
      </c>
      <c r="S3001" s="4" t="s">
        <v>5</v>
      </c>
      <c r="T3001" s="4" t="s">
        <v>7</v>
      </c>
      <c r="U3001" s="4">
        <v>203</v>
      </c>
      <c r="V3001" s="4">
        <v>73.89</v>
      </c>
      <c r="W3001" s="4">
        <v>76.739999999999995</v>
      </c>
      <c r="X3001" s="7">
        <f t="shared" si="3760"/>
        <v>-2.8499999999999943</v>
      </c>
      <c r="Y3001" s="15">
        <v>143</v>
      </c>
      <c r="Z3001" s="4">
        <v>57.34</v>
      </c>
      <c r="AA3001" s="4">
        <v>61</v>
      </c>
      <c r="AB3001" s="73">
        <f t="shared" si="3822"/>
        <v>-3.6599999999999966</v>
      </c>
      <c r="AC3001" s="54"/>
    </row>
    <row r="3002" spans="1:29" x14ac:dyDescent="0.25">
      <c r="A3002" s="1">
        <v>4702006</v>
      </c>
      <c r="B3002" s="87" t="s">
        <v>2634</v>
      </c>
      <c r="C3002" s="55" t="s">
        <v>320</v>
      </c>
      <c r="E3002" s="42"/>
      <c r="F3002" s="65" t="s">
        <v>2483</v>
      </c>
      <c r="G3002" s="62"/>
      <c r="H3002" s="37" t="str">
        <f>IF(V3002&gt;94,"Met",IF(X3002="--","n/a",IF(X3002&gt;=0,"Met","Did Not Meet")))</f>
        <v>Met</v>
      </c>
      <c r="I3002" s="37" t="str">
        <f>IF(V3003&gt;94,"Met",IF(X3003="--","n/a",IF(X3003&gt;=0,"Met","Did Not Meet")))</f>
        <v>Met</v>
      </c>
      <c r="K3002" s="13" t="str">
        <f>IF(Z3002&gt;94,"Met",IF(AB3002="--","n/a",IF(AB3002&gt;=0,"Met","Did Not Meet")))</f>
        <v>Met</v>
      </c>
      <c r="L3002" s="13" t="str">
        <f>IF(Z3003&gt;94,"Met",IF(AB3003="--","n/a",IF(AB3003&gt;=0,"Met","Did Not Meet")))</f>
        <v>Met</v>
      </c>
      <c r="M3002" s="5" t="s">
        <v>9</v>
      </c>
      <c r="N3002" s="14" t="s">
        <v>2502</v>
      </c>
      <c r="O3002" s="5"/>
      <c r="P3002" s="44" t="str">
        <f t="shared" ref="P3002" si="3831">IF(H3004="Yes",IF(I3004="Yes","Yes","No"),"No")</f>
        <v>Yes</v>
      </c>
      <c r="Q3002" s="93"/>
      <c r="R3002" s="5" t="s">
        <v>1</v>
      </c>
      <c r="S3002" s="5" t="s">
        <v>2</v>
      </c>
      <c r="T3002" s="5" t="s">
        <v>3</v>
      </c>
      <c r="U3002" s="5">
        <v>419</v>
      </c>
      <c r="V3002" s="5">
        <v>68.260000000000005</v>
      </c>
      <c r="W3002" s="5">
        <v>60.43</v>
      </c>
      <c r="X3002" s="11">
        <f t="shared" si="3760"/>
        <v>7.8300000000000054</v>
      </c>
      <c r="Y3002" s="14">
        <v>213</v>
      </c>
      <c r="Z3002" s="5">
        <v>84.51</v>
      </c>
      <c r="AA3002" s="5">
        <v>71.89</v>
      </c>
      <c r="AB3002" s="71">
        <f t="shared" si="3822"/>
        <v>12.620000000000005</v>
      </c>
      <c r="AC3002" s="36"/>
    </row>
    <row r="3003" spans="1:29" ht="15.75" x14ac:dyDescent="0.25">
      <c r="A3003" s="53">
        <v>4702006</v>
      </c>
      <c r="B3003" s="89" t="s">
        <v>2634</v>
      </c>
      <c r="C3003" s="53" t="s">
        <v>320</v>
      </c>
      <c r="D3003" s="49" t="s">
        <v>2498</v>
      </c>
      <c r="E3003" s="34" t="str">
        <f>M3002</f>
        <v>Needs Improvement School</v>
      </c>
      <c r="F3003" s="65" t="s">
        <v>2484</v>
      </c>
      <c r="G3003" s="62"/>
      <c r="H3003" s="13" t="str">
        <f>IF(V3004&gt;94,"Met",IF(X3004="--","n/a",IF(X3004&gt;=0,"Met","Did Not Meet")))</f>
        <v>Did Not Meet</v>
      </c>
      <c r="I3003" s="13" t="str">
        <f>IF(V3005&gt;94,"Met",IF(X3005="--","n/a",IF(X3005&gt;=0,"Met","Did Not Meet")))</f>
        <v>Did Not Meet</v>
      </c>
      <c r="K3003" s="13" t="str">
        <f>IF(Z3004&gt;94,"Met",IF(AB3004="--","n/a",IF(AB3004&gt;=0,"Met","Did Not Meet")))</f>
        <v>Met</v>
      </c>
      <c r="L3003" s="13" t="str">
        <f>IF(Z3005&gt;94,"Met",IF(AB3005="--","n/a",IF(AB3005&gt;=0,"Met","Did Not Meet")))</f>
        <v>Met</v>
      </c>
      <c r="M3003" s="1" t="s">
        <v>9</v>
      </c>
      <c r="N3003" s="14" t="s">
        <v>2501</v>
      </c>
      <c r="O3003" s="5"/>
      <c r="P3003" s="44" t="str">
        <f t="shared" ref="P3003" si="3832">IF(K3004="Yes",IF(L3004="Yes","Yes","No"),"No")</f>
        <v>Yes</v>
      </c>
      <c r="Q3003" s="94" t="s">
        <v>2759</v>
      </c>
      <c r="R3003" s="5" t="s">
        <v>1</v>
      </c>
      <c r="S3003" s="1" t="s">
        <v>2</v>
      </c>
      <c r="T3003" s="1" t="s">
        <v>7</v>
      </c>
      <c r="U3003" s="5">
        <v>419</v>
      </c>
      <c r="V3003" s="1">
        <v>68.260000000000005</v>
      </c>
      <c r="W3003" s="1">
        <v>60.67</v>
      </c>
      <c r="X3003" s="9">
        <f t="shared" si="3760"/>
        <v>7.5900000000000034</v>
      </c>
      <c r="Y3003" s="14">
        <v>213</v>
      </c>
      <c r="Z3003" s="1">
        <v>84.51</v>
      </c>
      <c r="AA3003" s="1">
        <v>71.89</v>
      </c>
      <c r="AB3003" s="71">
        <f t="shared" si="3822"/>
        <v>12.620000000000005</v>
      </c>
      <c r="AC3003" s="53"/>
    </row>
    <row r="3004" spans="1:29" ht="15" customHeight="1" x14ac:dyDescent="0.25">
      <c r="A3004" s="53">
        <v>4702006</v>
      </c>
      <c r="B3004" s="89" t="s">
        <v>2634</v>
      </c>
      <c r="C3004" s="53" t="s">
        <v>320</v>
      </c>
      <c r="D3004" s="49" t="s">
        <v>2499</v>
      </c>
      <c r="E3004" s="35" t="str">
        <f>VLOOKUP('2012 Accountability Database'!$A3002,'2011 AYP'!A$2:B$1072,2)</f>
        <v>SI_6 (School Improvement Year 6)</v>
      </c>
      <c r="F3004" s="66"/>
      <c r="G3004" s="63" t="s">
        <v>2485</v>
      </c>
      <c r="H3004" s="60" t="str">
        <f t="shared" ref="H3004:I3004" si="3833">IF(H3002="Met","Yes",IF(H3003="Met","Yes","No"))</f>
        <v>Yes</v>
      </c>
      <c r="I3004" s="60" t="str">
        <f t="shared" si="3833"/>
        <v>Yes</v>
      </c>
      <c r="J3004" s="42"/>
      <c r="K3004" s="60" t="str">
        <f t="shared" ref="K3004:L3004" si="3834">IF(K3002="Met","Yes",IF(K3003="Met","Yes","No"))</f>
        <v>Yes</v>
      </c>
      <c r="L3004" s="60" t="str">
        <f t="shared" si="3834"/>
        <v>Yes</v>
      </c>
      <c r="M3004" s="5" t="s">
        <v>9</v>
      </c>
      <c r="N3004" s="14" t="s">
        <v>2503</v>
      </c>
      <c r="O3004" s="5"/>
      <c r="P3004" s="44" t="str">
        <f t="shared" ref="P3004" si="3835">IF(H3008="Yes",IF(I3008="Yes","Yes","No"),"No")</f>
        <v>No</v>
      </c>
      <c r="Q3004" s="108" t="s">
        <v>2758</v>
      </c>
      <c r="R3004" s="5" t="s">
        <v>1</v>
      </c>
      <c r="S3004" s="5" t="s">
        <v>5</v>
      </c>
      <c r="T3004" s="5" t="s">
        <v>3</v>
      </c>
      <c r="U3004" s="5">
        <v>1406</v>
      </c>
      <c r="V3004" s="5">
        <v>59.89</v>
      </c>
      <c r="W3004" s="5">
        <v>60.43</v>
      </c>
      <c r="X3004" s="8">
        <f t="shared" si="3760"/>
        <v>-0.53999999999999915</v>
      </c>
      <c r="Y3004" s="14">
        <v>660</v>
      </c>
      <c r="Z3004" s="5">
        <v>77.88</v>
      </c>
      <c r="AA3004" s="5">
        <v>71.89</v>
      </c>
      <c r="AB3004" s="71">
        <f t="shared" si="3822"/>
        <v>5.9899999999999949</v>
      </c>
      <c r="AC3004" s="53"/>
    </row>
    <row r="3005" spans="1:29" x14ac:dyDescent="0.25">
      <c r="A3005" s="53">
        <v>4702006</v>
      </c>
      <c r="B3005" s="89" t="s">
        <v>2634</v>
      </c>
      <c r="C3005" s="53" t="s">
        <v>320</v>
      </c>
      <c r="D3005" s="49" t="s">
        <v>2507</v>
      </c>
      <c r="E3005" s="47">
        <f>VLOOKUP('2012 Accountability Database'!A3002,Dems1112!$A$2:$G$1082,3)</f>
        <v>0.81</v>
      </c>
      <c r="F3005" s="66"/>
      <c r="G3005" s="52"/>
      <c r="M3005" s="5" t="s">
        <v>9</v>
      </c>
      <c r="N3005" s="14" t="s">
        <v>2504</v>
      </c>
      <c r="O3005" s="5"/>
      <c r="P3005" s="44" t="str">
        <f t="shared" ref="P3005" si="3836">IF(K3008="Yes",IF(L3008="Yes","Yes","No"),"No")</f>
        <v>No</v>
      </c>
      <c r="Q3005" s="108"/>
      <c r="R3005" s="5" t="s">
        <v>1</v>
      </c>
      <c r="S3005" s="5" t="s">
        <v>5</v>
      </c>
      <c r="T3005" s="5" t="s">
        <v>7</v>
      </c>
      <c r="U3005" s="5">
        <v>1402</v>
      </c>
      <c r="V3005" s="5">
        <v>59.99</v>
      </c>
      <c r="W3005" s="5">
        <v>60.67</v>
      </c>
      <c r="X3005" s="8">
        <f t="shared" si="3760"/>
        <v>-0.67999999999999972</v>
      </c>
      <c r="Y3005" s="14">
        <v>660</v>
      </c>
      <c r="Z3005" s="5">
        <v>77.88</v>
      </c>
      <c r="AA3005" s="5">
        <v>71.89</v>
      </c>
      <c r="AB3005" s="71">
        <f t="shared" si="3822"/>
        <v>5.9899999999999949</v>
      </c>
      <c r="AC3005" s="53"/>
    </row>
    <row r="3006" spans="1:29" x14ac:dyDescent="0.25">
      <c r="A3006" s="53">
        <v>4702006</v>
      </c>
      <c r="B3006" s="89" t="s">
        <v>2634</v>
      </c>
      <c r="C3006" s="53" t="s">
        <v>320</v>
      </c>
      <c r="D3006" s="50" t="s">
        <v>2508</v>
      </c>
      <c r="E3006" s="47">
        <f>VLOOKUP('2012 Accountability Database'!A3002,Dems1112!$A$2:$G$1082,4)</f>
        <v>0.86</v>
      </c>
      <c r="F3006" s="65" t="s">
        <v>2486</v>
      </c>
      <c r="G3006" s="62"/>
      <c r="H3006" s="13" t="str">
        <f>IF(V3006&gt;94,"Met",IF(X3006="--","n/a",IF(X3006&gt;=0,"Met","Did Not Meet")))</f>
        <v>Did Not Meet</v>
      </c>
      <c r="I3006" s="13" t="str">
        <f>IF(V3007&gt;94,"Met",IF(X3007="--","n/a",IF(X3007&gt;=0,"Met","Did Not Meet")))</f>
        <v>Did Not Meet</v>
      </c>
      <c r="J3006" s="13"/>
      <c r="K3006" s="13" t="str">
        <f>IF(Z3006&gt;94,"Met",IF(AB3006="--","n/a",IF(AB3006&gt;=0,"Met","Did Not Meet")))</f>
        <v>Did Not Meet</v>
      </c>
      <c r="L3006" s="13" t="str">
        <f>IF(Z3007&gt;94,"Met",IF(AB3007="--","n/a",IF(AB3007&gt;=0,"Met","Did Not Meet")))</f>
        <v>Did Not Meet</v>
      </c>
      <c r="M3006" s="1" t="s">
        <v>9</v>
      </c>
      <c r="N3006" s="68" t="s">
        <v>2497</v>
      </c>
      <c r="O3006" s="35"/>
      <c r="P3006" s="44"/>
      <c r="Q3006" s="108"/>
      <c r="R3006" s="5" t="s">
        <v>6</v>
      </c>
      <c r="S3006" s="1" t="s">
        <v>2</v>
      </c>
      <c r="T3006" s="1" t="s">
        <v>3</v>
      </c>
      <c r="U3006" s="5">
        <v>419</v>
      </c>
      <c r="V3006" s="1">
        <v>60.38</v>
      </c>
      <c r="W3006" s="1">
        <v>71.66</v>
      </c>
      <c r="X3006" s="6">
        <f t="shared" si="3760"/>
        <v>-11.279999999999994</v>
      </c>
      <c r="Y3006" s="14">
        <v>213</v>
      </c>
      <c r="Z3006" s="1">
        <v>46.01</v>
      </c>
      <c r="AA3006" s="1">
        <v>63.02</v>
      </c>
      <c r="AB3006" s="72">
        <f t="shared" si="3822"/>
        <v>-17.010000000000005</v>
      </c>
      <c r="AC3006" s="53"/>
    </row>
    <row r="3007" spans="1:29" x14ac:dyDescent="0.25">
      <c r="A3007" s="53">
        <v>4702006</v>
      </c>
      <c r="B3007" s="89" t="s">
        <v>2634</v>
      </c>
      <c r="C3007" s="53" t="s">
        <v>320</v>
      </c>
      <c r="D3007" s="50" t="s">
        <v>974</v>
      </c>
      <c r="E3007" s="47" t="str">
        <f>VLOOKUP('2012 Accountability Database'!A3002,Dems1112!$A$2:$G$1082,5)</f>
        <v>3-4</v>
      </c>
      <c r="F3007" s="65" t="s">
        <v>2487</v>
      </c>
      <c r="G3007" s="62"/>
      <c r="H3007" s="13" t="str">
        <f>IF(V3008&gt;94,"Met",IF(X3008="--","n/a",IF(X3008&gt;=0,"Met","Did Not Meet")))</f>
        <v>Did Not Meet</v>
      </c>
      <c r="I3007" s="13" t="str">
        <f>IF(V3009&gt;94,"Met",IF(X3009="--","n/a",IF(X3009&gt;=0,"Met","Did Not Meet")))</f>
        <v>Did Not Meet</v>
      </c>
      <c r="J3007" s="13"/>
      <c r="K3007" s="13" t="str">
        <f>IF(Z3008&gt;94,"Met",IF(AB3008="--","n/a",IF(AB3008&gt;=0,"Met","Did Not Meet")))</f>
        <v>Did Not Meet</v>
      </c>
      <c r="L3007" s="13" t="str">
        <f>IF(Z3009&gt;94,"Met",IF(AB3009="--","n/a",IF(AB3009&gt;=0,"Met","Did Not Meet")))</f>
        <v>Did Not Meet</v>
      </c>
      <c r="M3007" s="1" t="s">
        <v>9</v>
      </c>
      <c r="N3007" s="14"/>
      <c r="O3007" s="35" t="s">
        <v>2506</v>
      </c>
      <c r="P3007" s="83" t="str">
        <f t="shared" ref="P3007" si="3837">IF(P3002="No"," ", IF(P3004="No"," ",IF(P3003="No", " ",IF(P3005="No"," ","X"))))</f>
        <v xml:space="preserve"> </v>
      </c>
      <c r="Q3007" s="108"/>
      <c r="R3007" s="5" t="s">
        <v>6</v>
      </c>
      <c r="S3007" s="1" t="s">
        <v>2</v>
      </c>
      <c r="T3007" s="1" t="s">
        <v>7</v>
      </c>
      <c r="U3007" s="5">
        <v>419</v>
      </c>
      <c r="V3007" s="1">
        <v>60.38</v>
      </c>
      <c r="W3007" s="1">
        <v>71.790000000000006</v>
      </c>
      <c r="X3007" s="6">
        <f t="shared" si="3760"/>
        <v>-11.410000000000004</v>
      </c>
      <c r="Y3007" s="14">
        <v>213</v>
      </c>
      <c r="Z3007" s="1">
        <v>46.01</v>
      </c>
      <c r="AA3007" s="1">
        <v>63.02</v>
      </c>
      <c r="AB3007" s="72">
        <f t="shared" si="3822"/>
        <v>-17.010000000000005</v>
      </c>
      <c r="AC3007" s="53"/>
    </row>
    <row r="3008" spans="1:29" ht="15.75" x14ac:dyDescent="0.25">
      <c r="A3008" s="53">
        <v>4702006</v>
      </c>
      <c r="B3008" s="89" t="s">
        <v>2634</v>
      </c>
      <c r="C3008" s="53" t="s">
        <v>320</v>
      </c>
      <c r="D3008" s="50" t="s">
        <v>975</v>
      </c>
      <c r="E3008" s="48" t="str">
        <f>VLOOKUP('2012 Accountability Database'!A3002,Dems1112!$A$2:$G$1082,6)</f>
        <v>2 (Northeast AR)</v>
      </c>
      <c r="F3008" s="66"/>
      <c r="G3008" s="63" t="s">
        <v>2488</v>
      </c>
      <c r="H3008" s="61" t="str">
        <f t="shared" ref="H3008:I3008" si="3838">IF(H3006="Met","Yes",IF(H3007="Met","Yes","No"))</f>
        <v>No</v>
      </c>
      <c r="I3008" s="61" t="str">
        <f t="shared" si="3838"/>
        <v>No</v>
      </c>
      <c r="J3008" s="55"/>
      <c r="K3008" s="61" t="str">
        <f t="shared" ref="K3008:L3008" si="3839">IF(K3006="Met","Yes",IF(K3007="Met","Yes","No"))</f>
        <v>No</v>
      </c>
      <c r="L3008" s="61" t="str">
        <f t="shared" si="3839"/>
        <v>No</v>
      </c>
      <c r="M3008" s="1" t="s">
        <v>9</v>
      </c>
      <c r="N3008" s="14"/>
      <c r="O3008" s="35" t="s">
        <v>2505</v>
      </c>
      <c r="P3008" s="83" t="str">
        <f t="shared" ref="P3008" si="3840">IF(P3007="X"," ",IF(P3009="X"," ","X"))</f>
        <v xml:space="preserve"> </v>
      </c>
      <c r="Q3008" s="94" t="s">
        <v>2759</v>
      </c>
      <c r="R3008" s="5" t="s">
        <v>6</v>
      </c>
      <c r="S3008" s="1" t="s">
        <v>5</v>
      </c>
      <c r="T3008" s="1" t="s">
        <v>3</v>
      </c>
      <c r="U3008" s="5">
        <v>1406</v>
      </c>
      <c r="V3008" s="1">
        <v>65.650000000000006</v>
      </c>
      <c r="W3008" s="1">
        <v>71.66</v>
      </c>
      <c r="X3008" s="6">
        <f t="shared" si="3760"/>
        <v>-6.0099999999999909</v>
      </c>
      <c r="Y3008" s="14">
        <v>660</v>
      </c>
      <c r="Z3008" s="1">
        <v>55.61</v>
      </c>
      <c r="AA3008" s="1">
        <v>63.02</v>
      </c>
      <c r="AB3008" s="72">
        <f t="shared" si="3822"/>
        <v>-7.4100000000000037</v>
      </c>
      <c r="AC3008" s="53"/>
    </row>
    <row r="3009" spans="1:29" x14ac:dyDescent="0.25">
      <c r="A3009" s="54">
        <v>4702006</v>
      </c>
      <c r="B3009" s="90" t="s">
        <v>2634</v>
      </c>
      <c r="C3009" s="54" t="s">
        <v>320</v>
      </c>
      <c r="D3009" s="4"/>
      <c r="E3009" s="4"/>
      <c r="F3009" s="67"/>
      <c r="G3009" s="64"/>
      <c r="H3009" s="43"/>
      <c r="I3009" s="43"/>
      <c r="J3009" s="43"/>
      <c r="K3009" s="43"/>
      <c r="L3009" s="43"/>
      <c r="M3009" s="4" t="s">
        <v>9</v>
      </c>
      <c r="N3009" s="15"/>
      <c r="O3009" s="38" t="s">
        <v>2482</v>
      </c>
      <c r="P3009" s="84" t="str">
        <f>IF(E3003="Achieving School"," ","X")</f>
        <v>X</v>
      </c>
      <c r="Q3009" s="91"/>
      <c r="R3009" s="4" t="s">
        <v>6</v>
      </c>
      <c r="S3009" s="4" t="s">
        <v>5</v>
      </c>
      <c r="T3009" s="4" t="s">
        <v>7</v>
      </c>
      <c r="U3009" s="4">
        <v>1402</v>
      </c>
      <c r="V3009" s="4">
        <v>65.69</v>
      </c>
      <c r="W3009" s="4">
        <v>71.790000000000006</v>
      </c>
      <c r="X3009" s="7">
        <f t="shared" si="3760"/>
        <v>-6.1000000000000085</v>
      </c>
      <c r="Y3009" s="15">
        <v>660</v>
      </c>
      <c r="Z3009" s="4">
        <v>55.61</v>
      </c>
      <c r="AA3009" s="4">
        <v>63.02</v>
      </c>
      <c r="AB3009" s="73">
        <f t="shared" si="3822"/>
        <v>-7.4100000000000037</v>
      </c>
      <c r="AC3009" s="54"/>
    </row>
    <row r="3010" spans="1:29" x14ac:dyDescent="0.25">
      <c r="A3010" s="1">
        <v>4702007</v>
      </c>
      <c r="B3010" s="87" t="s">
        <v>2634</v>
      </c>
      <c r="C3010" s="55" t="s">
        <v>321</v>
      </c>
      <c r="E3010" s="42"/>
      <c r="F3010" s="65" t="s">
        <v>2483</v>
      </c>
      <c r="G3010" s="62"/>
      <c r="H3010" s="37" t="str">
        <f>IF(V3010&gt;94,"Met",IF(X3010="--","n/a",IF(X3010&gt;=0,"Met","Did Not Meet")))</f>
        <v>Met</v>
      </c>
      <c r="I3010" s="37" t="str">
        <f>IF(V3011&gt;94,"Met",IF(X3011="--","n/a",IF(X3011&gt;=0,"Met","Did Not Meet")))</f>
        <v>Met</v>
      </c>
      <c r="K3010" s="13" t="str">
        <f>IF(Z3010&gt;94,"Met",IF(AB3010="--","n/a",IF(AB3010&gt;=0,"Met","Did Not Meet")))</f>
        <v>Met</v>
      </c>
      <c r="L3010" s="13" t="str">
        <f>IF(Z3011&gt;94,"Met",IF(AB3011="--","n/a",IF(AB3011&gt;=0,"Met","Did Not Meet")))</f>
        <v>Met</v>
      </c>
      <c r="M3010" s="1" t="s">
        <v>9</v>
      </c>
      <c r="N3010" s="14" t="s">
        <v>2502</v>
      </c>
      <c r="O3010" s="5"/>
      <c r="P3010" s="44" t="str">
        <f t="shared" ref="P3010" si="3841">IF(H3012="Yes",IF(I3012="Yes","Yes","No"),"No")</f>
        <v>Yes</v>
      </c>
      <c r="Q3010" s="93"/>
      <c r="R3010" s="5" t="s">
        <v>1</v>
      </c>
      <c r="S3010" s="1" t="s">
        <v>2</v>
      </c>
      <c r="T3010" s="1" t="s">
        <v>3</v>
      </c>
      <c r="U3010" s="5">
        <v>419</v>
      </c>
      <c r="V3010" s="1">
        <v>68.260000000000005</v>
      </c>
      <c r="W3010" s="1">
        <v>60.43</v>
      </c>
      <c r="X3010" s="9">
        <f t="shared" ref="X3010:X3073" si="3842">V3010-W3010</f>
        <v>7.8300000000000054</v>
      </c>
      <c r="Y3010" s="14">
        <v>213</v>
      </c>
      <c r="Z3010" s="1">
        <v>84.51</v>
      </c>
      <c r="AA3010" s="1">
        <v>71.89</v>
      </c>
      <c r="AB3010" s="71">
        <f t="shared" si="3822"/>
        <v>12.620000000000005</v>
      </c>
      <c r="AC3010" s="36"/>
    </row>
    <row r="3011" spans="1:29" ht="15.75" x14ac:dyDescent="0.25">
      <c r="A3011" s="53">
        <v>4702007</v>
      </c>
      <c r="B3011" s="89" t="s">
        <v>2634</v>
      </c>
      <c r="C3011" s="53" t="s">
        <v>321</v>
      </c>
      <c r="D3011" s="49" t="s">
        <v>2498</v>
      </c>
      <c r="E3011" s="34" t="str">
        <f>M3010</f>
        <v>Needs Improvement School</v>
      </c>
      <c r="F3011" s="65" t="s">
        <v>2484</v>
      </c>
      <c r="G3011" s="62"/>
      <c r="H3011" s="13" t="str">
        <f>IF(V3012&gt;94,"Met",IF(X3012="--","n/a",IF(X3012&gt;=0,"Met","Did Not Meet")))</f>
        <v>Did Not Meet</v>
      </c>
      <c r="I3011" s="13" t="str">
        <f>IF(V3013&gt;94,"Met",IF(X3013="--","n/a",IF(X3013&gt;=0,"Met","Did Not Meet")))</f>
        <v>Did Not Meet</v>
      </c>
      <c r="K3011" s="13" t="str">
        <f>IF(Z3012&gt;94,"Met",IF(AB3012="--","n/a",IF(AB3012&gt;=0,"Met","Did Not Meet")))</f>
        <v>Met</v>
      </c>
      <c r="L3011" s="13" t="str">
        <f>IF(Z3013&gt;94,"Met",IF(AB3013="--","n/a",IF(AB3013&gt;=0,"Met","Did Not Meet")))</f>
        <v>Met</v>
      </c>
      <c r="M3011" s="5" t="s">
        <v>9</v>
      </c>
      <c r="N3011" s="14" t="s">
        <v>2501</v>
      </c>
      <c r="O3011" s="5"/>
      <c r="P3011" s="44" t="str">
        <f t="shared" ref="P3011" si="3843">IF(K3012="Yes",IF(L3012="Yes","Yes","No"),"No")</f>
        <v>Yes</v>
      </c>
      <c r="Q3011" s="94" t="s">
        <v>2759</v>
      </c>
      <c r="R3011" s="5" t="s">
        <v>1</v>
      </c>
      <c r="S3011" s="5" t="s">
        <v>2</v>
      </c>
      <c r="T3011" s="5" t="s">
        <v>7</v>
      </c>
      <c r="U3011" s="5">
        <v>419</v>
      </c>
      <c r="V3011" s="5">
        <v>68.260000000000005</v>
      </c>
      <c r="W3011" s="5">
        <v>60.67</v>
      </c>
      <c r="X3011" s="11">
        <f t="shared" si="3842"/>
        <v>7.5900000000000034</v>
      </c>
      <c r="Y3011" s="14">
        <v>213</v>
      </c>
      <c r="Z3011" s="5">
        <v>84.51</v>
      </c>
      <c r="AA3011" s="5">
        <v>71.89</v>
      </c>
      <c r="AB3011" s="71">
        <f t="shared" si="3822"/>
        <v>12.620000000000005</v>
      </c>
      <c r="AC3011" s="53"/>
    </row>
    <row r="3012" spans="1:29" ht="15" customHeight="1" x14ac:dyDescent="0.25">
      <c r="A3012" s="53">
        <v>4702007</v>
      </c>
      <c r="B3012" s="89" t="s">
        <v>2634</v>
      </c>
      <c r="C3012" s="53" t="s">
        <v>321</v>
      </c>
      <c r="D3012" s="49" t="s">
        <v>2499</v>
      </c>
      <c r="E3012" s="35" t="str">
        <f>VLOOKUP('2012 Accountability Database'!$A3010,'2011 AYP'!A$2:B$1072,2)</f>
        <v>SI_6 (School Improvement Year 6)</v>
      </c>
      <c r="F3012" s="66"/>
      <c r="G3012" s="63" t="s">
        <v>2485</v>
      </c>
      <c r="H3012" s="60" t="str">
        <f t="shared" ref="H3012:I3012" si="3844">IF(H3010="Met","Yes",IF(H3011="Met","Yes","No"))</f>
        <v>Yes</v>
      </c>
      <c r="I3012" s="60" t="str">
        <f t="shared" si="3844"/>
        <v>Yes</v>
      </c>
      <c r="J3012" s="42"/>
      <c r="K3012" s="60" t="str">
        <f t="shared" ref="K3012:L3012" si="3845">IF(K3010="Met","Yes",IF(K3011="Met","Yes","No"))</f>
        <v>Yes</v>
      </c>
      <c r="L3012" s="60" t="str">
        <f t="shared" si="3845"/>
        <v>Yes</v>
      </c>
      <c r="M3012" s="1" t="s">
        <v>9</v>
      </c>
      <c r="N3012" s="14" t="s">
        <v>2503</v>
      </c>
      <c r="O3012" s="5"/>
      <c r="P3012" s="44" t="str">
        <f t="shared" ref="P3012" si="3846">IF(H3016="Yes",IF(I3016="Yes","Yes","No"),"No")</f>
        <v>No</v>
      </c>
      <c r="Q3012" s="108" t="s">
        <v>2758</v>
      </c>
      <c r="R3012" s="5" t="s">
        <v>1</v>
      </c>
      <c r="S3012" s="1" t="s">
        <v>5</v>
      </c>
      <c r="T3012" s="1" t="s">
        <v>3</v>
      </c>
      <c r="U3012" s="5">
        <v>1406</v>
      </c>
      <c r="V3012" s="1">
        <v>59.89</v>
      </c>
      <c r="W3012" s="1">
        <v>60.43</v>
      </c>
      <c r="X3012" s="6">
        <f t="shared" si="3842"/>
        <v>-0.53999999999999915</v>
      </c>
      <c r="Y3012" s="14">
        <v>660</v>
      </c>
      <c r="Z3012" s="1">
        <v>77.88</v>
      </c>
      <c r="AA3012" s="1">
        <v>71.89</v>
      </c>
      <c r="AB3012" s="71">
        <f t="shared" si="3822"/>
        <v>5.9899999999999949</v>
      </c>
      <c r="AC3012" s="53"/>
    </row>
    <row r="3013" spans="1:29" x14ac:dyDescent="0.25">
      <c r="A3013" s="53">
        <v>4702007</v>
      </c>
      <c r="B3013" s="89" t="s">
        <v>2634</v>
      </c>
      <c r="C3013" s="53" t="s">
        <v>321</v>
      </c>
      <c r="D3013" s="49" t="s">
        <v>2507</v>
      </c>
      <c r="E3013" s="47">
        <f>VLOOKUP('2012 Accountability Database'!A3010,Dems1112!$A$2:$G$1082,3)</f>
        <v>0.74</v>
      </c>
      <c r="F3013" s="66"/>
      <c r="G3013" s="52"/>
      <c r="M3013" s="5" t="s">
        <v>9</v>
      </c>
      <c r="N3013" s="14" t="s">
        <v>2504</v>
      </c>
      <c r="O3013" s="5"/>
      <c r="P3013" s="44" t="str">
        <f t="shared" ref="P3013" si="3847">IF(K3016="Yes",IF(L3016="Yes","Yes","No"),"No")</f>
        <v>No</v>
      </c>
      <c r="Q3013" s="108"/>
      <c r="R3013" s="5" t="s">
        <v>1</v>
      </c>
      <c r="S3013" s="5" t="s">
        <v>5</v>
      </c>
      <c r="T3013" s="5" t="s">
        <v>7</v>
      </c>
      <c r="U3013" s="5">
        <v>1402</v>
      </c>
      <c r="V3013" s="5">
        <v>59.99</v>
      </c>
      <c r="W3013" s="5">
        <v>60.67</v>
      </c>
      <c r="X3013" s="8">
        <f t="shared" si="3842"/>
        <v>-0.67999999999999972</v>
      </c>
      <c r="Y3013" s="14">
        <v>660</v>
      </c>
      <c r="Z3013" s="5">
        <v>77.88</v>
      </c>
      <c r="AA3013" s="5">
        <v>71.89</v>
      </c>
      <c r="AB3013" s="71">
        <f t="shared" si="3822"/>
        <v>5.9899999999999949</v>
      </c>
      <c r="AC3013" s="53"/>
    </row>
    <row r="3014" spans="1:29" x14ac:dyDescent="0.25">
      <c r="A3014" s="53">
        <v>4702007</v>
      </c>
      <c r="B3014" s="89" t="s">
        <v>2634</v>
      </c>
      <c r="C3014" s="53" t="s">
        <v>321</v>
      </c>
      <c r="D3014" s="50" t="s">
        <v>2508</v>
      </c>
      <c r="E3014" s="47">
        <f>VLOOKUP('2012 Accountability Database'!A3010,Dems1112!$A$2:$G$1082,4)</f>
        <v>0.9</v>
      </c>
      <c r="F3014" s="65" t="s">
        <v>2486</v>
      </c>
      <c r="G3014" s="62"/>
      <c r="H3014" s="13" t="str">
        <f>IF(V3014&gt;94,"Met",IF(X3014="--","n/a",IF(X3014&gt;=0,"Met","Did Not Meet")))</f>
        <v>Did Not Meet</v>
      </c>
      <c r="I3014" s="13" t="str">
        <f>IF(V3015&gt;94,"Met",IF(X3015="--","n/a",IF(X3015&gt;=0,"Met","Did Not Meet")))</f>
        <v>Did Not Meet</v>
      </c>
      <c r="J3014" s="13"/>
      <c r="K3014" s="13" t="str">
        <f>IF(Z3014&gt;94,"Met",IF(AB3014="--","n/a",IF(AB3014&gt;=0,"Met","Did Not Meet")))</f>
        <v>Did Not Meet</v>
      </c>
      <c r="L3014" s="13" t="str">
        <f>IF(Z3015&gt;94,"Met",IF(AB3015="--","n/a",IF(AB3015&gt;=0,"Met","Did Not Meet")))</f>
        <v>Did Not Meet</v>
      </c>
      <c r="M3014" s="1" t="s">
        <v>9</v>
      </c>
      <c r="N3014" s="68" t="s">
        <v>2497</v>
      </c>
      <c r="O3014" s="35"/>
      <c r="P3014" s="44"/>
      <c r="Q3014" s="108"/>
      <c r="R3014" s="5" t="s">
        <v>6</v>
      </c>
      <c r="S3014" s="1" t="s">
        <v>2</v>
      </c>
      <c r="T3014" s="1" t="s">
        <v>3</v>
      </c>
      <c r="U3014" s="5">
        <v>419</v>
      </c>
      <c r="V3014" s="1">
        <v>60.38</v>
      </c>
      <c r="W3014" s="1">
        <v>71.66</v>
      </c>
      <c r="X3014" s="6">
        <f t="shared" si="3842"/>
        <v>-11.279999999999994</v>
      </c>
      <c r="Y3014" s="14">
        <v>213</v>
      </c>
      <c r="Z3014" s="1">
        <v>46.01</v>
      </c>
      <c r="AA3014" s="1">
        <v>63.02</v>
      </c>
      <c r="AB3014" s="72">
        <f t="shared" si="3822"/>
        <v>-17.010000000000005</v>
      </c>
      <c r="AC3014" s="53"/>
    </row>
    <row r="3015" spans="1:29" x14ac:dyDescent="0.25">
      <c r="A3015" s="53">
        <v>4702007</v>
      </c>
      <c r="B3015" s="89" t="s">
        <v>2634</v>
      </c>
      <c r="C3015" s="53" t="s">
        <v>321</v>
      </c>
      <c r="D3015" s="50" t="s">
        <v>974</v>
      </c>
      <c r="E3015" s="47" t="str">
        <f>VLOOKUP('2012 Accountability Database'!A3010,Dems1112!$A$2:$G$1082,5)</f>
        <v>P-K</v>
      </c>
      <c r="F3015" s="65" t="s">
        <v>2487</v>
      </c>
      <c r="G3015" s="62"/>
      <c r="H3015" s="13" t="str">
        <f>IF(V3016&gt;94,"Met",IF(X3016="--","n/a",IF(X3016&gt;=0,"Met","Did Not Meet")))</f>
        <v>Did Not Meet</v>
      </c>
      <c r="I3015" s="13" t="str">
        <f>IF(V3017&gt;94,"Met",IF(X3017="--","n/a",IF(X3017&gt;=0,"Met","Did Not Meet")))</f>
        <v>Did Not Meet</v>
      </c>
      <c r="J3015" s="13"/>
      <c r="K3015" s="13" t="str">
        <f>IF(Z3016&gt;94,"Met",IF(AB3016="--","n/a",IF(AB3016&gt;=0,"Met","Did Not Meet")))</f>
        <v>Did Not Meet</v>
      </c>
      <c r="L3015" s="13" t="str">
        <f>IF(Z3017&gt;94,"Met",IF(AB3017="--","n/a",IF(AB3017&gt;=0,"Met","Did Not Meet")))</f>
        <v>Did Not Meet</v>
      </c>
      <c r="M3015" s="1" t="s">
        <v>9</v>
      </c>
      <c r="N3015" s="14"/>
      <c r="O3015" s="35" t="s">
        <v>2506</v>
      </c>
      <c r="P3015" s="83" t="str">
        <f t="shared" ref="P3015" si="3848">IF(P3010="No"," ", IF(P3012="No"," ",IF(P3011="No", " ",IF(P3013="No"," ","X"))))</f>
        <v xml:space="preserve"> </v>
      </c>
      <c r="Q3015" s="108"/>
      <c r="R3015" s="5" t="s">
        <v>6</v>
      </c>
      <c r="S3015" s="1" t="s">
        <v>2</v>
      </c>
      <c r="T3015" s="1" t="s">
        <v>7</v>
      </c>
      <c r="U3015" s="5">
        <v>419</v>
      </c>
      <c r="V3015" s="1">
        <v>60.38</v>
      </c>
      <c r="W3015" s="1">
        <v>71.790000000000006</v>
      </c>
      <c r="X3015" s="6">
        <f t="shared" si="3842"/>
        <v>-11.410000000000004</v>
      </c>
      <c r="Y3015" s="14">
        <v>213</v>
      </c>
      <c r="Z3015" s="1">
        <v>46.01</v>
      </c>
      <c r="AA3015" s="1">
        <v>63.02</v>
      </c>
      <c r="AB3015" s="72">
        <f t="shared" si="3822"/>
        <v>-17.010000000000005</v>
      </c>
      <c r="AC3015" s="53"/>
    </row>
    <row r="3016" spans="1:29" ht="15.75" x14ac:dyDescent="0.25">
      <c r="A3016" s="53">
        <v>4702007</v>
      </c>
      <c r="B3016" s="89" t="s">
        <v>2634</v>
      </c>
      <c r="C3016" s="53" t="s">
        <v>321</v>
      </c>
      <c r="D3016" s="50" t="s">
        <v>975</v>
      </c>
      <c r="E3016" s="48" t="str">
        <f>VLOOKUP('2012 Accountability Database'!A3010,Dems1112!$A$2:$G$1082,6)</f>
        <v>2 (Northeast AR)</v>
      </c>
      <c r="F3016" s="66"/>
      <c r="G3016" s="63" t="s">
        <v>2488</v>
      </c>
      <c r="H3016" s="61" t="str">
        <f t="shared" ref="H3016:I3016" si="3849">IF(H3014="Met","Yes",IF(H3015="Met","Yes","No"))</f>
        <v>No</v>
      </c>
      <c r="I3016" s="61" t="str">
        <f t="shared" si="3849"/>
        <v>No</v>
      </c>
      <c r="J3016" s="55"/>
      <c r="K3016" s="61" t="str">
        <f t="shared" ref="K3016:L3016" si="3850">IF(K3014="Met","Yes",IF(K3015="Met","Yes","No"))</f>
        <v>No</v>
      </c>
      <c r="L3016" s="61" t="str">
        <f t="shared" si="3850"/>
        <v>No</v>
      </c>
      <c r="M3016" s="1" t="s">
        <v>9</v>
      </c>
      <c r="N3016" s="14"/>
      <c r="O3016" s="35" t="s">
        <v>2505</v>
      </c>
      <c r="P3016" s="83" t="str">
        <f t="shared" ref="P3016" si="3851">IF(P3015="X"," ",IF(P3017="X"," ","X"))</f>
        <v xml:space="preserve"> </v>
      </c>
      <c r="Q3016" s="94" t="s">
        <v>2759</v>
      </c>
      <c r="R3016" s="5" t="s">
        <v>6</v>
      </c>
      <c r="S3016" s="1" t="s">
        <v>5</v>
      </c>
      <c r="T3016" s="1" t="s">
        <v>3</v>
      </c>
      <c r="U3016" s="5">
        <v>1406</v>
      </c>
      <c r="V3016" s="1">
        <v>65.650000000000006</v>
      </c>
      <c r="W3016" s="1">
        <v>71.66</v>
      </c>
      <c r="X3016" s="6">
        <f t="shared" si="3842"/>
        <v>-6.0099999999999909</v>
      </c>
      <c r="Y3016" s="14">
        <v>660</v>
      </c>
      <c r="Z3016" s="1">
        <v>55.61</v>
      </c>
      <c r="AA3016" s="1">
        <v>63.02</v>
      </c>
      <c r="AB3016" s="72">
        <f t="shared" si="3822"/>
        <v>-7.4100000000000037</v>
      </c>
      <c r="AC3016" s="53"/>
    </row>
    <row r="3017" spans="1:29" x14ac:dyDescent="0.25">
      <c r="A3017" s="54">
        <v>4702007</v>
      </c>
      <c r="B3017" s="90" t="s">
        <v>2634</v>
      </c>
      <c r="C3017" s="54" t="s">
        <v>321</v>
      </c>
      <c r="D3017" s="4"/>
      <c r="E3017" s="4"/>
      <c r="F3017" s="67"/>
      <c r="G3017" s="64"/>
      <c r="H3017" s="43"/>
      <c r="I3017" s="43"/>
      <c r="J3017" s="43"/>
      <c r="K3017" s="43"/>
      <c r="L3017" s="43"/>
      <c r="M3017" s="4" t="s">
        <v>9</v>
      </c>
      <c r="N3017" s="15"/>
      <c r="O3017" s="38" t="s">
        <v>2482</v>
      </c>
      <c r="P3017" s="84" t="str">
        <f>IF(E3011="Achieving School"," ","X")</f>
        <v>X</v>
      </c>
      <c r="Q3017" s="91"/>
      <c r="R3017" s="4" t="s">
        <v>6</v>
      </c>
      <c r="S3017" s="4" t="s">
        <v>5</v>
      </c>
      <c r="T3017" s="4" t="s">
        <v>7</v>
      </c>
      <c r="U3017" s="4">
        <v>1402</v>
      </c>
      <c r="V3017" s="4">
        <v>65.69</v>
      </c>
      <c r="W3017" s="4">
        <v>71.790000000000006</v>
      </c>
      <c r="X3017" s="7">
        <f t="shared" si="3842"/>
        <v>-6.1000000000000085</v>
      </c>
      <c r="Y3017" s="15">
        <v>660</v>
      </c>
      <c r="Z3017" s="4">
        <v>55.61</v>
      </c>
      <c r="AA3017" s="4">
        <v>63.02</v>
      </c>
      <c r="AB3017" s="73">
        <f t="shared" si="3822"/>
        <v>-7.4100000000000037</v>
      </c>
      <c r="AC3017" s="54"/>
    </row>
    <row r="3018" spans="1:29" x14ac:dyDescent="0.25">
      <c r="A3018" s="1">
        <v>4702008</v>
      </c>
      <c r="B3018" s="87" t="s">
        <v>2634</v>
      </c>
      <c r="C3018" s="55" t="s">
        <v>322</v>
      </c>
      <c r="E3018" s="42"/>
      <c r="F3018" s="65" t="s">
        <v>2483</v>
      </c>
      <c r="G3018" s="62"/>
      <c r="H3018" s="37" t="str">
        <f>IF(V3018&gt;94,"Met",IF(X3018="--","n/a",IF(X3018&gt;=0,"Met","Did Not Meet")))</f>
        <v>Met</v>
      </c>
      <c r="I3018" s="37" t="str">
        <f>IF(V3019&gt;94,"Met",IF(X3019="--","n/a",IF(X3019&gt;=0,"Met","Did Not Meet")))</f>
        <v>Met</v>
      </c>
      <c r="K3018" s="13" t="str">
        <f>IF(Z3018&gt;94,"Met",IF(AB3018="--","n/a",IF(AB3018&gt;=0,"Met","Did Not Meet")))</f>
        <v>Met</v>
      </c>
      <c r="L3018" s="13" t="str">
        <f>IF(Z3019&gt;94,"Met",IF(AB3019="--","n/a",IF(AB3019&gt;=0,"Met","Did Not Meet")))</f>
        <v>Met</v>
      </c>
      <c r="M3018" s="1" t="s">
        <v>9</v>
      </c>
      <c r="N3018" s="14" t="s">
        <v>2502</v>
      </c>
      <c r="O3018" s="5"/>
      <c r="P3018" s="44" t="str">
        <f t="shared" ref="P3018" si="3852">IF(H3020="Yes",IF(I3020="Yes","Yes","No"),"No")</f>
        <v>Yes</v>
      </c>
      <c r="Q3018" s="93"/>
      <c r="R3018" s="5" t="s">
        <v>1</v>
      </c>
      <c r="S3018" s="1" t="s">
        <v>2</v>
      </c>
      <c r="T3018" s="1" t="s">
        <v>3</v>
      </c>
      <c r="U3018" s="5">
        <v>419</v>
      </c>
      <c r="V3018" s="1">
        <v>68.260000000000005</v>
      </c>
      <c r="W3018" s="1">
        <v>60.43</v>
      </c>
      <c r="X3018" s="9">
        <f t="shared" si="3842"/>
        <v>7.8300000000000054</v>
      </c>
      <c r="Y3018" s="14">
        <v>213</v>
      </c>
      <c r="Z3018" s="1">
        <v>84.51</v>
      </c>
      <c r="AA3018" s="1">
        <v>71.89</v>
      </c>
      <c r="AB3018" s="71">
        <f t="shared" si="3822"/>
        <v>12.620000000000005</v>
      </c>
      <c r="AC3018" s="36"/>
    </row>
    <row r="3019" spans="1:29" ht="15.75" x14ac:dyDescent="0.25">
      <c r="A3019" s="53">
        <v>4702008</v>
      </c>
      <c r="B3019" s="89" t="s">
        <v>2634</v>
      </c>
      <c r="C3019" s="53" t="s">
        <v>322</v>
      </c>
      <c r="D3019" s="49" t="s">
        <v>2498</v>
      </c>
      <c r="E3019" s="34" t="str">
        <f>M3018</f>
        <v>Needs Improvement School</v>
      </c>
      <c r="F3019" s="65" t="s">
        <v>2484</v>
      </c>
      <c r="G3019" s="62"/>
      <c r="H3019" s="13" t="str">
        <f>IF(V3020&gt;94,"Met",IF(X3020="--","n/a",IF(X3020&gt;=0,"Met","Did Not Meet")))</f>
        <v>Did Not Meet</v>
      </c>
      <c r="I3019" s="13" t="str">
        <f>IF(V3021&gt;94,"Met",IF(X3021="--","n/a",IF(X3021&gt;=0,"Met","Did Not Meet")))</f>
        <v>Did Not Meet</v>
      </c>
      <c r="K3019" s="13" t="str">
        <f>IF(Z3020&gt;94,"Met",IF(AB3020="--","n/a",IF(AB3020&gt;=0,"Met","Did Not Meet")))</f>
        <v>Met</v>
      </c>
      <c r="L3019" s="13" t="str">
        <f>IF(Z3021&gt;94,"Met",IF(AB3021="--","n/a",IF(AB3021&gt;=0,"Met","Did Not Meet")))</f>
        <v>Met</v>
      </c>
      <c r="M3019" s="1" t="s">
        <v>9</v>
      </c>
      <c r="N3019" s="14" t="s">
        <v>2501</v>
      </c>
      <c r="O3019" s="5"/>
      <c r="P3019" s="44" t="str">
        <f t="shared" ref="P3019" si="3853">IF(K3020="Yes",IF(L3020="Yes","Yes","No"),"No")</f>
        <v>Yes</v>
      </c>
      <c r="Q3019" s="94" t="s">
        <v>2759</v>
      </c>
      <c r="R3019" s="5" t="s">
        <v>1</v>
      </c>
      <c r="S3019" s="1" t="s">
        <v>2</v>
      </c>
      <c r="T3019" s="1" t="s">
        <v>7</v>
      </c>
      <c r="U3019" s="5">
        <v>419</v>
      </c>
      <c r="V3019" s="1">
        <v>68.260000000000005</v>
      </c>
      <c r="W3019" s="1">
        <v>60.67</v>
      </c>
      <c r="X3019" s="9">
        <f t="shared" si="3842"/>
        <v>7.5900000000000034</v>
      </c>
      <c r="Y3019" s="14">
        <v>213</v>
      </c>
      <c r="Z3019" s="1">
        <v>84.51</v>
      </c>
      <c r="AA3019" s="1">
        <v>71.89</v>
      </c>
      <c r="AB3019" s="71">
        <f t="shared" si="3822"/>
        <v>12.620000000000005</v>
      </c>
      <c r="AC3019" s="53"/>
    </row>
    <row r="3020" spans="1:29" ht="15" customHeight="1" x14ac:dyDescent="0.25">
      <c r="A3020" s="53">
        <v>4702008</v>
      </c>
      <c r="B3020" s="89" t="s">
        <v>2634</v>
      </c>
      <c r="C3020" s="53" t="s">
        <v>322</v>
      </c>
      <c r="D3020" s="49" t="s">
        <v>2499</v>
      </c>
      <c r="E3020" s="35" t="str">
        <f>VLOOKUP('2012 Accountability Database'!$A3018,'2011 AYP'!A$2:B$1072,2)</f>
        <v>SI_6 (School Improvement Year 6)</v>
      </c>
      <c r="F3020" s="66"/>
      <c r="G3020" s="63" t="s">
        <v>2485</v>
      </c>
      <c r="H3020" s="60" t="str">
        <f t="shared" ref="H3020:I3020" si="3854">IF(H3018="Met","Yes",IF(H3019="Met","Yes","No"))</f>
        <v>Yes</v>
      </c>
      <c r="I3020" s="60" t="str">
        <f t="shared" si="3854"/>
        <v>Yes</v>
      </c>
      <c r="J3020" s="42"/>
      <c r="K3020" s="60" t="str">
        <f t="shared" ref="K3020:L3020" si="3855">IF(K3018="Met","Yes",IF(K3019="Met","Yes","No"))</f>
        <v>Yes</v>
      </c>
      <c r="L3020" s="60" t="str">
        <f t="shared" si="3855"/>
        <v>Yes</v>
      </c>
      <c r="M3020" s="1" t="s">
        <v>9</v>
      </c>
      <c r="N3020" s="14" t="s">
        <v>2503</v>
      </c>
      <c r="O3020" s="5"/>
      <c r="P3020" s="44" t="str">
        <f t="shared" ref="P3020" si="3856">IF(H3024="Yes",IF(I3024="Yes","Yes","No"),"No")</f>
        <v>No</v>
      </c>
      <c r="Q3020" s="108" t="s">
        <v>2758</v>
      </c>
      <c r="R3020" s="5" t="s">
        <v>1</v>
      </c>
      <c r="S3020" s="1" t="s">
        <v>5</v>
      </c>
      <c r="T3020" s="1" t="s">
        <v>3</v>
      </c>
      <c r="U3020" s="5">
        <v>1406</v>
      </c>
      <c r="V3020" s="1">
        <v>59.89</v>
      </c>
      <c r="W3020" s="1">
        <v>60.43</v>
      </c>
      <c r="X3020" s="6">
        <f t="shared" si="3842"/>
        <v>-0.53999999999999915</v>
      </c>
      <c r="Y3020" s="14">
        <v>660</v>
      </c>
      <c r="Z3020" s="1">
        <v>77.88</v>
      </c>
      <c r="AA3020" s="1">
        <v>71.89</v>
      </c>
      <c r="AB3020" s="71">
        <f t="shared" si="3822"/>
        <v>5.9899999999999949</v>
      </c>
      <c r="AC3020" s="53"/>
    </row>
    <row r="3021" spans="1:29" x14ac:dyDescent="0.25">
      <c r="A3021" s="53">
        <v>4702008</v>
      </c>
      <c r="B3021" s="89" t="s">
        <v>2634</v>
      </c>
      <c r="C3021" s="53" t="s">
        <v>322</v>
      </c>
      <c r="D3021" s="49" t="s">
        <v>2507</v>
      </c>
      <c r="E3021" s="47">
        <f>VLOOKUP('2012 Accountability Database'!A3018,Dems1112!$A$2:$G$1082,3)</f>
        <v>0.82</v>
      </c>
      <c r="F3021" s="66"/>
      <c r="G3021" s="52"/>
      <c r="M3021" s="1" t="s">
        <v>9</v>
      </c>
      <c r="N3021" s="14" t="s">
        <v>2504</v>
      </c>
      <c r="O3021" s="5"/>
      <c r="P3021" s="44" t="str">
        <f t="shared" ref="P3021" si="3857">IF(K3024="Yes",IF(L3024="Yes","Yes","No"),"No")</f>
        <v>No</v>
      </c>
      <c r="Q3021" s="108"/>
      <c r="R3021" s="5" t="s">
        <v>1</v>
      </c>
      <c r="S3021" s="1" t="s">
        <v>5</v>
      </c>
      <c r="T3021" s="1" t="s">
        <v>7</v>
      </c>
      <c r="U3021" s="5">
        <v>1402</v>
      </c>
      <c r="V3021" s="1">
        <v>59.99</v>
      </c>
      <c r="W3021" s="1">
        <v>60.67</v>
      </c>
      <c r="X3021" s="6">
        <f t="shared" si="3842"/>
        <v>-0.67999999999999972</v>
      </c>
      <c r="Y3021" s="14">
        <v>660</v>
      </c>
      <c r="Z3021" s="1">
        <v>77.88</v>
      </c>
      <c r="AA3021" s="1">
        <v>71.89</v>
      </c>
      <c r="AB3021" s="71">
        <f t="shared" si="3822"/>
        <v>5.9899999999999949</v>
      </c>
      <c r="AC3021" s="53"/>
    </row>
    <row r="3022" spans="1:29" x14ac:dyDescent="0.25">
      <c r="A3022" s="53">
        <v>4702008</v>
      </c>
      <c r="B3022" s="89" t="s">
        <v>2634</v>
      </c>
      <c r="C3022" s="53" t="s">
        <v>322</v>
      </c>
      <c r="D3022" s="50" t="s">
        <v>2508</v>
      </c>
      <c r="E3022" s="47">
        <f>VLOOKUP('2012 Accountability Database'!A3018,Dems1112!$A$2:$G$1082,4)</f>
        <v>0.84</v>
      </c>
      <c r="F3022" s="65" t="s">
        <v>2486</v>
      </c>
      <c r="G3022" s="62"/>
      <c r="H3022" s="13" t="str">
        <f>IF(V3022&gt;94,"Met",IF(X3022="--","n/a",IF(X3022&gt;=0,"Met","Did Not Meet")))</f>
        <v>Did Not Meet</v>
      </c>
      <c r="I3022" s="13" t="str">
        <f>IF(V3023&gt;94,"Met",IF(X3023="--","n/a",IF(X3023&gt;=0,"Met","Did Not Meet")))</f>
        <v>Did Not Meet</v>
      </c>
      <c r="J3022" s="13"/>
      <c r="K3022" s="13" t="str">
        <f>IF(Z3022&gt;94,"Met",IF(AB3022="--","n/a",IF(AB3022&gt;=0,"Met","Did Not Meet")))</f>
        <v>Did Not Meet</v>
      </c>
      <c r="L3022" s="13" t="str">
        <f>IF(Z3023&gt;94,"Met",IF(AB3023="--","n/a",IF(AB3023&gt;=0,"Met","Did Not Meet")))</f>
        <v>Did Not Meet</v>
      </c>
      <c r="M3022" s="1" t="s">
        <v>9</v>
      </c>
      <c r="N3022" s="68" t="s">
        <v>2497</v>
      </c>
      <c r="O3022" s="35"/>
      <c r="P3022" s="44"/>
      <c r="Q3022" s="108"/>
      <c r="R3022" s="5" t="s">
        <v>6</v>
      </c>
      <c r="S3022" s="1" t="s">
        <v>2</v>
      </c>
      <c r="T3022" s="1" t="s">
        <v>3</v>
      </c>
      <c r="U3022" s="5">
        <v>419</v>
      </c>
      <c r="V3022" s="1">
        <v>60.38</v>
      </c>
      <c r="W3022" s="1">
        <v>71.66</v>
      </c>
      <c r="X3022" s="6">
        <f t="shared" si="3842"/>
        <v>-11.279999999999994</v>
      </c>
      <c r="Y3022" s="14">
        <v>213</v>
      </c>
      <c r="Z3022" s="1">
        <v>46.01</v>
      </c>
      <c r="AA3022" s="1">
        <v>63.02</v>
      </c>
      <c r="AB3022" s="72">
        <f t="shared" si="3822"/>
        <v>-17.010000000000005</v>
      </c>
      <c r="AC3022" s="53"/>
    </row>
    <row r="3023" spans="1:29" x14ac:dyDescent="0.25">
      <c r="A3023" s="53">
        <v>4702008</v>
      </c>
      <c r="B3023" s="89" t="s">
        <v>2634</v>
      </c>
      <c r="C3023" s="53" t="s">
        <v>322</v>
      </c>
      <c r="D3023" s="50" t="s">
        <v>974</v>
      </c>
      <c r="E3023" s="47" t="str">
        <f>VLOOKUP('2012 Accountability Database'!A3018,Dems1112!$A$2:$G$1082,5)</f>
        <v>1-2</v>
      </c>
      <c r="F3023" s="65" t="s">
        <v>2487</v>
      </c>
      <c r="G3023" s="62"/>
      <c r="H3023" s="13" t="str">
        <f>IF(V3024&gt;94,"Met",IF(X3024="--","n/a",IF(X3024&gt;=0,"Met","Did Not Meet")))</f>
        <v>Did Not Meet</v>
      </c>
      <c r="I3023" s="13" t="str">
        <f>IF(V3025&gt;94,"Met",IF(X3025="--","n/a",IF(X3025&gt;=0,"Met","Did Not Meet")))</f>
        <v>Did Not Meet</v>
      </c>
      <c r="J3023" s="13"/>
      <c r="K3023" s="13" t="str">
        <f>IF(Z3024&gt;94,"Met",IF(AB3024="--","n/a",IF(AB3024&gt;=0,"Met","Did Not Meet")))</f>
        <v>Did Not Meet</v>
      </c>
      <c r="L3023" s="13" t="str">
        <f>IF(Z3025&gt;94,"Met",IF(AB3025="--","n/a",IF(AB3025&gt;=0,"Met","Did Not Meet")))</f>
        <v>Did Not Meet</v>
      </c>
      <c r="M3023" s="1" t="s">
        <v>9</v>
      </c>
      <c r="N3023" s="14"/>
      <c r="O3023" s="35" t="s">
        <v>2506</v>
      </c>
      <c r="P3023" s="83" t="str">
        <f t="shared" ref="P3023" si="3858">IF(P3018="No"," ", IF(P3020="No"," ",IF(P3019="No", " ",IF(P3021="No"," ","X"))))</f>
        <v xml:space="preserve"> </v>
      </c>
      <c r="Q3023" s="108"/>
      <c r="R3023" s="5" t="s">
        <v>6</v>
      </c>
      <c r="S3023" s="1" t="s">
        <v>2</v>
      </c>
      <c r="T3023" s="1" t="s">
        <v>7</v>
      </c>
      <c r="U3023" s="5">
        <v>419</v>
      </c>
      <c r="V3023" s="1">
        <v>60.38</v>
      </c>
      <c r="W3023" s="1">
        <v>71.790000000000006</v>
      </c>
      <c r="X3023" s="6">
        <f t="shared" si="3842"/>
        <v>-11.410000000000004</v>
      </c>
      <c r="Y3023" s="14">
        <v>213</v>
      </c>
      <c r="Z3023" s="1">
        <v>46.01</v>
      </c>
      <c r="AA3023" s="1">
        <v>63.02</v>
      </c>
      <c r="AB3023" s="72">
        <f t="shared" si="3822"/>
        <v>-17.010000000000005</v>
      </c>
      <c r="AC3023" s="53"/>
    </row>
    <row r="3024" spans="1:29" ht="15.75" x14ac:dyDescent="0.25">
      <c r="A3024" s="53">
        <v>4702008</v>
      </c>
      <c r="B3024" s="89" t="s">
        <v>2634</v>
      </c>
      <c r="C3024" s="53" t="s">
        <v>322</v>
      </c>
      <c r="D3024" s="50" t="s">
        <v>975</v>
      </c>
      <c r="E3024" s="48" t="str">
        <f>VLOOKUP('2012 Accountability Database'!A3018,Dems1112!$A$2:$G$1082,6)</f>
        <v>2 (Northeast AR)</v>
      </c>
      <c r="F3024" s="66"/>
      <c r="G3024" s="63" t="s">
        <v>2488</v>
      </c>
      <c r="H3024" s="61" t="str">
        <f t="shared" ref="H3024:I3024" si="3859">IF(H3022="Met","Yes",IF(H3023="Met","Yes","No"))</f>
        <v>No</v>
      </c>
      <c r="I3024" s="61" t="str">
        <f t="shared" si="3859"/>
        <v>No</v>
      </c>
      <c r="J3024" s="55"/>
      <c r="K3024" s="61" t="str">
        <f t="shared" ref="K3024:L3024" si="3860">IF(K3022="Met","Yes",IF(K3023="Met","Yes","No"))</f>
        <v>No</v>
      </c>
      <c r="L3024" s="61" t="str">
        <f t="shared" si="3860"/>
        <v>No</v>
      </c>
      <c r="M3024" s="5" t="s">
        <v>9</v>
      </c>
      <c r="N3024" s="14"/>
      <c r="O3024" s="35" t="s">
        <v>2505</v>
      </c>
      <c r="P3024" s="83" t="str">
        <f t="shared" ref="P3024" si="3861">IF(P3023="X"," ",IF(P3025="X"," ","X"))</f>
        <v xml:space="preserve"> </v>
      </c>
      <c r="Q3024" s="94" t="s">
        <v>2759</v>
      </c>
      <c r="R3024" s="5" t="s">
        <v>6</v>
      </c>
      <c r="S3024" s="5" t="s">
        <v>5</v>
      </c>
      <c r="T3024" s="5" t="s">
        <v>3</v>
      </c>
      <c r="U3024" s="5">
        <v>1406</v>
      </c>
      <c r="V3024" s="5">
        <v>65.650000000000006</v>
      </c>
      <c r="W3024" s="5">
        <v>71.66</v>
      </c>
      <c r="X3024" s="8">
        <f t="shared" si="3842"/>
        <v>-6.0099999999999909</v>
      </c>
      <c r="Y3024" s="14">
        <v>660</v>
      </c>
      <c r="Z3024" s="5">
        <v>55.61</v>
      </c>
      <c r="AA3024" s="5">
        <v>63.02</v>
      </c>
      <c r="AB3024" s="72">
        <f t="shared" si="3822"/>
        <v>-7.4100000000000037</v>
      </c>
      <c r="AC3024" s="53"/>
    </row>
    <row r="3025" spans="1:29" x14ac:dyDescent="0.25">
      <c r="A3025" s="54">
        <v>4702008</v>
      </c>
      <c r="B3025" s="90" t="s">
        <v>2634</v>
      </c>
      <c r="C3025" s="54" t="s">
        <v>322</v>
      </c>
      <c r="D3025" s="4"/>
      <c r="E3025" s="4"/>
      <c r="F3025" s="67"/>
      <c r="G3025" s="64"/>
      <c r="H3025" s="43"/>
      <c r="I3025" s="43"/>
      <c r="J3025" s="43"/>
      <c r="K3025" s="43"/>
      <c r="L3025" s="43"/>
      <c r="M3025" s="4" t="s">
        <v>9</v>
      </c>
      <c r="N3025" s="15"/>
      <c r="O3025" s="38" t="s">
        <v>2482</v>
      </c>
      <c r="P3025" s="84" t="str">
        <f>IF(E3019="Achieving School"," ","X")</f>
        <v>X</v>
      </c>
      <c r="Q3025" s="91"/>
      <c r="R3025" s="4" t="s">
        <v>6</v>
      </c>
      <c r="S3025" s="4" t="s">
        <v>5</v>
      </c>
      <c r="T3025" s="4" t="s">
        <v>7</v>
      </c>
      <c r="U3025" s="4">
        <v>1402</v>
      </c>
      <c r="V3025" s="4">
        <v>65.69</v>
      </c>
      <c r="W3025" s="4">
        <v>71.790000000000006</v>
      </c>
      <c r="X3025" s="7">
        <f t="shared" si="3842"/>
        <v>-6.1000000000000085</v>
      </c>
      <c r="Y3025" s="15">
        <v>660</v>
      </c>
      <c r="Z3025" s="4">
        <v>55.61</v>
      </c>
      <c r="AA3025" s="4">
        <v>63.02</v>
      </c>
      <c r="AB3025" s="73">
        <f t="shared" si="3822"/>
        <v>-7.4100000000000037</v>
      </c>
      <c r="AC3025" s="54"/>
    </row>
    <row r="3026" spans="1:29" x14ac:dyDescent="0.25">
      <c r="A3026" s="1">
        <v>4702011</v>
      </c>
      <c r="B3026" s="87" t="s">
        <v>2634</v>
      </c>
      <c r="C3026" s="55" t="s">
        <v>323</v>
      </c>
      <c r="E3026" s="42"/>
      <c r="F3026" s="65" t="s">
        <v>2483</v>
      </c>
      <c r="G3026" s="62"/>
      <c r="H3026" s="37" t="str">
        <f>IF(V3026&gt;94,"Met",IF(X3026="--","n/a",IF(X3026&gt;=0,"Met","Did Not Meet")))</f>
        <v>Met</v>
      </c>
      <c r="I3026" s="37" t="str">
        <f>IF(V3027&gt;94,"Met",IF(X3027="--","n/a",IF(X3027&gt;=0,"Met","Did Not Meet")))</f>
        <v>Met</v>
      </c>
      <c r="K3026" s="13" t="str">
        <f>IF(Z3026&gt;94,"Met",IF(AB3026="--","n/a",IF(AB3026&gt;=0,"Met","Did Not Meet")))</f>
        <v>Met</v>
      </c>
      <c r="L3026" s="13" t="str">
        <f>IF(Z3027&gt;94,"Met",IF(AB3027="--","n/a",IF(AB3027&gt;=0,"Met","Did Not Meet")))</f>
        <v>Met</v>
      </c>
      <c r="M3026" s="1" t="s">
        <v>37</v>
      </c>
      <c r="N3026" s="14" t="s">
        <v>2502</v>
      </c>
      <c r="O3026" s="5"/>
      <c r="P3026" s="44" t="str">
        <f t="shared" ref="P3026" si="3862">IF(H3028="Yes",IF(I3028="Yes","Yes","No"),"No")</f>
        <v>Yes</v>
      </c>
      <c r="Q3026" s="93"/>
      <c r="R3026" s="5" t="s">
        <v>1</v>
      </c>
      <c r="S3026" s="1" t="s">
        <v>2</v>
      </c>
      <c r="T3026" s="1" t="s">
        <v>3</v>
      </c>
      <c r="U3026" s="5">
        <v>334</v>
      </c>
      <c r="V3026" s="1">
        <v>58.98</v>
      </c>
      <c r="W3026" s="1">
        <v>47.25</v>
      </c>
      <c r="X3026" s="9">
        <f t="shared" si="3842"/>
        <v>11.729999999999997</v>
      </c>
      <c r="Y3026" s="14">
        <v>324</v>
      </c>
      <c r="Z3026" s="1">
        <v>61.42</v>
      </c>
      <c r="AA3026" s="1">
        <v>54.3</v>
      </c>
      <c r="AB3026" s="71">
        <f t="shared" si="3822"/>
        <v>7.1200000000000045</v>
      </c>
      <c r="AC3026" s="36"/>
    </row>
    <row r="3027" spans="1:29" ht="15.75" x14ac:dyDescent="0.25">
      <c r="A3027" s="53">
        <v>4702011</v>
      </c>
      <c r="B3027" s="89" t="s">
        <v>2634</v>
      </c>
      <c r="C3027" s="53" t="s">
        <v>323</v>
      </c>
      <c r="D3027" s="49" t="s">
        <v>2498</v>
      </c>
      <c r="E3027" s="34" t="str">
        <f>M3026</f>
        <v>Needs Improvement Priority School</v>
      </c>
      <c r="F3027" s="65" t="s">
        <v>2484</v>
      </c>
      <c r="G3027" s="62"/>
      <c r="H3027" s="13" t="str">
        <f>IF(V3028&gt;94,"Met",IF(X3028="--","n/a",IF(X3028&gt;=0,"Met","Did Not Meet")))</f>
        <v>Met</v>
      </c>
      <c r="I3027" s="13" t="str">
        <f>IF(V3029&gt;94,"Met",IF(X3029="--","n/a",IF(X3029&gt;=0,"Met","Did Not Meet")))</f>
        <v>Met</v>
      </c>
      <c r="K3027" s="13" t="str">
        <f>IF(Z3028&gt;94,"Met",IF(AB3028="--","n/a",IF(AB3028&gt;=0,"Met","Did Not Meet")))</f>
        <v>Met</v>
      </c>
      <c r="L3027" s="13" t="str">
        <f>IF(Z3029&gt;94,"Met",IF(AB3029="--","n/a",IF(AB3029&gt;=0,"Met","Did Not Meet")))</f>
        <v>Met</v>
      </c>
      <c r="M3027" s="1" t="s">
        <v>37</v>
      </c>
      <c r="N3027" s="14" t="s">
        <v>2501</v>
      </c>
      <c r="O3027" s="5"/>
      <c r="P3027" s="44" t="str">
        <f t="shared" ref="P3027" si="3863">IF(K3028="Yes",IF(L3028="Yes","Yes","No"),"No")</f>
        <v>Yes</v>
      </c>
      <c r="Q3027" s="94" t="s">
        <v>2759</v>
      </c>
      <c r="R3027" s="5" t="s">
        <v>1</v>
      </c>
      <c r="S3027" s="1" t="s">
        <v>2</v>
      </c>
      <c r="T3027" s="1" t="s">
        <v>7</v>
      </c>
      <c r="U3027" s="5">
        <v>334</v>
      </c>
      <c r="V3027" s="1">
        <v>58.98</v>
      </c>
      <c r="W3027" s="1">
        <v>47.35</v>
      </c>
      <c r="X3027" s="9">
        <f t="shared" si="3842"/>
        <v>11.629999999999995</v>
      </c>
      <c r="Y3027" s="14">
        <v>324</v>
      </c>
      <c r="Z3027" s="1">
        <v>61.42</v>
      </c>
      <c r="AA3027" s="1">
        <v>54.17</v>
      </c>
      <c r="AB3027" s="71">
        <f t="shared" si="3822"/>
        <v>7.25</v>
      </c>
      <c r="AC3027" s="53"/>
    </row>
    <row r="3028" spans="1:29" ht="15" customHeight="1" x14ac:dyDescent="0.25">
      <c r="A3028" s="53">
        <v>4702011</v>
      </c>
      <c r="B3028" s="89" t="s">
        <v>2634</v>
      </c>
      <c r="C3028" s="53" t="s">
        <v>323</v>
      </c>
      <c r="D3028" s="49" t="s">
        <v>2499</v>
      </c>
      <c r="E3028" s="35" t="str">
        <f>VLOOKUP('2012 Accountability Database'!$A3026,'2011 AYP'!A$2:B$1072,2)</f>
        <v>SI_5 (School Improvement Year 5)</v>
      </c>
      <c r="F3028" s="66"/>
      <c r="G3028" s="63" t="s">
        <v>2485</v>
      </c>
      <c r="H3028" s="60" t="str">
        <f t="shared" ref="H3028:I3028" si="3864">IF(H3026="Met","Yes",IF(H3027="Met","Yes","No"))</f>
        <v>Yes</v>
      </c>
      <c r="I3028" s="60" t="str">
        <f t="shared" si="3864"/>
        <v>Yes</v>
      </c>
      <c r="J3028" s="42"/>
      <c r="K3028" s="60" t="str">
        <f t="shared" ref="K3028:L3028" si="3865">IF(K3026="Met","Yes",IF(K3027="Met","Yes","No"))</f>
        <v>Yes</v>
      </c>
      <c r="L3028" s="60" t="str">
        <f t="shared" si="3865"/>
        <v>Yes</v>
      </c>
      <c r="M3028" s="1" t="s">
        <v>37</v>
      </c>
      <c r="N3028" s="14" t="s">
        <v>2503</v>
      </c>
      <c r="O3028" s="5"/>
      <c r="P3028" s="44" t="str">
        <f t="shared" ref="P3028" si="3866">IF(H3032="Yes",IF(I3032="Yes","Yes","No"),"No")</f>
        <v>No</v>
      </c>
      <c r="Q3028" s="108" t="s">
        <v>2758</v>
      </c>
      <c r="R3028" s="5" t="s">
        <v>1</v>
      </c>
      <c r="S3028" s="1" t="s">
        <v>5</v>
      </c>
      <c r="T3028" s="1" t="s">
        <v>3</v>
      </c>
      <c r="U3028" s="5">
        <v>1146</v>
      </c>
      <c r="V3028" s="1">
        <v>49.13</v>
      </c>
      <c r="W3028" s="1">
        <v>47.25</v>
      </c>
      <c r="X3028" s="9">
        <f t="shared" si="3842"/>
        <v>1.8800000000000026</v>
      </c>
      <c r="Y3028" s="14">
        <v>1083</v>
      </c>
      <c r="Z3028" s="1">
        <v>55.59</v>
      </c>
      <c r="AA3028" s="1">
        <v>54.3</v>
      </c>
      <c r="AB3028" s="71">
        <f t="shared" si="3822"/>
        <v>1.2900000000000063</v>
      </c>
      <c r="AC3028" s="53"/>
    </row>
    <row r="3029" spans="1:29" x14ac:dyDescent="0.25">
      <c r="A3029" s="53">
        <v>4702011</v>
      </c>
      <c r="B3029" s="89" t="s">
        <v>2634</v>
      </c>
      <c r="C3029" s="53" t="s">
        <v>323</v>
      </c>
      <c r="D3029" s="49" t="s">
        <v>2507</v>
      </c>
      <c r="E3029" s="47">
        <f>VLOOKUP('2012 Accountability Database'!A3026,Dems1112!$A$2:$G$1082,3)</f>
        <v>0.75</v>
      </c>
      <c r="F3029" s="66"/>
      <c r="G3029" s="52"/>
      <c r="M3029" s="5" t="s">
        <v>37</v>
      </c>
      <c r="N3029" s="14" t="s">
        <v>2504</v>
      </c>
      <c r="O3029" s="5"/>
      <c r="P3029" s="44" t="str">
        <f t="shared" ref="P3029" si="3867">IF(K3032="Yes",IF(L3032="Yes","Yes","No"),"No")</f>
        <v>No</v>
      </c>
      <c r="Q3029" s="108"/>
      <c r="R3029" s="5" t="s">
        <v>1</v>
      </c>
      <c r="S3029" s="5" t="s">
        <v>5</v>
      </c>
      <c r="T3029" s="5" t="s">
        <v>7</v>
      </c>
      <c r="U3029" s="5">
        <v>1145</v>
      </c>
      <c r="V3029" s="5">
        <v>49.17</v>
      </c>
      <c r="W3029" s="5">
        <v>47.35</v>
      </c>
      <c r="X3029" s="11">
        <f t="shared" si="3842"/>
        <v>1.8200000000000003</v>
      </c>
      <c r="Y3029" s="14">
        <v>1082</v>
      </c>
      <c r="Z3029" s="5">
        <v>55.55</v>
      </c>
      <c r="AA3029" s="5">
        <v>54.17</v>
      </c>
      <c r="AB3029" s="71">
        <f t="shared" si="3822"/>
        <v>1.3799999999999955</v>
      </c>
      <c r="AC3029" s="53"/>
    </row>
    <row r="3030" spans="1:29" x14ac:dyDescent="0.25">
      <c r="A3030" s="53">
        <v>4702011</v>
      </c>
      <c r="B3030" s="89" t="s">
        <v>2634</v>
      </c>
      <c r="C3030" s="53" t="s">
        <v>323</v>
      </c>
      <c r="D3030" s="50" t="s">
        <v>2508</v>
      </c>
      <c r="E3030" s="47">
        <f>VLOOKUP('2012 Accountability Database'!A3026,Dems1112!$A$2:$G$1082,4)</f>
        <v>0.82</v>
      </c>
      <c r="F3030" s="65" t="s">
        <v>2486</v>
      </c>
      <c r="G3030" s="62"/>
      <c r="H3030" s="13" t="str">
        <f>IF(V3030&gt;94,"Met",IF(X3030="--","n/a",IF(X3030&gt;=0,"Met","Did Not Meet")))</f>
        <v>Did Not Meet</v>
      </c>
      <c r="I3030" s="13" t="str">
        <f>IF(V3031&gt;94,"Met",IF(X3031="--","n/a",IF(X3031&gt;=0,"Met","Did Not Meet")))</f>
        <v>Did Not Meet</v>
      </c>
      <c r="J3030" s="13"/>
      <c r="K3030" s="13" t="str">
        <f>IF(Z3030&gt;94,"Met",IF(AB3030="--","n/a",IF(AB3030&gt;=0,"Met","Did Not Meet")))</f>
        <v>Did Not Meet</v>
      </c>
      <c r="L3030" s="13" t="str">
        <f>IF(Z3031&gt;94,"Met",IF(AB3031="--","n/a",IF(AB3031&gt;=0,"Met","Did Not Meet")))</f>
        <v>Did Not Meet</v>
      </c>
      <c r="M3030" s="5" t="s">
        <v>37</v>
      </c>
      <c r="N3030" s="68" t="s">
        <v>2497</v>
      </c>
      <c r="O3030" s="35"/>
      <c r="P3030" s="44"/>
      <c r="Q3030" s="108"/>
      <c r="R3030" s="5" t="s">
        <v>6</v>
      </c>
      <c r="S3030" s="5" t="s">
        <v>2</v>
      </c>
      <c r="T3030" s="5" t="s">
        <v>3</v>
      </c>
      <c r="U3030" s="5">
        <v>335</v>
      </c>
      <c r="V3030" s="5">
        <v>55.22</v>
      </c>
      <c r="W3030" s="5">
        <v>61.33</v>
      </c>
      <c r="X3030" s="8">
        <f t="shared" si="3842"/>
        <v>-6.1099999999999994</v>
      </c>
      <c r="Y3030" s="14">
        <v>325</v>
      </c>
      <c r="Z3030" s="5">
        <v>47.38</v>
      </c>
      <c r="AA3030" s="5">
        <v>54.79</v>
      </c>
      <c r="AB3030" s="72">
        <f t="shared" si="3822"/>
        <v>-7.4099999999999966</v>
      </c>
      <c r="AC3030" s="53"/>
    </row>
    <row r="3031" spans="1:29" x14ac:dyDescent="0.25">
      <c r="A3031" s="53">
        <v>4702011</v>
      </c>
      <c r="B3031" s="89" t="s">
        <v>2634</v>
      </c>
      <c r="C3031" s="53" t="s">
        <v>323</v>
      </c>
      <c r="D3031" s="50" t="s">
        <v>974</v>
      </c>
      <c r="E3031" s="47" t="str">
        <f>VLOOKUP('2012 Accountability Database'!A3026,Dems1112!$A$2:$G$1082,5)</f>
        <v>5-6</v>
      </c>
      <c r="F3031" s="65" t="s">
        <v>2487</v>
      </c>
      <c r="G3031" s="62"/>
      <c r="H3031" s="13" t="str">
        <f>IF(V3032&gt;94,"Met",IF(X3032="--","n/a",IF(X3032&gt;=0,"Met","Did Not Meet")))</f>
        <v>Did Not Meet</v>
      </c>
      <c r="I3031" s="13" t="str">
        <f>IF(V3033&gt;94,"Met",IF(X3033="--","n/a",IF(X3033&gt;=0,"Met","Did Not Meet")))</f>
        <v>Did Not Meet</v>
      </c>
      <c r="J3031" s="13"/>
      <c r="K3031" s="13" t="str">
        <f>IF(Z3032&gt;94,"Met",IF(AB3032="--","n/a",IF(AB3032&gt;=0,"Met","Did Not Meet")))</f>
        <v>Did Not Meet</v>
      </c>
      <c r="L3031" s="13" t="str">
        <f>IF(Z3033&gt;94,"Met",IF(AB3033="--","n/a",IF(AB3033&gt;=0,"Met","Did Not Meet")))</f>
        <v>Did Not Meet</v>
      </c>
      <c r="M3031" s="1" t="s">
        <v>37</v>
      </c>
      <c r="N3031" s="14"/>
      <c r="O3031" s="35" t="s">
        <v>2506</v>
      </c>
      <c r="P3031" s="83" t="str">
        <f t="shared" ref="P3031" si="3868">IF(P3026="No"," ", IF(P3028="No"," ",IF(P3027="No", " ",IF(P3029="No"," ","X"))))</f>
        <v xml:space="preserve"> </v>
      </c>
      <c r="Q3031" s="108"/>
      <c r="R3031" s="5" t="s">
        <v>6</v>
      </c>
      <c r="S3031" s="1" t="s">
        <v>2</v>
      </c>
      <c r="T3031" s="1" t="s">
        <v>7</v>
      </c>
      <c r="U3031" s="5">
        <v>335</v>
      </c>
      <c r="V3031" s="1">
        <v>55.22</v>
      </c>
      <c r="W3031" s="1">
        <v>61.46</v>
      </c>
      <c r="X3031" s="6">
        <f t="shared" si="3842"/>
        <v>-6.240000000000002</v>
      </c>
      <c r="Y3031" s="14">
        <v>325</v>
      </c>
      <c r="Z3031" s="1">
        <v>47.38</v>
      </c>
      <c r="AA3031" s="1">
        <v>54.67</v>
      </c>
      <c r="AB3031" s="72">
        <f t="shared" si="3822"/>
        <v>-7.2899999999999991</v>
      </c>
      <c r="AC3031" s="53"/>
    </row>
    <row r="3032" spans="1:29" ht="15.75" x14ac:dyDescent="0.25">
      <c r="A3032" s="53">
        <v>4702011</v>
      </c>
      <c r="B3032" s="89" t="s">
        <v>2634</v>
      </c>
      <c r="C3032" s="53" t="s">
        <v>323</v>
      </c>
      <c r="D3032" s="50" t="s">
        <v>975</v>
      </c>
      <c r="E3032" s="48" t="str">
        <f>VLOOKUP('2012 Accountability Database'!A3026,Dems1112!$A$2:$G$1082,6)</f>
        <v>2 (Northeast AR)</v>
      </c>
      <c r="F3032" s="66"/>
      <c r="G3032" s="63" t="s">
        <v>2488</v>
      </c>
      <c r="H3032" s="61" t="str">
        <f t="shared" ref="H3032:I3032" si="3869">IF(H3030="Met","Yes",IF(H3031="Met","Yes","No"))</f>
        <v>No</v>
      </c>
      <c r="I3032" s="61" t="str">
        <f t="shared" si="3869"/>
        <v>No</v>
      </c>
      <c r="J3032" s="55"/>
      <c r="K3032" s="61" t="str">
        <f t="shared" ref="K3032:L3032" si="3870">IF(K3030="Met","Yes",IF(K3031="Met","Yes","No"))</f>
        <v>No</v>
      </c>
      <c r="L3032" s="61" t="str">
        <f t="shared" si="3870"/>
        <v>No</v>
      </c>
      <c r="M3032" s="1" t="s">
        <v>37</v>
      </c>
      <c r="N3032" s="14"/>
      <c r="O3032" s="35" t="s">
        <v>2505</v>
      </c>
      <c r="P3032" s="83" t="str">
        <f t="shared" ref="P3032" si="3871">IF(P3031="X"," ",IF(P3033="X"," ","X"))</f>
        <v xml:space="preserve"> </v>
      </c>
      <c r="Q3032" s="94" t="s">
        <v>2759</v>
      </c>
      <c r="R3032" s="5" t="s">
        <v>6</v>
      </c>
      <c r="S3032" s="1" t="s">
        <v>5</v>
      </c>
      <c r="T3032" s="1" t="s">
        <v>3</v>
      </c>
      <c r="U3032" s="5">
        <v>1147</v>
      </c>
      <c r="V3032" s="1">
        <v>55.27</v>
      </c>
      <c r="W3032" s="1">
        <v>61.33</v>
      </c>
      <c r="X3032" s="6">
        <f t="shared" si="3842"/>
        <v>-6.0599999999999952</v>
      </c>
      <c r="Y3032" s="14">
        <v>1085</v>
      </c>
      <c r="Z3032" s="1">
        <v>51.15</v>
      </c>
      <c r="AA3032" s="1">
        <v>54.79</v>
      </c>
      <c r="AB3032" s="72">
        <f t="shared" si="3822"/>
        <v>-3.6400000000000006</v>
      </c>
      <c r="AC3032" s="53"/>
    </row>
    <row r="3033" spans="1:29" x14ac:dyDescent="0.25">
      <c r="A3033" s="54">
        <v>4702011</v>
      </c>
      <c r="B3033" s="90" t="s">
        <v>2634</v>
      </c>
      <c r="C3033" s="54" t="s">
        <v>323</v>
      </c>
      <c r="D3033" s="4"/>
      <c r="E3033" s="4"/>
      <c r="F3033" s="67"/>
      <c r="G3033" s="64"/>
      <c r="H3033" s="43"/>
      <c r="I3033" s="43"/>
      <c r="J3033" s="43"/>
      <c r="K3033" s="43"/>
      <c r="L3033" s="43"/>
      <c r="M3033" s="4" t="s">
        <v>37</v>
      </c>
      <c r="N3033" s="15"/>
      <c r="O3033" s="38" t="s">
        <v>2482</v>
      </c>
      <c r="P3033" s="84" t="str">
        <f>IF(E3027="Achieving School"," ","X")</f>
        <v>X</v>
      </c>
      <c r="Q3033" s="91"/>
      <c r="R3033" s="4" t="s">
        <v>6</v>
      </c>
      <c r="S3033" s="4" t="s">
        <v>5</v>
      </c>
      <c r="T3033" s="4" t="s">
        <v>7</v>
      </c>
      <c r="U3033" s="4">
        <v>1146</v>
      </c>
      <c r="V3033" s="4">
        <v>55.32</v>
      </c>
      <c r="W3033" s="4">
        <v>61.46</v>
      </c>
      <c r="X3033" s="7">
        <f t="shared" si="3842"/>
        <v>-6.1400000000000006</v>
      </c>
      <c r="Y3033" s="15">
        <v>1084</v>
      </c>
      <c r="Z3033" s="4">
        <v>51.11</v>
      </c>
      <c r="AA3033" s="4">
        <v>54.67</v>
      </c>
      <c r="AB3033" s="73">
        <f t="shared" si="3822"/>
        <v>-3.5600000000000023</v>
      </c>
      <c r="AC3033" s="54"/>
    </row>
    <row r="3034" spans="1:29" x14ac:dyDescent="0.25">
      <c r="A3034" s="1">
        <v>4702012</v>
      </c>
      <c r="B3034" s="87" t="s">
        <v>2634</v>
      </c>
      <c r="C3034" s="55" t="s">
        <v>324</v>
      </c>
      <c r="E3034" s="42"/>
      <c r="F3034" s="65" t="s">
        <v>2483</v>
      </c>
      <c r="G3034" s="62"/>
      <c r="H3034" s="37" t="str">
        <f>IF(V3034&gt;94,"Met",IF(X3034="--","n/a",IF(X3034&gt;=0,"Met","Did Not Meet")))</f>
        <v>Met</v>
      </c>
      <c r="I3034" s="37" t="str">
        <f>IF(V3035&gt;94,"Met",IF(X3035="--","n/a",IF(X3035&gt;=0,"Met","Did Not Meet")))</f>
        <v>Met</v>
      </c>
      <c r="K3034" s="13" t="str">
        <f>IF(Z3034&gt;94,"Met",IF(AB3034="--","n/a",IF(AB3034&gt;=0,"Met","Did Not Meet")))</f>
        <v>Met</v>
      </c>
      <c r="L3034" s="13" t="str">
        <f>IF(Z3035&gt;94,"Met",IF(AB3035="--","n/a",IF(AB3035&gt;=0,"Met","Did Not Meet")))</f>
        <v>Met</v>
      </c>
      <c r="M3034" s="1" t="s">
        <v>18</v>
      </c>
      <c r="N3034" s="14" t="s">
        <v>2502</v>
      </c>
      <c r="O3034" s="5"/>
      <c r="P3034" s="44" t="str">
        <f t="shared" ref="P3034" si="3872">IF(H3036="Yes",IF(I3036="Yes","Yes","No"),"No")</f>
        <v>Yes</v>
      </c>
      <c r="Q3034" s="93"/>
      <c r="R3034" s="5" t="s">
        <v>1</v>
      </c>
      <c r="S3034" s="1" t="s">
        <v>2</v>
      </c>
      <c r="T3034" s="1" t="s">
        <v>3</v>
      </c>
      <c r="U3034" s="5">
        <v>385</v>
      </c>
      <c r="V3034" s="1">
        <v>52.47</v>
      </c>
      <c r="W3034" s="1">
        <v>49.26</v>
      </c>
      <c r="X3034" s="9">
        <f t="shared" si="3842"/>
        <v>3.2100000000000009</v>
      </c>
      <c r="Y3034" s="14">
        <v>372</v>
      </c>
      <c r="Z3034" s="1">
        <v>53.23</v>
      </c>
      <c r="AA3034" s="1">
        <v>51.23</v>
      </c>
      <c r="AB3034" s="71">
        <f t="shared" si="3822"/>
        <v>2</v>
      </c>
      <c r="AC3034" s="36" t="s">
        <v>19</v>
      </c>
    </row>
    <row r="3035" spans="1:29" ht="15.75" x14ac:dyDescent="0.25">
      <c r="A3035" s="53">
        <v>4702012</v>
      </c>
      <c r="B3035" s="89" t="s">
        <v>2634</v>
      </c>
      <c r="C3035" s="53" t="s">
        <v>324</v>
      </c>
      <c r="D3035" s="49" t="s">
        <v>2498</v>
      </c>
      <c r="E3035" s="34" t="str">
        <f>M3034</f>
        <v>Needs Improvement Focus School</v>
      </c>
      <c r="F3035" s="65" t="s">
        <v>2484</v>
      </c>
      <c r="G3035" s="62"/>
      <c r="H3035" s="13" t="str">
        <f>IF(V3036&gt;94,"Met",IF(X3036="--","n/a",IF(X3036&gt;=0,"Met","Did Not Meet")))</f>
        <v>Did Not Meet</v>
      </c>
      <c r="I3035" s="13" t="str">
        <f>IF(V3037&gt;94,"Met",IF(X3037="--","n/a",IF(X3037&gt;=0,"Met","Did Not Meet")))</f>
        <v>Did Not Meet</v>
      </c>
      <c r="K3035" s="13" t="str">
        <f>IF(Z3036&gt;94,"Met",IF(AB3036="--","n/a",IF(AB3036&gt;=0,"Met","Did Not Meet")))</f>
        <v>Did Not Meet</v>
      </c>
      <c r="L3035" s="13" t="str">
        <f>IF(Z3037&gt;94,"Met",IF(AB3037="--","n/a",IF(AB3037&gt;=0,"Met","Did Not Meet")))</f>
        <v>Did Not Meet</v>
      </c>
      <c r="M3035" s="1" t="s">
        <v>18</v>
      </c>
      <c r="N3035" s="14" t="s">
        <v>2501</v>
      </c>
      <c r="O3035" s="5"/>
      <c r="P3035" s="44" t="str">
        <f t="shared" ref="P3035" si="3873">IF(K3036="Yes",IF(L3036="Yes","Yes","No"),"No")</f>
        <v>Yes</v>
      </c>
      <c r="Q3035" s="94" t="s">
        <v>2759</v>
      </c>
      <c r="R3035" s="5" t="s">
        <v>1</v>
      </c>
      <c r="S3035" s="1" t="s">
        <v>2</v>
      </c>
      <c r="T3035" s="1" t="s">
        <v>7</v>
      </c>
      <c r="U3035" s="5">
        <v>385</v>
      </c>
      <c r="V3035" s="1">
        <v>52.47</v>
      </c>
      <c r="W3035" s="1">
        <v>49.26</v>
      </c>
      <c r="X3035" s="9">
        <f t="shared" si="3842"/>
        <v>3.2100000000000009</v>
      </c>
      <c r="Y3035" s="14">
        <v>372</v>
      </c>
      <c r="Z3035" s="1">
        <v>53.23</v>
      </c>
      <c r="AA3035" s="1">
        <v>51.23</v>
      </c>
      <c r="AB3035" s="71">
        <f t="shared" si="3822"/>
        <v>2</v>
      </c>
      <c r="AC3035" s="53" t="s">
        <v>19</v>
      </c>
    </row>
    <row r="3036" spans="1:29" ht="15" customHeight="1" x14ac:dyDescent="0.25">
      <c r="A3036" s="53">
        <v>4702012</v>
      </c>
      <c r="B3036" s="89" t="s">
        <v>2634</v>
      </c>
      <c r="C3036" s="53" t="s">
        <v>324</v>
      </c>
      <c r="D3036" s="49" t="s">
        <v>2499</v>
      </c>
      <c r="E3036" s="35" t="str">
        <f>VLOOKUP('2012 Accountability Database'!$A3034,'2011 AYP'!A$2:B$1072,2)</f>
        <v>SI_7 (School Improvement Year 7)</v>
      </c>
      <c r="F3036" s="66"/>
      <c r="G3036" s="63" t="s">
        <v>2485</v>
      </c>
      <c r="H3036" s="60" t="str">
        <f t="shared" ref="H3036:I3036" si="3874">IF(H3034="Met","Yes",IF(H3035="Met","Yes","No"))</f>
        <v>Yes</v>
      </c>
      <c r="I3036" s="60" t="str">
        <f t="shared" si="3874"/>
        <v>Yes</v>
      </c>
      <c r="J3036" s="42"/>
      <c r="K3036" s="60" t="str">
        <f t="shared" ref="K3036:L3036" si="3875">IF(K3034="Met","Yes",IF(K3035="Met","Yes","No"))</f>
        <v>Yes</v>
      </c>
      <c r="L3036" s="60" t="str">
        <f t="shared" si="3875"/>
        <v>Yes</v>
      </c>
      <c r="M3036" s="5" t="s">
        <v>18</v>
      </c>
      <c r="N3036" s="14" t="s">
        <v>2503</v>
      </c>
      <c r="O3036" s="5"/>
      <c r="P3036" s="44" t="str">
        <f t="shared" ref="P3036" si="3876">IF(H3040="Yes",IF(I3040="Yes","Yes","No"),"No")</f>
        <v>Yes</v>
      </c>
      <c r="Q3036" s="108" t="s">
        <v>2758</v>
      </c>
      <c r="R3036" s="5" t="s">
        <v>1</v>
      </c>
      <c r="S3036" s="5" t="s">
        <v>5</v>
      </c>
      <c r="T3036" s="5" t="s">
        <v>3</v>
      </c>
      <c r="U3036" s="5">
        <v>1175</v>
      </c>
      <c r="V3036" s="5">
        <v>48.68</v>
      </c>
      <c r="W3036" s="5">
        <v>49.26</v>
      </c>
      <c r="X3036" s="8">
        <f t="shared" si="3842"/>
        <v>-0.57999999999999829</v>
      </c>
      <c r="Y3036" s="14">
        <v>1093</v>
      </c>
      <c r="Z3036" s="5">
        <v>51.14</v>
      </c>
      <c r="AA3036" s="5">
        <v>51.23</v>
      </c>
      <c r="AB3036" s="72">
        <f t="shared" si="3822"/>
        <v>-8.9999999999996305E-2</v>
      </c>
      <c r="AC3036" s="53" t="s">
        <v>19</v>
      </c>
    </row>
    <row r="3037" spans="1:29" x14ac:dyDescent="0.25">
      <c r="A3037" s="53">
        <v>4702012</v>
      </c>
      <c r="B3037" s="89" t="s">
        <v>2634</v>
      </c>
      <c r="C3037" s="53" t="s">
        <v>324</v>
      </c>
      <c r="D3037" s="49" t="s">
        <v>2507</v>
      </c>
      <c r="E3037" s="47">
        <f>VLOOKUP('2012 Accountability Database'!A3034,Dems1112!$A$2:$G$1082,3)</f>
        <v>0.81</v>
      </c>
      <c r="F3037" s="66"/>
      <c r="G3037" s="52"/>
      <c r="M3037" s="5" t="s">
        <v>18</v>
      </c>
      <c r="N3037" s="14" t="s">
        <v>2504</v>
      </c>
      <c r="O3037" s="5"/>
      <c r="P3037" s="44" t="str">
        <f t="shared" ref="P3037" si="3877">IF(K3040="Yes",IF(L3040="Yes","Yes","No"),"No")</f>
        <v>No</v>
      </c>
      <c r="Q3037" s="108"/>
      <c r="R3037" s="5" t="s">
        <v>1</v>
      </c>
      <c r="S3037" s="5" t="s">
        <v>5</v>
      </c>
      <c r="T3037" s="5" t="s">
        <v>7</v>
      </c>
      <c r="U3037" s="5">
        <v>1175</v>
      </c>
      <c r="V3037" s="5">
        <v>48.68</v>
      </c>
      <c r="W3037" s="5">
        <v>49.26</v>
      </c>
      <c r="X3037" s="8">
        <f t="shared" si="3842"/>
        <v>-0.57999999999999829</v>
      </c>
      <c r="Y3037" s="14">
        <v>1093</v>
      </c>
      <c r="Z3037" s="5">
        <v>51.14</v>
      </c>
      <c r="AA3037" s="5">
        <v>51.23</v>
      </c>
      <c r="AB3037" s="72">
        <f t="shared" si="3822"/>
        <v>-8.9999999999996305E-2</v>
      </c>
      <c r="AC3037" s="53" t="s">
        <v>19</v>
      </c>
    </row>
    <row r="3038" spans="1:29" x14ac:dyDescent="0.25">
      <c r="A3038" s="53">
        <v>4702012</v>
      </c>
      <c r="B3038" s="89" t="s">
        <v>2634</v>
      </c>
      <c r="C3038" s="53" t="s">
        <v>324</v>
      </c>
      <c r="D3038" s="50" t="s">
        <v>2508</v>
      </c>
      <c r="E3038" s="47">
        <f>VLOOKUP('2012 Accountability Database'!A3034,Dems1112!$A$2:$G$1082,4)</f>
        <v>0.83</v>
      </c>
      <c r="F3038" s="65" t="s">
        <v>2486</v>
      </c>
      <c r="G3038" s="62"/>
      <c r="H3038" s="13" t="str">
        <f>IF(V3038&gt;94,"Met",IF(X3038="--","n/a",IF(X3038&gt;=0,"Met","Did Not Meet")))</f>
        <v>Met</v>
      </c>
      <c r="I3038" s="13" t="str">
        <f>IF(V3039&gt;94,"Met",IF(X3039="--","n/a",IF(X3039&gt;=0,"Met","Did Not Meet")))</f>
        <v>Met</v>
      </c>
      <c r="J3038" s="13"/>
      <c r="K3038" s="13" t="str">
        <f>IF(Z3038&gt;94,"Met",IF(AB3038="--","n/a",IF(AB3038&gt;=0,"Met","Did Not Meet")))</f>
        <v>Did Not Meet</v>
      </c>
      <c r="L3038" s="13" t="str">
        <f>IF(Z3039&gt;94,"Met",IF(AB3039="--","n/a",IF(AB3039&gt;=0,"Met","Did Not Meet")))</f>
        <v>Did Not Meet</v>
      </c>
      <c r="M3038" s="1" t="s">
        <v>18</v>
      </c>
      <c r="N3038" s="68" t="s">
        <v>2497</v>
      </c>
      <c r="O3038" s="35"/>
      <c r="P3038" s="44"/>
      <c r="Q3038" s="108"/>
      <c r="R3038" s="5" t="s">
        <v>6</v>
      </c>
      <c r="S3038" s="1" t="s">
        <v>2</v>
      </c>
      <c r="T3038" s="1" t="s">
        <v>3</v>
      </c>
      <c r="U3038" s="5">
        <v>434</v>
      </c>
      <c r="V3038" s="1">
        <v>55.99</v>
      </c>
      <c r="W3038" s="1">
        <v>53.73</v>
      </c>
      <c r="X3038" s="9">
        <f t="shared" si="3842"/>
        <v>2.2600000000000051</v>
      </c>
      <c r="Y3038" s="14">
        <v>372</v>
      </c>
      <c r="Z3038" s="1">
        <v>48.39</v>
      </c>
      <c r="AA3038" s="1">
        <v>51.74</v>
      </c>
      <c r="AB3038" s="72">
        <f t="shared" si="3822"/>
        <v>-3.3500000000000014</v>
      </c>
      <c r="AC3038" s="53" t="s">
        <v>19</v>
      </c>
    </row>
    <row r="3039" spans="1:29" x14ac:dyDescent="0.25">
      <c r="A3039" s="53">
        <v>4702012</v>
      </c>
      <c r="B3039" s="89" t="s">
        <v>2634</v>
      </c>
      <c r="C3039" s="53" t="s">
        <v>324</v>
      </c>
      <c r="D3039" s="50" t="s">
        <v>974</v>
      </c>
      <c r="E3039" s="47" t="str">
        <f>VLOOKUP('2012 Accountability Database'!A3034,Dems1112!$A$2:$G$1082,5)</f>
        <v>7-8</v>
      </c>
      <c r="F3039" s="65" t="s">
        <v>2487</v>
      </c>
      <c r="G3039" s="62"/>
      <c r="H3039" s="13" t="str">
        <f>IF(V3040&gt;94,"Met",IF(X3040="--","n/a",IF(X3040&gt;=0,"Met","Did Not Meet")))</f>
        <v>Did Not Meet</v>
      </c>
      <c r="I3039" s="13" t="str">
        <f>IF(V3041&gt;94,"Met",IF(X3041="--","n/a",IF(X3041&gt;=0,"Met","Did Not Meet")))</f>
        <v>Did Not Meet</v>
      </c>
      <c r="J3039" s="13"/>
      <c r="K3039" s="13" t="str">
        <f>IF(Z3040&gt;94,"Met",IF(AB3040="--","n/a",IF(AB3040&gt;=0,"Met","Did Not Meet")))</f>
        <v>Did Not Meet</v>
      </c>
      <c r="L3039" s="13" t="str">
        <f>IF(Z3041&gt;94,"Met",IF(AB3041="--","n/a",IF(AB3041&gt;=0,"Met","Did Not Meet")))</f>
        <v>Did Not Meet</v>
      </c>
      <c r="M3039" s="5" t="s">
        <v>18</v>
      </c>
      <c r="N3039" s="14"/>
      <c r="O3039" s="35" t="s">
        <v>2506</v>
      </c>
      <c r="P3039" s="83" t="str">
        <f t="shared" ref="P3039" si="3878">IF(P3034="No"," ", IF(P3036="No"," ",IF(P3035="No", " ",IF(P3037="No"," ","X"))))</f>
        <v xml:space="preserve"> </v>
      </c>
      <c r="Q3039" s="108"/>
      <c r="R3039" s="5" t="s">
        <v>6</v>
      </c>
      <c r="S3039" s="5" t="s">
        <v>2</v>
      </c>
      <c r="T3039" s="5" t="s">
        <v>7</v>
      </c>
      <c r="U3039" s="5">
        <v>434</v>
      </c>
      <c r="V3039" s="5">
        <v>55.99</v>
      </c>
      <c r="W3039" s="5">
        <v>53.73</v>
      </c>
      <c r="X3039" s="11">
        <f t="shared" si="3842"/>
        <v>2.2600000000000051</v>
      </c>
      <c r="Y3039" s="14">
        <v>372</v>
      </c>
      <c r="Z3039" s="5">
        <v>48.39</v>
      </c>
      <c r="AA3039" s="5">
        <v>51.74</v>
      </c>
      <c r="AB3039" s="72">
        <f t="shared" si="3822"/>
        <v>-3.3500000000000014</v>
      </c>
      <c r="AC3039" s="53" t="s">
        <v>19</v>
      </c>
    </row>
    <row r="3040" spans="1:29" ht="15.75" x14ac:dyDescent="0.25">
      <c r="A3040" s="53">
        <v>4702012</v>
      </c>
      <c r="B3040" s="89" t="s">
        <v>2634</v>
      </c>
      <c r="C3040" s="53" t="s">
        <v>324</v>
      </c>
      <c r="D3040" s="50" t="s">
        <v>975</v>
      </c>
      <c r="E3040" s="48" t="str">
        <f>VLOOKUP('2012 Accountability Database'!A3034,Dems1112!$A$2:$G$1082,6)</f>
        <v>2 (Northeast AR)</v>
      </c>
      <c r="F3040" s="66"/>
      <c r="G3040" s="63" t="s">
        <v>2488</v>
      </c>
      <c r="H3040" s="61" t="str">
        <f t="shared" ref="H3040:I3040" si="3879">IF(H3038="Met","Yes",IF(H3039="Met","Yes","No"))</f>
        <v>Yes</v>
      </c>
      <c r="I3040" s="61" t="str">
        <f t="shared" si="3879"/>
        <v>Yes</v>
      </c>
      <c r="J3040" s="55"/>
      <c r="K3040" s="61" t="str">
        <f t="shared" ref="K3040:L3040" si="3880">IF(K3038="Met","Yes",IF(K3039="Met","Yes","No"))</f>
        <v>No</v>
      </c>
      <c r="L3040" s="61" t="str">
        <f t="shared" si="3880"/>
        <v>No</v>
      </c>
      <c r="M3040" s="1" t="s">
        <v>18</v>
      </c>
      <c r="N3040" s="14"/>
      <c r="O3040" s="35" t="s">
        <v>2505</v>
      </c>
      <c r="P3040" s="83" t="str">
        <f t="shared" ref="P3040" si="3881">IF(P3039="X"," ",IF(P3041="X"," ","X"))</f>
        <v xml:space="preserve"> </v>
      </c>
      <c r="Q3040" s="94" t="s">
        <v>2759</v>
      </c>
      <c r="R3040" s="5" t="s">
        <v>6</v>
      </c>
      <c r="S3040" s="1" t="s">
        <v>5</v>
      </c>
      <c r="T3040" s="1" t="s">
        <v>3</v>
      </c>
      <c r="U3040" s="5">
        <v>1310</v>
      </c>
      <c r="V3040" s="1">
        <v>53.66</v>
      </c>
      <c r="W3040" s="1">
        <v>53.73</v>
      </c>
      <c r="X3040" s="6">
        <f t="shared" si="3842"/>
        <v>-7.0000000000000284E-2</v>
      </c>
      <c r="Y3040" s="14">
        <v>1093</v>
      </c>
      <c r="Z3040" s="1">
        <v>49.59</v>
      </c>
      <c r="AA3040" s="1">
        <v>51.74</v>
      </c>
      <c r="AB3040" s="72">
        <f t="shared" si="3822"/>
        <v>-2.1499999999999986</v>
      </c>
      <c r="AC3040" s="53" t="s">
        <v>19</v>
      </c>
    </row>
    <row r="3041" spans="1:29" x14ac:dyDescent="0.25">
      <c r="A3041" s="54">
        <v>4702012</v>
      </c>
      <c r="B3041" s="90" t="s">
        <v>2634</v>
      </c>
      <c r="C3041" s="54" t="s">
        <v>324</v>
      </c>
      <c r="D3041" s="4"/>
      <c r="E3041" s="4"/>
      <c r="F3041" s="67"/>
      <c r="G3041" s="64"/>
      <c r="H3041" s="43"/>
      <c r="I3041" s="43"/>
      <c r="J3041" s="43"/>
      <c r="K3041" s="43"/>
      <c r="L3041" s="43"/>
      <c r="M3041" s="4" t="s">
        <v>18</v>
      </c>
      <c r="N3041" s="15"/>
      <c r="O3041" s="38" t="s">
        <v>2482</v>
      </c>
      <c r="P3041" s="84" t="str">
        <f>IF(E3035="Achieving School"," ","X")</f>
        <v>X</v>
      </c>
      <c r="Q3041" s="91"/>
      <c r="R3041" s="4" t="s">
        <v>6</v>
      </c>
      <c r="S3041" s="4" t="s">
        <v>5</v>
      </c>
      <c r="T3041" s="4" t="s">
        <v>7</v>
      </c>
      <c r="U3041" s="4">
        <v>1310</v>
      </c>
      <c r="V3041" s="4">
        <v>53.66</v>
      </c>
      <c r="W3041" s="4">
        <v>53.73</v>
      </c>
      <c r="X3041" s="7">
        <f t="shared" si="3842"/>
        <v>-7.0000000000000284E-2</v>
      </c>
      <c r="Y3041" s="15">
        <v>1093</v>
      </c>
      <c r="Z3041" s="4">
        <v>49.59</v>
      </c>
      <c r="AA3041" s="4">
        <v>51.74</v>
      </c>
      <c r="AB3041" s="73">
        <f t="shared" si="3822"/>
        <v>-2.1499999999999986</v>
      </c>
      <c r="AC3041" s="54" t="s">
        <v>19</v>
      </c>
    </row>
    <row r="3042" spans="1:29" x14ac:dyDescent="0.25">
      <c r="A3042" s="1">
        <v>4706039</v>
      </c>
      <c r="B3042" s="87" t="s">
        <v>2735</v>
      </c>
      <c r="C3042" s="55" t="s">
        <v>862</v>
      </c>
      <c r="E3042" s="42"/>
      <c r="F3042" s="65" t="s">
        <v>2483</v>
      </c>
      <c r="G3042" s="62"/>
      <c r="H3042" s="37" t="str">
        <f>IF(V3042&gt;94,"Met",IF(X3042="--","n/a",IF(X3042&gt;=0,"Met","Did Not Meet")))</f>
        <v>Met</v>
      </c>
      <c r="I3042" s="37" t="str">
        <f>IF(V3043&gt;94,"Met",IF(X3043="--","n/a",IF(X3043&gt;=0,"Met","Did Not Meet")))</f>
        <v>Met</v>
      </c>
      <c r="K3042" s="13" t="str">
        <f>IF(Z3042&gt;94,"Met",IF(AB3042="--","n/a",IF(AB3042&gt;=0,"Met","Did Not Meet")))</f>
        <v>Met</v>
      </c>
      <c r="L3042" s="13" t="str">
        <f>IF(Z3043&gt;94,"Met",IF(AB3043="--","n/a",IF(AB3043&gt;=0,"Met","Did Not Meet")))</f>
        <v>Met</v>
      </c>
      <c r="M3042" s="1" t="s">
        <v>4</v>
      </c>
      <c r="N3042" s="14" t="s">
        <v>2502</v>
      </c>
      <c r="O3042" s="5"/>
      <c r="P3042" s="44" t="str">
        <f t="shared" ref="P3042" si="3882">IF(H3044="Yes",IF(I3044="Yes","Yes","No"),"No")</f>
        <v>Yes</v>
      </c>
      <c r="Q3042" s="93"/>
      <c r="R3042" s="5" t="s">
        <v>1</v>
      </c>
      <c r="S3042" s="1" t="s">
        <v>2</v>
      </c>
      <c r="T3042" s="1" t="s">
        <v>3</v>
      </c>
      <c r="U3042" s="5">
        <v>38</v>
      </c>
      <c r="V3042" s="1">
        <v>94.74</v>
      </c>
      <c r="W3042" s="1">
        <v>79.05</v>
      </c>
      <c r="X3042" s="9">
        <f t="shared" si="3842"/>
        <v>15.689999999999998</v>
      </c>
      <c r="Y3042" s="14">
        <v>19</v>
      </c>
      <c r="Z3042" s="1">
        <v>100</v>
      </c>
      <c r="AA3042" s="1">
        <v>67.650000000000006</v>
      </c>
      <c r="AB3042" s="71">
        <f t="shared" si="3822"/>
        <v>32.349999999999994</v>
      </c>
      <c r="AC3042" s="36"/>
    </row>
    <row r="3043" spans="1:29" ht="15.75" x14ac:dyDescent="0.25">
      <c r="A3043" s="53">
        <v>4706039</v>
      </c>
      <c r="B3043" s="89" t="s">
        <v>2735</v>
      </c>
      <c r="C3043" s="53" t="s">
        <v>862</v>
      </c>
      <c r="D3043" s="49" t="s">
        <v>2498</v>
      </c>
      <c r="E3043" s="34" t="str">
        <f>M3042</f>
        <v>Achieving School</v>
      </c>
      <c r="F3043" s="65" t="s">
        <v>2484</v>
      </c>
      <c r="G3043" s="62"/>
      <c r="H3043" s="13" t="str">
        <f>IF(V3044&gt;94,"Met",IF(X3044="--","n/a",IF(X3044&gt;=0,"Met","Did Not Meet")))</f>
        <v>Met</v>
      </c>
      <c r="I3043" s="13" t="str">
        <f>IF(V3045&gt;94,"Met",IF(X3045="--","n/a",IF(X3045&gt;=0,"Met","Did Not Meet")))</f>
        <v>Met</v>
      </c>
      <c r="K3043" s="13" t="str">
        <f>IF(Z3044&gt;94,"Met",IF(AB3044="--","n/a",IF(AB3044&gt;=0,"Met","Did Not Meet")))</f>
        <v>Met</v>
      </c>
      <c r="L3043" s="13" t="str">
        <f>IF(Z3045&gt;94,"Met",IF(AB3045="--","n/a",IF(AB3045&gt;=0,"Met","Did Not Meet")))</f>
        <v>Met</v>
      </c>
      <c r="M3043" s="1" t="s">
        <v>4</v>
      </c>
      <c r="N3043" s="14" t="s">
        <v>2501</v>
      </c>
      <c r="O3043" s="5"/>
      <c r="P3043" s="44" t="str">
        <f t="shared" ref="P3043" si="3883">IF(K3044="Yes",IF(L3044="Yes","Yes","No"),"No")</f>
        <v>Yes</v>
      </c>
      <c r="Q3043" s="94" t="s">
        <v>2759</v>
      </c>
      <c r="R3043" s="5" t="s">
        <v>1</v>
      </c>
      <c r="S3043" s="1" t="s">
        <v>2</v>
      </c>
      <c r="T3043" s="1" t="s">
        <v>7</v>
      </c>
      <c r="U3043" s="5">
        <v>38</v>
      </c>
      <c r="V3043" s="1">
        <v>94.74</v>
      </c>
      <c r="W3043" s="1">
        <v>79.05</v>
      </c>
      <c r="X3043" s="9">
        <f t="shared" si="3842"/>
        <v>15.689999999999998</v>
      </c>
      <c r="Y3043" s="14">
        <v>19</v>
      </c>
      <c r="Z3043" s="1">
        <v>100</v>
      </c>
      <c r="AA3043" s="1">
        <v>67.650000000000006</v>
      </c>
      <c r="AB3043" s="71">
        <f t="shared" si="3822"/>
        <v>32.349999999999994</v>
      </c>
      <c r="AC3043" s="53"/>
    </row>
    <row r="3044" spans="1:29" ht="15" customHeight="1" x14ac:dyDescent="0.25">
      <c r="A3044" s="53">
        <v>4706039</v>
      </c>
      <c r="B3044" s="89" t="s">
        <v>2735</v>
      </c>
      <c r="C3044" s="53" t="s">
        <v>862</v>
      </c>
      <c r="D3044" s="49" t="s">
        <v>2499</v>
      </c>
      <c r="E3044" s="35" t="str">
        <f>VLOOKUP('2012 Accountability Database'!$A3042,'2011 AYP'!A$2:B$1072,2)</f>
        <v xml:space="preserve"> A (Alert)</v>
      </c>
      <c r="F3044" s="66"/>
      <c r="G3044" s="63" t="s">
        <v>2485</v>
      </c>
      <c r="H3044" s="60" t="str">
        <f t="shared" ref="H3044:I3044" si="3884">IF(H3042="Met","Yes",IF(H3043="Met","Yes","No"))</f>
        <v>Yes</v>
      </c>
      <c r="I3044" s="60" t="str">
        <f t="shared" si="3884"/>
        <v>Yes</v>
      </c>
      <c r="J3044" s="42"/>
      <c r="K3044" s="60" t="str">
        <f t="shared" ref="K3044:L3044" si="3885">IF(K3042="Met","Yes",IF(K3043="Met","Yes","No"))</f>
        <v>Yes</v>
      </c>
      <c r="L3044" s="60" t="str">
        <f t="shared" si="3885"/>
        <v>Yes</v>
      </c>
      <c r="M3044" s="1" t="s">
        <v>4</v>
      </c>
      <c r="N3044" s="14" t="s">
        <v>2503</v>
      </c>
      <c r="O3044" s="5"/>
      <c r="P3044" s="44" t="str">
        <f t="shared" ref="P3044" si="3886">IF(H3048="Yes",IF(I3048="Yes","Yes","No"),"No")</f>
        <v>No</v>
      </c>
      <c r="Q3044" s="108" t="s">
        <v>2758</v>
      </c>
      <c r="R3044" s="5" t="s">
        <v>1</v>
      </c>
      <c r="S3044" s="1" t="s">
        <v>5</v>
      </c>
      <c r="T3044" s="1" t="s">
        <v>3</v>
      </c>
      <c r="U3044" s="5">
        <v>109</v>
      </c>
      <c r="V3044" s="1">
        <v>86.24</v>
      </c>
      <c r="W3044" s="1">
        <v>79.05</v>
      </c>
      <c r="X3044" s="9">
        <f t="shared" si="3842"/>
        <v>7.1899999999999977</v>
      </c>
      <c r="Y3044" s="14">
        <v>54</v>
      </c>
      <c r="Z3044" s="1">
        <v>79.63</v>
      </c>
      <c r="AA3044" s="1">
        <v>67.650000000000006</v>
      </c>
      <c r="AB3044" s="71">
        <f t="shared" si="3822"/>
        <v>11.97999999999999</v>
      </c>
      <c r="AC3044" s="53"/>
    </row>
    <row r="3045" spans="1:29" x14ac:dyDescent="0.25">
      <c r="A3045" s="53">
        <v>4706039</v>
      </c>
      <c r="B3045" s="89" t="s">
        <v>2735</v>
      </c>
      <c r="C3045" s="53" t="s">
        <v>862</v>
      </c>
      <c r="D3045" s="49" t="s">
        <v>2507</v>
      </c>
      <c r="E3045" s="47">
        <f>VLOOKUP('2012 Accountability Database'!A3042,Dems1112!$A$2:$G$1082,3)</f>
        <v>0.82</v>
      </c>
      <c r="F3045" s="66"/>
      <c r="G3045" s="52"/>
      <c r="M3045" s="1" t="s">
        <v>4</v>
      </c>
      <c r="N3045" s="14" t="s">
        <v>2504</v>
      </c>
      <c r="O3045" s="5"/>
      <c r="P3045" s="44" t="str">
        <f t="shared" ref="P3045" si="3887">IF(K3048="Yes",IF(L3048="Yes","Yes","No"),"No")</f>
        <v>Yes</v>
      </c>
      <c r="Q3045" s="108"/>
      <c r="R3045" s="5" t="s">
        <v>1</v>
      </c>
      <c r="S3045" s="1" t="s">
        <v>5</v>
      </c>
      <c r="T3045" s="1" t="s">
        <v>7</v>
      </c>
      <c r="U3045" s="5">
        <v>107</v>
      </c>
      <c r="V3045" s="1">
        <v>85.98</v>
      </c>
      <c r="W3045" s="1">
        <v>79.05</v>
      </c>
      <c r="X3045" s="9">
        <f t="shared" si="3842"/>
        <v>6.9300000000000068</v>
      </c>
      <c r="Y3045" s="14">
        <v>53</v>
      </c>
      <c r="Z3045" s="1">
        <v>81.13</v>
      </c>
      <c r="AA3045" s="1">
        <v>67.650000000000006</v>
      </c>
      <c r="AB3045" s="71">
        <f t="shared" si="3822"/>
        <v>13.47999999999999</v>
      </c>
      <c r="AC3045" s="53"/>
    </row>
    <row r="3046" spans="1:29" x14ac:dyDescent="0.25">
      <c r="A3046" s="53">
        <v>4706039</v>
      </c>
      <c r="B3046" s="89" t="s">
        <v>2735</v>
      </c>
      <c r="C3046" s="53" t="s">
        <v>862</v>
      </c>
      <c r="D3046" s="50" t="s">
        <v>2508</v>
      </c>
      <c r="E3046" s="47">
        <f>VLOOKUP('2012 Accountability Database'!A3042,Dems1112!$A$2:$G$1082,4)</f>
        <v>0.99</v>
      </c>
      <c r="F3046" s="65" t="s">
        <v>2486</v>
      </c>
      <c r="G3046" s="62"/>
      <c r="H3046" s="13" t="str">
        <f>IF(V3046&gt;94,"Met",IF(X3046="--","n/a",IF(X3046&gt;=0,"Met","Did Not Meet")))</f>
        <v>Did Not Meet</v>
      </c>
      <c r="I3046" s="13" t="str">
        <f>IF(V3047&gt;94,"Met",IF(X3047="--","n/a",IF(X3047&gt;=0,"Met","Did Not Meet")))</f>
        <v>Did Not Meet</v>
      </c>
      <c r="J3046" s="13"/>
      <c r="K3046" s="13" t="str">
        <f>IF(Z3046&gt;94,"Met",IF(AB3046="--","n/a",IF(AB3046&gt;=0,"Met","Did Not Meet")))</f>
        <v>Did Not Meet</v>
      </c>
      <c r="L3046" s="13" t="str">
        <f>IF(Z3047&gt;94,"Met",IF(AB3047="--","n/a",IF(AB3047&gt;=0,"Met","Did Not Meet")))</f>
        <v>Did Not Meet</v>
      </c>
      <c r="M3046" s="1" t="s">
        <v>4</v>
      </c>
      <c r="N3046" s="68" t="s">
        <v>2497</v>
      </c>
      <c r="O3046" s="35"/>
      <c r="P3046" s="44"/>
      <c r="Q3046" s="108"/>
      <c r="R3046" s="5" t="s">
        <v>6</v>
      </c>
      <c r="S3046" s="1" t="s">
        <v>2</v>
      </c>
      <c r="T3046" s="1" t="s">
        <v>3</v>
      </c>
      <c r="U3046" s="5">
        <v>38</v>
      </c>
      <c r="V3046" s="1">
        <v>89.47</v>
      </c>
      <c r="W3046" s="1">
        <v>94.77</v>
      </c>
      <c r="X3046" s="6">
        <f t="shared" si="3842"/>
        <v>-5.2999999999999972</v>
      </c>
      <c r="Y3046" s="14">
        <v>19</v>
      </c>
      <c r="Z3046" s="1">
        <v>63.16</v>
      </c>
      <c r="AA3046" s="1">
        <v>67.650000000000006</v>
      </c>
      <c r="AB3046" s="72">
        <f t="shared" si="3822"/>
        <v>-4.4900000000000091</v>
      </c>
      <c r="AC3046" s="53"/>
    </row>
    <row r="3047" spans="1:29" x14ac:dyDescent="0.25">
      <c r="A3047" s="53">
        <v>4706039</v>
      </c>
      <c r="B3047" s="89" t="s">
        <v>2735</v>
      </c>
      <c r="C3047" s="53" t="s">
        <v>862</v>
      </c>
      <c r="D3047" s="50" t="s">
        <v>974</v>
      </c>
      <c r="E3047" s="47" t="str">
        <f>VLOOKUP('2012 Accountability Database'!A3042,Dems1112!$A$2:$G$1082,5)</f>
        <v>P-4</v>
      </c>
      <c r="F3047" s="65" t="s">
        <v>2487</v>
      </c>
      <c r="G3047" s="62"/>
      <c r="H3047" s="13" t="str">
        <f>IF(V3048&gt;94,"Met",IF(X3048="--","n/a",IF(X3048&gt;=0,"Met","Did Not Meet")))</f>
        <v>Did Not Meet</v>
      </c>
      <c r="I3047" s="13" t="str">
        <f>IF(V3049&gt;94,"Met",IF(X3049="--","n/a",IF(X3049&gt;=0,"Met","Did Not Meet")))</f>
        <v>Did Not Meet</v>
      </c>
      <c r="J3047" s="13"/>
      <c r="K3047" s="13" t="str">
        <f>IF(Z3048&gt;94,"Met",IF(AB3048="--","n/a",IF(AB3048&gt;=0,"Met","Did Not Meet")))</f>
        <v>Met</v>
      </c>
      <c r="L3047" s="13" t="str">
        <f>IF(Z3049&gt;94,"Met",IF(AB3049="--","n/a",IF(AB3049&gt;=0,"Met","Did Not Meet")))</f>
        <v>Met</v>
      </c>
      <c r="M3047" s="5" t="s">
        <v>4</v>
      </c>
      <c r="N3047" s="14"/>
      <c r="O3047" s="35" t="s">
        <v>2506</v>
      </c>
      <c r="P3047" s="83" t="str">
        <f t="shared" ref="P3047" si="3888">IF(P3042="No"," ", IF(P3044="No"," ",IF(P3043="No", " ",IF(P3045="No"," ","X"))))</f>
        <v xml:space="preserve"> </v>
      </c>
      <c r="Q3047" s="108"/>
      <c r="R3047" s="5" t="s">
        <v>6</v>
      </c>
      <c r="S3047" s="5" t="s">
        <v>2</v>
      </c>
      <c r="T3047" s="5" t="s">
        <v>7</v>
      </c>
      <c r="U3047" s="5">
        <v>38</v>
      </c>
      <c r="V3047" s="5">
        <v>89.47</v>
      </c>
      <c r="W3047" s="5">
        <v>94.77</v>
      </c>
      <c r="X3047" s="8">
        <f t="shared" si="3842"/>
        <v>-5.2999999999999972</v>
      </c>
      <c r="Y3047" s="14">
        <v>19</v>
      </c>
      <c r="Z3047" s="5">
        <v>63.16</v>
      </c>
      <c r="AA3047" s="5">
        <v>67.650000000000006</v>
      </c>
      <c r="AB3047" s="72">
        <f t="shared" si="3822"/>
        <v>-4.4900000000000091</v>
      </c>
      <c r="AC3047" s="53"/>
    </row>
    <row r="3048" spans="1:29" ht="15.75" x14ac:dyDescent="0.25">
      <c r="A3048" s="53">
        <v>4706039</v>
      </c>
      <c r="B3048" s="89" t="s">
        <v>2735</v>
      </c>
      <c r="C3048" s="53" t="s">
        <v>862</v>
      </c>
      <c r="D3048" s="50" t="s">
        <v>975</v>
      </c>
      <c r="E3048" s="48" t="str">
        <f>VLOOKUP('2012 Accountability Database'!A3042,Dems1112!$A$2:$G$1082,6)</f>
        <v>2 (Northeast AR)</v>
      </c>
      <c r="F3048" s="66"/>
      <c r="G3048" s="63" t="s">
        <v>2488</v>
      </c>
      <c r="H3048" s="61" t="str">
        <f t="shared" ref="H3048:I3048" si="3889">IF(H3046="Met","Yes",IF(H3047="Met","Yes","No"))</f>
        <v>No</v>
      </c>
      <c r="I3048" s="61" t="str">
        <f t="shared" si="3889"/>
        <v>No</v>
      </c>
      <c r="J3048" s="55"/>
      <c r="K3048" s="61" t="str">
        <f t="shared" ref="K3048:L3048" si="3890">IF(K3046="Met","Yes",IF(K3047="Met","Yes","No"))</f>
        <v>Yes</v>
      </c>
      <c r="L3048" s="61" t="str">
        <f t="shared" si="3890"/>
        <v>Yes</v>
      </c>
      <c r="M3048" s="5" t="s">
        <v>4</v>
      </c>
      <c r="N3048" s="14"/>
      <c r="O3048" s="35" t="s">
        <v>2505</v>
      </c>
      <c r="P3048" s="83" t="str">
        <f t="shared" ref="P3048" si="3891">IF(P3047="X"," ",IF(P3049="X"," ","X"))</f>
        <v>X</v>
      </c>
      <c r="Q3048" s="94" t="s">
        <v>2759</v>
      </c>
      <c r="R3048" s="5" t="s">
        <v>6</v>
      </c>
      <c r="S3048" s="5" t="s">
        <v>5</v>
      </c>
      <c r="T3048" s="5" t="s">
        <v>3</v>
      </c>
      <c r="U3048" s="5">
        <v>109</v>
      </c>
      <c r="V3048" s="5">
        <v>93.58</v>
      </c>
      <c r="W3048" s="5">
        <v>94.77</v>
      </c>
      <c r="X3048" s="8">
        <f t="shared" si="3842"/>
        <v>-1.1899999999999977</v>
      </c>
      <c r="Y3048" s="14">
        <v>54</v>
      </c>
      <c r="Z3048" s="5">
        <v>70.37</v>
      </c>
      <c r="AA3048" s="5">
        <v>67.650000000000006</v>
      </c>
      <c r="AB3048" s="71">
        <f t="shared" si="3822"/>
        <v>2.7199999999999989</v>
      </c>
      <c r="AC3048" s="53"/>
    </row>
    <row r="3049" spans="1:29" x14ac:dyDescent="0.25">
      <c r="A3049" s="54">
        <v>4706039</v>
      </c>
      <c r="B3049" s="90" t="s">
        <v>2735</v>
      </c>
      <c r="C3049" s="54" t="s">
        <v>862</v>
      </c>
      <c r="D3049" s="4"/>
      <c r="E3049" s="4"/>
      <c r="F3049" s="67"/>
      <c r="G3049" s="64"/>
      <c r="H3049" s="43"/>
      <c r="I3049" s="43"/>
      <c r="J3049" s="43"/>
      <c r="K3049" s="43"/>
      <c r="L3049" s="43"/>
      <c r="M3049" s="4" t="s">
        <v>4</v>
      </c>
      <c r="N3049" s="15"/>
      <c r="O3049" s="38" t="s">
        <v>2482</v>
      </c>
      <c r="P3049" s="84" t="str">
        <f>IF(E3043="Achieving School"," ","X")</f>
        <v xml:space="preserve"> </v>
      </c>
      <c r="Q3049" s="91"/>
      <c r="R3049" s="4" t="s">
        <v>6</v>
      </c>
      <c r="S3049" s="4" t="s">
        <v>5</v>
      </c>
      <c r="T3049" s="4" t="s">
        <v>7</v>
      </c>
      <c r="U3049" s="4">
        <v>107</v>
      </c>
      <c r="V3049" s="4">
        <v>93.46</v>
      </c>
      <c r="W3049" s="4">
        <v>94.77</v>
      </c>
      <c r="X3049" s="7">
        <f t="shared" si="3842"/>
        <v>-1.3100000000000023</v>
      </c>
      <c r="Y3049" s="15">
        <v>53</v>
      </c>
      <c r="Z3049" s="4">
        <v>69.81</v>
      </c>
      <c r="AA3049" s="4">
        <v>67.650000000000006</v>
      </c>
      <c r="AB3049" s="74">
        <f t="shared" si="3822"/>
        <v>2.1599999999999966</v>
      </c>
      <c r="AC3049" s="54"/>
    </row>
    <row r="3050" spans="1:29" x14ac:dyDescent="0.25">
      <c r="A3050" s="1">
        <v>4706040</v>
      </c>
      <c r="B3050" s="87" t="s">
        <v>2735</v>
      </c>
      <c r="C3050" s="55" t="s">
        <v>863</v>
      </c>
      <c r="E3050" s="42"/>
      <c r="F3050" s="65" t="s">
        <v>2483</v>
      </c>
      <c r="G3050" s="62"/>
      <c r="H3050" s="37" t="str">
        <f>IF(V3050&gt;94,"Met",IF(X3050="--","n/a",IF(X3050&gt;=0,"Met","Did Not Meet")))</f>
        <v>Met</v>
      </c>
      <c r="I3050" s="37" t="str">
        <f>IF(V3051&gt;94,"Met",IF(X3051="--","n/a",IF(X3051&gt;=0,"Met","Did Not Meet")))</f>
        <v>Met</v>
      </c>
      <c r="K3050" s="13" t="str">
        <f>IF(Z3050&gt;94,"Met",IF(AB3050="--","n/a",IF(AB3050&gt;=0,"Met","Did Not Meet")))</f>
        <v>Met</v>
      </c>
      <c r="L3050" s="13" t="str">
        <f>IF(Z3051&gt;94,"Met",IF(AB3051="--","n/a",IF(AB3051&gt;=0,"Met","Did Not Meet")))</f>
        <v>Met</v>
      </c>
      <c r="M3050" s="1" t="s">
        <v>4</v>
      </c>
      <c r="N3050" s="14" t="s">
        <v>2502</v>
      </c>
      <c r="O3050" s="5"/>
      <c r="P3050" s="44" t="str">
        <f t="shared" ref="P3050" si="3892">IF(H3052="Yes",IF(I3052="Yes","Yes","No"),"No")</f>
        <v>Yes</v>
      </c>
      <c r="Q3050" s="93"/>
      <c r="R3050" s="5" t="s">
        <v>1</v>
      </c>
      <c r="S3050" s="1" t="s">
        <v>2</v>
      </c>
      <c r="T3050" s="1" t="s">
        <v>3</v>
      </c>
      <c r="U3050" s="5">
        <v>295</v>
      </c>
      <c r="V3050" s="1">
        <v>78.98</v>
      </c>
      <c r="W3050" s="1">
        <v>64.239999999999995</v>
      </c>
      <c r="X3050" s="9">
        <f t="shared" si="3842"/>
        <v>14.740000000000009</v>
      </c>
      <c r="Y3050" s="14">
        <v>237</v>
      </c>
      <c r="Z3050" s="1">
        <v>81.86</v>
      </c>
      <c r="AA3050" s="1">
        <v>62.93</v>
      </c>
      <c r="AB3050" s="71">
        <f t="shared" si="3822"/>
        <v>18.93</v>
      </c>
      <c r="AC3050" s="36"/>
    </row>
    <row r="3051" spans="1:29" ht="15.75" x14ac:dyDescent="0.25">
      <c r="A3051" s="53">
        <v>4706040</v>
      </c>
      <c r="B3051" s="89" t="s">
        <v>2735</v>
      </c>
      <c r="C3051" s="53" t="s">
        <v>863</v>
      </c>
      <c r="D3051" s="49" t="s">
        <v>2498</v>
      </c>
      <c r="E3051" s="34" t="str">
        <f>M3050</f>
        <v>Achieving School</v>
      </c>
      <c r="F3051" s="65" t="s">
        <v>2484</v>
      </c>
      <c r="G3051" s="62"/>
      <c r="H3051" s="13" t="str">
        <f>IF(V3052&gt;94,"Met",IF(X3052="--","n/a",IF(X3052&gt;=0,"Met","Did Not Meet")))</f>
        <v>Met</v>
      </c>
      <c r="I3051" s="13" t="str">
        <f>IF(V3053&gt;94,"Met",IF(X3053="--","n/a",IF(X3053&gt;=0,"Met","Did Not Meet")))</f>
        <v>Met</v>
      </c>
      <c r="K3051" s="13" t="str">
        <f>IF(Z3052&gt;94,"Met",IF(AB3052="--","n/a",IF(AB3052&gt;=0,"Met","Did Not Meet")))</f>
        <v>Met</v>
      </c>
      <c r="L3051" s="13" t="str">
        <f>IF(Z3053&gt;94,"Met",IF(AB3053="--","n/a",IF(AB3053&gt;=0,"Met","Did Not Meet")))</f>
        <v>Met</v>
      </c>
      <c r="M3051" s="1" t="s">
        <v>4</v>
      </c>
      <c r="N3051" s="14" t="s">
        <v>2501</v>
      </c>
      <c r="O3051" s="5"/>
      <c r="P3051" s="44" t="str">
        <f t="shared" ref="P3051" si="3893">IF(K3052="Yes",IF(L3052="Yes","Yes","No"),"No")</f>
        <v>Yes</v>
      </c>
      <c r="Q3051" s="94" t="s">
        <v>2759</v>
      </c>
      <c r="R3051" s="5" t="s">
        <v>1</v>
      </c>
      <c r="S3051" s="1" t="s">
        <v>2</v>
      </c>
      <c r="T3051" s="1" t="s">
        <v>7</v>
      </c>
      <c r="U3051" s="5">
        <v>229</v>
      </c>
      <c r="V3051" s="1">
        <v>75.11</v>
      </c>
      <c r="W3051" s="1">
        <v>60.78</v>
      </c>
      <c r="X3051" s="9">
        <f t="shared" si="3842"/>
        <v>14.329999999999998</v>
      </c>
      <c r="Y3051" s="14">
        <v>180</v>
      </c>
      <c r="Z3051" s="1">
        <v>77.22</v>
      </c>
      <c r="AA3051" s="1">
        <v>58.42</v>
      </c>
      <c r="AB3051" s="71">
        <f t="shared" si="3822"/>
        <v>18.799999999999997</v>
      </c>
      <c r="AC3051" s="53"/>
    </row>
    <row r="3052" spans="1:29" ht="15" customHeight="1" x14ac:dyDescent="0.25">
      <c r="A3052" s="53">
        <v>4706040</v>
      </c>
      <c r="B3052" s="89" t="s">
        <v>2735</v>
      </c>
      <c r="C3052" s="53" t="s">
        <v>863</v>
      </c>
      <c r="D3052" s="49" t="s">
        <v>2499</v>
      </c>
      <c r="E3052" s="35" t="str">
        <f>VLOOKUP('2012 Accountability Database'!$A3050,'2011 AYP'!A$2:B$1072,2)</f>
        <v xml:space="preserve"> A (Alert)</v>
      </c>
      <c r="F3052" s="66"/>
      <c r="G3052" s="63" t="s">
        <v>2485</v>
      </c>
      <c r="H3052" s="60" t="str">
        <f t="shared" ref="H3052:I3052" si="3894">IF(H3050="Met","Yes",IF(H3051="Met","Yes","No"))</f>
        <v>Yes</v>
      </c>
      <c r="I3052" s="60" t="str">
        <f t="shared" si="3894"/>
        <v>Yes</v>
      </c>
      <c r="J3052" s="42"/>
      <c r="K3052" s="60" t="str">
        <f t="shared" ref="K3052:L3052" si="3895">IF(K3050="Met","Yes",IF(K3051="Met","Yes","No"))</f>
        <v>Yes</v>
      </c>
      <c r="L3052" s="60" t="str">
        <f t="shared" si="3895"/>
        <v>Yes</v>
      </c>
      <c r="M3052" s="5" t="s">
        <v>4</v>
      </c>
      <c r="N3052" s="14" t="s">
        <v>2503</v>
      </c>
      <c r="O3052" s="5"/>
      <c r="P3052" s="44" t="str">
        <f t="shared" ref="P3052" si="3896">IF(H3056="Yes",IF(I3056="Yes","Yes","No"),"No")</f>
        <v>Yes</v>
      </c>
      <c r="Q3052" s="108" t="s">
        <v>2758</v>
      </c>
      <c r="R3052" s="5" t="s">
        <v>1</v>
      </c>
      <c r="S3052" s="5" t="s">
        <v>5</v>
      </c>
      <c r="T3052" s="5" t="s">
        <v>3</v>
      </c>
      <c r="U3052" s="5">
        <v>837</v>
      </c>
      <c r="V3052" s="5">
        <v>65.95</v>
      </c>
      <c r="W3052" s="5">
        <v>64.239999999999995</v>
      </c>
      <c r="X3052" s="11">
        <f t="shared" si="3842"/>
        <v>1.710000000000008</v>
      </c>
      <c r="Y3052" s="14">
        <v>678</v>
      </c>
      <c r="Z3052" s="5">
        <v>69.319999999999993</v>
      </c>
      <c r="AA3052" s="5">
        <v>62.93</v>
      </c>
      <c r="AB3052" s="71">
        <f t="shared" si="3822"/>
        <v>6.3899999999999935</v>
      </c>
      <c r="AC3052" s="53"/>
    </row>
    <row r="3053" spans="1:29" x14ac:dyDescent="0.25">
      <c r="A3053" s="53">
        <v>4706040</v>
      </c>
      <c r="B3053" s="89" t="s">
        <v>2735</v>
      </c>
      <c r="C3053" s="53" t="s">
        <v>863</v>
      </c>
      <c r="D3053" s="49" t="s">
        <v>2507</v>
      </c>
      <c r="E3053" s="47">
        <f>VLOOKUP('2012 Accountability Database'!A3050,Dems1112!$A$2:$G$1082,3)</f>
        <v>0.4</v>
      </c>
      <c r="F3053" s="66"/>
      <c r="G3053" s="52"/>
      <c r="M3053" s="1" t="s">
        <v>4</v>
      </c>
      <c r="N3053" s="14" t="s">
        <v>2504</v>
      </c>
      <c r="O3053" s="5"/>
      <c r="P3053" s="44" t="str">
        <f t="shared" ref="P3053" si="3897">IF(K3056="Yes",IF(L3056="Yes","Yes","No"),"No")</f>
        <v>No</v>
      </c>
      <c r="Q3053" s="108"/>
      <c r="R3053" s="5" t="s">
        <v>1</v>
      </c>
      <c r="S3053" s="1" t="s">
        <v>5</v>
      </c>
      <c r="T3053" s="1" t="s">
        <v>7</v>
      </c>
      <c r="U3053" s="5">
        <v>676</v>
      </c>
      <c r="V3053" s="1">
        <v>60.95</v>
      </c>
      <c r="W3053" s="1">
        <v>60.78</v>
      </c>
      <c r="X3053" s="9">
        <f t="shared" si="3842"/>
        <v>0.17000000000000171</v>
      </c>
      <c r="Y3053" s="14">
        <v>544</v>
      </c>
      <c r="Z3053" s="1">
        <v>65.069999999999993</v>
      </c>
      <c r="AA3053" s="1">
        <v>58.42</v>
      </c>
      <c r="AB3053" s="71">
        <f t="shared" si="3822"/>
        <v>6.6499999999999915</v>
      </c>
      <c r="AC3053" s="53"/>
    </row>
    <row r="3054" spans="1:29" x14ac:dyDescent="0.25">
      <c r="A3054" s="53">
        <v>4706040</v>
      </c>
      <c r="B3054" s="89" t="s">
        <v>2735</v>
      </c>
      <c r="C3054" s="53" t="s">
        <v>863</v>
      </c>
      <c r="D3054" s="50" t="s">
        <v>2508</v>
      </c>
      <c r="E3054" s="47">
        <f>VLOOKUP('2012 Accountability Database'!A3050,Dems1112!$A$2:$G$1082,4)</f>
        <v>0.81</v>
      </c>
      <c r="F3054" s="65" t="s">
        <v>2486</v>
      </c>
      <c r="G3054" s="62"/>
      <c r="H3054" s="13" t="str">
        <f>IF(V3054&gt;94,"Met",IF(X3054="--","n/a",IF(X3054&gt;=0,"Met","Did Not Meet")))</f>
        <v>Met</v>
      </c>
      <c r="I3054" s="13" t="str">
        <f>IF(V3055&gt;94,"Met",IF(X3055="--","n/a",IF(X3055&gt;=0,"Met","Did Not Meet")))</f>
        <v>Met</v>
      </c>
      <c r="J3054" s="13"/>
      <c r="K3054" s="13" t="str">
        <f>IF(Z3054&gt;94,"Met",IF(AB3054="--","n/a",IF(AB3054&gt;=0,"Met","Did Not Meet")))</f>
        <v>Did Not Meet</v>
      </c>
      <c r="L3054" s="13" t="str">
        <f>IF(Z3055&gt;94,"Met",IF(AB3055="--","n/a",IF(AB3055&gt;=0,"Met","Did Not Meet")))</f>
        <v>Did Not Meet</v>
      </c>
      <c r="M3054" s="1" t="s">
        <v>4</v>
      </c>
      <c r="N3054" s="68" t="s">
        <v>2497</v>
      </c>
      <c r="O3054" s="35"/>
      <c r="P3054" s="44"/>
      <c r="Q3054" s="108"/>
      <c r="R3054" s="5" t="s">
        <v>6</v>
      </c>
      <c r="S3054" s="1" t="s">
        <v>2</v>
      </c>
      <c r="T3054" s="1" t="s">
        <v>3</v>
      </c>
      <c r="U3054" s="5">
        <v>295</v>
      </c>
      <c r="V3054" s="1">
        <v>78.98</v>
      </c>
      <c r="W3054" s="1">
        <v>76.599999999999994</v>
      </c>
      <c r="X3054" s="9">
        <f t="shared" si="3842"/>
        <v>2.3800000000000097</v>
      </c>
      <c r="Y3054" s="14">
        <v>237</v>
      </c>
      <c r="Z3054" s="1">
        <v>63.29</v>
      </c>
      <c r="AA3054" s="1">
        <v>75.150000000000006</v>
      </c>
      <c r="AB3054" s="72">
        <f t="shared" si="3822"/>
        <v>-11.860000000000007</v>
      </c>
      <c r="AC3054" s="53"/>
    </row>
    <row r="3055" spans="1:29" x14ac:dyDescent="0.25">
      <c r="A3055" s="53">
        <v>4706040</v>
      </c>
      <c r="B3055" s="89" t="s">
        <v>2735</v>
      </c>
      <c r="C3055" s="53" t="s">
        <v>863</v>
      </c>
      <c r="D3055" s="50" t="s">
        <v>974</v>
      </c>
      <c r="E3055" s="47" t="str">
        <f>VLOOKUP('2012 Accountability Database'!A3050,Dems1112!$A$2:$G$1082,5)</f>
        <v>P-6</v>
      </c>
      <c r="F3055" s="65" t="s">
        <v>2487</v>
      </c>
      <c r="G3055" s="62"/>
      <c r="H3055" s="13" t="str">
        <f>IF(V3056&gt;94,"Met",IF(X3056="--","n/a",IF(X3056&gt;=0,"Met","Did Not Meet")))</f>
        <v>Did Not Meet</v>
      </c>
      <c r="I3055" s="13" t="str">
        <f>IF(V3057&gt;94,"Met",IF(X3057="--","n/a",IF(X3057&gt;=0,"Met","Did Not Meet")))</f>
        <v>Did Not Meet</v>
      </c>
      <c r="J3055" s="13"/>
      <c r="K3055" s="13" t="str">
        <f>IF(Z3056&gt;94,"Met",IF(AB3056="--","n/a",IF(AB3056&gt;=0,"Met","Did Not Meet")))</f>
        <v>Did Not Meet</v>
      </c>
      <c r="L3055" s="13" t="str">
        <f>IF(Z3057&gt;94,"Met",IF(AB3057="--","n/a",IF(AB3057&gt;=0,"Met","Did Not Meet")))</f>
        <v>Did Not Meet</v>
      </c>
      <c r="M3055" s="1" t="s">
        <v>4</v>
      </c>
      <c r="N3055" s="14"/>
      <c r="O3055" s="35" t="s">
        <v>2506</v>
      </c>
      <c r="P3055" s="83" t="str">
        <f t="shared" ref="P3055" si="3898">IF(P3050="No"," ", IF(P3052="No"," ",IF(P3051="No", " ",IF(P3053="No"," ","X"))))</f>
        <v xml:space="preserve"> </v>
      </c>
      <c r="Q3055" s="108"/>
      <c r="R3055" s="5" t="s">
        <v>6</v>
      </c>
      <c r="S3055" s="1" t="s">
        <v>2</v>
      </c>
      <c r="T3055" s="1" t="s">
        <v>7</v>
      </c>
      <c r="U3055" s="5">
        <v>229</v>
      </c>
      <c r="V3055" s="1">
        <v>76.42</v>
      </c>
      <c r="W3055" s="1">
        <v>73.58</v>
      </c>
      <c r="X3055" s="9">
        <f t="shared" si="3842"/>
        <v>2.8400000000000034</v>
      </c>
      <c r="Y3055" s="14">
        <v>180</v>
      </c>
      <c r="Z3055" s="1">
        <v>63.89</v>
      </c>
      <c r="AA3055" s="1">
        <v>71.95</v>
      </c>
      <c r="AB3055" s="72">
        <f t="shared" si="3822"/>
        <v>-8.0600000000000023</v>
      </c>
      <c r="AC3055" s="53"/>
    </row>
    <row r="3056" spans="1:29" ht="15.75" x14ac:dyDescent="0.25">
      <c r="A3056" s="53">
        <v>4706040</v>
      </c>
      <c r="B3056" s="89" t="s">
        <v>2735</v>
      </c>
      <c r="C3056" s="53" t="s">
        <v>863</v>
      </c>
      <c r="D3056" s="50" t="s">
        <v>975</v>
      </c>
      <c r="E3056" s="48" t="str">
        <f>VLOOKUP('2012 Accountability Database'!A3050,Dems1112!$A$2:$G$1082,6)</f>
        <v>2 (Northeast AR)</v>
      </c>
      <c r="F3056" s="66"/>
      <c r="G3056" s="63" t="s">
        <v>2488</v>
      </c>
      <c r="H3056" s="61" t="str">
        <f t="shared" ref="H3056:I3056" si="3899">IF(H3054="Met","Yes",IF(H3055="Met","Yes","No"))</f>
        <v>Yes</v>
      </c>
      <c r="I3056" s="61" t="str">
        <f t="shared" si="3899"/>
        <v>Yes</v>
      </c>
      <c r="J3056" s="55"/>
      <c r="K3056" s="61" t="str">
        <f t="shared" ref="K3056:L3056" si="3900">IF(K3054="Met","Yes",IF(K3055="Met","Yes","No"))</f>
        <v>No</v>
      </c>
      <c r="L3056" s="61" t="str">
        <f t="shared" si="3900"/>
        <v>No</v>
      </c>
      <c r="M3056" s="1" t="s">
        <v>4</v>
      </c>
      <c r="N3056" s="14"/>
      <c r="O3056" s="35" t="s">
        <v>2505</v>
      </c>
      <c r="P3056" s="83" t="str">
        <f t="shared" ref="P3056" si="3901">IF(P3055="X"," ",IF(P3057="X"," ","X"))</f>
        <v>X</v>
      </c>
      <c r="Q3056" s="94" t="s">
        <v>2759</v>
      </c>
      <c r="R3056" s="5" t="s">
        <v>6</v>
      </c>
      <c r="S3056" s="1" t="s">
        <v>5</v>
      </c>
      <c r="T3056" s="1" t="s">
        <v>3</v>
      </c>
      <c r="U3056" s="5">
        <v>837</v>
      </c>
      <c r="V3056" s="1">
        <v>74.55</v>
      </c>
      <c r="W3056" s="1">
        <v>76.599999999999994</v>
      </c>
      <c r="X3056" s="6">
        <f t="shared" si="3842"/>
        <v>-2.0499999999999972</v>
      </c>
      <c r="Y3056" s="14">
        <v>678</v>
      </c>
      <c r="Z3056" s="1">
        <v>69.760000000000005</v>
      </c>
      <c r="AA3056" s="1">
        <v>75.150000000000006</v>
      </c>
      <c r="AB3056" s="72">
        <f t="shared" si="3822"/>
        <v>-5.3900000000000006</v>
      </c>
      <c r="AC3056" s="53"/>
    </row>
    <row r="3057" spans="1:29" x14ac:dyDescent="0.25">
      <c r="A3057" s="54">
        <v>4706040</v>
      </c>
      <c r="B3057" s="90" t="s">
        <v>2735</v>
      </c>
      <c r="C3057" s="54" t="s">
        <v>863</v>
      </c>
      <c r="D3057" s="4"/>
      <c r="E3057" s="4"/>
      <c r="F3057" s="67"/>
      <c r="G3057" s="64"/>
      <c r="H3057" s="43"/>
      <c r="I3057" s="43"/>
      <c r="J3057" s="43"/>
      <c r="K3057" s="43"/>
      <c r="L3057" s="43"/>
      <c r="M3057" s="4" t="s">
        <v>4</v>
      </c>
      <c r="N3057" s="15"/>
      <c r="O3057" s="38" t="s">
        <v>2482</v>
      </c>
      <c r="P3057" s="84" t="str">
        <f>IF(E3051="Achieving School"," ","X")</f>
        <v xml:space="preserve"> </v>
      </c>
      <c r="Q3057" s="91"/>
      <c r="R3057" s="4" t="s">
        <v>6</v>
      </c>
      <c r="S3057" s="4" t="s">
        <v>5</v>
      </c>
      <c r="T3057" s="4" t="s">
        <v>7</v>
      </c>
      <c r="U3057" s="4">
        <v>676</v>
      </c>
      <c r="V3057" s="4">
        <v>71.010000000000005</v>
      </c>
      <c r="W3057" s="4">
        <v>73.58</v>
      </c>
      <c r="X3057" s="7">
        <f t="shared" si="3842"/>
        <v>-2.5699999999999932</v>
      </c>
      <c r="Y3057" s="15">
        <v>544</v>
      </c>
      <c r="Z3057" s="4">
        <v>68.2</v>
      </c>
      <c r="AA3057" s="4">
        <v>71.95</v>
      </c>
      <c r="AB3057" s="73">
        <f t="shared" si="3822"/>
        <v>-3.75</v>
      </c>
      <c r="AC3057" s="54"/>
    </row>
    <row r="3058" spans="1:29" x14ac:dyDescent="0.25">
      <c r="A3058" s="1">
        <v>4706059</v>
      </c>
      <c r="B3058" s="87" t="s">
        <v>2735</v>
      </c>
      <c r="C3058" s="55" t="s">
        <v>864</v>
      </c>
      <c r="E3058" s="42"/>
      <c r="F3058" s="65" t="s">
        <v>2483</v>
      </c>
      <c r="G3058" s="62"/>
      <c r="H3058" s="37" t="str">
        <f>IF(V3058&gt;94,"Met",IF(X3058="--","n/a",IF(X3058&gt;=0,"Met","Did Not Meet")))</f>
        <v>Met</v>
      </c>
      <c r="I3058" s="37" t="str">
        <f>IF(V3059&gt;94,"Met",IF(X3059="--","n/a",IF(X3059&gt;=0,"Met","Did Not Meet")))</f>
        <v>Met</v>
      </c>
      <c r="K3058" s="13" t="str">
        <f>IF(Z3058&gt;94,"Met",IF(AB3058="--","n/a",IF(AB3058&gt;=0,"Met","Did Not Meet")))</f>
        <v>Met</v>
      </c>
      <c r="L3058" s="13" t="str">
        <f>IF(Z3059&gt;94,"Met",IF(AB3059="--","n/a",IF(AB3059&gt;=0,"Met","Did Not Meet")))</f>
        <v>Met</v>
      </c>
      <c r="M3058" s="1" t="s">
        <v>4</v>
      </c>
      <c r="N3058" s="14" t="s">
        <v>2502</v>
      </c>
      <c r="O3058" s="5"/>
      <c r="P3058" s="44" t="str">
        <f t="shared" ref="P3058" si="3902">IF(H3060="Yes",IF(I3060="Yes","Yes","No"),"No")</f>
        <v>Yes</v>
      </c>
      <c r="Q3058" s="93"/>
      <c r="R3058" s="5" t="s">
        <v>1</v>
      </c>
      <c r="S3058" s="1" t="s">
        <v>2</v>
      </c>
      <c r="T3058" s="1" t="s">
        <v>3</v>
      </c>
      <c r="U3058" s="5">
        <v>75</v>
      </c>
      <c r="V3058" s="1">
        <v>85.33</v>
      </c>
      <c r="W3058" s="1">
        <v>73.459999999999994</v>
      </c>
      <c r="X3058" s="9">
        <f t="shared" si="3842"/>
        <v>11.870000000000005</v>
      </c>
      <c r="Y3058" s="14">
        <v>37</v>
      </c>
      <c r="Z3058" s="1">
        <v>91.89</v>
      </c>
      <c r="AA3058" s="1">
        <v>56.86</v>
      </c>
      <c r="AB3058" s="71">
        <f t="shared" si="3822"/>
        <v>35.03</v>
      </c>
      <c r="AC3058" s="36"/>
    </row>
    <row r="3059" spans="1:29" ht="15.75" x14ac:dyDescent="0.25">
      <c r="A3059" s="53">
        <v>4706059</v>
      </c>
      <c r="B3059" s="89" t="s">
        <v>2735</v>
      </c>
      <c r="C3059" s="53" t="s">
        <v>864</v>
      </c>
      <c r="D3059" s="49" t="s">
        <v>2498</v>
      </c>
      <c r="E3059" s="34" t="str">
        <f>M3058</f>
        <v>Achieving School</v>
      </c>
      <c r="F3059" s="65" t="s">
        <v>2484</v>
      </c>
      <c r="G3059" s="62"/>
      <c r="H3059" s="13" t="str">
        <f>IF(V3060&gt;94,"Met",IF(X3060="--","n/a",IF(X3060&gt;=0,"Met","Did Not Meet")))</f>
        <v>Met</v>
      </c>
      <c r="I3059" s="13" t="str">
        <f>IF(V3061&gt;94,"Met",IF(X3061="--","n/a",IF(X3061&gt;=0,"Met","Did Not Meet")))</f>
        <v>Met</v>
      </c>
      <c r="K3059" s="13" t="str">
        <f>IF(Z3060&gt;94,"Met",IF(AB3060="--","n/a",IF(AB3060&gt;=0,"Met","Did Not Meet")))</f>
        <v>Met</v>
      </c>
      <c r="L3059" s="13" t="str">
        <f>IF(Z3061&gt;94,"Met",IF(AB3061="--","n/a",IF(AB3061&gt;=0,"Met","Did Not Meet")))</f>
        <v>Met</v>
      </c>
      <c r="M3059" s="1" t="s">
        <v>4</v>
      </c>
      <c r="N3059" s="14" t="s">
        <v>2501</v>
      </c>
      <c r="O3059" s="5"/>
      <c r="P3059" s="44" t="str">
        <f t="shared" ref="P3059" si="3903">IF(K3060="Yes",IF(L3060="Yes","Yes","No"),"No")</f>
        <v>Yes</v>
      </c>
      <c r="Q3059" s="94" t="s">
        <v>2759</v>
      </c>
      <c r="R3059" s="5" t="s">
        <v>1</v>
      </c>
      <c r="S3059" s="1" t="s">
        <v>2</v>
      </c>
      <c r="T3059" s="1" t="s">
        <v>7</v>
      </c>
      <c r="U3059" s="5">
        <v>51</v>
      </c>
      <c r="V3059" s="1">
        <v>80.39</v>
      </c>
      <c r="W3059" s="1">
        <v>59.76</v>
      </c>
      <c r="X3059" s="9">
        <f t="shared" si="3842"/>
        <v>20.630000000000003</v>
      </c>
      <c r="Y3059" s="14">
        <v>20</v>
      </c>
      <c r="Z3059" s="1">
        <v>85</v>
      </c>
      <c r="AA3059" s="1">
        <v>49.58</v>
      </c>
      <c r="AB3059" s="71">
        <f t="shared" ref="AB3059:AB3122" si="3904">Z3059-AA3059</f>
        <v>35.42</v>
      </c>
      <c r="AC3059" s="53"/>
    </row>
    <row r="3060" spans="1:29" ht="15" customHeight="1" x14ac:dyDescent="0.25">
      <c r="A3060" s="53">
        <v>4706059</v>
      </c>
      <c r="B3060" s="89" t="s">
        <v>2735</v>
      </c>
      <c r="C3060" s="53" t="s">
        <v>864</v>
      </c>
      <c r="D3060" s="49" t="s">
        <v>2499</v>
      </c>
      <c r="E3060" s="35" t="str">
        <f>VLOOKUP('2012 Accountability Database'!$A3058,'2011 AYP'!A$2:B$1072,2)</f>
        <v xml:space="preserve"> A (Alert)</v>
      </c>
      <c r="F3060" s="66"/>
      <c r="G3060" s="63" t="s">
        <v>2485</v>
      </c>
      <c r="H3060" s="60" t="str">
        <f t="shared" ref="H3060:I3060" si="3905">IF(H3058="Met","Yes",IF(H3059="Met","Yes","No"))</f>
        <v>Yes</v>
      </c>
      <c r="I3060" s="60" t="str">
        <f t="shared" si="3905"/>
        <v>Yes</v>
      </c>
      <c r="J3060" s="42"/>
      <c r="K3060" s="60" t="str">
        <f t="shared" ref="K3060:L3060" si="3906">IF(K3058="Met","Yes",IF(K3059="Met","Yes","No"))</f>
        <v>Yes</v>
      </c>
      <c r="L3060" s="60" t="str">
        <f t="shared" si="3906"/>
        <v>Yes</v>
      </c>
      <c r="M3060" s="1" t="s">
        <v>4</v>
      </c>
      <c r="N3060" s="14" t="s">
        <v>2503</v>
      </c>
      <c r="O3060" s="5"/>
      <c r="P3060" s="44" t="str">
        <f t="shared" ref="P3060" si="3907">IF(H3064="Yes",IF(I3064="Yes","Yes","No"),"No")</f>
        <v>No</v>
      </c>
      <c r="Q3060" s="108" t="s">
        <v>2758</v>
      </c>
      <c r="R3060" s="5" t="s">
        <v>1</v>
      </c>
      <c r="S3060" s="1" t="s">
        <v>5</v>
      </c>
      <c r="T3060" s="1" t="s">
        <v>3</v>
      </c>
      <c r="U3060" s="5">
        <v>224</v>
      </c>
      <c r="V3060" s="1">
        <v>77.23</v>
      </c>
      <c r="W3060" s="1">
        <v>73.459999999999994</v>
      </c>
      <c r="X3060" s="9">
        <f t="shared" si="3842"/>
        <v>3.7700000000000102</v>
      </c>
      <c r="Y3060" s="14">
        <v>102</v>
      </c>
      <c r="Z3060" s="1">
        <v>72.55</v>
      </c>
      <c r="AA3060" s="1">
        <v>56.86</v>
      </c>
      <c r="AB3060" s="71">
        <f t="shared" si="3904"/>
        <v>15.689999999999998</v>
      </c>
      <c r="AC3060" s="53"/>
    </row>
    <row r="3061" spans="1:29" x14ac:dyDescent="0.25">
      <c r="A3061" s="53">
        <v>4706059</v>
      </c>
      <c r="B3061" s="89" t="s">
        <v>2735</v>
      </c>
      <c r="C3061" s="53" t="s">
        <v>864</v>
      </c>
      <c r="D3061" s="49" t="s">
        <v>2507</v>
      </c>
      <c r="E3061" s="47">
        <f>VLOOKUP('2012 Accountability Database'!A3058,Dems1112!$A$2:$G$1082,3)</f>
        <v>0.12</v>
      </c>
      <c r="F3061" s="66"/>
      <c r="G3061" s="52"/>
      <c r="M3061" s="1" t="s">
        <v>4</v>
      </c>
      <c r="N3061" s="14" t="s">
        <v>2504</v>
      </c>
      <c r="O3061" s="5"/>
      <c r="P3061" s="44" t="str">
        <f t="shared" ref="P3061" si="3908">IF(K3064="Yes",IF(L3064="Yes","Yes","No"),"No")</f>
        <v>Yes</v>
      </c>
      <c r="Q3061" s="108"/>
      <c r="R3061" s="5" t="s">
        <v>1</v>
      </c>
      <c r="S3061" s="1" t="s">
        <v>5</v>
      </c>
      <c r="T3061" s="1" t="s">
        <v>7</v>
      </c>
      <c r="U3061" s="5">
        <v>132</v>
      </c>
      <c r="V3061" s="1">
        <v>67.42</v>
      </c>
      <c r="W3061" s="1">
        <v>59.76</v>
      </c>
      <c r="X3061" s="9">
        <f t="shared" si="3842"/>
        <v>7.6600000000000037</v>
      </c>
      <c r="Y3061" s="14">
        <v>54</v>
      </c>
      <c r="Z3061" s="1">
        <v>62.96</v>
      </c>
      <c r="AA3061" s="1">
        <v>49.58</v>
      </c>
      <c r="AB3061" s="71">
        <f t="shared" si="3904"/>
        <v>13.380000000000003</v>
      </c>
      <c r="AC3061" s="53"/>
    </row>
    <row r="3062" spans="1:29" x14ac:dyDescent="0.25">
      <c r="A3062" s="53">
        <v>4706059</v>
      </c>
      <c r="B3062" s="89" t="s">
        <v>2735</v>
      </c>
      <c r="C3062" s="53" t="s">
        <v>864</v>
      </c>
      <c r="D3062" s="50" t="s">
        <v>2508</v>
      </c>
      <c r="E3062" s="47">
        <f>VLOOKUP('2012 Accountability Database'!A3058,Dems1112!$A$2:$G$1082,4)</f>
        <v>0.66</v>
      </c>
      <c r="F3062" s="65" t="s">
        <v>2486</v>
      </c>
      <c r="G3062" s="62"/>
      <c r="H3062" s="13" t="str">
        <f>IF(V3062&gt;94,"Met",IF(X3062="--","n/a",IF(X3062&gt;=0,"Met","Did Not Meet")))</f>
        <v>Met</v>
      </c>
      <c r="I3062" s="13" t="str">
        <f>IF(V3063&gt;94,"Met",IF(X3063="--","n/a",IF(X3063&gt;=0,"Met","Did Not Meet")))</f>
        <v>Did Not Meet</v>
      </c>
      <c r="J3062" s="13"/>
      <c r="K3062" s="13" t="str">
        <f>IF(Z3062&gt;94,"Met",IF(AB3062="--","n/a",IF(AB3062&gt;=0,"Met","Did Not Meet")))</f>
        <v>Met</v>
      </c>
      <c r="L3062" s="13" t="str">
        <f>IF(Z3063&gt;94,"Met",IF(AB3063="--","n/a",IF(AB3063&gt;=0,"Met","Did Not Meet")))</f>
        <v>Met</v>
      </c>
      <c r="M3062" s="1" t="s">
        <v>4</v>
      </c>
      <c r="N3062" s="68" t="s">
        <v>2497</v>
      </c>
      <c r="O3062" s="35"/>
      <c r="P3062" s="44"/>
      <c r="Q3062" s="108"/>
      <c r="R3062" s="5" t="s">
        <v>6</v>
      </c>
      <c r="S3062" s="1" t="s">
        <v>2</v>
      </c>
      <c r="T3062" s="1" t="s">
        <v>3</v>
      </c>
      <c r="U3062" s="5">
        <v>75</v>
      </c>
      <c r="V3062" s="1">
        <v>86.67</v>
      </c>
      <c r="W3062" s="1">
        <v>85.53</v>
      </c>
      <c r="X3062" s="9">
        <f t="shared" si="3842"/>
        <v>1.1400000000000006</v>
      </c>
      <c r="Y3062" s="14">
        <v>37</v>
      </c>
      <c r="Z3062" s="1">
        <v>67.569999999999993</v>
      </c>
      <c r="AA3062" s="1">
        <v>43.39</v>
      </c>
      <c r="AB3062" s="71">
        <f t="shared" si="3904"/>
        <v>24.179999999999993</v>
      </c>
      <c r="AC3062" s="53"/>
    </row>
    <row r="3063" spans="1:29" x14ac:dyDescent="0.25">
      <c r="A3063" s="53">
        <v>4706059</v>
      </c>
      <c r="B3063" s="89" t="s">
        <v>2735</v>
      </c>
      <c r="C3063" s="53" t="s">
        <v>864</v>
      </c>
      <c r="D3063" s="50" t="s">
        <v>974</v>
      </c>
      <c r="E3063" s="47" t="str">
        <f>VLOOKUP('2012 Accountability Database'!A3058,Dems1112!$A$2:$G$1082,5)</f>
        <v>P-4</v>
      </c>
      <c r="F3063" s="65" t="s">
        <v>2487</v>
      </c>
      <c r="G3063" s="62"/>
      <c r="H3063" s="13" t="str">
        <f>IF(V3064&gt;94,"Met",IF(X3064="--","n/a",IF(X3064&gt;=0,"Met","Did Not Meet")))</f>
        <v>Did Not Meet</v>
      </c>
      <c r="I3063" s="13" t="str">
        <f>IF(V3065&gt;94,"Met",IF(X3065="--","n/a",IF(X3065&gt;=0,"Met","Did Not Meet")))</f>
        <v>Did Not Meet</v>
      </c>
      <c r="J3063" s="13"/>
      <c r="K3063" s="13" t="str">
        <f>IF(Z3064&gt;94,"Met",IF(AB3064="--","n/a",IF(AB3064&gt;=0,"Met","Did Not Meet")))</f>
        <v>Met</v>
      </c>
      <c r="L3063" s="13" t="str">
        <f>IF(Z3065&gt;94,"Met",IF(AB3065="--","n/a",IF(AB3065&gt;=0,"Met","Did Not Meet")))</f>
        <v>Met</v>
      </c>
      <c r="M3063" s="1" t="s">
        <v>4</v>
      </c>
      <c r="N3063" s="14"/>
      <c r="O3063" s="35" t="s">
        <v>2506</v>
      </c>
      <c r="P3063" s="83" t="str">
        <f t="shared" ref="P3063" si="3909">IF(P3058="No"," ", IF(P3060="No"," ",IF(P3059="No", " ",IF(P3061="No"," ","X"))))</f>
        <v xml:space="preserve"> </v>
      </c>
      <c r="Q3063" s="108"/>
      <c r="R3063" s="5" t="s">
        <v>6</v>
      </c>
      <c r="S3063" s="1" t="s">
        <v>2</v>
      </c>
      <c r="T3063" s="1" t="s">
        <v>7</v>
      </c>
      <c r="U3063" s="5">
        <v>51</v>
      </c>
      <c r="V3063" s="1">
        <v>80.39</v>
      </c>
      <c r="W3063" s="1">
        <v>84.35</v>
      </c>
      <c r="X3063" s="6">
        <f t="shared" si="3842"/>
        <v>-3.9599999999999937</v>
      </c>
      <c r="Y3063" s="14">
        <v>20</v>
      </c>
      <c r="Z3063" s="1">
        <v>60</v>
      </c>
      <c r="AA3063" s="1">
        <v>40.42</v>
      </c>
      <c r="AB3063" s="71">
        <f t="shared" si="3904"/>
        <v>19.579999999999998</v>
      </c>
      <c r="AC3063" s="53"/>
    </row>
    <row r="3064" spans="1:29" ht="15.75" x14ac:dyDescent="0.25">
      <c r="A3064" s="53">
        <v>4706059</v>
      </c>
      <c r="B3064" s="89" t="s">
        <v>2735</v>
      </c>
      <c r="C3064" s="53" t="s">
        <v>864</v>
      </c>
      <c r="D3064" s="50" t="s">
        <v>975</v>
      </c>
      <c r="E3064" s="48" t="str">
        <f>VLOOKUP('2012 Accountability Database'!A3058,Dems1112!$A$2:$G$1082,6)</f>
        <v>2 (Northeast AR)</v>
      </c>
      <c r="F3064" s="66"/>
      <c r="G3064" s="63" t="s">
        <v>2488</v>
      </c>
      <c r="H3064" s="61" t="str">
        <f t="shared" ref="H3064:I3064" si="3910">IF(H3062="Met","Yes",IF(H3063="Met","Yes","No"))</f>
        <v>Yes</v>
      </c>
      <c r="I3064" s="61" t="str">
        <f t="shared" si="3910"/>
        <v>No</v>
      </c>
      <c r="J3064" s="55"/>
      <c r="K3064" s="61" t="str">
        <f t="shared" ref="K3064:L3064" si="3911">IF(K3062="Met","Yes",IF(K3063="Met","Yes","No"))</f>
        <v>Yes</v>
      </c>
      <c r="L3064" s="61" t="str">
        <f t="shared" si="3911"/>
        <v>Yes</v>
      </c>
      <c r="M3064" s="1" t="s">
        <v>4</v>
      </c>
      <c r="N3064" s="14"/>
      <c r="O3064" s="35" t="s">
        <v>2505</v>
      </c>
      <c r="P3064" s="83" t="str">
        <f t="shared" ref="P3064" si="3912">IF(P3063="X"," ",IF(P3065="X"," ","X"))</f>
        <v>X</v>
      </c>
      <c r="Q3064" s="94" t="s">
        <v>2759</v>
      </c>
      <c r="R3064" s="5" t="s">
        <v>6</v>
      </c>
      <c r="S3064" s="1" t="s">
        <v>5</v>
      </c>
      <c r="T3064" s="1" t="s">
        <v>3</v>
      </c>
      <c r="U3064" s="5">
        <v>224</v>
      </c>
      <c r="V3064" s="1">
        <v>84.38</v>
      </c>
      <c r="W3064" s="1">
        <v>85.53</v>
      </c>
      <c r="X3064" s="6">
        <f t="shared" si="3842"/>
        <v>-1.1500000000000057</v>
      </c>
      <c r="Y3064" s="14">
        <v>102</v>
      </c>
      <c r="Z3064" s="1">
        <v>59.8</v>
      </c>
      <c r="AA3064" s="1">
        <v>43.39</v>
      </c>
      <c r="AB3064" s="71">
        <f t="shared" si="3904"/>
        <v>16.409999999999997</v>
      </c>
      <c r="AC3064" s="53"/>
    </row>
    <row r="3065" spans="1:29" x14ac:dyDescent="0.25">
      <c r="A3065" s="54">
        <v>4706059</v>
      </c>
      <c r="B3065" s="90" t="s">
        <v>2735</v>
      </c>
      <c r="C3065" s="54" t="s">
        <v>864</v>
      </c>
      <c r="D3065" s="4"/>
      <c r="E3065" s="4"/>
      <c r="F3065" s="67"/>
      <c r="G3065" s="64"/>
      <c r="H3065" s="43"/>
      <c r="I3065" s="43"/>
      <c r="J3065" s="43"/>
      <c r="K3065" s="43"/>
      <c r="L3065" s="43"/>
      <c r="M3065" s="4" t="s">
        <v>4</v>
      </c>
      <c r="N3065" s="15"/>
      <c r="O3065" s="38" t="s">
        <v>2482</v>
      </c>
      <c r="P3065" s="84" t="str">
        <f>IF(E3059="Achieving School"," ","X")</f>
        <v xml:space="preserve"> </v>
      </c>
      <c r="Q3065" s="91"/>
      <c r="R3065" s="4" t="s">
        <v>6</v>
      </c>
      <c r="S3065" s="4" t="s">
        <v>5</v>
      </c>
      <c r="T3065" s="4" t="s">
        <v>7</v>
      </c>
      <c r="U3065" s="4">
        <v>132</v>
      </c>
      <c r="V3065" s="4">
        <v>78.03</v>
      </c>
      <c r="W3065" s="4">
        <v>84.35</v>
      </c>
      <c r="X3065" s="7">
        <f t="shared" si="3842"/>
        <v>-6.3199999999999932</v>
      </c>
      <c r="Y3065" s="15">
        <v>54</v>
      </c>
      <c r="Z3065" s="4">
        <v>55.56</v>
      </c>
      <c r="AA3065" s="4">
        <v>40.42</v>
      </c>
      <c r="AB3065" s="74">
        <f t="shared" si="3904"/>
        <v>15.14</v>
      </c>
      <c r="AC3065" s="54"/>
    </row>
    <row r="3066" spans="1:29" x14ac:dyDescent="0.25">
      <c r="A3066" s="1">
        <v>4708028</v>
      </c>
      <c r="B3066" s="87" t="s">
        <v>2635</v>
      </c>
      <c r="C3066" s="55" t="s">
        <v>507</v>
      </c>
      <c r="E3066" s="42"/>
      <c r="F3066" s="65" t="s">
        <v>2483</v>
      </c>
      <c r="G3066" s="62"/>
      <c r="H3066" s="37" t="str">
        <f>IF(V3066&gt;94,"Met",IF(X3066="--","n/a",IF(X3066&gt;=0,"Met","Did Not Meet")))</f>
        <v>Met</v>
      </c>
      <c r="I3066" s="37" t="str">
        <f>IF(V3067&gt;94,"Met",IF(X3067="--","n/a",IF(X3067&gt;=0,"Met","Did Not Meet")))</f>
        <v>Met</v>
      </c>
      <c r="K3066" s="13" t="str">
        <f>IF(Z3066&gt;94,"Met",IF(AB3066="--","n/a",IF(AB3066&gt;=0,"Met","Did Not Meet")))</f>
        <v>Met</v>
      </c>
      <c r="L3066" s="13" t="str">
        <f>IF(Z3067&gt;94,"Met",IF(AB3067="--","n/a",IF(AB3067&gt;=0,"Met","Did Not Meet")))</f>
        <v>Met</v>
      </c>
      <c r="M3066" s="1" t="s">
        <v>9</v>
      </c>
      <c r="N3066" s="14" t="s">
        <v>2502</v>
      </c>
      <c r="O3066" s="5"/>
      <c r="P3066" s="44" t="str">
        <f t="shared" ref="P3066" si="3913">IF(H3068="Yes",IF(I3068="Yes","Yes","No"),"No")</f>
        <v>Yes</v>
      </c>
      <c r="Q3066" s="93"/>
      <c r="R3066" s="5" t="s">
        <v>1</v>
      </c>
      <c r="S3066" s="1" t="s">
        <v>2</v>
      </c>
      <c r="T3066" s="1" t="s">
        <v>3</v>
      </c>
      <c r="U3066" s="5">
        <v>400</v>
      </c>
      <c r="V3066" s="1">
        <v>86</v>
      </c>
      <c r="W3066" s="1">
        <v>84.01</v>
      </c>
      <c r="X3066" s="9">
        <f t="shared" si="3842"/>
        <v>1.9899999999999949</v>
      </c>
      <c r="Y3066" s="14">
        <v>292</v>
      </c>
      <c r="Z3066" s="1">
        <v>86.64</v>
      </c>
      <c r="AA3066" s="1">
        <v>84.1</v>
      </c>
      <c r="AB3066" s="71">
        <f t="shared" si="3904"/>
        <v>2.5400000000000063</v>
      </c>
      <c r="AC3066" s="36"/>
    </row>
    <row r="3067" spans="1:29" ht="15.75" x14ac:dyDescent="0.25">
      <c r="A3067" s="53">
        <v>4708028</v>
      </c>
      <c r="B3067" s="89" t="s">
        <v>2635</v>
      </c>
      <c r="C3067" s="53" t="s">
        <v>507</v>
      </c>
      <c r="D3067" s="49" t="s">
        <v>2498</v>
      </c>
      <c r="E3067" s="34" t="str">
        <f>M3066</f>
        <v>Needs Improvement School</v>
      </c>
      <c r="F3067" s="65" t="s">
        <v>2484</v>
      </c>
      <c r="G3067" s="62"/>
      <c r="H3067" s="13" t="str">
        <f>IF(V3068&gt;94,"Met",IF(X3068="--","n/a",IF(X3068&gt;=0,"Met","Did Not Meet")))</f>
        <v>Did Not Meet</v>
      </c>
      <c r="I3067" s="13" t="str">
        <f>IF(V3069&gt;94,"Met",IF(X3069="--","n/a",IF(X3069&gt;=0,"Met","Did Not Meet")))</f>
        <v>Did Not Meet</v>
      </c>
      <c r="K3067" s="13" t="str">
        <f>IF(Z3068&gt;94,"Met",IF(AB3068="--","n/a",IF(AB3068&gt;=0,"Met","Did Not Meet")))</f>
        <v>Met</v>
      </c>
      <c r="L3067" s="13" t="str">
        <f>IF(Z3069&gt;94,"Met",IF(AB3069="--","n/a",IF(AB3069&gt;=0,"Met","Did Not Meet")))</f>
        <v>Met</v>
      </c>
      <c r="M3067" s="1" t="s">
        <v>9</v>
      </c>
      <c r="N3067" s="14" t="s">
        <v>2501</v>
      </c>
      <c r="O3067" s="5"/>
      <c r="P3067" s="44" t="str">
        <f t="shared" ref="P3067" si="3914">IF(K3068="Yes",IF(L3068="Yes","Yes","No"),"No")</f>
        <v>Yes</v>
      </c>
      <c r="Q3067" s="94" t="s">
        <v>2759</v>
      </c>
      <c r="R3067" s="5" t="s">
        <v>1</v>
      </c>
      <c r="S3067" s="1" t="s">
        <v>2</v>
      </c>
      <c r="T3067" s="1" t="s">
        <v>7</v>
      </c>
      <c r="U3067" s="5">
        <v>269</v>
      </c>
      <c r="V3067" s="1">
        <v>81.040000000000006</v>
      </c>
      <c r="W3067" s="1">
        <v>77.77</v>
      </c>
      <c r="X3067" s="9">
        <f t="shared" si="3842"/>
        <v>3.2700000000000102</v>
      </c>
      <c r="Y3067" s="14">
        <v>197</v>
      </c>
      <c r="Z3067" s="1">
        <v>83.76</v>
      </c>
      <c r="AA3067" s="1">
        <v>80.36</v>
      </c>
      <c r="AB3067" s="71">
        <f t="shared" si="3904"/>
        <v>3.4000000000000057</v>
      </c>
      <c r="AC3067" s="53"/>
    </row>
    <row r="3068" spans="1:29" ht="15" customHeight="1" x14ac:dyDescent="0.25">
      <c r="A3068" s="53">
        <v>4708028</v>
      </c>
      <c r="B3068" s="89" t="s">
        <v>2635</v>
      </c>
      <c r="C3068" s="53" t="s">
        <v>507</v>
      </c>
      <c r="D3068" s="49" t="s">
        <v>2499</v>
      </c>
      <c r="E3068" s="35" t="str">
        <f>VLOOKUP('2012 Accountability Database'!$A3066,'2011 AYP'!A$2:B$1072,2)</f>
        <v xml:space="preserve"> MS (Met Standards)</v>
      </c>
      <c r="F3068" s="66"/>
      <c r="G3068" s="63" t="s">
        <v>2485</v>
      </c>
      <c r="H3068" s="60" t="str">
        <f t="shared" ref="H3068:I3068" si="3915">IF(H3066="Met","Yes",IF(H3067="Met","Yes","No"))</f>
        <v>Yes</v>
      </c>
      <c r="I3068" s="60" t="str">
        <f t="shared" si="3915"/>
        <v>Yes</v>
      </c>
      <c r="J3068" s="42"/>
      <c r="K3068" s="60" t="str">
        <f t="shared" ref="K3068:L3068" si="3916">IF(K3066="Met","Yes",IF(K3067="Met","Yes","No"))</f>
        <v>Yes</v>
      </c>
      <c r="L3068" s="60" t="str">
        <f t="shared" si="3916"/>
        <v>Yes</v>
      </c>
      <c r="M3068" s="1" t="s">
        <v>9</v>
      </c>
      <c r="N3068" s="14" t="s">
        <v>2503</v>
      </c>
      <c r="O3068" s="5"/>
      <c r="P3068" s="44" t="str">
        <f t="shared" ref="P3068" si="3917">IF(H3072="Yes",IF(I3072="Yes","Yes","No"),"No")</f>
        <v>No</v>
      </c>
      <c r="Q3068" s="108" t="s">
        <v>2758</v>
      </c>
      <c r="R3068" s="5" t="s">
        <v>1</v>
      </c>
      <c r="S3068" s="1" t="s">
        <v>5</v>
      </c>
      <c r="T3068" s="1" t="s">
        <v>3</v>
      </c>
      <c r="U3068" s="5">
        <v>1224</v>
      </c>
      <c r="V3068" s="1">
        <v>82.84</v>
      </c>
      <c r="W3068" s="1">
        <v>84.01</v>
      </c>
      <c r="X3068" s="6">
        <f t="shared" si="3842"/>
        <v>-1.1700000000000017</v>
      </c>
      <c r="Y3068" s="14">
        <v>901</v>
      </c>
      <c r="Z3068" s="1">
        <v>84.68</v>
      </c>
      <c r="AA3068" s="1">
        <v>84.1</v>
      </c>
      <c r="AB3068" s="71">
        <f t="shared" si="3904"/>
        <v>0.58000000000001251</v>
      </c>
      <c r="AC3068" s="53"/>
    </row>
    <row r="3069" spans="1:29" x14ac:dyDescent="0.25">
      <c r="A3069" s="53">
        <v>4708028</v>
      </c>
      <c r="B3069" s="89" t="s">
        <v>2635</v>
      </c>
      <c r="C3069" s="53" t="s">
        <v>507</v>
      </c>
      <c r="D3069" s="49" t="s">
        <v>2507</v>
      </c>
      <c r="E3069" s="47">
        <f>VLOOKUP('2012 Accountability Database'!A3066,Dems1112!$A$2:$G$1082,3)</f>
        <v>0.28000000000000003</v>
      </c>
      <c r="F3069" s="66"/>
      <c r="G3069" s="52"/>
      <c r="M3069" s="1" t="s">
        <v>9</v>
      </c>
      <c r="N3069" s="14" t="s">
        <v>2504</v>
      </c>
      <c r="O3069" s="5"/>
      <c r="P3069" s="44" t="str">
        <f t="shared" ref="P3069" si="3918">IF(K3072="Yes",IF(L3072="Yes","Yes","No"),"No")</f>
        <v>No</v>
      </c>
      <c r="Q3069" s="108"/>
      <c r="R3069" s="5" t="s">
        <v>1</v>
      </c>
      <c r="S3069" s="1" t="s">
        <v>5</v>
      </c>
      <c r="T3069" s="1" t="s">
        <v>7</v>
      </c>
      <c r="U3069" s="5">
        <v>830</v>
      </c>
      <c r="V3069" s="1">
        <v>77.23</v>
      </c>
      <c r="W3069" s="1">
        <v>77.77</v>
      </c>
      <c r="X3069" s="6">
        <f t="shared" si="3842"/>
        <v>-0.53999999999999204</v>
      </c>
      <c r="Y3069" s="14">
        <v>595</v>
      </c>
      <c r="Z3069" s="1">
        <v>81.180000000000007</v>
      </c>
      <c r="AA3069" s="1">
        <v>80.36</v>
      </c>
      <c r="AB3069" s="71">
        <f t="shared" si="3904"/>
        <v>0.82000000000000739</v>
      </c>
      <c r="AC3069" s="53"/>
    </row>
    <row r="3070" spans="1:29" x14ac:dyDescent="0.25">
      <c r="A3070" s="53">
        <v>4708028</v>
      </c>
      <c r="B3070" s="89" t="s">
        <v>2635</v>
      </c>
      <c r="C3070" s="53" t="s">
        <v>507</v>
      </c>
      <c r="D3070" s="50" t="s">
        <v>2508</v>
      </c>
      <c r="E3070" s="47">
        <f>VLOOKUP('2012 Accountability Database'!A3066,Dems1112!$A$2:$G$1082,4)</f>
        <v>0.7</v>
      </c>
      <c r="F3070" s="65" t="s">
        <v>2486</v>
      </c>
      <c r="G3070" s="62"/>
      <c r="H3070" s="13" t="str">
        <f>IF(V3070&gt;94,"Met",IF(X3070="--","n/a",IF(X3070&gt;=0,"Met","Did Not Meet")))</f>
        <v>Did Not Meet</v>
      </c>
      <c r="I3070" s="13" t="str">
        <f>IF(V3071&gt;94,"Met",IF(X3071="--","n/a",IF(X3071&gt;=0,"Met","Did Not Meet")))</f>
        <v>Did Not Meet</v>
      </c>
      <c r="J3070" s="13"/>
      <c r="K3070" s="13" t="str">
        <f>IF(Z3070&gt;94,"Met",IF(AB3070="--","n/a",IF(AB3070&gt;=0,"Met","Did Not Meet")))</f>
        <v>Did Not Meet</v>
      </c>
      <c r="L3070" s="13" t="str">
        <f>IF(Z3071&gt;94,"Met",IF(AB3071="--","n/a",IF(AB3071&gt;=0,"Met","Did Not Meet")))</f>
        <v>Did Not Meet</v>
      </c>
      <c r="M3070" s="1" t="s">
        <v>9</v>
      </c>
      <c r="N3070" s="68" t="s">
        <v>2497</v>
      </c>
      <c r="O3070" s="35"/>
      <c r="P3070" s="44"/>
      <c r="Q3070" s="108"/>
      <c r="R3070" s="5" t="s">
        <v>6</v>
      </c>
      <c r="S3070" s="1" t="s">
        <v>2</v>
      </c>
      <c r="T3070" s="1" t="s">
        <v>3</v>
      </c>
      <c r="U3070" s="5">
        <v>400</v>
      </c>
      <c r="V3070" s="1">
        <v>86.5</v>
      </c>
      <c r="W3070" s="1">
        <v>88.51</v>
      </c>
      <c r="X3070" s="6">
        <f t="shared" si="3842"/>
        <v>-2.0100000000000051</v>
      </c>
      <c r="Y3070" s="14">
        <v>292</v>
      </c>
      <c r="Z3070" s="1">
        <v>72.599999999999994</v>
      </c>
      <c r="AA3070" s="1">
        <v>83.47</v>
      </c>
      <c r="AB3070" s="72">
        <f t="shared" si="3904"/>
        <v>-10.870000000000005</v>
      </c>
      <c r="AC3070" s="53"/>
    </row>
    <row r="3071" spans="1:29" x14ac:dyDescent="0.25">
      <c r="A3071" s="53">
        <v>4708028</v>
      </c>
      <c r="B3071" s="89" t="s">
        <v>2635</v>
      </c>
      <c r="C3071" s="53" t="s">
        <v>507</v>
      </c>
      <c r="D3071" s="50" t="s">
        <v>974</v>
      </c>
      <c r="E3071" s="47" t="str">
        <f>VLOOKUP('2012 Accountability Database'!A3066,Dems1112!$A$2:$G$1082,5)</f>
        <v>K-6</v>
      </c>
      <c r="F3071" s="65" t="s">
        <v>2487</v>
      </c>
      <c r="G3071" s="62"/>
      <c r="H3071" s="13" t="str">
        <f>IF(V3072&gt;94,"Met",IF(X3072="--","n/a",IF(X3072&gt;=0,"Met","Did Not Meet")))</f>
        <v>Did Not Meet</v>
      </c>
      <c r="I3071" s="13" t="str">
        <f>IF(V3073&gt;94,"Met",IF(X3073="--","n/a",IF(X3073&gt;=0,"Met","Did Not Meet")))</f>
        <v>Did Not Meet</v>
      </c>
      <c r="J3071" s="13"/>
      <c r="K3071" s="13" t="str">
        <f>IF(Z3072&gt;94,"Met",IF(AB3072="--","n/a",IF(AB3072&gt;=0,"Met","Did Not Meet")))</f>
        <v>Did Not Meet</v>
      </c>
      <c r="L3071" s="13" t="str">
        <f>IF(Z3073&gt;94,"Met",IF(AB3073="--","n/a",IF(AB3073&gt;=0,"Met","Did Not Meet")))</f>
        <v>Did Not Meet</v>
      </c>
      <c r="M3071" s="5" t="s">
        <v>9</v>
      </c>
      <c r="N3071" s="14"/>
      <c r="O3071" s="35" t="s">
        <v>2506</v>
      </c>
      <c r="P3071" s="83" t="str">
        <f t="shared" ref="P3071" si="3919">IF(P3066="No"," ", IF(P3068="No"," ",IF(P3067="No", " ",IF(P3069="No"," ","X"))))</f>
        <v xml:space="preserve"> </v>
      </c>
      <c r="Q3071" s="108"/>
      <c r="R3071" s="5" t="s">
        <v>6</v>
      </c>
      <c r="S3071" s="5" t="s">
        <v>2</v>
      </c>
      <c r="T3071" s="5" t="s">
        <v>7</v>
      </c>
      <c r="U3071" s="5">
        <v>269</v>
      </c>
      <c r="V3071" s="5">
        <v>81.040000000000006</v>
      </c>
      <c r="W3071" s="5">
        <v>85.34</v>
      </c>
      <c r="X3071" s="8">
        <f t="shared" si="3842"/>
        <v>-4.2999999999999972</v>
      </c>
      <c r="Y3071" s="14">
        <v>197</v>
      </c>
      <c r="Z3071" s="5">
        <v>68.53</v>
      </c>
      <c r="AA3071" s="5">
        <v>80.36</v>
      </c>
      <c r="AB3071" s="72">
        <f t="shared" si="3904"/>
        <v>-11.829999999999998</v>
      </c>
      <c r="AC3071" s="53"/>
    </row>
    <row r="3072" spans="1:29" ht="15.75" x14ac:dyDescent="0.25">
      <c r="A3072" s="53">
        <v>4708028</v>
      </c>
      <c r="B3072" s="89" t="s">
        <v>2635</v>
      </c>
      <c r="C3072" s="53" t="s">
        <v>507</v>
      </c>
      <c r="D3072" s="50" t="s">
        <v>975</v>
      </c>
      <c r="E3072" s="48" t="str">
        <f>VLOOKUP('2012 Accountability Database'!A3066,Dems1112!$A$2:$G$1082,6)</f>
        <v>2 (Northeast AR)</v>
      </c>
      <c r="F3072" s="66"/>
      <c r="G3072" s="63" t="s">
        <v>2488</v>
      </c>
      <c r="H3072" s="61" t="str">
        <f t="shared" ref="H3072:I3072" si="3920">IF(H3070="Met","Yes",IF(H3071="Met","Yes","No"))</f>
        <v>No</v>
      </c>
      <c r="I3072" s="61" t="str">
        <f t="shared" si="3920"/>
        <v>No</v>
      </c>
      <c r="J3072" s="55"/>
      <c r="K3072" s="61" t="str">
        <f t="shared" ref="K3072:L3072" si="3921">IF(K3070="Met","Yes",IF(K3071="Met","Yes","No"))</f>
        <v>No</v>
      </c>
      <c r="L3072" s="61" t="str">
        <f t="shared" si="3921"/>
        <v>No</v>
      </c>
      <c r="M3072" s="1" t="s">
        <v>9</v>
      </c>
      <c r="N3072" s="14"/>
      <c r="O3072" s="35" t="s">
        <v>2505</v>
      </c>
      <c r="P3072" s="83" t="str">
        <f t="shared" ref="P3072" si="3922">IF(P3071="X"," ",IF(P3073="X"," ","X"))</f>
        <v xml:space="preserve"> </v>
      </c>
      <c r="Q3072" s="94" t="s">
        <v>2759</v>
      </c>
      <c r="R3072" s="5" t="s">
        <v>6</v>
      </c>
      <c r="S3072" s="1" t="s">
        <v>5</v>
      </c>
      <c r="T3072" s="1" t="s">
        <v>3</v>
      </c>
      <c r="U3072" s="5">
        <v>1225</v>
      </c>
      <c r="V3072" s="1">
        <v>86.86</v>
      </c>
      <c r="W3072" s="1">
        <v>88.51</v>
      </c>
      <c r="X3072" s="6">
        <f t="shared" si="3842"/>
        <v>-1.6500000000000057</v>
      </c>
      <c r="Y3072" s="14">
        <v>902</v>
      </c>
      <c r="Z3072" s="1">
        <v>79.599999999999994</v>
      </c>
      <c r="AA3072" s="1">
        <v>83.47</v>
      </c>
      <c r="AB3072" s="72">
        <f t="shared" si="3904"/>
        <v>-3.8700000000000045</v>
      </c>
      <c r="AC3072" s="53"/>
    </row>
    <row r="3073" spans="1:29" x14ac:dyDescent="0.25">
      <c r="A3073" s="54">
        <v>4708028</v>
      </c>
      <c r="B3073" s="90" t="s">
        <v>2635</v>
      </c>
      <c r="C3073" s="54" t="s">
        <v>507</v>
      </c>
      <c r="D3073" s="4"/>
      <c r="E3073" s="4"/>
      <c r="F3073" s="67"/>
      <c r="G3073" s="64"/>
      <c r="H3073" s="43"/>
      <c r="I3073" s="43"/>
      <c r="J3073" s="43"/>
      <c r="K3073" s="43"/>
      <c r="L3073" s="43"/>
      <c r="M3073" s="4" t="s">
        <v>9</v>
      </c>
      <c r="N3073" s="15"/>
      <c r="O3073" s="38" t="s">
        <v>2482</v>
      </c>
      <c r="P3073" s="84" t="str">
        <f>IF(E3067="Achieving School"," ","X")</f>
        <v>X</v>
      </c>
      <c r="Q3073" s="91"/>
      <c r="R3073" s="4" t="s">
        <v>6</v>
      </c>
      <c r="S3073" s="4" t="s">
        <v>5</v>
      </c>
      <c r="T3073" s="4" t="s">
        <v>7</v>
      </c>
      <c r="U3073" s="4">
        <v>831</v>
      </c>
      <c r="V3073" s="4">
        <v>82.19</v>
      </c>
      <c r="W3073" s="4">
        <v>85.34</v>
      </c>
      <c r="X3073" s="7">
        <f t="shared" si="3842"/>
        <v>-3.1500000000000057</v>
      </c>
      <c r="Y3073" s="15">
        <v>595</v>
      </c>
      <c r="Z3073" s="4">
        <v>75.13</v>
      </c>
      <c r="AA3073" s="4">
        <v>80.36</v>
      </c>
      <c r="AB3073" s="73">
        <f t="shared" si="3904"/>
        <v>-5.230000000000004</v>
      </c>
      <c r="AC3073" s="54"/>
    </row>
    <row r="3074" spans="1:29" x14ac:dyDescent="0.25">
      <c r="A3074" s="1">
        <v>4712043</v>
      </c>
      <c r="B3074" s="87" t="s">
        <v>2636</v>
      </c>
      <c r="C3074" s="55" t="s">
        <v>664</v>
      </c>
      <c r="E3074" s="42"/>
      <c r="F3074" s="65" t="s">
        <v>2483</v>
      </c>
      <c r="G3074" s="62"/>
      <c r="H3074" s="37" t="str">
        <f>IF(V3074&gt;94,"Met",IF(X3074="--","n/a",IF(X3074&gt;=0,"Met","Did Not Meet")))</f>
        <v>Met</v>
      </c>
      <c r="I3074" s="37" t="str">
        <f>IF(V3075&gt;94,"Met",IF(X3075="--","n/a",IF(X3075&gt;=0,"Met","Did Not Meet")))</f>
        <v>Met</v>
      </c>
      <c r="K3074" s="13" t="str">
        <f>IF(Z3074&gt;94,"Met",IF(AB3074="--","n/a",IF(AB3074&gt;=0,"Met","Did Not Meet")))</f>
        <v>Did Not Meet</v>
      </c>
      <c r="L3074" s="13" t="str">
        <f>IF(Z3075&gt;94,"Met",IF(AB3075="--","n/a",IF(AB3075&gt;=0,"Met","Did Not Meet")))</f>
        <v>Did Not Meet</v>
      </c>
      <c r="M3074" s="1" t="s">
        <v>9</v>
      </c>
      <c r="N3074" s="14" t="s">
        <v>2502</v>
      </c>
      <c r="O3074" s="5"/>
      <c r="P3074" s="44" t="str">
        <f t="shared" ref="P3074" si="3923">IF(H3076="Yes",IF(I3076="Yes","Yes","No"),"No")</f>
        <v>Yes</v>
      </c>
      <c r="Q3074" s="93"/>
      <c r="R3074" s="5" t="s">
        <v>1</v>
      </c>
      <c r="S3074" s="1" t="s">
        <v>2</v>
      </c>
      <c r="T3074" s="1" t="s">
        <v>3</v>
      </c>
      <c r="U3074" s="5">
        <v>133</v>
      </c>
      <c r="V3074" s="1">
        <v>88.72</v>
      </c>
      <c r="W3074" s="1">
        <v>84.95</v>
      </c>
      <c r="X3074" s="9">
        <f t="shared" ref="X3074:X3137" si="3924">V3074-W3074</f>
        <v>3.769999999999996</v>
      </c>
      <c r="Y3074" s="14">
        <v>66</v>
      </c>
      <c r="Z3074" s="1">
        <v>83.33</v>
      </c>
      <c r="AA3074" s="1">
        <v>87.11</v>
      </c>
      <c r="AB3074" s="72">
        <f t="shared" si="3904"/>
        <v>-3.7800000000000011</v>
      </c>
      <c r="AC3074" s="36"/>
    </row>
    <row r="3075" spans="1:29" ht="15.75" x14ac:dyDescent="0.25">
      <c r="A3075" s="53">
        <v>4712043</v>
      </c>
      <c r="B3075" s="89" t="s">
        <v>2636</v>
      </c>
      <c r="C3075" s="53" t="s">
        <v>664</v>
      </c>
      <c r="D3075" s="49" t="s">
        <v>2498</v>
      </c>
      <c r="E3075" s="34" t="str">
        <f>M3074</f>
        <v>Needs Improvement School</v>
      </c>
      <c r="F3075" s="65" t="s">
        <v>2484</v>
      </c>
      <c r="G3075" s="62"/>
      <c r="H3075" s="13" t="str">
        <f>IF(V3076&gt;94,"Met",IF(X3076="--","n/a",IF(X3076&gt;=0,"Met","Did Not Meet")))</f>
        <v>Did Not Meet</v>
      </c>
      <c r="I3075" s="13" t="str">
        <f>IF(V3077&gt;94,"Met",IF(X3077="--","n/a",IF(X3077&gt;=0,"Met","Did Not Meet")))</f>
        <v>Did Not Meet</v>
      </c>
      <c r="K3075" s="13" t="str">
        <f>IF(Z3076&gt;94,"Met",IF(AB3076="--","n/a",IF(AB3076&gt;=0,"Met","Did Not Meet")))</f>
        <v>Did Not Meet</v>
      </c>
      <c r="L3075" s="13" t="str">
        <f>IF(Z3077&gt;94,"Met",IF(AB3077="--","n/a",IF(AB3077&gt;=0,"Met","Did Not Meet")))</f>
        <v>Did Not Meet</v>
      </c>
      <c r="M3075" s="1" t="s">
        <v>9</v>
      </c>
      <c r="N3075" s="14" t="s">
        <v>2501</v>
      </c>
      <c r="O3075" s="5"/>
      <c r="P3075" s="44" t="str">
        <f t="shared" ref="P3075" si="3925">IF(K3076="Yes",IF(L3076="Yes","Yes","No"),"No")</f>
        <v>No</v>
      </c>
      <c r="Q3075" s="94" t="s">
        <v>2759</v>
      </c>
      <c r="R3075" s="5" t="s">
        <v>1</v>
      </c>
      <c r="S3075" s="1" t="s">
        <v>2</v>
      </c>
      <c r="T3075" s="1" t="s">
        <v>7</v>
      </c>
      <c r="U3075" s="5">
        <v>84</v>
      </c>
      <c r="V3075" s="1">
        <v>83.33</v>
      </c>
      <c r="W3075" s="1">
        <v>78.930000000000007</v>
      </c>
      <c r="X3075" s="9">
        <f t="shared" si="3924"/>
        <v>4.3999999999999915</v>
      </c>
      <c r="Y3075" s="14">
        <v>41</v>
      </c>
      <c r="Z3075" s="1">
        <v>80.489999999999995</v>
      </c>
      <c r="AA3075" s="1">
        <v>85.08</v>
      </c>
      <c r="AB3075" s="72">
        <f t="shared" si="3904"/>
        <v>-4.5900000000000034</v>
      </c>
      <c r="AC3075" s="53"/>
    </row>
    <row r="3076" spans="1:29" ht="15" customHeight="1" x14ac:dyDescent="0.25">
      <c r="A3076" s="53">
        <v>4712043</v>
      </c>
      <c r="B3076" s="89" t="s">
        <v>2636</v>
      </c>
      <c r="C3076" s="53" t="s">
        <v>664</v>
      </c>
      <c r="D3076" s="49" t="s">
        <v>2499</v>
      </c>
      <c r="E3076" s="35" t="str">
        <f>VLOOKUP('2012 Accountability Database'!$A3074,'2011 AYP'!A$2:B$1072,2)</f>
        <v xml:space="preserve"> MS (Met Standards)</v>
      </c>
      <c r="F3076" s="66"/>
      <c r="G3076" s="63" t="s">
        <v>2485</v>
      </c>
      <c r="H3076" s="60" t="str">
        <f t="shared" ref="H3076:I3076" si="3926">IF(H3074="Met","Yes",IF(H3075="Met","Yes","No"))</f>
        <v>Yes</v>
      </c>
      <c r="I3076" s="60" t="str">
        <f t="shared" si="3926"/>
        <v>Yes</v>
      </c>
      <c r="J3076" s="42"/>
      <c r="K3076" s="60" t="str">
        <f t="shared" ref="K3076:L3076" si="3927">IF(K3074="Met","Yes",IF(K3075="Met","Yes","No"))</f>
        <v>No</v>
      </c>
      <c r="L3076" s="60" t="str">
        <f t="shared" si="3927"/>
        <v>No</v>
      </c>
      <c r="M3076" s="1" t="s">
        <v>9</v>
      </c>
      <c r="N3076" s="14" t="s">
        <v>2503</v>
      </c>
      <c r="O3076" s="5"/>
      <c r="P3076" s="44" t="str">
        <f t="shared" ref="P3076" si="3928">IF(H3080="Yes",IF(I3080="Yes","Yes","No"),"No")</f>
        <v>No</v>
      </c>
      <c r="Q3076" s="108" t="s">
        <v>2758</v>
      </c>
      <c r="R3076" s="5" t="s">
        <v>1</v>
      </c>
      <c r="S3076" s="1" t="s">
        <v>5</v>
      </c>
      <c r="T3076" s="1" t="s">
        <v>3</v>
      </c>
      <c r="U3076" s="5">
        <v>410</v>
      </c>
      <c r="V3076" s="1">
        <v>81.709999999999994</v>
      </c>
      <c r="W3076" s="1">
        <v>84.95</v>
      </c>
      <c r="X3076" s="6">
        <f t="shared" si="3924"/>
        <v>-3.2400000000000091</v>
      </c>
      <c r="Y3076" s="14">
        <v>205</v>
      </c>
      <c r="Z3076" s="1">
        <v>85.85</v>
      </c>
      <c r="AA3076" s="1">
        <v>87.11</v>
      </c>
      <c r="AB3076" s="72">
        <f t="shared" si="3904"/>
        <v>-1.2600000000000051</v>
      </c>
      <c r="AC3076" s="53"/>
    </row>
    <row r="3077" spans="1:29" x14ac:dyDescent="0.25">
      <c r="A3077" s="53">
        <v>4712043</v>
      </c>
      <c r="B3077" s="89" t="s">
        <v>2636</v>
      </c>
      <c r="C3077" s="53" t="s">
        <v>664</v>
      </c>
      <c r="D3077" s="49" t="s">
        <v>2507</v>
      </c>
      <c r="E3077" s="47">
        <f>VLOOKUP('2012 Accountability Database'!A3074,Dems1112!$A$2:$G$1082,3)</f>
        <v>7.0000000000000007E-2</v>
      </c>
      <c r="F3077" s="66"/>
      <c r="G3077" s="52"/>
      <c r="M3077" s="1" t="s">
        <v>9</v>
      </c>
      <c r="N3077" s="14" t="s">
        <v>2504</v>
      </c>
      <c r="O3077" s="5"/>
      <c r="P3077" s="44" t="str">
        <f t="shared" ref="P3077" si="3929">IF(K3080="Yes",IF(L3080="Yes","Yes","No"),"No")</f>
        <v>No</v>
      </c>
      <c r="Q3077" s="108"/>
      <c r="R3077" s="5" t="s">
        <v>1</v>
      </c>
      <c r="S3077" s="1" t="s">
        <v>5</v>
      </c>
      <c r="T3077" s="1" t="s">
        <v>7</v>
      </c>
      <c r="U3077" s="5">
        <v>274</v>
      </c>
      <c r="V3077" s="1">
        <v>77.37</v>
      </c>
      <c r="W3077" s="1">
        <v>78.930000000000007</v>
      </c>
      <c r="X3077" s="6">
        <f t="shared" si="3924"/>
        <v>-1.5600000000000023</v>
      </c>
      <c r="Y3077" s="14">
        <v>142</v>
      </c>
      <c r="Z3077" s="1">
        <v>84.51</v>
      </c>
      <c r="AA3077" s="1">
        <v>85.08</v>
      </c>
      <c r="AB3077" s="72">
        <f t="shared" si="3904"/>
        <v>-0.56999999999999318</v>
      </c>
      <c r="AC3077" s="53"/>
    </row>
    <row r="3078" spans="1:29" x14ac:dyDescent="0.25">
      <c r="A3078" s="53">
        <v>4712043</v>
      </c>
      <c r="B3078" s="89" t="s">
        <v>2636</v>
      </c>
      <c r="C3078" s="53" t="s">
        <v>664</v>
      </c>
      <c r="D3078" s="50" t="s">
        <v>2508</v>
      </c>
      <c r="E3078" s="47">
        <f>VLOOKUP('2012 Accountability Database'!A3074,Dems1112!$A$2:$G$1082,4)</f>
        <v>0.67</v>
      </c>
      <c r="F3078" s="65" t="s">
        <v>2486</v>
      </c>
      <c r="G3078" s="62"/>
      <c r="H3078" s="13" t="str">
        <f>IF(V3078&gt;94,"Met",IF(X3078="--","n/a",IF(X3078&gt;=0,"Met","Did Not Meet")))</f>
        <v>Did Not Meet</v>
      </c>
      <c r="I3078" s="13" t="str">
        <f>IF(V3079&gt;94,"Met",IF(X3079="--","n/a",IF(X3079&gt;=0,"Met","Did Not Meet")))</f>
        <v>Did Not Meet</v>
      </c>
      <c r="J3078" s="13"/>
      <c r="K3078" s="13" t="str">
        <f>IF(Z3078&gt;94,"Met",IF(AB3078="--","n/a",IF(AB3078&gt;=0,"Met","Did Not Meet")))</f>
        <v>Did Not Meet</v>
      </c>
      <c r="L3078" s="13" t="str">
        <f>IF(Z3079&gt;94,"Met",IF(AB3079="--","n/a",IF(AB3079&gt;=0,"Met","Did Not Meet")))</f>
        <v>Did Not Meet</v>
      </c>
      <c r="M3078" s="1" t="s">
        <v>9</v>
      </c>
      <c r="N3078" s="68" t="s">
        <v>2497</v>
      </c>
      <c r="O3078" s="35"/>
      <c r="P3078" s="44"/>
      <c r="Q3078" s="108"/>
      <c r="R3078" s="5" t="s">
        <v>6</v>
      </c>
      <c r="S3078" s="1" t="s">
        <v>2</v>
      </c>
      <c r="T3078" s="1" t="s">
        <v>3</v>
      </c>
      <c r="U3078" s="5">
        <v>133</v>
      </c>
      <c r="V3078" s="1">
        <v>83.46</v>
      </c>
      <c r="W3078" s="1">
        <v>85.64</v>
      </c>
      <c r="X3078" s="6">
        <f t="shared" si="3924"/>
        <v>-2.1800000000000068</v>
      </c>
      <c r="Y3078" s="14">
        <v>66</v>
      </c>
      <c r="Z3078" s="1">
        <v>51.52</v>
      </c>
      <c r="AA3078" s="1">
        <v>74.22</v>
      </c>
      <c r="AB3078" s="72">
        <f t="shared" si="3904"/>
        <v>-22.699999999999996</v>
      </c>
      <c r="AC3078" s="53"/>
    </row>
    <row r="3079" spans="1:29" x14ac:dyDescent="0.25">
      <c r="A3079" s="53">
        <v>4712043</v>
      </c>
      <c r="B3079" s="89" t="s">
        <v>2636</v>
      </c>
      <c r="C3079" s="53" t="s">
        <v>664</v>
      </c>
      <c r="D3079" s="50" t="s">
        <v>974</v>
      </c>
      <c r="E3079" s="47" t="str">
        <f>VLOOKUP('2012 Accountability Database'!A3074,Dems1112!$A$2:$G$1082,5)</f>
        <v>P-4</v>
      </c>
      <c r="F3079" s="65" t="s">
        <v>2487</v>
      </c>
      <c r="G3079" s="62"/>
      <c r="H3079" s="13" t="str">
        <f>IF(V3080&gt;94,"Met",IF(X3080="--","n/a",IF(X3080&gt;=0,"Met","Did Not Meet")))</f>
        <v>Did Not Meet</v>
      </c>
      <c r="I3079" s="13" t="str">
        <f>IF(V3081&gt;94,"Met",IF(X3081="--","n/a",IF(X3081&gt;=0,"Met","Did Not Meet")))</f>
        <v>Did Not Meet</v>
      </c>
      <c r="J3079" s="13"/>
      <c r="K3079" s="13" t="str">
        <f>IF(Z3080&gt;94,"Met",IF(AB3080="--","n/a",IF(AB3080&gt;=0,"Met","Did Not Meet")))</f>
        <v>Did Not Meet</v>
      </c>
      <c r="L3079" s="13" t="str">
        <f>IF(Z3081&gt;94,"Met",IF(AB3081="--","n/a",IF(AB3081&gt;=0,"Met","Did Not Meet")))</f>
        <v>Did Not Meet</v>
      </c>
      <c r="M3079" s="5" t="s">
        <v>9</v>
      </c>
      <c r="N3079" s="14"/>
      <c r="O3079" s="35" t="s">
        <v>2506</v>
      </c>
      <c r="P3079" s="83" t="str">
        <f t="shared" ref="P3079" si="3930">IF(P3074="No"," ", IF(P3076="No"," ",IF(P3075="No", " ",IF(P3077="No"," ","X"))))</f>
        <v xml:space="preserve"> </v>
      </c>
      <c r="Q3079" s="108"/>
      <c r="R3079" s="5" t="s">
        <v>6</v>
      </c>
      <c r="S3079" s="5" t="s">
        <v>2</v>
      </c>
      <c r="T3079" s="5" t="s">
        <v>7</v>
      </c>
      <c r="U3079" s="5">
        <v>84</v>
      </c>
      <c r="V3079" s="5">
        <v>75</v>
      </c>
      <c r="W3079" s="5">
        <v>79.98</v>
      </c>
      <c r="X3079" s="8">
        <f t="shared" si="3924"/>
        <v>-4.980000000000004</v>
      </c>
      <c r="Y3079" s="14">
        <v>41</v>
      </c>
      <c r="Z3079" s="5">
        <v>39.020000000000003</v>
      </c>
      <c r="AA3079" s="5">
        <v>74.42</v>
      </c>
      <c r="AB3079" s="72">
        <f t="shared" si="3904"/>
        <v>-35.4</v>
      </c>
      <c r="AC3079" s="53"/>
    </row>
    <row r="3080" spans="1:29" ht="15.75" x14ac:dyDescent="0.25">
      <c r="A3080" s="53">
        <v>4712043</v>
      </c>
      <c r="B3080" s="89" t="s">
        <v>2636</v>
      </c>
      <c r="C3080" s="53" t="s">
        <v>664</v>
      </c>
      <c r="D3080" s="50" t="s">
        <v>975</v>
      </c>
      <c r="E3080" s="48" t="str">
        <f>VLOOKUP('2012 Accountability Database'!A3074,Dems1112!$A$2:$G$1082,6)</f>
        <v>2 (Northeast AR)</v>
      </c>
      <c r="F3080" s="66"/>
      <c r="G3080" s="63" t="s">
        <v>2488</v>
      </c>
      <c r="H3080" s="61" t="str">
        <f t="shared" ref="H3080:I3080" si="3931">IF(H3078="Met","Yes",IF(H3079="Met","Yes","No"))</f>
        <v>No</v>
      </c>
      <c r="I3080" s="61" t="str">
        <f t="shared" si="3931"/>
        <v>No</v>
      </c>
      <c r="J3080" s="55"/>
      <c r="K3080" s="61" t="str">
        <f t="shared" ref="K3080:L3080" si="3932">IF(K3078="Met","Yes",IF(K3079="Met","Yes","No"))</f>
        <v>No</v>
      </c>
      <c r="L3080" s="61" t="str">
        <f t="shared" si="3932"/>
        <v>No</v>
      </c>
      <c r="M3080" s="5" t="s">
        <v>9</v>
      </c>
      <c r="N3080" s="14"/>
      <c r="O3080" s="35" t="s">
        <v>2505</v>
      </c>
      <c r="P3080" s="83" t="str">
        <f t="shared" ref="P3080" si="3933">IF(P3079="X"," ",IF(P3081="X"," ","X"))</f>
        <v xml:space="preserve"> </v>
      </c>
      <c r="Q3080" s="94" t="s">
        <v>2759</v>
      </c>
      <c r="R3080" s="5" t="s">
        <v>6</v>
      </c>
      <c r="S3080" s="5" t="s">
        <v>5</v>
      </c>
      <c r="T3080" s="5" t="s">
        <v>3</v>
      </c>
      <c r="U3080" s="5">
        <v>410</v>
      </c>
      <c r="V3080" s="5">
        <v>82.44</v>
      </c>
      <c r="W3080" s="5">
        <v>85.64</v>
      </c>
      <c r="X3080" s="8">
        <f t="shared" si="3924"/>
        <v>-3.2000000000000028</v>
      </c>
      <c r="Y3080" s="14">
        <v>205</v>
      </c>
      <c r="Z3080" s="5">
        <v>60.98</v>
      </c>
      <c r="AA3080" s="5">
        <v>74.22</v>
      </c>
      <c r="AB3080" s="72">
        <f t="shared" si="3904"/>
        <v>-13.240000000000002</v>
      </c>
      <c r="AC3080" s="53"/>
    </row>
    <row r="3081" spans="1:29" x14ac:dyDescent="0.25">
      <c r="A3081" s="54">
        <v>4712043</v>
      </c>
      <c r="B3081" s="90" t="s">
        <v>2636</v>
      </c>
      <c r="C3081" s="54" t="s">
        <v>664</v>
      </c>
      <c r="D3081" s="4"/>
      <c r="E3081" s="4"/>
      <c r="F3081" s="67"/>
      <c r="G3081" s="64"/>
      <c r="H3081" s="43"/>
      <c r="I3081" s="43"/>
      <c r="J3081" s="43"/>
      <c r="K3081" s="43"/>
      <c r="L3081" s="43"/>
      <c r="M3081" s="4" t="s">
        <v>9</v>
      </c>
      <c r="N3081" s="15"/>
      <c r="O3081" s="38" t="s">
        <v>2482</v>
      </c>
      <c r="P3081" s="84" t="str">
        <f>IF(E3075="Achieving School"," ","X")</f>
        <v>X</v>
      </c>
      <c r="Q3081" s="91"/>
      <c r="R3081" s="4" t="s">
        <v>6</v>
      </c>
      <c r="S3081" s="4" t="s">
        <v>5</v>
      </c>
      <c r="T3081" s="4" t="s">
        <v>7</v>
      </c>
      <c r="U3081" s="4">
        <v>274</v>
      </c>
      <c r="V3081" s="4">
        <v>76.28</v>
      </c>
      <c r="W3081" s="4">
        <v>79.98</v>
      </c>
      <c r="X3081" s="7">
        <f t="shared" si="3924"/>
        <v>-3.7000000000000028</v>
      </c>
      <c r="Y3081" s="15">
        <v>142</v>
      </c>
      <c r="Z3081" s="4">
        <v>55.63</v>
      </c>
      <c r="AA3081" s="4">
        <v>74.42</v>
      </c>
      <c r="AB3081" s="73">
        <f t="shared" si="3904"/>
        <v>-18.79</v>
      </c>
      <c r="AC3081" s="54"/>
    </row>
    <row r="3082" spans="1:29" x14ac:dyDescent="0.25">
      <c r="A3082" s="1">
        <v>4712045</v>
      </c>
      <c r="B3082" s="87" t="s">
        <v>2636</v>
      </c>
      <c r="C3082" s="55" t="s">
        <v>665</v>
      </c>
      <c r="E3082" s="42"/>
      <c r="F3082" s="65" t="s">
        <v>2483</v>
      </c>
      <c r="G3082" s="62"/>
      <c r="H3082" s="37" t="str">
        <f>IF(V3082&gt;94,"Met",IF(X3082="--","n/a",IF(X3082&gt;=0,"Met","Did Not Meet")))</f>
        <v>Met</v>
      </c>
      <c r="I3082" s="37" t="str">
        <f>IF(V3083&gt;94,"Met",IF(X3083="--","n/a",IF(X3083&gt;=0,"Met","Did Not Meet")))</f>
        <v>Met</v>
      </c>
      <c r="K3082" s="13" t="str">
        <f>IF(Z3082&gt;94,"Met",IF(AB3082="--","n/a",IF(AB3082&gt;=0,"Met","Did Not Meet")))</f>
        <v>Met</v>
      </c>
      <c r="L3082" s="13" t="str">
        <f>IF(Z3083&gt;94,"Met",IF(AB3083="--","n/a",IF(AB3083&gt;=0,"Met","Did Not Meet")))</f>
        <v>Met</v>
      </c>
      <c r="M3082" s="5" t="s">
        <v>9</v>
      </c>
      <c r="N3082" s="14" t="s">
        <v>2502</v>
      </c>
      <c r="O3082" s="5"/>
      <c r="P3082" s="44" t="str">
        <f t="shared" ref="P3082" si="3934">IF(H3084="Yes",IF(I3084="Yes","Yes","No"),"No")</f>
        <v>Yes</v>
      </c>
      <c r="Q3082" s="93"/>
      <c r="R3082" s="5" t="s">
        <v>1</v>
      </c>
      <c r="S3082" s="5" t="s">
        <v>2</v>
      </c>
      <c r="T3082" s="5" t="s">
        <v>3</v>
      </c>
      <c r="U3082" s="5">
        <v>306</v>
      </c>
      <c r="V3082" s="5">
        <v>82.35</v>
      </c>
      <c r="W3082" s="5">
        <v>70.900000000000006</v>
      </c>
      <c r="X3082" s="11">
        <f t="shared" si="3924"/>
        <v>11.449999999999989</v>
      </c>
      <c r="Y3082" s="14">
        <v>297</v>
      </c>
      <c r="Z3082" s="5">
        <v>85.19</v>
      </c>
      <c r="AA3082" s="5">
        <v>73.290000000000006</v>
      </c>
      <c r="AB3082" s="71">
        <f t="shared" si="3904"/>
        <v>11.899999999999991</v>
      </c>
      <c r="AC3082" s="36"/>
    </row>
    <row r="3083" spans="1:29" ht="15.75" x14ac:dyDescent="0.25">
      <c r="A3083" s="53">
        <v>4712045</v>
      </c>
      <c r="B3083" s="89" t="s">
        <v>2636</v>
      </c>
      <c r="C3083" s="53" t="s">
        <v>665</v>
      </c>
      <c r="D3083" s="49" t="s">
        <v>2498</v>
      </c>
      <c r="E3083" s="34" t="str">
        <f>M3082</f>
        <v>Needs Improvement School</v>
      </c>
      <c r="F3083" s="65" t="s">
        <v>2484</v>
      </c>
      <c r="G3083" s="62"/>
      <c r="H3083" s="13" t="str">
        <f>IF(V3084&gt;94,"Met",IF(X3084="--","n/a",IF(X3084&gt;=0,"Met","Did Not Meet")))</f>
        <v>Met</v>
      </c>
      <c r="I3083" s="13" t="str">
        <f>IF(V3085&gt;94,"Met",IF(X3085="--","n/a",IF(X3085&gt;=0,"Met","Did Not Meet")))</f>
        <v>Met</v>
      </c>
      <c r="K3083" s="13" t="str">
        <f>IF(Z3084&gt;94,"Met",IF(AB3084="--","n/a",IF(AB3084&gt;=0,"Met","Did Not Meet")))</f>
        <v>Met</v>
      </c>
      <c r="L3083" s="13" t="str">
        <f>IF(Z3085&gt;94,"Met",IF(AB3085="--","n/a",IF(AB3085&gt;=0,"Met","Did Not Meet")))</f>
        <v>Met</v>
      </c>
      <c r="M3083" s="5" t="s">
        <v>9</v>
      </c>
      <c r="N3083" s="14" t="s">
        <v>2501</v>
      </c>
      <c r="O3083" s="5"/>
      <c r="P3083" s="44" t="str">
        <f t="shared" ref="P3083" si="3935">IF(K3084="Yes",IF(L3084="Yes","Yes","No"),"No")</f>
        <v>Yes</v>
      </c>
      <c r="Q3083" s="94" t="s">
        <v>2759</v>
      </c>
      <c r="R3083" s="5" t="s">
        <v>1</v>
      </c>
      <c r="S3083" s="5" t="s">
        <v>2</v>
      </c>
      <c r="T3083" s="5" t="s">
        <v>7</v>
      </c>
      <c r="U3083" s="5">
        <v>203</v>
      </c>
      <c r="V3083" s="5">
        <v>76.849999999999994</v>
      </c>
      <c r="W3083" s="5">
        <v>62.81</v>
      </c>
      <c r="X3083" s="11">
        <f t="shared" si="3924"/>
        <v>14.039999999999992</v>
      </c>
      <c r="Y3083" s="14">
        <v>195</v>
      </c>
      <c r="Z3083" s="5">
        <v>80.510000000000005</v>
      </c>
      <c r="AA3083" s="5">
        <v>65.91</v>
      </c>
      <c r="AB3083" s="71">
        <f t="shared" si="3904"/>
        <v>14.600000000000009</v>
      </c>
      <c r="AC3083" s="53"/>
    </row>
    <row r="3084" spans="1:29" ht="15" customHeight="1" x14ac:dyDescent="0.25">
      <c r="A3084" s="53">
        <v>4712045</v>
      </c>
      <c r="B3084" s="89" t="s">
        <v>2636</v>
      </c>
      <c r="C3084" s="53" t="s">
        <v>665</v>
      </c>
      <c r="D3084" s="49" t="s">
        <v>2499</v>
      </c>
      <c r="E3084" s="35" t="str">
        <f>VLOOKUP('2012 Accountability Database'!$A3082,'2011 AYP'!A$2:B$1072,2)</f>
        <v>SI_2 (School Improvement Year 2)</v>
      </c>
      <c r="F3084" s="66"/>
      <c r="G3084" s="63" t="s">
        <v>2485</v>
      </c>
      <c r="H3084" s="60" t="str">
        <f t="shared" ref="H3084:I3084" si="3936">IF(H3082="Met","Yes",IF(H3083="Met","Yes","No"))</f>
        <v>Yes</v>
      </c>
      <c r="I3084" s="60" t="str">
        <f t="shared" si="3936"/>
        <v>Yes</v>
      </c>
      <c r="J3084" s="42"/>
      <c r="K3084" s="60" t="str">
        <f t="shared" ref="K3084:L3084" si="3937">IF(K3082="Met","Yes",IF(K3083="Met","Yes","No"))</f>
        <v>Yes</v>
      </c>
      <c r="L3084" s="60" t="str">
        <f t="shared" si="3937"/>
        <v>Yes</v>
      </c>
      <c r="M3084" s="5" t="s">
        <v>9</v>
      </c>
      <c r="N3084" s="14" t="s">
        <v>2503</v>
      </c>
      <c r="O3084" s="5"/>
      <c r="P3084" s="44" t="str">
        <f t="shared" ref="P3084" si="3938">IF(H3088="Yes",IF(I3088="Yes","Yes","No"),"No")</f>
        <v>No</v>
      </c>
      <c r="Q3084" s="108" t="s">
        <v>2758</v>
      </c>
      <c r="R3084" s="5" t="s">
        <v>1</v>
      </c>
      <c r="S3084" s="5" t="s">
        <v>5</v>
      </c>
      <c r="T3084" s="5" t="s">
        <v>3</v>
      </c>
      <c r="U3084" s="5">
        <v>937</v>
      </c>
      <c r="V3084" s="5">
        <v>72.25</v>
      </c>
      <c r="W3084" s="5">
        <v>70.900000000000006</v>
      </c>
      <c r="X3084" s="11">
        <f t="shared" si="3924"/>
        <v>1.3499999999999943</v>
      </c>
      <c r="Y3084" s="14">
        <v>904</v>
      </c>
      <c r="Z3084" s="5">
        <v>74.78</v>
      </c>
      <c r="AA3084" s="5">
        <v>73.290000000000006</v>
      </c>
      <c r="AB3084" s="71">
        <f t="shared" si="3904"/>
        <v>1.4899999999999949</v>
      </c>
      <c r="AC3084" s="53"/>
    </row>
    <row r="3085" spans="1:29" x14ac:dyDescent="0.25">
      <c r="A3085" s="53">
        <v>4712045</v>
      </c>
      <c r="B3085" s="89" t="s">
        <v>2636</v>
      </c>
      <c r="C3085" s="53" t="s">
        <v>665</v>
      </c>
      <c r="D3085" s="49" t="s">
        <v>2507</v>
      </c>
      <c r="E3085" s="47">
        <f>VLOOKUP('2012 Accountability Database'!A3082,Dems1112!$A$2:$G$1082,3)</f>
        <v>7.0000000000000007E-2</v>
      </c>
      <c r="F3085" s="66"/>
      <c r="G3085" s="52"/>
      <c r="M3085" s="1" t="s">
        <v>9</v>
      </c>
      <c r="N3085" s="14" t="s">
        <v>2504</v>
      </c>
      <c r="O3085" s="5"/>
      <c r="P3085" s="44" t="str">
        <f t="shared" ref="P3085" si="3939">IF(K3088="Yes",IF(L3088="Yes","Yes","No"),"No")</f>
        <v>No</v>
      </c>
      <c r="Q3085" s="108"/>
      <c r="R3085" s="5" t="s">
        <v>1</v>
      </c>
      <c r="S3085" s="1" t="s">
        <v>5</v>
      </c>
      <c r="T3085" s="1" t="s">
        <v>7</v>
      </c>
      <c r="U3085" s="5">
        <v>621</v>
      </c>
      <c r="V3085" s="1">
        <v>64.41</v>
      </c>
      <c r="W3085" s="1">
        <v>62.81</v>
      </c>
      <c r="X3085" s="9">
        <f t="shared" si="3924"/>
        <v>1.5999999999999943</v>
      </c>
      <c r="Y3085" s="14">
        <v>589</v>
      </c>
      <c r="Z3085" s="1">
        <v>67.400000000000006</v>
      </c>
      <c r="AA3085" s="1">
        <v>65.91</v>
      </c>
      <c r="AB3085" s="71">
        <f t="shared" si="3904"/>
        <v>1.4900000000000091</v>
      </c>
      <c r="AC3085" s="53"/>
    </row>
    <row r="3086" spans="1:29" x14ac:dyDescent="0.25">
      <c r="A3086" s="53">
        <v>4712045</v>
      </c>
      <c r="B3086" s="89" t="s">
        <v>2636</v>
      </c>
      <c r="C3086" s="53" t="s">
        <v>665</v>
      </c>
      <c r="D3086" s="50" t="s">
        <v>2508</v>
      </c>
      <c r="E3086" s="47">
        <f>VLOOKUP('2012 Accountability Database'!A3082,Dems1112!$A$2:$G$1082,4)</f>
        <v>0.64</v>
      </c>
      <c r="F3086" s="65" t="s">
        <v>2486</v>
      </c>
      <c r="G3086" s="62"/>
      <c r="H3086" s="13" t="str">
        <f>IF(V3086&gt;94,"Met",IF(X3086="--","n/a",IF(X3086&gt;=0,"Met","Did Not Meet")))</f>
        <v>Met</v>
      </c>
      <c r="I3086" s="13" t="str">
        <f>IF(V3087&gt;94,"Met",IF(X3087="--","n/a",IF(X3087&gt;=0,"Met","Did Not Meet")))</f>
        <v>Did Not Meet</v>
      </c>
      <c r="J3086" s="13"/>
      <c r="K3086" s="13" t="str">
        <f>IF(Z3086&gt;94,"Met",IF(AB3086="--","n/a",IF(AB3086&gt;=0,"Met","Did Not Meet")))</f>
        <v>Did Not Meet</v>
      </c>
      <c r="L3086" s="13" t="str">
        <f>IF(Z3087&gt;94,"Met",IF(AB3087="--","n/a",IF(AB3087&gt;=0,"Met","Did Not Meet")))</f>
        <v>Met</v>
      </c>
      <c r="M3086" s="5" t="s">
        <v>9</v>
      </c>
      <c r="N3086" s="68" t="s">
        <v>2497</v>
      </c>
      <c r="O3086" s="35"/>
      <c r="P3086" s="44"/>
      <c r="Q3086" s="108"/>
      <c r="R3086" s="5" t="s">
        <v>6</v>
      </c>
      <c r="S3086" s="5" t="s">
        <v>2</v>
      </c>
      <c r="T3086" s="5" t="s">
        <v>3</v>
      </c>
      <c r="U3086" s="5">
        <v>306</v>
      </c>
      <c r="V3086" s="5">
        <v>71.900000000000006</v>
      </c>
      <c r="W3086" s="5">
        <v>70.900000000000006</v>
      </c>
      <c r="X3086" s="11">
        <f t="shared" si="3924"/>
        <v>1</v>
      </c>
      <c r="Y3086" s="14">
        <v>297</v>
      </c>
      <c r="Z3086" s="5">
        <v>67</v>
      </c>
      <c r="AA3086" s="5">
        <v>67.83</v>
      </c>
      <c r="AB3086" s="72">
        <f t="shared" si="3904"/>
        <v>-0.82999999999999829</v>
      </c>
      <c r="AC3086" s="53"/>
    </row>
    <row r="3087" spans="1:29" x14ac:dyDescent="0.25">
      <c r="A3087" s="53">
        <v>4712045</v>
      </c>
      <c r="B3087" s="89" t="s">
        <v>2636</v>
      </c>
      <c r="C3087" s="53" t="s">
        <v>665</v>
      </c>
      <c r="D3087" s="50" t="s">
        <v>974</v>
      </c>
      <c r="E3087" s="47" t="str">
        <f>VLOOKUP('2012 Accountability Database'!A3082,Dems1112!$A$2:$G$1082,5)</f>
        <v>5-8</v>
      </c>
      <c r="F3087" s="65" t="s">
        <v>2487</v>
      </c>
      <c r="G3087" s="62"/>
      <c r="H3087" s="13" t="str">
        <f>IF(V3088&gt;94,"Met",IF(X3088="--","n/a",IF(X3088&gt;=0,"Met","Did Not Meet")))</f>
        <v>Did Not Meet</v>
      </c>
      <c r="I3087" s="13" t="str">
        <f>IF(V3089&gt;94,"Met",IF(X3089="--","n/a",IF(X3089&gt;=0,"Met","Did Not Meet")))</f>
        <v>Did Not Meet</v>
      </c>
      <c r="J3087" s="13"/>
      <c r="K3087" s="13" t="str">
        <f>IF(Z3088&gt;94,"Met",IF(AB3088="--","n/a",IF(AB3088&gt;=0,"Met","Did Not Meet")))</f>
        <v>Did Not Meet</v>
      </c>
      <c r="L3087" s="13" t="str">
        <f>IF(Z3089&gt;94,"Met",IF(AB3089="--","n/a",IF(AB3089&gt;=0,"Met","Did Not Meet")))</f>
        <v>Did Not Meet</v>
      </c>
      <c r="M3087" s="1" t="s">
        <v>9</v>
      </c>
      <c r="N3087" s="14"/>
      <c r="O3087" s="35" t="s">
        <v>2506</v>
      </c>
      <c r="P3087" s="83" t="str">
        <f t="shared" ref="P3087" si="3940">IF(P3082="No"," ", IF(P3084="No"," ",IF(P3083="No", " ",IF(P3085="No"," ","X"))))</f>
        <v xml:space="preserve"> </v>
      </c>
      <c r="Q3087" s="108"/>
      <c r="R3087" s="5" t="s">
        <v>6</v>
      </c>
      <c r="S3087" s="1" t="s">
        <v>2</v>
      </c>
      <c r="T3087" s="1" t="s">
        <v>7</v>
      </c>
      <c r="U3087" s="5">
        <v>203</v>
      </c>
      <c r="V3087" s="1">
        <v>63.05</v>
      </c>
      <c r="W3087" s="1">
        <v>63.68</v>
      </c>
      <c r="X3087" s="6">
        <f t="shared" si="3924"/>
        <v>-0.63000000000000256</v>
      </c>
      <c r="Y3087" s="14">
        <v>195</v>
      </c>
      <c r="Z3087" s="1">
        <v>60</v>
      </c>
      <c r="AA3087" s="1">
        <v>58.08</v>
      </c>
      <c r="AB3087" s="71">
        <f t="shared" si="3904"/>
        <v>1.9200000000000017</v>
      </c>
      <c r="AC3087" s="53"/>
    </row>
    <row r="3088" spans="1:29" ht="15.75" x14ac:dyDescent="0.25">
      <c r="A3088" s="53">
        <v>4712045</v>
      </c>
      <c r="B3088" s="89" t="s">
        <v>2636</v>
      </c>
      <c r="C3088" s="53" t="s">
        <v>665</v>
      </c>
      <c r="D3088" s="50" t="s">
        <v>975</v>
      </c>
      <c r="E3088" s="48" t="str">
        <f>VLOOKUP('2012 Accountability Database'!A3082,Dems1112!$A$2:$G$1082,6)</f>
        <v>2 (Northeast AR)</v>
      </c>
      <c r="F3088" s="66"/>
      <c r="G3088" s="63" t="s">
        <v>2488</v>
      </c>
      <c r="H3088" s="61" t="str">
        <f t="shared" ref="H3088:I3088" si="3941">IF(H3086="Met","Yes",IF(H3087="Met","Yes","No"))</f>
        <v>Yes</v>
      </c>
      <c r="I3088" s="61" t="str">
        <f t="shared" si="3941"/>
        <v>No</v>
      </c>
      <c r="J3088" s="55"/>
      <c r="K3088" s="61" t="str">
        <f t="shared" ref="K3088:L3088" si="3942">IF(K3086="Met","Yes",IF(K3087="Met","Yes","No"))</f>
        <v>No</v>
      </c>
      <c r="L3088" s="61" t="str">
        <f t="shared" si="3942"/>
        <v>Yes</v>
      </c>
      <c r="M3088" s="1" t="s">
        <v>9</v>
      </c>
      <c r="N3088" s="14"/>
      <c r="O3088" s="35" t="s">
        <v>2505</v>
      </c>
      <c r="P3088" s="83" t="str">
        <f t="shared" ref="P3088" si="3943">IF(P3087="X"," ",IF(P3089="X"," ","X"))</f>
        <v xml:space="preserve"> </v>
      </c>
      <c r="Q3088" s="94" t="s">
        <v>2759</v>
      </c>
      <c r="R3088" s="5" t="s">
        <v>6</v>
      </c>
      <c r="S3088" s="1" t="s">
        <v>5</v>
      </c>
      <c r="T3088" s="1" t="s">
        <v>3</v>
      </c>
      <c r="U3088" s="5">
        <v>960</v>
      </c>
      <c r="V3088" s="1">
        <v>68.540000000000006</v>
      </c>
      <c r="W3088" s="1">
        <v>70.900000000000006</v>
      </c>
      <c r="X3088" s="6">
        <f t="shared" si="3924"/>
        <v>-2.3599999999999994</v>
      </c>
      <c r="Y3088" s="14">
        <v>905</v>
      </c>
      <c r="Z3088" s="1">
        <v>64.42</v>
      </c>
      <c r="AA3088" s="1">
        <v>67.83</v>
      </c>
      <c r="AB3088" s="72">
        <f t="shared" si="3904"/>
        <v>-3.4099999999999966</v>
      </c>
      <c r="AC3088" s="53"/>
    </row>
    <row r="3089" spans="1:29" x14ac:dyDescent="0.25">
      <c r="A3089" s="54">
        <v>4712045</v>
      </c>
      <c r="B3089" s="90" t="s">
        <v>2636</v>
      </c>
      <c r="C3089" s="54" t="s">
        <v>665</v>
      </c>
      <c r="D3089" s="4"/>
      <c r="E3089" s="4"/>
      <c r="F3089" s="67"/>
      <c r="G3089" s="64"/>
      <c r="H3089" s="43"/>
      <c r="I3089" s="43"/>
      <c r="J3089" s="43"/>
      <c r="K3089" s="43"/>
      <c r="L3089" s="43"/>
      <c r="M3089" s="4" t="s">
        <v>9</v>
      </c>
      <c r="N3089" s="15"/>
      <c r="O3089" s="38" t="s">
        <v>2482</v>
      </c>
      <c r="P3089" s="84" t="str">
        <f>IF(E3083="Achieving School"," ","X")</f>
        <v>X</v>
      </c>
      <c r="Q3089" s="91"/>
      <c r="R3089" s="4" t="s">
        <v>6</v>
      </c>
      <c r="S3089" s="4" t="s">
        <v>5</v>
      </c>
      <c r="T3089" s="4" t="s">
        <v>7</v>
      </c>
      <c r="U3089" s="4">
        <v>625</v>
      </c>
      <c r="V3089" s="4">
        <v>59.52</v>
      </c>
      <c r="W3089" s="4">
        <v>63.68</v>
      </c>
      <c r="X3089" s="7">
        <f t="shared" si="3924"/>
        <v>-4.1599999999999966</v>
      </c>
      <c r="Y3089" s="15">
        <v>590</v>
      </c>
      <c r="Z3089" s="4">
        <v>55.76</v>
      </c>
      <c r="AA3089" s="4">
        <v>58.08</v>
      </c>
      <c r="AB3089" s="73">
        <f t="shared" si="3904"/>
        <v>-2.3200000000000003</v>
      </c>
      <c r="AC3089" s="54"/>
    </row>
    <row r="3090" spans="1:29" x14ac:dyDescent="0.25">
      <c r="A3090" s="1">
        <v>4713050</v>
      </c>
      <c r="B3090" s="87" t="s">
        <v>2637</v>
      </c>
      <c r="C3090" s="55" t="s">
        <v>738</v>
      </c>
      <c r="E3090" s="42"/>
      <c r="F3090" s="65" t="s">
        <v>2483</v>
      </c>
      <c r="G3090" s="62"/>
      <c r="H3090" s="37" t="str">
        <f>IF(V3090&gt;94,"Met",IF(X3090="--","n/a",IF(X3090&gt;=0,"Met","Did Not Meet")))</f>
        <v>Met</v>
      </c>
      <c r="I3090" s="37" t="str">
        <f>IF(V3091&gt;94,"Met",IF(X3091="--","n/a",IF(X3091&gt;=0,"Met","Did Not Meet")))</f>
        <v>Met</v>
      </c>
      <c r="K3090" s="13" t="str">
        <f>IF(Z3090&gt;94,"Met",IF(AB3090="--","n/a",IF(AB3090&gt;=0,"Met","Did Not Meet")))</f>
        <v>Met</v>
      </c>
      <c r="L3090" s="13" t="str">
        <f>IF(Z3091&gt;94,"Met",IF(AB3091="--","n/a",IF(AB3091&gt;=0,"Met","Did Not Meet")))</f>
        <v>Met</v>
      </c>
      <c r="M3090" s="5" t="s">
        <v>37</v>
      </c>
      <c r="N3090" s="14" t="s">
        <v>2502</v>
      </c>
      <c r="O3090" s="5"/>
      <c r="P3090" s="44" t="str">
        <f t="shared" ref="P3090" si="3944">IF(H3092="Yes",IF(I3092="Yes","Yes","No"),"No")</f>
        <v>Yes</v>
      </c>
      <c r="Q3090" s="93"/>
      <c r="R3090" s="5" t="s">
        <v>1</v>
      </c>
      <c r="S3090" s="5" t="s">
        <v>2</v>
      </c>
      <c r="T3090" s="5" t="s">
        <v>3</v>
      </c>
      <c r="U3090" s="5">
        <v>84</v>
      </c>
      <c r="V3090" s="5">
        <v>70.239999999999995</v>
      </c>
      <c r="W3090" s="5">
        <v>54.87</v>
      </c>
      <c r="X3090" s="11">
        <f t="shared" si="3924"/>
        <v>15.369999999999997</v>
      </c>
      <c r="Y3090" s="14">
        <v>81</v>
      </c>
      <c r="Z3090" s="5">
        <v>72.84</v>
      </c>
      <c r="AA3090" s="5">
        <v>57.99</v>
      </c>
      <c r="AB3090" s="71">
        <f t="shared" si="3904"/>
        <v>14.850000000000001</v>
      </c>
      <c r="AC3090" s="36" t="s">
        <v>19</v>
      </c>
    </row>
    <row r="3091" spans="1:29" ht="15.75" x14ac:dyDescent="0.25">
      <c r="A3091" s="53">
        <v>4713050</v>
      </c>
      <c r="B3091" s="89" t="s">
        <v>2637</v>
      </c>
      <c r="C3091" s="53" t="s">
        <v>738</v>
      </c>
      <c r="D3091" s="49" t="s">
        <v>2498</v>
      </c>
      <c r="E3091" s="34" t="str">
        <f>M3090</f>
        <v>Needs Improvement Priority School</v>
      </c>
      <c r="F3091" s="65" t="s">
        <v>2484</v>
      </c>
      <c r="G3091" s="62"/>
      <c r="H3091" s="13" t="str">
        <f>IF(V3092&gt;94,"Met",IF(X3092="--","n/a",IF(X3092&gt;=0,"Met","Did Not Meet")))</f>
        <v>Did Not Meet</v>
      </c>
      <c r="I3091" s="13" t="str">
        <f>IF(V3093&gt;94,"Met",IF(X3093="--","n/a",IF(X3093&gt;=0,"Met","Did Not Meet")))</f>
        <v>Did Not Meet</v>
      </c>
      <c r="K3091" s="13" t="str">
        <f>IF(Z3092&gt;94,"Met",IF(AB3092="--","n/a",IF(AB3092&gt;=0,"Met","Did Not Meet")))</f>
        <v>Did Not Meet</v>
      </c>
      <c r="L3091" s="13" t="str">
        <f>IF(Z3093&gt;94,"Met",IF(AB3093="--","n/a",IF(AB3093&gt;=0,"Met","Did Not Meet")))</f>
        <v>Did Not Meet</v>
      </c>
      <c r="M3091" s="5" t="s">
        <v>37</v>
      </c>
      <c r="N3091" s="14" t="s">
        <v>2501</v>
      </c>
      <c r="O3091" s="5"/>
      <c r="P3091" s="44" t="str">
        <f t="shared" ref="P3091" si="3945">IF(K3092="Yes",IF(L3092="Yes","Yes","No"),"No")</f>
        <v>Yes</v>
      </c>
      <c r="Q3091" s="94" t="s">
        <v>2759</v>
      </c>
      <c r="R3091" s="5" t="s">
        <v>1</v>
      </c>
      <c r="S3091" s="5" t="s">
        <v>2</v>
      </c>
      <c r="T3091" s="5" t="s">
        <v>7</v>
      </c>
      <c r="U3091" s="5">
        <v>84</v>
      </c>
      <c r="V3091" s="5">
        <v>70.239999999999995</v>
      </c>
      <c r="W3091" s="5">
        <v>55.25</v>
      </c>
      <c r="X3091" s="11">
        <f t="shared" si="3924"/>
        <v>14.989999999999995</v>
      </c>
      <c r="Y3091" s="14">
        <v>81</v>
      </c>
      <c r="Z3091" s="5">
        <v>72.84</v>
      </c>
      <c r="AA3091" s="5">
        <v>58.48</v>
      </c>
      <c r="AB3091" s="71">
        <f t="shared" si="3904"/>
        <v>14.360000000000007</v>
      </c>
      <c r="AC3091" s="53" t="s">
        <v>19</v>
      </c>
    </row>
    <row r="3092" spans="1:29" ht="15" customHeight="1" x14ac:dyDescent="0.25">
      <c r="A3092" s="53">
        <v>4713050</v>
      </c>
      <c r="B3092" s="89" t="s">
        <v>2637</v>
      </c>
      <c r="C3092" s="53" t="s">
        <v>738</v>
      </c>
      <c r="D3092" s="49" t="s">
        <v>2499</v>
      </c>
      <c r="E3092" s="35" t="str">
        <f>VLOOKUP('2012 Accountability Database'!$A3090,'2011 AYP'!A$2:B$1072,2)</f>
        <v>SI_4 (School Improvement Year 4)</v>
      </c>
      <c r="F3092" s="66"/>
      <c r="G3092" s="63" t="s">
        <v>2485</v>
      </c>
      <c r="H3092" s="60" t="str">
        <f t="shared" ref="H3092:I3092" si="3946">IF(H3090="Met","Yes",IF(H3091="Met","Yes","No"))</f>
        <v>Yes</v>
      </c>
      <c r="I3092" s="60" t="str">
        <f t="shared" si="3946"/>
        <v>Yes</v>
      </c>
      <c r="J3092" s="42"/>
      <c r="K3092" s="60" t="str">
        <f t="shared" ref="K3092:L3092" si="3947">IF(K3090="Met","Yes",IF(K3091="Met","Yes","No"))</f>
        <v>Yes</v>
      </c>
      <c r="L3092" s="60" t="str">
        <f t="shared" si="3947"/>
        <v>Yes</v>
      </c>
      <c r="M3092" s="1" t="s">
        <v>37</v>
      </c>
      <c r="N3092" s="14" t="s">
        <v>2503</v>
      </c>
      <c r="O3092" s="5"/>
      <c r="P3092" s="44" t="str">
        <f t="shared" ref="P3092" si="3948">IF(H3096="Yes",IF(I3096="Yes","Yes","No"),"No")</f>
        <v>Yes</v>
      </c>
      <c r="Q3092" s="108" t="s">
        <v>2758</v>
      </c>
      <c r="R3092" s="5" t="s">
        <v>1</v>
      </c>
      <c r="S3092" s="1" t="s">
        <v>5</v>
      </c>
      <c r="T3092" s="1" t="s">
        <v>3</v>
      </c>
      <c r="U3092" s="5">
        <v>348</v>
      </c>
      <c r="V3092" s="1">
        <v>51.72</v>
      </c>
      <c r="W3092" s="1">
        <v>54.87</v>
      </c>
      <c r="X3092" s="6">
        <f t="shared" si="3924"/>
        <v>-3.1499999999999986</v>
      </c>
      <c r="Y3092" s="14">
        <v>329</v>
      </c>
      <c r="Z3092" s="1">
        <v>55.93</v>
      </c>
      <c r="AA3092" s="1">
        <v>57.99</v>
      </c>
      <c r="AB3092" s="72">
        <f t="shared" si="3904"/>
        <v>-2.0600000000000023</v>
      </c>
      <c r="AC3092" s="53" t="s">
        <v>19</v>
      </c>
    </row>
    <row r="3093" spans="1:29" x14ac:dyDescent="0.25">
      <c r="A3093" s="53">
        <v>4713050</v>
      </c>
      <c r="B3093" s="89" t="s">
        <v>2637</v>
      </c>
      <c r="C3093" s="53" t="s">
        <v>738</v>
      </c>
      <c r="D3093" s="49" t="s">
        <v>2507</v>
      </c>
      <c r="E3093" s="47">
        <f>VLOOKUP('2012 Accountability Database'!A3090,Dems1112!$A$2:$G$1082,3)</f>
        <v>0.92</v>
      </c>
      <c r="F3093" s="66"/>
      <c r="G3093" s="52"/>
      <c r="M3093" s="1" t="s">
        <v>37</v>
      </c>
      <c r="N3093" s="14" t="s">
        <v>2504</v>
      </c>
      <c r="O3093" s="5"/>
      <c r="P3093" s="44" t="str">
        <f t="shared" ref="P3093" si="3949">IF(K3096="Yes",IF(L3096="Yes","Yes","No"),"No")</f>
        <v>Yes</v>
      </c>
      <c r="Q3093" s="108"/>
      <c r="R3093" s="5" t="s">
        <v>1</v>
      </c>
      <c r="S3093" s="1" t="s">
        <v>5</v>
      </c>
      <c r="T3093" s="1" t="s">
        <v>7</v>
      </c>
      <c r="U3093" s="5">
        <v>345</v>
      </c>
      <c r="V3093" s="1">
        <v>51.88</v>
      </c>
      <c r="W3093" s="1">
        <v>55.25</v>
      </c>
      <c r="X3093" s="6">
        <f t="shared" si="3924"/>
        <v>-3.3699999999999974</v>
      </c>
      <c r="Y3093" s="14">
        <v>326</v>
      </c>
      <c r="Z3093" s="1">
        <v>56.13</v>
      </c>
      <c r="AA3093" s="1">
        <v>58.48</v>
      </c>
      <c r="AB3093" s="72">
        <f t="shared" si="3904"/>
        <v>-2.3499999999999943</v>
      </c>
      <c r="AC3093" s="53" t="s">
        <v>19</v>
      </c>
    </row>
    <row r="3094" spans="1:29" x14ac:dyDescent="0.25">
      <c r="A3094" s="53">
        <v>4713050</v>
      </c>
      <c r="B3094" s="89" t="s">
        <v>2637</v>
      </c>
      <c r="C3094" s="53" t="s">
        <v>738</v>
      </c>
      <c r="D3094" s="50" t="s">
        <v>2508</v>
      </c>
      <c r="E3094" s="47">
        <f>VLOOKUP('2012 Accountability Database'!A3090,Dems1112!$A$2:$G$1082,4)</f>
        <v>0.98</v>
      </c>
      <c r="F3094" s="65" t="s">
        <v>2486</v>
      </c>
      <c r="G3094" s="62"/>
      <c r="H3094" s="13" t="str">
        <f>IF(V3094&gt;94,"Met",IF(X3094="--","n/a",IF(X3094&gt;=0,"Met","Did Not Meet")))</f>
        <v>Met</v>
      </c>
      <c r="I3094" s="13" t="str">
        <f>IF(V3095&gt;94,"Met",IF(X3095="--","n/a",IF(X3095&gt;=0,"Met","Did Not Meet")))</f>
        <v>Met</v>
      </c>
      <c r="J3094" s="13"/>
      <c r="K3094" s="13" t="str">
        <f>IF(Z3094&gt;94,"Met",IF(AB3094="--","n/a",IF(AB3094&gt;=0,"Met","Did Not Meet")))</f>
        <v>Met</v>
      </c>
      <c r="L3094" s="13" t="str">
        <f>IF(Z3095&gt;94,"Met",IF(AB3095="--","n/a",IF(AB3095&gt;=0,"Met","Did Not Meet")))</f>
        <v>Met</v>
      </c>
      <c r="M3094" s="1" t="s">
        <v>37</v>
      </c>
      <c r="N3094" s="68" t="s">
        <v>2497</v>
      </c>
      <c r="O3094" s="35"/>
      <c r="P3094" s="44"/>
      <c r="Q3094" s="108"/>
      <c r="R3094" s="5" t="s">
        <v>6</v>
      </c>
      <c r="S3094" s="1" t="s">
        <v>2</v>
      </c>
      <c r="T3094" s="1" t="s">
        <v>3</v>
      </c>
      <c r="U3094" s="5">
        <v>89</v>
      </c>
      <c r="V3094" s="1">
        <v>49.44</v>
      </c>
      <c r="W3094" s="1">
        <v>44.29</v>
      </c>
      <c r="X3094" s="9">
        <f t="shared" si="3924"/>
        <v>5.1499999999999986</v>
      </c>
      <c r="Y3094" s="14">
        <v>81</v>
      </c>
      <c r="Z3094" s="1">
        <v>46.91</v>
      </c>
      <c r="AA3094" s="1">
        <v>46.53</v>
      </c>
      <c r="AB3094" s="71">
        <f t="shared" si="3904"/>
        <v>0.37999999999999545</v>
      </c>
      <c r="AC3094" s="53" t="s">
        <v>19</v>
      </c>
    </row>
    <row r="3095" spans="1:29" x14ac:dyDescent="0.25">
      <c r="A3095" s="53">
        <v>4713050</v>
      </c>
      <c r="B3095" s="89" t="s">
        <v>2637</v>
      </c>
      <c r="C3095" s="53" t="s">
        <v>738</v>
      </c>
      <c r="D3095" s="50" t="s">
        <v>974</v>
      </c>
      <c r="E3095" s="47" t="str">
        <f>VLOOKUP('2012 Accountability Database'!A3090,Dems1112!$A$2:$G$1082,5)</f>
        <v>6-8</v>
      </c>
      <c r="F3095" s="65" t="s">
        <v>2487</v>
      </c>
      <c r="G3095" s="62"/>
      <c r="H3095" s="13" t="str">
        <f>IF(V3096&gt;94,"Met",IF(X3096="--","n/a",IF(X3096&gt;=0,"Met","Did Not Meet")))</f>
        <v>Did Not Meet</v>
      </c>
      <c r="I3095" s="13" t="str">
        <f>IF(V3097&gt;94,"Met",IF(X3097="--","n/a",IF(X3097&gt;=0,"Met","Did Not Meet")))</f>
        <v>Did Not Meet</v>
      </c>
      <c r="J3095" s="13"/>
      <c r="K3095" s="13" t="str">
        <f>IF(Z3096&gt;94,"Met",IF(AB3096="--","n/a",IF(AB3096&gt;=0,"Met","Did Not Meet")))</f>
        <v>Did Not Meet</v>
      </c>
      <c r="L3095" s="13" t="str">
        <f>IF(Z3097&gt;94,"Met",IF(AB3097="--","n/a",IF(AB3097&gt;=0,"Met","Did Not Meet")))</f>
        <v>Did Not Meet</v>
      </c>
      <c r="M3095" s="1" t="s">
        <v>37</v>
      </c>
      <c r="N3095" s="14"/>
      <c r="O3095" s="35" t="s">
        <v>2506</v>
      </c>
      <c r="P3095" s="83" t="str">
        <f t="shared" ref="P3095" si="3950">IF(P3090="No"," ", IF(P3092="No"," ",IF(P3091="No", " ",IF(P3093="No"," ","X"))))</f>
        <v>X</v>
      </c>
      <c r="Q3095" s="108"/>
      <c r="R3095" s="5" t="s">
        <v>6</v>
      </c>
      <c r="S3095" s="1" t="s">
        <v>2</v>
      </c>
      <c r="T3095" s="1" t="s">
        <v>7</v>
      </c>
      <c r="U3095" s="5">
        <v>89</v>
      </c>
      <c r="V3095" s="1">
        <v>49.44</v>
      </c>
      <c r="W3095" s="1">
        <v>44.42</v>
      </c>
      <c r="X3095" s="9">
        <f t="shared" si="3924"/>
        <v>5.019999999999996</v>
      </c>
      <c r="Y3095" s="14">
        <v>81</v>
      </c>
      <c r="Z3095" s="1">
        <v>46.91</v>
      </c>
      <c r="AA3095" s="1">
        <v>46.72</v>
      </c>
      <c r="AB3095" s="71">
        <f t="shared" si="3904"/>
        <v>0.18999999999999773</v>
      </c>
      <c r="AC3095" s="53" t="s">
        <v>19</v>
      </c>
    </row>
    <row r="3096" spans="1:29" ht="15.75" x14ac:dyDescent="0.25">
      <c r="A3096" s="53">
        <v>4713050</v>
      </c>
      <c r="B3096" s="89" t="s">
        <v>2637</v>
      </c>
      <c r="C3096" s="53" t="s">
        <v>738</v>
      </c>
      <c r="D3096" s="50" t="s">
        <v>975</v>
      </c>
      <c r="E3096" s="48" t="str">
        <f>VLOOKUP('2012 Accountability Database'!A3090,Dems1112!$A$2:$G$1082,6)</f>
        <v>2 (Northeast AR)</v>
      </c>
      <c r="F3096" s="66"/>
      <c r="G3096" s="63" t="s">
        <v>2488</v>
      </c>
      <c r="H3096" s="61" t="str">
        <f t="shared" ref="H3096:I3096" si="3951">IF(H3094="Met","Yes",IF(H3095="Met","Yes","No"))</f>
        <v>Yes</v>
      </c>
      <c r="I3096" s="61" t="str">
        <f t="shared" si="3951"/>
        <v>Yes</v>
      </c>
      <c r="J3096" s="55"/>
      <c r="K3096" s="61" t="str">
        <f t="shared" ref="K3096:L3096" si="3952">IF(K3094="Met","Yes",IF(K3095="Met","Yes","No"))</f>
        <v>Yes</v>
      </c>
      <c r="L3096" s="61" t="str">
        <f t="shared" si="3952"/>
        <v>Yes</v>
      </c>
      <c r="M3096" s="1" t="s">
        <v>37</v>
      </c>
      <c r="N3096" s="14"/>
      <c r="O3096" s="35" t="s">
        <v>2505</v>
      </c>
      <c r="P3096" s="83" t="str">
        <f t="shared" ref="P3096" si="3953">IF(P3095="X"," ",IF(P3097="X"," ","X"))</f>
        <v xml:space="preserve"> </v>
      </c>
      <c r="Q3096" s="94" t="s">
        <v>2759</v>
      </c>
      <c r="R3096" s="5" t="s">
        <v>6</v>
      </c>
      <c r="S3096" s="1" t="s">
        <v>5</v>
      </c>
      <c r="T3096" s="1" t="s">
        <v>3</v>
      </c>
      <c r="U3096" s="5">
        <v>364</v>
      </c>
      <c r="V3096" s="1">
        <v>33.520000000000003</v>
      </c>
      <c r="W3096" s="1">
        <v>44.29</v>
      </c>
      <c r="X3096" s="6">
        <f t="shared" si="3924"/>
        <v>-10.769999999999996</v>
      </c>
      <c r="Y3096" s="14">
        <v>329</v>
      </c>
      <c r="Z3096" s="1">
        <v>34.35</v>
      </c>
      <c r="AA3096" s="1">
        <v>46.53</v>
      </c>
      <c r="AB3096" s="72">
        <f t="shared" si="3904"/>
        <v>-12.18</v>
      </c>
      <c r="AC3096" s="53" t="s">
        <v>19</v>
      </c>
    </row>
    <row r="3097" spans="1:29" x14ac:dyDescent="0.25">
      <c r="A3097" s="54">
        <v>4713050</v>
      </c>
      <c r="B3097" s="90" t="s">
        <v>2637</v>
      </c>
      <c r="C3097" s="54" t="s">
        <v>738</v>
      </c>
      <c r="D3097" s="4"/>
      <c r="E3097" s="4"/>
      <c r="F3097" s="67"/>
      <c r="G3097" s="64"/>
      <c r="H3097" s="43"/>
      <c r="I3097" s="43"/>
      <c r="J3097" s="43"/>
      <c r="K3097" s="43"/>
      <c r="L3097" s="43"/>
      <c r="M3097" s="4" t="s">
        <v>37</v>
      </c>
      <c r="N3097" s="15"/>
      <c r="O3097" s="38" t="s">
        <v>2482</v>
      </c>
      <c r="P3097" s="84" t="str">
        <f>IF(E3091="Achieving School"," ","X")</f>
        <v>X</v>
      </c>
      <c r="Q3097" s="91"/>
      <c r="R3097" s="4" t="s">
        <v>6</v>
      </c>
      <c r="S3097" s="4" t="s">
        <v>5</v>
      </c>
      <c r="T3097" s="4" t="s">
        <v>7</v>
      </c>
      <c r="U3097" s="4">
        <v>361</v>
      </c>
      <c r="V3097" s="4">
        <v>33.520000000000003</v>
      </c>
      <c r="W3097" s="4">
        <v>44.42</v>
      </c>
      <c r="X3097" s="7">
        <f t="shared" si="3924"/>
        <v>-10.899999999999999</v>
      </c>
      <c r="Y3097" s="15">
        <v>326</v>
      </c>
      <c r="Z3097" s="4">
        <v>34.36</v>
      </c>
      <c r="AA3097" s="4">
        <v>46.72</v>
      </c>
      <c r="AB3097" s="73">
        <f t="shared" si="3904"/>
        <v>-12.36</v>
      </c>
      <c r="AC3097" s="54" t="s">
        <v>19</v>
      </c>
    </row>
    <row r="3098" spans="1:29" x14ac:dyDescent="0.25">
      <c r="A3098" s="1">
        <v>4713052</v>
      </c>
      <c r="B3098" s="87" t="s">
        <v>2637</v>
      </c>
      <c r="C3098" s="55" t="s">
        <v>739</v>
      </c>
      <c r="E3098" s="42"/>
      <c r="F3098" s="65" t="s">
        <v>2483</v>
      </c>
      <c r="G3098" s="62"/>
      <c r="H3098" s="37" t="str">
        <f>IF(V3098&gt;94,"Met",IF(X3098="--","n/a",IF(X3098&gt;=0,"Met","Did Not Meet")))</f>
        <v>Met</v>
      </c>
      <c r="I3098" s="37" t="str">
        <f>IF(V3099&gt;94,"Met",IF(X3099="--","n/a",IF(X3099&gt;=0,"Met","Did Not Meet")))</f>
        <v>Met</v>
      </c>
      <c r="K3098" s="13" t="str">
        <f>IF(Z3098&gt;94,"Met",IF(AB3098="--","n/a",IF(AB3098&gt;=0,"Met","Did Not Meet")))</f>
        <v>Did Not Meet</v>
      </c>
      <c r="L3098" s="13" t="str">
        <f>IF(Z3099&gt;94,"Met",IF(AB3099="--","n/a",IF(AB3099&gt;=0,"Met","Did Not Meet")))</f>
        <v>Did Not Meet</v>
      </c>
      <c r="M3098" s="1" t="s">
        <v>4</v>
      </c>
      <c r="N3098" s="14" t="s">
        <v>2502</v>
      </c>
      <c r="O3098" s="5"/>
      <c r="P3098" s="44" t="str">
        <f t="shared" ref="P3098" si="3954">IF(H3100="Yes",IF(I3100="Yes","Yes","No"),"No")</f>
        <v>Yes</v>
      </c>
      <c r="Q3098" s="93"/>
      <c r="R3098" s="5" t="s">
        <v>1</v>
      </c>
      <c r="S3098" s="1" t="s">
        <v>2</v>
      </c>
      <c r="T3098" s="1" t="s">
        <v>3</v>
      </c>
      <c r="U3098" s="5">
        <v>138</v>
      </c>
      <c r="V3098" s="1">
        <v>78.260000000000005</v>
      </c>
      <c r="W3098" s="1">
        <v>67.27</v>
      </c>
      <c r="X3098" s="9">
        <f t="shared" si="3924"/>
        <v>10.990000000000009</v>
      </c>
      <c r="Y3098" s="14">
        <v>86</v>
      </c>
      <c r="Z3098" s="1">
        <v>90.7</v>
      </c>
      <c r="AA3098" s="1">
        <v>93.13</v>
      </c>
      <c r="AB3098" s="72">
        <f t="shared" si="3904"/>
        <v>-2.4299999999999926</v>
      </c>
      <c r="AC3098" s="36"/>
    </row>
    <row r="3099" spans="1:29" ht="15.75" x14ac:dyDescent="0.25">
      <c r="A3099" s="53">
        <v>4713052</v>
      </c>
      <c r="B3099" s="89" t="s">
        <v>2637</v>
      </c>
      <c r="C3099" s="53" t="s">
        <v>739</v>
      </c>
      <c r="D3099" s="49" t="s">
        <v>2498</v>
      </c>
      <c r="E3099" s="34" t="str">
        <f>M3098</f>
        <v>Achieving School</v>
      </c>
      <c r="F3099" s="65" t="s">
        <v>2484</v>
      </c>
      <c r="G3099" s="62"/>
      <c r="H3099" s="13" t="str">
        <f>IF(V3100&gt;94,"Met",IF(X3100="--","n/a",IF(X3100&gt;=0,"Met","Did Not Meet")))</f>
        <v>Met</v>
      </c>
      <c r="I3099" s="13" t="str">
        <f>IF(V3101&gt;94,"Met",IF(X3101="--","n/a",IF(X3101&gt;=0,"Met","Did Not Meet")))</f>
        <v>Met</v>
      </c>
      <c r="K3099" s="13" t="str">
        <f>IF(Z3100&gt;94,"Met",IF(AB3100="--","n/a",IF(AB3100&gt;=0,"Met","Did Not Meet")))</f>
        <v>Did Not Meet</v>
      </c>
      <c r="L3099" s="13" t="str">
        <f>IF(Z3101&gt;94,"Met",IF(AB3101="--","n/a",IF(AB3101&gt;=0,"Met","Did Not Meet")))</f>
        <v>Did Not Meet</v>
      </c>
      <c r="M3099" s="1" t="s">
        <v>4</v>
      </c>
      <c r="N3099" s="14" t="s">
        <v>2501</v>
      </c>
      <c r="O3099" s="5"/>
      <c r="P3099" s="44" t="str">
        <f t="shared" ref="P3099" si="3955">IF(K3100="Yes",IF(L3100="Yes","Yes","No"),"No")</f>
        <v>No</v>
      </c>
      <c r="Q3099" s="94" t="s">
        <v>2759</v>
      </c>
      <c r="R3099" s="5" t="s">
        <v>1</v>
      </c>
      <c r="S3099" s="1" t="s">
        <v>2</v>
      </c>
      <c r="T3099" s="1" t="s">
        <v>7</v>
      </c>
      <c r="U3099" s="5">
        <v>138</v>
      </c>
      <c r="V3099" s="1">
        <v>78.260000000000005</v>
      </c>
      <c r="W3099" s="1">
        <v>68.040000000000006</v>
      </c>
      <c r="X3099" s="9">
        <f t="shared" si="3924"/>
        <v>10.219999999999999</v>
      </c>
      <c r="Y3099" s="14">
        <v>86</v>
      </c>
      <c r="Z3099" s="1">
        <v>90.7</v>
      </c>
      <c r="AA3099" s="1">
        <v>93.04</v>
      </c>
      <c r="AB3099" s="72">
        <f t="shared" si="3904"/>
        <v>-2.3400000000000034</v>
      </c>
      <c r="AC3099" s="53"/>
    </row>
    <row r="3100" spans="1:29" ht="15" customHeight="1" x14ac:dyDescent="0.25">
      <c r="A3100" s="53">
        <v>4713052</v>
      </c>
      <c r="B3100" s="89" t="s">
        <v>2637</v>
      </c>
      <c r="C3100" s="53" t="s">
        <v>739</v>
      </c>
      <c r="D3100" s="49" t="s">
        <v>2499</v>
      </c>
      <c r="E3100" s="35" t="str">
        <f>VLOOKUP('2012 Accountability Database'!$A3098,'2011 AYP'!A$2:B$1072,2)</f>
        <v xml:space="preserve"> A (Alert)</v>
      </c>
      <c r="F3100" s="66"/>
      <c r="G3100" s="63" t="s">
        <v>2485</v>
      </c>
      <c r="H3100" s="60" t="str">
        <f t="shared" ref="H3100:I3100" si="3956">IF(H3098="Met","Yes",IF(H3099="Met","Yes","No"))</f>
        <v>Yes</v>
      </c>
      <c r="I3100" s="60" t="str">
        <f t="shared" si="3956"/>
        <v>Yes</v>
      </c>
      <c r="J3100" s="42"/>
      <c r="K3100" s="60" t="str">
        <f t="shared" ref="K3100:L3100" si="3957">IF(K3098="Met","Yes",IF(K3099="Met","Yes","No"))</f>
        <v>No</v>
      </c>
      <c r="L3100" s="60" t="str">
        <f t="shared" si="3957"/>
        <v>No</v>
      </c>
      <c r="M3100" s="5" t="s">
        <v>4</v>
      </c>
      <c r="N3100" s="14" t="s">
        <v>2503</v>
      </c>
      <c r="O3100" s="5"/>
      <c r="P3100" s="44" t="str">
        <f t="shared" ref="P3100" si="3958">IF(H3104="Yes",IF(I3104="Yes","Yes","No"),"No")</f>
        <v>Yes</v>
      </c>
      <c r="Q3100" s="108" t="s">
        <v>2758</v>
      </c>
      <c r="R3100" s="5" t="s">
        <v>1</v>
      </c>
      <c r="S3100" s="5" t="s">
        <v>5</v>
      </c>
      <c r="T3100" s="5" t="s">
        <v>3</v>
      </c>
      <c r="U3100" s="5">
        <v>292</v>
      </c>
      <c r="V3100" s="5">
        <v>70.89</v>
      </c>
      <c r="W3100" s="5">
        <v>67.27</v>
      </c>
      <c r="X3100" s="11">
        <f t="shared" si="3924"/>
        <v>3.6200000000000045</v>
      </c>
      <c r="Y3100" s="14">
        <v>166</v>
      </c>
      <c r="Z3100" s="5">
        <v>91.57</v>
      </c>
      <c r="AA3100" s="5">
        <v>93.13</v>
      </c>
      <c r="AB3100" s="72">
        <f t="shared" si="3904"/>
        <v>-1.5600000000000023</v>
      </c>
      <c r="AC3100" s="53"/>
    </row>
    <row r="3101" spans="1:29" x14ac:dyDescent="0.25">
      <c r="A3101" s="53">
        <v>4713052</v>
      </c>
      <c r="B3101" s="89" t="s">
        <v>2637</v>
      </c>
      <c r="C3101" s="53" t="s">
        <v>739</v>
      </c>
      <c r="D3101" s="49" t="s">
        <v>2507</v>
      </c>
      <c r="E3101" s="47">
        <f>VLOOKUP('2012 Accountability Database'!A3098,Dems1112!$A$2:$G$1082,3)</f>
        <v>0.77</v>
      </c>
      <c r="F3101" s="66"/>
      <c r="G3101" s="52"/>
      <c r="M3101" s="1" t="s">
        <v>4</v>
      </c>
      <c r="N3101" s="14" t="s">
        <v>2504</v>
      </c>
      <c r="O3101" s="5"/>
      <c r="P3101" s="44" t="str">
        <f t="shared" ref="P3101" si="3959">IF(K3104="Yes",IF(L3104="Yes","Yes","No"),"No")</f>
        <v>No</v>
      </c>
      <c r="Q3101" s="108"/>
      <c r="R3101" s="5" t="s">
        <v>1</v>
      </c>
      <c r="S3101" s="1" t="s">
        <v>5</v>
      </c>
      <c r="T3101" s="1" t="s">
        <v>7</v>
      </c>
      <c r="U3101" s="5">
        <v>290</v>
      </c>
      <c r="V3101" s="1">
        <v>71.38</v>
      </c>
      <c r="W3101" s="1">
        <v>68.040000000000006</v>
      </c>
      <c r="X3101" s="9">
        <f t="shared" si="3924"/>
        <v>3.3399999999999892</v>
      </c>
      <c r="Y3101" s="14">
        <v>165</v>
      </c>
      <c r="Z3101" s="1">
        <v>91.52</v>
      </c>
      <c r="AA3101" s="1">
        <v>93.04</v>
      </c>
      <c r="AB3101" s="72">
        <f t="shared" si="3904"/>
        <v>-1.5200000000000102</v>
      </c>
      <c r="AC3101" s="53"/>
    </row>
    <row r="3102" spans="1:29" x14ac:dyDescent="0.25">
      <c r="A3102" s="53">
        <v>4713052</v>
      </c>
      <c r="B3102" s="89" t="s">
        <v>2637</v>
      </c>
      <c r="C3102" s="53" t="s">
        <v>739</v>
      </c>
      <c r="D3102" s="50" t="s">
        <v>2508</v>
      </c>
      <c r="E3102" s="47">
        <f>VLOOKUP('2012 Accountability Database'!A3098,Dems1112!$A$2:$G$1082,4)</f>
        <v>0.84</v>
      </c>
      <c r="F3102" s="65" t="s">
        <v>2486</v>
      </c>
      <c r="G3102" s="62"/>
      <c r="H3102" s="13" t="str">
        <f>IF(V3102&gt;94,"Met",IF(X3102="--","n/a",IF(X3102&gt;=0,"Met","Did Not Meet")))</f>
        <v>Met</v>
      </c>
      <c r="I3102" s="13" t="str">
        <f>IF(V3103&gt;94,"Met",IF(X3103="--","n/a",IF(X3103&gt;=0,"Met","Did Not Meet")))</f>
        <v>Met</v>
      </c>
      <c r="J3102" s="13"/>
      <c r="K3102" s="13" t="str">
        <f>IF(Z3102&gt;94,"Met",IF(AB3102="--","n/a",IF(AB3102&gt;=0,"Met","Did Not Meet")))</f>
        <v>Did Not Meet</v>
      </c>
      <c r="L3102" s="13" t="str">
        <f>IF(Z3103&gt;94,"Met",IF(AB3103="--","n/a",IF(AB3103&gt;=0,"Met","Did Not Meet")))</f>
        <v>Did Not Meet</v>
      </c>
      <c r="M3102" s="1" t="s">
        <v>4</v>
      </c>
      <c r="N3102" s="68" t="s">
        <v>2497</v>
      </c>
      <c r="O3102" s="35"/>
      <c r="P3102" s="44"/>
      <c r="Q3102" s="108"/>
      <c r="R3102" s="5" t="s">
        <v>6</v>
      </c>
      <c r="S3102" s="1" t="s">
        <v>2</v>
      </c>
      <c r="T3102" s="1" t="s">
        <v>3</v>
      </c>
      <c r="U3102" s="5">
        <v>138</v>
      </c>
      <c r="V3102" s="1">
        <v>55.8</v>
      </c>
      <c r="W3102" s="1">
        <v>52.38</v>
      </c>
      <c r="X3102" s="9">
        <f t="shared" si="3924"/>
        <v>3.4199999999999946</v>
      </c>
      <c r="Y3102" s="14">
        <v>86</v>
      </c>
      <c r="Z3102" s="1">
        <v>34.880000000000003</v>
      </c>
      <c r="AA3102" s="1">
        <v>50.73</v>
      </c>
      <c r="AB3102" s="72">
        <f t="shared" si="3904"/>
        <v>-15.849999999999994</v>
      </c>
      <c r="AC3102" s="53"/>
    </row>
    <row r="3103" spans="1:29" x14ac:dyDescent="0.25">
      <c r="A3103" s="53">
        <v>4713052</v>
      </c>
      <c r="B3103" s="89" t="s">
        <v>2637</v>
      </c>
      <c r="C3103" s="53" t="s">
        <v>739</v>
      </c>
      <c r="D3103" s="50" t="s">
        <v>974</v>
      </c>
      <c r="E3103" s="47" t="str">
        <f>VLOOKUP('2012 Accountability Database'!A3098,Dems1112!$A$2:$G$1082,5)</f>
        <v>P-K</v>
      </c>
      <c r="F3103" s="65" t="s">
        <v>2487</v>
      </c>
      <c r="G3103" s="62"/>
      <c r="H3103" s="13" t="str">
        <f>IF(V3104&gt;94,"Met",IF(X3104="--","n/a",IF(X3104&gt;=0,"Met","Did Not Meet")))</f>
        <v>Did Not Meet</v>
      </c>
      <c r="I3103" s="13" t="str">
        <f>IF(V3105&gt;94,"Met",IF(X3105="--","n/a",IF(X3105&gt;=0,"Met","Did Not Meet")))</f>
        <v>Did Not Meet</v>
      </c>
      <c r="J3103" s="13"/>
      <c r="K3103" s="13" t="str">
        <f>IF(Z3104&gt;94,"Met",IF(AB3104="--","n/a",IF(AB3104&gt;=0,"Met","Did Not Meet")))</f>
        <v>Did Not Meet</v>
      </c>
      <c r="L3103" s="13" t="str">
        <f>IF(Z3105&gt;94,"Met",IF(AB3105="--","n/a",IF(AB3105&gt;=0,"Met","Did Not Meet")))</f>
        <v>Did Not Meet</v>
      </c>
      <c r="M3103" s="5" t="s">
        <v>4</v>
      </c>
      <c r="N3103" s="14"/>
      <c r="O3103" s="35" t="s">
        <v>2506</v>
      </c>
      <c r="P3103" s="83" t="str">
        <f t="shared" ref="P3103" si="3960">IF(P3098="No"," ", IF(P3100="No"," ",IF(P3099="No", " ",IF(P3101="No"," ","X"))))</f>
        <v xml:space="preserve"> </v>
      </c>
      <c r="Q3103" s="108"/>
      <c r="R3103" s="5" t="s">
        <v>6</v>
      </c>
      <c r="S3103" s="5" t="s">
        <v>2</v>
      </c>
      <c r="T3103" s="5" t="s">
        <v>7</v>
      </c>
      <c r="U3103" s="5">
        <v>138</v>
      </c>
      <c r="V3103" s="5">
        <v>55.8</v>
      </c>
      <c r="W3103" s="5">
        <v>52.96</v>
      </c>
      <c r="X3103" s="11">
        <f t="shared" si="3924"/>
        <v>2.8399999999999963</v>
      </c>
      <c r="Y3103" s="14">
        <v>86</v>
      </c>
      <c r="Z3103" s="5">
        <v>34.880000000000003</v>
      </c>
      <c r="AA3103" s="5">
        <v>50.11</v>
      </c>
      <c r="AB3103" s="72">
        <f t="shared" si="3904"/>
        <v>-15.229999999999997</v>
      </c>
      <c r="AC3103" s="53"/>
    </row>
    <row r="3104" spans="1:29" ht="15.75" x14ac:dyDescent="0.25">
      <c r="A3104" s="53">
        <v>4713052</v>
      </c>
      <c r="B3104" s="89" t="s">
        <v>2637</v>
      </c>
      <c r="C3104" s="53" t="s">
        <v>739</v>
      </c>
      <c r="D3104" s="50" t="s">
        <v>975</v>
      </c>
      <c r="E3104" s="48" t="str">
        <f>VLOOKUP('2012 Accountability Database'!A3098,Dems1112!$A$2:$G$1082,6)</f>
        <v>2 (Northeast AR)</v>
      </c>
      <c r="F3104" s="66"/>
      <c r="G3104" s="63" t="s">
        <v>2488</v>
      </c>
      <c r="H3104" s="61" t="str">
        <f t="shared" ref="H3104:I3104" si="3961">IF(H3102="Met","Yes",IF(H3103="Met","Yes","No"))</f>
        <v>Yes</v>
      </c>
      <c r="I3104" s="61" t="str">
        <f t="shared" si="3961"/>
        <v>Yes</v>
      </c>
      <c r="J3104" s="55"/>
      <c r="K3104" s="61" t="str">
        <f t="shared" ref="K3104:L3104" si="3962">IF(K3102="Met","Yes",IF(K3103="Met","Yes","No"))</f>
        <v>No</v>
      </c>
      <c r="L3104" s="61" t="str">
        <f t="shared" si="3962"/>
        <v>No</v>
      </c>
      <c r="M3104" s="1" t="s">
        <v>4</v>
      </c>
      <c r="N3104" s="14"/>
      <c r="O3104" s="35" t="s">
        <v>2505</v>
      </c>
      <c r="P3104" s="83" t="str">
        <f t="shared" ref="P3104" si="3963">IF(P3103="X"," ",IF(P3105="X"," ","X"))</f>
        <v>X</v>
      </c>
      <c r="Q3104" s="94" t="s">
        <v>2759</v>
      </c>
      <c r="R3104" s="5" t="s">
        <v>6</v>
      </c>
      <c r="S3104" s="1" t="s">
        <v>5</v>
      </c>
      <c r="T3104" s="1" t="s">
        <v>3</v>
      </c>
      <c r="U3104" s="5">
        <v>292</v>
      </c>
      <c r="V3104" s="1">
        <v>51.71</v>
      </c>
      <c r="W3104" s="1">
        <v>52.38</v>
      </c>
      <c r="X3104" s="6">
        <f t="shared" si="3924"/>
        <v>-0.67000000000000171</v>
      </c>
      <c r="Y3104" s="14">
        <v>166</v>
      </c>
      <c r="Z3104" s="1">
        <v>40.36</v>
      </c>
      <c r="AA3104" s="1">
        <v>50.73</v>
      </c>
      <c r="AB3104" s="72">
        <f t="shared" si="3904"/>
        <v>-10.369999999999997</v>
      </c>
      <c r="AC3104" s="53"/>
    </row>
    <row r="3105" spans="1:29" x14ac:dyDescent="0.25">
      <c r="A3105" s="54">
        <v>4713052</v>
      </c>
      <c r="B3105" s="90" t="s">
        <v>2637</v>
      </c>
      <c r="C3105" s="54" t="s">
        <v>739</v>
      </c>
      <c r="D3105" s="4"/>
      <c r="E3105" s="4"/>
      <c r="F3105" s="67"/>
      <c r="G3105" s="64"/>
      <c r="H3105" s="43"/>
      <c r="I3105" s="43"/>
      <c r="J3105" s="43"/>
      <c r="K3105" s="43"/>
      <c r="L3105" s="43"/>
      <c r="M3105" s="4" t="s">
        <v>4</v>
      </c>
      <c r="N3105" s="15"/>
      <c r="O3105" s="38" t="s">
        <v>2482</v>
      </c>
      <c r="P3105" s="84" t="str">
        <f>IF(E3099="Achieving School"," ","X")</f>
        <v xml:space="preserve"> </v>
      </c>
      <c r="Q3105" s="91"/>
      <c r="R3105" s="4" t="s">
        <v>6</v>
      </c>
      <c r="S3105" s="4" t="s">
        <v>5</v>
      </c>
      <c r="T3105" s="4" t="s">
        <v>7</v>
      </c>
      <c r="U3105" s="4">
        <v>290</v>
      </c>
      <c r="V3105" s="4">
        <v>52.07</v>
      </c>
      <c r="W3105" s="4">
        <v>52.96</v>
      </c>
      <c r="X3105" s="7">
        <f t="shared" si="3924"/>
        <v>-0.89000000000000057</v>
      </c>
      <c r="Y3105" s="15">
        <v>165</v>
      </c>
      <c r="Z3105" s="4">
        <v>40</v>
      </c>
      <c r="AA3105" s="4">
        <v>50.11</v>
      </c>
      <c r="AB3105" s="73">
        <f t="shared" si="3904"/>
        <v>-10.11</v>
      </c>
      <c r="AC3105" s="54"/>
    </row>
    <row r="3106" spans="1:29" x14ac:dyDescent="0.25">
      <c r="A3106" s="1">
        <v>4713053</v>
      </c>
      <c r="B3106" s="87" t="s">
        <v>2637</v>
      </c>
      <c r="C3106" s="55" t="s">
        <v>740</v>
      </c>
      <c r="E3106" s="42"/>
      <c r="F3106" s="65" t="s">
        <v>2483</v>
      </c>
      <c r="G3106" s="62"/>
      <c r="H3106" s="37" t="str">
        <f>IF(V3106&gt;94,"Met",IF(X3106="--","n/a",IF(X3106&gt;=0,"Met","Did Not Meet")))</f>
        <v>Met</v>
      </c>
      <c r="I3106" s="37" t="str">
        <f>IF(V3107&gt;94,"Met",IF(X3107="--","n/a",IF(X3107&gt;=0,"Met","Did Not Meet")))</f>
        <v>Met</v>
      </c>
      <c r="K3106" s="13" t="str">
        <f>IF(Z3106&gt;94,"Met",IF(AB3106="--","n/a",IF(AB3106&gt;=0,"Met","Did Not Meet")))</f>
        <v>Did Not Meet</v>
      </c>
      <c r="L3106" s="13" t="str">
        <f>IF(Z3107&gt;94,"Met",IF(AB3107="--","n/a",IF(AB3107&gt;=0,"Met","Did Not Meet")))</f>
        <v>Did Not Meet</v>
      </c>
      <c r="M3106" s="5" t="s">
        <v>4</v>
      </c>
      <c r="N3106" s="14" t="s">
        <v>2502</v>
      </c>
      <c r="O3106" s="5"/>
      <c r="P3106" s="44" t="str">
        <f t="shared" ref="P3106" si="3964">IF(H3108="Yes",IF(I3108="Yes","Yes","No"),"No")</f>
        <v>Yes</v>
      </c>
      <c r="Q3106" s="93"/>
      <c r="R3106" s="5" t="s">
        <v>1</v>
      </c>
      <c r="S3106" s="5" t="s">
        <v>2</v>
      </c>
      <c r="T3106" s="5" t="s">
        <v>3</v>
      </c>
      <c r="U3106" s="5">
        <v>138</v>
      </c>
      <c r="V3106" s="5">
        <v>78.260000000000005</v>
      </c>
      <c r="W3106" s="5">
        <v>67.27</v>
      </c>
      <c r="X3106" s="11">
        <f t="shared" si="3924"/>
        <v>10.990000000000009</v>
      </c>
      <c r="Y3106" s="14">
        <v>86</v>
      </c>
      <c r="Z3106" s="5">
        <v>90.7</v>
      </c>
      <c r="AA3106" s="5">
        <v>93.13</v>
      </c>
      <c r="AB3106" s="72">
        <f t="shared" si="3904"/>
        <v>-2.4299999999999926</v>
      </c>
      <c r="AC3106" s="36"/>
    </row>
    <row r="3107" spans="1:29" ht="15.75" x14ac:dyDescent="0.25">
      <c r="A3107" s="53">
        <v>4713053</v>
      </c>
      <c r="B3107" s="89" t="s">
        <v>2637</v>
      </c>
      <c r="C3107" s="53" t="s">
        <v>740</v>
      </c>
      <c r="D3107" s="49" t="s">
        <v>2498</v>
      </c>
      <c r="E3107" s="34" t="str">
        <f>M3106</f>
        <v>Achieving School</v>
      </c>
      <c r="F3107" s="65" t="s">
        <v>2484</v>
      </c>
      <c r="G3107" s="62"/>
      <c r="H3107" s="13" t="str">
        <f>IF(V3108&gt;94,"Met",IF(X3108="--","n/a",IF(X3108&gt;=0,"Met","Did Not Meet")))</f>
        <v>Met</v>
      </c>
      <c r="I3107" s="13" t="str">
        <f>IF(V3109&gt;94,"Met",IF(X3109="--","n/a",IF(X3109&gt;=0,"Met","Did Not Meet")))</f>
        <v>Met</v>
      </c>
      <c r="K3107" s="13" t="str">
        <f>IF(Z3108&gt;94,"Met",IF(AB3108="--","n/a",IF(AB3108&gt;=0,"Met","Did Not Meet")))</f>
        <v>Did Not Meet</v>
      </c>
      <c r="L3107" s="13" t="str">
        <f>IF(Z3109&gt;94,"Met",IF(AB3109="--","n/a",IF(AB3109&gt;=0,"Met","Did Not Meet")))</f>
        <v>Did Not Meet</v>
      </c>
      <c r="M3107" s="1" t="s">
        <v>4</v>
      </c>
      <c r="N3107" s="14" t="s">
        <v>2501</v>
      </c>
      <c r="O3107" s="5"/>
      <c r="P3107" s="44" t="str">
        <f t="shared" ref="P3107" si="3965">IF(K3108="Yes",IF(L3108="Yes","Yes","No"),"No")</f>
        <v>No</v>
      </c>
      <c r="Q3107" s="94" t="s">
        <v>2759</v>
      </c>
      <c r="R3107" s="5" t="s">
        <v>1</v>
      </c>
      <c r="S3107" s="1" t="s">
        <v>2</v>
      </c>
      <c r="T3107" s="1" t="s">
        <v>7</v>
      </c>
      <c r="U3107" s="5">
        <v>138</v>
      </c>
      <c r="V3107" s="1">
        <v>78.260000000000005</v>
      </c>
      <c r="W3107" s="1">
        <v>68.040000000000006</v>
      </c>
      <c r="X3107" s="9">
        <f t="shared" si="3924"/>
        <v>10.219999999999999</v>
      </c>
      <c r="Y3107" s="14">
        <v>86</v>
      </c>
      <c r="Z3107" s="1">
        <v>90.7</v>
      </c>
      <c r="AA3107" s="1">
        <v>93.04</v>
      </c>
      <c r="AB3107" s="72">
        <f t="shared" si="3904"/>
        <v>-2.3400000000000034</v>
      </c>
      <c r="AC3107" s="53"/>
    </row>
    <row r="3108" spans="1:29" ht="15" customHeight="1" x14ac:dyDescent="0.25">
      <c r="A3108" s="53">
        <v>4713053</v>
      </c>
      <c r="B3108" s="89" t="s">
        <v>2637</v>
      </c>
      <c r="C3108" s="53" t="s">
        <v>740</v>
      </c>
      <c r="D3108" s="49" t="s">
        <v>2499</v>
      </c>
      <c r="E3108" s="35" t="str">
        <f>VLOOKUP('2012 Accountability Database'!$A3106,'2011 AYP'!A$2:B$1072,2)</f>
        <v xml:space="preserve"> A (Alert)</v>
      </c>
      <c r="F3108" s="66"/>
      <c r="G3108" s="63" t="s">
        <v>2485</v>
      </c>
      <c r="H3108" s="60" t="str">
        <f t="shared" ref="H3108:I3108" si="3966">IF(H3106="Met","Yes",IF(H3107="Met","Yes","No"))</f>
        <v>Yes</v>
      </c>
      <c r="I3108" s="60" t="str">
        <f t="shared" si="3966"/>
        <v>Yes</v>
      </c>
      <c r="J3108" s="42"/>
      <c r="K3108" s="60" t="str">
        <f t="shared" ref="K3108:L3108" si="3967">IF(K3106="Met","Yes",IF(K3107="Met","Yes","No"))</f>
        <v>No</v>
      </c>
      <c r="L3108" s="60" t="str">
        <f t="shared" si="3967"/>
        <v>No</v>
      </c>
      <c r="M3108" s="1" t="s">
        <v>4</v>
      </c>
      <c r="N3108" s="14" t="s">
        <v>2503</v>
      </c>
      <c r="O3108" s="5"/>
      <c r="P3108" s="44" t="str">
        <f t="shared" ref="P3108" si="3968">IF(H3112="Yes",IF(I3112="Yes","Yes","No"),"No")</f>
        <v>Yes</v>
      </c>
      <c r="Q3108" s="108" t="s">
        <v>2758</v>
      </c>
      <c r="R3108" s="5" t="s">
        <v>1</v>
      </c>
      <c r="S3108" s="1" t="s">
        <v>5</v>
      </c>
      <c r="T3108" s="1" t="s">
        <v>3</v>
      </c>
      <c r="U3108" s="5">
        <v>292</v>
      </c>
      <c r="V3108" s="1">
        <v>70.89</v>
      </c>
      <c r="W3108" s="1">
        <v>67.27</v>
      </c>
      <c r="X3108" s="9">
        <f t="shared" si="3924"/>
        <v>3.6200000000000045</v>
      </c>
      <c r="Y3108" s="14">
        <v>166</v>
      </c>
      <c r="Z3108" s="1">
        <v>91.57</v>
      </c>
      <c r="AA3108" s="1">
        <v>93.13</v>
      </c>
      <c r="AB3108" s="72">
        <f t="shared" si="3904"/>
        <v>-1.5600000000000023</v>
      </c>
      <c r="AC3108" s="53"/>
    </row>
    <row r="3109" spans="1:29" x14ac:dyDescent="0.25">
      <c r="A3109" s="53">
        <v>4713053</v>
      </c>
      <c r="B3109" s="89" t="s">
        <v>2637</v>
      </c>
      <c r="C3109" s="53" t="s">
        <v>740</v>
      </c>
      <c r="D3109" s="49" t="s">
        <v>2507</v>
      </c>
      <c r="E3109" s="47">
        <f>VLOOKUP('2012 Accountability Database'!A3106,Dems1112!$A$2:$G$1082,3)</f>
        <v>0.96</v>
      </c>
      <c r="F3109" s="66"/>
      <c r="G3109" s="52"/>
      <c r="M3109" s="1" t="s">
        <v>4</v>
      </c>
      <c r="N3109" s="14" t="s">
        <v>2504</v>
      </c>
      <c r="O3109" s="5"/>
      <c r="P3109" s="44" t="str">
        <f t="shared" ref="P3109" si="3969">IF(K3112="Yes",IF(L3112="Yes","Yes","No"),"No")</f>
        <v>No</v>
      </c>
      <c r="Q3109" s="108"/>
      <c r="R3109" s="5" t="s">
        <v>1</v>
      </c>
      <c r="S3109" s="1" t="s">
        <v>5</v>
      </c>
      <c r="T3109" s="1" t="s">
        <v>7</v>
      </c>
      <c r="U3109" s="5">
        <v>290</v>
      </c>
      <c r="V3109" s="1">
        <v>71.38</v>
      </c>
      <c r="W3109" s="1">
        <v>68.040000000000006</v>
      </c>
      <c r="X3109" s="9">
        <f t="shared" si="3924"/>
        <v>3.3399999999999892</v>
      </c>
      <c r="Y3109" s="14">
        <v>165</v>
      </c>
      <c r="Z3109" s="1">
        <v>91.52</v>
      </c>
      <c r="AA3109" s="1">
        <v>93.04</v>
      </c>
      <c r="AB3109" s="72">
        <f t="shared" si="3904"/>
        <v>-1.5200000000000102</v>
      </c>
      <c r="AC3109" s="53"/>
    </row>
    <row r="3110" spans="1:29" x14ac:dyDescent="0.25">
      <c r="A3110" s="53">
        <v>4713053</v>
      </c>
      <c r="B3110" s="89" t="s">
        <v>2637</v>
      </c>
      <c r="C3110" s="53" t="s">
        <v>740</v>
      </c>
      <c r="D3110" s="50" t="s">
        <v>2508</v>
      </c>
      <c r="E3110" s="47">
        <f>VLOOKUP('2012 Accountability Database'!A3106,Dems1112!$A$2:$G$1082,4)</f>
        <v>0.97</v>
      </c>
      <c r="F3110" s="65" t="s">
        <v>2486</v>
      </c>
      <c r="G3110" s="62"/>
      <c r="H3110" s="13" t="str">
        <f>IF(V3110&gt;94,"Met",IF(X3110="--","n/a",IF(X3110&gt;=0,"Met","Did Not Meet")))</f>
        <v>Met</v>
      </c>
      <c r="I3110" s="13" t="str">
        <f>IF(V3111&gt;94,"Met",IF(X3111="--","n/a",IF(X3111&gt;=0,"Met","Did Not Meet")))</f>
        <v>Met</v>
      </c>
      <c r="J3110" s="13"/>
      <c r="K3110" s="13" t="str">
        <f>IF(Z3110&gt;94,"Met",IF(AB3110="--","n/a",IF(AB3110&gt;=0,"Met","Did Not Meet")))</f>
        <v>Did Not Meet</v>
      </c>
      <c r="L3110" s="13" t="str">
        <f>IF(Z3111&gt;94,"Met",IF(AB3111="--","n/a",IF(AB3111&gt;=0,"Met","Did Not Meet")))</f>
        <v>Did Not Meet</v>
      </c>
      <c r="M3110" s="1" t="s">
        <v>4</v>
      </c>
      <c r="N3110" s="68" t="s">
        <v>2497</v>
      </c>
      <c r="O3110" s="35"/>
      <c r="P3110" s="44"/>
      <c r="Q3110" s="108"/>
      <c r="R3110" s="5" t="s">
        <v>6</v>
      </c>
      <c r="S3110" s="1" t="s">
        <v>2</v>
      </c>
      <c r="T3110" s="1" t="s">
        <v>3</v>
      </c>
      <c r="U3110" s="5">
        <v>138</v>
      </c>
      <c r="V3110" s="1">
        <v>55.8</v>
      </c>
      <c r="W3110" s="1">
        <v>52.38</v>
      </c>
      <c r="X3110" s="9">
        <f t="shared" si="3924"/>
        <v>3.4199999999999946</v>
      </c>
      <c r="Y3110" s="14">
        <v>86</v>
      </c>
      <c r="Z3110" s="1">
        <v>34.880000000000003</v>
      </c>
      <c r="AA3110" s="1">
        <v>50.73</v>
      </c>
      <c r="AB3110" s="72">
        <f t="shared" si="3904"/>
        <v>-15.849999999999994</v>
      </c>
      <c r="AC3110" s="53"/>
    </row>
    <row r="3111" spans="1:29" x14ac:dyDescent="0.25">
      <c r="A3111" s="53">
        <v>4713053</v>
      </c>
      <c r="B3111" s="89" t="s">
        <v>2637</v>
      </c>
      <c r="C3111" s="53" t="s">
        <v>740</v>
      </c>
      <c r="D3111" s="50" t="s">
        <v>974</v>
      </c>
      <c r="E3111" s="47" t="str">
        <f>VLOOKUP('2012 Accountability Database'!A3106,Dems1112!$A$2:$G$1082,5)</f>
        <v>1-5</v>
      </c>
      <c r="F3111" s="65" t="s">
        <v>2487</v>
      </c>
      <c r="G3111" s="62"/>
      <c r="H3111" s="13" t="str">
        <f>IF(V3112&gt;94,"Met",IF(X3112="--","n/a",IF(X3112&gt;=0,"Met","Did Not Meet")))</f>
        <v>Did Not Meet</v>
      </c>
      <c r="I3111" s="13" t="str">
        <f>IF(V3113&gt;94,"Met",IF(X3113="--","n/a",IF(X3113&gt;=0,"Met","Did Not Meet")))</f>
        <v>Did Not Meet</v>
      </c>
      <c r="J3111" s="13"/>
      <c r="K3111" s="13" t="str">
        <f>IF(Z3112&gt;94,"Met",IF(AB3112="--","n/a",IF(AB3112&gt;=0,"Met","Did Not Meet")))</f>
        <v>Did Not Meet</v>
      </c>
      <c r="L3111" s="13" t="str">
        <f>IF(Z3113&gt;94,"Met",IF(AB3113="--","n/a",IF(AB3113&gt;=0,"Met","Did Not Meet")))</f>
        <v>Did Not Meet</v>
      </c>
      <c r="M3111" s="1" t="s">
        <v>4</v>
      </c>
      <c r="N3111" s="14"/>
      <c r="O3111" s="35" t="s">
        <v>2506</v>
      </c>
      <c r="P3111" s="83" t="str">
        <f t="shared" ref="P3111" si="3970">IF(P3106="No"," ", IF(P3108="No"," ",IF(P3107="No", " ",IF(P3109="No"," ","X"))))</f>
        <v xml:space="preserve"> </v>
      </c>
      <c r="Q3111" s="108"/>
      <c r="R3111" s="5" t="s">
        <v>6</v>
      </c>
      <c r="S3111" s="1" t="s">
        <v>2</v>
      </c>
      <c r="T3111" s="1" t="s">
        <v>7</v>
      </c>
      <c r="U3111" s="5">
        <v>138</v>
      </c>
      <c r="V3111" s="1">
        <v>55.8</v>
      </c>
      <c r="W3111" s="1">
        <v>52.96</v>
      </c>
      <c r="X3111" s="9">
        <f t="shared" si="3924"/>
        <v>2.8399999999999963</v>
      </c>
      <c r="Y3111" s="14">
        <v>86</v>
      </c>
      <c r="Z3111" s="1">
        <v>34.880000000000003</v>
      </c>
      <c r="AA3111" s="1">
        <v>50.11</v>
      </c>
      <c r="AB3111" s="72">
        <f t="shared" si="3904"/>
        <v>-15.229999999999997</v>
      </c>
      <c r="AC3111" s="53"/>
    </row>
    <row r="3112" spans="1:29" ht="15.75" x14ac:dyDescent="0.25">
      <c r="A3112" s="53">
        <v>4713053</v>
      </c>
      <c r="B3112" s="89" t="s">
        <v>2637</v>
      </c>
      <c r="C3112" s="53" t="s">
        <v>740</v>
      </c>
      <c r="D3112" s="50" t="s">
        <v>975</v>
      </c>
      <c r="E3112" s="48" t="str">
        <f>VLOOKUP('2012 Accountability Database'!A3106,Dems1112!$A$2:$G$1082,6)</f>
        <v>2 (Northeast AR)</v>
      </c>
      <c r="F3112" s="66"/>
      <c r="G3112" s="63" t="s">
        <v>2488</v>
      </c>
      <c r="H3112" s="61" t="str">
        <f t="shared" ref="H3112:I3112" si="3971">IF(H3110="Met","Yes",IF(H3111="Met","Yes","No"))</f>
        <v>Yes</v>
      </c>
      <c r="I3112" s="61" t="str">
        <f t="shared" si="3971"/>
        <v>Yes</v>
      </c>
      <c r="J3112" s="55"/>
      <c r="K3112" s="61" t="str">
        <f t="shared" ref="K3112:L3112" si="3972">IF(K3110="Met","Yes",IF(K3111="Met","Yes","No"))</f>
        <v>No</v>
      </c>
      <c r="L3112" s="61" t="str">
        <f t="shared" si="3972"/>
        <v>No</v>
      </c>
      <c r="M3112" s="1" t="s">
        <v>4</v>
      </c>
      <c r="N3112" s="14"/>
      <c r="O3112" s="35" t="s">
        <v>2505</v>
      </c>
      <c r="P3112" s="83" t="str">
        <f t="shared" ref="P3112" si="3973">IF(P3111="X"," ",IF(P3113="X"," ","X"))</f>
        <v>X</v>
      </c>
      <c r="Q3112" s="94" t="s">
        <v>2759</v>
      </c>
      <c r="R3112" s="5" t="s">
        <v>6</v>
      </c>
      <c r="S3112" s="1" t="s">
        <v>5</v>
      </c>
      <c r="T3112" s="1" t="s">
        <v>3</v>
      </c>
      <c r="U3112" s="5">
        <v>292</v>
      </c>
      <c r="V3112" s="1">
        <v>51.71</v>
      </c>
      <c r="W3112" s="1">
        <v>52.38</v>
      </c>
      <c r="X3112" s="6">
        <f t="shared" si="3924"/>
        <v>-0.67000000000000171</v>
      </c>
      <c r="Y3112" s="14">
        <v>166</v>
      </c>
      <c r="Z3112" s="1">
        <v>40.36</v>
      </c>
      <c r="AA3112" s="1">
        <v>50.73</v>
      </c>
      <c r="AB3112" s="72">
        <f t="shared" si="3904"/>
        <v>-10.369999999999997</v>
      </c>
      <c r="AC3112" s="53"/>
    </row>
    <row r="3113" spans="1:29" x14ac:dyDescent="0.25">
      <c r="A3113" s="54">
        <v>4713053</v>
      </c>
      <c r="B3113" s="90" t="s">
        <v>2637</v>
      </c>
      <c r="C3113" s="54" t="s">
        <v>740</v>
      </c>
      <c r="D3113" s="4"/>
      <c r="E3113" s="4"/>
      <c r="F3113" s="67"/>
      <c r="G3113" s="64"/>
      <c r="H3113" s="43"/>
      <c r="I3113" s="43"/>
      <c r="J3113" s="43"/>
      <c r="K3113" s="43"/>
      <c r="L3113" s="43"/>
      <c r="M3113" s="4" t="s">
        <v>4</v>
      </c>
      <c r="N3113" s="15"/>
      <c r="O3113" s="38" t="s">
        <v>2482</v>
      </c>
      <c r="P3113" s="84" t="str">
        <f>IF(E3107="Achieving School"," ","X")</f>
        <v xml:space="preserve"> </v>
      </c>
      <c r="Q3113" s="91"/>
      <c r="R3113" s="4" t="s">
        <v>6</v>
      </c>
      <c r="S3113" s="4" t="s">
        <v>5</v>
      </c>
      <c r="T3113" s="4" t="s">
        <v>7</v>
      </c>
      <c r="U3113" s="4">
        <v>290</v>
      </c>
      <c r="V3113" s="4">
        <v>52.07</v>
      </c>
      <c r="W3113" s="4">
        <v>52.96</v>
      </c>
      <c r="X3113" s="7">
        <f t="shared" si="3924"/>
        <v>-0.89000000000000057</v>
      </c>
      <c r="Y3113" s="15">
        <v>165</v>
      </c>
      <c r="Z3113" s="4">
        <v>40</v>
      </c>
      <c r="AA3113" s="4">
        <v>50.11</v>
      </c>
      <c r="AB3113" s="73">
        <f t="shared" si="3904"/>
        <v>-10.11</v>
      </c>
      <c r="AC3113" s="54"/>
    </row>
    <row r="3114" spans="1:29" x14ac:dyDescent="0.25">
      <c r="A3114" s="1">
        <v>4713054</v>
      </c>
      <c r="B3114" s="87" t="s">
        <v>2637</v>
      </c>
      <c r="C3114" s="55" t="s">
        <v>741</v>
      </c>
      <c r="E3114" s="42"/>
      <c r="F3114" s="65" t="s">
        <v>2483</v>
      </c>
      <c r="G3114" s="62"/>
      <c r="H3114" s="37" t="str">
        <f>IF(V3114&gt;94,"Met",IF(X3114="--","n/a",IF(X3114&gt;=0,"Met","Did Not Meet")))</f>
        <v>Met</v>
      </c>
      <c r="I3114" s="37" t="str">
        <f>IF(V3115&gt;94,"Met",IF(X3115="--","n/a",IF(X3115&gt;=0,"Met","Did Not Meet")))</f>
        <v>Met</v>
      </c>
      <c r="K3114" s="13" t="str">
        <f>IF(Z3114&gt;94,"Met",IF(AB3114="--","n/a",IF(AB3114&gt;=0,"Met","Did Not Meet")))</f>
        <v>Met</v>
      </c>
      <c r="L3114" s="13" t="str">
        <f>IF(Z3115&gt;94,"Met",IF(AB3115="--","n/a",IF(AB3115&gt;=0,"Met","Did Not Meet")))</f>
        <v>Met</v>
      </c>
      <c r="M3114" s="1" t="s">
        <v>9</v>
      </c>
      <c r="N3114" s="14" t="s">
        <v>2502</v>
      </c>
      <c r="O3114" s="5"/>
      <c r="P3114" s="44" t="str">
        <f t="shared" ref="P3114" si="3974">IF(H3116="Yes",IF(I3116="Yes","Yes","No"),"No")</f>
        <v>Yes</v>
      </c>
      <c r="Q3114" s="93"/>
      <c r="R3114" s="5" t="s">
        <v>1</v>
      </c>
      <c r="S3114" s="1" t="s">
        <v>2</v>
      </c>
      <c r="T3114" s="1" t="s">
        <v>3</v>
      </c>
      <c r="U3114" s="5">
        <v>301</v>
      </c>
      <c r="V3114" s="1">
        <v>74.09</v>
      </c>
      <c r="W3114" s="1">
        <v>69.34</v>
      </c>
      <c r="X3114" s="9">
        <f t="shared" si="3924"/>
        <v>4.75</v>
      </c>
      <c r="Y3114" s="14">
        <v>237</v>
      </c>
      <c r="Z3114" s="1">
        <v>78.48</v>
      </c>
      <c r="AA3114" s="1">
        <v>72.459999999999994</v>
      </c>
      <c r="AB3114" s="71">
        <f t="shared" si="3904"/>
        <v>6.0200000000000102</v>
      </c>
      <c r="AC3114" s="36"/>
    </row>
    <row r="3115" spans="1:29" ht="15.75" x14ac:dyDescent="0.25">
      <c r="A3115" s="53">
        <v>4713054</v>
      </c>
      <c r="B3115" s="89" t="s">
        <v>2637</v>
      </c>
      <c r="C3115" s="53" t="s">
        <v>741</v>
      </c>
      <c r="D3115" s="49" t="s">
        <v>2498</v>
      </c>
      <c r="E3115" s="34" t="str">
        <f>M3114</f>
        <v>Needs Improvement School</v>
      </c>
      <c r="F3115" s="65" t="s">
        <v>2484</v>
      </c>
      <c r="G3115" s="62"/>
      <c r="H3115" s="13" t="str">
        <f>IF(V3116&gt;94,"Met",IF(X3116="--","n/a",IF(X3116&gt;=0,"Met","Did Not Meet")))</f>
        <v>Met</v>
      </c>
      <c r="I3115" s="13" t="str">
        <f>IF(V3117&gt;94,"Met",IF(X3117="--","n/a",IF(X3117&gt;=0,"Met","Did Not Meet")))</f>
        <v>Met</v>
      </c>
      <c r="K3115" s="13" t="str">
        <f>IF(Z3116&gt;94,"Met",IF(AB3116="--","n/a",IF(AB3116&gt;=0,"Met","Did Not Meet")))</f>
        <v>Met</v>
      </c>
      <c r="L3115" s="13" t="str">
        <f>IF(Z3117&gt;94,"Met",IF(AB3117="--","n/a",IF(AB3117&gt;=0,"Met","Did Not Meet")))</f>
        <v>Met</v>
      </c>
      <c r="M3115" s="1" t="s">
        <v>9</v>
      </c>
      <c r="N3115" s="14" t="s">
        <v>2501</v>
      </c>
      <c r="O3115" s="5"/>
      <c r="P3115" s="44" t="str">
        <f t="shared" ref="P3115" si="3975">IF(K3116="Yes",IF(L3116="Yes","Yes","No"),"No")</f>
        <v>Yes</v>
      </c>
      <c r="Q3115" s="94" t="s">
        <v>2759</v>
      </c>
      <c r="R3115" s="5" t="s">
        <v>1</v>
      </c>
      <c r="S3115" s="1" t="s">
        <v>2</v>
      </c>
      <c r="T3115" s="1" t="s">
        <v>7</v>
      </c>
      <c r="U3115" s="5">
        <v>301</v>
      </c>
      <c r="V3115" s="1">
        <v>74.09</v>
      </c>
      <c r="W3115" s="1">
        <v>64.88</v>
      </c>
      <c r="X3115" s="9">
        <f t="shared" si="3924"/>
        <v>9.210000000000008</v>
      </c>
      <c r="Y3115" s="14">
        <v>237</v>
      </c>
      <c r="Z3115" s="1">
        <v>78.48</v>
      </c>
      <c r="AA3115" s="1">
        <v>68.819999999999993</v>
      </c>
      <c r="AB3115" s="71">
        <f t="shared" si="3904"/>
        <v>9.6600000000000108</v>
      </c>
      <c r="AC3115" s="53"/>
    </row>
    <row r="3116" spans="1:29" ht="15" customHeight="1" x14ac:dyDescent="0.25">
      <c r="A3116" s="53">
        <v>4713054</v>
      </c>
      <c r="B3116" s="89" t="s">
        <v>2637</v>
      </c>
      <c r="C3116" s="53" t="s">
        <v>741</v>
      </c>
      <c r="D3116" s="49" t="s">
        <v>2499</v>
      </c>
      <c r="E3116" s="35" t="str">
        <f>VLOOKUP('2012 Accountability Database'!$A3114,'2011 AYP'!A$2:B$1072,2)</f>
        <v xml:space="preserve"> A (Alert)</v>
      </c>
      <c r="F3116" s="66"/>
      <c r="G3116" s="63" t="s">
        <v>2485</v>
      </c>
      <c r="H3116" s="60" t="str">
        <f t="shared" ref="H3116:I3116" si="3976">IF(H3114="Met","Yes",IF(H3115="Met","Yes","No"))</f>
        <v>Yes</v>
      </c>
      <c r="I3116" s="60" t="str">
        <f t="shared" si="3976"/>
        <v>Yes</v>
      </c>
      <c r="J3116" s="42"/>
      <c r="K3116" s="60" t="str">
        <f t="shared" ref="K3116:L3116" si="3977">IF(K3114="Met","Yes",IF(K3115="Met","Yes","No"))</f>
        <v>Yes</v>
      </c>
      <c r="L3116" s="60" t="str">
        <f t="shared" si="3977"/>
        <v>Yes</v>
      </c>
      <c r="M3116" s="5" t="s">
        <v>9</v>
      </c>
      <c r="N3116" s="14" t="s">
        <v>2503</v>
      </c>
      <c r="O3116" s="5"/>
      <c r="P3116" s="44" t="str">
        <f t="shared" ref="P3116" si="3978">IF(H3120="Yes",IF(I3120="Yes","Yes","No"),"No")</f>
        <v>No</v>
      </c>
      <c r="Q3116" s="108" t="s">
        <v>2758</v>
      </c>
      <c r="R3116" s="5" t="s">
        <v>1</v>
      </c>
      <c r="S3116" s="5" t="s">
        <v>5</v>
      </c>
      <c r="T3116" s="5" t="s">
        <v>3</v>
      </c>
      <c r="U3116" s="5">
        <v>597</v>
      </c>
      <c r="V3116" s="5">
        <v>70.349999999999994</v>
      </c>
      <c r="W3116" s="5">
        <v>69.34</v>
      </c>
      <c r="X3116" s="11">
        <f t="shared" si="3924"/>
        <v>1.0099999999999909</v>
      </c>
      <c r="Y3116" s="14">
        <v>470</v>
      </c>
      <c r="Z3116" s="5">
        <v>74.260000000000005</v>
      </c>
      <c r="AA3116" s="5">
        <v>72.459999999999994</v>
      </c>
      <c r="AB3116" s="71">
        <f t="shared" si="3904"/>
        <v>1.8000000000000114</v>
      </c>
      <c r="AC3116" s="53"/>
    </row>
    <row r="3117" spans="1:29" x14ac:dyDescent="0.25">
      <c r="A3117" s="53">
        <v>4713054</v>
      </c>
      <c r="B3117" s="89" t="s">
        <v>2637</v>
      </c>
      <c r="C3117" s="53" t="s">
        <v>741</v>
      </c>
      <c r="D3117" s="49" t="s">
        <v>2507</v>
      </c>
      <c r="E3117" s="47">
        <f>VLOOKUP('2012 Accountability Database'!A3114,Dems1112!$A$2:$G$1082,3)</f>
        <v>0.71</v>
      </c>
      <c r="F3117" s="66"/>
      <c r="G3117" s="52"/>
      <c r="M3117" s="1" t="s">
        <v>9</v>
      </c>
      <c r="N3117" s="14" t="s">
        <v>2504</v>
      </c>
      <c r="O3117" s="5"/>
      <c r="P3117" s="44" t="str">
        <f t="shared" ref="P3117" si="3979">IF(K3120="Yes",IF(L3120="Yes","Yes","No"),"No")</f>
        <v>No</v>
      </c>
      <c r="Q3117" s="108"/>
      <c r="R3117" s="5" t="s">
        <v>1</v>
      </c>
      <c r="S3117" s="1" t="s">
        <v>5</v>
      </c>
      <c r="T3117" s="1" t="s">
        <v>7</v>
      </c>
      <c r="U3117" s="5">
        <v>549</v>
      </c>
      <c r="V3117" s="1">
        <v>68.489999999999995</v>
      </c>
      <c r="W3117" s="1">
        <v>64.88</v>
      </c>
      <c r="X3117" s="9">
        <f t="shared" si="3924"/>
        <v>3.6099999999999994</v>
      </c>
      <c r="Y3117" s="14">
        <v>434</v>
      </c>
      <c r="Z3117" s="1">
        <v>72.81</v>
      </c>
      <c r="AA3117" s="1">
        <v>68.819999999999993</v>
      </c>
      <c r="AB3117" s="71">
        <f t="shared" si="3904"/>
        <v>3.9900000000000091</v>
      </c>
      <c r="AC3117" s="53"/>
    </row>
    <row r="3118" spans="1:29" x14ac:dyDescent="0.25">
      <c r="A3118" s="53">
        <v>4713054</v>
      </c>
      <c r="B3118" s="89" t="s">
        <v>2637</v>
      </c>
      <c r="C3118" s="53" t="s">
        <v>741</v>
      </c>
      <c r="D3118" s="50" t="s">
        <v>2508</v>
      </c>
      <c r="E3118" s="47">
        <f>VLOOKUP('2012 Accountability Database'!A3114,Dems1112!$A$2:$G$1082,4)</f>
        <v>0.83</v>
      </c>
      <c r="F3118" s="65" t="s">
        <v>2486</v>
      </c>
      <c r="G3118" s="62"/>
      <c r="H3118" s="13" t="str">
        <f>IF(V3118&gt;94,"Met",IF(X3118="--","n/a",IF(X3118&gt;=0,"Met","Did Not Meet")))</f>
        <v>Did Not Meet</v>
      </c>
      <c r="I3118" s="13" t="str">
        <f>IF(V3119&gt;94,"Met",IF(X3119="--","n/a",IF(X3119&gt;=0,"Met","Did Not Meet")))</f>
        <v>Did Not Meet</v>
      </c>
      <c r="J3118" s="13"/>
      <c r="K3118" s="13" t="str">
        <f>IF(Z3118&gt;94,"Met",IF(AB3118="--","n/a",IF(AB3118&gt;=0,"Met","Did Not Meet")))</f>
        <v>Did Not Meet</v>
      </c>
      <c r="L3118" s="13" t="str">
        <f>IF(Z3119&gt;94,"Met",IF(AB3119="--","n/a",IF(AB3119&gt;=0,"Met","Did Not Meet")))</f>
        <v>Did Not Meet</v>
      </c>
      <c r="M3118" s="1" t="s">
        <v>9</v>
      </c>
      <c r="N3118" s="68" t="s">
        <v>2497</v>
      </c>
      <c r="O3118" s="35"/>
      <c r="P3118" s="44"/>
      <c r="Q3118" s="108"/>
      <c r="R3118" s="5" t="s">
        <v>6</v>
      </c>
      <c r="S3118" s="1" t="s">
        <v>2</v>
      </c>
      <c r="T3118" s="1" t="s">
        <v>3</v>
      </c>
      <c r="U3118" s="5">
        <v>314</v>
      </c>
      <c r="V3118" s="1">
        <v>60.51</v>
      </c>
      <c r="W3118" s="1">
        <v>65.92</v>
      </c>
      <c r="X3118" s="6">
        <f t="shared" si="3924"/>
        <v>-5.4100000000000037</v>
      </c>
      <c r="Y3118" s="14">
        <v>237</v>
      </c>
      <c r="Z3118" s="1">
        <v>53.16</v>
      </c>
      <c r="AA3118" s="1">
        <v>61.84</v>
      </c>
      <c r="AB3118" s="72">
        <f t="shared" si="3904"/>
        <v>-8.6800000000000068</v>
      </c>
      <c r="AC3118" s="53"/>
    </row>
    <row r="3119" spans="1:29" x14ac:dyDescent="0.25">
      <c r="A3119" s="53">
        <v>4713054</v>
      </c>
      <c r="B3119" s="89" t="s">
        <v>2637</v>
      </c>
      <c r="C3119" s="53" t="s">
        <v>741</v>
      </c>
      <c r="D3119" s="50" t="s">
        <v>974</v>
      </c>
      <c r="E3119" s="47" t="str">
        <f>VLOOKUP('2012 Accountability Database'!A3114,Dems1112!$A$2:$G$1082,5)</f>
        <v>1-8</v>
      </c>
      <c r="F3119" s="65" t="s">
        <v>2487</v>
      </c>
      <c r="G3119" s="62"/>
      <c r="H3119" s="13" t="str">
        <f>IF(V3120&gt;94,"Met",IF(X3120="--","n/a",IF(X3120&gt;=0,"Met","Did Not Meet")))</f>
        <v>Did Not Meet</v>
      </c>
      <c r="I3119" s="13" t="str">
        <f>IF(V3121&gt;94,"Met",IF(X3121="--","n/a",IF(X3121&gt;=0,"Met","Did Not Meet")))</f>
        <v>Did Not Meet</v>
      </c>
      <c r="J3119" s="13"/>
      <c r="K3119" s="13" t="str">
        <f>IF(Z3120&gt;94,"Met",IF(AB3120="--","n/a",IF(AB3120&gt;=0,"Met","Did Not Meet")))</f>
        <v>Did Not Meet</v>
      </c>
      <c r="L3119" s="13" t="str">
        <f>IF(Z3121&gt;94,"Met",IF(AB3121="--","n/a",IF(AB3121&gt;=0,"Met","Did Not Meet")))</f>
        <v>Did Not Meet</v>
      </c>
      <c r="M3119" s="5" t="s">
        <v>9</v>
      </c>
      <c r="N3119" s="14"/>
      <c r="O3119" s="35" t="s">
        <v>2506</v>
      </c>
      <c r="P3119" s="83" t="str">
        <f t="shared" ref="P3119" si="3980">IF(P3114="No"," ", IF(P3116="No"," ",IF(P3115="No", " ",IF(P3117="No"," ","X"))))</f>
        <v xml:space="preserve"> </v>
      </c>
      <c r="Q3119" s="108"/>
      <c r="R3119" s="5" t="s">
        <v>6</v>
      </c>
      <c r="S3119" s="5" t="s">
        <v>2</v>
      </c>
      <c r="T3119" s="5" t="s">
        <v>7</v>
      </c>
      <c r="U3119" s="5">
        <v>314</v>
      </c>
      <c r="V3119" s="5">
        <v>60.51</v>
      </c>
      <c r="W3119" s="5">
        <v>61.33</v>
      </c>
      <c r="X3119" s="8">
        <f t="shared" si="3924"/>
        <v>-0.82000000000000028</v>
      </c>
      <c r="Y3119" s="14">
        <v>237</v>
      </c>
      <c r="Z3119" s="5">
        <v>53.16</v>
      </c>
      <c r="AA3119" s="5">
        <v>58.59</v>
      </c>
      <c r="AB3119" s="72">
        <f t="shared" si="3904"/>
        <v>-5.4300000000000068</v>
      </c>
      <c r="AC3119" s="53"/>
    </row>
    <row r="3120" spans="1:29" ht="15.75" x14ac:dyDescent="0.25">
      <c r="A3120" s="53">
        <v>4713054</v>
      </c>
      <c r="B3120" s="89" t="s">
        <v>2637</v>
      </c>
      <c r="C3120" s="53" t="s">
        <v>741</v>
      </c>
      <c r="D3120" s="50" t="s">
        <v>975</v>
      </c>
      <c r="E3120" s="48" t="str">
        <f>VLOOKUP('2012 Accountability Database'!A3114,Dems1112!$A$2:$G$1082,6)</f>
        <v>2 (Northeast AR)</v>
      </c>
      <c r="F3120" s="66"/>
      <c r="G3120" s="63" t="s">
        <v>2488</v>
      </c>
      <c r="H3120" s="61" t="str">
        <f t="shared" ref="H3120:I3120" si="3981">IF(H3118="Met","Yes",IF(H3119="Met","Yes","No"))</f>
        <v>No</v>
      </c>
      <c r="I3120" s="61" t="str">
        <f t="shared" si="3981"/>
        <v>No</v>
      </c>
      <c r="J3120" s="55"/>
      <c r="K3120" s="61" t="str">
        <f t="shared" ref="K3120:L3120" si="3982">IF(K3118="Met","Yes",IF(K3119="Met","Yes","No"))</f>
        <v>No</v>
      </c>
      <c r="L3120" s="61" t="str">
        <f t="shared" si="3982"/>
        <v>No</v>
      </c>
      <c r="M3120" s="1" t="s">
        <v>9</v>
      </c>
      <c r="N3120" s="14"/>
      <c r="O3120" s="35" t="s">
        <v>2505</v>
      </c>
      <c r="P3120" s="83" t="str">
        <f t="shared" ref="P3120" si="3983">IF(P3119="X"," ",IF(P3121="X"," ","X"))</f>
        <v xml:space="preserve"> </v>
      </c>
      <c r="Q3120" s="94" t="s">
        <v>2759</v>
      </c>
      <c r="R3120" s="5" t="s">
        <v>6</v>
      </c>
      <c r="S3120" s="1" t="s">
        <v>5</v>
      </c>
      <c r="T3120" s="1" t="s">
        <v>3</v>
      </c>
      <c r="U3120" s="5">
        <v>626</v>
      </c>
      <c r="V3120" s="1">
        <v>61.66</v>
      </c>
      <c r="W3120" s="1">
        <v>65.92</v>
      </c>
      <c r="X3120" s="6">
        <f t="shared" si="3924"/>
        <v>-4.2600000000000051</v>
      </c>
      <c r="Y3120" s="14">
        <v>470</v>
      </c>
      <c r="Z3120" s="1">
        <v>55.74</v>
      </c>
      <c r="AA3120" s="1">
        <v>61.84</v>
      </c>
      <c r="AB3120" s="72">
        <f t="shared" si="3904"/>
        <v>-6.1000000000000014</v>
      </c>
      <c r="AC3120" s="53"/>
    </row>
    <row r="3121" spans="1:29" x14ac:dyDescent="0.25">
      <c r="A3121" s="54">
        <v>4713054</v>
      </c>
      <c r="B3121" s="90" t="s">
        <v>2637</v>
      </c>
      <c r="C3121" s="54" t="s">
        <v>741</v>
      </c>
      <c r="D3121" s="4"/>
      <c r="E3121" s="4"/>
      <c r="F3121" s="67"/>
      <c r="G3121" s="64"/>
      <c r="H3121" s="43"/>
      <c r="I3121" s="43"/>
      <c r="J3121" s="43"/>
      <c r="K3121" s="43"/>
      <c r="L3121" s="43"/>
      <c r="M3121" s="4" t="s">
        <v>9</v>
      </c>
      <c r="N3121" s="15"/>
      <c r="O3121" s="38" t="s">
        <v>2482</v>
      </c>
      <c r="P3121" s="84" t="str">
        <f>IF(E3115="Achieving School"," ","X")</f>
        <v>X</v>
      </c>
      <c r="Q3121" s="91"/>
      <c r="R3121" s="4" t="s">
        <v>6</v>
      </c>
      <c r="S3121" s="4" t="s">
        <v>5</v>
      </c>
      <c r="T3121" s="4" t="s">
        <v>7</v>
      </c>
      <c r="U3121" s="4">
        <v>570</v>
      </c>
      <c r="V3121" s="4">
        <v>59.3</v>
      </c>
      <c r="W3121" s="4">
        <v>61.33</v>
      </c>
      <c r="X3121" s="7">
        <f t="shared" si="3924"/>
        <v>-2.0300000000000011</v>
      </c>
      <c r="Y3121" s="15">
        <v>434</v>
      </c>
      <c r="Z3121" s="4">
        <v>53.92</v>
      </c>
      <c r="AA3121" s="4">
        <v>58.59</v>
      </c>
      <c r="AB3121" s="73">
        <f t="shared" si="3904"/>
        <v>-4.6700000000000017</v>
      </c>
      <c r="AC3121" s="54"/>
    </row>
    <row r="3122" spans="1:29" x14ac:dyDescent="0.25">
      <c r="A3122" s="1">
        <v>4801001</v>
      </c>
      <c r="B3122" s="87" t="s">
        <v>2638</v>
      </c>
      <c r="C3122" s="55" t="s">
        <v>329</v>
      </c>
      <c r="E3122" s="42"/>
      <c r="F3122" s="65" t="s">
        <v>2483</v>
      </c>
      <c r="G3122" s="62"/>
      <c r="H3122" s="37" t="str">
        <f>IF(V3122&gt;94,"Met",IF(X3122="--","n/a",IF(X3122&gt;=0,"Met","Did Not Meet")))</f>
        <v>Did Not Meet</v>
      </c>
      <c r="I3122" s="37" t="str">
        <f>IF(V3123&gt;94,"Met",IF(X3123="--","n/a",IF(X3123&gt;=0,"Met","Did Not Meet")))</f>
        <v>Did Not Meet</v>
      </c>
      <c r="K3122" s="13" t="str">
        <f>IF(Z3122&gt;94,"Met",IF(AB3122="--","n/a",IF(AB3122&gt;=0,"Met","Did Not Meet")))</f>
        <v>Did Not Meet</v>
      </c>
      <c r="L3122" s="13" t="str">
        <f>IF(Z3123&gt;94,"Met",IF(AB3123="--","n/a",IF(AB3123&gt;=0,"Met","Did Not Meet")))</f>
        <v>Did Not Meet</v>
      </c>
      <c r="M3122" s="1" t="s">
        <v>9</v>
      </c>
      <c r="N3122" s="14" t="s">
        <v>2502</v>
      </c>
      <c r="O3122" s="5"/>
      <c r="P3122" s="44" t="str">
        <f t="shared" ref="P3122" si="3984">IF(H3124="Yes",IF(I3124="Yes","Yes","No"),"No")</f>
        <v>No</v>
      </c>
      <c r="Q3122" s="93"/>
      <c r="R3122" s="5" t="s">
        <v>1</v>
      </c>
      <c r="S3122" s="1" t="s">
        <v>2</v>
      </c>
      <c r="T3122" s="1" t="s">
        <v>3</v>
      </c>
      <c r="U3122" s="5">
        <v>154</v>
      </c>
      <c r="V3122" s="1">
        <v>83.12</v>
      </c>
      <c r="W3122" s="1">
        <v>84.03</v>
      </c>
      <c r="X3122" s="6">
        <f t="shared" si="3924"/>
        <v>-0.90999999999999659</v>
      </c>
      <c r="Y3122" s="14">
        <v>105</v>
      </c>
      <c r="Z3122" s="1">
        <v>76.19</v>
      </c>
      <c r="AA3122" s="1">
        <v>83.6</v>
      </c>
      <c r="AB3122" s="72">
        <f t="shared" si="3904"/>
        <v>-7.4099999999999966</v>
      </c>
      <c r="AC3122" s="36"/>
    </row>
    <row r="3123" spans="1:29" ht="15.75" x14ac:dyDescent="0.25">
      <c r="A3123" s="53">
        <v>4801001</v>
      </c>
      <c r="B3123" s="89" t="s">
        <v>2638</v>
      </c>
      <c r="C3123" s="53" t="s">
        <v>329</v>
      </c>
      <c r="D3123" s="49" t="s">
        <v>2498</v>
      </c>
      <c r="E3123" s="34" t="str">
        <f>M3122</f>
        <v>Needs Improvement School</v>
      </c>
      <c r="F3123" s="65" t="s">
        <v>2484</v>
      </c>
      <c r="G3123" s="62"/>
      <c r="H3123" s="13" t="str">
        <f>IF(V3124&gt;94,"Met",IF(X3124="--","n/a",IF(X3124&gt;=0,"Met","Did Not Meet")))</f>
        <v>Did Not Meet</v>
      </c>
      <c r="I3123" s="13" t="str">
        <f>IF(V3125&gt;94,"Met",IF(X3125="--","n/a",IF(X3125&gt;=0,"Met","Did Not Meet")))</f>
        <v>Did Not Meet</v>
      </c>
      <c r="K3123" s="13" t="str">
        <f>IF(Z3124&gt;94,"Met",IF(AB3124="--","n/a",IF(AB3124&gt;=0,"Met","Did Not Meet")))</f>
        <v>Did Not Meet</v>
      </c>
      <c r="L3123" s="13" t="str">
        <f>IF(Z3125&gt;94,"Met",IF(AB3125="--","n/a",IF(AB3125&gt;=0,"Met","Did Not Meet")))</f>
        <v>Did Not Meet</v>
      </c>
      <c r="M3123" s="5" t="s">
        <v>9</v>
      </c>
      <c r="N3123" s="14" t="s">
        <v>2501</v>
      </c>
      <c r="O3123" s="5"/>
      <c r="P3123" s="44" t="str">
        <f t="shared" ref="P3123" si="3985">IF(K3124="Yes",IF(L3124="Yes","Yes","No"),"No")</f>
        <v>No</v>
      </c>
      <c r="Q3123" s="94" t="s">
        <v>2759</v>
      </c>
      <c r="R3123" s="5" t="s">
        <v>1</v>
      </c>
      <c r="S3123" s="5" t="s">
        <v>2</v>
      </c>
      <c r="T3123" s="5" t="s">
        <v>7</v>
      </c>
      <c r="U3123" s="5">
        <v>154</v>
      </c>
      <c r="V3123" s="5">
        <v>83.12</v>
      </c>
      <c r="W3123" s="5">
        <v>84.03</v>
      </c>
      <c r="X3123" s="8">
        <f t="shared" si="3924"/>
        <v>-0.90999999999999659</v>
      </c>
      <c r="Y3123" s="14">
        <v>105</v>
      </c>
      <c r="Z3123" s="5">
        <v>76.19</v>
      </c>
      <c r="AA3123" s="5">
        <v>83.6</v>
      </c>
      <c r="AB3123" s="72">
        <f t="shared" ref="AB3123:AB3186" si="3986">Z3123-AA3123</f>
        <v>-7.4099999999999966</v>
      </c>
      <c r="AC3123" s="53"/>
    </row>
    <row r="3124" spans="1:29" ht="15" customHeight="1" x14ac:dyDescent="0.25">
      <c r="A3124" s="53">
        <v>4801001</v>
      </c>
      <c r="B3124" s="89" t="s">
        <v>2638</v>
      </c>
      <c r="C3124" s="53" t="s">
        <v>329</v>
      </c>
      <c r="D3124" s="49" t="s">
        <v>2499</v>
      </c>
      <c r="E3124" s="35" t="str">
        <f>VLOOKUP('2012 Accountability Database'!$A3122,'2011 AYP'!A$2:B$1072,2)</f>
        <v xml:space="preserve"> A (Alert)</v>
      </c>
      <c r="F3124" s="66"/>
      <c r="G3124" s="63" t="s">
        <v>2485</v>
      </c>
      <c r="H3124" s="60" t="str">
        <f t="shared" ref="H3124:I3124" si="3987">IF(H3122="Met","Yes",IF(H3123="Met","Yes","No"))</f>
        <v>No</v>
      </c>
      <c r="I3124" s="60" t="str">
        <f t="shared" si="3987"/>
        <v>No</v>
      </c>
      <c r="J3124" s="42"/>
      <c r="K3124" s="60" t="str">
        <f t="shared" ref="K3124:L3124" si="3988">IF(K3122="Met","Yes",IF(K3123="Met","Yes","No"))</f>
        <v>No</v>
      </c>
      <c r="L3124" s="60" t="str">
        <f t="shared" si="3988"/>
        <v>No</v>
      </c>
      <c r="M3124" s="1" t="s">
        <v>9</v>
      </c>
      <c r="N3124" s="14" t="s">
        <v>2503</v>
      </c>
      <c r="O3124" s="5"/>
      <c r="P3124" s="44" t="str">
        <f t="shared" ref="P3124" si="3989">IF(H3128="Yes",IF(I3128="Yes","Yes","No"),"No")</f>
        <v>Yes</v>
      </c>
      <c r="Q3124" s="108" t="s">
        <v>2758</v>
      </c>
      <c r="R3124" s="5" t="s">
        <v>1</v>
      </c>
      <c r="S3124" s="1" t="s">
        <v>5</v>
      </c>
      <c r="T3124" s="1" t="s">
        <v>3</v>
      </c>
      <c r="U3124" s="5">
        <v>508</v>
      </c>
      <c r="V3124" s="1">
        <v>78.94</v>
      </c>
      <c r="W3124" s="1">
        <v>84.03</v>
      </c>
      <c r="X3124" s="6">
        <f t="shared" si="3924"/>
        <v>-5.0900000000000034</v>
      </c>
      <c r="Y3124" s="14">
        <v>374</v>
      </c>
      <c r="Z3124" s="1">
        <v>78.34</v>
      </c>
      <c r="AA3124" s="1">
        <v>83.6</v>
      </c>
      <c r="AB3124" s="72">
        <f t="shared" si="3986"/>
        <v>-5.2599999999999909</v>
      </c>
      <c r="AC3124" s="53"/>
    </row>
    <row r="3125" spans="1:29" x14ac:dyDescent="0.25">
      <c r="A3125" s="53">
        <v>4801001</v>
      </c>
      <c r="B3125" s="89" t="s">
        <v>2638</v>
      </c>
      <c r="C3125" s="53" t="s">
        <v>329</v>
      </c>
      <c r="D3125" s="49" t="s">
        <v>2507</v>
      </c>
      <c r="E3125" s="47">
        <f>VLOOKUP('2012 Accountability Database'!A3122,Dems1112!$A$2:$G$1082,3)</f>
        <v>0.6</v>
      </c>
      <c r="F3125" s="66"/>
      <c r="G3125" s="52"/>
      <c r="M3125" s="1" t="s">
        <v>9</v>
      </c>
      <c r="N3125" s="14" t="s">
        <v>2504</v>
      </c>
      <c r="O3125" s="5"/>
      <c r="P3125" s="44" t="str">
        <f t="shared" ref="P3125" si="3990">IF(K3128="Yes",IF(L3128="Yes","Yes","No"),"No")</f>
        <v>Yes</v>
      </c>
      <c r="Q3125" s="108"/>
      <c r="R3125" s="5" t="s">
        <v>1</v>
      </c>
      <c r="S3125" s="1" t="s">
        <v>5</v>
      </c>
      <c r="T3125" s="1" t="s">
        <v>7</v>
      </c>
      <c r="U3125" s="5">
        <v>508</v>
      </c>
      <c r="V3125" s="1">
        <v>78.94</v>
      </c>
      <c r="W3125" s="1">
        <v>84.03</v>
      </c>
      <c r="X3125" s="6">
        <f t="shared" si="3924"/>
        <v>-5.0900000000000034</v>
      </c>
      <c r="Y3125" s="14">
        <v>374</v>
      </c>
      <c r="Z3125" s="1">
        <v>78.34</v>
      </c>
      <c r="AA3125" s="1">
        <v>83.6</v>
      </c>
      <c r="AB3125" s="72">
        <f t="shared" si="3986"/>
        <v>-5.2599999999999909</v>
      </c>
      <c r="AC3125" s="53"/>
    </row>
    <row r="3126" spans="1:29" x14ac:dyDescent="0.25">
      <c r="A3126" s="53">
        <v>4801001</v>
      </c>
      <c r="B3126" s="89" t="s">
        <v>2638</v>
      </c>
      <c r="C3126" s="53" t="s">
        <v>329</v>
      </c>
      <c r="D3126" s="50" t="s">
        <v>2508</v>
      </c>
      <c r="E3126" s="47">
        <f>VLOOKUP('2012 Accountability Database'!A3122,Dems1112!$A$2:$G$1082,4)</f>
        <v>0.82</v>
      </c>
      <c r="F3126" s="65" t="s">
        <v>2486</v>
      </c>
      <c r="G3126" s="62"/>
      <c r="H3126" s="13" t="str">
        <f>IF(V3126&gt;94,"Met",IF(X3126="--","n/a",IF(X3126&gt;=0,"Met","Did Not Meet")))</f>
        <v>Met</v>
      </c>
      <c r="I3126" s="13" t="str">
        <f>IF(V3127&gt;94,"Met",IF(X3127="--","n/a",IF(X3127&gt;=0,"Met","Did Not Meet")))</f>
        <v>Met</v>
      </c>
      <c r="J3126" s="13"/>
      <c r="K3126" s="13" t="str">
        <f>IF(Z3126&gt;94,"Met",IF(AB3126="--","n/a",IF(AB3126&gt;=0,"Met","Did Not Meet")))</f>
        <v>Met</v>
      </c>
      <c r="L3126" s="13" t="str">
        <f>IF(Z3127&gt;94,"Met",IF(AB3127="--","n/a",IF(AB3127&gt;=0,"Met","Did Not Meet")))</f>
        <v>Met</v>
      </c>
      <c r="M3126" s="1" t="s">
        <v>9</v>
      </c>
      <c r="N3126" s="68" t="s">
        <v>2497</v>
      </c>
      <c r="O3126" s="35"/>
      <c r="P3126" s="44"/>
      <c r="Q3126" s="108"/>
      <c r="R3126" s="5" t="s">
        <v>6</v>
      </c>
      <c r="S3126" s="1" t="s">
        <v>2</v>
      </c>
      <c r="T3126" s="1" t="s">
        <v>3</v>
      </c>
      <c r="U3126" s="5">
        <v>154</v>
      </c>
      <c r="V3126" s="1">
        <v>90.26</v>
      </c>
      <c r="W3126" s="1">
        <v>81.069999999999993</v>
      </c>
      <c r="X3126" s="9">
        <f t="shared" si="3924"/>
        <v>9.1900000000000119</v>
      </c>
      <c r="Y3126" s="14">
        <v>105</v>
      </c>
      <c r="Z3126" s="1">
        <v>72.38</v>
      </c>
      <c r="AA3126" s="1">
        <v>70.930000000000007</v>
      </c>
      <c r="AB3126" s="71">
        <f t="shared" si="3986"/>
        <v>1.4499999999999886</v>
      </c>
      <c r="AC3126" s="53"/>
    </row>
    <row r="3127" spans="1:29" x14ac:dyDescent="0.25">
      <c r="A3127" s="53">
        <v>4801001</v>
      </c>
      <c r="B3127" s="89" t="s">
        <v>2638</v>
      </c>
      <c r="C3127" s="53" t="s">
        <v>329</v>
      </c>
      <c r="D3127" s="50" t="s">
        <v>974</v>
      </c>
      <c r="E3127" s="47" t="str">
        <f>VLOOKUP('2012 Accountability Database'!A3122,Dems1112!$A$2:$G$1082,5)</f>
        <v>K-6</v>
      </c>
      <c r="F3127" s="65" t="s">
        <v>2487</v>
      </c>
      <c r="G3127" s="62"/>
      <c r="H3127" s="13" t="str">
        <f>IF(V3128&gt;94,"Met",IF(X3128="--","n/a",IF(X3128&gt;=0,"Met","Did Not Meet")))</f>
        <v>Met</v>
      </c>
      <c r="I3127" s="13" t="str">
        <f>IF(V3129&gt;94,"Met",IF(X3129="--","n/a",IF(X3129&gt;=0,"Met","Did Not Meet")))</f>
        <v>Met</v>
      </c>
      <c r="J3127" s="13"/>
      <c r="K3127" s="13" t="str">
        <f>IF(Z3128&gt;94,"Met",IF(AB3128="--","n/a",IF(AB3128&gt;=0,"Met","Did Not Meet")))</f>
        <v>Met</v>
      </c>
      <c r="L3127" s="13" t="str">
        <f>IF(Z3129&gt;94,"Met",IF(AB3129="--","n/a",IF(AB3129&gt;=0,"Met","Did Not Meet")))</f>
        <v>Met</v>
      </c>
      <c r="M3127" s="5" t="s">
        <v>9</v>
      </c>
      <c r="N3127" s="14"/>
      <c r="O3127" s="35" t="s">
        <v>2506</v>
      </c>
      <c r="P3127" s="83" t="str">
        <f t="shared" ref="P3127" si="3991">IF(P3122="No"," ", IF(P3124="No"," ",IF(P3123="No", " ",IF(P3125="No"," ","X"))))</f>
        <v xml:space="preserve"> </v>
      </c>
      <c r="Q3127" s="108"/>
      <c r="R3127" s="5" t="s">
        <v>6</v>
      </c>
      <c r="S3127" s="5" t="s">
        <v>2</v>
      </c>
      <c r="T3127" s="5" t="s">
        <v>7</v>
      </c>
      <c r="U3127" s="5">
        <v>154</v>
      </c>
      <c r="V3127" s="5">
        <v>90.26</v>
      </c>
      <c r="W3127" s="5">
        <v>81.069999999999993</v>
      </c>
      <c r="X3127" s="11">
        <f t="shared" si="3924"/>
        <v>9.1900000000000119</v>
      </c>
      <c r="Y3127" s="14">
        <v>105</v>
      </c>
      <c r="Z3127" s="5">
        <v>72.38</v>
      </c>
      <c r="AA3127" s="5">
        <v>70.930000000000007</v>
      </c>
      <c r="AB3127" s="71">
        <f t="shared" si="3986"/>
        <v>1.4499999999999886</v>
      </c>
      <c r="AC3127" s="53"/>
    </row>
    <row r="3128" spans="1:29" ht="15.75" x14ac:dyDescent="0.25">
      <c r="A3128" s="53">
        <v>4801001</v>
      </c>
      <c r="B3128" s="89" t="s">
        <v>2638</v>
      </c>
      <c r="C3128" s="53" t="s">
        <v>329</v>
      </c>
      <c r="D3128" s="50" t="s">
        <v>975</v>
      </c>
      <c r="E3128" s="48" t="str">
        <f>VLOOKUP('2012 Accountability Database'!A3122,Dems1112!$A$2:$G$1082,6)</f>
        <v>5 (Southeast AR)</v>
      </c>
      <c r="F3128" s="66"/>
      <c r="G3128" s="63" t="s">
        <v>2488</v>
      </c>
      <c r="H3128" s="61" t="str">
        <f t="shared" ref="H3128:I3128" si="3992">IF(H3126="Met","Yes",IF(H3127="Met","Yes","No"))</f>
        <v>Yes</v>
      </c>
      <c r="I3128" s="61" t="str">
        <f t="shared" si="3992"/>
        <v>Yes</v>
      </c>
      <c r="J3128" s="55"/>
      <c r="K3128" s="61" t="str">
        <f t="shared" ref="K3128:L3128" si="3993">IF(K3126="Met","Yes",IF(K3127="Met","Yes","No"))</f>
        <v>Yes</v>
      </c>
      <c r="L3128" s="61" t="str">
        <f t="shared" si="3993"/>
        <v>Yes</v>
      </c>
      <c r="M3128" s="5" t="s">
        <v>9</v>
      </c>
      <c r="N3128" s="14"/>
      <c r="O3128" s="35" t="s">
        <v>2505</v>
      </c>
      <c r="P3128" s="83" t="str">
        <f t="shared" ref="P3128" si="3994">IF(P3127="X"," ",IF(P3129="X"," ","X"))</f>
        <v xml:space="preserve"> </v>
      </c>
      <c r="Q3128" s="94" t="s">
        <v>2759</v>
      </c>
      <c r="R3128" s="5" t="s">
        <v>6</v>
      </c>
      <c r="S3128" s="5" t="s">
        <v>5</v>
      </c>
      <c r="T3128" s="5" t="s">
        <v>3</v>
      </c>
      <c r="U3128" s="5">
        <v>508</v>
      </c>
      <c r="V3128" s="5">
        <v>83.66</v>
      </c>
      <c r="W3128" s="5">
        <v>81.069999999999993</v>
      </c>
      <c r="X3128" s="11">
        <f t="shared" si="3924"/>
        <v>2.5900000000000034</v>
      </c>
      <c r="Y3128" s="14">
        <v>374</v>
      </c>
      <c r="Z3128" s="5">
        <v>71.39</v>
      </c>
      <c r="AA3128" s="5">
        <v>70.930000000000007</v>
      </c>
      <c r="AB3128" s="71">
        <f t="shared" si="3986"/>
        <v>0.45999999999999375</v>
      </c>
      <c r="AC3128" s="53"/>
    </row>
    <row r="3129" spans="1:29" x14ac:dyDescent="0.25">
      <c r="A3129" s="54">
        <v>4801001</v>
      </c>
      <c r="B3129" s="90" t="s">
        <v>2638</v>
      </c>
      <c r="C3129" s="54" t="s">
        <v>329</v>
      </c>
      <c r="D3129" s="4"/>
      <c r="E3129" s="4"/>
      <c r="F3129" s="67"/>
      <c r="G3129" s="64"/>
      <c r="H3129" s="43"/>
      <c r="I3129" s="43"/>
      <c r="J3129" s="43"/>
      <c r="K3129" s="43"/>
      <c r="L3129" s="43"/>
      <c r="M3129" s="4" t="s">
        <v>9</v>
      </c>
      <c r="N3129" s="15"/>
      <c r="O3129" s="38" t="s">
        <v>2482</v>
      </c>
      <c r="P3129" s="84" t="str">
        <f>IF(E3123="Achieving School"," ","X")</f>
        <v>X</v>
      </c>
      <c r="Q3129" s="91"/>
      <c r="R3129" s="4" t="s">
        <v>6</v>
      </c>
      <c r="S3129" s="4" t="s">
        <v>5</v>
      </c>
      <c r="T3129" s="4" t="s">
        <v>7</v>
      </c>
      <c r="U3129" s="4">
        <v>508</v>
      </c>
      <c r="V3129" s="4">
        <v>83.66</v>
      </c>
      <c r="W3129" s="4">
        <v>81.069999999999993</v>
      </c>
      <c r="X3129" s="10">
        <f t="shared" si="3924"/>
        <v>2.5900000000000034</v>
      </c>
      <c r="Y3129" s="15">
        <v>374</v>
      </c>
      <c r="Z3129" s="4">
        <v>71.39</v>
      </c>
      <c r="AA3129" s="4">
        <v>70.930000000000007</v>
      </c>
      <c r="AB3129" s="74">
        <f t="shared" si="3986"/>
        <v>0.45999999999999375</v>
      </c>
      <c r="AC3129" s="54"/>
    </row>
    <row r="3130" spans="1:29" x14ac:dyDescent="0.25">
      <c r="A3130" s="1">
        <v>4802008</v>
      </c>
      <c r="B3130" s="87" t="s">
        <v>2639</v>
      </c>
      <c r="C3130" s="55" t="s">
        <v>370</v>
      </c>
      <c r="E3130" s="42"/>
      <c r="F3130" s="65" t="s">
        <v>2483</v>
      </c>
      <c r="G3130" s="62"/>
      <c r="H3130" s="37" t="str">
        <f>IF(V3130&gt;94,"Met",IF(X3130="--","n/a",IF(X3130&gt;=0,"Met","Did Not Meet")))</f>
        <v>Met</v>
      </c>
      <c r="I3130" s="37" t="str">
        <f>IF(V3131&gt;94,"Met",IF(X3131="--","n/a",IF(X3131&gt;=0,"Met","Did Not Meet")))</f>
        <v>Met</v>
      </c>
      <c r="K3130" s="13" t="str">
        <f>IF(Z3130&gt;94,"Met",IF(AB3130="--","n/a",IF(AB3130&gt;=0,"Met","Did Not Meet")))</f>
        <v>Met</v>
      </c>
      <c r="L3130" s="13" t="str">
        <f>IF(Z3131&gt;94,"Met",IF(AB3131="--","n/a",IF(AB3131&gt;=0,"Met","Did Not Meet")))</f>
        <v>Met</v>
      </c>
      <c r="M3130" s="1" t="s">
        <v>9</v>
      </c>
      <c r="N3130" s="14" t="s">
        <v>2502</v>
      </c>
      <c r="O3130" s="5"/>
      <c r="P3130" s="44" t="str">
        <f t="shared" ref="P3130" si="3995">IF(H3132="Yes",IF(I3132="Yes","Yes","No"),"No")</f>
        <v>Yes</v>
      </c>
      <c r="Q3130" s="93"/>
      <c r="R3130" s="5" t="s">
        <v>1</v>
      </c>
      <c r="S3130" s="1" t="s">
        <v>2</v>
      </c>
      <c r="T3130" s="1" t="s">
        <v>3</v>
      </c>
      <c r="U3130" s="5">
        <v>148</v>
      </c>
      <c r="V3130" s="1">
        <v>74.319999999999993</v>
      </c>
      <c r="W3130" s="1">
        <v>65.55</v>
      </c>
      <c r="X3130" s="9">
        <f t="shared" si="3924"/>
        <v>8.769999999999996</v>
      </c>
      <c r="Y3130" s="14">
        <v>113</v>
      </c>
      <c r="Z3130" s="1">
        <v>79.650000000000006</v>
      </c>
      <c r="AA3130" s="1">
        <v>70.510000000000005</v>
      </c>
      <c r="AB3130" s="71">
        <f t="shared" si="3986"/>
        <v>9.14</v>
      </c>
      <c r="AC3130" s="36"/>
    </row>
    <row r="3131" spans="1:29" ht="15.75" x14ac:dyDescent="0.25">
      <c r="A3131" s="53">
        <v>4802008</v>
      </c>
      <c r="B3131" s="89" t="s">
        <v>2639</v>
      </c>
      <c r="C3131" s="53" t="s">
        <v>370</v>
      </c>
      <c r="D3131" s="49" t="s">
        <v>2498</v>
      </c>
      <c r="E3131" s="34" t="str">
        <f>M3130</f>
        <v>Needs Improvement School</v>
      </c>
      <c r="F3131" s="65" t="s">
        <v>2484</v>
      </c>
      <c r="G3131" s="62"/>
      <c r="H3131" s="13" t="str">
        <f>IF(V3132&gt;94,"Met",IF(X3132="--","n/a",IF(X3132&gt;=0,"Met","Did Not Meet")))</f>
        <v>Did Not Meet</v>
      </c>
      <c r="I3131" s="13" t="str">
        <f>IF(V3133&gt;94,"Met",IF(X3133="--","n/a",IF(X3133&gt;=0,"Met","Did Not Meet")))</f>
        <v>Did Not Meet</v>
      </c>
      <c r="K3131" s="13" t="str">
        <f>IF(Z3132&gt;94,"Met",IF(AB3132="--","n/a",IF(AB3132&gt;=0,"Met","Did Not Meet")))</f>
        <v>Did Not Meet</v>
      </c>
      <c r="L3131" s="13" t="str">
        <f>IF(Z3133&gt;94,"Met",IF(AB3133="--","n/a",IF(AB3133&gt;=0,"Met","Did Not Meet")))</f>
        <v>Did Not Meet</v>
      </c>
      <c r="M3131" s="5" t="s">
        <v>9</v>
      </c>
      <c r="N3131" s="14" t="s">
        <v>2501</v>
      </c>
      <c r="O3131" s="5"/>
      <c r="P3131" s="44" t="str">
        <f t="shared" ref="P3131" si="3996">IF(K3132="Yes",IF(L3132="Yes","Yes","No"),"No")</f>
        <v>Yes</v>
      </c>
      <c r="Q3131" s="94" t="s">
        <v>2759</v>
      </c>
      <c r="R3131" s="5" t="s">
        <v>1</v>
      </c>
      <c r="S3131" s="5" t="s">
        <v>2</v>
      </c>
      <c r="T3131" s="5" t="s">
        <v>7</v>
      </c>
      <c r="U3131" s="5">
        <v>135</v>
      </c>
      <c r="V3131" s="5">
        <v>72.59</v>
      </c>
      <c r="W3131" s="5">
        <v>62.22</v>
      </c>
      <c r="X3131" s="11">
        <f t="shared" si="3924"/>
        <v>10.370000000000005</v>
      </c>
      <c r="Y3131" s="14">
        <v>101</v>
      </c>
      <c r="Z3131" s="5">
        <v>78.22</v>
      </c>
      <c r="AA3131" s="5">
        <v>68.83</v>
      </c>
      <c r="AB3131" s="71">
        <f t="shared" si="3986"/>
        <v>9.39</v>
      </c>
      <c r="AC3131" s="53"/>
    </row>
    <row r="3132" spans="1:29" ht="15" customHeight="1" x14ac:dyDescent="0.25">
      <c r="A3132" s="53">
        <v>4802008</v>
      </c>
      <c r="B3132" s="89" t="s">
        <v>2639</v>
      </c>
      <c r="C3132" s="53" t="s">
        <v>370</v>
      </c>
      <c r="D3132" s="49" t="s">
        <v>2499</v>
      </c>
      <c r="E3132" s="35" t="str">
        <f>VLOOKUP('2012 Accountability Database'!$A3130,'2011 AYP'!A$2:B$1072,2)</f>
        <v>SI_3 (School Improvement Year 3)</v>
      </c>
      <c r="F3132" s="66"/>
      <c r="G3132" s="63" t="s">
        <v>2485</v>
      </c>
      <c r="H3132" s="60" t="str">
        <f t="shared" ref="H3132:I3132" si="3997">IF(H3130="Met","Yes",IF(H3131="Met","Yes","No"))</f>
        <v>Yes</v>
      </c>
      <c r="I3132" s="60" t="str">
        <f t="shared" si="3997"/>
        <v>Yes</v>
      </c>
      <c r="J3132" s="42"/>
      <c r="K3132" s="60" t="str">
        <f t="shared" ref="K3132:L3132" si="3998">IF(K3130="Met","Yes",IF(K3131="Met","Yes","No"))</f>
        <v>Yes</v>
      </c>
      <c r="L3132" s="60" t="str">
        <f t="shared" si="3998"/>
        <v>Yes</v>
      </c>
      <c r="M3132" s="5" t="s">
        <v>9</v>
      </c>
      <c r="N3132" s="14" t="s">
        <v>2503</v>
      </c>
      <c r="O3132" s="5"/>
      <c r="P3132" s="44" t="str">
        <f t="shared" ref="P3132" si="3999">IF(H3136="Yes",IF(I3136="Yes","Yes","No"),"No")</f>
        <v>No</v>
      </c>
      <c r="Q3132" s="108" t="s">
        <v>2758</v>
      </c>
      <c r="R3132" s="5" t="s">
        <v>1</v>
      </c>
      <c r="S3132" s="5" t="s">
        <v>5</v>
      </c>
      <c r="T3132" s="5" t="s">
        <v>3</v>
      </c>
      <c r="U3132" s="5">
        <v>455</v>
      </c>
      <c r="V3132" s="5">
        <v>64.62</v>
      </c>
      <c r="W3132" s="5">
        <v>65.55</v>
      </c>
      <c r="X3132" s="8">
        <f t="shared" si="3924"/>
        <v>-0.92999999999999261</v>
      </c>
      <c r="Y3132" s="14">
        <v>347</v>
      </c>
      <c r="Z3132" s="5">
        <v>67.72</v>
      </c>
      <c r="AA3132" s="5">
        <v>70.510000000000005</v>
      </c>
      <c r="AB3132" s="72">
        <f t="shared" si="3986"/>
        <v>-2.7900000000000063</v>
      </c>
      <c r="AC3132" s="53"/>
    </row>
    <row r="3133" spans="1:29" x14ac:dyDescent="0.25">
      <c r="A3133" s="53">
        <v>4802008</v>
      </c>
      <c r="B3133" s="89" t="s">
        <v>2639</v>
      </c>
      <c r="C3133" s="53" t="s">
        <v>370</v>
      </c>
      <c r="D3133" s="49" t="s">
        <v>2507</v>
      </c>
      <c r="E3133" s="47">
        <f>VLOOKUP('2012 Accountability Database'!A3130,Dems1112!$A$2:$G$1082,3)</f>
        <v>0.64</v>
      </c>
      <c r="F3133" s="66"/>
      <c r="G3133" s="52"/>
      <c r="M3133" s="5" t="s">
        <v>9</v>
      </c>
      <c r="N3133" s="14" t="s">
        <v>2504</v>
      </c>
      <c r="O3133" s="5"/>
      <c r="P3133" s="44" t="str">
        <f t="shared" ref="P3133" si="4000">IF(K3136="Yes",IF(L3136="Yes","Yes","No"),"No")</f>
        <v>No</v>
      </c>
      <c r="Q3133" s="108"/>
      <c r="R3133" s="5" t="s">
        <v>1</v>
      </c>
      <c r="S3133" s="5" t="s">
        <v>5</v>
      </c>
      <c r="T3133" s="5" t="s">
        <v>7</v>
      </c>
      <c r="U3133" s="5">
        <v>403</v>
      </c>
      <c r="V3133" s="5">
        <v>61.54</v>
      </c>
      <c r="W3133" s="5">
        <v>62.22</v>
      </c>
      <c r="X3133" s="8">
        <f t="shared" si="3924"/>
        <v>-0.67999999999999972</v>
      </c>
      <c r="Y3133" s="14">
        <v>303</v>
      </c>
      <c r="Z3133" s="5">
        <v>65.680000000000007</v>
      </c>
      <c r="AA3133" s="5">
        <v>68.83</v>
      </c>
      <c r="AB3133" s="72">
        <f t="shared" si="3986"/>
        <v>-3.1499999999999915</v>
      </c>
      <c r="AC3133" s="53"/>
    </row>
    <row r="3134" spans="1:29" x14ac:dyDescent="0.25">
      <c r="A3134" s="53">
        <v>4802008</v>
      </c>
      <c r="B3134" s="89" t="s">
        <v>2639</v>
      </c>
      <c r="C3134" s="53" t="s">
        <v>370</v>
      </c>
      <c r="D3134" s="50" t="s">
        <v>2508</v>
      </c>
      <c r="E3134" s="47">
        <f>VLOOKUP('2012 Accountability Database'!A3130,Dems1112!$A$2:$G$1082,4)</f>
        <v>0.9</v>
      </c>
      <c r="F3134" s="65" t="s">
        <v>2486</v>
      </c>
      <c r="G3134" s="62"/>
      <c r="H3134" s="13" t="str">
        <f>IF(V3134&gt;94,"Met",IF(X3134="--","n/a",IF(X3134&gt;=0,"Met","Did Not Meet")))</f>
        <v>Did Not Meet</v>
      </c>
      <c r="I3134" s="13" t="str">
        <f>IF(V3135&gt;94,"Met",IF(X3135="--","n/a",IF(X3135&gt;=0,"Met","Did Not Meet")))</f>
        <v>Did Not Meet</v>
      </c>
      <c r="J3134" s="13"/>
      <c r="K3134" s="13" t="str">
        <f>IF(Z3134&gt;94,"Met",IF(AB3134="--","n/a",IF(AB3134&gt;=0,"Met","Did Not Meet")))</f>
        <v>Did Not Meet</v>
      </c>
      <c r="L3134" s="13" t="str">
        <f>IF(Z3135&gt;94,"Met",IF(AB3135="--","n/a",IF(AB3135&gt;=0,"Met","Did Not Meet")))</f>
        <v>Did Not Meet</v>
      </c>
      <c r="M3134" s="5" t="s">
        <v>9</v>
      </c>
      <c r="N3134" s="68" t="s">
        <v>2497</v>
      </c>
      <c r="O3134" s="35"/>
      <c r="P3134" s="44"/>
      <c r="Q3134" s="108"/>
      <c r="R3134" s="5" t="s">
        <v>6</v>
      </c>
      <c r="S3134" s="5" t="s">
        <v>2</v>
      </c>
      <c r="T3134" s="5" t="s">
        <v>3</v>
      </c>
      <c r="U3134" s="5">
        <v>148</v>
      </c>
      <c r="V3134" s="5">
        <v>62.16</v>
      </c>
      <c r="W3134" s="5">
        <v>68.010000000000005</v>
      </c>
      <c r="X3134" s="8">
        <f t="shared" si="3924"/>
        <v>-5.8500000000000085</v>
      </c>
      <c r="Y3134" s="14">
        <v>113</v>
      </c>
      <c r="Z3134" s="5">
        <v>45.13</v>
      </c>
      <c r="AA3134" s="5">
        <v>49.79</v>
      </c>
      <c r="AB3134" s="72">
        <f t="shared" si="3986"/>
        <v>-4.6599999999999966</v>
      </c>
      <c r="AC3134" s="53"/>
    </row>
    <row r="3135" spans="1:29" x14ac:dyDescent="0.25">
      <c r="A3135" s="53">
        <v>4802008</v>
      </c>
      <c r="B3135" s="89" t="s">
        <v>2639</v>
      </c>
      <c r="C3135" s="53" t="s">
        <v>370</v>
      </c>
      <c r="D3135" s="50" t="s">
        <v>974</v>
      </c>
      <c r="E3135" s="47" t="str">
        <f>VLOOKUP('2012 Accountability Database'!A3130,Dems1112!$A$2:$G$1082,5)</f>
        <v>K-6</v>
      </c>
      <c r="F3135" s="65" t="s">
        <v>2487</v>
      </c>
      <c r="G3135" s="62"/>
      <c r="H3135" s="13" t="str">
        <f>IF(V3136&gt;94,"Met",IF(X3136="--","n/a",IF(X3136&gt;=0,"Met","Did Not Meet")))</f>
        <v>Did Not Meet</v>
      </c>
      <c r="I3135" s="13" t="str">
        <f>IF(V3137&gt;94,"Met",IF(X3137="--","n/a",IF(X3137&gt;=0,"Met","Did Not Meet")))</f>
        <v>Did Not Meet</v>
      </c>
      <c r="J3135" s="13"/>
      <c r="K3135" s="13" t="str">
        <f>IF(Z3136&gt;94,"Met",IF(AB3136="--","n/a",IF(AB3136&gt;=0,"Met","Did Not Meet")))</f>
        <v>Did Not Meet</v>
      </c>
      <c r="L3135" s="13" t="str">
        <f>IF(Z3137&gt;94,"Met",IF(AB3137="--","n/a",IF(AB3137&gt;=0,"Met","Did Not Meet")))</f>
        <v>Did Not Meet</v>
      </c>
      <c r="M3135" s="5" t="s">
        <v>9</v>
      </c>
      <c r="N3135" s="14"/>
      <c r="O3135" s="35" t="s">
        <v>2506</v>
      </c>
      <c r="P3135" s="83" t="str">
        <f t="shared" ref="P3135" si="4001">IF(P3130="No"," ", IF(P3132="No"," ",IF(P3131="No", " ",IF(P3133="No"," ","X"))))</f>
        <v xml:space="preserve"> </v>
      </c>
      <c r="Q3135" s="108"/>
      <c r="R3135" s="5" t="s">
        <v>6</v>
      </c>
      <c r="S3135" s="5" t="s">
        <v>2</v>
      </c>
      <c r="T3135" s="5" t="s">
        <v>7</v>
      </c>
      <c r="U3135" s="5">
        <v>135</v>
      </c>
      <c r="V3135" s="5">
        <v>60</v>
      </c>
      <c r="W3135" s="5">
        <v>65.72</v>
      </c>
      <c r="X3135" s="8">
        <f t="shared" si="3924"/>
        <v>-5.7199999999999989</v>
      </c>
      <c r="Y3135" s="14">
        <v>101</v>
      </c>
      <c r="Z3135" s="5">
        <v>42.57</v>
      </c>
      <c r="AA3135" s="5">
        <v>45</v>
      </c>
      <c r="AB3135" s="72">
        <f t="shared" si="3986"/>
        <v>-2.4299999999999997</v>
      </c>
      <c r="AC3135" s="53"/>
    </row>
    <row r="3136" spans="1:29" ht="15.75" x14ac:dyDescent="0.25">
      <c r="A3136" s="53">
        <v>4802008</v>
      </c>
      <c r="B3136" s="89" t="s">
        <v>2639</v>
      </c>
      <c r="C3136" s="53" t="s">
        <v>370</v>
      </c>
      <c r="D3136" s="50" t="s">
        <v>975</v>
      </c>
      <c r="E3136" s="48" t="str">
        <f>VLOOKUP('2012 Accountability Database'!A3130,Dems1112!$A$2:$G$1082,6)</f>
        <v>5 (Southeast AR)</v>
      </c>
      <c r="F3136" s="66"/>
      <c r="G3136" s="63" t="s">
        <v>2488</v>
      </c>
      <c r="H3136" s="61" t="str">
        <f t="shared" ref="H3136:I3136" si="4002">IF(H3134="Met","Yes",IF(H3135="Met","Yes","No"))</f>
        <v>No</v>
      </c>
      <c r="I3136" s="61" t="str">
        <f t="shared" si="4002"/>
        <v>No</v>
      </c>
      <c r="J3136" s="55"/>
      <c r="K3136" s="61" t="str">
        <f t="shared" ref="K3136:L3136" si="4003">IF(K3134="Met","Yes",IF(K3135="Met","Yes","No"))</f>
        <v>No</v>
      </c>
      <c r="L3136" s="61" t="str">
        <f t="shared" si="4003"/>
        <v>No</v>
      </c>
      <c r="M3136" s="1" t="s">
        <v>9</v>
      </c>
      <c r="N3136" s="14"/>
      <c r="O3136" s="35" t="s">
        <v>2505</v>
      </c>
      <c r="P3136" s="83" t="str">
        <f t="shared" ref="P3136" si="4004">IF(P3135="X"," ",IF(P3137="X"," ","X"))</f>
        <v xml:space="preserve"> </v>
      </c>
      <c r="Q3136" s="94" t="s">
        <v>2759</v>
      </c>
      <c r="R3136" s="5" t="s">
        <v>6</v>
      </c>
      <c r="S3136" s="1" t="s">
        <v>5</v>
      </c>
      <c r="T3136" s="1" t="s">
        <v>3</v>
      </c>
      <c r="U3136" s="5">
        <v>455</v>
      </c>
      <c r="V3136" s="1">
        <v>59.12</v>
      </c>
      <c r="W3136" s="1">
        <v>68.010000000000005</v>
      </c>
      <c r="X3136" s="6">
        <f t="shared" si="3924"/>
        <v>-8.8900000000000077</v>
      </c>
      <c r="Y3136" s="14">
        <v>351</v>
      </c>
      <c r="Z3136" s="1">
        <v>41.03</v>
      </c>
      <c r="AA3136" s="1">
        <v>49.79</v>
      </c>
      <c r="AB3136" s="72">
        <f t="shared" si="3986"/>
        <v>-8.759999999999998</v>
      </c>
      <c r="AC3136" s="53"/>
    </row>
    <row r="3137" spans="1:29" x14ac:dyDescent="0.25">
      <c r="A3137" s="54">
        <v>4802008</v>
      </c>
      <c r="B3137" s="90" t="s">
        <v>2639</v>
      </c>
      <c r="C3137" s="54" t="s">
        <v>370</v>
      </c>
      <c r="D3137" s="4"/>
      <c r="E3137" s="4"/>
      <c r="F3137" s="67"/>
      <c r="G3137" s="64"/>
      <c r="H3137" s="43"/>
      <c r="I3137" s="43"/>
      <c r="J3137" s="43"/>
      <c r="K3137" s="43"/>
      <c r="L3137" s="43"/>
      <c r="M3137" s="4" t="s">
        <v>9</v>
      </c>
      <c r="N3137" s="15"/>
      <c r="O3137" s="38" t="s">
        <v>2482</v>
      </c>
      <c r="P3137" s="84" t="str">
        <f>IF(E3131="Achieving School"," ","X")</f>
        <v>X</v>
      </c>
      <c r="Q3137" s="91"/>
      <c r="R3137" s="4" t="s">
        <v>6</v>
      </c>
      <c r="S3137" s="4" t="s">
        <v>5</v>
      </c>
      <c r="T3137" s="4" t="s">
        <v>7</v>
      </c>
      <c r="U3137" s="4">
        <v>403</v>
      </c>
      <c r="V3137" s="4">
        <v>56.58</v>
      </c>
      <c r="W3137" s="4">
        <v>65.72</v>
      </c>
      <c r="X3137" s="7">
        <f t="shared" si="3924"/>
        <v>-9.14</v>
      </c>
      <c r="Y3137" s="15">
        <v>307</v>
      </c>
      <c r="Z3137" s="4">
        <v>37.130000000000003</v>
      </c>
      <c r="AA3137" s="4">
        <v>45</v>
      </c>
      <c r="AB3137" s="73">
        <f t="shared" si="3986"/>
        <v>-7.8699999999999974</v>
      </c>
      <c r="AC3137" s="54"/>
    </row>
    <row r="3138" spans="1:29" x14ac:dyDescent="0.25">
      <c r="A3138" s="1">
        <v>4901001</v>
      </c>
      <c r="B3138" s="87" t="s">
        <v>2640</v>
      </c>
      <c r="C3138" s="55" t="s">
        <v>355</v>
      </c>
      <c r="E3138" s="42"/>
      <c r="F3138" s="65" t="s">
        <v>2483</v>
      </c>
      <c r="G3138" s="62"/>
      <c r="H3138" s="37" t="str">
        <f>IF(V3138&gt;94,"Met",IF(X3138="--","n/a",IF(X3138&gt;=0,"Met","Did Not Meet")))</f>
        <v>Met</v>
      </c>
      <c r="I3138" s="37" t="str">
        <f>IF(V3139&gt;94,"Met",IF(X3139="--","n/a",IF(X3139&gt;=0,"Met","Did Not Meet")))</f>
        <v>Met</v>
      </c>
      <c r="K3138" s="13" t="str">
        <f>IF(Z3138&gt;94,"Met",IF(AB3138="--","n/a",IF(AB3138&gt;=0,"Met","Did Not Meet")))</f>
        <v>Met</v>
      </c>
      <c r="L3138" s="13" t="str">
        <f>IF(Z3139&gt;94,"Met",IF(AB3139="--","n/a",IF(AB3139&gt;=0,"Met","Did Not Meet")))</f>
        <v>Met</v>
      </c>
      <c r="M3138" s="5" t="s">
        <v>9</v>
      </c>
      <c r="N3138" s="14" t="s">
        <v>2502</v>
      </c>
      <c r="O3138" s="5"/>
      <c r="P3138" s="44" t="str">
        <f t="shared" ref="P3138" si="4005">IF(H3140="Yes",IF(I3140="Yes","Yes","No"),"No")</f>
        <v>Yes</v>
      </c>
      <c r="Q3138" s="93"/>
      <c r="R3138" s="5" t="s">
        <v>1</v>
      </c>
      <c r="S3138" s="5" t="s">
        <v>2</v>
      </c>
      <c r="T3138" s="5" t="s">
        <v>3</v>
      </c>
      <c r="U3138" s="5">
        <v>165</v>
      </c>
      <c r="V3138" s="5">
        <v>89.7</v>
      </c>
      <c r="W3138" s="5">
        <v>80.48</v>
      </c>
      <c r="X3138" s="11">
        <f t="shared" ref="X3138:X3201" si="4006">V3138-W3138</f>
        <v>9.2199999999999989</v>
      </c>
      <c r="Y3138" s="14">
        <v>114</v>
      </c>
      <c r="Z3138" s="5">
        <v>83.33</v>
      </c>
      <c r="AA3138" s="5">
        <v>70.569999999999993</v>
      </c>
      <c r="AB3138" s="71">
        <f t="shared" si="3986"/>
        <v>12.760000000000005</v>
      </c>
      <c r="AC3138" s="36"/>
    </row>
    <row r="3139" spans="1:29" ht="15.75" x14ac:dyDescent="0.25">
      <c r="A3139" s="53">
        <v>4901001</v>
      </c>
      <c r="B3139" s="89" t="s">
        <v>2640</v>
      </c>
      <c r="C3139" s="53" t="s">
        <v>355</v>
      </c>
      <c r="D3139" s="49" t="s">
        <v>2498</v>
      </c>
      <c r="E3139" s="34" t="str">
        <f>M3138</f>
        <v>Needs Improvement School</v>
      </c>
      <c r="F3139" s="65" t="s">
        <v>2484</v>
      </c>
      <c r="G3139" s="62"/>
      <c r="H3139" s="13" t="str">
        <f>IF(V3140&gt;94,"Met",IF(X3140="--","n/a",IF(X3140&gt;=0,"Met","Did Not Meet")))</f>
        <v>Did Not Meet</v>
      </c>
      <c r="I3139" s="13" t="str">
        <f>IF(V3141&gt;94,"Met",IF(X3141="--","n/a",IF(X3141&gt;=0,"Met","Did Not Meet")))</f>
        <v>Did Not Meet</v>
      </c>
      <c r="K3139" s="13" t="str">
        <f>IF(Z3140&gt;94,"Met",IF(AB3140="--","n/a",IF(AB3140&gt;=0,"Met","Did Not Meet")))</f>
        <v>Met</v>
      </c>
      <c r="L3139" s="13" t="str">
        <f>IF(Z3141&gt;94,"Met",IF(AB3141="--","n/a",IF(AB3141&gt;=0,"Met","Did Not Meet")))</f>
        <v>Met</v>
      </c>
      <c r="M3139" s="1" t="s">
        <v>9</v>
      </c>
      <c r="N3139" s="14" t="s">
        <v>2501</v>
      </c>
      <c r="O3139" s="5"/>
      <c r="P3139" s="44" t="str">
        <f t="shared" ref="P3139" si="4007">IF(K3140="Yes",IF(L3140="Yes","Yes","No"),"No")</f>
        <v>Yes</v>
      </c>
      <c r="Q3139" s="94" t="s">
        <v>2759</v>
      </c>
      <c r="R3139" s="5" t="s">
        <v>1</v>
      </c>
      <c r="S3139" s="1" t="s">
        <v>2</v>
      </c>
      <c r="T3139" s="1" t="s">
        <v>7</v>
      </c>
      <c r="U3139" s="5">
        <v>133</v>
      </c>
      <c r="V3139" s="1">
        <v>87.97</v>
      </c>
      <c r="W3139" s="1">
        <v>78.349999999999994</v>
      </c>
      <c r="X3139" s="9">
        <f t="shared" si="4006"/>
        <v>9.6200000000000045</v>
      </c>
      <c r="Y3139" s="14">
        <v>93</v>
      </c>
      <c r="Z3139" s="1">
        <v>80.650000000000006</v>
      </c>
      <c r="AA3139" s="1">
        <v>68.069999999999993</v>
      </c>
      <c r="AB3139" s="71">
        <f t="shared" si="3986"/>
        <v>12.580000000000013</v>
      </c>
      <c r="AC3139" s="53"/>
    </row>
    <row r="3140" spans="1:29" ht="15" customHeight="1" x14ac:dyDescent="0.25">
      <c r="A3140" s="53">
        <v>4901001</v>
      </c>
      <c r="B3140" s="89" t="s">
        <v>2640</v>
      </c>
      <c r="C3140" s="53" t="s">
        <v>355</v>
      </c>
      <c r="D3140" s="49" t="s">
        <v>2499</v>
      </c>
      <c r="E3140" s="35" t="str">
        <f>VLOOKUP('2012 Accountability Database'!$A3138,'2011 AYP'!A$2:B$1072,2)</f>
        <v xml:space="preserve"> MS (Met Standards)</v>
      </c>
      <c r="F3140" s="66"/>
      <c r="G3140" s="63" t="s">
        <v>2485</v>
      </c>
      <c r="H3140" s="60" t="str">
        <f t="shared" ref="H3140:I3140" si="4008">IF(H3138="Met","Yes",IF(H3139="Met","Yes","No"))</f>
        <v>Yes</v>
      </c>
      <c r="I3140" s="60" t="str">
        <f t="shared" si="4008"/>
        <v>Yes</v>
      </c>
      <c r="J3140" s="42"/>
      <c r="K3140" s="60" t="str">
        <f t="shared" ref="K3140:L3140" si="4009">IF(K3138="Met","Yes",IF(K3139="Met","Yes","No"))</f>
        <v>Yes</v>
      </c>
      <c r="L3140" s="60" t="str">
        <f t="shared" si="4009"/>
        <v>Yes</v>
      </c>
      <c r="M3140" s="1" t="s">
        <v>9</v>
      </c>
      <c r="N3140" s="14" t="s">
        <v>2503</v>
      </c>
      <c r="O3140" s="5"/>
      <c r="P3140" s="44" t="str">
        <f t="shared" ref="P3140" si="4010">IF(H3144="Yes",IF(I3144="Yes","Yes","No"),"No")</f>
        <v>No</v>
      </c>
      <c r="Q3140" s="108" t="s">
        <v>2758</v>
      </c>
      <c r="R3140" s="5" t="s">
        <v>1</v>
      </c>
      <c r="S3140" s="1" t="s">
        <v>5</v>
      </c>
      <c r="T3140" s="1" t="s">
        <v>3</v>
      </c>
      <c r="U3140" s="5">
        <v>492</v>
      </c>
      <c r="V3140" s="1">
        <v>80.28</v>
      </c>
      <c r="W3140" s="1">
        <v>80.48</v>
      </c>
      <c r="X3140" s="6">
        <f t="shared" si="4006"/>
        <v>-0.20000000000000284</v>
      </c>
      <c r="Y3140" s="14">
        <v>352</v>
      </c>
      <c r="Z3140" s="1">
        <v>73.3</v>
      </c>
      <c r="AA3140" s="1">
        <v>70.569999999999993</v>
      </c>
      <c r="AB3140" s="71">
        <f t="shared" si="3986"/>
        <v>2.730000000000004</v>
      </c>
      <c r="AC3140" s="53"/>
    </row>
    <row r="3141" spans="1:29" x14ac:dyDescent="0.25">
      <c r="A3141" s="53">
        <v>4901001</v>
      </c>
      <c r="B3141" s="89" t="s">
        <v>2640</v>
      </c>
      <c r="C3141" s="53" t="s">
        <v>355</v>
      </c>
      <c r="D3141" s="49" t="s">
        <v>2507</v>
      </c>
      <c r="E3141" s="47">
        <f>VLOOKUP('2012 Accountability Database'!A3138,Dems1112!$A$2:$G$1082,3)</f>
        <v>0.22</v>
      </c>
      <c r="F3141" s="66"/>
      <c r="G3141" s="52"/>
      <c r="M3141" s="1" t="s">
        <v>9</v>
      </c>
      <c r="N3141" s="14" t="s">
        <v>2504</v>
      </c>
      <c r="O3141" s="5"/>
      <c r="P3141" s="44" t="str">
        <f t="shared" ref="P3141" si="4011">IF(K3144="Yes",IF(L3144="Yes","Yes","No"),"No")</f>
        <v>No</v>
      </c>
      <c r="Q3141" s="108"/>
      <c r="R3141" s="5" t="s">
        <v>1</v>
      </c>
      <c r="S3141" s="1" t="s">
        <v>5</v>
      </c>
      <c r="T3141" s="1" t="s">
        <v>7</v>
      </c>
      <c r="U3141" s="5">
        <v>396</v>
      </c>
      <c r="V3141" s="1">
        <v>77.53</v>
      </c>
      <c r="W3141" s="1">
        <v>78.349999999999994</v>
      </c>
      <c r="X3141" s="6">
        <f t="shared" si="4006"/>
        <v>-0.81999999999999318</v>
      </c>
      <c r="Y3141" s="14">
        <v>280</v>
      </c>
      <c r="Z3141" s="1">
        <v>69.64</v>
      </c>
      <c r="AA3141" s="1">
        <v>68.069999999999993</v>
      </c>
      <c r="AB3141" s="71">
        <f t="shared" si="3986"/>
        <v>1.5700000000000074</v>
      </c>
      <c r="AC3141" s="53"/>
    </row>
    <row r="3142" spans="1:29" x14ac:dyDescent="0.25">
      <c r="A3142" s="53">
        <v>4901001</v>
      </c>
      <c r="B3142" s="89" t="s">
        <v>2640</v>
      </c>
      <c r="C3142" s="53" t="s">
        <v>355</v>
      </c>
      <c r="D3142" s="50" t="s">
        <v>2508</v>
      </c>
      <c r="E3142" s="47">
        <f>VLOOKUP('2012 Accountability Database'!A3138,Dems1112!$A$2:$G$1082,4)</f>
        <v>0.81</v>
      </c>
      <c r="F3142" s="65" t="s">
        <v>2486</v>
      </c>
      <c r="G3142" s="62"/>
      <c r="H3142" s="13" t="str">
        <f>IF(V3142&gt;94,"Met",IF(X3142="--","n/a",IF(X3142&gt;=0,"Met","Did Not Meet")))</f>
        <v>Did Not Meet</v>
      </c>
      <c r="I3142" s="13" t="str">
        <f>IF(V3143&gt;94,"Met",IF(X3143="--","n/a",IF(X3143&gt;=0,"Met","Did Not Meet")))</f>
        <v>Did Not Meet</v>
      </c>
      <c r="J3142" s="13"/>
      <c r="K3142" s="13" t="str">
        <f>IF(Z3142&gt;94,"Met",IF(AB3142="--","n/a",IF(AB3142&gt;=0,"Met","Did Not Meet")))</f>
        <v>Did Not Meet</v>
      </c>
      <c r="L3142" s="13" t="str">
        <f>IF(Z3143&gt;94,"Met",IF(AB3143="--","n/a",IF(AB3143&gt;=0,"Met","Did Not Meet")))</f>
        <v>Did Not Meet</v>
      </c>
      <c r="M3142" s="5" t="s">
        <v>9</v>
      </c>
      <c r="N3142" s="68" t="s">
        <v>2497</v>
      </c>
      <c r="O3142" s="35"/>
      <c r="P3142" s="44"/>
      <c r="Q3142" s="108"/>
      <c r="R3142" s="5" t="s">
        <v>6</v>
      </c>
      <c r="S3142" s="5" t="s">
        <v>2</v>
      </c>
      <c r="T3142" s="5" t="s">
        <v>3</v>
      </c>
      <c r="U3142" s="5">
        <v>165</v>
      </c>
      <c r="V3142" s="5">
        <v>83.03</v>
      </c>
      <c r="W3142" s="5">
        <v>86.4</v>
      </c>
      <c r="X3142" s="8">
        <f t="shared" si="4006"/>
        <v>-3.3700000000000045</v>
      </c>
      <c r="Y3142" s="14">
        <v>114</v>
      </c>
      <c r="Z3142" s="5">
        <v>57.02</v>
      </c>
      <c r="AA3142" s="5">
        <v>65.52</v>
      </c>
      <c r="AB3142" s="72">
        <f t="shared" si="3986"/>
        <v>-8.4999999999999929</v>
      </c>
      <c r="AC3142" s="53"/>
    </row>
    <row r="3143" spans="1:29" x14ac:dyDescent="0.25">
      <c r="A3143" s="53">
        <v>4901001</v>
      </c>
      <c r="B3143" s="89" t="s">
        <v>2640</v>
      </c>
      <c r="C3143" s="53" t="s">
        <v>355</v>
      </c>
      <c r="D3143" s="50" t="s">
        <v>974</v>
      </c>
      <c r="E3143" s="47" t="str">
        <f>VLOOKUP('2012 Accountability Database'!A3138,Dems1112!$A$2:$G$1082,5)</f>
        <v>K-6</v>
      </c>
      <c r="F3143" s="65" t="s">
        <v>2487</v>
      </c>
      <c r="G3143" s="62"/>
      <c r="H3143" s="13" t="str">
        <f>IF(V3144&gt;94,"Met",IF(X3144="--","n/a",IF(X3144&gt;=0,"Met","Did Not Meet")))</f>
        <v>Did Not Meet</v>
      </c>
      <c r="I3143" s="13" t="str">
        <f>IF(V3145&gt;94,"Met",IF(X3145="--","n/a",IF(X3145&gt;=0,"Met","Did Not Meet")))</f>
        <v>Did Not Meet</v>
      </c>
      <c r="J3143" s="13"/>
      <c r="K3143" s="13" t="str">
        <f>IF(Z3144&gt;94,"Met",IF(AB3144="--","n/a",IF(AB3144&gt;=0,"Met","Did Not Meet")))</f>
        <v>Did Not Meet</v>
      </c>
      <c r="L3143" s="13" t="str">
        <f>IF(Z3145&gt;94,"Met",IF(AB3145="--","n/a",IF(AB3145&gt;=0,"Met","Did Not Meet")))</f>
        <v>Did Not Meet</v>
      </c>
      <c r="M3143" s="1" t="s">
        <v>9</v>
      </c>
      <c r="N3143" s="14"/>
      <c r="O3143" s="35" t="s">
        <v>2506</v>
      </c>
      <c r="P3143" s="83" t="str">
        <f t="shared" ref="P3143" si="4012">IF(P3138="No"," ", IF(P3140="No"," ",IF(P3139="No", " ",IF(P3141="No"," ","X"))))</f>
        <v xml:space="preserve"> </v>
      </c>
      <c r="Q3143" s="108"/>
      <c r="R3143" s="5" t="s">
        <v>6</v>
      </c>
      <c r="S3143" s="1" t="s">
        <v>2</v>
      </c>
      <c r="T3143" s="1" t="s">
        <v>7</v>
      </c>
      <c r="U3143" s="5">
        <v>133</v>
      </c>
      <c r="V3143" s="1">
        <v>80.45</v>
      </c>
      <c r="W3143" s="1">
        <v>86.29</v>
      </c>
      <c r="X3143" s="6">
        <f t="shared" si="4006"/>
        <v>-5.8400000000000034</v>
      </c>
      <c r="Y3143" s="14">
        <v>93</v>
      </c>
      <c r="Z3143" s="1">
        <v>53.76</v>
      </c>
      <c r="AA3143" s="1">
        <v>67.040000000000006</v>
      </c>
      <c r="AB3143" s="72">
        <f t="shared" si="3986"/>
        <v>-13.280000000000008</v>
      </c>
      <c r="AC3143" s="53"/>
    </row>
    <row r="3144" spans="1:29" ht="15.75" x14ac:dyDescent="0.25">
      <c r="A3144" s="53">
        <v>4901001</v>
      </c>
      <c r="B3144" s="89" t="s">
        <v>2640</v>
      </c>
      <c r="C3144" s="53" t="s">
        <v>355</v>
      </c>
      <c r="D3144" s="50" t="s">
        <v>975</v>
      </c>
      <c r="E3144" s="48" t="str">
        <f>VLOOKUP('2012 Accountability Database'!A3138,Dems1112!$A$2:$G$1082,6)</f>
        <v>4 (Southwest AR)</v>
      </c>
      <c r="F3144" s="66"/>
      <c r="G3144" s="63" t="s">
        <v>2488</v>
      </c>
      <c r="H3144" s="61" t="str">
        <f t="shared" ref="H3144:I3144" si="4013">IF(H3142="Met","Yes",IF(H3143="Met","Yes","No"))</f>
        <v>No</v>
      </c>
      <c r="I3144" s="61" t="str">
        <f t="shared" si="4013"/>
        <v>No</v>
      </c>
      <c r="J3144" s="55"/>
      <c r="K3144" s="61" t="str">
        <f t="shared" ref="K3144:L3144" si="4014">IF(K3142="Met","Yes",IF(K3143="Met","Yes","No"))</f>
        <v>No</v>
      </c>
      <c r="L3144" s="61" t="str">
        <f t="shared" si="4014"/>
        <v>No</v>
      </c>
      <c r="M3144" s="1" t="s">
        <v>9</v>
      </c>
      <c r="N3144" s="14"/>
      <c r="O3144" s="35" t="s">
        <v>2505</v>
      </c>
      <c r="P3144" s="83" t="str">
        <f t="shared" ref="P3144" si="4015">IF(P3143="X"," ",IF(P3145="X"," ","X"))</f>
        <v xml:space="preserve"> </v>
      </c>
      <c r="Q3144" s="94" t="s">
        <v>2759</v>
      </c>
      <c r="R3144" s="5" t="s">
        <v>6</v>
      </c>
      <c r="S3144" s="1" t="s">
        <v>5</v>
      </c>
      <c r="T3144" s="1" t="s">
        <v>3</v>
      </c>
      <c r="U3144" s="5">
        <v>492</v>
      </c>
      <c r="V3144" s="1">
        <v>80.69</v>
      </c>
      <c r="W3144" s="1">
        <v>86.4</v>
      </c>
      <c r="X3144" s="6">
        <f t="shared" si="4006"/>
        <v>-5.710000000000008</v>
      </c>
      <c r="Y3144" s="14">
        <v>353</v>
      </c>
      <c r="Z3144" s="1">
        <v>57.79</v>
      </c>
      <c r="AA3144" s="1">
        <v>65.52</v>
      </c>
      <c r="AB3144" s="72">
        <f t="shared" si="3986"/>
        <v>-7.7299999999999969</v>
      </c>
      <c r="AC3144" s="53"/>
    </row>
    <row r="3145" spans="1:29" x14ac:dyDescent="0.25">
      <c r="A3145" s="54">
        <v>4901001</v>
      </c>
      <c r="B3145" s="90" t="s">
        <v>2640</v>
      </c>
      <c r="C3145" s="54" t="s">
        <v>355</v>
      </c>
      <c r="D3145" s="4"/>
      <c r="E3145" s="4"/>
      <c r="F3145" s="67"/>
      <c r="G3145" s="64"/>
      <c r="H3145" s="43"/>
      <c r="I3145" s="43"/>
      <c r="J3145" s="43"/>
      <c r="K3145" s="43"/>
      <c r="L3145" s="43"/>
      <c r="M3145" s="4" t="s">
        <v>9</v>
      </c>
      <c r="N3145" s="15"/>
      <c r="O3145" s="38" t="s">
        <v>2482</v>
      </c>
      <c r="P3145" s="84" t="str">
        <f>IF(E3139="Achieving School"," ","X")</f>
        <v>X</v>
      </c>
      <c r="Q3145" s="91"/>
      <c r="R3145" s="4" t="s">
        <v>6</v>
      </c>
      <c r="S3145" s="4" t="s">
        <v>5</v>
      </c>
      <c r="T3145" s="4" t="s">
        <v>7</v>
      </c>
      <c r="U3145" s="4">
        <v>396</v>
      </c>
      <c r="V3145" s="4">
        <v>79.290000000000006</v>
      </c>
      <c r="W3145" s="4">
        <v>86.29</v>
      </c>
      <c r="X3145" s="7">
        <f t="shared" si="4006"/>
        <v>-7</v>
      </c>
      <c r="Y3145" s="15">
        <v>281</v>
      </c>
      <c r="Z3145" s="4">
        <v>56.94</v>
      </c>
      <c r="AA3145" s="4">
        <v>67.040000000000006</v>
      </c>
      <c r="AB3145" s="73">
        <f t="shared" si="3986"/>
        <v>-10.100000000000009</v>
      </c>
      <c r="AC3145" s="54"/>
    </row>
    <row r="3146" spans="1:29" x14ac:dyDescent="0.25">
      <c r="A3146" s="1">
        <v>4902006</v>
      </c>
      <c r="B3146" s="87" t="s">
        <v>2641</v>
      </c>
      <c r="C3146" s="55" t="s">
        <v>689</v>
      </c>
      <c r="E3146" s="42"/>
      <c r="F3146" s="65" t="s">
        <v>2483</v>
      </c>
      <c r="G3146" s="62"/>
      <c r="H3146" s="37" t="str">
        <f>IF(V3146&gt;94,"Met",IF(X3146="--","n/a",IF(X3146&gt;=0,"Met","Did Not Meet")))</f>
        <v>Met</v>
      </c>
      <c r="I3146" s="37" t="str">
        <f>IF(V3147&gt;94,"Met",IF(X3147="--","n/a",IF(X3147&gt;=0,"Met","Did Not Meet")))</f>
        <v>Met</v>
      </c>
      <c r="K3146" s="13" t="str">
        <f>IF(Z3146&gt;94,"Met",IF(AB3146="--","n/a",IF(AB3146&gt;=0,"Met","Did Not Meet")))</f>
        <v>Met</v>
      </c>
      <c r="L3146" s="13" t="str">
        <f>IF(Z3147&gt;94,"Met",IF(AB3147="--","n/a",IF(AB3147&gt;=0,"Met","Did Not Meet")))</f>
        <v>Met</v>
      </c>
      <c r="M3146" s="1" t="s">
        <v>9</v>
      </c>
      <c r="N3146" s="14" t="s">
        <v>2502</v>
      </c>
      <c r="O3146" s="5"/>
      <c r="P3146" s="44" t="str">
        <f t="shared" ref="P3146" si="4016">IF(H3148="Yes",IF(I3148="Yes","Yes","No"),"No")</f>
        <v>Yes</v>
      </c>
      <c r="Q3146" s="93"/>
      <c r="R3146" s="5" t="s">
        <v>1</v>
      </c>
      <c r="S3146" s="1" t="s">
        <v>2</v>
      </c>
      <c r="T3146" s="1" t="s">
        <v>3</v>
      </c>
      <c r="U3146" s="5">
        <v>142</v>
      </c>
      <c r="V3146" s="1">
        <v>83.1</v>
      </c>
      <c r="W3146" s="1">
        <v>81.41</v>
      </c>
      <c r="X3146" s="9">
        <f t="shared" si="4006"/>
        <v>1.6899999999999977</v>
      </c>
      <c r="Y3146" s="14">
        <v>113</v>
      </c>
      <c r="Z3146" s="1">
        <v>89.38</v>
      </c>
      <c r="AA3146" s="1">
        <v>82.5</v>
      </c>
      <c r="AB3146" s="71">
        <f t="shared" si="3986"/>
        <v>6.8799999999999955</v>
      </c>
      <c r="AC3146" s="36"/>
    </row>
    <row r="3147" spans="1:29" ht="15.75" x14ac:dyDescent="0.25">
      <c r="A3147" s="53">
        <v>4902006</v>
      </c>
      <c r="B3147" s="89" t="s">
        <v>2641</v>
      </c>
      <c r="C3147" s="53" t="s">
        <v>689</v>
      </c>
      <c r="D3147" s="49" t="s">
        <v>2498</v>
      </c>
      <c r="E3147" s="34" t="str">
        <f>M3146</f>
        <v>Needs Improvement School</v>
      </c>
      <c r="F3147" s="65" t="s">
        <v>2484</v>
      </c>
      <c r="G3147" s="62"/>
      <c r="H3147" s="13" t="str">
        <f>IF(V3148&gt;94,"Met",IF(X3148="--","n/a",IF(X3148&gt;=0,"Met","Did Not Meet")))</f>
        <v>Did Not Meet</v>
      </c>
      <c r="I3147" s="13" t="str">
        <f>IF(V3149&gt;94,"Met",IF(X3149="--","n/a",IF(X3149&gt;=0,"Met","Did Not Meet")))</f>
        <v>Did Not Meet</v>
      </c>
      <c r="K3147" s="13" t="str">
        <f>IF(Z3148&gt;94,"Met",IF(AB3148="--","n/a",IF(AB3148&gt;=0,"Met","Did Not Meet")))</f>
        <v>Did Not Meet</v>
      </c>
      <c r="L3147" s="13" t="str">
        <f>IF(Z3149&gt;94,"Met",IF(AB3149="--","n/a",IF(AB3149&gt;=0,"Met","Did Not Meet")))</f>
        <v>Did Not Meet</v>
      </c>
      <c r="M3147" s="1" t="s">
        <v>9</v>
      </c>
      <c r="N3147" s="14" t="s">
        <v>2501</v>
      </c>
      <c r="O3147" s="5"/>
      <c r="P3147" s="44" t="str">
        <f t="shared" ref="P3147" si="4017">IF(K3148="Yes",IF(L3148="Yes","Yes","No"),"No")</f>
        <v>Yes</v>
      </c>
      <c r="Q3147" s="94" t="s">
        <v>2759</v>
      </c>
      <c r="R3147" s="5" t="s">
        <v>1</v>
      </c>
      <c r="S3147" s="1" t="s">
        <v>2</v>
      </c>
      <c r="T3147" s="1" t="s">
        <v>7</v>
      </c>
      <c r="U3147" s="5">
        <v>102</v>
      </c>
      <c r="V3147" s="1">
        <v>80.39</v>
      </c>
      <c r="W3147" s="1">
        <v>78.55</v>
      </c>
      <c r="X3147" s="9">
        <f t="shared" si="4006"/>
        <v>1.8400000000000034</v>
      </c>
      <c r="Y3147" s="14">
        <v>81</v>
      </c>
      <c r="Z3147" s="1">
        <v>87.65</v>
      </c>
      <c r="AA3147" s="1">
        <v>81.92</v>
      </c>
      <c r="AB3147" s="71">
        <f t="shared" si="3986"/>
        <v>5.730000000000004</v>
      </c>
      <c r="AC3147" s="53"/>
    </row>
    <row r="3148" spans="1:29" ht="15" customHeight="1" x14ac:dyDescent="0.25">
      <c r="A3148" s="53">
        <v>4902006</v>
      </c>
      <c r="B3148" s="89" t="s">
        <v>2641</v>
      </c>
      <c r="C3148" s="53" t="s">
        <v>689</v>
      </c>
      <c r="D3148" s="49" t="s">
        <v>2499</v>
      </c>
      <c r="E3148" s="35" t="str">
        <f>VLOOKUP('2012 Accountability Database'!$A3146,'2011 AYP'!A$2:B$1072,2)</f>
        <v xml:space="preserve"> MS (Met Standards)</v>
      </c>
      <c r="F3148" s="66"/>
      <c r="G3148" s="63" t="s">
        <v>2485</v>
      </c>
      <c r="H3148" s="60" t="str">
        <f t="shared" ref="H3148:I3148" si="4018">IF(H3146="Met","Yes",IF(H3147="Met","Yes","No"))</f>
        <v>Yes</v>
      </c>
      <c r="I3148" s="60" t="str">
        <f t="shared" si="4018"/>
        <v>Yes</v>
      </c>
      <c r="J3148" s="42"/>
      <c r="K3148" s="60" t="str">
        <f t="shared" ref="K3148:L3148" si="4019">IF(K3146="Met","Yes",IF(K3147="Met","Yes","No"))</f>
        <v>Yes</v>
      </c>
      <c r="L3148" s="60" t="str">
        <f t="shared" si="4019"/>
        <v>Yes</v>
      </c>
      <c r="M3148" s="1" t="s">
        <v>9</v>
      </c>
      <c r="N3148" s="14" t="s">
        <v>2503</v>
      </c>
      <c r="O3148" s="5"/>
      <c r="P3148" s="44" t="str">
        <f t="shared" ref="P3148" si="4020">IF(H3152="Yes",IF(I3152="Yes","Yes","No"),"No")</f>
        <v>No</v>
      </c>
      <c r="Q3148" s="108" t="s">
        <v>2758</v>
      </c>
      <c r="R3148" s="5" t="s">
        <v>1</v>
      </c>
      <c r="S3148" s="1" t="s">
        <v>5</v>
      </c>
      <c r="T3148" s="1" t="s">
        <v>3</v>
      </c>
      <c r="U3148" s="5">
        <v>451</v>
      </c>
      <c r="V3148" s="1">
        <v>79.599999999999994</v>
      </c>
      <c r="W3148" s="1">
        <v>81.41</v>
      </c>
      <c r="X3148" s="6">
        <f t="shared" si="4006"/>
        <v>-1.8100000000000023</v>
      </c>
      <c r="Y3148" s="14">
        <v>343</v>
      </c>
      <c r="Z3148" s="1">
        <v>82.22</v>
      </c>
      <c r="AA3148" s="1">
        <v>82.5</v>
      </c>
      <c r="AB3148" s="72">
        <f t="shared" si="3986"/>
        <v>-0.28000000000000114</v>
      </c>
      <c r="AC3148" s="53"/>
    </row>
    <row r="3149" spans="1:29" x14ac:dyDescent="0.25">
      <c r="A3149" s="53">
        <v>4902006</v>
      </c>
      <c r="B3149" s="89" t="s">
        <v>2641</v>
      </c>
      <c r="C3149" s="53" t="s">
        <v>689</v>
      </c>
      <c r="D3149" s="49" t="s">
        <v>2507</v>
      </c>
      <c r="E3149" s="47">
        <f>VLOOKUP('2012 Accountability Database'!A3146,Dems1112!$A$2:$G$1082,3)</f>
        <v>0.04</v>
      </c>
      <c r="F3149" s="66"/>
      <c r="G3149" s="52"/>
      <c r="M3149" s="1" t="s">
        <v>9</v>
      </c>
      <c r="N3149" s="14" t="s">
        <v>2504</v>
      </c>
      <c r="O3149" s="5"/>
      <c r="P3149" s="44" t="str">
        <f t="shared" ref="P3149" si="4021">IF(K3152="Yes",IF(L3152="Yes","Yes","No"),"No")</f>
        <v>No</v>
      </c>
      <c r="Q3149" s="108"/>
      <c r="R3149" s="5" t="s">
        <v>1</v>
      </c>
      <c r="S3149" s="1" t="s">
        <v>5</v>
      </c>
      <c r="T3149" s="1" t="s">
        <v>7</v>
      </c>
      <c r="U3149" s="5">
        <v>309</v>
      </c>
      <c r="V3149" s="1">
        <v>76.05</v>
      </c>
      <c r="W3149" s="1">
        <v>78.55</v>
      </c>
      <c r="X3149" s="6">
        <f t="shared" si="4006"/>
        <v>-2.5</v>
      </c>
      <c r="Y3149" s="14">
        <v>231</v>
      </c>
      <c r="Z3149" s="1">
        <v>80.09</v>
      </c>
      <c r="AA3149" s="1">
        <v>81.92</v>
      </c>
      <c r="AB3149" s="72">
        <f t="shared" si="3986"/>
        <v>-1.8299999999999983</v>
      </c>
      <c r="AC3149" s="53"/>
    </row>
    <row r="3150" spans="1:29" x14ac:dyDescent="0.25">
      <c r="A3150" s="53">
        <v>4902006</v>
      </c>
      <c r="B3150" s="89" t="s">
        <v>2641</v>
      </c>
      <c r="C3150" s="53" t="s">
        <v>689</v>
      </c>
      <c r="D3150" s="50" t="s">
        <v>2508</v>
      </c>
      <c r="E3150" s="47">
        <f>VLOOKUP('2012 Accountability Database'!A3146,Dems1112!$A$2:$G$1082,4)</f>
        <v>0.71</v>
      </c>
      <c r="F3150" s="65" t="s">
        <v>2486</v>
      </c>
      <c r="G3150" s="62"/>
      <c r="H3150" s="13" t="str">
        <f>IF(V3150&gt;94,"Met",IF(X3150="--","n/a",IF(X3150&gt;=0,"Met","Did Not Meet")))</f>
        <v>Did Not Meet</v>
      </c>
      <c r="I3150" s="13" t="str">
        <f>IF(V3151&gt;94,"Met",IF(X3151="--","n/a",IF(X3151&gt;=0,"Met","Did Not Meet")))</f>
        <v>Did Not Meet</v>
      </c>
      <c r="J3150" s="13"/>
      <c r="K3150" s="13" t="str">
        <f>IF(Z3150&gt;94,"Met",IF(AB3150="--","n/a",IF(AB3150&gt;=0,"Met","Did Not Meet")))</f>
        <v>Did Not Meet</v>
      </c>
      <c r="L3150" s="13" t="str">
        <f>IF(Z3151&gt;94,"Met",IF(AB3151="--","n/a",IF(AB3151&gt;=0,"Met","Did Not Meet")))</f>
        <v>Did Not Meet</v>
      </c>
      <c r="M3150" s="1" t="s">
        <v>9</v>
      </c>
      <c r="N3150" s="68" t="s">
        <v>2497</v>
      </c>
      <c r="O3150" s="35"/>
      <c r="P3150" s="44"/>
      <c r="Q3150" s="108"/>
      <c r="R3150" s="5" t="s">
        <v>6</v>
      </c>
      <c r="S3150" s="1" t="s">
        <v>2</v>
      </c>
      <c r="T3150" s="1" t="s">
        <v>3</v>
      </c>
      <c r="U3150" s="5">
        <v>142</v>
      </c>
      <c r="V3150" s="1">
        <v>83.1</v>
      </c>
      <c r="W3150" s="1">
        <v>87.18</v>
      </c>
      <c r="X3150" s="6">
        <f t="shared" si="4006"/>
        <v>-4.0800000000000125</v>
      </c>
      <c r="Y3150" s="14">
        <v>113</v>
      </c>
      <c r="Z3150" s="1">
        <v>65.489999999999995</v>
      </c>
      <c r="AA3150" s="1">
        <v>73.33</v>
      </c>
      <c r="AB3150" s="72">
        <f t="shared" si="3986"/>
        <v>-7.8400000000000034</v>
      </c>
      <c r="AC3150" s="53"/>
    </row>
    <row r="3151" spans="1:29" x14ac:dyDescent="0.25">
      <c r="A3151" s="53">
        <v>4902006</v>
      </c>
      <c r="B3151" s="89" t="s">
        <v>2641</v>
      </c>
      <c r="C3151" s="53" t="s">
        <v>689</v>
      </c>
      <c r="D3151" s="50" t="s">
        <v>974</v>
      </c>
      <c r="E3151" s="47" t="str">
        <f>VLOOKUP('2012 Accountability Database'!A3146,Dems1112!$A$2:$G$1082,5)</f>
        <v>K-6</v>
      </c>
      <c r="F3151" s="65" t="s">
        <v>2487</v>
      </c>
      <c r="G3151" s="62"/>
      <c r="H3151" s="13" t="str">
        <f>IF(V3152&gt;94,"Met",IF(X3152="--","n/a",IF(X3152&gt;=0,"Met","Did Not Meet")))</f>
        <v>Did Not Meet</v>
      </c>
      <c r="I3151" s="13" t="str">
        <f>IF(V3153&gt;94,"Met",IF(X3153="--","n/a",IF(X3153&gt;=0,"Met","Did Not Meet")))</f>
        <v>Did Not Meet</v>
      </c>
      <c r="J3151" s="13"/>
      <c r="K3151" s="13" t="str">
        <f>IF(Z3152&gt;94,"Met",IF(AB3152="--","n/a",IF(AB3152&gt;=0,"Met","Did Not Meet")))</f>
        <v>Did Not Meet</v>
      </c>
      <c r="L3151" s="13" t="str">
        <f>IF(Z3153&gt;94,"Met",IF(AB3153="--","n/a",IF(AB3153&gt;=0,"Met","Did Not Meet")))</f>
        <v>Did Not Meet</v>
      </c>
      <c r="M3151" s="1" t="s">
        <v>9</v>
      </c>
      <c r="N3151" s="14"/>
      <c r="O3151" s="35" t="s">
        <v>2506</v>
      </c>
      <c r="P3151" s="83" t="str">
        <f t="shared" ref="P3151" si="4022">IF(P3146="No"," ", IF(P3148="No"," ",IF(P3147="No", " ",IF(P3149="No"," ","X"))))</f>
        <v xml:space="preserve"> </v>
      </c>
      <c r="Q3151" s="108"/>
      <c r="R3151" s="5" t="s">
        <v>6</v>
      </c>
      <c r="S3151" s="1" t="s">
        <v>2</v>
      </c>
      <c r="T3151" s="1" t="s">
        <v>7</v>
      </c>
      <c r="U3151" s="5">
        <v>102</v>
      </c>
      <c r="V3151" s="1">
        <v>81.37</v>
      </c>
      <c r="W3151" s="1">
        <v>86.35</v>
      </c>
      <c r="X3151" s="6">
        <f t="shared" si="4006"/>
        <v>-4.9799999999999898</v>
      </c>
      <c r="Y3151" s="14">
        <v>81</v>
      </c>
      <c r="Z3151" s="1">
        <v>62.96</v>
      </c>
      <c r="AA3151" s="1">
        <v>70.31</v>
      </c>
      <c r="AB3151" s="72">
        <f t="shared" si="3986"/>
        <v>-7.3500000000000014</v>
      </c>
      <c r="AC3151" s="53"/>
    </row>
    <row r="3152" spans="1:29" ht="15.75" x14ac:dyDescent="0.25">
      <c r="A3152" s="53">
        <v>4902006</v>
      </c>
      <c r="B3152" s="89" t="s">
        <v>2641</v>
      </c>
      <c r="C3152" s="53" t="s">
        <v>689</v>
      </c>
      <c r="D3152" s="50" t="s">
        <v>975</v>
      </c>
      <c r="E3152" s="48" t="str">
        <f>VLOOKUP('2012 Accountability Database'!A3146,Dems1112!$A$2:$G$1082,6)</f>
        <v>4 (Southwest AR)</v>
      </c>
      <c r="F3152" s="66"/>
      <c r="G3152" s="63" t="s">
        <v>2488</v>
      </c>
      <c r="H3152" s="61" t="str">
        <f t="shared" ref="H3152:I3152" si="4023">IF(H3150="Met","Yes",IF(H3151="Met","Yes","No"))</f>
        <v>No</v>
      </c>
      <c r="I3152" s="61" t="str">
        <f t="shared" si="4023"/>
        <v>No</v>
      </c>
      <c r="J3152" s="55"/>
      <c r="K3152" s="61" t="str">
        <f t="shared" ref="K3152:L3152" si="4024">IF(K3150="Met","Yes",IF(K3151="Met","Yes","No"))</f>
        <v>No</v>
      </c>
      <c r="L3152" s="61" t="str">
        <f t="shared" si="4024"/>
        <v>No</v>
      </c>
      <c r="M3152" s="1" t="s">
        <v>9</v>
      </c>
      <c r="N3152" s="14"/>
      <c r="O3152" s="35" t="s">
        <v>2505</v>
      </c>
      <c r="P3152" s="83" t="str">
        <f t="shared" ref="P3152" si="4025">IF(P3151="X"," ",IF(P3153="X"," ","X"))</f>
        <v xml:space="preserve"> </v>
      </c>
      <c r="Q3152" s="94" t="s">
        <v>2759</v>
      </c>
      <c r="R3152" s="5" t="s">
        <v>6</v>
      </c>
      <c r="S3152" s="1" t="s">
        <v>5</v>
      </c>
      <c r="T3152" s="1" t="s">
        <v>3</v>
      </c>
      <c r="U3152" s="5">
        <v>451</v>
      </c>
      <c r="V3152" s="1">
        <v>81.599999999999994</v>
      </c>
      <c r="W3152" s="1">
        <v>87.18</v>
      </c>
      <c r="X3152" s="6">
        <f t="shared" si="4006"/>
        <v>-5.5800000000000125</v>
      </c>
      <c r="Y3152" s="14">
        <v>343</v>
      </c>
      <c r="Z3152" s="1">
        <v>66.760000000000005</v>
      </c>
      <c r="AA3152" s="1">
        <v>73.33</v>
      </c>
      <c r="AB3152" s="72">
        <f t="shared" si="3986"/>
        <v>-6.5699999999999932</v>
      </c>
      <c r="AC3152" s="53"/>
    </row>
    <row r="3153" spans="1:29" x14ac:dyDescent="0.25">
      <c r="A3153" s="54">
        <v>4902006</v>
      </c>
      <c r="B3153" s="90" t="s">
        <v>2641</v>
      </c>
      <c r="C3153" s="54" t="s">
        <v>689</v>
      </c>
      <c r="D3153" s="4"/>
      <c r="E3153" s="4"/>
      <c r="F3153" s="67"/>
      <c r="G3153" s="64"/>
      <c r="H3153" s="43"/>
      <c r="I3153" s="43"/>
      <c r="J3153" s="43"/>
      <c r="K3153" s="43"/>
      <c r="L3153" s="43"/>
      <c r="M3153" s="4" t="s">
        <v>9</v>
      </c>
      <c r="N3153" s="15"/>
      <c r="O3153" s="38" t="s">
        <v>2482</v>
      </c>
      <c r="P3153" s="84" t="str">
        <f>IF(E3147="Achieving School"," ","X")</f>
        <v>X</v>
      </c>
      <c r="Q3153" s="91"/>
      <c r="R3153" s="4" t="s">
        <v>6</v>
      </c>
      <c r="S3153" s="4" t="s">
        <v>5</v>
      </c>
      <c r="T3153" s="4" t="s">
        <v>7</v>
      </c>
      <c r="U3153" s="4">
        <v>309</v>
      </c>
      <c r="V3153" s="4">
        <v>80.260000000000005</v>
      </c>
      <c r="W3153" s="4">
        <v>86.35</v>
      </c>
      <c r="X3153" s="7">
        <f t="shared" si="4006"/>
        <v>-6.0899999999999892</v>
      </c>
      <c r="Y3153" s="15">
        <v>231</v>
      </c>
      <c r="Z3153" s="4">
        <v>65.37</v>
      </c>
      <c r="AA3153" s="4">
        <v>70.31</v>
      </c>
      <c r="AB3153" s="73">
        <f t="shared" si="3986"/>
        <v>-4.9399999999999977</v>
      </c>
      <c r="AC3153" s="54"/>
    </row>
    <row r="3154" spans="1:29" x14ac:dyDescent="0.25">
      <c r="A3154" s="1">
        <v>5006022</v>
      </c>
      <c r="B3154" s="87" t="s">
        <v>2642</v>
      </c>
      <c r="C3154" s="55" t="s">
        <v>783</v>
      </c>
      <c r="E3154" s="42"/>
      <c r="F3154" s="65" t="s">
        <v>2483</v>
      </c>
      <c r="G3154" s="62"/>
      <c r="H3154" s="37" t="str">
        <f>IF(V3154&gt;94,"Met",IF(X3154="--","n/a",IF(X3154&gt;=0,"Met","Did Not Meet")))</f>
        <v>Did Not Meet</v>
      </c>
      <c r="I3154" s="37" t="str">
        <f>IF(V3155&gt;94,"Met",IF(X3155="--","n/a",IF(X3155&gt;=0,"Met","Did Not Meet")))</f>
        <v>Did Not Meet</v>
      </c>
      <c r="K3154" s="13" t="str">
        <f>IF(Z3154&gt;94,"Met",IF(AB3154="--","n/a",IF(AB3154&gt;=0,"Met","Did Not Meet")))</f>
        <v>Met</v>
      </c>
      <c r="L3154" s="13" t="str">
        <f>IF(Z3155&gt;94,"Met",IF(AB3155="--","n/a",IF(AB3155&gt;=0,"Met","Did Not Meet")))</f>
        <v>Met</v>
      </c>
      <c r="M3154" s="1" t="s">
        <v>9</v>
      </c>
      <c r="N3154" s="14" t="s">
        <v>2502</v>
      </c>
      <c r="O3154" s="5"/>
      <c r="P3154" s="44" t="str">
        <f t="shared" ref="P3154" si="4026">IF(H3156="Yes",IF(I3156="Yes","Yes","No"),"No")</f>
        <v>No</v>
      </c>
      <c r="Q3154" s="93"/>
      <c r="R3154" s="5" t="s">
        <v>1</v>
      </c>
      <c r="S3154" s="1" t="s">
        <v>2</v>
      </c>
      <c r="T3154" s="1" t="s">
        <v>3</v>
      </c>
      <c r="U3154" s="5">
        <v>140</v>
      </c>
      <c r="V3154" s="1">
        <v>88.57</v>
      </c>
      <c r="W3154" s="1">
        <v>91.97</v>
      </c>
      <c r="X3154" s="6">
        <f t="shared" si="4006"/>
        <v>-3.4000000000000057</v>
      </c>
      <c r="Y3154" s="14">
        <v>67</v>
      </c>
      <c r="Z3154" s="1">
        <v>95.52</v>
      </c>
      <c r="AA3154" s="1">
        <v>91.92</v>
      </c>
      <c r="AB3154" s="71">
        <f t="shared" si="3986"/>
        <v>3.5999999999999943</v>
      </c>
      <c r="AC3154" s="36"/>
    </row>
    <row r="3155" spans="1:29" ht="15.75" x14ac:dyDescent="0.25">
      <c r="A3155" s="53">
        <v>5006022</v>
      </c>
      <c r="B3155" s="89" t="s">
        <v>2642</v>
      </c>
      <c r="C3155" s="53" t="s">
        <v>783</v>
      </c>
      <c r="D3155" s="49" t="s">
        <v>2498</v>
      </c>
      <c r="E3155" s="34" t="str">
        <f>M3154</f>
        <v>Needs Improvement School</v>
      </c>
      <c r="F3155" s="65" t="s">
        <v>2484</v>
      </c>
      <c r="G3155" s="62"/>
      <c r="H3155" s="13" t="str">
        <f>IF(V3156&gt;94,"Met",IF(X3156="--","n/a",IF(X3156&gt;=0,"Met","Did Not Meet")))</f>
        <v>Did Not Meet</v>
      </c>
      <c r="I3155" s="13" t="str">
        <f>IF(V3157&gt;94,"Met",IF(X3157="--","n/a",IF(X3157&gt;=0,"Met","Did Not Meet")))</f>
        <v>Did Not Meet</v>
      </c>
      <c r="K3155" s="13" t="str">
        <f>IF(Z3156&gt;94,"Met",IF(AB3156="--","n/a",IF(AB3156&gt;=0,"Met","Did Not Meet")))</f>
        <v>Did Not Meet</v>
      </c>
      <c r="L3155" s="13" t="str">
        <f>IF(Z3157&gt;94,"Met",IF(AB3157="--","n/a",IF(AB3157&gt;=0,"Met","Did Not Meet")))</f>
        <v>Did Not Meet</v>
      </c>
      <c r="M3155" s="1" t="s">
        <v>9</v>
      </c>
      <c r="N3155" s="14" t="s">
        <v>2501</v>
      </c>
      <c r="O3155" s="5"/>
      <c r="P3155" s="44" t="str">
        <f t="shared" ref="P3155" si="4027">IF(K3156="Yes",IF(L3156="Yes","Yes","No"),"No")</f>
        <v>Yes</v>
      </c>
      <c r="Q3155" s="94" t="s">
        <v>2759</v>
      </c>
      <c r="R3155" s="5" t="s">
        <v>1</v>
      </c>
      <c r="S3155" s="1" t="s">
        <v>2</v>
      </c>
      <c r="T3155" s="1" t="s">
        <v>7</v>
      </c>
      <c r="U3155" s="5">
        <v>109</v>
      </c>
      <c r="V3155" s="1">
        <v>85.32</v>
      </c>
      <c r="W3155" s="1">
        <v>90.83</v>
      </c>
      <c r="X3155" s="6">
        <f t="shared" si="4006"/>
        <v>-5.5100000000000051</v>
      </c>
      <c r="Y3155" s="14">
        <v>50</v>
      </c>
      <c r="Z3155" s="1">
        <v>94</v>
      </c>
      <c r="AA3155" s="1">
        <v>90.35</v>
      </c>
      <c r="AB3155" s="71">
        <f t="shared" si="3986"/>
        <v>3.6500000000000057</v>
      </c>
      <c r="AC3155" s="53"/>
    </row>
    <row r="3156" spans="1:29" ht="15" customHeight="1" x14ac:dyDescent="0.25">
      <c r="A3156" s="53">
        <v>5006022</v>
      </c>
      <c r="B3156" s="89" t="s">
        <v>2642</v>
      </c>
      <c r="C3156" s="53" t="s">
        <v>783</v>
      </c>
      <c r="D3156" s="49" t="s">
        <v>2499</v>
      </c>
      <c r="E3156" s="35" t="str">
        <f>VLOOKUP('2012 Accountability Database'!$A3154,'2011 AYP'!A$2:B$1072,2)</f>
        <v xml:space="preserve"> MS (Met Standards)</v>
      </c>
      <c r="F3156" s="66"/>
      <c r="G3156" s="63" t="s">
        <v>2485</v>
      </c>
      <c r="H3156" s="60" t="str">
        <f t="shared" ref="H3156:I3156" si="4028">IF(H3154="Met","Yes",IF(H3155="Met","Yes","No"))</f>
        <v>No</v>
      </c>
      <c r="I3156" s="60" t="str">
        <f t="shared" si="4028"/>
        <v>No</v>
      </c>
      <c r="J3156" s="42"/>
      <c r="K3156" s="60" t="str">
        <f t="shared" ref="K3156:L3156" si="4029">IF(K3154="Met","Yes",IF(K3155="Met","Yes","No"))</f>
        <v>Yes</v>
      </c>
      <c r="L3156" s="60" t="str">
        <f t="shared" si="4029"/>
        <v>Yes</v>
      </c>
      <c r="M3156" s="5" t="s">
        <v>9</v>
      </c>
      <c r="N3156" s="14" t="s">
        <v>2503</v>
      </c>
      <c r="O3156" s="5"/>
      <c r="P3156" s="44" t="str">
        <f t="shared" ref="P3156" si="4030">IF(H3160="Yes",IF(I3160="Yes","Yes","No"),"No")</f>
        <v>No</v>
      </c>
      <c r="Q3156" s="108" t="s">
        <v>2758</v>
      </c>
      <c r="R3156" s="5" t="s">
        <v>1</v>
      </c>
      <c r="S3156" s="5" t="s">
        <v>5</v>
      </c>
      <c r="T3156" s="5" t="s">
        <v>3</v>
      </c>
      <c r="U3156" s="5">
        <v>412</v>
      </c>
      <c r="V3156" s="5">
        <v>87.14</v>
      </c>
      <c r="W3156" s="5">
        <v>91.97</v>
      </c>
      <c r="X3156" s="8">
        <f t="shared" si="4006"/>
        <v>-4.8299999999999983</v>
      </c>
      <c r="Y3156" s="14">
        <v>195</v>
      </c>
      <c r="Z3156" s="5">
        <v>90.77</v>
      </c>
      <c r="AA3156" s="5">
        <v>91.92</v>
      </c>
      <c r="AB3156" s="72">
        <f t="shared" si="3986"/>
        <v>-1.1500000000000057</v>
      </c>
      <c r="AC3156" s="53"/>
    </row>
    <row r="3157" spans="1:29" x14ac:dyDescent="0.25">
      <c r="A3157" s="53">
        <v>5006022</v>
      </c>
      <c r="B3157" s="89" t="s">
        <v>2642</v>
      </c>
      <c r="C3157" s="53" t="s">
        <v>783</v>
      </c>
      <c r="D3157" s="49" t="s">
        <v>2507</v>
      </c>
      <c r="E3157" s="47">
        <f>VLOOKUP('2012 Accountability Database'!A3154,Dems1112!$A$2:$G$1082,3)</f>
        <v>0.43</v>
      </c>
      <c r="F3157" s="66"/>
      <c r="G3157" s="52"/>
      <c r="M3157" s="1" t="s">
        <v>9</v>
      </c>
      <c r="N3157" s="14" t="s">
        <v>2504</v>
      </c>
      <c r="O3157" s="5"/>
      <c r="P3157" s="44" t="str">
        <f t="shared" ref="P3157" si="4031">IF(K3160="Yes",IF(L3160="Yes","Yes","No"),"No")</f>
        <v>No</v>
      </c>
      <c r="Q3157" s="108"/>
      <c r="R3157" s="5" t="s">
        <v>1</v>
      </c>
      <c r="S3157" s="1" t="s">
        <v>5</v>
      </c>
      <c r="T3157" s="1" t="s">
        <v>7</v>
      </c>
      <c r="U3157" s="5">
        <v>325</v>
      </c>
      <c r="V3157" s="1">
        <v>84</v>
      </c>
      <c r="W3157" s="1">
        <v>90.83</v>
      </c>
      <c r="X3157" s="6">
        <f t="shared" si="4006"/>
        <v>-6.8299999999999983</v>
      </c>
      <c r="Y3157" s="14">
        <v>152</v>
      </c>
      <c r="Z3157" s="1">
        <v>88.16</v>
      </c>
      <c r="AA3157" s="1">
        <v>90.35</v>
      </c>
      <c r="AB3157" s="72">
        <f t="shared" si="3986"/>
        <v>-2.1899999999999977</v>
      </c>
      <c r="AC3157" s="53"/>
    </row>
    <row r="3158" spans="1:29" x14ac:dyDescent="0.25">
      <c r="A3158" s="53">
        <v>5006022</v>
      </c>
      <c r="B3158" s="89" t="s">
        <v>2642</v>
      </c>
      <c r="C3158" s="53" t="s">
        <v>783</v>
      </c>
      <c r="D3158" s="50" t="s">
        <v>2508</v>
      </c>
      <c r="E3158" s="47">
        <f>VLOOKUP('2012 Accountability Database'!A3154,Dems1112!$A$2:$G$1082,4)</f>
        <v>0.78</v>
      </c>
      <c r="F3158" s="65" t="s">
        <v>2486</v>
      </c>
      <c r="G3158" s="62"/>
      <c r="H3158" s="13" t="str">
        <f>IF(V3158&gt;94,"Met",IF(X3158="--","n/a",IF(X3158&gt;=0,"Met","Did Not Meet")))</f>
        <v>Did Not Meet</v>
      </c>
      <c r="I3158" s="13" t="str">
        <f>IF(V3159&gt;94,"Met",IF(X3159="--","n/a",IF(X3159&gt;=0,"Met","Did Not Meet")))</f>
        <v>Did Not Meet</v>
      </c>
      <c r="J3158" s="13"/>
      <c r="K3158" s="13" t="str">
        <f>IF(Z3158&gt;94,"Met",IF(AB3158="--","n/a",IF(AB3158&gt;=0,"Met","Did Not Meet")))</f>
        <v>Did Not Meet</v>
      </c>
      <c r="L3158" s="13" t="str">
        <f>IF(Z3159&gt;94,"Met",IF(AB3159="--","n/a",IF(AB3159&gt;=0,"Met","Did Not Meet")))</f>
        <v>Did Not Meet</v>
      </c>
      <c r="M3158" s="5" t="s">
        <v>9</v>
      </c>
      <c r="N3158" s="68" t="s">
        <v>2497</v>
      </c>
      <c r="O3158" s="35"/>
      <c r="P3158" s="44"/>
      <c r="Q3158" s="108"/>
      <c r="R3158" s="5" t="s">
        <v>6</v>
      </c>
      <c r="S3158" s="5" t="s">
        <v>2</v>
      </c>
      <c r="T3158" s="5" t="s">
        <v>3</v>
      </c>
      <c r="U3158" s="5">
        <v>140</v>
      </c>
      <c r="V3158" s="5">
        <v>87.14</v>
      </c>
      <c r="W3158" s="5">
        <v>91.97</v>
      </c>
      <c r="X3158" s="8">
        <f t="shared" si="4006"/>
        <v>-4.8299999999999983</v>
      </c>
      <c r="Y3158" s="14">
        <v>67</v>
      </c>
      <c r="Z3158" s="5">
        <v>49.25</v>
      </c>
      <c r="AA3158" s="5">
        <v>66.3</v>
      </c>
      <c r="AB3158" s="72">
        <f t="shared" si="3986"/>
        <v>-17.049999999999997</v>
      </c>
      <c r="AC3158" s="53"/>
    </row>
    <row r="3159" spans="1:29" x14ac:dyDescent="0.25">
      <c r="A3159" s="53">
        <v>5006022</v>
      </c>
      <c r="B3159" s="89" t="s">
        <v>2642</v>
      </c>
      <c r="C3159" s="53" t="s">
        <v>783</v>
      </c>
      <c r="D3159" s="50" t="s">
        <v>974</v>
      </c>
      <c r="E3159" s="47" t="str">
        <f>VLOOKUP('2012 Accountability Database'!A3154,Dems1112!$A$2:$G$1082,5)</f>
        <v>K-4</v>
      </c>
      <c r="F3159" s="65" t="s">
        <v>2487</v>
      </c>
      <c r="G3159" s="62"/>
      <c r="H3159" s="13" t="str">
        <f>IF(V3160&gt;94,"Met",IF(X3160="--","n/a",IF(X3160&gt;=0,"Met","Did Not Meet")))</f>
        <v>Did Not Meet</v>
      </c>
      <c r="I3159" s="13" t="str">
        <f>IF(V3161&gt;94,"Met",IF(X3161="--","n/a",IF(X3161&gt;=0,"Met","Did Not Meet")))</f>
        <v>Did Not Meet</v>
      </c>
      <c r="J3159" s="13"/>
      <c r="K3159" s="13" t="str">
        <f>IF(Z3160&gt;94,"Met",IF(AB3160="--","n/a",IF(AB3160&gt;=0,"Met","Did Not Meet")))</f>
        <v>Did Not Meet</v>
      </c>
      <c r="L3159" s="13" t="str">
        <f>IF(Z3161&gt;94,"Met",IF(AB3161="--","n/a",IF(AB3161&gt;=0,"Met","Did Not Meet")))</f>
        <v>Did Not Meet</v>
      </c>
      <c r="M3159" s="1" t="s">
        <v>9</v>
      </c>
      <c r="N3159" s="14"/>
      <c r="O3159" s="35" t="s">
        <v>2506</v>
      </c>
      <c r="P3159" s="83" t="str">
        <f t="shared" ref="P3159" si="4032">IF(P3154="No"," ", IF(P3156="No"," ",IF(P3155="No", " ",IF(P3157="No"," ","X"))))</f>
        <v xml:space="preserve"> </v>
      </c>
      <c r="Q3159" s="108"/>
      <c r="R3159" s="5" t="s">
        <v>6</v>
      </c>
      <c r="S3159" s="1" t="s">
        <v>2</v>
      </c>
      <c r="T3159" s="1" t="s">
        <v>7</v>
      </c>
      <c r="U3159" s="5">
        <v>109</v>
      </c>
      <c r="V3159" s="1">
        <v>84.4</v>
      </c>
      <c r="W3159" s="1">
        <v>90</v>
      </c>
      <c r="X3159" s="6">
        <f t="shared" si="4006"/>
        <v>-5.5999999999999943</v>
      </c>
      <c r="Y3159" s="14">
        <v>50</v>
      </c>
      <c r="Z3159" s="1">
        <v>46</v>
      </c>
      <c r="AA3159" s="1">
        <v>61.4</v>
      </c>
      <c r="AB3159" s="72">
        <f t="shared" si="3986"/>
        <v>-15.399999999999999</v>
      </c>
      <c r="AC3159" s="53"/>
    </row>
    <row r="3160" spans="1:29" ht="15.75" x14ac:dyDescent="0.25">
      <c r="A3160" s="53">
        <v>5006022</v>
      </c>
      <c r="B3160" s="89" t="s">
        <v>2642</v>
      </c>
      <c r="C3160" s="53" t="s">
        <v>783</v>
      </c>
      <c r="D3160" s="50" t="s">
        <v>975</v>
      </c>
      <c r="E3160" s="48" t="str">
        <f>VLOOKUP('2012 Accountability Database'!A3154,Dems1112!$A$2:$G$1082,6)</f>
        <v>4 (Southwest AR)</v>
      </c>
      <c r="F3160" s="66"/>
      <c r="G3160" s="63" t="s">
        <v>2488</v>
      </c>
      <c r="H3160" s="61" t="str">
        <f t="shared" ref="H3160:I3160" si="4033">IF(H3158="Met","Yes",IF(H3159="Met","Yes","No"))</f>
        <v>No</v>
      </c>
      <c r="I3160" s="61" t="str">
        <f t="shared" si="4033"/>
        <v>No</v>
      </c>
      <c r="J3160" s="55"/>
      <c r="K3160" s="61" t="str">
        <f t="shared" ref="K3160:L3160" si="4034">IF(K3158="Met","Yes",IF(K3159="Met","Yes","No"))</f>
        <v>No</v>
      </c>
      <c r="L3160" s="61" t="str">
        <f t="shared" si="4034"/>
        <v>No</v>
      </c>
      <c r="M3160" s="5" t="s">
        <v>9</v>
      </c>
      <c r="N3160" s="14"/>
      <c r="O3160" s="35" t="s">
        <v>2505</v>
      </c>
      <c r="P3160" s="83" t="str">
        <f t="shared" ref="P3160" si="4035">IF(P3159="X"," ",IF(P3161="X"," ","X"))</f>
        <v xml:space="preserve"> </v>
      </c>
      <c r="Q3160" s="94" t="s">
        <v>2759</v>
      </c>
      <c r="R3160" s="5" t="s">
        <v>6</v>
      </c>
      <c r="S3160" s="5" t="s">
        <v>5</v>
      </c>
      <c r="T3160" s="5" t="s">
        <v>3</v>
      </c>
      <c r="U3160" s="5">
        <v>412</v>
      </c>
      <c r="V3160" s="5">
        <v>89.08</v>
      </c>
      <c r="W3160" s="5">
        <v>91.97</v>
      </c>
      <c r="X3160" s="8">
        <f t="shared" si="4006"/>
        <v>-2.8900000000000006</v>
      </c>
      <c r="Y3160" s="14">
        <v>195</v>
      </c>
      <c r="Z3160" s="5">
        <v>61.54</v>
      </c>
      <c r="AA3160" s="5">
        <v>66.3</v>
      </c>
      <c r="AB3160" s="72">
        <f t="shared" si="3986"/>
        <v>-4.759999999999998</v>
      </c>
      <c r="AC3160" s="53"/>
    </row>
    <row r="3161" spans="1:29" x14ac:dyDescent="0.25">
      <c r="A3161" s="54">
        <v>5006022</v>
      </c>
      <c r="B3161" s="90" t="s">
        <v>2642</v>
      </c>
      <c r="C3161" s="54" t="s">
        <v>783</v>
      </c>
      <c r="D3161" s="4"/>
      <c r="E3161" s="4"/>
      <c r="F3161" s="67"/>
      <c r="G3161" s="64"/>
      <c r="H3161" s="43"/>
      <c r="I3161" s="43"/>
      <c r="J3161" s="43"/>
      <c r="K3161" s="43"/>
      <c r="L3161" s="43"/>
      <c r="M3161" s="4" t="s">
        <v>9</v>
      </c>
      <c r="N3161" s="15"/>
      <c r="O3161" s="38" t="s">
        <v>2482</v>
      </c>
      <c r="P3161" s="84" t="str">
        <f>IF(E3155="Achieving School"," ","X")</f>
        <v>X</v>
      </c>
      <c r="Q3161" s="91"/>
      <c r="R3161" s="4" t="s">
        <v>6</v>
      </c>
      <c r="S3161" s="4" t="s">
        <v>5</v>
      </c>
      <c r="T3161" s="4" t="s">
        <v>7</v>
      </c>
      <c r="U3161" s="4">
        <v>325</v>
      </c>
      <c r="V3161" s="4">
        <v>86.77</v>
      </c>
      <c r="W3161" s="4">
        <v>90</v>
      </c>
      <c r="X3161" s="7">
        <f t="shared" si="4006"/>
        <v>-3.230000000000004</v>
      </c>
      <c r="Y3161" s="15">
        <v>152</v>
      </c>
      <c r="Z3161" s="4">
        <v>58.55</v>
      </c>
      <c r="AA3161" s="4">
        <v>61.4</v>
      </c>
      <c r="AB3161" s="73">
        <f t="shared" si="3986"/>
        <v>-2.8500000000000014</v>
      </c>
      <c r="AC3161" s="54"/>
    </row>
    <row r="3162" spans="1:29" x14ac:dyDescent="0.25">
      <c r="A3162" s="1">
        <v>5006023</v>
      </c>
      <c r="B3162" s="87" t="s">
        <v>2642</v>
      </c>
      <c r="C3162" s="55" t="s">
        <v>784</v>
      </c>
      <c r="E3162" s="42"/>
      <c r="F3162" s="65" t="s">
        <v>2483</v>
      </c>
      <c r="G3162" s="62"/>
      <c r="H3162" s="37" t="str">
        <f>IF(V3162&gt;94,"Met",IF(X3162="--","n/a",IF(X3162&gt;=0,"Met","Did Not Meet")))</f>
        <v>Met</v>
      </c>
      <c r="I3162" s="37" t="str">
        <f>IF(V3163&gt;94,"Met",IF(X3163="--","n/a",IF(X3163&gt;=0,"Met","Did Not Meet")))</f>
        <v>Met</v>
      </c>
      <c r="K3162" s="13" t="str">
        <f>IF(Z3162&gt;94,"Met",IF(AB3162="--","n/a",IF(AB3162&gt;=0,"Met","Did Not Meet")))</f>
        <v>Met</v>
      </c>
      <c r="L3162" s="13" t="str">
        <f>IF(Z3163&gt;94,"Met",IF(AB3163="--","n/a",IF(AB3163&gt;=0,"Met","Did Not Meet")))</f>
        <v>Met</v>
      </c>
      <c r="M3162" s="1" t="s">
        <v>18</v>
      </c>
      <c r="N3162" s="14" t="s">
        <v>2502</v>
      </c>
      <c r="O3162" s="5"/>
      <c r="P3162" s="44" t="str">
        <f t="shared" ref="P3162" si="4036">IF(H3164="Yes",IF(I3164="Yes","Yes","No"),"No")</f>
        <v>Yes</v>
      </c>
      <c r="Q3162" s="93"/>
      <c r="R3162" s="5" t="s">
        <v>1</v>
      </c>
      <c r="S3162" s="1" t="s">
        <v>2</v>
      </c>
      <c r="T3162" s="1" t="s">
        <v>3</v>
      </c>
      <c r="U3162" s="5">
        <v>142</v>
      </c>
      <c r="V3162" s="1">
        <v>84.51</v>
      </c>
      <c r="W3162" s="1">
        <v>72.36</v>
      </c>
      <c r="X3162" s="9">
        <f t="shared" si="4006"/>
        <v>12.150000000000006</v>
      </c>
      <c r="Y3162" s="14">
        <v>138</v>
      </c>
      <c r="Z3162" s="1">
        <v>86.96</v>
      </c>
      <c r="AA3162" s="1">
        <v>71.459999999999994</v>
      </c>
      <c r="AB3162" s="71">
        <f t="shared" si="3986"/>
        <v>15.5</v>
      </c>
      <c r="AC3162" s="36" t="s">
        <v>19</v>
      </c>
    </row>
    <row r="3163" spans="1:29" ht="15.75" x14ac:dyDescent="0.25">
      <c r="A3163" s="53">
        <v>5006023</v>
      </c>
      <c r="B3163" s="89" t="s">
        <v>2642</v>
      </c>
      <c r="C3163" s="53" t="s">
        <v>784</v>
      </c>
      <c r="D3163" s="49" t="s">
        <v>2498</v>
      </c>
      <c r="E3163" s="34" t="str">
        <f>M3162</f>
        <v>Needs Improvement Focus School</v>
      </c>
      <c r="F3163" s="65" t="s">
        <v>2484</v>
      </c>
      <c r="G3163" s="62"/>
      <c r="H3163" s="13" t="str">
        <f>IF(V3164&gt;94,"Met",IF(X3164="--","n/a",IF(X3164&gt;=0,"Met","Did Not Meet")))</f>
        <v>Met</v>
      </c>
      <c r="I3163" s="13" t="str">
        <f>IF(V3165&gt;94,"Met",IF(X3165="--","n/a",IF(X3165&gt;=0,"Met","Did Not Meet")))</f>
        <v>Did Not Meet</v>
      </c>
      <c r="K3163" s="13" t="str">
        <f>IF(Z3164&gt;94,"Met",IF(AB3164="--","n/a",IF(AB3164&gt;=0,"Met","Did Not Meet")))</f>
        <v>Met</v>
      </c>
      <c r="L3163" s="13" t="str">
        <f>IF(Z3165&gt;94,"Met",IF(AB3165="--","n/a",IF(AB3165&gt;=0,"Met","Did Not Meet")))</f>
        <v>Met</v>
      </c>
      <c r="M3163" s="1" t="s">
        <v>18</v>
      </c>
      <c r="N3163" s="14" t="s">
        <v>2501</v>
      </c>
      <c r="O3163" s="5"/>
      <c r="P3163" s="44" t="str">
        <f t="shared" ref="P3163" si="4037">IF(K3164="Yes",IF(L3164="Yes","Yes","No"),"No")</f>
        <v>Yes</v>
      </c>
      <c r="Q3163" s="94" t="s">
        <v>2759</v>
      </c>
      <c r="R3163" s="5" t="s">
        <v>1</v>
      </c>
      <c r="S3163" s="1" t="s">
        <v>2</v>
      </c>
      <c r="T3163" s="1" t="s">
        <v>7</v>
      </c>
      <c r="U3163" s="5">
        <v>107</v>
      </c>
      <c r="V3163" s="1">
        <v>79.44</v>
      </c>
      <c r="W3163" s="1">
        <v>67.849999999999994</v>
      </c>
      <c r="X3163" s="9">
        <f t="shared" si="4006"/>
        <v>11.590000000000003</v>
      </c>
      <c r="Y3163" s="14">
        <v>103</v>
      </c>
      <c r="Z3163" s="1">
        <v>82.52</v>
      </c>
      <c r="AA3163" s="1">
        <v>67.290000000000006</v>
      </c>
      <c r="AB3163" s="71">
        <f t="shared" si="3986"/>
        <v>15.22999999999999</v>
      </c>
      <c r="AC3163" s="53" t="s">
        <v>19</v>
      </c>
    </row>
    <row r="3164" spans="1:29" ht="15" customHeight="1" x14ac:dyDescent="0.25">
      <c r="A3164" s="53">
        <v>5006023</v>
      </c>
      <c r="B3164" s="89" t="s">
        <v>2642</v>
      </c>
      <c r="C3164" s="53" t="s">
        <v>784</v>
      </c>
      <c r="D3164" s="49" t="s">
        <v>2499</v>
      </c>
      <c r="E3164" s="35" t="str">
        <f>VLOOKUP('2012 Accountability Database'!$A3162,'2011 AYP'!A$2:B$1072,2)</f>
        <v xml:space="preserve"> A (Alert)</v>
      </c>
      <c r="F3164" s="66"/>
      <c r="G3164" s="63" t="s">
        <v>2485</v>
      </c>
      <c r="H3164" s="60" t="str">
        <f t="shared" ref="H3164:I3164" si="4038">IF(H3162="Met","Yes",IF(H3163="Met","Yes","No"))</f>
        <v>Yes</v>
      </c>
      <c r="I3164" s="60" t="str">
        <f t="shared" si="4038"/>
        <v>Yes</v>
      </c>
      <c r="J3164" s="42"/>
      <c r="K3164" s="60" t="str">
        <f t="shared" ref="K3164:L3164" si="4039">IF(K3162="Met","Yes",IF(K3163="Met","Yes","No"))</f>
        <v>Yes</v>
      </c>
      <c r="L3164" s="60" t="str">
        <f t="shared" si="4039"/>
        <v>Yes</v>
      </c>
      <c r="M3164" s="1" t="s">
        <v>18</v>
      </c>
      <c r="N3164" s="14" t="s">
        <v>2503</v>
      </c>
      <c r="O3164" s="5"/>
      <c r="P3164" s="44" t="str">
        <f t="shared" ref="P3164" si="4040">IF(H3168="Yes",IF(I3168="Yes","Yes","No"),"No")</f>
        <v>Yes</v>
      </c>
      <c r="Q3164" s="108" t="s">
        <v>2758</v>
      </c>
      <c r="R3164" s="5" t="s">
        <v>1</v>
      </c>
      <c r="S3164" s="1" t="s">
        <v>5</v>
      </c>
      <c r="T3164" s="1" t="s">
        <v>3</v>
      </c>
      <c r="U3164" s="5">
        <v>667</v>
      </c>
      <c r="V3164" s="1">
        <v>73.91</v>
      </c>
      <c r="W3164" s="1">
        <v>72.36</v>
      </c>
      <c r="X3164" s="9">
        <f t="shared" si="4006"/>
        <v>1.5499999999999972</v>
      </c>
      <c r="Y3164" s="14">
        <v>640</v>
      </c>
      <c r="Z3164" s="1">
        <v>74.06</v>
      </c>
      <c r="AA3164" s="1">
        <v>71.459999999999994</v>
      </c>
      <c r="AB3164" s="71">
        <f t="shared" si="3986"/>
        <v>2.6000000000000085</v>
      </c>
      <c r="AC3164" s="53" t="s">
        <v>19</v>
      </c>
    </row>
    <row r="3165" spans="1:29" x14ac:dyDescent="0.25">
      <c r="A3165" s="53">
        <v>5006023</v>
      </c>
      <c r="B3165" s="89" t="s">
        <v>2642</v>
      </c>
      <c r="C3165" s="53" t="s">
        <v>784</v>
      </c>
      <c r="D3165" s="49" t="s">
        <v>2507</v>
      </c>
      <c r="E3165" s="47">
        <f>VLOOKUP('2012 Accountability Database'!A3162,Dems1112!$A$2:$G$1082,3)</f>
        <v>0.44</v>
      </c>
      <c r="F3165" s="66"/>
      <c r="G3165" s="52"/>
      <c r="M3165" s="1" t="s">
        <v>18</v>
      </c>
      <c r="N3165" s="14" t="s">
        <v>2504</v>
      </c>
      <c r="O3165" s="5"/>
      <c r="P3165" s="44" t="str">
        <f t="shared" ref="P3165" si="4041">IF(K3168="Yes",IF(L3168="Yes","Yes","No"),"No")</f>
        <v>No</v>
      </c>
      <c r="Q3165" s="108"/>
      <c r="R3165" s="5" t="s">
        <v>1</v>
      </c>
      <c r="S3165" s="1" t="s">
        <v>5</v>
      </c>
      <c r="T3165" s="1" t="s">
        <v>7</v>
      </c>
      <c r="U3165" s="5">
        <v>503</v>
      </c>
      <c r="V3165" s="1">
        <v>67.790000000000006</v>
      </c>
      <c r="W3165" s="1">
        <v>67.849999999999994</v>
      </c>
      <c r="X3165" s="6">
        <f t="shared" si="4006"/>
        <v>-5.9999999999988063E-2</v>
      </c>
      <c r="Y3165" s="14">
        <v>480</v>
      </c>
      <c r="Z3165" s="1">
        <v>68.13</v>
      </c>
      <c r="AA3165" s="1">
        <v>67.290000000000006</v>
      </c>
      <c r="AB3165" s="71">
        <f t="shared" si="3986"/>
        <v>0.8399999999999892</v>
      </c>
      <c r="AC3165" s="53" t="s">
        <v>19</v>
      </c>
    </row>
    <row r="3166" spans="1:29" x14ac:dyDescent="0.25">
      <c r="A3166" s="53">
        <v>5006023</v>
      </c>
      <c r="B3166" s="89" t="s">
        <v>2642</v>
      </c>
      <c r="C3166" s="53" t="s">
        <v>784</v>
      </c>
      <c r="D3166" s="50" t="s">
        <v>2508</v>
      </c>
      <c r="E3166" s="47">
        <f>VLOOKUP('2012 Accountability Database'!A3162,Dems1112!$A$2:$G$1082,4)</f>
        <v>0.77</v>
      </c>
      <c r="F3166" s="65" t="s">
        <v>2486</v>
      </c>
      <c r="G3166" s="62"/>
      <c r="H3166" s="13" t="str">
        <f>IF(V3166&gt;94,"Met",IF(X3166="--","n/a",IF(X3166&gt;=0,"Met","Did Not Meet")))</f>
        <v>Met</v>
      </c>
      <c r="I3166" s="13" t="str">
        <f>IF(V3167&gt;94,"Met",IF(X3167="--","n/a",IF(X3167&gt;=0,"Met","Did Not Meet")))</f>
        <v>Met</v>
      </c>
      <c r="J3166" s="13"/>
      <c r="K3166" s="13" t="str">
        <f>IF(Z3166&gt;94,"Met",IF(AB3166="--","n/a",IF(AB3166&gt;=0,"Met","Did Not Meet")))</f>
        <v>Met</v>
      </c>
      <c r="L3166" s="13" t="str">
        <f>IF(Z3167&gt;94,"Met",IF(AB3167="--","n/a",IF(AB3167&gt;=0,"Met","Did Not Meet")))</f>
        <v>Did Not Meet</v>
      </c>
      <c r="M3166" s="1" t="s">
        <v>18</v>
      </c>
      <c r="N3166" s="68" t="s">
        <v>2497</v>
      </c>
      <c r="O3166" s="35"/>
      <c r="P3166" s="44"/>
      <c r="Q3166" s="108"/>
      <c r="R3166" s="5" t="s">
        <v>6</v>
      </c>
      <c r="S3166" s="1" t="s">
        <v>2</v>
      </c>
      <c r="T3166" s="1" t="s">
        <v>3</v>
      </c>
      <c r="U3166" s="5">
        <v>142</v>
      </c>
      <c r="V3166" s="1">
        <v>74.650000000000006</v>
      </c>
      <c r="W3166" s="1">
        <v>71.53</v>
      </c>
      <c r="X3166" s="9">
        <f t="shared" si="4006"/>
        <v>3.1200000000000045</v>
      </c>
      <c r="Y3166" s="14">
        <v>138</v>
      </c>
      <c r="Z3166" s="1">
        <v>63.77</v>
      </c>
      <c r="AA3166" s="1">
        <v>63.62</v>
      </c>
      <c r="AB3166" s="71">
        <f t="shared" si="3986"/>
        <v>0.15000000000000568</v>
      </c>
      <c r="AC3166" s="53" t="s">
        <v>19</v>
      </c>
    </row>
    <row r="3167" spans="1:29" x14ac:dyDescent="0.25">
      <c r="A3167" s="53">
        <v>5006023</v>
      </c>
      <c r="B3167" s="89" t="s">
        <v>2642</v>
      </c>
      <c r="C3167" s="53" t="s">
        <v>784</v>
      </c>
      <c r="D3167" s="50" t="s">
        <v>974</v>
      </c>
      <c r="E3167" s="47" t="str">
        <f>VLOOKUP('2012 Accountability Database'!A3162,Dems1112!$A$2:$G$1082,5)</f>
        <v>5-6</v>
      </c>
      <c r="F3167" s="65" t="s">
        <v>2487</v>
      </c>
      <c r="G3167" s="62"/>
      <c r="H3167" s="13" t="str">
        <f>IF(V3168&gt;94,"Met",IF(X3168="--","n/a",IF(X3168&gt;=0,"Met","Did Not Meet")))</f>
        <v>Did Not Meet</v>
      </c>
      <c r="I3167" s="13" t="str">
        <f>IF(V3169&gt;94,"Met",IF(X3169="--","n/a",IF(X3169&gt;=0,"Met","Did Not Meet")))</f>
        <v>Did Not Meet</v>
      </c>
      <c r="J3167" s="13"/>
      <c r="K3167" s="13" t="str">
        <f>IF(Z3168&gt;94,"Met",IF(AB3168="--","n/a",IF(AB3168&gt;=0,"Met","Did Not Meet")))</f>
        <v>Did Not Meet</v>
      </c>
      <c r="L3167" s="13" t="str">
        <f>IF(Z3169&gt;94,"Met",IF(AB3169="--","n/a",IF(AB3169&gt;=0,"Met","Did Not Meet")))</f>
        <v>Did Not Meet</v>
      </c>
      <c r="M3167" s="5" t="s">
        <v>18</v>
      </c>
      <c r="N3167" s="14"/>
      <c r="O3167" s="35" t="s">
        <v>2506</v>
      </c>
      <c r="P3167" s="83" t="str">
        <f t="shared" ref="P3167" si="4042">IF(P3162="No"," ", IF(P3164="No"," ",IF(P3163="No", " ",IF(P3165="No"," ","X"))))</f>
        <v xml:space="preserve"> </v>
      </c>
      <c r="Q3167" s="108"/>
      <c r="R3167" s="5" t="s">
        <v>6</v>
      </c>
      <c r="S3167" s="5" t="s">
        <v>2</v>
      </c>
      <c r="T3167" s="5" t="s">
        <v>7</v>
      </c>
      <c r="U3167" s="5">
        <v>107</v>
      </c>
      <c r="V3167" s="5">
        <v>67.290000000000006</v>
      </c>
      <c r="W3167" s="5">
        <v>65.63</v>
      </c>
      <c r="X3167" s="11">
        <f t="shared" si="4006"/>
        <v>1.6600000000000108</v>
      </c>
      <c r="Y3167" s="14">
        <v>103</v>
      </c>
      <c r="Z3167" s="5">
        <v>52.43</v>
      </c>
      <c r="AA3167" s="5">
        <v>57.62</v>
      </c>
      <c r="AB3167" s="72">
        <f t="shared" si="3986"/>
        <v>-5.1899999999999977</v>
      </c>
      <c r="AC3167" s="53" t="s">
        <v>19</v>
      </c>
    </row>
    <row r="3168" spans="1:29" ht="15.75" x14ac:dyDescent="0.25">
      <c r="A3168" s="53">
        <v>5006023</v>
      </c>
      <c r="B3168" s="89" t="s">
        <v>2642</v>
      </c>
      <c r="C3168" s="53" t="s">
        <v>784</v>
      </c>
      <c r="D3168" s="50" t="s">
        <v>975</v>
      </c>
      <c r="E3168" s="48" t="str">
        <f>VLOOKUP('2012 Accountability Database'!A3162,Dems1112!$A$2:$G$1082,6)</f>
        <v>4 (Southwest AR)</v>
      </c>
      <c r="F3168" s="66"/>
      <c r="G3168" s="63" t="s">
        <v>2488</v>
      </c>
      <c r="H3168" s="61" t="str">
        <f t="shared" ref="H3168:I3168" si="4043">IF(H3166="Met","Yes",IF(H3167="Met","Yes","No"))</f>
        <v>Yes</v>
      </c>
      <c r="I3168" s="61" t="str">
        <f t="shared" si="4043"/>
        <v>Yes</v>
      </c>
      <c r="J3168" s="55"/>
      <c r="K3168" s="61" t="str">
        <f t="shared" ref="K3168:L3168" si="4044">IF(K3166="Met","Yes",IF(K3167="Met","Yes","No"))</f>
        <v>Yes</v>
      </c>
      <c r="L3168" s="61" t="str">
        <f t="shared" si="4044"/>
        <v>No</v>
      </c>
      <c r="M3168" s="5" t="s">
        <v>18</v>
      </c>
      <c r="N3168" s="14"/>
      <c r="O3168" s="35" t="s">
        <v>2505</v>
      </c>
      <c r="P3168" s="83" t="str">
        <f t="shared" ref="P3168" si="4045">IF(P3167="X"," ",IF(P3169="X"," ","X"))</f>
        <v xml:space="preserve"> </v>
      </c>
      <c r="Q3168" s="94" t="s">
        <v>2759</v>
      </c>
      <c r="R3168" s="5" t="s">
        <v>6</v>
      </c>
      <c r="S3168" s="5" t="s">
        <v>5</v>
      </c>
      <c r="T3168" s="5" t="s">
        <v>3</v>
      </c>
      <c r="U3168" s="5">
        <v>710</v>
      </c>
      <c r="V3168" s="5">
        <v>71.41</v>
      </c>
      <c r="W3168" s="5">
        <v>71.53</v>
      </c>
      <c r="X3168" s="8">
        <f t="shared" si="4006"/>
        <v>-0.12000000000000455</v>
      </c>
      <c r="Y3168" s="14">
        <v>640</v>
      </c>
      <c r="Z3168" s="5">
        <v>62.97</v>
      </c>
      <c r="AA3168" s="5">
        <v>63.62</v>
      </c>
      <c r="AB3168" s="72">
        <f t="shared" si="3986"/>
        <v>-0.64999999999999858</v>
      </c>
      <c r="AC3168" s="53" t="s">
        <v>19</v>
      </c>
    </row>
    <row r="3169" spans="1:29" x14ac:dyDescent="0.25">
      <c r="A3169" s="54">
        <v>5006023</v>
      </c>
      <c r="B3169" s="90" t="s">
        <v>2642</v>
      </c>
      <c r="C3169" s="54" t="s">
        <v>784</v>
      </c>
      <c r="D3169" s="4"/>
      <c r="E3169" s="4"/>
      <c r="F3169" s="67"/>
      <c r="G3169" s="64"/>
      <c r="H3169" s="43"/>
      <c r="I3169" s="43"/>
      <c r="J3169" s="43"/>
      <c r="K3169" s="43"/>
      <c r="L3169" s="43"/>
      <c r="M3169" s="4" t="s">
        <v>18</v>
      </c>
      <c r="N3169" s="15"/>
      <c r="O3169" s="38" t="s">
        <v>2482</v>
      </c>
      <c r="P3169" s="84" t="str">
        <f>IF(E3163="Achieving School"," ","X")</f>
        <v>X</v>
      </c>
      <c r="Q3169" s="91"/>
      <c r="R3169" s="4" t="s">
        <v>6</v>
      </c>
      <c r="S3169" s="4" t="s">
        <v>5</v>
      </c>
      <c r="T3169" s="4" t="s">
        <v>7</v>
      </c>
      <c r="U3169" s="4">
        <v>525</v>
      </c>
      <c r="V3169" s="4">
        <v>64</v>
      </c>
      <c r="W3169" s="4">
        <v>65.63</v>
      </c>
      <c r="X3169" s="7">
        <f t="shared" si="4006"/>
        <v>-1.6299999999999955</v>
      </c>
      <c r="Y3169" s="15">
        <v>480</v>
      </c>
      <c r="Z3169" s="4">
        <v>55</v>
      </c>
      <c r="AA3169" s="4">
        <v>57.62</v>
      </c>
      <c r="AB3169" s="73">
        <f t="shared" si="3986"/>
        <v>-2.6199999999999974</v>
      </c>
      <c r="AC3169" s="54" t="s">
        <v>19</v>
      </c>
    </row>
    <row r="3170" spans="1:29" x14ac:dyDescent="0.25">
      <c r="A3170" s="1">
        <v>5008013</v>
      </c>
      <c r="B3170" s="87" t="s">
        <v>2643</v>
      </c>
      <c r="C3170" s="55" t="s">
        <v>732</v>
      </c>
      <c r="E3170" s="42"/>
      <c r="F3170" s="65" t="s">
        <v>2483</v>
      </c>
      <c r="G3170" s="62"/>
      <c r="H3170" s="37" t="str">
        <f>IF(V3170&gt;94,"Met",IF(X3170="--","n/a",IF(X3170&gt;=0,"Met","Did Not Meet")))</f>
        <v>Met</v>
      </c>
      <c r="I3170" s="37" t="str">
        <f>IF(V3171&gt;94,"Met",IF(X3171="--","n/a",IF(X3171&gt;=0,"Met","Did Not Meet")))</f>
        <v>Met</v>
      </c>
      <c r="K3170" s="13" t="str">
        <f>IF(Z3170&gt;94,"Met",IF(AB3170="--","n/a",IF(AB3170&gt;=0,"Met","Did Not Meet")))</f>
        <v>Met</v>
      </c>
      <c r="L3170" s="13" t="str">
        <f>IF(Z3171&gt;94,"Met",IF(AB3171="--","n/a",IF(AB3171&gt;=0,"Met","Did Not Meet")))</f>
        <v>Met</v>
      </c>
      <c r="M3170" s="5" t="s">
        <v>4</v>
      </c>
      <c r="N3170" s="14" t="s">
        <v>2502</v>
      </c>
      <c r="O3170" s="5"/>
      <c r="P3170" s="44" t="str">
        <f t="shared" ref="P3170" si="4046">IF(H3172="Yes",IF(I3172="Yes","Yes","No"),"No")</f>
        <v>Yes</v>
      </c>
      <c r="Q3170" s="93"/>
      <c r="R3170" s="5" t="s">
        <v>1</v>
      </c>
      <c r="S3170" s="5" t="s">
        <v>2</v>
      </c>
      <c r="T3170" s="5" t="s">
        <v>3</v>
      </c>
      <c r="U3170" s="5">
        <v>125</v>
      </c>
      <c r="V3170" s="5">
        <v>84.8</v>
      </c>
      <c r="W3170" s="5">
        <v>75.959999999999994</v>
      </c>
      <c r="X3170" s="11">
        <f t="shared" si="4006"/>
        <v>8.8400000000000034</v>
      </c>
      <c r="Y3170" s="14">
        <v>98</v>
      </c>
      <c r="Z3170" s="5">
        <v>88.78</v>
      </c>
      <c r="AA3170" s="5">
        <v>72.290000000000006</v>
      </c>
      <c r="AB3170" s="71">
        <f t="shared" si="3986"/>
        <v>16.489999999999995</v>
      </c>
      <c r="AC3170" s="36"/>
    </row>
    <row r="3171" spans="1:29" ht="15.75" x14ac:dyDescent="0.25">
      <c r="A3171" s="53">
        <v>5008013</v>
      </c>
      <c r="B3171" s="89" t="s">
        <v>2643</v>
      </c>
      <c r="C3171" s="53" t="s">
        <v>732</v>
      </c>
      <c r="D3171" s="49" t="s">
        <v>2498</v>
      </c>
      <c r="E3171" s="34" t="str">
        <f>M3170</f>
        <v>Achieving School</v>
      </c>
      <c r="F3171" s="65" t="s">
        <v>2484</v>
      </c>
      <c r="G3171" s="62"/>
      <c r="H3171" s="13" t="str">
        <f>IF(V3172&gt;94,"Met",IF(X3172="--","n/a",IF(X3172&gt;=0,"Met","Did Not Meet")))</f>
        <v>Met</v>
      </c>
      <c r="I3171" s="13" t="str">
        <f>IF(V3173&gt;94,"Met",IF(X3173="--","n/a",IF(X3173&gt;=0,"Met","Did Not Meet")))</f>
        <v>Met</v>
      </c>
      <c r="K3171" s="13" t="str">
        <f>IF(Z3172&gt;94,"Met",IF(AB3172="--","n/a",IF(AB3172&gt;=0,"Met","Did Not Meet")))</f>
        <v>Met</v>
      </c>
      <c r="L3171" s="13" t="str">
        <f>IF(Z3173&gt;94,"Met",IF(AB3173="--","n/a",IF(AB3173&gt;=0,"Met","Did Not Meet")))</f>
        <v>Met</v>
      </c>
      <c r="M3171" s="5" t="s">
        <v>4</v>
      </c>
      <c r="N3171" s="14" t="s">
        <v>2501</v>
      </c>
      <c r="O3171" s="5"/>
      <c r="P3171" s="44" t="str">
        <f t="shared" ref="P3171" si="4047">IF(K3172="Yes",IF(L3172="Yes","Yes","No"),"No")</f>
        <v>Yes</v>
      </c>
      <c r="Q3171" s="94" t="s">
        <v>2759</v>
      </c>
      <c r="R3171" s="5" t="s">
        <v>1</v>
      </c>
      <c r="S3171" s="5" t="s">
        <v>2</v>
      </c>
      <c r="T3171" s="5" t="s">
        <v>7</v>
      </c>
      <c r="U3171" s="5">
        <v>98</v>
      </c>
      <c r="V3171" s="5">
        <v>80.61</v>
      </c>
      <c r="W3171" s="5">
        <v>74.22</v>
      </c>
      <c r="X3171" s="11">
        <f t="shared" si="4006"/>
        <v>6.3900000000000006</v>
      </c>
      <c r="Y3171" s="14">
        <v>77</v>
      </c>
      <c r="Z3171" s="5">
        <v>87.01</v>
      </c>
      <c r="AA3171" s="5">
        <v>69.45</v>
      </c>
      <c r="AB3171" s="71">
        <f t="shared" si="3986"/>
        <v>17.560000000000002</v>
      </c>
      <c r="AC3171" s="53"/>
    </row>
    <row r="3172" spans="1:29" ht="15" customHeight="1" x14ac:dyDescent="0.25">
      <c r="A3172" s="53">
        <v>5008013</v>
      </c>
      <c r="B3172" s="89" t="s">
        <v>2643</v>
      </c>
      <c r="C3172" s="53" t="s">
        <v>732</v>
      </c>
      <c r="D3172" s="49" t="s">
        <v>2499</v>
      </c>
      <c r="E3172" s="35" t="str">
        <f>VLOOKUP('2012 Accountability Database'!$A3170,'2011 AYP'!A$2:B$1072,2)</f>
        <v xml:space="preserve"> A (Alert)</v>
      </c>
      <c r="F3172" s="66"/>
      <c r="G3172" s="63" t="s">
        <v>2485</v>
      </c>
      <c r="H3172" s="60" t="str">
        <f t="shared" ref="H3172:I3172" si="4048">IF(H3170="Met","Yes",IF(H3171="Met","Yes","No"))</f>
        <v>Yes</v>
      </c>
      <c r="I3172" s="60" t="str">
        <f t="shared" si="4048"/>
        <v>Yes</v>
      </c>
      <c r="J3172" s="42"/>
      <c r="K3172" s="60" t="str">
        <f t="shared" ref="K3172:L3172" si="4049">IF(K3170="Met","Yes",IF(K3171="Met","Yes","No"))</f>
        <v>Yes</v>
      </c>
      <c r="L3172" s="60" t="str">
        <f t="shared" si="4049"/>
        <v>Yes</v>
      </c>
      <c r="M3172" s="1" t="s">
        <v>4</v>
      </c>
      <c r="N3172" s="14" t="s">
        <v>2503</v>
      </c>
      <c r="O3172" s="5"/>
      <c r="P3172" s="44" t="str">
        <f t="shared" ref="P3172" si="4050">IF(H3176="Yes",IF(I3176="Yes","Yes","No"),"No")</f>
        <v>No</v>
      </c>
      <c r="Q3172" s="108" t="s">
        <v>2758</v>
      </c>
      <c r="R3172" s="5" t="s">
        <v>1</v>
      </c>
      <c r="S3172" s="1" t="s">
        <v>5</v>
      </c>
      <c r="T3172" s="1" t="s">
        <v>3</v>
      </c>
      <c r="U3172" s="5">
        <v>364</v>
      </c>
      <c r="V3172" s="1">
        <v>79.400000000000006</v>
      </c>
      <c r="W3172" s="1">
        <v>75.959999999999994</v>
      </c>
      <c r="X3172" s="9">
        <f t="shared" si="4006"/>
        <v>3.4400000000000119</v>
      </c>
      <c r="Y3172" s="14">
        <v>271</v>
      </c>
      <c r="Z3172" s="1">
        <v>78.599999999999994</v>
      </c>
      <c r="AA3172" s="1">
        <v>72.290000000000006</v>
      </c>
      <c r="AB3172" s="71">
        <f t="shared" si="3986"/>
        <v>6.3099999999999881</v>
      </c>
      <c r="AC3172" s="53"/>
    </row>
    <row r="3173" spans="1:29" x14ac:dyDescent="0.25">
      <c r="A3173" s="53">
        <v>5008013</v>
      </c>
      <c r="B3173" s="89" t="s">
        <v>2643</v>
      </c>
      <c r="C3173" s="53" t="s">
        <v>732</v>
      </c>
      <c r="D3173" s="49" t="s">
        <v>2507</v>
      </c>
      <c r="E3173" s="47">
        <f>VLOOKUP('2012 Accountability Database'!A3170,Dems1112!$A$2:$G$1082,3)</f>
        <v>0.39</v>
      </c>
      <c r="F3173" s="66"/>
      <c r="G3173" s="52"/>
      <c r="M3173" s="1" t="s">
        <v>4</v>
      </c>
      <c r="N3173" s="14" t="s">
        <v>2504</v>
      </c>
      <c r="O3173" s="5"/>
      <c r="P3173" s="44" t="str">
        <f t="shared" ref="P3173" si="4051">IF(K3176="Yes",IF(L3176="Yes","Yes","No"),"No")</f>
        <v>Yes</v>
      </c>
      <c r="Q3173" s="108"/>
      <c r="R3173" s="5" t="s">
        <v>1</v>
      </c>
      <c r="S3173" s="1" t="s">
        <v>5</v>
      </c>
      <c r="T3173" s="1" t="s">
        <v>7</v>
      </c>
      <c r="U3173" s="5">
        <v>289</v>
      </c>
      <c r="V3173" s="1">
        <v>77.16</v>
      </c>
      <c r="W3173" s="1">
        <v>74.22</v>
      </c>
      <c r="X3173" s="9">
        <f t="shared" si="4006"/>
        <v>2.9399999999999977</v>
      </c>
      <c r="Y3173" s="14">
        <v>220</v>
      </c>
      <c r="Z3173" s="1">
        <v>76.819999999999993</v>
      </c>
      <c r="AA3173" s="1">
        <v>69.45</v>
      </c>
      <c r="AB3173" s="71">
        <f t="shared" si="3986"/>
        <v>7.3699999999999903</v>
      </c>
      <c r="AC3173" s="53"/>
    </row>
    <row r="3174" spans="1:29" x14ac:dyDescent="0.25">
      <c r="A3174" s="53">
        <v>5008013</v>
      </c>
      <c r="B3174" s="89" t="s">
        <v>2643</v>
      </c>
      <c r="C3174" s="53" t="s">
        <v>732</v>
      </c>
      <c r="D3174" s="50" t="s">
        <v>2508</v>
      </c>
      <c r="E3174" s="47">
        <f>VLOOKUP('2012 Accountability Database'!A3170,Dems1112!$A$2:$G$1082,4)</f>
        <v>0.77</v>
      </c>
      <c r="F3174" s="65" t="s">
        <v>2486</v>
      </c>
      <c r="G3174" s="62"/>
      <c r="H3174" s="13" t="str">
        <f>IF(V3174&gt;94,"Met",IF(X3174="--","n/a",IF(X3174&gt;=0,"Met","Did Not Meet")))</f>
        <v>Did Not Meet</v>
      </c>
      <c r="I3174" s="13" t="str">
        <f>IF(V3175&gt;94,"Met",IF(X3175="--","n/a",IF(X3175&gt;=0,"Met","Did Not Meet")))</f>
        <v>Did Not Meet</v>
      </c>
      <c r="J3174" s="13"/>
      <c r="K3174" s="13" t="str">
        <f>IF(Z3174&gt;94,"Met",IF(AB3174="--","n/a",IF(AB3174&gt;=0,"Met","Did Not Meet")))</f>
        <v>Met</v>
      </c>
      <c r="L3174" s="13" t="str">
        <f>IF(Z3175&gt;94,"Met",IF(AB3175="--","n/a",IF(AB3175&gt;=0,"Met","Did Not Meet")))</f>
        <v>Met</v>
      </c>
      <c r="M3174" s="1" t="s">
        <v>4</v>
      </c>
      <c r="N3174" s="68" t="s">
        <v>2497</v>
      </c>
      <c r="O3174" s="35"/>
      <c r="P3174" s="44"/>
      <c r="Q3174" s="108"/>
      <c r="R3174" s="5" t="s">
        <v>6</v>
      </c>
      <c r="S3174" s="1" t="s">
        <v>2</v>
      </c>
      <c r="T3174" s="1" t="s">
        <v>3</v>
      </c>
      <c r="U3174" s="5">
        <v>125</v>
      </c>
      <c r="V3174" s="1">
        <v>85.6</v>
      </c>
      <c r="W3174" s="1">
        <v>92.48</v>
      </c>
      <c r="X3174" s="6">
        <f t="shared" si="4006"/>
        <v>-6.8800000000000097</v>
      </c>
      <c r="Y3174" s="14">
        <v>98</v>
      </c>
      <c r="Z3174" s="1">
        <v>82.65</v>
      </c>
      <c r="AA3174" s="1">
        <v>79.75</v>
      </c>
      <c r="AB3174" s="71">
        <f t="shared" si="3986"/>
        <v>2.9000000000000057</v>
      </c>
      <c r="AC3174" s="53"/>
    </row>
    <row r="3175" spans="1:29" x14ac:dyDescent="0.25">
      <c r="A3175" s="53">
        <v>5008013</v>
      </c>
      <c r="B3175" s="89" t="s">
        <v>2643</v>
      </c>
      <c r="C3175" s="53" t="s">
        <v>732</v>
      </c>
      <c r="D3175" s="50" t="s">
        <v>974</v>
      </c>
      <c r="E3175" s="47" t="str">
        <f>VLOOKUP('2012 Accountability Database'!A3170,Dems1112!$A$2:$G$1082,5)</f>
        <v>K-6</v>
      </c>
      <c r="F3175" s="65" t="s">
        <v>2487</v>
      </c>
      <c r="G3175" s="62"/>
      <c r="H3175" s="13" t="str">
        <f>IF(V3176&gt;94,"Met",IF(X3176="--","n/a",IF(X3176&gt;=0,"Met","Did Not Meet")))</f>
        <v>Did Not Meet</v>
      </c>
      <c r="I3175" s="13" t="str">
        <f>IF(V3177&gt;94,"Met",IF(X3177="--","n/a",IF(X3177&gt;=0,"Met","Did Not Meet")))</f>
        <v>Did Not Meet</v>
      </c>
      <c r="J3175" s="13"/>
      <c r="K3175" s="13" t="str">
        <f>IF(Z3176&gt;94,"Met",IF(AB3176="--","n/a",IF(AB3176&gt;=0,"Met","Did Not Meet")))</f>
        <v>Did Not Meet</v>
      </c>
      <c r="L3175" s="13" t="str">
        <f>IF(Z3177&gt;94,"Met",IF(AB3177="--","n/a",IF(AB3177&gt;=0,"Met","Did Not Meet")))</f>
        <v>Did Not Meet</v>
      </c>
      <c r="M3175" s="1" t="s">
        <v>4</v>
      </c>
      <c r="N3175" s="14"/>
      <c r="O3175" s="35" t="s">
        <v>2506</v>
      </c>
      <c r="P3175" s="83" t="str">
        <f t="shared" ref="P3175" si="4052">IF(P3170="No"," ", IF(P3172="No"," ",IF(P3171="No", " ",IF(P3173="No"," ","X"))))</f>
        <v xml:space="preserve"> </v>
      </c>
      <c r="Q3175" s="108"/>
      <c r="R3175" s="5" t="s">
        <v>6</v>
      </c>
      <c r="S3175" s="1" t="s">
        <v>2</v>
      </c>
      <c r="T3175" s="1" t="s">
        <v>7</v>
      </c>
      <c r="U3175" s="5">
        <v>98</v>
      </c>
      <c r="V3175" s="1">
        <v>81.63</v>
      </c>
      <c r="W3175" s="1">
        <v>90.45</v>
      </c>
      <c r="X3175" s="6">
        <f t="shared" si="4006"/>
        <v>-8.8200000000000074</v>
      </c>
      <c r="Y3175" s="14">
        <v>77</v>
      </c>
      <c r="Z3175" s="1">
        <v>79.22</v>
      </c>
      <c r="AA3175" s="1">
        <v>75.81</v>
      </c>
      <c r="AB3175" s="71">
        <f t="shared" si="3986"/>
        <v>3.4099999999999966</v>
      </c>
      <c r="AC3175" s="53"/>
    </row>
    <row r="3176" spans="1:29" ht="15.75" x14ac:dyDescent="0.25">
      <c r="A3176" s="53">
        <v>5008013</v>
      </c>
      <c r="B3176" s="89" t="s">
        <v>2643</v>
      </c>
      <c r="C3176" s="53" t="s">
        <v>732</v>
      </c>
      <c r="D3176" s="50" t="s">
        <v>975</v>
      </c>
      <c r="E3176" s="48" t="str">
        <f>VLOOKUP('2012 Accountability Database'!A3170,Dems1112!$A$2:$G$1082,6)</f>
        <v>4 (Southwest AR)</v>
      </c>
      <c r="F3176" s="66"/>
      <c r="G3176" s="63" t="s">
        <v>2488</v>
      </c>
      <c r="H3176" s="61" t="str">
        <f t="shared" ref="H3176:I3176" si="4053">IF(H3174="Met","Yes",IF(H3175="Met","Yes","No"))</f>
        <v>No</v>
      </c>
      <c r="I3176" s="61" t="str">
        <f t="shared" si="4053"/>
        <v>No</v>
      </c>
      <c r="J3176" s="55"/>
      <c r="K3176" s="61" t="str">
        <f t="shared" ref="K3176:L3176" si="4054">IF(K3174="Met","Yes",IF(K3175="Met","Yes","No"))</f>
        <v>Yes</v>
      </c>
      <c r="L3176" s="61" t="str">
        <f t="shared" si="4054"/>
        <v>Yes</v>
      </c>
      <c r="M3176" s="1" t="s">
        <v>4</v>
      </c>
      <c r="N3176" s="14"/>
      <c r="O3176" s="35" t="s">
        <v>2505</v>
      </c>
      <c r="P3176" s="83" t="str">
        <f t="shared" ref="P3176" si="4055">IF(P3175="X"," ",IF(P3177="X"," ","X"))</f>
        <v>X</v>
      </c>
      <c r="Q3176" s="94" t="s">
        <v>2759</v>
      </c>
      <c r="R3176" s="5" t="s">
        <v>6</v>
      </c>
      <c r="S3176" s="1" t="s">
        <v>5</v>
      </c>
      <c r="T3176" s="1" t="s">
        <v>3</v>
      </c>
      <c r="U3176" s="5">
        <v>364</v>
      </c>
      <c r="V3176" s="1">
        <v>88.19</v>
      </c>
      <c r="W3176" s="1">
        <v>92.48</v>
      </c>
      <c r="X3176" s="6">
        <f t="shared" si="4006"/>
        <v>-4.2900000000000063</v>
      </c>
      <c r="Y3176" s="14">
        <v>271</v>
      </c>
      <c r="Z3176" s="1">
        <v>77.86</v>
      </c>
      <c r="AA3176" s="1">
        <v>79.75</v>
      </c>
      <c r="AB3176" s="72">
        <f t="shared" si="3986"/>
        <v>-1.8900000000000006</v>
      </c>
      <c r="AC3176" s="53"/>
    </row>
    <row r="3177" spans="1:29" x14ac:dyDescent="0.25">
      <c r="A3177" s="54">
        <v>5008013</v>
      </c>
      <c r="B3177" s="90" t="s">
        <v>2643</v>
      </c>
      <c r="C3177" s="54" t="s">
        <v>732</v>
      </c>
      <c r="D3177" s="4"/>
      <c r="E3177" s="4"/>
      <c r="F3177" s="67"/>
      <c r="G3177" s="64"/>
      <c r="H3177" s="43"/>
      <c r="I3177" s="43"/>
      <c r="J3177" s="43"/>
      <c r="K3177" s="43"/>
      <c r="L3177" s="43"/>
      <c r="M3177" s="4" t="s">
        <v>4</v>
      </c>
      <c r="N3177" s="15"/>
      <c r="O3177" s="38" t="s">
        <v>2482</v>
      </c>
      <c r="P3177" s="84" t="str">
        <f>IF(E3171="Achieving School"," ","X")</f>
        <v xml:space="preserve"> </v>
      </c>
      <c r="Q3177" s="91"/>
      <c r="R3177" s="4" t="s">
        <v>6</v>
      </c>
      <c r="S3177" s="4" t="s">
        <v>5</v>
      </c>
      <c r="T3177" s="4" t="s">
        <v>7</v>
      </c>
      <c r="U3177" s="4">
        <v>289</v>
      </c>
      <c r="V3177" s="4">
        <v>85.81</v>
      </c>
      <c r="W3177" s="4">
        <v>90.45</v>
      </c>
      <c r="X3177" s="7">
        <f t="shared" si="4006"/>
        <v>-4.6400000000000006</v>
      </c>
      <c r="Y3177" s="15">
        <v>220</v>
      </c>
      <c r="Z3177" s="4">
        <v>75</v>
      </c>
      <c r="AA3177" s="4">
        <v>75.81</v>
      </c>
      <c r="AB3177" s="73">
        <f t="shared" si="3986"/>
        <v>-0.81000000000000227</v>
      </c>
      <c r="AC3177" s="54"/>
    </row>
    <row r="3178" spans="1:29" x14ac:dyDescent="0.25">
      <c r="A3178" s="1">
        <v>5102005</v>
      </c>
      <c r="B3178" s="87" t="s">
        <v>2644</v>
      </c>
      <c r="C3178" s="55" t="s">
        <v>580</v>
      </c>
      <c r="E3178" s="42"/>
      <c r="F3178" s="65" t="s">
        <v>2483</v>
      </c>
      <c r="G3178" s="62"/>
      <c r="H3178" s="37" t="str">
        <f>IF(V3178&gt;94,"Met",IF(X3178="--","n/a",IF(X3178&gt;=0,"Met","Did Not Meet")))</f>
        <v>Met</v>
      </c>
      <c r="I3178" s="37" t="str">
        <f>IF(V3179&gt;94,"Met",IF(X3179="--","n/a",IF(X3179&gt;=0,"Met","Did Not Meet")))</f>
        <v>Met</v>
      </c>
      <c r="K3178" s="13" t="str">
        <f>IF(Z3178&gt;94,"Met",IF(AB3178="--","n/a",IF(AB3178&gt;=0,"Met","Did Not Meet")))</f>
        <v>Met</v>
      </c>
      <c r="L3178" s="13" t="str">
        <f>IF(Z3179&gt;94,"Met",IF(AB3179="--","n/a",IF(AB3179&gt;=0,"Met","Did Not Meet")))</f>
        <v>Met</v>
      </c>
      <c r="M3178" s="1" t="s">
        <v>9</v>
      </c>
      <c r="N3178" s="14" t="s">
        <v>2502</v>
      </c>
      <c r="O3178" s="5"/>
      <c r="P3178" s="44" t="str">
        <f t="shared" ref="P3178" si="4056">IF(H3180="Yes",IF(I3180="Yes","Yes","No"),"No")</f>
        <v>Yes</v>
      </c>
      <c r="Q3178" s="93"/>
      <c r="R3178" s="5" t="s">
        <v>1</v>
      </c>
      <c r="S3178" s="1" t="s">
        <v>2</v>
      </c>
      <c r="T3178" s="1" t="s">
        <v>3</v>
      </c>
      <c r="U3178" s="5">
        <v>134</v>
      </c>
      <c r="V3178" s="1">
        <v>84.33</v>
      </c>
      <c r="W3178" s="1">
        <v>77.92</v>
      </c>
      <c r="X3178" s="9">
        <f t="shared" si="4006"/>
        <v>6.4099999999999966</v>
      </c>
      <c r="Y3178" s="14">
        <v>100</v>
      </c>
      <c r="Z3178" s="1">
        <v>80</v>
      </c>
      <c r="AA3178" s="1">
        <v>71.52</v>
      </c>
      <c r="AB3178" s="71">
        <f t="shared" si="3986"/>
        <v>8.480000000000004</v>
      </c>
      <c r="AC3178" s="36"/>
    </row>
    <row r="3179" spans="1:29" ht="15.75" x14ac:dyDescent="0.25">
      <c r="A3179" s="53">
        <v>5102005</v>
      </c>
      <c r="B3179" s="89" t="s">
        <v>2644</v>
      </c>
      <c r="C3179" s="53" t="s">
        <v>580</v>
      </c>
      <c r="D3179" s="49" t="s">
        <v>2498</v>
      </c>
      <c r="E3179" s="34" t="str">
        <f>M3178</f>
        <v>Needs Improvement School</v>
      </c>
      <c r="F3179" s="65" t="s">
        <v>2484</v>
      </c>
      <c r="G3179" s="62"/>
      <c r="H3179" s="13" t="str">
        <f>IF(V3180&gt;94,"Met",IF(X3180="--","n/a",IF(X3180&gt;=0,"Met","Did Not Meet")))</f>
        <v>Met</v>
      </c>
      <c r="I3179" s="13" t="str">
        <f>IF(V3181&gt;94,"Met",IF(X3181="--","n/a",IF(X3181&gt;=0,"Met","Did Not Meet")))</f>
        <v>Did Not Meet</v>
      </c>
      <c r="K3179" s="13" t="str">
        <f>IF(Z3180&gt;94,"Met",IF(AB3180="--","n/a",IF(AB3180&gt;=0,"Met","Did Not Meet")))</f>
        <v>Met</v>
      </c>
      <c r="L3179" s="13" t="str">
        <f>IF(Z3181&gt;94,"Met",IF(AB3181="--","n/a",IF(AB3181&gt;=0,"Met","Did Not Meet")))</f>
        <v>Did Not Meet</v>
      </c>
      <c r="M3179" s="1" t="s">
        <v>9</v>
      </c>
      <c r="N3179" s="14" t="s">
        <v>2501</v>
      </c>
      <c r="O3179" s="5"/>
      <c r="P3179" s="44" t="str">
        <f t="shared" ref="P3179" si="4057">IF(K3180="Yes",IF(L3180="Yes","Yes","No"),"No")</f>
        <v>Yes</v>
      </c>
      <c r="Q3179" s="94" t="s">
        <v>2759</v>
      </c>
      <c r="R3179" s="5" t="s">
        <v>1</v>
      </c>
      <c r="S3179" s="1" t="s">
        <v>2</v>
      </c>
      <c r="T3179" s="1" t="s">
        <v>7</v>
      </c>
      <c r="U3179" s="5">
        <v>99</v>
      </c>
      <c r="V3179" s="1">
        <v>80.81</v>
      </c>
      <c r="W3179" s="1">
        <v>76.010000000000005</v>
      </c>
      <c r="X3179" s="9">
        <f t="shared" si="4006"/>
        <v>4.7999999999999972</v>
      </c>
      <c r="Y3179" s="14">
        <v>74</v>
      </c>
      <c r="Z3179" s="1">
        <v>75.680000000000007</v>
      </c>
      <c r="AA3179" s="1">
        <v>71.28</v>
      </c>
      <c r="AB3179" s="71">
        <f t="shared" si="3986"/>
        <v>4.4000000000000057</v>
      </c>
      <c r="AC3179" s="53"/>
    </row>
    <row r="3180" spans="1:29" ht="15" customHeight="1" x14ac:dyDescent="0.25">
      <c r="A3180" s="53">
        <v>5102005</v>
      </c>
      <c r="B3180" s="89" t="s">
        <v>2644</v>
      </c>
      <c r="C3180" s="53" t="s">
        <v>580</v>
      </c>
      <c r="D3180" s="49" t="s">
        <v>2499</v>
      </c>
      <c r="E3180" s="35" t="str">
        <f>VLOOKUP('2012 Accountability Database'!$A3178,'2011 AYP'!A$2:B$1072,2)</f>
        <v xml:space="preserve"> A (Alert)</v>
      </c>
      <c r="F3180" s="66"/>
      <c r="G3180" s="63" t="s">
        <v>2485</v>
      </c>
      <c r="H3180" s="60" t="str">
        <f t="shared" ref="H3180:I3180" si="4058">IF(H3178="Met","Yes",IF(H3179="Met","Yes","No"))</f>
        <v>Yes</v>
      </c>
      <c r="I3180" s="60" t="str">
        <f t="shared" si="4058"/>
        <v>Yes</v>
      </c>
      <c r="J3180" s="42"/>
      <c r="K3180" s="60" t="str">
        <f t="shared" ref="K3180:L3180" si="4059">IF(K3178="Met","Yes",IF(K3179="Met","Yes","No"))</f>
        <v>Yes</v>
      </c>
      <c r="L3180" s="60" t="str">
        <f t="shared" si="4059"/>
        <v>Yes</v>
      </c>
      <c r="M3180" s="1" t="s">
        <v>9</v>
      </c>
      <c r="N3180" s="14" t="s">
        <v>2503</v>
      </c>
      <c r="O3180" s="5"/>
      <c r="P3180" s="44" t="str">
        <f t="shared" ref="P3180" si="4060">IF(H3184="Yes",IF(I3184="Yes","Yes","No"),"No")</f>
        <v>No</v>
      </c>
      <c r="Q3180" s="108" t="s">
        <v>2758</v>
      </c>
      <c r="R3180" s="5" t="s">
        <v>1</v>
      </c>
      <c r="S3180" s="1" t="s">
        <v>5</v>
      </c>
      <c r="T3180" s="1" t="s">
        <v>3</v>
      </c>
      <c r="U3180" s="5">
        <v>410</v>
      </c>
      <c r="V3180" s="1">
        <v>79.510000000000005</v>
      </c>
      <c r="W3180" s="1">
        <v>77.92</v>
      </c>
      <c r="X3180" s="9">
        <f t="shared" si="4006"/>
        <v>1.5900000000000034</v>
      </c>
      <c r="Y3180" s="14">
        <v>292</v>
      </c>
      <c r="Z3180" s="1">
        <v>72.599999999999994</v>
      </c>
      <c r="AA3180" s="1">
        <v>71.52</v>
      </c>
      <c r="AB3180" s="71">
        <f t="shared" si="3986"/>
        <v>1.0799999999999983</v>
      </c>
      <c r="AC3180" s="53"/>
    </row>
    <row r="3181" spans="1:29" x14ac:dyDescent="0.25">
      <c r="A3181" s="53">
        <v>5102005</v>
      </c>
      <c r="B3181" s="89" t="s">
        <v>2644</v>
      </c>
      <c r="C3181" s="53" t="s">
        <v>580</v>
      </c>
      <c r="D3181" s="49" t="s">
        <v>2507</v>
      </c>
      <c r="E3181" s="47">
        <f>VLOOKUP('2012 Accountability Database'!A3178,Dems1112!$A$2:$G$1082,3)</f>
        <v>0.01</v>
      </c>
      <c r="F3181" s="66"/>
      <c r="G3181" s="52"/>
      <c r="M3181" s="1" t="s">
        <v>9</v>
      </c>
      <c r="N3181" s="14" t="s">
        <v>2504</v>
      </c>
      <c r="O3181" s="5"/>
      <c r="P3181" s="44" t="str">
        <f t="shared" ref="P3181" si="4061">IF(K3184="Yes",IF(L3184="Yes","Yes","No"),"No")</f>
        <v>No</v>
      </c>
      <c r="Q3181" s="108"/>
      <c r="R3181" s="5" t="s">
        <v>1</v>
      </c>
      <c r="S3181" s="1" t="s">
        <v>5</v>
      </c>
      <c r="T3181" s="1" t="s">
        <v>7</v>
      </c>
      <c r="U3181" s="5">
        <v>312</v>
      </c>
      <c r="V3181" s="1">
        <v>75.319999999999993</v>
      </c>
      <c r="W3181" s="1">
        <v>76.010000000000005</v>
      </c>
      <c r="X3181" s="6">
        <f t="shared" si="4006"/>
        <v>-0.69000000000001194</v>
      </c>
      <c r="Y3181" s="14">
        <v>225</v>
      </c>
      <c r="Z3181" s="1">
        <v>68.89</v>
      </c>
      <c r="AA3181" s="1">
        <v>71.28</v>
      </c>
      <c r="AB3181" s="72">
        <f t="shared" si="3986"/>
        <v>-2.3900000000000006</v>
      </c>
      <c r="AC3181" s="53"/>
    </row>
    <row r="3182" spans="1:29" x14ac:dyDescent="0.25">
      <c r="A3182" s="53">
        <v>5102005</v>
      </c>
      <c r="B3182" s="89" t="s">
        <v>2644</v>
      </c>
      <c r="C3182" s="53" t="s">
        <v>580</v>
      </c>
      <c r="D3182" s="50" t="s">
        <v>2508</v>
      </c>
      <c r="E3182" s="47">
        <f>VLOOKUP('2012 Accountability Database'!A3178,Dems1112!$A$2:$G$1082,4)</f>
        <v>0.69</v>
      </c>
      <c r="F3182" s="65" t="s">
        <v>2486</v>
      </c>
      <c r="G3182" s="62"/>
      <c r="H3182" s="13" t="str">
        <f>IF(V3182&gt;94,"Met",IF(X3182="--","n/a",IF(X3182&gt;=0,"Met","Did Not Meet")))</f>
        <v>Did Not Meet</v>
      </c>
      <c r="I3182" s="13" t="str">
        <f>IF(V3183&gt;94,"Met",IF(X3183="--","n/a",IF(X3183&gt;=0,"Met","Did Not Meet")))</f>
        <v>Did Not Meet</v>
      </c>
      <c r="J3182" s="13"/>
      <c r="K3182" s="13" t="str">
        <f>IF(Z3182&gt;94,"Met",IF(AB3182="--","n/a",IF(AB3182&gt;=0,"Met","Did Not Meet")))</f>
        <v>Did Not Meet</v>
      </c>
      <c r="L3182" s="13" t="str">
        <f>IF(Z3183&gt;94,"Met",IF(AB3183="--","n/a",IF(AB3183&gt;=0,"Met","Did Not Meet")))</f>
        <v>Did Not Meet</v>
      </c>
      <c r="M3182" s="1" t="s">
        <v>9</v>
      </c>
      <c r="N3182" s="68" t="s">
        <v>2497</v>
      </c>
      <c r="O3182" s="35"/>
      <c r="P3182" s="44"/>
      <c r="Q3182" s="108"/>
      <c r="R3182" s="5" t="s">
        <v>6</v>
      </c>
      <c r="S3182" s="1" t="s">
        <v>2</v>
      </c>
      <c r="T3182" s="1" t="s">
        <v>3</v>
      </c>
      <c r="U3182" s="5">
        <v>134</v>
      </c>
      <c r="V3182" s="1">
        <v>77.61</v>
      </c>
      <c r="W3182" s="1">
        <v>78.59</v>
      </c>
      <c r="X3182" s="6">
        <f t="shared" si="4006"/>
        <v>-0.98000000000000398</v>
      </c>
      <c r="Y3182" s="14">
        <v>100</v>
      </c>
      <c r="Z3182" s="1">
        <v>54</v>
      </c>
      <c r="AA3182" s="1">
        <v>62.62</v>
      </c>
      <c r="AB3182" s="72">
        <f t="shared" si="3986"/>
        <v>-8.6199999999999974</v>
      </c>
      <c r="AC3182" s="53"/>
    </row>
    <row r="3183" spans="1:29" x14ac:dyDescent="0.25">
      <c r="A3183" s="53">
        <v>5102005</v>
      </c>
      <c r="B3183" s="89" t="s">
        <v>2644</v>
      </c>
      <c r="C3183" s="53" t="s">
        <v>580</v>
      </c>
      <c r="D3183" s="50" t="s">
        <v>974</v>
      </c>
      <c r="E3183" s="47" t="str">
        <f>VLOOKUP('2012 Accountability Database'!A3178,Dems1112!$A$2:$G$1082,5)</f>
        <v>K-6</v>
      </c>
      <c r="F3183" s="65" t="s">
        <v>2487</v>
      </c>
      <c r="G3183" s="62"/>
      <c r="H3183" s="13" t="str">
        <f>IF(V3184&gt;94,"Met",IF(X3184="--","n/a",IF(X3184&gt;=0,"Met","Did Not Meet")))</f>
        <v>Met</v>
      </c>
      <c r="I3183" s="13" t="str">
        <f>IF(V3185&gt;94,"Met",IF(X3185="--","n/a",IF(X3185&gt;=0,"Met","Did Not Meet")))</f>
        <v>Did Not Meet</v>
      </c>
      <c r="J3183" s="13"/>
      <c r="K3183" s="13" t="str">
        <f>IF(Z3184&gt;94,"Met",IF(AB3184="--","n/a",IF(AB3184&gt;=0,"Met","Did Not Meet")))</f>
        <v>Did Not Meet</v>
      </c>
      <c r="L3183" s="13" t="str">
        <f>IF(Z3185&gt;94,"Met",IF(AB3185="--","n/a",IF(AB3185&gt;=0,"Met","Did Not Meet")))</f>
        <v>Did Not Meet</v>
      </c>
      <c r="M3183" s="1" t="s">
        <v>9</v>
      </c>
      <c r="N3183" s="14"/>
      <c r="O3183" s="35" t="s">
        <v>2506</v>
      </c>
      <c r="P3183" s="83" t="str">
        <f t="shared" ref="P3183" si="4062">IF(P3178="No"," ", IF(P3180="No"," ",IF(P3179="No", " ",IF(P3181="No"," ","X"))))</f>
        <v xml:space="preserve"> </v>
      </c>
      <c r="Q3183" s="108"/>
      <c r="R3183" s="5" t="s">
        <v>6</v>
      </c>
      <c r="S3183" s="1" t="s">
        <v>2</v>
      </c>
      <c r="T3183" s="1" t="s">
        <v>7</v>
      </c>
      <c r="U3183" s="5">
        <v>99</v>
      </c>
      <c r="V3183" s="1">
        <v>73.739999999999995</v>
      </c>
      <c r="W3183" s="1">
        <v>77.73</v>
      </c>
      <c r="X3183" s="6">
        <f t="shared" si="4006"/>
        <v>-3.9900000000000091</v>
      </c>
      <c r="Y3183" s="14">
        <v>74</v>
      </c>
      <c r="Z3183" s="1">
        <v>52.7</v>
      </c>
      <c r="AA3183" s="1">
        <v>61.34</v>
      </c>
      <c r="AB3183" s="72">
        <f t="shared" si="3986"/>
        <v>-8.64</v>
      </c>
      <c r="AC3183" s="53"/>
    </row>
    <row r="3184" spans="1:29" ht="15.75" x14ac:dyDescent="0.25">
      <c r="A3184" s="53">
        <v>5102005</v>
      </c>
      <c r="B3184" s="89" t="s">
        <v>2644</v>
      </c>
      <c r="C3184" s="53" t="s">
        <v>580</v>
      </c>
      <c r="D3184" s="50" t="s">
        <v>975</v>
      </c>
      <c r="E3184" s="48" t="str">
        <f>VLOOKUP('2012 Accountability Database'!A3178,Dems1112!$A$2:$G$1082,6)</f>
        <v>1 (Northwest AR)</v>
      </c>
      <c r="F3184" s="66"/>
      <c r="G3184" s="63" t="s">
        <v>2488</v>
      </c>
      <c r="H3184" s="61" t="str">
        <f t="shared" ref="H3184:I3184" si="4063">IF(H3182="Met","Yes",IF(H3183="Met","Yes","No"))</f>
        <v>Yes</v>
      </c>
      <c r="I3184" s="61" t="str">
        <f t="shared" si="4063"/>
        <v>No</v>
      </c>
      <c r="J3184" s="55"/>
      <c r="K3184" s="61" t="str">
        <f t="shared" ref="K3184:L3184" si="4064">IF(K3182="Met","Yes",IF(K3183="Met","Yes","No"))</f>
        <v>No</v>
      </c>
      <c r="L3184" s="61" t="str">
        <f t="shared" si="4064"/>
        <v>No</v>
      </c>
      <c r="M3184" s="1" t="s">
        <v>9</v>
      </c>
      <c r="N3184" s="14"/>
      <c r="O3184" s="35" t="s">
        <v>2505</v>
      </c>
      <c r="P3184" s="83" t="str">
        <f t="shared" ref="P3184" si="4065">IF(P3183="X"," ",IF(P3185="X"," ","X"))</f>
        <v xml:space="preserve"> </v>
      </c>
      <c r="Q3184" s="94" t="s">
        <v>2759</v>
      </c>
      <c r="R3184" s="5" t="s">
        <v>6</v>
      </c>
      <c r="S3184" s="1" t="s">
        <v>5</v>
      </c>
      <c r="T3184" s="1" t="s">
        <v>3</v>
      </c>
      <c r="U3184" s="5">
        <v>410</v>
      </c>
      <c r="V3184" s="1">
        <v>78.78</v>
      </c>
      <c r="W3184" s="1">
        <v>78.59</v>
      </c>
      <c r="X3184" s="9">
        <f t="shared" si="4006"/>
        <v>0.18999999999999773</v>
      </c>
      <c r="Y3184" s="14">
        <v>292</v>
      </c>
      <c r="Z3184" s="1">
        <v>61.99</v>
      </c>
      <c r="AA3184" s="1">
        <v>62.62</v>
      </c>
      <c r="AB3184" s="72">
        <f t="shared" si="3986"/>
        <v>-0.62999999999999545</v>
      </c>
      <c r="AC3184" s="53"/>
    </row>
    <row r="3185" spans="1:29" x14ac:dyDescent="0.25">
      <c r="A3185" s="54">
        <v>5102005</v>
      </c>
      <c r="B3185" s="90" t="s">
        <v>2644</v>
      </c>
      <c r="C3185" s="54" t="s">
        <v>580</v>
      </c>
      <c r="D3185" s="4"/>
      <c r="E3185" s="4"/>
      <c r="F3185" s="67"/>
      <c r="G3185" s="64"/>
      <c r="H3185" s="43"/>
      <c r="I3185" s="43"/>
      <c r="J3185" s="43"/>
      <c r="K3185" s="43"/>
      <c r="L3185" s="43"/>
      <c r="M3185" s="4" t="s">
        <v>9</v>
      </c>
      <c r="N3185" s="15"/>
      <c r="O3185" s="38" t="s">
        <v>2482</v>
      </c>
      <c r="P3185" s="84" t="str">
        <f>IF(E3179="Achieving School"," ","X")</f>
        <v>X</v>
      </c>
      <c r="Q3185" s="91"/>
      <c r="R3185" s="4" t="s">
        <v>6</v>
      </c>
      <c r="S3185" s="4" t="s">
        <v>5</v>
      </c>
      <c r="T3185" s="4" t="s">
        <v>7</v>
      </c>
      <c r="U3185" s="4">
        <v>312</v>
      </c>
      <c r="V3185" s="4">
        <v>76.599999999999994</v>
      </c>
      <c r="W3185" s="4">
        <v>77.73</v>
      </c>
      <c r="X3185" s="7">
        <f t="shared" si="4006"/>
        <v>-1.1300000000000097</v>
      </c>
      <c r="Y3185" s="15">
        <v>225</v>
      </c>
      <c r="Z3185" s="4">
        <v>60</v>
      </c>
      <c r="AA3185" s="4">
        <v>61.34</v>
      </c>
      <c r="AB3185" s="73">
        <f t="shared" si="3986"/>
        <v>-1.3400000000000034</v>
      </c>
      <c r="AC3185" s="54"/>
    </row>
    <row r="3186" spans="1:29" x14ac:dyDescent="0.25">
      <c r="A3186" s="1">
        <v>5102007</v>
      </c>
      <c r="B3186" s="87" t="s">
        <v>2644</v>
      </c>
      <c r="C3186" s="55" t="s">
        <v>581</v>
      </c>
      <c r="E3186" s="42"/>
      <c r="F3186" s="65" t="s">
        <v>2483</v>
      </c>
      <c r="G3186" s="62"/>
      <c r="H3186" s="37" t="str">
        <f>IF(V3186&gt;94,"Met",IF(X3186="--","n/a",IF(X3186&gt;=0,"Met","Did Not Meet")))</f>
        <v>Did Not Meet</v>
      </c>
      <c r="I3186" s="37" t="str">
        <f>IF(V3187&gt;94,"Met",IF(X3187="--","n/a",IF(X3187&gt;=0,"Met","Did Not Meet")))</f>
        <v>Did Not Meet</v>
      </c>
      <c r="K3186" s="13" t="str">
        <f>IF(Z3186&gt;94,"Met",IF(AB3186="--","n/a",IF(AB3186&gt;=0,"Met","Did Not Meet")))</f>
        <v>Met</v>
      </c>
      <c r="L3186" s="13" t="str">
        <f>IF(Z3187&gt;94,"Met",IF(AB3187="--","n/a",IF(AB3187&gt;=0,"Met","Did Not Meet")))</f>
        <v>Met</v>
      </c>
      <c r="M3186" s="5" t="s">
        <v>9</v>
      </c>
      <c r="N3186" s="14" t="s">
        <v>2502</v>
      </c>
      <c r="O3186" s="5"/>
      <c r="P3186" s="44" t="str">
        <f t="shared" ref="P3186" si="4066">IF(H3188="Yes",IF(I3188="Yes","Yes","No"),"No")</f>
        <v>No</v>
      </c>
      <c r="Q3186" s="93"/>
      <c r="R3186" s="5" t="s">
        <v>1</v>
      </c>
      <c r="S3186" s="5" t="s">
        <v>2</v>
      </c>
      <c r="T3186" s="5" t="s">
        <v>3</v>
      </c>
      <c r="U3186" s="5">
        <v>73</v>
      </c>
      <c r="V3186" s="5">
        <v>78.08</v>
      </c>
      <c r="W3186" s="5">
        <v>92.67</v>
      </c>
      <c r="X3186" s="8">
        <f t="shared" si="4006"/>
        <v>-14.590000000000003</v>
      </c>
      <c r="Y3186" s="14">
        <v>50</v>
      </c>
      <c r="Z3186" s="5">
        <v>90</v>
      </c>
      <c r="AA3186" s="5">
        <v>87.13</v>
      </c>
      <c r="AB3186" s="71">
        <f t="shared" si="3986"/>
        <v>2.8700000000000045</v>
      </c>
      <c r="AC3186" s="36"/>
    </row>
    <row r="3187" spans="1:29" ht="15.75" x14ac:dyDescent="0.25">
      <c r="A3187" s="53">
        <v>5102007</v>
      </c>
      <c r="B3187" s="89" t="s">
        <v>2644</v>
      </c>
      <c r="C3187" s="53" t="s">
        <v>581</v>
      </c>
      <c r="D3187" s="49" t="s">
        <v>2498</v>
      </c>
      <c r="E3187" s="34" t="str">
        <f>M3186</f>
        <v>Needs Improvement School</v>
      </c>
      <c r="F3187" s="65" t="s">
        <v>2484</v>
      </c>
      <c r="G3187" s="62"/>
      <c r="H3187" s="13" t="str">
        <f>IF(V3188&gt;94,"Met",IF(X3188="--","n/a",IF(X3188&gt;=0,"Met","Did Not Meet")))</f>
        <v>Did Not Meet</v>
      </c>
      <c r="I3187" s="13" t="str">
        <f>IF(V3189&gt;94,"Met",IF(X3189="--","n/a",IF(X3189&gt;=0,"Met","Did Not Meet")))</f>
        <v>Did Not Meet</v>
      </c>
      <c r="K3187" s="13" t="str">
        <f>IF(Z3188&gt;94,"Met",IF(AB3188="--","n/a",IF(AB3188&gt;=0,"Met","Did Not Meet")))</f>
        <v>Did Not Meet</v>
      </c>
      <c r="L3187" s="13" t="str">
        <f>IF(Z3189&gt;94,"Met",IF(AB3189="--","n/a",IF(AB3189&gt;=0,"Met","Did Not Meet")))</f>
        <v>Did Not Meet</v>
      </c>
      <c r="M3187" s="1" t="s">
        <v>9</v>
      </c>
      <c r="N3187" s="14" t="s">
        <v>2501</v>
      </c>
      <c r="O3187" s="5"/>
      <c r="P3187" s="44" t="str">
        <f t="shared" ref="P3187" si="4067">IF(K3188="Yes",IF(L3188="Yes","Yes","No"),"No")</f>
        <v>Yes</v>
      </c>
      <c r="Q3187" s="94" t="s">
        <v>2759</v>
      </c>
      <c r="R3187" s="5" t="s">
        <v>1</v>
      </c>
      <c r="S3187" s="1" t="s">
        <v>2</v>
      </c>
      <c r="T3187" s="1" t="s">
        <v>7</v>
      </c>
      <c r="U3187" s="5">
        <v>55</v>
      </c>
      <c r="V3187" s="1">
        <v>72.73</v>
      </c>
      <c r="W3187" s="1">
        <v>93.21</v>
      </c>
      <c r="X3187" s="6">
        <f t="shared" si="4006"/>
        <v>-20.47999999999999</v>
      </c>
      <c r="Y3187" s="14">
        <v>37</v>
      </c>
      <c r="Z3187" s="1">
        <v>89.19</v>
      </c>
      <c r="AA3187" s="1">
        <v>88.25</v>
      </c>
      <c r="AB3187" s="71">
        <f t="shared" ref="AB3187:AB3244" si="4068">Z3187-AA3187</f>
        <v>0.93999999999999773</v>
      </c>
      <c r="AC3187" s="53"/>
    </row>
    <row r="3188" spans="1:29" ht="15" customHeight="1" x14ac:dyDescent="0.25">
      <c r="A3188" s="53">
        <v>5102007</v>
      </c>
      <c r="B3188" s="89" t="s">
        <v>2644</v>
      </c>
      <c r="C3188" s="53" t="s">
        <v>581</v>
      </c>
      <c r="D3188" s="49" t="s">
        <v>2499</v>
      </c>
      <c r="E3188" s="35" t="str">
        <f>VLOOKUP('2012 Accountability Database'!$A3186,'2011 AYP'!A$2:B$1072,2)</f>
        <v xml:space="preserve"> MS (Met Standards)</v>
      </c>
      <c r="F3188" s="66"/>
      <c r="G3188" s="63" t="s">
        <v>2485</v>
      </c>
      <c r="H3188" s="60" t="str">
        <f t="shared" ref="H3188:I3188" si="4069">IF(H3186="Met","Yes",IF(H3187="Met","Yes","No"))</f>
        <v>No</v>
      </c>
      <c r="I3188" s="60" t="str">
        <f t="shared" si="4069"/>
        <v>No</v>
      </c>
      <c r="J3188" s="42"/>
      <c r="K3188" s="60" t="str">
        <f t="shared" ref="K3188:L3188" si="4070">IF(K3186="Met","Yes",IF(K3187="Met","Yes","No"))</f>
        <v>Yes</v>
      </c>
      <c r="L3188" s="60" t="str">
        <f t="shared" si="4070"/>
        <v>Yes</v>
      </c>
      <c r="M3188" s="5" t="s">
        <v>9</v>
      </c>
      <c r="N3188" s="14" t="s">
        <v>2503</v>
      </c>
      <c r="O3188" s="5"/>
      <c r="P3188" s="44" t="str">
        <f t="shared" ref="P3188" si="4071">IF(H3192="Yes",IF(I3192="Yes","Yes","No"),"No")</f>
        <v>No</v>
      </c>
      <c r="Q3188" s="108" t="s">
        <v>2758</v>
      </c>
      <c r="R3188" s="5" t="s">
        <v>1</v>
      </c>
      <c r="S3188" s="5" t="s">
        <v>5</v>
      </c>
      <c r="T3188" s="5" t="s">
        <v>3</v>
      </c>
      <c r="U3188" s="5">
        <v>214</v>
      </c>
      <c r="V3188" s="5">
        <v>85.51</v>
      </c>
      <c r="W3188" s="5">
        <v>92.67</v>
      </c>
      <c r="X3188" s="8">
        <f t="shared" si="4006"/>
        <v>-7.1599999999999966</v>
      </c>
      <c r="Y3188" s="14">
        <v>153</v>
      </c>
      <c r="Z3188" s="5">
        <v>85.62</v>
      </c>
      <c r="AA3188" s="5">
        <v>87.13</v>
      </c>
      <c r="AB3188" s="72">
        <f t="shared" si="4068"/>
        <v>-1.5099999999999909</v>
      </c>
      <c r="AC3188" s="53"/>
    </row>
    <row r="3189" spans="1:29" x14ac:dyDescent="0.25">
      <c r="A3189" s="53">
        <v>5102007</v>
      </c>
      <c r="B3189" s="89" t="s">
        <v>2644</v>
      </c>
      <c r="C3189" s="53" t="s">
        <v>581</v>
      </c>
      <c r="D3189" s="49" t="s">
        <v>2507</v>
      </c>
      <c r="E3189" s="47">
        <f>VLOOKUP('2012 Accountability Database'!A3186,Dems1112!$A$2:$G$1082,3)</f>
        <v>0.06</v>
      </c>
      <c r="F3189" s="66"/>
      <c r="G3189" s="52"/>
      <c r="M3189" s="1" t="s">
        <v>9</v>
      </c>
      <c r="N3189" s="14" t="s">
        <v>2504</v>
      </c>
      <c r="O3189" s="5"/>
      <c r="P3189" s="44" t="str">
        <f t="shared" ref="P3189" si="4072">IF(K3192="Yes",IF(L3192="Yes","Yes","No"),"No")</f>
        <v>No</v>
      </c>
      <c r="Q3189" s="108"/>
      <c r="R3189" s="5" t="s">
        <v>1</v>
      </c>
      <c r="S3189" s="1" t="s">
        <v>5</v>
      </c>
      <c r="T3189" s="1" t="s">
        <v>7</v>
      </c>
      <c r="U3189" s="5">
        <v>149</v>
      </c>
      <c r="V3189" s="1">
        <v>83.89</v>
      </c>
      <c r="W3189" s="1">
        <v>93.21</v>
      </c>
      <c r="X3189" s="6">
        <f t="shared" si="4006"/>
        <v>-9.3199999999999932</v>
      </c>
      <c r="Y3189" s="14">
        <v>105</v>
      </c>
      <c r="Z3189" s="1">
        <v>85.71</v>
      </c>
      <c r="AA3189" s="1">
        <v>88.25</v>
      </c>
      <c r="AB3189" s="72">
        <f t="shared" si="4068"/>
        <v>-2.5400000000000063</v>
      </c>
      <c r="AC3189" s="53"/>
    </row>
    <row r="3190" spans="1:29" x14ac:dyDescent="0.25">
      <c r="A3190" s="53">
        <v>5102007</v>
      </c>
      <c r="B3190" s="89" t="s">
        <v>2644</v>
      </c>
      <c r="C3190" s="53" t="s">
        <v>581</v>
      </c>
      <c r="D3190" s="50" t="s">
        <v>2508</v>
      </c>
      <c r="E3190" s="47">
        <f>VLOOKUP('2012 Accountability Database'!A3186,Dems1112!$A$2:$G$1082,4)</f>
        <v>0.77</v>
      </c>
      <c r="F3190" s="65" t="s">
        <v>2486</v>
      </c>
      <c r="G3190" s="62"/>
      <c r="H3190" s="13" t="str">
        <f>IF(V3190&gt;94,"Met",IF(X3190="--","n/a",IF(X3190&gt;=0,"Met","Did Not Meet")))</f>
        <v>Did Not Meet</v>
      </c>
      <c r="I3190" s="13" t="str">
        <f>IF(V3191&gt;94,"Met",IF(X3191="--","n/a",IF(X3191&gt;=0,"Met","Did Not Meet")))</f>
        <v>Did Not Meet</v>
      </c>
      <c r="J3190" s="13"/>
      <c r="K3190" s="13" t="str">
        <f>IF(Z3190&gt;94,"Met",IF(AB3190="--","n/a",IF(AB3190&gt;=0,"Met","Did Not Meet")))</f>
        <v>Did Not Meet</v>
      </c>
      <c r="L3190" s="13" t="str">
        <f>IF(Z3191&gt;94,"Met",IF(AB3191="--","n/a",IF(AB3191&gt;=0,"Met","Did Not Meet")))</f>
        <v>Did Not Meet</v>
      </c>
      <c r="M3190" s="1" t="s">
        <v>9</v>
      </c>
      <c r="N3190" s="68" t="s">
        <v>2497</v>
      </c>
      <c r="O3190" s="35"/>
      <c r="P3190" s="44"/>
      <c r="Q3190" s="108"/>
      <c r="R3190" s="5" t="s">
        <v>6</v>
      </c>
      <c r="S3190" s="1" t="s">
        <v>2</v>
      </c>
      <c r="T3190" s="1" t="s">
        <v>3</v>
      </c>
      <c r="U3190" s="5">
        <v>73</v>
      </c>
      <c r="V3190" s="1">
        <v>84.93</v>
      </c>
      <c r="W3190" s="1">
        <v>93.89</v>
      </c>
      <c r="X3190" s="6">
        <f t="shared" si="4006"/>
        <v>-8.9599999999999937</v>
      </c>
      <c r="Y3190" s="14">
        <v>50</v>
      </c>
      <c r="Z3190" s="1">
        <v>70</v>
      </c>
      <c r="AA3190" s="1">
        <v>82.31</v>
      </c>
      <c r="AB3190" s="72">
        <f t="shared" si="4068"/>
        <v>-12.310000000000002</v>
      </c>
      <c r="AC3190" s="53"/>
    </row>
    <row r="3191" spans="1:29" x14ac:dyDescent="0.25">
      <c r="A3191" s="53">
        <v>5102007</v>
      </c>
      <c r="B3191" s="89" t="s">
        <v>2644</v>
      </c>
      <c r="C3191" s="53" t="s">
        <v>581</v>
      </c>
      <c r="D3191" s="50" t="s">
        <v>974</v>
      </c>
      <c r="E3191" s="47" t="str">
        <f>VLOOKUP('2012 Accountability Database'!A3186,Dems1112!$A$2:$G$1082,5)</f>
        <v>K-6</v>
      </c>
      <c r="F3191" s="65" t="s">
        <v>2487</v>
      </c>
      <c r="G3191" s="62"/>
      <c r="H3191" s="13" t="str">
        <f>IF(V3192&gt;94,"Met",IF(X3192="--","n/a",IF(X3192&gt;=0,"Met","Did Not Meet")))</f>
        <v>Did Not Meet</v>
      </c>
      <c r="I3191" s="13" t="str">
        <f>IF(V3193&gt;94,"Met",IF(X3193="--","n/a",IF(X3193&gt;=0,"Met","Did Not Meet")))</f>
        <v>Did Not Meet</v>
      </c>
      <c r="J3191" s="13"/>
      <c r="K3191" s="13" t="str">
        <f>IF(Z3192&gt;94,"Met",IF(AB3192="--","n/a",IF(AB3192&gt;=0,"Met","Did Not Meet")))</f>
        <v>Did Not Meet</v>
      </c>
      <c r="L3191" s="13" t="str">
        <f>IF(Z3193&gt;94,"Met",IF(AB3193="--","n/a",IF(AB3193&gt;=0,"Met","Did Not Meet")))</f>
        <v>Did Not Meet</v>
      </c>
      <c r="M3191" s="5" t="s">
        <v>9</v>
      </c>
      <c r="N3191" s="14"/>
      <c r="O3191" s="35" t="s">
        <v>2506</v>
      </c>
      <c r="P3191" s="83" t="str">
        <f t="shared" ref="P3191" si="4073">IF(P3186="No"," ", IF(P3188="No"," ",IF(P3187="No", " ",IF(P3189="No"," ","X"))))</f>
        <v xml:space="preserve"> </v>
      </c>
      <c r="Q3191" s="108"/>
      <c r="R3191" s="5" t="s">
        <v>6</v>
      </c>
      <c r="S3191" s="5" t="s">
        <v>2</v>
      </c>
      <c r="T3191" s="5" t="s">
        <v>7</v>
      </c>
      <c r="U3191" s="5">
        <v>55</v>
      </c>
      <c r="V3191" s="5">
        <v>81.819999999999993</v>
      </c>
      <c r="W3191" s="5">
        <v>94.9</v>
      </c>
      <c r="X3191" s="8">
        <f t="shared" si="4006"/>
        <v>-13.080000000000013</v>
      </c>
      <c r="Y3191" s="14">
        <v>37</v>
      </c>
      <c r="Z3191" s="5">
        <v>67.569999999999993</v>
      </c>
      <c r="AA3191" s="5">
        <v>85.9</v>
      </c>
      <c r="AB3191" s="72">
        <f t="shared" si="4068"/>
        <v>-18.330000000000013</v>
      </c>
      <c r="AC3191" s="53"/>
    </row>
    <row r="3192" spans="1:29" ht="15.75" x14ac:dyDescent="0.25">
      <c r="A3192" s="53">
        <v>5102007</v>
      </c>
      <c r="B3192" s="89" t="s">
        <v>2644</v>
      </c>
      <c r="C3192" s="53" t="s">
        <v>581</v>
      </c>
      <c r="D3192" s="50" t="s">
        <v>975</v>
      </c>
      <c r="E3192" s="48" t="str">
        <f>VLOOKUP('2012 Accountability Database'!A3186,Dems1112!$A$2:$G$1082,6)</f>
        <v>1 (Northwest AR)</v>
      </c>
      <c r="F3192" s="66"/>
      <c r="G3192" s="63" t="s">
        <v>2488</v>
      </c>
      <c r="H3192" s="61" t="str">
        <f t="shared" ref="H3192:I3192" si="4074">IF(H3190="Met","Yes",IF(H3191="Met","Yes","No"))</f>
        <v>No</v>
      </c>
      <c r="I3192" s="61" t="str">
        <f t="shared" si="4074"/>
        <v>No</v>
      </c>
      <c r="J3192" s="55"/>
      <c r="K3192" s="61" t="str">
        <f t="shared" ref="K3192:L3192" si="4075">IF(K3190="Met","Yes",IF(K3191="Met","Yes","No"))</f>
        <v>No</v>
      </c>
      <c r="L3192" s="61" t="str">
        <f t="shared" si="4075"/>
        <v>No</v>
      </c>
      <c r="M3192" s="1" t="s">
        <v>9</v>
      </c>
      <c r="N3192" s="14"/>
      <c r="O3192" s="35" t="s">
        <v>2505</v>
      </c>
      <c r="P3192" s="83" t="str">
        <f t="shared" ref="P3192" si="4076">IF(P3191="X"," ",IF(P3193="X"," ","X"))</f>
        <v xml:space="preserve"> </v>
      </c>
      <c r="Q3192" s="94" t="s">
        <v>2759</v>
      </c>
      <c r="R3192" s="5" t="s">
        <v>6</v>
      </c>
      <c r="S3192" s="1" t="s">
        <v>5</v>
      </c>
      <c r="T3192" s="1" t="s">
        <v>3</v>
      </c>
      <c r="U3192" s="5">
        <v>214</v>
      </c>
      <c r="V3192" s="1">
        <v>91.12</v>
      </c>
      <c r="W3192" s="1">
        <v>93.89</v>
      </c>
      <c r="X3192" s="6">
        <f t="shared" si="4006"/>
        <v>-2.769999999999996</v>
      </c>
      <c r="Y3192" s="14">
        <v>153</v>
      </c>
      <c r="Z3192" s="1">
        <v>79.08</v>
      </c>
      <c r="AA3192" s="1">
        <v>82.31</v>
      </c>
      <c r="AB3192" s="72">
        <f t="shared" si="4068"/>
        <v>-3.230000000000004</v>
      </c>
      <c r="AC3192" s="53"/>
    </row>
    <row r="3193" spans="1:29" x14ac:dyDescent="0.25">
      <c r="A3193" s="54">
        <v>5102007</v>
      </c>
      <c r="B3193" s="90" t="s">
        <v>2644</v>
      </c>
      <c r="C3193" s="54" t="s">
        <v>581</v>
      </c>
      <c r="D3193" s="4"/>
      <c r="E3193" s="4"/>
      <c r="F3193" s="67"/>
      <c r="G3193" s="64"/>
      <c r="H3193" s="43"/>
      <c r="I3193" s="43"/>
      <c r="J3193" s="43"/>
      <c r="K3193" s="43"/>
      <c r="L3193" s="43"/>
      <c r="M3193" s="4" t="s">
        <v>9</v>
      </c>
      <c r="N3193" s="15"/>
      <c r="O3193" s="38" t="s">
        <v>2482</v>
      </c>
      <c r="P3193" s="84" t="str">
        <f>IF(E3187="Achieving School"," ","X")</f>
        <v>X</v>
      </c>
      <c r="Q3193" s="91"/>
      <c r="R3193" s="4" t="s">
        <v>6</v>
      </c>
      <c r="S3193" s="4" t="s">
        <v>5</v>
      </c>
      <c r="T3193" s="4" t="s">
        <v>7</v>
      </c>
      <c r="U3193" s="4">
        <v>149</v>
      </c>
      <c r="V3193" s="4">
        <v>89.26</v>
      </c>
      <c r="W3193" s="4">
        <v>94.9</v>
      </c>
      <c r="X3193" s="7">
        <f t="shared" si="4006"/>
        <v>-5.6400000000000006</v>
      </c>
      <c r="Y3193" s="15">
        <v>105</v>
      </c>
      <c r="Z3193" s="4">
        <v>79.05</v>
      </c>
      <c r="AA3193" s="4">
        <v>85.9</v>
      </c>
      <c r="AB3193" s="73">
        <f t="shared" si="4068"/>
        <v>-6.8500000000000085</v>
      </c>
      <c r="AC3193" s="54"/>
    </row>
    <row r="3194" spans="1:29" x14ac:dyDescent="0.25">
      <c r="A3194" s="1">
        <v>5102023</v>
      </c>
      <c r="B3194" s="87" t="s">
        <v>2644</v>
      </c>
      <c r="C3194" s="55" t="s">
        <v>582</v>
      </c>
      <c r="E3194" s="42"/>
      <c r="F3194" s="65" t="s">
        <v>2483</v>
      </c>
      <c r="G3194" s="62"/>
      <c r="H3194" s="37" t="str">
        <f>IF(V3194&gt;94,"Met",IF(X3194="--","n/a",IF(X3194&gt;=0,"Met","Did Not Meet")))</f>
        <v>Did Not Meet</v>
      </c>
      <c r="I3194" s="37" t="str">
        <f>IF(V3195&gt;94,"Met",IF(X3195="--","n/a",IF(X3195&gt;=0,"Met","Did Not Meet")))</f>
        <v>Did Not Meet</v>
      </c>
      <c r="K3194" s="13" t="str">
        <f>IF(Z3194&gt;94,"Met",IF(AB3194="--","n/a",IF(AB3194&gt;=0,"Met","Did Not Meet")))</f>
        <v>Met</v>
      </c>
      <c r="L3194" s="13" t="str">
        <f>IF(Z3195&gt;94,"Met",IF(AB3195="--","n/a",IF(AB3195&gt;=0,"Met","Did Not Meet")))</f>
        <v>Met</v>
      </c>
      <c r="M3194" s="5" t="s">
        <v>9</v>
      </c>
      <c r="N3194" s="14" t="s">
        <v>2502</v>
      </c>
      <c r="O3194" s="5"/>
      <c r="P3194" s="44" t="str">
        <f t="shared" ref="P3194" si="4077">IF(H3196="Yes",IF(I3196="Yes","Yes","No"),"No")</f>
        <v>No</v>
      </c>
      <c r="Q3194" s="93"/>
      <c r="R3194" s="5" t="s">
        <v>1</v>
      </c>
      <c r="S3194" s="5" t="s">
        <v>2</v>
      </c>
      <c r="T3194" s="5" t="s">
        <v>3</v>
      </c>
      <c r="U3194" s="5">
        <v>42</v>
      </c>
      <c r="V3194" s="5">
        <v>83.33</v>
      </c>
      <c r="W3194" s="5">
        <v>86.59</v>
      </c>
      <c r="X3194" s="8">
        <f t="shared" si="4006"/>
        <v>-3.2600000000000051</v>
      </c>
      <c r="Y3194" s="14">
        <v>29</v>
      </c>
      <c r="Z3194" s="5">
        <v>89.66</v>
      </c>
      <c r="AA3194" s="5">
        <v>85.68</v>
      </c>
      <c r="AB3194" s="71">
        <f t="shared" si="4068"/>
        <v>3.9799999999999898</v>
      </c>
      <c r="AC3194" s="36"/>
    </row>
    <row r="3195" spans="1:29" ht="15.75" x14ac:dyDescent="0.25">
      <c r="A3195" s="53">
        <v>5102023</v>
      </c>
      <c r="B3195" s="89" t="s">
        <v>2644</v>
      </c>
      <c r="C3195" s="53" t="s">
        <v>582</v>
      </c>
      <c r="D3195" s="49" t="s">
        <v>2498</v>
      </c>
      <c r="E3195" s="34" t="str">
        <f>M3194</f>
        <v>Needs Improvement School</v>
      </c>
      <c r="F3195" s="65" t="s">
        <v>2484</v>
      </c>
      <c r="G3195" s="62"/>
      <c r="H3195" s="13" t="str">
        <f>IF(V3196&gt;94,"Met",IF(X3196="--","n/a",IF(X3196&gt;=0,"Met","Did Not Meet")))</f>
        <v>Did Not Meet</v>
      </c>
      <c r="I3195" s="13" t="str">
        <f>IF(V3197&gt;94,"Met",IF(X3197="--","n/a",IF(X3197&gt;=0,"Met","Did Not Meet")))</f>
        <v>Did Not Meet</v>
      </c>
      <c r="K3195" s="13" t="str">
        <f>IF(Z3196&gt;94,"Met",IF(AB3196="--","n/a",IF(AB3196&gt;=0,"Met","Did Not Meet")))</f>
        <v>Did Not Meet</v>
      </c>
      <c r="L3195" s="13" t="str">
        <f>IF(Z3197&gt;94,"Met",IF(AB3197="--","n/a",IF(AB3197&gt;=0,"Met","Did Not Meet")))</f>
        <v>Did Not Meet</v>
      </c>
      <c r="M3195" s="1" t="s">
        <v>9</v>
      </c>
      <c r="N3195" s="14" t="s">
        <v>2501</v>
      </c>
      <c r="O3195" s="5"/>
      <c r="P3195" s="44" t="str">
        <f t="shared" ref="P3195" si="4078">IF(K3196="Yes",IF(L3196="Yes","Yes","No"),"No")</f>
        <v>Yes</v>
      </c>
      <c r="Q3195" s="94" t="s">
        <v>2759</v>
      </c>
      <c r="R3195" s="5" t="s">
        <v>1</v>
      </c>
      <c r="S3195" s="1" t="s">
        <v>2</v>
      </c>
      <c r="T3195" s="1" t="s">
        <v>7</v>
      </c>
      <c r="U3195" s="5">
        <v>35</v>
      </c>
      <c r="V3195" s="1">
        <v>80</v>
      </c>
      <c r="W3195" s="1">
        <v>83.82</v>
      </c>
      <c r="X3195" s="6">
        <f t="shared" si="4006"/>
        <v>-3.8199999999999932</v>
      </c>
      <c r="Y3195" s="14">
        <v>24</v>
      </c>
      <c r="Z3195" s="1">
        <v>87.5</v>
      </c>
      <c r="AA3195" s="1">
        <v>86.42</v>
      </c>
      <c r="AB3195" s="71">
        <f t="shared" si="4068"/>
        <v>1.0799999999999983</v>
      </c>
      <c r="AC3195" s="53"/>
    </row>
    <row r="3196" spans="1:29" ht="15" customHeight="1" x14ac:dyDescent="0.25">
      <c r="A3196" s="53">
        <v>5102023</v>
      </c>
      <c r="B3196" s="89" t="s">
        <v>2644</v>
      </c>
      <c r="C3196" s="53" t="s">
        <v>582</v>
      </c>
      <c r="D3196" s="49" t="s">
        <v>2499</v>
      </c>
      <c r="E3196" s="35" t="str">
        <f>VLOOKUP('2012 Accountability Database'!$A3194,'2011 AYP'!A$2:B$1072,2)</f>
        <v xml:space="preserve"> MS (Met Standards)</v>
      </c>
      <c r="F3196" s="66"/>
      <c r="G3196" s="63" t="s">
        <v>2485</v>
      </c>
      <c r="H3196" s="60" t="str">
        <f t="shared" ref="H3196:I3196" si="4079">IF(H3194="Met","Yes",IF(H3195="Met","Yes","No"))</f>
        <v>No</v>
      </c>
      <c r="I3196" s="60" t="str">
        <f t="shared" si="4079"/>
        <v>No</v>
      </c>
      <c r="J3196" s="42"/>
      <c r="K3196" s="60" t="str">
        <f t="shared" ref="K3196:L3196" si="4080">IF(K3194="Met","Yes",IF(K3195="Met","Yes","No"))</f>
        <v>Yes</v>
      </c>
      <c r="L3196" s="60" t="str">
        <f t="shared" si="4080"/>
        <v>Yes</v>
      </c>
      <c r="M3196" s="5" t="s">
        <v>9</v>
      </c>
      <c r="N3196" s="14" t="s">
        <v>2503</v>
      </c>
      <c r="O3196" s="5"/>
      <c r="P3196" s="44" t="str">
        <f t="shared" ref="P3196" si="4081">IF(H3200="Yes",IF(I3200="Yes","Yes","No"),"No")</f>
        <v>No</v>
      </c>
      <c r="Q3196" s="108" t="s">
        <v>2758</v>
      </c>
      <c r="R3196" s="5" t="s">
        <v>1</v>
      </c>
      <c r="S3196" s="5" t="s">
        <v>5</v>
      </c>
      <c r="T3196" s="5" t="s">
        <v>3</v>
      </c>
      <c r="U3196" s="5">
        <v>124</v>
      </c>
      <c r="V3196" s="5">
        <v>81.45</v>
      </c>
      <c r="W3196" s="5">
        <v>86.59</v>
      </c>
      <c r="X3196" s="8">
        <f t="shared" si="4006"/>
        <v>-5.1400000000000006</v>
      </c>
      <c r="Y3196" s="14">
        <v>93</v>
      </c>
      <c r="Z3196" s="5">
        <v>82.8</v>
      </c>
      <c r="AA3196" s="5">
        <v>85.68</v>
      </c>
      <c r="AB3196" s="72">
        <f t="shared" si="4068"/>
        <v>-2.8800000000000097</v>
      </c>
      <c r="AC3196" s="53"/>
    </row>
    <row r="3197" spans="1:29" x14ac:dyDescent="0.25">
      <c r="A3197" s="53">
        <v>5102023</v>
      </c>
      <c r="B3197" s="89" t="s">
        <v>2644</v>
      </c>
      <c r="C3197" s="53" t="s">
        <v>582</v>
      </c>
      <c r="D3197" s="49" t="s">
        <v>2507</v>
      </c>
      <c r="E3197" s="47">
        <f>VLOOKUP('2012 Accountability Database'!A3194,Dems1112!$A$2:$G$1082,3)</f>
        <v>0</v>
      </c>
      <c r="F3197" s="66"/>
      <c r="G3197" s="52"/>
      <c r="M3197" s="1" t="s">
        <v>9</v>
      </c>
      <c r="N3197" s="14" t="s">
        <v>2504</v>
      </c>
      <c r="O3197" s="5"/>
      <c r="P3197" s="44" t="str">
        <f t="shared" ref="P3197" si="4082">IF(K3200="Yes",IF(L3200="Yes","Yes","No"),"No")</f>
        <v>No</v>
      </c>
      <c r="Q3197" s="108"/>
      <c r="R3197" s="5" t="s">
        <v>1</v>
      </c>
      <c r="S3197" s="1" t="s">
        <v>5</v>
      </c>
      <c r="T3197" s="1" t="s">
        <v>7</v>
      </c>
      <c r="U3197" s="5">
        <v>104</v>
      </c>
      <c r="V3197" s="1">
        <v>78.849999999999994</v>
      </c>
      <c r="W3197" s="1">
        <v>83.82</v>
      </c>
      <c r="X3197" s="6">
        <f t="shared" si="4006"/>
        <v>-4.9699999999999989</v>
      </c>
      <c r="Y3197" s="14">
        <v>78</v>
      </c>
      <c r="Z3197" s="1">
        <v>82.05</v>
      </c>
      <c r="AA3197" s="1">
        <v>86.42</v>
      </c>
      <c r="AB3197" s="72">
        <f t="shared" si="4068"/>
        <v>-4.3700000000000045</v>
      </c>
      <c r="AC3197" s="53"/>
    </row>
    <row r="3198" spans="1:29" x14ac:dyDescent="0.25">
      <c r="A3198" s="53">
        <v>5102023</v>
      </c>
      <c r="B3198" s="89" t="s">
        <v>2644</v>
      </c>
      <c r="C3198" s="53" t="s">
        <v>582</v>
      </c>
      <c r="D3198" s="50" t="s">
        <v>2508</v>
      </c>
      <c r="E3198" s="47">
        <f>VLOOKUP('2012 Accountability Database'!A3194,Dems1112!$A$2:$G$1082,4)</f>
        <v>0.85</v>
      </c>
      <c r="F3198" s="65" t="s">
        <v>2486</v>
      </c>
      <c r="G3198" s="62"/>
      <c r="H3198" s="13" t="str">
        <f>IF(V3198&gt;94,"Met",IF(X3198="--","n/a",IF(X3198&gt;=0,"Met","Did Not Meet")))</f>
        <v>Did Not Meet</v>
      </c>
      <c r="I3198" s="13" t="str">
        <f>IF(V3199&gt;94,"Met",IF(X3199="--","n/a",IF(X3199&gt;=0,"Met","Did Not Meet")))</f>
        <v>Did Not Meet</v>
      </c>
      <c r="J3198" s="13"/>
      <c r="K3198" s="13" t="str">
        <f>IF(Z3198&gt;94,"Met",IF(AB3198="--","n/a",IF(AB3198&gt;=0,"Met","Did Not Meet")))</f>
        <v>Did Not Meet</v>
      </c>
      <c r="L3198" s="13" t="str">
        <f>IF(Z3199&gt;94,"Met",IF(AB3199="--","n/a",IF(AB3199&gt;=0,"Met","Did Not Meet")))</f>
        <v>Did Not Meet</v>
      </c>
      <c r="M3198" s="5" t="s">
        <v>9</v>
      </c>
      <c r="N3198" s="68" t="s">
        <v>2497</v>
      </c>
      <c r="O3198" s="35"/>
      <c r="P3198" s="44"/>
      <c r="Q3198" s="108"/>
      <c r="R3198" s="5" t="s">
        <v>6</v>
      </c>
      <c r="S3198" s="5" t="s">
        <v>2</v>
      </c>
      <c r="T3198" s="5" t="s">
        <v>3</v>
      </c>
      <c r="U3198" s="5">
        <v>42</v>
      </c>
      <c r="V3198" s="5">
        <v>78.569999999999993</v>
      </c>
      <c r="W3198" s="5">
        <v>86.59</v>
      </c>
      <c r="X3198" s="8">
        <f t="shared" si="4006"/>
        <v>-8.0200000000000102</v>
      </c>
      <c r="Y3198" s="14">
        <v>29</v>
      </c>
      <c r="Z3198" s="5">
        <v>55.17</v>
      </c>
      <c r="AA3198" s="5">
        <v>79.95</v>
      </c>
      <c r="AB3198" s="72">
        <f t="shared" si="4068"/>
        <v>-24.78</v>
      </c>
      <c r="AC3198" s="53"/>
    </row>
    <row r="3199" spans="1:29" x14ac:dyDescent="0.25">
      <c r="A3199" s="53">
        <v>5102023</v>
      </c>
      <c r="B3199" s="89" t="s">
        <v>2644</v>
      </c>
      <c r="C3199" s="53" t="s">
        <v>582</v>
      </c>
      <c r="D3199" s="50" t="s">
        <v>974</v>
      </c>
      <c r="E3199" s="47" t="str">
        <f>VLOOKUP('2012 Accountability Database'!A3194,Dems1112!$A$2:$G$1082,5)</f>
        <v>K-6</v>
      </c>
      <c r="F3199" s="65" t="s">
        <v>2487</v>
      </c>
      <c r="G3199" s="62"/>
      <c r="H3199" s="13" t="str">
        <f>IF(V3200&gt;94,"Met",IF(X3200="--","n/a",IF(X3200&gt;=0,"Met","Did Not Meet")))</f>
        <v>Did Not Meet</v>
      </c>
      <c r="I3199" s="13" t="str">
        <f>IF(V3201&gt;94,"Met",IF(X3201="--","n/a",IF(X3201&gt;=0,"Met","Did Not Meet")))</f>
        <v>Did Not Meet</v>
      </c>
      <c r="J3199" s="13"/>
      <c r="K3199" s="13" t="str">
        <f>IF(Z3200&gt;94,"Met",IF(AB3200="--","n/a",IF(AB3200&gt;=0,"Met","Did Not Meet")))</f>
        <v>Did Not Meet</v>
      </c>
      <c r="L3199" s="13" t="str">
        <f>IF(Z3201&gt;94,"Met",IF(AB3201="--","n/a",IF(AB3201&gt;=0,"Met","Did Not Meet")))</f>
        <v>Did Not Meet</v>
      </c>
      <c r="M3199" s="1" t="s">
        <v>9</v>
      </c>
      <c r="N3199" s="14"/>
      <c r="O3199" s="35" t="s">
        <v>2506</v>
      </c>
      <c r="P3199" s="83" t="str">
        <f t="shared" ref="P3199" si="4083">IF(P3194="No"," ", IF(P3196="No"," ",IF(P3195="No", " ",IF(P3197="No"," ","X"))))</f>
        <v xml:space="preserve"> </v>
      </c>
      <c r="Q3199" s="108"/>
      <c r="R3199" s="5" t="s">
        <v>6</v>
      </c>
      <c r="S3199" s="1" t="s">
        <v>2</v>
      </c>
      <c r="T3199" s="1" t="s">
        <v>7</v>
      </c>
      <c r="U3199" s="5">
        <v>35</v>
      </c>
      <c r="V3199" s="1">
        <v>77.14</v>
      </c>
      <c r="W3199" s="1">
        <v>83.82</v>
      </c>
      <c r="X3199" s="6">
        <f t="shared" si="4006"/>
        <v>-6.6799999999999926</v>
      </c>
      <c r="Y3199" s="14">
        <v>24</v>
      </c>
      <c r="Z3199" s="1">
        <v>54.17</v>
      </c>
      <c r="AA3199" s="1">
        <v>76.23</v>
      </c>
      <c r="AB3199" s="72">
        <f t="shared" si="4068"/>
        <v>-22.060000000000002</v>
      </c>
      <c r="AC3199" s="53"/>
    </row>
    <row r="3200" spans="1:29" ht="15.75" x14ac:dyDescent="0.25">
      <c r="A3200" s="53">
        <v>5102023</v>
      </c>
      <c r="B3200" s="89" t="s">
        <v>2644</v>
      </c>
      <c r="C3200" s="53" t="s">
        <v>582</v>
      </c>
      <c r="D3200" s="50" t="s">
        <v>975</v>
      </c>
      <c r="E3200" s="48" t="str">
        <f>VLOOKUP('2012 Accountability Database'!A3194,Dems1112!$A$2:$G$1082,6)</f>
        <v>1 (Northwest AR)</v>
      </c>
      <c r="F3200" s="66"/>
      <c r="G3200" s="63" t="s">
        <v>2488</v>
      </c>
      <c r="H3200" s="61" t="str">
        <f t="shared" ref="H3200:I3200" si="4084">IF(H3198="Met","Yes",IF(H3199="Met","Yes","No"))</f>
        <v>No</v>
      </c>
      <c r="I3200" s="61" t="str">
        <f t="shared" si="4084"/>
        <v>No</v>
      </c>
      <c r="J3200" s="55"/>
      <c r="K3200" s="61" t="str">
        <f t="shared" ref="K3200:L3200" si="4085">IF(K3198="Met","Yes",IF(K3199="Met","Yes","No"))</f>
        <v>No</v>
      </c>
      <c r="L3200" s="61" t="str">
        <f t="shared" si="4085"/>
        <v>No</v>
      </c>
      <c r="M3200" s="1" t="s">
        <v>9</v>
      </c>
      <c r="N3200" s="14"/>
      <c r="O3200" s="35" t="s">
        <v>2505</v>
      </c>
      <c r="P3200" s="83" t="str">
        <f t="shared" ref="P3200" si="4086">IF(P3199="X"," ",IF(P3201="X"," ","X"))</f>
        <v xml:space="preserve"> </v>
      </c>
      <c r="Q3200" s="94" t="s">
        <v>2759</v>
      </c>
      <c r="R3200" s="5" t="s">
        <v>6</v>
      </c>
      <c r="S3200" s="1" t="s">
        <v>5</v>
      </c>
      <c r="T3200" s="1" t="s">
        <v>3</v>
      </c>
      <c r="U3200" s="5">
        <v>124</v>
      </c>
      <c r="V3200" s="1">
        <v>79.03</v>
      </c>
      <c r="W3200" s="1">
        <v>86.59</v>
      </c>
      <c r="X3200" s="6">
        <f t="shared" si="4006"/>
        <v>-7.5600000000000023</v>
      </c>
      <c r="Y3200" s="14">
        <v>93</v>
      </c>
      <c r="Z3200" s="1">
        <v>62.37</v>
      </c>
      <c r="AA3200" s="1">
        <v>79.95</v>
      </c>
      <c r="AB3200" s="72">
        <f t="shared" si="4068"/>
        <v>-17.580000000000005</v>
      </c>
      <c r="AC3200" s="53"/>
    </row>
    <row r="3201" spans="1:29" x14ac:dyDescent="0.25">
      <c r="A3201" s="54">
        <v>5102023</v>
      </c>
      <c r="B3201" s="90" t="s">
        <v>2644</v>
      </c>
      <c r="C3201" s="54" t="s">
        <v>582</v>
      </c>
      <c r="D3201" s="4"/>
      <c r="E3201" s="4"/>
      <c r="F3201" s="67"/>
      <c r="G3201" s="64"/>
      <c r="H3201" s="43"/>
      <c r="I3201" s="43"/>
      <c r="J3201" s="43"/>
      <c r="K3201" s="43"/>
      <c r="L3201" s="43"/>
      <c r="M3201" s="4" t="s">
        <v>9</v>
      </c>
      <c r="N3201" s="15"/>
      <c r="O3201" s="38" t="s">
        <v>2482</v>
      </c>
      <c r="P3201" s="84" t="str">
        <f>IF(E3195="Achieving School"," ","X")</f>
        <v>X</v>
      </c>
      <c r="Q3201" s="91"/>
      <c r="R3201" s="4" t="s">
        <v>6</v>
      </c>
      <c r="S3201" s="4" t="s">
        <v>5</v>
      </c>
      <c r="T3201" s="4" t="s">
        <v>7</v>
      </c>
      <c r="U3201" s="4">
        <v>104</v>
      </c>
      <c r="V3201" s="4">
        <v>76.92</v>
      </c>
      <c r="W3201" s="4">
        <v>83.82</v>
      </c>
      <c r="X3201" s="7">
        <f t="shared" si="4006"/>
        <v>-6.8999999999999915</v>
      </c>
      <c r="Y3201" s="15">
        <v>78</v>
      </c>
      <c r="Z3201" s="4">
        <v>61.54</v>
      </c>
      <c r="AA3201" s="4">
        <v>76.23</v>
      </c>
      <c r="AB3201" s="73">
        <f t="shared" si="4068"/>
        <v>-14.690000000000005</v>
      </c>
      <c r="AC3201" s="54"/>
    </row>
    <row r="3202" spans="1:29" x14ac:dyDescent="0.25">
      <c r="A3202" s="1">
        <v>5106001</v>
      </c>
      <c r="B3202" s="87" t="s">
        <v>2645</v>
      </c>
      <c r="C3202" s="55" t="s">
        <v>410</v>
      </c>
      <c r="E3202" s="42"/>
      <c r="F3202" s="65" t="s">
        <v>2483</v>
      </c>
      <c r="G3202" s="62"/>
      <c r="H3202" s="37" t="str">
        <f>IF(V3202&gt;94,"Met",IF(X3202="--","n/a",IF(X3202&gt;=0,"Met","Did Not Meet")))</f>
        <v>Met</v>
      </c>
      <c r="I3202" s="37" t="str">
        <f>IF(V3203&gt;94,"Met",IF(X3203="--","n/a",IF(X3203&gt;=0,"Met","Did Not Meet")))</f>
        <v>Met</v>
      </c>
      <c r="K3202" s="13" t="str">
        <f>IF(Z3202&gt;94,"Met",IF(AB3202="--","n/a",IF(AB3202&gt;=0,"Met","Did Not Meet")))</f>
        <v>Met</v>
      </c>
      <c r="L3202" s="13" t="str">
        <f>IF(Z3203&gt;94,"Met",IF(AB3203="--","n/a",IF(AB3203&gt;=0,"Met","Did Not Meet")))</f>
        <v>Met</v>
      </c>
      <c r="M3202" s="1" t="s">
        <v>9</v>
      </c>
      <c r="N3202" s="14" t="s">
        <v>2502</v>
      </c>
      <c r="O3202" s="5"/>
      <c r="P3202" s="44" t="str">
        <f t="shared" ref="P3202" si="4087">IF(H3204="Yes",IF(I3204="Yes","Yes","No"),"No")</f>
        <v>Yes</v>
      </c>
      <c r="Q3202" s="93"/>
      <c r="R3202" s="5" t="s">
        <v>1</v>
      </c>
      <c r="S3202" s="1" t="s">
        <v>2</v>
      </c>
      <c r="T3202" s="1" t="s">
        <v>3</v>
      </c>
      <c r="U3202" s="5">
        <v>57</v>
      </c>
      <c r="V3202" s="1">
        <v>77.19</v>
      </c>
      <c r="W3202" s="1">
        <v>72.349999999999994</v>
      </c>
      <c r="X3202" s="9">
        <f t="shared" ref="X3202:X3265" si="4088">V3202-W3202</f>
        <v>4.8400000000000034</v>
      </c>
      <c r="Y3202" s="14">
        <v>40</v>
      </c>
      <c r="Z3202" s="1">
        <v>90</v>
      </c>
      <c r="AA3202" s="1">
        <v>72.5</v>
      </c>
      <c r="AB3202" s="71">
        <f t="shared" si="4068"/>
        <v>17.5</v>
      </c>
      <c r="AC3202" s="36"/>
    </row>
    <row r="3203" spans="1:29" ht="15.75" x14ac:dyDescent="0.25">
      <c r="A3203" s="53">
        <v>5106001</v>
      </c>
      <c r="B3203" s="89" t="s">
        <v>2645</v>
      </c>
      <c r="C3203" s="53" t="s">
        <v>410</v>
      </c>
      <c r="D3203" s="49" t="s">
        <v>2498</v>
      </c>
      <c r="E3203" s="34" t="str">
        <f>M3202</f>
        <v>Needs Improvement School</v>
      </c>
      <c r="F3203" s="65" t="s">
        <v>2484</v>
      </c>
      <c r="G3203" s="62"/>
      <c r="H3203" s="13" t="str">
        <f>IF(V3204&gt;94,"Met",IF(X3204="--","n/a",IF(X3204&gt;=0,"Met","Did Not Meet")))</f>
        <v>Did Not Meet</v>
      </c>
      <c r="I3203" s="13" t="str">
        <f>IF(V3205&gt;94,"Met",IF(X3205="--","n/a",IF(X3205&gt;=0,"Met","Did Not Meet")))</f>
        <v>Did Not Meet</v>
      </c>
      <c r="K3203" s="13" t="str">
        <f>IF(Z3204&gt;94,"Met",IF(AB3204="--","n/a",IF(AB3204&gt;=0,"Met","Did Not Meet")))</f>
        <v>Met</v>
      </c>
      <c r="L3203" s="13" t="str">
        <f>IF(Z3205&gt;94,"Met",IF(AB3205="--","n/a",IF(AB3205&gt;=0,"Met","Did Not Meet")))</f>
        <v>Did Not Meet</v>
      </c>
      <c r="M3203" s="5" t="s">
        <v>9</v>
      </c>
      <c r="N3203" s="14" t="s">
        <v>2501</v>
      </c>
      <c r="O3203" s="5"/>
      <c r="P3203" s="44" t="str">
        <f t="shared" ref="P3203" si="4089">IF(K3204="Yes",IF(L3204="Yes","Yes","No"),"No")</f>
        <v>Yes</v>
      </c>
      <c r="Q3203" s="94" t="s">
        <v>2759</v>
      </c>
      <c r="R3203" s="5" t="s">
        <v>1</v>
      </c>
      <c r="S3203" s="5" t="s">
        <v>2</v>
      </c>
      <c r="T3203" s="5" t="s">
        <v>7</v>
      </c>
      <c r="U3203" s="5">
        <v>44</v>
      </c>
      <c r="V3203" s="5">
        <v>72.73</v>
      </c>
      <c r="W3203" s="5">
        <v>66.84</v>
      </c>
      <c r="X3203" s="11">
        <f t="shared" si="4088"/>
        <v>5.8900000000000006</v>
      </c>
      <c r="Y3203" s="14">
        <v>28</v>
      </c>
      <c r="Z3203" s="5">
        <v>89.29</v>
      </c>
      <c r="AA3203" s="5">
        <v>74.14</v>
      </c>
      <c r="AB3203" s="71">
        <f t="shared" si="4068"/>
        <v>15.150000000000006</v>
      </c>
      <c r="AC3203" s="53"/>
    </row>
    <row r="3204" spans="1:29" ht="15" customHeight="1" x14ac:dyDescent="0.25">
      <c r="A3204" s="53">
        <v>5106001</v>
      </c>
      <c r="B3204" s="89" t="s">
        <v>2645</v>
      </c>
      <c r="C3204" s="53" t="s">
        <v>410</v>
      </c>
      <c r="D3204" s="49" t="s">
        <v>2499</v>
      </c>
      <c r="E3204" s="35" t="str">
        <f>VLOOKUP('2012 Accountability Database'!$A3202,'2011 AYP'!A$2:B$1072,2)</f>
        <v xml:space="preserve"> A (Alert)</v>
      </c>
      <c r="F3204" s="66"/>
      <c r="G3204" s="63" t="s">
        <v>2485</v>
      </c>
      <c r="H3204" s="60" t="str">
        <f t="shared" ref="H3204:I3204" si="4090">IF(H3202="Met","Yes",IF(H3203="Met","Yes","No"))</f>
        <v>Yes</v>
      </c>
      <c r="I3204" s="60" t="str">
        <f t="shared" si="4090"/>
        <v>Yes</v>
      </c>
      <c r="J3204" s="42"/>
      <c r="K3204" s="60" t="str">
        <f t="shared" ref="K3204:L3204" si="4091">IF(K3202="Met","Yes",IF(K3203="Met","Yes","No"))</f>
        <v>Yes</v>
      </c>
      <c r="L3204" s="60" t="str">
        <f t="shared" si="4091"/>
        <v>Yes</v>
      </c>
      <c r="M3204" s="5" t="s">
        <v>9</v>
      </c>
      <c r="N3204" s="14" t="s">
        <v>2503</v>
      </c>
      <c r="O3204" s="5"/>
      <c r="P3204" s="44" t="str">
        <f t="shared" ref="P3204" si="4092">IF(H3208="Yes",IF(I3208="Yes","Yes","No"),"No")</f>
        <v>No</v>
      </c>
      <c r="Q3204" s="108" t="s">
        <v>2758</v>
      </c>
      <c r="R3204" s="5" t="s">
        <v>1</v>
      </c>
      <c r="S3204" s="5" t="s">
        <v>5</v>
      </c>
      <c r="T3204" s="5" t="s">
        <v>3</v>
      </c>
      <c r="U3204" s="5">
        <v>191</v>
      </c>
      <c r="V3204" s="5">
        <v>71.2</v>
      </c>
      <c r="W3204" s="5">
        <v>72.349999999999994</v>
      </c>
      <c r="X3204" s="8">
        <f t="shared" si="4088"/>
        <v>-1.1499999999999915</v>
      </c>
      <c r="Y3204" s="14">
        <v>142</v>
      </c>
      <c r="Z3204" s="5">
        <v>72.540000000000006</v>
      </c>
      <c r="AA3204" s="5">
        <v>72.5</v>
      </c>
      <c r="AB3204" s="71">
        <f t="shared" si="4068"/>
        <v>4.0000000000006253E-2</v>
      </c>
      <c r="AC3204" s="53"/>
    </row>
    <row r="3205" spans="1:29" x14ac:dyDescent="0.25">
      <c r="A3205" s="53">
        <v>5106001</v>
      </c>
      <c r="B3205" s="89" t="s">
        <v>2645</v>
      </c>
      <c r="C3205" s="53" t="s">
        <v>410</v>
      </c>
      <c r="D3205" s="49" t="s">
        <v>2507</v>
      </c>
      <c r="E3205" s="47">
        <f>VLOOKUP('2012 Accountability Database'!A3202,Dems1112!$A$2:$G$1082,3)</f>
        <v>0.14000000000000001</v>
      </c>
      <c r="F3205" s="66"/>
      <c r="G3205" s="52"/>
      <c r="M3205" s="1" t="s">
        <v>9</v>
      </c>
      <c r="N3205" s="14" t="s">
        <v>2504</v>
      </c>
      <c r="O3205" s="5"/>
      <c r="P3205" s="44" t="str">
        <f t="shared" ref="P3205" si="4093">IF(K3208="Yes",IF(L3208="Yes","Yes","No"),"No")</f>
        <v>No</v>
      </c>
      <c r="Q3205" s="108"/>
      <c r="R3205" s="5" t="s">
        <v>1</v>
      </c>
      <c r="S3205" s="1" t="s">
        <v>5</v>
      </c>
      <c r="T3205" s="1" t="s">
        <v>7</v>
      </c>
      <c r="U3205" s="5">
        <v>150</v>
      </c>
      <c r="V3205" s="1">
        <v>66</v>
      </c>
      <c r="W3205" s="1">
        <v>66.84</v>
      </c>
      <c r="X3205" s="6">
        <f t="shared" si="4088"/>
        <v>-0.84000000000000341</v>
      </c>
      <c r="Y3205" s="14">
        <v>109</v>
      </c>
      <c r="Z3205" s="1">
        <v>72.48</v>
      </c>
      <c r="AA3205" s="1">
        <v>74.14</v>
      </c>
      <c r="AB3205" s="72">
        <f t="shared" si="4068"/>
        <v>-1.6599999999999966</v>
      </c>
      <c r="AC3205" s="53"/>
    </row>
    <row r="3206" spans="1:29" x14ac:dyDescent="0.25">
      <c r="A3206" s="53">
        <v>5106001</v>
      </c>
      <c r="B3206" s="89" t="s">
        <v>2645</v>
      </c>
      <c r="C3206" s="53" t="s">
        <v>410</v>
      </c>
      <c r="D3206" s="50" t="s">
        <v>2508</v>
      </c>
      <c r="E3206" s="47">
        <f>VLOOKUP('2012 Accountability Database'!A3202,Dems1112!$A$2:$G$1082,4)</f>
        <v>0.75</v>
      </c>
      <c r="F3206" s="65" t="s">
        <v>2486</v>
      </c>
      <c r="G3206" s="62"/>
      <c r="H3206" s="13" t="str">
        <f>IF(V3206&gt;94,"Met",IF(X3206="--","n/a",IF(X3206&gt;=0,"Met","Did Not Meet")))</f>
        <v>Did Not Meet</v>
      </c>
      <c r="I3206" s="13" t="str">
        <f>IF(V3207&gt;94,"Met",IF(X3207="--","n/a",IF(X3207&gt;=0,"Met","Did Not Meet")))</f>
        <v>Met</v>
      </c>
      <c r="J3206" s="13"/>
      <c r="K3206" s="13" t="str">
        <f>IF(Z3206&gt;94,"Met",IF(AB3206="--","n/a",IF(AB3206&gt;=0,"Met","Did Not Meet")))</f>
        <v>Did Not Meet</v>
      </c>
      <c r="L3206" s="13" t="str">
        <f>IF(Z3207&gt;94,"Met",IF(AB3207="--","n/a",IF(AB3207&gt;=0,"Met","Did Not Meet")))</f>
        <v>Did Not Meet</v>
      </c>
      <c r="M3206" s="1" t="s">
        <v>9</v>
      </c>
      <c r="N3206" s="68" t="s">
        <v>2497</v>
      </c>
      <c r="O3206" s="35"/>
      <c r="P3206" s="44"/>
      <c r="Q3206" s="108"/>
      <c r="R3206" s="5" t="s">
        <v>6</v>
      </c>
      <c r="S3206" s="1" t="s">
        <v>2</v>
      </c>
      <c r="T3206" s="1" t="s">
        <v>3</v>
      </c>
      <c r="U3206" s="5">
        <v>57</v>
      </c>
      <c r="V3206" s="1">
        <v>77.19</v>
      </c>
      <c r="W3206" s="1">
        <v>78.17</v>
      </c>
      <c r="X3206" s="6">
        <f t="shared" si="4088"/>
        <v>-0.98000000000000398</v>
      </c>
      <c r="Y3206" s="14">
        <v>40</v>
      </c>
      <c r="Z3206" s="1">
        <v>57.5</v>
      </c>
      <c r="AA3206" s="1">
        <v>61.5</v>
      </c>
      <c r="AB3206" s="72">
        <f t="shared" si="4068"/>
        <v>-4</v>
      </c>
      <c r="AC3206" s="53"/>
    </row>
    <row r="3207" spans="1:29" x14ac:dyDescent="0.25">
      <c r="A3207" s="53">
        <v>5106001</v>
      </c>
      <c r="B3207" s="89" t="s">
        <v>2645</v>
      </c>
      <c r="C3207" s="53" t="s">
        <v>410</v>
      </c>
      <c r="D3207" s="50" t="s">
        <v>974</v>
      </c>
      <c r="E3207" s="47" t="str">
        <f>VLOOKUP('2012 Accountability Database'!A3202,Dems1112!$A$2:$G$1082,5)</f>
        <v>K-6</v>
      </c>
      <c r="F3207" s="65" t="s">
        <v>2487</v>
      </c>
      <c r="G3207" s="62"/>
      <c r="H3207" s="13" t="str">
        <f>IF(V3208&gt;94,"Met",IF(X3208="--","n/a",IF(X3208&gt;=0,"Met","Did Not Meet")))</f>
        <v>Did Not Meet</v>
      </c>
      <c r="I3207" s="13" t="str">
        <f>IF(V3209&gt;94,"Met",IF(X3209="--","n/a",IF(X3209&gt;=0,"Met","Did Not Meet")))</f>
        <v>Met</v>
      </c>
      <c r="J3207" s="13"/>
      <c r="K3207" s="13" t="str">
        <f>IF(Z3208&gt;94,"Met",IF(AB3208="--","n/a",IF(AB3208&gt;=0,"Met","Did Not Meet")))</f>
        <v>Did Not Meet</v>
      </c>
      <c r="L3207" s="13" t="str">
        <f>IF(Z3209&gt;94,"Met",IF(AB3209="--","n/a",IF(AB3209&gt;=0,"Met","Did Not Meet")))</f>
        <v>Did Not Meet</v>
      </c>
      <c r="M3207" s="1" t="s">
        <v>9</v>
      </c>
      <c r="N3207" s="14"/>
      <c r="O3207" s="35" t="s">
        <v>2506</v>
      </c>
      <c r="P3207" s="83" t="str">
        <f t="shared" ref="P3207" si="4094">IF(P3202="No"," ", IF(P3204="No"," ",IF(P3203="No", " ",IF(P3205="No"," ","X"))))</f>
        <v xml:space="preserve"> </v>
      </c>
      <c r="Q3207" s="108"/>
      <c r="R3207" s="5" t="s">
        <v>6</v>
      </c>
      <c r="S3207" s="1" t="s">
        <v>2</v>
      </c>
      <c r="T3207" s="1" t="s">
        <v>7</v>
      </c>
      <c r="U3207" s="5">
        <v>44</v>
      </c>
      <c r="V3207" s="1">
        <v>77.27</v>
      </c>
      <c r="W3207" s="1">
        <v>74.650000000000006</v>
      </c>
      <c r="X3207" s="9">
        <f t="shared" si="4088"/>
        <v>2.6199999999999903</v>
      </c>
      <c r="Y3207" s="14">
        <v>28</v>
      </c>
      <c r="Z3207" s="1">
        <v>53.57</v>
      </c>
      <c r="AA3207" s="1">
        <v>60.04</v>
      </c>
      <c r="AB3207" s="72">
        <f t="shared" si="4068"/>
        <v>-6.4699999999999989</v>
      </c>
      <c r="AC3207" s="53"/>
    </row>
    <row r="3208" spans="1:29" ht="15.75" x14ac:dyDescent="0.25">
      <c r="A3208" s="53">
        <v>5106001</v>
      </c>
      <c r="B3208" s="89" t="s">
        <v>2645</v>
      </c>
      <c r="C3208" s="53" t="s">
        <v>410</v>
      </c>
      <c r="D3208" s="50" t="s">
        <v>975</v>
      </c>
      <c r="E3208" s="48" t="str">
        <f>VLOOKUP('2012 Accountability Database'!A3202,Dems1112!$A$2:$G$1082,6)</f>
        <v>1 (Northwest AR)</v>
      </c>
      <c r="F3208" s="66"/>
      <c r="G3208" s="63" t="s">
        <v>2488</v>
      </c>
      <c r="H3208" s="61" t="str">
        <f t="shared" ref="H3208:I3208" si="4095">IF(H3206="Met","Yes",IF(H3207="Met","Yes","No"))</f>
        <v>No</v>
      </c>
      <c r="I3208" s="61" t="str">
        <f t="shared" si="4095"/>
        <v>Yes</v>
      </c>
      <c r="J3208" s="55"/>
      <c r="K3208" s="61" t="str">
        <f t="shared" ref="K3208:L3208" si="4096">IF(K3206="Met","Yes",IF(K3207="Met","Yes","No"))</f>
        <v>No</v>
      </c>
      <c r="L3208" s="61" t="str">
        <f t="shared" si="4096"/>
        <v>No</v>
      </c>
      <c r="M3208" s="5" t="s">
        <v>9</v>
      </c>
      <c r="N3208" s="14"/>
      <c r="O3208" s="35" t="s">
        <v>2505</v>
      </c>
      <c r="P3208" s="83" t="str">
        <f t="shared" ref="P3208" si="4097">IF(P3207="X"," ",IF(P3209="X"," ","X"))</f>
        <v xml:space="preserve"> </v>
      </c>
      <c r="Q3208" s="94" t="s">
        <v>2759</v>
      </c>
      <c r="R3208" s="5" t="s">
        <v>6</v>
      </c>
      <c r="S3208" s="5" t="s">
        <v>5</v>
      </c>
      <c r="T3208" s="5" t="s">
        <v>3</v>
      </c>
      <c r="U3208" s="5">
        <v>191</v>
      </c>
      <c r="V3208" s="5">
        <v>78.010000000000005</v>
      </c>
      <c r="W3208" s="5">
        <v>78.17</v>
      </c>
      <c r="X3208" s="8">
        <f t="shared" si="4088"/>
        <v>-0.15999999999999659</v>
      </c>
      <c r="Y3208" s="14">
        <v>142</v>
      </c>
      <c r="Z3208" s="5">
        <v>60.56</v>
      </c>
      <c r="AA3208" s="5">
        <v>61.5</v>
      </c>
      <c r="AB3208" s="72">
        <f t="shared" si="4068"/>
        <v>-0.93999999999999773</v>
      </c>
      <c r="AC3208" s="53"/>
    </row>
    <row r="3209" spans="1:29" x14ac:dyDescent="0.25">
      <c r="A3209" s="54">
        <v>5106001</v>
      </c>
      <c r="B3209" s="90" t="s">
        <v>2645</v>
      </c>
      <c r="C3209" s="54" t="s">
        <v>410</v>
      </c>
      <c r="D3209" s="4"/>
      <c r="E3209" s="4"/>
      <c r="F3209" s="67"/>
      <c r="G3209" s="64"/>
      <c r="H3209" s="43"/>
      <c r="I3209" s="43"/>
      <c r="J3209" s="43"/>
      <c r="K3209" s="43"/>
      <c r="L3209" s="43"/>
      <c r="M3209" s="4" t="s">
        <v>9</v>
      </c>
      <c r="N3209" s="15"/>
      <c r="O3209" s="38" t="s">
        <v>2482</v>
      </c>
      <c r="P3209" s="84" t="str">
        <f>IF(E3203="Achieving School"," ","X")</f>
        <v>X</v>
      </c>
      <c r="Q3209" s="91"/>
      <c r="R3209" s="4" t="s">
        <v>6</v>
      </c>
      <c r="S3209" s="4" t="s">
        <v>5</v>
      </c>
      <c r="T3209" s="4" t="s">
        <v>7</v>
      </c>
      <c r="U3209" s="4">
        <v>150</v>
      </c>
      <c r="V3209" s="4">
        <v>76</v>
      </c>
      <c r="W3209" s="4">
        <v>74.650000000000006</v>
      </c>
      <c r="X3209" s="10">
        <f t="shared" si="4088"/>
        <v>1.3499999999999943</v>
      </c>
      <c r="Y3209" s="15">
        <v>109</v>
      </c>
      <c r="Z3209" s="4">
        <v>59.63</v>
      </c>
      <c r="AA3209" s="4">
        <v>60.04</v>
      </c>
      <c r="AB3209" s="73">
        <f t="shared" si="4068"/>
        <v>-0.40999999999999659</v>
      </c>
      <c r="AC3209" s="54"/>
    </row>
    <row r="3210" spans="1:29" x14ac:dyDescent="0.25">
      <c r="A3210" s="1">
        <v>5106009</v>
      </c>
      <c r="B3210" s="87" t="s">
        <v>2645</v>
      </c>
      <c r="C3210" s="55" t="s">
        <v>411</v>
      </c>
      <c r="E3210" s="42"/>
      <c r="F3210" s="65" t="s">
        <v>2483</v>
      </c>
      <c r="G3210" s="62"/>
      <c r="H3210" s="37" t="str">
        <f>IF(V3210&gt;94,"Met",IF(X3210="--","n/a",IF(X3210&gt;=0,"Met","Did Not Meet")))</f>
        <v>Did Not Meet</v>
      </c>
      <c r="I3210" s="37" t="str">
        <f>IF(V3211&gt;94,"Met",IF(X3211="--","n/a",IF(X3211&gt;=0,"Met","Did Not Meet")))</f>
        <v>Did Not Meet</v>
      </c>
      <c r="K3210" s="13" t="str">
        <f>IF(Z3210&gt;94,"Met",IF(AB3210="--","n/a",IF(AB3210&gt;=0,"Met","Did Not Meet")))</f>
        <v>Met</v>
      </c>
      <c r="L3210" s="13" t="str">
        <f>IF(Z3211&gt;94,"Met",IF(AB3211="--","n/a",IF(AB3211&gt;=0,"Met","Did Not Meet")))</f>
        <v>Met</v>
      </c>
      <c r="M3210" s="5" t="s">
        <v>9</v>
      </c>
      <c r="N3210" s="14" t="s">
        <v>2502</v>
      </c>
      <c r="O3210" s="5"/>
      <c r="P3210" s="44" t="str">
        <f t="shared" ref="P3210" si="4098">IF(H3212="Yes",IF(I3212="Yes","Yes","No"),"No")</f>
        <v>No</v>
      </c>
      <c r="Q3210" s="93"/>
      <c r="R3210" s="5" t="s">
        <v>1</v>
      </c>
      <c r="S3210" s="5" t="s">
        <v>2</v>
      </c>
      <c r="T3210" s="5" t="s">
        <v>3</v>
      </c>
      <c r="U3210" s="5">
        <v>42</v>
      </c>
      <c r="V3210" s="5">
        <v>69.05</v>
      </c>
      <c r="W3210" s="5">
        <v>75</v>
      </c>
      <c r="X3210" s="8">
        <f t="shared" si="4088"/>
        <v>-5.9500000000000028</v>
      </c>
      <c r="Y3210" s="14">
        <v>33</v>
      </c>
      <c r="Z3210" s="5">
        <v>84.85</v>
      </c>
      <c r="AA3210" s="5">
        <v>82.26</v>
      </c>
      <c r="AB3210" s="71">
        <f t="shared" si="4068"/>
        <v>2.5899999999999892</v>
      </c>
      <c r="AC3210" s="36"/>
    </row>
    <row r="3211" spans="1:29" ht="15.75" x14ac:dyDescent="0.25">
      <c r="A3211" s="53">
        <v>5106009</v>
      </c>
      <c r="B3211" s="89" t="s">
        <v>2645</v>
      </c>
      <c r="C3211" s="53" t="s">
        <v>411</v>
      </c>
      <c r="D3211" s="49" t="s">
        <v>2498</v>
      </c>
      <c r="E3211" s="34" t="str">
        <f>M3210</f>
        <v>Needs Improvement School</v>
      </c>
      <c r="F3211" s="65" t="s">
        <v>2484</v>
      </c>
      <c r="G3211" s="62"/>
      <c r="H3211" s="13" t="str">
        <f>IF(V3212&gt;94,"Met",IF(X3212="--","n/a",IF(X3212&gt;=0,"Met","Did Not Meet")))</f>
        <v>Did Not Meet</v>
      </c>
      <c r="I3211" s="13" t="str">
        <f>IF(V3213&gt;94,"Met",IF(X3213="--","n/a",IF(X3213&gt;=0,"Met","Did Not Meet")))</f>
        <v>Did Not Meet</v>
      </c>
      <c r="K3211" s="13" t="str">
        <f>IF(Z3212&gt;94,"Met",IF(AB3212="--","n/a",IF(AB3212&gt;=0,"Met","Did Not Meet")))</f>
        <v>Did Not Meet</v>
      </c>
      <c r="L3211" s="13" t="str">
        <f>IF(Z3213&gt;94,"Met",IF(AB3213="--","n/a",IF(AB3213&gt;=0,"Met","Did Not Meet")))</f>
        <v>Did Not Meet</v>
      </c>
      <c r="M3211" s="5" t="s">
        <v>9</v>
      </c>
      <c r="N3211" s="14" t="s">
        <v>2501</v>
      </c>
      <c r="O3211" s="5"/>
      <c r="P3211" s="44" t="str">
        <f t="shared" ref="P3211" si="4099">IF(K3212="Yes",IF(L3212="Yes","Yes","No"),"No")</f>
        <v>Yes</v>
      </c>
      <c r="Q3211" s="94" t="s">
        <v>2759</v>
      </c>
      <c r="R3211" s="5" t="s">
        <v>1</v>
      </c>
      <c r="S3211" s="5" t="s">
        <v>2</v>
      </c>
      <c r="T3211" s="5" t="s">
        <v>7</v>
      </c>
      <c r="U3211" s="5">
        <v>36</v>
      </c>
      <c r="V3211" s="5">
        <v>66.67</v>
      </c>
      <c r="W3211" s="5">
        <v>74.14</v>
      </c>
      <c r="X3211" s="8">
        <f t="shared" si="4088"/>
        <v>-7.4699999999999989</v>
      </c>
      <c r="Y3211" s="14">
        <v>27</v>
      </c>
      <c r="Z3211" s="5">
        <v>81.48</v>
      </c>
      <c r="AA3211" s="5">
        <v>79.63</v>
      </c>
      <c r="AB3211" s="71">
        <f t="shared" si="4068"/>
        <v>1.8500000000000085</v>
      </c>
      <c r="AC3211" s="53"/>
    </row>
    <row r="3212" spans="1:29" ht="15" customHeight="1" x14ac:dyDescent="0.25">
      <c r="A3212" s="53">
        <v>5106009</v>
      </c>
      <c r="B3212" s="89" t="s">
        <v>2645</v>
      </c>
      <c r="C3212" s="53" t="s">
        <v>411</v>
      </c>
      <c r="D3212" s="49" t="s">
        <v>2499</v>
      </c>
      <c r="E3212" s="35" t="str">
        <f>VLOOKUP('2012 Accountability Database'!$A3210,'2011 AYP'!A$2:B$1072,2)</f>
        <v xml:space="preserve"> MS (Met Standards)</v>
      </c>
      <c r="F3212" s="66"/>
      <c r="G3212" s="63" t="s">
        <v>2485</v>
      </c>
      <c r="H3212" s="60" t="str">
        <f t="shared" ref="H3212:I3212" si="4100">IF(H3210="Met","Yes",IF(H3211="Met","Yes","No"))</f>
        <v>No</v>
      </c>
      <c r="I3212" s="60" t="str">
        <f t="shared" si="4100"/>
        <v>No</v>
      </c>
      <c r="J3212" s="42"/>
      <c r="K3212" s="60" t="str">
        <f t="shared" ref="K3212:L3212" si="4101">IF(K3210="Met","Yes",IF(K3211="Met","Yes","No"))</f>
        <v>Yes</v>
      </c>
      <c r="L3212" s="60" t="str">
        <f t="shared" si="4101"/>
        <v>Yes</v>
      </c>
      <c r="M3212" s="1" t="s">
        <v>9</v>
      </c>
      <c r="N3212" s="14" t="s">
        <v>2503</v>
      </c>
      <c r="O3212" s="5"/>
      <c r="P3212" s="44" t="str">
        <f t="shared" ref="P3212" si="4102">IF(H3216="Yes",IF(I3216="Yes","Yes","No"),"No")</f>
        <v>No</v>
      </c>
      <c r="Q3212" s="108" t="s">
        <v>2758</v>
      </c>
      <c r="R3212" s="5" t="s">
        <v>1</v>
      </c>
      <c r="S3212" s="1" t="s">
        <v>5</v>
      </c>
      <c r="T3212" s="1" t="s">
        <v>3</v>
      </c>
      <c r="U3212" s="5">
        <v>128</v>
      </c>
      <c r="V3212" s="1">
        <v>72.66</v>
      </c>
      <c r="W3212" s="1">
        <v>75</v>
      </c>
      <c r="X3212" s="6">
        <f t="shared" si="4088"/>
        <v>-2.3400000000000034</v>
      </c>
      <c r="Y3212" s="14">
        <v>99</v>
      </c>
      <c r="Z3212" s="1">
        <v>73.739999999999995</v>
      </c>
      <c r="AA3212" s="1">
        <v>82.26</v>
      </c>
      <c r="AB3212" s="72">
        <f t="shared" si="4068"/>
        <v>-8.5200000000000102</v>
      </c>
      <c r="AC3212" s="53"/>
    </row>
    <row r="3213" spans="1:29" x14ac:dyDescent="0.25">
      <c r="A3213" s="53">
        <v>5106009</v>
      </c>
      <c r="B3213" s="89" t="s">
        <v>2645</v>
      </c>
      <c r="C3213" s="53" t="s">
        <v>411</v>
      </c>
      <c r="D3213" s="49" t="s">
        <v>2507</v>
      </c>
      <c r="E3213" s="47">
        <f>VLOOKUP('2012 Accountability Database'!A3210,Dems1112!$A$2:$G$1082,3)</f>
        <v>0</v>
      </c>
      <c r="F3213" s="66"/>
      <c r="G3213" s="52"/>
      <c r="M3213" s="1" t="s">
        <v>9</v>
      </c>
      <c r="N3213" s="14" t="s">
        <v>2504</v>
      </c>
      <c r="O3213" s="5"/>
      <c r="P3213" s="44" t="str">
        <f t="shared" ref="P3213" si="4103">IF(K3216="Yes",IF(L3216="Yes","Yes","No"),"No")</f>
        <v>No</v>
      </c>
      <c r="Q3213" s="108"/>
      <c r="R3213" s="5" t="s">
        <v>1</v>
      </c>
      <c r="S3213" s="1" t="s">
        <v>5</v>
      </c>
      <c r="T3213" s="1" t="s">
        <v>7</v>
      </c>
      <c r="U3213" s="5">
        <v>109</v>
      </c>
      <c r="V3213" s="1">
        <v>69.72</v>
      </c>
      <c r="W3213" s="1">
        <v>74.14</v>
      </c>
      <c r="X3213" s="6">
        <f t="shared" si="4088"/>
        <v>-4.4200000000000017</v>
      </c>
      <c r="Y3213" s="14">
        <v>81</v>
      </c>
      <c r="Z3213" s="1">
        <v>70.37</v>
      </c>
      <c r="AA3213" s="1">
        <v>79.63</v>
      </c>
      <c r="AB3213" s="72">
        <f t="shared" si="4068"/>
        <v>-9.2599999999999909</v>
      </c>
      <c r="AC3213" s="53"/>
    </row>
    <row r="3214" spans="1:29" x14ac:dyDescent="0.25">
      <c r="A3214" s="53">
        <v>5106009</v>
      </c>
      <c r="B3214" s="89" t="s">
        <v>2645</v>
      </c>
      <c r="C3214" s="53" t="s">
        <v>411</v>
      </c>
      <c r="D3214" s="50" t="s">
        <v>2508</v>
      </c>
      <c r="E3214" s="47">
        <f>VLOOKUP('2012 Accountability Database'!A3210,Dems1112!$A$2:$G$1082,4)</f>
        <v>0.84</v>
      </c>
      <c r="F3214" s="65" t="s">
        <v>2486</v>
      </c>
      <c r="G3214" s="62"/>
      <c r="H3214" s="13" t="str">
        <f>IF(V3214&gt;94,"Met",IF(X3214="--","n/a",IF(X3214&gt;=0,"Met","Did Not Meet")))</f>
        <v>Did Not Meet</v>
      </c>
      <c r="I3214" s="13" t="str">
        <f>IF(V3215&gt;94,"Met",IF(X3215="--","n/a",IF(X3215&gt;=0,"Met","Did Not Meet")))</f>
        <v>Did Not Meet</v>
      </c>
      <c r="J3214" s="13"/>
      <c r="K3214" s="13" t="str">
        <f>IF(Z3214&gt;94,"Met",IF(AB3214="--","n/a",IF(AB3214&gt;=0,"Met","Did Not Meet")))</f>
        <v>Did Not Meet</v>
      </c>
      <c r="L3214" s="13" t="str">
        <f>IF(Z3215&gt;94,"Met",IF(AB3215="--","n/a",IF(AB3215&gt;=0,"Met","Did Not Meet")))</f>
        <v>Did Not Meet</v>
      </c>
      <c r="M3214" s="1" t="s">
        <v>9</v>
      </c>
      <c r="N3214" s="68" t="s">
        <v>2497</v>
      </c>
      <c r="O3214" s="35"/>
      <c r="P3214" s="44"/>
      <c r="Q3214" s="108"/>
      <c r="R3214" s="5" t="s">
        <v>6</v>
      </c>
      <c r="S3214" s="1" t="s">
        <v>2</v>
      </c>
      <c r="T3214" s="1" t="s">
        <v>3</v>
      </c>
      <c r="U3214" s="5">
        <v>42</v>
      </c>
      <c r="V3214" s="1">
        <v>69.05</v>
      </c>
      <c r="W3214" s="1">
        <v>85.42</v>
      </c>
      <c r="X3214" s="6">
        <f t="shared" si="4088"/>
        <v>-16.370000000000005</v>
      </c>
      <c r="Y3214" s="14">
        <v>33</v>
      </c>
      <c r="Z3214" s="1">
        <v>66.67</v>
      </c>
      <c r="AA3214" s="1">
        <v>76.34</v>
      </c>
      <c r="AB3214" s="72">
        <f t="shared" si="4068"/>
        <v>-9.6700000000000017</v>
      </c>
      <c r="AC3214" s="53"/>
    </row>
    <row r="3215" spans="1:29" x14ac:dyDescent="0.25">
      <c r="A3215" s="53">
        <v>5106009</v>
      </c>
      <c r="B3215" s="89" t="s">
        <v>2645</v>
      </c>
      <c r="C3215" s="53" t="s">
        <v>411</v>
      </c>
      <c r="D3215" s="50" t="s">
        <v>974</v>
      </c>
      <c r="E3215" s="47" t="str">
        <f>VLOOKUP('2012 Accountability Database'!A3210,Dems1112!$A$2:$G$1082,5)</f>
        <v>K-6</v>
      </c>
      <c r="F3215" s="65" t="s">
        <v>2487</v>
      </c>
      <c r="G3215" s="62"/>
      <c r="H3215" s="13" t="str">
        <f>IF(V3216&gt;94,"Met",IF(X3216="--","n/a",IF(X3216&gt;=0,"Met","Did Not Meet")))</f>
        <v>Did Not Meet</v>
      </c>
      <c r="I3215" s="13" t="str">
        <f>IF(V3217&gt;94,"Met",IF(X3217="--","n/a",IF(X3217&gt;=0,"Met","Did Not Meet")))</f>
        <v>Did Not Meet</v>
      </c>
      <c r="J3215" s="13"/>
      <c r="K3215" s="13" t="str">
        <f>IF(Z3216&gt;94,"Met",IF(AB3216="--","n/a",IF(AB3216&gt;=0,"Met","Did Not Meet")))</f>
        <v>Did Not Meet</v>
      </c>
      <c r="L3215" s="13" t="str">
        <f>IF(Z3217&gt;94,"Met",IF(AB3217="--","n/a",IF(AB3217&gt;=0,"Met","Did Not Meet")))</f>
        <v>Did Not Meet</v>
      </c>
      <c r="M3215" s="1" t="s">
        <v>9</v>
      </c>
      <c r="N3215" s="14"/>
      <c r="O3215" s="35" t="s">
        <v>2506</v>
      </c>
      <c r="P3215" s="83" t="str">
        <f t="shared" ref="P3215" si="4104">IF(P3210="No"," ", IF(P3212="No"," ",IF(P3211="No", " ",IF(P3213="No"," ","X"))))</f>
        <v xml:space="preserve"> </v>
      </c>
      <c r="Q3215" s="108"/>
      <c r="R3215" s="5" t="s">
        <v>6</v>
      </c>
      <c r="S3215" s="1" t="s">
        <v>2</v>
      </c>
      <c r="T3215" s="1" t="s">
        <v>7</v>
      </c>
      <c r="U3215" s="5">
        <v>36</v>
      </c>
      <c r="V3215" s="1">
        <v>63.89</v>
      </c>
      <c r="W3215" s="1">
        <v>85.9</v>
      </c>
      <c r="X3215" s="6">
        <f t="shared" si="4088"/>
        <v>-22.010000000000005</v>
      </c>
      <c r="Y3215" s="14">
        <v>27</v>
      </c>
      <c r="Z3215" s="1">
        <v>59.26</v>
      </c>
      <c r="AA3215" s="1">
        <v>76.23</v>
      </c>
      <c r="AB3215" s="72">
        <f t="shared" si="4068"/>
        <v>-16.970000000000006</v>
      </c>
      <c r="AC3215" s="53"/>
    </row>
    <row r="3216" spans="1:29" ht="15.75" x14ac:dyDescent="0.25">
      <c r="A3216" s="53">
        <v>5106009</v>
      </c>
      <c r="B3216" s="89" t="s">
        <v>2645</v>
      </c>
      <c r="C3216" s="53" t="s">
        <v>411</v>
      </c>
      <c r="D3216" s="50" t="s">
        <v>975</v>
      </c>
      <c r="E3216" s="48" t="str">
        <f>VLOOKUP('2012 Accountability Database'!A3210,Dems1112!$A$2:$G$1082,6)</f>
        <v>1 (Northwest AR)</v>
      </c>
      <c r="F3216" s="66"/>
      <c r="G3216" s="63" t="s">
        <v>2488</v>
      </c>
      <c r="H3216" s="61" t="str">
        <f t="shared" ref="H3216:I3216" si="4105">IF(H3214="Met","Yes",IF(H3215="Met","Yes","No"))</f>
        <v>No</v>
      </c>
      <c r="I3216" s="61" t="str">
        <f t="shared" si="4105"/>
        <v>No</v>
      </c>
      <c r="J3216" s="55"/>
      <c r="K3216" s="61" t="str">
        <f t="shared" ref="K3216:L3216" si="4106">IF(K3214="Met","Yes",IF(K3215="Met","Yes","No"))</f>
        <v>No</v>
      </c>
      <c r="L3216" s="61" t="str">
        <f t="shared" si="4106"/>
        <v>No</v>
      </c>
      <c r="M3216" s="1" t="s">
        <v>9</v>
      </c>
      <c r="N3216" s="14"/>
      <c r="O3216" s="35" t="s">
        <v>2505</v>
      </c>
      <c r="P3216" s="83" t="str">
        <f t="shared" ref="P3216" si="4107">IF(P3215="X"," ",IF(P3217="X"," ","X"))</f>
        <v xml:space="preserve"> </v>
      </c>
      <c r="Q3216" s="94" t="s">
        <v>2759</v>
      </c>
      <c r="R3216" s="5" t="s">
        <v>6</v>
      </c>
      <c r="S3216" s="1" t="s">
        <v>5</v>
      </c>
      <c r="T3216" s="1" t="s">
        <v>3</v>
      </c>
      <c r="U3216" s="5">
        <v>128</v>
      </c>
      <c r="V3216" s="1">
        <v>75</v>
      </c>
      <c r="W3216" s="1">
        <v>85.42</v>
      </c>
      <c r="X3216" s="6">
        <f t="shared" si="4088"/>
        <v>-10.420000000000002</v>
      </c>
      <c r="Y3216" s="14">
        <v>99</v>
      </c>
      <c r="Z3216" s="1">
        <v>66.67</v>
      </c>
      <c r="AA3216" s="1">
        <v>76.34</v>
      </c>
      <c r="AB3216" s="72">
        <f t="shared" si="4068"/>
        <v>-9.6700000000000017</v>
      </c>
      <c r="AC3216" s="53"/>
    </row>
    <row r="3217" spans="1:29" x14ac:dyDescent="0.25">
      <c r="A3217" s="54">
        <v>5106009</v>
      </c>
      <c r="B3217" s="90" t="s">
        <v>2645</v>
      </c>
      <c r="C3217" s="54" t="s">
        <v>411</v>
      </c>
      <c r="D3217" s="4"/>
      <c r="E3217" s="4"/>
      <c r="F3217" s="67"/>
      <c r="G3217" s="64"/>
      <c r="H3217" s="43"/>
      <c r="I3217" s="43"/>
      <c r="J3217" s="43"/>
      <c r="K3217" s="43"/>
      <c r="L3217" s="43"/>
      <c r="M3217" s="4" t="s">
        <v>9</v>
      </c>
      <c r="N3217" s="15"/>
      <c r="O3217" s="38" t="s">
        <v>2482</v>
      </c>
      <c r="P3217" s="84" t="str">
        <f>IF(E3211="Achieving School"," ","X")</f>
        <v>X</v>
      </c>
      <c r="Q3217" s="91"/>
      <c r="R3217" s="4" t="s">
        <v>6</v>
      </c>
      <c r="S3217" s="4" t="s">
        <v>5</v>
      </c>
      <c r="T3217" s="4" t="s">
        <v>7</v>
      </c>
      <c r="U3217" s="4">
        <v>109</v>
      </c>
      <c r="V3217" s="4">
        <v>72.48</v>
      </c>
      <c r="W3217" s="4">
        <v>85.9</v>
      </c>
      <c r="X3217" s="7">
        <f t="shared" si="4088"/>
        <v>-13.420000000000002</v>
      </c>
      <c r="Y3217" s="15">
        <v>81</v>
      </c>
      <c r="Z3217" s="4">
        <v>62.96</v>
      </c>
      <c r="AA3217" s="4">
        <v>76.23</v>
      </c>
      <c r="AB3217" s="73">
        <f t="shared" si="4068"/>
        <v>-13.270000000000003</v>
      </c>
      <c r="AC3217" s="54"/>
    </row>
    <row r="3218" spans="1:29" x14ac:dyDescent="0.25">
      <c r="A3218" s="1">
        <v>5201001</v>
      </c>
      <c r="B3218" s="87" t="s">
        <v>2646</v>
      </c>
      <c r="C3218" s="55" t="s">
        <v>286</v>
      </c>
      <c r="E3218" s="42"/>
      <c r="F3218" s="65" t="s">
        <v>2483</v>
      </c>
      <c r="G3218" s="62"/>
      <c r="H3218" s="37" t="str">
        <f>IF(V3218&gt;94,"Met",IF(X3218="--","n/a",IF(X3218&gt;=0,"Met","Did Not Meet")))</f>
        <v>Met</v>
      </c>
      <c r="I3218" s="37" t="str">
        <f>IF(V3219&gt;94,"Met",IF(X3219="--","n/a",IF(X3219&gt;=0,"Met","Did Not Meet")))</f>
        <v>Met</v>
      </c>
      <c r="K3218" s="13" t="str">
        <f>IF(Z3218&gt;94,"Met",IF(AB3218="--","n/a",IF(AB3218&gt;=0,"Met","Did Not Meet")))</f>
        <v>Met</v>
      </c>
      <c r="L3218" s="13" t="str">
        <f>IF(Z3219&gt;94,"Met",IF(AB3219="--","n/a",IF(AB3219&gt;=0,"Met","Did Not Meet")))</f>
        <v>Met</v>
      </c>
      <c r="M3218" s="1" t="s">
        <v>4</v>
      </c>
      <c r="N3218" s="14" t="s">
        <v>2502</v>
      </c>
      <c r="O3218" s="5"/>
      <c r="P3218" s="44" t="str">
        <f t="shared" ref="P3218" si="4108">IF(H3220="Yes",IF(I3220="Yes","Yes","No"),"No")</f>
        <v>Yes</v>
      </c>
      <c r="Q3218" s="93"/>
      <c r="R3218" s="5" t="s">
        <v>1</v>
      </c>
      <c r="S3218" s="1" t="s">
        <v>2</v>
      </c>
      <c r="T3218" s="1" t="s">
        <v>3</v>
      </c>
      <c r="U3218" s="5">
        <v>162</v>
      </c>
      <c r="V3218" s="1">
        <v>75.31</v>
      </c>
      <c r="W3218" s="1">
        <v>65</v>
      </c>
      <c r="X3218" s="9">
        <f t="shared" si="4088"/>
        <v>10.310000000000002</v>
      </c>
      <c r="Y3218" s="14">
        <v>112</v>
      </c>
      <c r="Z3218" s="1">
        <v>66.069999999999993</v>
      </c>
      <c r="AA3218" s="1">
        <v>54.93</v>
      </c>
      <c r="AB3218" s="71">
        <f t="shared" si="4068"/>
        <v>11.139999999999993</v>
      </c>
      <c r="AC3218" s="36"/>
    </row>
    <row r="3219" spans="1:29" ht="15.75" x14ac:dyDescent="0.25">
      <c r="A3219" s="53">
        <v>5201001</v>
      </c>
      <c r="B3219" s="89" t="s">
        <v>2646</v>
      </c>
      <c r="C3219" s="53" t="s">
        <v>286</v>
      </c>
      <c r="D3219" s="49" t="s">
        <v>2498</v>
      </c>
      <c r="E3219" s="34" t="str">
        <f>M3218</f>
        <v>Achieving School</v>
      </c>
      <c r="F3219" s="65" t="s">
        <v>2484</v>
      </c>
      <c r="G3219" s="62"/>
      <c r="H3219" s="13" t="str">
        <f>IF(V3220&gt;94,"Met",IF(X3220="--","n/a",IF(X3220&gt;=0,"Met","Did Not Meet")))</f>
        <v>Met</v>
      </c>
      <c r="I3219" s="13" t="str">
        <f>IF(V3221&gt;94,"Met",IF(X3221="--","n/a",IF(X3221&gt;=0,"Met","Did Not Meet")))</f>
        <v>Met</v>
      </c>
      <c r="K3219" s="13" t="str">
        <f>IF(Z3220&gt;94,"Met",IF(AB3220="--","n/a",IF(AB3220&gt;=0,"Met","Did Not Meet")))</f>
        <v>Met</v>
      </c>
      <c r="L3219" s="13" t="str">
        <f>IF(Z3221&gt;94,"Met",IF(AB3221="--","n/a",IF(AB3221&gt;=0,"Met","Did Not Meet")))</f>
        <v>Met</v>
      </c>
      <c r="M3219" s="5" t="s">
        <v>4</v>
      </c>
      <c r="N3219" s="14" t="s">
        <v>2501</v>
      </c>
      <c r="O3219" s="5"/>
      <c r="P3219" s="44" t="str">
        <f t="shared" ref="P3219" si="4109">IF(K3220="Yes",IF(L3220="Yes","Yes","No"),"No")</f>
        <v>Yes</v>
      </c>
      <c r="Q3219" s="94" t="s">
        <v>2759</v>
      </c>
      <c r="R3219" s="5" t="s">
        <v>1</v>
      </c>
      <c r="S3219" s="5" t="s">
        <v>2</v>
      </c>
      <c r="T3219" s="5" t="s">
        <v>7</v>
      </c>
      <c r="U3219" s="5">
        <v>138</v>
      </c>
      <c r="V3219" s="5">
        <v>71.739999999999995</v>
      </c>
      <c r="W3219" s="5">
        <v>58.71</v>
      </c>
      <c r="X3219" s="11">
        <f t="shared" si="4088"/>
        <v>13.029999999999994</v>
      </c>
      <c r="Y3219" s="14">
        <v>95</v>
      </c>
      <c r="Z3219" s="5">
        <v>62.11</v>
      </c>
      <c r="AA3219" s="5">
        <v>48.63</v>
      </c>
      <c r="AB3219" s="71">
        <f t="shared" si="4068"/>
        <v>13.479999999999997</v>
      </c>
      <c r="AC3219" s="53"/>
    </row>
    <row r="3220" spans="1:29" ht="15" customHeight="1" x14ac:dyDescent="0.25">
      <c r="A3220" s="53">
        <v>5201001</v>
      </c>
      <c r="B3220" s="89" t="s">
        <v>2646</v>
      </c>
      <c r="C3220" s="53" t="s">
        <v>286</v>
      </c>
      <c r="D3220" s="49" t="s">
        <v>2499</v>
      </c>
      <c r="E3220" s="35" t="str">
        <f>VLOOKUP('2012 Accountability Database'!$A3218,'2011 AYP'!A$2:B$1072,2)</f>
        <v xml:space="preserve"> A (Alert)</v>
      </c>
      <c r="F3220" s="66"/>
      <c r="G3220" s="63" t="s">
        <v>2485</v>
      </c>
      <c r="H3220" s="60" t="str">
        <f t="shared" ref="H3220:I3220" si="4110">IF(H3218="Met","Yes",IF(H3219="Met","Yes","No"))</f>
        <v>Yes</v>
      </c>
      <c r="I3220" s="60" t="str">
        <f t="shared" si="4110"/>
        <v>Yes</v>
      </c>
      <c r="J3220" s="42"/>
      <c r="K3220" s="60" t="str">
        <f t="shared" ref="K3220:L3220" si="4111">IF(K3218="Met","Yes",IF(K3219="Met","Yes","No"))</f>
        <v>Yes</v>
      </c>
      <c r="L3220" s="60" t="str">
        <f t="shared" si="4111"/>
        <v>Yes</v>
      </c>
      <c r="M3220" s="1" t="s">
        <v>4</v>
      </c>
      <c r="N3220" s="14" t="s">
        <v>2503</v>
      </c>
      <c r="O3220" s="5"/>
      <c r="P3220" s="44" t="str">
        <f t="shared" ref="P3220" si="4112">IF(H3224="Yes",IF(I3224="Yes","Yes","No"),"No")</f>
        <v>Yes</v>
      </c>
      <c r="Q3220" s="108" t="s">
        <v>2758</v>
      </c>
      <c r="R3220" s="5" t="s">
        <v>1</v>
      </c>
      <c r="S3220" s="1" t="s">
        <v>5</v>
      </c>
      <c r="T3220" s="1" t="s">
        <v>3</v>
      </c>
      <c r="U3220" s="5">
        <v>487</v>
      </c>
      <c r="V3220" s="1">
        <v>68.38</v>
      </c>
      <c r="W3220" s="1">
        <v>65</v>
      </c>
      <c r="X3220" s="9">
        <f t="shared" si="4088"/>
        <v>3.3799999999999955</v>
      </c>
      <c r="Y3220" s="14">
        <v>348</v>
      </c>
      <c r="Z3220" s="1">
        <v>57.47</v>
      </c>
      <c r="AA3220" s="1">
        <v>54.93</v>
      </c>
      <c r="AB3220" s="71">
        <f t="shared" si="4068"/>
        <v>2.5399999999999991</v>
      </c>
      <c r="AC3220" s="53"/>
    </row>
    <row r="3221" spans="1:29" x14ac:dyDescent="0.25">
      <c r="A3221" s="53">
        <v>5201001</v>
      </c>
      <c r="B3221" s="89" t="s">
        <v>2646</v>
      </c>
      <c r="C3221" s="53" t="s">
        <v>286</v>
      </c>
      <c r="D3221" s="49" t="s">
        <v>2507</v>
      </c>
      <c r="E3221" s="47">
        <f>VLOOKUP('2012 Accountability Database'!A3218,Dems1112!$A$2:$G$1082,3)</f>
        <v>0.45</v>
      </c>
      <c r="F3221" s="66"/>
      <c r="G3221" s="52"/>
      <c r="M3221" s="1" t="s">
        <v>4</v>
      </c>
      <c r="N3221" s="14" t="s">
        <v>2504</v>
      </c>
      <c r="O3221" s="5"/>
      <c r="P3221" s="44" t="str">
        <f t="shared" ref="P3221" si="4113">IF(K3224="Yes",IF(L3224="Yes","Yes","No"),"No")</f>
        <v>No</v>
      </c>
      <c r="Q3221" s="108"/>
      <c r="R3221" s="5" t="s">
        <v>1</v>
      </c>
      <c r="S3221" s="1" t="s">
        <v>5</v>
      </c>
      <c r="T3221" s="1" t="s">
        <v>7</v>
      </c>
      <c r="U3221" s="5">
        <v>390</v>
      </c>
      <c r="V3221" s="1">
        <v>63.08</v>
      </c>
      <c r="W3221" s="1">
        <v>58.71</v>
      </c>
      <c r="X3221" s="9">
        <f t="shared" si="4088"/>
        <v>4.3699999999999974</v>
      </c>
      <c r="Y3221" s="14">
        <v>271</v>
      </c>
      <c r="Z3221" s="1">
        <v>53.51</v>
      </c>
      <c r="AA3221" s="1">
        <v>48.63</v>
      </c>
      <c r="AB3221" s="71">
        <f t="shared" si="4068"/>
        <v>4.8799999999999955</v>
      </c>
      <c r="AC3221" s="53"/>
    </row>
    <row r="3222" spans="1:29" x14ac:dyDescent="0.25">
      <c r="A3222" s="53">
        <v>5201001</v>
      </c>
      <c r="B3222" s="89" t="s">
        <v>2646</v>
      </c>
      <c r="C3222" s="53" t="s">
        <v>286</v>
      </c>
      <c r="D3222" s="50" t="s">
        <v>2508</v>
      </c>
      <c r="E3222" s="47">
        <f>VLOOKUP('2012 Accountability Database'!A3218,Dems1112!$A$2:$G$1082,4)</f>
        <v>0.81</v>
      </c>
      <c r="F3222" s="65" t="s">
        <v>2486</v>
      </c>
      <c r="G3222" s="62"/>
      <c r="H3222" s="13" t="str">
        <f>IF(V3222&gt;94,"Met",IF(X3222="--","n/a",IF(X3222&gt;=0,"Met","Did Not Meet")))</f>
        <v>Met</v>
      </c>
      <c r="I3222" s="13" t="str">
        <f>IF(V3223&gt;94,"Met",IF(X3223="--","n/a",IF(X3223&gt;=0,"Met","Did Not Meet")))</f>
        <v>Met</v>
      </c>
      <c r="J3222" s="13"/>
      <c r="K3222" s="13" t="str">
        <f>IF(Z3222&gt;94,"Met",IF(AB3222="--","n/a",IF(AB3222&gt;=0,"Met","Did Not Meet")))</f>
        <v>Met</v>
      </c>
      <c r="L3222" s="13" t="str">
        <f>IF(Z3223&gt;94,"Met",IF(AB3223="--","n/a",IF(AB3223&gt;=0,"Met","Did Not Meet")))</f>
        <v>Did Not Meet</v>
      </c>
      <c r="M3222" s="1" t="s">
        <v>4</v>
      </c>
      <c r="N3222" s="68" t="s">
        <v>2497</v>
      </c>
      <c r="O3222" s="35"/>
      <c r="P3222" s="44"/>
      <c r="Q3222" s="108"/>
      <c r="R3222" s="5" t="s">
        <v>6</v>
      </c>
      <c r="S3222" s="1" t="s">
        <v>2</v>
      </c>
      <c r="T3222" s="1" t="s">
        <v>3</v>
      </c>
      <c r="U3222" s="5">
        <v>162</v>
      </c>
      <c r="V3222" s="1">
        <v>75.930000000000007</v>
      </c>
      <c r="W3222" s="1">
        <v>72.78</v>
      </c>
      <c r="X3222" s="9">
        <f t="shared" si="4088"/>
        <v>3.1500000000000057</v>
      </c>
      <c r="Y3222" s="14">
        <v>112</v>
      </c>
      <c r="Z3222" s="1">
        <v>45.54</v>
      </c>
      <c r="AA3222" s="1">
        <v>42.71</v>
      </c>
      <c r="AB3222" s="71">
        <f t="shared" si="4068"/>
        <v>2.8299999999999983</v>
      </c>
      <c r="AC3222" s="53"/>
    </row>
    <row r="3223" spans="1:29" x14ac:dyDescent="0.25">
      <c r="A3223" s="53">
        <v>5201001</v>
      </c>
      <c r="B3223" s="89" t="s">
        <v>2646</v>
      </c>
      <c r="C3223" s="53" t="s">
        <v>286</v>
      </c>
      <c r="D3223" s="50" t="s">
        <v>974</v>
      </c>
      <c r="E3223" s="47" t="str">
        <f>VLOOKUP('2012 Accountability Database'!A3218,Dems1112!$A$2:$G$1082,5)</f>
        <v>K-6</v>
      </c>
      <c r="F3223" s="65" t="s">
        <v>2487</v>
      </c>
      <c r="G3223" s="62"/>
      <c r="H3223" s="13" t="str">
        <f>IF(V3224&gt;94,"Met",IF(X3224="--","n/a",IF(X3224&gt;=0,"Met","Did Not Meet")))</f>
        <v>Did Not Meet</v>
      </c>
      <c r="I3223" s="13" t="str">
        <f>IF(V3225&gt;94,"Met",IF(X3225="--","n/a",IF(X3225&gt;=0,"Met","Did Not Meet")))</f>
        <v>Did Not Meet</v>
      </c>
      <c r="J3223" s="13"/>
      <c r="K3223" s="13" t="str">
        <f>IF(Z3224&gt;94,"Met",IF(AB3224="--","n/a",IF(AB3224&gt;=0,"Met","Did Not Meet")))</f>
        <v>Did Not Meet</v>
      </c>
      <c r="L3223" s="13" t="str">
        <f>IF(Z3225&gt;94,"Met",IF(AB3225="--","n/a",IF(AB3225&gt;=0,"Met","Did Not Meet")))</f>
        <v>Did Not Meet</v>
      </c>
      <c r="M3223" s="5" t="s">
        <v>4</v>
      </c>
      <c r="N3223" s="14"/>
      <c r="O3223" s="35" t="s">
        <v>2506</v>
      </c>
      <c r="P3223" s="83" t="str">
        <f t="shared" ref="P3223" si="4114">IF(P3218="No"," ", IF(P3220="No"," ",IF(P3219="No", " ",IF(P3221="No"," ","X"))))</f>
        <v xml:space="preserve"> </v>
      </c>
      <c r="Q3223" s="108"/>
      <c r="R3223" s="5" t="s">
        <v>6</v>
      </c>
      <c r="S3223" s="5" t="s">
        <v>2</v>
      </c>
      <c r="T3223" s="5" t="s">
        <v>7</v>
      </c>
      <c r="U3223" s="5">
        <v>138</v>
      </c>
      <c r="V3223" s="5">
        <v>73.91</v>
      </c>
      <c r="W3223" s="5">
        <v>69.92</v>
      </c>
      <c r="X3223" s="11">
        <f t="shared" si="4088"/>
        <v>3.9899999999999949</v>
      </c>
      <c r="Y3223" s="14">
        <v>95</v>
      </c>
      <c r="Z3223" s="5">
        <v>40</v>
      </c>
      <c r="AA3223" s="5">
        <v>40.56</v>
      </c>
      <c r="AB3223" s="72">
        <f t="shared" si="4068"/>
        <v>-0.56000000000000227</v>
      </c>
      <c r="AC3223" s="53"/>
    </row>
    <row r="3224" spans="1:29" ht="15.75" x14ac:dyDescent="0.25">
      <c r="A3224" s="53">
        <v>5201001</v>
      </c>
      <c r="B3224" s="89" t="s">
        <v>2646</v>
      </c>
      <c r="C3224" s="53" t="s">
        <v>286</v>
      </c>
      <c r="D3224" s="50" t="s">
        <v>975</v>
      </c>
      <c r="E3224" s="48" t="str">
        <f>VLOOKUP('2012 Accountability Database'!A3218,Dems1112!$A$2:$G$1082,6)</f>
        <v>4 (Southwest AR)</v>
      </c>
      <c r="F3224" s="66"/>
      <c r="G3224" s="63" t="s">
        <v>2488</v>
      </c>
      <c r="H3224" s="61" t="str">
        <f t="shared" ref="H3224:I3224" si="4115">IF(H3222="Met","Yes",IF(H3223="Met","Yes","No"))</f>
        <v>Yes</v>
      </c>
      <c r="I3224" s="61" t="str">
        <f t="shared" si="4115"/>
        <v>Yes</v>
      </c>
      <c r="J3224" s="55"/>
      <c r="K3224" s="61" t="str">
        <f t="shared" ref="K3224:L3224" si="4116">IF(K3222="Met","Yes",IF(K3223="Met","Yes","No"))</f>
        <v>Yes</v>
      </c>
      <c r="L3224" s="61" t="str">
        <f t="shared" si="4116"/>
        <v>No</v>
      </c>
      <c r="M3224" s="1" t="s">
        <v>4</v>
      </c>
      <c r="N3224" s="14"/>
      <c r="O3224" s="35" t="s">
        <v>2505</v>
      </c>
      <c r="P3224" s="83" t="str">
        <f t="shared" ref="P3224" si="4117">IF(P3223="X"," ",IF(P3225="X"," ","X"))</f>
        <v>X</v>
      </c>
      <c r="Q3224" s="94" t="s">
        <v>2759</v>
      </c>
      <c r="R3224" s="5" t="s">
        <v>6</v>
      </c>
      <c r="S3224" s="1" t="s">
        <v>5</v>
      </c>
      <c r="T3224" s="1" t="s">
        <v>3</v>
      </c>
      <c r="U3224" s="5">
        <v>487</v>
      </c>
      <c r="V3224" s="1">
        <v>70.23</v>
      </c>
      <c r="W3224" s="1">
        <v>72.78</v>
      </c>
      <c r="X3224" s="6">
        <f t="shared" si="4088"/>
        <v>-2.5499999999999972</v>
      </c>
      <c r="Y3224" s="14">
        <v>348</v>
      </c>
      <c r="Z3224" s="1">
        <v>38.22</v>
      </c>
      <c r="AA3224" s="1">
        <v>42.71</v>
      </c>
      <c r="AB3224" s="72">
        <f t="shared" si="4068"/>
        <v>-4.490000000000002</v>
      </c>
      <c r="AC3224" s="53"/>
    </row>
    <row r="3225" spans="1:29" x14ac:dyDescent="0.25">
      <c r="A3225" s="54">
        <v>5201001</v>
      </c>
      <c r="B3225" s="90" t="s">
        <v>2646</v>
      </c>
      <c r="C3225" s="54" t="s">
        <v>286</v>
      </c>
      <c r="D3225" s="4"/>
      <c r="E3225" s="4"/>
      <c r="F3225" s="67"/>
      <c r="G3225" s="64"/>
      <c r="H3225" s="43"/>
      <c r="I3225" s="43"/>
      <c r="J3225" s="43"/>
      <c r="K3225" s="43"/>
      <c r="L3225" s="43"/>
      <c r="M3225" s="4" t="s">
        <v>4</v>
      </c>
      <c r="N3225" s="15"/>
      <c r="O3225" s="38" t="s">
        <v>2482</v>
      </c>
      <c r="P3225" s="84" t="str">
        <f>IF(E3219="Achieving School"," ","X")</f>
        <v xml:space="preserve"> </v>
      </c>
      <c r="Q3225" s="91"/>
      <c r="R3225" s="4" t="s">
        <v>6</v>
      </c>
      <c r="S3225" s="4" t="s">
        <v>5</v>
      </c>
      <c r="T3225" s="4" t="s">
        <v>7</v>
      </c>
      <c r="U3225" s="4">
        <v>390</v>
      </c>
      <c r="V3225" s="4">
        <v>66.41</v>
      </c>
      <c r="W3225" s="4">
        <v>69.92</v>
      </c>
      <c r="X3225" s="7">
        <f t="shared" si="4088"/>
        <v>-3.5100000000000051</v>
      </c>
      <c r="Y3225" s="15">
        <v>271</v>
      </c>
      <c r="Z3225" s="4">
        <v>33.950000000000003</v>
      </c>
      <c r="AA3225" s="4">
        <v>40.56</v>
      </c>
      <c r="AB3225" s="73">
        <f t="shared" si="4068"/>
        <v>-6.6099999999999994</v>
      </c>
      <c r="AC3225" s="54"/>
    </row>
    <row r="3226" spans="1:29" x14ac:dyDescent="0.25">
      <c r="A3226" s="1">
        <v>5204026</v>
      </c>
      <c r="B3226" s="87" t="s">
        <v>2736</v>
      </c>
      <c r="C3226" s="55" t="s">
        <v>357</v>
      </c>
      <c r="E3226" s="42"/>
      <c r="F3226" s="65" t="s">
        <v>2483</v>
      </c>
      <c r="G3226" s="62"/>
      <c r="H3226" s="37" t="str">
        <f>IF(V3226&gt;94,"Met",IF(X3226="--","n/a",IF(X3226&gt;=0,"Met","Did Not Meet")))</f>
        <v>Met</v>
      </c>
      <c r="I3226" s="37" t="str">
        <f>IF(V3227&gt;94,"Met",IF(X3227="--","n/a",IF(X3227&gt;=0,"Met","Did Not Meet")))</f>
        <v>Met</v>
      </c>
      <c r="K3226" s="13" t="str">
        <f>IF(Z3226&gt;94,"Met",IF(AB3226="--","n/a",IF(AB3226&gt;=0,"Met","Did Not Meet")))</f>
        <v>Met</v>
      </c>
      <c r="L3226" s="13" t="str">
        <f>IF(Z3227&gt;94,"Met",IF(AB3227="--","n/a",IF(AB3227&gt;=0,"Met","Did Not Meet")))</f>
        <v>Met</v>
      </c>
      <c r="M3226" s="5" t="s">
        <v>9</v>
      </c>
      <c r="N3226" s="14" t="s">
        <v>2502</v>
      </c>
      <c r="O3226" s="5"/>
      <c r="P3226" s="44" t="str">
        <f t="shared" ref="P3226" si="4118">IF(H3228="Yes",IF(I3228="Yes","Yes","No"),"No")</f>
        <v>Yes</v>
      </c>
      <c r="Q3226" s="93"/>
      <c r="R3226" s="5" t="s">
        <v>1</v>
      </c>
      <c r="S3226" s="5" t="s">
        <v>2</v>
      </c>
      <c r="T3226" s="5" t="s">
        <v>3</v>
      </c>
      <c r="U3226" s="5">
        <v>347</v>
      </c>
      <c r="V3226" s="5">
        <v>80.98</v>
      </c>
      <c r="W3226" s="5">
        <v>67.45</v>
      </c>
      <c r="X3226" s="11">
        <f t="shared" si="4088"/>
        <v>13.530000000000001</v>
      </c>
      <c r="Y3226" s="14">
        <v>325</v>
      </c>
      <c r="Z3226" s="5">
        <v>84.62</v>
      </c>
      <c r="AA3226" s="5">
        <v>74.760000000000005</v>
      </c>
      <c r="AB3226" s="71">
        <f t="shared" si="4068"/>
        <v>9.86</v>
      </c>
      <c r="AC3226" s="36"/>
    </row>
    <row r="3227" spans="1:29" ht="15.75" x14ac:dyDescent="0.25">
      <c r="A3227" s="53">
        <v>5204026</v>
      </c>
      <c r="B3227" s="89" t="s">
        <v>2736</v>
      </c>
      <c r="C3227" s="53" t="s">
        <v>357</v>
      </c>
      <c r="D3227" s="49" t="s">
        <v>2498</v>
      </c>
      <c r="E3227" s="34" t="str">
        <f>M3226</f>
        <v>Needs Improvement School</v>
      </c>
      <c r="F3227" s="65" t="s">
        <v>2484</v>
      </c>
      <c r="G3227" s="62"/>
      <c r="H3227" s="13" t="str">
        <f>IF(V3228&gt;94,"Met",IF(X3228="--","n/a",IF(X3228&gt;=0,"Met","Did Not Meet")))</f>
        <v>Met</v>
      </c>
      <c r="I3227" s="13" t="str">
        <f>IF(V3229&gt;94,"Met",IF(X3229="--","n/a",IF(X3229&gt;=0,"Met","Did Not Meet")))</f>
        <v>Met</v>
      </c>
      <c r="K3227" s="13" t="str">
        <f>IF(Z3228&gt;94,"Met",IF(AB3228="--","n/a",IF(AB3228&gt;=0,"Met","Did Not Meet")))</f>
        <v>Met</v>
      </c>
      <c r="L3227" s="13" t="str">
        <f>IF(Z3229&gt;94,"Met",IF(AB3229="--","n/a",IF(AB3229&gt;=0,"Met","Did Not Meet")))</f>
        <v>Met</v>
      </c>
      <c r="M3227" s="1" t="s">
        <v>9</v>
      </c>
      <c r="N3227" s="14" t="s">
        <v>2501</v>
      </c>
      <c r="O3227" s="5"/>
      <c r="P3227" s="44" t="str">
        <f t="shared" ref="P3227" si="4119">IF(K3228="Yes",IF(L3228="Yes","Yes","No"),"No")</f>
        <v>Yes</v>
      </c>
      <c r="Q3227" s="94" t="s">
        <v>2759</v>
      </c>
      <c r="R3227" s="5" t="s">
        <v>1</v>
      </c>
      <c r="S3227" s="1" t="s">
        <v>2</v>
      </c>
      <c r="T3227" s="1" t="s">
        <v>7</v>
      </c>
      <c r="U3227" s="5">
        <v>279</v>
      </c>
      <c r="V3227" s="1">
        <v>77.78</v>
      </c>
      <c r="W3227" s="1">
        <v>63.01</v>
      </c>
      <c r="X3227" s="9">
        <f t="shared" si="4088"/>
        <v>14.770000000000003</v>
      </c>
      <c r="Y3227" s="14">
        <v>259</v>
      </c>
      <c r="Z3227" s="1">
        <v>82.24</v>
      </c>
      <c r="AA3227" s="1">
        <v>72.540000000000006</v>
      </c>
      <c r="AB3227" s="71">
        <f t="shared" si="4068"/>
        <v>9.6999999999999886</v>
      </c>
      <c r="AC3227" s="53"/>
    </row>
    <row r="3228" spans="1:29" ht="15" customHeight="1" x14ac:dyDescent="0.25">
      <c r="A3228" s="53">
        <v>5204026</v>
      </c>
      <c r="B3228" s="89" t="s">
        <v>2736</v>
      </c>
      <c r="C3228" s="53" t="s">
        <v>357</v>
      </c>
      <c r="D3228" s="49" t="s">
        <v>2499</v>
      </c>
      <c r="E3228" s="35" t="str">
        <f>VLOOKUP('2012 Accountability Database'!$A3226,'2011 AYP'!A$2:B$1072,2)</f>
        <v>SI_2 (School Improvement Year 2)</v>
      </c>
      <c r="F3228" s="66"/>
      <c r="G3228" s="63" t="s">
        <v>2485</v>
      </c>
      <c r="H3228" s="60" t="str">
        <f t="shared" ref="H3228:I3228" si="4120">IF(H3226="Met","Yes",IF(H3227="Met","Yes","No"))</f>
        <v>Yes</v>
      </c>
      <c r="I3228" s="60" t="str">
        <f t="shared" si="4120"/>
        <v>Yes</v>
      </c>
      <c r="J3228" s="42"/>
      <c r="K3228" s="60" t="str">
        <f t="shared" ref="K3228:L3228" si="4121">IF(K3226="Met","Yes",IF(K3227="Met","Yes","No"))</f>
        <v>Yes</v>
      </c>
      <c r="L3228" s="60" t="str">
        <f t="shared" si="4121"/>
        <v>Yes</v>
      </c>
      <c r="M3228" s="1" t="s">
        <v>9</v>
      </c>
      <c r="N3228" s="14" t="s">
        <v>2503</v>
      </c>
      <c r="O3228" s="5"/>
      <c r="P3228" s="44" t="str">
        <f t="shared" ref="P3228" si="4122">IF(H3232="Yes",IF(I3232="Yes","Yes","No"),"No")</f>
        <v>No</v>
      </c>
      <c r="Q3228" s="108" t="s">
        <v>2758</v>
      </c>
      <c r="R3228" s="5" t="s">
        <v>1</v>
      </c>
      <c r="S3228" s="1" t="s">
        <v>5</v>
      </c>
      <c r="T3228" s="1" t="s">
        <v>3</v>
      </c>
      <c r="U3228" s="5">
        <v>1027</v>
      </c>
      <c r="V3228" s="1">
        <v>68.16</v>
      </c>
      <c r="W3228" s="1">
        <v>67.45</v>
      </c>
      <c r="X3228" s="9">
        <f t="shared" si="4088"/>
        <v>0.70999999999999375</v>
      </c>
      <c r="Y3228" s="14">
        <v>968</v>
      </c>
      <c r="Z3228" s="1">
        <v>75.52</v>
      </c>
      <c r="AA3228" s="1">
        <v>74.760000000000005</v>
      </c>
      <c r="AB3228" s="71">
        <f t="shared" si="4068"/>
        <v>0.75999999999999091</v>
      </c>
      <c r="AC3228" s="53"/>
    </row>
    <row r="3229" spans="1:29" x14ac:dyDescent="0.25">
      <c r="A3229" s="53">
        <v>5204026</v>
      </c>
      <c r="B3229" s="89" t="s">
        <v>2736</v>
      </c>
      <c r="C3229" s="53" t="s">
        <v>357</v>
      </c>
      <c r="D3229" s="49" t="s">
        <v>2507</v>
      </c>
      <c r="E3229" s="47">
        <f>VLOOKUP('2012 Accountability Database'!A3226,Dems1112!$A$2:$G$1082,3)</f>
        <v>0.66</v>
      </c>
      <c r="F3229" s="66"/>
      <c r="G3229" s="52"/>
      <c r="M3229" s="1" t="s">
        <v>9</v>
      </c>
      <c r="N3229" s="14" t="s">
        <v>2504</v>
      </c>
      <c r="O3229" s="5"/>
      <c r="P3229" s="44" t="str">
        <f t="shared" ref="P3229" si="4123">IF(K3232="Yes",IF(L3232="Yes","Yes","No"),"No")</f>
        <v>No</v>
      </c>
      <c r="Q3229" s="108"/>
      <c r="R3229" s="5" t="s">
        <v>1</v>
      </c>
      <c r="S3229" s="1" t="s">
        <v>5</v>
      </c>
      <c r="T3229" s="1" t="s">
        <v>7</v>
      </c>
      <c r="U3229" s="5">
        <v>818</v>
      </c>
      <c r="V3229" s="1">
        <v>63.45</v>
      </c>
      <c r="W3229" s="1">
        <v>63.01</v>
      </c>
      <c r="X3229" s="9">
        <f t="shared" si="4088"/>
        <v>0.44000000000000483</v>
      </c>
      <c r="Y3229" s="14">
        <v>762</v>
      </c>
      <c r="Z3229" s="1">
        <v>72.97</v>
      </c>
      <c r="AA3229" s="1">
        <v>72.540000000000006</v>
      </c>
      <c r="AB3229" s="71">
        <f t="shared" si="4068"/>
        <v>0.42999999999999261</v>
      </c>
      <c r="AC3229" s="53"/>
    </row>
    <row r="3230" spans="1:29" x14ac:dyDescent="0.25">
      <c r="A3230" s="53">
        <v>5204026</v>
      </c>
      <c r="B3230" s="89" t="s">
        <v>2736</v>
      </c>
      <c r="C3230" s="53" t="s">
        <v>357</v>
      </c>
      <c r="D3230" s="50" t="s">
        <v>2508</v>
      </c>
      <c r="E3230" s="47">
        <f>VLOOKUP('2012 Accountability Database'!A3226,Dems1112!$A$2:$G$1082,4)</f>
        <v>0.8</v>
      </c>
      <c r="F3230" s="65" t="s">
        <v>2486</v>
      </c>
      <c r="G3230" s="62"/>
      <c r="H3230" s="13" t="str">
        <f>IF(V3230&gt;94,"Met",IF(X3230="--","n/a",IF(X3230&gt;=0,"Met","Did Not Meet")))</f>
        <v>Did Not Meet</v>
      </c>
      <c r="I3230" s="13" t="str">
        <f>IF(V3231&gt;94,"Met",IF(X3231="--","n/a",IF(X3231&gt;=0,"Met","Did Not Meet")))</f>
        <v>Did Not Meet</v>
      </c>
      <c r="J3230" s="13"/>
      <c r="K3230" s="13" t="str">
        <f>IF(Z3230&gt;94,"Met",IF(AB3230="--","n/a",IF(AB3230&gt;=0,"Met","Did Not Meet")))</f>
        <v>Did Not Meet</v>
      </c>
      <c r="L3230" s="13" t="str">
        <f>IF(Z3231&gt;94,"Met",IF(AB3231="--","n/a",IF(AB3231&gt;=0,"Met","Did Not Meet")))</f>
        <v>Did Not Meet</v>
      </c>
      <c r="M3230" s="1" t="s">
        <v>9</v>
      </c>
      <c r="N3230" s="68" t="s">
        <v>2497</v>
      </c>
      <c r="O3230" s="35"/>
      <c r="P3230" s="44"/>
      <c r="Q3230" s="108"/>
      <c r="R3230" s="5" t="s">
        <v>6</v>
      </c>
      <c r="S3230" s="1" t="s">
        <v>2</v>
      </c>
      <c r="T3230" s="1" t="s">
        <v>3</v>
      </c>
      <c r="U3230" s="5">
        <v>347</v>
      </c>
      <c r="V3230" s="1">
        <v>66.28</v>
      </c>
      <c r="W3230" s="1">
        <v>67.97</v>
      </c>
      <c r="X3230" s="6">
        <f t="shared" si="4088"/>
        <v>-1.6899999999999977</v>
      </c>
      <c r="Y3230" s="14">
        <v>325</v>
      </c>
      <c r="Z3230" s="1">
        <v>41.23</v>
      </c>
      <c r="AA3230" s="1">
        <v>54.99</v>
      </c>
      <c r="AB3230" s="72">
        <f t="shared" si="4068"/>
        <v>-13.760000000000005</v>
      </c>
      <c r="AC3230" s="53"/>
    </row>
    <row r="3231" spans="1:29" x14ac:dyDescent="0.25">
      <c r="A3231" s="53">
        <v>5204026</v>
      </c>
      <c r="B3231" s="89" t="s">
        <v>2736</v>
      </c>
      <c r="C3231" s="53" t="s">
        <v>357</v>
      </c>
      <c r="D3231" s="50" t="s">
        <v>974</v>
      </c>
      <c r="E3231" s="47" t="str">
        <f>VLOOKUP('2012 Accountability Database'!A3226,Dems1112!$A$2:$G$1082,5)</f>
        <v>4-5</v>
      </c>
      <c r="F3231" s="65" t="s">
        <v>2487</v>
      </c>
      <c r="G3231" s="62"/>
      <c r="H3231" s="13" t="str">
        <f>IF(V3232&gt;94,"Met",IF(X3232="--","n/a",IF(X3232&gt;=0,"Met","Did Not Meet")))</f>
        <v>Did Not Meet</v>
      </c>
      <c r="I3231" s="13" t="str">
        <f>IF(V3233&gt;94,"Met",IF(X3233="--","n/a",IF(X3233&gt;=0,"Met","Did Not Meet")))</f>
        <v>Did Not Meet</v>
      </c>
      <c r="J3231" s="13"/>
      <c r="K3231" s="13" t="str">
        <f>IF(Z3232&gt;94,"Met",IF(AB3232="--","n/a",IF(AB3232&gt;=0,"Met","Did Not Meet")))</f>
        <v>Did Not Meet</v>
      </c>
      <c r="L3231" s="13" t="str">
        <f>IF(Z3233&gt;94,"Met",IF(AB3233="--","n/a",IF(AB3233&gt;=0,"Met","Did Not Meet")))</f>
        <v>Did Not Meet</v>
      </c>
      <c r="M3231" s="1" t="s">
        <v>9</v>
      </c>
      <c r="N3231" s="14"/>
      <c r="O3231" s="35" t="s">
        <v>2506</v>
      </c>
      <c r="P3231" s="83" t="str">
        <f t="shared" ref="P3231" si="4124">IF(P3226="No"," ", IF(P3228="No"," ",IF(P3227="No", " ",IF(P3229="No"," ","X"))))</f>
        <v xml:space="preserve"> </v>
      </c>
      <c r="Q3231" s="108"/>
      <c r="R3231" s="5" t="s">
        <v>6</v>
      </c>
      <c r="S3231" s="1" t="s">
        <v>2</v>
      </c>
      <c r="T3231" s="1" t="s">
        <v>7</v>
      </c>
      <c r="U3231" s="5">
        <v>279</v>
      </c>
      <c r="V3231" s="1">
        <v>62.72</v>
      </c>
      <c r="W3231" s="1">
        <v>65.27</v>
      </c>
      <c r="X3231" s="6">
        <f t="shared" si="4088"/>
        <v>-2.5499999999999972</v>
      </c>
      <c r="Y3231" s="14">
        <v>259</v>
      </c>
      <c r="Z3231" s="1">
        <v>36.29</v>
      </c>
      <c r="AA3231" s="1">
        <v>53.31</v>
      </c>
      <c r="AB3231" s="72">
        <f t="shared" si="4068"/>
        <v>-17.020000000000003</v>
      </c>
      <c r="AC3231" s="53"/>
    </row>
    <row r="3232" spans="1:29" ht="15.75" x14ac:dyDescent="0.25">
      <c r="A3232" s="53">
        <v>5204026</v>
      </c>
      <c r="B3232" s="89" t="s">
        <v>2736</v>
      </c>
      <c r="C3232" s="53" t="s">
        <v>357</v>
      </c>
      <c r="D3232" s="50" t="s">
        <v>975</v>
      </c>
      <c r="E3232" s="48" t="str">
        <f>VLOOKUP('2012 Accountability Database'!A3226,Dems1112!$A$2:$G$1082,6)</f>
        <v>4 (Southwest AR)</v>
      </c>
      <c r="F3232" s="66"/>
      <c r="G3232" s="63" t="s">
        <v>2488</v>
      </c>
      <c r="H3232" s="61" t="str">
        <f t="shared" ref="H3232:I3232" si="4125">IF(H3230="Met","Yes",IF(H3231="Met","Yes","No"))</f>
        <v>No</v>
      </c>
      <c r="I3232" s="61" t="str">
        <f t="shared" si="4125"/>
        <v>No</v>
      </c>
      <c r="J3232" s="55"/>
      <c r="K3232" s="61" t="str">
        <f t="shared" ref="K3232:L3232" si="4126">IF(K3230="Met","Yes",IF(K3231="Met","Yes","No"))</f>
        <v>No</v>
      </c>
      <c r="L3232" s="61" t="str">
        <f t="shared" si="4126"/>
        <v>No</v>
      </c>
      <c r="M3232" s="1" t="s">
        <v>9</v>
      </c>
      <c r="N3232" s="14"/>
      <c r="O3232" s="35" t="s">
        <v>2505</v>
      </c>
      <c r="P3232" s="83" t="str">
        <f t="shared" ref="P3232" si="4127">IF(P3231="X"," ",IF(P3233="X"," ","X"))</f>
        <v xml:space="preserve"> </v>
      </c>
      <c r="Q3232" s="94" t="s">
        <v>2759</v>
      </c>
      <c r="R3232" s="5" t="s">
        <v>6</v>
      </c>
      <c r="S3232" s="1" t="s">
        <v>5</v>
      </c>
      <c r="T3232" s="1" t="s">
        <v>3</v>
      </c>
      <c r="U3232" s="5">
        <v>1027</v>
      </c>
      <c r="V3232" s="1">
        <v>64.650000000000006</v>
      </c>
      <c r="W3232" s="1">
        <v>67.97</v>
      </c>
      <c r="X3232" s="6">
        <f t="shared" si="4088"/>
        <v>-3.3199999999999932</v>
      </c>
      <c r="Y3232" s="14">
        <v>969</v>
      </c>
      <c r="Z3232" s="1">
        <v>49.43</v>
      </c>
      <c r="AA3232" s="1">
        <v>54.99</v>
      </c>
      <c r="AB3232" s="72">
        <f t="shared" si="4068"/>
        <v>-5.5600000000000023</v>
      </c>
      <c r="AC3232" s="53"/>
    </row>
    <row r="3233" spans="1:29" x14ac:dyDescent="0.25">
      <c r="A3233" s="54">
        <v>5204026</v>
      </c>
      <c r="B3233" s="90" t="s">
        <v>2736</v>
      </c>
      <c r="C3233" s="54" t="s">
        <v>357</v>
      </c>
      <c r="D3233" s="4"/>
      <c r="E3233" s="4"/>
      <c r="F3233" s="67"/>
      <c r="G3233" s="64"/>
      <c r="H3233" s="43"/>
      <c r="I3233" s="43"/>
      <c r="J3233" s="43"/>
      <c r="K3233" s="43"/>
      <c r="L3233" s="43"/>
      <c r="M3233" s="4" t="s">
        <v>9</v>
      </c>
      <c r="N3233" s="15"/>
      <c r="O3233" s="38" t="s">
        <v>2482</v>
      </c>
      <c r="P3233" s="84" t="str">
        <f>IF(E3227="Achieving School"," ","X")</f>
        <v>X</v>
      </c>
      <c r="Q3233" s="91"/>
      <c r="R3233" s="4" t="s">
        <v>6</v>
      </c>
      <c r="S3233" s="4" t="s">
        <v>5</v>
      </c>
      <c r="T3233" s="4" t="s">
        <v>7</v>
      </c>
      <c r="U3233" s="4">
        <v>818</v>
      </c>
      <c r="V3233" s="4">
        <v>60.76</v>
      </c>
      <c r="W3233" s="4">
        <v>65.27</v>
      </c>
      <c r="X3233" s="7">
        <f t="shared" si="4088"/>
        <v>-4.509999999999998</v>
      </c>
      <c r="Y3233" s="15">
        <v>763</v>
      </c>
      <c r="Z3233" s="4">
        <v>45.87</v>
      </c>
      <c r="AA3233" s="4">
        <v>53.31</v>
      </c>
      <c r="AB3233" s="73">
        <f t="shared" si="4068"/>
        <v>-7.4400000000000048</v>
      </c>
      <c r="AC3233" s="54"/>
    </row>
    <row r="3234" spans="1:29" x14ac:dyDescent="0.25">
      <c r="A3234" s="1">
        <v>5204028</v>
      </c>
      <c r="B3234" s="87" t="s">
        <v>2736</v>
      </c>
      <c r="C3234" s="55" t="s">
        <v>358</v>
      </c>
      <c r="E3234" s="42"/>
      <c r="F3234" s="65" t="s">
        <v>2483</v>
      </c>
      <c r="G3234" s="62"/>
      <c r="H3234" s="37" t="str">
        <f>IF(V3234&gt;94,"Met",IF(X3234="--","n/a",IF(X3234&gt;=0,"Met","Did Not Meet")))</f>
        <v>Met</v>
      </c>
      <c r="I3234" s="37" t="str">
        <f>IF(V3235&gt;94,"Met",IF(X3235="--","n/a",IF(X3235&gt;=0,"Met","Did Not Meet")))</f>
        <v>Met</v>
      </c>
      <c r="K3234" s="13" t="str">
        <f>IF(Z3234&gt;94,"Met",IF(AB3234="--","n/a",IF(AB3234&gt;=0,"Met","Did Not Meet")))</f>
        <v>Met</v>
      </c>
      <c r="L3234" s="13" t="str">
        <f>IF(Z3235&gt;94,"Met",IF(AB3235="--","n/a",IF(AB3235&gt;=0,"Met","Did Not Meet")))</f>
        <v>Met</v>
      </c>
      <c r="M3234" s="1" t="s">
        <v>18</v>
      </c>
      <c r="N3234" s="14" t="s">
        <v>2502</v>
      </c>
      <c r="O3234" s="5"/>
      <c r="P3234" s="44" t="str">
        <f t="shared" ref="P3234" si="4128">IF(H3236="Yes",IF(I3236="Yes","Yes","No"),"No")</f>
        <v>Yes</v>
      </c>
      <c r="Q3234" s="93"/>
      <c r="R3234" s="5" t="s">
        <v>1</v>
      </c>
      <c r="S3234" s="1" t="s">
        <v>2</v>
      </c>
      <c r="T3234" s="1" t="s">
        <v>3</v>
      </c>
      <c r="U3234" s="5">
        <v>481</v>
      </c>
      <c r="V3234" s="1">
        <v>65.069999999999993</v>
      </c>
      <c r="W3234" s="1">
        <v>62.12</v>
      </c>
      <c r="X3234" s="9">
        <f t="shared" si="4088"/>
        <v>2.9499999999999957</v>
      </c>
      <c r="Y3234" s="14">
        <v>448</v>
      </c>
      <c r="Z3234" s="1">
        <v>68.75</v>
      </c>
      <c r="AA3234" s="1">
        <v>63.82</v>
      </c>
      <c r="AB3234" s="71">
        <f t="shared" si="4068"/>
        <v>4.93</v>
      </c>
      <c r="AC3234" s="36"/>
    </row>
    <row r="3235" spans="1:29" ht="15.75" x14ac:dyDescent="0.25">
      <c r="A3235" s="53">
        <v>5204028</v>
      </c>
      <c r="B3235" s="89" t="s">
        <v>2736</v>
      </c>
      <c r="C3235" s="53" t="s">
        <v>358</v>
      </c>
      <c r="D3235" s="49" t="s">
        <v>2498</v>
      </c>
      <c r="E3235" s="34" t="str">
        <f>M3234</f>
        <v>Needs Improvement Focus School</v>
      </c>
      <c r="F3235" s="65" t="s">
        <v>2484</v>
      </c>
      <c r="G3235" s="62"/>
      <c r="H3235" s="13" t="str">
        <f>IF(V3236&gt;94,"Met",IF(X3236="--","n/a",IF(X3236&gt;=0,"Met","Did Not Meet")))</f>
        <v>Met</v>
      </c>
      <c r="I3235" s="13" t="str">
        <f>IF(V3237&gt;94,"Met",IF(X3237="--","n/a",IF(X3237&gt;=0,"Met","Did Not Meet")))</f>
        <v>Met</v>
      </c>
      <c r="K3235" s="13" t="str">
        <f>IF(Z3236&gt;94,"Met",IF(AB3236="--","n/a",IF(AB3236&gt;=0,"Met","Did Not Meet")))</f>
        <v>Met</v>
      </c>
      <c r="L3235" s="13" t="str">
        <f>IF(Z3237&gt;94,"Met",IF(AB3237="--","n/a",IF(AB3237&gt;=0,"Met","Did Not Meet")))</f>
        <v>Met</v>
      </c>
      <c r="M3235" s="1" t="s">
        <v>18</v>
      </c>
      <c r="N3235" s="14" t="s">
        <v>2501</v>
      </c>
      <c r="O3235" s="5"/>
      <c r="P3235" s="44" t="str">
        <f t="shared" ref="P3235" si="4129">IF(K3236="Yes",IF(L3236="Yes","Yes","No"),"No")</f>
        <v>Yes</v>
      </c>
      <c r="Q3235" s="94" t="s">
        <v>2759</v>
      </c>
      <c r="R3235" s="5" t="s">
        <v>1</v>
      </c>
      <c r="S3235" s="1" t="s">
        <v>2</v>
      </c>
      <c r="T3235" s="1" t="s">
        <v>7</v>
      </c>
      <c r="U3235" s="5">
        <v>380</v>
      </c>
      <c r="V3235" s="1">
        <v>60.53</v>
      </c>
      <c r="W3235" s="1">
        <v>56.41</v>
      </c>
      <c r="X3235" s="9">
        <f t="shared" si="4088"/>
        <v>4.1200000000000045</v>
      </c>
      <c r="Y3235" s="14">
        <v>350</v>
      </c>
      <c r="Z3235" s="1">
        <v>64.86</v>
      </c>
      <c r="AA3235" s="1">
        <v>58.19</v>
      </c>
      <c r="AB3235" s="71">
        <f t="shared" si="4068"/>
        <v>6.6700000000000017</v>
      </c>
      <c r="AC3235" s="53"/>
    </row>
    <row r="3236" spans="1:29" ht="15" customHeight="1" x14ac:dyDescent="0.25">
      <c r="A3236" s="53">
        <v>5204028</v>
      </c>
      <c r="B3236" s="89" t="s">
        <v>2736</v>
      </c>
      <c r="C3236" s="53" t="s">
        <v>358</v>
      </c>
      <c r="D3236" s="49" t="s">
        <v>2499</v>
      </c>
      <c r="E3236" s="35" t="str">
        <f>VLOOKUP('2012 Accountability Database'!$A3234,'2011 AYP'!A$2:B$1072,2)</f>
        <v>SI_6 (School Improvement Year 6)</v>
      </c>
      <c r="F3236" s="66"/>
      <c r="G3236" s="63" t="s">
        <v>2485</v>
      </c>
      <c r="H3236" s="60" t="str">
        <f t="shared" ref="H3236:I3236" si="4130">IF(H3234="Met","Yes",IF(H3235="Met","Yes","No"))</f>
        <v>Yes</v>
      </c>
      <c r="I3236" s="60" t="str">
        <f t="shared" si="4130"/>
        <v>Yes</v>
      </c>
      <c r="J3236" s="42"/>
      <c r="K3236" s="60" t="str">
        <f t="shared" ref="K3236:L3236" si="4131">IF(K3234="Met","Yes",IF(K3235="Met","Yes","No"))</f>
        <v>Yes</v>
      </c>
      <c r="L3236" s="60" t="str">
        <f t="shared" si="4131"/>
        <v>Yes</v>
      </c>
      <c r="M3236" s="1" t="s">
        <v>18</v>
      </c>
      <c r="N3236" s="14" t="s">
        <v>2503</v>
      </c>
      <c r="O3236" s="5"/>
      <c r="P3236" s="44" t="str">
        <f t="shared" ref="P3236" si="4132">IF(H3240="Yes",IF(I3240="Yes","Yes","No"),"No")</f>
        <v>No</v>
      </c>
      <c r="Q3236" s="108" t="s">
        <v>2758</v>
      </c>
      <c r="R3236" s="5" t="s">
        <v>1</v>
      </c>
      <c r="S3236" s="1" t="s">
        <v>5</v>
      </c>
      <c r="T3236" s="1" t="s">
        <v>3</v>
      </c>
      <c r="U3236" s="5">
        <v>1462</v>
      </c>
      <c r="V3236" s="1">
        <v>62.52</v>
      </c>
      <c r="W3236" s="1">
        <v>62.12</v>
      </c>
      <c r="X3236" s="9">
        <f t="shared" si="4088"/>
        <v>0.40000000000000568</v>
      </c>
      <c r="Y3236" s="14">
        <v>1375</v>
      </c>
      <c r="Z3236" s="1">
        <v>64.22</v>
      </c>
      <c r="AA3236" s="1">
        <v>63.82</v>
      </c>
      <c r="AB3236" s="71">
        <f t="shared" si="4068"/>
        <v>0.39999999999999858</v>
      </c>
      <c r="AC3236" s="53"/>
    </row>
    <row r="3237" spans="1:29" x14ac:dyDescent="0.25">
      <c r="A3237" s="53">
        <v>5204028</v>
      </c>
      <c r="B3237" s="89" t="s">
        <v>2736</v>
      </c>
      <c r="C3237" s="53" t="s">
        <v>358</v>
      </c>
      <c r="D3237" s="49" t="s">
        <v>2507</v>
      </c>
      <c r="E3237" s="47">
        <f>VLOOKUP('2012 Accountability Database'!A3234,Dems1112!$A$2:$G$1082,3)</f>
        <v>0.68</v>
      </c>
      <c r="F3237" s="66"/>
      <c r="G3237" s="52"/>
      <c r="M3237" s="5" t="s">
        <v>18</v>
      </c>
      <c r="N3237" s="14" t="s">
        <v>2504</v>
      </c>
      <c r="O3237" s="5"/>
      <c r="P3237" s="44" t="str">
        <f t="shared" ref="P3237" si="4133">IF(K3240="Yes",IF(L3240="Yes","Yes","No"),"No")</f>
        <v>No</v>
      </c>
      <c r="Q3237" s="108"/>
      <c r="R3237" s="5" t="s">
        <v>1</v>
      </c>
      <c r="S3237" s="5" t="s">
        <v>5</v>
      </c>
      <c r="T3237" s="5" t="s">
        <v>7</v>
      </c>
      <c r="U3237" s="5">
        <v>1126</v>
      </c>
      <c r="V3237" s="5">
        <v>56.75</v>
      </c>
      <c r="W3237" s="5">
        <v>56.41</v>
      </c>
      <c r="X3237" s="11">
        <f t="shared" si="4088"/>
        <v>0.34000000000000341</v>
      </c>
      <c r="Y3237" s="14">
        <v>1050</v>
      </c>
      <c r="Z3237" s="5">
        <v>58.67</v>
      </c>
      <c r="AA3237" s="5">
        <v>58.19</v>
      </c>
      <c r="AB3237" s="71">
        <f t="shared" si="4068"/>
        <v>0.48000000000000398</v>
      </c>
      <c r="AC3237" s="53"/>
    </row>
    <row r="3238" spans="1:29" x14ac:dyDescent="0.25">
      <c r="A3238" s="53">
        <v>5204028</v>
      </c>
      <c r="B3238" s="89" t="s">
        <v>2736</v>
      </c>
      <c r="C3238" s="53" t="s">
        <v>358</v>
      </c>
      <c r="D3238" s="50" t="s">
        <v>2508</v>
      </c>
      <c r="E3238" s="47">
        <f>VLOOKUP('2012 Accountability Database'!A3234,Dems1112!$A$2:$G$1082,4)</f>
        <v>0.74</v>
      </c>
      <c r="F3238" s="65" t="s">
        <v>2486</v>
      </c>
      <c r="G3238" s="62"/>
      <c r="H3238" s="13" t="str">
        <f>IF(V3238&gt;94,"Met",IF(X3238="--","n/a",IF(X3238&gt;=0,"Met","Did Not Meet")))</f>
        <v>Did Not Meet</v>
      </c>
      <c r="I3238" s="13" t="str">
        <f>IF(V3239&gt;94,"Met",IF(X3239="--","n/a",IF(X3239&gt;=0,"Met","Did Not Meet")))</f>
        <v>Did Not Meet</v>
      </c>
      <c r="J3238" s="13"/>
      <c r="K3238" s="13" t="str">
        <f>IF(Z3238&gt;94,"Met",IF(AB3238="--","n/a",IF(AB3238&gt;=0,"Met","Did Not Meet")))</f>
        <v>Did Not Meet</v>
      </c>
      <c r="L3238" s="13" t="str">
        <f>IF(Z3239&gt;94,"Met",IF(AB3239="--","n/a",IF(AB3239&gt;=0,"Met","Did Not Meet")))</f>
        <v>Did Not Meet</v>
      </c>
      <c r="M3238" s="1" t="s">
        <v>18</v>
      </c>
      <c r="N3238" s="68" t="s">
        <v>2497</v>
      </c>
      <c r="O3238" s="35"/>
      <c r="P3238" s="44"/>
      <c r="Q3238" s="108"/>
      <c r="R3238" s="5" t="s">
        <v>6</v>
      </c>
      <c r="S3238" s="1" t="s">
        <v>2</v>
      </c>
      <c r="T3238" s="1" t="s">
        <v>3</v>
      </c>
      <c r="U3238" s="5">
        <v>540</v>
      </c>
      <c r="V3238" s="1">
        <v>58.15</v>
      </c>
      <c r="W3238" s="1">
        <v>61.85</v>
      </c>
      <c r="X3238" s="6">
        <f t="shared" si="4088"/>
        <v>-3.7000000000000028</v>
      </c>
      <c r="Y3238" s="14">
        <v>449</v>
      </c>
      <c r="Z3238" s="1">
        <v>52.34</v>
      </c>
      <c r="AA3238" s="1">
        <v>57.18</v>
      </c>
      <c r="AB3238" s="72">
        <f t="shared" si="4068"/>
        <v>-4.8399999999999963</v>
      </c>
      <c r="AC3238" s="53"/>
    </row>
    <row r="3239" spans="1:29" x14ac:dyDescent="0.25">
      <c r="A3239" s="53">
        <v>5204028</v>
      </c>
      <c r="B3239" s="89" t="s">
        <v>2736</v>
      </c>
      <c r="C3239" s="53" t="s">
        <v>358</v>
      </c>
      <c r="D3239" s="50" t="s">
        <v>974</v>
      </c>
      <c r="E3239" s="47" t="str">
        <f>VLOOKUP('2012 Accountability Database'!A3234,Dems1112!$A$2:$G$1082,5)</f>
        <v>6-8</v>
      </c>
      <c r="F3239" s="65" t="s">
        <v>2487</v>
      </c>
      <c r="G3239" s="62"/>
      <c r="H3239" s="13" t="str">
        <f>IF(V3240&gt;94,"Met",IF(X3240="--","n/a",IF(X3240&gt;=0,"Met","Did Not Meet")))</f>
        <v>Did Not Meet</v>
      </c>
      <c r="I3239" s="13" t="str">
        <f>IF(V3241&gt;94,"Met",IF(X3241="--","n/a",IF(X3241&gt;=0,"Met","Did Not Meet")))</f>
        <v>Did Not Meet</v>
      </c>
      <c r="J3239" s="13"/>
      <c r="K3239" s="13" t="str">
        <f>IF(Z3240&gt;94,"Met",IF(AB3240="--","n/a",IF(AB3240&gt;=0,"Met","Did Not Meet")))</f>
        <v>Did Not Meet</v>
      </c>
      <c r="L3239" s="13" t="str">
        <f>IF(Z3241&gt;94,"Met",IF(AB3241="--","n/a",IF(AB3241&gt;=0,"Met","Did Not Meet")))</f>
        <v>Did Not Meet</v>
      </c>
      <c r="M3239" s="5" t="s">
        <v>18</v>
      </c>
      <c r="N3239" s="14"/>
      <c r="O3239" s="35" t="s">
        <v>2506</v>
      </c>
      <c r="P3239" s="83" t="str">
        <f t="shared" ref="P3239" si="4134">IF(P3234="No"," ", IF(P3236="No"," ",IF(P3235="No", " ",IF(P3237="No"," ","X"))))</f>
        <v xml:space="preserve"> </v>
      </c>
      <c r="Q3239" s="108"/>
      <c r="R3239" s="5" t="s">
        <v>6</v>
      </c>
      <c r="S3239" s="5" t="s">
        <v>2</v>
      </c>
      <c r="T3239" s="5" t="s">
        <v>7</v>
      </c>
      <c r="U3239" s="5">
        <v>414</v>
      </c>
      <c r="V3239" s="5">
        <v>50.97</v>
      </c>
      <c r="W3239" s="5">
        <v>54.98</v>
      </c>
      <c r="X3239" s="8">
        <f t="shared" si="4088"/>
        <v>-4.009999999999998</v>
      </c>
      <c r="Y3239" s="14">
        <v>350</v>
      </c>
      <c r="Z3239" s="5">
        <v>45.71</v>
      </c>
      <c r="AA3239" s="5">
        <v>50.42</v>
      </c>
      <c r="AB3239" s="72">
        <f t="shared" si="4068"/>
        <v>-4.7100000000000009</v>
      </c>
      <c r="AC3239" s="53"/>
    </row>
    <row r="3240" spans="1:29" ht="15.75" x14ac:dyDescent="0.25">
      <c r="A3240" s="53">
        <v>5204028</v>
      </c>
      <c r="B3240" s="89" t="s">
        <v>2736</v>
      </c>
      <c r="C3240" s="53" t="s">
        <v>358</v>
      </c>
      <c r="D3240" s="50" t="s">
        <v>975</v>
      </c>
      <c r="E3240" s="48" t="str">
        <f>VLOOKUP('2012 Accountability Database'!A3234,Dems1112!$A$2:$G$1082,6)</f>
        <v>4 (Southwest AR)</v>
      </c>
      <c r="F3240" s="66"/>
      <c r="G3240" s="63" t="s">
        <v>2488</v>
      </c>
      <c r="H3240" s="61" t="str">
        <f t="shared" ref="H3240:I3240" si="4135">IF(H3238="Met","Yes",IF(H3239="Met","Yes","No"))</f>
        <v>No</v>
      </c>
      <c r="I3240" s="61" t="str">
        <f t="shared" si="4135"/>
        <v>No</v>
      </c>
      <c r="J3240" s="55"/>
      <c r="K3240" s="61" t="str">
        <f t="shared" ref="K3240:L3240" si="4136">IF(K3238="Met","Yes",IF(K3239="Met","Yes","No"))</f>
        <v>No</v>
      </c>
      <c r="L3240" s="61" t="str">
        <f t="shared" si="4136"/>
        <v>No</v>
      </c>
      <c r="M3240" s="1" t="s">
        <v>18</v>
      </c>
      <c r="N3240" s="14"/>
      <c r="O3240" s="35" t="s">
        <v>2505</v>
      </c>
      <c r="P3240" s="83" t="str">
        <f t="shared" ref="P3240" si="4137">IF(P3239="X"," ",IF(P3241="X"," ","X"))</f>
        <v xml:space="preserve"> </v>
      </c>
      <c r="Q3240" s="94" t="s">
        <v>2759</v>
      </c>
      <c r="R3240" s="5" t="s">
        <v>6</v>
      </c>
      <c r="S3240" s="1" t="s">
        <v>5</v>
      </c>
      <c r="T3240" s="1" t="s">
        <v>3</v>
      </c>
      <c r="U3240" s="5">
        <v>1606</v>
      </c>
      <c r="V3240" s="1">
        <v>58.84</v>
      </c>
      <c r="W3240" s="1">
        <v>61.85</v>
      </c>
      <c r="X3240" s="6">
        <f t="shared" si="4088"/>
        <v>-3.009999999999998</v>
      </c>
      <c r="Y3240" s="14">
        <v>1378</v>
      </c>
      <c r="Z3240" s="1">
        <v>53.77</v>
      </c>
      <c r="AA3240" s="1">
        <v>57.18</v>
      </c>
      <c r="AB3240" s="72">
        <f t="shared" si="4068"/>
        <v>-3.4099999999999966</v>
      </c>
      <c r="AC3240" s="53"/>
    </row>
    <row r="3241" spans="1:29" x14ac:dyDescent="0.25">
      <c r="A3241" s="54">
        <v>5204028</v>
      </c>
      <c r="B3241" s="90" t="s">
        <v>2736</v>
      </c>
      <c r="C3241" s="54" t="s">
        <v>358</v>
      </c>
      <c r="D3241" s="4"/>
      <c r="E3241" s="4"/>
      <c r="F3241" s="67"/>
      <c r="G3241" s="64"/>
      <c r="H3241" s="43"/>
      <c r="I3241" s="43"/>
      <c r="J3241" s="43"/>
      <c r="K3241" s="43"/>
      <c r="L3241" s="43"/>
      <c r="M3241" s="4" t="s">
        <v>18</v>
      </c>
      <c r="N3241" s="15"/>
      <c r="O3241" s="38" t="s">
        <v>2482</v>
      </c>
      <c r="P3241" s="84" t="str">
        <f>IF(E3235="Achieving School"," ","X")</f>
        <v>X</v>
      </c>
      <c r="Q3241" s="91"/>
      <c r="R3241" s="4" t="s">
        <v>6</v>
      </c>
      <c r="S3241" s="4" t="s">
        <v>5</v>
      </c>
      <c r="T3241" s="4" t="s">
        <v>7</v>
      </c>
      <c r="U3241" s="4">
        <v>1202</v>
      </c>
      <c r="V3241" s="4">
        <v>50.92</v>
      </c>
      <c r="W3241" s="4">
        <v>54.98</v>
      </c>
      <c r="X3241" s="7">
        <f t="shared" si="4088"/>
        <v>-4.0599999999999952</v>
      </c>
      <c r="Y3241" s="15">
        <v>1052</v>
      </c>
      <c r="Z3241" s="4">
        <v>46.2</v>
      </c>
      <c r="AA3241" s="4">
        <v>50.42</v>
      </c>
      <c r="AB3241" s="73">
        <f t="shared" si="4068"/>
        <v>-4.2199999999999989</v>
      </c>
      <c r="AC3241" s="54"/>
    </row>
    <row r="3242" spans="1:29" x14ac:dyDescent="0.25">
      <c r="A3242" s="1">
        <v>5205011</v>
      </c>
      <c r="B3242" s="87" t="s">
        <v>2737</v>
      </c>
      <c r="C3242" s="55" t="s">
        <v>531</v>
      </c>
      <c r="E3242" s="42"/>
      <c r="F3242" s="65" t="s">
        <v>2483</v>
      </c>
      <c r="G3242" s="62"/>
      <c r="H3242" s="37" t="str">
        <f>IF(V3242&gt;94,"Met",IF(X3242="--","n/a",IF(X3242&gt;=0,"Met","Did Not Meet")))</f>
        <v>Did Not Meet</v>
      </c>
      <c r="I3242" s="37" t="str">
        <f>IF(V3243&gt;94,"Met",IF(X3243="--","n/a",IF(X3243&gt;=0,"Met","Did Not Meet")))</f>
        <v>Did Not Meet</v>
      </c>
      <c r="K3242" s="13" t="str">
        <f>IF(Z3242&gt;94,"Met",IF(AB3242="--","n/a",IF(AB3242&gt;=0,"Met","Did Not Meet")))</f>
        <v>Met</v>
      </c>
      <c r="L3242" s="13" t="str">
        <f>IF(Z3243&gt;94,"Met",IF(AB3243="--","n/a",IF(AB3243&gt;=0,"Met","Did Not Meet")))</f>
        <v>Did Not Meet</v>
      </c>
      <c r="M3242" s="5" t="s">
        <v>9</v>
      </c>
      <c r="N3242" s="14" t="s">
        <v>2502</v>
      </c>
      <c r="O3242" s="5"/>
      <c r="P3242" s="44" t="str">
        <f t="shared" ref="P3242" si="4138">IF(H3244="Yes",IF(I3244="Yes","Yes","No"),"No")</f>
        <v>No</v>
      </c>
      <c r="Q3242" s="93"/>
      <c r="R3242" s="5" t="s">
        <v>1</v>
      </c>
      <c r="S3242" s="5" t="s">
        <v>2</v>
      </c>
      <c r="T3242" s="5" t="s">
        <v>3</v>
      </c>
      <c r="U3242" s="5">
        <v>52</v>
      </c>
      <c r="V3242" s="5">
        <v>69.23</v>
      </c>
      <c r="W3242" s="5">
        <v>70.75</v>
      </c>
      <c r="X3242" s="8">
        <f t="shared" si="4088"/>
        <v>-1.519999999999996</v>
      </c>
      <c r="Y3242" s="14">
        <v>37</v>
      </c>
      <c r="Z3242" s="5">
        <v>75.680000000000007</v>
      </c>
      <c r="AA3242" s="5">
        <v>73.459999999999994</v>
      </c>
      <c r="AB3242" s="71">
        <f t="shared" si="4068"/>
        <v>2.2200000000000131</v>
      </c>
      <c r="AC3242" s="36"/>
    </row>
    <row r="3243" spans="1:29" ht="15.75" x14ac:dyDescent="0.25">
      <c r="A3243" s="53">
        <v>5205011</v>
      </c>
      <c r="B3243" s="89" t="s">
        <v>2737</v>
      </c>
      <c r="C3243" s="53" t="s">
        <v>531</v>
      </c>
      <c r="D3243" s="49" t="s">
        <v>2498</v>
      </c>
      <c r="E3243" s="34" t="str">
        <f>M3242</f>
        <v>Needs Improvement School</v>
      </c>
      <c r="F3243" s="65" t="s">
        <v>2484</v>
      </c>
      <c r="G3243" s="62"/>
      <c r="H3243" s="13" t="str">
        <f>IF(V3244&gt;94,"Met",IF(X3244="--","n/a",IF(X3244&gt;=0,"Met","Did Not Meet")))</f>
        <v>Met</v>
      </c>
      <c r="I3243" s="13" t="str">
        <f>IF(V3245&gt;94,"Met",IF(X3245="--","n/a",IF(X3245&gt;=0,"Met","Did Not Meet")))</f>
        <v>Did Not Meet</v>
      </c>
      <c r="K3243" s="13" t="str">
        <f>IF(Z3244&gt;94,"Met",IF(AB3244="--","n/a",IF(AB3244&gt;=0,"Met","Did Not Meet")))</f>
        <v>Met</v>
      </c>
      <c r="L3243" s="13" t="str">
        <f>IF(Z3245&gt;94,"Met",IF(AB3245="--","n/a",IF(AB3245&gt;=0,"Met","Did Not Meet")))</f>
        <v>n/a</v>
      </c>
      <c r="M3243" s="1" t="s">
        <v>9</v>
      </c>
      <c r="N3243" s="14" t="s">
        <v>2501</v>
      </c>
      <c r="O3243" s="5"/>
      <c r="P3243" s="44" t="str">
        <f t="shared" ref="P3243" si="4139">IF(K3244="Yes",IF(L3244="Yes","Yes","No"),"No")</f>
        <v>No</v>
      </c>
      <c r="Q3243" s="94" t="s">
        <v>2759</v>
      </c>
      <c r="R3243" s="5" t="s">
        <v>1</v>
      </c>
      <c r="S3243" s="1" t="s">
        <v>2</v>
      </c>
      <c r="T3243" s="1" t="s">
        <v>7</v>
      </c>
      <c r="U3243" s="5">
        <v>34</v>
      </c>
      <c r="V3243" s="1">
        <v>58.82</v>
      </c>
      <c r="W3243" s="1">
        <v>63.89</v>
      </c>
      <c r="X3243" s="6">
        <f t="shared" si="4088"/>
        <v>-5.07</v>
      </c>
      <c r="Y3243" s="14">
        <v>25</v>
      </c>
      <c r="Z3243" s="1">
        <v>68</v>
      </c>
      <c r="AA3243" s="1">
        <v>75.319999999999993</v>
      </c>
      <c r="AB3243" s="72">
        <f t="shared" si="4068"/>
        <v>-7.3199999999999932</v>
      </c>
      <c r="AC3243" s="53"/>
    </row>
    <row r="3244" spans="1:29" ht="15" customHeight="1" x14ac:dyDescent="0.25">
      <c r="A3244" s="53">
        <v>5205011</v>
      </c>
      <c r="B3244" s="89" t="s">
        <v>2737</v>
      </c>
      <c r="C3244" s="53" t="s">
        <v>531</v>
      </c>
      <c r="D3244" s="49" t="s">
        <v>2499</v>
      </c>
      <c r="E3244" s="35" t="str">
        <f>VLOOKUP('2012 Accountability Database'!$A3242,'2011 AYP'!A$2:B$1072,2)</f>
        <v xml:space="preserve"> A (Alert)</v>
      </c>
      <c r="F3244" s="66"/>
      <c r="G3244" s="63" t="s">
        <v>2485</v>
      </c>
      <c r="H3244" s="60" t="str">
        <f t="shared" ref="H3244:I3244" si="4140">IF(H3242="Met","Yes",IF(H3243="Met","Yes","No"))</f>
        <v>Yes</v>
      </c>
      <c r="I3244" s="60" t="str">
        <f t="shared" si="4140"/>
        <v>No</v>
      </c>
      <c r="J3244" s="42"/>
      <c r="K3244" s="60" t="str">
        <f t="shared" ref="K3244:L3244" si="4141">IF(K3242="Met","Yes",IF(K3243="Met","Yes","No"))</f>
        <v>Yes</v>
      </c>
      <c r="L3244" s="60" t="str">
        <f t="shared" si="4141"/>
        <v>No</v>
      </c>
      <c r="M3244" s="1" t="s">
        <v>9</v>
      </c>
      <c r="N3244" s="14" t="s">
        <v>2503</v>
      </c>
      <c r="O3244" s="5"/>
      <c r="P3244" s="44" t="str">
        <f t="shared" ref="P3244" si="4142">IF(H3248="Yes",IF(I3248="Yes","Yes","No"),"No")</f>
        <v>No</v>
      </c>
      <c r="Q3244" s="108" t="s">
        <v>2758</v>
      </c>
      <c r="R3244" s="5" t="s">
        <v>1</v>
      </c>
      <c r="S3244" s="1" t="s">
        <v>5</v>
      </c>
      <c r="T3244" s="1" t="s">
        <v>3</v>
      </c>
      <c r="U3244" s="5">
        <v>150</v>
      </c>
      <c r="V3244" s="1">
        <v>71.33</v>
      </c>
      <c r="W3244" s="1">
        <v>70.75</v>
      </c>
      <c r="X3244" s="9">
        <f t="shared" si="4088"/>
        <v>0.57999999999999829</v>
      </c>
      <c r="Y3244" s="14">
        <v>112</v>
      </c>
      <c r="Z3244" s="1">
        <v>76.790000000000006</v>
      </c>
      <c r="AA3244" s="1">
        <v>73.459999999999994</v>
      </c>
      <c r="AB3244" s="71">
        <f t="shared" si="4068"/>
        <v>3.3300000000000125</v>
      </c>
      <c r="AC3244" s="53"/>
    </row>
    <row r="3245" spans="1:29" x14ac:dyDescent="0.25">
      <c r="A3245" s="53">
        <v>5205011</v>
      </c>
      <c r="B3245" s="89" t="s">
        <v>2737</v>
      </c>
      <c r="C3245" s="53" t="s">
        <v>531</v>
      </c>
      <c r="D3245" s="49" t="s">
        <v>2507</v>
      </c>
      <c r="E3245" s="47">
        <f>VLOOKUP('2012 Accountability Database'!A3242,Dems1112!$A$2:$G$1082,3)</f>
        <v>0.37</v>
      </c>
      <c r="F3245" s="66"/>
      <c r="G3245" s="52"/>
      <c r="M3245" s="5" t="s">
        <v>9</v>
      </c>
      <c r="N3245" s="14" t="s">
        <v>2504</v>
      </c>
      <c r="O3245" s="5"/>
      <c r="P3245" s="44" t="str">
        <f t="shared" ref="P3245" si="4143">IF(K3248="Yes",IF(L3248="Yes","Yes","No"),"No")</f>
        <v>No</v>
      </c>
      <c r="Q3245" s="108"/>
      <c r="R3245" s="5" t="s">
        <v>1</v>
      </c>
      <c r="S3245" s="5" t="s">
        <v>5</v>
      </c>
      <c r="T3245" s="5" t="s">
        <v>7</v>
      </c>
      <c r="U3245" s="5">
        <v>102</v>
      </c>
      <c r="V3245" s="5">
        <v>62.75</v>
      </c>
      <c r="W3245" s="5">
        <v>63.89</v>
      </c>
      <c r="X3245" s="8">
        <f t="shared" si="4088"/>
        <v>-1.1400000000000006</v>
      </c>
      <c r="Y3245" s="14">
        <v>77</v>
      </c>
      <c r="Z3245" s="5">
        <v>75.319999999999993</v>
      </c>
      <c r="AA3245" s="21" t="s">
        <v>970</v>
      </c>
      <c r="AB3245" s="80" t="s">
        <v>970</v>
      </c>
      <c r="AC3245" s="53"/>
    </row>
    <row r="3246" spans="1:29" x14ac:dyDescent="0.25">
      <c r="A3246" s="53">
        <v>5205011</v>
      </c>
      <c r="B3246" s="89" t="s">
        <v>2737</v>
      </c>
      <c r="C3246" s="53" t="s">
        <v>531</v>
      </c>
      <c r="D3246" s="50" t="s">
        <v>2508</v>
      </c>
      <c r="E3246" s="47">
        <f>VLOOKUP('2012 Accountability Database'!A3242,Dems1112!$A$2:$G$1082,4)</f>
        <v>0.56999999999999995</v>
      </c>
      <c r="F3246" s="65" t="s">
        <v>2486</v>
      </c>
      <c r="G3246" s="62"/>
      <c r="H3246" s="13" t="str">
        <f>IF(V3246&gt;94,"Met",IF(X3246="--","n/a",IF(X3246&gt;=0,"Met","Did Not Meet")))</f>
        <v>Did Not Meet</v>
      </c>
      <c r="I3246" s="13" t="str">
        <f>IF(V3247&gt;94,"Met",IF(X3247="--","n/a",IF(X3247&gt;=0,"Met","Did Not Meet")))</f>
        <v>Did Not Meet</v>
      </c>
      <c r="J3246" s="13"/>
      <c r="K3246" s="13" t="str">
        <f>IF(Z3246&gt;94,"Met",IF(AB3246="--","n/a",IF(AB3246&gt;=0,"Met","Did Not Meet")))</f>
        <v>Did Not Meet</v>
      </c>
      <c r="L3246" s="13" t="str">
        <f>IF(Z3247&gt;94,"Met",IF(AB3247="--","n/a",IF(AB3247&gt;=0,"Met","Did Not Meet")))</f>
        <v>Did Not Meet</v>
      </c>
      <c r="M3246" s="5" t="s">
        <v>9</v>
      </c>
      <c r="N3246" s="68" t="s">
        <v>2497</v>
      </c>
      <c r="O3246" s="35"/>
      <c r="P3246" s="44"/>
      <c r="Q3246" s="108"/>
      <c r="R3246" s="5" t="s">
        <v>6</v>
      </c>
      <c r="S3246" s="5" t="s">
        <v>2</v>
      </c>
      <c r="T3246" s="5" t="s">
        <v>3</v>
      </c>
      <c r="U3246" s="5">
        <v>52</v>
      </c>
      <c r="V3246" s="5">
        <v>55.77</v>
      </c>
      <c r="W3246" s="5">
        <v>72.69</v>
      </c>
      <c r="X3246" s="8">
        <f t="shared" si="4088"/>
        <v>-16.919999999999995</v>
      </c>
      <c r="Y3246" s="14">
        <v>37</v>
      </c>
      <c r="Z3246" s="5">
        <v>37.840000000000003</v>
      </c>
      <c r="AA3246" s="5">
        <v>66.23</v>
      </c>
      <c r="AB3246" s="72">
        <f t="shared" ref="AB3246:AB3309" si="4144">Z3246-AA3246</f>
        <v>-28.39</v>
      </c>
      <c r="AC3246" s="53"/>
    </row>
    <row r="3247" spans="1:29" x14ac:dyDescent="0.25">
      <c r="A3247" s="53">
        <v>5205011</v>
      </c>
      <c r="B3247" s="89" t="s">
        <v>2737</v>
      </c>
      <c r="C3247" s="53" t="s">
        <v>531</v>
      </c>
      <c r="D3247" s="50" t="s">
        <v>974</v>
      </c>
      <c r="E3247" s="47" t="str">
        <f>VLOOKUP('2012 Accountability Database'!A3242,Dems1112!$A$2:$G$1082,5)</f>
        <v>K-6</v>
      </c>
      <c r="F3247" s="65" t="s">
        <v>2487</v>
      </c>
      <c r="G3247" s="62"/>
      <c r="H3247" s="13" t="str">
        <f>IF(V3248&gt;94,"Met",IF(X3248="--","n/a",IF(X3248&gt;=0,"Met","Did Not Meet")))</f>
        <v>Did Not Meet</v>
      </c>
      <c r="I3247" s="13" t="str">
        <f>IF(V3249&gt;94,"Met",IF(X3249="--","n/a",IF(X3249&gt;=0,"Met","Did Not Meet")))</f>
        <v>Did Not Meet</v>
      </c>
      <c r="J3247" s="13"/>
      <c r="K3247" s="13" t="str">
        <f>IF(Z3248&gt;94,"Met",IF(AB3248="--","n/a",IF(AB3248&gt;=0,"Met","Did Not Meet")))</f>
        <v>Did Not Meet</v>
      </c>
      <c r="L3247" s="13" t="str">
        <f>IF(Z3249&gt;94,"Met",IF(AB3249="--","n/a",IF(AB3249&gt;=0,"Met","Did Not Meet")))</f>
        <v>Did Not Meet</v>
      </c>
      <c r="M3247" s="1" t="s">
        <v>9</v>
      </c>
      <c r="N3247" s="14"/>
      <c r="O3247" s="35" t="s">
        <v>2506</v>
      </c>
      <c r="P3247" s="83" t="str">
        <f t="shared" ref="P3247" si="4145">IF(P3242="No"," ", IF(P3244="No"," ",IF(P3243="No", " ",IF(P3245="No"," ","X"))))</f>
        <v xml:space="preserve"> </v>
      </c>
      <c r="Q3247" s="108"/>
      <c r="R3247" s="5" t="s">
        <v>6</v>
      </c>
      <c r="S3247" s="1" t="s">
        <v>2</v>
      </c>
      <c r="T3247" s="1" t="s">
        <v>7</v>
      </c>
      <c r="U3247" s="5">
        <v>34</v>
      </c>
      <c r="V3247" s="1">
        <v>50</v>
      </c>
      <c r="W3247" s="1">
        <v>63.89</v>
      </c>
      <c r="X3247" s="6">
        <f t="shared" si="4088"/>
        <v>-13.89</v>
      </c>
      <c r="Y3247" s="14">
        <v>25</v>
      </c>
      <c r="Z3247" s="1">
        <v>32</v>
      </c>
      <c r="AA3247" s="1">
        <v>61.22</v>
      </c>
      <c r="AB3247" s="72">
        <f t="shared" si="4144"/>
        <v>-29.22</v>
      </c>
      <c r="AC3247" s="53"/>
    </row>
    <row r="3248" spans="1:29" ht="15.75" x14ac:dyDescent="0.25">
      <c r="A3248" s="53">
        <v>5205011</v>
      </c>
      <c r="B3248" s="89" t="s">
        <v>2737</v>
      </c>
      <c r="C3248" s="53" t="s">
        <v>531</v>
      </c>
      <c r="D3248" s="50" t="s">
        <v>975</v>
      </c>
      <c r="E3248" s="48" t="str">
        <f>VLOOKUP('2012 Accountability Database'!A3242,Dems1112!$A$2:$G$1082,6)</f>
        <v>4 (Southwest AR)</v>
      </c>
      <c r="F3248" s="66"/>
      <c r="G3248" s="63" t="s">
        <v>2488</v>
      </c>
      <c r="H3248" s="61" t="str">
        <f t="shared" ref="H3248:I3248" si="4146">IF(H3246="Met","Yes",IF(H3247="Met","Yes","No"))</f>
        <v>No</v>
      </c>
      <c r="I3248" s="61" t="str">
        <f t="shared" si="4146"/>
        <v>No</v>
      </c>
      <c r="J3248" s="55"/>
      <c r="K3248" s="61" t="str">
        <f t="shared" ref="K3248:L3248" si="4147">IF(K3246="Met","Yes",IF(K3247="Met","Yes","No"))</f>
        <v>No</v>
      </c>
      <c r="L3248" s="61" t="str">
        <f t="shared" si="4147"/>
        <v>No</v>
      </c>
      <c r="M3248" s="1" t="s">
        <v>9</v>
      </c>
      <c r="N3248" s="14"/>
      <c r="O3248" s="35" t="s">
        <v>2505</v>
      </c>
      <c r="P3248" s="83" t="str">
        <f t="shared" ref="P3248" si="4148">IF(P3247="X"," ",IF(P3249="X"," ","X"))</f>
        <v xml:space="preserve"> </v>
      </c>
      <c r="Q3248" s="94" t="s">
        <v>2759</v>
      </c>
      <c r="R3248" s="5" t="s">
        <v>6</v>
      </c>
      <c r="S3248" s="1" t="s">
        <v>5</v>
      </c>
      <c r="T3248" s="1" t="s">
        <v>3</v>
      </c>
      <c r="U3248" s="5">
        <v>150</v>
      </c>
      <c r="V3248" s="1">
        <v>64.67</v>
      </c>
      <c r="W3248" s="1">
        <v>72.69</v>
      </c>
      <c r="X3248" s="6">
        <f t="shared" si="4088"/>
        <v>-8.019999999999996</v>
      </c>
      <c r="Y3248" s="14">
        <v>112</v>
      </c>
      <c r="Z3248" s="1">
        <v>54.46</v>
      </c>
      <c r="AA3248" s="1">
        <v>66.23</v>
      </c>
      <c r="AB3248" s="72">
        <f t="shared" si="4144"/>
        <v>-11.770000000000003</v>
      </c>
      <c r="AC3248" s="53"/>
    </row>
    <row r="3249" spans="1:29" x14ac:dyDescent="0.25">
      <c r="A3249" s="54">
        <v>5205011</v>
      </c>
      <c r="B3249" s="90" t="s">
        <v>2737</v>
      </c>
      <c r="C3249" s="54" t="s">
        <v>531</v>
      </c>
      <c r="D3249" s="4"/>
      <c r="E3249" s="4"/>
      <c r="F3249" s="67"/>
      <c r="G3249" s="64"/>
      <c r="H3249" s="43"/>
      <c r="I3249" s="43"/>
      <c r="J3249" s="43"/>
      <c r="K3249" s="43"/>
      <c r="L3249" s="43"/>
      <c r="M3249" s="4" t="s">
        <v>9</v>
      </c>
      <c r="N3249" s="15"/>
      <c r="O3249" s="38" t="s">
        <v>2482</v>
      </c>
      <c r="P3249" s="84" t="str">
        <f>IF(E3243="Achieving School"," ","X")</f>
        <v>X</v>
      </c>
      <c r="Q3249" s="91"/>
      <c r="R3249" s="4" t="s">
        <v>6</v>
      </c>
      <c r="S3249" s="4" t="s">
        <v>5</v>
      </c>
      <c r="T3249" s="4" t="s">
        <v>7</v>
      </c>
      <c r="U3249" s="4">
        <v>102</v>
      </c>
      <c r="V3249" s="4">
        <v>56.86</v>
      </c>
      <c r="W3249" s="4">
        <v>63.89</v>
      </c>
      <c r="X3249" s="7">
        <f t="shared" si="4088"/>
        <v>-7.0300000000000011</v>
      </c>
      <c r="Y3249" s="15">
        <v>77</v>
      </c>
      <c r="Z3249" s="4">
        <v>49.35</v>
      </c>
      <c r="AA3249" s="4">
        <v>61.22</v>
      </c>
      <c r="AB3249" s="73">
        <f t="shared" si="4144"/>
        <v>-11.869999999999997</v>
      </c>
      <c r="AC3249" s="54"/>
    </row>
    <row r="3250" spans="1:29" x14ac:dyDescent="0.25">
      <c r="A3250" s="1">
        <v>5205028</v>
      </c>
      <c r="B3250" s="87" t="s">
        <v>2737</v>
      </c>
      <c r="C3250" s="55" t="s">
        <v>532</v>
      </c>
      <c r="E3250" s="42"/>
      <c r="F3250" s="65" t="s">
        <v>2483</v>
      </c>
      <c r="G3250" s="62"/>
      <c r="H3250" s="37" t="str">
        <f>IF(V3250&gt;94,"Met",IF(X3250="--","n/a",IF(X3250&gt;=0,"Met","Did Not Meet")))</f>
        <v>Met</v>
      </c>
      <c r="I3250" s="37" t="str">
        <f>IF(V3251&gt;94,"Met",IF(X3251="--","n/a",IF(X3251&gt;=0,"Met","Did Not Meet")))</f>
        <v>Met</v>
      </c>
      <c r="K3250" s="13" t="str">
        <f>IF(Z3250&gt;94,"Met",IF(AB3250="--","n/a",IF(AB3250&gt;=0,"Met","Did Not Meet")))</f>
        <v>Met</v>
      </c>
      <c r="L3250" s="13" t="str">
        <f>IF(Z3251&gt;94,"Met",IF(AB3251="--","n/a",IF(AB3251&gt;=0,"Met","Did Not Meet")))</f>
        <v>Met</v>
      </c>
      <c r="M3250" s="5" t="s">
        <v>9</v>
      </c>
      <c r="N3250" s="14" t="s">
        <v>2502</v>
      </c>
      <c r="O3250" s="5"/>
      <c r="P3250" s="44" t="str">
        <f t="shared" ref="P3250" si="4149">IF(H3252="Yes",IF(I3252="Yes","Yes","No"),"No")</f>
        <v>Yes</v>
      </c>
      <c r="Q3250" s="93"/>
      <c r="R3250" s="5" t="s">
        <v>1</v>
      </c>
      <c r="S3250" s="5" t="s">
        <v>2</v>
      </c>
      <c r="T3250" s="5" t="s">
        <v>3</v>
      </c>
      <c r="U3250" s="5">
        <v>252</v>
      </c>
      <c r="V3250" s="5">
        <v>76.59</v>
      </c>
      <c r="W3250" s="5">
        <v>72.05</v>
      </c>
      <c r="X3250" s="11">
        <f t="shared" si="4088"/>
        <v>4.5400000000000063</v>
      </c>
      <c r="Y3250" s="14">
        <v>194</v>
      </c>
      <c r="Z3250" s="5">
        <v>77.319999999999993</v>
      </c>
      <c r="AA3250" s="5">
        <v>69.81</v>
      </c>
      <c r="AB3250" s="71">
        <f t="shared" si="4144"/>
        <v>7.5099999999999909</v>
      </c>
      <c r="AC3250" s="36"/>
    </row>
    <row r="3251" spans="1:29" ht="15.75" x14ac:dyDescent="0.25">
      <c r="A3251" s="53">
        <v>5205028</v>
      </c>
      <c r="B3251" s="89" t="s">
        <v>2737</v>
      </c>
      <c r="C3251" s="53" t="s">
        <v>532</v>
      </c>
      <c r="D3251" s="49" t="s">
        <v>2498</v>
      </c>
      <c r="E3251" s="34" t="str">
        <f>M3250</f>
        <v>Needs Improvement School</v>
      </c>
      <c r="F3251" s="65" t="s">
        <v>2484</v>
      </c>
      <c r="G3251" s="62"/>
      <c r="H3251" s="13" t="str">
        <f>IF(V3252&gt;94,"Met",IF(X3252="--","n/a",IF(X3252&gt;=0,"Met","Did Not Meet")))</f>
        <v>Met</v>
      </c>
      <c r="I3251" s="13" t="str">
        <f>IF(V3253&gt;94,"Met",IF(X3253="--","n/a",IF(X3253&gt;=0,"Met","Did Not Meet")))</f>
        <v>Met</v>
      </c>
      <c r="K3251" s="13" t="str">
        <f>IF(Z3252&gt;94,"Met",IF(AB3252="--","n/a",IF(AB3252&gt;=0,"Met","Did Not Meet")))</f>
        <v>Met</v>
      </c>
      <c r="L3251" s="13" t="str">
        <f>IF(Z3253&gt;94,"Met",IF(AB3253="--","n/a",IF(AB3253&gt;=0,"Met","Did Not Meet")))</f>
        <v>Met</v>
      </c>
      <c r="M3251" s="1" t="s">
        <v>9</v>
      </c>
      <c r="N3251" s="14" t="s">
        <v>2501</v>
      </c>
      <c r="O3251" s="5"/>
      <c r="P3251" s="44" t="str">
        <f t="shared" ref="P3251" si="4150">IF(K3252="Yes",IF(L3252="Yes","Yes","No"),"No")</f>
        <v>Yes</v>
      </c>
      <c r="Q3251" s="94" t="s">
        <v>2759</v>
      </c>
      <c r="R3251" s="5" t="s">
        <v>1</v>
      </c>
      <c r="S3251" s="1" t="s">
        <v>2</v>
      </c>
      <c r="T3251" s="1" t="s">
        <v>7</v>
      </c>
      <c r="U3251" s="5">
        <v>152</v>
      </c>
      <c r="V3251" s="1">
        <v>69.08</v>
      </c>
      <c r="W3251" s="1">
        <v>63.58</v>
      </c>
      <c r="X3251" s="9">
        <f t="shared" si="4088"/>
        <v>5.5</v>
      </c>
      <c r="Y3251" s="14">
        <v>116</v>
      </c>
      <c r="Z3251" s="1">
        <v>71.55</v>
      </c>
      <c r="AA3251" s="1">
        <v>59.78</v>
      </c>
      <c r="AB3251" s="71">
        <f t="shared" si="4144"/>
        <v>11.769999999999996</v>
      </c>
      <c r="AC3251" s="53"/>
    </row>
    <row r="3252" spans="1:29" ht="15" customHeight="1" x14ac:dyDescent="0.25">
      <c r="A3252" s="53">
        <v>5205028</v>
      </c>
      <c r="B3252" s="89" t="s">
        <v>2737</v>
      </c>
      <c r="C3252" s="53" t="s">
        <v>532</v>
      </c>
      <c r="D3252" s="49" t="s">
        <v>2499</v>
      </c>
      <c r="E3252" s="35" t="str">
        <f>VLOOKUP('2012 Accountability Database'!$A3250,'2011 AYP'!A$2:B$1072,2)</f>
        <v>SI_1 (School Improvement Year 1)</v>
      </c>
      <c r="F3252" s="66"/>
      <c r="G3252" s="63" t="s">
        <v>2485</v>
      </c>
      <c r="H3252" s="60" t="str">
        <f t="shared" ref="H3252:I3252" si="4151">IF(H3250="Met","Yes",IF(H3251="Met","Yes","No"))</f>
        <v>Yes</v>
      </c>
      <c r="I3252" s="60" t="str">
        <f t="shared" si="4151"/>
        <v>Yes</v>
      </c>
      <c r="J3252" s="42"/>
      <c r="K3252" s="60" t="str">
        <f t="shared" ref="K3252:L3252" si="4152">IF(K3250="Met","Yes",IF(K3251="Met","Yes","No"))</f>
        <v>Yes</v>
      </c>
      <c r="L3252" s="60" t="str">
        <f t="shared" si="4152"/>
        <v>Yes</v>
      </c>
      <c r="M3252" s="1" t="s">
        <v>9</v>
      </c>
      <c r="N3252" s="14" t="s">
        <v>2503</v>
      </c>
      <c r="O3252" s="5"/>
      <c r="P3252" s="44" t="str">
        <f t="shared" ref="P3252" si="4153">IF(H3256="Yes",IF(I3256="Yes","Yes","No"),"No")</f>
        <v>No</v>
      </c>
      <c r="Q3252" s="108" t="s">
        <v>2758</v>
      </c>
      <c r="R3252" s="5" t="s">
        <v>1</v>
      </c>
      <c r="S3252" s="1" t="s">
        <v>5</v>
      </c>
      <c r="T3252" s="1" t="s">
        <v>3</v>
      </c>
      <c r="U3252" s="5">
        <v>737</v>
      </c>
      <c r="V3252" s="1">
        <v>73.13</v>
      </c>
      <c r="W3252" s="1">
        <v>72.05</v>
      </c>
      <c r="X3252" s="9">
        <f t="shared" si="4088"/>
        <v>1.0799999999999983</v>
      </c>
      <c r="Y3252" s="14">
        <v>533</v>
      </c>
      <c r="Z3252" s="1">
        <v>72.8</v>
      </c>
      <c r="AA3252" s="1">
        <v>69.81</v>
      </c>
      <c r="AB3252" s="71">
        <f t="shared" si="4144"/>
        <v>2.9899999999999949</v>
      </c>
      <c r="AC3252" s="53"/>
    </row>
    <row r="3253" spans="1:29" x14ac:dyDescent="0.25">
      <c r="A3253" s="53">
        <v>5205028</v>
      </c>
      <c r="B3253" s="89" t="s">
        <v>2737</v>
      </c>
      <c r="C3253" s="53" t="s">
        <v>532</v>
      </c>
      <c r="D3253" s="49" t="s">
        <v>2507</v>
      </c>
      <c r="E3253" s="47">
        <f>VLOOKUP('2012 Accountability Database'!A3250,Dems1112!$A$2:$G$1082,3)</f>
        <v>0.28000000000000003</v>
      </c>
      <c r="F3253" s="66"/>
      <c r="G3253" s="52"/>
      <c r="M3253" s="1" t="s">
        <v>9</v>
      </c>
      <c r="N3253" s="14" t="s">
        <v>2504</v>
      </c>
      <c r="O3253" s="5"/>
      <c r="P3253" s="44" t="str">
        <f t="shared" ref="P3253" si="4154">IF(K3256="Yes",IF(L3256="Yes","Yes","No"),"No")</f>
        <v>No</v>
      </c>
      <c r="Q3253" s="108"/>
      <c r="R3253" s="5" t="s">
        <v>1</v>
      </c>
      <c r="S3253" s="1" t="s">
        <v>5</v>
      </c>
      <c r="T3253" s="1" t="s">
        <v>7</v>
      </c>
      <c r="U3253" s="5">
        <v>436</v>
      </c>
      <c r="V3253" s="1">
        <v>64.22</v>
      </c>
      <c r="W3253" s="1">
        <v>63.58</v>
      </c>
      <c r="X3253" s="9">
        <f t="shared" si="4088"/>
        <v>0.64000000000000057</v>
      </c>
      <c r="Y3253" s="14">
        <v>309</v>
      </c>
      <c r="Z3253" s="1">
        <v>64.400000000000006</v>
      </c>
      <c r="AA3253" s="1">
        <v>59.78</v>
      </c>
      <c r="AB3253" s="71">
        <f t="shared" si="4144"/>
        <v>4.6200000000000045</v>
      </c>
      <c r="AC3253" s="53"/>
    </row>
    <row r="3254" spans="1:29" x14ac:dyDescent="0.25">
      <c r="A3254" s="53">
        <v>5205028</v>
      </c>
      <c r="B3254" s="89" t="s">
        <v>2737</v>
      </c>
      <c r="C3254" s="53" t="s">
        <v>532</v>
      </c>
      <c r="D3254" s="50" t="s">
        <v>2508</v>
      </c>
      <c r="E3254" s="47">
        <f>VLOOKUP('2012 Accountability Database'!A3250,Dems1112!$A$2:$G$1082,4)</f>
        <v>0.59</v>
      </c>
      <c r="F3254" s="65" t="s">
        <v>2486</v>
      </c>
      <c r="G3254" s="62"/>
      <c r="H3254" s="13" t="str">
        <f>IF(V3254&gt;94,"Met",IF(X3254="--","n/a",IF(X3254&gt;=0,"Met","Did Not Meet")))</f>
        <v>Did Not Meet</v>
      </c>
      <c r="I3254" s="13" t="str">
        <f>IF(V3255&gt;94,"Met",IF(X3255="--","n/a",IF(X3255&gt;=0,"Met","Did Not Meet")))</f>
        <v>Did Not Meet</v>
      </c>
      <c r="J3254" s="13"/>
      <c r="K3254" s="13" t="str">
        <f>IF(Z3254&gt;94,"Met",IF(AB3254="--","n/a",IF(AB3254&gt;=0,"Met","Did Not Meet")))</f>
        <v>Did Not Meet</v>
      </c>
      <c r="L3254" s="13" t="str">
        <f>IF(Z3255&gt;94,"Met",IF(AB3255="--","n/a",IF(AB3255&gt;=0,"Met","Did Not Meet")))</f>
        <v>Did Not Meet</v>
      </c>
      <c r="M3254" s="1" t="s">
        <v>9</v>
      </c>
      <c r="N3254" s="68" t="s">
        <v>2497</v>
      </c>
      <c r="O3254" s="35"/>
      <c r="P3254" s="44"/>
      <c r="Q3254" s="108"/>
      <c r="R3254" s="5" t="s">
        <v>6</v>
      </c>
      <c r="S3254" s="1" t="s">
        <v>2</v>
      </c>
      <c r="T3254" s="1" t="s">
        <v>3</v>
      </c>
      <c r="U3254" s="5">
        <v>252</v>
      </c>
      <c r="V3254" s="1">
        <v>75</v>
      </c>
      <c r="W3254" s="1">
        <v>80.62</v>
      </c>
      <c r="X3254" s="6">
        <f t="shared" si="4088"/>
        <v>-5.6200000000000045</v>
      </c>
      <c r="Y3254" s="14">
        <v>194</v>
      </c>
      <c r="Z3254" s="1">
        <v>57.22</v>
      </c>
      <c r="AA3254" s="1">
        <v>77.5</v>
      </c>
      <c r="AB3254" s="72">
        <f t="shared" si="4144"/>
        <v>-20.28</v>
      </c>
      <c r="AC3254" s="53"/>
    </row>
    <row r="3255" spans="1:29" x14ac:dyDescent="0.25">
      <c r="A3255" s="53">
        <v>5205028</v>
      </c>
      <c r="B3255" s="89" t="s">
        <v>2737</v>
      </c>
      <c r="C3255" s="53" t="s">
        <v>532</v>
      </c>
      <c r="D3255" s="50" t="s">
        <v>974</v>
      </c>
      <c r="E3255" s="47" t="str">
        <f>VLOOKUP('2012 Accountability Database'!A3250,Dems1112!$A$2:$G$1082,5)</f>
        <v>K-6</v>
      </c>
      <c r="F3255" s="65" t="s">
        <v>2487</v>
      </c>
      <c r="G3255" s="62"/>
      <c r="H3255" s="13" t="str">
        <f>IF(V3256&gt;94,"Met",IF(X3256="--","n/a",IF(X3256&gt;=0,"Met","Did Not Meet")))</f>
        <v>Did Not Meet</v>
      </c>
      <c r="I3255" s="13" t="str">
        <f>IF(V3257&gt;94,"Met",IF(X3257="--","n/a",IF(X3257&gt;=0,"Met","Did Not Meet")))</f>
        <v>Did Not Meet</v>
      </c>
      <c r="J3255" s="13"/>
      <c r="K3255" s="13" t="str">
        <f>IF(Z3256&gt;94,"Met",IF(AB3256="--","n/a",IF(AB3256&gt;=0,"Met","Did Not Meet")))</f>
        <v>Did Not Meet</v>
      </c>
      <c r="L3255" s="13" t="str">
        <f>IF(Z3257&gt;94,"Met",IF(AB3257="--","n/a",IF(AB3257&gt;=0,"Met","Did Not Meet")))</f>
        <v>Did Not Meet</v>
      </c>
      <c r="M3255" s="1" t="s">
        <v>9</v>
      </c>
      <c r="N3255" s="14"/>
      <c r="O3255" s="35" t="s">
        <v>2506</v>
      </c>
      <c r="P3255" s="83" t="str">
        <f t="shared" ref="P3255" si="4155">IF(P3250="No"," ", IF(P3252="No"," ",IF(P3251="No", " ",IF(P3253="No"," ","X"))))</f>
        <v xml:space="preserve"> </v>
      </c>
      <c r="Q3255" s="108"/>
      <c r="R3255" s="5" t="s">
        <v>6</v>
      </c>
      <c r="S3255" s="1" t="s">
        <v>2</v>
      </c>
      <c r="T3255" s="1" t="s">
        <v>7</v>
      </c>
      <c r="U3255" s="5">
        <v>152</v>
      </c>
      <c r="V3255" s="1">
        <v>69.08</v>
      </c>
      <c r="W3255" s="1">
        <v>74.260000000000005</v>
      </c>
      <c r="X3255" s="6">
        <f t="shared" si="4088"/>
        <v>-5.1800000000000068</v>
      </c>
      <c r="Y3255" s="14">
        <v>116</v>
      </c>
      <c r="Z3255" s="1">
        <v>54.31</v>
      </c>
      <c r="AA3255" s="1">
        <v>72.88</v>
      </c>
      <c r="AB3255" s="72">
        <f t="shared" si="4144"/>
        <v>-18.569999999999993</v>
      </c>
      <c r="AC3255" s="53"/>
    </row>
    <row r="3256" spans="1:29" ht="15.75" x14ac:dyDescent="0.25">
      <c r="A3256" s="53">
        <v>5205028</v>
      </c>
      <c r="B3256" s="89" t="s">
        <v>2737</v>
      </c>
      <c r="C3256" s="53" t="s">
        <v>532</v>
      </c>
      <c r="D3256" s="50" t="s">
        <v>975</v>
      </c>
      <c r="E3256" s="48" t="str">
        <f>VLOOKUP('2012 Accountability Database'!A3250,Dems1112!$A$2:$G$1082,6)</f>
        <v>4 (Southwest AR)</v>
      </c>
      <c r="F3256" s="66"/>
      <c r="G3256" s="63" t="s">
        <v>2488</v>
      </c>
      <c r="H3256" s="61" t="str">
        <f t="shared" ref="H3256:I3256" si="4156">IF(H3254="Met","Yes",IF(H3255="Met","Yes","No"))</f>
        <v>No</v>
      </c>
      <c r="I3256" s="61" t="str">
        <f t="shared" si="4156"/>
        <v>No</v>
      </c>
      <c r="J3256" s="55"/>
      <c r="K3256" s="61" t="str">
        <f t="shared" ref="K3256:L3256" si="4157">IF(K3254="Met","Yes",IF(K3255="Met","Yes","No"))</f>
        <v>No</v>
      </c>
      <c r="L3256" s="61" t="str">
        <f t="shared" si="4157"/>
        <v>No</v>
      </c>
      <c r="M3256" s="1" t="s">
        <v>9</v>
      </c>
      <c r="N3256" s="14"/>
      <c r="O3256" s="35" t="s">
        <v>2505</v>
      </c>
      <c r="P3256" s="83" t="str">
        <f t="shared" ref="P3256" si="4158">IF(P3255="X"," ",IF(P3257="X"," ","X"))</f>
        <v xml:space="preserve"> </v>
      </c>
      <c r="Q3256" s="94" t="s">
        <v>2759</v>
      </c>
      <c r="R3256" s="5" t="s">
        <v>6</v>
      </c>
      <c r="S3256" s="1" t="s">
        <v>5</v>
      </c>
      <c r="T3256" s="1" t="s">
        <v>3</v>
      </c>
      <c r="U3256" s="5">
        <v>737</v>
      </c>
      <c r="V3256" s="1">
        <v>77.2</v>
      </c>
      <c r="W3256" s="1">
        <v>80.62</v>
      </c>
      <c r="X3256" s="6">
        <f t="shared" si="4088"/>
        <v>-3.4200000000000017</v>
      </c>
      <c r="Y3256" s="14">
        <v>533</v>
      </c>
      <c r="Z3256" s="1">
        <v>66.98</v>
      </c>
      <c r="AA3256" s="1">
        <v>77.5</v>
      </c>
      <c r="AB3256" s="72">
        <f t="shared" si="4144"/>
        <v>-10.519999999999996</v>
      </c>
      <c r="AC3256" s="53"/>
    </row>
    <row r="3257" spans="1:29" x14ac:dyDescent="0.25">
      <c r="A3257" s="54">
        <v>5205028</v>
      </c>
      <c r="B3257" s="90" t="s">
        <v>2737</v>
      </c>
      <c r="C3257" s="54" t="s">
        <v>532</v>
      </c>
      <c r="D3257" s="4"/>
      <c r="E3257" s="4"/>
      <c r="F3257" s="67"/>
      <c r="G3257" s="64"/>
      <c r="H3257" s="43"/>
      <c r="I3257" s="43"/>
      <c r="J3257" s="43"/>
      <c r="K3257" s="43"/>
      <c r="L3257" s="43"/>
      <c r="M3257" s="4" t="s">
        <v>9</v>
      </c>
      <c r="N3257" s="15"/>
      <c r="O3257" s="38" t="s">
        <v>2482</v>
      </c>
      <c r="P3257" s="84" t="str">
        <f>IF(E3251="Achieving School"," ","X")</f>
        <v>X</v>
      </c>
      <c r="Q3257" s="91"/>
      <c r="R3257" s="4" t="s">
        <v>6</v>
      </c>
      <c r="S3257" s="4" t="s">
        <v>5</v>
      </c>
      <c r="T3257" s="4" t="s">
        <v>7</v>
      </c>
      <c r="U3257" s="4">
        <v>436</v>
      </c>
      <c r="V3257" s="4">
        <v>71.099999999999994</v>
      </c>
      <c r="W3257" s="4">
        <v>74.260000000000005</v>
      </c>
      <c r="X3257" s="7">
        <f t="shared" si="4088"/>
        <v>-3.1600000000000108</v>
      </c>
      <c r="Y3257" s="15">
        <v>309</v>
      </c>
      <c r="Z3257" s="4">
        <v>62.46</v>
      </c>
      <c r="AA3257" s="4">
        <v>72.88</v>
      </c>
      <c r="AB3257" s="73">
        <f t="shared" si="4144"/>
        <v>-10.419999999999995</v>
      </c>
      <c r="AC3257" s="54"/>
    </row>
    <row r="3258" spans="1:29" x14ac:dyDescent="0.25">
      <c r="A3258" s="1">
        <v>5206032</v>
      </c>
      <c r="B3258" s="87" t="s">
        <v>2647</v>
      </c>
      <c r="C3258" s="55" t="s">
        <v>890</v>
      </c>
      <c r="E3258" s="42"/>
      <c r="F3258" s="65" t="s">
        <v>2483</v>
      </c>
      <c r="G3258" s="62"/>
      <c r="H3258" s="37" t="str">
        <f>IF(V3258&gt;94,"Met",IF(X3258="--","n/a",IF(X3258&gt;=0,"Met","Did Not Meet")))</f>
        <v>Met</v>
      </c>
      <c r="I3258" s="37" t="str">
        <f>IF(V3259&gt;94,"Met",IF(X3259="--","n/a",IF(X3259&gt;=0,"Met","Did Not Meet")))</f>
        <v>Met</v>
      </c>
      <c r="K3258" s="13" t="str">
        <f>IF(Z3258&gt;94,"Met",IF(AB3258="--","n/a",IF(AB3258&gt;=0,"Met","Did Not Meet")))</f>
        <v>Met</v>
      </c>
      <c r="L3258" s="13" t="str">
        <f>IF(Z3259&gt;94,"Met",IF(AB3259="--","n/a",IF(AB3259&gt;=0,"Met","Did Not Meet")))</f>
        <v>Met</v>
      </c>
      <c r="M3258" s="1" t="s">
        <v>18</v>
      </c>
      <c r="N3258" s="14" t="s">
        <v>2502</v>
      </c>
      <c r="O3258" s="5"/>
      <c r="P3258" s="44" t="str">
        <f t="shared" ref="P3258" si="4159">IF(H3260="Yes",IF(I3260="Yes","Yes","No"),"No")</f>
        <v>Yes</v>
      </c>
      <c r="Q3258" s="93"/>
      <c r="R3258" s="5" t="s">
        <v>1</v>
      </c>
      <c r="S3258" s="1" t="s">
        <v>2</v>
      </c>
      <c r="T3258" s="1" t="s">
        <v>3</v>
      </c>
      <c r="U3258" s="5">
        <v>94</v>
      </c>
      <c r="V3258" s="1">
        <v>77.66</v>
      </c>
      <c r="W3258" s="1">
        <v>69.45</v>
      </c>
      <c r="X3258" s="9">
        <f t="shared" si="4088"/>
        <v>8.2099999999999937</v>
      </c>
      <c r="Y3258" s="14">
        <v>67</v>
      </c>
      <c r="Z3258" s="1">
        <v>77.61</v>
      </c>
      <c r="AA3258" s="1">
        <v>75.81</v>
      </c>
      <c r="AB3258" s="71">
        <f t="shared" si="4144"/>
        <v>1.7999999999999972</v>
      </c>
      <c r="AC3258" s="36"/>
    </row>
    <row r="3259" spans="1:29" ht="15.75" x14ac:dyDescent="0.25">
      <c r="A3259" s="53">
        <v>5206032</v>
      </c>
      <c r="B3259" s="89" t="s">
        <v>2647</v>
      </c>
      <c r="C3259" s="53" t="s">
        <v>890</v>
      </c>
      <c r="D3259" s="49" t="s">
        <v>2498</v>
      </c>
      <c r="E3259" s="34" t="str">
        <f>M3258</f>
        <v>Needs Improvement Focus School</v>
      </c>
      <c r="F3259" s="65" t="s">
        <v>2484</v>
      </c>
      <c r="G3259" s="62"/>
      <c r="H3259" s="13" t="str">
        <f>IF(V3260&gt;94,"Met",IF(X3260="--","n/a",IF(X3260&gt;=0,"Met","Did Not Meet")))</f>
        <v>Did Not Meet</v>
      </c>
      <c r="I3259" s="13" t="str">
        <f>IF(V3261&gt;94,"Met",IF(X3261="--","n/a",IF(X3261&gt;=0,"Met","Did Not Meet")))</f>
        <v>Did Not Meet</v>
      </c>
      <c r="K3259" s="13" t="str">
        <f>IF(Z3260&gt;94,"Met",IF(AB3260="--","n/a",IF(AB3260&gt;=0,"Met","Did Not Meet")))</f>
        <v>Did Not Meet</v>
      </c>
      <c r="L3259" s="13" t="str">
        <f>IF(Z3261&gt;94,"Met",IF(AB3261="--","n/a",IF(AB3261&gt;=0,"Met","Did Not Meet")))</f>
        <v>Did Not Meet</v>
      </c>
      <c r="M3259" s="1" t="s">
        <v>18</v>
      </c>
      <c r="N3259" s="14" t="s">
        <v>2501</v>
      </c>
      <c r="O3259" s="5"/>
      <c r="P3259" s="44" t="str">
        <f t="shared" ref="P3259" si="4160">IF(K3260="Yes",IF(L3260="Yes","Yes","No"),"No")</f>
        <v>Yes</v>
      </c>
      <c r="Q3259" s="94" t="s">
        <v>2759</v>
      </c>
      <c r="R3259" s="5" t="s">
        <v>1</v>
      </c>
      <c r="S3259" s="1" t="s">
        <v>2</v>
      </c>
      <c r="T3259" s="1" t="s">
        <v>7</v>
      </c>
      <c r="U3259" s="5">
        <v>88</v>
      </c>
      <c r="V3259" s="1">
        <v>76.14</v>
      </c>
      <c r="W3259" s="1">
        <v>68.459999999999994</v>
      </c>
      <c r="X3259" s="9">
        <f t="shared" si="4088"/>
        <v>7.6800000000000068</v>
      </c>
      <c r="Y3259" s="14">
        <v>63</v>
      </c>
      <c r="Z3259" s="1">
        <v>76.19</v>
      </c>
      <c r="AA3259" s="1">
        <v>75.37</v>
      </c>
      <c r="AB3259" s="71">
        <f t="shared" si="4144"/>
        <v>0.81999999999999318</v>
      </c>
      <c r="AC3259" s="53"/>
    </row>
    <row r="3260" spans="1:29" ht="15" customHeight="1" x14ac:dyDescent="0.25">
      <c r="A3260" s="53">
        <v>5206032</v>
      </c>
      <c r="B3260" s="89" t="s">
        <v>2647</v>
      </c>
      <c r="C3260" s="53" t="s">
        <v>890</v>
      </c>
      <c r="D3260" s="49" t="s">
        <v>2499</v>
      </c>
      <c r="E3260" s="35" t="str">
        <f>VLOOKUP('2012 Accountability Database'!$A3258,'2011 AYP'!A$2:B$1072,2)</f>
        <v>SI_7 (School Improvement Year 7)</v>
      </c>
      <c r="F3260" s="66"/>
      <c r="G3260" s="63" t="s">
        <v>2485</v>
      </c>
      <c r="H3260" s="60" t="str">
        <f t="shared" ref="H3260:I3260" si="4161">IF(H3258="Met","Yes",IF(H3259="Met","Yes","No"))</f>
        <v>Yes</v>
      </c>
      <c r="I3260" s="60" t="str">
        <f t="shared" si="4161"/>
        <v>Yes</v>
      </c>
      <c r="J3260" s="42"/>
      <c r="K3260" s="60" t="str">
        <f t="shared" ref="K3260:L3260" si="4162">IF(K3258="Met","Yes",IF(K3259="Met","Yes","No"))</f>
        <v>Yes</v>
      </c>
      <c r="L3260" s="60" t="str">
        <f t="shared" si="4162"/>
        <v>Yes</v>
      </c>
      <c r="M3260" s="1" t="s">
        <v>18</v>
      </c>
      <c r="N3260" s="14" t="s">
        <v>2503</v>
      </c>
      <c r="O3260" s="5"/>
      <c r="P3260" s="44" t="str">
        <f t="shared" ref="P3260" si="4163">IF(H3264="Yes",IF(I3264="Yes","Yes","No"),"No")</f>
        <v>No</v>
      </c>
      <c r="Q3260" s="108" t="s">
        <v>2758</v>
      </c>
      <c r="R3260" s="5" t="s">
        <v>1</v>
      </c>
      <c r="S3260" s="1" t="s">
        <v>5</v>
      </c>
      <c r="T3260" s="1" t="s">
        <v>3</v>
      </c>
      <c r="U3260" s="5">
        <v>301</v>
      </c>
      <c r="V3260" s="1">
        <v>67.77</v>
      </c>
      <c r="W3260" s="1">
        <v>69.45</v>
      </c>
      <c r="X3260" s="6">
        <f t="shared" si="4088"/>
        <v>-1.6800000000000068</v>
      </c>
      <c r="Y3260" s="14">
        <v>213</v>
      </c>
      <c r="Z3260" s="1">
        <v>72.77</v>
      </c>
      <c r="AA3260" s="1">
        <v>75.81</v>
      </c>
      <c r="AB3260" s="72">
        <f t="shared" si="4144"/>
        <v>-3.0400000000000063</v>
      </c>
      <c r="AC3260" s="53"/>
    </row>
    <row r="3261" spans="1:29" x14ac:dyDescent="0.25">
      <c r="A3261" s="53">
        <v>5206032</v>
      </c>
      <c r="B3261" s="89" t="s">
        <v>2647</v>
      </c>
      <c r="C3261" s="53" t="s">
        <v>890</v>
      </c>
      <c r="D3261" s="49" t="s">
        <v>2507</v>
      </c>
      <c r="E3261" s="47">
        <f>VLOOKUP('2012 Accountability Database'!A3258,Dems1112!$A$2:$G$1082,3)</f>
        <v>0.85</v>
      </c>
      <c r="F3261" s="66"/>
      <c r="G3261" s="52"/>
      <c r="M3261" s="1" t="s">
        <v>18</v>
      </c>
      <c r="N3261" s="14" t="s">
        <v>2504</v>
      </c>
      <c r="O3261" s="5"/>
      <c r="P3261" s="44" t="str">
        <f t="shared" ref="P3261" si="4164">IF(K3264="Yes",IF(L3264="Yes","Yes","No"),"No")</f>
        <v>No</v>
      </c>
      <c r="Q3261" s="108"/>
      <c r="R3261" s="5" t="s">
        <v>1</v>
      </c>
      <c r="S3261" s="1" t="s">
        <v>5</v>
      </c>
      <c r="T3261" s="1" t="s">
        <v>7</v>
      </c>
      <c r="U3261" s="5">
        <v>278</v>
      </c>
      <c r="V3261" s="1">
        <v>66.19</v>
      </c>
      <c r="W3261" s="1">
        <v>68.459999999999994</v>
      </c>
      <c r="X3261" s="6">
        <f t="shared" si="4088"/>
        <v>-2.269999999999996</v>
      </c>
      <c r="Y3261" s="14">
        <v>197</v>
      </c>
      <c r="Z3261" s="1">
        <v>71.569999999999993</v>
      </c>
      <c r="AA3261" s="1">
        <v>75.37</v>
      </c>
      <c r="AB3261" s="72">
        <f t="shared" si="4144"/>
        <v>-3.8000000000000114</v>
      </c>
      <c r="AC3261" s="53"/>
    </row>
    <row r="3262" spans="1:29" x14ac:dyDescent="0.25">
      <c r="A3262" s="53">
        <v>5206032</v>
      </c>
      <c r="B3262" s="89" t="s">
        <v>2647</v>
      </c>
      <c r="C3262" s="53" t="s">
        <v>890</v>
      </c>
      <c r="D3262" s="50" t="s">
        <v>2508</v>
      </c>
      <c r="E3262" s="47">
        <f>VLOOKUP('2012 Accountability Database'!A3258,Dems1112!$A$2:$G$1082,4)</f>
        <v>0.93</v>
      </c>
      <c r="F3262" s="65" t="s">
        <v>2486</v>
      </c>
      <c r="G3262" s="62"/>
      <c r="H3262" s="13" t="str">
        <f>IF(V3262&gt;94,"Met",IF(X3262="--","n/a",IF(X3262&gt;=0,"Met","Did Not Meet")))</f>
        <v>Did Not Meet</v>
      </c>
      <c r="I3262" s="13" t="str">
        <f>IF(V3263&gt;94,"Met",IF(X3263="--","n/a",IF(X3263&gt;=0,"Met","Did Not Meet")))</f>
        <v>Did Not Meet</v>
      </c>
      <c r="J3262" s="13"/>
      <c r="K3262" s="13" t="str">
        <f>IF(Z3262&gt;94,"Met",IF(AB3262="--","n/a",IF(AB3262&gt;=0,"Met","Did Not Meet")))</f>
        <v>Did Not Meet</v>
      </c>
      <c r="L3262" s="13" t="str">
        <f>IF(Z3263&gt;94,"Met",IF(AB3263="--","n/a",IF(AB3263&gt;=0,"Met","Did Not Meet")))</f>
        <v>Did Not Meet</v>
      </c>
      <c r="M3262" s="1" t="s">
        <v>18</v>
      </c>
      <c r="N3262" s="68" t="s">
        <v>2497</v>
      </c>
      <c r="O3262" s="35"/>
      <c r="P3262" s="44"/>
      <c r="Q3262" s="108"/>
      <c r="R3262" s="5" t="s">
        <v>6</v>
      </c>
      <c r="S3262" s="1" t="s">
        <v>2</v>
      </c>
      <c r="T3262" s="1" t="s">
        <v>3</v>
      </c>
      <c r="U3262" s="5">
        <v>94</v>
      </c>
      <c r="V3262" s="1">
        <v>58.51</v>
      </c>
      <c r="W3262" s="1">
        <v>62.97</v>
      </c>
      <c r="X3262" s="6">
        <f t="shared" si="4088"/>
        <v>-4.4600000000000009</v>
      </c>
      <c r="Y3262" s="14">
        <v>67</v>
      </c>
      <c r="Z3262" s="1">
        <v>22.39</v>
      </c>
      <c r="AA3262" s="1">
        <v>42.71</v>
      </c>
      <c r="AB3262" s="72">
        <f t="shared" si="4144"/>
        <v>-20.32</v>
      </c>
      <c r="AC3262" s="53"/>
    </row>
    <row r="3263" spans="1:29" x14ac:dyDescent="0.25">
      <c r="A3263" s="53">
        <v>5206032</v>
      </c>
      <c r="B3263" s="89" t="s">
        <v>2647</v>
      </c>
      <c r="C3263" s="53" t="s">
        <v>890</v>
      </c>
      <c r="D3263" s="50" t="s">
        <v>974</v>
      </c>
      <c r="E3263" s="47" t="str">
        <f>VLOOKUP('2012 Accountability Database'!A3258,Dems1112!$A$2:$G$1082,5)</f>
        <v>K-6</v>
      </c>
      <c r="F3263" s="65" t="s">
        <v>2487</v>
      </c>
      <c r="G3263" s="62"/>
      <c r="H3263" s="13" t="str">
        <f>IF(V3264&gt;94,"Met",IF(X3264="--","n/a",IF(X3264&gt;=0,"Met","Did Not Meet")))</f>
        <v>Did Not Meet</v>
      </c>
      <c r="I3263" s="13" t="str">
        <f>IF(V3265&gt;94,"Met",IF(X3265="--","n/a",IF(X3265&gt;=0,"Met","Did Not Meet")))</f>
        <v>Did Not Meet</v>
      </c>
      <c r="J3263" s="13"/>
      <c r="K3263" s="13" t="str">
        <f>IF(Z3264&gt;94,"Met",IF(AB3264="--","n/a",IF(AB3264&gt;=0,"Met","Did Not Meet")))</f>
        <v>Did Not Meet</v>
      </c>
      <c r="L3263" s="13" t="str">
        <f>IF(Z3265&gt;94,"Met",IF(AB3265="--","n/a",IF(AB3265&gt;=0,"Met","Did Not Meet")))</f>
        <v>Did Not Meet</v>
      </c>
      <c r="M3263" s="1" t="s">
        <v>18</v>
      </c>
      <c r="N3263" s="14"/>
      <c r="O3263" s="35" t="s">
        <v>2506</v>
      </c>
      <c r="P3263" s="83" t="str">
        <f t="shared" ref="P3263" si="4165">IF(P3258="No"," ", IF(P3260="No"," ",IF(P3259="No", " ",IF(P3261="No"," ","X"))))</f>
        <v xml:space="preserve"> </v>
      </c>
      <c r="Q3263" s="108"/>
      <c r="R3263" s="5" t="s">
        <v>6</v>
      </c>
      <c r="S3263" s="1" t="s">
        <v>2</v>
      </c>
      <c r="T3263" s="1" t="s">
        <v>7</v>
      </c>
      <c r="U3263" s="5">
        <v>88</v>
      </c>
      <c r="V3263" s="1">
        <v>55.68</v>
      </c>
      <c r="W3263" s="1">
        <v>61.56</v>
      </c>
      <c r="X3263" s="6">
        <f t="shared" si="4088"/>
        <v>-5.8800000000000026</v>
      </c>
      <c r="Y3263" s="14">
        <v>63</v>
      </c>
      <c r="Z3263" s="1">
        <v>20.63</v>
      </c>
      <c r="AA3263" s="1">
        <v>41.17</v>
      </c>
      <c r="AB3263" s="72">
        <f t="shared" si="4144"/>
        <v>-20.540000000000003</v>
      </c>
      <c r="AC3263" s="53"/>
    </row>
    <row r="3264" spans="1:29" ht="15.75" x14ac:dyDescent="0.25">
      <c r="A3264" s="53">
        <v>5206032</v>
      </c>
      <c r="B3264" s="89" t="s">
        <v>2647</v>
      </c>
      <c r="C3264" s="53" t="s">
        <v>890</v>
      </c>
      <c r="D3264" s="50" t="s">
        <v>975</v>
      </c>
      <c r="E3264" s="48" t="str">
        <f>VLOOKUP('2012 Accountability Database'!A3258,Dems1112!$A$2:$G$1082,6)</f>
        <v>4 (Southwest AR)</v>
      </c>
      <c r="F3264" s="66"/>
      <c r="G3264" s="63" t="s">
        <v>2488</v>
      </c>
      <c r="H3264" s="61" t="str">
        <f t="shared" ref="H3264:I3264" si="4166">IF(H3262="Met","Yes",IF(H3263="Met","Yes","No"))</f>
        <v>No</v>
      </c>
      <c r="I3264" s="61" t="str">
        <f t="shared" si="4166"/>
        <v>No</v>
      </c>
      <c r="J3264" s="55"/>
      <c r="K3264" s="61" t="str">
        <f t="shared" ref="K3264:L3264" si="4167">IF(K3262="Met","Yes",IF(K3263="Met","Yes","No"))</f>
        <v>No</v>
      </c>
      <c r="L3264" s="61" t="str">
        <f t="shared" si="4167"/>
        <v>No</v>
      </c>
      <c r="M3264" s="1" t="s">
        <v>18</v>
      </c>
      <c r="N3264" s="14"/>
      <c r="O3264" s="35" t="s">
        <v>2505</v>
      </c>
      <c r="P3264" s="83" t="str">
        <f t="shared" ref="P3264" si="4168">IF(P3263="X"," ",IF(P3265="X"," ","X"))</f>
        <v xml:space="preserve"> </v>
      </c>
      <c r="Q3264" s="94" t="s">
        <v>2759</v>
      </c>
      <c r="R3264" s="5" t="s">
        <v>6</v>
      </c>
      <c r="S3264" s="1" t="s">
        <v>5</v>
      </c>
      <c r="T3264" s="1" t="s">
        <v>3</v>
      </c>
      <c r="U3264" s="5">
        <v>301</v>
      </c>
      <c r="V3264" s="1">
        <v>57.48</v>
      </c>
      <c r="W3264" s="1">
        <v>62.97</v>
      </c>
      <c r="X3264" s="6">
        <f t="shared" si="4088"/>
        <v>-5.490000000000002</v>
      </c>
      <c r="Y3264" s="14">
        <v>213</v>
      </c>
      <c r="Z3264" s="1">
        <v>34.74</v>
      </c>
      <c r="AA3264" s="1">
        <v>42.71</v>
      </c>
      <c r="AB3264" s="72">
        <f t="shared" si="4144"/>
        <v>-7.9699999999999989</v>
      </c>
      <c r="AC3264" s="53"/>
    </row>
    <row r="3265" spans="1:29" x14ac:dyDescent="0.25">
      <c r="A3265" s="54">
        <v>5206032</v>
      </c>
      <c r="B3265" s="90" t="s">
        <v>2647</v>
      </c>
      <c r="C3265" s="54" t="s">
        <v>890</v>
      </c>
      <c r="D3265" s="4"/>
      <c r="E3265" s="4"/>
      <c r="F3265" s="67"/>
      <c r="G3265" s="64"/>
      <c r="H3265" s="43"/>
      <c r="I3265" s="43"/>
      <c r="J3265" s="43"/>
      <c r="K3265" s="43"/>
      <c r="L3265" s="43"/>
      <c r="M3265" s="4" t="s">
        <v>18</v>
      </c>
      <c r="N3265" s="15"/>
      <c r="O3265" s="38" t="s">
        <v>2482</v>
      </c>
      <c r="P3265" s="84" t="str">
        <f>IF(E3259="Achieving School"," ","X")</f>
        <v>X</v>
      </c>
      <c r="Q3265" s="91"/>
      <c r="R3265" s="4" t="s">
        <v>6</v>
      </c>
      <c r="S3265" s="4" t="s">
        <v>5</v>
      </c>
      <c r="T3265" s="4" t="s">
        <v>7</v>
      </c>
      <c r="U3265" s="4">
        <v>278</v>
      </c>
      <c r="V3265" s="4">
        <v>54.68</v>
      </c>
      <c r="W3265" s="4">
        <v>61.56</v>
      </c>
      <c r="X3265" s="7">
        <f t="shared" si="4088"/>
        <v>-6.8800000000000026</v>
      </c>
      <c r="Y3265" s="15">
        <v>197</v>
      </c>
      <c r="Z3265" s="4">
        <v>32.99</v>
      </c>
      <c r="AA3265" s="4">
        <v>41.17</v>
      </c>
      <c r="AB3265" s="73">
        <f t="shared" si="4144"/>
        <v>-8.18</v>
      </c>
      <c r="AC3265" s="54"/>
    </row>
    <row r="3266" spans="1:29" x14ac:dyDescent="0.25">
      <c r="A3266" s="1">
        <v>5301001</v>
      </c>
      <c r="B3266" s="87" t="s">
        <v>2648</v>
      </c>
      <c r="C3266" s="55" t="s">
        <v>433</v>
      </c>
      <c r="E3266" s="42"/>
      <c r="F3266" s="65" t="s">
        <v>2483</v>
      </c>
      <c r="G3266" s="62"/>
      <c r="H3266" s="37" t="str">
        <f>IF(V3266&gt;94,"Met",IF(X3266="--","n/a",IF(X3266&gt;=0,"Met","Did Not Meet")))</f>
        <v>Met</v>
      </c>
      <c r="I3266" s="37" t="str">
        <f>IF(V3267&gt;94,"Met",IF(X3267="--","n/a",IF(X3267&gt;=0,"Met","Did Not Meet")))</f>
        <v>Met</v>
      </c>
      <c r="K3266" s="13" t="str">
        <f>IF(Z3266&gt;94,"Met",IF(AB3266="--","n/a",IF(AB3266&gt;=0,"Met","Did Not Meet")))</f>
        <v>Met</v>
      </c>
      <c r="L3266" s="13" t="str">
        <f>IF(Z3267&gt;94,"Met",IF(AB3267="--","n/a",IF(AB3267&gt;=0,"Met","Did Not Meet")))</f>
        <v>Did Not Meet</v>
      </c>
      <c r="M3266" s="1" t="s">
        <v>9</v>
      </c>
      <c r="N3266" s="14" t="s">
        <v>2502</v>
      </c>
      <c r="O3266" s="5"/>
      <c r="P3266" s="44" t="str">
        <f t="shared" ref="P3266" si="4169">IF(H3268="Yes",IF(I3268="Yes","Yes","No"),"No")</f>
        <v>Yes</v>
      </c>
      <c r="Q3266" s="93"/>
      <c r="R3266" s="5" t="s">
        <v>1</v>
      </c>
      <c r="S3266" s="1" t="s">
        <v>2</v>
      </c>
      <c r="T3266" s="1" t="s">
        <v>3</v>
      </c>
      <c r="U3266" s="5">
        <v>162</v>
      </c>
      <c r="V3266" s="1">
        <v>83.95</v>
      </c>
      <c r="W3266" s="1">
        <v>77.84</v>
      </c>
      <c r="X3266" s="9">
        <f t="shared" ref="X3266:X3329" si="4170">V3266-W3266</f>
        <v>6.1099999999999994</v>
      </c>
      <c r="Y3266" s="14">
        <v>120</v>
      </c>
      <c r="Z3266" s="1">
        <v>80</v>
      </c>
      <c r="AA3266" s="1">
        <v>79.47</v>
      </c>
      <c r="AB3266" s="71">
        <f t="shared" si="4144"/>
        <v>0.53000000000000114</v>
      </c>
      <c r="AC3266" s="36"/>
    </row>
    <row r="3267" spans="1:29" ht="15.75" x14ac:dyDescent="0.25">
      <c r="A3267" s="53">
        <v>5301001</v>
      </c>
      <c r="B3267" s="89" t="s">
        <v>2648</v>
      </c>
      <c r="C3267" s="53" t="s">
        <v>433</v>
      </c>
      <c r="D3267" s="49" t="s">
        <v>2498</v>
      </c>
      <c r="E3267" s="34" t="str">
        <f>M3266</f>
        <v>Needs Improvement School</v>
      </c>
      <c r="F3267" s="65" t="s">
        <v>2484</v>
      </c>
      <c r="G3267" s="62"/>
      <c r="H3267" s="13" t="str">
        <f>IF(V3268&gt;94,"Met",IF(X3268="--","n/a",IF(X3268&gt;=0,"Met","Did Not Meet")))</f>
        <v>Did Not Meet</v>
      </c>
      <c r="I3267" s="13" t="str">
        <f>IF(V3269&gt;94,"Met",IF(X3269="--","n/a",IF(X3269&gt;=0,"Met","Did Not Meet")))</f>
        <v>Did Not Meet</v>
      </c>
      <c r="K3267" s="13" t="str">
        <f>IF(Z3268&gt;94,"Met",IF(AB3268="--","n/a",IF(AB3268&gt;=0,"Met","Did Not Meet")))</f>
        <v>Did Not Meet</v>
      </c>
      <c r="L3267" s="13" t="str">
        <f>IF(Z3269&gt;94,"Met",IF(AB3269="--","n/a",IF(AB3269&gt;=0,"Met","Did Not Meet")))</f>
        <v>Did Not Meet</v>
      </c>
      <c r="M3267" s="5" t="s">
        <v>9</v>
      </c>
      <c r="N3267" s="14" t="s">
        <v>2501</v>
      </c>
      <c r="O3267" s="5"/>
      <c r="P3267" s="44" t="str">
        <f t="shared" ref="P3267" si="4171">IF(K3268="Yes",IF(L3268="Yes","Yes","No"),"No")</f>
        <v>No</v>
      </c>
      <c r="Q3267" s="94" t="s">
        <v>2759</v>
      </c>
      <c r="R3267" s="5" t="s">
        <v>1</v>
      </c>
      <c r="S3267" s="5" t="s">
        <v>2</v>
      </c>
      <c r="T3267" s="5" t="s">
        <v>7</v>
      </c>
      <c r="U3267" s="5">
        <v>111</v>
      </c>
      <c r="V3267" s="5">
        <v>78.38</v>
      </c>
      <c r="W3267" s="5">
        <v>71.53</v>
      </c>
      <c r="X3267" s="11">
        <f t="shared" si="4170"/>
        <v>6.8499999999999943</v>
      </c>
      <c r="Y3267" s="14">
        <v>78</v>
      </c>
      <c r="Z3267" s="5">
        <v>74.36</v>
      </c>
      <c r="AA3267" s="5">
        <v>75.28</v>
      </c>
      <c r="AB3267" s="72">
        <f t="shared" si="4144"/>
        <v>-0.92000000000000171</v>
      </c>
      <c r="AC3267" s="53"/>
    </row>
    <row r="3268" spans="1:29" ht="15" customHeight="1" x14ac:dyDescent="0.25">
      <c r="A3268" s="53">
        <v>5301001</v>
      </c>
      <c r="B3268" s="89" t="s">
        <v>2648</v>
      </c>
      <c r="C3268" s="53" t="s">
        <v>433</v>
      </c>
      <c r="D3268" s="49" t="s">
        <v>2499</v>
      </c>
      <c r="E3268" s="35" t="str">
        <f>VLOOKUP('2012 Accountability Database'!$A3266,'2011 AYP'!A$2:B$1072,2)</f>
        <v xml:space="preserve"> MS (Met Standards)</v>
      </c>
      <c r="F3268" s="66"/>
      <c r="G3268" s="63" t="s">
        <v>2485</v>
      </c>
      <c r="H3268" s="60" t="str">
        <f t="shared" ref="H3268:I3268" si="4172">IF(H3266="Met","Yes",IF(H3267="Met","Yes","No"))</f>
        <v>Yes</v>
      </c>
      <c r="I3268" s="60" t="str">
        <f t="shared" si="4172"/>
        <v>Yes</v>
      </c>
      <c r="J3268" s="42"/>
      <c r="K3268" s="60" t="str">
        <f t="shared" ref="K3268:L3268" si="4173">IF(K3266="Met","Yes",IF(K3267="Met","Yes","No"))</f>
        <v>Yes</v>
      </c>
      <c r="L3268" s="60" t="str">
        <f t="shared" si="4173"/>
        <v>No</v>
      </c>
      <c r="M3268" s="5" t="s">
        <v>9</v>
      </c>
      <c r="N3268" s="14" t="s">
        <v>2503</v>
      </c>
      <c r="O3268" s="5"/>
      <c r="P3268" s="44" t="str">
        <f t="shared" ref="P3268" si="4174">IF(H3272="Yes",IF(I3272="Yes","Yes","No"),"No")</f>
        <v>No</v>
      </c>
      <c r="Q3268" s="108" t="s">
        <v>2758</v>
      </c>
      <c r="R3268" s="5" t="s">
        <v>1</v>
      </c>
      <c r="S3268" s="5" t="s">
        <v>5</v>
      </c>
      <c r="T3268" s="5" t="s">
        <v>3</v>
      </c>
      <c r="U3268" s="5">
        <v>508</v>
      </c>
      <c r="V3268" s="5">
        <v>77.17</v>
      </c>
      <c r="W3268" s="5">
        <v>77.84</v>
      </c>
      <c r="X3268" s="8">
        <f t="shared" si="4170"/>
        <v>-0.67000000000000171</v>
      </c>
      <c r="Y3268" s="14">
        <v>356</v>
      </c>
      <c r="Z3268" s="5">
        <v>76.400000000000006</v>
      </c>
      <c r="AA3268" s="5">
        <v>79.47</v>
      </c>
      <c r="AB3268" s="72">
        <f t="shared" si="4144"/>
        <v>-3.0699999999999932</v>
      </c>
      <c r="AC3268" s="53"/>
    </row>
    <row r="3269" spans="1:29" x14ac:dyDescent="0.25">
      <c r="A3269" s="53">
        <v>5301001</v>
      </c>
      <c r="B3269" s="89" t="s">
        <v>2648</v>
      </c>
      <c r="C3269" s="53" t="s">
        <v>433</v>
      </c>
      <c r="D3269" s="49" t="s">
        <v>2507</v>
      </c>
      <c r="E3269" s="47">
        <f>VLOOKUP('2012 Accountability Database'!A3266,Dems1112!$A$2:$G$1082,3)</f>
        <v>0.12</v>
      </c>
      <c r="F3269" s="66"/>
      <c r="G3269" s="52"/>
      <c r="M3269" s="5" t="s">
        <v>9</v>
      </c>
      <c r="N3269" s="14" t="s">
        <v>2504</v>
      </c>
      <c r="O3269" s="5"/>
      <c r="P3269" s="44" t="str">
        <f t="shared" ref="P3269" si="4175">IF(K3272="Yes",IF(L3272="Yes","Yes","No"),"No")</f>
        <v>No</v>
      </c>
      <c r="Q3269" s="108"/>
      <c r="R3269" s="5" t="s">
        <v>1</v>
      </c>
      <c r="S3269" s="5" t="s">
        <v>5</v>
      </c>
      <c r="T3269" s="5" t="s">
        <v>7</v>
      </c>
      <c r="U3269" s="5">
        <v>355</v>
      </c>
      <c r="V3269" s="5">
        <v>70.14</v>
      </c>
      <c r="W3269" s="5">
        <v>71.53</v>
      </c>
      <c r="X3269" s="8">
        <f t="shared" si="4170"/>
        <v>-1.3900000000000006</v>
      </c>
      <c r="Y3269" s="14">
        <v>239</v>
      </c>
      <c r="Z3269" s="5">
        <v>70.290000000000006</v>
      </c>
      <c r="AA3269" s="5">
        <v>75.28</v>
      </c>
      <c r="AB3269" s="72">
        <f t="shared" si="4144"/>
        <v>-4.9899999999999949</v>
      </c>
      <c r="AC3269" s="53"/>
    </row>
    <row r="3270" spans="1:29" x14ac:dyDescent="0.25">
      <c r="A3270" s="53">
        <v>5301001</v>
      </c>
      <c r="B3270" s="89" t="s">
        <v>2648</v>
      </c>
      <c r="C3270" s="53" t="s">
        <v>433</v>
      </c>
      <c r="D3270" s="50" t="s">
        <v>2508</v>
      </c>
      <c r="E3270" s="47">
        <f>VLOOKUP('2012 Accountability Database'!A3266,Dems1112!$A$2:$G$1082,4)</f>
        <v>0.64</v>
      </c>
      <c r="F3270" s="65" t="s">
        <v>2486</v>
      </c>
      <c r="G3270" s="62"/>
      <c r="H3270" s="13" t="str">
        <f>IF(V3270&gt;94,"Met",IF(X3270="--","n/a",IF(X3270&gt;=0,"Met","Did Not Meet")))</f>
        <v>Did Not Meet</v>
      </c>
      <c r="I3270" s="13" t="str">
        <f>IF(V3271&gt;94,"Met",IF(X3271="--","n/a",IF(X3271&gt;=0,"Met","Did Not Meet")))</f>
        <v>Did Not Meet</v>
      </c>
      <c r="J3270" s="13"/>
      <c r="K3270" s="13" t="str">
        <f>IF(Z3270&gt;94,"Met",IF(AB3270="--","n/a",IF(AB3270&gt;=0,"Met","Did Not Meet")))</f>
        <v>Did Not Meet</v>
      </c>
      <c r="L3270" s="13" t="str">
        <f>IF(Z3271&gt;94,"Met",IF(AB3271="--","n/a",IF(AB3271&gt;=0,"Met","Did Not Meet")))</f>
        <v>Did Not Meet</v>
      </c>
      <c r="M3270" s="1" t="s">
        <v>9</v>
      </c>
      <c r="N3270" s="68" t="s">
        <v>2497</v>
      </c>
      <c r="O3270" s="35"/>
      <c r="P3270" s="44"/>
      <c r="Q3270" s="108"/>
      <c r="R3270" s="5" t="s">
        <v>6</v>
      </c>
      <c r="S3270" s="1" t="s">
        <v>2</v>
      </c>
      <c r="T3270" s="1" t="s">
        <v>3</v>
      </c>
      <c r="U3270" s="5">
        <v>162</v>
      </c>
      <c r="V3270" s="1">
        <v>72.84</v>
      </c>
      <c r="W3270" s="1">
        <v>80.86</v>
      </c>
      <c r="X3270" s="6">
        <f t="shared" si="4170"/>
        <v>-8.019999999999996</v>
      </c>
      <c r="Y3270" s="14">
        <v>120</v>
      </c>
      <c r="Z3270" s="1">
        <v>45</v>
      </c>
      <c r="AA3270" s="1">
        <v>67</v>
      </c>
      <c r="AB3270" s="72">
        <f t="shared" si="4144"/>
        <v>-22</v>
      </c>
      <c r="AC3270" s="53"/>
    </row>
    <row r="3271" spans="1:29" x14ac:dyDescent="0.25">
      <c r="A3271" s="53">
        <v>5301001</v>
      </c>
      <c r="B3271" s="89" t="s">
        <v>2648</v>
      </c>
      <c r="C3271" s="53" t="s">
        <v>433</v>
      </c>
      <c r="D3271" s="50" t="s">
        <v>974</v>
      </c>
      <c r="E3271" s="47" t="str">
        <f>VLOOKUP('2012 Accountability Database'!A3266,Dems1112!$A$2:$G$1082,5)</f>
        <v>K-6</v>
      </c>
      <c r="F3271" s="65" t="s">
        <v>2487</v>
      </c>
      <c r="G3271" s="62"/>
      <c r="H3271" s="13" t="str">
        <f>IF(V3272&gt;94,"Met",IF(X3272="--","n/a",IF(X3272&gt;=0,"Met","Did Not Meet")))</f>
        <v>Did Not Meet</v>
      </c>
      <c r="I3271" s="13" t="str">
        <f>IF(V3273&gt;94,"Met",IF(X3273="--","n/a",IF(X3273&gt;=0,"Met","Did Not Meet")))</f>
        <v>Did Not Meet</v>
      </c>
      <c r="J3271" s="13"/>
      <c r="K3271" s="13" t="str">
        <f>IF(Z3272&gt;94,"Met",IF(AB3272="--","n/a",IF(AB3272&gt;=0,"Met","Did Not Meet")))</f>
        <v>Did Not Meet</v>
      </c>
      <c r="L3271" s="13" t="str">
        <f>IF(Z3273&gt;94,"Met",IF(AB3273="--","n/a",IF(AB3273&gt;=0,"Met","Did Not Meet")))</f>
        <v>Did Not Meet</v>
      </c>
      <c r="M3271" s="1" t="s">
        <v>9</v>
      </c>
      <c r="N3271" s="14"/>
      <c r="O3271" s="35" t="s">
        <v>2506</v>
      </c>
      <c r="P3271" s="83" t="str">
        <f t="shared" ref="P3271" si="4176">IF(P3266="No"," ", IF(P3268="No"," ",IF(P3267="No", " ",IF(P3269="No"," ","X"))))</f>
        <v xml:space="preserve"> </v>
      </c>
      <c r="Q3271" s="108"/>
      <c r="R3271" s="5" t="s">
        <v>6</v>
      </c>
      <c r="S3271" s="1" t="s">
        <v>2</v>
      </c>
      <c r="T3271" s="1" t="s">
        <v>7</v>
      </c>
      <c r="U3271" s="5">
        <v>111</v>
      </c>
      <c r="V3271" s="1">
        <v>66.67</v>
      </c>
      <c r="W3271" s="1">
        <v>75.69</v>
      </c>
      <c r="X3271" s="6">
        <f t="shared" si="4170"/>
        <v>-9.019999999999996</v>
      </c>
      <c r="Y3271" s="14">
        <v>78</v>
      </c>
      <c r="Z3271" s="1">
        <v>38.46</v>
      </c>
      <c r="AA3271" s="1">
        <v>61.89</v>
      </c>
      <c r="AB3271" s="72">
        <f t="shared" si="4144"/>
        <v>-23.43</v>
      </c>
      <c r="AC3271" s="53"/>
    </row>
    <row r="3272" spans="1:29" ht="15.75" x14ac:dyDescent="0.25">
      <c r="A3272" s="53">
        <v>5301001</v>
      </c>
      <c r="B3272" s="89" t="s">
        <v>2648</v>
      </c>
      <c r="C3272" s="53" t="s">
        <v>433</v>
      </c>
      <c r="D3272" s="50" t="s">
        <v>975</v>
      </c>
      <c r="E3272" s="48" t="str">
        <f>VLOOKUP('2012 Accountability Database'!A3266,Dems1112!$A$2:$G$1082,6)</f>
        <v>1 (Northwest AR)</v>
      </c>
      <c r="F3272" s="66"/>
      <c r="G3272" s="63" t="s">
        <v>2488</v>
      </c>
      <c r="H3272" s="61" t="str">
        <f t="shared" ref="H3272:I3272" si="4177">IF(H3270="Met","Yes",IF(H3271="Met","Yes","No"))</f>
        <v>No</v>
      </c>
      <c r="I3272" s="61" t="str">
        <f t="shared" si="4177"/>
        <v>No</v>
      </c>
      <c r="J3272" s="55"/>
      <c r="K3272" s="61" t="str">
        <f t="shared" ref="K3272:L3272" si="4178">IF(K3270="Met","Yes",IF(K3271="Met","Yes","No"))</f>
        <v>No</v>
      </c>
      <c r="L3272" s="61" t="str">
        <f t="shared" si="4178"/>
        <v>No</v>
      </c>
      <c r="M3272" s="1" t="s">
        <v>9</v>
      </c>
      <c r="N3272" s="14"/>
      <c r="O3272" s="35" t="s">
        <v>2505</v>
      </c>
      <c r="P3272" s="83" t="str">
        <f t="shared" ref="P3272" si="4179">IF(P3271="X"," ",IF(P3273="X"," ","X"))</f>
        <v xml:space="preserve"> </v>
      </c>
      <c r="Q3272" s="94" t="s">
        <v>2759</v>
      </c>
      <c r="R3272" s="5" t="s">
        <v>6</v>
      </c>
      <c r="S3272" s="1" t="s">
        <v>5</v>
      </c>
      <c r="T3272" s="1" t="s">
        <v>3</v>
      </c>
      <c r="U3272" s="5">
        <v>508</v>
      </c>
      <c r="V3272" s="1">
        <v>74.61</v>
      </c>
      <c r="W3272" s="1">
        <v>80.86</v>
      </c>
      <c r="X3272" s="6">
        <f t="shared" si="4170"/>
        <v>-6.25</v>
      </c>
      <c r="Y3272" s="14">
        <v>356</v>
      </c>
      <c r="Z3272" s="1">
        <v>55.62</v>
      </c>
      <c r="AA3272" s="1">
        <v>67</v>
      </c>
      <c r="AB3272" s="72">
        <f t="shared" si="4144"/>
        <v>-11.380000000000003</v>
      </c>
      <c r="AC3272" s="53"/>
    </row>
    <row r="3273" spans="1:29" x14ac:dyDescent="0.25">
      <c r="A3273" s="54">
        <v>5301001</v>
      </c>
      <c r="B3273" s="90" t="s">
        <v>2648</v>
      </c>
      <c r="C3273" s="54" t="s">
        <v>433</v>
      </c>
      <c r="D3273" s="4"/>
      <c r="E3273" s="4"/>
      <c r="F3273" s="67"/>
      <c r="G3273" s="64"/>
      <c r="H3273" s="43"/>
      <c r="I3273" s="43"/>
      <c r="J3273" s="43"/>
      <c r="K3273" s="43"/>
      <c r="L3273" s="43"/>
      <c r="M3273" s="4" t="s">
        <v>9</v>
      </c>
      <c r="N3273" s="15"/>
      <c r="O3273" s="38" t="s">
        <v>2482</v>
      </c>
      <c r="P3273" s="84" t="str">
        <f>IF(E3267="Achieving School"," ","X")</f>
        <v>X</v>
      </c>
      <c r="Q3273" s="91"/>
      <c r="R3273" s="4" t="s">
        <v>6</v>
      </c>
      <c r="S3273" s="4" t="s">
        <v>5</v>
      </c>
      <c r="T3273" s="4" t="s">
        <v>7</v>
      </c>
      <c r="U3273" s="4">
        <v>355</v>
      </c>
      <c r="V3273" s="4">
        <v>67.89</v>
      </c>
      <c r="W3273" s="4">
        <v>75.69</v>
      </c>
      <c r="X3273" s="7">
        <f t="shared" si="4170"/>
        <v>-7.7999999999999972</v>
      </c>
      <c r="Y3273" s="15">
        <v>239</v>
      </c>
      <c r="Z3273" s="4">
        <v>49.37</v>
      </c>
      <c r="AA3273" s="4">
        <v>61.89</v>
      </c>
      <c r="AB3273" s="73">
        <f t="shared" si="4144"/>
        <v>-12.520000000000003</v>
      </c>
      <c r="AC3273" s="54"/>
    </row>
    <row r="3274" spans="1:29" x14ac:dyDescent="0.25">
      <c r="A3274" s="1">
        <v>5303010</v>
      </c>
      <c r="B3274" s="87" t="s">
        <v>2649</v>
      </c>
      <c r="C3274" s="55" t="s">
        <v>764</v>
      </c>
      <c r="E3274" s="42"/>
      <c r="F3274" s="65" t="s">
        <v>2483</v>
      </c>
      <c r="G3274" s="62"/>
      <c r="H3274" s="37" t="str">
        <f>IF(V3274&gt;94,"Met",IF(X3274="--","n/a",IF(X3274&gt;=0,"Met","Did Not Meet")))</f>
        <v>Met</v>
      </c>
      <c r="I3274" s="37" t="str">
        <f>IF(V3275&gt;94,"Met",IF(X3275="--","n/a",IF(X3275&gt;=0,"Met","Did Not Meet")))</f>
        <v>Did Not Meet</v>
      </c>
      <c r="K3274" s="13" t="str">
        <f>IF(Z3274&gt;94,"Met",IF(AB3274="--","n/a",IF(AB3274&gt;=0,"Met","Did Not Meet")))</f>
        <v>Did Not Meet</v>
      </c>
      <c r="L3274" s="13" t="str">
        <f>IF(Z3275&gt;94,"Met",IF(AB3275="--","n/a",IF(AB3275&gt;=0,"Met","Did Not Meet")))</f>
        <v>Did Not Meet</v>
      </c>
      <c r="M3274" s="1" t="s">
        <v>9</v>
      </c>
      <c r="N3274" s="14" t="s">
        <v>2502</v>
      </c>
      <c r="O3274" s="5"/>
      <c r="P3274" s="44" t="str">
        <f t="shared" ref="P3274" si="4180">IF(H3276="Yes",IF(I3276="Yes","Yes","No"),"No")</f>
        <v>No</v>
      </c>
      <c r="Q3274" s="93"/>
      <c r="R3274" s="5" t="s">
        <v>1</v>
      </c>
      <c r="S3274" s="1" t="s">
        <v>2</v>
      </c>
      <c r="T3274" s="1" t="s">
        <v>3</v>
      </c>
      <c r="U3274" s="5">
        <v>293</v>
      </c>
      <c r="V3274" s="1">
        <v>84.98</v>
      </c>
      <c r="W3274" s="1">
        <v>84.22</v>
      </c>
      <c r="X3274" s="9">
        <f t="shared" si="4170"/>
        <v>0.76000000000000512</v>
      </c>
      <c r="Y3274" s="14">
        <v>219</v>
      </c>
      <c r="Z3274" s="1">
        <v>86.3</v>
      </c>
      <c r="AA3274" s="1">
        <v>87.56</v>
      </c>
      <c r="AB3274" s="72">
        <f t="shared" si="4144"/>
        <v>-1.2600000000000051</v>
      </c>
      <c r="AC3274" s="36"/>
    </row>
    <row r="3275" spans="1:29" ht="15.75" x14ac:dyDescent="0.25">
      <c r="A3275" s="53">
        <v>5303010</v>
      </c>
      <c r="B3275" s="89" t="s">
        <v>2649</v>
      </c>
      <c r="C3275" s="53" t="s">
        <v>764</v>
      </c>
      <c r="D3275" s="49" t="s">
        <v>2498</v>
      </c>
      <c r="E3275" s="34" t="str">
        <f>M3274</f>
        <v>Needs Improvement School</v>
      </c>
      <c r="F3275" s="65" t="s">
        <v>2484</v>
      </c>
      <c r="G3275" s="62"/>
      <c r="H3275" s="13" t="str">
        <f>IF(V3276&gt;94,"Met",IF(X3276="--","n/a",IF(X3276&gt;=0,"Met","Did Not Meet")))</f>
        <v>Did Not Meet</v>
      </c>
      <c r="I3275" s="13" t="str">
        <f>IF(V3277&gt;94,"Met",IF(X3277="--","n/a",IF(X3277&gt;=0,"Met","Did Not Meet")))</f>
        <v>Did Not Meet</v>
      </c>
      <c r="K3275" s="13" t="str">
        <f>IF(Z3276&gt;94,"Met",IF(AB3276="--","n/a",IF(AB3276&gt;=0,"Met","Did Not Meet")))</f>
        <v>Did Not Meet</v>
      </c>
      <c r="L3275" s="13" t="str">
        <f>IF(Z3277&gt;94,"Met",IF(AB3277="--","n/a",IF(AB3277&gt;=0,"Met","Did Not Meet")))</f>
        <v>Did Not Meet</v>
      </c>
      <c r="M3275" s="5" t="s">
        <v>9</v>
      </c>
      <c r="N3275" s="14" t="s">
        <v>2501</v>
      </c>
      <c r="O3275" s="5"/>
      <c r="P3275" s="44" t="str">
        <f t="shared" ref="P3275" si="4181">IF(K3276="Yes",IF(L3276="Yes","Yes","No"),"No")</f>
        <v>No</v>
      </c>
      <c r="Q3275" s="94" t="s">
        <v>2759</v>
      </c>
      <c r="R3275" s="5" t="s">
        <v>1</v>
      </c>
      <c r="S3275" s="5" t="s">
        <v>2</v>
      </c>
      <c r="T3275" s="5" t="s">
        <v>7</v>
      </c>
      <c r="U3275" s="5">
        <v>181</v>
      </c>
      <c r="V3275" s="5">
        <v>76.8</v>
      </c>
      <c r="W3275" s="5">
        <v>79.22</v>
      </c>
      <c r="X3275" s="8">
        <f t="shared" si="4170"/>
        <v>-2.4200000000000017</v>
      </c>
      <c r="Y3275" s="14">
        <v>134</v>
      </c>
      <c r="Z3275" s="5">
        <v>82.84</v>
      </c>
      <c r="AA3275" s="5">
        <v>84.59</v>
      </c>
      <c r="AB3275" s="72">
        <f t="shared" si="4144"/>
        <v>-1.75</v>
      </c>
      <c r="AC3275" s="53"/>
    </row>
    <row r="3276" spans="1:29" ht="15" customHeight="1" x14ac:dyDescent="0.25">
      <c r="A3276" s="53">
        <v>5303010</v>
      </c>
      <c r="B3276" s="89" t="s">
        <v>2649</v>
      </c>
      <c r="C3276" s="53" t="s">
        <v>764</v>
      </c>
      <c r="D3276" s="49" t="s">
        <v>2499</v>
      </c>
      <c r="E3276" s="35" t="str">
        <f>VLOOKUP('2012 Accountability Database'!$A3274,'2011 AYP'!A$2:B$1072,2)</f>
        <v>SI_1 (School Improvement Year 1)</v>
      </c>
      <c r="F3276" s="66"/>
      <c r="G3276" s="63" t="s">
        <v>2485</v>
      </c>
      <c r="H3276" s="60" t="str">
        <f t="shared" ref="H3276:I3276" si="4182">IF(H3274="Met","Yes",IF(H3275="Met","Yes","No"))</f>
        <v>Yes</v>
      </c>
      <c r="I3276" s="60" t="str">
        <f t="shared" si="4182"/>
        <v>No</v>
      </c>
      <c r="J3276" s="42"/>
      <c r="K3276" s="60" t="str">
        <f t="shared" ref="K3276:L3276" si="4183">IF(K3274="Met","Yes",IF(K3275="Met","Yes","No"))</f>
        <v>No</v>
      </c>
      <c r="L3276" s="60" t="str">
        <f t="shared" si="4183"/>
        <v>No</v>
      </c>
      <c r="M3276" s="5" t="s">
        <v>9</v>
      </c>
      <c r="N3276" s="14" t="s">
        <v>2503</v>
      </c>
      <c r="O3276" s="5"/>
      <c r="P3276" s="44" t="str">
        <f t="shared" ref="P3276" si="4184">IF(H3280="Yes",IF(I3280="Yes","Yes","No"),"No")</f>
        <v>Yes</v>
      </c>
      <c r="Q3276" s="108" t="s">
        <v>2758</v>
      </c>
      <c r="R3276" s="5" t="s">
        <v>1</v>
      </c>
      <c r="S3276" s="5" t="s">
        <v>5</v>
      </c>
      <c r="T3276" s="5" t="s">
        <v>3</v>
      </c>
      <c r="U3276" s="5">
        <v>898</v>
      </c>
      <c r="V3276" s="5">
        <v>80.73</v>
      </c>
      <c r="W3276" s="5">
        <v>84.22</v>
      </c>
      <c r="X3276" s="8">
        <f t="shared" si="4170"/>
        <v>-3.4899999999999949</v>
      </c>
      <c r="Y3276" s="14">
        <v>663</v>
      </c>
      <c r="Z3276" s="5">
        <v>84.46</v>
      </c>
      <c r="AA3276" s="5">
        <v>87.56</v>
      </c>
      <c r="AB3276" s="72">
        <f t="shared" si="4144"/>
        <v>-3.1000000000000085</v>
      </c>
      <c r="AC3276" s="53"/>
    </row>
    <row r="3277" spans="1:29" x14ac:dyDescent="0.25">
      <c r="A3277" s="53">
        <v>5303010</v>
      </c>
      <c r="B3277" s="89" t="s">
        <v>2649</v>
      </c>
      <c r="C3277" s="53" t="s">
        <v>764</v>
      </c>
      <c r="D3277" s="49" t="s">
        <v>2507</v>
      </c>
      <c r="E3277" s="47">
        <f>VLOOKUP('2012 Accountability Database'!A3274,Dems1112!$A$2:$G$1082,3)</f>
        <v>0.06</v>
      </c>
      <c r="F3277" s="66"/>
      <c r="G3277" s="52"/>
      <c r="M3277" s="1" t="s">
        <v>9</v>
      </c>
      <c r="N3277" s="14" t="s">
        <v>2504</v>
      </c>
      <c r="O3277" s="5"/>
      <c r="P3277" s="44" t="str">
        <f t="shared" ref="P3277" si="4185">IF(K3280="Yes",IF(L3280="Yes","Yes","No"),"No")</f>
        <v>No</v>
      </c>
      <c r="Q3277" s="108"/>
      <c r="R3277" s="5" t="s">
        <v>1</v>
      </c>
      <c r="S3277" s="1" t="s">
        <v>5</v>
      </c>
      <c r="T3277" s="1" t="s">
        <v>7</v>
      </c>
      <c r="U3277" s="5">
        <v>518</v>
      </c>
      <c r="V3277" s="1">
        <v>72.59</v>
      </c>
      <c r="W3277" s="1">
        <v>79.22</v>
      </c>
      <c r="X3277" s="6">
        <f t="shared" si="4170"/>
        <v>-6.6299999999999955</v>
      </c>
      <c r="Y3277" s="14">
        <v>372</v>
      </c>
      <c r="Z3277" s="1">
        <v>79.569999999999993</v>
      </c>
      <c r="AA3277" s="1">
        <v>84.59</v>
      </c>
      <c r="AB3277" s="72">
        <f t="shared" si="4144"/>
        <v>-5.0200000000000102</v>
      </c>
      <c r="AC3277" s="53"/>
    </row>
    <row r="3278" spans="1:29" x14ac:dyDescent="0.25">
      <c r="A3278" s="53">
        <v>5303010</v>
      </c>
      <c r="B3278" s="89" t="s">
        <v>2649</v>
      </c>
      <c r="C3278" s="53" t="s">
        <v>764</v>
      </c>
      <c r="D3278" s="50" t="s">
        <v>2508</v>
      </c>
      <c r="E3278" s="47">
        <f>VLOOKUP('2012 Accountability Database'!A3274,Dems1112!$A$2:$G$1082,4)</f>
        <v>0.61</v>
      </c>
      <c r="F3278" s="65" t="s">
        <v>2486</v>
      </c>
      <c r="G3278" s="62"/>
      <c r="H3278" s="13" t="str">
        <f>IF(V3278&gt;94,"Met",IF(X3278="--","n/a",IF(X3278&gt;=0,"Met","Did Not Meet")))</f>
        <v>Met</v>
      </c>
      <c r="I3278" s="13" t="str">
        <f>IF(V3279&gt;94,"Met",IF(X3279="--","n/a",IF(X3279&gt;=0,"Met","Did Not Meet")))</f>
        <v>Met</v>
      </c>
      <c r="J3278" s="13"/>
      <c r="K3278" s="13" t="str">
        <f>IF(Z3278&gt;94,"Met",IF(AB3278="--","n/a",IF(AB3278&gt;=0,"Met","Did Not Meet")))</f>
        <v>Did Not Meet</v>
      </c>
      <c r="L3278" s="13" t="str">
        <f>IF(Z3279&gt;94,"Met",IF(AB3279="--","n/a",IF(AB3279&gt;=0,"Met","Did Not Meet")))</f>
        <v>Did Not Meet</v>
      </c>
      <c r="M3278" s="1" t="s">
        <v>9</v>
      </c>
      <c r="N3278" s="68" t="s">
        <v>2497</v>
      </c>
      <c r="O3278" s="35"/>
      <c r="P3278" s="44"/>
      <c r="Q3278" s="108"/>
      <c r="R3278" s="5" t="s">
        <v>6</v>
      </c>
      <c r="S3278" s="1" t="s">
        <v>2</v>
      </c>
      <c r="T3278" s="1" t="s">
        <v>3</v>
      </c>
      <c r="U3278" s="5">
        <v>293</v>
      </c>
      <c r="V3278" s="1">
        <v>83.62</v>
      </c>
      <c r="W3278" s="1">
        <v>83.03</v>
      </c>
      <c r="X3278" s="9">
        <f t="shared" si="4170"/>
        <v>0.59000000000000341</v>
      </c>
      <c r="Y3278" s="14">
        <v>219</v>
      </c>
      <c r="Z3278" s="1">
        <v>65.75</v>
      </c>
      <c r="AA3278" s="1">
        <v>75.11</v>
      </c>
      <c r="AB3278" s="72">
        <f t="shared" si="4144"/>
        <v>-9.36</v>
      </c>
      <c r="AC3278" s="53"/>
    </row>
    <row r="3279" spans="1:29" x14ac:dyDescent="0.25">
      <c r="A3279" s="53">
        <v>5303010</v>
      </c>
      <c r="B3279" s="89" t="s">
        <v>2649</v>
      </c>
      <c r="C3279" s="53" t="s">
        <v>764</v>
      </c>
      <c r="D3279" s="50" t="s">
        <v>974</v>
      </c>
      <c r="E3279" s="47" t="str">
        <f>VLOOKUP('2012 Accountability Database'!A3274,Dems1112!$A$2:$G$1082,5)</f>
        <v>K-6</v>
      </c>
      <c r="F3279" s="65" t="s">
        <v>2487</v>
      </c>
      <c r="G3279" s="62"/>
      <c r="H3279" s="13" t="str">
        <f>IF(V3280&gt;94,"Met",IF(X3280="--","n/a",IF(X3280&gt;=0,"Met","Did Not Meet")))</f>
        <v>Did Not Meet</v>
      </c>
      <c r="I3279" s="13" t="str">
        <f>IF(V3281&gt;94,"Met",IF(X3281="--","n/a",IF(X3281&gt;=0,"Met","Did Not Meet")))</f>
        <v>Did Not Meet</v>
      </c>
      <c r="J3279" s="13"/>
      <c r="K3279" s="13" t="str">
        <f>IF(Z3280&gt;94,"Met",IF(AB3280="--","n/a",IF(AB3280&gt;=0,"Met","Did Not Meet")))</f>
        <v>Did Not Meet</v>
      </c>
      <c r="L3279" s="13" t="str">
        <f>IF(Z3281&gt;94,"Met",IF(AB3281="--","n/a",IF(AB3281&gt;=0,"Met","Did Not Meet")))</f>
        <v>Did Not Meet</v>
      </c>
      <c r="M3279" s="1" t="s">
        <v>9</v>
      </c>
      <c r="N3279" s="14"/>
      <c r="O3279" s="35" t="s">
        <v>2506</v>
      </c>
      <c r="P3279" s="83" t="str">
        <f t="shared" ref="P3279" si="4186">IF(P3274="No"," ", IF(P3276="No"," ",IF(P3275="No", " ",IF(P3277="No"," ","X"))))</f>
        <v xml:space="preserve"> </v>
      </c>
      <c r="Q3279" s="108"/>
      <c r="R3279" s="5" t="s">
        <v>6</v>
      </c>
      <c r="S3279" s="1" t="s">
        <v>2</v>
      </c>
      <c r="T3279" s="1" t="s">
        <v>7</v>
      </c>
      <c r="U3279" s="5">
        <v>181</v>
      </c>
      <c r="V3279" s="1">
        <v>78.45</v>
      </c>
      <c r="W3279" s="1">
        <v>77.62</v>
      </c>
      <c r="X3279" s="9">
        <f t="shared" si="4170"/>
        <v>0.82999999999999829</v>
      </c>
      <c r="Y3279" s="14">
        <v>134</v>
      </c>
      <c r="Z3279" s="1">
        <v>60.45</v>
      </c>
      <c r="AA3279" s="1">
        <v>66.88</v>
      </c>
      <c r="AB3279" s="72">
        <f t="shared" si="4144"/>
        <v>-6.4299999999999926</v>
      </c>
      <c r="AC3279" s="53"/>
    </row>
    <row r="3280" spans="1:29" ht="15.75" x14ac:dyDescent="0.25">
      <c r="A3280" s="53">
        <v>5303010</v>
      </c>
      <c r="B3280" s="89" t="s">
        <v>2649</v>
      </c>
      <c r="C3280" s="53" t="s">
        <v>764</v>
      </c>
      <c r="D3280" s="50" t="s">
        <v>975</v>
      </c>
      <c r="E3280" s="48" t="str">
        <f>VLOOKUP('2012 Accountability Database'!A3274,Dems1112!$A$2:$G$1082,6)</f>
        <v>1 (Northwest AR)</v>
      </c>
      <c r="F3280" s="66"/>
      <c r="G3280" s="63" t="s">
        <v>2488</v>
      </c>
      <c r="H3280" s="61" t="str">
        <f t="shared" ref="H3280:I3280" si="4187">IF(H3278="Met","Yes",IF(H3279="Met","Yes","No"))</f>
        <v>Yes</v>
      </c>
      <c r="I3280" s="61" t="str">
        <f t="shared" si="4187"/>
        <v>Yes</v>
      </c>
      <c r="J3280" s="55"/>
      <c r="K3280" s="61" t="str">
        <f t="shared" ref="K3280:L3280" si="4188">IF(K3278="Met","Yes",IF(K3279="Met","Yes","No"))</f>
        <v>No</v>
      </c>
      <c r="L3280" s="61" t="str">
        <f t="shared" si="4188"/>
        <v>No</v>
      </c>
      <c r="M3280" s="1" t="s">
        <v>9</v>
      </c>
      <c r="N3280" s="14"/>
      <c r="O3280" s="35" t="s">
        <v>2505</v>
      </c>
      <c r="P3280" s="83" t="str">
        <f t="shared" ref="P3280" si="4189">IF(P3279="X"," ",IF(P3281="X"," ","X"))</f>
        <v xml:space="preserve"> </v>
      </c>
      <c r="Q3280" s="94" t="s">
        <v>2759</v>
      </c>
      <c r="R3280" s="5" t="s">
        <v>6</v>
      </c>
      <c r="S3280" s="1" t="s">
        <v>5</v>
      </c>
      <c r="T3280" s="1" t="s">
        <v>3</v>
      </c>
      <c r="U3280" s="5">
        <v>898</v>
      </c>
      <c r="V3280" s="1">
        <v>79.84</v>
      </c>
      <c r="W3280" s="1">
        <v>83.03</v>
      </c>
      <c r="X3280" s="6">
        <f t="shared" si="4170"/>
        <v>-3.1899999999999977</v>
      </c>
      <c r="Y3280" s="14">
        <v>663</v>
      </c>
      <c r="Z3280" s="1">
        <v>69.83</v>
      </c>
      <c r="AA3280" s="1">
        <v>75.11</v>
      </c>
      <c r="AB3280" s="72">
        <f t="shared" si="4144"/>
        <v>-5.2800000000000011</v>
      </c>
      <c r="AC3280" s="53"/>
    </row>
    <row r="3281" spans="1:29" x14ac:dyDescent="0.25">
      <c r="A3281" s="54">
        <v>5303010</v>
      </c>
      <c r="B3281" s="90" t="s">
        <v>2649</v>
      </c>
      <c r="C3281" s="54" t="s">
        <v>764</v>
      </c>
      <c r="D3281" s="4"/>
      <c r="E3281" s="4"/>
      <c r="F3281" s="67"/>
      <c r="G3281" s="64"/>
      <c r="H3281" s="43"/>
      <c r="I3281" s="43"/>
      <c r="J3281" s="43"/>
      <c r="K3281" s="43"/>
      <c r="L3281" s="43"/>
      <c r="M3281" s="4" t="s">
        <v>9</v>
      </c>
      <c r="N3281" s="15"/>
      <c r="O3281" s="38" t="s">
        <v>2482</v>
      </c>
      <c r="P3281" s="84" t="str">
        <f>IF(E3275="Achieving School"," ","X")</f>
        <v>X</v>
      </c>
      <c r="Q3281" s="91"/>
      <c r="R3281" s="4" t="s">
        <v>6</v>
      </c>
      <c r="S3281" s="4" t="s">
        <v>5</v>
      </c>
      <c r="T3281" s="4" t="s">
        <v>7</v>
      </c>
      <c r="U3281" s="4">
        <v>518</v>
      </c>
      <c r="V3281" s="4">
        <v>73.55</v>
      </c>
      <c r="W3281" s="4">
        <v>77.62</v>
      </c>
      <c r="X3281" s="7">
        <f t="shared" si="4170"/>
        <v>-4.0700000000000074</v>
      </c>
      <c r="Y3281" s="15">
        <v>372</v>
      </c>
      <c r="Z3281" s="4">
        <v>61.83</v>
      </c>
      <c r="AA3281" s="4">
        <v>66.88</v>
      </c>
      <c r="AB3281" s="73">
        <f t="shared" si="4144"/>
        <v>-5.0499999999999972</v>
      </c>
      <c r="AC3281" s="54"/>
    </row>
    <row r="3282" spans="1:29" x14ac:dyDescent="0.25">
      <c r="A3282" s="1">
        <v>5401002</v>
      </c>
      <c r="B3282" s="87" t="s">
        <v>2650</v>
      </c>
      <c r="C3282" s="55" t="s">
        <v>278</v>
      </c>
      <c r="E3282" s="42"/>
      <c r="F3282" s="65" t="s">
        <v>2483</v>
      </c>
      <c r="G3282" s="62"/>
      <c r="H3282" s="37" t="str">
        <f>IF(V3282&gt;94,"Met",IF(X3282="--","n/a",IF(X3282&gt;=0,"Met","Did Not Meet")))</f>
        <v>Met</v>
      </c>
      <c r="I3282" s="37" t="str">
        <f>IF(V3283&gt;94,"Met",IF(X3283="--","n/a",IF(X3283&gt;=0,"Met","Did Not Meet")))</f>
        <v>Met</v>
      </c>
      <c r="K3282" s="13" t="str">
        <f>IF(Z3282&gt;94,"Met",IF(AB3282="--","n/a",IF(AB3282&gt;=0,"Met","Did Not Meet")))</f>
        <v>Met</v>
      </c>
      <c r="L3282" s="13" t="str">
        <f>IF(Z3283&gt;94,"Met",IF(AB3283="--","n/a",IF(AB3283&gt;=0,"Met","Did Not Meet")))</f>
        <v>Met</v>
      </c>
      <c r="M3282" s="1" t="s">
        <v>9</v>
      </c>
      <c r="N3282" s="14" t="s">
        <v>2502</v>
      </c>
      <c r="O3282" s="5"/>
      <c r="P3282" s="44" t="str">
        <f t="shared" ref="P3282" si="4190">IF(H3284="Yes",IF(I3284="Yes","Yes","No"),"No")</f>
        <v>Yes</v>
      </c>
      <c r="Q3282" s="93"/>
      <c r="R3282" s="5" t="s">
        <v>1</v>
      </c>
      <c r="S3282" s="1" t="s">
        <v>2</v>
      </c>
      <c r="T3282" s="1" t="s">
        <v>3</v>
      </c>
      <c r="U3282" s="5">
        <v>245</v>
      </c>
      <c r="V3282" s="1">
        <v>82.04</v>
      </c>
      <c r="W3282" s="1">
        <v>76.77</v>
      </c>
      <c r="X3282" s="9">
        <f t="shared" si="4170"/>
        <v>5.2700000000000102</v>
      </c>
      <c r="Y3282" s="14">
        <v>167</v>
      </c>
      <c r="Z3282" s="1">
        <v>76.05</v>
      </c>
      <c r="AA3282" s="1">
        <v>67.790000000000006</v>
      </c>
      <c r="AB3282" s="71">
        <f t="shared" si="4144"/>
        <v>8.2599999999999909</v>
      </c>
      <c r="AC3282" s="36"/>
    </row>
    <row r="3283" spans="1:29" ht="15.75" x14ac:dyDescent="0.25">
      <c r="A3283" s="53">
        <v>5401002</v>
      </c>
      <c r="B3283" s="89" t="s">
        <v>2650</v>
      </c>
      <c r="C3283" s="53" t="s">
        <v>278</v>
      </c>
      <c r="D3283" s="49" t="s">
        <v>2498</v>
      </c>
      <c r="E3283" s="34" t="str">
        <f>M3282</f>
        <v>Needs Improvement School</v>
      </c>
      <c r="F3283" s="65" t="s">
        <v>2484</v>
      </c>
      <c r="G3283" s="62"/>
      <c r="H3283" s="13" t="str">
        <f>IF(V3284&gt;94,"Met",IF(X3284="--","n/a",IF(X3284&gt;=0,"Met","Did Not Meet")))</f>
        <v>Met</v>
      </c>
      <c r="I3283" s="13" t="str">
        <f>IF(V3285&gt;94,"Met",IF(X3285="--","n/a",IF(X3285&gt;=0,"Met","Did Not Meet")))</f>
        <v>Met</v>
      </c>
      <c r="K3283" s="13" t="str">
        <f>IF(Z3284&gt;94,"Met",IF(AB3284="--","n/a",IF(AB3284&gt;=0,"Met","Did Not Meet")))</f>
        <v>Met</v>
      </c>
      <c r="L3283" s="13" t="str">
        <f>IF(Z3285&gt;94,"Met",IF(AB3285="--","n/a",IF(AB3285&gt;=0,"Met","Did Not Meet")))</f>
        <v>Met</v>
      </c>
      <c r="M3283" s="1" t="s">
        <v>9</v>
      </c>
      <c r="N3283" s="14" t="s">
        <v>2501</v>
      </c>
      <c r="O3283" s="5"/>
      <c r="P3283" s="44" t="str">
        <f t="shared" ref="P3283" si="4191">IF(K3284="Yes",IF(L3284="Yes","Yes","No"),"No")</f>
        <v>Yes</v>
      </c>
      <c r="Q3283" s="94" t="s">
        <v>2759</v>
      </c>
      <c r="R3283" s="5" t="s">
        <v>1</v>
      </c>
      <c r="S3283" s="1" t="s">
        <v>2</v>
      </c>
      <c r="T3283" s="1" t="s">
        <v>7</v>
      </c>
      <c r="U3283" s="5">
        <v>197</v>
      </c>
      <c r="V3283" s="1">
        <v>78.680000000000007</v>
      </c>
      <c r="W3283" s="1">
        <v>72.23</v>
      </c>
      <c r="X3283" s="9">
        <f t="shared" si="4170"/>
        <v>6.4500000000000028</v>
      </c>
      <c r="Y3283" s="14">
        <v>141</v>
      </c>
      <c r="Z3283" s="1">
        <v>74.47</v>
      </c>
      <c r="AA3283" s="1">
        <v>65.33</v>
      </c>
      <c r="AB3283" s="71">
        <f t="shared" si="4144"/>
        <v>9.14</v>
      </c>
      <c r="AC3283" s="53"/>
    </row>
    <row r="3284" spans="1:29" ht="15" customHeight="1" x14ac:dyDescent="0.25">
      <c r="A3284" s="53">
        <v>5401002</v>
      </c>
      <c r="B3284" s="89" t="s">
        <v>2650</v>
      </c>
      <c r="C3284" s="53" t="s">
        <v>278</v>
      </c>
      <c r="D3284" s="49" t="s">
        <v>2499</v>
      </c>
      <c r="E3284" s="35" t="str">
        <f>VLOOKUP('2012 Accountability Database'!$A3282,'2011 AYP'!A$2:B$1072,2)</f>
        <v xml:space="preserve"> A (Alert)</v>
      </c>
      <c r="F3284" s="66"/>
      <c r="G3284" s="63" t="s">
        <v>2485</v>
      </c>
      <c r="H3284" s="60" t="str">
        <f t="shared" ref="H3284:I3284" si="4192">IF(H3282="Met","Yes",IF(H3283="Met","Yes","No"))</f>
        <v>Yes</v>
      </c>
      <c r="I3284" s="60" t="str">
        <f t="shared" si="4192"/>
        <v>Yes</v>
      </c>
      <c r="J3284" s="42"/>
      <c r="K3284" s="60" t="str">
        <f t="shared" ref="K3284:L3284" si="4193">IF(K3282="Met","Yes",IF(K3283="Met","Yes","No"))</f>
        <v>Yes</v>
      </c>
      <c r="L3284" s="60" t="str">
        <f t="shared" si="4193"/>
        <v>Yes</v>
      </c>
      <c r="M3284" s="5" t="s">
        <v>9</v>
      </c>
      <c r="N3284" s="14" t="s">
        <v>2503</v>
      </c>
      <c r="O3284" s="5"/>
      <c r="P3284" s="44" t="str">
        <f t="shared" ref="P3284" si="4194">IF(H3288="Yes",IF(I3288="Yes","Yes","No"),"No")</f>
        <v>No</v>
      </c>
      <c r="Q3284" s="108" t="s">
        <v>2758</v>
      </c>
      <c r="R3284" s="5" t="s">
        <v>1</v>
      </c>
      <c r="S3284" s="5" t="s">
        <v>5</v>
      </c>
      <c r="T3284" s="5" t="s">
        <v>3</v>
      </c>
      <c r="U3284" s="5">
        <v>678</v>
      </c>
      <c r="V3284" s="5">
        <v>78.319999999999993</v>
      </c>
      <c r="W3284" s="5">
        <v>76.77</v>
      </c>
      <c r="X3284" s="11">
        <f t="shared" si="4170"/>
        <v>1.5499999999999972</v>
      </c>
      <c r="Y3284" s="14">
        <v>460</v>
      </c>
      <c r="Z3284" s="5">
        <v>71.09</v>
      </c>
      <c r="AA3284" s="5">
        <v>67.790000000000006</v>
      </c>
      <c r="AB3284" s="71">
        <f t="shared" si="4144"/>
        <v>3.2999999999999972</v>
      </c>
      <c r="AC3284" s="53"/>
    </row>
    <row r="3285" spans="1:29" x14ac:dyDescent="0.25">
      <c r="A3285" s="53">
        <v>5401002</v>
      </c>
      <c r="B3285" s="89" t="s">
        <v>2650</v>
      </c>
      <c r="C3285" s="53" t="s">
        <v>278</v>
      </c>
      <c r="D3285" s="49" t="s">
        <v>2507</v>
      </c>
      <c r="E3285" s="47">
        <f>VLOOKUP('2012 Accountability Database'!A3282,Dems1112!$A$2:$G$1082,3)</f>
        <v>0.34</v>
      </c>
      <c r="F3285" s="66"/>
      <c r="G3285" s="52"/>
      <c r="M3285" s="5" t="s">
        <v>9</v>
      </c>
      <c r="N3285" s="14" t="s">
        <v>2504</v>
      </c>
      <c r="O3285" s="5"/>
      <c r="P3285" s="44" t="str">
        <f t="shared" ref="P3285" si="4195">IF(K3288="Yes",IF(L3288="Yes","Yes","No"),"No")</f>
        <v>No</v>
      </c>
      <c r="Q3285" s="108"/>
      <c r="R3285" s="5" t="s">
        <v>1</v>
      </c>
      <c r="S3285" s="5" t="s">
        <v>5</v>
      </c>
      <c r="T3285" s="5" t="s">
        <v>7</v>
      </c>
      <c r="U3285" s="5">
        <v>541</v>
      </c>
      <c r="V3285" s="5">
        <v>73.75</v>
      </c>
      <c r="W3285" s="5">
        <v>72.23</v>
      </c>
      <c r="X3285" s="11">
        <f t="shared" si="4170"/>
        <v>1.519999999999996</v>
      </c>
      <c r="Y3285" s="14">
        <v>368</v>
      </c>
      <c r="Z3285" s="5">
        <v>68.209999999999994</v>
      </c>
      <c r="AA3285" s="5">
        <v>65.33</v>
      </c>
      <c r="AB3285" s="71">
        <f t="shared" si="4144"/>
        <v>2.8799999999999955</v>
      </c>
      <c r="AC3285" s="53"/>
    </row>
    <row r="3286" spans="1:29" x14ac:dyDescent="0.25">
      <c r="A3286" s="53">
        <v>5401002</v>
      </c>
      <c r="B3286" s="89" t="s">
        <v>2650</v>
      </c>
      <c r="C3286" s="53" t="s">
        <v>278</v>
      </c>
      <c r="D3286" s="50" t="s">
        <v>2508</v>
      </c>
      <c r="E3286" s="47">
        <f>VLOOKUP('2012 Accountability Database'!A3282,Dems1112!$A$2:$G$1082,4)</f>
        <v>0.74</v>
      </c>
      <c r="F3286" s="65" t="s">
        <v>2486</v>
      </c>
      <c r="G3286" s="62"/>
      <c r="H3286" s="13" t="str">
        <f>IF(V3286&gt;94,"Met",IF(X3286="--","n/a",IF(X3286&gt;=0,"Met","Did Not Meet")))</f>
        <v>Did Not Meet</v>
      </c>
      <c r="I3286" s="13" t="str">
        <f>IF(V3287&gt;94,"Met",IF(X3287="--","n/a",IF(X3287&gt;=0,"Met","Did Not Meet")))</f>
        <v>Met</v>
      </c>
      <c r="J3286" s="13"/>
      <c r="K3286" s="13" t="str">
        <f>IF(Z3286&gt;94,"Met",IF(AB3286="--","n/a",IF(AB3286&gt;=0,"Met","Did Not Meet")))</f>
        <v>Did Not Meet</v>
      </c>
      <c r="L3286" s="13" t="str">
        <f>IF(Z3287&gt;94,"Met",IF(AB3287="--","n/a",IF(AB3287&gt;=0,"Met","Did Not Meet")))</f>
        <v>Did Not Meet</v>
      </c>
      <c r="M3286" s="5" t="s">
        <v>9</v>
      </c>
      <c r="N3286" s="68" t="s">
        <v>2497</v>
      </c>
      <c r="O3286" s="35"/>
      <c r="P3286" s="44"/>
      <c r="Q3286" s="108"/>
      <c r="R3286" s="5" t="s">
        <v>6</v>
      </c>
      <c r="S3286" s="5" t="s">
        <v>2</v>
      </c>
      <c r="T3286" s="5" t="s">
        <v>3</v>
      </c>
      <c r="U3286" s="5">
        <v>245</v>
      </c>
      <c r="V3286" s="5">
        <v>78.37</v>
      </c>
      <c r="W3286" s="5">
        <v>79.680000000000007</v>
      </c>
      <c r="X3286" s="8">
        <f t="shared" si="4170"/>
        <v>-1.3100000000000023</v>
      </c>
      <c r="Y3286" s="14">
        <v>167</v>
      </c>
      <c r="Z3286" s="5">
        <v>48.5</v>
      </c>
      <c r="AA3286" s="5">
        <v>62.22</v>
      </c>
      <c r="AB3286" s="72">
        <f t="shared" si="4144"/>
        <v>-13.719999999999999</v>
      </c>
      <c r="AC3286" s="53"/>
    </row>
    <row r="3287" spans="1:29" x14ac:dyDescent="0.25">
      <c r="A3287" s="53">
        <v>5401002</v>
      </c>
      <c r="B3287" s="89" t="s">
        <v>2650</v>
      </c>
      <c r="C3287" s="53" t="s">
        <v>278</v>
      </c>
      <c r="D3287" s="50" t="s">
        <v>974</v>
      </c>
      <c r="E3287" s="47" t="str">
        <f>VLOOKUP('2012 Accountability Database'!A3282,Dems1112!$A$2:$G$1082,5)</f>
        <v>K-6</v>
      </c>
      <c r="F3287" s="65" t="s">
        <v>2487</v>
      </c>
      <c r="G3287" s="62"/>
      <c r="H3287" s="13" t="str">
        <f>IF(V3288&gt;94,"Met",IF(X3288="--","n/a",IF(X3288&gt;=0,"Met","Did Not Meet")))</f>
        <v>Did Not Meet</v>
      </c>
      <c r="I3287" s="13" t="str">
        <f>IF(V3289&gt;94,"Met",IF(X3289="--","n/a",IF(X3289&gt;=0,"Met","Did Not Meet")))</f>
        <v>Did Not Meet</v>
      </c>
      <c r="J3287" s="13"/>
      <c r="K3287" s="13" t="str">
        <f>IF(Z3288&gt;94,"Met",IF(AB3288="--","n/a",IF(AB3288&gt;=0,"Met","Did Not Meet")))</f>
        <v>Did Not Meet</v>
      </c>
      <c r="L3287" s="13" t="str">
        <f>IF(Z3289&gt;94,"Met",IF(AB3289="--","n/a",IF(AB3289&gt;=0,"Met","Did Not Meet")))</f>
        <v>Did Not Meet</v>
      </c>
      <c r="M3287" s="5" t="s">
        <v>9</v>
      </c>
      <c r="N3287" s="14"/>
      <c r="O3287" s="35" t="s">
        <v>2506</v>
      </c>
      <c r="P3287" s="83" t="str">
        <f t="shared" ref="P3287" si="4196">IF(P3282="No"," ", IF(P3284="No"," ",IF(P3283="No", " ",IF(P3285="No"," ","X"))))</f>
        <v xml:space="preserve"> </v>
      </c>
      <c r="Q3287" s="108"/>
      <c r="R3287" s="5" t="s">
        <v>6</v>
      </c>
      <c r="S3287" s="5" t="s">
        <v>2</v>
      </c>
      <c r="T3287" s="5" t="s">
        <v>7</v>
      </c>
      <c r="U3287" s="5">
        <v>197</v>
      </c>
      <c r="V3287" s="5">
        <v>75.63</v>
      </c>
      <c r="W3287" s="5">
        <v>74.86</v>
      </c>
      <c r="X3287" s="11">
        <f t="shared" si="4170"/>
        <v>0.76999999999999602</v>
      </c>
      <c r="Y3287" s="14">
        <v>141</v>
      </c>
      <c r="Z3287" s="5">
        <v>48.23</v>
      </c>
      <c r="AA3287" s="5">
        <v>60.71</v>
      </c>
      <c r="AB3287" s="72">
        <f t="shared" si="4144"/>
        <v>-12.480000000000004</v>
      </c>
      <c r="AC3287" s="53"/>
    </row>
    <row r="3288" spans="1:29" ht="15.75" x14ac:dyDescent="0.25">
      <c r="A3288" s="53">
        <v>5401002</v>
      </c>
      <c r="B3288" s="89" t="s">
        <v>2650</v>
      </c>
      <c r="C3288" s="53" t="s">
        <v>278</v>
      </c>
      <c r="D3288" s="50" t="s">
        <v>975</v>
      </c>
      <c r="E3288" s="48" t="str">
        <f>VLOOKUP('2012 Accountability Database'!A3282,Dems1112!$A$2:$G$1082,6)</f>
        <v>5 (Southeast AR)</v>
      </c>
      <c r="F3288" s="66"/>
      <c r="G3288" s="63" t="s">
        <v>2488</v>
      </c>
      <c r="H3288" s="61" t="str">
        <f t="shared" ref="H3288:I3288" si="4197">IF(H3286="Met","Yes",IF(H3287="Met","Yes","No"))</f>
        <v>No</v>
      </c>
      <c r="I3288" s="61" t="str">
        <f t="shared" si="4197"/>
        <v>Yes</v>
      </c>
      <c r="J3288" s="55"/>
      <c r="K3288" s="61" t="str">
        <f t="shared" ref="K3288:L3288" si="4198">IF(K3286="Met","Yes",IF(K3287="Met","Yes","No"))</f>
        <v>No</v>
      </c>
      <c r="L3288" s="61" t="str">
        <f t="shared" si="4198"/>
        <v>No</v>
      </c>
      <c r="M3288" s="5" t="s">
        <v>9</v>
      </c>
      <c r="N3288" s="14"/>
      <c r="O3288" s="35" t="s">
        <v>2505</v>
      </c>
      <c r="P3288" s="83" t="str">
        <f t="shared" ref="P3288" si="4199">IF(P3287="X"," ",IF(P3289="X"," ","X"))</f>
        <v xml:space="preserve"> </v>
      </c>
      <c r="Q3288" s="94" t="s">
        <v>2759</v>
      </c>
      <c r="R3288" s="5" t="s">
        <v>6</v>
      </c>
      <c r="S3288" s="5" t="s">
        <v>5</v>
      </c>
      <c r="T3288" s="5" t="s">
        <v>3</v>
      </c>
      <c r="U3288" s="5">
        <v>678</v>
      </c>
      <c r="V3288" s="5">
        <v>77.58</v>
      </c>
      <c r="W3288" s="5">
        <v>79.680000000000007</v>
      </c>
      <c r="X3288" s="8">
        <f t="shared" si="4170"/>
        <v>-2.1000000000000085</v>
      </c>
      <c r="Y3288" s="14">
        <v>460</v>
      </c>
      <c r="Z3288" s="5">
        <v>56.09</v>
      </c>
      <c r="AA3288" s="5">
        <v>62.22</v>
      </c>
      <c r="AB3288" s="72">
        <f t="shared" si="4144"/>
        <v>-6.1299999999999955</v>
      </c>
      <c r="AC3288" s="53"/>
    </row>
    <row r="3289" spans="1:29" x14ac:dyDescent="0.25">
      <c r="A3289" s="54">
        <v>5401002</v>
      </c>
      <c r="B3289" s="90" t="s">
        <v>2650</v>
      </c>
      <c r="C3289" s="54" t="s">
        <v>278</v>
      </c>
      <c r="D3289" s="4"/>
      <c r="E3289" s="4"/>
      <c r="F3289" s="67"/>
      <c r="G3289" s="64"/>
      <c r="H3289" s="43"/>
      <c r="I3289" s="43"/>
      <c r="J3289" s="43"/>
      <c r="K3289" s="43"/>
      <c r="L3289" s="43"/>
      <c r="M3289" s="4" t="s">
        <v>9</v>
      </c>
      <c r="N3289" s="15"/>
      <c r="O3289" s="38" t="s">
        <v>2482</v>
      </c>
      <c r="P3289" s="84" t="str">
        <f>IF(E3283="Achieving School"," ","X")</f>
        <v>X</v>
      </c>
      <c r="Q3289" s="91"/>
      <c r="R3289" s="4" t="s">
        <v>6</v>
      </c>
      <c r="S3289" s="4" t="s">
        <v>5</v>
      </c>
      <c r="T3289" s="4" t="s">
        <v>7</v>
      </c>
      <c r="U3289" s="4">
        <v>541</v>
      </c>
      <c r="V3289" s="4">
        <v>73.75</v>
      </c>
      <c r="W3289" s="4">
        <v>74.86</v>
      </c>
      <c r="X3289" s="7">
        <f t="shared" si="4170"/>
        <v>-1.1099999999999994</v>
      </c>
      <c r="Y3289" s="15">
        <v>368</v>
      </c>
      <c r="Z3289" s="4">
        <v>54.62</v>
      </c>
      <c r="AA3289" s="4">
        <v>60.71</v>
      </c>
      <c r="AB3289" s="73">
        <f t="shared" si="4144"/>
        <v>-6.0900000000000034</v>
      </c>
      <c r="AC3289" s="54"/>
    </row>
    <row r="3290" spans="1:29" x14ac:dyDescent="0.25">
      <c r="A3290" s="1">
        <v>5403011</v>
      </c>
      <c r="B3290" s="87" t="s">
        <v>2738</v>
      </c>
      <c r="C3290" s="55" t="s">
        <v>549</v>
      </c>
      <c r="E3290" s="42"/>
      <c r="F3290" s="65" t="s">
        <v>2483</v>
      </c>
      <c r="G3290" s="62"/>
      <c r="H3290" s="37" t="str">
        <f>IF(V3290&gt;94,"Met",IF(X3290="--","n/a",IF(X3290&gt;=0,"Met","Did Not Meet")))</f>
        <v>Did Not Meet</v>
      </c>
      <c r="I3290" s="37" t="str">
        <f>IF(V3291&gt;94,"Met",IF(X3291="--","n/a",IF(X3291&gt;=0,"Met","Did Not Meet")))</f>
        <v>Did Not Meet</v>
      </c>
      <c r="K3290" s="13" t="str">
        <f>IF(Z3290&gt;94,"Met",IF(AB3290="--","n/a",IF(AB3290&gt;=0,"Met","Did Not Meet")))</f>
        <v>Did Not Meet</v>
      </c>
      <c r="L3290" s="13" t="str">
        <f>IF(Z3291&gt;94,"Met",IF(AB3291="--","n/a",IF(AB3291&gt;=0,"Met","Did Not Meet")))</f>
        <v>Did Not Meet</v>
      </c>
      <c r="M3290" s="1" t="s">
        <v>9</v>
      </c>
      <c r="N3290" s="14" t="s">
        <v>2502</v>
      </c>
      <c r="O3290" s="5"/>
      <c r="P3290" s="44" t="str">
        <f t="shared" ref="P3290" si="4200">IF(H3292="Yes",IF(I3292="Yes","Yes","No"),"No")</f>
        <v>No</v>
      </c>
      <c r="Q3290" s="93"/>
      <c r="R3290" s="5" t="s">
        <v>1</v>
      </c>
      <c r="S3290" s="1" t="s">
        <v>2</v>
      </c>
      <c r="T3290" s="1" t="s">
        <v>3</v>
      </c>
      <c r="U3290" s="5">
        <v>236</v>
      </c>
      <c r="V3290" s="1">
        <v>58.9</v>
      </c>
      <c r="W3290" s="1">
        <v>63.85</v>
      </c>
      <c r="X3290" s="6">
        <f t="shared" si="4170"/>
        <v>-4.9500000000000028</v>
      </c>
      <c r="Y3290" s="14">
        <v>174</v>
      </c>
      <c r="Z3290" s="1">
        <v>62.07</v>
      </c>
      <c r="AA3290" s="1">
        <v>68.709999999999994</v>
      </c>
      <c r="AB3290" s="72">
        <f t="shared" si="4144"/>
        <v>-6.6399999999999935</v>
      </c>
      <c r="AC3290" s="36"/>
    </row>
    <row r="3291" spans="1:29" ht="15.75" x14ac:dyDescent="0.25">
      <c r="A3291" s="53">
        <v>5403011</v>
      </c>
      <c r="B3291" s="89" t="s">
        <v>2738</v>
      </c>
      <c r="C3291" s="53" t="s">
        <v>549</v>
      </c>
      <c r="D3291" s="49" t="s">
        <v>2498</v>
      </c>
      <c r="E3291" s="34" t="str">
        <f>M3290</f>
        <v>Needs Improvement School</v>
      </c>
      <c r="F3291" s="65" t="s">
        <v>2484</v>
      </c>
      <c r="G3291" s="62"/>
      <c r="H3291" s="13" t="str">
        <f>IF(V3292&gt;94,"Met",IF(X3292="--","n/a",IF(X3292&gt;=0,"Met","Did Not Meet")))</f>
        <v>Did Not Meet</v>
      </c>
      <c r="I3291" s="13" t="str">
        <f>IF(V3293&gt;94,"Met",IF(X3293="--","n/a",IF(X3293&gt;=0,"Met","Did Not Meet")))</f>
        <v>Did Not Meet</v>
      </c>
      <c r="K3291" s="13" t="str">
        <f>IF(Z3292&gt;94,"Met",IF(AB3292="--","n/a",IF(AB3292&gt;=0,"Met","Did Not Meet")))</f>
        <v>Did Not Meet</v>
      </c>
      <c r="L3291" s="13" t="str">
        <f>IF(Z3293&gt;94,"Met",IF(AB3293="--","n/a",IF(AB3293&gt;=0,"Met","Did Not Meet")))</f>
        <v>Did Not Meet</v>
      </c>
      <c r="M3291" s="1" t="s">
        <v>9</v>
      </c>
      <c r="N3291" s="14" t="s">
        <v>2501</v>
      </c>
      <c r="O3291" s="5"/>
      <c r="P3291" s="44" t="str">
        <f t="shared" ref="P3291" si="4201">IF(K3292="Yes",IF(L3292="Yes","Yes","No"),"No")</f>
        <v>No</v>
      </c>
      <c r="Q3291" s="94" t="s">
        <v>2759</v>
      </c>
      <c r="R3291" s="5" t="s">
        <v>1</v>
      </c>
      <c r="S3291" s="1" t="s">
        <v>2</v>
      </c>
      <c r="T3291" s="1" t="s">
        <v>7</v>
      </c>
      <c r="U3291" s="5">
        <v>233</v>
      </c>
      <c r="V3291" s="1">
        <v>58.37</v>
      </c>
      <c r="W3291" s="1">
        <v>63.85</v>
      </c>
      <c r="X3291" s="6">
        <f t="shared" si="4170"/>
        <v>-5.480000000000004</v>
      </c>
      <c r="Y3291" s="14">
        <v>172</v>
      </c>
      <c r="Z3291" s="1">
        <v>61.63</v>
      </c>
      <c r="AA3291" s="1">
        <v>68.709999999999994</v>
      </c>
      <c r="AB3291" s="72">
        <f t="shared" si="4144"/>
        <v>-7.0799999999999912</v>
      </c>
      <c r="AC3291" s="53"/>
    </row>
    <row r="3292" spans="1:29" ht="15" customHeight="1" x14ac:dyDescent="0.25">
      <c r="A3292" s="53">
        <v>5403011</v>
      </c>
      <c r="B3292" s="89" t="s">
        <v>2738</v>
      </c>
      <c r="C3292" s="53" t="s">
        <v>549</v>
      </c>
      <c r="D3292" s="49" t="s">
        <v>2499</v>
      </c>
      <c r="E3292" s="35" t="str">
        <f>VLOOKUP('2012 Accountability Database'!$A3290,'2011 AYP'!A$2:B$1072,2)</f>
        <v>SI_2 (School Improvement Year 2)</v>
      </c>
      <c r="F3292" s="66"/>
      <c r="G3292" s="63" t="s">
        <v>2485</v>
      </c>
      <c r="H3292" s="60" t="str">
        <f t="shared" ref="H3292:I3292" si="4202">IF(H3290="Met","Yes",IF(H3291="Met","Yes","No"))</f>
        <v>No</v>
      </c>
      <c r="I3292" s="60" t="str">
        <f t="shared" si="4202"/>
        <v>No</v>
      </c>
      <c r="J3292" s="42"/>
      <c r="K3292" s="60" t="str">
        <f t="shared" ref="K3292:L3292" si="4203">IF(K3290="Met","Yes",IF(K3291="Met","Yes","No"))</f>
        <v>No</v>
      </c>
      <c r="L3292" s="60" t="str">
        <f t="shared" si="4203"/>
        <v>No</v>
      </c>
      <c r="M3292" s="1" t="s">
        <v>9</v>
      </c>
      <c r="N3292" s="14" t="s">
        <v>2503</v>
      </c>
      <c r="O3292" s="5"/>
      <c r="P3292" s="44" t="str">
        <f t="shared" ref="P3292" si="4204">IF(H3296="Yes",IF(I3296="Yes","Yes","No"),"No")</f>
        <v>No</v>
      </c>
      <c r="Q3292" s="108" t="s">
        <v>2758</v>
      </c>
      <c r="R3292" s="5" t="s">
        <v>1</v>
      </c>
      <c r="S3292" s="1" t="s">
        <v>5</v>
      </c>
      <c r="T3292" s="1" t="s">
        <v>3</v>
      </c>
      <c r="U3292" s="5">
        <v>720</v>
      </c>
      <c r="V3292" s="1">
        <v>61.39</v>
      </c>
      <c r="W3292" s="1">
        <v>63.85</v>
      </c>
      <c r="X3292" s="6">
        <f t="shared" si="4170"/>
        <v>-2.4600000000000009</v>
      </c>
      <c r="Y3292" s="14">
        <v>496</v>
      </c>
      <c r="Z3292" s="1">
        <v>68.150000000000006</v>
      </c>
      <c r="AA3292" s="1">
        <v>68.709999999999994</v>
      </c>
      <c r="AB3292" s="72">
        <f t="shared" si="4144"/>
        <v>-0.55999999999998806</v>
      </c>
      <c r="AC3292" s="53"/>
    </row>
    <row r="3293" spans="1:29" x14ac:dyDescent="0.25">
      <c r="A3293" s="53">
        <v>5403011</v>
      </c>
      <c r="B3293" s="89" t="s">
        <v>2738</v>
      </c>
      <c r="C3293" s="53" t="s">
        <v>549</v>
      </c>
      <c r="D3293" s="49" t="s">
        <v>2507</v>
      </c>
      <c r="E3293" s="47">
        <f>VLOOKUP('2012 Accountability Database'!A3290,Dems1112!$A$2:$G$1082,3)</f>
        <v>0.91</v>
      </c>
      <c r="F3293" s="66"/>
      <c r="G3293" s="52"/>
      <c r="M3293" s="1" t="s">
        <v>9</v>
      </c>
      <c r="N3293" s="14" t="s">
        <v>2504</v>
      </c>
      <c r="O3293" s="5"/>
      <c r="P3293" s="44" t="str">
        <f t="shared" ref="P3293" si="4205">IF(K3296="Yes",IF(L3296="Yes","Yes","No"),"No")</f>
        <v>No</v>
      </c>
      <c r="Q3293" s="108"/>
      <c r="R3293" s="5" t="s">
        <v>1</v>
      </c>
      <c r="S3293" s="1" t="s">
        <v>5</v>
      </c>
      <c r="T3293" s="1" t="s">
        <v>7</v>
      </c>
      <c r="U3293" s="5">
        <v>717</v>
      </c>
      <c r="V3293" s="1">
        <v>61.23</v>
      </c>
      <c r="W3293" s="1">
        <v>63.85</v>
      </c>
      <c r="X3293" s="6">
        <f t="shared" si="4170"/>
        <v>-2.6200000000000045</v>
      </c>
      <c r="Y3293" s="14">
        <v>494</v>
      </c>
      <c r="Z3293" s="1">
        <v>68.02</v>
      </c>
      <c r="AA3293" s="1">
        <v>68.709999999999994</v>
      </c>
      <c r="AB3293" s="72">
        <f t="shared" si="4144"/>
        <v>-0.68999999999999773</v>
      </c>
      <c r="AC3293" s="53"/>
    </row>
    <row r="3294" spans="1:29" x14ac:dyDescent="0.25">
      <c r="A3294" s="53">
        <v>5403011</v>
      </c>
      <c r="B3294" s="89" t="s">
        <v>2738</v>
      </c>
      <c r="C3294" s="53" t="s">
        <v>549</v>
      </c>
      <c r="D3294" s="50" t="s">
        <v>2508</v>
      </c>
      <c r="E3294" s="47">
        <f>VLOOKUP('2012 Accountability Database'!A3290,Dems1112!$A$2:$G$1082,4)</f>
        <v>0.97</v>
      </c>
      <c r="F3294" s="65" t="s">
        <v>2486</v>
      </c>
      <c r="G3294" s="62"/>
      <c r="H3294" s="13" t="str">
        <f>IF(V3294&gt;94,"Met",IF(X3294="--","n/a",IF(X3294&gt;=0,"Met","Did Not Meet")))</f>
        <v>Did Not Meet</v>
      </c>
      <c r="I3294" s="13" t="str">
        <f>IF(V3295&gt;94,"Met",IF(X3295="--","n/a",IF(X3295&gt;=0,"Met","Did Not Meet")))</f>
        <v>Did Not Meet</v>
      </c>
      <c r="J3294" s="13"/>
      <c r="K3294" s="13" t="str">
        <f>IF(Z3294&gt;94,"Met",IF(AB3294="--","n/a",IF(AB3294&gt;=0,"Met","Did Not Meet")))</f>
        <v>Did Not Meet</v>
      </c>
      <c r="L3294" s="13" t="str">
        <f>IF(Z3295&gt;94,"Met",IF(AB3295="--","n/a",IF(AB3295&gt;=0,"Met","Did Not Meet")))</f>
        <v>Did Not Meet</v>
      </c>
      <c r="M3294" s="1" t="s">
        <v>9</v>
      </c>
      <c r="N3294" s="68" t="s">
        <v>2497</v>
      </c>
      <c r="O3294" s="35"/>
      <c r="P3294" s="44"/>
      <c r="Q3294" s="108"/>
      <c r="R3294" s="5" t="s">
        <v>6</v>
      </c>
      <c r="S3294" s="1" t="s">
        <v>2</v>
      </c>
      <c r="T3294" s="1" t="s">
        <v>3</v>
      </c>
      <c r="U3294" s="5">
        <v>236</v>
      </c>
      <c r="V3294" s="1">
        <v>46.19</v>
      </c>
      <c r="W3294" s="1">
        <v>68.23</v>
      </c>
      <c r="X3294" s="6">
        <f t="shared" si="4170"/>
        <v>-22.040000000000006</v>
      </c>
      <c r="Y3294" s="14">
        <v>174</v>
      </c>
      <c r="Z3294" s="1">
        <v>29.31</v>
      </c>
      <c r="AA3294" s="1">
        <v>61.57</v>
      </c>
      <c r="AB3294" s="72">
        <f t="shared" si="4144"/>
        <v>-32.260000000000005</v>
      </c>
      <c r="AC3294" s="53"/>
    </row>
    <row r="3295" spans="1:29" x14ac:dyDescent="0.25">
      <c r="A3295" s="53">
        <v>5403011</v>
      </c>
      <c r="B3295" s="89" t="s">
        <v>2738</v>
      </c>
      <c r="C3295" s="53" t="s">
        <v>549</v>
      </c>
      <c r="D3295" s="50" t="s">
        <v>974</v>
      </c>
      <c r="E3295" s="47" t="str">
        <f>VLOOKUP('2012 Accountability Database'!A3290,Dems1112!$A$2:$G$1082,5)</f>
        <v>K-6</v>
      </c>
      <c r="F3295" s="65" t="s">
        <v>2487</v>
      </c>
      <c r="G3295" s="62"/>
      <c r="H3295" s="13" t="str">
        <f>IF(V3296&gt;94,"Met",IF(X3296="--","n/a",IF(X3296&gt;=0,"Met","Did Not Meet")))</f>
        <v>Did Not Meet</v>
      </c>
      <c r="I3295" s="13" t="str">
        <f>IF(V3297&gt;94,"Met",IF(X3297="--","n/a",IF(X3297&gt;=0,"Met","Did Not Meet")))</f>
        <v>Did Not Meet</v>
      </c>
      <c r="J3295" s="13"/>
      <c r="K3295" s="13" t="str">
        <f>IF(Z3296&gt;94,"Met",IF(AB3296="--","n/a",IF(AB3296&gt;=0,"Met","Did Not Meet")))</f>
        <v>Did Not Meet</v>
      </c>
      <c r="L3295" s="13" t="str">
        <f>IF(Z3297&gt;94,"Met",IF(AB3297="--","n/a",IF(AB3297&gt;=0,"Met","Did Not Meet")))</f>
        <v>Did Not Meet</v>
      </c>
      <c r="M3295" s="1" t="s">
        <v>9</v>
      </c>
      <c r="N3295" s="14"/>
      <c r="O3295" s="35" t="s">
        <v>2506</v>
      </c>
      <c r="P3295" s="83" t="str">
        <f t="shared" ref="P3295" si="4206">IF(P3290="No"," ", IF(P3292="No"," ",IF(P3291="No", " ",IF(P3293="No"," ","X"))))</f>
        <v xml:space="preserve"> </v>
      </c>
      <c r="Q3295" s="108"/>
      <c r="R3295" s="5" t="s">
        <v>6</v>
      </c>
      <c r="S3295" s="1" t="s">
        <v>2</v>
      </c>
      <c r="T3295" s="1" t="s">
        <v>7</v>
      </c>
      <c r="U3295" s="5">
        <v>233</v>
      </c>
      <c r="V3295" s="1">
        <v>45.92</v>
      </c>
      <c r="W3295" s="1">
        <v>68.23</v>
      </c>
      <c r="X3295" s="6">
        <f t="shared" si="4170"/>
        <v>-22.310000000000002</v>
      </c>
      <c r="Y3295" s="14">
        <v>172</v>
      </c>
      <c r="Z3295" s="1">
        <v>29.65</v>
      </c>
      <c r="AA3295" s="1">
        <v>61.57</v>
      </c>
      <c r="AB3295" s="72">
        <f t="shared" si="4144"/>
        <v>-31.92</v>
      </c>
      <c r="AC3295" s="53"/>
    </row>
    <row r="3296" spans="1:29" ht="15.75" x14ac:dyDescent="0.25">
      <c r="A3296" s="53">
        <v>5403011</v>
      </c>
      <c r="B3296" s="89" t="s">
        <v>2738</v>
      </c>
      <c r="C3296" s="53" t="s">
        <v>549</v>
      </c>
      <c r="D3296" s="50" t="s">
        <v>975</v>
      </c>
      <c r="E3296" s="48" t="str">
        <f>VLOOKUP('2012 Accountability Database'!A3290,Dems1112!$A$2:$G$1082,6)</f>
        <v>5 (Southeast AR)</v>
      </c>
      <c r="F3296" s="66"/>
      <c r="G3296" s="63" t="s">
        <v>2488</v>
      </c>
      <c r="H3296" s="61" t="str">
        <f t="shared" ref="H3296:I3296" si="4207">IF(H3294="Met","Yes",IF(H3295="Met","Yes","No"))</f>
        <v>No</v>
      </c>
      <c r="I3296" s="61" t="str">
        <f t="shared" si="4207"/>
        <v>No</v>
      </c>
      <c r="J3296" s="55"/>
      <c r="K3296" s="61" t="str">
        <f t="shared" ref="K3296:L3296" si="4208">IF(K3294="Met","Yes",IF(K3295="Met","Yes","No"))</f>
        <v>No</v>
      </c>
      <c r="L3296" s="61" t="str">
        <f t="shared" si="4208"/>
        <v>No</v>
      </c>
      <c r="M3296" s="1" t="s">
        <v>9</v>
      </c>
      <c r="N3296" s="14"/>
      <c r="O3296" s="35" t="s">
        <v>2505</v>
      </c>
      <c r="P3296" s="83" t="str">
        <f t="shared" ref="P3296" si="4209">IF(P3295="X"," ",IF(P3297="X"," ","X"))</f>
        <v xml:space="preserve"> </v>
      </c>
      <c r="Q3296" s="94" t="s">
        <v>2759</v>
      </c>
      <c r="R3296" s="5" t="s">
        <v>6</v>
      </c>
      <c r="S3296" s="1" t="s">
        <v>5</v>
      </c>
      <c r="T3296" s="1" t="s">
        <v>3</v>
      </c>
      <c r="U3296" s="5">
        <v>720</v>
      </c>
      <c r="V3296" s="1">
        <v>59.44</v>
      </c>
      <c r="W3296" s="1">
        <v>68.23</v>
      </c>
      <c r="X3296" s="6">
        <f t="shared" si="4170"/>
        <v>-8.7900000000000063</v>
      </c>
      <c r="Y3296" s="14">
        <v>496</v>
      </c>
      <c r="Z3296" s="1">
        <v>47.58</v>
      </c>
      <c r="AA3296" s="1">
        <v>61.57</v>
      </c>
      <c r="AB3296" s="72">
        <f t="shared" si="4144"/>
        <v>-13.990000000000002</v>
      </c>
      <c r="AC3296" s="53"/>
    </row>
    <row r="3297" spans="1:29" x14ac:dyDescent="0.25">
      <c r="A3297" s="54">
        <v>5403011</v>
      </c>
      <c r="B3297" s="90" t="s">
        <v>2738</v>
      </c>
      <c r="C3297" s="54" t="s">
        <v>549</v>
      </c>
      <c r="D3297" s="4"/>
      <c r="E3297" s="4"/>
      <c r="F3297" s="67"/>
      <c r="G3297" s="64"/>
      <c r="H3297" s="43"/>
      <c r="I3297" s="43"/>
      <c r="J3297" s="43"/>
      <c r="K3297" s="43"/>
      <c r="L3297" s="43"/>
      <c r="M3297" s="4" t="s">
        <v>9</v>
      </c>
      <c r="N3297" s="15"/>
      <c r="O3297" s="38" t="s">
        <v>2482</v>
      </c>
      <c r="P3297" s="84" t="str">
        <f>IF(E3291="Achieving School"," ","X")</f>
        <v>X</v>
      </c>
      <c r="Q3297" s="91"/>
      <c r="R3297" s="4" t="s">
        <v>6</v>
      </c>
      <c r="S3297" s="4" t="s">
        <v>5</v>
      </c>
      <c r="T3297" s="4" t="s">
        <v>7</v>
      </c>
      <c r="U3297" s="4">
        <v>717</v>
      </c>
      <c r="V3297" s="4">
        <v>59.41</v>
      </c>
      <c r="W3297" s="4">
        <v>68.23</v>
      </c>
      <c r="X3297" s="7">
        <f t="shared" si="4170"/>
        <v>-8.8200000000000074</v>
      </c>
      <c r="Y3297" s="15">
        <v>494</v>
      </c>
      <c r="Z3297" s="4">
        <v>47.77</v>
      </c>
      <c r="AA3297" s="4">
        <v>61.57</v>
      </c>
      <c r="AB3297" s="73">
        <f t="shared" si="4144"/>
        <v>-13.799999999999997</v>
      </c>
      <c r="AC3297" s="54"/>
    </row>
    <row r="3298" spans="1:29" x14ac:dyDescent="0.25">
      <c r="A3298" s="1">
        <v>5403015</v>
      </c>
      <c r="B3298" s="87" t="s">
        <v>2738</v>
      </c>
      <c r="C3298" s="55" t="s">
        <v>550</v>
      </c>
      <c r="E3298" s="42"/>
      <c r="F3298" s="65" t="s">
        <v>2483</v>
      </c>
      <c r="G3298" s="62"/>
      <c r="H3298" s="37" t="str">
        <f>IF(V3298&gt;94,"Met",IF(X3298="--","n/a",IF(X3298&gt;=0,"Met","Did Not Meet")))</f>
        <v>Met</v>
      </c>
      <c r="I3298" s="37" t="str">
        <f>IF(V3299&gt;94,"Met",IF(X3299="--","n/a",IF(X3299&gt;=0,"Met","Did Not Meet")))</f>
        <v>Met</v>
      </c>
      <c r="K3298" s="13" t="str">
        <f>IF(Z3298&gt;94,"Met",IF(AB3298="--","n/a",IF(AB3298&gt;=0,"Met","Did Not Meet")))</f>
        <v>Met</v>
      </c>
      <c r="L3298" s="13" t="str">
        <f>IF(Z3299&gt;94,"Met",IF(AB3299="--","n/a",IF(AB3299&gt;=0,"Met","Did Not Meet")))</f>
        <v>Met</v>
      </c>
      <c r="M3298" s="1" t="s">
        <v>18</v>
      </c>
      <c r="N3298" s="14" t="s">
        <v>2502</v>
      </c>
      <c r="O3298" s="5"/>
      <c r="P3298" s="44" t="str">
        <f t="shared" ref="P3298" si="4210">IF(H3300="Yes",IF(I3300="Yes","Yes","No"),"No")</f>
        <v>Yes</v>
      </c>
      <c r="Q3298" s="93"/>
      <c r="R3298" s="5" t="s">
        <v>1</v>
      </c>
      <c r="S3298" s="1" t="s">
        <v>2</v>
      </c>
      <c r="T3298" s="1" t="s">
        <v>3</v>
      </c>
      <c r="U3298" s="5">
        <v>163</v>
      </c>
      <c r="V3298" s="1">
        <v>72.39</v>
      </c>
      <c r="W3298" s="1">
        <v>67.150000000000006</v>
      </c>
      <c r="X3298" s="9">
        <f t="shared" si="4170"/>
        <v>5.2399999999999949</v>
      </c>
      <c r="Y3298" s="14">
        <v>119</v>
      </c>
      <c r="Z3298" s="1">
        <v>73.95</v>
      </c>
      <c r="AA3298" s="1">
        <v>69.25</v>
      </c>
      <c r="AB3298" s="71">
        <f t="shared" si="4144"/>
        <v>4.7000000000000028</v>
      </c>
      <c r="AC3298" s="36"/>
    </row>
    <row r="3299" spans="1:29" ht="15.75" x14ac:dyDescent="0.25">
      <c r="A3299" s="53">
        <v>5403015</v>
      </c>
      <c r="B3299" s="89" t="s">
        <v>2738</v>
      </c>
      <c r="C3299" s="53" t="s">
        <v>550</v>
      </c>
      <c r="D3299" s="49" t="s">
        <v>2498</v>
      </c>
      <c r="E3299" s="34" t="str">
        <f>M3298</f>
        <v>Needs Improvement Focus School</v>
      </c>
      <c r="F3299" s="65" t="s">
        <v>2484</v>
      </c>
      <c r="G3299" s="62"/>
      <c r="H3299" s="13" t="str">
        <f>IF(V3300&gt;94,"Met",IF(X3300="--","n/a",IF(X3300&gt;=0,"Met","Did Not Meet")))</f>
        <v>Did Not Meet</v>
      </c>
      <c r="I3299" s="13" t="str">
        <f>IF(V3301&gt;94,"Met",IF(X3301="--","n/a",IF(X3301&gt;=0,"Met","Did Not Meet")))</f>
        <v>Did Not Meet</v>
      </c>
      <c r="K3299" s="13" t="str">
        <f>IF(Z3300&gt;94,"Met",IF(AB3300="--","n/a",IF(AB3300&gt;=0,"Met","Did Not Meet")))</f>
        <v>Met</v>
      </c>
      <c r="L3299" s="13" t="str">
        <f>IF(Z3301&gt;94,"Met",IF(AB3301="--","n/a",IF(AB3301&gt;=0,"Met","Did Not Meet")))</f>
        <v>Met</v>
      </c>
      <c r="M3299" s="1" t="s">
        <v>18</v>
      </c>
      <c r="N3299" s="14" t="s">
        <v>2501</v>
      </c>
      <c r="O3299" s="5"/>
      <c r="P3299" s="44" t="str">
        <f t="shared" ref="P3299" si="4211">IF(K3300="Yes",IF(L3300="Yes","Yes","No"),"No")</f>
        <v>Yes</v>
      </c>
      <c r="Q3299" s="94" t="s">
        <v>2759</v>
      </c>
      <c r="R3299" s="5" t="s">
        <v>1</v>
      </c>
      <c r="S3299" s="1" t="s">
        <v>2</v>
      </c>
      <c r="T3299" s="1" t="s">
        <v>7</v>
      </c>
      <c r="U3299" s="5">
        <v>160</v>
      </c>
      <c r="V3299" s="1">
        <v>71.88</v>
      </c>
      <c r="W3299" s="1">
        <v>67.150000000000006</v>
      </c>
      <c r="X3299" s="9">
        <f t="shared" si="4170"/>
        <v>4.7299999999999898</v>
      </c>
      <c r="Y3299" s="14">
        <v>116</v>
      </c>
      <c r="Z3299" s="1">
        <v>74.14</v>
      </c>
      <c r="AA3299" s="1">
        <v>69.25</v>
      </c>
      <c r="AB3299" s="71">
        <f t="shared" si="4144"/>
        <v>4.8900000000000006</v>
      </c>
      <c r="AC3299" s="53"/>
    </row>
    <row r="3300" spans="1:29" ht="15" customHeight="1" x14ac:dyDescent="0.25">
      <c r="A3300" s="53">
        <v>5403015</v>
      </c>
      <c r="B3300" s="89" t="s">
        <v>2738</v>
      </c>
      <c r="C3300" s="53" t="s">
        <v>550</v>
      </c>
      <c r="D3300" s="49" t="s">
        <v>2499</v>
      </c>
      <c r="E3300" s="35" t="str">
        <f>VLOOKUP('2012 Accountability Database'!$A3298,'2011 AYP'!A$2:B$1072,2)</f>
        <v>SI_M (School Improvement - Met Standards)</v>
      </c>
      <c r="F3300" s="66"/>
      <c r="G3300" s="63" t="s">
        <v>2485</v>
      </c>
      <c r="H3300" s="60" t="str">
        <f t="shared" ref="H3300:I3300" si="4212">IF(H3298="Met","Yes",IF(H3299="Met","Yes","No"))</f>
        <v>Yes</v>
      </c>
      <c r="I3300" s="60" t="str">
        <f t="shared" si="4212"/>
        <v>Yes</v>
      </c>
      <c r="J3300" s="42"/>
      <c r="K3300" s="60" t="str">
        <f t="shared" ref="K3300:L3300" si="4213">IF(K3298="Met","Yes",IF(K3299="Met","Yes","No"))</f>
        <v>Yes</v>
      </c>
      <c r="L3300" s="60" t="str">
        <f t="shared" si="4213"/>
        <v>Yes</v>
      </c>
      <c r="M3300" s="1" t="s">
        <v>18</v>
      </c>
      <c r="N3300" s="14" t="s">
        <v>2503</v>
      </c>
      <c r="O3300" s="5"/>
      <c r="P3300" s="44" t="str">
        <f t="shared" ref="P3300" si="4214">IF(H3304="Yes",IF(I3304="Yes","Yes","No"),"No")</f>
        <v>No</v>
      </c>
      <c r="Q3300" s="108" t="s">
        <v>2758</v>
      </c>
      <c r="R3300" s="5" t="s">
        <v>1</v>
      </c>
      <c r="S3300" s="1" t="s">
        <v>5</v>
      </c>
      <c r="T3300" s="1" t="s">
        <v>3</v>
      </c>
      <c r="U3300" s="5">
        <v>614</v>
      </c>
      <c r="V3300" s="1">
        <v>63.03</v>
      </c>
      <c r="W3300" s="1">
        <v>67.150000000000006</v>
      </c>
      <c r="X3300" s="6">
        <f t="shared" si="4170"/>
        <v>-4.1200000000000045</v>
      </c>
      <c r="Y3300" s="14">
        <v>433</v>
      </c>
      <c r="Z3300" s="1">
        <v>71.13</v>
      </c>
      <c r="AA3300" s="1">
        <v>69.25</v>
      </c>
      <c r="AB3300" s="71">
        <f t="shared" si="4144"/>
        <v>1.8799999999999955</v>
      </c>
      <c r="AC3300" s="53"/>
    </row>
    <row r="3301" spans="1:29" x14ac:dyDescent="0.25">
      <c r="A3301" s="53">
        <v>5403015</v>
      </c>
      <c r="B3301" s="89" t="s">
        <v>2738</v>
      </c>
      <c r="C3301" s="53" t="s">
        <v>550</v>
      </c>
      <c r="D3301" s="49" t="s">
        <v>2507</v>
      </c>
      <c r="E3301" s="47">
        <f>VLOOKUP('2012 Accountability Database'!A3298,Dems1112!$A$2:$G$1082,3)</f>
        <v>0.92</v>
      </c>
      <c r="F3301" s="66"/>
      <c r="G3301" s="52"/>
      <c r="M3301" s="1" t="s">
        <v>18</v>
      </c>
      <c r="N3301" s="14" t="s">
        <v>2504</v>
      </c>
      <c r="O3301" s="5"/>
      <c r="P3301" s="44" t="str">
        <f t="shared" ref="P3301" si="4215">IF(K3304="Yes",IF(L3304="Yes","Yes","No"),"No")</f>
        <v>No</v>
      </c>
      <c r="Q3301" s="108"/>
      <c r="R3301" s="5" t="s">
        <v>1</v>
      </c>
      <c r="S3301" s="1" t="s">
        <v>5</v>
      </c>
      <c r="T3301" s="1" t="s">
        <v>7</v>
      </c>
      <c r="U3301" s="5">
        <v>611</v>
      </c>
      <c r="V3301" s="1">
        <v>62.85</v>
      </c>
      <c r="W3301" s="1">
        <v>67.150000000000006</v>
      </c>
      <c r="X3301" s="6">
        <f t="shared" si="4170"/>
        <v>-4.3000000000000043</v>
      </c>
      <c r="Y3301" s="14">
        <v>430</v>
      </c>
      <c r="Z3301" s="1">
        <v>71.16</v>
      </c>
      <c r="AA3301" s="1">
        <v>69.25</v>
      </c>
      <c r="AB3301" s="71">
        <f t="shared" si="4144"/>
        <v>1.9099999999999966</v>
      </c>
      <c r="AC3301" s="53"/>
    </row>
    <row r="3302" spans="1:29" x14ac:dyDescent="0.25">
      <c r="A3302" s="53">
        <v>5403015</v>
      </c>
      <c r="B3302" s="89" t="s">
        <v>2738</v>
      </c>
      <c r="C3302" s="53" t="s">
        <v>550</v>
      </c>
      <c r="D3302" s="50" t="s">
        <v>2508</v>
      </c>
      <c r="E3302" s="47">
        <f>VLOOKUP('2012 Accountability Database'!A3298,Dems1112!$A$2:$G$1082,4)</f>
        <v>0.98</v>
      </c>
      <c r="F3302" s="65" t="s">
        <v>2486</v>
      </c>
      <c r="G3302" s="62"/>
      <c r="H3302" s="13" t="str">
        <f>IF(V3302&gt;94,"Met",IF(X3302="--","n/a",IF(X3302&gt;=0,"Met","Did Not Meet")))</f>
        <v>Did Not Meet</v>
      </c>
      <c r="I3302" s="13" t="str">
        <f>IF(V3303&gt;94,"Met",IF(X3303="--","n/a",IF(X3303&gt;=0,"Met","Did Not Meet")))</f>
        <v>Did Not Meet</v>
      </c>
      <c r="J3302" s="13"/>
      <c r="K3302" s="13" t="str">
        <f>IF(Z3302&gt;94,"Met",IF(AB3302="--","n/a",IF(AB3302&gt;=0,"Met","Did Not Meet")))</f>
        <v>Did Not Meet</v>
      </c>
      <c r="L3302" s="13" t="str">
        <f>IF(Z3303&gt;94,"Met",IF(AB3303="--","n/a",IF(AB3303&gt;=0,"Met","Did Not Meet")))</f>
        <v>Did Not Meet</v>
      </c>
      <c r="M3302" s="1" t="s">
        <v>18</v>
      </c>
      <c r="N3302" s="68" t="s">
        <v>2497</v>
      </c>
      <c r="O3302" s="35"/>
      <c r="P3302" s="44"/>
      <c r="Q3302" s="108"/>
      <c r="R3302" s="5" t="s">
        <v>6</v>
      </c>
      <c r="S3302" s="1" t="s">
        <v>2</v>
      </c>
      <c r="T3302" s="1" t="s">
        <v>3</v>
      </c>
      <c r="U3302" s="5">
        <v>163</v>
      </c>
      <c r="V3302" s="1">
        <v>58.28</v>
      </c>
      <c r="W3302" s="1">
        <v>60.66</v>
      </c>
      <c r="X3302" s="6">
        <f t="shared" si="4170"/>
        <v>-2.3799999999999955</v>
      </c>
      <c r="Y3302" s="14">
        <v>119</v>
      </c>
      <c r="Z3302" s="1">
        <v>37.82</v>
      </c>
      <c r="AA3302" s="1">
        <v>40.86</v>
      </c>
      <c r="AB3302" s="72">
        <f t="shared" si="4144"/>
        <v>-3.0399999999999991</v>
      </c>
      <c r="AC3302" s="53"/>
    </row>
    <row r="3303" spans="1:29" x14ac:dyDescent="0.25">
      <c r="A3303" s="53">
        <v>5403015</v>
      </c>
      <c r="B3303" s="89" t="s">
        <v>2738</v>
      </c>
      <c r="C3303" s="53" t="s">
        <v>550</v>
      </c>
      <c r="D3303" s="50" t="s">
        <v>974</v>
      </c>
      <c r="E3303" s="47" t="str">
        <f>VLOOKUP('2012 Accountability Database'!A3298,Dems1112!$A$2:$G$1082,5)</f>
        <v>P-6</v>
      </c>
      <c r="F3303" s="65" t="s">
        <v>2487</v>
      </c>
      <c r="G3303" s="62"/>
      <c r="H3303" s="13" t="str">
        <f>IF(V3304&gt;94,"Met",IF(X3304="--","n/a",IF(X3304&gt;=0,"Met","Did Not Meet")))</f>
        <v>Did Not Meet</v>
      </c>
      <c r="I3303" s="13" t="str">
        <f>IF(V3305&gt;94,"Met",IF(X3305="--","n/a",IF(X3305&gt;=0,"Met","Did Not Meet")))</f>
        <v>Did Not Meet</v>
      </c>
      <c r="J3303" s="13"/>
      <c r="K3303" s="13" t="str">
        <f>IF(Z3304&gt;94,"Met",IF(AB3304="--","n/a",IF(AB3304&gt;=0,"Met","Did Not Meet")))</f>
        <v>Did Not Meet</v>
      </c>
      <c r="L3303" s="13" t="str">
        <f>IF(Z3305&gt;94,"Met",IF(AB3305="--","n/a",IF(AB3305&gt;=0,"Met","Did Not Meet")))</f>
        <v>Did Not Meet</v>
      </c>
      <c r="M3303" s="1" t="s">
        <v>18</v>
      </c>
      <c r="N3303" s="14"/>
      <c r="O3303" s="35" t="s">
        <v>2506</v>
      </c>
      <c r="P3303" s="83" t="str">
        <f t="shared" ref="P3303" si="4216">IF(P3298="No"," ", IF(P3300="No"," ",IF(P3299="No", " ",IF(P3301="No"," ","X"))))</f>
        <v xml:space="preserve"> </v>
      </c>
      <c r="Q3303" s="108"/>
      <c r="R3303" s="5" t="s">
        <v>6</v>
      </c>
      <c r="S3303" s="1" t="s">
        <v>2</v>
      </c>
      <c r="T3303" s="1" t="s">
        <v>7</v>
      </c>
      <c r="U3303" s="5">
        <v>160</v>
      </c>
      <c r="V3303" s="1">
        <v>58.13</v>
      </c>
      <c r="W3303" s="1">
        <v>60.66</v>
      </c>
      <c r="X3303" s="6">
        <f t="shared" si="4170"/>
        <v>-2.529999999999994</v>
      </c>
      <c r="Y3303" s="14">
        <v>116</v>
      </c>
      <c r="Z3303" s="1">
        <v>37.07</v>
      </c>
      <c r="AA3303" s="1">
        <v>40.86</v>
      </c>
      <c r="AB3303" s="72">
        <f t="shared" si="4144"/>
        <v>-3.7899999999999991</v>
      </c>
      <c r="AC3303" s="53"/>
    </row>
    <row r="3304" spans="1:29" ht="15.75" x14ac:dyDescent="0.25">
      <c r="A3304" s="53">
        <v>5403015</v>
      </c>
      <c r="B3304" s="89" t="s">
        <v>2738</v>
      </c>
      <c r="C3304" s="53" t="s">
        <v>550</v>
      </c>
      <c r="D3304" s="50" t="s">
        <v>975</v>
      </c>
      <c r="E3304" s="48" t="str">
        <f>VLOOKUP('2012 Accountability Database'!A3298,Dems1112!$A$2:$G$1082,6)</f>
        <v>5 (Southeast AR)</v>
      </c>
      <c r="F3304" s="66"/>
      <c r="G3304" s="63" t="s">
        <v>2488</v>
      </c>
      <c r="H3304" s="61" t="str">
        <f t="shared" ref="H3304:I3304" si="4217">IF(H3302="Met","Yes",IF(H3303="Met","Yes","No"))</f>
        <v>No</v>
      </c>
      <c r="I3304" s="61" t="str">
        <f t="shared" si="4217"/>
        <v>No</v>
      </c>
      <c r="J3304" s="55"/>
      <c r="K3304" s="61" t="str">
        <f t="shared" ref="K3304:L3304" si="4218">IF(K3302="Met","Yes",IF(K3303="Met","Yes","No"))</f>
        <v>No</v>
      </c>
      <c r="L3304" s="61" t="str">
        <f t="shared" si="4218"/>
        <v>No</v>
      </c>
      <c r="M3304" s="1" t="s">
        <v>18</v>
      </c>
      <c r="N3304" s="14"/>
      <c r="O3304" s="35" t="s">
        <v>2505</v>
      </c>
      <c r="P3304" s="83" t="str">
        <f t="shared" ref="P3304" si="4219">IF(P3303="X"," ",IF(P3305="X"," ","X"))</f>
        <v xml:space="preserve"> </v>
      </c>
      <c r="Q3304" s="94" t="s">
        <v>2759</v>
      </c>
      <c r="R3304" s="5" t="s">
        <v>6</v>
      </c>
      <c r="S3304" s="1" t="s">
        <v>5</v>
      </c>
      <c r="T3304" s="1" t="s">
        <v>3</v>
      </c>
      <c r="U3304" s="5">
        <v>614</v>
      </c>
      <c r="V3304" s="1">
        <v>55.21</v>
      </c>
      <c r="W3304" s="1">
        <v>60.66</v>
      </c>
      <c r="X3304" s="6">
        <f t="shared" si="4170"/>
        <v>-5.4499999999999957</v>
      </c>
      <c r="Y3304" s="14">
        <v>433</v>
      </c>
      <c r="Z3304" s="1">
        <v>38.340000000000003</v>
      </c>
      <c r="AA3304" s="1">
        <v>40.86</v>
      </c>
      <c r="AB3304" s="72">
        <f t="shared" si="4144"/>
        <v>-2.519999999999996</v>
      </c>
      <c r="AC3304" s="53"/>
    </row>
    <row r="3305" spans="1:29" x14ac:dyDescent="0.25">
      <c r="A3305" s="54">
        <v>5403015</v>
      </c>
      <c r="B3305" s="90" t="s">
        <v>2738</v>
      </c>
      <c r="C3305" s="54" t="s">
        <v>550</v>
      </c>
      <c r="D3305" s="4"/>
      <c r="E3305" s="4"/>
      <c r="F3305" s="67"/>
      <c r="G3305" s="64"/>
      <c r="H3305" s="43"/>
      <c r="I3305" s="43"/>
      <c r="J3305" s="43"/>
      <c r="K3305" s="43"/>
      <c r="L3305" s="43"/>
      <c r="M3305" s="4" t="s">
        <v>18</v>
      </c>
      <c r="N3305" s="15"/>
      <c r="O3305" s="38" t="s">
        <v>2482</v>
      </c>
      <c r="P3305" s="84" t="str">
        <f>IF(E3299="Achieving School"," ","X")</f>
        <v>X</v>
      </c>
      <c r="Q3305" s="91"/>
      <c r="R3305" s="4" t="s">
        <v>6</v>
      </c>
      <c r="S3305" s="4" t="s">
        <v>5</v>
      </c>
      <c r="T3305" s="4" t="s">
        <v>7</v>
      </c>
      <c r="U3305" s="4">
        <v>611</v>
      </c>
      <c r="V3305" s="4">
        <v>55.16</v>
      </c>
      <c r="W3305" s="4">
        <v>60.66</v>
      </c>
      <c r="X3305" s="7">
        <f t="shared" si="4170"/>
        <v>-5.5</v>
      </c>
      <c r="Y3305" s="15">
        <v>430</v>
      </c>
      <c r="Z3305" s="4">
        <v>38.14</v>
      </c>
      <c r="AA3305" s="4">
        <v>40.86</v>
      </c>
      <c r="AB3305" s="73">
        <f t="shared" si="4144"/>
        <v>-2.7199999999999989</v>
      </c>
      <c r="AC3305" s="54"/>
    </row>
    <row r="3306" spans="1:29" x14ac:dyDescent="0.25">
      <c r="A3306" s="1">
        <v>5403016</v>
      </c>
      <c r="B3306" s="87" t="s">
        <v>2738</v>
      </c>
      <c r="C3306" s="55" t="s">
        <v>551</v>
      </c>
      <c r="E3306" s="42"/>
      <c r="F3306" s="65" t="s">
        <v>2483</v>
      </c>
      <c r="G3306" s="62"/>
      <c r="H3306" s="37" t="str">
        <f>IF(V3306&gt;94,"Met",IF(X3306="--","n/a",IF(X3306&gt;=0,"Met","Did Not Meet")))</f>
        <v>Did Not Meet</v>
      </c>
      <c r="I3306" s="37" t="str">
        <f>IF(V3307&gt;94,"Met",IF(X3307="--","n/a",IF(X3307&gt;=0,"Met","Did Not Meet")))</f>
        <v>Did Not Meet</v>
      </c>
      <c r="K3306" s="13" t="str">
        <f>IF(Z3306&gt;94,"Met",IF(AB3306="--","n/a",IF(AB3306&gt;=0,"Met","Did Not Meet")))</f>
        <v>Did Not Meet</v>
      </c>
      <c r="L3306" s="13" t="str">
        <f>IF(Z3307&gt;94,"Met",IF(AB3307="--","n/a",IF(AB3307&gt;=0,"Met","Did Not Meet")))</f>
        <v>Met</v>
      </c>
      <c r="M3306" s="5" t="s">
        <v>9</v>
      </c>
      <c r="N3306" s="14" t="s">
        <v>2502</v>
      </c>
      <c r="O3306" s="5"/>
      <c r="P3306" s="44" t="str">
        <f t="shared" ref="P3306" si="4220">IF(H3308="Yes",IF(I3308="Yes","Yes","No"),"No")</f>
        <v>No</v>
      </c>
      <c r="Q3306" s="93"/>
      <c r="R3306" s="5" t="s">
        <v>1</v>
      </c>
      <c r="S3306" s="5" t="s">
        <v>2</v>
      </c>
      <c r="T3306" s="5" t="s">
        <v>3</v>
      </c>
      <c r="U3306" s="5">
        <v>164</v>
      </c>
      <c r="V3306" s="5">
        <v>65.849999999999994</v>
      </c>
      <c r="W3306" s="5">
        <v>66.98</v>
      </c>
      <c r="X3306" s="8">
        <f t="shared" si="4170"/>
        <v>-1.1300000000000097</v>
      </c>
      <c r="Y3306" s="14">
        <v>130</v>
      </c>
      <c r="Z3306" s="5">
        <v>64.62</v>
      </c>
      <c r="AA3306" s="5">
        <v>64.7</v>
      </c>
      <c r="AB3306" s="72">
        <f t="shared" si="4144"/>
        <v>-7.9999999999998295E-2</v>
      </c>
      <c r="AC3306" s="36"/>
    </row>
    <row r="3307" spans="1:29" ht="15.75" x14ac:dyDescent="0.25">
      <c r="A3307" s="53">
        <v>5403016</v>
      </c>
      <c r="B3307" s="89" t="s">
        <v>2738</v>
      </c>
      <c r="C3307" s="53" t="s">
        <v>551</v>
      </c>
      <c r="D3307" s="49" t="s">
        <v>2498</v>
      </c>
      <c r="E3307" s="34" t="str">
        <f>M3306</f>
        <v>Needs Improvement School</v>
      </c>
      <c r="F3307" s="65" t="s">
        <v>2484</v>
      </c>
      <c r="G3307" s="62"/>
      <c r="H3307" s="13" t="str">
        <f>IF(V3308&gt;94,"Met",IF(X3308="--","n/a",IF(X3308&gt;=0,"Met","Did Not Meet")))</f>
        <v>Did Not Meet</v>
      </c>
      <c r="I3307" s="13" t="str">
        <f>IF(V3309&gt;94,"Met",IF(X3309="--","n/a",IF(X3309&gt;=0,"Met","Did Not Meet")))</f>
        <v>Did Not Meet</v>
      </c>
      <c r="K3307" s="13" t="str">
        <f>IF(Z3308&gt;94,"Met",IF(AB3308="--","n/a",IF(AB3308&gt;=0,"Met","Did Not Meet")))</f>
        <v>Did Not Meet</v>
      </c>
      <c r="L3307" s="13" t="str">
        <f>IF(Z3309&gt;94,"Met",IF(AB3309="--","n/a",IF(AB3309&gt;=0,"Met","Did Not Meet")))</f>
        <v>Did Not Meet</v>
      </c>
      <c r="M3307" s="1" t="s">
        <v>9</v>
      </c>
      <c r="N3307" s="14" t="s">
        <v>2501</v>
      </c>
      <c r="O3307" s="5"/>
      <c r="P3307" s="44" t="str">
        <f t="shared" ref="P3307" si="4221">IF(K3308="Yes",IF(L3308="Yes","Yes","No"),"No")</f>
        <v>No</v>
      </c>
      <c r="Q3307" s="94" t="s">
        <v>2759</v>
      </c>
      <c r="R3307" s="5" t="s">
        <v>1</v>
      </c>
      <c r="S3307" s="1" t="s">
        <v>2</v>
      </c>
      <c r="T3307" s="1" t="s">
        <v>7</v>
      </c>
      <c r="U3307" s="5">
        <v>158</v>
      </c>
      <c r="V3307" s="1">
        <v>65.19</v>
      </c>
      <c r="W3307" s="1">
        <v>66.98</v>
      </c>
      <c r="X3307" s="6">
        <f t="shared" si="4170"/>
        <v>-1.7900000000000063</v>
      </c>
      <c r="Y3307" s="14">
        <v>125</v>
      </c>
      <c r="Z3307" s="1">
        <v>64.8</v>
      </c>
      <c r="AA3307" s="1">
        <v>64.7</v>
      </c>
      <c r="AB3307" s="71">
        <f t="shared" si="4144"/>
        <v>9.9999999999994316E-2</v>
      </c>
      <c r="AC3307" s="53"/>
    </row>
    <row r="3308" spans="1:29" ht="15" customHeight="1" x14ac:dyDescent="0.25">
      <c r="A3308" s="53">
        <v>5403016</v>
      </c>
      <c r="B3308" s="89" t="s">
        <v>2738</v>
      </c>
      <c r="C3308" s="53" t="s">
        <v>551</v>
      </c>
      <c r="D3308" s="49" t="s">
        <v>2499</v>
      </c>
      <c r="E3308" s="35" t="str">
        <f>VLOOKUP('2012 Accountability Database'!$A3306,'2011 AYP'!A$2:B$1072,2)</f>
        <v>SI_1 (School Improvement Year 1)</v>
      </c>
      <c r="F3308" s="66"/>
      <c r="G3308" s="63" t="s">
        <v>2485</v>
      </c>
      <c r="H3308" s="60" t="str">
        <f t="shared" ref="H3308:I3308" si="4222">IF(H3306="Met","Yes",IF(H3307="Met","Yes","No"))</f>
        <v>No</v>
      </c>
      <c r="I3308" s="60" t="str">
        <f t="shared" si="4222"/>
        <v>No</v>
      </c>
      <c r="J3308" s="42"/>
      <c r="K3308" s="60" t="str">
        <f t="shared" ref="K3308:L3308" si="4223">IF(K3306="Met","Yes",IF(K3307="Met","Yes","No"))</f>
        <v>No</v>
      </c>
      <c r="L3308" s="60" t="str">
        <f t="shared" si="4223"/>
        <v>Yes</v>
      </c>
      <c r="M3308" s="1" t="s">
        <v>9</v>
      </c>
      <c r="N3308" s="14" t="s">
        <v>2503</v>
      </c>
      <c r="O3308" s="5"/>
      <c r="P3308" s="44" t="str">
        <f t="shared" ref="P3308" si="4224">IF(H3312="Yes",IF(I3312="Yes","Yes","No"),"No")</f>
        <v>No</v>
      </c>
      <c r="Q3308" s="108" t="s">
        <v>2758</v>
      </c>
      <c r="R3308" s="5" t="s">
        <v>1</v>
      </c>
      <c r="S3308" s="1" t="s">
        <v>5</v>
      </c>
      <c r="T3308" s="1" t="s">
        <v>3</v>
      </c>
      <c r="U3308" s="5">
        <v>593</v>
      </c>
      <c r="V3308" s="1">
        <v>64.59</v>
      </c>
      <c r="W3308" s="1">
        <v>66.98</v>
      </c>
      <c r="X3308" s="6">
        <f t="shared" si="4170"/>
        <v>-2.3900000000000006</v>
      </c>
      <c r="Y3308" s="14">
        <v>427</v>
      </c>
      <c r="Z3308" s="1">
        <v>62.53</v>
      </c>
      <c r="AA3308" s="1">
        <v>64.7</v>
      </c>
      <c r="AB3308" s="72">
        <f t="shared" si="4144"/>
        <v>-2.1700000000000017</v>
      </c>
      <c r="AC3308" s="53"/>
    </row>
    <row r="3309" spans="1:29" x14ac:dyDescent="0.25">
      <c r="A3309" s="53">
        <v>5403016</v>
      </c>
      <c r="B3309" s="89" t="s">
        <v>2738</v>
      </c>
      <c r="C3309" s="53" t="s">
        <v>551</v>
      </c>
      <c r="D3309" s="49" t="s">
        <v>2507</v>
      </c>
      <c r="E3309" s="47">
        <f>VLOOKUP('2012 Accountability Database'!A3306,Dems1112!$A$2:$G$1082,3)</f>
        <v>0.96</v>
      </c>
      <c r="F3309" s="66"/>
      <c r="G3309" s="52"/>
      <c r="M3309" s="1" t="s">
        <v>9</v>
      </c>
      <c r="N3309" s="14" t="s">
        <v>2504</v>
      </c>
      <c r="O3309" s="5"/>
      <c r="P3309" s="44" t="str">
        <f t="shared" ref="P3309" si="4225">IF(K3312="Yes",IF(L3312="Yes","Yes","No"),"No")</f>
        <v>No</v>
      </c>
      <c r="Q3309" s="108"/>
      <c r="R3309" s="5" t="s">
        <v>1</v>
      </c>
      <c r="S3309" s="1" t="s">
        <v>5</v>
      </c>
      <c r="T3309" s="1" t="s">
        <v>7</v>
      </c>
      <c r="U3309" s="5">
        <v>587</v>
      </c>
      <c r="V3309" s="1">
        <v>64.400000000000006</v>
      </c>
      <c r="W3309" s="1">
        <v>66.98</v>
      </c>
      <c r="X3309" s="6">
        <f t="shared" si="4170"/>
        <v>-2.5799999999999983</v>
      </c>
      <c r="Y3309" s="14">
        <v>422</v>
      </c>
      <c r="Z3309" s="1">
        <v>62.56</v>
      </c>
      <c r="AA3309" s="1">
        <v>64.7</v>
      </c>
      <c r="AB3309" s="72">
        <f t="shared" si="4144"/>
        <v>-2.1400000000000006</v>
      </c>
      <c r="AC3309" s="53"/>
    </row>
    <row r="3310" spans="1:29" x14ac:dyDescent="0.25">
      <c r="A3310" s="53">
        <v>5403016</v>
      </c>
      <c r="B3310" s="89" t="s">
        <v>2738</v>
      </c>
      <c r="C3310" s="53" t="s">
        <v>551</v>
      </c>
      <c r="D3310" s="50" t="s">
        <v>2508</v>
      </c>
      <c r="E3310" s="47">
        <f>VLOOKUP('2012 Accountability Database'!A3306,Dems1112!$A$2:$G$1082,4)</f>
        <v>0.95</v>
      </c>
      <c r="F3310" s="65" t="s">
        <v>2486</v>
      </c>
      <c r="G3310" s="62"/>
      <c r="H3310" s="13" t="str">
        <f>IF(V3310&gt;94,"Met",IF(X3310="--","n/a",IF(X3310&gt;=0,"Met","Did Not Meet")))</f>
        <v>Did Not Meet</v>
      </c>
      <c r="I3310" s="13" t="str">
        <f>IF(V3311&gt;94,"Met",IF(X3311="--","n/a",IF(X3311&gt;=0,"Met","Did Not Meet")))</f>
        <v>Did Not Meet</v>
      </c>
      <c r="J3310" s="13"/>
      <c r="K3310" s="13" t="str">
        <f>IF(Z3310&gt;94,"Met",IF(AB3310="--","n/a",IF(AB3310&gt;=0,"Met","Did Not Meet")))</f>
        <v>Did Not Meet</v>
      </c>
      <c r="L3310" s="13" t="str">
        <f>IF(Z3311&gt;94,"Met",IF(AB3311="--","n/a",IF(AB3311&gt;=0,"Met","Did Not Meet")))</f>
        <v>Did Not Meet</v>
      </c>
      <c r="M3310" s="5" t="s">
        <v>9</v>
      </c>
      <c r="N3310" s="68" t="s">
        <v>2497</v>
      </c>
      <c r="O3310" s="35"/>
      <c r="P3310" s="44"/>
      <c r="Q3310" s="108"/>
      <c r="R3310" s="5" t="s">
        <v>6</v>
      </c>
      <c r="S3310" s="5" t="s">
        <v>2</v>
      </c>
      <c r="T3310" s="5" t="s">
        <v>3</v>
      </c>
      <c r="U3310" s="5">
        <v>164</v>
      </c>
      <c r="V3310" s="5">
        <v>51.22</v>
      </c>
      <c r="W3310" s="5">
        <v>68.72</v>
      </c>
      <c r="X3310" s="8">
        <f t="shared" si="4170"/>
        <v>-17.5</v>
      </c>
      <c r="Y3310" s="14">
        <v>130</v>
      </c>
      <c r="Z3310" s="5">
        <v>26.15</v>
      </c>
      <c r="AA3310" s="5">
        <v>51.69</v>
      </c>
      <c r="AB3310" s="72">
        <f t="shared" ref="AB3310:AB3373" si="4226">Z3310-AA3310</f>
        <v>-25.54</v>
      </c>
      <c r="AC3310" s="53"/>
    </row>
    <row r="3311" spans="1:29" x14ac:dyDescent="0.25">
      <c r="A3311" s="53">
        <v>5403016</v>
      </c>
      <c r="B3311" s="89" t="s">
        <v>2738</v>
      </c>
      <c r="C3311" s="53" t="s">
        <v>551</v>
      </c>
      <c r="D3311" s="50" t="s">
        <v>974</v>
      </c>
      <c r="E3311" s="47" t="str">
        <f>VLOOKUP('2012 Accountability Database'!A3306,Dems1112!$A$2:$G$1082,5)</f>
        <v>P-6</v>
      </c>
      <c r="F3311" s="65" t="s">
        <v>2487</v>
      </c>
      <c r="G3311" s="62"/>
      <c r="H3311" s="13" t="str">
        <f>IF(V3312&gt;94,"Met",IF(X3312="--","n/a",IF(X3312&gt;=0,"Met","Did Not Meet")))</f>
        <v>Did Not Meet</v>
      </c>
      <c r="I3311" s="13" t="str">
        <f>IF(V3313&gt;94,"Met",IF(X3313="--","n/a",IF(X3313&gt;=0,"Met","Did Not Meet")))</f>
        <v>Did Not Meet</v>
      </c>
      <c r="J3311" s="13"/>
      <c r="K3311" s="13" t="str">
        <f>IF(Z3312&gt;94,"Met",IF(AB3312="--","n/a",IF(AB3312&gt;=0,"Met","Did Not Meet")))</f>
        <v>Did Not Meet</v>
      </c>
      <c r="L3311" s="13" t="str">
        <f>IF(Z3313&gt;94,"Met",IF(AB3313="--","n/a",IF(AB3313&gt;=0,"Met","Did Not Meet")))</f>
        <v>Did Not Meet</v>
      </c>
      <c r="M3311" s="5" t="s">
        <v>9</v>
      </c>
      <c r="N3311" s="14"/>
      <c r="O3311" s="35" t="s">
        <v>2506</v>
      </c>
      <c r="P3311" s="83" t="str">
        <f t="shared" ref="P3311" si="4227">IF(P3306="No"," ", IF(P3308="No"," ",IF(P3307="No", " ",IF(P3309="No"," ","X"))))</f>
        <v xml:space="preserve"> </v>
      </c>
      <c r="Q3311" s="108"/>
      <c r="R3311" s="5" t="s">
        <v>6</v>
      </c>
      <c r="S3311" s="5" t="s">
        <v>2</v>
      </c>
      <c r="T3311" s="5" t="s">
        <v>7</v>
      </c>
      <c r="U3311" s="5">
        <v>158</v>
      </c>
      <c r="V3311" s="5">
        <v>50</v>
      </c>
      <c r="W3311" s="5">
        <v>68.72</v>
      </c>
      <c r="X3311" s="8">
        <f t="shared" si="4170"/>
        <v>-18.72</v>
      </c>
      <c r="Y3311" s="14">
        <v>125</v>
      </c>
      <c r="Z3311" s="5">
        <v>24.8</v>
      </c>
      <c r="AA3311" s="5">
        <v>51.69</v>
      </c>
      <c r="AB3311" s="72">
        <f t="shared" si="4226"/>
        <v>-26.889999999999997</v>
      </c>
      <c r="AC3311" s="53"/>
    </row>
    <row r="3312" spans="1:29" ht="15.75" x14ac:dyDescent="0.25">
      <c r="A3312" s="53">
        <v>5403016</v>
      </c>
      <c r="B3312" s="89" t="s">
        <v>2738</v>
      </c>
      <c r="C3312" s="53" t="s">
        <v>551</v>
      </c>
      <c r="D3312" s="50" t="s">
        <v>975</v>
      </c>
      <c r="E3312" s="48" t="str">
        <f>VLOOKUP('2012 Accountability Database'!A3306,Dems1112!$A$2:$G$1082,6)</f>
        <v>5 (Southeast AR)</v>
      </c>
      <c r="F3312" s="66"/>
      <c r="G3312" s="63" t="s">
        <v>2488</v>
      </c>
      <c r="H3312" s="61" t="str">
        <f t="shared" ref="H3312:I3312" si="4228">IF(H3310="Met","Yes",IF(H3311="Met","Yes","No"))</f>
        <v>No</v>
      </c>
      <c r="I3312" s="61" t="str">
        <f t="shared" si="4228"/>
        <v>No</v>
      </c>
      <c r="J3312" s="55"/>
      <c r="K3312" s="61" t="str">
        <f t="shared" ref="K3312:L3312" si="4229">IF(K3310="Met","Yes",IF(K3311="Met","Yes","No"))</f>
        <v>No</v>
      </c>
      <c r="L3312" s="61" t="str">
        <f t="shared" si="4229"/>
        <v>No</v>
      </c>
      <c r="M3312" s="5" t="s">
        <v>9</v>
      </c>
      <c r="N3312" s="14"/>
      <c r="O3312" s="35" t="s">
        <v>2505</v>
      </c>
      <c r="P3312" s="83" t="str">
        <f t="shared" ref="P3312" si="4230">IF(P3311="X"," ",IF(P3313="X"," ","X"))</f>
        <v xml:space="preserve"> </v>
      </c>
      <c r="Q3312" s="94" t="s">
        <v>2759</v>
      </c>
      <c r="R3312" s="5" t="s">
        <v>6</v>
      </c>
      <c r="S3312" s="5" t="s">
        <v>5</v>
      </c>
      <c r="T3312" s="5" t="s">
        <v>3</v>
      </c>
      <c r="U3312" s="5">
        <v>593</v>
      </c>
      <c r="V3312" s="5">
        <v>60.88</v>
      </c>
      <c r="W3312" s="5">
        <v>68.72</v>
      </c>
      <c r="X3312" s="8">
        <f t="shared" si="4170"/>
        <v>-7.8399999999999963</v>
      </c>
      <c r="Y3312" s="14">
        <v>427</v>
      </c>
      <c r="Z3312" s="5">
        <v>41.69</v>
      </c>
      <c r="AA3312" s="5">
        <v>51.69</v>
      </c>
      <c r="AB3312" s="72">
        <f t="shared" si="4226"/>
        <v>-10</v>
      </c>
      <c r="AC3312" s="53"/>
    </row>
    <row r="3313" spans="1:29" x14ac:dyDescent="0.25">
      <c r="A3313" s="54">
        <v>5403016</v>
      </c>
      <c r="B3313" s="90" t="s">
        <v>2738</v>
      </c>
      <c r="C3313" s="54" t="s">
        <v>551</v>
      </c>
      <c r="D3313" s="4"/>
      <c r="E3313" s="4"/>
      <c r="F3313" s="67"/>
      <c r="G3313" s="64"/>
      <c r="H3313" s="43"/>
      <c r="I3313" s="43"/>
      <c r="J3313" s="43"/>
      <c r="K3313" s="43"/>
      <c r="L3313" s="43"/>
      <c r="M3313" s="4" t="s">
        <v>9</v>
      </c>
      <c r="N3313" s="15"/>
      <c r="O3313" s="38" t="s">
        <v>2482</v>
      </c>
      <c r="P3313" s="84" t="str">
        <f>IF(E3307="Achieving School"," ","X")</f>
        <v>X</v>
      </c>
      <c r="Q3313" s="91"/>
      <c r="R3313" s="4" t="s">
        <v>6</v>
      </c>
      <c r="S3313" s="4" t="s">
        <v>5</v>
      </c>
      <c r="T3313" s="4" t="s">
        <v>7</v>
      </c>
      <c r="U3313" s="4">
        <v>587</v>
      </c>
      <c r="V3313" s="4">
        <v>60.65</v>
      </c>
      <c r="W3313" s="4">
        <v>68.72</v>
      </c>
      <c r="X3313" s="7">
        <f t="shared" si="4170"/>
        <v>-8.07</v>
      </c>
      <c r="Y3313" s="15">
        <v>422</v>
      </c>
      <c r="Z3313" s="4">
        <v>41.47</v>
      </c>
      <c r="AA3313" s="4">
        <v>51.69</v>
      </c>
      <c r="AB3313" s="73">
        <f t="shared" si="4226"/>
        <v>-10.219999999999999</v>
      </c>
      <c r="AC3313" s="54"/>
    </row>
    <row r="3314" spans="1:29" x14ac:dyDescent="0.25">
      <c r="A3314" s="1">
        <v>5403018</v>
      </c>
      <c r="B3314" s="87" t="s">
        <v>2738</v>
      </c>
      <c r="C3314" s="55" t="s">
        <v>552</v>
      </c>
      <c r="E3314" s="42"/>
      <c r="F3314" s="65" t="s">
        <v>2483</v>
      </c>
      <c r="G3314" s="62"/>
      <c r="H3314" s="37" t="str">
        <f>IF(V3314&gt;94,"Met",IF(X3314="--","n/a",IF(X3314&gt;=0,"Met","Did Not Meet")))</f>
        <v>Met</v>
      </c>
      <c r="I3314" s="37" t="str">
        <f>IF(V3315&gt;94,"Met",IF(X3315="--","n/a",IF(X3315&gt;=0,"Met","Did Not Meet")))</f>
        <v>Met</v>
      </c>
      <c r="K3314" s="13" t="str">
        <f>IF(Z3314&gt;94,"Met",IF(AB3314="--","n/a",IF(AB3314&gt;=0,"Met","Did Not Meet")))</f>
        <v>Met</v>
      </c>
      <c r="L3314" s="13" t="str">
        <f>IF(Z3315&gt;94,"Met",IF(AB3315="--","n/a",IF(AB3315&gt;=0,"Met","Did Not Meet")))</f>
        <v>Met</v>
      </c>
      <c r="M3314" s="1" t="s">
        <v>18</v>
      </c>
      <c r="N3314" s="14" t="s">
        <v>2502</v>
      </c>
      <c r="O3314" s="5"/>
      <c r="P3314" s="44" t="str">
        <f t="shared" ref="P3314" si="4231">IF(H3316="Yes",IF(I3316="Yes","Yes","No"),"No")</f>
        <v>Yes</v>
      </c>
      <c r="Q3314" s="93"/>
      <c r="R3314" s="5" t="s">
        <v>1</v>
      </c>
      <c r="S3314" s="1" t="s">
        <v>2</v>
      </c>
      <c r="T3314" s="1" t="s">
        <v>3</v>
      </c>
      <c r="U3314" s="5">
        <v>266</v>
      </c>
      <c r="V3314" s="1">
        <v>65.790000000000006</v>
      </c>
      <c r="W3314" s="1">
        <v>59.51</v>
      </c>
      <c r="X3314" s="9">
        <f t="shared" si="4170"/>
        <v>6.2800000000000082</v>
      </c>
      <c r="Y3314" s="14">
        <v>249</v>
      </c>
      <c r="Z3314" s="1">
        <v>67.069999999999993</v>
      </c>
      <c r="AA3314" s="1">
        <v>58.37</v>
      </c>
      <c r="AB3314" s="71">
        <f t="shared" si="4226"/>
        <v>8.6999999999999957</v>
      </c>
      <c r="AC3314" s="36" t="s">
        <v>19</v>
      </c>
    </row>
    <row r="3315" spans="1:29" ht="15.75" x14ac:dyDescent="0.25">
      <c r="A3315" s="53">
        <v>5403018</v>
      </c>
      <c r="B3315" s="89" t="s">
        <v>2738</v>
      </c>
      <c r="C3315" s="53" t="s">
        <v>552</v>
      </c>
      <c r="D3315" s="49" t="s">
        <v>2498</v>
      </c>
      <c r="E3315" s="34" t="str">
        <f>M3314</f>
        <v>Needs Improvement Focus School</v>
      </c>
      <c r="F3315" s="65" t="s">
        <v>2484</v>
      </c>
      <c r="G3315" s="62"/>
      <c r="H3315" s="13" t="str">
        <f>IF(V3316&gt;94,"Met",IF(X3316="--","n/a",IF(X3316&gt;=0,"Met","Did Not Meet")))</f>
        <v>Did Not Meet</v>
      </c>
      <c r="I3315" s="13" t="str">
        <f>IF(V3317&gt;94,"Met",IF(X3317="--","n/a",IF(X3317&gt;=0,"Met","Did Not Meet")))</f>
        <v>Did Not Meet</v>
      </c>
      <c r="K3315" s="13" t="str">
        <f>IF(Z3316&gt;94,"Met",IF(AB3316="--","n/a",IF(AB3316&gt;=0,"Met","Did Not Meet")))</f>
        <v>Met</v>
      </c>
      <c r="L3315" s="13" t="str">
        <f>IF(Z3317&gt;94,"Met",IF(AB3317="--","n/a",IF(AB3317&gt;=0,"Met","Did Not Meet")))</f>
        <v>Met</v>
      </c>
      <c r="M3315" s="1" t="s">
        <v>18</v>
      </c>
      <c r="N3315" s="14" t="s">
        <v>2501</v>
      </c>
      <c r="O3315" s="5"/>
      <c r="P3315" s="44" t="str">
        <f t="shared" ref="P3315" si="4232">IF(K3316="Yes",IF(L3316="Yes","Yes","No"),"No")</f>
        <v>Yes</v>
      </c>
      <c r="Q3315" s="94" t="s">
        <v>2759</v>
      </c>
      <c r="R3315" s="5" t="s">
        <v>1</v>
      </c>
      <c r="S3315" s="1" t="s">
        <v>2</v>
      </c>
      <c r="T3315" s="1" t="s">
        <v>7</v>
      </c>
      <c r="U3315" s="5">
        <v>260</v>
      </c>
      <c r="V3315" s="1">
        <v>65</v>
      </c>
      <c r="W3315" s="1">
        <v>59.51</v>
      </c>
      <c r="X3315" s="9">
        <f t="shared" si="4170"/>
        <v>5.490000000000002</v>
      </c>
      <c r="Y3315" s="14">
        <v>243</v>
      </c>
      <c r="Z3315" s="1">
        <v>66.260000000000005</v>
      </c>
      <c r="AA3315" s="1">
        <v>58.37</v>
      </c>
      <c r="AB3315" s="71">
        <f t="shared" si="4226"/>
        <v>7.8900000000000077</v>
      </c>
      <c r="AC3315" s="53" t="s">
        <v>19</v>
      </c>
    </row>
    <row r="3316" spans="1:29" ht="15" customHeight="1" x14ac:dyDescent="0.25">
      <c r="A3316" s="53">
        <v>5403018</v>
      </c>
      <c r="B3316" s="89" t="s">
        <v>2738</v>
      </c>
      <c r="C3316" s="53" t="s">
        <v>552</v>
      </c>
      <c r="D3316" s="49" t="s">
        <v>2499</v>
      </c>
      <c r="E3316" s="35" t="str">
        <f>VLOOKUP('2012 Accountability Database'!$A3314,'2011 AYP'!A$2:B$1072,2)</f>
        <v>SI_9 (School Improvement Year 9)</v>
      </c>
      <c r="F3316" s="66"/>
      <c r="G3316" s="63" t="s">
        <v>2485</v>
      </c>
      <c r="H3316" s="60" t="str">
        <f t="shared" ref="H3316:I3316" si="4233">IF(H3314="Met","Yes",IF(H3315="Met","Yes","No"))</f>
        <v>Yes</v>
      </c>
      <c r="I3316" s="60" t="str">
        <f t="shared" si="4233"/>
        <v>Yes</v>
      </c>
      <c r="J3316" s="42"/>
      <c r="K3316" s="60" t="str">
        <f t="shared" ref="K3316:L3316" si="4234">IF(K3314="Met","Yes",IF(K3315="Met","Yes","No"))</f>
        <v>Yes</v>
      </c>
      <c r="L3316" s="60" t="str">
        <f t="shared" si="4234"/>
        <v>Yes</v>
      </c>
      <c r="M3316" s="1" t="s">
        <v>18</v>
      </c>
      <c r="N3316" s="14" t="s">
        <v>2503</v>
      </c>
      <c r="O3316" s="5"/>
      <c r="P3316" s="44" t="str">
        <f t="shared" ref="P3316" si="4235">IF(H3320="Yes",IF(I3320="Yes","Yes","No"),"No")</f>
        <v>Yes</v>
      </c>
      <c r="Q3316" s="108" t="s">
        <v>2758</v>
      </c>
      <c r="R3316" s="5" t="s">
        <v>1</v>
      </c>
      <c r="S3316" s="1" t="s">
        <v>5</v>
      </c>
      <c r="T3316" s="1" t="s">
        <v>3</v>
      </c>
      <c r="U3316" s="5">
        <v>829</v>
      </c>
      <c r="V3316" s="1">
        <v>58.5</v>
      </c>
      <c r="W3316" s="1">
        <v>59.51</v>
      </c>
      <c r="X3316" s="6">
        <f t="shared" si="4170"/>
        <v>-1.009999999999998</v>
      </c>
      <c r="Y3316" s="14">
        <v>774</v>
      </c>
      <c r="Z3316" s="1">
        <v>59.3</v>
      </c>
      <c r="AA3316" s="1">
        <v>58.37</v>
      </c>
      <c r="AB3316" s="71">
        <f t="shared" si="4226"/>
        <v>0.92999999999999972</v>
      </c>
      <c r="AC3316" s="53" t="s">
        <v>19</v>
      </c>
    </row>
    <row r="3317" spans="1:29" x14ac:dyDescent="0.25">
      <c r="A3317" s="53">
        <v>5403018</v>
      </c>
      <c r="B3317" s="89" t="s">
        <v>2738</v>
      </c>
      <c r="C3317" s="53" t="s">
        <v>552</v>
      </c>
      <c r="D3317" s="49" t="s">
        <v>2507</v>
      </c>
      <c r="E3317" s="47">
        <f>VLOOKUP('2012 Accountability Database'!A3314,Dems1112!$A$2:$G$1082,3)</f>
        <v>0.95</v>
      </c>
      <c r="F3317" s="66"/>
      <c r="G3317" s="52"/>
      <c r="M3317" s="1" t="s">
        <v>18</v>
      </c>
      <c r="N3317" s="14" t="s">
        <v>2504</v>
      </c>
      <c r="O3317" s="5"/>
      <c r="P3317" s="44" t="str">
        <f t="shared" ref="P3317" si="4236">IF(K3320="Yes",IF(L3320="Yes","Yes","No"),"No")</f>
        <v>Yes</v>
      </c>
      <c r="Q3317" s="108"/>
      <c r="R3317" s="5" t="s">
        <v>1</v>
      </c>
      <c r="S3317" s="1" t="s">
        <v>5</v>
      </c>
      <c r="T3317" s="1" t="s">
        <v>7</v>
      </c>
      <c r="U3317" s="5">
        <v>823</v>
      </c>
      <c r="V3317" s="1">
        <v>58.2</v>
      </c>
      <c r="W3317" s="1">
        <v>59.51</v>
      </c>
      <c r="X3317" s="6">
        <f t="shared" si="4170"/>
        <v>-1.3099999999999952</v>
      </c>
      <c r="Y3317" s="14">
        <v>768</v>
      </c>
      <c r="Z3317" s="1">
        <v>58.98</v>
      </c>
      <c r="AA3317" s="1">
        <v>58.37</v>
      </c>
      <c r="AB3317" s="71">
        <f t="shared" si="4226"/>
        <v>0.60999999999999943</v>
      </c>
      <c r="AC3317" s="53" t="s">
        <v>19</v>
      </c>
    </row>
    <row r="3318" spans="1:29" x14ac:dyDescent="0.25">
      <c r="A3318" s="53">
        <v>5403018</v>
      </c>
      <c r="B3318" s="89" t="s">
        <v>2738</v>
      </c>
      <c r="C3318" s="53" t="s">
        <v>552</v>
      </c>
      <c r="D3318" s="50" t="s">
        <v>2508</v>
      </c>
      <c r="E3318" s="47">
        <f>VLOOKUP('2012 Accountability Database'!A3314,Dems1112!$A$2:$G$1082,4)</f>
        <v>0.98</v>
      </c>
      <c r="F3318" s="65" t="s">
        <v>2486</v>
      </c>
      <c r="G3318" s="62"/>
      <c r="H3318" s="13" t="str">
        <f>IF(V3318&gt;94,"Met",IF(X3318="--","n/a",IF(X3318&gt;=0,"Met","Did Not Meet")))</f>
        <v>Met</v>
      </c>
      <c r="I3318" s="13" t="str">
        <f>IF(V3319&gt;94,"Met",IF(X3319="--","n/a",IF(X3319&gt;=0,"Met","Did Not Meet")))</f>
        <v>Met</v>
      </c>
      <c r="J3318" s="13"/>
      <c r="K3318" s="13" t="str">
        <f>IF(Z3318&gt;94,"Met",IF(AB3318="--","n/a",IF(AB3318&gt;=0,"Met","Did Not Meet")))</f>
        <v>Met</v>
      </c>
      <c r="L3318" s="13" t="str">
        <f>IF(Z3319&gt;94,"Met",IF(AB3319="--","n/a",IF(AB3319&gt;=0,"Met","Did Not Meet")))</f>
        <v>Met</v>
      </c>
      <c r="M3318" s="5" t="s">
        <v>18</v>
      </c>
      <c r="N3318" s="68" t="s">
        <v>2497</v>
      </c>
      <c r="O3318" s="35"/>
      <c r="P3318" s="44"/>
      <c r="Q3318" s="108"/>
      <c r="R3318" s="5" t="s">
        <v>6</v>
      </c>
      <c r="S3318" s="5" t="s">
        <v>2</v>
      </c>
      <c r="T3318" s="5" t="s">
        <v>3</v>
      </c>
      <c r="U3318" s="5">
        <v>281</v>
      </c>
      <c r="V3318" s="5">
        <v>60.14</v>
      </c>
      <c r="W3318" s="5">
        <v>46.5</v>
      </c>
      <c r="X3318" s="11">
        <f t="shared" si="4170"/>
        <v>13.64</v>
      </c>
      <c r="Y3318" s="14">
        <v>249</v>
      </c>
      <c r="Z3318" s="5">
        <v>57.03</v>
      </c>
      <c r="AA3318" s="5">
        <v>42.62</v>
      </c>
      <c r="AB3318" s="71">
        <f t="shared" si="4226"/>
        <v>14.410000000000004</v>
      </c>
      <c r="AC3318" s="53" t="s">
        <v>19</v>
      </c>
    </row>
    <row r="3319" spans="1:29" x14ac:dyDescent="0.25">
      <c r="A3319" s="53">
        <v>5403018</v>
      </c>
      <c r="B3319" s="89" t="s">
        <v>2738</v>
      </c>
      <c r="C3319" s="53" t="s">
        <v>552</v>
      </c>
      <c r="D3319" s="50" t="s">
        <v>974</v>
      </c>
      <c r="E3319" s="47" t="str">
        <f>VLOOKUP('2012 Accountability Database'!A3314,Dems1112!$A$2:$G$1082,5)</f>
        <v>7-8</v>
      </c>
      <c r="F3319" s="65" t="s">
        <v>2487</v>
      </c>
      <c r="G3319" s="62"/>
      <c r="H3319" s="13" t="str">
        <f>IF(V3320&gt;94,"Met",IF(X3320="--","n/a",IF(X3320&gt;=0,"Met","Did Not Meet")))</f>
        <v>Met</v>
      </c>
      <c r="I3319" s="13" t="str">
        <f>IF(V3321&gt;94,"Met",IF(X3321="--","n/a",IF(X3321&gt;=0,"Met","Did Not Meet")))</f>
        <v>Met</v>
      </c>
      <c r="J3319" s="13"/>
      <c r="K3319" s="13" t="str">
        <f>IF(Z3320&gt;94,"Met",IF(AB3320="--","n/a",IF(AB3320&gt;=0,"Met","Did Not Meet")))</f>
        <v>Met</v>
      </c>
      <c r="L3319" s="13" t="str">
        <f>IF(Z3321&gt;94,"Met",IF(AB3321="--","n/a",IF(AB3321&gt;=0,"Met","Did Not Meet")))</f>
        <v>Met</v>
      </c>
      <c r="M3319" s="5" t="s">
        <v>18</v>
      </c>
      <c r="N3319" s="14"/>
      <c r="O3319" s="35" t="s">
        <v>2506</v>
      </c>
      <c r="P3319" s="83" t="str">
        <f t="shared" ref="P3319" si="4237">IF(P3314="No"," ", IF(P3316="No"," ",IF(P3315="No", " ",IF(P3317="No"," ","X"))))</f>
        <v>X</v>
      </c>
      <c r="Q3319" s="108"/>
      <c r="R3319" s="5" t="s">
        <v>6</v>
      </c>
      <c r="S3319" s="5" t="s">
        <v>2</v>
      </c>
      <c r="T3319" s="5" t="s">
        <v>7</v>
      </c>
      <c r="U3319" s="5">
        <v>273</v>
      </c>
      <c r="V3319" s="5">
        <v>58.97</v>
      </c>
      <c r="W3319" s="5">
        <v>46.5</v>
      </c>
      <c r="X3319" s="11">
        <f t="shared" si="4170"/>
        <v>12.469999999999999</v>
      </c>
      <c r="Y3319" s="14">
        <v>243</v>
      </c>
      <c r="Z3319" s="5">
        <v>55.97</v>
      </c>
      <c r="AA3319" s="5">
        <v>42.62</v>
      </c>
      <c r="AB3319" s="71">
        <f t="shared" si="4226"/>
        <v>13.350000000000001</v>
      </c>
      <c r="AC3319" s="53" t="s">
        <v>19</v>
      </c>
    </row>
    <row r="3320" spans="1:29" ht="15.75" x14ac:dyDescent="0.25">
      <c r="A3320" s="53">
        <v>5403018</v>
      </c>
      <c r="B3320" s="89" t="s">
        <v>2738</v>
      </c>
      <c r="C3320" s="53" t="s">
        <v>552</v>
      </c>
      <c r="D3320" s="50" t="s">
        <v>975</v>
      </c>
      <c r="E3320" s="48" t="str">
        <f>VLOOKUP('2012 Accountability Database'!A3314,Dems1112!$A$2:$G$1082,6)</f>
        <v>5 (Southeast AR)</v>
      </c>
      <c r="F3320" s="66"/>
      <c r="G3320" s="63" t="s">
        <v>2488</v>
      </c>
      <c r="H3320" s="61" t="str">
        <f t="shared" ref="H3320:I3320" si="4238">IF(H3318="Met","Yes",IF(H3319="Met","Yes","No"))</f>
        <v>Yes</v>
      </c>
      <c r="I3320" s="61" t="str">
        <f t="shared" si="4238"/>
        <v>Yes</v>
      </c>
      <c r="J3320" s="55"/>
      <c r="K3320" s="61" t="str">
        <f t="shared" ref="K3320:L3320" si="4239">IF(K3318="Met","Yes",IF(K3319="Met","Yes","No"))</f>
        <v>Yes</v>
      </c>
      <c r="L3320" s="61" t="str">
        <f t="shared" si="4239"/>
        <v>Yes</v>
      </c>
      <c r="M3320" s="5" t="s">
        <v>18</v>
      </c>
      <c r="N3320" s="14"/>
      <c r="O3320" s="35" t="s">
        <v>2505</v>
      </c>
      <c r="P3320" s="83" t="str">
        <f t="shared" ref="P3320" si="4240">IF(P3319="X"," ",IF(P3321="X"," ","X"))</f>
        <v xml:space="preserve"> </v>
      </c>
      <c r="Q3320" s="94" t="s">
        <v>2759</v>
      </c>
      <c r="R3320" s="5" t="s">
        <v>6</v>
      </c>
      <c r="S3320" s="5" t="s">
        <v>5</v>
      </c>
      <c r="T3320" s="5" t="s">
        <v>3</v>
      </c>
      <c r="U3320" s="5">
        <v>869</v>
      </c>
      <c r="V3320" s="5">
        <v>49.6</v>
      </c>
      <c r="W3320" s="5">
        <v>46.5</v>
      </c>
      <c r="X3320" s="11">
        <f t="shared" si="4170"/>
        <v>3.1000000000000014</v>
      </c>
      <c r="Y3320" s="14">
        <v>774</v>
      </c>
      <c r="Z3320" s="5">
        <v>45.74</v>
      </c>
      <c r="AA3320" s="5">
        <v>42.62</v>
      </c>
      <c r="AB3320" s="71">
        <f t="shared" si="4226"/>
        <v>3.1200000000000045</v>
      </c>
      <c r="AC3320" s="53" t="s">
        <v>19</v>
      </c>
    </row>
    <row r="3321" spans="1:29" x14ac:dyDescent="0.25">
      <c r="A3321" s="54">
        <v>5403018</v>
      </c>
      <c r="B3321" s="90" t="s">
        <v>2738</v>
      </c>
      <c r="C3321" s="54" t="s">
        <v>552</v>
      </c>
      <c r="D3321" s="4"/>
      <c r="E3321" s="4"/>
      <c r="F3321" s="67"/>
      <c r="G3321" s="64"/>
      <c r="H3321" s="43"/>
      <c r="I3321" s="43"/>
      <c r="J3321" s="43"/>
      <c r="K3321" s="43"/>
      <c r="L3321" s="43"/>
      <c r="M3321" s="4" t="s">
        <v>18</v>
      </c>
      <c r="N3321" s="15"/>
      <c r="O3321" s="38" t="s">
        <v>2482</v>
      </c>
      <c r="P3321" s="84" t="str">
        <f>IF(E3315="Achieving School"," ","X")</f>
        <v>X</v>
      </c>
      <c r="Q3321" s="91"/>
      <c r="R3321" s="4" t="s">
        <v>6</v>
      </c>
      <c r="S3321" s="4" t="s">
        <v>5</v>
      </c>
      <c r="T3321" s="4" t="s">
        <v>7</v>
      </c>
      <c r="U3321" s="4">
        <v>861</v>
      </c>
      <c r="V3321" s="4">
        <v>49.13</v>
      </c>
      <c r="W3321" s="4">
        <v>46.5</v>
      </c>
      <c r="X3321" s="10">
        <f t="shared" si="4170"/>
        <v>2.6300000000000026</v>
      </c>
      <c r="Y3321" s="15">
        <v>768</v>
      </c>
      <c r="Z3321" s="4">
        <v>45.31</v>
      </c>
      <c r="AA3321" s="4">
        <v>42.62</v>
      </c>
      <c r="AB3321" s="74">
        <f t="shared" si="4226"/>
        <v>2.6900000000000048</v>
      </c>
      <c r="AC3321" s="54" t="s">
        <v>19</v>
      </c>
    </row>
    <row r="3322" spans="1:29" x14ac:dyDescent="0.25">
      <c r="A3322" s="1">
        <v>5440702</v>
      </c>
      <c r="B3322" s="87" t="s">
        <v>2740</v>
      </c>
      <c r="C3322" s="55" t="s">
        <v>593</v>
      </c>
      <c r="E3322" s="42"/>
      <c r="F3322" s="65" t="s">
        <v>2483</v>
      </c>
      <c r="G3322" s="62"/>
      <c r="H3322" s="37" t="str">
        <f>IF(V3322&gt;94,"Met",IF(X3322="--","n/a",IF(X3322&gt;=0,"Met","Did Not Meet")))</f>
        <v>Met</v>
      </c>
      <c r="I3322" s="37" t="str">
        <f>IF(V3323&gt;94,"Met",IF(X3323="--","n/a",IF(X3323&gt;=0,"Met","Did Not Meet")))</f>
        <v>Met</v>
      </c>
      <c r="K3322" s="13" t="str">
        <f>IF(Z3322&gt;94,"Met",IF(AB3322="--","n/a",IF(AB3322&gt;=0,"Met","Did Not Meet")))</f>
        <v>Met</v>
      </c>
      <c r="L3322" s="13" t="str">
        <f>IF(Z3323&gt;94,"Met",IF(AB3323="--","n/a",IF(AB3323&gt;=0,"Met","Did Not Meet")))</f>
        <v>Met</v>
      </c>
      <c r="M3322" s="5" t="s">
        <v>4</v>
      </c>
      <c r="N3322" s="14" t="s">
        <v>2502</v>
      </c>
      <c r="O3322" s="5"/>
      <c r="P3322" s="44" t="str">
        <f t="shared" ref="P3322" si="4241">IF(H3324="Yes",IF(I3324="Yes","Yes","No"),"No")</f>
        <v>Yes</v>
      </c>
      <c r="Q3322" s="93"/>
      <c r="R3322" s="5" t="s">
        <v>1</v>
      </c>
      <c r="S3322" s="5" t="s">
        <v>2</v>
      </c>
      <c r="T3322" s="5" t="s">
        <v>3</v>
      </c>
      <c r="U3322" s="5">
        <v>261</v>
      </c>
      <c r="V3322" s="5">
        <v>77.78</v>
      </c>
      <c r="W3322" s="5">
        <v>74.06</v>
      </c>
      <c r="X3322" s="11">
        <f t="shared" si="4170"/>
        <v>3.7199999999999989</v>
      </c>
      <c r="Y3322" s="14">
        <v>256</v>
      </c>
      <c r="Z3322" s="5">
        <v>78.13</v>
      </c>
      <c r="AA3322" s="5">
        <v>76.739999999999995</v>
      </c>
      <c r="AB3322" s="71">
        <f t="shared" si="4226"/>
        <v>1.3900000000000006</v>
      </c>
      <c r="AC3322" s="36"/>
    </row>
    <row r="3323" spans="1:29" ht="15.75" x14ac:dyDescent="0.25">
      <c r="A3323" s="53">
        <v>5440702</v>
      </c>
      <c r="B3323" s="89" t="s">
        <v>2740</v>
      </c>
      <c r="C3323" s="53" t="s">
        <v>593</v>
      </c>
      <c r="D3323" s="49" t="s">
        <v>2498</v>
      </c>
      <c r="E3323" s="34" t="str">
        <f>M3322</f>
        <v>Achieving School</v>
      </c>
      <c r="F3323" s="65" t="s">
        <v>2484</v>
      </c>
      <c r="G3323" s="62"/>
      <c r="H3323" s="13" t="str">
        <f>IF(V3324&gt;94,"Met",IF(X3324="--","n/a",IF(X3324&gt;=0,"Met","Did Not Meet")))</f>
        <v>Met</v>
      </c>
      <c r="I3323" s="13" t="str">
        <f>IF(V3325&gt;94,"Met",IF(X3325="--","n/a",IF(X3325&gt;=0,"Met","Did Not Meet")))</f>
        <v>Met</v>
      </c>
      <c r="K3323" s="13" t="str">
        <f>IF(Z3324&gt;94,"Met",IF(AB3324="--","n/a",IF(AB3324&gt;=0,"Met","Did Not Meet")))</f>
        <v>Met</v>
      </c>
      <c r="L3323" s="13" t="str">
        <f>IF(Z3325&gt;94,"Met",IF(AB3325="--","n/a",IF(AB3325&gt;=0,"Met","Did Not Meet")))</f>
        <v>Met</v>
      </c>
      <c r="M3323" s="1" t="s">
        <v>4</v>
      </c>
      <c r="N3323" s="14" t="s">
        <v>2501</v>
      </c>
      <c r="O3323" s="5"/>
      <c r="P3323" s="44" t="str">
        <f t="shared" ref="P3323" si="4242">IF(K3324="Yes",IF(L3324="Yes","Yes","No"),"No")</f>
        <v>Yes</v>
      </c>
      <c r="Q3323" s="94" t="s">
        <v>2759</v>
      </c>
      <c r="R3323" s="5" t="s">
        <v>1</v>
      </c>
      <c r="S3323" s="1" t="s">
        <v>2</v>
      </c>
      <c r="T3323" s="1" t="s">
        <v>7</v>
      </c>
      <c r="U3323" s="5">
        <v>235</v>
      </c>
      <c r="V3323" s="1">
        <v>75.739999999999995</v>
      </c>
      <c r="W3323" s="1">
        <v>71.72</v>
      </c>
      <c r="X3323" s="9">
        <f t="shared" si="4170"/>
        <v>4.019999999999996</v>
      </c>
      <c r="Y3323" s="14">
        <v>231</v>
      </c>
      <c r="Z3323" s="1">
        <v>76.62</v>
      </c>
      <c r="AA3323" s="1">
        <v>76.33</v>
      </c>
      <c r="AB3323" s="71">
        <f t="shared" si="4226"/>
        <v>0.29000000000000625</v>
      </c>
      <c r="AC3323" s="53"/>
    </row>
    <row r="3324" spans="1:29" ht="15" customHeight="1" x14ac:dyDescent="0.25">
      <c r="A3324" s="53">
        <v>5440702</v>
      </c>
      <c r="B3324" s="89" t="s">
        <v>2740</v>
      </c>
      <c r="C3324" s="53" t="s">
        <v>593</v>
      </c>
      <c r="D3324" s="49" t="s">
        <v>2499</v>
      </c>
      <c r="E3324" s="35" t="str">
        <f>VLOOKUP('2012 Accountability Database'!$A3322,'2011 AYP'!A$2:B$1072,2)</f>
        <v xml:space="preserve"> A (Alert)</v>
      </c>
      <c r="F3324" s="66"/>
      <c r="G3324" s="63" t="s">
        <v>2485</v>
      </c>
      <c r="H3324" s="60" t="str">
        <f t="shared" ref="H3324:I3324" si="4243">IF(H3322="Met","Yes",IF(H3323="Met","Yes","No"))</f>
        <v>Yes</v>
      </c>
      <c r="I3324" s="60" t="str">
        <f t="shared" si="4243"/>
        <v>Yes</v>
      </c>
      <c r="J3324" s="42"/>
      <c r="K3324" s="60" t="str">
        <f t="shared" ref="K3324:L3324" si="4244">IF(K3322="Met","Yes",IF(K3323="Met","Yes","No"))</f>
        <v>Yes</v>
      </c>
      <c r="L3324" s="60" t="str">
        <f t="shared" si="4244"/>
        <v>Yes</v>
      </c>
      <c r="M3324" s="1" t="s">
        <v>4</v>
      </c>
      <c r="N3324" s="14" t="s">
        <v>2503</v>
      </c>
      <c r="O3324" s="5"/>
      <c r="P3324" s="44" t="str">
        <f t="shared" ref="P3324" si="4245">IF(H3328="Yes",IF(I3328="Yes","Yes","No"),"No")</f>
        <v>Yes</v>
      </c>
      <c r="Q3324" s="108" t="s">
        <v>2758</v>
      </c>
      <c r="R3324" s="5" t="s">
        <v>1</v>
      </c>
      <c r="S3324" s="1" t="s">
        <v>5</v>
      </c>
      <c r="T3324" s="1" t="s">
        <v>3</v>
      </c>
      <c r="U3324" s="5">
        <v>718</v>
      </c>
      <c r="V3324" s="1">
        <v>74.790000000000006</v>
      </c>
      <c r="W3324" s="1">
        <v>74.06</v>
      </c>
      <c r="X3324" s="9">
        <f t="shared" si="4170"/>
        <v>0.73000000000000398</v>
      </c>
      <c r="Y3324" s="14">
        <v>697</v>
      </c>
      <c r="Z3324" s="1">
        <v>77.19</v>
      </c>
      <c r="AA3324" s="1">
        <v>76.739999999999995</v>
      </c>
      <c r="AB3324" s="71">
        <f t="shared" si="4226"/>
        <v>0.45000000000000284</v>
      </c>
      <c r="AC3324" s="53"/>
    </row>
    <row r="3325" spans="1:29" x14ac:dyDescent="0.25">
      <c r="A3325" s="53">
        <v>5440702</v>
      </c>
      <c r="B3325" s="89" t="s">
        <v>2740</v>
      </c>
      <c r="C3325" s="53" t="s">
        <v>593</v>
      </c>
      <c r="D3325" s="49" t="s">
        <v>2507</v>
      </c>
      <c r="E3325" s="47">
        <f>VLOOKUP('2012 Accountability Database'!A3322,Dems1112!$A$2:$G$1082,3)</f>
        <v>0.99</v>
      </c>
      <c r="F3325" s="66"/>
      <c r="G3325" s="52"/>
      <c r="M3325" s="1" t="s">
        <v>4</v>
      </c>
      <c r="N3325" s="14" t="s">
        <v>2504</v>
      </c>
      <c r="O3325" s="5"/>
      <c r="P3325" s="44" t="str">
        <f t="shared" ref="P3325" si="4246">IF(K3328="Yes",IF(L3328="Yes","Yes","No"),"No")</f>
        <v>No</v>
      </c>
      <c r="Q3325" s="108"/>
      <c r="R3325" s="5" t="s">
        <v>1</v>
      </c>
      <c r="S3325" s="1" t="s">
        <v>5</v>
      </c>
      <c r="T3325" s="1" t="s">
        <v>7</v>
      </c>
      <c r="U3325" s="5">
        <v>644</v>
      </c>
      <c r="V3325" s="1">
        <v>72.98</v>
      </c>
      <c r="W3325" s="1">
        <v>71.72</v>
      </c>
      <c r="X3325" s="9">
        <f t="shared" si="4170"/>
        <v>1.2600000000000051</v>
      </c>
      <c r="Y3325" s="14">
        <v>626</v>
      </c>
      <c r="Z3325" s="1">
        <v>76.36</v>
      </c>
      <c r="AA3325" s="1">
        <v>76.33</v>
      </c>
      <c r="AB3325" s="71">
        <f t="shared" si="4226"/>
        <v>3.0000000000001137E-2</v>
      </c>
      <c r="AC3325" s="53"/>
    </row>
    <row r="3326" spans="1:29" x14ac:dyDescent="0.25">
      <c r="A3326" s="53">
        <v>5440702</v>
      </c>
      <c r="B3326" s="89" t="s">
        <v>2740</v>
      </c>
      <c r="C3326" s="53" t="s">
        <v>593</v>
      </c>
      <c r="D3326" s="50" t="s">
        <v>2508</v>
      </c>
      <c r="E3326" s="47">
        <f>VLOOKUP('2012 Accountability Database'!A3322,Dems1112!$A$2:$G$1082,4)</f>
        <v>0.91</v>
      </c>
      <c r="F3326" s="65" t="s">
        <v>2486</v>
      </c>
      <c r="G3326" s="62"/>
      <c r="H3326" s="13" t="str">
        <f>IF(V3326&gt;94,"Met",IF(X3326="--","n/a",IF(X3326&gt;=0,"Met","Did Not Meet")))</f>
        <v>Met</v>
      </c>
      <c r="I3326" s="13" t="str">
        <f>IF(V3327&gt;94,"Met",IF(X3327="--","n/a",IF(X3327&gt;=0,"Met","Did Not Meet")))</f>
        <v>Met</v>
      </c>
      <c r="J3326" s="13"/>
      <c r="K3326" s="13" t="str">
        <f>IF(Z3326&gt;94,"Met",IF(AB3326="--","n/a",IF(AB3326&gt;=0,"Met","Did Not Meet")))</f>
        <v>Did Not Meet</v>
      </c>
      <c r="L3326" s="13" t="str">
        <f>IF(Z3327&gt;94,"Met",IF(AB3327="--","n/a",IF(AB3327&gt;=0,"Met","Did Not Meet")))</f>
        <v>Did Not Meet</v>
      </c>
      <c r="M3326" s="1" t="s">
        <v>4</v>
      </c>
      <c r="N3326" s="68" t="s">
        <v>2497</v>
      </c>
      <c r="O3326" s="35"/>
      <c r="P3326" s="44"/>
      <c r="Q3326" s="108"/>
      <c r="R3326" s="5" t="s">
        <v>6</v>
      </c>
      <c r="S3326" s="1" t="s">
        <v>2</v>
      </c>
      <c r="T3326" s="1" t="s">
        <v>3</v>
      </c>
      <c r="U3326" s="5">
        <v>332</v>
      </c>
      <c r="V3326" s="1">
        <v>67.77</v>
      </c>
      <c r="W3326" s="1">
        <v>65.959999999999994</v>
      </c>
      <c r="X3326" s="9">
        <f t="shared" si="4170"/>
        <v>1.8100000000000023</v>
      </c>
      <c r="Y3326" s="14">
        <v>255</v>
      </c>
      <c r="Z3326" s="1">
        <v>52.94</v>
      </c>
      <c r="AA3326" s="1">
        <v>63.33</v>
      </c>
      <c r="AB3326" s="72">
        <f t="shared" si="4226"/>
        <v>-10.39</v>
      </c>
      <c r="AC3326" s="53"/>
    </row>
    <row r="3327" spans="1:29" x14ac:dyDescent="0.25">
      <c r="A3327" s="53">
        <v>5440702</v>
      </c>
      <c r="B3327" s="89" t="s">
        <v>2740</v>
      </c>
      <c r="C3327" s="53" t="s">
        <v>593</v>
      </c>
      <c r="D3327" s="50" t="s">
        <v>974</v>
      </c>
      <c r="E3327" s="47" t="str">
        <f>VLOOKUP('2012 Accountability Database'!A3322,Dems1112!$A$2:$G$1082,5)</f>
        <v>5-8</v>
      </c>
      <c r="F3327" s="65" t="s">
        <v>2487</v>
      </c>
      <c r="G3327" s="62"/>
      <c r="H3327" s="13" t="str">
        <f>IF(V3328&gt;94,"Met",IF(X3328="--","n/a",IF(X3328&gt;=0,"Met","Did Not Meet")))</f>
        <v>Met</v>
      </c>
      <c r="I3327" s="13" t="str">
        <f>IF(V3329&gt;94,"Met",IF(X3329="--","n/a",IF(X3329&gt;=0,"Met","Did Not Meet")))</f>
        <v>Met</v>
      </c>
      <c r="J3327" s="13"/>
      <c r="K3327" s="13" t="str">
        <f>IF(Z3328&gt;94,"Met",IF(AB3328="--","n/a",IF(AB3328&gt;=0,"Met","Did Not Meet")))</f>
        <v>Did Not Meet</v>
      </c>
      <c r="L3327" s="13" t="str">
        <f>IF(Z3329&gt;94,"Met",IF(AB3329="--","n/a",IF(AB3329&gt;=0,"Met","Did Not Meet")))</f>
        <v>Did Not Meet</v>
      </c>
      <c r="M3327" s="1" t="s">
        <v>4</v>
      </c>
      <c r="N3327" s="14"/>
      <c r="O3327" s="35" t="s">
        <v>2506</v>
      </c>
      <c r="P3327" s="83" t="str">
        <f t="shared" ref="P3327" si="4247">IF(P3322="No"," ", IF(P3324="No"," ",IF(P3323="No", " ",IF(P3325="No"," ","X"))))</f>
        <v xml:space="preserve"> </v>
      </c>
      <c r="Q3327" s="108"/>
      <c r="R3327" s="5" t="s">
        <v>6</v>
      </c>
      <c r="S3327" s="1" t="s">
        <v>2</v>
      </c>
      <c r="T3327" s="1" t="s">
        <v>7</v>
      </c>
      <c r="U3327" s="5">
        <v>298</v>
      </c>
      <c r="V3327" s="1">
        <v>65.099999999999994</v>
      </c>
      <c r="W3327" s="1">
        <v>63.26</v>
      </c>
      <c r="X3327" s="9">
        <f t="shared" si="4170"/>
        <v>1.8399999999999963</v>
      </c>
      <c r="Y3327" s="14">
        <v>230</v>
      </c>
      <c r="Z3327" s="1">
        <v>50</v>
      </c>
      <c r="AA3327" s="1">
        <v>61.22</v>
      </c>
      <c r="AB3327" s="72">
        <f t="shared" si="4226"/>
        <v>-11.219999999999999</v>
      </c>
      <c r="AC3327" s="53"/>
    </row>
    <row r="3328" spans="1:29" ht="15.75" x14ac:dyDescent="0.25">
      <c r="A3328" s="53">
        <v>5440702</v>
      </c>
      <c r="B3328" s="89" t="s">
        <v>2740</v>
      </c>
      <c r="C3328" s="53" t="s">
        <v>593</v>
      </c>
      <c r="D3328" s="50" t="s">
        <v>975</v>
      </c>
      <c r="E3328" s="48" t="str">
        <f>VLOOKUP('2012 Accountability Database'!A3322,Dems1112!$A$2:$G$1082,6)</f>
        <v>5 (Southeast AR)</v>
      </c>
      <c r="F3328" s="66"/>
      <c r="G3328" s="63" t="s">
        <v>2488</v>
      </c>
      <c r="H3328" s="61" t="str">
        <f t="shared" ref="H3328:I3328" si="4248">IF(H3326="Met","Yes",IF(H3327="Met","Yes","No"))</f>
        <v>Yes</v>
      </c>
      <c r="I3328" s="61" t="str">
        <f t="shared" si="4248"/>
        <v>Yes</v>
      </c>
      <c r="J3328" s="55"/>
      <c r="K3328" s="61" t="str">
        <f t="shared" ref="K3328:L3328" si="4249">IF(K3326="Met","Yes",IF(K3327="Met","Yes","No"))</f>
        <v>No</v>
      </c>
      <c r="L3328" s="61" t="str">
        <f t="shared" si="4249"/>
        <v>No</v>
      </c>
      <c r="M3328" s="1" t="s">
        <v>4</v>
      </c>
      <c r="N3328" s="14"/>
      <c r="O3328" s="35" t="s">
        <v>2505</v>
      </c>
      <c r="P3328" s="83" t="str">
        <f t="shared" ref="P3328" si="4250">IF(P3327="X"," ",IF(P3329="X"," ","X"))</f>
        <v>X</v>
      </c>
      <c r="Q3328" s="94" t="s">
        <v>2759</v>
      </c>
      <c r="R3328" s="5" t="s">
        <v>6</v>
      </c>
      <c r="S3328" s="1" t="s">
        <v>5</v>
      </c>
      <c r="T3328" s="1" t="s">
        <v>3</v>
      </c>
      <c r="U3328" s="5">
        <v>943</v>
      </c>
      <c r="V3328" s="1">
        <v>69.14</v>
      </c>
      <c r="W3328" s="1">
        <v>65.959999999999994</v>
      </c>
      <c r="X3328" s="9">
        <f t="shared" si="4170"/>
        <v>3.1800000000000068</v>
      </c>
      <c r="Y3328" s="14">
        <v>695</v>
      </c>
      <c r="Z3328" s="1">
        <v>61.73</v>
      </c>
      <c r="AA3328" s="1">
        <v>63.33</v>
      </c>
      <c r="AB3328" s="72">
        <f t="shared" si="4226"/>
        <v>-1.6000000000000014</v>
      </c>
      <c r="AC3328" s="53"/>
    </row>
    <row r="3329" spans="1:29" x14ac:dyDescent="0.25">
      <c r="A3329" s="54">
        <v>5440702</v>
      </c>
      <c r="B3329" s="90" t="s">
        <v>2740</v>
      </c>
      <c r="C3329" s="54" t="s">
        <v>593</v>
      </c>
      <c r="D3329" s="4"/>
      <c r="E3329" s="4"/>
      <c r="F3329" s="67"/>
      <c r="G3329" s="64"/>
      <c r="H3329" s="43"/>
      <c r="I3329" s="43"/>
      <c r="J3329" s="43"/>
      <c r="K3329" s="43"/>
      <c r="L3329" s="43"/>
      <c r="M3329" s="4" t="s">
        <v>4</v>
      </c>
      <c r="N3329" s="15"/>
      <c r="O3329" s="38" t="s">
        <v>2482</v>
      </c>
      <c r="P3329" s="84" t="str">
        <f>IF(E3323="Achieving School"," ","X")</f>
        <v xml:space="preserve"> </v>
      </c>
      <c r="Q3329" s="91"/>
      <c r="R3329" s="4" t="s">
        <v>6</v>
      </c>
      <c r="S3329" s="4" t="s">
        <v>5</v>
      </c>
      <c r="T3329" s="4" t="s">
        <v>7</v>
      </c>
      <c r="U3329" s="4">
        <v>843</v>
      </c>
      <c r="V3329" s="4">
        <v>66.790000000000006</v>
      </c>
      <c r="W3329" s="4">
        <v>63.26</v>
      </c>
      <c r="X3329" s="10">
        <f t="shared" si="4170"/>
        <v>3.5300000000000082</v>
      </c>
      <c r="Y3329" s="15">
        <v>624</v>
      </c>
      <c r="Z3329" s="4">
        <v>59.46</v>
      </c>
      <c r="AA3329" s="4">
        <v>61.22</v>
      </c>
      <c r="AB3329" s="73">
        <f t="shared" si="4226"/>
        <v>-1.759999999999998</v>
      </c>
      <c r="AC3329" s="54"/>
    </row>
    <row r="3330" spans="1:29" x14ac:dyDescent="0.25">
      <c r="A3330" s="1">
        <v>5440705</v>
      </c>
      <c r="B3330" s="87" t="s">
        <v>2740</v>
      </c>
      <c r="C3330" s="55" t="s">
        <v>594</v>
      </c>
      <c r="E3330" s="42"/>
      <c r="F3330" s="65" t="s">
        <v>2483</v>
      </c>
      <c r="G3330" s="62"/>
      <c r="H3330" s="37" t="str">
        <f>IF(V3330&gt;94,"Met",IF(X3330="--","n/a",IF(X3330&gt;=0,"Met","Did Not Meet")))</f>
        <v>Met</v>
      </c>
      <c r="I3330" s="37" t="str">
        <f>IF(V3331&gt;94,"Met",IF(X3331="--","n/a",IF(X3331&gt;=0,"Met","Did Not Meet")))</f>
        <v>Met</v>
      </c>
      <c r="K3330" s="13" t="str">
        <f>IF(Z3330&gt;94,"Met",IF(AB3330="--","n/a",IF(AB3330&gt;=0,"Met","Did Not Meet")))</f>
        <v>Did Not Meet</v>
      </c>
      <c r="L3330" s="13" t="str">
        <f>IF(Z3331&gt;94,"Met",IF(AB3331="--","n/a",IF(AB3331&gt;=0,"Met","Did Not Meet")))</f>
        <v>Did Not Meet</v>
      </c>
      <c r="M3330" s="1" t="s">
        <v>9</v>
      </c>
      <c r="N3330" s="14" t="s">
        <v>2502</v>
      </c>
      <c r="O3330" s="5"/>
      <c r="P3330" s="44" t="str">
        <f t="shared" ref="P3330" si="4251">IF(H3332="Yes",IF(I3332="Yes","Yes","No"),"No")</f>
        <v>Yes</v>
      </c>
      <c r="Q3330" s="93"/>
      <c r="R3330" s="5" t="s">
        <v>1</v>
      </c>
      <c r="S3330" s="1" t="s">
        <v>2</v>
      </c>
      <c r="T3330" s="1" t="s">
        <v>3</v>
      </c>
      <c r="U3330" s="5">
        <v>105</v>
      </c>
      <c r="V3330" s="1">
        <v>80.95</v>
      </c>
      <c r="W3330" s="1">
        <v>76.23</v>
      </c>
      <c r="X3330" s="9">
        <f t="shared" ref="X3330:X3393" si="4252">V3330-W3330</f>
        <v>4.7199999999999989</v>
      </c>
      <c r="Y3330" s="14">
        <v>102</v>
      </c>
      <c r="Z3330" s="1">
        <v>84.31</v>
      </c>
      <c r="AA3330" s="1">
        <v>89.42</v>
      </c>
      <c r="AB3330" s="72">
        <f t="shared" si="4226"/>
        <v>-5.1099999999999994</v>
      </c>
      <c r="AC3330" s="36"/>
    </row>
    <row r="3331" spans="1:29" ht="15.75" x14ac:dyDescent="0.25">
      <c r="A3331" s="53">
        <v>5440705</v>
      </c>
      <c r="B3331" s="89" t="s">
        <v>2740</v>
      </c>
      <c r="C3331" s="53" t="s">
        <v>594</v>
      </c>
      <c r="D3331" s="49" t="s">
        <v>2498</v>
      </c>
      <c r="E3331" s="34" t="str">
        <f>M3330</f>
        <v>Needs Improvement School</v>
      </c>
      <c r="F3331" s="65" t="s">
        <v>2484</v>
      </c>
      <c r="G3331" s="62"/>
      <c r="H3331" s="13" t="str">
        <f>IF(V3332&gt;94,"Met",IF(X3332="--","n/a",IF(X3332&gt;=0,"Met","Did Not Meet")))</f>
        <v>Met</v>
      </c>
      <c r="I3331" s="13" t="str">
        <f>IF(V3333&gt;94,"Met",IF(X3333="--","n/a",IF(X3333&gt;=0,"Met","Did Not Meet")))</f>
        <v>Met</v>
      </c>
      <c r="K3331" s="13" t="str">
        <f>IF(Z3332&gt;94,"Met",IF(AB3332="--","n/a",IF(AB3332&gt;=0,"Met","Did Not Meet")))</f>
        <v>Did Not Meet</v>
      </c>
      <c r="L3331" s="13" t="str">
        <f>IF(Z3333&gt;94,"Met",IF(AB3333="--","n/a",IF(AB3333&gt;=0,"Met","Did Not Meet")))</f>
        <v>Did Not Meet</v>
      </c>
      <c r="M3331" s="5" t="s">
        <v>9</v>
      </c>
      <c r="N3331" s="14" t="s">
        <v>2501</v>
      </c>
      <c r="O3331" s="5"/>
      <c r="P3331" s="44" t="str">
        <f t="shared" ref="P3331" si="4253">IF(K3332="Yes",IF(L3332="Yes","Yes","No"),"No")</f>
        <v>No</v>
      </c>
      <c r="Q3331" s="94" t="s">
        <v>2759</v>
      </c>
      <c r="R3331" s="5" t="s">
        <v>1</v>
      </c>
      <c r="S3331" s="5" t="s">
        <v>2</v>
      </c>
      <c r="T3331" s="5" t="s">
        <v>7</v>
      </c>
      <c r="U3331" s="5">
        <v>86</v>
      </c>
      <c r="V3331" s="5">
        <v>81.400000000000006</v>
      </c>
      <c r="W3331" s="5">
        <v>76.17</v>
      </c>
      <c r="X3331" s="11">
        <f t="shared" si="4252"/>
        <v>5.230000000000004</v>
      </c>
      <c r="Y3331" s="14">
        <v>83</v>
      </c>
      <c r="Z3331" s="5">
        <v>83.13</v>
      </c>
      <c r="AA3331" s="5">
        <v>88.54</v>
      </c>
      <c r="AB3331" s="72">
        <f t="shared" si="4226"/>
        <v>-5.4100000000000108</v>
      </c>
      <c r="AC3331" s="53"/>
    </row>
    <row r="3332" spans="1:29" ht="15" customHeight="1" x14ac:dyDescent="0.25">
      <c r="A3332" s="53">
        <v>5440705</v>
      </c>
      <c r="B3332" s="89" t="s">
        <v>2740</v>
      </c>
      <c r="C3332" s="53" t="s">
        <v>594</v>
      </c>
      <c r="D3332" s="49" t="s">
        <v>2499</v>
      </c>
      <c r="E3332" s="35" t="str">
        <f>VLOOKUP('2012 Accountability Database'!$A3330,'2011 AYP'!A$2:B$1072,2)</f>
        <v xml:space="preserve"> MS (Met Standards)</v>
      </c>
      <c r="F3332" s="66"/>
      <c r="G3332" s="63" t="s">
        <v>2485</v>
      </c>
      <c r="H3332" s="60" t="str">
        <f t="shared" ref="H3332:I3332" si="4254">IF(H3330="Met","Yes",IF(H3331="Met","Yes","No"))</f>
        <v>Yes</v>
      </c>
      <c r="I3332" s="60" t="str">
        <f t="shared" si="4254"/>
        <v>Yes</v>
      </c>
      <c r="J3332" s="42"/>
      <c r="K3332" s="60" t="str">
        <f t="shared" ref="K3332:L3332" si="4255">IF(K3330="Met","Yes",IF(K3331="Met","Yes","No"))</f>
        <v>No</v>
      </c>
      <c r="L3332" s="60" t="str">
        <f t="shared" si="4255"/>
        <v>No</v>
      </c>
      <c r="M3332" s="5" t="s">
        <v>9</v>
      </c>
      <c r="N3332" s="14" t="s">
        <v>2503</v>
      </c>
      <c r="O3332" s="5"/>
      <c r="P3332" s="44" t="str">
        <f t="shared" ref="P3332" si="4256">IF(H3336="Yes",IF(I3336="Yes","Yes","No"),"No")</f>
        <v>No</v>
      </c>
      <c r="Q3332" s="108" t="s">
        <v>2758</v>
      </c>
      <c r="R3332" s="5" t="s">
        <v>1</v>
      </c>
      <c r="S3332" s="5" t="s">
        <v>5</v>
      </c>
      <c r="T3332" s="5" t="s">
        <v>3</v>
      </c>
      <c r="U3332" s="5">
        <v>159</v>
      </c>
      <c r="V3332" s="5">
        <v>78.62</v>
      </c>
      <c r="W3332" s="5">
        <v>76.23</v>
      </c>
      <c r="X3332" s="11">
        <f t="shared" si="4252"/>
        <v>2.3900000000000006</v>
      </c>
      <c r="Y3332" s="14">
        <v>154</v>
      </c>
      <c r="Z3332" s="5">
        <v>85.71</v>
      </c>
      <c r="AA3332" s="5">
        <v>89.42</v>
      </c>
      <c r="AB3332" s="72">
        <f t="shared" si="4226"/>
        <v>-3.710000000000008</v>
      </c>
      <c r="AC3332" s="53"/>
    </row>
    <row r="3333" spans="1:29" x14ac:dyDescent="0.25">
      <c r="A3333" s="53">
        <v>5440705</v>
      </c>
      <c r="B3333" s="89" t="s">
        <v>2740</v>
      </c>
      <c r="C3333" s="53" t="s">
        <v>594</v>
      </c>
      <c r="D3333" s="49" t="s">
        <v>2507</v>
      </c>
      <c r="E3333" s="47">
        <f>VLOOKUP('2012 Accountability Database'!A3330,Dems1112!$A$2:$G$1082,3)</f>
        <v>0.92</v>
      </c>
      <c r="F3333" s="66"/>
      <c r="G3333" s="52"/>
      <c r="M3333" s="1" t="s">
        <v>9</v>
      </c>
      <c r="N3333" s="14" t="s">
        <v>2504</v>
      </c>
      <c r="O3333" s="5"/>
      <c r="P3333" s="44" t="str">
        <f t="shared" ref="P3333" si="4257">IF(K3336="Yes",IF(L3336="Yes","Yes","No"),"No")</f>
        <v>No</v>
      </c>
      <c r="Q3333" s="108"/>
      <c r="R3333" s="5" t="s">
        <v>1</v>
      </c>
      <c r="S3333" s="1" t="s">
        <v>5</v>
      </c>
      <c r="T3333" s="1" t="s">
        <v>7</v>
      </c>
      <c r="U3333" s="5">
        <v>136</v>
      </c>
      <c r="V3333" s="1">
        <v>78.680000000000007</v>
      </c>
      <c r="W3333" s="1">
        <v>76.17</v>
      </c>
      <c r="X3333" s="9">
        <f t="shared" si="4252"/>
        <v>2.5100000000000051</v>
      </c>
      <c r="Y3333" s="14">
        <v>131</v>
      </c>
      <c r="Z3333" s="1">
        <v>84.73</v>
      </c>
      <c r="AA3333" s="1">
        <v>88.54</v>
      </c>
      <c r="AB3333" s="72">
        <f t="shared" si="4226"/>
        <v>-3.8100000000000023</v>
      </c>
      <c r="AC3333" s="53"/>
    </row>
    <row r="3334" spans="1:29" x14ac:dyDescent="0.25">
      <c r="A3334" s="53">
        <v>5440705</v>
      </c>
      <c r="B3334" s="89" t="s">
        <v>2740</v>
      </c>
      <c r="C3334" s="53" t="s">
        <v>594</v>
      </c>
      <c r="D3334" s="50" t="s">
        <v>2508</v>
      </c>
      <c r="E3334" s="47">
        <f>VLOOKUP('2012 Accountability Database'!A3330,Dems1112!$A$2:$G$1082,4)</f>
        <v>0.8</v>
      </c>
      <c r="F3334" s="65" t="s">
        <v>2486</v>
      </c>
      <c r="G3334" s="62"/>
      <c r="H3334" s="13" t="str">
        <f>IF(V3334&gt;94,"Met",IF(X3334="--","n/a",IF(X3334&gt;=0,"Met","Did Not Meet")))</f>
        <v>Did Not Meet</v>
      </c>
      <c r="I3334" s="13" t="str">
        <f>IF(V3335&gt;94,"Met",IF(X3335="--","n/a",IF(X3335&gt;=0,"Met","Did Not Meet")))</f>
        <v>Did Not Meet</v>
      </c>
      <c r="J3334" s="13"/>
      <c r="K3334" s="13" t="str">
        <f>IF(Z3334&gt;94,"Met",IF(AB3334="--","n/a",IF(AB3334&gt;=0,"Met","Did Not Meet")))</f>
        <v>Did Not Meet</v>
      </c>
      <c r="L3334" s="13" t="str">
        <f>IF(Z3335&gt;94,"Met",IF(AB3335="--","n/a",IF(AB3335&gt;=0,"Met","Did Not Meet")))</f>
        <v>Did Not Meet</v>
      </c>
      <c r="M3334" s="5" t="s">
        <v>9</v>
      </c>
      <c r="N3334" s="68" t="s">
        <v>2497</v>
      </c>
      <c r="O3334" s="35"/>
      <c r="P3334" s="44"/>
      <c r="Q3334" s="108"/>
      <c r="R3334" s="5" t="s">
        <v>6</v>
      </c>
      <c r="S3334" s="5" t="s">
        <v>2</v>
      </c>
      <c r="T3334" s="5" t="s">
        <v>3</v>
      </c>
      <c r="U3334" s="5">
        <v>105</v>
      </c>
      <c r="V3334" s="5">
        <v>76.19</v>
      </c>
      <c r="W3334" s="5">
        <v>79.63</v>
      </c>
      <c r="X3334" s="8">
        <f t="shared" si="4252"/>
        <v>-3.4399999999999977</v>
      </c>
      <c r="Y3334" s="14">
        <v>102</v>
      </c>
      <c r="Z3334" s="5">
        <v>70.59</v>
      </c>
      <c r="AA3334" s="5">
        <v>75.319999999999993</v>
      </c>
      <c r="AB3334" s="72">
        <f t="shared" si="4226"/>
        <v>-4.7299999999999898</v>
      </c>
      <c r="AC3334" s="53"/>
    </row>
    <row r="3335" spans="1:29" x14ac:dyDescent="0.25">
      <c r="A3335" s="53">
        <v>5440705</v>
      </c>
      <c r="B3335" s="89" t="s">
        <v>2740</v>
      </c>
      <c r="C3335" s="53" t="s">
        <v>594</v>
      </c>
      <c r="D3335" s="50" t="s">
        <v>974</v>
      </c>
      <c r="E3335" s="47" t="str">
        <f>VLOOKUP('2012 Accountability Database'!A3330,Dems1112!$A$2:$G$1082,5)</f>
        <v>5-8</v>
      </c>
      <c r="F3335" s="65" t="s">
        <v>2487</v>
      </c>
      <c r="G3335" s="62"/>
      <c r="H3335" s="13" t="str">
        <f>IF(V3336&gt;94,"Met",IF(X3336="--","n/a",IF(X3336&gt;=0,"Met","Did Not Meet")))</f>
        <v>Did Not Meet</v>
      </c>
      <c r="I3335" s="13" t="str">
        <f>IF(V3337&gt;94,"Met",IF(X3337="--","n/a",IF(X3337&gt;=0,"Met","Did Not Meet")))</f>
        <v>Did Not Meet</v>
      </c>
      <c r="J3335" s="13"/>
      <c r="K3335" s="13" t="str">
        <f>IF(Z3336&gt;94,"Met",IF(AB3336="--","n/a",IF(AB3336&gt;=0,"Met","Did Not Meet")))</f>
        <v>Did Not Meet</v>
      </c>
      <c r="L3335" s="13" t="str">
        <f>IF(Z3337&gt;94,"Met",IF(AB3337="--","n/a",IF(AB3337&gt;=0,"Met","Did Not Meet")))</f>
        <v>Did Not Meet</v>
      </c>
      <c r="M3335" s="1" t="s">
        <v>9</v>
      </c>
      <c r="N3335" s="14"/>
      <c r="O3335" s="35" t="s">
        <v>2506</v>
      </c>
      <c r="P3335" s="83" t="str">
        <f t="shared" ref="P3335" si="4258">IF(P3330="No"," ", IF(P3332="No"," ",IF(P3331="No", " ",IF(P3333="No"," ","X"))))</f>
        <v xml:space="preserve"> </v>
      </c>
      <c r="Q3335" s="108"/>
      <c r="R3335" s="5" t="s">
        <v>6</v>
      </c>
      <c r="S3335" s="1" t="s">
        <v>2</v>
      </c>
      <c r="T3335" s="1" t="s">
        <v>7</v>
      </c>
      <c r="U3335" s="5">
        <v>86</v>
      </c>
      <c r="V3335" s="1">
        <v>73.260000000000005</v>
      </c>
      <c r="W3335" s="1">
        <v>81.67</v>
      </c>
      <c r="X3335" s="6">
        <f t="shared" si="4252"/>
        <v>-8.4099999999999966</v>
      </c>
      <c r="Y3335" s="14">
        <v>83</v>
      </c>
      <c r="Z3335" s="1">
        <v>68.67</v>
      </c>
      <c r="AA3335" s="1">
        <v>77.08</v>
      </c>
      <c r="AB3335" s="72">
        <f t="shared" si="4226"/>
        <v>-8.4099999999999966</v>
      </c>
      <c r="AC3335" s="53"/>
    </row>
    <row r="3336" spans="1:29" ht="15.75" x14ac:dyDescent="0.25">
      <c r="A3336" s="53">
        <v>5440705</v>
      </c>
      <c r="B3336" s="89" t="s">
        <v>2740</v>
      </c>
      <c r="C3336" s="53" t="s">
        <v>594</v>
      </c>
      <c r="D3336" s="50" t="s">
        <v>975</v>
      </c>
      <c r="E3336" s="48" t="str">
        <f>VLOOKUP('2012 Accountability Database'!A3330,Dems1112!$A$2:$G$1082,6)</f>
        <v>5 (Southeast AR)</v>
      </c>
      <c r="F3336" s="66"/>
      <c r="G3336" s="63" t="s">
        <v>2488</v>
      </c>
      <c r="H3336" s="61" t="str">
        <f t="shared" ref="H3336:I3336" si="4259">IF(H3334="Met","Yes",IF(H3335="Met","Yes","No"))</f>
        <v>No</v>
      </c>
      <c r="I3336" s="61" t="str">
        <f t="shared" si="4259"/>
        <v>No</v>
      </c>
      <c r="J3336" s="55"/>
      <c r="K3336" s="61" t="str">
        <f t="shared" ref="K3336:L3336" si="4260">IF(K3334="Met","Yes",IF(K3335="Met","Yes","No"))</f>
        <v>No</v>
      </c>
      <c r="L3336" s="61" t="str">
        <f t="shared" si="4260"/>
        <v>No</v>
      </c>
      <c r="M3336" s="1" t="s">
        <v>9</v>
      </c>
      <c r="N3336" s="14"/>
      <c r="O3336" s="35" t="s">
        <v>2505</v>
      </c>
      <c r="P3336" s="83" t="str">
        <f t="shared" ref="P3336" si="4261">IF(P3335="X"," ",IF(P3337="X"," ","X"))</f>
        <v xml:space="preserve"> </v>
      </c>
      <c r="Q3336" s="94" t="s">
        <v>2759</v>
      </c>
      <c r="R3336" s="5" t="s">
        <v>6</v>
      </c>
      <c r="S3336" s="1" t="s">
        <v>5</v>
      </c>
      <c r="T3336" s="1" t="s">
        <v>3</v>
      </c>
      <c r="U3336" s="5">
        <v>159</v>
      </c>
      <c r="V3336" s="1">
        <v>76.73</v>
      </c>
      <c r="W3336" s="1">
        <v>79.63</v>
      </c>
      <c r="X3336" s="6">
        <f t="shared" si="4252"/>
        <v>-2.8999999999999915</v>
      </c>
      <c r="Y3336" s="14">
        <v>154</v>
      </c>
      <c r="Z3336" s="1">
        <v>71.430000000000007</v>
      </c>
      <c r="AA3336" s="1">
        <v>75.319999999999993</v>
      </c>
      <c r="AB3336" s="72">
        <f t="shared" si="4226"/>
        <v>-3.8899999999999864</v>
      </c>
      <c r="AC3336" s="53"/>
    </row>
    <row r="3337" spans="1:29" x14ac:dyDescent="0.25">
      <c r="A3337" s="54">
        <v>5440705</v>
      </c>
      <c r="B3337" s="90" t="s">
        <v>2740</v>
      </c>
      <c r="C3337" s="54" t="s">
        <v>594</v>
      </c>
      <c r="D3337" s="4"/>
      <c r="E3337" s="4"/>
      <c r="F3337" s="67"/>
      <c r="G3337" s="64"/>
      <c r="H3337" s="43"/>
      <c r="I3337" s="43"/>
      <c r="J3337" s="43"/>
      <c r="K3337" s="43"/>
      <c r="L3337" s="43"/>
      <c r="M3337" s="4" t="s">
        <v>9</v>
      </c>
      <c r="N3337" s="15"/>
      <c r="O3337" s="38" t="s">
        <v>2482</v>
      </c>
      <c r="P3337" s="84" t="str">
        <f>IF(E3331="Achieving School"," ","X")</f>
        <v>X</v>
      </c>
      <c r="Q3337" s="91"/>
      <c r="R3337" s="4" t="s">
        <v>6</v>
      </c>
      <c r="S3337" s="4" t="s">
        <v>5</v>
      </c>
      <c r="T3337" s="4" t="s">
        <v>7</v>
      </c>
      <c r="U3337" s="4">
        <v>136</v>
      </c>
      <c r="V3337" s="4">
        <v>75.739999999999995</v>
      </c>
      <c r="W3337" s="4">
        <v>81.67</v>
      </c>
      <c r="X3337" s="7">
        <f t="shared" si="4252"/>
        <v>-5.9300000000000068</v>
      </c>
      <c r="Y3337" s="15">
        <v>131</v>
      </c>
      <c r="Z3337" s="4">
        <v>70.989999999999995</v>
      </c>
      <c r="AA3337" s="4">
        <v>77.08</v>
      </c>
      <c r="AB3337" s="73">
        <f t="shared" si="4226"/>
        <v>-6.0900000000000034</v>
      </c>
      <c r="AC3337" s="54"/>
    </row>
    <row r="3338" spans="1:29" x14ac:dyDescent="0.25">
      <c r="A3338" s="1">
        <v>5502008</v>
      </c>
      <c r="B3338" s="87" t="s">
        <v>2651</v>
      </c>
      <c r="C3338" s="55" t="s">
        <v>368</v>
      </c>
      <c r="E3338" s="42"/>
      <c r="F3338" s="65" t="s">
        <v>2483</v>
      </c>
      <c r="G3338" s="62"/>
      <c r="H3338" s="37" t="str">
        <f>IF(V3338&gt;94,"Met",IF(X3338="--","n/a",IF(X3338&gt;=0,"Met","Did Not Meet")))</f>
        <v>Met</v>
      </c>
      <c r="I3338" s="37" t="str">
        <f>IF(V3339&gt;94,"Met",IF(X3339="--","n/a",IF(X3339&gt;=0,"Met","Did Not Meet")))</f>
        <v>Met</v>
      </c>
      <c r="K3338" s="13" t="str">
        <f>IF(Z3338&gt;94,"Met",IF(AB3338="--","n/a",IF(AB3338&gt;=0,"Met","Did Not Meet")))</f>
        <v>Met</v>
      </c>
      <c r="L3338" s="13" t="str">
        <f>IF(Z3339&gt;94,"Met",IF(AB3339="--","n/a",IF(AB3339&gt;=0,"Met","Did Not Meet")))</f>
        <v>Met</v>
      </c>
      <c r="M3338" s="5" t="s">
        <v>9</v>
      </c>
      <c r="N3338" s="14" t="s">
        <v>2502</v>
      </c>
      <c r="O3338" s="5"/>
      <c r="P3338" s="44" t="str">
        <f t="shared" ref="P3338" si="4262">IF(H3340="Yes",IF(I3340="Yes","Yes","No"),"No")</f>
        <v>Yes</v>
      </c>
      <c r="Q3338" s="93"/>
      <c r="R3338" s="5" t="s">
        <v>1</v>
      </c>
      <c r="S3338" s="5" t="s">
        <v>2</v>
      </c>
      <c r="T3338" s="5" t="s">
        <v>3</v>
      </c>
      <c r="U3338" s="5">
        <v>139</v>
      </c>
      <c r="V3338" s="5">
        <v>89.21</v>
      </c>
      <c r="W3338" s="5">
        <v>79.63</v>
      </c>
      <c r="X3338" s="11">
        <f t="shared" si="4252"/>
        <v>9.5799999999999983</v>
      </c>
      <c r="Y3338" s="14">
        <v>133</v>
      </c>
      <c r="Z3338" s="5">
        <v>87.97</v>
      </c>
      <c r="AA3338" s="5">
        <v>84.22</v>
      </c>
      <c r="AB3338" s="71">
        <f t="shared" si="4226"/>
        <v>3.75</v>
      </c>
      <c r="AC3338" s="36"/>
    </row>
    <row r="3339" spans="1:29" ht="15.75" x14ac:dyDescent="0.25">
      <c r="A3339" s="53">
        <v>5502008</v>
      </c>
      <c r="B3339" s="89" t="s">
        <v>2651</v>
      </c>
      <c r="C3339" s="53" t="s">
        <v>368</v>
      </c>
      <c r="D3339" s="49" t="s">
        <v>2498</v>
      </c>
      <c r="E3339" s="34" t="str">
        <f>M3338</f>
        <v>Needs Improvement School</v>
      </c>
      <c r="F3339" s="65" t="s">
        <v>2484</v>
      </c>
      <c r="G3339" s="62"/>
      <c r="H3339" s="13" t="str">
        <f>IF(V3340&gt;94,"Met",IF(X3340="--","n/a",IF(X3340&gt;=0,"Met","Did Not Meet")))</f>
        <v>Met</v>
      </c>
      <c r="I3339" s="13" t="str">
        <f>IF(V3341&gt;94,"Met",IF(X3341="--","n/a",IF(X3341&gt;=0,"Met","Did Not Meet")))</f>
        <v>Met</v>
      </c>
      <c r="K3339" s="13" t="str">
        <f>IF(Z3340&gt;94,"Met",IF(AB3340="--","n/a",IF(AB3340&gt;=0,"Met","Did Not Meet")))</f>
        <v>Did Not Meet</v>
      </c>
      <c r="L3339" s="13" t="str">
        <f>IF(Z3341&gt;94,"Met",IF(AB3341="--","n/a",IF(AB3341&gt;=0,"Met","Did Not Meet")))</f>
        <v>Did Not Meet</v>
      </c>
      <c r="M3339" s="1" t="s">
        <v>9</v>
      </c>
      <c r="N3339" s="14" t="s">
        <v>2501</v>
      </c>
      <c r="O3339" s="5"/>
      <c r="P3339" s="44" t="str">
        <f t="shared" ref="P3339" si="4263">IF(K3340="Yes",IF(L3340="Yes","Yes","No"),"No")</f>
        <v>Yes</v>
      </c>
      <c r="Q3339" s="94" t="s">
        <v>2759</v>
      </c>
      <c r="R3339" s="5" t="s">
        <v>1</v>
      </c>
      <c r="S3339" s="1" t="s">
        <v>2</v>
      </c>
      <c r="T3339" s="1" t="s">
        <v>7</v>
      </c>
      <c r="U3339" s="5">
        <v>102</v>
      </c>
      <c r="V3339" s="1">
        <v>88.24</v>
      </c>
      <c r="W3339" s="1">
        <v>74.33</v>
      </c>
      <c r="X3339" s="9">
        <f t="shared" si="4252"/>
        <v>13.909999999999997</v>
      </c>
      <c r="Y3339" s="14">
        <v>98</v>
      </c>
      <c r="Z3339" s="1">
        <v>85.71</v>
      </c>
      <c r="AA3339" s="1">
        <v>81.86</v>
      </c>
      <c r="AB3339" s="71">
        <f t="shared" si="4226"/>
        <v>3.8499999999999943</v>
      </c>
      <c r="AC3339" s="53"/>
    </row>
    <row r="3340" spans="1:29" ht="15" customHeight="1" x14ac:dyDescent="0.25">
      <c r="A3340" s="53">
        <v>5502008</v>
      </c>
      <c r="B3340" s="89" t="s">
        <v>2651</v>
      </c>
      <c r="C3340" s="53" t="s">
        <v>368</v>
      </c>
      <c r="D3340" s="49" t="s">
        <v>2499</v>
      </c>
      <c r="E3340" s="35" t="str">
        <f>VLOOKUP('2012 Accountability Database'!$A3338,'2011 AYP'!A$2:B$1072,2)</f>
        <v xml:space="preserve"> MS (Met Standards)</v>
      </c>
      <c r="F3340" s="66"/>
      <c r="G3340" s="63" t="s">
        <v>2485</v>
      </c>
      <c r="H3340" s="60" t="str">
        <f t="shared" ref="H3340:I3340" si="4264">IF(H3338="Met","Yes",IF(H3339="Met","Yes","No"))</f>
        <v>Yes</v>
      </c>
      <c r="I3340" s="60" t="str">
        <f t="shared" si="4264"/>
        <v>Yes</v>
      </c>
      <c r="J3340" s="42"/>
      <c r="K3340" s="60" t="str">
        <f t="shared" ref="K3340:L3340" si="4265">IF(K3338="Met","Yes",IF(K3339="Met","Yes","No"))</f>
        <v>Yes</v>
      </c>
      <c r="L3340" s="60" t="str">
        <f t="shared" si="4265"/>
        <v>Yes</v>
      </c>
      <c r="M3340" s="1" t="s">
        <v>9</v>
      </c>
      <c r="N3340" s="14" t="s">
        <v>2503</v>
      </c>
      <c r="O3340" s="5"/>
      <c r="P3340" s="44" t="str">
        <f t="shared" ref="P3340" si="4266">IF(H3344="Yes",IF(I3344="Yes","Yes","No"),"No")</f>
        <v>No</v>
      </c>
      <c r="Q3340" s="108" t="s">
        <v>2758</v>
      </c>
      <c r="R3340" s="5" t="s">
        <v>1</v>
      </c>
      <c r="S3340" s="1" t="s">
        <v>5</v>
      </c>
      <c r="T3340" s="1" t="s">
        <v>3</v>
      </c>
      <c r="U3340" s="5">
        <v>404</v>
      </c>
      <c r="V3340" s="1">
        <v>80.69</v>
      </c>
      <c r="W3340" s="1">
        <v>79.63</v>
      </c>
      <c r="X3340" s="9">
        <f t="shared" si="4252"/>
        <v>1.0600000000000023</v>
      </c>
      <c r="Y3340" s="14">
        <v>389</v>
      </c>
      <c r="Z3340" s="1">
        <v>82.26</v>
      </c>
      <c r="AA3340" s="1">
        <v>84.22</v>
      </c>
      <c r="AB3340" s="72">
        <f t="shared" si="4226"/>
        <v>-1.9599999999999937</v>
      </c>
      <c r="AC3340" s="53"/>
    </row>
    <row r="3341" spans="1:29" x14ac:dyDescent="0.25">
      <c r="A3341" s="53">
        <v>5502008</v>
      </c>
      <c r="B3341" s="89" t="s">
        <v>2651</v>
      </c>
      <c r="C3341" s="53" t="s">
        <v>368</v>
      </c>
      <c r="D3341" s="49" t="s">
        <v>2507</v>
      </c>
      <c r="E3341" s="47">
        <f>VLOOKUP('2012 Accountability Database'!A3338,Dems1112!$A$2:$G$1082,3)</f>
        <v>0.16</v>
      </c>
      <c r="F3341" s="66"/>
      <c r="G3341" s="52"/>
      <c r="M3341" s="1" t="s">
        <v>9</v>
      </c>
      <c r="N3341" s="14" t="s">
        <v>2504</v>
      </c>
      <c r="O3341" s="5"/>
      <c r="P3341" s="44" t="str">
        <f t="shared" ref="P3341" si="4267">IF(K3344="Yes",IF(L3344="Yes","Yes","No"),"No")</f>
        <v>No</v>
      </c>
      <c r="Q3341" s="108"/>
      <c r="R3341" s="5" t="s">
        <v>1</v>
      </c>
      <c r="S3341" s="1" t="s">
        <v>5</v>
      </c>
      <c r="T3341" s="1" t="s">
        <v>7</v>
      </c>
      <c r="U3341" s="5">
        <v>298</v>
      </c>
      <c r="V3341" s="1">
        <v>76.510000000000005</v>
      </c>
      <c r="W3341" s="1">
        <v>74.33</v>
      </c>
      <c r="X3341" s="9">
        <f t="shared" si="4252"/>
        <v>2.1800000000000068</v>
      </c>
      <c r="Y3341" s="14">
        <v>285</v>
      </c>
      <c r="Z3341" s="1">
        <v>79.3</v>
      </c>
      <c r="AA3341" s="1">
        <v>81.86</v>
      </c>
      <c r="AB3341" s="72">
        <f t="shared" si="4226"/>
        <v>-2.5600000000000023</v>
      </c>
      <c r="AC3341" s="53"/>
    </row>
    <row r="3342" spans="1:29" x14ac:dyDescent="0.25">
      <c r="A3342" s="53">
        <v>5502008</v>
      </c>
      <c r="B3342" s="89" t="s">
        <v>2651</v>
      </c>
      <c r="C3342" s="53" t="s">
        <v>368</v>
      </c>
      <c r="D3342" s="50" t="s">
        <v>2508</v>
      </c>
      <c r="E3342" s="47">
        <f>VLOOKUP('2012 Accountability Database'!A3338,Dems1112!$A$2:$G$1082,4)</f>
        <v>0.73</v>
      </c>
      <c r="F3342" s="65" t="s">
        <v>2486</v>
      </c>
      <c r="G3342" s="62"/>
      <c r="H3342" s="13" t="str">
        <f>IF(V3342&gt;94,"Met",IF(X3342="--","n/a",IF(X3342&gt;=0,"Met","Did Not Meet")))</f>
        <v>Did Not Meet</v>
      </c>
      <c r="I3342" s="13" t="str">
        <f>IF(V3343&gt;94,"Met",IF(X3343="--","n/a",IF(X3343&gt;=0,"Met","Did Not Meet")))</f>
        <v>Did Not Meet</v>
      </c>
      <c r="J3342" s="13"/>
      <c r="K3342" s="13" t="str">
        <f>IF(Z3342&gt;94,"Met",IF(AB3342="--","n/a",IF(AB3342&gt;=0,"Met","Did Not Meet")))</f>
        <v>Did Not Meet</v>
      </c>
      <c r="L3342" s="13" t="str">
        <f>IF(Z3343&gt;94,"Met",IF(AB3343="--","n/a",IF(AB3343&gt;=0,"Met","Did Not Meet")))</f>
        <v>Did Not Meet</v>
      </c>
      <c r="M3342" s="1" t="s">
        <v>9</v>
      </c>
      <c r="N3342" s="68" t="s">
        <v>2497</v>
      </c>
      <c r="O3342" s="35"/>
      <c r="P3342" s="44"/>
      <c r="Q3342" s="108"/>
      <c r="R3342" s="5" t="s">
        <v>6</v>
      </c>
      <c r="S3342" s="1" t="s">
        <v>2</v>
      </c>
      <c r="T3342" s="1" t="s">
        <v>3</v>
      </c>
      <c r="U3342" s="5">
        <v>139</v>
      </c>
      <c r="V3342" s="1">
        <v>87.05</v>
      </c>
      <c r="W3342" s="1">
        <v>90.54</v>
      </c>
      <c r="X3342" s="6">
        <f t="shared" si="4252"/>
        <v>-3.4900000000000091</v>
      </c>
      <c r="Y3342" s="14">
        <v>133</v>
      </c>
      <c r="Z3342" s="1">
        <v>65.41</v>
      </c>
      <c r="AA3342" s="1">
        <v>85.73</v>
      </c>
      <c r="AB3342" s="72">
        <f t="shared" si="4226"/>
        <v>-20.320000000000007</v>
      </c>
      <c r="AC3342" s="53"/>
    </row>
    <row r="3343" spans="1:29" x14ac:dyDescent="0.25">
      <c r="A3343" s="53">
        <v>5502008</v>
      </c>
      <c r="B3343" s="89" t="s">
        <v>2651</v>
      </c>
      <c r="C3343" s="53" t="s">
        <v>368</v>
      </c>
      <c r="D3343" s="50" t="s">
        <v>974</v>
      </c>
      <c r="E3343" s="47" t="str">
        <f>VLOOKUP('2012 Accountability Database'!A3338,Dems1112!$A$2:$G$1082,5)</f>
        <v>4-5</v>
      </c>
      <c r="F3343" s="65" t="s">
        <v>2487</v>
      </c>
      <c r="G3343" s="62"/>
      <c r="H3343" s="13" t="str">
        <f>IF(V3344&gt;94,"Met",IF(X3344="--","n/a",IF(X3344&gt;=0,"Met","Did Not Meet")))</f>
        <v>Did Not Meet</v>
      </c>
      <c r="I3343" s="13" t="str">
        <f>IF(V3345&gt;94,"Met",IF(X3345="--","n/a",IF(X3345&gt;=0,"Met","Did Not Meet")))</f>
        <v>Did Not Meet</v>
      </c>
      <c r="J3343" s="13"/>
      <c r="K3343" s="13" t="str">
        <f>IF(Z3344&gt;94,"Met",IF(AB3344="--","n/a",IF(AB3344&gt;=0,"Met","Did Not Meet")))</f>
        <v>Did Not Meet</v>
      </c>
      <c r="L3343" s="13" t="str">
        <f>IF(Z3345&gt;94,"Met",IF(AB3345="--","n/a",IF(AB3345&gt;=0,"Met","Did Not Meet")))</f>
        <v>Did Not Meet</v>
      </c>
      <c r="M3343" s="1" t="s">
        <v>9</v>
      </c>
      <c r="N3343" s="14"/>
      <c r="O3343" s="35" t="s">
        <v>2506</v>
      </c>
      <c r="P3343" s="83" t="str">
        <f t="shared" ref="P3343" si="4268">IF(P3338="No"," ", IF(P3340="No"," ",IF(P3339="No", " ",IF(P3341="No"," ","X"))))</f>
        <v xml:space="preserve"> </v>
      </c>
      <c r="Q3343" s="108"/>
      <c r="R3343" s="5" t="s">
        <v>6</v>
      </c>
      <c r="S3343" s="1" t="s">
        <v>2</v>
      </c>
      <c r="T3343" s="1" t="s">
        <v>7</v>
      </c>
      <c r="U3343" s="5">
        <v>102</v>
      </c>
      <c r="V3343" s="1">
        <v>84.31</v>
      </c>
      <c r="W3343" s="1">
        <v>89</v>
      </c>
      <c r="X3343" s="6">
        <f t="shared" si="4252"/>
        <v>-4.6899999999999977</v>
      </c>
      <c r="Y3343" s="14">
        <v>98</v>
      </c>
      <c r="Z3343" s="1">
        <v>62.24</v>
      </c>
      <c r="AA3343" s="1">
        <v>84.72</v>
      </c>
      <c r="AB3343" s="72">
        <f t="shared" si="4226"/>
        <v>-22.479999999999997</v>
      </c>
      <c r="AC3343" s="53"/>
    </row>
    <row r="3344" spans="1:29" ht="15.75" x14ac:dyDescent="0.25">
      <c r="A3344" s="53">
        <v>5502008</v>
      </c>
      <c r="B3344" s="89" t="s">
        <v>2651</v>
      </c>
      <c r="C3344" s="53" t="s">
        <v>368</v>
      </c>
      <c r="D3344" s="50" t="s">
        <v>975</v>
      </c>
      <c r="E3344" s="48" t="str">
        <f>VLOOKUP('2012 Accountability Database'!A3338,Dems1112!$A$2:$G$1082,6)</f>
        <v>4 (Southwest AR)</v>
      </c>
      <c r="F3344" s="66"/>
      <c r="G3344" s="63" t="s">
        <v>2488</v>
      </c>
      <c r="H3344" s="61" t="str">
        <f t="shared" ref="H3344:I3344" si="4269">IF(H3342="Met","Yes",IF(H3343="Met","Yes","No"))</f>
        <v>No</v>
      </c>
      <c r="I3344" s="61" t="str">
        <f t="shared" si="4269"/>
        <v>No</v>
      </c>
      <c r="J3344" s="55"/>
      <c r="K3344" s="61" t="str">
        <f t="shared" ref="K3344:L3344" si="4270">IF(K3342="Met","Yes",IF(K3343="Met","Yes","No"))</f>
        <v>No</v>
      </c>
      <c r="L3344" s="61" t="str">
        <f t="shared" si="4270"/>
        <v>No</v>
      </c>
      <c r="M3344" s="1" t="s">
        <v>9</v>
      </c>
      <c r="N3344" s="14"/>
      <c r="O3344" s="35" t="s">
        <v>2505</v>
      </c>
      <c r="P3344" s="83" t="str">
        <f t="shared" ref="P3344" si="4271">IF(P3343="X"," ",IF(P3345="X"," ","X"))</f>
        <v xml:space="preserve"> </v>
      </c>
      <c r="Q3344" s="94" t="s">
        <v>2759</v>
      </c>
      <c r="R3344" s="5" t="s">
        <v>6</v>
      </c>
      <c r="S3344" s="1" t="s">
        <v>5</v>
      </c>
      <c r="T3344" s="1" t="s">
        <v>3</v>
      </c>
      <c r="U3344" s="5">
        <v>404</v>
      </c>
      <c r="V3344" s="1">
        <v>84.9</v>
      </c>
      <c r="W3344" s="1">
        <v>90.54</v>
      </c>
      <c r="X3344" s="6">
        <f t="shared" si="4252"/>
        <v>-5.6400000000000006</v>
      </c>
      <c r="Y3344" s="14">
        <v>389</v>
      </c>
      <c r="Z3344" s="1">
        <v>73.52</v>
      </c>
      <c r="AA3344" s="1">
        <v>85.73</v>
      </c>
      <c r="AB3344" s="72">
        <f t="shared" si="4226"/>
        <v>-12.210000000000008</v>
      </c>
      <c r="AC3344" s="53"/>
    </row>
    <row r="3345" spans="1:29" x14ac:dyDescent="0.25">
      <c r="A3345" s="54">
        <v>5502008</v>
      </c>
      <c r="B3345" s="90" t="s">
        <v>2651</v>
      </c>
      <c r="C3345" s="54" t="s">
        <v>368</v>
      </c>
      <c r="D3345" s="4"/>
      <c r="E3345" s="4"/>
      <c r="F3345" s="67"/>
      <c r="G3345" s="64"/>
      <c r="H3345" s="43"/>
      <c r="I3345" s="43"/>
      <c r="J3345" s="43"/>
      <c r="K3345" s="43"/>
      <c r="L3345" s="43"/>
      <c r="M3345" s="4" t="s">
        <v>9</v>
      </c>
      <c r="N3345" s="15"/>
      <c r="O3345" s="38" t="s">
        <v>2482</v>
      </c>
      <c r="P3345" s="84" t="str">
        <f>IF(E3339="Achieving School"," ","X")</f>
        <v>X</v>
      </c>
      <c r="Q3345" s="91"/>
      <c r="R3345" s="4" t="s">
        <v>6</v>
      </c>
      <c r="S3345" s="4" t="s">
        <v>5</v>
      </c>
      <c r="T3345" s="4" t="s">
        <v>7</v>
      </c>
      <c r="U3345" s="4">
        <v>298</v>
      </c>
      <c r="V3345" s="4">
        <v>81.88</v>
      </c>
      <c r="W3345" s="4">
        <v>89</v>
      </c>
      <c r="X3345" s="7">
        <f t="shared" si="4252"/>
        <v>-7.1200000000000045</v>
      </c>
      <c r="Y3345" s="15">
        <v>285</v>
      </c>
      <c r="Z3345" s="4">
        <v>69.819999999999993</v>
      </c>
      <c r="AA3345" s="4">
        <v>84.72</v>
      </c>
      <c r="AB3345" s="73">
        <f t="shared" si="4226"/>
        <v>-14.900000000000006</v>
      </c>
      <c r="AC3345" s="54"/>
    </row>
    <row r="3346" spans="1:29" x14ac:dyDescent="0.25">
      <c r="A3346" s="1">
        <v>5503010</v>
      </c>
      <c r="B3346" s="87" t="s">
        <v>2652</v>
      </c>
      <c r="C3346" s="55" t="s">
        <v>595</v>
      </c>
      <c r="E3346" s="42"/>
      <c r="F3346" s="65" t="s">
        <v>2483</v>
      </c>
      <c r="G3346" s="62"/>
      <c r="H3346" s="37" t="str">
        <f>IF(V3346&gt;94,"Met",IF(X3346="--","n/a",IF(X3346&gt;=0,"Met","Did Not Meet")))</f>
        <v>Met</v>
      </c>
      <c r="I3346" s="37" t="str">
        <f>IF(V3347&gt;94,"Met",IF(X3347="--","n/a",IF(X3347&gt;=0,"Met","Did Not Meet")))</f>
        <v>Met</v>
      </c>
      <c r="K3346" s="13" t="str">
        <f>IF(Z3346&gt;94,"Met",IF(AB3346="--","n/a",IF(AB3346&gt;=0,"Met","Did Not Meet")))</f>
        <v>Met</v>
      </c>
      <c r="L3346" s="13" t="str">
        <f>IF(Z3347&gt;94,"Met",IF(AB3347="--","n/a",IF(AB3347&gt;=0,"Met","Did Not Meet")))</f>
        <v>Met</v>
      </c>
      <c r="M3346" s="1" t="s">
        <v>9</v>
      </c>
      <c r="N3346" s="14" t="s">
        <v>2502</v>
      </c>
      <c r="O3346" s="5"/>
      <c r="P3346" s="44" t="str">
        <f t="shared" ref="P3346" si="4272">IF(H3348="Yes",IF(I3348="Yes","Yes","No"),"No")</f>
        <v>Yes</v>
      </c>
      <c r="Q3346" s="93"/>
      <c r="R3346" s="5" t="s">
        <v>1</v>
      </c>
      <c r="S3346" s="1" t="s">
        <v>2</v>
      </c>
      <c r="T3346" s="1" t="s">
        <v>3</v>
      </c>
      <c r="U3346" s="5">
        <v>116</v>
      </c>
      <c r="V3346" s="1">
        <v>88.79</v>
      </c>
      <c r="W3346" s="1">
        <v>84.09</v>
      </c>
      <c r="X3346" s="9">
        <f t="shared" si="4252"/>
        <v>4.7000000000000028</v>
      </c>
      <c r="Y3346" s="14">
        <v>84</v>
      </c>
      <c r="Z3346" s="1">
        <v>90.48</v>
      </c>
      <c r="AA3346" s="1">
        <v>85.53</v>
      </c>
      <c r="AB3346" s="71">
        <f t="shared" si="4226"/>
        <v>4.9500000000000028</v>
      </c>
      <c r="AC3346" s="36"/>
    </row>
    <row r="3347" spans="1:29" ht="15.75" x14ac:dyDescent="0.25">
      <c r="A3347" s="53">
        <v>5503010</v>
      </c>
      <c r="B3347" s="89" t="s">
        <v>2652</v>
      </c>
      <c r="C3347" s="53" t="s">
        <v>595</v>
      </c>
      <c r="D3347" s="49" t="s">
        <v>2498</v>
      </c>
      <c r="E3347" s="34" t="str">
        <f>M3346</f>
        <v>Needs Improvement School</v>
      </c>
      <c r="F3347" s="65" t="s">
        <v>2484</v>
      </c>
      <c r="G3347" s="62"/>
      <c r="H3347" s="13" t="str">
        <f>IF(V3348&gt;94,"Met",IF(X3348="--","n/a",IF(X3348&gt;=0,"Met","Did Not Meet")))</f>
        <v>Did Not Meet</v>
      </c>
      <c r="I3347" s="13" t="str">
        <f>IF(V3349&gt;94,"Met",IF(X3349="--","n/a",IF(X3349&gt;=0,"Met","Did Not Meet")))</f>
        <v>Met</v>
      </c>
      <c r="K3347" s="13" t="str">
        <f>IF(Z3348&gt;94,"Met",IF(AB3348="--","n/a",IF(AB3348&gt;=0,"Met","Did Not Meet")))</f>
        <v>Met</v>
      </c>
      <c r="L3347" s="13" t="str">
        <f>IF(Z3349&gt;94,"Met",IF(AB3349="--","n/a",IF(AB3349&gt;=0,"Met","Did Not Meet")))</f>
        <v>Did Not Meet</v>
      </c>
      <c r="M3347" s="1" t="s">
        <v>9</v>
      </c>
      <c r="N3347" s="14" t="s">
        <v>2501</v>
      </c>
      <c r="O3347" s="5"/>
      <c r="P3347" s="44" t="str">
        <f t="shared" ref="P3347" si="4273">IF(K3348="Yes",IF(L3348="Yes","Yes","No"),"No")</f>
        <v>Yes</v>
      </c>
      <c r="Q3347" s="94" t="s">
        <v>2759</v>
      </c>
      <c r="R3347" s="5" t="s">
        <v>1</v>
      </c>
      <c r="S3347" s="1" t="s">
        <v>2</v>
      </c>
      <c r="T3347" s="1" t="s">
        <v>7</v>
      </c>
      <c r="U3347" s="5">
        <v>80</v>
      </c>
      <c r="V3347" s="1">
        <v>86.25</v>
      </c>
      <c r="W3347" s="1">
        <v>79.63</v>
      </c>
      <c r="X3347" s="9">
        <f t="shared" si="4252"/>
        <v>6.6200000000000045</v>
      </c>
      <c r="Y3347" s="14">
        <v>54</v>
      </c>
      <c r="Z3347" s="1">
        <v>90.74</v>
      </c>
      <c r="AA3347" s="1">
        <v>85.45</v>
      </c>
      <c r="AB3347" s="71">
        <f t="shared" si="4226"/>
        <v>5.289999999999992</v>
      </c>
      <c r="AC3347" s="53"/>
    </row>
    <row r="3348" spans="1:29" ht="15" customHeight="1" x14ac:dyDescent="0.25">
      <c r="A3348" s="53">
        <v>5503010</v>
      </c>
      <c r="B3348" s="89" t="s">
        <v>2652</v>
      </c>
      <c r="C3348" s="53" t="s">
        <v>595</v>
      </c>
      <c r="D3348" s="49" t="s">
        <v>2499</v>
      </c>
      <c r="E3348" s="35" t="str">
        <f>VLOOKUP('2012 Accountability Database'!$A3346,'2011 AYP'!A$2:B$1072,2)</f>
        <v xml:space="preserve"> MS (Met Standards)</v>
      </c>
      <c r="F3348" s="66"/>
      <c r="G3348" s="63" t="s">
        <v>2485</v>
      </c>
      <c r="H3348" s="60" t="str">
        <f t="shared" ref="H3348:I3348" si="4274">IF(H3346="Met","Yes",IF(H3347="Met","Yes","No"))</f>
        <v>Yes</v>
      </c>
      <c r="I3348" s="60" t="str">
        <f t="shared" si="4274"/>
        <v>Yes</v>
      </c>
      <c r="J3348" s="42"/>
      <c r="K3348" s="60" t="str">
        <f t="shared" ref="K3348:L3348" si="4275">IF(K3346="Met","Yes",IF(K3347="Met","Yes","No"))</f>
        <v>Yes</v>
      </c>
      <c r="L3348" s="60" t="str">
        <f t="shared" si="4275"/>
        <v>Yes</v>
      </c>
      <c r="M3348" s="1" t="s">
        <v>9</v>
      </c>
      <c r="N3348" s="14" t="s">
        <v>2503</v>
      </c>
      <c r="O3348" s="5"/>
      <c r="P3348" s="44" t="str">
        <f t="shared" ref="P3348" si="4276">IF(H3352="Yes",IF(I3352="Yes","Yes","No"),"No")</f>
        <v>No</v>
      </c>
      <c r="Q3348" s="108" t="s">
        <v>2758</v>
      </c>
      <c r="R3348" s="5" t="s">
        <v>1</v>
      </c>
      <c r="S3348" s="1" t="s">
        <v>5</v>
      </c>
      <c r="T3348" s="1" t="s">
        <v>3</v>
      </c>
      <c r="U3348" s="5">
        <v>371</v>
      </c>
      <c r="V3348" s="1">
        <v>83.83</v>
      </c>
      <c r="W3348" s="1">
        <v>84.09</v>
      </c>
      <c r="X3348" s="6">
        <f t="shared" si="4252"/>
        <v>-0.26000000000000512</v>
      </c>
      <c r="Y3348" s="14">
        <v>283</v>
      </c>
      <c r="Z3348" s="1">
        <v>85.87</v>
      </c>
      <c r="AA3348" s="1">
        <v>85.53</v>
      </c>
      <c r="AB3348" s="71">
        <f t="shared" si="4226"/>
        <v>0.34000000000000341</v>
      </c>
      <c r="AC3348" s="53"/>
    </row>
    <row r="3349" spans="1:29" x14ac:dyDescent="0.25">
      <c r="A3349" s="53">
        <v>5503010</v>
      </c>
      <c r="B3349" s="89" t="s">
        <v>2652</v>
      </c>
      <c r="C3349" s="53" t="s">
        <v>595</v>
      </c>
      <c r="D3349" s="49" t="s">
        <v>2507</v>
      </c>
      <c r="E3349" s="47">
        <f>VLOOKUP('2012 Accountability Database'!A3346,Dems1112!$A$2:$G$1082,3)</f>
        <v>0.13</v>
      </c>
      <c r="F3349" s="66"/>
      <c r="G3349" s="52"/>
      <c r="M3349" s="1" t="s">
        <v>9</v>
      </c>
      <c r="N3349" s="14" t="s">
        <v>2504</v>
      </c>
      <c r="O3349" s="5"/>
      <c r="P3349" s="44" t="str">
        <f t="shared" ref="P3349" si="4277">IF(K3352="Yes",IF(L3352="Yes","Yes","No"),"No")</f>
        <v>No</v>
      </c>
      <c r="Q3349" s="108"/>
      <c r="R3349" s="5" t="s">
        <v>1</v>
      </c>
      <c r="S3349" s="1" t="s">
        <v>5</v>
      </c>
      <c r="T3349" s="1" t="s">
        <v>7</v>
      </c>
      <c r="U3349" s="5">
        <v>254</v>
      </c>
      <c r="V3349" s="1">
        <v>80.709999999999994</v>
      </c>
      <c r="W3349" s="1">
        <v>79.63</v>
      </c>
      <c r="X3349" s="9">
        <f t="shared" si="4252"/>
        <v>1.0799999999999983</v>
      </c>
      <c r="Y3349" s="14">
        <v>189</v>
      </c>
      <c r="Z3349" s="1">
        <v>84.13</v>
      </c>
      <c r="AA3349" s="1">
        <v>85.45</v>
      </c>
      <c r="AB3349" s="72">
        <f t="shared" si="4226"/>
        <v>-1.3200000000000074</v>
      </c>
      <c r="AC3349" s="53"/>
    </row>
    <row r="3350" spans="1:29" x14ac:dyDescent="0.25">
      <c r="A3350" s="53">
        <v>5503010</v>
      </c>
      <c r="B3350" s="89" t="s">
        <v>2652</v>
      </c>
      <c r="C3350" s="53" t="s">
        <v>595</v>
      </c>
      <c r="D3350" s="50" t="s">
        <v>2508</v>
      </c>
      <c r="E3350" s="47">
        <f>VLOOKUP('2012 Accountability Database'!A3346,Dems1112!$A$2:$G$1082,4)</f>
        <v>0.71</v>
      </c>
      <c r="F3350" s="65" t="s">
        <v>2486</v>
      </c>
      <c r="G3350" s="62"/>
      <c r="H3350" s="13" t="str">
        <f>IF(V3350&gt;94,"Met",IF(X3350="--","n/a",IF(X3350&gt;=0,"Met","Did Not Meet")))</f>
        <v>Did Not Meet</v>
      </c>
      <c r="I3350" s="13" t="str">
        <f>IF(V3351&gt;94,"Met",IF(X3351="--","n/a",IF(X3351&gt;=0,"Met","Did Not Meet")))</f>
        <v>Did Not Meet</v>
      </c>
      <c r="J3350" s="13"/>
      <c r="K3350" s="13" t="str">
        <f>IF(Z3350&gt;94,"Met",IF(AB3350="--","n/a",IF(AB3350&gt;=0,"Met","Did Not Meet")))</f>
        <v>Did Not Meet</v>
      </c>
      <c r="L3350" s="13" t="str">
        <f>IF(Z3351&gt;94,"Met",IF(AB3351="--","n/a",IF(AB3351&gt;=0,"Met","Did Not Meet")))</f>
        <v>Did Not Meet</v>
      </c>
      <c r="M3350" s="1" t="s">
        <v>9</v>
      </c>
      <c r="N3350" s="68" t="s">
        <v>2497</v>
      </c>
      <c r="O3350" s="35"/>
      <c r="P3350" s="44"/>
      <c r="Q3350" s="108"/>
      <c r="R3350" s="5" t="s">
        <v>6</v>
      </c>
      <c r="S3350" s="1" t="s">
        <v>2</v>
      </c>
      <c r="T3350" s="1" t="s">
        <v>3</v>
      </c>
      <c r="U3350" s="5">
        <v>116</v>
      </c>
      <c r="V3350" s="1">
        <v>81.03</v>
      </c>
      <c r="W3350" s="1">
        <v>84.09</v>
      </c>
      <c r="X3350" s="6">
        <f t="shared" si="4252"/>
        <v>-3.0600000000000023</v>
      </c>
      <c r="Y3350" s="14">
        <v>84</v>
      </c>
      <c r="Z3350" s="1">
        <v>57.14</v>
      </c>
      <c r="AA3350" s="1">
        <v>70.09</v>
      </c>
      <c r="AB3350" s="72">
        <f t="shared" si="4226"/>
        <v>-12.950000000000003</v>
      </c>
      <c r="AC3350" s="53"/>
    </row>
    <row r="3351" spans="1:29" x14ac:dyDescent="0.25">
      <c r="A3351" s="53">
        <v>5503010</v>
      </c>
      <c r="B3351" s="89" t="s">
        <v>2652</v>
      </c>
      <c r="C3351" s="53" t="s">
        <v>595</v>
      </c>
      <c r="D3351" s="50" t="s">
        <v>974</v>
      </c>
      <c r="E3351" s="47" t="str">
        <f>VLOOKUP('2012 Accountability Database'!A3346,Dems1112!$A$2:$G$1082,5)</f>
        <v>K-6</v>
      </c>
      <c r="F3351" s="65" t="s">
        <v>2487</v>
      </c>
      <c r="G3351" s="62"/>
      <c r="H3351" s="13" t="str">
        <f>IF(V3352&gt;94,"Met",IF(X3352="--","n/a",IF(X3352&gt;=0,"Met","Did Not Meet")))</f>
        <v>Did Not Meet</v>
      </c>
      <c r="I3351" s="13" t="str">
        <f>IF(V3353&gt;94,"Met",IF(X3353="--","n/a",IF(X3353&gt;=0,"Met","Did Not Meet")))</f>
        <v>Did Not Meet</v>
      </c>
      <c r="J3351" s="13"/>
      <c r="K3351" s="13" t="str">
        <f>IF(Z3352&gt;94,"Met",IF(AB3352="--","n/a",IF(AB3352&gt;=0,"Met","Did Not Meet")))</f>
        <v>Did Not Meet</v>
      </c>
      <c r="L3351" s="13" t="str">
        <f>IF(Z3353&gt;94,"Met",IF(AB3353="--","n/a",IF(AB3353&gt;=0,"Met","Did Not Meet")))</f>
        <v>Did Not Meet</v>
      </c>
      <c r="M3351" s="1" t="s">
        <v>9</v>
      </c>
      <c r="N3351" s="14"/>
      <c r="O3351" s="35" t="s">
        <v>2506</v>
      </c>
      <c r="P3351" s="83" t="str">
        <f t="shared" ref="P3351" si="4278">IF(P3346="No"," ", IF(P3348="No"," ",IF(P3347="No", " ",IF(P3349="No"," ","X"))))</f>
        <v xml:space="preserve"> </v>
      </c>
      <c r="Q3351" s="108"/>
      <c r="R3351" s="5" t="s">
        <v>6</v>
      </c>
      <c r="S3351" s="1" t="s">
        <v>2</v>
      </c>
      <c r="T3351" s="1" t="s">
        <v>7</v>
      </c>
      <c r="U3351" s="5">
        <v>80</v>
      </c>
      <c r="V3351" s="1">
        <v>78.75</v>
      </c>
      <c r="W3351" s="1">
        <v>80.760000000000005</v>
      </c>
      <c r="X3351" s="6">
        <f t="shared" si="4252"/>
        <v>-2.0100000000000051</v>
      </c>
      <c r="Y3351" s="14">
        <v>54</v>
      </c>
      <c r="Z3351" s="1">
        <v>51.85</v>
      </c>
      <c r="AA3351" s="1">
        <v>66.53</v>
      </c>
      <c r="AB3351" s="72">
        <f t="shared" si="4226"/>
        <v>-14.68</v>
      </c>
      <c r="AC3351" s="53"/>
    </row>
    <row r="3352" spans="1:29" ht="15.75" x14ac:dyDescent="0.25">
      <c r="A3352" s="53">
        <v>5503010</v>
      </c>
      <c r="B3352" s="89" t="s">
        <v>2652</v>
      </c>
      <c r="C3352" s="53" t="s">
        <v>595</v>
      </c>
      <c r="D3352" s="50" t="s">
        <v>975</v>
      </c>
      <c r="E3352" s="48" t="str">
        <f>VLOOKUP('2012 Accountability Database'!A3346,Dems1112!$A$2:$G$1082,6)</f>
        <v>4 (Southwest AR)</v>
      </c>
      <c r="F3352" s="66"/>
      <c r="G3352" s="63" t="s">
        <v>2488</v>
      </c>
      <c r="H3352" s="61" t="str">
        <f t="shared" ref="H3352:I3352" si="4279">IF(H3350="Met","Yes",IF(H3351="Met","Yes","No"))</f>
        <v>No</v>
      </c>
      <c r="I3352" s="61" t="str">
        <f t="shared" si="4279"/>
        <v>No</v>
      </c>
      <c r="J3352" s="55"/>
      <c r="K3352" s="61" t="str">
        <f t="shared" ref="K3352:L3352" si="4280">IF(K3350="Met","Yes",IF(K3351="Met","Yes","No"))</f>
        <v>No</v>
      </c>
      <c r="L3352" s="61" t="str">
        <f t="shared" si="4280"/>
        <v>No</v>
      </c>
      <c r="M3352" s="1" t="s">
        <v>9</v>
      </c>
      <c r="N3352" s="14"/>
      <c r="O3352" s="35" t="s">
        <v>2505</v>
      </c>
      <c r="P3352" s="83" t="str">
        <f t="shared" ref="P3352" si="4281">IF(P3351="X"," ",IF(P3353="X"," ","X"))</f>
        <v xml:space="preserve"> </v>
      </c>
      <c r="Q3352" s="94" t="s">
        <v>2759</v>
      </c>
      <c r="R3352" s="5" t="s">
        <v>6</v>
      </c>
      <c r="S3352" s="1" t="s">
        <v>5</v>
      </c>
      <c r="T3352" s="1" t="s">
        <v>3</v>
      </c>
      <c r="U3352" s="5">
        <v>371</v>
      </c>
      <c r="V3352" s="1">
        <v>80.319999999999993</v>
      </c>
      <c r="W3352" s="1">
        <v>84.09</v>
      </c>
      <c r="X3352" s="6">
        <f t="shared" si="4252"/>
        <v>-3.7700000000000102</v>
      </c>
      <c r="Y3352" s="14">
        <v>283</v>
      </c>
      <c r="Z3352" s="1">
        <v>60.07</v>
      </c>
      <c r="AA3352" s="1">
        <v>70.09</v>
      </c>
      <c r="AB3352" s="72">
        <f t="shared" si="4226"/>
        <v>-10.020000000000003</v>
      </c>
      <c r="AC3352" s="53"/>
    </row>
    <row r="3353" spans="1:29" x14ac:dyDescent="0.25">
      <c r="A3353" s="54">
        <v>5503010</v>
      </c>
      <c r="B3353" s="90" t="s">
        <v>2652</v>
      </c>
      <c r="C3353" s="54" t="s">
        <v>595</v>
      </c>
      <c r="D3353" s="4"/>
      <c r="E3353" s="4"/>
      <c r="F3353" s="67"/>
      <c r="G3353" s="64"/>
      <c r="H3353" s="43"/>
      <c r="I3353" s="43"/>
      <c r="J3353" s="43"/>
      <c r="K3353" s="43"/>
      <c r="L3353" s="43"/>
      <c r="M3353" s="4" t="s">
        <v>9</v>
      </c>
      <c r="N3353" s="15"/>
      <c r="O3353" s="38" t="s">
        <v>2482</v>
      </c>
      <c r="P3353" s="84" t="str">
        <f>IF(E3347="Achieving School"," ","X")</f>
        <v>X</v>
      </c>
      <c r="Q3353" s="91"/>
      <c r="R3353" s="4" t="s">
        <v>6</v>
      </c>
      <c r="S3353" s="4" t="s">
        <v>5</v>
      </c>
      <c r="T3353" s="4" t="s">
        <v>7</v>
      </c>
      <c r="U3353" s="4">
        <v>254</v>
      </c>
      <c r="V3353" s="4">
        <v>77.95</v>
      </c>
      <c r="W3353" s="4">
        <v>80.760000000000005</v>
      </c>
      <c r="X3353" s="7">
        <f t="shared" si="4252"/>
        <v>-2.8100000000000023</v>
      </c>
      <c r="Y3353" s="15">
        <v>189</v>
      </c>
      <c r="Z3353" s="4">
        <v>56.08</v>
      </c>
      <c r="AA3353" s="4">
        <v>66.53</v>
      </c>
      <c r="AB3353" s="73">
        <f t="shared" si="4226"/>
        <v>-10.450000000000003</v>
      </c>
      <c r="AC3353" s="54"/>
    </row>
    <row r="3354" spans="1:29" x14ac:dyDescent="0.25">
      <c r="A3354" s="1">
        <v>5504001</v>
      </c>
      <c r="B3354" s="87" t="s">
        <v>2741</v>
      </c>
      <c r="C3354" s="55" t="s">
        <v>865</v>
      </c>
      <c r="E3354" s="42"/>
      <c r="F3354" s="65" t="s">
        <v>2483</v>
      </c>
      <c r="G3354" s="62"/>
      <c r="H3354" s="37" t="str">
        <f>IF(V3354&gt;94,"Met",IF(X3354="--","n/a",IF(X3354&gt;=0,"Met","Did Not Meet")))</f>
        <v>Met</v>
      </c>
      <c r="I3354" s="37" t="str">
        <f>IF(V3355&gt;94,"Met",IF(X3355="--","n/a",IF(X3355&gt;=0,"Met","Did Not Meet")))</f>
        <v>Met</v>
      </c>
      <c r="K3354" s="13" t="str">
        <f>IF(Z3354&gt;94,"Met",IF(AB3354="--","n/a",IF(AB3354&gt;=0,"Met","Did Not Meet")))</f>
        <v>Met</v>
      </c>
      <c r="L3354" s="13" t="str">
        <f>IF(Z3355&gt;94,"Met",IF(AB3355="--","n/a",IF(AB3355&gt;=0,"Met","Did Not Meet")))</f>
        <v>Met</v>
      </c>
      <c r="M3354" s="1" t="s">
        <v>9</v>
      </c>
      <c r="N3354" s="14" t="s">
        <v>2502</v>
      </c>
      <c r="O3354" s="5"/>
      <c r="P3354" s="44" t="str">
        <f t="shared" ref="P3354" si="4282">IF(H3356="Yes",IF(I3356="Yes","Yes","No"),"No")</f>
        <v>Yes</v>
      </c>
      <c r="Q3354" s="93"/>
      <c r="R3354" s="5" t="s">
        <v>1</v>
      </c>
      <c r="S3354" s="1" t="s">
        <v>2</v>
      </c>
      <c r="T3354" s="1" t="s">
        <v>3</v>
      </c>
      <c r="U3354" s="5">
        <v>55</v>
      </c>
      <c r="V3354" s="1">
        <v>83.64</v>
      </c>
      <c r="W3354" s="1">
        <v>72.62</v>
      </c>
      <c r="X3354" s="9">
        <f t="shared" si="4252"/>
        <v>11.019999999999996</v>
      </c>
      <c r="Y3354" s="14">
        <v>38</v>
      </c>
      <c r="Z3354" s="1">
        <v>86.84</v>
      </c>
      <c r="AA3354" s="1">
        <v>71.14</v>
      </c>
      <c r="AB3354" s="71">
        <f t="shared" si="4226"/>
        <v>15.700000000000003</v>
      </c>
      <c r="AC3354" s="36"/>
    </row>
    <row r="3355" spans="1:29" ht="15.75" x14ac:dyDescent="0.25">
      <c r="A3355" s="53">
        <v>5504001</v>
      </c>
      <c r="B3355" s="89" t="s">
        <v>2741</v>
      </c>
      <c r="C3355" s="53" t="s">
        <v>865</v>
      </c>
      <c r="D3355" s="49" t="s">
        <v>2498</v>
      </c>
      <c r="E3355" s="34" t="str">
        <f>M3354</f>
        <v>Needs Improvement School</v>
      </c>
      <c r="F3355" s="65" t="s">
        <v>2484</v>
      </c>
      <c r="G3355" s="62"/>
      <c r="H3355" s="13" t="str">
        <f>IF(V3356&gt;94,"Met",IF(X3356="--","n/a",IF(X3356&gt;=0,"Met","Did Not Meet")))</f>
        <v>Met</v>
      </c>
      <c r="I3355" s="13" t="str">
        <f>IF(V3357&gt;94,"Met",IF(X3357="--","n/a",IF(X3357&gt;=0,"Met","Did Not Meet")))</f>
        <v>Met</v>
      </c>
      <c r="K3355" s="13" t="str">
        <f>IF(Z3356&gt;94,"Met",IF(AB3356="--","n/a",IF(AB3356&gt;=0,"Met","Did Not Meet")))</f>
        <v>Met</v>
      </c>
      <c r="L3355" s="13" t="str">
        <f>IF(Z3357&gt;94,"Met",IF(AB3357="--","n/a",IF(AB3357&gt;=0,"Met","Did Not Meet")))</f>
        <v>Met</v>
      </c>
      <c r="M3355" s="5" t="s">
        <v>9</v>
      </c>
      <c r="N3355" s="14" t="s">
        <v>2501</v>
      </c>
      <c r="O3355" s="5"/>
      <c r="P3355" s="44" t="str">
        <f t="shared" ref="P3355" si="4283">IF(K3356="Yes",IF(L3356="Yes","Yes","No"),"No")</f>
        <v>Yes</v>
      </c>
      <c r="Q3355" s="94" t="s">
        <v>2759</v>
      </c>
      <c r="R3355" s="5" t="s">
        <v>1</v>
      </c>
      <c r="S3355" s="5" t="s">
        <v>2</v>
      </c>
      <c r="T3355" s="5" t="s">
        <v>7</v>
      </c>
      <c r="U3355" s="5">
        <v>38</v>
      </c>
      <c r="V3355" s="5">
        <v>84.21</v>
      </c>
      <c r="W3355" s="5">
        <v>70.48</v>
      </c>
      <c r="X3355" s="11">
        <f t="shared" si="4252"/>
        <v>13.72999999999999</v>
      </c>
      <c r="Y3355" s="14">
        <v>25</v>
      </c>
      <c r="Z3355" s="5">
        <v>92</v>
      </c>
      <c r="AA3355" s="5">
        <v>65.08</v>
      </c>
      <c r="AB3355" s="71">
        <f t="shared" si="4226"/>
        <v>26.92</v>
      </c>
      <c r="AC3355" s="53"/>
    </row>
    <row r="3356" spans="1:29" ht="15" customHeight="1" x14ac:dyDescent="0.25">
      <c r="A3356" s="53">
        <v>5504001</v>
      </c>
      <c r="B3356" s="89" t="s">
        <v>2741</v>
      </c>
      <c r="C3356" s="53" t="s">
        <v>865</v>
      </c>
      <c r="D3356" s="49" t="s">
        <v>2499</v>
      </c>
      <c r="E3356" s="35" t="str">
        <f>VLOOKUP('2012 Accountability Database'!$A3354,'2011 AYP'!A$2:B$1072,2)</f>
        <v xml:space="preserve"> MS (Met Standards)</v>
      </c>
      <c r="F3356" s="66"/>
      <c r="G3356" s="63" t="s">
        <v>2485</v>
      </c>
      <c r="H3356" s="60" t="str">
        <f t="shared" ref="H3356:I3356" si="4284">IF(H3354="Met","Yes",IF(H3355="Met","Yes","No"))</f>
        <v>Yes</v>
      </c>
      <c r="I3356" s="60" t="str">
        <f t="shared" si="4284"/>
        <v>Yes</v>
      </c>
      <c r="J3356" s="42"/>
      <c r="K3356" s="60" t="str">
        <f t="shared" ref="K3356:L3356" si="4285">IF(K3354="Met","Yes",IF(K3355="Met","Yes","No"))</f>
        <v>Yes</v>
      </c>
      <c r="L3356" s="60" t="str">
        <f t="shared" si="4285"/>
        <v>Yes</v>
      </c>
      <c r="M3356" s="1" t="s">
        <v>9</v>
      </c>
      <c r="N3356" s="14" t="s">
        <v>2503</v>
      </c>
      <c r="O3356" s="5"/>
      <c r="P3356" s="44" t="str">
        <f t="shared" ref="P3356" si="4286">IF(H3360="Yes",IF(I3360="Yes","Yes","No"),"No")</f>
        <v>No</v>
      </c>
      <c r="Q3356" s="108" t="s">
        <v>2758</v>
      </c>
      <c r="R3356" s="5" t="s">
        <v>1</v>
      </c>
      <c r="S3356" s="1" t="s">
        <v>5</v>
      </c>
      <c r="T3356" s="1" t="s">
        <v>3</v>
      </c>
      <c r="U3356" s="5">
        <v>132</v>
      </c>
      <c r="V3356" s="1">
        <v>75.760000000000005</v>
      </c>
      <c r="W3356" s="1">
        <v>72.62</v>
      </c>
      <c r="X3356" s="9">
        <f t="shared" si="4252"/>
        <v>3.1400000000000006</v>
      </c>
      <c r="Y3356" s="14">
        <v>92</v>
      </c>
      <c r="Z3356" s="1">
        <v>76.09</v>
      </c>
      <c r="AA3356" s="1">
        <v>71.14</v>
      </c>
      <c r="AB3356" s="71">
        <f t="shared" si="4226"/>
        <v>4.9500000000000028</v>
      </c>
      <c r="AC3356" s="53"/>
    </row>
    <row r="3357" spans="1:29" x14ac:dyDescent="0.25">
      <c r="A3357" s="53">
        <v>5504001</v>
      </c>
      <c r="B3357" s="89" t="s">
        <v>2741</v>
      </c>
      <c r="C3357" s="53" t="s">
        <v>865</v>
      </c>
      <c r="D3357" s="49" t="s">
        <v>2507</v>
      </c>
      <c r="E3357" s="47">
        <f>VLOOKUP('2012 Accountability Database'!A3354,Dems1112!$A$2:$G$1082,3)</f>
        <v>0.18</v>
      </c>
      <c r="F3357" s="66"/>
      <c r="G3357" s="52"/>
      <c r="M3357" s="1" t="s">
        <v>9</v>
      </c>
      <c r="N3357" s="14" t="s">
        <v>2504</v>
      </c>
      <c r="O3357" s="5"/>
      <c r="P3357" s="44" t="str">
        <f t="shared" ref="P3357" si="4287">IF(K3360="Yes",IF(L3360="Yes","Yes","No"),"No")</f>
        <v>No</v>
      </c>
      <c r="Q3357" s="108"/>
      <c r="R3357" s="5" t="s">
        <v>1</v>
      </c>
      <c r="S3357" s="1" t="s">
        <v>5</v>
      </c>
      <c r="T3357" s="1" t="s">
        <v>7</v>
      </c>
      <c r="U3357" s="5">
        <v>97</v>
      </c>
      <c r="V3357" s="1">
        <v>74.23</v>
      </c>
      <c r="W3357" s="1">
        <v>70.48</v>
      </c>
      <c r="X3357" s="9">
        <f t="shared" si="4252"/>
        <v>3.75</v>
      </c>
      <c r="Y3357" s="14">
        <v>67</v>
      </c>
      <c r="Z3357" s="1">
        <v>73.13</v>
      </c>
      <c r="AA3357" s="1">
        <v>65.08</v>
      </c>
      <c r="AB3357" s="71">
        <f t="shared" si="4226"/>
        <v>8.0499999999999972</v>
      </c>
      <c r="AC3357" s="53"/>
    </row>
    <row r="3358" spans="1:29" x14ac:dyDescent="0.25">
      <c r="A3358" s="53">
        <v>5504001</v>
      </c>
      <c r="B3358" s="89" t="s">
        <v>2741</v>
      </c>
      <c r="C3358" s="53" t="s">
        <v>865</v>
      </c>
      <c r="D3358" s="50" t="s">
        <v>2508</v>
      </c>
      <c r="E3358" s="47">
        <f>VLOOKUP('2012 Accountability Database'!A3354,Dems1112!$A$2:$G$1082,4)</f>
        <v>0.7</v>
      </c>
      <c r="F3358" s="65" t="s">
        <v>2486</v>
      </c>
      <c r="G3358" s="62"/>
      <c r="H3358" s="13" t="str">
        <f>IF(V3358&gt;94,"Met",IF(X3358="--","n/a",IF(X3358&gt;=0,"Met","Did Not Meet")))</f>
        <v>Did Not Meet</v>
      </c>
      <c r="I3358" s="13" t="str">
        <f>IF(V3359&gt;94,"Met",IF(X3359="--","n/a",IF(X3359&gt;=0,"Met","Did Not Meet")))</f>
        <v>Met</v>
      </c>
      <c r="J3358" s="13"/>
      <c r="K3358" s="13" t="str">
        <f>IF(Z3358&gt;94,"Met",IF(AB3358="--","n/a",IF(AB3358&gt;=0,"Met","Did Not Meet")))</f>
        <v>Did Not Meet</v>
      </c>
      <c r="L3358" s="13" t="str">
        <f>IF(Z3359&gt;94,"Met",IF(AB3359="--","n/a",IF(AB3359&gt;=0,"Met","Did Not Meet")))</f>
        <v>Did Not Meet</v>
      </c>
      <c r="M3358" s="5" t="s">
        <v>9</v>
      </c>
      <c r="N3358" s="68" t="s">
        <v>2497</v>
      </c>
      <c r="O3358" s="35"/>
      <c r="P3358" s="44"/>
      <c r="Q3358" s="108"/>
      <c r="R3358" s="5" t="s">
        <v>6</v>
      </c>
      <c r="S3358" s="5" t="s">
        <v>2</v>
      </c>
      <c r="T3358" s="5" t="s">
        <v>3</v>
      </c>
      <c r="U3358" s="5">
        <v>55</v>
      </c>
      <c r="V3358" s="5">
        <v>70.91</v>
      </c>
      <c r="W3358" s="5">
        <v>73.81</v>
      </c>
      <c r="X3358" s="8">
        <f t="shared" si="4252"/>
        <v>-2.9000000000000057</v>
      </c>
      <c r="Y3358" s="14">
        <v>38</v>
      </c>
      <c r="Z3358" s="5">
        <v>36.840000000000003</v>
      </c>
      <c r="AA3358" s="5">
        <v>55.86</v>
      </c>
      <c r="AB3358" s="72">
        <f t="shared" si="4226"/>
        <v>-19.019999999999996</v>
      </c>
      <c r="AC3358" s="53"/>
    </row>
    <row r="3359" spans="1:29" x14ac:dyDescent="0.25">
      <c r="A3359" s="53">
        <v>5504001</v>
      </c>
      <c r="B3359" s="89" t="s">
        <v>2741</v>
      </c>
      <c r="C3359" s="53" t="s">
        <v>865</v>
      </c>
      <c r="D3359" s="50" t="s">
        <v>974</v>
      </c>
      <c r="E3359" s="47" t="str">
        <f>VLOOKUP('2012 Accountability Database'!A3354,Dems1112!$A$2:$G$1082,5)</f>
        <v>K-6</v>
      </c>
      <c r="F3359" s="65" t="s">
        <v>2487</v>
      </c>
      <c r="G3359" s="62"/>
      <c r="H3359" s="13" t="str">
        <f>IF(V3360&gt;94,"Met",IF(X3360="--","n/a",IF(X3360&gt;=0,"Met","Did Not Meet")))</f>
        <v>Did Not Meet</v>
      </c>
      <c r="I3359" s="13" t="str">
        <f>IF(V3361&gt;94,"Met",IF(X3361="--","n/a",IF(X3361&gt;=0,"Met","Did Not Meet")))</f>
        <v>Met</v>
      </c>
      <c r="J3359" s="13"/>
      <c r="K3359" s="13" t="str">
        <f>IF(Z3360&gt;94,"Met",IF(AB3360="--","n/a",IF(AB3360&gt;=0,"Met","Did Not Meet")))</f>
        <v>Did Not Meet</v>
      </c>
      <c r="L3359" s="13" t="str">
        <f>IF(Z3361&gt;94,"Met",IF(AB3361="--","n/a",IF(AB3361&gt;=0,"Met","Did Not Meet")))</f>
        <v>Did Not Meet</v>
      </c>
      <c r="M3359" s="5" t="s">
        <v>9</v>
      </c>
      <c r="N3359" s="14"/>
      <c r="O3359" s="35" t="s">
        <v>2506</v>
      </c>
      <c r="P3359" s="83" t="str">
        <f t="shared" ref="P3359" si="4288">IF(P3354="No"," ", IF(P3356="No"," ",IF(P3355="No", " ",IF(P3357="No"," ","X"))))</f>
        <v xml:space="preserve"> </v>
      </c>
      <c r="Q3359" s="108"/>
      <c r="R3359" s="5" t="s">
        <v>6</v>
      </c>
      <c r="S3359" s="5" t="s">
        <v>2</v>
      </c>
      <c r="T3359" s="5" t="s">
        <v>7</v>
      </c>
      <c r="U3359" s="5">
        <v>38</v>
      </c>
      <c r="V3359" s="5">
        <v>73.680000000000007</v>
      </c>
      <c r="W3359" s="5">
        <v>68.930000000000007</v>
      </c>
      <c r="X3359" s="11">
        <f t="shared" si="4252"/>
        <v>4.75</v>
      </c>
      <c r="Y3359" s="14">
        <v>25</v>
      </c>
      <c r="Z3359" s="5">
        <v>40</v>
      </c>
      <c r="AA3359" s="5">
        <v>51.99</v>
      </c>
      <c r="AB3359" s="72">
        <f t="shared" si="4226"/>
        <v>-11.990000000000002</v>
      </c>
      <c r="AC3359" s="53"/>
    </row>
    <row r="3360" spans="1:29" ht="15.75" x14ac:dyDescent="0.25">
      <c r="A3360" s="53">
        <v>5504001</v>
      </c>
      <c r="B3360" s="89" t="s">
        <v>2741</v>
      </c>
      <c r="C3360" s="53" t="s">
        <v>865</v>
      </c>
      <c r="D3360" s="50" t="s">
        <v>975</v>
      </c>
      <c r="E3360" s="48" t="str">
        <f>VLOOKUP('2012 Accountability Database'!A3354,Dems1112!$A$2:$G$1082,6)</f>
        <v>4 (Southwest AR)</v>
      </c>
      <c r="F3360" s="66"/>
      <c r="G3360" s="63" t="s">
        <v>2488</v>
      </c>
      <c r="H3360" s="61" t="str">
        <f t="shared" ref="H3360:I3360" si="4289">IF(H3358="Met","Yes",IF(H3359="Met","Yes","No"))</f>
        <v>No</v>
      </c>
      <c r="I3360" s="61" t="str">
        <f t="shared" si="4289"/>
        <v>Yes</v>
      </c>
      <c r="J3360" s="55"/>
      <c r="K3360" s="61" t="str">
        <f t="shared" ref="K3360:L3360" si="4290">IF(K3358="Met","Yes",IF(K3359="Met","Yes","No"))</f>
        <v>No</v>
      </c>
      <c r="L3360" s="61" t="str">
        <f t="shared" si="4290"/>
        <v>No</v>
      </c>
      <c r="M3360" s="1" t="s">
        <v>9</v>
      </c>
      <c r="N3360" s="14"/>
      <c r="O3360" s="35" t="s">
        <v>2505</v>
      </c>
      <c r="P3360" s="83" t="str">
        <f t="shared" ref="P3360" si="4291">IF(P3359="X"," ",IF(P3361="X"," ","X"))</f>
        <v xml:space="preserve"> </v>
      </c>
      <c r="Q3360" s="94" t="s">
        <v>2759</v>
      </c>
      <c r="R3360" s="5" t="s">
        <v>6</v>
      </c>
      <c r="S3360" s="1" t="s">
        <v>5</v>
      </c>
      <c r="T3360" s="1" t="s">
        <v>3</v>
      </c>
      <c r="U3360" s="5">
        <v>132</v>
      </c>
      <c r="V3360" s="1">
        <v>71.209999999999994</v>
      </c>
      <c r="W3360" s="1">
        <v>73.81</v>
      </c>
      <c r="X3360" s="6">
        <f t="shared" si="4252"/>
        <v>-2.6000000000000085</v>
      </c>
      <c r="Y3360" s="14">
        <v>92</v>
      </c>
      <c r="Z3360" s="1">
        <v>45.65</v>
      </c>
      <c r="AA3360" s="1">
        <v>55.86</v>
      </c>
      <c r="AB3360" s="72">
        <f t="shared" si="4226"/>
        <v>-10.210000000000001</v>
      </c>
      <c r="AC3360" s="53"/>
    </row>
    <row r="3361" spans="1:29" x14ac:dyDescent="0.25">
      <c r="A3361" s="54">
        <v>5504001</v>
      </c>
      <c r="B3361" s="90" t="s">
        <v>2741</v>
      </c>
      <c r="C3361" s="54" t="s">
        <v>865</v>
      </c>
      <c r="D3361" s="4"/>
      <c r="E3361" s="4"/>
      <c r="F3361" s="67"/>
      <c r="G3361" s="64"/>
      <c r="H3361" s="43"/>
      <c r="I3361" s="43"/>
      <c r="J3361" s="43"/>
      <c r="K3361" s="43"/>
      <c r="L3361" s="43"/>
      <c r="M3361" s="4" t="s">
        <v>9</v>
      </c>
      <c r="N3361" s="15"/>
      <c r="O3361" s="38" t="s">
        <v>2482</v>
      </c>
      <c r="P3361" s="84" t="str">
        <f>IF(E3355="Achieving School"," ","X")</f>
        <v>X</v>
      </c>
      <c r="Q3361" s="91"/>
      <c r="R3361" s="4" t="s">
        <v>6</v>
      </c>
      <c r="S3361" s="4" t="s">
        <v>5</v>
      </c>
      <c r="T3361" s="4" t="s">
        <v>7</v>
      </c>
      <c r="U3361" s="4">
        <v>97</v>
      </c>
      <c r="V3361" s="4">
        <v>69.069999999999993</v>
      </c>
      <c r="W3361" s="4">
        <v>68.930000000000007</v>
      </c>
      <c r="X3361" s="10">
        <f t="shared" si="4252"/>
        <v>0.13999999999998636</v>
      </c>
      <c r="Y3361" s="15">
        <v>67</v>
      </c>
      <c r="Z3361" s="4">
        <v>44.78</v>
      </c>
      <c r="AA3361" s="4">
        <v>51.99</v>
      </c>
      <c r="AB3361" s="73">
        <f t="shared" si="4226"/>
        <v>-7.2100000000000009</v>
      </c>
      <c r="AC3361" s="54"/>
    </row>
    <row r="3362" spans="1:29" x14ac:dyDescent="0.25">
      <c r="A3362" s="1">
        <v>5504014</v>
      </c>
      <c r="B3362" s="87" t="s">
        <v>2741</v>
      </c>
      <c r="C3362" s="55" t="s">
        <v>866</v>
      </c>
      <c r="E3362" s="42"/>
      <c r="F3362" s="65" t="s">
        <v>2483</v>
      </c>
      <c r="G3362" s="62"/>
      <c r="H3362" s="37" t="str">
        <f>IF(V3362&gt;94,"Met",IF(X3362="--","n/a",IF(X3362&gt;=0,"Met","Did Not Meet")))</f>
        <v>Did Not Meet</v>
      </c>
      <c r="I3362" s="37" t="str">
        <f>IF(V3363&gt;94,"Met",IF(X3363="--","n/a",IF(X3363&gt;=0,"Met","Did Not Meet")))</f>
        <v>Did Not Meet</v>
      </c>
      <c r="K3362" s="13" t="str">
        <f>IF(Z3362&gt;94,"Met",IF(AB3362="--","n/a",IF(AB3362&gt;=0,"Met","Did Not Meet")))</f>
        <v>Did Not Meet</v>
      </c>
      <c r="L3362" s="13" t="str">
        <f>IF(Z3363&gt;94,"Met",IF(AB3363="--","n/a",IF(AB3363&gt;=0,"Met","Did Not Meet")))</f>
        <v>Did Not Meet</v>
      </c>
      <c r="M3362" s="1" t="s">
        <v>9</v>
      </c>
      <c r="N3362" s="14" t="s">
        <v>2502</v>
      </c>
      <c r="O3362" s="5"/>
      <c r="P3362" s="44" t="str">
        <f t="shared" ref="P3362" si="4292">IF(H3364="Yes",IF(I3364="Yes","Yes","No"),"No")</f>
        <v>No</v>
      </c>
      <c r="Q3362" s="93"/>
      <c r="R3362" s="5" t="s">
        <v>1</v>
      </c>
      <c r="S3362" s="1" t="s">
        <v>2</v>
      </c>
      <c r="T3362" s="1" t="s">
        <v>3</v>
      </c>
      <c r="U3362" s="5">
        <v>150</v>
      </c>
      <c r="V3362" s="1">
        <v>66</v>
      </c>
      <c r="W3362" s="1">
        <v>73</v>
      </c>
      <c r="X3362" s="6">
        <f t="shared" si="4252"/>
        <v>-7</v>
      </c>
      <c r="Y3362" s="14">
        <v>104</v>
      </c>
      <c r="Z3362" s="1">
        <v>68.27</v>
      </c>
      <c r="AA3362" s="1">
        <v>71.42</v>
      </c>
      <c r="AB3362" s="72">
        <f t="shared" si="4226"/>
        <v>-3.1500000000000057</v>
      </c>
      <c r="AC3362" s="36"/>
    </row>
    <row r="3363" spans="1:29" ht="15.75" x14ac:dyDescent="0.25">
      <c r="A3363" s="53">
        <v>5504014</v>
      </c>
      <c r="B3363" s="89" t="s">
        <v>2741</v>
      </c>
      <c r="C3363" s="53" t="s">
        <v>866</v>
      </c>
      <c r="D3363" s="49" t="s">
        <v>2498</v>
      </c>
      <c r="E3363" s="34" t="str">
        <f>M3362</f>
        <v>Needs Improvement School</v>
      </c>
      <c r="F3363" s="65" t="s">
        <v>2484</v>
      </c>
      <c r="G3363" s="62"/>
      <c r="H3363" s="13" t="str">
        <f>IF(V3364&gt;94,"Met",IF(X3364="--","n/a",IF(X3364&gt;=0,"Met","Did Not Meet")))</f>
        <v>Did Not Meet</v>
      </c>
      <c r="I3363" s="13" t="str">
        <f>IF(V3365&gt;94,"Met",IF(X3365="--","n/a",IF(X3365&gt;=0,"Met","Did Not Meet")))</f>
        <v>Did Not Meet</v>
      </c>
      <c r="K3363" s="13" t="str">
        <f>IF(Z3364&gt;94,"Met",IF(AB3364="--","n/a",IF(AB3364&gt;=0,"Met","Did Not Meet")))</f>
        <v>Did Not Meet</v>
      </c>
      <c r="L3363" s="13" t="str">
        <f>IF(Z3365&gt;94,"Met",IF(AB3365="--","n/a",IF(AB3365&gt;=0,"Met","Did Not Meet")))</f>
        <v>Did Not Meet</v>
      </c>
      <c r="M3363" s="1" t="s">
        <v>9</v>
      </c>
      <c r="N3363" s="14" t="s">
        <v>2501</v>
      </c>
      <c r="O3363" s="5"/>
      <c r="P3363" s="44" t="str">
        <f t="shared" ref="P3363" si="4293">IF(K3364="Yes",IF(L3364="Yes","Yes","No"),"No")</f>
        <v>No</v>
      </c>
      <c r="Q3363" s="94" t="s">
        <v>2759</v>
      </c>
      <c r="R3363" s="5" t="s">
        <v>1</v>
      </c>
      <c r="S3363" s="1" t="s">
        <v>2</v>
      </c>
      <c r="T3363" s="1" t="s">
        <v>7</v>
      </c>
      <c r="U3363" s="5">
        <v>106</v>
      </c>
      <c r="V3363" s="1">
        <v>60.38</v>
      </c>
      <c r="W3363" s="1">
        <v>66.23</v>
      </c>
      <c r="X3363" s="6">
        <f t="shared" si="4252"/>
        <v>-5.8500000000000014</v>
      </c>
      <c r="Y3363" s="14">
        <v>80</v>
      </c>
      <c r="Z3363" s="1">
        <v>63.75</v>
      </c>
      <c r="AA3363" s="1">
        <v>67.72</v>
      </c>
      <c r="AB3363" s="72">
        <f t="shared" si="4226"/>
        <v>-3.9699999999999989</v>
      </c>
      <c r="AC3363" s="53"/>
    </row>
    <row r="3364" spans="1:29" ht="15" customHeight="1" x14ac:dyDescent="0.25">
      <c r="A3364" s="53">
        <v>5504014</v>
      </c>
      <c r="B3364" s="89" t="s">
        <v>2741</v>
      </c>
      <c r="C3364" s="53" t="s">
        <v>866</v>
      </c>
      <c r="D3364" s="49" t="s">
        <v>2499</v>
      </c>
      <c r="E3364" s="35" t="str">
        <f>VLOOKUP('2012 Accountability Database'!$A3362,'2011 AYP'!A$2:B$1072,2)</f>
        <v xml:space="preserve"> A (Alert)</v>
      </c>
      <c r="F3364" s="66"/>
      <c r="G3364" s="63" t="s">
        <v>2485</v>
      </c>
      <c r="H3364" s="60" t="str">
        <f t="shared" ref="H3364:I3364" si="4294">IF(H3362="Met","Yes",IF(H3363="Met","Yes","No"))</f>
        <v>No</v>
      </c>
      <c r="I3364" s="60" t="str">
        <f t="shared" si="4294"/>
        <v>No</v>
      </c>
      <c r="J3364" s="42"/>
      <c r="K3364" s="60" t="str">
        <f t="shared" ref="K3364:L3364" si="4295">IF(K3362="Met","Yes",IF(K3363="Met","Yes","No"))</f>
        <v>No</v>
      </c>
      <c r="L3364" s="60" t="str">
        <f t="shared" si="4295"/>
        <v>No</v>
      </c>
      <c r="M3364" s="1" t="s">
        <v>9</v>
      </c>
      <c r="N3364" s="14" t="s">
        <v>2503</v>
      </c>
      <c r="O3364" s="5"/>
      <c r="P3364" s="44" t="str">
        <f t="shared" ref="P3364" si="4296">IF(H3368="Yes",IF(I3368="Yes","Yes","No"),"No")</f>
        <v>No</v>
      </c>
      <c r="Q3364" s="108" t="s">
        <v>2758</v>
      </c>
      <c r="R3364" s="5" t="s">
        <v>1</v>
      </c>
      <c r="S3364" s="1" t="s">
        <v>5</v>
      </c>
      <c r="T3364" s="1" t="s">
        <v>3</v>
      </c>
      <c r="U3364" s="5">
        <v>417</v>
      </c>
      <c r="V3364" s="1">
        <v>67.87</v>
      </c>
      <c r="W3364" s="1">
        <v>73</v>
      </c>
      <c r="X3364" s="6">
        <f t="shared" si="4252"/>
        <v>-5.1299999999999955</v>
      </c>
      <c r="Y3364" s="14">
        <v>289</v>
      </c>
      <c r="Z3364" s="1">
        <v>70.59</v>
      </c>
      <c r="AA3364" s="1">
        <v>71.42</v>
      </c>
      <c r="AB3364" s="72">
        <f t="shared" si="4226"/>
        <v>-0.82999999999999829</v>
      </c>
      <c r="AC3364" s="53"/>
    </row>
    <row r="3365" spans="1:29" x14ac:dyDescent="0.25">
      <c r="A3365" s="53">
        <v>5504014</v>
      </c>
      <c r="B3365" s="89" t="s">
        <v>2741</v>
      </c>
      <c r="C3365" s="53" t="s">
        <v>866</v>
      </c>
      <c r="D3365" s="49" t="s">
        <v>2507</v>
      </c>
      <c r="E3365" s="47">
        <f>VLOOKUP('2012 Accountability Database'!A3362,Dems1112!$A$2:$G$1082,3)</f>
        <v>0.1</v>
      </c>
      <c r="F3365" s="66"/>
      <c r="G3365" s="52"/>
      <c r="M3365" s="5" t="s">
        <v>9</v>
      </c>
      <c r="N3365" s="14" t="s">
        <v>2504</v>
      </c>
      <c r="O3365" s="5"/>
      <c r="P3365" s="44" t="str">
        <f t="shared" ref="P3365" si="4297">IF(K3368="Yes",IF(L3368="Yes","Yes","No"),"No")</f>
        <v>No</v>
      </c>
      <c r="Q3365" s="108"/>
      <c r="R3365" s="5" t="s">
        <v>1</v>
      </c>
      <c r="S3365" s="5" t="s">
        <v>5</v>
      </c>
      <c r="T3365" s="5" t="s">
        <v>7</v>
      </c>
      <c r="U3365" s="5">
        <v>296</v>
      </c>
      <c r="V3365" s="5">
        <v>61.49</v>
      </c>
      <c r="W3365" s="5">
        <v>66.23</v>
      </c>
      <c r="X3365" s="8">
        <f t="shared" si="4252"/>
        <v>-4.740000000000002</v>
      </c>
      <c r="Y3365" s="14">
        <v>212</v>
      </c>
      <c r="Z3365" s="5">
        <v>65.569999999999993</v>
      </c>
      <c r="AA3365" s="5">
        <v>67.72</v>
      </c>
      <c r="AB3365" s="72">
        <f t="shared" si="4226"/>
        <v>-2.1500000000000057</v>
      </c>
      <c r="AC3365" s="53"/>
    </row>
    <row r="3366" spans="1:29" x14ac:dyDescent="0.25">
      <c r="A3366" s="53">
        <v>5504014</v>
      </c>
      <c r="B3366" s="89" t="s">
        <v>2741</v>
      </c>
      <c r="C3366" s="53" t="s">
        <v>866</v>
      </c>
      <c r="D3366" s="50" t="s">
        <v>2508</v>
      </c>
      <c r="E3366" s="47">
        <f>VLOOKUP('2012 Accountability Database'!A3362,Dems1112!$A$2:$G$1082,4)</f>
        <v>0.66</v>
      </c>
      <c r="F3366" s="65" t="s">
        <v>2486</v>
      </c>
      <c r="G3366" s="62"/>
      <c r="H3366" s="13" t="str">
        <f>IF(V3366&gt;94,"Met",IF(X3366="--","n/a",IF(X3366&gt;=0,"Met","Did Not Meet")))</f>
        <v>Did Not Meet</v>
      </c>
      <c r="I3366" s="13" t="str">
        <f>IF(V3367&gt;94,"Met",IF(X3367="--","n/a",IF(X3367&gt;=0,"Met","Did Not Meet")))</f>
        <v>Did Not Meet</v>
      </c>
      <c r="J3366" s="13"/>
      <c r="K3366" s="13" t="str">
        <f>IF(Z3366&gt;94,"Met",IF(AB3366="--","n/a",IF(AB3366&gt;=0,"Met","Did Not Meet")))</f>
        <v>Did Not Meet</v>
      </c>
      <c r="L3366" s="13" t="str">
        <f>IF(Z3367&gt;94,"Met",IF(AB3367="--","n/a",IF(AB3367&gt;=0,"Met","Did Not Meet")))</f>
        <v>Did Not Meet</v>
      </c>
      <c r="M3366" s="1" t="s">
        <v>9</v>
      </c>
      <c r="N3366" s="68" t="s">
        <v>2497</v>
      </c>
      <c r="O3366" s="35"/>
      <c r="P3366" s="44"/>
      <c r="Q3366" s="108"/>
      <c r="R3366" s="5" t="s">
        <v>6</v>
      </c>
      <c r="S3366" s="1" t="s">
        <v>2</v>
      </c>
      <c r="T3366" s="1" t="s">
        <v>3</v>
      </c>
      <c r="U3366" s="5">
        <v>150</v>
      </c>
      <c r="V3366" s="1">
        <v>68.67</v>
      </c>
      <c r="W3366" s="1">
        <v>73.709999999999994</v>
      </c>
      <c r="X3366" s="6">
        <f t="shared" si="4252"/>
        <v>-5.039999999999992</v>
      </c>
      <c r="Y3366" s="14">
        <v>104</v>
      </c>
      <c r="Z3366" s="1">
        <v>41.35</v>
      </c>
      <c r="AA3366" s="1">
        <v>55.64</v>
      </c>
      <c r="AB3366" s="72">
        <f t="shared" si="4226"/>
        <v>-14.29</v>
      </c>
      <c r="AC3366" s="53"/>
    </row>
    <row r="3367" spans="1:29" x14ac:dyDescent="0.25">
      <c r="A3367" s="53">
        <v>5504014</v>
      </c>
      <c r="B3367" s="89" t="s">
        <v>2741</v>
      </c>
      <c r="C3367" s="53" t="s">
        <v>866</v>
      </c>
      <c r="D3367" s="50" t="s">
        <v>974</v>
      </c>
      <c r="E3367" s="47" t="str">
        <f>VLOOKUP('2012 Accountability Database'!A3362,Dems1112!$A$2:$G$1082,5)</f>
        <v>K-6</v>
      </c>
      <c r="F3367" s="65" t="s">
        <v>2487</v>
      </c>
      <c r="G3367" s="62"/>
      <c r="H3367" s="13" t="str">
        <f>IF(V3368&gt;94,"Met",IF(X3368="--","n/a",IF(X3368&gt;=0,"Met","Did Not Meet")))</f>
        <v>Did Not Meet</v>
      </c>
      <c r="I3367" s="13" t="str">
        <f>IF(V3369&gt;94,"Met",IF(X3369="--","n/a",IF(X3369&gt;=0,"Met","Did Not Meet")))</f>
        <v>Did Not Meet</v>
      </c>
      <c r="J3367" s="13"/>
      <c r="K3367" s="13" t="str">
        <f>IF(Z3368&gt;94,"Met",IF(AB3368="--","n/a",IF(AB3368&gt;=0,"Met","Did Not Meet")))</f>
        <v>Did Not Meet</v>
      </c>
      <c r="L3367" s="13" t="str">
        <f>IF(Z3369&gt;94,"Met",IF(AB3369="--","n/a",IF(AB3369&gt;=0,"Met","Did Not Meet")))</f>
        <v>Did Not Meet</v>
      </c>
      <c r="M3367" s="5" t="s">
        <v>9</v>
      </c>
      <c r="N3367" s="14"/>
      <c r="O3367" s="35" t="s">
        <v>2506</v>
      </c>
      <c r="P3367" s="83" t="str">
        <f t="shared" ref="P3367" si="4298">IF(P3362="No"," ", IF(P3364="No"," ",IF(P3363="No", " ",IF(P3365="No"," ","X"))))</f>
        <v xml:space="preserve"> </v>
      </c>
      <c r="Q3367" s="108"/>
      <c r="R3367" s="5" t="s">
        <v>6</v>
      </c>
      <c r="S3367" s="5" t="s">
        <v>2</v>
      </c>
      <c r="T3367" s="5" t="s">
        <v>7</v>
      </c>
      <c r="U3367" s="5">
        <v>106</v>
      </c>
      <c r="V3367" s="5">
        <v>62.26</v>
      </c>
      <c r="W3367" s="5">
        <v>68.16</v>
      </c>
      <c r="X3367" s="8">
        <f t="shared" si="4252"/>
        <v>-5.8999999999999986</v>
      </c>
      <c r="Y3367" s="14">
        <v>80</v>
      </c>
      <c r="Z3367" s="5">
        <v>37.5</v>
      </c>
      <c r="AA3367" s="5">
        <v>48.36</v>
      </c>
      <c r="AB3367" s="72">
        <f t="shared" si="4226"/>
        <v>-10.86</v>
      </c>
      <c r="AC3367" s="53"/>
    </row>
    <row r="3368" spans="1:29" ht="15.75" x14ac:dyDescent="0.25">
      <c r="A3368" s="53">
        <v>5504014</v>
      </c>
      <c r="B3368" s="89" t="s">
        <v>2741</v>
      </c>
      <c r="C3368" s="53" t="s">
        <v>866</v>
      </c>
      <c r="D3368" s="50" t="s">
        <v>975</v>
      </c>
      <c r="E3368" s="48" t="str">
        <f>VLOOKUP('2012 Accountability Database'!A3362,Dems1112!$A$2:$G$1082,6)</f>
        <v>4 (Southwest AR)</v>
      </c>
      <c r="F3368" s="66"/>
      <c r="G3368" s="63" t="s">
        <v>2488</v>
      </c>
      <c r="H3368" s="61" t="str">
        <f t="shared" ref="H3368:I3368" si="4299">IF(H3366="Met","Yes",IF(H3367="Met","Yes","No"))</f>
        <v>No</v>
      </c>
      <c r="I3368" s="61" t="str">
        <f t="shared" si="4299"/>
        <v>No</v>
      </c>
      <c r="J3368" s="55"/>
      <c r="K3368" s="61" t="str">
        <f t="shared" ref="K3368:L3368" si="4300">IF(K3366="Met","Yes",IF(K3367="Met","Yes","No"))</f>
        <v>No</v>
      </c>
      <c r="L3368" s="61" t="str">
        <f t="shared" si="4300"/>
        <v>No</v>
      </c>
      <c r="M3368" s="1" t="s">
        <v>9</v>
      </c>
      <c r="N3368" s="14"/>
      <c r="O3368" s="35" t="s">
        <v>2505</v>
      </c>
      <c r="P3368" s="83" t="str">
        <f t="shared" ref="P3368" si="4301">IF(P3367="X"," ",IF(P3369="X"," ","X"))</f>
        <v xml:space="preserve"> </v>
      </c>
      <c r="Q3368" s="94" t="s">
        <v>2759</v>
      </c>
      <c r="R3368" s="5" t="s">
        <v>6</v>
      </c>
      <c r="S3368" s="1" t="s">
        <v>5</v>
      </c>
      <c r="T3368" s="1" t="s">
        <v>3</v>
      </c>
      <c r="U3368" s="5">
        <v>417</v>
      </c>
      <c r="V3368" s="1">
        <v>70.02</v>
      </c>
      <c r="W3368" s="1">
        <v>73.709999999999994</v>
      </c>
      <c r="X3368" s="6">
        <f t="shared" si="4252"/>
        <v>-3.6899999999999977</v>
      </c>
      <c r="Y3368" s="14">
        <v>289</v>
      </c>
      <c r="Z3368" s="1">
        <v>51.9</v>
      </c>
      <c r="AA3368" s="1">
        <v>55.64</v>
      </c>
      <c r="AB3368" s="72">
        <f t="shared" si="4226"/>
        <v>-3.740000000000002</v>
      </c>
      <c r="AC3368" s="53"/>
    </row>
    <row r="3369" spans="1:29" x14ac:dyDescent="0.25">
      <c r="A3369" s="54">
        <v>5504014</v>
      </c>
      <c r="B3369" s="90" t="s">
        <v>2741</v>
      </c>
      <c r="C3369" s="54" t="s">
        <v>866</v>
      </c>
      <c r="D3369" s="4"/>
      <c r="E3369" s="4"/>
      <c r="F3369" s="67"/>
      <c r="G3369" s="64"/>
      <c r="H3369" s="43"/>
      <c r="I3369" s="43"/>
      <c r="J3369" s="43"/>
      <c r="K3369" s="43"/>
      <c r="L3369" s="43"/>
      <c r="M3369" s="4" t="s">
        <v>9</v>
      </c>
      <c r="N3369" s="15"/>
      <c r="O3369" s="38" t="s">
        <v>2482</v>
      </c>
      <c r="P3369" s="84" t="str">
        <f>IF(E3363="Achieving School"," ","X")</f>
        <v>X</v>
      </c>
      <c r="Q3369" s="91"/>
      <c r="R3369" s="4" t="s">
        <v>6</v>
      </c>
      <c r="S3369" s="4" t="s">
        <v>5</v>
      </c>
      <c r="T3369" s="4" t="s">
        <v>7</v>
      </c>
      <c r="U3369" s="4">
        <v>296</v>
      </c>
      <c r="V3369" s="4">
        <v>63.85</v>
      </c>
      <c r="W3369" s="4">
        <v>68.16</v>
      </c>
      <c r="X3369" s="7">
        <f t="shared" si="4252"/>
        <v>-4.3099999999999952</v>
      </c>
      <c r="Y3369" s="15">
        <v>212</v>
      </c>
      <c r="Z3369" s="4">
        <v>46.23</v>
      </c>
      <c r="AA3369" s="4">
        <v>48.36</v>
      </c>
      <c r="AB3369" s="73">
        <f t="shared" si="4226"/>
        <v>-2.1300000000000026</v>
      </c>
      <c r="AC3369" s="54"/>
    </row>
    <row r="3370" spans="1:29" x14ac:dyDescent="0.25">
      <c r="A3370" s="1">
        <v>5602005</v>
      </c>
      <c r="B3370" s="87" t="s">
        <v>2653</v>
      </c>
      <c r="C3370" s="55" t="s">
        <v>535</v>
      </c>
      <c r="E3370" s="42"/>
      <c r="F3370" s="65" t="s">
        <v>2483</v>
      </c>
      <c r="G3370" s="62"/>
      <c r="H3370" s="37" t="str">
        <f>IF(V3370&gt;94,"Met",IF(X3370="--","n/a",IF(X3370&gt;=0,"Met","Did Not Meet")))</f>
        <v>Met</v>
      </c>
      <c r="I3370" s="37" t="str">
        <f>IF(V3371&gt;94,"Met",IF(X3371="--","n/a",IF(X3371&gt;=0,"Met","Did Not Meet")))</f>
        <v>Met</v>
      </c>
      <c r="K3370" s="13" t="str">
        <f>IF(Z3370&gt;94,"Met",IF(AB3370="--","n/a",IF(AB3370&gt;=0,"Met","Did Not Meet")))</f>
        <v>Did Not Meet</v>
      </c>
      <c r="L3370" s="13" t="str">
        <f>IF(Z3371&gt;94,"Met",IF(AB3371="--","n/a",IF(AB3371&gt;=0,"Met","Did Not Meet")))</f>
        <v>Did Not Meet</v>
      </c>
      <c r="M3370" s="1" t="s">
        <v>9</v>
      </c>
      <c r="N3370" s="14" t="s">
        <v>2502</v>
      </c>
      <c r="O3370" s="5"/>
      <c r="P3370" s="44" t="str">
        <f t="shared" ref="P3370" si="4302">IF(H3372="Yes",IF(I3372="Yes","Yes","No"),"No")</f>
        <v>Yes</v>
      </c>
      <c r="Q3370" s="93"/>
      <c r="R3370" s="5" t="s">
        <v>1</v>
      </c>
      <c r="S3370" s="1" t="s">
        <v>2</v>
      </c>
      <c r="T3370" s="1" t="s">
        <v>3</v>
      </c>
      <c r="U3370" s="5">
        <v>143</v>
      </c>
      <c r="V3370" s="1">
        <v>84.62</v>
      </c>
      <c r="W3370" s="1">
        <v>77.89</v>
      </c>
      <c r="X3370" s="9">
        <f t="shared" si="4252"/>
        <v>6.730000000000004</v>
      </c>
      <c r="Y3370" s="14">
        <v>72</v>
      </c>
      <c r="Z3370" s="1">
        <v>73.61</v>
      </c>
      <c r="AA3370" s="1">
        <v>78.08</v>
      </c>
      <c r="AB3370" s="72">
        <f t="shared" si="4226"/>
        <v>-4.4699999999999989</v>
      </c>
      <c r="AC3370" s="36"/>
    </row>
    <row r="3371" spans="1:29" ht="15.75" x14ac:dyDescent="0.25">
      <c r="A3371" s="53">
        <v>5602005</v>
      </c>
      <c r="B3371" s="89" t="s">
        <v>2653</v>
      </c>
      <c r="C3371" s="53" t="s">
        <v>535</v>
      </c>
      <c r="D3371" s="49" t="s">
        <v>2498</v>
      </c>
      <c r="E3371" s="34" t="str">
        <f>M3370</f>
        <v>Needs Improvement School</v>
      </c>
      <c r="F3371" s="65" t="s">
        <v>2484</v>
      </c>
      <c r="G3371" s="62"/>
      <c r="H3371" s="13" t="str">
        <f>IF(V3372&gt;94,"Met",IF(X3372="--","n/a",IF(X3372&gt;=0,"Met","Did Not Meet")))</f>
        <v>Met</v>
      </c>
      <c r="I3371" s="13" t="str">
        <f>IF(V3373&gt;94,"Met",IF(X3373="--","n/a",IF(X3373&gt;=0,"Met","Did Not Meet")))</f>
        <v>Met</v>
      </c>
      <c r="K3371" s="13" t="str">
        <f>IF(Z3372&gt;94,"Met",IF(AB3372="--","n/a",IF(AB3372&gt;=0,"Met","Did Not Meet")))</f>
        <v>Did Not Meet</v>
      </c>
      <c r="L3371" s="13" t="str">
        <f>IF(Z3373&gt;94,"Met",IF(AB3373="--","n/a",IF(AB3373&gt;=0,"Met","Did Not Meet")))</f>
        <v>Did Not Meet</v>
      </c>
      <c r="M3371" s="5" t="s">
        <v>9</v>
      </c>
      <c r="N3371" s="14" t="s">
        <v>2501</v>
      </c>
      <c r="O3371" s="5"/>
      <c r="P3371" s="44" t="str">
        <f t="shared" ref="P3371" si="4303">IF(K3372="Yes",IF(L3372="Yes","Yes","No"),"No")</f>
        <v>No</v>
      </c>
      <c r="Q3371" s="94" t="s">
        <v>2759</v>
      </c>
      <c r="R3371" s="5" t="s">
        <v>1</v>
      </c>
      <c r="S3371" s="5" t="s">
        <v>2</v>
      </c>
      <c r="T3371" s="5" t="s">
        <v>7</v>
      </c>
      <c r="U3371" s="5">
        <v>143</v>
      </c>
      <c r="V3371" s="5">
        <v>84.62</v>
      </c>
      <c r="W3371" s="5">
        <v>77.89</v>
      </c>
      <c r="X3371" s="11">
        <f t="shared" si="4252"/>
        <v>6.730000000000004</v>
      </c>
      <c r="Y3371" s="14">
        <v>72</v>
      </c>
      <c r="Z3371" s="5">
        <v>73.61</v>
      </c>
      <c r="AA3371" s="5">
        <v>78.08</v>
      </c>
      <c r="AB3371" s="72">
        <f t="shared" si="4226"/>
        <v>-4.4699999999999989</v>
      </c>
      <c r="AC3371" s="53"/>
    </row>
    <row r="3372" spans="1:29" ht="15" customHeight="1" x14ac:dyDescent="0.25">
      <c r="A3372" s="53">
        <v>5602005</v>
      </c>
      <c r="B3372" s="89" t="s">
        <v>2653</v>
      </c>
      <c r="C3372" s="53" t="s">
        <v>535</v>
      </c>
      <c r="D3372" s="49" t="s">
        <v>2499</v>
      </c>
      <c r="E3372" s="35" t="str">
        <f>VLOOKUP('2012 Accountability Database'!$A3370,'2011 AYP'!A$2:B$1072,2)</f>
        <v xml:space="preserve"> MS (Met Standards)</v>
      </c>
      <c r="F3372" s="66"/>
      <c r="G3372" s="63" t="s">
        <v>2485</v>
      </c>
      <c r="H3372" s="60" t="str">
        <f t="shared" ref="H3372:I3372" si="4304">IF(H3370="Met","Yes",IF(H3371="Met","Yes","No"))</f>
        <v>Yes</v>
      </c>
      <c r="I3372" s="60" t="str">
        <f t="shared" si="4304"/>
        <v>Yes</v>
      </c>
      <c r="J3372" s="42"/>
      <c r="K3372" s="60" t="str">
        <f t="shared" ref="K3372:L3372" si="4305">IF(K3370="Met","Yes",IF(K3371="Met","Yes","No"))</f>
        <v>No</v>
      </c>
      <c r="L3372" s="60" t="str">
        <f t="shared" si="4305"/>
        <v>No</v>
      </c>
      <c r="M3372" s="5" t="s">
        <v>9</v>
      </c>
      <c r="N3372" s="14" t="s">
        <v>2503</v>
      </c>
      <c r="O3372" s="5"/>
      <c r="P3372" s="44" t="str">
        <f t="shared" ref="P3372" si="4306">IF(H3376="Yes",IF(I3376="Yes","Yes","No"),"No")</f>
        <v>No</v>
      </c>
      <c r="Q3372" s="108" t="s">
        <v>2758</v>
      </c>
      <c r="R3372" s="5" t="s">
        <v>1</v>
      </c>
      <c r="S3372" s="5" t="s">
        <v>5</v>
      </c>
      <c r="T3372" s="5" t="s">
        <v>3</v>
      </c>
      <c r="U3372" s="5">
        <v>494</v>
      </c>
      <c r="V3372" s="5">
        <v>79.150000000000006</v>
      </c>
      <c r="W3372" s="5">
        <v>77.89</v>
      </c>
      <c r="X3372" s="11">
        <f t="shared" si="4252"/>
        <v>1.2600000000000051</v>
      </c>
      <c r="Y3372" s="14">
        <v>247</v>
      </c>
      <c r="Z3372" s="5">
        <v>74.489999999999995</v>
      </c>
      <c r="AA3372" s="5">
        <v>78.08</v>
      </c>
      <c r="AB3372" s="72">
        <f t="shared" si="4226"/>
        <v>-3.5900000000000034</v>
      </c>
      <c r="AC3372" s="53"/>
    </row>
    <row r="3373" spans="1:29" x14ac:dyDescent="0.25">
      <c r="A3373" s="53">
        <v>5602005</v>
      </c>
      <c r="B3373" s="89" t="s">
        <v>2653</v>
      </c>
      <c r="C3373" s="53" t="s">
        <v>535</v>
      </c>
      <c r="D3373" s="49" t="s">
        <v>2507</v>
      </c>
      <c r="E3373" s="47">
        <f>VLOOKUP('2012 Accountability Database'!A3370,Dems1112!$A$2:$G$1082,3)</f>
        <v>0.06</v>
      </c>
      <c r="F3373" s="66"/>
      <c r="G3373" s="52"/>
      <c r="M3373" s="1" t="s">
        <v>9</v>
      </c>
      <c r="N3373" s="14" t="s">
        <v>2504</v>
      </c>
      <c r="O3373" s="5"/>
      <c r="P3373" s="44" t="str">
        <f t="shared" ref="P3373" si="4307">IF(K3376="Yes",IF(L3376="Yes","Yes","No"),"No")</f>
        <v>No</v>
      </c>
      <c r="Q3373" s="108"/>
      <c r="R3373" s="5" t="s">
        <v>1</v>
      </c>
      <c r="S3373" s="1" t="s">
        <v>5</v>
      </c>
      <c r="T3373" s="1" t="s">
        <v>7</v>
      </c>
      <c r="U3373" s="5">
        <v>494</v>
      </c>
      <c r="V3373" s="1">
        <v>79.150000000000006</v>
      </c>
      <c r="W3373" s="1">
        <v>77.89</v>
      </c>
      <c r="X3373" s="9">
        <f t="shared" si="4252"/>
        <v>1.2600000000000051</v>
      </c>
      <c r="Y3373" s="14">
        <v>247</v>
      </c>
      <c r="Z3373" s="1">
        <v>74.489999999999995</v>
      </c>
      <c r="AA3373" s="1">
        <v>78.08</v>
      </c>
      <c r="AB3373" s="72">
        <f t="shared" si="4226"/>
        <v>-3.5900000000000034</v>
      </c>
      <c r="AC3373" s="53"/>
    </row>
    <row r="3374" spans="1:29" x14ac:dyDescent="0.25">
      <c r="A3374" s="53">
        <v>5602005</v>
      </c>
      <c r="B3374" s="89" t="s">
        <v>2653</v>
      </c>
      <c r="C3374" s="53" t="s">
        <v>535</v>
      </c>
      <c r="D3374" s="50" t="s">
        <v>2508</v>
      </c>
      <c r="E3374" s="47">
        <f>VLOOKUP('2012 Accountability Database'!A3370,Dems1112!$A$2:$G$1082,4)</f>
        <v>0.8</v>
      </c>
      <c r="F3374" s="65" t="s">
        <v>2486</v>
      </c>
      <c r="G3374" s="62"/>
      <c r="H3374" s="13" t="str">
        <f>IF(V3374&gt;94,"Met",IF(X3374="--","n/a",IF(X3374&gt;=0,"Met","Did Not Meet")))</f>
        <v>Did Not Meet</v>
      </c>
      <c r="I3374" s="13" t="str">
        <f>IF(V3375&gt;94,"Met",IF(X3375="--","n/a",IF(X3375&gt;=0,"Met","Did Not Meet")))</f>
        <v>Did Not Meet</v>
      </c>
      <c r="J3374" s="13"/>
      <c r="K3374" s="13" t="str">
        <f>IF(Z3374&gt;94,"Met",IF(AB3374="--","n/a",IF(AB3374&gt;=0,"Met","Did Not Meet")))</f>
        <v>Did Not Meet</v>
      </c>
      <c r="L3374" s="13" t="str">
        <f>IF(Z3375&gt;94,"Met",IF(AB3375="--","n/a",IF(AB3375&gt;=0,"Met","Did Not Meet")))</f>
        <v>Did Not Meet</v>
      </c>
      <c r="M3374" s="1" t="s">
        <v>9</v>
      </c>
      <c r="N3374" s="68" t="s">
        <v>2497</v>
      </c>
      <c r="O3374" s="35"/>
      <c r="P3374" s="44"/>
      <c r="Q3374" s="108"/>
      <c r="R3374" s="5" t="s">
        <v>6</v>
      </c>
      <c r="S3374" s="1" t="s">
        <v>2</v>
      </c>
      <c r="T3374" s="1" t="s">
        <v>3</v>
      </c>
      <c r="U3374" s="5">
        <v>143</v>
      </c>
      <c r="V3374" s="1">
        <v>77.62</v>
      </c>
      <c r="W3374" s="1">
        <v>81.67</v>
      </c>
      <c r="X3374" s="6">
        <f t="shared" si="4252"/>
        <v>-4.0499999999999972</v>
      </c>
      <c r="Y3374" s="14">
        <v>72</v>
      </c>
      <c r="Z3374" s="1">
        <v>27.78</v>
      </c>
      <c r="AA3374" s="1">
        <v>48.19</v>
      </c>
      <c r="AB3374" s="72">
        <f t="shared" ref="AB3374:AB3437" si="4308">Z3374-AA3374</f>
        <v>-20.409999999999997</v>
      </c>
      <c r="AC3374" s="53"/>
    </row>
    <row r="3375" spans="1:29" x14ac:dyDescent="0.25">
      <c r="A3375" s="53">
        <v>5602005</v>
      </c>
      <c r="B3375" s="89" t="s">
        <v>2653</v>
      </c>
      <c r="C3375" s="53" t="s">
        <v>535</v>
      </c>
      <c r="D3375" s="50" t="s">
        <v>974</v>
      </c>
      <c r="E3375" s="47" t="str">
        <f>VLOOKUP('2012 Accountability Database'!A3370,Dems1112!$A$2:$G$1082,5)</f>
        <v>K-4</v>
      </c>
      <c r="F3375" s="65" t="s">
        <v>2487</v>
      </c>
      <c r="G3375" s="62"/>
      <c r="H3375" s="13" t="str">
        <f>IF(V3376&gt;94,"Met",IF(X3376="--","n/a",IF(X3376&gt;=0,"Met","Did Not Meet")))</f>
        <v>Did Not Meet</v>
      </c>
      <c r="I3375" s="13" t="str">
        <f>IF(V3377&gt;94,"Met",IF(X3377="--","n/a",IF(X3377&gt;=0,"Met","Did Not Meet")))</f>
        <v>Did Not Meet</v>
      </c>
      <c r="J3375" s="13"/>
      <c r="K3375" s="13" t="str">
        <f>IF(Z3376&gt;94,"Met",IF(AB3376="--","n/a",IF(AB3376&gt;=0,"Met","Did Not Meet")))</f>
        <v>Did Not Meet</v>
      </c>
      <c r="L3375" s="13" t="str">
        <f>IF(Z3377&gt;94,"Met",IF(AB3377="--","n/a",IF(AB3377&gt;=0,"Met","Did Not Meet")))</f>
        <v>Did Not Meet</v>
      </c>
      <c r="M3375" s="1" t="s">
        <v>9</v>
      </c>
      <c r="N3375" s="14"/>
      <c r="O3375" s="35" t="s">
        <v>2506</v>
      </c>
      <c r="P3375" s="83" t="str">
        <f t="shared" ref="P3375" si="4309">IF(P3370="No"," ", IF(P3372="No"," ",IF(P3371="No", " ",IF(P3373="No"," ","X"))))</f>
        <v xml:space="preserve"> </v>
      </c>
      <c r="Q3375" s="108"/>
      <c r="R3375" s="5" t="s">
        <v>6</v>
      </c>
      <c r="S3375" s="1" t="s">
        <v>2</v>
      </c>
      <c r="T3375" s="1" t="s">
        <v>7</v>
      </c>
      <c r="U3375" s="5">
        <v>143</v>
      </c>
      <c r="V3375" s="1">
        <v>77.62</v>
      </c>
      <c r="W3375" s="1">
        <v>81.67</v>
      </c>
      <c r="X3375" s="6">
        <f t="shared" si="4252"/>
        <v>-4.0499999999999972</v>
      </c>
      <c r="Y3375" s="14">
        <v>72</v>
      </c>
      <c r="Z3375" s="1">
        <v>27.78</v>
      </c>
      <c r="AA3375" s="1">
        <v>48.19</v>
      </c>
      <c r="AB3375" s="72">
        <f t="shared" si="4308"/>
        <v>-20.409999999999997</v>
      </c>
      <c r="AC3375" s="53"/>
    </row>
    <row r="3376" spans="1:29" ht="15.75" x14ac:dyDescent="0.25">
      <c r="A3376" s="53">
        <v>5602005</v>
      </c>
      <c r="B3376" s="89" t="s">
        <v>2653</v>
      </c>
      <c r="C3376" s="53" t="s">
        <v>535</v>
      </c>
      <c r="D3376" s="50" t="s">
        <v>975</v>
      </c>
      <c r="E3376" s="48" t="str">
        <f>VLOOKUP('2012 Accountability Database'!A3370,Dems1112!$A$2:$G$1082,6)</f>
        <v>2 (Northeast AR)</v>
      </c>
      <c r="F3376" s="66"/>
      <c r="G3376" s="63" t="s">
        <v>2488</v>
      </c>
      <c r="H3376" s="61" t="str">
        <f t="shared" ref="H3376:I3376" si="4310">IF(H3374="Met","Yes",IF(H3375="Met","Yes","No"))</f>
        <v>No</v>
      </c>
      <c r="I3376" s="61" t="str">
        <f t="shared" si="4310"/>
        <v>No</v>
      </c>
      <c r="J3376" s="55"/>
      <c r="K3376" s="61" t="str">
        <f t="shared" ref="K3376:L3376" si="4311">IF(K3374="Met","Yes",IF(K3375="Met","Yes","No"))</f>
        <v>No</v>
      </c>
      <c r="L3376" s="61" t="str">
        <f t="shared" si="4311"/>
        <v>No</v>
      </c>
      <c r="M3376" s="1" t="s">
        <v>9</v>
      </c>
      <c r="N3376" s="14"/>
      <c r="O3376" s="35" t="s">
        <v>2505</v>
      </c>
      <c r="P3376" s="83" t="str">
        <f t="shared" ref="P3376" si="4312">IF(P3375="X"," ",IF(P3377="X"," ","X"))</f>
        <v xml:space="preserve"> </v>
      </c>
      <c r="Q3376" s="94" t="s">
        <v>2759</v>
      </c>
      <c r="R3376" s="5" t="s">
        <v>6</v>
      </c>
      <c r="S3376" s="1" t="s">
        <v>5</v>
      </c>
      <c r="T3376" s="1" t="s">
        <v>3</v>
      </c>
      <c r="U3376" s="5">
        <v>494</v>
      </c>
      <c r="V3376" s="1">
        <v>81.38</v>
      </c>
      <c r="W3376" s="1">
        <v>81.67</v>
      </c>
      <c r="X3376" s="6">
        <f t="shared" si="4252"/>
        <v>-0.29000000000000625</v>
      </c>
      <c r="Y3376" s="14">
        <v>247</v>
      </c>
      <c r="Z3376" s="1">
        <v>44.94</v>
      </c>
      <c r="AA3376" s="1">
        <v>48.19</v>
      </c>
      <c r="AB3376" s="72">
        <f t="shared" si="4308"/>
        <v>-3.25</v>
      </c>
      <c r="AC3376" s="53"/>
    </row>
    <row r="3377" spans="1:29" x14ac:dyDescent="0.25">
      <c r="A3377" s="54">
        <v>5602005</v>
      </c>
      <c r="B3377" s="90" t="s">
        <v>2653</v>
      </c>
      <c r="C3377" s="54" t="s">
        <v>535</v>
      </c>
      <c r="D3377" s="4"/>
      <c r="E3377" s="4"/>
      <c r="F3377" s="67"/>
      <c r="G3377" s="64"/>
      <c r="H3377" s="43"/>
      <c r="I3377" s="43"/>
      <c r="J3377" s="43"/>
      <c r="K3377" s="43"/>
      <c r="L3377" s="43"/>
      <c r="M3377" s="4" t="s">
        <v>9</v>
      </c>
      <c r="N3377" s="15"/>
      <c r="O3377" s="38" t="s">
        <v>2482</v>
      </c>
      <c r="P3377" s="84" t="str">
        <f>IF(E3371="Achieving School"," ","X")</f>
        <v>X</v>
      </c>
      <c r="Q3377" s="91"/>
      <c r="R3377" s="4" t="s">
        <v>6</v>
      </c>
      <c r="S3377" s="4" t="s">
        <v>5</v>
      </c>
      <c r="T3377" s="4" t="s">
        <v>7</v>
      </c>
      <c r="U3377" s="4">
        <v>494</v>
      </c>
      <c r="V3377" s="4">
        <v>81.38</v>
      </c>
      <c r="W3377" s="4">
        <v>81.67</v>
      </c>
      <c r="X3377" s="7">
        <f t="shared" si="4252"/>
        <v>-0.29000000000000625</v>
      </c>
      <c r="Y3377" s="15">
        <v>247</v>
      </c>
      <c r="Z3377" s="4">
        <v>44.94</v>
      </c>
      <c r="AA3377" s="4">
        <v>48.19</v>
      </c>
      <c r="AB3377" s="73">
        <f t="shared" si="4308"/>
        <v>-3.25</v>
      </c>
      <c r="AC3377" s="54"/>
    </row>
    <row r="3378" spans="1:29" x14ac:dyDescent="0.25">
      <c r="A3378" s="1">
        <v>5602008</v>
      </c>
      <c r="B3378" s="87" t="s">
        <v>2653</v>
      </c>
      <c r="C3378" s="55" t="s">
        <v>536</v>
      </c>
      <c r="E3378" s="42"/>
      <c r="F3378" s="65" t="s">
        <v>2483</v>
      </c>
      <c r="G3378" s="62"/>
      <c r="H3378" s="37" t="str">
        <f>IF(V3378&gt;94,"Met",IF(X3378="--","n/a",IF(X3378&gt;=0,"Met","Did Not Meet")))</f>
        <v>Met</v>
      </c>
      <c r="I3378" s="37" t="str">
        <f>IF(V3379&gt;94,"Met",IF(X3379="--","n/a",IF(X3379&gt;=0,"Met","Did Not Meet")))</f>
        <v>Met</v>
      </c>
      <c r="K3378" s="13" t="str">
        <f>IF(Z3378&gt;94,"Met",IF(AB3378="--","n/a",IF(AB3378&gt;=0,"Met","Did Not Meet")))</f>
        <v>Met</v>
      </c>
      <c r="L3378" s="13" t="str">
        <f>IF(Z3379&gt;94,"Met",IF(AB3379="--","n/a",IF(AB3379&gt;=0,"Met","Did Not Meet")))</f>
        <v>Met</v>
      </c>
      <c r="M3378" s="1" t="s">
        <v>9</v>
      </c>
      <c r="N3378" s="14" t="s">
        <v>2502</v>
      </c>
      <c r="O3378" s="5"/>
      <c r="P3378" s="44" t="str">
        <f t="shared" ref="P3378" si="4313">IF(H3380="Yes",IF(I3380="Yes","Yes","No"),"No")</f>
        <v>Yes</v>
      </c>
      <c r="Q3378" s="93"/>
      <c r="R3378" s="5" t="s">
        <v>1</v>
      </c>
      <c r="S3378" s="1" t="s">
        <v>2</v>
      </c>
      <c r="T3378" s="1" t="s">
        <v>3</v>
      </c>
      <c r="U3378" s="5">
        <v>340</v>
      </c>
      <c r="V3378" s="1">
        <v>71.760000000000005</v>
      </c>
      <c r="W3378" s="1">
        <v>69.17</v>
      </c>
      <c r="X3378" s="9">
        <f t="shared" si="4252"/>
        <v>2.5900000000000034</v>
      </c>
      <c r="Y3378" s="14">
        <v>334</v>
      </c>
      <c r="Z3378" s="1">
        <v>69.16</v>
      </c>
      <c r="AA3378" s="1">
        <v>67.72</v>
      </c>
      <c r="AB3378" s="71">
        <f t="shared" si="4308"/>
        <v>1.4399999999999977</v>
      </c>
      <c r="AC3378" s="36"/>
    </row>
    <row r="3379" spans="1:29" ht="15.75" x14ac:dyDescent="0.25">
      <c r="A3379" s="53">
        <v>5602008</v>
      </c>
      <c r="B3379" s="89" t="s">
        <v>2653</v>
      </c>
      <c r="C3379" s="53" t="s">
        <v>536</v>
      </c>
      <c r="D3379" s="49" t="s">
        <v>2498</v>
      </c>
      <c r="E3379" s="34" t="str">
        <f>M3378</f>
        <v>Needs Improvement School</v>
      </c>
      <c r="F3379" s="65" t="s">
        <v>2484</v>
      </c>
      <c r="G3379" s="62"/>
      <c r="H3379" s="13" t="str">
        <f>IF(V3380&gt;94,"Met",IF(X3380="--","n/a",IF(X3380&gt;=0,"Met","Did Not Meet")))</f>
        <v>Met</v>
      </c>
      <c r="I3379" s="13" t="str">
        <f>IF(V3381&gt;94,"Met",IF(X3381="--","n/a",IF(X3381&gt;=0,"Met","Did Not Meet")))</f>
        <v>Met</v>
      </c>
      <c r="K3379" s="13" t="str">
        <f>IF(Z3380&gt;94,"Met",IF(AB3380="--","n/a",IF(AB3380&gt;=0,"Met","Did Not Meet")))</f>
        <v>Did Not Meet</v>
      </c>
      <c r="L3379" s="13" t="str">
        <f>IF(Z3381&gt;94,"Met",IF(AB3381="--","n/a",IF(AB3381&gt;=0,"Met","Did Not Meet")))</f>
        <v>Did Not Meet</v>
      </c>
      <c r="M3379" s="1" t="s">
        <v>9</v>
      </c>
      <c r="N3379" s="14" t="s">
        <v>2501</v>
      </c>
      <c r="O3379" s="5"/>
      <c r="P3379" s="44" t="str">
        <f t="shared" ref="P3379" si="4314">IF(K3380="Yes",IF(L3380="Yes","Yes","No"),"No")</f>
        <v>Yes</v>
      </c>
      <c r="Q3379" s="94" t="s">
        <v>2759</v>
      </c>
      <c r="R3379" s="5" t="s">
        <v>1</v>
      </c>
      <c r="S3379" s="1" t="s">
        <v>2</v>
      </c>
      <c r="T3379" s="1" t="s">
        <v>7</v>
      </c>
      <c r="U3379" s="5">
        <v>340</v>
      </c>
      <c r="V3379" s="1">
        <v>71.760000000000005</v>
      </c>
      <c r="W3379" s="1">
        <v>69.17</v>
      </c>
      <c r="X3379" s="9">
        <f t="shared" si="4252"/>
        <v>2.5900000000000034</v>
      </c>
      <c r="Y3379" s="14">
        <v>334</v>
      </c>
      <c r="Z3379" s="1">
        <v>69.16</v>
      </c>
      <c r="AA3379" s="1">
        <v>67.72</v>
      </c>
      <c r="AB3379" s="71">
        <f t="shared" si="4308"/>
        <v>1.4399999999999977</v>
      </c>
      <c r="AC3379" s="53"/>
    </row>
    <row r="3380" spans="1:29" ht="15" customHeight="1" x14ac:dyDescent="0.25">
      <c r="A3380" s="53">
        <v>5602008</v>
      </c>
      <c r="B3380" s="89" t="s">
        <v>2653</v>
      </c>
      <c r="C3380" s="53" t="s">
        <v>536</v>
      </c>
      <c r="D3380" s="49" t="s">
        <v>2499</v>
      </c>
      <c r="E3380" s="35" t="str">
        <f>VLOOKUP('2012 Accountability Database'!$A3378,'2011 AYP'!A$2:B$1072,2)</f>
        <v xml:space="preserve"> A (Alert)</v>
      </c>
      <c r="F3380" s="66"/>
      <c r="G3380" s="63" t="s">
        <v>2485</v>
      </c>
      <c r="H3380" s="60" t="str">
        <f t="shared" ref="H3380:I3380" si="4315">IF(H3378="Met","Yes",IF(H3379="Met","Yes","No"))</f>
        <v>Yes</v>
      </c>
      <c r="I3380" s="60" t="str">
        <f t="shared" si="4315"/>
        <v>Yes</v>
      </c>
      <c r="J3380" s="42"/>
      <c r="K3380" s="60" t="str">
        <f t="shared" ref="K3380:L3380" si="4316">IF(K3378="Met","Yes",IF(K3379="Met","Yes","No"))</f>
        <v>Yes</v>
      </c>
      <c r="L3380" s="60" t="str">
        <f t="shared" si="4316"/>
        <v>Yes</v>
      </c>
      <c r="M3380" s="1" t="s">
        <v>9</v>
      </c>
      <c r="N3380" s="14" t="s">
        <v>2503</v>
      </c>
      <c r="O3380" s="5"/>
      <c r="P3380" s="44" t="str">
        <f t="shared" ref="P3380" si="4317">IF(H3384="Yes",IF(I3384="Yes","Yes","No"),"No")</f>
        <v>No</v>
      </c>
      <c r="Q3380" s="108" t="s">
        <v>2758</v>
      </c>
      <c r="R3380" s="5" t="s">
        <v>1</v>
      </c>
      <c r="S3380" s="1" t="s">
        <v>5</v>
      </c>
      <c r="T3380" s="1" t="s">
        <v>3</v>
      </c>
      <c r="U3380" s="5">
        <v>1000</v>
      </c>
      <c r="V3380" s="1">
        <v>69.400000000000006</v>
      </c>
      <c r="W3380" s="1">
        <v>69.17</v>
      </c>
      <c r="X3380" s="9">
        <f t="shared" si="4252"/>
        <v>0.23000000000000398</v>
      </c>
      <c r="Y3380" s="14">
        <v>970</v>
      </c>
      <c r="Z3380" s="1">
        <v>66.7</v>
      </c>
      <c r="AA3380" s="1">
        <v>67.72</v>
      </c>
      <c r="AB3380" s="72">
        <f t="shared" si="4308"/>
        <v>-1.019999999999996</v>
      </c>
      <c r="AC3380" s="53"/>
    </row>
    <row r="3381" spans="1:29" x14ac:dyDescent="0.25">
      <c r="A3381" s="53">
        <v>5602008</v>
      </c>
      <c r="B3381" s="89" t="s">
        <v>2653</v>
      </c>
      <c r="C3381" s="53" t="s">
        <v>536</v>
      </c>
      <c r="D3381" s="49" t="s">
        <v>2507</v>
      </c>
      <c r="E3381" s="47">
        <f>VLOOKUP('2012 Accountability Database'!A3378,Dems1112!$A$2:$G$1082,3)</f>
        <v>0.06</v>
      </c>
      <c r="F3381" s="66"/>
      <c r="G3381" s="52"/>
      <c r="M3381" s="5" t="s">
        <v>9</v>
      </c>
      <c r="N3381" s="14" t="s">
        <v>2504</v>
      </c>
      <c r="O3381" s="5"/>
      <c r="P3381" s="44" t="str">
        <f t="shared" ref="P3381" si="4318">IF(K3384="Yes",IF(L3384="Yes","Yes","No"),"No")</f>
        <v>No</v>
      </c>
      <c r="Q3381" s="108"/>
      <c r="R3381" s="5" t="s">
        <v>1</v>
      </c>
      <c r="S3381" s="5" t="s">
        <v>5</v>
      </c>
      <c r="T3381" s="5" t="s">
        <v>7</v>
      </c>
      <c r="U3381" s="5">
        <v>1000</v>
      </c>
      <c r="V3381" s="5">
        <v>69.400000000000006</v>
      </c>
      <c r="W3381" s="5">
        <v>69.17</v>
      </c>
      <c r="X3381" s="11">
        <f t="shared" si="4252"/>
        <v>0.23000000000000398</v>
      </c>
      <c r="Y3381" s="14">
        <v>970</v>
      </c>
      <c r="Z3381" s="5">
        <v>66.7</v>
      </c>
      <c r="AA3381" s="5">
        <v>67.72</v>
      </c>
      <c r="AB3381" s="72">
        <f t="shared" si="4308"/>
        <v>-1.019999999999996</v>
      </c>
      <c r="AC3381" s="53"/>
    </row>
    <row r="3382" spans="1:29" x14ac:dyDescent="0.25">
      <c r="A3382" s="53">
        <v>5602008</v>
      </c>
      <c r="B3382" s="89" t="s">
        <v>2653</v>
      </c>
      <c r="C3382" s="53" t="s">
        <v>536</v>
      </c>
      <c r="D3382" s="50" t="s">
        <v>2508</v>
      </c>
      <c r="E3382" s="47">
        <f>VLOOKUP('2012 Accountability Database'!A3378,Dems1112!$A$2:$G$1082,4)</f>
        <v>0.75</v>
      </c>
      <c r="F3382" s="65" t="s">
        <v>2486</v>
      </c>
      <c r="G3382" s="62"/>
      <c r="H3382" s="13" t="str">
        <f>IF(V3382&gt;94,"Met",IF(X3382="--","n/a",IF(X3382&gt;=0,"Met","Did Not Meet")))</f>
        <v>Did Not Meet</v>
      </c>
      <c r="I3382" s="13" t="str">
        <f>IF(V3383&gt;94,"Met",IF(X3383="--","n/a",IF(X3383&gt;=0,"Met","Did Not Meet")))</f>
        <v>Did Not Meet</v>
      </c>
      <c r="J3382" s="13"/>
      <c r="K3382" s="13" t="str">
        <f>IF(Z3382&gt;94,"Met",IF(AB3382="--","n/a",IF(AB3382&gt;=0,"Met","Did Not Meet")))</f>
        <v>Did Not Meet</v>
      </c>
      <c r="L3382" s="13" t="str">
        <f>IF(Z3383&gt;94,"Met",IF(AB3383="--","n/a",IF(AB3383&gt;=0,"Met","Did Not Meet")))</f>
        <v>Did Not Meet</v>
      </c>
      <c r="M3382" s="5" t="s">
        <v>9</v>
      </c>
      <c r="N3382" s="68" t="s">
        <v>2497</v>
      </c>
      <c r="O3382" s="35"/>
      <c r="P3382" s="44"/>
      <c r="Q3382" s="108"/>
      <c r="R3382" s="5" t="s">
        <v>6</v>
      </c>
      <c r="S3382" s="5" t="s">
        <v>2</v>
      </c>
      <c r="T3382" s="5" t="s">
        <v>3</v>
      </c>
      <c r="U3382" s="5">
        <v>340</v>
      </c>
      <c r="V3382" s="5">
        <v>65.88</v>
      </c>
      <c r="W3382" s="5">
        <v>68.709999999999994</v>
      </c>
      <c r="X3382" s="8">
        <f t="shared" si="4252"/>
        <v>-2.8299999999999983</v>
      </c>
      <c r="Y3382" s="14">
        <v>334</v>
      </c>
      <c r="Z3382" s="5">
        <v>52.1</v>
      </c>
      <c r="AA3382" s="5">
        <v>56.48</v>
      </c>
      <c r="AB3382" s="72">
        <f t="shared" si="4308"/>
        <v>-4.3799999999999955</v>
      </c>
      <c r="AC3382" s="53"/>
    </row>
    <row r="3383" spans="1:29" x14ac:dyDescent="0.25">
      <c r="A3383" s="53">
        <v>5602008</v>
      </c>
      <c r="B3383" s="89" t="s">
        <v>2653</v>
      </c>
      <c r="C3383" s="53" t="s">
        <v>536</v>
      </c>
      <c r="D3383" s="50" t="s">
        <v>974</v>
      </c>
      <c r="E3383" s="47" t="str">
        <f>VLOOKUP('2012 Accountability Database'!A3378,Dems1112!$A$2:$G$1082,5)</f>
        <v>5-8</v>
      </c>
      <c r="F3383" s="65" t="s">
        <v>2487</v>
      </c>
      <c r="G3383" s="62"/>
      <c r="H3383" s="13" t="str">
        <f>IF(V3384&gt;94,"Met",IF(X3384="--","n/a",IF(X3384&gt;=0,"Met","Did Not Meet")))</f>
        <v>Did Not Meet</v>
      </c>
      <c r="I3383" s="13" t="str">
        <f>IF(V3385&gt;94,"Met",IF(X3385="--","n/a",IF(X3385&gt;=0,"Met","Did Not Meet")))</f>
        <v>Did Not Meet</v>
      </c>
      <c r="J3383" s="13"/>
      <c r="K3383" s="13" t="str">
        <f>IF(Z3384&gt;94,"Met",IF(AB3384="--","n/a",IF(AB3384&gt;=0,"Met","Did Not Meet")))</f>
        <v>Did Not Meet</v>
      </c>
      <c r="L3383" s="13" t="str">
        <f>IF(Z3385&gt;94,"Met",IF(AB3385="--","n/a",IF(AB3385&gt;=0,"Met","Did Not Meet")))</f>
        <v>Did Not Meet</v>
      </c>
      <c r="M3383" s="1" t="s">
        <v>9</v>
      </c>
      <c r="N3383" s="14"/>
      <c r="O3383" s="35" t="s">
        <v>2506</v>
      </c>
      <c r="P3383" s="83" t="str">
        <f t="shared" ref="P3383" si="4319">IF(P3378="No"," ", IF(P3380="No"," ",IF(P3379="No", " ",IF(P3381="No"," ","X"))))</f>
        <v xml:space="preserve"> </v>
      </c>
      <c r="Q3383" s="108"/>
      <c r="R3383" s="5" t="s">
        <v>6</v>
      </c>
      <c r="S3383" s="1" t="s">
        <v>2</v>
      </c>
      <c r="T3383" s="1" t="s">
        <v>7</v>
      </c>
      <c r="U3383" s="5">
        <v>340</v>
      </c>
      <c r="V3383" s="1">
        <v>65.88</v>
      </c>
      <c r="W3383" s="1">
        <v>68.709999999999994</v>
      </c>
      <c r="X3383" s="6">
        <f t="shared" si="4252"/>
        <v>-2.8299999999999983</v>
      </c>
      <c r="Y3383" s="14">
        <v>334</v>
      </c>
      <c r="Z3383" s="1">
        <v>52.1</v>
      </c>
      <c r="AA3383" s="1">
        <v>56.48</v>
      </c>
      <c r="AB3383" s="72">
        <f t="shared" si="4308"/>
        <v>-4.3799999999999955</v>
      </c>
      <c r="AC3383" s="53"/>
    </row>
    <row r="3384" spans="1:29" ht="15.75" x14ac:dyDescent="0.25">
      <c r="A3384" s="53">
        <v>5602008</v>
      </c>
      <c r="B3384" s="89" t="s">
        <v>2653</v>
      </c>
      <c r="C3384" s="53" t="s">
        <v>536</v>
      </c>
      <c r="D3384" s="50" t="s">
        <v>975</v>
      </c>
      <c r="E3384" s="48" t="str">
        <f>VLOOKUP('2012 Accountability Database'!A3378,Dems1112!$A$2:$G$1082,6)</f>
        <v>2 (Northeast AR)</v>
      </c>
      <c r="F3384" s="66"/>
      <c r="G3384" s="63" t="s">
        <v>2488</v>
      </c>
      <c r="H3384" s="61" t="str">
        <f t="shared" ref="H3384:I3384" si="4320">IF(H3382="Met","Yes",IF(H3383="Met","Yes","No"))</f>
        <v>No</v>
      </c>
      <c r="I3384" s="61" t="str">
        <f t="shared" si="4320"/>
        <v>No</v>
      </c>
      <c r="J3384" s="55"/>
      <c r="K3384" s="61" t="str">
        <f t="shared" ref="K3384:L3384" si="4321">IF(K3382="Met","Yes",IF(K3383="Met","Yes","No"))</f>
        <v>No</v>
      </c>
      <c r="L3384" s="61" t="str">
        <f t="shared" si="4321"/>
        <v>No</v>
      </c>
      <c r="M3384" s="1" t="s">
        <v>9</v>
      </c>
      <c r="N3384" s="14"/>
      <c r="O3384" s="35" t="s">
        <v>2505</v>
      </c>
      <c r="P3384" s="83" t="str">
        <f t="shared" ref="P3384" si="4322">IF(P3383="X"," ",IF(P3385="X"," ","X"))</f>
        <v xml:space="preserve"> </v>
      </c>
      <c r="Q3384" s="94" t="s">
        <v>2759</v>
      </c>
      <c r="R3384" s="5" t="s">
        <v>6</v>
      </c>
      <c r="S3384" s="1" t="s">
        <v>5</v>
      </c>
      <c r="T3384" s="1" t="s">
        <v>3</v>
      </c>
      <c r="U3384" s="5">
        <v>1001</v>
      </c>
      <c r="V3384" s="1">
        <v>65.03</v>
      </c>
      <c r="W3384" s="1">
        <v>68.709999999999994</v>
      </c>
      <c r="X3384" s="6">
        <f t="shared" si="4252"/>
        <v>-3.6799999999999926</v>
      </c>
      <c r="Y3384" s="14">
        <v>970</v>
      </c>
      <c r="Z3384" s="1">
        <v>52.27</v>
      </c>
      <c r="AA3384" s="1">
        <v>56.48</v>
      </c>
      <c r="AB3384" s="72">
        <f t="shared" si="4308"/>
        <v>-4.2099999999999937</v>
      </c>
      <c r="AC3384" s="53"/>
    </row>
    <row r="3385" spans="1:29" x14ac:dyDescent="0.25">
      <c r="A3385" s="54">
        <v>5602008</v>
      </c>
      <c r="B3385" s="90" t="s">
        <v>2653</v>
      </c>
      <c r="C3385" s="54" t="s">
        <v>536</v>
      </c>
      <c r="D3385" s="4"/>
      <c r="E3385" s="4"/>
      <c r="F3385" s="67"/>
      <c r="G3385" s="64"/>
      <c r="H3385" s="43"/>
      <c r="I3385" s="43"/>
      <c r="J3385" s="43"/>
      <c r="K3385" s="43"/>
      <c r="L3385" s="43"/>
      <c r="M3385" s="4" t="s">
        <v>9</v>
      </c>
      <c r="N3385" s="15"/>
      <c r="O3385" s="38" t="s">
        <v>2482</v>
      </c>
      <c r="P3385" s="84" t="str">
        <f>IF(E3379="Achieving School"," ","X")</f>
        <v>X</v>
      </c>
      <c r="Q3385" s="91"/>
      <c r="R3385" s="4" t="s">
        <v>6</v>
      </c>
      <c r="S3385" s="4" t="s">
        <v>5</v>
      </c>
      <c r="T3385" s="4" t="s">
        <v>7</v>
      </c>
      <c r="U3385" s="4">
        <v>1001</v>
      </c>
      <c r="V3385" s="4">
        <v>65.03</v>
      </c>
      <c r="W3385" s="4">
        <v>68.709999999999994</v>
      </c>
      <c r="X3385" s="7">
        <f t="shared" si="4252"/>
        <v>-3.6799999999999926</v>
      </c>
      <c r="Y3385" s="15">
        <v>970</v>
      </c>
      <c r="Z3385" s="4">
        <v>52.27</v>
      </c>
      <c r="AA3385" s="4">
        <v>56.48</v>
      </c>
      <c r="AB3385" s="73">
        <f t="shared" si="4308"/>
        <v>-4.2099999999999937</v>
      </c>
      <c r="AC3385" s="54"/>
    </row>
    <row r="3386" spans="1:29" x14ac:dyDescent="0.25">
      <c r="A3386" s="1">
        <v>5602031</v>
      </c>
      <c r="B3386" s="87" t="s">
        <v>2653</v>
      </c>
      <c r="C3386" s="55" t="s">
        <v>537</v>
      </c>
      <c r="E3386" s="42"/>
      <c r="F3386" s="65" t="s">
        <v>2483</v>
      </c>
      <c r="G3386" s="62"/>
      <c r="H3386" s="37" t="str">
        <f>IF(V3386&gt;94,"Met",IF(X3386="--","n/a",IF(X3386&gt;=0,"Met","Did Not Meet")))</f>
        <v>Did Not Meet</v>
      </c>
      <c r="I3386" s="37" t="str">
        <f>IF(V3387&gt;94,"Met",IF(X3387="--","n/a",IF(X3387&gt;=0,"Met","Did Not Meet")))</f>
        <v>Did Not Meet</v>
      </c>
      <c r="K3386" s="13" t="str">
        <f>IF(Z3386&gt;94,"Met",IF(AB3386="--","n/a",IF(AB3386&gt;=0,"Met","Did Not Meet")))</f>
        <v>Met</v>
      </c>
      <c r="L3386" s="13" t="str">
        <f>IF(Z3387&gt;94,"Met",IF(AB3387="--","n/a",IF(AB3387&gt;=0,"Met","Did Not Meet")))</f>
        <v>Met</v>
      </c>
      <c r="M3386" s="5" t="s">
        <v>4</v>
      </c>
      <c r="N3386" s="14" t="s">
        <v>2502</v>
      </c>
      <c r="O3386" s="5"/>
      <c r="P3386" s="44" t="str">
        <f t="shared" ref="P3386" si="4323">IF(H3388="Yes",IF(I3388="Yes","Yes","No"),"No")</f>
        <v>No</v>
      </c>
      <c r="Q3386" s="93"/>
      <c r="R3386" s="5" t="s">
        <v>1</v>
      </c>
      <c r="S3386" s="5" t="s">
        <v>2</v>
      </c>
      <c r="T3386" s="5" t="s">
        <v>3</v>
      </c>
      <c r="U3386" s="5">
        <v>76</v>
      </c>
      <c r="V3386" s="5">
        <v>80.260000000000005</v>
      </c>
      <c r="W3386" s="5">
        <v>84.54</v>
      </c>
      <c r="X3386" s="8">
        <f t="shared" si="4252"/>
        <v>-4.2800000000000011</v>
      </c>
      <c r="Y3386" s="14">
        <v>52</v>
      </c>
      <c r="Z3386" s="5">
        <v>84.62</v>
      </c>
      <c r="AA3386" s="5">
        <v>77.430000000000007</v>
      </c>
      <c r="AB3386" s="71">
        <f t="shared" si="4308"/>
        <v>7.1899999999999977</v>
      </c>
      <c r="AC3386" s="36"/>
    </row>
    <row r="3387" spans="1:29" ht="15.75" x14ac:dyDescent="0.25">
      <c r="A3387" s="53">
        <v>5602031</v>
      </c>
      <c r="B3387" s="89" t="s">
        <v>2653</v>
      </c>
      <c r="C3387" s="53" t="s">
        <v>537</v>
      </c>
      <c r="D3387" s="49" t="s">
        <v>2498</v>
      </c>
      <c r="E3387" s="34" t="str">
        <f>M3386</f>
        <v>Achieving School</v>
      </c>
      <c r="F3387" s="65" t="s">
        <v>2484</v>
      </c>
      <c r="G3387" s="62"/>
      <c r="H3387" s="13" t="str">
        <f>IF(V3388&gt;94,"Met",IF(X3388="--","n/a",IF(X3388&gt;=0,"Met","Did Not Meet")))</f>
        <v>Did Not Meet</v>
      </c>
      <c r="I3387" s="13" t="str">
        <f>IF(V3389&gt;94,"Met",IF(X3389="--","n/a",IF(X3389&gt;=0,"Met","Did Not Meet")))</f>
        <v>Did Not Meet</v>
      </c>
      <c r="K3387" s="13" t="str">
        <f>IF(Z3388&gt;94,"Met",IF(AB3388="--","n/a",IF(AB3388&gt;=0,"Met","Did Not Meet")))</f>
        <v>Met</v>
      </c>
      <c r="L3387" s="13" t="str">
        <f>IF(Z3389&gt;94,"Met",IF(AB3389="--","n/a",IF(AB3389&gt;=0,"Met","Did Not Meet")))</f>
        <v>Met</v>
      </c>
      <c r="M3387" s="5" t="s">
        <v>4</v>
      </c>
      <c r="N3387" s="14" t="s">
        <v>2501</v>
      </c>
      <c r="O3387" s="5"/>
      <c r="P3387" s="44" t="str">
        <f t="shared" ref="P3387" si="4324">IF(K3388="Yes",IF(L3388="Yes","Yes","No"),"No")</f>
        <v>Yes</v>
      </c>
      <c r="Q3387" s="94" t="s">
        <v>2759</v>
      </c>
      <c r="R3387" s="5" t="s">
        <v>1</v>
      </c>
      <c r="S3387" s="5" t="s">
        <v>2</v>
      </c>
      <c r="T3387" s="5" t="s">
        <v>7</v>
      </c>
      <c r="U3387" s="5">
        <v>58</v>
      </c>
      <c r="V3387" s="5">
        <v>74.14</v>
      </c>
      <c r="W3387" s="5">
        <v>78.72</v>
      </c>
      <c r="X3387" s="8">
        <f t="shared" si="4252"/>
        <v>-4.5799999999999983</v>
      </c>
      <c r="Y3387" s="14">
        <v>41</v>
      </c>
      <c r="Z3387" s="5">
        <v>80.489999999999995</v>
      </c>
      <c r="AA3387" s="5">
        <v>69.45</v>
      </c>
      <c r="AB3387" s="71">
        <f t="shared" si="4308"/>
        <v>11.039999999999992</v>
      </c>
      <c r="AC3387" s="53"/>
    </row>
    <row r="3388" spans="1:29" ht="15" customHeight="1" x14ac:dyDescent="0.25">
      <c r="A3388" s="53">
        <v>5602031</v>
      </c>
      <c r="B3388" s="89" t="s">
        <v>2653</v>
      </c>
      <c r="C3388" s="53" t="s">
        <v>537</v>
      </c>
      <c r="D3388" s="49" t="s">
        <v>2499</v>
      </c>
      <c r="E3388" s="35" t="str">
        <f>VLOOKUP('2012 Accountability Database'!$A3386,'2011 AYP'!A$2:B$1072,2)</f>
        <v xml:space="preserve"> MS (Met Standards)</v>
      </c>
      <c r="F3388" s="66"/>
      <c r="G3388" s="63" t="s">
        <v>2485</v>
      </c>
      <c r="H3388" s="60" t="str">
        <f t="shared" ref="H3388:I3388" si="4325">IF(H3386="Met","Yes",IF(H3387="Met","Yes","No"))</f>
        <v>No</v>
      </c>
      <c r="I3388" s="60" t="str">
        <f t="shared" si="4325"/>
        <v>No</v>
      </c>
      <c r="J3388" s="42"/>
      <c r="K3388" s="60" t="str">
        <f t="shared" ref="K3388:L3388" si="4326">IF(K3386="Met","Yes",IF(K3387="Met","Yes","No"))</f>
        <v>Yes</v>
      </c>
      <c r="L3388" s="60" t="str">
        <f t="shared" si="4326"/>
        <v>Yes</v>
      </c>
      <c r="M3388" s="1" t="s">
        <v>4</v>
      </c>
      <c r="N3388" s="14" t="s">
        <v>2503</v>
      </c>
      <c r="O3388" s="5"/>
      <c r="P3388" s="44" t="str">
        <f t="shared" ref="P3388" si="4327">IF(H3392="Yes",IF(I3392="Yes","Yes","No"),"No")</f>
        <v>No</v>
      </c>
      <c r="Q3388" s="108" t="s">
        <v>2758</v>
      </c>
      <c r="R3388" s="5" t="s">
        <v>1</v>
      </c>
      <c r="S3388" s="1" t="s">
        <v>5</v>
      </c>
      <c r="T3388" s="1" t="s">
        <v>3</v>
      </c>
      <c r="U3388" s="5">
        <v>159</v>
      </c>
      <c r="V3388" s="1">
        <v>81.760000000000005</v>
      </c>
      <c r="W3388" s="1">
        <v>84.54</v>
      </c>
      <c r="X3388" s="6">
        <f t="shared" si="4252"/>
        <v>-2.7800000000000011</v>
      </c>
      <c r="Y3388" s="14">
        <v>117</v>
      </c>
      <c r="Z3388" s="1">
        <v>79.489999999999995</v>
      </c>
      <c r="AA3388" s="1">
        <v>77.430000000000007</v>
      </c>
      <c r="AB3388" s="71">
        <f t="shared" si="4308"/>
        <v>2.0599999999999881</v>
      </c>
      <c r="AC3388" s="53"/>
    </row>
    <row r="3389" spans="1:29" x14ac:dyDescent="0.25">
      <c r="A3389" s="53">
        <v>5602031</v>
      </c>
      <c r="B3389" s="89" t="s">
        <v>2653</v>
      </c>
      <c r="C3389" s="53" t="s">
        <v>537</v>
      </c>
      <c r="D3389" s="49" t="s">
        <v>2507</v>
      </c>
      <c r="E3389" s="47">
        <f>VLOOKUP('2012 Accountability Database'!A3386,Dems1112!$A$2:$G$1082,3)</f>
        <v>0.09</v>
      </c>
      <c r="F3389" s="66"/>
      <c r="G3389" s="52"/>
      <c r="M3389" s="1" t="s">
        <v>4</v>
      </c>
      <c r="N3389" s="14" t="s">
        <v>2504</v>
      </c>
      <c r="O3389" s="5"/>
      <c r="P3389" s="44" t="str">
        <f t="shared" ref="P3389" si="4328">IF(K3392="Yes",IF(L3392="Yes","Yes","No"),"No")</f>
        <v>Yes</v>
      </c>
      <c r="Q3389" s="108"/>
      <c r="R3389" s="5" t="s">
        <v>1</v>
      </c>
      <c r="S3389" s="1" t="s">
        <v>5</v>
      </c>
      <c r="T3389" s="1" t="s">
        <v>7</v>
      </c>
      <c r="U3389" s="5">
        <v>114</v>
      </c>
      <c r="V3389" s="1">
        <v>75.44</v>
      </c>
      <c r="W3389" s="1">
        <v>78.72</v>
      </c>
      <c r="X3389" s="6">
        <f t="shared" si="4252"/>
        <v>-3.2800000000000011</v>
      </c>
      <c r="Y3389" s="14">
        <v>83</v>
      </c>
      <c r="Z3389" s="1">
        <v>73.489999999999995</v>
      </c>
      <c r="AA3389" s="1">
        <v>69.45</v>
      </c>
      <c r="AB3389" s="71">
        <f t="shared" si="4308"/>
        <v>4.039999999999992</v>
      </c>
      <c r="AC3389" s="53"/>
    </row>
    <row r="3390" spans="1:29" x14ac:dyDescent="0.25">
      <c r="A3390" s="53">
        <v>5602031</v>
      </c>
      <c r="B3390" s="89" t="s">
        <v>2653</v>
      </c>
      <c r="C3390" s="53" t="s">
        <v>537</v>
      </c>
      <c r="D3390" s="50" t="s">
        <v>2508</v>
      </c>
      <c r="E3390" s="47">
        <f>VLOOKUP('2012 Accountability Database'!A3386,Dems1112!$A$2:$G$1082,4)</f>
        <v>0.73</v>
      </c>
      <c r="F3390" s="65" t="s">
        <v>2486</v>
      </c>
      <c r="G3390" s="62"/>
      <c r="H3390" s="13" t="str">
        <f>IF(V3390&gt;94,"Met",IF(X3390="--","n/a",IF(X3390&gt;=0,"Met","Did Not Meet")))</f>
        <v>Did Not Meet</v>
      </c>
      <c r="I3390" s="13" t="str">
        <f>IF(V3391&gt;94,"Met",IF(X3391="--","n/a",IF(X3391&gt;=0,"Met","Did Not Meet")))</f>
        <v>Did Not Meet</v>
      </c>
      <c r="J3390" s="13"/>
      <c r="K3390" s="13" t="str">
        <f>IF(Z3390&gt;94,"Met",IF(AB3390="--","n/a",IF(AB3390&gt;=0,"Met","Did Not Meet")))</f>
        <v>Met</v>
      </c>
      <c r="L3390" s="13" t="str">
        <f>IF(Z3391&gt;94,"Met",IF(AB3391="--","n/a",IF(AB3391&gt;=0,"Met","Did Not Meet")))</f>
        <v>Met</v>
      </c>
      <c r="M3390" s="1" t="s">
        <v>4</v>
      </c>
      <c r="N3390" s="68" t="s">
        <v>2497</v>
      </c>
      <c r="O3390" s="35"/>
      <c r="P3390" s="44"/>
      <c r="Q3390" s="108"/>
      <c r="R3390" s="5" t="s">
        <v>6</v>
      </c>
      <c r="S3390" s="1" t="s">
        <v>2</v>
      </c>
      <c r="T3390" s="1" t="s">
        <v>3</v>
      </c>
      <c r="U3390" s="5">
        <v>76</v>
      </c>
      <c r="V3390" s="1">
        <v>84.21</v>
      </c>
      <c r="W3390" s="1">
        <v>86.75</v>
      </c>
      <c r="X3390" s="6">
        <f t="shared" si="4252"/>
        <v>-2.5400000000000063</v>
      </c>
      <c r="Y3390" s="14">
        <v>52</v>
      </c>
      <c r="Z3390" s="1">
        <v>71.150000000000006</v>
      </c>
      <c r="AA3390" s="1">
        <v>68.97</v>
      </c>
      <c r="AB3390" s="71">
        <f t="shared" si="4308"/>
        <v>2.1800000000000068</v>
      </c>
      <c r="AC3390" s="53"/>
    </row>
    <row r="3391" spans="1:29" x14ac:dyDescent="0.25">
      <c r="A3391" s="53">
        <v>5602031</v>
      </c>
      <c r="B3391" s="89" t="s">
        <v>2653</v>
      </c>
      <c r="C3391" s="53" t="s">
        <v>537</v>
      </c>
      <c r="D3391" s="50" t="s">
        <v>974</v>
      </c>
      <c r="E3391" s="47" t="str">
        <f>VLOOKUP('2012 Accountability Database'!A3386,Dems1112!$A$2:$G$1082,5)</f>
        <v>K-6</v>
      </c>
      <c r="F3391" s="65" t="s">
        <v>2487</v>
      </c>
      <c r="G3391" s="62"/>
      <c r="H3391" s="13" t="str">
        <f>IF(V3392&gt;94,"Met",IF(X3392="--","n/a",IF(X3392&gt;=0,"Met","Did Not Meet")))</f>
        <v>Did Not Meet</v>
      </c>
      <c r="I3391" s="13" t="str">
        <f>IF(V3393&gt;94,"Met",IF(X3393="--","n/a",IF(X3393&gt;=0,"Met","Did Not Meet")))</f>
        <v>Did Not Meet</v>
      </c>
      <c r="J3391" s="13"/>
      <c r="K3391" s="13" t="str">
        <f>IF(Z3392&gt;94,"Met",IF(AB3392="--","n/a",IF(AB3392&gt;=0,"Met","Did Not Meet")))</f>
        <v>Did Not Meet</v>
      </c>
      <c r="L3391" s="13" t="str">
        <f>IF(Z3393&gt;94,"Met",IF(AB3393="--","n/a",IF(AB3393&gt;=0,"Met","Did Not Meet")))</f>
        <v>Did Not Meet</v>
      </c>
      <c r="M3391" s="5" t="s">
        <v>4</v>
      </c>
      <c r="N3391" s="14"/>
      <c r="O3391" s="35" t="s">
        <v>2506</v>
      </c>
      <c r="P3391" s="83" t="str">
        <f t="shared" ref="P3391" si="4329">IF(P3386="No"," ", IF(P3388="No"," ",IF(P3387="No", " ",IF(P3389="No"," ","X"))))</f>
        <v xml:space="preserve"> </v>
      </c>
      <c r="Q3391" s="108"/>
      <c r="R3391" s="5" t="s">
        <v>6</v>
      </c>
      <c r="S3391" s="5" t="s">
        <v>2</v>
      </c>
      <c r="T3391" s="5" t="s">
        <v>7</v>
      </c>
      <c r="U3391" s="5">
        <v>58</v>
      </c>
      <c r="V3391" s="5">
        <v>79.31</v>
      </c>
      <c r="W3391" s="5">
        <v>83.63</v>
      </c>
      <c r="X3391" s="8">
        <f t="shared" si="4252"/>
        <v>-4.3199999999999932</v>
      </c>
      <c r="Y3391" s="14">
        <v>41</v>
      </c>
      <c r="Z3391" s="5">
        <v>68.290000000000006</v>
      </c>
      <c r="AA3391" s="5">
        <v>67.27</v>
      </c>
      <c r="AB3391" s="71">
        <f t="shared" si="4308"/>
        <v>1.0200000000000102</v>
      </c>
      <c r="AC3391" s="53"/>
    </row>
    <row r="3392" spans="1:29" ht="15.75" x14ac:dyDescent="0.25">
      <c r="A3392" s="53">
        <v>5602031</v>
      </c>
      <c r="B3392" s="89" t="s">
        <v>2653</v>
      </c>
      <c r="C3392" s="53" t="s">
        <v>537</v>
      </c>
      <c r="D3392" s="50" t="s">
        <v>975</v>
      </c>
      <c r="E3392" s="48" t="str">
        <f>VLOOKUP('2012 Accountability Database'!A3386,Dems1112!$A$2:$G$1082,6)</f>
        <v>2 (Northeast AR)</v>
      </c>
      <c r="F3392" s="66"/>
      <c r="G3392" s="63" t="s">
        <v>2488</v>
      </c>
      <c r="H3392" s="61" t="str">
        <f t="shared" ref="H3392:I3392" si="4330">IF(H3390="Met","Yes",IF(H3391="Met","Yes","No"))</f>
        <v>No</v>
      </c>
      <c r="I3392" s="61" t="str">
        <f t="shared" si="4330"/>
        <v>No</v>
      </c>
      <c r="J3392" s="55"/>
      <c r="K3392" s="61" t="str">
        <f t="shared" ref="K3392:L3392" si="4331">IF(K3390="Met","Yes",IF(K3391="Met","Yes","No"))</f>
        <v>Yes</v>
      </c>
      <c r="L3392" s="61" t="str">
        <f t="shared" si="4331"/>
        <v>Yes</v>
      </c>
      <c r="M3392" s="1" t="s">
        <v>4</v>
      </c>
      <c r="N3392" s="14"/>
      <c r="O3392" s="35" t="s">
        <v>2505</v>
      </c>
      <c r="P3392" s="83" t="str">
        <f t="shared" ref="P3392" si="4332">IF(P3391="X"," ",IF(P3393="X"," ","X"))</f>
        <v>X</v>
      </c>
      <c r="Q3392" s="94" t="s">
        <v>2759</v>
      </c>
      <c r="R3392" s="5" t="s">
        <v>6</v>
      </c>
      <c r="S3392" s="1" t="s">
        <v>5</v>
      </c>
      <c r="T3392" s="1" t="s">
        <v>3</v>
      </c>
      <c r="U3392" s="5">
        <v>159</v>
      </c>
      <c r="V3392" s="1">
        <v>84.91</v>
      </c>
      <c r="W3392" s="1">
        <v>86.75</v>
      </c>
      <c r="X3392" s="6">
        <f t="shared" si="4252"/>
        <v>-1.8400000000000034</v>
      </c>
      <c r="Y3392" s="14">
        <v>117</v>
      </c>
      <c r="Z3392" s="1">
        <v>68.38</v>
      </c>
      <c r="AA3392" s="1">
        <v>68.97</v>
      </c>
      <c r="AB3392" s="72">
        <f t="shared" si="4308"/>
        <v>-0.59000000000000341</v>
      </c>
      <c r="AC3392" s="53"/>
    </row>
    <row r="3393" spans="1:29" x14ac:dyDescent="0.25">
      <c r="A3393" s="54">
        <v>5602031</v>
      </c>
      <c r="B3393" s="90" t="s">
        <v>2653</v>
      </c>
      <c r="C3393" s="54" t="s">
        <v>537</v>
      </c>
      <c r="D3393" s="4"/>
      <c r="E3393" s="4"/>
      <c r="F3393" s="67"/>
      <c r="G3393" s="64"/>
      <c r="H3393" s="43"/>
      <c r="I3393" s="43"/>
      <c r="J3393" s="43"/>
      <c r="K3393" s="43"/>
      <c r="L3393" s="43"/>
      <c r="M3393" s="4" t="s">
        <v>4</v>
      </c>
      <c r="N3393" s="15"/>
      <c r="O3393" s="38" t="s">
        <v>2482</v>
      </c>
      <c r="P3393" s="84" t="str">
        <f>IF(E3387="Achieving School"," ","X")</f>
        <v xml:space="preserve"> </v>
      </c>
      <c r="Q3393" s="91"/>
      <c r="R3393" s="4" t="s">
        <v>6</v>
      </c>
      <c r="S3393" s="4" t="s">
        <v>5</v>
      </c>
      <c r="T3393" s="4" t="s">
        <v>7</v>
      </c>
      <c r="U3393" s="4">
        <v>114</v>
      </c>
      <c r="V3393" s="4">
        <v>80.7</v>
      </c>
      <c r="W3393" s="4">
        <v>83.63</v>
      </c>
      <c r="X3393" s="7">
        <f t="shared" si="4252"/>
        <v>-2.9299999999999926</v>
      </c>
      <c r="Y3393" s="15">
        <v>83</v>
      </c>
      <c r="Z3393" s="4">
        <v>66.27</v>
      </c>
      <c r="AA3393" s="4">
        <v>67.27</v>
      </c>
      <c r="AB3393" s="73">
        <f t="shared" si="4308"/>
        <v>-1</v>
      </c>
      <c r="AC3393" s="54"/>
    </row>
    <row r="3394" spans="1:29" x14ac:dyDescent="0.25">
      <c r="A3394" s="1">
        <v>5604015</v>
      </c>
      <c r="B3394" s="87" t="s">
        <v>2654</v>
      </c>
      <c r="C3394" s="55" t="s">
        <v>670</v>
      </c>
      <c r="E3394" s="42"/>
      <c r="F3394" s="65" t="s">
        <v>2483</v>
      </c>
      <c r="G3394" s="62"/>
      <c r="H3394" s="37" t="str">
        <f>IF(V3394&gt;94,"Met",IF(X3394="--","n/a",IF(X3394&gt;=0,"Met","Did Not Meet")))</f>
        <v>Met</v>
      </c>
      <c r="I3394" s="37" t="str">
        <f>IF(V3395&gt;94,"Met",IF(X3395="--","n/a",IF(X3395&gt;=0,"Met","Did Not Meet")))</f>
        <v>Met</v>
      </c>
      <c r="K3394" s="13" t="str">
        <f>IF(Z3394&gt;94,"Met",IF(AB3394="--","n/a",IF(AB3394&gt;=0,"Met","Did Not Meet")))</f>
        <v>Met</v>
      </c>
      <c r="L3394" s="13" t="str">
        <f>IF(Z3395&gt;94,"Met",IF(AB3395="--","n/a",IF(AB3395&gt;=0,"Met","Did Not Meet")))</f>
        <v>Met</v>
      </c>
      <c r="M3394" s="1" t="s">
        <v>4</v>
      </c>
      <c r="N3394" s="14" t="s">
        <v>2502</v>
      </c>
      <c r="O3394" s="5"/>
      <c r="P3394" s="44" t="str">
        <f t="shared" ref="P3394" si="4333">IF(H3396="Yes",IF(I3396="Yes","Yes","No"),"No")</f>
        <v>Yes</v>
      </c>
      <c r="Q3394" s="93"/>
      <c r="R3394" s="5" t="s">
        <v>1</v>
      </c>
      <c r="S3394" s="1" t="s">
        <v>2</v>
      </c>
      <c r="T3394" s="1" t="s">
        <v>3</v>
      </c>
      <c r="U3394" s="5">
        <v>110</v>
      </c>
      <c r="V3394" s="1">
        <v>82.73</v>
      </c>
      <c r="W3394" s="1">
        <v>69.92</v>
      </c>
      <c r="X3394" s="9">
        <f t="shared" ref="X3394:X3457" si="4334">V3394-W3394</f>
        <v>12.810000000000002</v>
      </c>
      <c r="Y3394" s="14">
        <v>78</v>
      </c>
      <c r="Z3394" s="1">
        <v>91.03</v>
      </c>
      <c r="AA3394" s="1">
        <v>70.67</v>
      </c>
      <c r="AB3394" s="71">
        <f t="shared" si="4308"/>
        <v>20.36</v>
      </c>
      <c r="AC3394" s="36"/>
    </row>
    <row r="3395" spans="1:29" ht="15.75" x14ac:dyDescent="0.25">
      <c r="A3395" s="53">
        <v>5604015</v>
      </c>
      <c r="B3395" s="89" t="s">
        <v>2654</v>
      </c>
      <c r="C3395" s="53" t="s">
        <v>670</v>
      </c>
      <c r="D3395" s="49" t="s">
        <v>2498</v>
      </c>
      <c r="E3395" s="34" t="str">
        <f>M3394</f>
        <v>Achieving School</v>
      </c>
      <c r="F3395" s="65" t="s">
        <v>2484</v>
      </c>
      <c r="G3395" s="62"/>
      <c r="H3395" s="13" t="str">
        <f>IF(V3396&gt;94,"Met",IF(X3396="--","n/a",IF(X3396&gt;=0,"Met","Did Not Meet")))</f>
        <v>Met</v>
      </c>
      <c r="I3395" s="13" t="str">
        <f>IF(V3397&gt;94,"Met",IF(X3397="--","n/a",IF(X3397&gt;=0,"Met","Did Not Meet")))</f>
        <v>Met</v>
      </c>
      <c r="K3395" s="13" t="str">
        <f>IF(Z3396&gt;94,"Met",IF(AB3396="--","n/a",IF(AB3396&gt;=0,"Met","Did Not Meet")))</f>
        <v>Met</v>
      </c>
      <c r="L3395" s="13" t="str">
        <f>IF(Z3397&gt;94,"Met",IF(AB3397="--","n/a",IF(AB3397&gt;=0,"Met","Did Not Meet")))</f>
        <v>Met</v>
      </c>
      <c r="M3395" s="5" t="s">
        <v>4</v>
      </c>
      <c r="N3395" s="14" t="s">
        <v>2501</v>
      </c>
      <c r="O3395" s="5"/>
      <c r="P3395" s="44" t="str">
        <f t="shared" ref="P3395" si="4335">IF(K3396="Yes",IF(L3396="Yes","Yes","No"),"No")</f>
        <v>Yes</v>
      </c>
      <c r="Q3395" s="94" t="s">
        <v>2759</v>
      </c>
      <c r="R3395" s="5" t="s">
        <v>1</v>
      </c>
      <c r="S3395" s="5" t="s">
        <v>2</v>
      </c>
      <c r="T3395" s="5" t="s">
        <v>7</v>
      </c>
      <c r="U3395" s="5">
        <v>88</v>
      </c>
      <c r="V3395" s="5">
        <v>78.41</v>
      </c>
      <c r="W3395" s="5">
        <v>64.680000000000007</v>
      </c>
      <c r="X3395" s="11">
        <f t="shared" si="4334"/>
        <v>13.72999999999999</v>
      </c>
      <c r="Y3395" s="14">
        <v>61</v>
      </c>
      <c r="Z3395" s="5">
        <v>88.52</v>
      </c>
      <c r="AA3395" s="5">
        <v>68.39</v>
      </c>
      <c r="AB3395" s="71">
        <f t="shared" si="4308"/>
        <v>20.129999999999995</v>
      </c>
      <c r="AC3395" s="53"/>
    </row>
    <row r="3396" spans="1:29" ht="15" customHeight="1" x14ac:dyDescent="0.25">
      <c r="A3396" s="53">
        <v>5604015</v>
      </c>
      <c r="B3396" s="89" t="s">
        <v>2654</v>
      </c>
      <c r="C3396" s="53" t="s">
        <v>670</v>
      </c>
      <c r="D3396" s="49" t="s">
        <v>2499</v>
      </c>
      <c r="E3396" s="35" t="str">
        <f>VLOOKUP('2012 Accountability Database'!$A3394,'2011 AYP'!A$2:B$1072,2)</f>
        <v>SI_7 (School Improvement Year 7)</v>
      </c>
      <c r="F3396" s="66"/>
      <c r="G3396" s="63" t="s">
        <v>2485</v>
      </c>
      <c r="H3396" s="60" t="str">
        <f t="shared" ref="H3396:I3396" si="4336">IF(H3394="Met","Yes",IF(H3395="Met","Yes","No"))</f>
        <v>Yes</v>
      </c>
      <c r="I3396" s="60" t="str">
        <f t="shared" si="4336"/>
        <v>Yes</v>
      </c>
      <c r="J3396" s="42"/>
      <c r="K3396" s="60" t="str">
        <f t="shared" ref="K3396:L3396" si="4337">IF(K3394="Met","Yes",IF(K3395="Met","Yes","No"))</f>
        <v>Yes</v>
      </c>
      <c r="L3396" s="60" t="str">
        <f t="shared" si="4337"/>
        <v>Yes</v>
      </c>
      <c r="M3396" s="1" t="s">
        <v>4</v>
      </c>
      <c r="N3396" s="14" t="s">
        <v>2503</v>
      </c>
      <c r="O3396" s="5"/>
      <c r="P3396" s="44" t="str">
        <f t="shared" ref="P3396" si="4338">IF(H3400="Yes",IF(I3400="Yes","Yes","No"),"No")</f>
        <v>No</v>
      </c>
      <c r="Q3396" s="108" t="s">
        <v>2758</v>
      </c>
      <c r="R3396" s="5" t="s">
        <v>1</v>
      </c>
      <c r="S3396" s="1" t="s">
        <v>5</v>
      </c>
      <c r="T3396" s="1" t="s">
        <v>3</v>
      </c>
      <c r="U3396" s="5">
        <v>440</v>
      </c>
      <c r="V3396" s="1">
        <v>70.45</v>
      </c>
      <c r="W3396" s="1">
        <v>69.92</v>
      </c>
      <c r="X3396" s="9">
        <f t="shared" si="4334"/>
        <v>0.53000000000000114</v>
      </c>
      <c r="Y3396" s="14">
        <v>317</v>
      </c>
      <c r="Z3396" s="1">
        <v>75.709999999999994</v>
      </c>
      <c r="AA3396" s="1">
        <v>70.67</v>
      </c>
      <c r="AB3396" s="71">
        <f t="shared" si="4308"/>
        <v>5.039999999999992</v>
      </c>
      <c r="AC3396" s="53"/>
    </row>
    <row r="3397" spans="1:29" x14ac:dyDescent="0.25">
      <c r="A3397" s="53">
        <v>5604015</v>
      </c>
      <c r="B3397" s="89" t="s">
        <v>2654</v>
      </c>
      <c r="C3397" s="53" t="s">
        <v>670</v>
      </c>
      <c r="D3397" s="49" t="s">
        <v>2507</v>
      </c>
      <c r="E3397" s="47">
        <f>VLOOKUP('2012 Accountability Database'!A3394,Dems1112!$A$2:$G$1082,3)</f>
        <v>0.39</v>
      </c>
      <c r="F3397" s="66"/>
      <c r="G3397" s="52"/>
      <c r="M3397" s="1" t="s">
        <v>4</v>
      </c>
      <c r="N3397" s="14" t="s">
        <v>2504</v>
      </c>
      <c r="O3397" s="5"/>
      <c r="P3397" s="44" t="str">
        <f t="shared" ref="P3397" si="4339">IF(K3400="Yes",IF(L3400="Yes","Yes","No"),"No")</f>
        <v>Yes</v>
      </c>
      <c r="Q3397" s="108"/>
      <c r="R3397" s="5" t="s">
        <v>1</v>
      </c>
      <c r="S3397" s="1" t="s">
        <v>5</v>
      </c>
      <c r="T3397" s="1" t="s">
        <v>7</v>
      </c>
      <c r="U3397" s="5">
        <v>356</v>
      </c>
      <c r="V3397" s="1">
        <v>64.89</v>
      </c>
      <c r="W3397" s="1">
        <v>64.680000000000007</v>
      </c>
      <c r="X3397" s="9">
        <f t="shared" si="4334"/>
        <v>0.20999999999999375</v>
      </c>
      <c r="Y3397" s="14">
        <v>259</v>
      </c>
      <c r="Z3397" s="1">
        <v>71.81</v>
      </c>
      <c r="AA3397" s="1">
        <v>68.39</v>
      </c>
      <c r="AB3397" s="71">
        <f t="shared" si="4308"/>
        <v>3.4200000000000017</v>
      </c>
      <c r="AC3397" s="53"/>
    </row>
    <row r="3398" spans="1:29" x14ac:dyDescent="0.25">
      <c r="A3398" s="53">
        <v>5604015</v>
      </c>
      <c r="B3398" s="89" t="s">
        <v>2654</v>
      </c>
      <c r="C3398" s="53" t="s">
        <v>670</v>
      </c>
      <c r="D3398" s="50" t="s">
        <v>2508</v>
      </c>
      <c r="E3398" s="47">
        <f>VLOOKUP('2012 Accountability Database'!A3394,Dems1112!$A$2:$G$1082,4)</f>
        <v>0.8</v>
      </c>
      <c r="F3398" s="65" t="s">
        <v>2486</v>
      </c>
      <c r="G3398" s="62"/>
      <c r="H3398" s="13" t="str">
        <f>IF(V3398&gt;94,"Met",IF(X3398="--","n/a",IF(X3398&gt;=0,"Met","Did Not Meet")))</f>
        <v>Did Not Meet</v>
      </c>
      <c r="I3398" s="13" t="str">
        <f>IF(V3399&gt;94,"Met",IF(X3399="--","n/a",IF(X3399&gt;=0,"Met","Did Not Meet")))</f>
        <v>Did Not Meet</v>
      </c>
      <c r="J3398" s="13"/>
      <c r="K3398" s="13" t="str">
        <f>IF(Z3398&gt;94,"Met",IF(AB3398="--","n/a",IF(AB3398&gt;=0,"Met","Did Not Meet")))</f>
        <v>Did Not Meet</v>
      </c>
      <c r="L3398" s="13" t="str">
        <f>IF(Z3399&gt;94,"Met",IF(AB3399="--","n/a",IF(AB3399&gt;=0,"Met","Did Not Meet")))</f>
        <v>Did Not Meet</v>
      </c>
      <c r="M3398" s="5" t="s">
        <v>4</v>
      </c>
      <c r="N3398" s="68" t="s">
        <v>2497</v>
      </c>
      <c r="O3398" s="35"/>
      <c r="P3398" s="44"/>
      <c r="Q3398" s="108"/>
      <c r="R3398" s="5" t="s">
        <v>6</v>
      </c>
      <c r="S3398" s="5" t="s">
        <v>2</v>
      </c>
      <c r="T3398" s="5" t="s">
        <v>3</v>
      </c>
      <c r="U3398" s="5">
        <v>110</v>
      </c>
      <c r="V3398" s="5">
        <v>84.55</v>
      </c>
      <c r="W3398" s="5">
        <v>87.41</v>
      </c>
      <c r="X3398" s="8">
        <f t="shared" si="4334"/>
        <v>-2.8599999999999994</v>
      </c>
      <c r="Y3398" s="14">
        <v>78</v>
      </c>
      <c r="Z3398" s="5">
        <v>51.28</v>
      </c>
      <c r="AA3398" s="5">
        <v>67</v>
      </c>
      <c r="AB3398" s="72">
        <f t="shared" si="4308"/>
        <v>-15.719999999999999</v>
      </c>
      <c r="AC3398" s="53"/>
    </row>
    <row r="3399" spans="1:29" x14ac:dyDescent="0.25">
      <c r="A3399" s="53">
        <v>5604015</v>
      </c>
      <c r="B3399" s="89" t="s">
        <v>2654</v>
      </c>
      <c r="C3399" s="53" t="s">
        <v>670</v>
      </c>
      <c r="D3399" s="50" t="s">
        <v>974</v>
      </c>
      <c r="E3399" s="47" t="str">
        <f>VLOOKUP('2012 Accountability Database'!A3394,Dems1112!$A$2:$G$1082,5)</f>
        <v>P-5</v>
      </c>
      <c r="F3399" s="65" t="s">
        <v>2487</v>
      </c>
      <c r="G3399" s="62"/>
      <c r="H3399" s="13" t="str">
        <f>IF(V3400&gt;94,"Met",IF(X3400="--","n/a",IF(X3400&gt;=0,"Met","Did Not Meet")))</f>
        <v>Did Not Meet</v>
      </c>
      <c r="I3399" s="13" t="str">
        <f>IF(V3401&gt;94,"Met",IF(X3401="--","n/a",IF(X3401&gt;=0,"Met","Did Not Meet")))</f>
        <v>Did Not Meet</v>
      </c>
      <c r="J3399" s="13"/>
      <c r="K3399" s="13" t="str">
        <f>IF(Z3400&gt;94,"Met",IF(AB3400="--","n/a",IF(AB3400&gt;=0,"Met","Did Not Meet")))</f>
        <v>Met</v>
      </c>
      <c r="L3399" s="13" t="str">
        <f>IF(Z3401&gt;94,"Met",IF(AB3401="--","n/a",IF(AB3401&gt;=0,"Met","Did Not Meet")))</f>
        <v>Met</v>
      </c>
      <c r="M3399" s="5" t="s">
        <v>4</v>
      </c>
      <c r="N3399" s="14"/>
      <c r="O3399" s="35" t="s">
        <v>2506</v>
      </c>
      <c r="P3399" s="83" t="str">
        <f t="shared" ref="P3399" si="4340">IF(P3394="No"," ", IF(P3396="No"," ",IF(P3395="No", " ",IF(P3397="No"," ","X"))))</f>
        <v xml:space="preserve"> </v>
      </c>
      <c r="Q3399" s="108"/>
      <c r="R3399" s="5" t="s">
        <v>6</v>
      </c>
      <c r="S3399" s="5" t="s">
        <v>2</v>
      </c>
      <c r="T3399" s="5" t="s">
        <v>7</v>
      </c>
      <c r="U3399" s="5">
        <v>88</v>
      </c>
      <c r="V3399" s="5">
        <v>80.680000000000007</v>
      </c>
      <c r="W3399" s="5">
        <v>84.87</v>
      </c>
      <c r="X3399" s="8">
        <f t="shared" si="4334"/>
        <v>-4.1899999999999977</v>
      </c>
      <c r="Y3399" s="14">
        <v>61</v>
      </c>
      <c r="Z3399" s="5">
        <v>50.82</v>
      </c>
      <c r="AA3399" s="5">
        <v>65.23</v>
      </c>
      <c r="AB3399" s="72">
        <f t="shared" si="4308"/>
        <v>-14.410000000000004</v>
      </c>
      <c r="AC3399" s="53"/>
    </row>
    <row r="3400" spans="1:29" ht="15.75" x14ac:dyDescent="0.25">
      <c r="A3400" s="53">
        <v>5604015</v>
      </c>
      <c r="B3400" s="89" t="s">
        <v>2654</v>
      </c>
      <c r="C3400" s="53" t="s">
        <v>670</v>
      </c>
      <c r="D3400" s="50" t="s">
        <v>975</v>
      </c>
      <c r="E3400" s="48" t="str">
        <f>VLOOKUP('2012 Accountability Database'!A3394,Dems1112!$A$2:$G$1082,6)</f>
        <v>2 (Northeast AR)</v>
      </c>
      <c r="F3400" s="66"/>
      <c r="G3400" s="63" t="s">
        <v>2488</v>
      </c>
      <c r="H3400" s="61" t="str">
        <f t="shared" ref="H3400:I3400" si="4341">IF(H3398="Met","Yes",IF(H3399="Met","Yes","No"))</f>
        <v>No</v>
      </c>
      <c r="I3400" s="61" t="str">
        <f t="shared" si="4341"/>
        <v>No</v>
      </c>
      <c r="J3400" s="55"/>
      <c r="K3400" s="61" t="str">
        <f t="shared" ref="K3400:L3400" si="4342">IF(K3398="Met","Yes",IF(K3399="Met","Yes","No"))</f>
        <v>Yes</v>
      </c>
      <c r="L3400" s="61" t="str">
        <f t="shared" si="4342"/>
        <v>Yes</v>
      </c>
      <c r="M3400" s="5" t="s">
        <v>4</v>
      </c>
      <c r="N3400" s="14"/>
      <c r="O3400" s="35" t="s">
        <v>2505</v>
      </c>
      <c r="P3400" s="83" t="str">
        <f t="shared" ref="P3400" si="4343">IF(P3399="X"," ",IF(P3401="X"," ","X"))</f>
        <v>X</v>
      </c>
      <c r="Q3400" s="94" t="s">
        <v>2759</v>
      </c>
      <c r="R3400" s="5" t="s">
        <v>6</v>
      </c>
      <c r="S3400" s="5" t="s">
        <v>5</v>
      </c>
      <c r="T3400" s="5" t="s">
        <v>3</v>
      </c>
      <c r="U3400" s="5">
        <v>440</v>
      </c>
      <c r="V3400" s="5">
        <v>83.64</v>
      </c>
      <c r="W3400" s="5">
        <v>87.41</v>
      </c>
      <c r="X3400" s="8">
        <f t="shared" si="4334"/>
        <v>-3.769999999999996</v>
      </c>
      <c r="Y3400" s="14">
        <v>317</v>
      </c>
      <c r="Z3400" s="5">
        <v>67.19</v>
      </c>
      <c r="AA3400" s="5">
        <v>67</v>
      </c>
      <c r="AB3400" s="71">
        <f t="shared" si="4308"/>
        <v>0.18999999999999773</v>
      </c>
      <c r="AC3400" s="53"/>
    </row>
    <row r="3401" spans="1:29" x14ac:dyDescent="0.25">
      <c r="A3401" s="54">
        <v>5604015</v>
      </c>
      <c r="B3401" s="90" t="s">
        <v>2654</v>
      </c>
      <c r="C3401" s="54" t="s">
        <v>670</v>
      </c>
      <c r="D3401" s="4"/>
      <c r="E3401" s="4"/>
      <c r="F3401" s="67"/>
      <c r="G3401" s="64"/>
      <c r="H3401" s="43"/>
      <c r="I3401" s="43"/>
      <c r="J3401" s="43"/>
      <c r="K3401" s="43"/>
      <c r="L3401" s="43"/>
      <c r="M3401" s="4" t="s">
        <v>4</v>
      </c>
      <c r="N3401" s="15"/>
      <c r="O3401" s="38" t="s">
        <v>2482</v>
      </c>
      <c r="P3401" s="84" t="str">
        <f>IF(E3395="Achieving School"," ","X")</f>
        <v xml:space="preserve"> </v>
      </c>
      <c r="Q3401" s="91"/>
      <c r="R3401" s="4" t="s">
        <v>6</v>
      </c>
      <c r="S3401" s="4" t="s">
        <v>5</v>
      </c>
      <c r="T3401" s="4" t="s">
        <v>7</v>
      </c>
      <c r="U3401" s="4">
        <v>356</v>
      </c>
      <c r="V3401" s="4">
        <v>80.62</v>
      </c>
      <c r="W3401" s="4">
        <v>84.87</v>
      </c>
      <c r="X3401" s="7">
        <f t="shared" si="4334"/>
        <v>-4.25</v>
      </c>
      <c r="Y3401" s="15">
        <v>259</v>
      </c>
      <c r="Z3401" s="4">
        <v>66.02</v>
      </c>
      <c r="AA3401" s="4">
        <v>65.23</v>
      </c>
      <c r="AB3401" s="74">
        <f t="shared" si="4308"/>
        <v>0.78999999999999204</v>
      </c>
      <c r="AC3401" s="54"/>
    </row>
    <row r="3402" spans="1:29" x14ac:dyDescent="0.25">
      <c r="A3402" s="1">
        <v>5604018</v>
      </c>
      <c r="B3402" s="87" t="s">
        <v>2654</v>
      </c>
      <c r="C3402" s="55" t="s">
        <v>671</v>
      </c>
      <c r="E3402" s="42"/>
      <c r="F3402" s="65" t="s">
        <v>2483</v>
      </c>
      <c r="G3402" s="62"/>
      <c r="H3402" s="37" t="str">
        <f>IF(V3402&gt;94,"Met",IF(X3402="--","n/a",IF(X3402&gt;=0,"Met","Did Not Meet")))</f>
        <v>Met</v>
      </c>
      <c r="I3402" s="37" t="str">
        <f>IF(V3403&gt;94,"Met",IF(X3403="--","n/a",IF(X3403&gt;=0,"Met","Did Not Meet")))</f>
        <v>Met</v>
      </c>
      <c r="K3402" s="13" t="str">
        <f>IF(Z3402&gt;94,"Met",IF(AB3402="--","n/a",IF(AB3402&gt;=0,"Met","Did Not Meet")))</f>
        <v>Met</v>
      </c>
      <c r="L3402" s="13" t="str">
        <f>IF(Z3403&gt;94,"Met",IF(AB3403="--","n/a",IF(AB3403&gt;=0,"Met","Did Not Meet")))</f>
        <v>Met</v>
      </c>
      <c r="M3402" s="5" t="s">
        <v>9</v>
      </c>
      <c r="N3402" s="14" t="s">
        <v>2502</v>
      </c>
      <c r="O3402" s="5"/>
      <c r="P3402" s="44" t="str">
        <f t="shared" ref="P3402" si="4344">IF(H3404="Yes",IF(I3404="Yes","Yes","No"),"No")</f>
        <v>Yes</v>
      </c>
      <c r="Q3402" s="93"/>
      <c r="R3402" s="5" t="s">
        <v>1</v>
      </c>
      <c r="S3402" s="5" t="s">
        <v>2</v>
      </c>
      <c r="T3402" s="5" t="s">
        <v>3</v>
      </c>
      <c r="U3402" s="5">
        <v>147</v>
      </c>
      <c r="V3402" s="5">
        <v>75.510000000000005</v>
      </c>
      <c r="W3402" s="5">
        <v>67.61</v>
      </c>
      <c r="X3402" s="11">
        <f t="shared" si="4334"/>
        <v>7.9000000000000057</v>
      </c>
      <c r="Y3402" s="14">
        <v>142</v>
      </c>
      <c r="Z3402" s="5">
        <v>76.06</v>
      </c>
      <c r="AA3402" s="5">
        <v>71.150000000000006</v>
      </c>
      <c r="AB3402" s="71">
        <f t="shared" si="4308"/>
        <v>4.9099999999999966</v>
      </c>
      <c r="AC3402" s="36"/>
    </row>
    <row r="3403" spans="1:29" ht="15.75" x14ac:dyDescent="0.25">
      <c r="A3403" s="53">
        <v>5604018</v>
      </c>
      <c r="B3403" s="89" t="s">
        <v>2654</v>
      </c>
      <c r="C3403" s="53" t="s">
        <v>671</v>
      </c>
      <c r="D3403" s="49" t="s">
        <v>2498</v>
      </c>
      <c r="E3403" s="34" t="str">
        <f>M3402</f>
        <v>Needs Improvement School</v>
      </c>
      <c r="F3403" s="65" t="s">
        <v>2484</v>
      </c>
      <c r="G3403" s="62"/>
      <c r="H3403" s="13" t="str">
        <f>IF(V3404&gt;94,"Met",IF(X3404="--","n/a",IF(X3404&gt;=0,"Met","Did Not Meet")))</f>
        <v>Met</v>
      </c>
      <c r="I3403" s="13" t="str">
        <f>IF(V3405&gt;94,"Met",IF(X3405="--","n/a",IF(X3405&gt;=0,"Met","Did Not Meet")))</f>
        <v>Met</v>
      </c>
      <c r="K3403" s="13" t="str">
        <f>IF(Z3404&gt;94,"Met",IF(AB3404="--","n/a",IF(AB3404&gt;=0,"Met","Did Not Meet")))</f>
        <v>Met</v>
      </c>
      <c r="L3403" s="13" t="str">
        <f>IF(Z3405&gt;94,"Met",IF(AB3405="--","n/a",IF(AB3405&gt;=0,"Met","Did Not Meet")))</f>
        <v>Met</v>
      </c>
      <c r="M3403" s="5" t="s">
        <v>9</v>
      </c>
      <c r="N3403" s="14" t="s">
        <v>2501</v>
      </c>
      <c r="O3403" s="5"/>
      <c r="P3403" s="44" t="str">
        <f t="shared" ref="P3403" si="4345">IF(K3404="Yes",IF(L3404="Yes","Yes","No"),"No")</f>
        <v>Yes</v>
      </c>
      <c r="Q3403" s="94" t="s">
        <v>2759</v>
      </c>
      <c r="R3403" s="5" t="s">
        <v>1</v>
      </c>
      <c r="S3403" s="5" t="s">
        <v>2</v>
      </c>
      <c r="T3403" s="5" t="s">
        <v>7</v>
      </c>
      <c r="U3403" s="5">
        <v>121</v>
      </c>
      <c r="V3403" s="5">
        <v>70.25</v>
      </c>
      <c r="W3403" s="5">
        <v>61.8</v>
      </c>
      <c r="X3403" s="11">
        <f t="shared" si="4334"/>
        <v>8.4500000000000028</v>
      </c>
      <c r="Y3403" s="14">
        <v>116</v>
      </c>
      <c r="Z3403" s="5">
        <v>70.69</v>
      </c>
      <c r="AA3403" s="5">
        <v>65.12</v>
      </c>
      <c r="AB3403" s="71">
        <f t="shared" si="4308"/>
        <v>5.5699999999999932</v>
      </c>
      <c r="AC3403" s="53"/>
    </row>
    <row r="3404" spans="1:29" ht="15" customHeight="1" x14ac:dyDescent="0.25">
      <c r="A3404" s="53">
        <v>5604018</v>
      </c>
      <c r="B3404" s="89" t="s">
        <v>2654</v>
      </c>
      <c r="C3404" s="53" t="s">
        <v>671</v>
      </c>
      <c r="D3404" s="49" t="s">
        <v>2499</v>
      </c>
      <c r="E3404" s="35" t="str">
        <f>VLOOKUP('2012 Accountability Database'!$A3402,'2011 AYP'!A$2:B$1072,2)</f>
        <v xml:space="preserve"> A (Alert)</v>
      </c>
      <c r="F3404" s="66"/>
      <c r="G3404" s="63" t="s">
        <v>2485</v>
      </c>
      <c r="H3404" s="60" t="str">
        <f t="shared" ref="H3404:I3404" si="4346">IF(H3402="Met","Yes",IF(H3403="Met","Yes","No"))</f>
        <v>Yes</v>
      </c>
      <c r="I3404" s="60" t="str">
        <f t="shared" si="4346"/>
        <v>Yes</v>
      </c>
      <c r="J3404" s="42"/>
      <c r="K3404" s="60" t="str">
        <f t="shared" ref="K3404:L3404" si="4347">IF(K3402="Met","Yes",IF(K3403="Met","Yes","No"))</f>
        <v>Yes</v>
      </c>
      <c r="L3404" s="60" t="str">
        <f t="shared" si="4347"/>
        <v>Yes</v>
      </c>
      <c r="M3404" s="5" t="s">
        <v>9</v>
      </c>
      <c r="N3404" s="14" t="s">
        <v>2503</v>
      </c>
      <c r="O3404" s="5"/>
      <c r="P3404" s="44" t="str">
        <f t="shared" ref="P3404" si="4348">IF(H3408="Yes",IF(I3408="Yes","Yes","No"),"No")</f>
        <v>No</v>
      </c>
      <c r="Q3404" s="108" t="s">
        <v>2758</v>
      </c>
      <c r="R3404" s="5" t="s">
        <v>1</v>
      </c>
      <c r="S3404" s="5" t="s">
        <v>5</v>
      </c>
      <c r="T3404" s="5" t="s">
        <v>3</v>
      </c>
      <c r="U3404" s="5">
        <v>297</v>
      </c>
      <c r="V3404" s="5">
        <v>70.03</v>
      </c>
      <c r="W3404" s="5">
        <v>67.61</v>
      </c>
      <c r="X3404" s="11">
        <f t="shared" si="4334"/>
        <v>2.4200000000000017</v>
      </c>
      <c r="Y3404" s="14">
        <v>285</v>
      </c>
      <c r="Z3404" s="5">
        <v>72.28</v>
      </c>
      <c r="AA3404" s="5">
        <v>71.150000000000006</v>
      </c>
      <c r="AB3404" s="71">
        <f t="shared" si="4308"/>
        <v>1.1299999999999955</v>
      </c>
      <c r="AC3404" s="53"/>
    </row>
    <row r="3405" spans="1:29" x14ac:dyDescent="0.25">
      <c r="A3405" s="53">
        <v>5604018</v>
      </c>
      <c r="B3405" s="89" t="s">
        <v>2654</v>
      </c>
      <c r="C3405" s="53" t="s">
        <v>671</v>
      </c>
      <c r="D3405" s="49" t="s">
        <v>2507</v>
      </c>
      <c r="E3405" s="47">
        <f>VLOOKUP('2012 Accountability Database'!A3402,Dems1112!$A$2:$G$1082,3)</f>
        <v>0.37</v>
      </c>
      <c r="F3405" s="66"/>
      <c r="G3405" s="52"/>
      <c r="M3405" s="1" t="s">
        <v>9</v>
      </c>
      <c r="N3405" s="14" t="s">
        <v>2504</v>
      </c>
      <c r="O3405" s="5"/>
      <c r="P3405" s="44" t="str">
        <f t="shared" ref="P3405" si="4349">IF(K3408="Yes",IF(L3408="Yes","Yes","No"),"No")</f>
        <v>No</v>
      </c>
      <c r="Q3405" s="108"/>
      <c r="R3405" s="5" t="s">
        <v>1</v>
      </c>
      <c r="S3405" s="1" t="s">
        <v>5</v>
      </c>
      <c r="T3405" s="1" t="s">
        <v>7</v>
      </c>
      <c r="U3405" s="5">
        <v>241</v>
      </c>
      <c r="V3405" s="1">
        <v>64.319999999999993</v>
      </c>
      <c r="W3405" s="1">
        <v>61.8</v>
      </c>
      <c r="X3405" s="9">
        <f t="shared" si="4334"/>
        <v>2.519999999999996</v>
      </c>
      <c r="Y3405" s="14">
        <v>229</v>
      </c>
      <c r="Z3405" s="1">
        <v>66.38</v>
      </c>
      <c r="AA3405" s="1">
        <v>65.12</v>
      </c>
      <c r="AB3405" s="71">
        <f t="shared" si="4308"/>
        <v>1.2599999999999909</v>
      </c>
      <c r="AC3405" s="53"/>
    </row>
    <row r="3406" spans="1:29" x14ac:dyDescent="0.25">
      <c r="A3406" s="53">
        <v>5604018</v>
      </c>
      <c r="B3406" s="89" t="s">
        <v>2654</v>
      </c>
      <c r="C3406" s="53" t="s">
        <v>671</v>
      </c>
      <c r="D3406" s="50" t="s">
        <v>2508</v>
      </c>
      <c r="E3406" s="47">
        <f>VLOOKUP('2012 Accountability Database'!A3402,Dems1112!$A$2:$G$1082,4)</f>
        <v>0.81</v>
      </c>
      <c r="F3406" s="65" t="s">
        <v>2486</v>
      </c>
      <c r="G3406" s="62"/>
      <c r="H3406" s="13" t="str">
        <f>IF(V3406&gt;94,"Met",IF(X3406="--","n/a",IF(X3406&gt;=0,"Met","Did Not Meet")))</f>
        <v>Did Not Meet</v>
      </c>
      <c r="I3406" s="13" t="str">
        <f>IF(V3407&gt;94,"Met",IF(X3407="--","n/a",IF(X3407&gt;=0,"Met","Did Not Meet")))</f>
        <v>Did Not Meet</v>
      </c>
      <c r="J3406" s="13"/>
      <c r="K3406" s="13" t="str">
        <f>IF(Z3406&gt;94,"Met",IF(AB3406="--","n/a",IF(AB3406&gt;=0,"Met","Did Not Meet")))</f>
        <v>Did Not Meet</v>
      </c>
      <c r="L3406" s="13" t="str">
        <f>IF(Z3407&gt;94,"Met",IF(AB3407="--","n/a",IF(AB3407&gt;=0,"Met","Did Not Meet")))</f>
        <v>Did Not Meet</v>
      </c>
      <c r="M3406" s="5" t="s">
        <v>9</v>
      </c>
      <c r="N3406" s="68" t="s">
        <v>2497</v>
      </c>
      <c r="O3406" s="35"/>
      <c r="P3406" s="44"/>
      <c r="Q3406" s="108"/>
      <c r="R3406" s="5" t="s">
        <v>6</v>
      </c>
      <c r="S3406" s="5" t="s">
        <v>2</v>
      </c>
      <c r="T3406" s="5" t="s">
        <v>3</v>
      </c>
      <c r="U3406" s="5">
        <v>147</v>
      </c>
      <c r="V3406" s="5">
        <v>72.11</v>
      </c>
      <c r="W3406" s="5">
        <v>77.39</v>
      </c>
      <c r="X3406" s="8">
        <f t="shared" si="4334"/>
        <v>-5.2800000000000011</v>
      </c>
      <c r="Y3406" s="14">
        <v>142</v>
      </c>
      <c r="Z3406" s="5">
        <v>72.540000000000006</v>
      </c>
      <c r="AA3406" s="5">
        <v>79.489999999999995</v>
      </c>
      <c r="AB3406" s="72">
        <f t="shared" si="4308"/>
        <v>-6.9499999999999886</v>
      </c>
      <c r="AC3406" s="53"/>
    </row>
    <row r="3407" spans="1:29" x14ac:dyDescent="0.25">
      <c r="A3407" s="53">
        <v>5604018</v>
      </c>
      <c r="B3407" s="89" t="s">
        <v>2654</v>
      </c>
      <c r="C3407" s="53" t="s">
        <v>671</v>
      </c>
      <c r="D3407" s="50" t="s">
        <v>974</v>
      </c>
      <c r="E3407" s="47" t="str">
        <f>VLOOKUP('2012 Accountability Database'!A3402,Dems1112!$A$2:$G$1082,5)</f>
        <v>6-8</v>
      </c>
      <c r="F3407" s="65" t="s">
        <v>2487</v>
      </c>
      <c r="G3407" s="62"/>
      <c r="H3407" s="13" t="str">
        <f>IF(V3408&gt;94,"Met",IF(X3408="--","n/a",IF(X3408&gt;=0,"Met","Did Not Meet")))</f>
        <v>Did Not Meet</v>
      </c>
      <c r="I3407" s="13" t="str">
        <f>IF(V3409&gt;94,"Met",IF(X3409="--","n/a",IF(X3409&gt;=0,"Met","Did Not Meet")))</f>
        <v>Did Not Meet</v>
      </c>
      <c r="J3407" s="13"/>
      <c r="K3407" s="13" t="str">
        <f>IF(Z3408&gt;94,"Met",IF(AB3408="--","n/a",IF(AB3408&gt;=0,"Met","Did Not Meet")))</f>
        <v>Did Not Meet</v>
      </c>
      <c r="L3407" s="13" t="str">
        <f>IF(Z3409&gt;94,"Met",IF(AB3409="--","n/a",IF(AB3409&gt;=0,"Met","Did Not Meet")))</f>
        <v>Did Not Meet</v>
      </c>
      <c r="M3407" s="1" t="s">
        <v>9</v>
      </c>
      <c r="N3407" s="14"/>
      <c r="O3407" s="35" t="s">
        <v>2506</v>
      </c>
      <c r="P3407" s="83" t="str">
        <f t="shared" ref="P3407" si="4350">IF(P3402="No"," ", IF(P3404="No"," ",IF(P3403="No", " ",IF(P3405="No"," ","X"))))</f>
        <v xml:space="preserve"> </v>
      </c>
      <c r="Q3407" s="108"/>
      <c r="R3407" s="5" t="s">
        <v>6</v>
      </c>
      <c r="S3407" s="1" t="s">
        <v>2</v>
      </c>
      <c r="T3407" s="1" t="s">
        <v>7</v>
      </c>
      <c r="U3407" s="5">
        <v>121</v>
      </c>
      <c r="V3407" s="1">
        <v>67.77</v>
      </c>
      <c r="W3407" s="1">
        <v>71.739999999999995</v>
      </c>
      <c r="X3407" s="6">
        <f t="shared" si="4334"/>
        <v>-3.9699999999999989</v>
      </c>
      <c r="Y3407" s="14">
        <v>116</v>
      </c>
      <c r="Z3407" s="1">
        <v>68.099999999999994</v>
      </c>
      <c r="AA3407" s="1">
        <v>74.040000000000006</v>
      </c>
      <c r="AB3407" s="72">
        <f t="shared" si="4308"/>
        <v>-5.9400000000000119</v>
      </c>
      <c r="AC3407" s="53"/>
    </row>
    <row r="3408" spans="1:29" ht="15.75" x14ac:dyDescent="0.25">
      <c r="A3408" s="53">
        <v>5604018</v>
      </c>
      <c r="B3408" s="89" t="s">
        <v>2654</v>
      </c>
      <c r="C3408" s="53" t="s">
        <v>671</v>
      </c>
      <c r="D3408" s="50" t="s">
        <v>975</v>
      </c>
      <c r="E3408" s="48" t="str">
        <f>VLOOKUP('2012 Accountability Database'!A3402,Dems1112!$A$2:$G$1082,6)</f>
        <v>2 (Northeast AR)</v>
      </c>
      <c r="F3408" s="66"/>
      <c r="G3408" s="63" t="s">
        <v>2488</v>
      </c>
      <c r="H3408" s="61" t="str">
        <f t="shared" ref="H3408:I3408" si="4351">IF(H3406="Met","Yes",IF(H3407="Met","Yes","No"))</f>
        <v>No</v>
      </c>
      <c r="I3408" s="61" t="str">
        <f t="shared" si="4351"/>
        <v>No</v>
      </c>
      <c r="J3408" s="55"/>
      <c r="K3408" s="61" t="str">
        <f t="shared" ref="K3408:L3408" si="4352">IF(K3406="Met","Yes",IF(K3407="Met","Yes","No"))</f>
        <v>No</v>
      </c>
      <c r="L3408" s="61" t="str">
        <f t="shared" si="4352"/>
        <v>No</v>
      </c>
      <c r="M3408" s="1" t="s">
        <v>9</v>
      </c>
      <c r="N3408" s="14"/>
      <c r="O3408" s="35" t="s">
        <v>2505</v>
      </c>
      <c r="P3408" s="83" t="str">
        <f t="shared" ref="P3408" si="4353">IF(P3407="X"," ",IF(P3409="X"," ","X"))</f>
        <v xml:space="preserve"> </v>
      </c>
      <c r="Q3408" s="94" t="s">
        <v>2759</v>
      </c>
      <c r="R3408" s="5" t="s">
        <v>6</v>
      </c>
      <c r="S3408" s="1" t="s">
        <v>5</v>
      </c>
      <c r="T3408" s="1" t="s">
        <v>3</v>
      </c>
      <c r="U3408" s="5">
        <v>297</v>
      </c>
      <c r="V3408" s="1">
        <v>73.739999999999995</v>
      </c>
      <c r="W3408" s="1">
        <v>77.39</v>
      </c>
      <c r="X3408" s="6">
        <f t="shared" si="4334"/>
        <v>-3.6500000000000057</v>
      </c>
      <c r="Y3408" s="14">
        <v>285</v>
      </c>
      <c r="Z3408" s="1">
        <v>75.09</v>
      </c>
      <c r="AA3408" s="1">
        <v>79.489999999999995</v>
      </c>
      <c r="AB3408" s="72">
        <f t="shared" si="4308"/>
        <v>-4.3999999999999915</v>
      </c>
      <c r="AC3408" s="53"/>
    </row>
    <row r="3409" spans="1:29" x14ac:dyDescent="0.25">
      <c r="A3409" s="54">
        <v>5604018</v>
      </c>
      <c r="B3409" s="90" t="s">
        <v>2654</v>
      </c>
      <c r="C3409" s="54" t="s">
        <v>671</v>
      </c>
      <c r="D3409" s="4"/>
      <c r="E3409" s="4"/>
      <c r="F3409" s="67"/>
      <c r="G3409" s="64"/>
      <c r="H3409" s="43"/>
      <c r="I3409" s="43"/>
      <c r="J3409" s="43"/>
      <c r="K3409" s="43"/>
      <c r="L3409" s="43"/>
      <c r="M3409" s="4" t="s">
        <v>9</v>
      </c>
      <c r="N3409" s="15"/>
      <c r="O3409" s="38" t="s">
        <v>2482</v>
      </c>
      <c r="P3409" s="84" t="str">
        <f>IF(E3403="Achieving School"," ","X")</f>
        <v>X</v>
      </c>
      <c r="Q3409" s="91"/>
      <c r="R3409" s="4" t="s">
        <v>6</v>
      </c>
      <c r="S3409" s="4" t="s">
        <v>5</v>
      </c>
      <c r="T3409" s="4" t="s">
        <v>7</v>
      </c>
      <c r="U3409" s="4">
        <v>241</v>
      </c>
      <c r="V3409" s="4">
        <v>68.459999999999994</v>
      </c>
      <c r="W3409" s="4">
        <v>71.739999999999995</v>
      </c>
      <c r="X3409" s="7">
        <f t="shared" si="4334"/>
        <v>-3.2800000000000011</v>
      </c>
      <c r="Y3409" s="15">
        <v>229</v>
      </c>
      <c r="Z3409" s="4">
        <v>69.87</v>
      </c>
      <c r="AA3409" s="4">
        <v>74.040000000000006</v>
      </c>
      <c r="AB3409" s="73">
        <f t="shared" si="4308"/>
        <v>-4.1700000000000017</v>
      </c>
      <c r="AC3409" s="54"/>
    </row>
    <row r="3410" spans="1:29" x14ac:dyDescent="0.25">
      <c r="A3410" s="1">
        <v>5605001</v>
      </c>
      <c r="B3410" s="87" t="s">
        <v>2655</v>
      </c>
      <c r="C3410" s="55" t="s">
        <v>900</v>
      </c>
      <c r="E3410" s="42"/>
      <c r="F3410" s="65" t="s">
        <v>2483</v>
      </c>
      <c r="G3410" s="62"/>
      <c r="H3410" s="37" t="str">
        <f>IF(V3410&gt;94,"Met",IF(X3410="--","n/a",IF(X3410&gt;=0,"Met","Did Not Meet")))</f>
        <v>Met</v>
      </c>
      <c r="I3410" s="37" t="str">
        <f>IF(V3411&gt;94,"Met",IF(X3411="--","n/a",IF(X3411&gt;=0,"Met","Did Not Meet")))</f>
        <v>Met</v>
      </c>
      <c r="K3410" s="13" t="str">
        <f>IF(Z3410&gt;94,"Met",IF(AB3410="--","n/a",IF(AB3410&gt;=0,"Met","Did Not Meet")))</f>
        <v>Met</v>
      </c>
      <c r="L3410" s="13" t="str">
        <f>IF(Z3411&gt;94,"Met",IF(AB3411="--","n/a",IF(AB3411&gt;=0,"Met","Did Not Meet")))</f>
        <v>Met</v>
      </c>
      <c r="M3410" s="5" t="s">
        <v>4</v>
      </c>
      <c r="N3410" s="14" t="s">
        <v>2502</v>
      </c>
      <c r="O3410" s="5"/>
      <c r="P3410" s="44" t="str">
        <f t="shared" ref="P3410" si="4354">IF(H3412="Yes",IF(I3412="Yes","Yes","No"),"No")</f>
        <v>Yes</v>
      </c>
      <c r="Q3410" s="93"/>
      <c r="R3410" s="5" t="s">
        <v>1</v>
      </c>
      <c r="S3410" s="5" t="s">
        <v>2</v>
      </c>
      <c r="T3410" s="5" t="s">
        <v>3</v>
      </c>
      <c r="U3410" s="5">
        <v>230</v>
      </c>
      <c r="V3410" s="5">
        <v>72.17</v>
      </c>
      <c r="W3410" s="5">
        <v>68.900000000000006</v>
      </c>
      <c r="X3410" s="11">
        <f t="shared" si="4334"/>
        <v>3.269999999999996</v>
      </c>
      <c r="Y3410" s="14">
        <v>223</v>
      </c>
      <c r="Z3410" s="5">
        <v>78.03</v>
      </c>
      <c r="AA3410" s="5">
        <v>64.77</v>
      </c>
      <c r="AB3410" s="71">
        <f t="shared" si="4308"/>
        <v>13.260000000000005</v>
      </c>
      <c r="AC3410" s="36"/>
    </row>
    <row r="3411" spans="1:29" ht="15.75" x14ac:dyDescent="0.25">
      <c r="A3411" s="53">
        <v>5605001</v>
      </c>
      <c r="B3411" s="89" t="s">
        <v>2655</v>
      </c>
      <c r="C3411" s="53" t="s">
        <v>900</v>
      </c>
      <c r="D3411" s="49" t="s">
        <v>2498</v>
      </c>
      <c r="E3411" s="34" t="str">
        <f>M3410</f>
        <v>Achieving School</v>
      </c>
      <c r="F3411" s="65" t="s">
        <v>2484</v>
      </c>
      <c r="G3411" s="62"/>
      <c r="H3411" s="13" t="str">
        <f>IF(V3412&gt;94,"Met",IF(X3412="--","n/a",IF(X3412&gt;=0,"Met","Did Not Meet")))</f>
        <v>Met</v>
      </c>
      <c r="I3411" s="13" t="str">
        <f>IF(V3413&gt;94,"Met",IF(X3413="--","n/a",IF(X3413&gt;=0,"Met","Did Not Meet")))</f>
        <v>Met</v>
      </c>
      <c r="K3411" s="13" t="str">
        <f>IF(Z3412&gt;94,"Met",IF(AB3412="--","n/a",IF(AB3412&gt;=0,"Met","Did Not Meet")))</f>
        <v>Met</v>
      </c>
      <c r="L3411" s="13" t="str">
        <f>IF(Z3413&gt;94,"Met",IF(AB3413="--","n/a",IF(AB3413&gt;=0,"Met","Did Not Meet")))</f>
        <v>Met</v>
      </c>
      <c r="M3411" s="1" t="s">
        <v>4</v>
      </c>
      <c r="N3411" s="14" t="s">
        <v>2501</v>
      </c>
      <c r="O3411" s="5"/>
      <c r="P3411" s="44" t="str">
        <f t="shared" ref="P3411" si="4355">IF(K3412="Yes",IF(L3412="Yes","Yes","No"),"No")</f>
        <v>Yes</v>
      </c>
      <c r="Q3411" s="94" t="s">
        <v>2759</v>
      </c>
      <c r="R3411" s="5" t="s">
        <v>1</v>
      </c>
      <c r="S3411" s="1" t="s">
        <v>2</v>
      </c>
      <c r="T3411" s="1" t="s">
        <v>7</v>
      </c>
      <c r="U3411" s="5">
        <v>179</v>
      </c>
      <c r="V3411" s="1">
        <v>66.48</v>
      </c>
      <c r="W3411" s="1">
        <v>63.13</v>
      </c>
      <c r="X3411" s="9">
        <f t="shared" si="4334"/>
        <v>3.3500000000000014</v>
      </c>
      <c r="Y3411" s="14">
        <v>172</v>
      </c>
      <c r="Z3411" s="1">
        <v>75</v>
      </c>
      <c r="AA3411" s="1">
        <v>58.96</v>
      </c>
      <c r="AB3411" s="71">
        <f t="shared" si="4308"/>
        <v>16.04</v>
      </c>
      <c r="AC3411" s="53"/>
    </row>
    <row r="3412" spans="1:29" ht="15" customHeight="1" x14ac:dyDescent="0.25">
      <c r="A3412" s="53">
        <v>5605001</v>
      </c>
      <c r="B3412" s="89" t="s">
        <v>2655</v>
      </c>
      <c r="C3412" s="53" t="s">
        <v>900</v>
      </c>
      <c r="D3412" s="49" t="s">
        <v>2499</v>
      </c>
      <c r="E3412" s="35" t="str">
        <f>VLOOKUP('2012 Accountability Database'!$A3410,'2011 AYP'!A$2:B$1072,2)</f>
        <v xml:space="preserve"> A (Alert)</v>
      </c>
      <c r="F3412" s="66"/>
      <c r="G3412" s="63" t="s">
        <v>2485</v>
      </c>
      <c r="H3412" s="60" t="str">
        <f t="shared" ref="H3412:I3412" si="4356">IF(H3410="Met","Yes",IF(H3411="Met","Yes","No"))</f>
        <v>Yes</v>
      </c>
      <c r="I3412" s="60" t="str">
        <f t="shared" si="4356"/>
        <v>Yes</v>
      </c>
      <c r="J3412" s="42"/>
      <c r="K3412" s="60" t="str">
        <f t="shared" ref="K3412:L3412" si="4357">IF(K3410="Met","Yes",IF(K3411="Met","Yes","No"))</f>
        <v>Yes</v>
      </c>
      <c r="L3412" s="60" t="str">
        <f t="shared" si="4357"/>
        <v>Yes</v>
      </c>
      <c r="M3412" s="5" t="s">
        <v>4</v>
      </c>
      <c r="N3412" s="14" t="s">
        <v>2503</v>
      </c>
      <c r="O3412" s="5"/>
      <c r="P3412" s="44" t="str">
        <f t="shared" ref="P3412" si="4358">IF(H3416="Yes",IF(I3416="Yes","Yes","No"),"No")</f>
        <v>No</v>
      </c>
      <c r="Q3412" s="108" t="s">
        <v>2758</v>
      </c>
      <c r="R3412" s="5" t="s">
        <v>1</v>
      </c>
      <c r="S3412" s="5" t="s">
        <v>5</v>
      </c>
      <c r="T3412" s="5" t="s">
        <v>3</v>
      </c>
      <c r="U3412" s="5">
        <v>667</v>
      </c>
      <c r="V3412" s="5">
        <v>70.010000000000005</v>
      </c>
      <c r="W3412" s="5">
        <v>68.900000000000006</v>
      </c>
      <c r="X3412" s="11">
        <f t="shared" si="4334"/>
        <v>1.1099999999999994</v>
      </c>
      <c r="Y3412" s="14">
        <v>647</v>
      </c>
      <c r="Z3412" s="5">
        <v>70.319999999999993</v>
      </c>
      <c r="AA3412" s="5">
        <v>64.77</v>
      </c>
      <c r="AB3412" s="71">
        <f t="shared" si="4308"/>
        <v>5.5499999999999972</v>
      </c>
      <c r="AC3412" s="53"/>
    </row>
    <row r="3413" spans="1:29" x14ac:dyDescent="0.25">
      <c r="A3413" s="53">
        <v>5605001</v>
      </c>
      <c r="B3413" s="89" t="s">
        <v>2655</v>
      </c>
      <c r="C3413" s="53" t="s">
        <v>900</v>
      </c>
      <c r="D3413" s="49" t="s">
        <v>2507</v>
      </c>
      <c r="E3413" s="47">
        <f>VLOOKUP('2012 Accountability Database'!A3410,Dems1112!$A$2:$G$1082,3)</f>
        <v>0.15</v>
      </c>
      <c r="F3413" s="66"/>
      <c r="G3413" s="52"/>
      <c r="M3413" s="1" t="s">
        <v>4</v>
      </c>
      <c r="N3413" s="14" t="s">
        <v>2504</v>
      </c>
      <c r="O3413" s="5"/>
      <c r="P3413" s="44" t="str">
        <f t="shared" ref="P3413" si="4359">IF(K3416="Yes",IF(L3416="Yes","Yes","No"),"No")</f>
        <v>Yes</v>
      </c>
      <c r="Q3413" s="108"/>
      <c r="R3413" s="5" t="s">
        <v>1</v>
      </c>
      <c r="S3413" s="1" t="s">
        <v>5</v>
      </c>
      <c r="T3413" s="1" t="s">
        <v>7</v>
      </c>
      <c r="U3413" s="5">
        <v>531</v>
      </c>
      <c r="V3413" s="1">
        <v>64.41</v>
      </c>
      <c r="W3413" s="1">
        <v>63.13</v>
      </c>
      <c r="X3413" s="9">
        <f t="shared" si="4334"/>
        <v>1.279999999999994</v>
      </c>
      <c r="Y3413" s="14">
        <v>512</v>
      </c>
      <c r="Z3413" s="1">
        <v>65.63</v>
      </c>
      <c r="AA3413" s="1">
        <v>58.96</v>
      </c>
      <c r="AB3413" s="71">
        <f t="shared" si="4308"/>
        <v>6.6699999999999946</v>
      </c>
      <c r="AC3413" s="53"/>
    </row>
    <row r="3414" spans="1:29" x14ac:dyDescent="0.25">
      <c r="A3414" s="53">
        <v>5605001</v>
      </c>
      <c r="B3414" s="89" t="s">
        <v>2655</v>
      </c>
      <c r="C3414" s="53" t="s">
        <v>900</v>
      </c>
      <c r="D3414" s="50" t="s">
        <v>2508</v>
      </c>
      <c r="E3414" s="47">
        <f>VLOOKUP('2012 Accountability Database'!A3410,Dems1112!$A$2:$G$1082,4)</f>
        <v>0.76</v>
      </c>
      <c r="F3414" s="65" t="s">
        <v>2486</v>
      </c>
      <c r="G3414" s="62"/>
      <c r="H3414" s="13" t="str">
        <f>IF(V3414&gt;94,"Met",IF(X3414="--","n/a",IF(X3414&gt;=0,"Met","Did Not Meet")))</f>
        <v>Did Not Meet</v>
      </c>
      <c r="I3414" s="13" t="str">
        <f>IF(V3415&gt;94,"Met",IF(X3415="--","n/a",IF(X3415&gt;=0,"Met","Did Not Meet")))</f>
        <v>Met</v>
      </c>
      <c r="J3414" s="13"/>
      <c r="K3414" s="13" t="str">
        <f>IF(Z3414&gt;94,"Met",IF(AB3414="--","n/a",IF(AB3414&gt;=0,"Met","Did Not Meet")))</f>
        <v>Did Not Meet</v>
      </c>
      <c r="L3414" s="13" t="str">
        <f>IF(Z3415&gt;94,"Met",IF(AB3415="--","n/a",IF(AB3415&gt;=0,"Met","Did Not Meet")))</f>
        <v>Did Not Meet</v>
      </c>
      <c r="M3414" s="1" t="s">
        <v>4</v>
      </c>
      <c r="N3414" s="68" t="s">
        <v>2497</v>
      </c>
      <c r="O3414" s="35"/>
      <c r="P3414" s="44"/>
      <c r="Q3414" s="108"/>
      <c r="R3414" s="5" t="s">
        <v>6</v>
      </c>
      <c r="S3414" s="1" t="s">
        <v>2</v>
      </c>
      <c r="T3414" s="1" t="s">
        <v>3</v>
      </c>
      <c r="U3414" s="5">
        <v>230</v>
      </c>
      <c r="V3414" s="1">
        <v>75.22</v>
      </c>
      <c r="W3414" s="1">
        <v>75.44</v>
      </c>
      <c r="X3414" s="6">
        <f t="shared" si="4334"/>
        <v>-0.21999999999999886</v>
      </c>
      <c r="Y3414" s="14">
        <v>223</v>
      </c>
      <c r="Z3414" s="1">
        <v>69.959999999999994</v>
      </c>
      <c r="AA3414" s="1">
        <v>71.989999999999995</v>
      </c>
      <c r="AB3414" s="72">
        <f t="shared" si="4308"/>
        <v>-2.0300000000000011</v>
      </c>
      <c r="AC3414" s="53"/>
    </row>
    <row r="3415" spans="1:29" x14ac:dyDescent="0.25">
      <c r="A3415" s="53">
        <v>5605001</v>
      </c>
      <c r="B3415" s="89" t="s">
        <v>2655</v>
      </c>
      <c r="C3415" s="53" t="s">
        <v>900</v>
      </c>
      <c r="D3415" s="50" t="s">
        <v>974</v>
      </c>
      <c r="E3415" s="47" t="str">
        <f>VLOOKUP('2012 Accountability Database'!A3410,Dems1112!$A$2:$G$1082,5)</f>
        <v>5-6</v>
      </c>
      <c r="F3415" s="65" t="s">
        <v>2487</v>
      </c>
      <c r="G3415" s="62"/>
      <c r="H3415" s="13" t="str">
        <f>IF(V3416&gt;94,"Met",IF(X3416="--","n/a",IF(X3416&gt;=0,"Met","Did Not Meet")))</f>
        <v>Did Not Meet</v>
      </c>
      <c r="I3415" s="13" t="str">
        <f>IF(V3417&gt;94,"Met",IF(X3417="--","n/a",IF(X3417&gt;=0,"Met","Did Not Meet")))</f>
        <v>Did Not Meet</v>
      </c>
      <c r="J3415" s="13"/>
      <c r="K3415" s="13" t="str">
        <f>IF(Z3416&gt;94,"Met",IF(AB3416="--","n/a",IF(AB3416&gt;=0,"Met","Did Not Meet")))</f>
        <v>Met</v>
      </c>
      <c r="L3415" s="13" t="str">
        <f>IF(Z3417&gt;94,"Met",IF(AB3417="--","n/a",IF(AB3417&gt;=0,"Met","Did Not Meet")))</f>
        <v>Met</v>
      </c>
      <c r="M3415" s="1" t="s">
        <v>4</v>
      </c>
      <c r="N3415" s="14"/>
      <c r="O3415" s="35" t="s">
        <v>2506</v>
      </c>
      <c r="P3415" s="83" t="str">
        <f t="shared" ref="P3415" si="4360">IF(P3410="No"," ", IF(P3412="No"," ",IF(P3411="No", " ",IF(P3413="No"," ","X"))))</f>
        <v xml:space="preserve"> </v>
      </c>
      <c r="Q3415" s="108"/>
      <c r="R3415" s="5" t="s">
        <v>6</v>
      </c>
      <c r="S3415" s="1" t="s">
        <v>2</v>
      </c>
      <c r="T3415" s="1" t="s">
        <v>7</v>
      </c>
      <c r="U3415" s="5">
        <v>179</v>
      </c>
      <c r="V3415" s="1">
        <v>71.510000000000005</v>
      </c>
      <c r="W3415" s="1">
        <v>70.81</v>
      </c>
      <c r="X3415" s="9">
        <f t="shared" si="4334"/>
        <v>0.70000000000000284</v>
      </c>
      <c r="Y3415" s="14">
        <v>172</v>
      </c>
      <c r="Z3415" s="1">
        <v>66.86</v>
      </c>
      <c r="AA3415" s="1">
        <v>68.03</v>
      </c>
      <c r="AB3415" s="72">
        <f t="shared" si="4308"/>
        <v>-1.1700000000000017</v>
      </c>
      <c r="AC3415" s="53"/>
    </row>
    <row r="3416" spans="1:29" ht="15.75" x14ac:dyDescent="0.25">
      <c r="A3416" s="53">
        <v>5605001</v>
      </c>
      <c r="B3416" s="89" t="s">
        <v>2655</v>
      </c>
      <c r="C3416" s="53" t="s">
        <v>900</v>
      </c>
      <c r="D3416" s="50" t="s">
        <v>975</v>
      </c>
      <c r="E3416" s="48" t="str">
        <f>VLOOKUP('2012 Accountability Database'!A3410,Dems1112!$A$2:$G$1082,6)</f>
        <v>2 (Northeast AR)</v>
      </c>
      <c r="F3416" s="66"/>
      <c r="G3416" s="63" t="s">
        <v>2488</v>
      </c>
      <c r="H3416" s="61" t="str">
        <f t="shared" ref="H3416:I3416" si="4361">IF(H3414="Met","Yes",IF(H3415="Met","Yes","No"))</f>
        <v>No</v>
      </c>
      <c r="I3416" s="61" t="str">
        <f t="shared" si="4361"/>
        <v>Yes</v>
      </c>
      <c r="J3416" s="55"/>
      <c r="K3416" s="61" t="str">
        <f t="shared" ref="K3416:L3416" si="4362">IF(K3414="Met","Yes",IF(K3415="Met","Yes","No"))</f>
        <v>Yes</v>
      </c>
      <c r="L3416" s="61" t="str">
        <f t="shared" si="4362"/>
        <v>Yes</v>
      </c>
      <c r="M3416" s="1" t="s">
        <v>4</v>
      </c>
      <c r="N3416" s="14"/>
      <c r="O3416" s="35" t="s">
        <v>2505</v>
      </c>
      <c r="P3416" s="83" t="str">
        <f t="shared" ref="P3416" si="4363">IF(P3415="X"," ",IF(P3417="X"," ","X"))</f>
        <v>X</v>
      </c>
      <c r="Q3416" s="94" t="s">
        <v>2759</v>
      </c>
      <c r="R3416" s="5" t="s">
        <v>6</v>
      </c>
      <c r="S3416" s="1" t="s">
        <v>5</v>
      </c>
      <c r="T3416" s="1" t="s">
        <v>3</v>
      </c>
      <c r="U3416" s="5">
        <v>667</v>
      </c>
      <c r="V3416" s="1">
        <v>74.81</v>
      </c>
      <c r="W3416" s="1">
        <v>75.44</v>
      </c>
      <c r="X3416" s="6">
        <f t="shared" si="4334"/>
        <v>-0.62999999999999545</v>
      </c>
      <c r="Y3416" s="14">
        <v>647</v>
      </c>
      <c r="Z3416" s="1">
        <v>72.02</v>
      </c>
      <c r="AA3416" s="1">
        <v>71.989999999999995</v>
      </c>
      <c r="AB3416" s="71">
        <f t="shared" si="4308"/>
        <v>3.0000000000001137E-2</v>
      </c>
      <c r="AC3416" s="53"/>
    </row>
    <row r="3417" spans="1:29" x14ac:dyDescent="0.25">
      <c r="A3417" s="54">
        <v>5605001</v>
      </c>
      <c r="B3417" s="90" t="s">
        <v>2655</v>
      </c>
      <c r="C3417" s="54" t="s">
        <v>900</v>
      </c>
      <c r="D3417" s="4"/>
      <c r="E3417" s="4"/>
      <c r="F3417" s="67"/>
      <c r="G3417" s="64"/>
      <c r="H3417" s="43"/>
      <c r="I3417" s="43"/>
      <c r="J3417" s="43"/>
      <c r="K3417" s="43"/>
      <c r="L3417" s="43"/>
      <c r="M3417" s="4" t="s">
        <v>4</v>
      </c>
      <c r="N3417" s="15"/>
      <c r="O3417" s="38" t="s">
        <v>2482</v>
      </c>
      <c r="P3417" s="84" t="str">
        <f>IF(E3411="Achieving School"," ","X")</f>
        <v xml:space="preserve"> </v>
      </c>
      <c r="Q3417" s="91"/>
      <c r="R3417" s="4" t="s">
        <v>6</v>
      </c>
      <c r="S3417" s="4" t="s">
        <v>5</v>
      </c>
      <c r="T3417" s="4" t="s">
        <v>7</v>
      </c>
      <c r="U3417" s="4">
        <v>531</v>
      </c>
      <c r="V3417" s="4">
        <v>70.62</v>
      </c>
      <c r="W3417" s="4">
        <v>70.81</v>
      </c>
      <c r="X3417" s="7">
        <f t="shared" si="4334"/>
        <v>-0.18999999999999773</v>
      </c>
      <c r="Y3417" s="15">
        <v>512</v>
      </c>
      <c r="Z3417" s="4">
        <v>68.16</v>
      </c>
      <c r="AA3417" s="4">
        <v>68.03</v>
      </c>
      <c r="AB3417" s="74">
        <f t="shared" si="4308"/>
        <v>0.12999999999999545</v>
      </c>
      <c r="AC3417" s="54"/>
    </row>
    <row r="3418" spans="1:29" x14ac:dyDescent="0.25">
      <c r="A3418" s="1">
        <v>5605021</v>
      </c>
      <c r="B3418" s="87" t="s">
        <v>2655</v>
      </c>
      <c r="C3418" s="55" t="s">
        <v>901</v>
      </c>
      <c r="E3418" s="42"/>
      <c r="F3418" s="65" t="s">
        <v>2483</v>
      </c>
      <c r="G3418" s="62"/>
      <c r="H3418" s="37" t="str">
        <f>IF(V3418&gt;94,"Met",IF(X3418="--","n/a",IF(X3418&gt;=0,"Met","Did Not Meet")))</f>
        <v>Met</v>
      </c>
      <c r="I3418" s="37" t="str">
        <f>IF(V3419&gt;94,"Met",IF(X3419="--","n/a",IF(X3419&gt;=0,"Met","Did Not Meet")))</f>
        <v>Met</v>
      </c>
      <c r="K3418" s="13" t="str">
        <f>IF(Z3418&gt;94,"Met",IF(AB3418="--","n/a",IF(AB3418&gt;=0,"Met","Did Not Meet")))</f>
        <v>Did Not Meet</v>
      </c>
      <c r="L3418" s="13" t="str">
        <f>IF(Z3419&gt;94,"Met",IF(AB3419="--","n/a",IF(AB3419&gt;=0,"Met","Did Not Meet")))</f>
        <v>Did Not Meet</v>
      </c>
      <c r="M3418" s="1" t="s">
        <v>9</v>
      </c>
      <c r="N3418" s="14" t="s">
        <v>2502</v>
      </c>
      <c r="O3418" s="5"/>
      <c r="P3418" s="44" t="str">
        <f t="shared" ref="P3418" si="4364">IF(H3420="Yes",IF(I3420="Yes","Yes","No"),"No")</f>
        <v>Yes</v>
      </c>
      <c r="Q3418" s="93"/>
      <c r="R3418" s="5" t="s">
        <v>1</v>
      </c>
      <c r="S3418" s="1" t="s">
        <v>2</v>
      </c>
      <c r="T3418" s="1" t="s">
        <v>3</v>
      </c>
      <c r="U3418" s="5">
        <v>225</v>
      </c>
      <c r="V3418" s="1">
        <v>82.22</v>
      </c>
      <c r="W3418" s="1">
        <v>75.040000000000006</v>
      </c>
      <c r="X3418" s="9">
        <f t="shared" si="4334"/>
        <v>7.1799999999999926</v>
      </c>
      <c r="Y3418" s="14">
        <v>117</v>
      </c>
      <c r="Z3418" s="1">
        <v>76.069999999999993</v>
      </c>
      <c r="AA3418" s="1">
        <v>87.5</v>
      </c>
      <c r="AB3418" s="72">
        <f t="shared" si="4308"/>
        <v>-11.430000000000007</v>
      </c>
      <c r="AC3418" s="36"/>
    </row>
    <row r="3419" spans="1:29" ht="15.75" x14ac:dyDescent="0.25">
      <c r="A3419" s="53">
        <v>5605021</v>
      </c>
      <c r="B3419" s="89" t="s">
        <v>2655</v>
      </c>
      <c r="C3419" s="53" t="s">
        <v>901</v>
      </c>
      <c r="D3419" s="49" t="s">
        <v>2498</v>
      </c>
      <c r="E3419" s="34" t="str">
        <f>M3418</f>
        <v>Needs Improvement School</v>
      </c>
      <c r="F3419" s="65" t="s">
        <v>2484</v>
      </c>
      <c r="G3419" s="62"/>
      <c r="H3419" s="13" t="str">
        <f>IF(V3420&gt;94,"Met",IF(X3420="--","n/a",IF(X3420&gt;=0,"Met","Did Not Meet")))</f>
        <v>Did Not Meet</v>
      </c>
      <c r="I3419" s="13" t="str">
        <f>IF(V3421&gt;94,"Met",IF(X3421="--","n/a",IF(X3421&gt;=0,"Met","Did Not Meet")))</f>
        <v>Did Not Meet</v>
      </c>
      <c r="K3419" s="13" t="str">
        <f>IF(Z3420&gt;94,"Met",IF(AB3420="--","n/a",IF(AB3420&gt;=0,"Met","Did Not Meet")))</f>
        <v>Did Not Meet</v>
      </c>
      <c r="L3419" s="13" t="str">
        <f>IF(Z3421&gt;94,"Met",IF(AB3421="--","n/a",IF(AB3421&gt;=0,"Met","Did Not Meet")))</f>
        <v>Did Not Meet</v>
      </c>
      <c r="M3419" s="1" t="s">
        <v>9</v>
      </c>
      <c r="N3419" s="14" t="s">
        <v>2501</v>
      </c>
      <c r="O3419" s="5"/>
      <c r="P3419" s="44" t="str">
        <f t="shared" ref="P3419" si="4365">IF(K3420="Yes",IF(L3420="Yes","Yes","No"),"No")</f>
        <v>No</v>
      </c>
      <c r="Q3419" s="94" t="s">
        <v>2759</v>
      </c>
      <c r="R3419" s="5" t="s">
        <v>1</v>
      </c>
      <c r="S3419" s="1" t="s">
        <v>2</v>
      </c>
      <c r="T3419" s="1" t="s">
        <v>7</v>
      </c>
      <c r="U3419" s="5">
        <v>176</v>
      </c>
      <c r="V3419" s="1">
        <v>78.98</v>
      </c>
      <c r="W3419" s="1">
        <v>71.05</v>
      </c>
      <c r="X3419" s="9">
        <f t="shared" si="4334"/>
        <v>7.9300000000000068</v>
      </c>
      <c r="Y3419" s="14">
        <v>93</v>
      </c>
      <c r="Z3419" s="1">
        <v>74.19</v>
      </c>
      <c r="AA3419" s="1">
        <v>85.74</v>
      </c>
      <c r="AB3419" s="72">
        <f t="shared" si="4308"/>
        <v>-11.549999999999997</v>
      </c>
      <c r="AC3419" s="53"/>
    </row>
    <row r="3420" spans="1:29" ht="15" customHeight="1" x14ac:dyDescent="0.25">
      <c r="A3420" s="53">
        <v>5605021</v>
      </c>
      <c r="B3420" s="89" t="s">
        <v>2655</v>
      </c>
      <c r="C3420" s="53" t="s">
        <v>901</v>
      </c>
      <c r="D3420" s="49" t="s">
        <v>2499</v>
      </c>
      <c r="E3420" s="35" t="str">
        <f>VLOOKUP('2012 Accountability Database'!$A3418,'2011 AYP'!A$2:B$1072,2)</f>
        <v>SI_1 (School Improvement Year 1)</v>
      </c>
      <c r="F3420" s="66"/>
      <c r="G3420" s="63" t="s">
        <v>2485</v>
      </c>
      <c r="H3420" s="60" t="str">
        <f t="shared" ref="H3420:I3420" si="4366">IF(H3418="Met","Yes",IF(H3419="Met","Yes","No"))</f>
        <v>Yes</v>
      </c>
      <c r="I3420" s="60" t="str">
        <f t="shared" si="4366"/>
        <v>Yes</v>
      </c>
      <c r="J3420" s="42"/>
      <c r="K3420" s="60" t="str">
        <f t="shared" ref="K3420:L3420" si="4367">IF(K3418="Met","Yes",IF(K3419="Met","Yes","No"))</f>
        <v>No</v>
      </c>
      <c r="L3420" s="60" t="str">
        <f t="shared" si="4367"/>
        <v>No</v>
      </c>
      <c r="M3420" s="1" t="s">
        <v>9</v>
      </c>
      <c r="N3420" s="14" t="s">
        <v>2503</v>
      </c>
      <c r="O3420" s="5"/>
      <c r="P3420" s="44" t="str">
        <f t="shared" ref="P3420" si="4368">IF(H3424="Yes",IF(I3424="Yes","Yes","No"),"No")</f>
        <v>No</v>
      </c>
      <c r="Q3420" s="108" t="s">
        <v>2758</v>
      </c>
      <c r="R3420" s="5" t="s">
        <v>1</v>
      </c>
      <c r="S3420" s="1" t="s">
        <v>5</v>
      </c>
      <c r="T3420" s="1" t="s">
        <v>3</v>
      </c>
      <c r="U3420" s="5">
        <v>699</v>
      </c>
      <c r="V3420" s="1">
        <v>73.819999999999993</v>
      </c>
      <c r="W3420" s="1">
        <v>75.040000000000006</v>
      </c>
      <c r="X3420" s="6">
        <f t="shared" si="4334"/>
        <v>-1.2200000000000131</v>
      </c>
      <c r="Y3420" s="14">
        <v>342</v>
      </c>
      <c r="Z3420" s="1">
        <v>76.02</v>
      </c>
      <c r="AA3420" s="1">
        <v>87.5</v>
      </c>
      <c r="AB3420" s="72">
        <f t="shared" si="4308"/>
        <v>-11.480000000000004</v>
      </c>
      <c r="AC3420" s="53"/>
    </row>
    <row r="3421" spans="1:29" x14ac:dyDescent="0.25">
      <c r="A3421" s="53">
        <v>5605021</v>
      </c>
      <c r="B3421" s="89" t="s">
        <v>2655</v>
      </c>
      <c r="C3421" s="53" t="s">
        <v>901</v>
      </c>
      <c r="D3421" s="49" t="s">
        <v>2507</v>
      </c>
      <c r="E3421" s="47">
        <f>VLOOKUP('2012 Accountability Database'!A3418,Dems1112!$A$2:$G$1082,3)</f>
        <v>0.15</v>
      </c>
      <c r="F3421" s="66"/>
      <c r="G3421" s="52"/>
      <c r="M3421" s="1" t="s">
        <v>9</v>
      </c>
      <c r="N3421" s="14" t="s">
        <v>2504</v>
      </c>
      <c r="O3421" s="5"/>
      <c r="P3421" s="44" t="str">
        <f t="shared" ref="P3421" si="4369">IF(K3424="Yes",IF(L3424="Yes","Yes","No"),"No")</f>
        <v>No</v>
      </c>
      <c r="Q3421" s="108"/>
      <c r="R3421" s="5" t="s">
        <v>1</v>
      </c>
      <c r="S3421" s="1" t="s">
        <v>5</v>
      </c>
      <c r="T3421" s="1" t="s">
        <v>7</v>
      </c>
      <c r="U3421" s="5">
        <v>544</v>
      </c>
      <c r="V3421" s="1">
        <v>68.75</v>
      </c>
      <c r="W3421" s="1">
        <v>71.05</v>
      </c>
      <c r="X3421" s="6">
        <f t="shared" si="4334"/>
        <v>-2.2999999999999972</v>
      </c>
      <c r="Y3421" s="14">
        <v>264</v>
      </c>
      <c r="Z3421" s="1">
        <v>74.239999999999995</v>
      </c>
      <c r="AA3421" s="1">
        <v>85.74</v>
      </c>
      <c r="AB3421" s="72">
        <f t="shared" si="4308"/>
        <v>-11.5</v>
      </c>
      <c r="AC3421" s="53"/>
    </row>
    <row r="3422" spans="1:29" x14ac:dyDescent="0.25">
      <c r="A3422" s="53">
        <v>5605021</v>
      </c>
      <c r="B3422" s="89" t="s">
        <v>2655</v>
      </c>
      <c r="C3422" s="53" t="s">
        <v>901</v>
      </c>
      <c r="D3422" s="50" t="s">
        <v>2508</v>
      </c>
      <c r="E3422" s="47">
        <f>VLOOKUP('2012 Accountability Database'!A3418,Dems1112!$A$2:$G$1082,4)</f>
        <v>0.77</v>
      </c>
      <c r="F3422" s="65" t="s">
        <v>2486</v>
      </c>
      <c r="G3422" s="62"/>
      <c r="H3422" s="13" t="str">
        <f>IF(V3422&gt;94,"Met",IF(X3422="--","n/a",IF(X3422&gt;=0,"Met","Did Not Meet")))</f>
        <v>Did Not Meet</v>
      </c>
      <c r="I3422" s="13" t="str">
        <f>IF(V3423&gt;94,"Met",IF(X3423="--","n/a",IF(X3423&gt;=0,"Met","Did Not Meet")))</f>
        <v>Did Not Meet</v>
      </c>
      <c r="J3422" s="13"/>
      <c r="K3422" s="13" t="str">
        <f>IF(Z3422&gt;94,"Met",IF(AB3422="--","n/a",IF(AB3422&gt;=0,"Met","Did Not Meet")))</f>
        <v>Did Not Meet</v>
      </c>
      <c r="L3422" s="13" t="str">
        <f>IF(Z3423&gt;94,"Met",IF(AB3423="--","n/a",IF(AB3423&gt;=0,"Met","Did Not Meet")))</f>
        <v>Did Not Meet</v>
      </c>
      <c r="M3422" s="1" t="s">
        <v>9</v>
      </c>
      <c r="N3422" s="68" t="s">
        <v>2497</v>
      </c>
      <c r="O3422" s="35"/>
      <c r="P3422" s="44"/>
      <c r="Q3422" s="108"/>
      <c r="R3422" s="5" t="s">
        <v>6</v>
      </c>
      <c r="S3422" s="1" t="s">
        <v>2</v>
      </c>
      <c r="T3422" s="1" t="s">
        <v>3</v>
      </c>
      <c r="U3422" s="5">
        <v>225</v>
      </c>
      <c r="V3422" s="1">
        <v>80.89</v>
      </c>
      <c r="W3422" s="1">
        <v>82.45</v>
      </c>
      <c r="X3422" s="6">
        <f t="shared" si="4334"/>
        <v>-1.5600000000000023</v>
      </c>
      <c r="Y3422" s="14">
        <v>117</v>
      </c>
      <c r="Z3422" s="1">
        <v>42.74</v>
      </c>
      <c r="AA3422" s="1">
        <v>60.83</v>
      </c>
      <c r="AB3422" s="72">
        <f t="shared" si="4308"/>
        <v>-18.089999999999996</v>
      </c>
      <c r="AC3422" s="53"/>
    </row>
    <row r="3423" spans="1:29" x14ac:dyDescent="0.25">
      <c r="A3423" s="53">
        <v>5605021</v>
      </c>
      <c r="B3423" s="89" t="s">
        <v>2655</v>
      </c>
      <c r="C3423" s="53" t="s">
        <v>901</v>
      </c>
      <c r="D3423" s="50" t="s">
        <v>974</v>
      </c>
      <c r="E3423" s="47" t="str">
        <f>VLOOKUP('2012 Accountability Database'!A3418,Dems1112!$A$2:$G$1082,5)</f>
        <v>K-4</v>
      </c>
      <c r="F3423" s="65" t="s">
        <v>2487</v>
      </c>
      <c r="G3423" s="62"/>
      <c r="H3423" s="13" t="str">
        <f>IF(V3424&gt;94,"Met",IF(X3424="--","n/a",IF(X3424&gt;=0,"Met","Did Not Meet")))</f>
        <v>Did Not Meet</v>
      </c>
      <c r="I3423" s="13" t="str">
        <f>IF(V3425&gt;94,"Met",IF(X3425="--","n/a",IF(X3425&gt;=0,"Met","Did Not Meet")))</f>
        <v>Did Not Meet</v>
      </c>
      <c r="J3423" s="13"/>
      <c r="K3423" s="13" t="str">
        <f>IF(Z3424&gt;94,"Met",IF(AB3424="--","n/a",IF(AB3424&gt;=0,"Met","Did Not Meet")))</f>
        <v>Did Not Meet</v>
      </c>
      <c r="L3423" s="13" t="str">
        <f>IF(Z3425&gt;94,"Met",IF(AB3425="--","n/a",IF(AB3425&gt;=0,"Met","Did Not Meet")))</f>
        <v>Did Not Meet</v>
      </c>
      <c r="M3423" s="1" t="s">
        <v>9</v>
      </c>
      <c r="N3423" s="14"/>
      <c r="O3423" s="35" t="s">
        <v>2506</v>
      </c>
      <c r="P3423" s="83" t="str">
        <f t="shared" ref="P3423" si="4370">IF(P3418="No"," ", IF(P3420="No"," ",IF(P3419="No", " ",IF(P3421="No"," ","X"))))</f>
        <v xml:space="preserve"> </v>
      </c>
      <c r="Q3423" s="108"/>
      <c r="R3423" s="5" t="s">
        <v>6</v>
      </c>
      <c r="S3423" s="1" t="s">
        <v>2</v>
      </c>
      <c r="T3423" s="1" t="s">
        <v>7</v>
      </c>
      <c r="U3423" s="5">
        <v>176</v>
      </c>
      <c r="V3423" s="1">
        <v>77.27</v>
      </c>
      <c r="W3423" s="1">
        <v>80.22</v>
      </c>
      <c r="X3423" s="6">
        <f t="shared" si="4334"/>
        <v>-2.9500000000000028</v>
      </c>
      <c r="Y3423" s="14">
        <v>93</v>
      </c>
      <c r="Z3423" s="1">
        <v>43.01</v>
      </c>
      <c r="AA3423" s="1">
        <v>57.22</v>
      </c>
      <c r="AB3423" s="72">
        <f t="shared" si="4308"/>
        <v>-14.21</v>
      </c>
      <c r="AC3423" s="53"/>
    </row>
    <row r="3424" spans="1:29" ht="15.75" x14ac:dyDescent="0.25">
      <c r="A3424" s="53">
        <v>5605021</v>
      </c>
      <c r="B3424" s="89" t="s">
        <v>2655</v>
      </c>
      <c r="C3424" s="53" t="s">
        <v>901</v>
      </c>
      <c r="D3424" s="50" t="s">
        <v>975</v>
      </c>
      <c r="E3424" s="48" t="str">
        <f>VLOOKUP('2012 Accountability Database'!A3418,Dems1112!$A$2:$G$1082,6)</f>
        <v>2 (Northeast AR)</v>
      </c>
      <c r="F3424" s="66"/>
      <c r="G3424" s="63" t="s">
        <v>2488</v>
      </c>
      <c r="H3424" s="61" t="str">
        <f t="shared" ref="H3424:I3424" si="4371">IF(H3422="Met","Yes",IF(H3423="Met","Yes","No"))</f>
        <v>No</v>
      </c>
      <c r="I3424" s="61" t="str">
        <f t="shared" si="4371"/>
        <v>No</v>
      </c>
      <c r="J3424" s="55"/>
      <c r="K3424" s="61" t="str">
        <f t="shared" ref="K3424:L3424" si="4372">IF(K3422="Met","Yes",IF(K3423="Met","Yes","No"))</f>
        <v>No</v>
      </c>
      <c r="L3424" s="61" t="str">
        <f t="shared" si="4372"/>
        <v>No</v>
      </c>
      <c r="M3424" s="1" t="s">
        <v>9</v>
      </c>
      <c r="N3424" s="14"/>
      <c r="O3424" s="35" t="s">
        <v>2505</v>
      </c>
      <c r="P3424" s="83" t="str">
        <f t="shared" ref="P3424" si="4373">IF(P3423="X"," ",IF(P3425="X"," ","X"))</f>
        <v xml:space="preserve"> </v>
      </c>
      <c r="Q3424" s="94" t="s">
        <v>2759</v>
      </c>
      <c r="R3424" s="5" t="s">
        <v>6</v>
      </c>
      <c r="S3424" s="1" t="s">
        <v>5</v>
      </c>
      <c r="T3424" s="1" t="s">
        <v>3</v>
      </c>
      <c r="U3424" s="5">
        <v>699</v>
      </c>
      <c r="V3424" s="1">
        <v>82.4</v>
      </c>
      <c r="W3424" s="1">
        <v>82.45</v>
      </c>
      <c r="X3424" s="6">
        <f t="shared" si="4334"/>
        <v>-4.9999999999997158E-2</v>
      </c>
      <c r="Y3424" s="14">
        <v>342</v>
      </c>
      <c r="Z3424" s="1">
        <v>56.73</v>
      </c>
      <c r="AA3424" s="1">
        <v>60.83</v>
      </c>
      <c r="AB3424" s="72">
        <f t="shared" si="4308"/>
        <v>-4.1000000000000014</v>
      </c>
      <c r="AC3424" s="53"/>
    </row>
    <row r="3425" spans="1:29" x14ac:dyDescent="0.25">
      <c r="A3425" s="54">
        <v>5605021</v>
      </c>
      <c r="B3425" s="90" t="s">
        <v>2655</v>
      </c>
      <c r="C3425" s="54" t="s">
        <v>901</v>
      </c>
      <c r="D3425" s="4"/>
      <c r="E3425" s="4"/>
      <c r="F3425" s="67"/>
      <c r="G3425" s="64"/>
      <c r="H3425" s="43"/>
      <c r="I3425" s="43"/>
      <c r="J3425" s="43"/>
      <c r="K3425" s="43"/>
      <c r="L3425" s="43"/>
      <c r="M3425" s="4" t="s">
        <v>9</v>
      </c>
      <c r="N3425" s="15"/>
      <c r="O3425" s="38" t="s">
        <v>2482</v>
      </c>
      <c r="P3425" s="84" t="str">
        <f>IF(E3419="Achieving School"," ","X")</f>
        <v>X</v>
      </c>
      <c r="Q3425" s="91"/>
      <c r="R3425" s="4" t="s">
        <v>6</v>
      </c>
      <c r="S3425" s="4" t="s">
        <v>5</v>
      </c>
      <c r="T3425" s="4" t="s">
        <v>7</v>
      </c>
      <c r="U3425" s="4">
        <v>544</v>
      </c>
      <c r="V3425" s="4">
        <v>79.41</v>
      </c>
      <c r="W3425" s="4">
        <v>80.22</v>
      </c>
      <c r="X3425" s="7">
        <f t="shared" si="4334"/>
        <v>-0.81000000000000227</v>
      </c>
      <c r="Y3425" s="15">
        <v>264</v>
      </c>
      <c r="Z3425" s="4">
        <v>54.55</v>
      </c>
      <c r="AA3425" s="4">
        <v>57.22</v>
      </c>
      <c r="AB3425" s="73">
        <f t="shared" si="4308"/>
        <v>-2.6700000000000017</v>
      </c>
      <c r="AC3425" s="54"/>
    </row>
    <row r="3426" spans="1:29" x14ac:dyDescent="0.25">
      <c r="A3426" s="1">
        <v>5605024</v>
      </c>
      <c r="B3426" s="87" t="s">
        <v>2655</v>
      </c>
      <c r="C3426" s="55" t="s">
        <v>902</v>
      </c>
      <c r="E3426" s="42"/>
      <c r="F3426" s="65" t="s">
        <v>2483</v>
      </c>
      <c r="G3426" s="62"/>
      <c r="H3426" s="37" t="str">
        <f>IF(V3426&gt;94,"Met",IF(X3426="--","n/a",IF(X3426&gt;=0,"Met","Did Not Meet")))</f>
        <v>Did Not Meet</v>
      </c>
      <c r="I3426" s="37" t="str">
        <f>IF(V3427&gt;94,"Met",IF(X3427="--","n/a",IF(X3427&gt;=0,"Met","Did Not Meet")))</f>
        <v>Did Not Meet</v>
      </c>
      <c r="K3426" s="13" t="str">
        <f>IF(Z3426&gt;94,"Met",IF(AB3426="--","n/a",IF(AB3426&gt;=0,"Met","Did Not Meet")))</f>
        <v>Did Not Meet</v>
      </c>
      <c r="L3426" s="13" t="str">
        <f>IF(Z3427&gt;94,"Met",IF(AB3427="--","n/a",IF(AB3427&gt;=0,"Met","Did Not Meet")))</f>
        <v>Did Not Meet</v>
      </c>
      <c r="M3426" s="1" t="s">
        <v>9</v>
      </c>
      <c r="N3426" s="14" t="s">
        <v>2502</v>
      </c>
      <c r="O3426" s="5"/>
      <c r="P3426" s="44" t="str">
        <f t="shared" ref="P3426" si="4374">IF(H3428="Yes",IF(I3428="Yes","Yes","No"),"No")</f>
        <v>No</v>
      </c>
      <c r="Q3426" s="93"/>
      <c r="R3426" s="5" t="s">
        <v>1</v>
      </c>
      <c r="S3426" s="1" t="s">
        <v>2</v>
      </c>
      <c r="T3426" s="1" t="s">
        <v>3</v>
      </c>
      <c r="U3426" s="5">
        <v>206</v>
      </c>
      <c r="V3426" s="1">
        <v>73.790000000000006</v>
      </c>
      <c r="W3426" s="1">
        <v>79.180000000000007</v>
      </c>
      <c r="X3426" s="6">
        <f t="shared" si="4334"/>
        <v>-5.3900000000000006</v>
      </c>
      <c r="Y3426" s="14">
        <v>196</v>
      </c>
      <c r="Z3426" s="1">
        <v>75.510000000000005</v>
      </c>
      <c r="AA3426" s="1">
        <v>79.13</v>
      </c>
      <c r="AB3426" s="72">
        <f t="shared" si="4308"/>
        <v>-3.6199999999999903</v>
      </c>
      <c r="AC3426" s="36"/>
    </row>
    <row r="3427" spans="1:29" ht="15.75" x14ac:dyDescent="0.25">
      <c r="A3427" s="53">
        <v>5605024</v>
      </c>
      <c r="B3427" s="89" t="s">
        <v>2655</v>
      </c>
      <c r="C3427" s="53" t="s">
        <v>902</v>
      </c>
      <c r="D3427" s="49" t="s">
        <v>2498</v>
      </c>
      <c r="E3427" s="34" t="str">
        <f>M3426</f>
        <v>Needs Improvement School</v>
      </c>
      <c r="F3427" s="65" t="s">
        <v>2484</v>
      </c>
      <c r="G3427" s="62"/>
      <c r="H3427" s="13" t="str">
        <f>IF(V3428&gt;94,"Met",IF(X3428="--","n/a",IF(X3428&gt;=0,"Met","Did Not Meet")))</f>
        <v>Did Not Meet</v>
      </c>
      <c r="I3427" s="13" t="str">
        <f>IF(V3429&gt;94,"Met",IF(X3429="--","n/a",IF(X3429&gt;=0,"Met","Did Not Meet")))</f>
        <v>Did Not Meet</v>
      </c>
      <c r="K3427" s="13" t="str">
        <f>IF(Z3428&gt;94,"Met",IF(AB3428="--","n/a",IF(AB3428&gt;=0,"Met","Did Not Meet")))</f>
        <v>Did Not Meet</v>
      </c>
      <c r="L3427" s="13" t="str">
        <f>IF(Z3429&gt;94,"Met",IF(AB3429="--","n/a",IF(AB3429&gt;=0,"Met","Did Not Meet")))</f>
        <v>Did Not Meet</v>
      </c>
      <c r="M3427" s="1" t="s">
        <v>9</v>
      </c>
      <c r="N3427" s="14" t="s">
        <v>2501</v>
      </c>
      <c r="O3427" s="5"/>
      <c r="P3427" s="44" t="str">
        <f t="shared" ref="P3427" si="4375">IF(K3428="Yes",IF(L3428="Yes","Yes","No"),"No")</f>
        <v>No</v>
      </c>
      <c r="Q3427" s="94" t="s">
        <v>2759</v>
      </c>
      <c r="R3427" s="5" t="s">
        <v>1</v>
      </c>
      <c r="S3427" s="1" t="s">
        <v>2</v>
      </c>
      <c r="T3427" s="1" t="s">
        <v>7</v>
      </c>
      <c r="U3427" s="5">
        <v>171</v>
      </c>
      <c r="V3427" s="1">
        <v>69.010000000000005</v>
      </c>
      <c r="W3427" s="1">
        <v>71.510000000000005</v>
      </c>
      <c r="X3427" s="6">
        <f t="shared" si="4334"/>
        <v>-2.5</v>
      </c>
      <c r="Y3427" s="14">
        <v>161</v>
      </c>
      <c r="Z3427" s="1">
        <v>70.81</v>
      </c>
      <c r="AA3427" s="1">
        <v>71.349999999999994</v>
      </c>
      <c r="AB3427" s="72">
        <f t="shared" si="4308"/>
        <v>-0.53999999999999204</v>
      </c>
      <c r="AC3427" s="53"/>
    </row>
    <row r="3428" spans="1:29" ht="15" customHeight="1" x14ac:dyDescent="0.25">
      <c r="A3428" s="53">
        <v>5605024</v>
      </c>
      <c r="B3428" s="89" t="s">
        <v>2655</v>
      </c>
      <c r="C3428" s="53" t="s">
        <v>902</v>
      </c>
      <c r="D3428" s="49" t="s">
        <v>2499</v>
      </c>
      <c r="E3428" s="35" t="str">
        <f>VLOOKUP('2012 Accountability Database'!$A3426,'2011 AYP'!A$2:B$1072,2)</f>
        <v xml:space="preserve"> MS (Met Standards)</v>
      </c>
      <c r="F3428" s="66"/>
      <c r="G3428" s="63" t="s">
        <v>2485</v>
      </c>
      <c r="H3428" s="60" t="str">
        <f t="shared" ref="H3428:I3428" si="4376">IF(H3426="Met","Yes",IF(H3427="Met","Yes","No"))</f>
        <v>No</v>
      </c>
      <c r="I3428" s="60" t="str">
        <f t="shared" si="4376"/>
        <v>No</v>
      </c>
      <c r="J3428" s="42"/>
      <c r="K3428" s="60" t="str">
        <f t="shared" ref="K3428:L3428" si="4377">IF(K3426="Met","Yes",IF(K3427="Met","Yes","No"))</f>
        <v>No</v>
      </c>
      <c r="L3428" s="60" t="str">
        <f t="shared" si="4377"/>
        <v>No</v>
      </c>
      <c r="M3428" s="1" t="s">
        <v>9</v>
      </c>
      <c r="N3428" s="14" t="s">
        <v>2503</v>
      </c>
      <c r="O3428" s="5"/>
      <c r="P3428" s="44" t="str">
        <f t="shared" ref="P3428" si="4378">IF(H3432="Yes",IF(I3432="Yes","Yes","No"),"No")</f>
        <v>No</v>
      </c>
      <c r="Q3428" s="108" t="s">
        <v>2758</v>
      </c>
      <c r="R3428" s="5" t="s">
        <v>1</v>
      </c>
      <c r="S3428" s="1" t="s">
        <v>5</v>
      </c>
      <c r="T3428" s="1" t="s">
        <v>3</v>
      </c>
      <c r="U3428" s="5">
        <v>623</v>
      </c>
      <c r="V3428" s="1">
        <v>74.64</v>
      </c>
      <c r="W3428" s="1">
        <v>79.180000000000007</v>
      </c>
      <c r="X3428" s="6">
        <f t="shared" si="4334"/>
        <v>-4.5400000000000063</v>
      </c>
      <c r="Y3428" s="14">
        <v>603</v>
      </c>
      <c r="Z3428" s="1">
        <v>75.95</v>
      </c>
      <c r="AA3428" s="1">
        <v>79.13</v>
      </c>
      <c r="AB3428" s="72">
        <f t="shared" si="4308"/>
        <v>-3.1799999999999926</v>
      </c>
      <c r="AC3428" s="53"/>
    </row>
    <row r="3429" spans="1:29" x14ac:dyDescent="0.25">
      <c r="A3429" s="53">
        <v>5605024</v>
      </c>
      <c r="B3429" s="89" t="s">
        <v>2655</v>
      </c>
      <c r="C3429" s="53" t="s">
        <v>902</v>
      </c>
      <c r="D3429" s="49" t="s">
        <v>2507</v>
      </c>
      <c r="E3429" s="47">
        <f>VLOOKUP('2012 Accountability Database'!A3426,Dems1112!$A$2:$G$1082,3)</f>
        <v>0.15</v>
      </c>
      <c r="F3429" s="66"/>
      <c r="G3429" s="52"/>
      <c r="M3429" s="5" t="s">
        <v>9</v>
      </c>
      <c r="N3429" s="14" t="s">
        <v>2504</v>
      </c>
      <c r="O3429" s="5"/>
      <c r="P3429" s="44" t="str">
        <f t="shared" ref="P3429" si="4379">IF(K3432="Yes",IF(L3432="Yes","Yes","No"),"No")</f>
        <v>No</v>
      </c>
      <c r="Q3429" s="108"/>
      <c r="R3429" s="5" t="s">
        <v>1</v>
      </c>
      <c r="S3429" s="5" t="s">
        <v>5</v>
      </c>
      <c r="T3429" s="5" t="s">
        <v>7</v>
      </c>
      <c r="U3429" s="5">
        <v>465</v>
      </c>
      <c r="V3429" s="5">
        <v>67.099999999999994</v>
      </c>
      <c r="W3429" s="5">
        <v>71.510000000000005</v>
      </c>
      <c r="X3429" s="8">
        <f t="shared" si="4334"/>
        <v>-4.4100000000000108</v>
      </c>
      <c r="Y3429" s="14">
        <v>446</v>
      </c>
      <c r="Z3429" s="5">
        <v>68.61</v>
      </c>
      <c r="AA3429" s="5">
        <v>71.349999999999994</v>
      </c>
      <c r="AB3429" s="72">
        <f t="shared" si="4308"/>
        <v>-2.7399999999999949</v>
      </c>
      <c r="AC3429" s="53"/>
    </row>
    <row r="3430" spans="1:29" x14ac:dyDescent="0.25">
      <c r="A3430" s="53">
        <v>5605024</v>
      </c>
      <c r="B3430" s="89" t="s">
        <v>2655</v>
      </c>
      <c r="C3430" s="53" t="s">
        <v>902</v>
      </c>
      <c r="D3430" s="50" t="s">
        <v>2508</v>
      </c>
      <c r="E3430" s="47">
        <f>VLOOKUP('2012 Accountability Database'!A3426,Dems1112!$A$2:$G$1082,4)</f>
        <v>0.82</v>
      </c>
      <c r="F3430" s="65" t="s">
        <v>2486</v>
      </c>
      <c r="G3430" s="62"/>
      <c r="H3430" s="13" t="str">
        <f>IF(V3430&gt;94,"Met",IF(X3430="--","n/a",IF(X3430&gt;=0,"Met","Did Not Meet")))</f>
        <v>Did Not Meet</v>
      </c>
      <c r="I3430" s="13" t="str">
        <f>IF(V3431&gt;94,"Met",IF(X3431="--","n/a",IF(X3431&gt;=0,"Met","Did Not Meet")))</f>
        <v>Did Not Meet</v>
      </c>
      <c r="J3430" s="13"/>
      <c r="K3430" s="13" t="str">
        <f>IF(Z3430&gt;94,"Met",IF(AB3430="--","n/a",IF(AB3430&gt;=0,"Met","Did Not Meet")))</f>
        <v>Did Not Meet</v>
      </c>
      <c r="L3430" s="13" t="str">
        <f>IF(Z3431&gt;94,"Met",IF(AB3431="--","n/a",IF(AB3431&gt;=0,"Met","Did Not Meet")))</f>
        <v>Did Not Meet</v>
      </c>
      <c r="M3430" s="1" t="s">
        <v>9</v>
      </c>
      <c r="N3430" s="68" t="s">
        <v>2497</v>
      </c>
      <c r="O3430" s="35"/>
      <c r="P3430" s="44"/>
      <c r="Q3430" s="108"/>
      <c r="R3430" s="5" t="s">
        <v>6</v>
      </c>
      <c r="S3430" s="1" t="s">
        <v>2</v>
      </c>
      <c r="T3430" s="1" t="s">
        <v>3</v>
      </c>
      <c r="U3430" s="5">
        <v>238</v>
      </c>
      <c r="V3430" s="1">
        <v>76.89</v>
      </c>
      <c r="W3430" s="1">
        <v>82.79</v>
      </c>
      <c r="X3430" s="6">
        <f t="shared" si="4334"/>
        <v>-5.9000000000000057</v>
      </c>
      <c r="Y3430" s="14">
        <v>196</v>
      </c>
      <c r="Z3430" s="1">
        <v>71.94</v>
      </c>
      <c r="AA3430" s="1">
        <v>80.48</v>
      </c>
      <c r="AB3430" s="72">
        <f t="shared" si="4308"/>
        <v>-8.5400000000000063</v>
      </c>
      <c r="AC3430" s="53"/>
    </row>
    <row r="3431" spans="1:29" x14ac:dyDescent="0.25">
      <c r="A3431" s="53">
        <v>5605024</v>
      </c>
      <c r="B3431" s="89" t="s">
        <v>2655</v>
      </c>
      <c r="C3431" s="53" t="s">
        <v>902</v>
      </c>
      <c r="D3431" s="50" t="s">
        <v>974</v>
      </c>
      <c r="E3431" s="47" t="str">
        <f>VLOOKUP('2012 Accountability Database'!A3426,Dems1112!$A$2:$G$1082,5)</f>
        <v>7-8</v>
      </c>
      <c r="F3431" s="65" t="s">
        <v>2487</v>
      </c>
      <c r="G3431" s="62"/>
      <c r="H3431" s="13" t="str">
        <f>IF(V3432&gt;94,"Met",IF(X3432="--","n/a",IF(X3432&gt;=0,"Met","Did Not Meet")))</f>
        <v>Did Not Meet</v>
      </c>
      <c r="I3431" s="13" t="str">
        <f>IF(V3433&gt;94,"Met",IF(X3433="--","n/a",IF(X3433&gt;=0,"Met","Did Not Meet")))</f>
        <v>Did Not Meet</v>
      </c>
      <c r="J3431" s="13"/>
      <c r="K3431" s="13" t="str">
        <f>IF(Z3432&gt;94,"Met",IF(AB3432="--","n/a",IF(AB3432&gt;=0,"Met","Did Not Meet")))</f>
        <v>Did Not Meet</v>
      </c>
      <c r="L3431" s="13" t="str">
        <f>IF(Z3433&gt;94,"Met",IF(AB3433="--","n/a",IF(AB3433&gt;=0,"Met","Did Not Meet")))</f>
        <v>Did Not Meet</v>
      </c>
      <c r="M3431" s="1" t="s">
        <v>9</v>
      </c>
      <c r="N3431" s="14"/>
      <c r="O3431" s="35" t="s">
        <v>2506</v>
      </c>
      <c r="P3431" s="83" t="str">
        <f t="shared" ref="P3431" si="4380">IF(P3426="No"," ", IF(P3428="No"," ",IF(P3427="No", " ",IF(P3429="No"," ","X"))))</f>
        <v xml:space="preserve"> </v>
      </c>
      <c r="Q3431" s="108"/>
      <c r="R3431" s="5" t="s">
        <v>6</v>
      </c>
      <c r="S3431" s="1" t="s">
        <v>2</v>
      </c>
      <c r="T3431" s="1" t="s">
        <v>7</v>
      </c>
      <c r="U3431" s="5">
        <v>187</v>
      </c>
      <c r="V3431" s="1">
        <v>70.59</v>
      </c>
      <c r="W3431" s="1">
        <v>76.11</v>
      </c>
      <c r="X3431" s="6">
        <f t="shared" si="4334"/>
        <v>-5.519999999999996</v>
      </c>
      <c r="Y3431" s="14">
        <v>161</v>
      </c>
      <c r="Z3431" s="1">
        <v>66.459999999999994</v>
      </c>
      <c r="AA3431" s="1">
        <v>74.540000000000006</v>
      </c>
      <c r="AB3431" s="72">
        <f t="shared" si="4308"/>
        <v>-8.0800000000000125</v>
      </c>
      <c r="AC3431" s="53"/>
    </row>
    <row r="3432" spans="1:29" ht="15.75" x14ac:dyDescent="0.25">
      <c r="A3432" s="53">
        <v>5605024</v>
      </c>
      <c r="B3432" s="89" t="s">
        <v>2655</v>
      </c>
      <c r="C3432" s="53" t="s">
        <v>902</v>
      </c>
      <c r="D3432" s="50" t="s">
        <v>975</v>
      </c>
      <c r="E3432" s="48" t="str">
        <f>VLOOKUP('2012 Accountability Database'!A3426,Dems1112!$A$2:$G$1082,6)</f>
        <v>2 (Northeast AR)</v>
      </c>
      <c r="F3432" s="66"/>
      <c r="G3432" s="63" t="s">
        <v>2488</v>
      </c>
      <c r="H3432" s="61" t="str">
        <f t="shared" ref="H3432:I3432" si="4381">IF(H3430="Met","Yes",IF(H3431="Met","Yes","No"))</f>
        <v>No</v>
      </c>
      <c r="I3432" s="61" t="str">
        <f t="shared" si="4381"/>
        <v>No</v>
      </c>
      <c r="J3432" s="55"/>
      <c r="K3432" s="61" t="str">
        <f t="shared" ref="K3432:L3432" si="4382">IF(K3430="Met","Yes",IF(K3431="Met","Yes","No"))</f>
        <v>No</v>
      </c>
      <c r="L3432" s="61" t="str">
        <f t="shared" si="4382"/>
        <v>No</v>
      </c>
      <c r="M3432" s="1" t="s">
        <v>9</v>
      </c>
      <c r="N3432" s="14"/>
      <c r="O3432" s="35" t="s">
        <v>2505</v>
      </c>
      <c r="P3432" s="83" t="str">
        <f t="shared" ref="P3432" si="4383">IF(P3431="X"," ",IF(P3433="X"," ","X"))</f>
        <v xml:space="preserve"> </v>
      </c>
      <c r="Q3432" s="94" t="s">
        <v>2759</v>
      </c>
      <c r="R3432" s="5" t="s">
        <v>6</v>
      </c>
      <c r="S3432" s="1" t="s">
        <v>5</v>
      </c>
      <c r="T3432" s="1" t="s">
        <v>3</v>
      </c>
      <c r="U3432" s="5">
        <v>711</v>
      </c>
      <c r="V3432" s="1">
        <v>79.75</v>
      </c>
      <c r="W3432" s="1">
        <v>82.79</v>
      </c>
      <c r="X3432" s="6">
        <f t="shared" si="4334"/>
        <v>-3.0400000000000063</v>
      </c>
      <c r="Y3432" s="14">
        <v>603</v>
      </c>
      <c r="Z3432" s="1">
        <v>77.45</v>
      </c>
      <c r="AA3432" s="1">
        <v>80.48</v>
      </c>
      <c r="AB3432" s="72">
        <f t="shared" si="4308"/>
        <v>-3.0300000000000011</v>
      </c>
      <c r="AC3432" s="53"/>
    </row>
    <row r="3433" spans="1:29" x14ac:dyDescent="0.25">
      <c r="A3433" s="54">
        <v>5605024</v>
      </c>
      <c r="B3433" s="90" t="s">
        <v>2655</v>
      </c>
      <c r="C3433" s="54" t="s">
        <v>902</v>
      </c>
      <c r="D3433" s="4"/>
      <c r="E3433" s="4"/>
      <c r="F3433" s="67"/>
      <c r="G3433" s="64"/>
      <c r="H3433" s="43"/>
      <c r="I3433" s="43"/>
      <c r="J3433" s="43"/>
      <c r="K3433" s="43"/>
      <c r="L3433" s="43"/>
      <c r="M3433" s="4" t="s">
        <v>9</v>
      </c>
      <c r="N3433" s="15"/>
      <c r="O3433" s="38" t="s">
        <v>2482</v>
      </c>
      <c r="P3433" s="84" t="str">
        <f>IF(E3427="Achieving School"," ","X")</f>
        <v>X</v>
      </c>
      <c r="Q3433" s="91"/>
      <c r="R3433" s="4" t="s">
        <v>6</v>
      </c>
      <c r="S3433" s="4" t="s">
        <v>5</v>
      </c>
      <c r="T3433" s="4" t="s">
        <v>7</v>
      </c>
      <c r="U3433" s="4">
        <v>502</v>
      </c>
      <c r="V3433" s="4">
        <v>72.91</v>
      </c>
      <c r="W3433" s="4">
        <v>76.11</v>
      </c>
      <c r="X3433" s="7">
        <f t="shared" si="4334"/>
        <v>-3.2000000000000028</v>
      </c>
      <c r="Y3433" s="15">
        <v>446</v>
      </c>
      <c r="Z3433" s="4">
        <v>71.52</v>
      </c>
      <c r="AA3433" s="4">
        <v>74.540000000000006</v>
      </c>
      <c r="AB3433" s="73">
        <f t="shared" si="4308"/>
        <v>-3.0200000000000102</v>
      </c>
      <c r="AC3433" s="54"/>
    </row>
    <row r="3434" spans="1:29" x14ac:dyDescent="0.25">
      <c r="A3434" s="1">
        <v>5608034</v>
      </c>
      <c r="B3434" s="87" t="s">
        <v>2739</v>
      </c>
      <c r="C3434" s="55" t="s">
        <v>434</v>
      </c>
      <c r="E3434" s="42"/>
      <c r="F3434" s="65" t="s">
        <v>2483</v>
      </c>
      <c r="G3434" s="62"/>
      <c r="H3434" s="37" t="str">
        <f>IF(V3434&gt;94,"Met",IF(X3434="--","n/a",IF(X3434&gt;=0,"Met","Did Not Meet")))</f>
        <v>Met</v>
      </c>
      <c r="I3434" s="37" t="str">
        <f>IF(V3435&gt;94,"Met",IF(X3435="--","n/a",IF(X3435&gt;=0,"Met","Did Not Meet")))</f>
        <v>Met</v>
      </c>
      <c r="K3434" s="13" t="str">
        <f>IF(Z3434&gt;94,"Met",IF(AB3434="--","n/a",IF(AB3434&gt;=0,"Met","Did Not Meet")))</f>
        <v>Met</v>
      </c>
      <c r="L3434" s="13" t="str">
        <f>IF(Z3435&gt;94,"Met",IF(AB3435="--","n/a",IF(AB3435&gt;=0,"Met","Did Not Meet")))</f>
        <v>Met</v>
      </c>
      <c r="M3434" s="1" t="s">
        <v>9</v>
      </c>
      <c r="N3434" s="14" t="s">
        <v>2502</v>
      </c>
      <c r="O3434" s="5"/>
      <c r="P3434" s="44" t="str">
        <f t="shared" ref="P3434" si="4384">IF(H3436="Yes",IF(I3436="Yes","Yes","No"),"No")</f>
        <v>Yes</v>
      </c>
      <c r="Q3434" s="93"/>
      <c r="R3434" s="5" t="s">
        <v>1</v>
      </c>
      <c r="S3434" s="1" t="s">
        <v>2</v>
      </c>
      <c r="T3434" s="1" t="s">
        <v>3</v>
      </c>
      <c r="U3434" s="5">
        <v>69</v>
      </c>
      <c r="V3434" s="1">
        <v>88.41</v>
      </c>
      <c r="W3434" s="1">
        <v>77.430000000000007</v>
      </c>
      <c r="X3434" s="9">
        <f t="shared" si="4334"/>
        <v>10.97999999999999</v>
      </c>
      <c r="Y3434" s="14">
        <v>35</v>
      </c>
      <c r="Z3434" s="1">
        <v>91.43</v>
      </c>
      <c r="AA3434" s="1">
        <v>80.36</v>
      </c>
      <c r="AB3434" s="71">
        <f t="shared" si="4308"/>
        <v>11.070000000000007</v>
      </c>
      <c r="AC3434" s="36"/>
    </row>
    <row r="3435" spans="1:29" ht="15.75" x14ac:dyDescent="0.25">
      <c r="A3435" s="53">
        <v>5608034</v>
      </c>
      <c r="B3435" s="89" t="s">
        <v>2739</v>
      </c>
      <c r="C3435" s="53" t="s">
        <v>434</v>
      </c>
      <c r="D3435" s="49" t="s">
        <v>2498</v>
      </c>
      <c r="E3435" s="34" t="str">
        <f>M3434</f>
        <v>Needs Improvement School</v>
      </c>
      <c r="F3435" s="65" t="s">
        <v>2484</v>
      </c>
      <c r="G3435" s="62"/>
      <c r="H3435" s="13" t="str">
        <f>IF(V3436&gt;94,"Met",IF(X3436="--","n/a",IF(X3436&gt;=0,"Met","Did Not Meet")))</f>
        <v>Met</v>
      </c>
      <c r="I3435" s="13" t="str">
        <f>IF(V3437&gt;94,"Met",IF(X3437="--","n/a",IF(X3437&gt;=0,"Met","Did Not Meet")))</f>
        <v>Met</v>
      </c>
      <c r="K3435" s="13" t="str">
        <f>IF(Z3436&gt;94,"Met",IF(AB3436="--","n/a",IF(AB3436&gt;=0,"Met","Did Not Meet")))</f>
        <v>Did Not Meet</v>
      </c>
      <c r="L3435" s="13" t="str">
        <f>IF(Z3437&gt;94,"Met",IF(AB3437="--","n/a",IF(AB3437&gt;=0,"Met","Did Not Meet")))</f>
        <v>Did Not Meet</v>
      </c>
      <c r="M3435" s="1" t="s">
        <v>9</v>
      </c>
      <c r="N3435" s="14" t="s">
        <v>2501</v>
      </c>
      <c r="O3435" s="5"/>
      <c r="P3435" s="44" t="str">
        <f t="shared" ref="P3435" si="4385">IF(K3436="Yes",IF(L3436="Yes","Yes","No"),"No")</f>
        <v>Yes</v>
      </c>
      <c r="Q3435" s="94" t="s">
        <v>2759</v>
      </c>
      <c r="R3435" s="5" t="s">
        <v>1</v>
      </c>
      <c r="S3435" s="1" t="s">
        <v>2</v>
      </c>
      <c r="T3435" s="1" t="s">
        <v>7</v>
      </c>
      <c r="U3435" s="5">
        <v>62</v>
      </c>
      <c r="V3435" s="1">
        <v>87.1</v>
      </c>
      <c r="W3435" s="1">
        <v>74.709999999999994</v>
      </c>
      <c r="X3435" s="9">
        <f t="shared" si="4334"/>
        <v>12.39</v>
      </c>
      <c r="Y3435" s="14">
        <v>33</v>
      </c>
      <c r="Z3435" s="1">
        <v>90.91</v>
      </c>
      <c r="AA3435" s="1">
        <v>80.91</v>
      </c>
      <c r="AB3435" s="71">
        <f t="shared" si="4308"/>
        <v>10</v>
      </c>
      <c r="AC3435" s="53"/>
    </row>
    <row r="3436" spans="1:29" ht="15" customHeight="1" x14ac:dyDescent="0.25">
      <c r="A3436" s="53">
        <v>5608034</v>
      </c>
      <c r="B3436" s="89" t="s">
        <v>2739</v>
      </c>
      <c r="C3436" s="53" t="s">
        <v>434</v>
      </c>
      <c r="D3436" s="49" t="s">
        <v>2499</v>
      </c>
      <c r="E3436" s="35" t="str">
        <f>VLOOKUP('2012 Accountability Database'!$A3434,'2011 AYP'!A$2:B$1072,2)</f>
        <v xml:space="preserve"> A (Alert)</v>
      </c>
      <c r="F3436" s="66"/>
      <c r="G3436" s="63" t="s">
        <v>2485</v>
      </c>
      <c r="H3436" s="60" t="str">
        <f t="shared" ref="H3436:I3436" si="4386">IF(H3434="Met","Yes",IF(H3435="Met","Yes","No"))</f>
        <v>Yes</v>
      </c>
      <c r="I3436" s="60" t="str">
        <f t="shared" si="4386"/>
        <v>Yes</v>
      </c>
      <c r="J3436" s="42"/>
      <c r="K3436" s="60" t="str">
        <f t="shared" ref="K3436:L3436" si="4387">IF(K3434="Met","Yes",IF(K3435="Met","Yes","No"))</f>
        <v>Yes</v>
      </c>
      <c r="L3436" s="60" t="str">
        <f t="shared" si="4387"/>
        <v>Yes</v>
      </c>
      <c r="M3436" s="5" t="s">
        <v>9</v>
      </c>
      <c r="N3436" s="14" t="s">
        <v>2503</v>
      </c>
      <c r="O3436" s="5"/>
      <c r="P3436" s="44" t="str">
        <f t="shared" ref="P3436" si="4388">IF(H3440="Yes",IF(I3440="Yes","Yes","No"),"No")</f>
        <v>No</v>
      </c>
      <c r="Q3436" s="108" t="s">
        <v>2758</v>
      </c>
      <c r="R3436" s="5" t="s">
        <v>1</v>
      </c>
      <c r="S3436" s="5" t="s">
        <v>5</v>
      </c>
      <c r="T3436" s="5" t="s">
        <v>3</v>
      </c>
      <c r="U3436" s="5">
        <v>200</v>
      </c>
      <c r="V3436" s="5">
        <v>78.5</v>
      </c>
      <c r="W3436" s="5">
        <v>77.430000000000007</v>
      </c>
      <c r="X3436" s="11">
        <f t="shared" si="4334"/>
        <v>1.0699999999999932</v>
      </c>
      <c r="Y3436" s="14">
        <v>95</v>
      </c>
      <c r="Z3436" s="5">
        <v>74.739999999999995</v>
      </c>
      <c r="AA3436" s="5">
        <v>80.36</v>
      </c>
      <c r="AB3436" s="72">
        <f t="shared" si="4308"/>
        <v>-5.6200000000000045</v>
      </c>
      <c r="AC3436" s="53"/>
    </row>
    <row r="3437" spans="1:29" x14ac:dyDescent="0.25">
      <c r="A3437" s="53">
        <v>5608034</v>
      </c>
      <c r="B3437" s="89" t="s">
        <v>2739</v>
      </c>
      <c r="C3437" s="53" t="s">
        <v>434</v>
      </c>
      <c r="D3437" s="49" t="s">
        <v>2507</v>
      </c>
      <c r="E3437" s="47">
        <f>VLOOKUP('2012 Accountability Database'!A3434,Dems1112!$A$2:$G$1082,3)</f>
        <v>0.28999999999999998</v>
      </c>
      <c r="F3437" s="66"/>
      <c r="G3437" s="52"/>
      <c r="M3437" s="1" t="s">
        <v>9</v>
      </c>
      <c r="N3437" s="14" t="s">
        <v>2504</v>
      </c>
      <c r="O3437" s="5"/>
      <c r="P3437" s="44" t="str">
        <f t="shared" ref="P3437" si="4389">IF(K3440="Yes",IF(L3440="Yes","Yes","No"),"No")</f>
        <v>No</v>
      </c>
      <c r="Q3437" s="108"/>
      <c r="R3437" s="5" t="s">
        <v>1</v>
      </c>
      <c r="S3437" s="1" t="s">
        <v>5</v>
      </c>
      <c r="T3437" s="1" t="s">
        <v>7</v>
      </c>
      <c r="U3437" s="5">
        <v>177</v>
      </c>
      <c r="V3437" s="1">
        <v>75.709999999999994</v>
      </c>
      <c r="W3437" s="1">
        <v>74.709999999999994</v>
      </c>
      <c r="X3437" s="9">
        <f t="shared" si="4334"/>
        <v>1</v>
      </c>
      <c r="Y3437" s="14">
        <v>85</v>
      </c>
      <c r="Z3437" s="1">
        <v>74.12</v>
      </c>
      <c r="AA3437" s="1">
        <v>80.91</v>
      </c>
      <c r="AB3437" s="72">
        <f t="shared" si="4308"/>
        <v>-6.789999999999992</v>
      </c>
      <c r="AC3437" s="53"/>
    </row>
    <row r="3438" spans="1:29" x14ac:dyDescent="0.25">
      <c r="A3438" s="53">
        <v>5608034</v>
      </c>
      <c r="B3438" s="89" t="s">
        <v>2739</v>
      </c>
      <c r="C3438" s="53" t="s">
        <v>434</v>
      </c>
      <c r="D3438" s="50" t="s">
        <v>2508</v>
      </c>
      <c r="E3438" s="47">
        <f>VLOOKUP('2012 Accountability Database'!A3434,Dems1112!$A$2:$G$1082,4)</f>
        <v>0.84</v>
      </c>
      <c r="F3438" s="65" t="s">
        <v>2486</v>
      </c>
      <c r="G3438" s="62"/>
      <c r="H3438" s="13" t="str">
        <f>IF(V3438&gt;94,"Met",IF(X3438="--","n/a",IF(X3438&gt;=0,"Met","Did Not Meet")))</f>
        <v>Did Not Meet</v>
      </c>
      <c r="I3438" s="13" t="str">
        <f>IF(V3439&gt;94,"Met",IF(X3439="--","n/a",IF(X3439&gt;=0,"Met","Did Not Meet")))</f>
        <v>Did Not Meet</v>
      </c>
      <c r="J3438" s="13"/>
      <c r="K3438" s="13" t="str">
        <f>IF(Z3438&gt;94,"Met",IF(AB3438="--","n/a",IF(AB3438&gt;=0,"Met","Did Not Meet")))</f>
        <v>Did Not Meet</v>
      </c>
      <c r="L3438" s="13" t="str">
        <f>IF(Z3439&gt;94,"Met",IF(AB3439="--","n/a",IF(AB3439&gt;=0,"Met","Did Not Meet")))</f>
        <v>Did Not Meet</v>
      </c>
      <c r="M3438" s="1" t="s">
        <v>9</v>
      </c>
      <c r="N3438" s="68" t="s">
        <v>2497</v>
      </c>
      <c r="O3438" s="35"/>
      <c r="P3438" s="44"/>
      <c r="Q3438" s="108"/>
      <c r="R3438" s="5" t="s">
        <v>6</v>
      </c>
      <c r="S3438" s="1" t="s">
        <v>2</v>
      </c>
      <c r="T3438" s="1" t="s">
        <v>3</v>
      </c>
      <c r="U3438" s="5">
        <v>69</v>
      </c>
      <c r="V3438" s="1">
        <v>78.260000000000005</v>
      </c>
      <c r="W3438" s="1">
        <v>84.49</v>
      </c>
      <c r="X3438" s="6">
        <f t="shared" si="4334"/>
        <v>-6.2299999999999898</v>
      </c>
      <c r="Y3438" s="14">
        <v>35</v>
      </c>
      <c r="Z3438" s="1">
        <v>20</v>
      </c>
      <c r="AA3438" s="1">
        <v>63.98</v>
      </c>
      <c r="AB3438" s="72">
        <f t="shared" ref="AB3438:AB3477" si="4390">Z3438-AA3438</f>
        <v>-43.98</v>
      </c>
      <c r="AC3438" s="53"/>
    </row>
    <row r="3439" spans="1:29" x14ac:dyDescent="0.25">
      <c r="A3439" s="53">
        <v>5608034</v>
      </c>
      <c r="B3439" s="89" t="s">
        <v>2739</v>
      </c>
      <c r="C3439" s="53" t="s">
        <v>434</v>
      </c>
      <c r="D3439" s="50" t="s">
        <v>974</v>
      </c>
      <c r="E3439" s="47" t="str">
        <f>VLOOKUP('2012 Accountability Database'!A3434,Dems1112!$A$2:$G$1082,5)</f>
        <v>K-4</v>
      </c>
      <c r="F3439" s="65" t="s">
        <v>2487</v>
      </c>
      <c r="G3439" s="62"/>
      <c r="H3439" s="13" t="str">
        <f>IF(V3440&gt;94,"Met",IF(X3440="--","n/a",IF(X3440&gt;=0,"Met","Did Not Meet")))</f>
        <v>Did Not Meet</v>
      </c>
      <c r="I3439" s="13" t="str">
        <f>IF(V3441&gt;94,"Met",IF(X3441="--","n/a",IF(X3441&gt;=0,"Met","Did Not Meet")))</f>
        <v>Did Not Meet</v>
      </c>
      <c r="J3439" s="13"/>
      <c r="K3439" s="13" t="str">
        <f>IF(Z3440&gt;94,"Met",IF(AB3440="--","n/a",IF(AB3440&gt;=0,"Met","Did Not Meet")))</f>
        <v>Did Not Meet</v>
      </c>
      <c r="L3439" s="13" t="str">
        <f>IF(Z3441&gt;94,"Met",IF(AB3441="--","n/a",IF(AB3441&gt;=0,"Met","Did Not Meet")))</f>
        <v>Did Not Meet</v>
      </c>
      <c r="M3439" s="1" t="s">
        <v>9</v>
      </c>
      <c r="N3439" s="14"/>
      <c r="O3439" s="35" t="s">
        <v>2506</v>
      </c>
      <c r="P3439" s="83" t="str">
        <f t="shared" ref="P3439" si="4391">IF(P3434="No"," ", IF(P3436="No"," ",IF(P3435="No", " ",IF(P3437="No"," ","X"))))</f>
        <v xml:space="preserve"> </v>
      </c>
      <c r="Q3439" s="108"/>
      <c r="R3439" s="5" t="s">
        <v>6</v>
      </c>
      <c r="S3439" s="1" t="s">
        <v>2</v>
      </c>
      <c r="T3439" s="1" t="s">
        <v>7</v>
      </c>
      <c r="U3439" s="5">
        <v>62</v>
      </c>
      <c r="V3439" s="1">
        <v>75.81</v>
      </c>
      <c r="W3439" s="1">
        <v>82.61</v>
      </c>
      <c r="X3439" s="6">
        <f t="shared" si="4334"/>
        <v>-6.7999999999999972</v>
      </c>
      <c r="Y3439" s="14">
        <v>33</v>
      </c>
      <c r="Z3439" s="1">
        <v>18.18</v>
      </c>
      <c r="AA3439" s="1">
        <v>65.63</v>
      </c>
      <c r="AB3439" s="72">
        <f t="shared" si="4390"/>
        <v>-47.449999999999996</v>
      </c>
      <c r="AC3439" s="53"/>
    </row>
    <row r="3440" spans="1:29" ht="15.75" x14ac:dyDescent="0.25">
      <c r="A3440" s="53">
        <v>5608034</v>
      </c>
      <c r="B3440" s="89" t="s">
        <v>2739</v>
      </c>
      <c r="C3440" s="53" t="s">
        <v>434</v>
      </c>
      <c r="D3440" s="50" t="s">
        <v>975</v>
      </c>
      <c r="E3440" s="48" t="str">
        <f>VLOOKUP('2012 Accountability Database'!A3434,Dems1112!$A$2:$G$1082,6)</f>
        <v>2 (Northeast AR)</v>
      </c>
      <c r="F3440" s="66"/>
      <c r="G3440" s="63" t="s">
        <v>2488</v>
      </c>
      <c r="H3440" s="61" t="str">
        <f t="shared" ref="H3440:I3440" si="4392">IF(H3438="Met","Yes",IF(H3439="Met","Yes","No"))</f>
        <v>No</v>
      </c>
      <c r="I3440" s="61" t="str">
        <f t="shared" si="4392"/>
        <v>No</v>
      </c>
      <c r="J3440" s="55"/>
      <c r="K3440" s="61" t="str">
        <f t="shared" ref="K3440:L3440" si="4393">IF(K3438="Met","Yes",IF(K3439="Met","Yes","No"))</f>
        <v>No</v>
      </c>
      <c r="L3440" s="61" t="str">
        <f t="shared" si="4393"/>
        <v>No</v>
      </c>
      <c r="M3440" s="1" t="s">
        <v>9</v>
      </c>
      <c r="N3440" s="14"/>
      <c r="O3440" s="35" t="s">
        <v>2505</v>
      </c>
      <c r="P3440" s="83" t="str">
        <f t="shared" ref="P3440" si="4394">IF(P3439="X"," ",IF(P3441="X"," ","X"))</f>
        <v xml:space="preserve"> </v>
      </c>
      <c r="Q3440" s="94" t="s">
        <v>2759</v>
      </c>
      <c r="R3440" s="5" t="s">
        <v>6</v>
      </c>
      <c r="S3440" s="1" t="s">
        <v>5</v>
      </c>
      <c r="T3440" s="1" t="s">
        <v>3</v>
      </c>
      <c r="U3440" s="5">
        <v>200</v>
      </c>
      <c r="V3440" s="1">
        <v>79.5</v>
      </c>
      <c r="W3440" s="1">
        <v>84.49</v>
      </c>
      <c r="X3440" s="6">
        <f t="shared" si="4334"/>
        <v>-4.9899999999999949</v>
      </c>
      <c r="Y3440" s="14">
        <v>95</v>
      </c>
      <c r="Z3440" s="1">
        <v>40</v>
      </c>
      <c r="AA3440" s="1">
        <v>63.98</v>
      </c>
      <c r="AB3440" s="72">
        <f t="shared" si="4390"/>
        <v>-23.979999999999997</v>
      </c>
      <c r="AC3440" s="53"/>
    </row>
    <row r="3441" spans="1:29" x14ac:dyDescent="0.25">
      <c r="A3441" s="54">
        <v>5608034</v>
      </c>
      <c r="B3441" s="90" t="s">
        <v>2739</v>
      </c>
      <c r="C3441" s="54" t="s">
        <v>434</v>
      </c>
      <c r="D3441" s="4"/>
      <c r="E3441" s="4"/>
      <c r="F3441" s="67"/>
      <c r="G3441" s="64"/>
      <c r="H3441" s="43"/>
      <c r="I3441" s="43"/>
      <c r="J3441" s="43"/>
      <c r="K3441" s="43"/>
      <c r="L3441" s="43"/>
      <c r="M3441" s="4" t="s">
        <v>9</v>
      </c>
      <c r="N3441" s="15"/>
      <c r="O3441" s="38" t="s">
        <v>2482</v>
      </c>
      <c r="P3441" s="84" t="str">
        <f>IF(E3435="Achieving School"," ","X")</f>
        <v>X</v>
      </c>
      <c r="Q3441" s="91"/>
      <c r="R3441" s="4" t="s">
        <v>6</v>
      </c>
      <c r="S3441" s="4" t="s">
        <v>5</v>
      </c>
      <c r="T3441" s="4" t="s">
        <v>7</v>
      </c>
      <c r="U3441" s="4">
        <v>177</v>
      </c>
      <c r="V3441" s="4">
        <v>76.84</v>
      </c>
      <c r="W3441" s="4">
        <v>82.61</v>
      </c>
      <c r="X3441" s="7">
        <f t="shared" si="4334"/>
        <v>-5.769999999999996</v>
      </c>
      <c r="Y3441" s="15">
        <v>85</v>
      </c>
      <c r="Z3441" s="4">
        <v>38.82</v>
      </c>
      <c r="AA3441" s="4">
        <v>65.63</v>
      </c>
      <c r="AB3441" s="73">
        <f t="shared" si="4390"/>
        <v>-26.809999999999995</v>
      </c>
      <c r="AC3441" s="54"/>
    </row>
    <row r="3442" spans="1:29" x14ac:dyDescent="0.25">
      <c r="A3442" s="1">
        <v>5608035</v>
      </c>
      <c r="B3442" s="87" t="s">
        <v>2739</v>
      </c>
      <c r="C3442" s="55" t="s">
        <v>435</v>
      </c>
      <c r="E3442" s="42"/>
      <c r="F3442" s="65" t="s">
        <v>2483</v>
      </c>
      <c r="G3442" s="62"/>
      <c r="H3442" s="37" t="str">
        <f>IF(V3442&gt;94,"Met",IF(X3442="--","n/a",IF(X3442&gt;=0,"Met","Did Not Meet")))</f>
        <v>Met</v>
      </c>
      <c r="I3442" s="37" t="str">
        <f>IF(V3443&gt;94,"Met",IF(X3443="--","n/a",IF(X3443&gt;=0,"Met","Did Not Meet")))</f>
        <v>Met</v>
      </c>
      <c r="K3442" s="13" t="str">
        <f>IF(Z3442&gt;94,"Met",IF(AB3442="--","n/a",IF(AB3442&gt;=0,"Met","Did Not Meet")))</f>
        <v>Met</v>
      </c>
      <c r="L3442" s="13" t="str">
        <f>IF(Z3443&gt;94,"Met",IF(AB3443="--","n/a",IF(AB3443&gt;=0,"Met","Did Not Meet")))</f>
        <v>Met</v>
      </c>
      <c r="M3442" s="1" t="s">
        <v>9</v>
      </c>
      <c r="N3442" s="14" t="s">
        <v>2502</v>
      </c>
      <c r="O3442" s="5"/>
      <c r="P3442" s="44" t="str">
        <f t="shared" ref="P3442" si="4395">IF(H3444="Yes",IF(I3444="Yes","Yes","No"),"No")</f>
        <v>Yes</v>
      </c>
      <c r="Q3442" s="93"/>
      <c r="R3442" s="5" t="s">
        <v>1</v>
      </c>
      <c r="S3442" s="1" t="s">
        <v>2</v>
      </c>
      <c r="T3442" s="1" t="s">
        <v>3</v>
      </c>
      <c r="U3442" s="5">
        <v>138</v>
      </c>
      <c r="V3442" s="1">
        <v>83.33</v>
      </c>
      <c r="W3442" s="1">
        <v>75.05</v>
      </c>
      <c r="X3442" s="9">
        <f t="shared" si="4334"/>
        <v>8.2800000000000011</v>
      </c>
      <c r="Y3442" s="14">
        <v>120</v>
      </c>
      <c r="Z3442" s="1">
        <v>90.83</v>
      </c>
      <c r="AA3442" s="1">
        <v>81.09</v>
      </c>
      <c r="AB3442" s="71">
        <f t="shared" si="4390"/>
        <v>9.7399999999999949</v>
      </c>
      <c r="AC3442" s="36"/>
    </row>
    <row r="3443" spans="1:29" ht="15.75" x14ac:dyDescent="0.25">
      <c r="A3443" s="53">
        <v>5608035</v>
      </c>
      <c r="B3443" s="89" t="s">
        <v>2739</v>
      </c>
      <c r="C3443" s="53" t="s">
        <v>435</v>
      </c>
      <c r="D3443" s="49" t="s">
        <v>2498</v>
      </c>
      <c r="E3443" s="34" t="str">
        <f>M3442</f>
        <v>Needs Improvement School</v>
      </c>
      <c r="F3443" s="65" t="s">
        <v>2484</v>
      </c>
      <c r="G3443" s="62"/>
      <c r="H3443" s="13" t="str">
        <f>IF(V3444&gt;94,"Met",IF(X3444="--","n/a",IF(X3444&gt;=0,"Met","Did Not Meet")))</f>
        <v>Did Not Meet</v>
      </c>
      <c r="I3443" s="13" t="str">
        <f>IF(V3445&gt;94,"Met",IF(X3445="--","n/a",IF(X3445&gt;=0,"Met","Did Not Meet")))</f>
        <v>Did Not Meet</v>
      </c>
      <c r="K3443" s="13" t="str">
        <f>IF(Z3444&gt;94,"Met",IF(AB3444="--","n/a",IF(AB3444&gt;=0,"Met","Did Not Meet")))</f>
        <v>Met</v>
      </c>
      <c r="L3443" s="13" t="str">
        <f>IF(Z3445&gt;94,"Met",IF(AB3445="--","n/a",IF(AB3445&gt;=0,"Met","Did Not Meet")))</f>
        <v>Met</v>
      </c>
      <c r="M3443" s="1" t="s">
        <v>9</v>
      </c>
      <c r="N3443" s="14" t="s">
        <v>2501</v>
      </c>
      <c r="O3443" s="5"/>
      <c r="P3443" s="44" t="str">
        <f t="shared" ref="P3443" si="4396">IF(K3444="Yes",IF(L3444="Yes","Yes","No"),"No")</f>
        <v>Yes</v>
      </c>
      <c r="Q3443" s="94" t="s">
        <v>2759</v>
      </c>
      <c r="R3443" s="5" t="s">
        <v>1</v>
      </c>
      <c r="S3443" s="1" t="s">
        <v>2</v>
      </c>
      <c r="T3443" s="1" t="s">
        <v>7</v>
      </c>
      <c r="U3443" s="5">
        <v>111</v>
      </c>
      <c r="V3443" s="1">
        <v>80.180000000000007</v>
      </c>
      <c r="W3443" s="1">
        <v>70.41</v>
      </c>
      <c r="X3443" s="9">
        <f t="shared" si="4334"/>
        <v>9.7700000000000102</v>
      </c>
      <c r="Y3443" s="14">
        <v>97</v>
      </c>
      <c r="Z3443" s="1">
        <v>88.66</v>
      </c>
      <c r="AA3443" s="1">
        <v>78</v>
      </c>
      <c r="AB3443" s="71">
        <f t="shared" si="4390"/>
        <v>10.659999999999997</v>
      </c>
      <c r="AC3443" s="53"/>
    </row>
    <row r="3444" spans="1:29" ht="15" customHeight="1" x14ac:dyDescent="0.25">
      <c r="A3444" s="53">
        <v>5608035</v>
      </c>
      <c r="B3444" s="89" t="s">
        <v>2739</v>
      </c>
      <c r="C3444" s="53" t="s">
        <v>435</v>
      </c>
      <c r="D3444" s="49" t="s">
        <v>2499</v>
      </c>
      <c r="E3444" s="35" t="str">
        <f>VLOOKUP('2012 Accountability Database'!$A3442,'2011 AYP'!A$2:B$1072,2)</f>
        <v xml:space="preserve"> MS (Met Standards)</v>
      </c>
      <c r="F3444" s="66"/>
      <c r="G3444" s="63" t="s">
        <v>2485</v>
      </c>
      <c r="H3444" s="60" t="str">
        <f t="shared" ref="H3444:I3444" si="4397">IF(H3442="Met","Yes",IF(H3443="Met","Yes","No"))</f>
        <v>Yes</v>
      </c>
      <c r="I3444" s="60" t="str">
        <f t="shared" si="4397"/>
        <v>Yes</v>
      </c>
      <c r="J3444" s="42"/>
      <c r="K3444" s="60" t="str">
        <f t="shared" ref="K3444:L3444" si="4398">IF(K3442="Met","Yes",IF(K3443="Met","Yes","No"))</f>
        <v>Yes</v>
      </c>
      <c r="L3444" s="60" t="str">
        <f t="shared" si="4398"/>
        <v>Yes</v>
      </c>
      <c r="M3444" s="1" t="s">
        <v>9</v>
      </c>
      <c r="N3444" s="14" t="s">
        <v>2503</v>
      </c>
      <c r="O3444" s="5"/>
      <c r="P3444" s="44" t="str">
        <f t="shared" ref="P3444" si="4399">IF(H3448="Yes",IF(I3448="Yes","Yes","No"),"No")</f>
        <v>No</v>
      </c>
      <c r="Q3444" s="108" t="s">
        <v>2758</v>
      </c>
      <c r="R3444" s="5" t="s">
        <v>1</v>
      </c>
      <c r="S3444" s="1" t="s">
        <v>5</v>
      </c>
      <c r="T3444" s="1" t="s">
        <v>3</v>
      </c>
      <c r="U3444" s="5">
        <v>451</v>
      </c>
      <c r="V3444" s="1">
        <v>74.94</v>
      </c>
      <c r="W3444" s="1">
        <v>75.05</v>
      </c>
      <c r="X3444" s="6">
        <f t="shared" si="4334"/>
        <v>-0.10999999999999943</v>
      </c>
      <c r="Y3444" s="14">
        <v>372</v>
      </c>
      <c r="Z3444" s="1">
        <v>82.53</v>
      </c>
      <c r="AA3444" s="1">
        <v>81.09</v>
      </c>
      <c r="AB3444" s="71">
        <f t="shared" si="4390"/>
        <v>1.4399999999999977</v>
      </c>
      <c r="AC3444" s="53"/>
    </row>
    <row r="3445" spans="1:29" x14ac:dyDescent="0.25">
      <c r="A3445" s="53">
        <v>5608035</v>
      </c>
      <c r="B3445" s="89" t="s">
        <v>2739</v>
      </c>
      <c r="C3445" s="53" t="s">
        <v>435</v>
      </c>
      <c r="D3445" s="49" t="s">
        <v>2507</v>
      </c>
      <c r="E3445" s="47">
        <f>VLOOKUP('2012 Accountability Database'!A3442,Dems1112!$A$2:$G$1082,3)</f>
        <v>0.18</v>
      </c>
      <c r="F3445" s="66"/>
      <c r="G3445" s="52"/>
      <c r="M3445" s="5" t="s">
        <v>9</v>
      </c>
      <c r="N3445" s="14" t="s">
        <v>2504</v>
      </c>
      <c r="O3445" s="5"/>
      <c r="P3445" s="44" t="str">
        <f t="shared" ref="P3445" si="4400">IF(K3448="Yes",IF(L3448="Yes","Yes","No"),"No")</f>
        <v>No</v>
      </c>
      <c r="Q3445" s="108"/>
      <c r="R3445" s="5" t="s">
        <v>1</v>
      </c>
      <c r="S3445" s="5" t="s">
        <v>5</v>
      </c>
      <c r="T3445" s="5" t="s">
        <v>7</v>
      </c>
      <c r="U3445" s="5">
        <v>356</v>
      </c>
      <c r="V3445" s="5">
        <v>70.22</v>
      </c>
      <c r="W3445" s="5">
        <v>70.41</v>
      </c>
      <c r="X3445" s="8">
        <f t="shared" si="4334"/>
        <v>-0.18999999999999773</v>
      </c>
      <c r="Y3445" s="14">
        <v>290</v>
      </c>
      <c r="Z3445" s="5">
        <v>79.66</v>
      </c>
      <c r="AA3445" s="5">
        <v>78</v>
      </c>
      <c r="AB3445" s="71">
        <f t="shared" si="4390"/>
        <v>1.6599999999999966</v>
      </c>
      <c r="AC3445" s="53"/>
    </row>
    <row r="3446" spans="1:29" x14ac:dyDescent="0.25">
      <c r="A3446" s="53">
        <v>5608035</v>
      </c>
      <c r="B3446" s="89" t="s">
        <v>2739</v>
      </c>
      <c r="C3446" s="53" t="s">
        <v>435</v>
      </c>
      <c r="D3446" s="50" t="s">
        <v>2508</v>
      </c>
      <c r="E3446" s="47">
        <f>VLOOKUP('2012 Accountability Database'!A3442,Dems1112!$A$2:$G$1082,4)</f>
        <v>0.78</v>
      </c>
      <c r="F3446" s="65" t="s">
        <v>2486</v>
      </c>
      <c r="G3446" s="62"/>
      <c r="H3446" s="13" t="str">
        <f>IF(V3446&gt;94,"Met",IF(X3446="--","n/a",IF(X3446&gt;=0,"Met","Did Not Meet")))</f>
        <v>Did Not Meet</v>
      </c>
      <c r="I3446" s="13" t="str">
        <f>IF(V3447&gt;94,"Met",IF(X3447="--","n/a",IF(X3447&gt;=0,"Met","Did Not Meet")))</f>
        <v>Did Not Meet</v>
      </c>
      <c r="J3446" s="13"/>
      <c r="K3446" s="13" t="str">
        <f>IF(Z3446&gt;94,"Met",IF(AB3446="--","n/a",IF(AB3446&gt;=0,"Met","Did Not Meet")))</f>
        <v>Did Not Meet</v>
      </c>
      <c r="L3446" s="13" t="str">
        <f>IF(Z3447&gt;94,"Met",IF(AB3447="--","n/a",IF(AB3447&gt;=0,"Met","Did Not Meet")))</f>
        <v>Did Not Meet</v>
      </c>
      <c r="M3446" s="1" t="s">
        <v>9</v>
      </c>
      <c r="N3446" s="68" t="s">
        <v>2497</v>
      </c>
      <c r="O3446" s="35"/>
      <c r="P3446" s="44"/>
      <c r="Q3446" s="108"/>
      <c r="R3446" s="5" t="s">
        <v>6</v>
      </c>
      <c r="S3446" s="1" t="s">
        <v>2</v>
      </c>
      <c r="T3446" s="1" t="s">
        <v>3</v>
      </c>
      <c r="U3446" s="5">
        <v>138</v>
      </c>
      <c r="V3446" s="1">
        <v>66.67</v>
      </c>
      <c r="W3446" s="1">
        <v>76.790000000000006</v>
      </c>
      <c r="X3446" s="6">
        <f t="shared" si="4334"/>
        <v>-10.120000000000005</v>
      </c>
      <c r="Y3446" s="14">
        <v>120</v>
      </c>
      <c r="Z3446" s="1">
        <v>45.83</v>
      </c>
      <c r="AA3446" s="1">
        <v>73.08</v>
      </c>
      <c r="AB3446" s="72">
        <f t="shared" si="4390"/>
        <v>-27.25</v>
      </c>
      <c r="AC3446" s="53"/>
    </row>
    <row r="3447" spans="1:29" x14ac:dyDescent="0.25">
      <c r="A3447" s="53">
        <v>5608035</v>
      </c>
      <c r="B3447" s="89" t="s">
        <v>2739</v>
      </c>
      <c r="C3447" s="53" t="s">
        <v>435</v>
      </c>
      <c r="D3447" s="50" t="s">
        <v>974</v>
      </c>
      <c r="E3447" s="47" t="str">
        <f>VLOOKUP('2012 Accountability Database'!A3442,Dems1112!$A$2:$G$1082,5)</f>
        <v>K-6</v>
      </c>
      <c r="F3447" s="65" t="s">
        <v>2487</v>
      </c>
      <c r="G3447" s="62"/>
      <c r="H3447" s="13" t="str">
        <f>IF(V3448&gt;94,"Met",IF(X3448="--","n/a",IF(X3448&gt;=0,"Met","Did Not Meet")))</f>
        <v>Did Not Meet</v>
      </c>
      <c r="I3447" s="13" t="str">
        <f>IF(V3449&gt;94,"Met",IF(X3449="--","n/a",IF(X3449&gt;=0,"Met","Did Not Meet")))</f>
        <v>Did Not Meet</v>
      </c>
      <c r="J3447" s="13"/>
      <c r="K3447" s="13" t="str">
        <f>IF(Z3448&gt;94,"Met",IF(AB3448="--","n/a",IF(AB3448&gt;=0,"Met","Did Not Meet")))</f>
        <v>Did Not Meet</v>
      </c>
      <c r="L3447" s="13" t="str">
        <f>IF(Z3449&gt;94,"Met",IF(AB3449="--","n/a",IF(AB3449&gt;=0,"Met","Did Not Meet")))</f>
        <v>Did Not Meet</v>
      </c>
      <c r="M3447" s="1" t="s">
        <v>9</v>
      </c>
      <c r="N3447" s="14"/>
      <c r="O3447" s="35" t="s">
        <v>2506</v>
      </c>
      <c r="P3447" s="83" t="str">
        <f t="shared" ref="P3447" si="4401">IF(P3442="No"," ", IF(P3444="No"," ",IF(P3443="No", " ",IF(P3445="No"," ","X"))))</f>
        <v xml:space="preserve"> </v>
      </c>
      <c r="Q3447" s="108"/>
      <c r="R3447" s="5" t="s">
        <v>6</v>
      </c>
      <c r="S3447" s="1" t="s">
        <v>2</v>
      </c>
      <c r="T3447" s="1" t="s">
        <v>7</v>
      </c>
      <c r="U3447" s="5">
        <v>111</v>
      </c>
      <c r="V3447" s="1">
        <v>61.26</v>
      </c>
      <c r="W3447" s="1">
        <v>73.3</v>
      </c>
      <c r="X3447" s="6">
        <f t="shared" si="4334"/>
        <v>-12.04</v>
      </c>
      <c r="Y3447" s="14">
        <v>97</v>
      </c>
      <c r="Z3447" s="1">
        <v>42.27</v>
      </c>
      <c r="AA3447" s="1">
        <v>70.67</v>
      </c>
      <c r="AB3447" s="72">
        <f t="shared" si="4390"/>
        <v>-28.4</v>
      </c>
      <c r="AC3447" s="53"/>
    </row>
    <row r="3448" spans="1:29" ht="15.75" x14ac:dyDescent="0.25">
      <c r="A3448" s="53">
        <v>5608035</v>
      </c>
      <c r="B3448" s="89" t="s">
        <v>2739</v>
      </c>
      <c r="C3448" s="53" t="s">
        <v>435</v>
      </c>
      <c r="D3448" s="50" t="s">
        <v>975</v>
      </c>
      <c r="E3448" s="48" t="str">
        <f>VLOOKUP('2012 Accountability Database'!A3442,Dems1112!$A$2:$G$1082,6)</f>
        <v>2 (Northeast AR)</v>
      </c>
      <c r="F3448" s="66"/>
      <c r="G3448" s="63" t="s">
        <v>2488</v>
      </c>
      <c r="H3448" s="61" t="str">
        <f t="shared" ref="H3448:I3448" si="4402">IF(H3446="Met","Yes",IF(H3447="Met","Yes","No"))</f>
        <v>No</v>
      </c>
      <c r="I3448" s="61" t="str">
        <f t="shared" si="4402"/>
        <v>No</v>
      </c>
      <c r="J3448" s="55"/>
      <c r="K3448" s="61" t="str">
        <f t="shared" ref="K3448:L3448" si="4403">IF(K3446="Met","Yes",IF(K3447="Met","Yes","No"))</f>
        <v>No</v>
      </c>
      <c r="L3448" s="61" t="str">
        <f t="shared" si="4403"/>
        <v>No</v>
      </c>
      <c r="M3448" s="5" t="s">
        <v>9</v>
      </c>
      <c r="N3448" s="14"/>
      <c r="O3448" s="35" t="s">
        <v>2505</v>
      </c>
      <c r="P3448" s="83" t="str">
        <f t="shared" ref="P3448" si="4404">IF(P3447="X"," ",IF(P3449="X"," ","X"))</f>
        <v xml:space="preserve"> </v>
      </c>
      <c r="Q3448" s="94" t="s">
        <v>2759</v>
      </c>
      <c r="R3448" s="5" t="s">
        <v>6</v>
      </c>
      <c r="S3448" s="5" t="s">
        <v>5</v>
      </c>
      <c r="T3448" s="5" t="s">
        <v>3</v>
      </c>
      <c r="U3448" s="5">
        <v>451</v>
      </c>
      <c r="V3448" s="5">
        <v>67.63</v>
      </c>
      <c r="W3448" s="5">
        <v>76.790000000000006</v>
      </c>
      <c r="X3448" s="8">
        <f t="shared" si="4334"/>
        <v>-9.1600000000000108</v>
      </c>
      <c r="Y3448" s="14">
        <v>372</v>
      </c>
      <c r="Z3448" s="5">
        <v>53.49</v>
      </c>
      <c r="AA3448" s="5">
        <v>73.08</v>
      </c>
      <c r="AB3448" s="72">
        <f t="shared" si="4390"/>
        <v>-19.589999999999996</v>
      </c>
      <c r="AC3448" s="53"/>
    </row>
    <row r="3449" spans="1:29" x14ac:dyDescent="0.25">
      <c r="A3449" s="54">
        <v>5608035</v>
      </c>
      <c r="B3449" s="90" t="s">
        <v>2739</v>
      </c>
      <c r="C3449" s="54" t="s">
        <v>435</v>
      </c>
      <c r="D3449" s="4"/>
      <c r="E3449" s="4"/>
      <c r="F3449" s="67"/>
      <c r="G3449" s="64"/>
      <c r="H3449" s="43"/>
      <c r="I3449" s="43"/>
      <c r="J3449" s="43"/>
      <c r="K3449" s="43"/>
      <c r="L3449" s="43"/>
      <c r="M3449" s="4" t="s">
        <v>9</v>
      </c>
      <c r="N3449" s="15"/>
      <c r="O3449" s="38" t="s">
        <v>2482</v>
      </c>
      <c r="P3449" s="84" t="str">
        <f>IF(E3443="Achieving School"," ","X")</f>
        <v>X</v>
      </c>
      <c r="Q3449" s="91"/>
      <c r="R3449" s="4" t="s">
        <v>6</v>
      </c>
      <c r="S3449" s="4" t="s">
        <v>5</v>
      </c>
      <c r="T3449" s="4" t="s">
        <v>7</v>
      </c>
      <c r="U3449" s="4">
        <v>356</v>
      </c>
      <c r="V3449" s="4">
        <v>62.92</v>
      </c>
      <c r="W3449" s="4">
        <v>73.3</v>
      </c>
      <c r="X3449" s="7">
        <f t="shared" si="4334"/>
        <v>-10.379999999999995</v>
      </c>
      <c r="Y3449" s="15">
        <v>290</v>
      </c>
      <c r="Z3449" s="4">
        <v>50.34</v>
      </c>
      <c r="AA3449" s="4">
        <v>70.67</v>
      </c>
      <c r="AB3449" s="73">
        <f t="shared" si="4390"/>
        <v>-20.329999999999998</v>
      </c>
      <c r="AC3449" s="54"/>
    </row>
    <row r="3450" spans="1:29" x14ac:dyDescent="0.25">
      <c r="A3450" s="1">
        <v>5703009</v>
      </c>
      <c r="B3450" s="87" t="s">
        <v>2656</v>
      </c>
      <c r="C3450" s="55" t="s">
        <v>680</v>
      </c>
      <c r="E3450" s="42"/>
      <c r="F3450" s="65" t="s">
        <v>2483</v>
      </c>
      <c r="G3450" s="62"/>
      <c r="H3450" s="37" t="str">
        <f>IF(V3450&gt;94,"Met",IF(X3450="--","n/a",IF(X3450&gt;=0,"Met","Did Not Meet")))</f>
        <v>Met</v>
      </c>
      <c r="I3450" s="37" t="str">
        <f>IF(V3451&gt;94,"Met",IF(X3451="--","n/a",IF(X3451&gt;=0,"Met","Did Not Meet")))</f>
        <v>Met</v>
      </c>
      <c r="K3450" s="13" t="str">
        <f>IF(Z3450&gt;94,"Met",IF(AB3450="--","n/a",IF(AB3450&gt;=0,"Met","Did Not Meet")))</f>
        <v>Met</v>
      </c>
      <c r="L3450" s="13" t="str">
        <f>IF(Z3451&gt;94,"Met",IF(AB3451="--","n/a",IF(AB3451&gt;=0,"Met","Did Not Meet")))</f>
        <v>Met</v>
      </c>
      <c r="M3450" s="1" t="s">
        <v>4</v>
      </c>
      <c r="N3450" s="14" t="s">
        <v>2502</v>
      </c>
      <c r="O3450" s="5"/>
      <c r="P3450" s="44" t="str">
        <f t="shared" ref="P3450" si="4405">IF(H3452="Yes",IF(I3452="Yes","Yes","No"),"No")</f>
        <v>Yes</v>
      </c>
      <c r="Q3450" s="93"/>
      <c r="R3450" s="5" t="s">
        <v>1</v>
      </c>
      <c r="S3450" s="1" t="s">
        <v>2</v>
      </c>
      <c r="T3450" s="1" t="s">
        <v>3</v>
      </c>
      <c r="U3450" s="5">
        <v>391</v>
      </c>
      <c r="V3450" s="1">
        <v>91.82</v>
      </c>
      <c r="W3450" s="1">
        <v>86.72</v>
      </c>
      <c r="X3450" s="9">
        <f t="shared" si="4334"/>
        <v>5.0999999999999943</v>
      </c>
      <c r="Y3450" s="14">
        <v>250</v>
      </c>
      <c r="Z3450" s="1">
        <v>96.4</v>
      </c>
      <c r="AA3450" s="1">
        <v>79.260000000000005</v>
      </c>
      <c r="AB3450" s="71">
        <f t="shared" si="4390"/>
        <v>17.14</v>
      </c>
      <c r="AC3450" s="36"/>
    </row>
    <row r="3451" spans="1:29" ht="15.75" x14ac:dyDescent="0.25">
      <c r="A3451" s="53">
        <v>5703009</v>
      </c>
      <c r="B3451" s="89" t="s">
        <v>2656</v>
      </c>
      <c r="C3451" s="53" t="s">
        <v>680</v>
      </c>
      <c r="D3451" s="49" t="s">
        <v>2498</v>
      </c>
      <c r="E3451" s="34" t="str">
        <f>M3450</f>
        <v>Achieving School</v>
      </c>
      <c r="F3451" s="65" t="s">
        <v>2484</v>
      </c>
      <c r="G3451" s="62"/>
      <c r="H3451" s="13" t="str">
        <f>IF(V3452&gt;94,"Met",IF(X3452="--","n/a",IF(X3452&gt;=0,"Met","Did Not Meet")))</f>
        <v>Did Not Meet</v>
      </c>
      <c r="I3451" s="13" t="str">
        <f>IF(V3453&gt;94,"Met",IF(X3453="--","n/a",IF(X3453&gt;=0,"Met","Did Not Meet")))</f>
        <v>Did Not Meet</v>
      </c>
      <c r="K3451" s="13" t="str">
        <f>IF(Z3452&gt;94,"Met",IF(AB3452="--","n/a",IF(AB3452&gt;=0,"Met","Did Not Meet")))</f>
        <v>Met</v>
      </c>
      <c r="L3451" s="13" t="str">
        <f>IF(Z3453&gt;94,"Met",IF(AB3453="--","n/a",IF(AB3453&gt;=0,"Met","Did Not Meet")))</f>
        <v>Met</v>
      </c>
      <c r="M3451" s="1" t="s">
        <v>4</v>
      </c>
      <c r="N3451" s="14" t="s">
        <v>2501</v>
      </c>
      <c r="O3451" s="5"/>
      <c r="P3451" s="44" t="str">
        <f t="shared" ref="P3451" si="4406">IF(K3452="Yes",IF(L3452="Yes","Yes","No"),"No")</f>
        <v>Yes</v>
      </c>
      <c r="Q3451" s="94" t="s">
        <v>2759</v>
      </c>
      <c r="R3451" s="5" t="s">
        <v>1</v>
      </c>
      <c r="S3451" s="1" t="s">
        <v>2</v>
      </c>
      <c r="T3451" s="1" t="s">
        <v>7</v>
      </c>
      <c r="U3451" s="5">
        <v>289</v>
      </c>
      <c r="V3451" s="1">
        <v>89.62</v>
      </c>
      <c r="W3451" s="1">
        <v>82.3</v>
      </c>
      <c r="X3451" s="9">
        <f t="shared" si="4334"/>
        <v>7.3200000000000074</v>
      </c>
      <c r="Y3451" s="14">
        <v>185</v>
      </c>
      <c r="Z3451" s="1">
        <v>95.68</v>
      </c>
      <c r="AA3451" s="1">
        <v>77.08</v>
      </c>
      <c r="AB3451" s="71">
        <f t="shared" si="4390"/>
        <v>18.600000000000009</v>
      </c>
      <c r="AC3451" s="53"/>
    </row>
    <row r="3452" spans="1:29" ht="15" customHeight="1" x14ac:dyDescent="0.25">
      <c r="A3452" s="53">
        <v>5703009</v>
      </c>
      <c r="B3452" s="89" t="s">
        <v>2656</v>
      </c>
      <c r="C3452" s="53" t="s">
        <v>680</v>
      </c>
      <c r="D3452" s="49" t="s">
        <v>2499</v>
      </c>
      <c r="E3452" s="35" t="str">
        <f>VLOOKUP('2012 Accountability Database'!$A3450,'2011 AYP'!A$2:B$1072,2)</f>
        <v>SI_M (School Improvement - Met Standards)</v>
      </c>
      <c r="F3452" s="66"/>
      <c r="G3452" s="63" t="s">
        <v>2485</v>
      </c>
      <c r="H3452" s="60" t="str">
        <f t="shared" ref="H3452:I3452" si="4407">IF(H3450="Met","Yes",IF(H3451="Met","Yes","No"))</f>
        <v>Yes</v>
      </c>
      <c r="I3452" s="60" t="str">
        <f t="shared" si="4407"/>
        <v>Yes</v>
      </c>
      <c r="J3452" s="42"/>
      <c r="K3452" s="60" t="str">
        <f t="shared" ref="K3452:L3452" si="4408">IF(K3450="Met","Yes",IF(K3451="Met","Yes","No"))</f>
        <v>Yes</v>
      </c>
      <c r="L3452" s="60" t="str">
        <f t="shared" si="4408"/>
        <v>Yes</v>
      </c>
      <c r="M3452" s="1" t="s">
        <v>4</v>
      </c>
      <c r="N3452" s="14" t="s">
        <v>2503</v>
      </c>
      <c r="O3452" s="5"/>
      <c r="P3452" s="44" t="str">
        <f t="shared" ref="P3452" si="4409">IF(H3456="Yes",IF(I3456="Yes","Yes","No"),"No")</f>
        <v>No</v>
      </c>
      <c r="Q3452" s="108" t="s">
        <v>2758</v>
      </c>
      <c r="R3452" s="5" t="s">
        <v>1</v>
      </c>
      <c r="S3452" s="1" t="s">
        <v>5</v>
      </c>
      <c r="T3452" s="1" t="s">
        <v>3</v>
      </c>
      <c r="U3452" s="5">
        <v>1239</v>
      </c>
      <c r="V3452" s="1">
        <v>85.96</v>
      </c>
      <c r="W3452" s="1">
        <v>86.72</v>
      </c>
      <c r="X3452" s="6">
        <f t="shared" si="4334"/>
        <v>-0.76000000000000512</v>
      </c>
      <c r="Y3452" s="14">
        <v>535</v>
      </c>
      <c r="Z3452" s="1">
        <v>86.54</v>
      </c>
      <c r="AA3452" s="1">
        <v>79.260000000000005</v>
      </c>
      <c r="AB3452" s="71">
        <f t="shared" si="4390"/>
        <v>7.2800000000000011</v>
      </c>
      <c r="AC3452" s="53"/>
    </row>
    <row r="3453" spans="1:29" x14ac:dyDescent="0.25">
      <c r="A3453" s="53">
        <v>5703009</v>
      </c>
      <c r="B3453" s="89" t="s">
        <v>2656</v>
      </c>
      <c r="C3453" s="53" t="s">
        <v>680</v>
      </c>
      <c r="D3453" s="49" t="s">
        <v>2507</v>
      </c>
      <c r="E3453" s="47">
        <f>VLOOKUP('2012 Accountability Database'!A3450,Dems1112!$A$2:$G$1082,3)</f>
        <v>0.09</v>
      </c>
      <c r="F3453" s="66"/>
      <c r="G3453" s="52"/>
      <c r="M3453" s="5" t="s">
        <v>4</v>
      </c>
      <c r="N3453" s="14" t="s">
        <v>2504</v>
      </c>
      <c r="O3453" s="5"/>
      <c r="P3453" s="44" t="str">
        <f t="shared" ref="P3453" si="4410">IF(K3456="Yes",IF(L3456="Yes","Yes","No"),"No")</f>
        <v>Yes</v>
      </c>
      <c r="Q3453" s="108"/>
      <c r="R3453" s="5" t="s">
        <v>1</v>
      </c>
      <c r="S3453" s="5" t="s">
        <v>5</v>
      </c>
      <c r="T3453" s="5" t="s">
        <v>7</v>
      </c>
      <c r="U3453" s="5">
        <v>868</v>
      </c>
      <c r="V3453" s="5">
        <v>81.45</v>
      </c>
      <c r="W3453" s="5">
        <v>82.3</v>
      </c>
      <c r="X3453" s="8">
        <f t="shared" si="4334"/>
        <v>-0.84999999999999432</v>
      </c>
      <c r="Y3453" s="14">
        <v>381</v>
      </c>
      <c r="Z3453" s="5">
        <v>85.56</v>
      </c>
      <c r="AA3453" s="5">
        <v>77.08</v>
      </c>
      <c r="AB3453" s="71">
        <f t="shared" si="4390"/>
        <v>8.480000000000004</v>
      </c>
      <c r="AC3453" s="53"/>
    </row>
    <row r="3454" spans="1:29" x14ac:dyDescent="0.25">
      <c r="A3454" s="53">
        <v>5703009</v>
      </c>
      <c r="B3454" s="89" t="s">
        <v>2656</v>
      </c>
      <c r="C3454" s="53" t="s">
        <v>680</v>
      </c>
      <c r="D3454" s="50" t="s">
        <v>2508</v>
      </c>
      <c r="E3454" s="47">
        <f>VLOOKUP('2012 Accountability Database'!A3450,Dems1112!$A$2:$G$1082,4)</f>
        <v>0.68</v>
      </c>
      <c r="F3454" s="65" t="s">
        <v>2486</v>
      </c>
      <c r="G3454" s="62"/>
      <c r="H3454" s="13" t="str">
        <f>IF(V3454&gt;94,"Met",IF(X3454="--","n/a",IF(X3454&gt;=0,"Met","Did Not Meet")))</f>
        <v>Did Not Meet</v>
      </c>
      <c r="I3454" s="13" t="str">
        <f>IF(V3455&gt;94,"Met",IF(X3455="--","n/a",IF(X3455&gt;=0,"Met","Did Not Meet")))</f>
        <v>Did Not Meet</v>
      </c>
      <c r="J3454" s="13"/>
      <c r="K3454" s="13" t="str">
        <f>IF(Z3454&gt;94,"Met",IF(AB3454="--","n/a",IF(AB3454&gt;=0,"Met","Did Not Meet")))</f>
        <v>Met</v>
      </c>
      <c r="L3454" s="13" t="str">
        <f>IF(Z3455&gt;94,"Met",IF(AB3455="--","n/a",IF(AB3455&gt;=0,"Met","Did Not Meet")))</f>
        <v>Met</v>
      </c>
      <c r="M3454" s="1" t="s">
        <v>4</v>
      </c>
      <c r="N3454" s="68" t="s">
        <v>2497</v>
      </c>
      <c r="O3454" s="35"/>
      <c r="P3454" s="44"/>
      <c r="Q3454" s="108"/>
      <c r="R3454" s="5" t="s">
        <v>6</v>
      </c>
      <c r="S3454" s="1" t="s">
        <v>2</v>
      </c>
      <c r="T3454" s="1" t="s">
        <v>3</v>
      </c>
      <c r="U3454" s="5">
        <v>391</v>
      </c>
      <c r="V3454" s="1">
        <v>91.56</v>
      </c>
      <c r="W3454" s="1">
        <v>93.35</v>
      </c>
      <c r="X3454" s="6">
        <f t="shared" si="4334"/>
        <v>-1.789999999999992</v>
      </c>
      <c r="Y3454" s="14">
        <v>250</v>
      </c>
      <c r="Z3454" s="1">
        <v>79.2</v>
      </c>
      <c r="AA3454" s="1">
        <v>76.58</v>
      </c>
      <c r="AB3454" s="71">
        <f t="shared" si="4390"/>
        <v>2.6200000000000045</v>
      </c>
      <c r="AC3454" s="53"/>
    </row>
    <row r="3455" spans="1:29" x14ac:dyDescent="0.25">
      <c r="A3455" s="53">
        <v>5703009</v>
      </c>
      <c r="B3455" s="89" t="s">
        <v>2656</v>
      </c>
      <c r="C3455" s="53" t="s">
        <v>680</v>
      </c>
      <c r="D3455" s="50" t="s">
        <v>974</v>
      </c>
      <c r="E3455" s="47" t="str">
        <f>VLOOKUP('2012 Accountability Database'!A3450,Dems1112!$A$2:$G$1082,5)</f>
        <v>K-2</v>
      </c>
      <c r="F3455" s="65" t="s">
        <v>2487</v>
      </c>
      <c r="G3455" s="62"/>
      <c r="H3455" s="13" t="str">
        <f>IF(V3456&gt;94,"Met",IF(X3456="--","n/a",IF(X3456&gt;=0,"Met","Did Not Meet")))</f>
        <v>Did Not Meet</v>
      </c>
      <c r="I3455" s="13" t="str">
        <f>IF(V3457&gt;94,"Met",IF(X3457="--","n/a",IF(X3457&gt;=0,"Met","Did Not Meet")))</f>
        <v>Did Not Meet</v>
      </c>
      <c r="J3455" s="13"/>
      <c r="K3455" s="13" t="str">
        <f>IF(Z3456&gt;94,"Met",IF(AB3456="--","n/a",IF(AB3456&gt;=0,"Met","Did Not Meet")))</f>
        <v>Met</v>
      </c>
      <c r="L3455" s="13" t="str">
        <f>IF(Z3457&gt;94,"Met",IF(AB3457="--","n/a",IF(AB3457&gt;=0,"Met","Did Not Meet")))</f>
        <v>Did Not Meet</v>
      </c>
      <c r="M3455" s="1" t="s">
        <v>4</v>
      </c>
      <c r="N3455" s="14"/>
      <c r="O3455" s="35" t="s">
        <v>2506</v>
      </c>
      <c r="P3455" s="83" t="str">
        <f t="shared" ref="P3455" si="4411">IF(P3450="No"," ", IF(P3452="No"," ",IF(P3451="No", " ",IF(P3453="No"," ","X"))))</f>
        <v xml:space="preserve"> </v>
      </c>
      <c r="Q3455" s="108"/>
      <c r="R3455" s="5" t="s">
        <v>6</v>
      </c>
      <c r="S3455" s="1" t="s">
        <v>2</v>
      </c>
      <c r="T3455" s="1" t="s">
        <v>7</v>
      </c>
      <c r="U3455" s="5">
        <v>289</v>
      </c>
      <c r="V3455" s="1">
        <v>89.62</v>
      </c>
      <c r="W3455" s="1">
        <v>91.15</v>
      </c>
      <c r="X3455" s="6">
        <f t="shared" si="4334"/>
        <v>-1.5300000000000011</v>
      </c>
      <c r="Y3455" s="14">
        <v>185</v>
      </c>
      <c r="Z3455" s="1">
        <v>77.3</v>
      </c>
      <c r="AA3455" s="1">
        <v>76.599999999999994</v>
      </c>
      <c r="AB3455" s="71">
        <f t="shared" si="4390"/>
        <v>0.70000000000000284</v>
      </c>
      <c r="AC3455" s="53"/>
    </row>
    <row r="3456" spans="1:29" ht="15.75" x14ac:dyDescent="0.25">
      <c r="A3456" s="53">
        <v>5703009</v>
      </c>
      <c r="B3456" s="89" t="s">
        <v>2656</v>
      </c>
      <c r="C3456" s="53" t="s">
        <v>680</v>
      </c>
      <c r="D3456" s="50" t="s">
        <v>975</v>
      </c>
      <c r="E3456" s="48" t="str">
        <f>VLOOKUP('2012 Accountability Database'!A3450,Dems1112!$A$2:$G$1082,6)</f>
        <v>4 (Southwest AR)</v>
      </c>
      <c r="F3456" s="66"/>
      <c r="G3456" s="63" t="s">
        <v>2488</v>
      </c>
      <c r="H3456" s="61" t="str">
        <f t="shared" ref="H3456:I3456" si="4412">IF(H3454="Met","Yes",IF(H3455="Met","Yes","No"))</f>
        <v>No</v>
      </c>
      <c r="I3456" s="61" t="str">
        <f t="shared" si="4412"/>
        <v>No</v>
      </c>
      <c r="J3456" s="55"/>
      <c r="K3456" s="61" t="str">
        <f t="shared" ref="K3456:L3456" si="4413">IF(K3454="Met","Yes",IF(K3455="Met","Yes","No"))</f>
        <v>Yes</v>
      </c>
      <c r="L3456" s="61" t="str">
        <f t="shared" si="4413"/>
        <v>Yes</v>
      </c>
      <c r="M3456" s="1" t="s">
        <v>4</v>
      </c>
      <c r="N3456" s="14"/>
      <c r="O3456" s="35" t="s">
        <v>2505</v>
      </c>
      <c r="P3456" s="83" t="str">
        <f t="shared" ref="P3456" si="4414">IF(P3455="X"," ",IF(P3457="X"," ","X"))</f>
        <v>X</v>
      </c>
      <c r="Q3456" s="94" t="s">
        <v>2759</v>
      </c>
      <c r="R3456" s="5" t="s">
        <v>6</v>
      </c>
      <c r="S3456" s="1" t="s">
        <v>5</v>
      </c>
      <c r="T3456" s="1" t="s">
        <v>3</v>
      </c>
      <c r="U3456" s="5">
        <v>1239</v>
      </c>
      <c r="V3456" s="1">
        <v>90.48</v>
      </c>
      <c r="W3456" s="1">
        <v>93.35</v>
      </c>
      <c r="X3456" s="6">
        <f t="shared" si="4334"/>
        <v>-2.8699999999999903</v>
      </c>
      <c r="Y3456" s="14">
        <v>535</v>
      </c>
      <c r="Z3456" s="1">
        <v>76.64</v>
      </c>
      <c r="AA3456" s="1">
        <v>76.58</v>
      </c>
      <c r="AB3456" s="71">
        <f t="shared" si="4390"/>
        <v>6.0000000000002274E-2</v>
      </c>
      <c r="AC3456" s="53"/>
    </row>
    <row r="3457" spans="1:29" x14ac:dyDescent="0.25">
      <c r="A3457" s="54">
        <v>5703009</v>
      </c>
      <c r="B3457" s="90" t="s">
        <v>2656</v>
      </c>
      <c r="C3457" s="54" t="s">
        <v>680</v>
      </c>
      <c r="D3457" s="4"/>
      <c r="E3457" s="4"/>
      <c r="F3457" s="67"/>
      <c r="G3457" s="64"/>
      <c r="H3457" s="43"/>
      <c r="I3457" s="43"/>
      <c r="J3457" s="43"/>
      <c r="K3457" s="43"/>
      <c r="L3457" s="43"/>
      <c r="M3457" s="4" t="s">
        <v>4</v>
      </c>
      <c r="N3457" s="15"/>
      <c r="O3457" s="38" t="s">
        <v>2482</v>
      </c>
      <c r="P3457" s="84" t="str">
        <f>IF(E3451="Achieving School"," ","X")</f>
        <v xml:space="preserve"> </v>
      </c>
      <c r="Q3457" s="91"/>
      <c r="R3457" s="4" t="s">
        <v>6</v>
      </c>
      <c r="S3457" s="4" t="s">
        <v>5</v>
      </c>
      <c r="T3457" s="4" t="s">
        <v>7</v>
      </c>
      <c r="U3457" s="4">
        <v>868</v>
      </c>
      <c r="V3457" s="4">
        <v>87.56</v>
      </c>
      <c r="W3457" s="4">
        <v>91.15</v>
      </c>
      <c r="X3457" s="7">
        <f t="shared" si="4334"/>
        <v>-3.5900000000000034</v>
      </c>
      <c r="Y3457" s="15">
        <v>381</v>
      </c>
      <c r="Z3457" s="4">
        <v>75.849999999999994</v>
      </c>
      <c r="AA3457" s="4">
        <v>76.599999999999994</v>
      </c>
      <c r="AB3457" s="73">
        <f t="shared" si="4390"/>
        <v>-0.75</v>
      </c>
      <c r="AC3457" s="54"/>
    </row>
    <row r="3458" spans="1:29" x14ac:dyDescent="0.25">
      <c r="A3458" s="1">
        <v>5703010</v>
      </c>
      <c r="B3458" s="87" t="s">
        <v>2656</v>
      </c>
      <c r="C3458" s="55" t="s">
        <v>681</v>
      </c>
      <c r="E3458" s="42"/>
      <c r="F3458" s="65" t="s">
        <v>2483</v>
      </c>
      <c r="G3458" s="62"/>
      <c r="H3458" s="37" t="str">
        <f>IF(V3458&gt;94,"Met",IF(X3458="--","n/a",IF(X3458&gt;=0,"Met","Did Not Meet")))</f>
        <v>Met</v>
      </c>
      <c r="I3458" s="37" t="str">
        <f>IF(V3459&gt;94,"Met",IF(X3459="--","n/a",IF(X3459&gt;=0,"Met","Did Not Meet")))</f>
        <v>Met</v>
      </c>
      <c r="K3458" s="13" t="str">
        <f>IF(Z3458&gt;94,"Met",IF(AB3458="--","n/a",IF(AB3458&gt;=0,"Met","Did Not Meet")))</f>
        <v>Met</v>
      </c>
      <c r="L3458" s="13" t="str">
        <f>IF(Z3459&gt;94,"Met",IF(AB3459="--","n/a",IF(AB3459&gt;=0,"Met","Did Not Meet")))</f>
        <v>Met</v>
      </c>
      <c r="M3458" s="1" t="s">
        <v>4</v>
      </c>
      <c r="N3458" s="14" t="s">
        <v>2502</v>
      </c>
      <c r="O3458" s="5"/>
      <c r="P3458" s="44" t="str">
        <f t="shared" ref="P3458" si="4415">IF(H3460="Yes",IF(I3460="Yes","Yes","No"),"No")</f>
        <v>Yes</v>
      </c>
      <c r="Q3458" s="93"/>
      <c r="R3458" s="5" t="s">
        <v>1</v>
      </c>
      <c r="S3458" s="1" t="s">
        <v>2</v>
      </c>
      <c r="T3458" s="1" t="s">
        <v>3</v>
      </c>
      <c r="U3458" s="5">
        <v>391</v>
      </c>
      <c r="V3458" s="1">
        <v>91.82</v>
      </c>
      <c r="W3458" s="1">
        <v>86.72</v>
      </c>
      <c r="X3458" s="9">
        <f t="shared" ref="X3458:X3521" si="4416">V3458-W3458</f>
        <v>5.0999999999999943</v>
      </c>
      <c r="Y3458" s="14">
        <v>250</v>
      </c>
      <c r="Z3458" s="1">
        <v>96.4</v>
      </c>
      <c r="AA3458" s="1">
        <v>79.260000000000005</v>
      </c>
      <c r="AB3458" s="71">
        <f t="shared" si="4390"/>
        <v>17.14</v>
      </c>
      <c r="AC3458" s="36"/>
    </row>
    <row r="3459" spans="1:29" ht="15.75" x14ac:dyDescent="0.25">
      <c r="A3459" s="53">
        <v>5703010</v>
      </c>
      <c r="B3459" s="89" t="s">
        <v>2656</v>
      </c>
      <c r="C3459" s="53" t="s">
        <v>681</v>
      </c>
      <c r="D3459" s="49" t="s">
        <v>2498</v>
      </c>
      <c r="E3459" s="34" t="str">
        <f>M3458</f>
        <v>Achieving School</v>
      </c>
      <c r="F3459" s="65" t="s">
        <v>2484</v>
      </c>
      <c r="G3459" s="62"/>
      <c r="H3459" s="13" t="str">
        <f>IF(V3460&gt;94,"Met",IF(X3460="--","n/a",IF(X3460&gt;=0,"Met","Did Not Meet")))</f>
        <v>Did Not Meet</v>
      </c>
      <c r="I3459" s="13" t="str">
        <f>IF(V3461&gt;94,"Met",IF(X3461="--","n/a",IF(X3461&gt;=0,"Met","Did Not Meet")))</f>
        <v>Did Not Meet</v>
      </c>
      <c r="K3459" s="13" t="str">
        <f>IF(Z3460&gt;94,"Met",IF(AB3460="--","n/a",IF(AB3460&gt;=0,"Met","Did Not Meet")))</f>
        <v>Met</v>
      </c>
      <c r="L3459" s="13" t="str">
        <f>IF(Z3461&gt;94,"Met",IF(AB3461="--","n/a",IF(AB3461&gt;=0,"Met","Did Not Meet")))</f>
        <v>Met</v>
      </c>
      <c r="M3459" s="5" t="s">
        <v>4</v>
      </c>
      <c r="N3459" s="14" t="s">
        <v>2501</v>
      </c>
      <c r="O3459" s="5"/>
      <c r="P3459" s="44" t="str">
        <f t="shared" ref="P3459" si="4417">IF(K3460="Yes",IF(L3460="Yes","Yes","No"),"No")</f>
        <v>Yes</v>
      </c>
      <c r="Q3459" s="94" t="s">
        <v>2759</v>
      </c>
      <c r="R3459" s="5" t="s">
        <v>1</v>
      </c>
      <c r="S3459" s="5" t="s">
        <v>2</v>
      </c>
      <c r="T3459" s="5" t="s">
        <v>7</v>
      </c>
      <c r="U3459" s="5">
        <v>289</v>
      </c>
      <c r="V3459" s="5">
        <v>89.62</v>
      </c>
      <c r="W3459" s="5">
        <v>82.3</v>
      </c>
      <c r="X3459" s="11">
        <f t="shared" si="4416"/>
        <v>7.3200000000000074</v>
      </c>
      <c r="Y3459" s="14">
        <v>185</v>
      </c>
      <c r="Z3459" s="5">
        <v>95.68</v>
      </c>
      <c r="AA3459" s="5">
        <v>77.08</v>
      </c>
      <c r="AB3459" s="71">
        <f t="shared" si="4390"/>
        <v>18.600000000000009</v>
      </c>
      <c r="AC3459" s="53"/>
    </row>
    <row r="3460" spans="1:29" ht="15" customHeight="1" x14ac:dyDescent="0.25">
      <c r="A3460" s="53">
        <v>5703010</v>
      </c>
      <c r="B3460" s="89" t="s">
        <v>2656</v>
      </c>
      <c r="C3460" s="53" t="s">
        <v>681</v>
      </c>
      <c r="D3460" s="49" t="s">
        <v>2499</v>
      </c>
      <c r="E3460" s="35" t="str">
        <f>VLOOKUP('2012 Accountability Database'!$A3458,'2011 AYP'!A$2:B$1072,2)</f>
        <v>SI_M (School Improvement - Met Standards)</v>
      </c>
      <c r="F3460" s="66"/>
      <c r="G3460" s="63" t="s">
        <v>2485</v>
      </c>
      <c r="H3460" s="60" t="str">
        <f t="shared" ref="H3460:I3460" si="4418">IF(H3458="Met","Yes",IF(H3459="Met","Yes","No"))</f>
        <v>Yes</v>
      </c>
      <c r="I3460" s="60" t="str">
        <f t="shared" si="4418"/>
        <v>Yes</v>
      </c>
      <c r="J3460" s="42"/>
      <c r="K3460" s="60" t="str">
        <f t="shared" ref="K3460:L3460" si="4419">IF(K3458="Met","Yes",IF(K3459="Met","Yes","No"))</f>
        <v>Yes</v>
      </c>
      <c r="L3460" s="60" t="str">
        <f t="shared" si="4419"/>
        <v>Yes</v>
      </c>
      <c r="M3460" s="1" t="s">
        <v>4</v>
      </c>
      <c r="N3460" s="14" t="s">
        <v>2503</v>
      </c>
      <c r="O3460" s="5"/>
      <c r="P3460" s="44" t="str">
        <f t="shared" ref="P3460" si="4420">IF(H3464="Yes",IF(I3464="Yes","Yes","No"),"No")</f>
        <v>No</v>
      </c>
      <c r="Q3460" s="108" t="s">
        <v>2758</v>
      </c>
      <c r="R3460" s="5" t="s">
        <v>1</v>
      </c>
      <c r="S3460" s="1" t="s">
        <v>5</v>
      </c>
      <c r="T3460" s="1" t="s">
        <v>3</v>
      </c>
      <c r="U3460" s="5">
        <v>1239</v>
      </c>
      <c r="V3460" s="1">
        <v>85.96</v>
      </c>
      <c r="W3460" s="1">
        <v>86.72</v>
      </c>
      <c r="X3460" s="6">
        <f t="shared" si="4416"/>
        <v>-0.76000000000000512</v>
      </c>
      <c r="Y3460" s="14">
        <v>535</v>
      </c>
      <c r="Z3460" s="1">
        <v>86.54</v>
      </c>
      <c r="AA3460" s="1">
        <v>79.260000000000005</v>
      </c>
      <c r="AB3460" s="71">
        <f t="shared" si="4390"/>
        <v>7.2800000000000011</v>
      </c>
      <c r="AC3460" s="53"/>
    </row>
    <row r="3461" spans="1:29" x14ac:dyDescent="0.25">
      <c r="A3461" s="53">
        <v>5703010</v>
      </c>
      <c r="B3461" s="89" t="s">
        <v>2656</v>
      </c>
      <c r="C3461" s="53" t="s">
        <v>681</v>
      </c>
      <c r="D3461" s="49" t="s">
        <v>2507</v>
      </c>
      <c r="E3461" s="47">
        <f>VLOOKUP('2012 Accountability Database'!A3458,Dems1112!$A$2:$G$1082,3)</f>
        <v>0.05</v>
      </c>
      <c r="F3461" s="66"/>
      <c r="G3461" s="52"/>
      <c r="M3461" s="1" t="s">
        <v>4</v>
      </c>
      <c r="N3461" s="14" t="s">
        <v>2504</v>
      </c>
      <c r="O3461" s="5"/>
      <c r="P3461" s="44" t="str">
        <f t="shared" ref="P3461" si="4421">IF(K3464="Yes",IF(L3464="Yes","Yes","No"),"No")</f>
        <v>Yes</v>
      </c>
      <c r="Q3461" s="108"/>
      <c r="R3461" s="5" t="s">
        <v>1</v>
      </c>
      <c r="S3461" s="1" t="s">
        <v>5</v>
      </c>
      <c r="T3461" s="1" t="s">
        <v>7</v>
      </c>
      <c r="U3461" s="5">
        <v>868</v>
      </c>
      <c r="V3461" s="1">
        <v>81.45</v>
      </c>
      <c r="W3461" s="1">
        <v>82.3</v>
      </c>
      <c r="X3461" s="6">
        <f t="shared" si="4416"/>
        <v>-0.84999999999999432</v>
      </c>
      <c r="Y3461" s="14">
        <v>381</v>
      </c>
      <c r="Z3461" s="1">
        <v>85.56</v>
      </c>
      <c r="AA3461" s="1">
        <v>77.08</v>
      </c>
      <c r="AB3461" s="71">
        <f t="shared" si="4390"/>
        <v>8.480000000000004</v>
      </c>
      <c r="AC3461" s="53"/>
    </row>
    <row r="3462" spans="1:29" x14ac:dyDescent="0.25">
      <c r="A3462" s="53">
        <v>5703010</v>
      </c>
      <c r="B3462" s="89" t="s">
        <v>2656</v>
      </c>
      <c r="C3462" s="53" t="s">
        <v>681</v>
      </c>
      <c r="D3462" s="50" t="s">
        <v>2508</v>
      </c>
      <c r="E3462" s="47">
        <f>VLOOKUP('2012 Accountability Database'!A3458,Dems1112!$A$2:$G$1082,4)</f>
        <v>0.71</v>
      </c>
      <c r="F3462" s="65" t="s">
        <v>2486</v>
      </c>
      <c r="G3462" s="62"/>
      <c r="H3462" s="13" t="str">
        <f>IF(V3462&gt;94,"Met",IF(X3462="--","n/a",IF(X3462&gt;=0,"Met","Did Not Meet")))</f>
        <v>Did Not Meet</v>
      </c>
      <c r="I3462" s="13" t="str">
        <f>IF(V3463&gt;94,"Met",IF(X3463="--","n/a",IF(X3463&gt;=0,"Met","Did Not Meet")))</f>
        <v>Did Not Meet</v>
      </c>
      <c r="J3462" s="13"/>
      <c r="K3462" s="13" t="str">
        <f>IF(Z3462&gt;94,"Met",IF(AB3462="--","n/a",IF(AB3462&gt;=0,"Met","Did Not Meet")))</f>
        <v>Met</v>
      </c>
      <c r="L3462" s="13" t="str">
        <f>IF(Z3463&gt;94,"Met",IF(AB3463="--","n/a",IF(AB3463&gt;=0,"Met","Did Not Meet")))</f>
        <v>Met</v>
      </c>
      <c r="M3462" s="5" t="s">
        <v>4</v>
      </c>
      <c r="N3462" s="68" t="s">
        <v>2497</v>
      </c>
      <c r="O3462" s="35"/>
      <c r="P3462" s="44"/>
      <c r="Q3462" s="108"/>
      <c r="R3462" s="5" t="s">
        <v>6</v>
      </c>
      <c r="S3462" s="5" t="s">
        <v>2</v>
      </c>
      <c r="T3462" s="5" t="s">
        <v>3</v>
      </c>
      <c r="U3462" s="5">
        <v>391</v>
      </c>
      <c r="V3462" s="5">
        <v>91.56</v>
      </c>
      <c r="W3462" s="5">
        <v>93.35</v>
      </c>
      <c r="X3462" s="8">
        <f t="shared" si="4416"/>
        <v>-1.789999999999992</v>
      </c>
      <c r="Y3462" s="14">
        <v>250</v>
      </c>
      <c r="Z3462" s="5">
        <v>79.2</v>
      </c>
      <c r="AA3462" s="5">
        <v>76.58</v>
      </c>
      <c r="AB3462" s="71">
        <f t="shared" si="4390"/>
        <v>2.6200000000000045</v>
      </c>
      <c r="AC3462" s="53"/>
    </row>
    <row r="3463" spans="1:29" x14ac:dyDescent="0.25">
      <c r="A3463" s="53">
        <v>5703010</v>
      </c>
      <c r="B3463" s="89" t="s">
        <v>2656</v>
      </c>
      <c r="C3463" s="53" t="s">
        <v>681</v>
      </c>
      <c r="D3463" s="50" t="s">
        <v>974</v>
      </c>
      <c r="E3463" s="47" t="str">
        <f>VLOOKUP('2012 Accountability Database'!A3458,Dems1112!$A$2:$G$1082,5)</f>
        <v>3-5</v>
      </c>
      <c r="F3463" s="65" t="s">
        <v>2487</v>
      </c>
      <c r="G3463" s="62"/>
      <c r="H3463" s="13" t="str">
        <f>IF(V3464&gt;94,"Met",IF(X3464="--","n/a",IF(X3464&gt;=0,"Met","Did Not Meet")))</f>
        <v>Did Not Meet</v>
      </c>
      <c r="I3463" s="13" t="str">
        <f>IF(V3465&gt;94,"Met",IF(X3465="--","n/a",IF(X3465&gt;=0,"Met","Did Not Meet")))</f>
        <v>Did Not Meet</v>
      </c>
      <c r="J3463" s="13"/>
      <c r="K3463" s="13" t="str">
        <f>IF(Z3464&gt;94,"Met",IF(AB3464="--","n/a",IF(AB3464&gt;=0,"Met","Did Not Meet")))</f>
        <v>Met</v>
      </c>
      <c r="L3463" s="13" t="str">
        <f>IF(Z3465&gt;94,"Met",IF(AB3465="--","n/a",IF(AB3465&gt;=0,"Met","Did Not Meet")))</f>
        <v>Did Not Meet</v>
      </c>
      <c r="M3463" s="1" t="s">
        <v>4</v>
      </c>
      <c r="N3463" s="14"/>
      <c r="O3463" s="35" t="s">
        <v>2506</v>
      </c>
      <c r="P3463" s="83" t="str">
        <f t="shared" ref="P3463" si="4422">IF(P3458="No"," ", IF(P3460="No"," ",IF(P3459="No", " ",IF(P3461="No"," ","X"))))</f>
        <v xml:space="preserve"> </v>
      </c>
      <c r="Q3463" s="108"/>
      <c r="R3463" s="5" t="s">
        <v>6</v>
      </c>
      <c r="S3463" s="1" t="s">
        <v>2</v>
      </c>
      <c r="T3463" s="1" t="s">
        <v>7</v>
      </c>
      <c r="U3463" s="5">
        <v>289</v>
      </c>
      <c r="V3463" s="1">
        <v>89.62</v>
      </c>
      <c r="W3463" s="1">
        <v>91.15</v>
      </c>
      <c r="X3463" s="6">
        <f t="shared" si="4416"/>
        <v>-1.5300000000000011</v>
      </c>
      <c r="Y3463" s="14">
        <v>185</v>
      </c>
      <c r="Z3463" s="1">
        <v>77.3</v>
      </c>
      <c r="AA3463" s="1">
        <v>76.599999999999994</v>
      </c>
      <c r="AB3463" s="71">
        <f t="shared" si="4390"/>
        <v>0.70000000000000284</v>
      </c>
      <c r="AC3463" s="53"/>
    </row>
    <row r="3464" spans="1:29" ht="15.75" x14ac:dyDescent="0.25">
      <c r="A3464" s="53">
        <v>5703010</v>
      </c>
      <c r="B3464" s="89" t="s">
        <v>2656</v>
      </c>
      <c r="C3464" s="53" t="s">
        <v>681</v>
      </c>
      <c r="D3464" s="50" t="s">
        <v>975</v>
      </c>
      <c r="E3464" s="48" t="str">
        <f>VLOOKUP('2012 Accountability Database'!A3458,Dems1112!$A$2:$G$1082,6)</f>
        <v>4 (Southwest AR)</v>
      </c>
      <c r="F3464" s="66"/>
      <c r="G3464" s="63" t="s">
        <v>2488</v>
      </c>
      <c r="H3464" s="61" t="str">
        <f t="shared" ref="H3464:I3464" si="4423">IF(H3462="Met","Yes",IF(H3463="Met","Yes","No"))</f>
        <v>No</v>
      </c>
      <c r="I3464" s="61" t="str">
        <f t="shared" si="4423"/>
        <v>No</v>
      </c>
      <c r="J3464" s="55"/>
      <c r="K3464" s="61" t="str">
        <f t="shared" ref="K3464:L3464" si="4424">IF(K3462="Met","Yes",IF(K3463="Met","Yes","No"))</f>
        <v>Yes</v>
      </c>
      <c r="L3464" s="61" t="str">
        <f t="shared" si="4424"/>
        <v>Yes</v>
      </c>
      <c r="M3464" s="1" t="s">
        <v>4</v>
      </c>
      <c r="N3464" s="14"/>
      <c r="O3464" s="35" t="s">
        <v>2505</v>
      </c>
      <c r="P3464" s="83" t="str">
        <f t="shared" ref="P3464" si="4425">IF(P3463="X"," ",IF(P3465="X"," ","X"))</f>
        <v>X</v>
      </c>
      <c r="Q3464" s="94" t="s">
        <v>2759</v>
      </c>
      <c r="R3464" s="5" t="s">
        <v>6</v>
      </c>
      <c r="S3464" s="1" t="s">
        <v>5</v>
      </c>
      <c r="T3464" s="1" t="s">
        <v>3</v>
      </c>
      <c r="U3464" s="5">
        <v>1239</v>
      </c>
      <c r="V3464" s="1">
        <v>90.48</v>
      </c>
      <c r="W3464" s="1">
        <v>93.35</v>
      </c>
      <c r="X3464" s="6">
        <f t="shared" si="4416"/>
        <v>-2.8699999999999903</v>
      </c>
      <c r="Y3464" s="14">
        <v>535</v>
      </c>
      <c r="Z3464" s="1">
        <v>76.64</v>
      </c>
      <c r="AA3464" s="1">
        <v>76.58</v>
      </c>
      <c r="AB3464" s="71">
        <f t="shared" si="4390"/>
        <v>6.0000000000002274E-2</v>
      </c>
      <c r="AC3464" s="53"/>
    </row>
    <row r="3465" spans="1:29" x14ac:dyDescent="0.25">
      <c r="A3465" s="54">
        <v>5703010</v>
      </c>
      <c r="B3465" s="90" t="s">
        <v>2656</v>
      </c>
      <c r="C3465" s="54" t="s">
        <v>681</v>
      </c>
      <c r="D3465" s="4"/>
      <c r="E3465" s="4"/>
      <c r="F3465" s="67"/>
      <c r="G3465" s="64"/>
      <c r="H3465" s="43"/>
      <c r="I3465" s="43"/>
      <c r="J3465" s="43"/>
      <c r="K3465" s="43"/>
      <c r="L3465" s="43"/>
      <c r="M3465" s="4" t="s">
        <v>4</v>
      </c>
      <c r="N3465" s="15"/>
      <c r="O3465" s="38" t="s">
        <v>2482</v>
      </c>
      <c r="P3465" s="84" t="str">
        <f>IF(E3459="Achieving School"," ","X")</f>
        <v xml:space="preserve"> </v>
      </c>
      <c r="Q3465" s="91"/>
      <c r="R3465" s="4" t="s">
        <v>6</v>
      </c>
      <c r="S3465" s="4" t="s">
        <v>5</v>
      </c>
      <c r="T3465" s="4" t="s">
        <v>7</v>
      </c>
      <c r="U3465" s="4">
        <v>868</v>
      </c>
      <c r="V3465" s="4">
        <v>87.56</v>
      </c>
      <c r="W3465" s="4">
        <v>91.15</v>
      </c>
      <c r="X3465" s="7">
        <f t="shared" si="4416"/>
        <v>-3.5900000000000034</v>
      </c>
      <c r="Y3465" s="15">
        <v>381</v>
      </c>
      <c r="Z3465" s="4">
        <v>75.849999999999994</v>
      </c>
      <c r="AA3465" s="4">
        <v>76.599999999999994</v>
      </c>
      <c r="AB3465" s="73">
        <f t="shared" si="4390"/>
        <v>-0.75</v>
      </c>
      <c r="AC3465" s="54"/>
    </row>
    <row r="3466" spans="1:29" x14ac:dyDescent="0.25">
      <c r="A3466" s="1">
        <v>5703011</v>
      </c>
      <c r="B3466" s="87" t="s">
        <v>2656</v>
      </c>
      <c r="C3466" s="55" t="s">
        <v>682</v>
      </c>
      <c r="E3466" s="42"/>
      <c r="F3466" s="65" t="s">
        <v>2483</v>
      </c>
      <c r="G3466" s="62"/>
      <c r="H3466" s="37" t="str">
        <f>IF(V3466&gt;94,"Met",IF(X3466="--","n/a",IF(X3466&gt;=0,"Met","Did Not Meet")))</f>
        <v>Did Not Meet</v>
      </c>
      <c r="I3466" s="37" t="str">
        <f>IF(V3467&gt;94,"Met",IF(X3467="--","n/a",IF(X3467&gt;=0,"Met","Did Not Meet")))</f>
        <v>Did Not Meet</v>
      </c>
      <c r="K3466" s="13" t="str">
        <f>IF(Z3466&gt;94,"Met",IF(AB3466="--","n/a",IF(AB3466&gt;=0,"Met","Did Not Meet")))</f>
        <v>Did Not Meet</v>
      </c>
      <c r="L3466" s="13" t="str">
        <f>IF(Z3467&gt;94,"Met",IF(AB3467="--","n/a",IF(AB3467&gt;=0,"Met","Did Not Meet")))</f>
        <v>Did Not Meet</v>
      </c>
      <c r="M3466" s="1" t="s">
        <v>9</v>
      </c>
      <c r="N3466" s="14" t="s">
        <v>2502</v>
      </c>
      <c r="O3466" s="5"/>
      <c r="P3466" s="44" t="str">
        <f t="shared" ref="P3466" si="4426">IF(H3468="Yes",IF(I3468="Yes","Yes","No"),"No")</f>
        <v>No</v>
      </c>
      <c r="Q3466" s="93"/>
      <c r="R3466" s="5" t="s">
        <v>1</v>
      </c>
      <c r="S3466" s="1" t="s">
        <v>2</v>
      </c>
      <c r="T3466" s="1" t="s">
        <v>3</v>
      </c>
      <c r="U3466" s="5">
        <v>422</v>
      </c>
      <c r="V3466" s="1">
        <v>79.150000000000006</v>
      </c>
      <c r="W3466" s="1">
        <v>82.03</v>
      </c>
      <c r="X3466" s="6">
        <f t="shared" si="4416"/>
        <v>-2.8799999999999955</v>
      </c>
      <c r="Y3466" s="14">
        <v>401</v>
      </c>
      <c r="Z3466" s="1">
        <v>76.06</v>
      </c>
      <c r="AA3466" s="1">
        <v>80.75</v>
      </c>
      <c r="AB3466" s="72">
        <f t="shared" si="4390"/>
        <v>-4.6899999999999977</v>
      </c>
      <c r="AC3466" s="36"/>
    </row>
    <row r="3467" spans="1:29" ht="15.75" x14ac:dyDescent="0.25">
      <c r="A3467" s="53">
        <v>5703011</v>
      </c>
      <c r="B3467" s="89" t="s">
        <v>2656</v>
      </c>
      <c r="C3467" s="53" t="s">
        <v>682</v>
      </c>
      <c r="D3467" s="49" t="s">
        <v>2498</v>
      </c>
      <c r="E3467" s="34" t="str">
        <f>M3466</f>
        <v>Needs Improvement School</v>
      </c>
      <c r="F3467" s="65" t="s">
        <v>2484</v>
      </c>
      <c r="G3467" s="62"/>
      <c r="H3467" s="13" t="str">
        <f>IF(V3468&gt;94,"Met",IF(X3468="--","n/a",IF(X3468&gt;=0,"Met","Did Not Meet")))</f>
        <v>Did Not Meet</v>
      </c>
      <c r="I3467" s="13" t="str">
        <f>IF(V3469&gt;94,"Met",IF(X3469="--","n/a",IF(X3469&gt;=0,"Met","Did Not Meet")))</f>
        <v>Did Not Meet</v>
      </c>
      <c r="K3467" s="13" t="str">
        <f>IF(Z3468&gt;94,"Met",IF(AB3468="--","n/a",IF(AB3468&gt;=0,"Met","Did Not Meet")))</f>
        <v>Did Not Meet</v>
      </c>
      <c r="L3467" s="13" t="str">
        <f>IF(Z3469&gt;94,"Met",IF(AB3469="--","n/a",IF(AB3469&gt;=0,"Met","Did Not Meet")))</f>
        <v>Did Not Meet</v>
      </c>
      <c r="M3467" s="1" t="s">
        <v>9</v>
      </c>
      <c r="N3467" s="14" t="s">
        <v>2501</v>
      </c>
      <c r="O3467" s="5"/>
      <c r="P3467" s="44" t="str">
        <f t="shared" ref="P3467" si="4427">IF(K3468="Yes",IF(L3468="Yes","Yes","No"),"No")</f>
        <v>No</v>
      </c>
      <c r="Q3467" s="94" t="s">
        <v>2759</v>
      </c>
      <c r="R3467" s="5" t="s">
        <v>1</v>
      </c>
      <c r="S3467" s="1" t="s">
        <v>2</v>
      </c>
      <c r="T3467" s="1" t="s">
        <v>7</v>
      </c>
      <c r="U3467" s="5">
        <v>292</v>
      </c>
      <c r="V3467" s="1">
        <v>73.63</v>
      </c>
      <c r="W3467" s="1">
        <v>77.430000000000007</v>
      </c>
      <c r="X3467" s="6">
        <f t="shared" si="4416"/>
        <v>-3.8000000000000114</v>
      </c>
      <c r="Y3467" s="14">
        <v>272</v>
      </c>
      <c r="Z3467" s="1">
        <v>70.59</v>
      </c>
      <c r="AA3467" s="1">
        <v>75.66</v>
      </c>
      <c r="AB3467" s="72">
        <f t="shared" si="4390"/>
        <v>-5.0699999999999932</v>
      </c>
      <c r="AC3467" s="53"/>
    </row>
    <row r="3468" spans="1:29" ht="15" customHeight="1" x14ac:dyDescent="0.25">
      <c r="A3468" s="53">
        <v>5703011</v>
      </c>
      <c r="B3468" s="89" t="s">
        <v>2656</v>
      </c>
      <c r="C3468" s="53" t="s">
        <v>682</v>
      </c>
      <c r="D3468" s="49" t="s">
        <v>2499</v>
      </c>
      <c r="E3468" s="35" t="str">
        <f>VLOOKUP('2012 Accountability Database'!$A3466,'2011 AYP'!A$2:B$1072,2)</f>
        <v xml:space="preserve"> MS (Met Standards)</v>
      </c>
      <c r="F3468" s="66"/>
      <c r="G3468" s="63" t="s">
        <v>2485</v>
      </c>
      <c r="H3468" s="60" t="str">
        <f t="shared" ref="H3468:I3468" si="4428">IF(H3466="Met","Yes",IF(H3467="Met","Yes","No"))</f>
        <v>No</v>
      </c>
      <c r="I3468" s="60" t="str">
        <f t="shared" si="4428"/>
        <v>No</v>
      </c>
      <c r="J3468" s="42"/>
      <c r="K3468" s="60" t="str">
        <f t="shared" ref="K3468:L3468" si="4429">IF(K3466="Met","Yes",IF(K3467="Met","Yes","No"))</f>
        <v>No</v>
      </c>
      <c r="L3468" s="60" t="str">
        <f t="shared" si="4429"/>
        <v>No</v>
      </c>
      <c r="M3468" s="5" t="s">
        <v>9</v>
      </c>
      <c r="N3468" s="14" t="s">
        <v>2503</v>
      </c>
      <c r="O3468" s="5"/>
      <c r="P3468" s="44" t="str">
        <f t="shared" ref="P3468" si="4430">IF(H3472="Yes",IF(I3472="Yes","Yes","No"),"No")</f>
        <v>No</v>
      </c>
      <c r="Q3468" s="108" t="s">
        <v>2758</v>
      </c>
      <c r="R3468" s="5" t="s">
        <v>1</v>
      </c>
      <c r="S3468" s="5" t="s">
        <v>5</v>
      </c>
      <c r="T3468" s="5" t="s">
        <v>3</v>
      </c>
      <c r="U3468" s="5">
        <v>1012</v>
      </c>
      <c r="V3468" s="5">
        <v>80.239999999999995</v>
      </c>
      <c r="W3468" s="5">
        <v>82.03</v>
      </c>
      <c r="X3468" s="8">
        <f t="shared" si="4416"/>
        <v>-1.7900000000000063</v>
      </c>
      <c r="Y3468" s="14">
        <v>840</v>
      </c>
      <c r="Z3468" s="5">
        <v>78.81</v>
      </c>
      <c r="AA3468" s="5">
        <v>80.75</v>
      </c>
      <c r="AB3468" s="72">
        <f t="shared" si="4390"/>
        <v>-1.9399999999999977</v>
      </c>
      <c r="AC3468" s="53"/>
    </row>
    <row r="3469" spans="1:29" x14ac:dyDescent="0.25">
      <c r="A3469" s="53">
        <v>5703011</v>
      </c>
      <c r="B3469" s="89" t="s">
        <v>2656</v>
      </c>
      <c r="C3469" s="53" t="s">
        <v>682</v>
      </c>
      <c r="D3469" s="49" t="s">
        <v>2507</v>
      </c>
      <c r="E3469" s="47">
        <f>VLOOKUP('2012 Accountability Database'!A3466,Dems1112!$A$2:$G$1082,3)</f>
        <v>0.05</v>
      </c>
      <c r="F3469" s="66"/>
      <c r="G3469" s="52"/>
      <c r="M3469" s="1" t="s">
        <v>9</v>
      </c>
      <c r="N3469" s="14" t="s">
        <v>2504</v>
      </c>
      <c r="O3469" s="5"/>
      <c r="P3469" s="44" t="str">
        <f t="shared" ref="P3469" si="4431">IF(K3472="Yes",IF(L3472="Yes","Yes","No"),"No")</f>
        <v>No</v>
      </c>
      <c r="Q3469" s="108"/>
      <c r="R3469" s="5" t="s">
        <v>1</v>
      </c>
      <c r="S3469" s="1" t="s">
        <v>5</v>
      </c>
      <c r="T3469" s="1" t="s">
        <v>7</v>
      </c>
      <c r="U3469" s="5">
        <v>670</v>
      </c>
      <c r="V3469" s="1">
        <v>74.33</v>
      </c>
      <c r="W3469" s="1">
        <v>77.430000000000007</v>
      </c>
      <c r="X3469" s="6">
        <f t="shared" si="4416"/>
        <v>-3.1000000000000085</v>
      </c>
      <c r="Y3469" s="14">
        <v>546</v>
      </c>
      <c r="Z3469" s="1">
        <v>73.260000000000005</v>
      </c>
      <c r="AA3469" s="1">
        <v>75.66</v>
      </c>
      <c r="AB3469" s="72">
        <f t="shared" si="4390"/>
        <v>-2.3999999999999915</v>
      </c>
      <c r="AC3469" s="53"/>
    </row>
    <row r="3470" spans="1:29" x14ac:dyDescent="0.25">
      <c r="A3470" s="53">
        <v>5703011</v>
      </c>
      <c r="B3470" s="89" t="s">
        <v>2656</v>
      </c>
      <c r="C3470" s="53" t="s">
        <v>682</v>
      </c>
      <c r="D3470" s="50" t="s">
        <v>2508</v>
      </c>
      <c r="E3470" s="47">
        <f>VLOOKUP('2012 Accountability Database'!A3466,Dems1112!$A$2:$G$1082,4)</f>
        <v>0.64</v>
      </c>
      <c r="F3470" s="65" t="s">
        <v>2486</v>
      </c>
      <c r="G3470" s="62"/>
      <c r="H3470" s="13" t="str">
        <f>IF(V3470&gt;94,"Met",IF(X3470="--","n/a",IF(X3470&gt;=0,"Met","Did Not Meet")))</f>
        <v>Did Not Meet</v>
      </c>
      <c r="I3470" s="13" t="str">
        <f>IF(V3471&gt;94,"Met",IF(X3471="--","n/a",IF(X3471&gt;=0,"Met","Did Not Meet")))</f>
        <v>Did Not Meet</v>
      </c>
      <c r="J3470" s="13"/>
      <c r="K3470" s="13" t="str">
        <f>IF(Z3470&gt;94,"Met",IF(AB3470="--","n/a",IF(AB3470&gt;=0,"Met","Did Not Meet")))</f>
        <v>Did Not Meet</v>
      </c>
      <c r="L3470" s="13" t="str">
        <f>IF(Z3471&gt;94,"Met",IF(AB3471="--","n/a",IF(AB3471&gt;=0,"Met","Did Not Meet")))</f>
        <v>Did Not Meet</v>
      </c>
      <c r="M3470" s="5" t="s">
        <v>9</v>
      </c>
      <c r="N3470" s="68" t="s">
        <v>2497</v>
      </c>
      <c r="O3470" s="35"/>
      <c r="P3470" s="44"/>
      <c r="Q3470" s="108"/>
      <c r="R3470" s="5" t="s">
        <v>6</v>
      </c>
      <c r="S3470" s="5" t="s">
        <v>2</v>
      </c>
      <c r="T3470" s="5" t="s">
        <v>3</v>
      </c>
      <c r="U3470" s="5">
        <v>476</v>
      </c>
      <c r="V3470" s="5">
        <v>77.73</v>
      </c>
      <c r="W3470" s="5">
        <v>83.31</v>
      </c>
      <c r="X3470" s="8">
        <f t="shared" si="4416"/>
        <v>-5.5799999999999983</v>
      </c>
      <c r="Y3470" s="14">
        <v>401</v>
      </c>
      <c r="Z3470" s="5">
        <v>70.819999999999993</v>
      </c>
      <c r="AA3470" s="5">
        <v>76.52</v>
      </c>
      <c r="AB3470" s="72">
        <f t="shared" si="4390"/>
        <v>-5.7000000000000028</v>
      </c>
      <c r="AC3470" s="53"/>
    </row>
    <row r="3471" spans="1:29" x14ac:dyDescent="0.25">
      <c r="A3471" s="53">
        <v>5703011</v>
      </c>
      <c r="B3471" s="89" t="s">
        <v>2656</v>
      </c>
      <c r="C3471" s="53" t="s">
        <v>682</v>
      </c>
      <c r="D3471" s="50" t="s">
        <v>974</v>
      </c>
      <c r="E3471" s="47" t="str">
        <f>VLOOKUP('2012 Accountability Database'!A3466,Dems1112!$A$2:$G$1082,5)</f>
        <v>6-8</v>
      </c>
      <c r="F3471" s="65" t="s">
        <v>2487</v>
      </c>
      <c r="G3471" s="62"/>
      <c r="H3471" s="13" t="str">
        <f>IF(V3472&gt;94,"Met",IF(X3472="--","n/a",IF(X3472&gt;=0,"Met","Did Not Meet")))</f>
        <v>Did Not Meet</v>
      </c>
      <c r="I3471" s="13" t="str">
        <f>IF(V3473&gt;94,"Met",IF(X3473="--","n/a",IF(X3473&gt;=0,"Met","Did Not Meet")))</f>
        <v>Did Not Meet</v>
      </c>
      <c r="J3471" s="13"/>
      <c r="K3471" s="13" t="str">
        <f>IF(Z3472&gt;94,"Met",IF(AB3472="--","n/a",IF(AB3472&gt;=0,"Met","Did Not Meet")))</f>
        <v>Did Not Meet</v>
      </c>
      <c r="L3471" s="13" t="str">
        <f>IF(Z3473&gt;94,"Met",IF(AB3473="--","n/a",IF(AB3473&gt;=0,"Met","Did Not Meet")))</f>
        <v>Did Not Meet</v>
      </c>
      <c r="M3471" s="1" t="s">
        <v>9</v>
      </c>
      <c r="N3471" s="14"/>
      <c r="O3471" s="35" t="s">
        <v>2506</v>
      </c>
      <c r="P3471" s="83" t="str">
        <f t="shared" ref="P3471" si="4432">IF(P3466="No"," ", IF(P3468="No"," ",IF(P3467="No", " ",IF(P3469="No"," ","X"))))</f>
        <v xml:space="preserve"> </v>
      </c>
      <c r="Q3471" s="108"/>
      <c r="R3471" s="5" t="s">
        <v>6</v>
      </c>
      <c r="S3471" s="1" t="s">
        <v>2</v>
      </c>
      <c r="T3471" s="1" t="s">
        <v>7</v>
      </c>
      <c r="U3471" s="5">
        <v>316</v>
      </c>
      <c r="V3471" s="1">
        <v>70.89</v>
      </c>
      <c r="W3471" s="1">
        <v>78.94</v>
      </c>
      <c r="X3471" s="6">
        <f t="shared" si="4416"/>
        <v>-8.0499999999999972</v>
      </c>
      <c r="Y3471" s="14">
        <v>272</v>
      </c>
      <c r="Z3471" s="1">
        <v>63.97</v>
      </c>
      <c r="AA3471" s="1">
        <v>71</v>
      </c>
      <c r="AB3471" s="72">
        <f t="shared" si="4390"/>
        <v>-7.0300000000000011</v>
      </c>
      <c r="AC3471" s="53"/>
    </row>
    <row r="3472" spans="1:29" ht="15.75" x14ac:dyDescent="0.25">
      <c r="A3472" s="53">
        <v>5703011</v>
      </c>
      <c r="B3472" s="89" t="s">
        <v>2656</v>
      </c>
      <c r="C3472" s="53" t="s">
        <v>682</v>
      </c>
      <c r="D3472" s="50" t="s">
        <v>975</v>
      </c>
      <c r="E3472" s="48" t="str">
        <f>VLOOKUP('2012 Accountability Database'!A3466,Dems1112!$A$2:$G$1082,6)</f>
        <v>4 (Southwest AR)</v>
      </c>
      <c r="F3472" s="66"/>
      <c r="G3472" s="63" t="s">
        <v>2488</v>
      </c>
      <c r="H3472" s="61" t="str">
        <f t="shared" ref="H3472:I3472" si="4433">IF(H3470="Met","Yes",IF(H3471="Met","Yes","No"))</f>
        <v>No</v>
      </c>
      <c r="I3472" s="61" t="str">
        <f t="shared" si="4433"/>
        <v>No</v>
      </c>
      <c r="J3472" s="55"/>
      <c r="K3472" s="61" t="str">
        <f t="shared" ref="K3472:L3472" si="4434">IF(K3470="Met","Yes",IF(K3471="Met","Yes","No"))</f>
        <v>No</v>
      </c>
      <c r="L3472" s="61" t="str">
        <f t="shared" si="4434"/>
        <v>No</v>
      </c>
      <c r="M3472" s="1" t="s">
        <v>9</v>
      </c>
      <c r="N3472" s="14"/>
      <c r="O3472" s="35" t="s">
        <v>2505</v>
      </c>
      <c r="P3472" s="83" t="str">
        <f t="shared" ref="P3472" si="4435">IF(P3471="X"," ",IF(P3473="X"," ","X"))</f>
        <v xml:space="preserve"> </v>
      </c>
      <c r="Q3472" s="94" t="s">
        <v>2759</v>
      </c>
      <c r="R3472" s="5" t="s">
        <v>6</v>
      </c>
      <c r="S3472" s="1" t="s">
        <v>5</v>
      </c>
      <c r="T3472" s="1" t="s">
        <v>3</v>
      </c>
      <c r="U3472" s="5">
        <v>1166</v>
      </c>
      <c r="V3472" s="1">
        <v>79.5</v>
      </c>
      <c r="W3472" s="1">
        <v>83.31</v>
      </c>
      <c r="X3472" s="6">
        <f t="shared" si="4416"/>
        <v>-3.8100000000000023</v>
      </c>
      <c r="Y3472" s="14">
        <v>840</v>
      </c>
      <c r="Z3472" s="1">
        <v>74.17</v>
      </c>
      <c r="AA3472" s="1">
        <v>76.52</v>
      </c>
      <c r="AB3472" s="72">
        <f t="shared" si="4390"/>
        <v>-2.3499999999999943</v>
      </c>
      <c r="AC3472" s="53"/>
    </row>
    <row r="3473" spans="1:29" x14ac:dyDescent="0.25">
      <c r="A3473" s="54">
        <v>5703011</v>
      </c>
      <c r="B3473" s="90" t="s">
        <v>2656</v>
      </c>
      <c r="C3473" s="54" t="s">
        <v>682</v>
      </c>
      <c r="D3473" s="4"/>
      <c r="E3473" s="4"/>
      <c r="F3473" s="67"/>
      <c r="G3473" s="64"/>
      <c r="H3473" s="43"/>
      <c r="I3473" s="43"/>
      <c r="J3473" s="43"/>
      <c r="K3473" s="43"/>
      <c r="L3473" s="43"/>
      <c r="M3473" s="4" t="s">
        <v>9</v>
      </c>
      <c r="N3473" s="15"/>
      <c r="O3473" s="38" t="s">
        <v>2482</v>
      </c>
      <c r="P3473" s="84" t="str">
        <f>IF(E3467="Achieving School"," ","X")</f>
        <v>X</v>
      </c>
      <c r="Q3473" s="91"/>
      <c r="R3473" s="4" t="s">
        <v>6</v>
      </c>
      <c r="S3473" s="4" t="s">
        <v>5</v>
      </c>
      <c r="T3473" s="4" t="s">
        <v>7</v>
      </c>
      <c r="U3473" s="4">
        <v>745</v>
      </c>
      <c r="V3473" s="4">
        <v>73.42</v>
      </c>
      <c r="W3473" s="4">
        <v>78.94</v>
      </c>
      <c r="X3473" s="7">
        <f t="shared" si="4416"/>
        <v>-5.519999999999996</v>
      </c>
      <c r="Y3473" s="15">
        <v>546</v>
      </c>
      <c r="Z3473" s="4">
        <v>68.319999999999993</v>
      </c>
      <c r="AA3473" s="4">
        <v>71</v>
      </c>
      <c r="AB3473" s="73">
        <f t="shared" si="4390"/>
        <v>-2.6800000000000068</v>
      </c>
      <c r="AC3473" s="54"/>
    </row>
    <row r="3474" spans="1:29" x14ac:dyDescent="0.25">
      <c r="A3474" s="1">
        <v>5706001</v>
      </c>
      <c r="B3474" s="87" t="s">
        <v>2657</v>
      </c>
      <c r="C3474" s="55" t="s">
        <v>742</v>
      </c>
      <c r="E3474" s="42"/>
      <c r="F3474" s="65" t="s">
        <v>2483</v>
      </c>
      <c r="G3474" s="62"/>
      <c r="H3474" s="37" t="str">
        <f>IF(V3474&gt;94,"Met",IF(X3474="--","n/a",IF(X3474&gt;=0,"Met","Did Not Meet")))</f>
        <v>Met</v>
      </c>
      <c r="I3474" s="37" t="str">
        <f>IF(V3475&gt;94,"Met",IF(X3475="--","n/a",IF(X3475&gt;=0,"Met","Did Not Meet")))</f>
        <v>Met</v>
      </c>
      <c r="K3474" s="13" t="str">
        <f>IF(Z3474&gt;94,"Met",IF(AB3474="--","n/a",IF(AB3474&gt;=0,"Met","Did Not Meet")))</f>
        <v>Met</v>
      </c>
      <c r="L3474" s="13" t="str">
        <f>IF(Z3475&gt;94,"Met",IF(AB3475="--","n/a",IF(AB3475&gt;=0,"Met","Did Not Meet")))</f>
        <v>Met</v>
      </c>
      <c r="M3474" s="5" t="s">
        <v>9</v>
      </c>
      <c r="N3474" s="14" t="s">
        <v>2502</v>
      </c>
      <c r="O3474" s="5"/>
      <c r="P3474" s="44" t="str">
        <f t="shared" ref="P3474" si="4436">IF(H3476="Yes",IF(I3476="Yes","Yes","No"),"No")</f>
        <v>Yes</v>
      </c>
      <c r="Q3474" s="93"/>
      <c r="R3474" s="5" t="s">
        <v>1</v>
      </c>
      <c r="S3474" s="5" t="s">
        <v>2</v>
      </c>
      <c r="T3474" s="5" t="s">
        <v>3</v>
      </c>
      <c r="U3474" s="5">
        <v>133</v>
      </c>
      <c r="V3474" s="5">
        <v>88.72</v>
      </c>
      <c r="W3474" s="5">
        <v>86.9</v>
      </c>
      <c r="X3474" s="11">
        <f t="shared" si="4416"/>
        <v>1.8199999999999932</v>
      </c>
      <c r="Y3474" s="14">
        <v>92</v>
      </c>
      <c r="Z3474" s="5">
        <v>84.78</v>
      </c>
      <c r="AA3474" s="5">
        <v>64.83</v>
      </c>
      <c r="AB3474" s="71">
        <f t="shared" si="4390"/>
        <v>19.950000000000003</v>
      </c>
      <c r="AC3474" s="36"/>
    </row>
    <row r="3475" spans="1:29" ht="15.75" x14ac:dyDescent="0.25">
      <c r="A3475" s="53">
        <v>5706001</v>
      </c>
      <c r="B3475" s="89" t="s">
        <v>2657</v>
      </c>
      <c r="C3475" s="53" t="s">
        <v>742</v>
      </c>
      <c r="D3475" s="49" t="s">
        <v>2498</v>
      </c>
      <c r="E3475" s="34" t="str">
        <f>M3474</f>
        <v>Needs Improvement School</v>
      </c>
      <c r="F3475" s="65" t="s">
        <v>2484</v>
      </c>
      <c r="G3475" s="62"/>
      <c r="H3475" s="13" t="str">
        <f>IF(V3476&gt;94,"Met",IF(X3476="--","n/a",IF(X3476&gt;=0,"Met","Did Not Meet")))</f>
        <v>Did Not Meet</v>
      </c>
      <c r="I3475" s="13" t="str">
        <f>IF(V3477&gt;94,"Met",IF(X3477="--","n/a",IF(X3477&gt;=0,"Met","Did Not Meet")))</f>
        <v>Did Not Meet</v>
      </c>
      <c r="K3475" s="13" t="str">
        <f>IF(Z3476&gt;94,"Met",IF(AB3476="--","n/a",IF(AB3476&gt;=0,"Met","Did Not Meet")))</f>
        <v>Met</v>
      </c>
      <c r="L3475" s="13" t="str">
        <f>IF(Z3477&gt;94,"Met",IF(AB3477="--","n/a",IF(AB3477&gt;=0,"Met","Did Not Meet")))</f>
        <v>Met</v>
      </c>
      <c r="M3475" s="1" t="s">
        <v>9</v>
      </c>
      <c r="N3475" s="14" t="s">
        <v>2501</v>
      </c>
      <c r="O3475" s="5"/>
      <c r="P3475" s="44" t="str">
        <f t="shared" ref="P3475" si="4437">IF(K3476="Yes",IF(L3476="Yes","Yes","No"),"No")</f>
        <v>Yes</v>
      </c>
      <c r="Q3475" s="94" t="s">
        <v>2759</v>
      </c>
      <c r="R3475" s="5" t="s">
        <v>1</v>
      </c>
      <c r="S3475" s="1" t="s">
        <v>2</v>
      </c>
      <c r="T3475" s="1" t="s">
        <v>7</v>
      </c>
      <c r="U3475" s="5">
        <v>101</v>
      </c>
      <c r="V3475" s="1">
        <v>85.15</v>
      </c>
      <c r="W3475" s="1">
        <v>83.24</v>
      </c>
      <c r="X3475" s="9">
        <f t="shared" si="4416"/>
        <v>1.9100000000000108</v>
      </c>
      <c r="Y3475" s="14">
        <v>66</v>
      </c>
      <c r="Z3475" s="1">
        <v>81.819999999999993</v>
      </c>
      <c r="AA3475" s="1">
        <v>57.04</v>
      </c>
      <c r="AB3475" s="71">
        <f t="shared" si="4390"/>
        <v>24.779999999999994</v>
      </c>
      <c r="AC3475" s="53"/>
    </row>
    <row r="3476" spans="1:29" ht="15" customHeight="1" x14ac:dyDescent="0.25">
      <c r="A3476" s="53">
        <v>5706001</v>
      </c>
      <c r="B3476" s="89" t="s">
        <v>2657</v>
      </c>
      <c r="C3476" s="53" t="s">
        <v>742</v>
      </c>
      <c r="D3476" s="49" t="s">
        <v>2499</v>
      </c>
      <c r="E3476" s="35" t="str">
        <f>VLOOKUP('2012 Accountability Database'!$A3474,'2011 AYP'!A$2:B$1072,2)</f>
        <v xml:space="preserve"> MS (Met Standards)</v>
      </c>
      <c r="F3476" s="66"/>
      <c r="G3476" s="63" t="s">
        <v>2485</v>
      </c>
      <c r="H3476" s="60" t="str">
        <f t="shared" ref="H3476:I3476" si="4438">IF(H3474="Met","Yes",IF(H3475="Met","Yes","No"))</f>
        <v>Yes</v>
      </c>
      <c r="I3476" s="60" t="str">
        <f t="shared" si="4438"/>
        <v>Yes</v>
      </c>
      <c r="J3476" s="42"/>
      <c r="K3476" s="60" t="str">
        <f t="shared" ref="K3476:L3476" si="4439">IF(K3474="Met","Yes",IF(K3475="Met","Yes","No"))</f>
        <v>Yes</v>
      </c>
      <c r="L3476" s="60" t="str">
        <f t="shared" si="4439"/>
        <v>Yes</v>
      </c>
      <c r="M3476" s="1" t="s">
        <v>9</v>
      </c>
      <c r="N3476" s="14" t="s">
        <v>2503</v>
      </c>
      <c r="O3476" s="5"/>
      <c r="P3476" s="44" t="str">
        <f t="shared" ref="P3476" si="4440">IF(H3480="Yes",IF(I3480="Yes","Yes","No"),"No")</f>
        <v>No</v>
      </c>
      <c r="Q3476" s="108" t="s">
        <v>2758</v>
      </c>
      <c r="R3476" s="5" t="s">
        <v>1</v>
      </c>
      <c r="S3476" s="1" t="s">
        <v>5</v>
      </c>
      <c r="T3476" s="1" t="s">
        <v>3</v>
      </c>
      <c r="U3476" s="5">
        <v>379</v>
      </c>
      <c r="V3476" s="1">
        <v>85.49</v>
      </c>
      <c r="W3476" s="1">
        <v>86.9</v>
      </c>
      <c r="X3476" s="6">
        <f t="shared" si="4416"/>
        <v>-1.4100000000000108</v>
      </c>
      <c r="Y3476" s="14">
        <v>262</v>
      </c>
      <c r="Z3476" s="1">
        <v>75.569999999999993</v>
      </c>
      <c r="AA3476" s="1">
        <v>64.83</v>
      </c>
      <c r="AB3476" s="71">
        <f t="shared" si="4390"/>
        <v>10.739999999999995</v>
      </c>
      <c r="AC3476" s="53"/>
    </row>
    <row r="3477" spans="1:29" x14ac:dyDescent="0.25">
      <c r="A3477" s="53">
        <v>5706001</v>
      </c>
      <c r="B3477" s="89" t="s">
        <v>2657</v>
      </c>
      <c r="C3477" s="53" t="s">
        <v>742</v>
      </c>
      <c r="D3477" s="49" t="s">
        <v>2507</v>
      </c>
      <c r="E3477" s="47">
        <f>VLOOKUP('2012 Accountability Database'!A3474,Dems1112!$A$2:$G$1082,3)</f>
        <v>7.0000000000000007E-2</v>
      </c>
      <c r="F3477" s="66"/>
      <c r="G3477" s="52"/>
      <c r="M3477" s="1" t="s">
        <v>9</v>
      </c>
      <c r="N3477" s="14" t="s">
        <v>2504</v>
      </c>
      <c r="O3477" s="5"/>
      <c r="P3477" s="44" t="str">
        <f t="shared" ref="P3477" si="4441">IF(K3480="Yes",IF(L3480="Yes","Yes","No"),"No")</f>
        <v>No</v>
      </c>
      <c r="Q3477" s="108"/>
      <c r="R3477" s="5" t="s">
        <v>1</v>
      </c>
      <c r="S3477" s="1" t="s">
        <v>5</v>
      </c>
      <c r="T3477" s="1" t="s">
        <v>7</v>
      </c>
      <c r="U3477" s="5">
        <v>285</v>
      </c>
      <c r="V3477" s="1">
        <v>81.400000000000006</v>
      </c>
      <c r="W3477" s="1">
        <v>83.24</v>
      </c>
      <c r="X3477" s="6">
        <f t="shared" si="4416"/>
        <v>-1.8399999999999892</v>
      </c>
      <c r="Y3477" s="14">
        <v>194</v>
      </c>
      <c r="Z3477" s="1">
        <v>70.099999999999994</v>
      </c>
      <c r="AA3477" s="1">
        <v>57.04</v>
      </c>
      <c r="AB3477" s="71">
        <f t="shared" si="4390"/>
        <v>13.059999999999995</v>
      </c>
      <c r="AC3477" s="53"/>
    </row>
    <row r="3478" spans="1:29" x14ac:dyDescent="0.25">
      <c r="A3478" s="53">
        <v>5706001</v>
      </c>
      <c r="B3478" s="89" t="s">
        <v>2657</v>
      </c>
      <c r="C3478" s="53" t="s">
        <v>742</v>
      </c>
      <c r="D3478" s="50" t="s">
        <v>2508</v>
      </c>
      <c r="E3478" s="47">
        <f>VLOOKUP('2012 Accountability Database'!A3474,Dems1112!$A$2:$G$1082,4)</f>
        <v>0.77</v>
      </c>
      <c r="F3478" s="65" t="s">
        <v>2486</v>
      </c>
      <c r="G3478" s="62"/>
      <c r="H3478" s="13" t="str">
        <f>IF(V3478&gt;94,"Met",IF(X3478="--","n/a",IF(X3478&gt;=0,"Met","Did Not Meet")))</f>
        <v>Did Not Meet</v>
      </c>
      <c r="I3478" s="13" t="str">
        <f>IF(V3479&gt;94,"Met",IF(X3479="--","n/a",IF(X3479&gt;=0,"Met","Did Not Meet")))</f>
        <v>Did Not Meet</v>
      </c>
      <c r="J3478" s="13"/>
      <c r="K3478" s="13" t="str">
        <f>IF(Z3478&gt;94,"Met",IF(AB3478="--","n/a",IF(AB3478&gt;=0,"Met","Did Not Meet")))</f>
        <v>Met</v>
      </c>
      <c r="L3478" s="13" t="str">
        <f>IF(Z3479&gt;94,"Met",IF(AB3479="--","n/a",IF(AB3479&gt;=0,"Met","Did Not Meet")))</f>
        <v>Did Not Meet</v>
      </c>
      <c r="M3478" s="1" t="s">
        <v>9</v>
      </c>
      <c r="N3478" s="68" t="s">
        <v>2497</v>
      </c>
      <c r="O3478" s="35"/>
      <c r="P3478" s="44"/>
      <c r="Q3478" s="108"/>
      <c r="R3478" s="5" t="s">
        <v>6</v>
      </c>
      <c r="S3478" s="1" t="s">
        <v>2</v>
      </c>
      <c r="T3478" s="1" t="s">
        <v>3</v>
      </c>
      <c r="U3478" s="5">
        <v>133</v>
      </c>
      <c r="V3478" s="1">
        <v>83.46</v>
      </c>
      <c r="W3478" s="1">
        <v>92</v>
      </c>
      <c r="X3478" s="6">
        <f t="shared" si="4416"/>
        <v>-8.5400000000000063</v>
      </c>
      <c r="Y3478" s="14">
        <v>58.7</v>
      </c>
      <c r="Z3478" s="13" t="s">
        <v>970</v>
      </c>
      <c r="AA3478" s="1">
        <v>76.55</v>
      </c>
      <c r="AB3478" s="77" t="s">
        <v>970</v>
      </c>
      <c r="AC3478" s="53"/>
    </row>
    <row r="3479" spans="1:29" x14ac:dyDescent="0.25">
      <c r="A3479" s="53">
        <v>5706001</v>
      </c>
      <c r="B3479" s="89" t="s">
        <v>2657</v>
      </c>
      <c r="C3479" s="53" t="s">
        <v>742</v>
      </c>
      <c r="D3479" s="50" t="s">
        <v>974</v>
      </c>
      <c r="E3479" s="47" t="str">
        <f>VLOOKUP('2012 Accountability Database'!A3474,Dems1112!$A$2:$G$1082,5)</f>
        <v>K-6</v>
      </c>
      <c r="F3479" s="65" t="s">
        <v>2487</v>
      </c>
      <c r="G3479" s="62"/>
      <c r="H3479" s="13" t="str">
        <f>IF(V3480&gt;94,"Met",IF(X3480="--","n/a",IF(X3480&gt;=0,"Met","Did Not Meet")))</f>
        <v>Did Not Meet</v>
      </c>
      <c r="I3479" s="13" t="str">
        <f>IF(V3481&gt;94,"Met",IF(X3481="--","n/a",IF(X3481&gt;=0,"Met","Did Not Meet")))</f>
        <v>Did Not Meet</v>
      </c>
      <c r="J3479" s="13"/>
      <c r="K3479" s="13" t="str">
        <f>IF(Z3480&gt;94,"Met",IF(AB3480="--","n/a",IF(AB3480&gt;=0,"Met","Did Not Meet")))</f>
        <v>Did Not Meet</v>
      </c>
      <c r="L3479" s="13" t="str">
        <f>IF(Z3481&gt;94,"Met",IF(AB3481="--","n/a",IF(AB3481&gt;=0,"Met","Did Not Meet")))</f>
        <v>Did Not Meet</v>
      </c>
      <c r="M3479" s="1" t="s">
        <v>9</v>
      </c>
      <c r="N3479" s="14"/>
      <c r="O3479" s="35" t="s">
        <v>2506</v>
      </c>
      <c r="P3479" s="83" t="str">
        <f t="shared" ref="P3479" si="4442">IF(P3474="No"," ", IF(P3476="No"," ",IF(P3475="No", " ",IF(P3477="No"," ","X"))))</f>
        <v xml:space="preserve"> </v>
      </c>
      <c r="Q3479" s="108"/>
      <c r="R3479" s="5" t="s">
        <v>6</v>
      </c>
      <c r="S3479" s="1" t="s">
        <v>2</v>
      </c>
      <c r="T3479" s="1" t="s">
        <v>7</v>
      </c>
      <c r="U3479" s="5">
        <v>101</v>
      </c>
      <c r="V3479" s="1">
        <v>80.2</v>
      </c>
      <c r="W3479" s="1">
        <v>91.13</v>
      </c>
      <c r="X3479" s="6">
        <f t="shared" si="4416"/>
        <v>-10.929999999999993</v>
      </c>
      <c r="Y3479" s="14">
        <v>66</v>
      </c>
      <c r="Z3479" s="1">
        <v>53.03</v>
      </c>
      <c r="AA3479" s="1">
        <v>75.650000000000006</v>
      </c>
      <c r="AB3479" s="72">
        <f t="shared" ref="AB3479:AB3542" si="4443">Z3479-AA3479</f>
        <v>-22.620000000000005</v>
      </c>
      <c r="AC3479" s="53"/>
    </row>
    <row r="3480" spans="1:29" ht="15.75" x14ac:dyDescent="0.25">
      <c r="A3480" s="53">
        <v>5706001</v>
      </c>
      <c r="B3480" s="89" t="s">
        <v>2657</v>
      </c>
      <c r="C3480" s="53" t="s">
        <v>742</v>
      </c>
      <c r="D3480" s="50" t="s">
        <v>975</v>
      </c>
      <c r="E3480" s="48" t="str">
        <f>VLOOKUP('2012 Accountability Database'!A3474,Dems1112!$A$2:$G$1082,6)</f>
        <v>4 (Southwest AR)</v>
      </c>
      <c r="F3480" s="66"/>
      <c r="G3480" s="63" t="s">
        <v>2488</v>
      </c>
      <c r="H3480" s="61" t="str">
        <f t="shared" ref="H3480:I3480" si="4444">IF(H3478="Met","Yes",IF(H3479="Met","Yes","No"))</f>
        <v>No</v>
      </c>
      <c r="I3480" s="61" t="str">
        <f t="shared" si="4444"/>
        <v>No</v>
      </c>
      <c r="J3480" s="55"/>
      <c r="K3480" s="61" t="str">
        <f t="shared" ref="K3480:L3480" si="4445">IF(K3478="Met","Yes",IF(K3479="Met","Yes","No"))</f>
        <v>Yes</v>
      </c>
      <c r="L3480" s="61" t="str">
        <f t="shared" si="4445"/>
        <v>No</v>
      </c>
      <c r="M3480" s="1" t="s">
        <v>9</v>
      </c>
      <c r="N3480" s="14"/>
      <c r="O3480" s="35" t="s">
        <v>2505</v>
      </c>
      <c r="P3480" s="83" t="str">
        <f t="shared" ref="P3480" si="4446">IF(P3479="X"," ",IF(P3481="X"," ","X"))</f>
        <v xml:space="preserve"> </v>
      </c>
      <c r="Q3480" s="94" t="s">
        <v>2759</v>
      </c>
      <c r="R3480" s="5" t="s">
        <v>6</v>
      </c>
      <c r="S3480" s="1" t="s">
        <v>5</v>
      </c>
      <c r="T3480" s="1" t="s">
        <v>3</v>
      </c>
      <c r="U3480" s="5">
        <v>379</v>
      </c>
      <c r="V3480" s="1">
        <v>86.28</v>
      </c>
      <c r="W3480" s="1">
        <v>92</v>
      </c>
      <c r="X3480" s="6">
        <f t="shared" si="4416"/>
        <v>-5.7199999999999989</v>
      </c>
      <c r="Y3480" s="14">
        <v>262</v>
      </c>
      <c r="Z3480" s="1">
        <v>66.41</v>
      </c>
      <c r="AA3480" s="1">
        <v>76.55</v>
      </c>
      <c r="AB3480" s="72">
        <f t="shared" si="4443"/>
        <v>-10.14</v>
      </c>
      <c r="AC3480" s="53"/>
    </row>
    <row r="3481" spans="1:29" x14ac:dyDescent="0.25">
      <c r="A3481" s="54">
        <v>5706001</v>
      </c>
      <c r="B3481" s="90" t="s">
        <v>2657</v>
      </c>
      <c r="C3481" s="54" t="s">
        <v>742</v>
      </c>
      <c r="D3481" s="4"/>
      <c r="E3481" s="4"/>
      <c r="F3481" s="67"/>
      <c r="G3481" s="64"/>
      <c r="H3481" s="43"/>
      <c r="I3481" s="43"/>
      <c r="J3481" s="43"/>
      <c r="K3481" s="43"/>
      <c r="L3481" s="43"/>
      <c r="M3481" s="4" t="s">
        <v>9</v>
      </c>
      <c r="N3481" s="15"/>
      <c r="O3481" s="38" t="s">
        <v>2482</v>
      </c>
      <c r="P3481" s="84" t="str">
        <f>IF(E3475="Achieving School"," ","X")</f>
        <v>X</v>
      </c>
      <c r="Q3481" s="91"/>
      <c r="R3481" s="4" t="s">
        <v>6</v>
      </c>
      <c r="S3481" s="4" t="s">
        <v>5</v>
      </c>
      <c r="T3481" s="4" t="s">
        <v>7</v>
      </c>
      <c r="U3481" s="4">
        <v>285</v>
      </c>
      <c r="V3481" s="4">
        <v>83.51</v>
      </c>
      <c r="W3481" s="4">
        <v>91.13</v>
      </c>
      <c r="X3481" s="7">
        <f t="shared" si="4416"/>
        <v>-7.6199999999999903</v>
      </c>
      <c r="Y3481" s="15">
        <v>194</v>
      </c>
      <c r="Z3481" s="4">
        <v>62.37</v>
      </c>
      <c r="AA3481" s="4">
        <v>75.650000000000006</v>
      </c>
      <c r="AB3481" s="73">
        <f t="shared" si="4443"/>
        <v>-13.280000000000008</v>
      </c>
      <c r="AC3481" s="54"/>
    </row>
    <row r="3482" spans="1:29" x14ac:dyDescent="0.25">
      <c r="A3482" s="1">
        <v>5706010</v>
      </c>
      <c r="B3482" s="87" t="s">
        <v>2657</v>
      </c>
      <c r="C3482" s="55" t="s">
        <v>743</v>
      </c>
      <c r="E3482" s="42"/>
      <c r="F3482" s="65" t="s">
        <v>2483</v>
      </c>
      <c r="G3482" s="62"/>
      <c r="H3482" s="37" t="str">
        <f>IF(V3482&gt;94,"Met",IF(X3482="--","n/a",IF(X3482&gt;=0,"Met","Did Not Meet")))</f>
        <v>Met</v>
      </c>
      <c r="I3482" s="37" t="str">
        <f>IF(V3483&gt;94,"Met",IF(X3483="--","n/a",IF(X3483&gt;=0,"Met","Did Not Meet")))</f>
        <v>Met</v>
      </c>
      <c r="K3482" s="13" t="str">
        <f>IF(Z3482&gt;94,"Met",IF(AB3482="--","n/a",IF(AB3482&gt;=0,"Met","Did Not Meet")))</f>
        <v>Met</v>
      </c>
      <c r="L3482" s="13" t="str">
        <f>IF(Z3483&gt;94,"Met",IF(AB3483="--","n/a",IF(AB3483&gt;=0,"Met","Did Not Meet")))</f>
        <v>Met</v>
      </c>
      <c r="M3482" s="1" t="s">
        <v>9</v>
      </c>
      <c r="N3482" s="14" t="s">
        <v>2502</v>
      </c>
      <c r="O3482" s="5"/>
      <c r="P3482" s="44" t="str">
        <f t="shared" ref="P3482" si="4447">IF(H3484="Yes",IF(I3484="Yes","Yes","No"),"No")</f>
        <v>Yes</v>
      </c>
      <c r="Q3482" s="93"/>
      <c r="R3482" s="5" t="s">
        <v>1</v>
      </c>
      <c r="S3482" s="1" t="s">
        <v>2</v>
      </c>
      <c r="T3482" s="1" t="s">
        <v>3</v>
      </c>
      <c r="U3482" s="5">
        <v>62</v>
      </c>
      <c r="V3482" s="1">
        <v>85.48</v>
      </c>
      <c r="W3482" s="1">
        <v>79.78</v>
      </c>
      <c r="X3482" s="9">
        <f t="shared" si="4416"/>
        <v>5.7000000000000028</v>
      </c>
      <c r="Y3482" s="14">
        <v>48</v>
      </c>
      <c r="Z3482" s="1">
        <v>81.25</v>
      </c>
      <c r="AA3482" s="1">
        <v>76.63</v>
      </c>
      <c r="AB3482" s="71">
        <f t="shared" si="4443"/>
        <v>4.6200000000000045</v>
      </c>
      <c r="AC3482" s="36"/>
    </row>
    <row r="3483" spans="1:29" ht="15.75" x14ac:dyDescent="0.25">
      <c r="A3483" s="53">
        <v>5706010</v>
      </c>
      <c r="B3483" s="89" t="s">
        <v>2657</v>
      </c>
      <c r="C3483" s="53" t="s">
        <v>743</v>
      </c>
      <c r="D3483" s="49" t="s">
        <v>2498</v>
      </c>
      <c r="E3483" s="34" t="str">
        <f>M3482</f>
        <v>Needs Improvement School</v>
      </c>
      <c r="F3483" s="65" t="s">
        <v>2484</v>
      </c>
      <c r="G3483" s="62"/>
      <c r="H3483" s="13" t="str">
        <f>IF(V3484&gt;94,"Met",IF(X3484="--","n/a",IF(X3484&gt;=0,"Met","Did Not Meet")))</f>
        <v>Met</v>
      </c>
      <c r="I3483" s="13" t="str">
        <f>IF(V3485&gt;94,"Met",IF(X3485="--","n/a",IF(X3485&gt;=0,"Met","Did Not Meet")))</f>
        <v>Met</v>
      </c>
      <c r="K3483" s="13" t="str">
        <f>IF(Z3484&gt;94,"Met",IF(AB3484="--","n/a",IF(AB3484&gt;=0,"Met","Did Not Meet")))</f>
        <v>Met</v>
      </c>
      <c r="L3483" s="13" t="str">
        <f>IF(Z3485&gt;94,"Met",IF(AB3485="--","n/a",IF(AB3485&gt;=0,"Met","Did Not Meet")))</f>
        <v>Met</v>
      </c>
      <c r="M3483" s="5" t="s">
        <v>9</v>
      </c>
      <c r="N3483" s="14" t="s">
        <v>2501</v>
      </c>
      <c r="O3483" s="5"/>
      <c r="P3483" s="44" t="str">
        <f t="shared" ref="P3483" si="4448">IF(K3484="Yes",IF(L3484="Yes","Yes","No"),"No")</f>
        <v>Yes</v>
      </c>
      <c r="Q3483" s="94" t="s">
        <v>2759</v>
      </c>
      <c r="R3483" s="5" t="s">
        <v>1</v>
      </c>
      <c r="S3483" s="5" t="s">
        <v>2</v>
      </c>
      <c r="T3483" s="5" t="s">
        <v>7</v>
      </c>
      <c r="U3483" s="5">
        <v>53</v>
      </c>
      <c r="V3483" s="5">
        <v>83.02</v>
      </c>
      <c r="W3483" s="5">
        <v>75</v>
      </c>
      <c r="X3483" s="11">
        <f t="shared" si="4416"/>
        <v>8.019999999999996</v>
      </c>
      <c r="Y3483" s="14">
        <v>42</v>
      </c>
      <c r="Z3483" s="5">
        <v>78.569999999999993</v>
      </c>
      <c r="AA3483" s="5">
        <v>73.81</v>
      </c>
      <c r="AB3483" s="71">
        <f t="shared" si="4443"/>
        <v>4.7599999999999909</v>
      </c>
      <c r="AC3483" s="53"/>
    </row>
    <row r="3484" spans="1:29" ht="15" customHeight="1" x14ac:dyDescent="0.25">
      <c r="A3484" s="53">
        <v>5706010</v>
      </c>
      <c r="B3484" s="89" t="s">
        <v>2657</v>
      </c>
      <c r="C3484" s="53" t="s">
        <v>743</v>
      </c>
      <c r="D3484" s="49" t="s">
        <v>2499</v>
      </c>
      <c r="E3484" s="35" t="str">
        <f>VLOOKUP('2012 Accountability Database'!$A3482,'2011 AYP'!A$2:B$1072,2)</f>
        <v xml:space="preserve"> A (Alert)</v>
      </c>
      <c r="F3484" s="66"/>
      <c r="G3484" s="63" t="s">
        <v>2485</v>
      </c>
      <c r="H3484" s="60" t="str">
        <f t="shared" ref="H3484:I3484" si="4449">IF(H3482="Met","Yes",IF(H3483="Met","Yes","No"))</f>
        <v>Yes</v>
      </c>
      <c r="I3484" s="60" t="str">
        <f t="shared" si="4449"/>
        <v>Yes</v>
      </c>
      <c r="J3484" s="42"/>
      <c r="K3484" s="60" t="str">
        <f t="shared" ref="K3484:L3484" si="4450">IF(K3482="Met","Yes",IF(K3483="Met","Yes","No"))</f>
        <v>Yes</v>
      </c>
      <c r="L3484" s="60" t="str">
        <f t="shared" si="4450"/>
        <v>Yes</v>
      </c>
      <c r="M3484" s="1" t="s">
        <v>9</v>
      </c>
      <c r="N3484" s="14" t="s">
        <v>2503</v>
      </c>
      <c r="O3484" s="5"/>
      <c r="P3484" s="44" t="str">
        <f t="shared" ref="P3484" si="4451">IF(H3488="Yes",IF(I3488="Yes","Yes","No"),"No")</f>
        <v>No</v>
      </c>
      <c r="Q3484" s="108" t="s">
        <v>2758</v>
      </c>
      <c r="R3484" s="5" t="s">
        <v>1</v>
      </c>
      <c r="S3484" s="1" t="s">
        <v>5</v>
      </c>
      <c r="T3484" s="1" t="s">
        <v>3</v>
      </c>
      <c r="U3484" s="5">
        <v>209</v>
      </c>
      <c r="V3484" s="1">
        <v>79.900000000000006</v>
      </c>
      <c r="W3484" s="1">
        <v>79.78</v>
      </c>
      <c r="X3484" s="9">
        <f t="shared" si="4416"/>
        <v>0.12000000000000455</v>
      </c>
      <c r="Y3484" s="14">
        <v>157</v>
      </c>
      <c r="Z3484" s="1">
        <v>78.34</v>
      </c>
      <c r="AA3484" s="1">
        <v>76.63</v>
      </c>
      <c r="AB3484" s="71">
        <f t="shared" si="4443"/>
        <v>1.710000000000008</v>
      </c>
      <c r="AC3484" s="53"/>
    </row>
    <row r="3485" spans="1:29" x14ac:dyDescent="0.25">
      <c r="A3485" s="53">
        <v>5706010</v>
      </c>
      <c r="B3485" s="89" t="s">
        <v>2657</v>
      </c>
      <c r="C3485" s="53" t="s">
        <v>743</v>
      </c>
      <c r="D3485" s="49" t="s">
        <v>2507</v>
      </c>
      <c r="E3485" s="47">
        <f>VLOOKUP('2012 Accountability Database'!A3482,Dems1112!$A$2:$G$1082,3)</f>
        <v>0.18</v>
      </c>
      <c r="F3485" s="66"/>
      <c r="G3485" s="52"/>
      <c r="M3485" s="5" t="s">
        <v>9</v>
      </c>
      <c r="N3485" s="14" t="s">
        <v>2504</v>
      </c>
      <c r="O3485" s="5"/>
      <c r="P3485" s="44" t="str">
        <f t="shared" ref="P3485" si="4452">IF(K3488="Yes",IF(L3488="Yes","Yes","No"),"No")</f>
        <v>No</v>
      </c>
      <c r="Q3485" s="108"/>
      <c r="R3485" s="5" t="s">
        <v>1</v>
      </c>
      <c r="S3485" s="5" t="s">
        <v>5</v>
      </c>
      <c r="T3485" s="5" t="s">
        <v>7</v>
      </c>
      <c r="U3485" s="5">
        <v>176</v>
      </c>
      <c r="V3485" s="5">
        <v>76.7</v>
      </c>
      <c r="W3485" s="5">
        <v>75</v>
      </c>
      <c r="X3485" s="11">
        <f t="shared" si="4416"/>
        <v>1.7000000000000028</v>
      </c>
      <c r="Y3485" s="14">
        <v>137</v>
      </c>
      <c r="Z3485" s="5">
        <v>75.91</v>
      </c>
      <c r="AA3485" s="5">
        <v>73.81</v>
      </c>
      <c r="AB3485" s="71">
        <f t="shared" si="4443"/>
        <v>2.0999999999999943</v>
      </c>
      <c r="AC3485" s="53"/>
    </row>
    <row r="3486" spans="1:29" x14ac:dyDescent="0.25">
      <c r="A3486" s="53">
        <v>5706010</v>
      </c>
      <c r="B3486" s="89" t="s">
        <v>2657</v>
      </c>
      <c r="C3486" s="53" t="s">
        <v>743</v>
      </c>
      <c r="D3486" s="50" t="s">
        <v>2508</v>
      </c>
      <c r="E3486" s="47">
        <f>VLOOKUP('2012 Accountability Database'!A3482,Dems1112!$A$2:$G$1082,4)</f>
        <v>0.76</v>
      </c>
      <c r="F3486" s="65" t="s">
        <v>2486</v>
      </c>
      <c r="G3486" s="62"/>
      <c r="H3486" s="13" t="str">
        <f>IF(V3486&gt;94,"Met",IF(X3486="--","n/a",IF(X3486&gt;=0,"Met","Did Not Meet")))</f>
        <v>Did Not Meet</v>
      </c>
      <c r="I3486" s="13" t="str">
        <f>IF(V3487&gt;94,"Met",IF(X3487="--","n/a",IF(X3487&gt;=0,"Met","Did Not Meet")))</f>
        <v>Did Not Meet</v>
      </c>
      <c r="J3486" s="13"/>
      <c r="K3486" s="13" t="str">
        <f>IF(Z3486&gt;94,"Met",IF(AB3486="--","n/a",IF(AB3486&gt;=0,"Met","Did Not Meet")))</f>
        <v>Did Not Meet</v>
      </c>
      <c r="L3486" s="13" t="str">
        <f>IF(Z3487&gt;94,"Met",IF(AB3487="--","n/a",IF(AB3487&gt;=0,"Met","Did Not Meet")))</f>
        <v>Did Not Meet</v>
      </c>
      <c r="M3486" s="5" t="s">
        <v>9</v>
      </c>
      <c r="N3486" s="68" t="s">
        <v>2497</v>
      </c>
      <c r="O3486" s="35"/>
      <c r="P3486" s="44"/>
      <c r="Q3486" s="108"/>
      <c r="R3486" s="5" t="s">
        <v>6</v>
      </c>
      <c r="S3486" s="5" t="s">
        <v>2</v>
      </c>
      <c r="T3486" s="5" t="s">
        <v>3</v>
      </c>
      <c r="U3486" s="5">
        <v>62</v>
      </c>
      <c r="V3486" s="5">
        <v>83.87</v>
      </c>
      <c r="W3486" s="5">
        <v>89.22</v>
      </c>
      <c r="X3486" s="8">
        <f t="shared" si="4416"/>
        <v>-5.3499999999999943</v>
      </c>
      <c r="Y3486" s="14">
        <v>48</v>
      </c>
      <c r="Z3486" s="5">
        <v>50</v>
      </c>
      <c r="AA3486" s="5">
        <v>69.45</v>
      </c>
      <c r="AB3486" s="72">
        <f t="shared" si="4443"/>
        <v>-19.450000000000003</v>
      </c>
      <c r="AC3486" s="53"/>
    </row>
    <row r="3487" spans="1:29" x14ac:dyDescent="0.25">
      <c r="A3487" s="53">
        <v>5706010</v>
      </c>
      <c r="B3487" s="89" t="s">
        <v>2657</v>
      </c>
      <c r="C3487" s="53" t="s">
        <v>743</v>
      </c>
      <c r="D3487" s="50" t="s">
        <v>974</v>
      </c>
      <c r="E3487" s="47" t="str">
        <f>VLOOKUP('2012 Accountability Database'!A3482,Dems1112!$A$2:$G$1082,5)</f>
        <v>K-6</v>
      </c>
      <c r="F3487" s="65" t="s">
        <v>2487</v>
      </c>
      <c r="G3487" s="62"/>
      <c r="H3487" s="13" t="str">
        <f>IF(V3488&gt;94,"Met",IF(X3488="--","n/a",IF(X3488&gt;=0,"Met","Did Not Meet")))</f>
        <v>Did Not Meet</v>
      </c>
      <c r="I3487" s="13" t="str">
        <f>IF(V3489&gt;94,"Met",IF(X3489="--","n/a",IF(X3489&gt;=0,"Met","Did Not Meet")))</f>
        <v>Did Not Meet</v>
      </c>
      <c r="J3487" s="13"/>
      <c r="K3487" s="13" t="str">
        <f>IF(Z3488&gt;94,"Met",IF(AB3488="--","n/a",IF(AB3488&gt;=0,"Met","Did Not Meet")))</f>
        <v>Did Not Meet</v>
      </c>
      <c r="L3487" s="13" t="str">
        <f>IF(Z3489&gt;94,"Met",IF(AB3489="--","n/a",IF(AB3489&gt;=0,"Met","Did Not Meet")))</f>
        <v>Did Not Meet</v>
      </c>
      <c r="M3487" s="1" t="s">
        <v>9</v>
      </c>
      <c r="N3487" s="14"/>
      <c r="O3487" s="35" t="s">
        <v>2506</v>
      </c>
      <c r="P3487" s="83" t="str">
        <f t="shared" ref="P3487" si="4453">IF(P3482="No"," ", IF(P3484="No"," ",IF(P3483="No", " ",IF(P3485="No"," ","X"))))</f>
        <v xml:space="preserve"> </v>
      </c>
      <c r="Q3487" s="108"/>
      <c r="R3487" s="5" t="s">
        <v>6</v>
      </c>
      <c r="S3487" s="1" t="s">
        <v>2</v>
      </c>
      <c r="T3487" s="1" t="s">
        <v>7</v>
      </c>
      <c r="U3487" s="5">
        <v>53</v>
      </c>
      <c r="V3487" s="1">
        <v>81.13</v>
      </c>
      <c r="W3487" s="1">
        <v>86.66</v>
      </c>
      <c r="X3487" s="6">
        <f t="shared" si="4416"/>
        <v>-5.5300000000000011</v>
      </c>
      <c r="Y3487" s="14">
        <v>42</v>
      </c>
      <c r="Z3487" s="1">
        <v>45.24</v>
      </c>
      <c r="AA3487" s="1">
        <v>65.08</v>
      </c>
      <c r="AB3487" s="72">
        <f t="shared" si="4443"/>
        <v>-19.839999999999996</v>
      </c>
      <c r="AC3487" s="53"/>
    </row>
    <row r="3488" spans="1:29" ht="15.75" x14ac:dyDescent="0.25">
      <c r="A3488" s="53">
        <v>5706010</v>
      </c>
      <c r="B3488" s="89" t="s">
        <v>2657</v>
      </c>
      <c r="C3488" s="53" t="s">
        <v>743</v>
      </c>
      <c r="D3488" s="50" t="s">
        <v>975</v>
      </c>
      <c r="E3488" s="48" t="str">
        <f>VLOOKUP('2012 Accountability Database'!A3482,Dems1112!$A$2:$G$1082,6)</f>
        <v>4 (Southwest AR)</v>
      </c>
      <c r="F3488" s="66"/>
      <c r="G3488" s="63" t="s">
        <v>2488</v>
      </c>
      <c r="H3488" s="61" t="str">
        <f t="shared" ref="H3488:I3488" si="4454">IF(H3486="Met","Yes",IF(H3487="Met","Yes","No"))</f>
        <v>No</v>
      </c>
      <c r="I3488" s="61" t="str">
        <f t="shared" si="4454"/>
        <v>No</v>
      </c>
      <c r="J3488" s="55"/>
      <c r="K3488" s="61" t="str">
        <f t="shared" ref="K3488:L3488" si="4455">IF(K3486="Met","Yes",IF(K3487="Met","Yes","No"))</f>
        <v>No</v>
      </c>
      <c r="L3488" s="61" t="str">
        <f t="shared" si="4455"/>
        <v>No</v>
      </c>
      <c r="M3488" s="1" t="s">
        <v>9</v>
      </c>
      <c r="N3488" s="14"/>
      <c r="O3488" s="35" t="s">
        <v>2505</v>
      </c>
      <c r="P3488" s="83" t="str">
        <f t="shared" ref="P3488" si="4456">IF(P3487="X"," ",IF(P3489="X"," ","X"))</f>
        <v xml:space="preserve"> </v>
      </c>
      <c r="Q3488" s="94" t="s">
        <v>2759</v>
      </c>
      <c r="R3488" s="5" t="s">
        <v>6</v>
      </c>
      <c r="S3488" s="1" t="s">
        <v>5</v>
      </c>
      <c r="T3488" s="1" t="s">
        <v>3</v>
      </c>
      <c r="U3488" s="5">
        <v>209</v>
      </c>
      <c r="V3488" s="1">
        <v>88.04</v>
      </c>
      <c r="W3488" s="1">
        <v>89.22</v>
      </c>
      <c r="X3488" s="6">
        <f t="shared" si="4416"/>
        <v>-1.1799999999999926</v>
      </c>
      <c r="Y3488" s="14">
        <v>157</v>
      </c>
      <c r="Z3488" s="1">
        <v>65.61</v>
      </c>
      <c r="AA3488" s="1">
        <v>69.45</v>
      </c>
      <c r="AB3488" s="72">
        <f t="shared" si="4443"/>
        <v>-3.8400000000000034</v>
      </c>
      <c r="AC3488" s="53"/>
    </row>
    <row r="3489" spans="1:29" x14ac:dyDescent="0.25">
      <c r="A3489" s="54">
        <v>5706010</v>
      </c>
      <c r="B3489" s="90" t="s">
        <v>2657</v>
      </c>
      <c r="C3489" s="54" t="s">
        <v>743</v>
      </c>
      <c r="D3489" s="4"/>
      <c r="E3489" s="4"/>
      <c r="F3489" s="67"/>
      <c r="G3489" s="64"/>
      <c r="H3489" s="43"/>
      <c r="I3489" s="43"/>
      <c r="J3489" s="43"/>
      <c r="K3489" s="43"/>
      <c r="L3489" s="43"/>
      <c r="M3489" s="4" t="s">
        <v>9</v>
      </c>
      <c r="N3489" s="15"/>
      <c r="O3489" s="38" t="s">
        <v>2482</v>
      </c>
      <c r="P3489" s="84" t="str">
        <f>IF(E3483="Achieving School"," ","X")</f>
        <v>X</v>
      </c>
      <c r="Q3489" s="91"/>
      <c r="R3489" s="4" t="s">
        <v>6</v>
      </c>
      <c r="S3489" s="4" t="s">
        <v>5</v>
      </c>
      <c r="T3489" s="4" t="s">
        <v>7</v>
      </c>
      <c r="U3489" s="4">
        <v>176</v>
      </c>
      <c r="V3489" s="4">
        <v>86.36</v>
      </c>
      <c r="W3489" s="4">
        <v>86.66</v>
      </c>
      <c r="X3489" s="7">
        <f t="shared" si="4416"/>
        <v>-0.29999999999999716</v>
      </c>
      <c r="Y3489" s="15">
        <v>137</v>
      </c>
      <c r="Z3489" s="4">
        <v>62.77</v>
      </c>
      <c r="AA3489" s="4">
        <v>65.08</v>
      </c>
      <c r="AB3489" s="73">
        <f t="shared" si="4443"/>
        <v>-2.3099999999999952</v>
      </c>
      <c r="AC3489" s="54"/>
    </row>
    <row r="3490" spans="1:29" x14ac:dyDescent="0.25">
      <c r="A3490" s="1">
        <v>5707016</v>
      </c>
      <c r="B3490" s="87" t="s">
        <v>2742</v>
      </c>
      <c r="C3490" s="55" t="s">
        <v>394</v>
      </c>
      <c r="E3490" s="42"/>
      <c r="F3490" s="65" t="s">
        <v>2483</v>
      </c>
      <c r="G3490" s="62"/>
      <c r="H3490" s="37" t="str">
        <f>IF(V3490&gt;94,"Met",IF(X3490="--","n/a",IF(X3490&gt;=0,"Met","Did Not Meet")))</f>
        <v>Did Not Meet</v>
      </c>
      <c r="I3490" s="37" t="str">
        <f>IF(V3491&gt;94,"Met",IF(X3491="--","n/a",IF(X3491&gt;=0,"Met","Did Not Meet")))</f>
        <v>Did Not Meet</v>
      </c>
      <c r="K3490" s="13" t="str">
        <f>IF(Z3490&gt;94,"Met",IF(AB3490="--","n/a",IF(AB3490&gt;=0,"Met","Did Not Meet")))</f>
        <v>Did Not Meet</v>
      </c>
      <c r="L3490" s="13" t="str">
        <f>IF(Z3491&gt;94,"Met",IF(AB3491="--","n/a",IF(AB3491&gt;=0,"Met","Did Not Meet")))</f>
        <v>Did Not Meet</v>
      </c>
      <c r="M3490" s="5" t="s">
        <v>9</v>
      </c>
      <c r="N3490" s="14" t="s">
        <v>2502</v>
      </c>
      <c r="O3490" s="5"/>
      <c r="P3490" s="44" t="str">
        <f t="shared" ref="P3490" si="4457">IF(H3492="Yes",IF(I3492="Yes","Yes","No"),"No")</f>
        <v>No</v>
      </c>
      <c r="Q3490" s="93"/>
      <c r="R3490" s="5" t="s">
        <v>1</v>
      </c>
      <c r="S3490" s="5" t="s">
        <v>2</v>
      </c>
      <c r="T3490" s="5" t="s">
        <v>3</v>
      </c>
      <c r="U3490" s="5">
        <v>43</v>
      </c>
      <c r="V3490" s="5">
        <v>74.42</v>
      </c>
      <c r="W3490" s="5">
        <v>86.35</v>
      </c>
      <c r="X3490" s="8">
        <f t="shared" si="4416"/>
        <v>-11.929999999999993</v>
      </c>
      <c r="Y3490" s="14">
        <v>32</v>
      </c>
      <c r="Z3490" s="5">
        <v>81.25</v>
      </c>
      <c r="AA3490" s="5">
        <v>88.25</v>
      </c>
      <c r="AB3490" s="72">
        <f t="shared" si="4443"/>
        <v>-7</v>
      </c>
      <c r="AC3490" s="36"/>
    </row>
    <row r="3491" spans="1:29" ht="15.75" x14ac:dyDescent="0.25">
      <c r="A3491" s="53">
        <v>5707016</v>
      </c>
      <c r="B3491" s="89" t="s">
        <v>2742</v>
      </c>
      <c r="C3491" s="53" t="s">
        <v>394</v>
      </c>
      <c r="D3491" s="49" t="s">
        <v>2498</v>
      </c>
      <c r="E3491" s="34" t="str">
        <f>M3490</f>
        <v>Needs Improvement School</v>
      </c>
      <c r="F3491" s="65" t="s">
        <v>2484</v>
      </c>
      <c r="G3491" s="62"/>
      <c r="H3491" s="13" t="str">
        <f>IF(V3492&gt;94,"Met",IF(X3492="--","n/a",IF(X3492&gt;=0,"Met","Did Not Meet")))</f>
        <v>Did Not Meet</v>
      </c>
      <c r="I3491" s="13" t="str">
        <f>IF(V3493&gt;94,"Met",IF(X3493="--","n/a",IF(X3493&gt;=0,"Met","Did Not Meet")))</f>
        <v>Did Not Meet</v>
      </c>
      <c r="K3491" s="13" t="str">
        <f>IF(Z3492&gt;94,"Met",IF(AB3492="--","n/a",IF(AB3492&gt;=0,"Met","Did Not Meet")))</f>
        <v>Did Not Meet</v>
      </c>
      <c r="L3491" s="13" t="str">
        <f>IF(Z3493&gt;94,"Met",IF(AB3493="--","n/a",IF(AB3493&gt;=0,"Met","Did Not Meet")))</f>
        <v>Did Not Meet</v>
      </c>
      <c r="M3491" s="1" t="s">
        <v>9</v>
      </c>
      <c r="N3491" s="14" t="s">
        <v>2501</v>
      </c>
      <c r="O3491" s="5"/>
      <c r="P3491" s="44" t="str">
        <f t="shared" ref="P3491" si="4458">IF(K3492="Yes",IF(L3492="Yes","Yes","No"),"No")</f>
        <v>No</v>
      </c>
      <c r="Q3491" s="94" t="s">
        <v>2759</v>
      </c>
      <c r="R3491" s="5" t="s">
        <v>1</v>
      </c>
      <c r="S3491" s="1" t="s">
        <v>2</v>
      </c>
      <c r="T3491" s="1" t="s">
        <v>7</v>
      </c>
      <c r="U3491" s="5">
        <v>43</v>
      </c>
      <c r="V3491" s="1">
        <v>74.42</v>
      </c>
      <c r="W3491" s="1">
        <v>86.35</v>
      </c>
      <c r="X3491" s="6">
        <f t="shared" si="4416"/>
        <v>-11.929999999999993</v>
      </c>
      <c r="Y3491" s="14">
        <v>32</v>
      </c>
      <c r="Z3491" s="1">
        <v>81.25</v>
      </c>
      <c r="AA3491" s="1">
        <v>88.25</v>
      </c>
      <c r="AB3491" s="72">
        <f t="shared" si="4443"/>
        <v>-7</v>
      </c>
      <c r="AC3491" s="53"/>
    </row>
    <row r="3492" spans="1:29" ht="15" customHeight="1" x14ac:dyDescent="0.25">
      <c r="A3492" s="53">
        <v>5707016</v>
      </c>
      <c r="B3492" s="89" t="s">
        <v>2742</v>
      </c>
      <c r="C3492" s="53" t="s">
        <v>394</v>
      </c>
      <c r="D3492" s="49" t="s">
        <v>2499</v>
      </c>
      <c r="E3492" s="35" t="str">
        <f>VLOOKUP('2012 Accountability Database'!$A3490,'2011 AYP'!A$2:B$1072,2)</f>
        <v xml:space="preserve"> MS (Met Standards)</v>
      </c>
      <c r="F3492" s="66"/>
      <c r="G3492" s="63" t="s">
        <v>2485</v>
      </c>
      <c r="H3492" s="60" t="str">
        <f t="shared" ref="H3492:I3492" si="4459">IF(H3490="Met","Yes",IF(H3491="Met","Yes","No"))</f>
        <v>No</v>
      </c>
      <c r="I3492" s="60" t="str">
        <f t="shared" si="4459"/>
        <v>No</v>
      </c>
      <c r="J3492" s="42"/>
      <c r="K3492" s="60" t="str">
        <f t="shared" ref="K3492:L3492" si="4460">IF(K3490="Met","Yes",IF(K3491="Met","Yes","No"))</f>
        <v>No</v>
      </c>
      <c r="L3492" s="60" t="str">
        <f t="shared" si="4460"/>
        <v>No</v>
      </c>
      <c r="M3492" s="1" t="s">
        <v>9</v>
      </c>
      <c r="N3492" s="14" t="s">
        <v>2503</v>
      </c>
      <c r="O3492" s="5"/>
      <c r="P3492" s="44" t="str">
        <f t="shared" ref="P3492" si="4461">IF(H3496="Yes",IF(I3496="Yes","Yes","No"),"No")</f>
        <v>No</v>
      </c>
      <c r="Q3492" s="108" t="s">
        <v>2758</v>
      </c>
      <c r="R3492" s="5" t="s">
        <v>1</v>
      </c>
      <c r="S3492" s="1" t="s">
        <v>5</v>
      </c>
      <c r="T3492" s="1" t="s">
        <v>3</v>
      </c>
      <c r="U3492" s="5">
        <v>90</v>
      </c>
      <c r="V3492" s="1">
        <v>80</v>
      </c>
      <c r="W3492" s="1">
        <v>86.35</v>
      </c>
      <c r="X3492" s="6">
        <f t="shared" si="4416"/>
        <v>-6.3499999999999943</v>
      </c>
      <c r="Y3492" s="14">
        <v>71</v>
      </c>
      <c r="Z3492" s="1">
        <v>84.51</v>
      </c>
      <c r="AA3492" s="1">
        <v>88.25</v>
      </c>
      <c r="AB3492" s="72">
        <f t="shared" si="4443"/>
        <v>-3.7399999999999949</v>
      </c>
      <c r="AC3492" s="53"/>
    </row>
    <row r="3493" spans="1:29" x14ac:dyDescent="0.25">
      <c r="A3493" s="53">
        <v>5707016</v>
      </c>
      <c r="B3493" s="89" t="s">
        <v>2742</v>
      </c>
      <c r="C3493" s="53" t="s">
        <v>394</v>
      </c>
      <c r="D3493" s="49" t="s">
        <v>2507</v>
      </c>
      <c r="E3493" s="47">
        <f>VLOOKUP('2012 Accountability Database'!A3490,Dems1112!$A$2:$G$1082,3)</f>
        <v>0.4</v>
      </c>
      <c r="F3493" s="66"/>
      <c r="G3493" s="52"/>
      <c r="M3493" s="5" t="s">
        <v>9</v>
      </c>
      <c r="N3493" s="14" t="s">
        <v>2504</v>
      </c>
      <c r="O3493" s="5"/>
      <c r="P3493" s="44" t="str">
        <f t="shared" ref="P3493" si="4462">IF(K3496="Yes",IF(L3496="Yes","Yes","No"),"No")</f>
        <v>No</v>
      </c>
      <c r="Q3493" s="108"/>
      <c r="R3493" s="5" t="s">
        <v>1</v>
      </c>
      <c r="S3493" s="5" t="s">
        <v>5</v>
      </c>
      <c r="T3493" s="5" t="s">
        <v>7</v>
      </c>
      <c r="U3493" s="5">
        <v>90</v>
      </c>
      <c r="V3493" s="5">
        <v>80</v>
      </c>
      <c r="W3493" s="5">
        <v>86.35</v>
      </c>
      <c r="X3493" s="8">
        <f t="shared" si="4416"/>
        <v>-6.3499999999999943</v>
      </c>
      <c r="Y3493" s="14">
        <v>71</v>
      </c>
      <c r="Z3493" s="5">
        <v>84.51</v>
      </c>
      <c r="AA3493" s="5">
        <v>88.25</v>
      </c>
      <c r="AB3493" s="72">
        <f t="shared" si="4443"/>
        <v>-3.7399999999999949</v>
      </c>
      <c r="AC3493" s="53"/>
    </row>
    <row r="3494" spans="1:29" x14ac:dyDescent="0.25">
      <c r="A3494" s="53">
        <v>5707016</v>
      </c>
      <c r="B3494" s="89" t="s">
        <v>2742</v>
      </c>
      <c r="C3494" s="53" t="s">
        <v>394</v>
      </c>
      <c r="D3494" s="50" t="s">
        <v>2508</v>
      </c>
      <c r="E3494" s="47">
        <f>VLOOKUP('2012 Accountability Database'!A3490,Dems1112!$A$2:$G$1082,4)</f>
        <v>0.86</v>
      </c>
      <c r="F3494" s="65" t="s">
        <v>2486</v>
      </c>
      <c r="G3494" s="62"/>
      <c r="H3494" s="13" t="str">
        <f>IF(V3494&gt;94,"Met",IF(X3494="--","n/a",IF(X3494&gt;=0,"Met","Did Not Meet")))</f>
        <v>Did Not Meet</v>
      </c>
      <c r="I3494" s="13" t="str">
        <f>IF(V3495&gt;94,"Met",IF(X3495="--","n/a",IF(X3495&gt;=0,"Met","Did Not Meet")))</f>
        <v>Did Not Meet</v>
      </c>
      <c r="J3494" s="13"/>
      <c r="K3494" s="13" t="str">
        <f>IF(Z3494&gt;94,"Met",IF(AB3494="--","n/a",IF(AB3494&gt;=0,"Met","Did Not Meet")))</f>
        <v>Did Not Meet</v>
      </c>
      <c r="L3494" s="13" t="str">
        <f>IF(Z3495&gt;94,"Met",IF(AB3495="--","n/a",IF(AB3495&gt;=0,"Met","Did Not Meet")))</f>
        <v>Did Not Meet</v>
      </c>
      <c r="M3494" s="1" t="s">
        <v>9</v>
      </c>
      <c r="N3494" s="68" t="s">
        <v>2497</v>
      </c>
      <c r="O3494" s="35"/>
      <c r="P3494" s="44"/>
      <c r="Q3494" s="108"/>
      <c r="R3494" s="5" t="s">
        <v>6</v>
      </c>
      <c r="S3494" s="1" t="s">
        <v>2</v>
      </c>
      <c r="T3494" s="1" t="s">
        <v>3</v>
      </c>
      <c r="U3494" s="5">
        <v>43</v>
      </c>
      <c r="V3494" s="1">
        <v>67.44</v>
      </c>
      <c r="W3494" s="1">
        <v>76.599999999999994</v>
      </c>
      <c r="X3494" s="6">
        <f t="shared" si="4416"/>
        <v>-9.1599999999999966</v>
      </c>
      <c r="Y3494" s="14">
        <v>32</v>
      </c>
      <c r="Z3494" s="1">
        <v>43.75</v>
      </c>
      <c r="AA3494" s="1">
        <v>64.75</v>
      </c>
      <c r="AB3494" s="72">
        <f t="shared" si="4443"/>
        <v>-21</v>
      </c>
      <c r="AC3494" s="53"/>
    </row>
    <row r="3495" spans="1:29" x14ac:dyDescent="0.25">
      <c r="A3495" s="53">
        <v>5707016</v>
      </c>
      <c r="B3495" s="89" t="s">
        <v>2742</v>
      </c>
      <c r="C3495" s="53" t="s">
        <v>394</v>
      </c>
      <c r="D3495" s="50" t="s">
        <v>974</v>
      </c>
      <c r="E3495" s="47" t="str">
        <f>VLOOKUP('2012 Accountability Database'!A3490,Dems1112!$A$2:$G$1082,5)</f>
        <v>P-6</v>
      </c>
      <c r="F3495" s="65" t="s">
        <v>2487</v>
      </c>
      <c r="G3495" s="62"/>
      <c r="H3495" s="13" t="str">
        <f>IF(V3496&gt;94,"Met",IF(X3496="--","n/a",IF(X3496&gt;=0,"Met","Did Not Meet")))</f>
        <v>Did Not Meet</v>
      </c>
      <c r="I3495" s="13" t="str">
        <f>IF(V3497&gt;94,"Met",IF(X3497="--","n/a",IF(X3497&gt;=0,"Met","Did Not Meet")))</f>
        <v>Did Not Meet</v>
      </c>
      <c r="J3495" s="13"/>
      <c r="K3495" s="13" t="str">
        <f>IF(Z3496&gt;94,"Met",IF(AB3496="--","n/a",IF(AB3496&gt;=0,"Met","Did Not Meet")))</f>
        <v>Did Not Meet</v>
      </c>
      <c r="L3495" s="13" t="str">
        <f>IF(Z3497&gt;94,"Met",IF(AB3497="--","n/a",IF(AB3497&gt;=0,"Met","Did Not Meet")))</f>
        <v>Did Not Meet</v>
      </c>
      <c r="M3495" s="1" t="s">
        <v>9</v>
      </c>
      <c r="N3495" s="14"/>
      <c r="O3495" s="35" t="s">
        <v>2506</v>
      </c>
      <c r="P3495" s="83" t="str">
        <f t="shared" ref="P3495" si="4463">IF(P3490="No"," ", IF(P3492="No"," ",IF(P3491="No", " ",IF(P3493="No"," ","X"))))</f>
        <v xml:space="preserve"> </v>
      </c>
      <c r="Q3495" s="108"/>
      <c r="R3495" s="5" t="s">
        <v>6</v>
      </c>
      <c r="S3495" s="1" t="s">
        <v>2</v>
      </c>
      <c r="T3495" s="1" t="s">
        <v>7</v>
      </c>
      <c r="U3495" s="5">
        <v>43</v>
      </c>
      <c r="V3495" s="1">
        <v>67.44</v>
      </c>
      <c r="W3495" s="1">
        <v>76.599999999999994</v>
      </c>
      <c r="X3495" s="6">
        <f t="shared" si="4416"/>
        <v>-9.1599999999999966</v>
      </c>
      <c r="Y3495" s="14">
        <v>32</v>
      </c>
      <c r="Z3495" s="1">
        <v>43.75</v>
      </c>
      <c r="AA3495" s="1">
        <v>64.75</v>
      </c>
      <c r="AB3495" s="72">
        <f t="shared" si="4443"/>
        <v>-21</v>
      </c>
      <c r="AC3495" s="53"/>
    </row>
    <row r="3496" spans="1:29" ht="15.75" x14ac:dyDescent="0.25">
      <c r="A3496" s="53">
        <v>5707016</v>
      </c>
      <c r="B3496" s="89" t="s">
        <v>2742</v>
      </c>
      <c r="C3496" s="53" t="s">
        <v>394</v>
      </c>
      <c r="D3496" s="50" t="s">
        <v>975</v>
      </c>
      <c r="E3496" s="48" t="str">
        <f>VLOOKUP('2012 Accountability Database'!A3490,Dems1112!$A$2:$G$1082,6)</f>
        <v>4 (Southwest AR)</v>
      </c>
      <c r="F3496" s="66"/>
      <c r="G3496" s="63" t="s">
        <v>2488</v>
      </c>
      <c r="H3496" s="61" t="str">
        <f t="shared" ref="H3496:I3496" si="4464">IF(H3494="Met","Yes",IF(H3495="Met","Yes","No"))</f>
        <v>No</v>
      </c>
      <c r="I3496" s="61" t="str">
        <f t="shared" si="4464"/>
        <v>No</v>
      </c>
      <c r="J3496" s="55"/>
      <c r="K3496" s="61" t="str">
        <f t="shared" ref="K3496:L3496" si="4465">IF(K3494="Met","Yes",IF(K3495="Met","Yes","No"))</f>
        <v>No</v>
      </c>
      <c r="L3496" s="61" t="str">
        <f t="shared" si="4465"/>
        <v>No</v>
      </c>
      <c r="M3496" s="1" t="s">
        <v>9</v>
      </c>
      <c r="N3496" s="14"/>
      <c r="O3496" s="35" t="s">
        <v>2505</v>
      </c>
      <c r="P3496" s="83" t="str">
        <f t="shared" ref="P3496" si="4466">IF(P3495="X"," ",IF(P3497="X"," ","X"))</f>
        <v xml:space="preserve"> </v>
      </c>
      <c r="Q3496" s="94" t="s">
        <v>2759</v>
      </c>
      <c r="R3496" s="5" t="s">
        <v>6</v>
      </c>
      <c r="S3496" s="1" t="s">
        <v>5</v>
      </c>
      <c r="T3496" s="1" t="s">
        <v>3</v>
      </c>
      <c r="U3496" s="5">
        <v>90</v>
      </c>
      <c r="V3496" s="1">
        <v>71.11</v>
      </c>
      <c r="W3496" s="1">
        <v>76.599999999999994</v>
      </c>
      <c r="X3496" s="6">
        <f t="shared" si="4416"/>
        <v>-5.4899999999999949</v>
      </c>
      <c r="Y3496" s="14">
        <v>71</v>
      </c>
      <c r="Z3496" s="1">
        <v>53.52</v>
      </c>
      <c r="AA3496" s="1">
        <v>64.75</v>
      </c>
      <c r="AB3496" s="72">
        <f t="shared" si="4443"/>
        <v>-11.229999999999997</v>
      </c>
      <c r="AC3496" s="53"/>
    </row>
    <row r="3497" spans="1:29" x14ac:dyDescent="0.25">
      <c r="A3497" s="54">
        <v>5707016</v>
      </c>
      <c r="B3497" s="90" t="s">
        <v>2742</v>
      </c>
      <c r="C3497" s="54" t="s">
        <v>394</v>
      </c>
      <c r="D3497" s="4"/>
      <c r="E3497" s="4"/>
      <c r="F3497" s="67"/>
      <c r="G3497" s="64"/>
      <c r="H3497" s="43"/>
      <c r="I3497" s="43"/>
      <c r="J3497" s="43"/>
      <c r="K3497" s="43"/>
      <c r="L3497" s="43"/>
      <c r="M3497" s="4" t="s">
        <v>9</v>
      </c>
      <c r="N3497" s="15"/>
      <c r="O3497" s="38" t="s">
        <v>2482</v>
      </c>
      <c r="P3497" s="84" t="str">
        <f>IF(E3491="Achieving School"," ","X")</f>
        <v>X</v>
      </c>
      <c r="Q3497" s="91"/>
      <c r="R3497" s="4" t="s">
        <v>6</v>
      </c>
      <c r="S3497" s="4" t="s">
        <v>5</v>
      </c>
      <c r="T3497" s="4" t="s">
        <v>7</v>
      </c>
      <c r="U3497" s="4">
        <v>90</v>
      </c>
      <c r="V3497" s="4">
        <v>71.11</v>
      </c>
      <c r="W3497" s="4">
        <v>76.599999999999994</v>
      </c>
      <c r="X3497" s="7">
        <f t="shared" si="4416"/>
        <v>-5.4899999999999949</v>
      </c>
      <c r="Y3497" s="15">
        <v>71</v>
      </c>
      <c r="Z3497" s="4">
        <v>53.52</v>
      </c>
      <c r="AA3497" s="4">
        <v>64.75</v>
      </c>
      <c r="AB3497" s="73">
        <f t="shared" si="4443"/>
        <v>-11.229999999999997</v>
      </c>
      <c r="AC3497" s="54"/>
    </row>
    <row r="3498" spans="1:29" x14ac:dyDescent="0.25">
      <c r="A3498" s="1">
        <v>5707019</v>
      </c>
      <c r="B3498" s="87" t="s">
        <v>2742</v>
      </c>
      <c r="C3498" s="55" t="s">
        <v>395</v>
      </c>
      <c r="E3498" s="42"/>
      <c r="F3498" s="65" t="s">
        <v>2483</v>
      </c>
      <c r="G3498" s="62"/>
      <c r="H3498" s="37" t="str">
        <f>IF(V3498&gt;94,"Met",IF(X3498="--","n/a",IF(X3498&gt;=0,"Met","Did Not Meet")))</f>
        <v>Met</v>
      </c>
      <c r="I3498" s="37" t="str">
        <f>IF(V3499&gt;94,"Met",IF(X3499="--","n/a",IF(X3499&gt;=0,"Met","Did Not Meet")))</f>
        <v>Met</v>
      </c>
      <c r="K3498" s="13" t="str">
        <f>IF(Z3498&gt;94,"Met",IF(AB3498="--","n/a",IF(AB3498&gt;=0,"Met","Did Not Meet")))</f>
        <v>Met</v>
      </c>
      <c r="L3498" s="13" t="str">
        <f>IF(Z3499&gt;94,"Met",IF(AB3499="--","n/a",IF(AB3499&gt;=0,"Met","Did Not Meet")))</f>
        <v>Met</v>
      </c>
      <c r="M3498" s="1" t="s">
        <v>9</v>
      </c>
      <c r="N3498" s="14" t="s">
        <v>2502</v>
      </c>
      <c r="O3498" s="5"/>
      <c r="P3498" s="44" t="str">
        <f t="shared" ref="P3498" si="4467">IF(H3500="Yes",IF(I3500="Yes","Yes","No"),"No")</f>
        <v>Yes</v>
      </c>
      <c r="Q3498" s="93"/>
      <c r="R3498" s="5" t="s">
        <v>1</v>
      </c>
      <c r="S3498" s="1" t="s">
        <v>2</v>
      </c>
      <c r="T3498" s="1" t="s">
        <v>3</v>
      </c>
      <c r="U3498" s="5">
        <v>111</v>
      </c>
      <c r="V3498" s="1">
        <v>90.99</v>
      </c>
      <c r="W3498" s="1">
        <v>86.78</v>
      </c>
      <c r="X3498" s="9">
        <f t="shared" si="4416"/>
        <v>4.2099999999999937</v>
      </c>
      <c r="Y3498" s="14">
        <v>82</v>
      </c>
      <c r="Z3498" s="1">
        <v>93.9</v>
      </c>
      <c r="AA3498" s="1">
        <v>88.05</v>
      </c>
      <c r="AB3498" s="71">
        <f t="shared" si="4443"/>
        <v>5.8500000000000085</v>
      </c>
      <c r="AC3498" s="36"/>
    </row>
    <row r="3499" spans="1:29" ht="15.75" x14ac:dyDescent="0.25">
      <c r="A3499" s="53">
        <v>5707019</v>
      </c>
      <c r="B3499" s="89" t="s">
        <v>2742</v>
      </c>
      <c r="C3499" s="53" t="s">
        <v>395</v>
      </c>
      <c r="D3499" s="49" t="s">
        <v>2498</v>
      </c>
      <c r="E3499" s="34" t="str">
        <f>M3498</f>
        <v>Needs Improvement School</v>
      </c>
      <c r="F3499" s="65" t="s">
        <v>2484</v>
      </c>
      <c r="G3499" s="62"/>
      <c r="H3499" s="13" t="str">
        <f>IF(V3500&gt;94,"Met",IF(X3500="--","n/a",IF(X3500&gt;=0,"Met","Did Not Meet")))</f>
        <v>Met</v>
      </c>
      <c r="I3499" s="13" t="str">
        <f>IF(V3501&gt;94,"Met",IF(X3501="--","n/a",IF(X3501&gt;=0,"Met","Did Not Meet")))</f>
        <v>Met</v>
      </c>
      <c r="K3499" s="13" t="str">
        <f>IF(Z3500&gt;94,"Met",IF(AB3500="--","n/a",IF(AB3500&gt;=0,"Met","Did Not Meet")))</f>
        <v>Met</v>
      </c>
      <c r="L3499" s="13" t="str">
        <f>IF(Z3501&gt;94,"Met",IF(AB3501="--","n/a",IF(AB3501&gt;=0,"Met","Did Not Meet")))</f>
        <v>Met</v>
      </c>
      <c r="M3499" s="5" t="s">
        <v>9</v>
      </c>
      <c r="N3499" s="14" t="s">
        <v>2501</v>
      </c>
      <c r="O3499" s="5"/>
      <c r="P3499" s="44" t="str">
        <f t="shared" ref="P3499" si="4468">IF(K3500="Yes",IF(L3500="Yes","Yes","No"),"No")</f>
        <v>Yes</v>
      </c>
      <c r="Q3499" s="94" t="s">
        <v>2759</v>
      </c>
      <c r="R3499" s="5" t="s">
        <v>1</v>
      </c>
      <c r="S3499" s="5" t="s">
        <v>2</v>
      </c>
      <c r="T3499" s="5" t="s">
        <v>7</v>
      </c>
      <c r="U3499" s="5">
        <v>111</v>
      </c>
      <c r="V3499" s="5">
        <v>90.99</v>
      </c>
      <c r="W3499" s="5">
        <v>86.78</v>
      </c>
      <c r="X3499" s="11">
        <f t="shared" si="4416"/>
        <v>4.2099999999999937</v>
      </c>
      <c r="Y3499" s="14">
        <v>82</v>
      </c>
      <c r="Z3499" s="5">
        <v>93.9</v>
      </c>
      <c r="AA3499" s="5">
        <v>88.05</v>
      </c>
      <c r="AB3499" s="71">
        <f t="shared" si="4443"/>
        <v>5.8500000000000085</v>
      </c>
      <c r="AC3499" s="53"/>
    </row>
    <row r="3500" spans="1:29" ht="15" customHeight="1" x14ac:dyDescent="0.25">
      <c r="A3500" s="53">
        <v>5707019</v>
      </c>
      <c r="B3500" s="89" t="s">
        <v>2742</v>
      </c>
      <c r="C3500" s="53" t="s">
        <v>395</v>
      </c>
      <c r="D3500" s="49" t="s">
        <v>2499</v>
      </c>
      <c r="E3500" s="35" t="str">
        <f>VLOOKUP('2012 Accountability Database'!$A3498,'2011 AYP'!A$2:B$1072,2)</f>
        <v xml:space="preserve"> MS (Met Standards)</v>
      </c>
      <c r="F3500" s="66"/>
      <c r="G3500" s="63" t="s">
        <v>2485</v>
      </c>
      <c r="H3500" s="60" t="str">
        <f t="shared" ref="H3500:I3500" si="4469">IF(H3498="Met","Yes",IF(H3499="Met","Yes","No"))</f>
        <v>Yes</v>
      </c>
      <c r="I3500" s="60" t="str">
        <f t="shared" si="4469"/>
        <v>Yes</v>
      </c>
      <c r="J3500" s="42"/>
      <c r="K3500" s="60" t="str">
        <f t="shared" ref="K3500:L3500" si="4470">IF(K3498="Met","Yes",IF(K3499="Met","Yes","No"))</f>
        <v>Yes</v>
      </c>
      <c r="L3500" s="60" t="str">
        <f t="shared" si="4470"/>
        <v>Yes</v>
      </c>
      <c r="M3500" s="1" t="s">
        <v>9</v>
      </c>
      <c r="N3500" s="14" t="s">
        <v>2503</v>
      </c>
      <c r="O3500" s="5"/>
      <c r="P3500" s="44" t="str">
        <f t="shared" ref="P3500" si="4471">IF(H3504="Yes",IF(I3504="Yes","Yes","No"),"No")</f>
        <v>No</v>
      </c>
      <c r="Q3500" s="108" t="s">
        <v>2758</v>
      </c>
      <c r="R3500" s="5" t="s">
        <v>1</v>
      </c>
      <c r="S3500" s="1" t="s">
        <v>5</v>
      </c>
      <c r="T3500" s="1" t="s">
        <v>3</v>
      </c>
      <c r="U3500" s="5">
        <v>215</v>
      </c>
      <c r="V3500" s="1">
        <v>88.37</v>
      </c>
      <c r="W3500" s="1">
        <v>86.78</v>
      </c>
      <c r="X3500" s="9">
        <f t="shared" si="4416"/>
        <v>1.5900000000000034</v>
      </c>
      <c r="Y3500" s="14">
        <v>151</v>
      </c>
      <c r="Z3500" s="1">
        <v>90.73</v>
      </c>
      <c r="AA3500" s="1">
        <v>88.05</v>
      </c>
      <c r="AB3500" s="71">
        <f t="shared" si="4443"/>
        <v>2.6800000000000068</v>
      </c>
      <c r="AC3500" s="53"/>
    </row>
    <row r="3501" spans="1:29" x14ac:dyDescent="0.25">
      <c r="A3501" s="53">
        <v>5707019</v>
      </c>
      <c r="B3501" s="89" t="s">
        <v>2742</v>
      </c>
      <c r="C3501" s="53" t="s">
        <v>395</v>
      </c>
      <c r="D3501" s="49" t="s">
        <v>2507</v>
      </c>
      <c r="E3501" s="47">
        <f>VLOOKUP('2012 Accountability Database'!A3498,Dems1112!$A$2:$G$1082,3)</f>
        <v>0.19</v>
      </c>
      <c r="F3501" s="66"/>
      <c r="G3501" s="52"/>
      <c r="M3501" s="5" t="s">
        <v>9</v>
      </c>
      <c r="N3501" s="14" t="s">
        <v>2504</v>
      </c>
      <c r="O3501" s="5"/>
      <c r="P3501" s="44" t="str">
        <f t="shared" ref="P3501" si="4472">IF(K3504="Yes",IF(L3504="Yes","Yes","No"),"No")</f>
        <v>No</v>
      </c>
      <c r="Q3501" s="108"/>
      <c r="R3501" s="5" t="s">
        <v>1</v>
      </c>
      <c r="S3501" s="5" t="s">
        <v>5</v>
      </c>
      <c r="T3501" s="5" t="s">
        <v>7</v>
      </c>
      <c r="U3501" s="5">
        <v>215</v>
      </c>
      <c r="V3501" s="5">
        <v>88.37</v>
      </c>
      <c r="W3501" s="5">
        <v>86.78</v>
      </c>
      <c r="X3501" s="11">
        <f t="shared" si="4416"/>
        <v>1.5900000000000034</v>
      </c>
      <c r="Y3501" s="14">
        <v>151</v>
      </c>
      <c r="Z3501" s="5">
        <v>90.73</v>
      </c>
      <c r="AA3501" s="5">
        <v>88.05</v>
      </c>
      <c r="AB3501" s="71">
        <f t="shared" si="4443"/>
        <v>2.6800000000000068</v>
      </c>
      <c r="AC3501" s="53"/>
    </row>
    <row r="3502" spans="1:29" x14ac:dyDescent="0.25">
      <c r="A3502" s="53">
        <v>5707019</v>
      </c>
      <c r="B3502" s="89" t="s">
        <v>2742</v>
      </c>
      <c r="C3502" s="53" t="s">
        <v>395</v>
      </c>
      <c r="D3502" s="50" t="s">
        <v>2508</v>
      </c>
      <c r="E3502" s="47">
        <f>VLOOKUP('2012 Accountability Database'!A3498,Dems1112!$A$2:$G$1082,4)</f>
        <v>0.84</v>
      </c>
      <c r="F3502" s="65" t="s">
        <v>2486</v>
      </c>
      <c r="G3502" s="62"/>
      <c r="H3502" s="13" t="str">
        <f>IF(V3502&gt;94,"Met",IF(X3502="--","n/a",IF(X3502&gt;=0,"Met","Did Not Meet")))</f>
        <v>Did Not Meet</v>
      </c>
      <c r="I3502" s="13" t="str">
        <f>IF(V3503&gt;94,"Met",IF(X3503="--","n/a",IF(X3503&gt;=0,"Met","Did Not Meet")))</f>
        <v>Did Not Meet</v>
      </c>
      <c r="J3502" s="13"/>
      <c r="K3502" s="13" t="str">
        <f>IF(Z3502&gt;94,"Met",IF(AB3502="--","n/a",IF(AB3502&gt;=0,"Met","Did Not Meet")))</f>
        <v>Did Not Meet</v>
      </c>
      <c r="L3502" s="13" t="str">
        <f>IF(Z3503&gt;94,"Met",IF(AB3503="--","n/a",IF(AB3503&gt;=0,"Met","Did Not Meet")))</f>
        <v>Did Not Meet</v>
      </c>
      <c r="M3502" s="1" t="s">
        <v>9</v>
      </c>
      <c r="N3502" s="68" t="s">
        <v>2497</v>
      </c>
      <c r="O3502" s="35"/>
      <c r="P3502" s="44"/>
      <c r="Q3502" s="108"/>
      <c r="R3502" s="5" t="s">
        <v>6</v>
      </c>
      <c r="S3502" s="1" t="s">
        <v>2</v>
      </c>
      <c r="T3502" s="1" t="s">
        <v>3</v>
      </c>
      <c r="U3502" s="5">
        <v>111</v>
      </c>
      <c r="V3502" s="1">
        <v>84.68</v>
      </c>
      <c r="W3502" s="1">
        <v>87.66</v>
      </c>
      <c r="X3502" s="6">
        <f t="shared" si="4416"/>
        <v>-2.9799999999999898</v>
      </c>
      <c r="Y3502" s="14">
        <v>82</v>
      </c>
      <c r="Z3502" s="1">
        <v>52.44</v>
      </c>
      <c r="AA3502" s="1">
        <v>73.430000000000007</v>
      </c>
      <c r="AB3502" s="72">
        <f t="shared" si="4443"/>
        <v>-20.990000000000009</v>
      </c>
      <c r="AC3502" s="53"/>
    </row>
    <row r="3503" spans="1:29" x14ac:dyDescent="0.25">
      <c r="A3503" s="53">
        <v>5707019</v>
      </c>
      <c r="B3503" s="89" t="s">
        <v>2742</v>
      </c>
      <c r="C3503" s="53" t="s">
        <v>395</v>
      </c>
      <c r="D3503" s="50" t="s">
        <v>974</v>
      </c>
      <c r="E3503" s="47" t="str">
        <f>VLOOKUP('2012 Accountability Database'!A3498,Dems1112!$A$2:$G$1082,5)</f>
        <v>P-6</v>
      </c>
      <c r="F3503" s="65" t="s">
        <v>2487</v>
      </c>
      <c r="G3503" s="62"/>
      <c r="H3503" s="13" t="str">
        <f>IF(V3504&gt;94,"Met",IF(X3504="--","n/a",IF(X3504&gt;=0,"Met","Did Not Meet")))</f>
        <v>Did Not Meet</v>
      </c>
      <c r="I3503" s="13" t="str">
        <f>IF(V3505&gt;94,"Met",IF(X3505="--","n/a",IF(X3505&gt;=0,"Met","Did Not Meet")))</f>
        <v>Did Not Meet</v>
      </c>
      <c r="J3503" s="13"/>
      <c r="K3503" s="13" t="str">
        <f>IF(Z3504&gt;94,"Met",IF(AB3504="--","n/a",IF(AB3504&gt;=0,"Met","Did Not Meet")))</f>
        <v>Did Not Meet</v>
      </c>
      <c r="L3503" s="13" t="str">
        <f>IF(Z3505&gt;94,"Met",IF(AB3505="--","n/a",IF(AB3505&gt;=0,"Met","Did Not Meet")))</f>
        <v>Did Not Meet</v>
      </c>
      <c r="M3503" s="5" t="s">
        <v>9</v>
      </c>
      <c r="N3503" s="14"/>
      <c r="O3503" s="35" t="s">
        <v>2506</v>
      </c>
      <c r="P3503" s="83" t="str">
        <f t="shared" ref="P3503" si="4473">IF(P3498="No"," ", IF(P3500="No"," ",IF(P3499="No", " ",IF(P3501="No"," ","X"))))</f>
        <v xml:space="preserve"> </v>
      </c>
      <c r="Q3503" s="108"/>
      <c r="R3503" s="5" t="s">
        <v>6</v>
      </c>
      <c r="S3503" s="5" t="s">
        <v>2</v>
      </c>
      <c r="T3503" s="5" t="s">
        <v>7</v>
      </c>
      <c r="U3503" s="5">
        <v>111</v>
      </c>
      <c r="V3503" s="5">
        <v>84.68</v>
      </c>
      <c r="W3503" s="5">
        <v>87.66</v>
      </c>
      <c r="X3503" s="8">
        <f t="shared" si="4416"/>
        <v>-2.9799999999999898</v>
      </c>
      <c r="Y3503" s="14">
        <v>82</v>
      </c>
      <c r="Z3503" s="5">
        <v>52.44</v>
      </c>
      <c r="AA3503" s="5">
        <v>73.430000000000007</v>
      </c>
      <c r="AB3503" s="72">
        <f t="shared" si="4443"/>
        <v>-20.990000000000009</v>
      </c>
      <c r="AC3503" s="53"/>
    </row>
    <row r="3504" spans="1:29" ht="15.75" x14ac:dyDescent="0.25">
      <c r="A3504" s="53">
        <v>5707019</v>
      </c>
      <c r="B3504" s="89" t="s">
        <v>2742</v>
      </c>
      <c r="C3504" s="53" t="s">
        <v>395</v>
      </c>
      <c r="D3504" s="50" t="s">
        <v>975</v>
      </c>
      <c r="E3504" s="48" t="str">
        <f>VLOOKUP('2012 Accountability Database'!A3498,Dems1112!$A$2:$G$1082,6)</f>
        <v>4 (Southwest AR)</v>
      </c>
      <c r="F3504" s="66"/>
      <c r="G3504" s="63" t="s">
        <v>2488</v>
      </c>
      <c r="H3504" s="61" t="str">
        <f t="shared" ref="H3504:I3504" si="4474">IF(H3502="Met","Yes",IF(H3503="Met","Yes","No"))</f>
        <v>No</v>
      </c>
      <c r="I3504" s="61" t="str">
        <f t="shared" si="4474"/>
        <v>No</v>
      </c>
      <c r="J3504" s="55"/>
      <c r="K3504" s="61" t="str">
        <f t="shared" ref="K3504:L3504" si="4475">IF(K3502="Met","Yes",IF(K3503="Met","Yes","No"))</f>
        <v>No</v>
      </c>
      <c r="L3504" s="61" t="str">
        <f t="shared" si="4475"/>
        <v>No</v>
      </c>
      <c r="M3504" s="5" t="s">
        <v>9</v>
      </c>
      <c r="N3504" s="14"/>
      <c r="O3504" s="35" t="s">
        <v>2505</v>
      </c>
      <c r="P3504" s="83" t="str">
        <f t="shared" ref="P3504" si="4476">IF(P3503="X"," ",IF(P3505="X"," ","X"))</f>
        <v xml:space="preserve"> </v>
      </c>
      <c r="Q3504" s="94" t="s">
        <v>2759</v>
      </c>
      <c r="R3504" s="5" t="s">
        <v>6</v>
      </c>
      <c r="S3504" s="5" t="s">
        <v>5</v>
      </c>
      <c r="T3504" s="5" t="s">
        <v>3</v>
      </c>
      <c r="U3504" s="5">
        <v>215</v>
      </c>
      <c r="V3504" s="5">
        <v>85.58</v>
      </c>
      <c r="W3504" s="5">
        <v>87.66</v>
      </c>
      <c r="X3504" s="8">
        <f t="shared" si="4416"/>
        <v>-2.0799999999999983</v>
      </c>
      <c r="Y3504" s="14">
        <v>151</v>
      </c>
      <c r="Z3504" s="5">
        <v>60.93</v>
      </c>
      <c r="AA3504" s="5">
        <v>73.430000000000007</v>
      </c>
      <c r="AB3504" s="72">
        <f t="shared" si="4443"/>
        <v>-12.500000000000007</v>
      </c>
      <c r="AC3504" s="53"/>
    </row>
    <row r="3505" spans="1:29" x14ac:dyDescent="0.25">
      <c r="A3505" s="54">
        <v>5707019</v>
      </c>
      <c r="B3505" s="90" t="s">
        <v>2742</v>
      </c>
      <c r="C3505" s="54" t="s">
        <v>395</v>
      </c>
      <c r="D3505" s="4"/>
      <c r="E3505" s="4"/>
      <c r="F3505" s="67"/>
      <c r="G3505" s="64"/>
      <c r="H3505" s="43"/>
      <c r="I3505" s="43"/>
      <c r="J3505" s="43"/>
      <c r="K3505" s="43"/>
      <c r="L3505" s="43"/>
      <c r="M3505" s="4" t="s">
        <v>9</v>
      </c>
      <c r="N3505" s="15"/>
      <c r="O3505" s="38" t="s">
        <v>2482</v>
      </c>
      <c r="P3505" s="84" t="str">
        <f>IF(E3499="Achieving School"," ","X")</f>
        <v>X</v>
      </c>
      <c r="Q3505" s="91"/>
      <c r="R3505" s="4" t="s">
        <v>6</v>
      </c>
      <c r="S3505" s="4" t="s">
        <v>5</v>
      </c>
      <c r="T3505" s="4" t="s">
        <v>7</v>
      </c>
      <c r="U3505" s="4">
        <v>215</v>
      </c>
      <c r="V3505" s="4">
        <v>85.58</v>
      </c>
      <c r="W3505" s="4">
        <v>87.66</v>
      </c>
      <c r="X3505" s="7">
        <f t="shared" si="4416"/>
        <v>-2.0799999999999983</v>
      </c>
      <c r="Y3505" s="15">
        <v>151</v>
      </c>
      <c r="Z3505" s="4">
        <v>60.93</v>
      </c>
      <c r="AA3505" s="4">
        <v>73.430000000000007</v>
      </c>
      <c r="AB3505" s="73">
        <f t="shared" si="4443"/>
        <v>-12.500000000000007</v>
      </c>
      <c r="AC3505" s="54"/>
    </row>
    <row r="3506" spans="1:29" x14ac:dyDescent="0.25">
      <c r="A3506" s="1">
        <v>5707021</v>
      </c>
      <c r="B3506" s="87" t="s">
        <v>2742</v>
      </c>
      <c r="C3506" s="55" t="s">
        <v>396</v>
      </c>
      <c r="E3506" s="42"/>
      <c r="F3506" s="65" t="s">
        <v>2483</v>
      </c>
      <c r="G3506" s="62"/>
      <c r="H3506" s="37" t="str">
        <f>IF(V3506&gt;94,"Met",IF(X3506="--","n/a",IF(X3506&gt;=0,"Met","Did Not Meet")))</f>
        <v>Met</v>
      </c>
      <c r="I3506" s="37" t="str">
        <f>IF(V3507&gt;94,"Met",IF(X3507="--","n/a",IF(X3507&gt;=0,"Met","Did Not Meet")))</f>
        <v>Met</v>
      </c>
      <c r="K3506" s="13" t="str">
        <f>IF(Z3506&gt;94,"Met",IF(AB3506="--","n/a",IF(AB3506&gt;=0,"Met","Did Not Meet")))</f>
        <v>Met</v>
      </c>
      <c r="L3506" s="13" t="str">
        <f>IF(Z3507&gt;94,"Met",IF(AB3507="--","n/a",IF(AB3507&gt;=0,"Met","Did Not Meet")))</f>
        <v>Met</v>
      </c>
      <c r="M3506" s="5" t="s">
        <v>4</v>
      </c>
      <c r="N3506" s="14" t="s">
        <v>2502</v>
      </c>
      <c r="O3506" s="5"/>
      <c r="P3506" s="44" t="str">
        <f t="shared" ref="P3506" si="4477">IF(H3508="Yes",IF(I3508="Yes","Yes","No"),"No")</f>
        <v>Yes</v>
      </c>
      <c r="Q3506" s="93"/>
      <c r="R3506" s="5" t="s">
        <v>1</v>
      </c>
      <c r="S3506" s="5" t="s">
        <v>2</v>
      </c>
      <c r="T3506" s="5" t="s">
        <v>3</v>
      </c>
      <c r="U3506" s="5">
        <v>188</v>
      </c>
      <c r="V3506" s="5">
        <v>88.83</v>
      </c>
      <c r="W3506" s="5">
        <v>82.68</v>
      </c>
      <c r="X3506" s="11">
        <f t="shared" si="4416"/>
        <v>6.1499999999999915</v>
      </c>
      <c r="Y3506" s="14">
        <v>137</v>
      </c>
      <c r="Z3506" s="5">
        <v>86.13</v>
      </c>
      <c r="AA3506" s="5">
        <v>77.8</v>
      </c>
      <c r="AB3506" s="71">
        <f t="shared" si="4443"/>
        <v>8.3299999999999983</v>
      </c>
      <c r="AC3506" s="36"/>
    </row>
    <row r="3507" spans="1:29" ht="15.75" x14ac:dyDescent="0.25">
      <c r="A3507" s="53">
        <v>5707021</v>
      </c>
      <c r="B3507" s="89" t="s">
        <v>2742</v>
      </c>
      <c r="C3507" s="53" t="s">
        <v>396</v>
      </c>
      <c r="D3507" s="49" t="s">
        <v>2498</v>
      </c>
      <c r="E3507" s="34" t="str">
        <f>M3506</f>
        <v>Achieving School</v>
      </c>
      <c r="F3507" s="65" t="s">
        <v>2484</v>
      </c>
      <c r="G3507" s="62"/>
      <c r="H3507" s="13" t="str">
        <f>IF(V3508&gt;94,"Met",IF(X3508="--","n/a",IF(X3508&gt;=0,"Met","Did Not Meet")))</f>
        <v>Met</v>
      </c>
      <c r="I3507" s="13" t="str">
        <f>IF(V3509&gt;94,"Met",IF(X3509="--","n/a",IF(X3509&gt;=0,"Met","Did Not Meet")))</f>
        <v>Met</v>
      </c>
      <c r="K3507" s="13" t="str">
        <f>IF(Z3508&gt;94,"Met",IF(AB3508="--","n/a",IF(AB3508&gt;=0,"Met","Did Not Meet")))</f>
        <v>Met</v>
      </c>
      <c r="L3507" s="13" t="str">
        <f>IF(Z3509&gt;94,"Met",IF(AB3509="--","n/a",IF(AB3509&gt;=0,"Met","Did Not Meet")))</f>
        <v>Met</v>
      </c>
      <c r="M3507" s="1" t="s">
        <v>4</v>
      </c>
      <c r="N3507" s="14" t="s">
        <v>2501</v>
      </c>
      <c r="O3507" s="5"/>
      <c r="P3507" s="44" t="str">
        <f t="shared" ref="P3507" si="4478">IF(K3508="Yes",IF(L3508="Yes","Yes","No"),"No")</f>
        <v>Yes</v>
      </c>
      <c r="Q3507" s="94" t="s">
        <v>2759</v>
      </c>
      <c r="R3507" s="5" t="s">
        <v>1</v>
      </c>
      <c r="S3507" s="1" t="s">
        <v>2</v>
      </c>
      <c r="T3507" s="1" t="s">
        <v>7</v>
      </c>
      <c r="U3507" s="5">
        <v>188</v>
      </c>
      <c r="V3507" s="1">
        <v>88.83</v>
      </c>
      <c r="W3507" s="1">
        <v>82.68</v>
      </c>
      <c r="X3507" s="9">
        <f t="shared" si="4416"/>
        <v>6.1499999999999915</v>
      </c>
      <c r="Y3507" s="14">
        <v>137</v>
      </c>
      <c r="Z3507" s="1">
        <v>86.13</v>
      </c>
      <c r="AA3507" s="1">
        <v>77.8</v>
      </c>
      <c r="AB3507" s="71">
        <f t="shared" si="4443"/>
        <v>8.3299999999999983</v>
      </c>
      <c r="AC3507" s="53"/>
    </row>
    <row r="3508" spans="1:29" ht="15" customHeight="1" x14ac:dyDescent="0.25">
      <c r="A3508" s="53">
        <v>5707021</v>
      </c>
      <c r="B3508" s="89" t="s">
        <v>2742</v>
      </c>
      <c r="C3508" s="53" t="s">
        <v>396</v>
      </c>
      <c r="D3508" s="49" t="s">
        <v>2499</v>
      </c>
      <c r="E3508" s="35" t="str">
        <f>VLOOKUP('2012 Accountability Database'!$A3506,'2011 AYP'!A$2:B$1072,2)</f>
        <v xml:space="preserve"> MS (Met Standards)</v>
      </c>
      <c r="F3508" s="66"/>
      <c r="G3508" s="63" t="s">
        <v>2485</v>
      </c>
      <c r="H3508" s="60" t="str">
        <f t="shared" ref="H3508:I3508" si="4479">IF(H3506="Met","Yes",IF(H3507="Met","Yes","No"))</f>
        <v>Yes</v>
      </c>
      <c r="I3508" s="60" t="str">
        <f t="shared" si="4479"/>
        <v>Yes</v>
      </c>
      <c r="J3508" s="42"/>
      <c r="K3508" s="60" t="str">
        <f t="shared" ref="K3508:L3508" si="4480">IF(K3506="Met","Yes",IF(K3507="Met","Yes","No"))</f>
        <v>Yes</v>
      </c>
      <c r="L3508" s="60" t="str">
        <f t="shared" si="4480"/>
        <v>Yes</v>
      </c>
      <c r="M3508" s="5" t="s">
        <v>4</v>
      </c>
      <c r="N3508" s="14" t="s">
        <v>2503</v>
      </c>
      <c r="O3508" s="5"/>
      <c r="P3508" s="44" t="str">
        <f t="shared" ref="P3508" si="4481">IF(H3512="Yes",IF(I3512="Yes","Yes","No"),"No")</f>
        <v>Yes</v>
      </c>
      <c r="Q3508" s="108" t="s">
        <v>2758</v>
      </c>
      <c r="R3508" s="5" t="s">
        <v>1</v>
      </c>
      <c r="S3508" s="5" t="s">
        <v>5</v>
      </c>
      <c r="T3508" s="5" t="s">
        <v>3</v>
      </c>
      <c r="U3508" s="5">
        <v>368</v>
      </c>
      <c r="V3508" s="5">
        <v>85.05</v>
      </c>
      <c r="W3508" s="5">
        <v>82.68</v>
      </c>
      <c r="X3508" s="11">
        <f t="shared" si="4416"/>
        <v>2.3699999999999903</v>
      </c>
      <c r="Y3508" s="14">
        <v>265</v>
      </c>
      <c r="Z3508" s="5">
        <v>81.13</v>
      </c>
      <c r="AA3508" s="5">
        <v>77.8</v>
      </c>
      <c r="AB3508" s="71">
        <f t="shared" si="4443"/>
        <v>3.3299999999999983</v>
      </c>
      <c r="AC3508" s="53"/>
    </row>
    <row r="3509" spans="1:29" x14ac:dyDescent="0.25">
      <c r="A3509" s="53">
        <v>5707021</v>
      </c>
      <c r="B3509" s="89" t="s">
        <v>2742</v>
      </c>
      <c r="C3509" s="53" t="s">
        <v>396</v>
      </c>
      <c r="D3509" s="49" t="s">
        <v>2507</v>
      </c>
      <c r="E3509" s="47">
        <f>VLOOKUP('2012 Accountability Database'!A3506,Dems1112!$A$2:$G$1082,3)</f>
        <v>0.44</v>
      </c>
      <c r="F3509" s="66"/>
      <c r="G3509" s="52"/>
      <c r="M3509" s="1" t="s">
        <v>4</v>
      </c>
      <c r="N3509" s="14" t="s">
        <v>2504</v>
      </c>
      <c r="O3509" s="5"/>
      <c r="P3509" s="44" t="str">
        <f t="shared" ref="P3509" si="4482">IF(K3512="Yes",IF(L3512="Yes","Yes","No"),"No")</f>
        <v>Yes</v>
      </c>
      <c r="Q3509" s="108"/>
      <c r="R3509" s="5" t="s">
        <v>1</v>
      </c>
      <c r="S3509" s="1" t="s">
        <v>5</v>
      </c>
      <c r="T3509" s="1" t="s">
        <v>7</v>
      </c>
      <c r="U3509" s="5">
        <v>368</v>
      </c>
      <c r="V3509" s="1">
        <v>85.05</v>
      </c>
      <c r="W3509" s="1">
        <v>82.68</v>
      </c>
      <c r="X3509" s="9">
        <f t="shared" si="4416"/>
        <v>2.3699999999999903</v>
      </c>
      <c r="Y3509" s="14">
        <v>265</v>
      </c>
      <c r="Z3509" s="1">
        <v>81.13</v>
      </c>
      <c r="AA3509" s="1">
        <v>77.8</v>
      </c>
      <c r="AB3509" s="71">
        <f t="shared" si="4443"/>
        <v>3.3299999999999983</v>
      </c>
      <c r="AC3509" s="53"/>
    </row>
    <row r="3510" spans="1:29" x14ac:dyDescent="0.25">
      <c r="A3510" s="53">
        <v>5707021</v>
      </c>
      <c r="B3510" s="89" t="s">
        <v>2742</v>
      </c>
      <c r="C3510" s="53" t="s">
        <v>396</v>
      </c>
      <c r="D3510" s="50" t="s">
        <v>2508</v>
      </c>
      <c r="E3510" s="47">
        <f>VLOOKUP('2012 Accountability Database'!A3506,Dems1112!$A$2:$G$1082,4)</f>
        <v>0.73</v>
      </c>
      <c r="F3510" s="65" t="s">
        <v>2486</v>
      </c>
      <c r="G3510" s="62"/>
      <c r="H3510" s="13" t="str">
        <f>IF(V3510&gt;94,"Met",IF(X3510="--","n/a",IF(X3510&gt;=0,"Met","Did Not Meet")))</f>
        <v>Met</v>
      </c>
      <c r="I3510" s="13" t="str">
        <f>IF(V3511&gt;94,"Met",IF(X3511="--","n/a",IF(X3511&gt;=0,"Met","Did Not Meet")))</f>
        <v>Met</v>
      </c>
      <c r="J3510" s="13"/>
      <c r="K3510" s="13" t="str">
        <f>IF(Z3510&gt;94,"Met",IF(AB3510="--","n/a",IF(AB3510&gt;=0,"Met","Did Not Meet")))</f>
        <v>Met</v>
      </c>
      <c r="L3510" s="13" t="str">
        <f>IF(Z3511&gt;94,"Met",IF(AB3511="--","n/a",IF(AB3511&gt;=0,"Met","Did Not Meet")))</f>
        <v>Met</v>
      </c>
      <c r="M3510" s="1" t="s">
        <v>4</v>
      </c>
      <c r="N3510" s="68" t="s">
        <v>2497</v>
      </c>
      <c r="O3510" s="35"/>
      <c r="P3510" s="44"/>
      <c r="Q3510" s="108"/>
      <c r="R3510" s="5" t="s">
        <v>6</v>
      </c>
      <c r="S3510" s="1" t="s">
        <v>2</v>
      </c>
      <c r="T3510" s="1" t="s">
        <v>3</v>
      </c>
      <c r="U3510" s="5">
        <v>188</v>
      </c>
      <c r="V3510" s="1">
        <v>90.43</v>
      </c>
      <c r="W3510" s="1">
        <v>89.3</v>
      </c>
      <c r="X3510" s="9">
        <f t="shared" si="4416"/>
        <v>1.1300000000000097</v>
      </c>
      <c r="Y3510" s="14">
        <v>137</v>
      </c>
      <c r="Z3510" s="1">
        <v>72.989999999999995</v>
      </c>
      <c r="AA3510" s="1">
        <v>58.47</v>
      </c>
      <c r="AB3510" s="71">
        <f t="shared" si="4443"/>
        <v>14.519999999999996</v>
      </c>
      <c r="AC3510" s="53"/>
    </row>
    <row r="3511" spans="1:29" x14ac:dyDescent="0.25">
      <c r="A3511" s="53">
        <v>5707021</v>
      </c>
      <c r="B3511" s="89" t="s">
        <v>2742</v>
      </c>
      <c r="C3511" s="53" t="s">
        <v>396</v>
      </c>
      <c r="D3511" s="50" t="s">
        <v>974</v>
      </c>
      <c r="E3511" s="47" t="str">
        <f>VLOOKUP('2012 Accountability Database'!A3506,Dems1112!$A$2:$G$1082,5)</f>
        <v>P-6</v>
      </c>
      <c r="F3511" s="65" t="s">
        <v>2487</v>
      </c>
      <c r="G3511" s="62"/>
      <c r="H3511" s="13" t="str">
        <f>IF(V3512&gt;94,"Met",IF(X3512="--","n/a",IF(X3512&gt;=0,"Met","Did Not Meet")))</f>
        <v>Met</v>
      </c>
      <c r="I3511" s="13" t="str">
        <f>IF(V3513&gt;94,"Met",IF(X3513="--","n/a",IF(X3513&gt;=0,"Met","Did Not Meet")))</f>
        <v>Met</v>
      </c>
      <c r="J3511" s="13"/>
      <c r="K3511" s="13" t="str">
        <f>IF(Z3512&gt;94,"Met",IF(AB3512="--","n/a",IF(AB3512&gt;=0,"Met","Did Not Meet")))</f>
        <v>Met</v>
      </c>
      <c r="L3511" s="13" t="str">
        <f>IF(Z3513&gt;94,"Met",IF(AB3513="--","n/a",IF(AB3513&gt;=0,"Met","Did Not Meet")))</f>
        <v>Met</v>
      </c>
      <c r="M3511" s="1" t="s">
        <v>4</v>
      </c>
      <c r="N3511" s="14"/>
      <c r="O3511" s="35" t="s">
        <v>2506</v>
      </c>
      <c r="P3511" s="83" t="str">
        <f t="shared" ref="P3511" si="4483">IF(P3506="No"," ", IF(P3508="No"," ",IF(P3507="No", " ",IF(P3509="No"," ","X"))))</f>
        <v>X</v>
      </c>
      <c r="Q3511" s="108"/>
      <c r="R3511" s="5" t="s">
        <v>6</v>
      </c>
      <c r="S3511" s="1" t="s">
        <v>2</v>
      </c>
      <c r="T3511" s="1" t="s">
        <v>7</v>
      </c>
      <c r="U3511" s="5">
        <v>188</v>
      </c>
      <c r="V3511" s="1">
        <v>90.43</v>
      </c>
      <c r="W3511" s="1">
        <v>89.3</v>
      </c>
      <c r="X3511" s="9">
        <f t="shared" si="4416"/>
        <v>1.1300000000000097</v>
      </c>
      <c r="Y3511" s="14">
        <v>137</v>
      </c>
      <c r="Z3511" s="1">
        <v>72.989999999999995</v>
      </c>
      <c r="AA3511" s="1">
        <v>58.47</v>
      </c>
      <c r="AB3511" s="71">
        <f t="shared" si="4443"/>
        <v>14.519999999999996</v>
      </c>
      <c r="AC3511" s="53"/>
    </row>
    <row r="3512" spans="1:29" ht="15.75" x14ac:dyDescent="0.25">
      <c r="A3512" s="53">
        <v>5707021</v>
      </c>
      <c r="B3512" s="89" t="s">
        <v>2742</v>
      </c>
      <c r="C3512" s="53" t="s">
        <v>396</v>
      </c>
      <c r="D3512" s="50" t="s">
        <v>975</v>
      </c>
      <c r="E3512" s="48" t="str">
        <f>VLOOKUP('2012 Accountability Database'!A3506,Dems1112!$A$2:$G$1082,6)</f>
        <v>4 (Southwest AR)</v>
      </c>
      <c r="F3512" s="66"/>
      <c r="G3512" s="63" t="s">
        <v>2488</v>
      </c>
      <c r="H3512" s="61" t="str">
        <f t="shared" ref="H3512:I3512" si="4484">IF(H3510="Met","Yes",IF(H3511="Met","Yes","No"))</f>
        <v>Yes</v>
      </c>
      <c r="I3512" s="61" t="str">
        <f t="shared" si="4484"/>
        <v>Yes</v>
      </c>
      <c r="J3512" s="55"/>
      <c r="K3512" s="61" t="str">
        <f t="shared" ref="K3512:L3512" si="4485">IF(K3510="Met","Yes",IF(K3511="Met","Yes","No"))</f>
        <v>Yes</v>
      </c>
      <c r="L3512" s="61" t="str">
        <f t="shared" si="4485"/>
        <v>Yes</v>
      </c>
      <c r="M3512" s="1" t="s">
        <v>4</v>
      </c>
      <c r="N3512" s="14"/>
      <c r="O3512" s="35" t="s">
        <v>2505</v>
      </c>
      <c r="P3512" s="83" t="str">
        <f t="shared" ref="P3512" si="4486">IF(P3511="X"," ",IF(P3513="X"," ","X"))</f>
        <v xml:space="preserve"> </v>
      </c>
      <c r="Q3512" s="94" t="s">
        <v>2759</v>
      </c>
      <c r="R3512" s="5" t="s">
        <v>6</v>
      </c>
      <c r="S3512" s="1" t="s">
        <v>5</v>
      </c>
      <c r="T3512" s="1" t="s">
        <v>3</v>
      </c>
      <c r="U3512" s="5">
        <v>368</v>
      </c>
      <c r="V3512" s="1">
        <v>89.4</v>
      </c>
      <c r="W3512" s="1">
        <v>89.3</v>
      </c>
      <c r="X3512" s="9">
        <f t="shared" si="4416"/>
        <v>0.10000000000000853</v>
      </c>
      <c r="Y3512" s="14">
        <v>265</v>
      </c>
      <c r="Z3512" s="1">
        <v>64.150000000000006</v>
      </c>
      <c r="AA3512" s="1">
        <v>58.47</v>
      </c>
      <c r="AB3512" s="71">
        <f t="shared" si="4443"/>
        <v>5.6800000000000068</v>
      </c>
      <c r="AC3512" s="53"/>
    </row>
    <row r="3513" spans="1:29" x14ac:dyDescent="0.25">
      <c r="A3513" s="54">
        <v>5707021</v>
      </c>
      <c r="B3513" s="90" t="s">
        <v>2742</v>
      </c>
      <c r="C3513" s="54" t="s">
        <v>396</v>
      </c>
      <c r="D3513" s="4"/>
      <c r="E3513" s="4"/>
      <c r="F3513" s="67"/>
      <c r="G3513" s="64"/>
      <c r="H3513" s="43"/>
      <c r="I3513" s="43"/>
      <c r="J3513" s="43"/>
      <c r="K3513" s="43"/>
      <c r="L3513" s="43"/>
      <c r="M3513" s="4" t="s">
        <v>4</v>
      </c>
      <c r="N3513" s="15"/>
      <c r="O3513" s="38" t="s">
        <v>2482</v>
      </c>
      <c r="P3513" s="84" t="str">
        <f>IF(E3507="Achieving School"," ","X")</f>
        <v xml:space="preserve"> </v>
      </c>
      <c r="Q3513" s="91"/>
      <c r="R3513" s="4" t="s">
        <v>6</v>
      </c>
      <c r="S3513" s="4" t="s">
        <v>5</v>
      </c>
      <c r="T3513" s="4" t="s">
        <v>7</v>
      </c>
      <c r="U3513" s="4">
        <v>368</v>
      </c>
      <c r="V3513" s="4">
        <v>89.4</v>
      </c>
      <c r="W3513" s="4">
        <v>89.3</v>
      </c>
      <c r="X3513" s="10">
        <f t="shared" si="4416"/>
        <v>0.10000000000000853</v>
      </c>
      <c r="Y3513" s="15">
        <v>265</v>
      </c>
      <c r="Z3513" s="4">
        <v>64.150000000000006</v>
      </c>
      <c r="AA3513" s="4">
        <v>58.47</v>
      </c>
      <c r="AB3513" s="74">
        <f t="shared" si="4443"/>
        <v>5.6800000000000068</v>
      </c>
      <c r="AC3513" s="54"/>
    </row>
    <row r="3514" spans="1:29" x14ac:dyDescent="0.25">
      <c r="A3514" s="1">
        <v>5801001</v>
      </c>
      <c r="B3514" s="87" t="s">
        <v>2658</v>
      </c>
      <c r="C3514" s="55" t="s">
        <v>273</v>
      </c>
      <c r="E3514" s="42"/>
      <c r="F3514" s="65" t="s">
        <v>2483</v>
      </c>
      <c r="G3514" s="62"/>
      <c r="H3514" s="37" t="str">
        <f>IF(V3514&gt;94,"Met",IF(X3514="--","n/a",IF(X3514&gt;=0,"Met","Did Not Meet")))</f>
        <v>Did Not Meet</v>
      </c>
      <c r="I3514" s="37" t="str">
        <f>IF(V3515&gt;94,"Met",IF(X3515="--","n/a",IF(X3515&gt;=0,"Met","Did Not Meet")))</f>
        <v>Did Not Meet</v>
      </c>
      <c r="K3514" s="13" t="str">
        <f>IF(Z3514&gt;94,"Met",IF(AB3514="--","n/a",IF(AB3514&gt;=0,"Met","Did Not Meet")))</f>
        <v>Did Not Meet</v>
      </c>
      <c r="L3514" s="13" t="str">
        <f>IF(Z3515&gt;94,"Met",IF(AB3515="--","n/a",IF(AB3515&gt;=0,"Met","Did Not Meet")))</f>
        <v>Did Not Meet</v>
      </c>
      <c r="M3514" s="1" t="s">
        <v>9</v>
      </c>
      <c r="N3514" s="14" t="s">
        <v>2502</v>
      </c>
      <c r="O3514" s="5"/>
      <c r="P3514" s="44" t="str">
        <f t="shared" ref="P3514" si="4487">IF(H3516="Yes",IF(I3516="Yes","Yes","No"),"No")</f>
        <v>No</v>
      </c>
      <c r="Q3514" s="93"/>
      <c r="R3514" s="5" t="s">
        <v>1</v>
      </c>
      <c r="S3514" s="1" t="s">
        <v>2</v>
      </c>
      <c r="T3514" s="1" t="s">
        <v>3</v>
      </c>
      <c r="U3514" s="5">
        <v>129</v>
      </c>
      <c r="V3514" s="1">
        <v>86.05</v>
      </c>
      <c r="W3514" s="1">
        <v>90.54</v>
      </c>
      <c r="X3514" s="6">
        <f t="shared" si="4416"/>
        <v>-4.4900000000000091</v>
      </c>
      <c r="Y3514" s="14">
        <v>55</v>
      </c>
      <c r="Z3514" s="1">
        <v>80</v>
      </c>
      <c r="AA3514" s="1">
        <v>88.54</v>
      </c>
      <c r="AB3514" s="72">
        <f t="shared" si="4443"/>
        <v>-8.5400000000000063</v>
      </c>
      <c r="AC3514" s="36"/>
    </row>
    <row r="3515" spans="1:29" ht="15.75" x14ac:dyDescent="0.25">
      <c r="A3515" s="53">
        <v>5801001</v>
      </c>
      <c r="B3515" s="89" t="s">
        <v>2658</v>
      </c>
      <c r="C3515" s="53" t="s">
        <v>273</v>
      </c>
      <c r="D3515" s="49" t="s">
        <v>2498</v>
      </c>
      <c r="E3515" s="34" t="str">
        <f>M3514</f>
        <v>Needs Improvement School</v>
      </c>
      <c r="F3515" s="65" t="s">
        <v>2484</v>
      </c>
      <c r="G3515" s="62"/>
      <c r="H3515" s="13" t="str">
        <f>IF(V3516&gt;94,"Met",IF(X3516="--","n/a",IF(X3516&gt;=0,"Met","Did Not Meet")))</f>
        <v>Did Not Meet</v>
      </c>
      <c r="I3515" s="13" t="str">
        <f>IF(V3517&gt;94,"Met",IF(X3517="--","n/a",IF(X3517&gt;=0,"Met","Did Not Meet")))</f>
        <v>Did Not Meet</v>
      </c>
      <c r="K3515" s="13" t="str">
        <f>IF(Z3516&gt;94,"Met",IF(AB3516="--","n/a",IF(AB3516&gt;=0,"Met","Did Not Meet")))</f>
        <v>Did Not Meet</v>
      </c>
      <c r="L3515" s="13" t="str">
        <f>IF(Z3517&gt;94,"Met",IF(AB3517="--","n/a",IF(AB3517&gt;=0,"Met","Did Not Meet")))</f>
        <v>Did Not Meet</v>
      </c>
      <c r="M3515" s="1" t="s">
        <v>9</v>
      </c>
      <c r="N3515" s="14" t="s">
        <v>2501</v>
      </c>
      <c r="O3515" s="5"/>
      <c r="P3515" s="44" t="str">
        <f t="shared" ref="P3515" si="4488">IF(K3516="Yes",IF(L3516="Yes","Yes","No"),"No")</f>
        <v>No</v>
      </c>
      <c r="Q3515" s="94" t="s">
        <v>2759</v>
      </c>
      <c r="R3515" s="5" t="s">
        <v>1</v>
      </c>
      <c r="S3515" s="1" t="s">
        <v>2</v>
      </c>
      <c r="T3515" s="1" t="s">
        <v>7</v>
      </c>
      <c r="U3515" s="5">
        <v>87</v>
      </c>
      <c r="V3515" s="1">
        <v>81.61</v>
      </c>
      <c r="W3515" s="1">
        <v>85.29</v>
      </c>
      <c r="X3515" s="6">
        <f t="shared" si="4416"/>
        <v>-3.6800000000000068</v>
      </c>
      <c r="Y3515" s="14">
        <v>35</v>
      </c>
      <c r="Z3515" s="1">
        <v>74.290000000000006</v>
      </c>
      <c r="AA3515" s="1">
        <v>87.94</v>
      </c>
      <c r="AB3515" s="72">
        <f t="shared" si="4443"/>
        <v>-13.649999999999991</v>
      </c>
      <c r="AC3515" s="53"/>
    </row>
    <row r="3516" spans="1:29" ht="15" customHeight="1" x14ac:dyDescent="0.25">
      <c r="A3516" s="53">
        <v>5801001</v>
      </c>
      <c r="B3516" s="89" t="s">
        <v>2658</v>
      </c>
      <c r="C3516" s="53" t="s">
        <v>273</v>
      </c>
      <c r="D3516" s="49" t="s">
        <v>2499</v>
      </c>
      <c r="E3516" s="35" t="str">
        <f>VLOOKUP('2012 Accountability Database'!$A3514,'2011 AYP'!A$2:B$1072,2)</f>
        <v xml:space="preserve"> MS (Met Standards)</v>
      </c>
      <c r="F3516" s="66"/>
      <c r="G3516" s="63" t="s">
        <v>2485</v>
      </c>
      <c r="H3516" s="60" t="str">
        <f t="shared" ref="H3516:I3516" si="4489">IF(H3514="Met","Yes",IF(H3515="Met","Yes","No"))</f>
        <v>No</v>
      </c>
      <c r="I3516" s="60" t="str">
        <f t="shared" si="4489"/>
        <v>No</v>
      </c>
      <c r="J3516" s="42"/>
      <c r="K3516" s="60" t="str">
        <f t="shared" ref="K3516:L3516" si="4490">IF(K3514="Met","Yes",IF(K3515="Met","Yes","No"))</f>
        <v>No</v>
      </c>
      <c r="L3516" s="60" t="str">
        <f t="shared" si="4490"/>
        <v>No</v>
      </c>
      <c r="M3516" s="1" t="s">
        <v>9</v>
      </c>
      <c r="N3516" s="14" t="s">
        <v>2503</v>
      </c>
      <c r="O3516" s="5"/>
      <c r="P3516" s="44" t="str">
        <f t="shared" ref="P3516" si="4491">IF(H3520="Yes",IF(I3520="Yes","Yes","No"),"No")</f>
        <v>Yes</v>
      </c>
      <c r="Q3516" s="108" t="s">
        <v>2758</v>
      </c>
      <c r="R3516" s="5" t="s">
        <v>1</v>
      </c>
      <c r="S3516" s="1" t="s">
        <v>5</v>
      </c>
      <c r="T3516" s="1" t="s">
        <v>3</v>
      </c>
      <c r="U3516" s="5">
        <v>401</v>
      </c>
      <c r="V3516" s="1">
        <v>86.28</v>
      </c>
      <c r="W3516" s="1">
        <v>90.54</v>
      </c>
      <c r="X3516" s="6">
        <f t="shared" si="4416"/>
        <v>-4.2600000000000051</v>
      </c>
      <c r="Y3516" s="14">
        <v>190</v>
      </c>
      <c r="Z3516" s="1">
        <v>81.05</v>
      </c>
      <c r="AA3516" s="1">
        <v>88.54</v>
      </c>
      <c r="AB3516" s="72">
        <f t="shared" si="4443"/>
        <v>-7.4900000000000091</v>
      </c>
      <c r="AC3516" s="53"/>
    </row>
    <row r="3517" spans="1:29" x14ac:dyDescent="0.25">
      <c r="A3517" s="53">
        <v>5801001</v>
      </c>
      <c r="B3517" s="89" t="s">
        <v>2658</v>
      </c>
      <c r="C3517" s="53" t="s">
        <v>273</v>
      </c>
      <c r="D3517" s="49" t="s">
        <v>2507</v>
      </c>
      <c r="E3517" s="47">
        <f>VLOOKUP('2012 Accountability Database'!A3514,Dems1112!$A$2:$G$1082,3)</f>
        <v>0.06</v>
      </c>
      <c r="F3517" s="66"/>
      <c r="G3517" s="52"/>
      <c r="M3517" s="5" t="s">
        <v>9</v>
      </c>
      <c r="N3517" s="14" t="s">
        <v>2504</v>
      </c>
      <c r="O3517" s="5"/>
      <c r="P3517" s="44" t="str">
        <f t="shared" ref="P3517" si="4492">IF(K3520="Yes",IF(L3520="Yes","Yes","No"),"No")</f>
        <v>No</v>
      </c>
      <c r="Q3517" s="108"/>
      <c r="R3517" s="5" t="s">
        <v>1</v>
      </c>
      <c r="S3517" s="5" t="s">
        <v>5</v>
      </c>
      <c r="T3517" s="5" t="s">
        <v>7</v>
      </c>
      <c r="U3517" s="5">
        <v>271</v>
      </c>
      <c r="V3517" s="5">
        <v>81.55</v>
      </c>
      <c r="W3517" s="5">
        <v>85.29</v>
      </c>
      <c r="X3517" s="8">
        <f t="shared" si="4416"/>
        <v>-3.7400000000000091</v>
      </c>
      <c r="Y3517" s="14">
        <v>124</v>
      </c>
      <c r="Z3517" s="5">
        <v>79.03</v>
      </c>
      <c r="AA3517" s="5">
        <v>87.94</v>
      </c>
      <c r="AB3517" s="72">
        <f t="shared" si="4443"/>
        <v>-8.9099999999999966</v>
      </c>
      <c r="AC3517" s="53"/>
    </row>
    <row r="3518" spans="1:29" x14ac:dyDescent="0.25">
      <c r="A3518" s="53">
        <v>5801001</v>
      </c>
      <c r="B3518" s="89" t="s">
        <v>2658</v>
      </c>
      <c r="C3518" s="53" t="s">
        <v>273</v>
      </c>
      <c r="D3518" s="50" t="s">
        <v>2508</v>
      </c>
      <c r="E3518" s="47">
        <f>VLOOKUP('2012 Accountability Database'!A3514,Dems1112!$A$2:$G$1082,4)</f>
        <v>0.68</v>
      </c>
      <c r="F3518" s="65" t="s">
        <v>2486</v>
      </c>
      <c r="G3518" s="62"/>
      <c r="H3518" s="13" t="str">
        <f>IF(V3518&gt;94,"Met",IF(X3518="--","n/a",IF(X3518&gt;=0,"Met","Did Not Meet")))</f>
        <v>Met</v>
      </c>
      <c r="I3518" s="13" t="str">
        <f>IF(V3519&gt;94,"Met",IF(X3519="--","n/a",IF(X3519&gt;=0,"Met","Did Not Meet")))</f>
        <v>Met</v>
      </c>
      <c r="J3518" s="13"/>
      <c r="K3518" s="13" t="str">
        <f>IF(Z3518&gt;94,"Met",IF(AB3518="--","n/a",IF(AB3518&gt;=0,"Met","Did Not Meet")))</f>
        <v>Did Not Meet</v>
      </c>
      <c r="L3518" s="13" t="str">
        <f>IF(Z3519&gt;94,"Met",IF(AB3519="--","n/a",IF(AB3519&gt;=0,"Met","Did Not Meet")))</f>
        <v>Did Not Meet</v>
      </c>
      <c r="M3518" s="1" t="s">
        <v>9</v>
      </c>
      <c r="N3518" s="68" t="s">
        <v>2497</v>
      </c>
      <c r="O3518" s="35"/>
      <c r="P3518" s="44"/>
      <c r="Q3518" s="108"/>
      <c r="R3518" s="5" t="s">
        <v>6</v>
      </c>
      <c r="S3518" s="1" t="s">
        <v>2</v>
      </c>
      <c r="T3518" s="1" t="s">
        <v>3</v>
      </c>
      <c r="U3518" s="5">
        <v>129</v>
      </c>
      <c r="V3518" s="1">
        <v>89.15</v>
      </c>
      <c r="W3518" s="1">
        <v>87.63</v>
      </c>
      <c r="X3518" s="9">
        <f t="shared" si="4416"/>
        <v>1.5200000000000102</v>
      </c>
      <c r="Y3518" s="14">
        <v>55</v>
      </c>
      <c r="Z3518" s="1">
        <v>54.55</v>
      </c>
      <c r="AA3518" s="1">
        <v>67.06</v>
      </c>
      <c r="AB3518" s="72">
        <f t="shared" si="4443"/>
        <v>-12.510000000000005</v>
      </c>
      <c r="AC3518" s="53"/>
    </row>
    <row r="3519" spans="1:29" x14ac:dyDescent="0.25">
      <c r="A3519" s="53">
        <v>5801001</v>
      </c>
      <c r="B3519" s="89" t="s">
        <v>2658</v>
      </c>
      <c r="C3519" s="53" t="s">
        <v>273</v>
      </c>
      <c r="D3519" s="50" t="s">
        <v>974</v>
      </c>
      <c r="E3519" s="47" t="str">
        <f>VLOOKUP('2012 Accountability Database'!A3514,Dems1112!$A$2:$G$1082,5)</f>
        <v>K-4</v>
      </c>
      <c r="F3519" s="65" t="s">
        <v>2487</v>
      </c>
      <c r="G3519" s="62"/>
      <c r="H3519" s="13" t="str">
        <f>IF(V3520&gt;94,"Met",IF(X3520="--","n/a",IF(X3520&gt;=0,"Met","Did Not Meet")))</f>
        <v>Did Not Meet</v>
      </c>
      <c r="I3519" s="13" t="str">
        <f>IF(V3521&gt;94,"Met",IF(X3521="--","n/a",IF(X3521&gt;=0,"Met","Did Not Meet")))</f>
        <v>Did Not Meet</v>
      </c>
      <c r="J3519" s="13"/>
      <c r="K3519" s="13" t="str">
        <f>IF(Z3520&gt;94,"Met",IF(AB3520="--","n/a",IF(AB3520&gt;=0,"Met","Did Not Meet")))</f>
        <v>Did Not Meet</v>
      </c>
      <c r="L3519" s="13" t="str">
        <f>IF(Z3521&gt;94,"Met",IF(AB3521="--","n/a",IF(AB3521&gt;=0,"Met","Did Not Meet")))</f>
        <v>Did Not Meet</v>
      </c>
      <c r="M3519" s="5" t="s">
        <v>9</v>
      </c>
      <c r="N3519" s="14"/>
      <c r="O3519" s="35" t="s">
        <v>2506</v>
      </c>
      <c r="P3519" s="83" t="str">
        <f t="shared" ref="P3519" si="4493">IF(P3514="No"," ", IF(P3516="No"," ",IF(P3515="No", " ",IF(P3517="No"," ","X"))))</f>
        <v xml:space="preserve"> </v>
      </c>
      <c r="Q3519" s="108"/>
      <c r="R3519" s="5" t="s">
        <v>6</v>
      </c>
      <c r="S3519" s="5" t="s">
        <v>2</v>
      </c>
      <c r="T3519" s="5" t="s">
        <v>7</v>
      </c>
      <c r="U3519" s="5">
        <v>87</v>
      </c>
      <c r="V3519" s="5">
        <v>83.91</v>
      </c>
      <c r="W3519" s="5">
        <v>83.02</v>
      </c>
      <c r="X3519" s="11">
        <f t="shared" si="4416"/>
        <v>0.89000000000000057</v>
      </c>
      <c r="Y3519" s="14">
        <v>35</v>
      </c>
      <c r="Z3519" s="5">
        <v>57.14</v>
      </c>
      <c r="AA3519" s="5">
        <v>63.82</v>
      </c>
      <c r="AB3519" s="72">
        <f t="shared" si="4443"/>
        <v>-6.68</v>
      </c>
      <c r="AC3519" s="53"/>
    </row>
    <row r="3520" spans="1:29" ht="15.75" x14ac:dyDescent="0.25">
      <c r="A3520" s="53">
        <v>5801001</v>
      </c>
      <c r="B3520" s="89" t="s">
        <v>2658</v>
      </c>
      <c r="C3520" s="53" t="s">
        <v>273</v>
      </c>
      <c r="D3520" s="50" t="s">
        <v>975</v>
      </c>
      <c r="E3520" s="48" t="str">
        <f>VLOOKUP('2012 Accountability Database'!A3514,Dems1112!$A$2:$G$1082,6)</f>
        <v>1 (Northwest AR)</v>
      </c>
      <c r="F3520" s="66"/>
      <c r="G3520" s="63" t="s">
        <v>2488</v>
      </c>
      <c r="H3520" s="61" t="str">
        <f t="shared" ref="H3520:I3520" si="4494">IF(H3518="Met","Yes",IF(H3519="Met","Yes","No"))</f>
        <v>Yes</v>
      </c>
      <c r="I3520" s="61" t="str">
        <f t="shared" si="4494"/>
        <v>Yes</v>
      </c>
      <c r="J3520" s="55"/>
      <c r="K3520" s="61" t="str">
        <f t="shared" ref="K3520:L3520" si="4495">IF(K3518="Met","Yes",IF(K3519="Met","Yes","No"))</f>
        <v>No</v>
      </c>
      <c r="L3520" s="61" t="str">
        <f t="shared" si="4495"/>
        <v>No</v>
      </c>
      <c r="M3520" s="1" t="s">
        <v>9</v>
      </c>
      <c r="N3520" s="14"/>
      <c r="O3520" s="35" t="s">
        <v>2505</v>
      </c>
      <c r="P3520" s="83" t="str">
        <f t="shared" ref="P3520" si="4496">IF(P3519="X"," ",IF(P3521="X"," ","X"))</f>
        <v xml:space="preserve"> </v>
      </c>
      <c r="Q3520" s="94" t="s">
        <v>2759</v>
      </c>
      <c r="R3520" s="5" t="s">
        <v>6</v>
      </c>
      <c r="S3520" s="1" t="s">
        <v>5</v>
      </c>
      <c r="T3520" s="1" t="s">
        <v>3</v>
      </c>
      <c r="U3520" s="5">
        <v>401</v>
      </c>
      <c r="V3520" s="1">
        <v>86.53</v>
      </c>
      <c r="W3520" s="1">
        <v>87.63</v>
      </c>
      <c r="X3520" s="6">
        <f t="shared" si="4416"/>
        <v>-1.0999999999999943</v>
      </c>
      <c r="Y3520" s="14">
        <v>190</v>
      </c>
      <c r="Z3520" s="1">
        <v>63.68</v>
      </c>
      <c r="AA3520" s="1">
        <v>67.06</v>
      </c>
      <c r="AB3520" s="72">
        <f t="shared" si="4443"/>
        <v>-3.3800000000000026</v>
      </c>
      <c r="AC3520" s="53"/>
    </row>
    <row r="3521" spans="1:29" x14ac:dyDescent="0.25">
      <c r="A3521" s="54">
        <v>5801001</v>
      </c>
      <c r="B3521" s="90" t="s">
        <v>2658</v>
      </c>
      <c r="C3521" s="54" t="s">
        <v>273</v>
      </c>
      <c r="D3521" s="4"/>
      <c r="E3521" s="4"/>
      <c r="F3521" s="67"/>
      <c r="G3521" s="64"/>
      <c r="H3521" s="43"/>
      <c r="I3521" s="43"/>
      <c r="J3521" s="43"/>
      <c r="K3521" s="43"/>
      <c r="L3521" s="43"/>
      <c r="M3521" s="4" t="s">
        <v>9</v>
      </c>
      <c r="N3521" s="15"/>
      <c r="O3521" s="38" t="s">
        <v>2482</v>
      </c>
      <c r="P3521" s="84" t="str">
        <f>IF(E3515="Achieving School"," ","X")</f>
        <v>X</v>
      </c>
      <c r="Q3521" s="91"/>
      <c r="R3521" s="4" t="s">
        <v>6</v>
      </c>
      <c r="S3521" s="4" t="s">
        <v>5</v>
      </c>
      <c r="T3521" s="4" t="s">
        <v>7</v>
      </c>
      <c r="U3521" s="4">
        <v>271</v>
      </c>
      <c r="V3521" s="4">
        <v>81.92</v>
      </c>
      <c r="W3521" s="4">
        <v>83.02</v>
      </c>
      <c r="X3521" s="7">
        <f t="shared" si="4416"/>
        <v>-1.0999999999999943</v>
      </c>
      <c r="Y3521" s="15">
        <v>124</v>
      </c>
      <c r="Z3521" s="4">
        <v>62.1</v>
      </c>
      <c r="AA3521" s="4">
        <v>63.82</v>
      </c>
      <c r="AB3521" s="73">
        <f t="shared" si="4443"/>
        <v>-1.7199999999999989</v>
      </c>
      <c r="AC3521" s="54"/>
    </row>
    <row r="3522" spans="1:29" x14ac:dyDescent="0.25">
      <c r="A3522" s="1">
        <v>5801003</v>
      </c>
      <c r="B3522" s="87" t="s">
        <v>2658</v>
      </c>
      <c r="C3522" s="55" t="s">
        <v>274</v>
      </c>
      <c r="E3522" s="42"/>
      <c r="F3522" s="65" t="s">
        <v>2483</v>
      </c>
      <c r="G3522" s="62"/>
      <c r="H3522" s="37" t="str">
        <f>IF(V3522&gt;94,"Met",IF(X3522="--","n/a",IF(X3522&gt;=0,"Met","Did Not Meet")))</f>
        <v>Met</v>
      </c>
      <c r="I3522" s="37" t="str">
        <f>IF(V3523&gt;94,"Met",IF(X3523="--","n/a",IF(X3523&gt;=0,"Met","Did Not Meet")))</f>
        <v>Did Not Meet</v>
      </c>
      <c r="K3522" s="13" t="str">
        <f>IF(Z3522&gt;94,"Met",IF(AB3522="--","n/a",IF(AB3522&gt;=0,"Met","Did Not Meet")))</f>
        <v>Met</v>
      </c>
      <c r="L3522" s="13" t="str">
        <f>IF(Z3523&gt;94,"Met",IF(AB3523="--","n/a",IF(AB3523&gt;=0,"Met","Did Not Meet")))</f>
        <v>Did Not Meet</v>
      </c>
      <c r="M3522" s="1" t="s">
        <v>9</v>
      </c>
      <c r="N3522" s="14" t="s">
        <v>2502</v>
      </c>
      <c r="O3522" s="5"/>
      <c r="P3522" s="44" t="str">
        <f t="shared" ref="P3522" si="4497">IF(H3524="Yes",IF(I3524="Yes","Yes","No"),"No")</f>
        <v>No</v>
      </c>
      <c r="Q3522" s="93"/>
      <c r="R3522" s="5" t="s">
        <v>1</v>
      </c>
      <c r="S3522" s="1" t="s">
        <v>2</v>
      </c>
      <c r="T3522" s="1" t="s">
        <v>3</v>
      </c>
      <c r="U3522" s="5">
        <v>312</v>
      </c>
      <c r="V3522" s="1">
        <v>83.01</v>
      </c>
      <c r="W3522" s="1">
        <v>82.95</v>
      </c>
      <c r="X3522" s="9">
        <f t="shared" ref="X3522:X3585" si="4498">V3522-W3522</f>
        <v>6.0000000000002274E-2</v>
      </c>
      <c r="Y3522" s="14">
        <v>295</v>
      </c>
      <c r="Z3522" s="1">
        <v>84.41</v>
      </c>
      <c r="AA3522" s="1">
        <v>82.31</v>
      </c>
      <c r="AB3522" s="71">
        <f t="shared" si="4443"/>
        <v>2.0999999999999943</v>
      </c>
      <c r="AC3522" s="36"/>
    </row>
    <row r="3523" spans="1:29" ht="15.75" x14ac:dyDescent="0.25">
      <c r="A3523" s="53">
        <v>5801003</v>
      </c>
      <c r="B3523" s="89" t="s">
        <v>2658</v>
      </c>
      <c r="C3523" s="53" t="s">
        <v>274</v>
      </c>
      <c r="D3523" s="49" t="s">
        <v>2498</v>
      </c>
      <c r="E3523" s="34" t="str">
        <f>M3522</f>
        <v>Needs Improvement School</v>
      </c>
      <c r="F3523" s="65" t="s">
        <v>2484</v>
      </c>
      <c r="G3523" s="62"/>
      <c r="H3523" s="13" t="str">
        <f>IF(V3524&gt;94,"Met",IF(X3524="--","n/a",IF(X3524&gt;=0,"Met","Did Not Meet")))</f>
        <v>Did Not Meet</v>
      </c>
      <c r="I3523" s="13" t="str">
        <f>IF(V3525&gt;94,"Met",IF(X3525="--","n/a",IF(X3525&gt;=0,"Met","Did Not Meet")))</f>
        <v>Did Not Meet</v>
      </c>
      <c r="K3523" s="13" t="str">
        <f>IF(Z3524&gt;94,"Met",IF(AB3524="--","n/a",IF(AB3524&gt;=0,"Met","Did Not Meet")))</f>
        <v>Met</v>
      </c>
      <c r="L3523" s="13" t="str">
        <f>IF(Z3525&gt;94,"Met",IF(AB3525="--","n/a",IF(AB3525&gt;=0,"Met","Did Not Meet")))</f>
        <v>Did Not Meet</v>
      </c>
      <c r="M3523" s="1" t="s">
        <v>9</v>
      </c>
      <c r="N3523" s="14" t="s">
        <v>2501</v>
      </c>
      <c r="O3523" s="5"/>
      <c r="P3523" s="44" t="str">
        <f t="shared" ref="P3523" si="4499">IF(K3524="Yes",IF(L3524="Yes","Yes","No"),"No")</f>
        <v>No</v>
      </c>
      <c r="Q3523" s="94" t="s">
        <v>2759</v>
      </c>
      <c r="R3523" s="5" t="s">
        <v>1</v>
      </c>
      <c r="S3523" s="1" t="s">
        <v>2</v>
      </c>
      <c r="T3523" s="1" t="s">
        <v>7</v>
      </c>
      <c r="U3523" s="5">
        <v>186</v>
      </c>
      <c r="V3523" s="1">
        <v>74.73</v>
      </c>
      <c r="W3523" s="1">
        <v>77.430000000000007</v>
      </c>
      <c r="X3523" s="6">
        <f t="shared" si="4498"/>
        <v>-2.7000000000000028</v>
      </c>
      <c r="Y3523" s="14">
        <v>169</v>
      </c>
      <c r="Z3523" s="1">
        <v>76.33</v>
      </c>
      <c r="AA3523" s="1">
        <v>78.73</v>
      </c>
      <c r="AB3523" s="72">
        <f t="shared" si="4443"/>
        <v>-2.4000000000000057</v>
      </c>
      <c r="AC3523" s="53"/>
    </row>
    <row r="3524" spans="1:29" ht="15" customHeight="1" x14ac:dyDescent="0.25">
      <c r="A3524" s="53">
        <v>5801003</v>
      </c>
      <c r="B3524" s="89" t="s">
        <v>2658</v>
      </c>
      <c r="C3524" s="53" t="s">
        <v>274</v>
      </c>
      <c r="D3524" s="49" t="s">
        <v>2499</v>
      </c>
      <c r="E3524" s="35" t="str">
        <f>VLOOKUP('2012 Accountability Database'!$A3522,'2011 AYP'!A$2:B$1072,2)</f>
        <v xml:space="preserve"> MS (Met Standards)</v>
      </c>
      <c r="F3524" s="66"/>
      <c r="G3524" s="63" t="s">
        <v>2485</v>
      </c>
      <c r="H3524" s="60" t="str">
        <f t="shared" ref="H3524:I3524" si="4500">IF(H3522="Met","Yes",IF(H3523="Met","Yes","No"))</f>
        <v>Yes</v>
      </c>
      <c r="I3524" s="60" t="str">
        <f t="shared" si="4500"/>
        <v>No</v>
      </c>
      <c r="J3524" s="42"/>
      <c r="K3524" s="60" t="str">
        <f t="shared" ref="K3524:L3524" si="4501">IF(K3522="Met","Yes",IF(K3523="Met","Yes","No"))</f>
        <v>Yes</v>
      </c>
      <c r="L3524" s="60" t="str">
        <f t="shared" si="4501"/>
        <v>No</v>
      </c>
      <c r="M3524" s="1" t="s">
        <v>9</v>
      </c>
      <c r="N3524" s="14" t="s">
        <v>2503</v>
      </c>
      <c r="O3524" s="5"/>
      <c r="P3524" s="44" t="str">
        <f t="shared" ref="P3524" si="4502">IF(H3528="Yes",IF(I3528="Yes","Yes","No"),"No")</f>
        <v>Yes</v>
      </c>
      <c r="Q3524" s="108" t="s">
        <v>2758</v>
      </c>
      <c r="R3524" s="5" t="s">
        <v>1</v>
      </c>
      <c r="S3524" s="1" t="s">
        <v>5</v>
      </c>
      <c r="T3524" s="1" t="s">
        <v>3</v>
      </c>
      <c r="U3524" s="5">
        <v>901</v>
      </c>
      <c r="V3524" s="1">
        <v>82.35</v>
      </c>
      <c r="W3524" s="1">
        <v>82.95</v>
      </c>
      <c r="X3524" s="6">
        <f t="shared" si="4498"/>
        <v>-0.60000000000000853</v>
      </c>
      <c r="Y3524" s="14">
        <v>859</v>
      </c>
      <c r="Z3524" s="1">
        <v>83.47</v>
      </c>
      <c r="AA3524" s="1">
        <v>82.31</v>
      </c>
      <c r="AB3524" s="71">
        <f t="shared" si="4443"/>
        <v>1.1599999999999966</v>
      </c>
      <c r="AC3524" s="53"/>
    </row>
    <row r="3525" spans="1:29" x14ac:dyDescent="0.25">
      <c r="A3525" s="53">
        <v>5801003</v>
      </c>
      <c r="B3525" s="89" t="s">
        <v>2658</v>
      </c>
      <c r="C3525" s="53" t="s">
        <v>274</v>
      </c>
      <c r="D3525" s="49" t="s">
        <v>2507</v>
      </c>
      <c r="E3525" s="47">
        <f>VLOOKUP('2012 Accountability Database'!A3522,Dems1112!$A$2:$G$1082,3)</f>
        <v>0.05</v>
      </c>
      <c r="F3525" s="66"/>
      <c r="G3525" s="52"/>
      <c r="M3525" s="5" t="s">
        <v>9</v>
      </c>
      <c r="N3525" s="14" t="s">
        <v>2504</v>
      </c>
      <c r="O3525" s="5"/>
      <c r="P3525" s="44" t="str">
        <f t="shared" ref="P3525" si="4503">IF(K3528="Yes",IF(L3528="Yes","Yes","No"),"No")</f>
        <v>Yes</v>
      </c>
      <c r="Q3525" s="108"/>
      <c r="R3525" s="5" t="s">
        <v>1</v>
      </c>
      <c r="S3525" s="5" t="s">
        <v>5</v>
      </c>
      <c r="T3525" s="5" t="s">
        <v>7</v>
      </c>
      <c r="U3525" s="5">
        <v>553</v>
      </c>
      <c r="V3525" s="5">
        <v>75.05</v>
      </c>
      <c r="W3525" s="5">
        <v>77.430000000000007</v>
      </c>
      <c r="X3525" s="8">
        <f t="shared" si="4498"/>
        <v>-2.3800000000000097</v>
      </c>
      <c r="Y3525" s="14">
        <v>516</v>
      </c>
      <c r="Z3525" s="5">
        <v>77.709999999999994</v>
      </c>
      <c r="AA3525" s="5">
        <v>78.73</v>
      </c>
      <c r="AB3525" s="72">
        <f t="shared" si="4443"/>
        <v>-1.0200000000000102</v>
      </c>
      <c r="AC3525" s="53"/>
    </row>
    <row r="3526" spans="1:29" x14ac:dyDescent="0.25">
      <c r="A3526" s="53">
        <v>5801003</v>
      </c>
      <c r="B3526" s="89" t="s">
        <v>2658</v>
      </c>
      <c r="C3526" s="53" t="s">
        <v>274</v>
      </c>
      <c r="D3526" s="50" t="s">
        <v>2508</v>
      </c>
      <c r="E3526" s="47">
        <f>VLOOKUP('2012 Accountability Database'!A3522,Dems1112!$A$2:$G$1082,4)</f>
        <v>0.6</v>
      </c>
      <c r="F3526" s="65" t="s">
        <v>2486</v>
      </c>
      <c r="G3526" s="62"/>
      <c r="H3526" s="13" t="str">
        <f>IF(V3526&gt;94,"Met",IF(X3526="--","n/a",IF(X3526&gt;=0,"Met","Did Not Meet")))</f>
        <v>Met</v>
      </c>
      <c r="I3526" s="13" t="str">
        <f>IF(V3527&gt;94,"Met",IF(X3527="--","n/a",IF(X3527&gt;=0,"Met","Did Not Meet")))</f>
        <v>Met</v>
      </c>
      <c r="J3526" s="13"/>
      <c r="K3526" s="13" t="str">
        <f>IF(Z3526&gt;94,"Met",IF(AB3526="--","n/a",IF(AB3526&gt;=0,"Met","Did Not Meet")))</f>
        <v>Met</v>
      </c>
      <c r="L3526" s="13" t="str">
        <f>IF(Z3527&gt;94,"Met",IF(AB3527="--","n/a",IF(AB3527&gt;=0,"Met","Did Not Meet")))</f>
        <v>Met</v>
      </c>
      <c r="M3526" s="1" t="s">
        <v>9</v>
      </c>
      <c r="N3526" s="68" t="s">
        <v>2497</v>
      </c>
      <c r="O3526" s="35"/>
      <c r="P3526" s="44"/>
      <c r="Q3526" s="108"/>
      <c r="R3526" s="5" t="s">
        <v>6</v>
      </c>
      <c r="S3526" s="1" t="s">
        <v>2</v>
      </c>
      <c r="T3526" s="1" t="s">
        <v>3</v>
      </c>
      <c r="U3526" s="5">
        <v>346</v>
      </c>
      <c r="V3526" s="1">
        <v>88.73</v>
      </c>
      <c r="W3526" s="1">
        <v>84.91</v>
      </c>
      <c r="X3526" s="9">
        <f t="shared" si="4498"/>
        <v>3.8200000000000074</v>
      </c>
      <c r="Y3526" s="14">
        <v>295</v>
      </c>
      <c r="Z3526" s="1">
        <v>85.08</v>
      </c>
      <c r="AA3526" s="1">
        <v>82.31</v>
      </c>
      <c r="AB3526" s="71">
        <f t="shared" si="4443"/>
        <v>2.769999999999996</v>
      </c>
      <c r="AC3526" s="53"/>
    </row>
    <row r="3527" spans="1:29" x14ac:dyDescent="0.25">
      <c r="A3527" s="53">
        <v>5801003</v>
      </c>
      <c r="B3527" s="89" t="s">
        <v>2658</v>
      </c>
      <c r="C3527" s="53" t="s">
        <v>274</v>
      </c>
      <c r="D3527" s="50" t="s">
        <v>974</v>
      </c>
      <c r="E3527" s="47" t="str">
        <f>VLOOKUP('2012 Accountability Database'!A3522,Dems1112!$A$2:$G$1082,5)</f>
        <v>5-8</v>
      </c>
      <c r="F3527" s="65" t="s">
        <v>2487</v>
      </c>
      <c r="G3527" s="62"/>
      <c r="H3527" s="13" t="str">
        <f>IF(V3528&gt;94,"Met",IF(X3528="--","n/a",IF(X3528&gt;=0,"Met","Did Not Meet")))</f>
        <v>Met</v>
      </c>
      <c r="I3527" s="13" t="str">
        <f>IF(V3529&gt;94,"Met",IF(X3529="--","n/a",IF(X3529&gt;=0,"Met","Did Not Meet")))</f>
        <v>Met</v>
      </c>
      <c r="J3527" s="13"/>
      <c r="K3527" s="13" t="str">
        <f>IF(Z3528&gt;94,"Met",IF(AB3528="--","n/a",IF(AB3528&gt;=0,"Met","Did Not Meet")))</f>
        <v>Met</v>
      </c>
      <c r="L3527" s="13" t="str">
        <f>IF(Z3529&gt;94,"Met",IF(AB3529="--","n/a",IF(AB3529&gt;=0,"Met","Did Not Meet")))</f>
        <v>Met</v>
      </c>
      <c r="M3527" s="1" t="s">
        <v>9</v>
      </c>
      <c r="N3527" s="14"/>
      <c r="O3527" s="35" t="s">
        <v>2506</v>
      </c>
      <c r="P3527" s="83" t="str">
        <f t="shared" ref="P3527" si="4504">IF(P3522="No"," ", IF(P3524="No"," ",IF(P3523="No", " ",IF(P3525="No"," ","X"))))</f>
        <v xml:space="preserve"> </v>
      </c>
      <c r="Q3527" s="108"/>
      <c r="R3527" s="5" t="s">
        <v>6</v>
      </c>
      <c r="S3527" s="1" t="s">
        <v>2</v>
      </c>
      <c r="T3527" s="1" t="s">
        <v>7</v>
      </c>
      <c r="U3527" s="5">
        <v>200</v>
      </c>
      <c r="V3527" s="1">
        <v>83</v>
      </c>
      <c r="W3527" s="1">
        <v>77.31</v>
      </c>
      <c r="X3527" s="9">
        <f t="shared" si="4498"/>
        <v>5.6899999999999977</v>
      </c>
      <c r="Y3527" s="14">
        <v>169</v>
      </c>
      <c r="Z3527" s="1">
        <v>78.11</v>
      </c>
      <c r="AA3527" s="1">
        <v>74.680000000000007</v>
      </c>
      <c r="AB3527" s="71">
        <f t="shared" si="4443"/>
        <v>3.4299999999999926</v>
      </c>
      <c r="AC3527" s="53"/>
    </row>
    <row r="3528" spans="1:29" ht="15.75" x14ac:dyDescent="0.25">
      <c r="A3528" s="53">
        <v>5801003</v>
      </c>
      <c r="B3528" s="89" t="s">
        <v>2658</v>
      </c>
      <c r="C3528" s="53" t="s">
        <v>274</v>
      </c>
      <c r="D3528" s="50" t="s">
        <v>975</v>
      </c>
      <c r="E3528" s="48" t="str">
        <f>VLOOKUP('2012 Accountability Database'!A3522,Dems1112!$A$2:$G$1082,6)</f>
        <v>1 (Northwest AR)</v>
      </c>
      <c r="F3528" s="66"/>
      <c r="G3528" s="63" t="s">
        <v>2488</v>
      </c>
      <c r="H3528" s="61" t="str">
        <f t="shared" ref="H3528:I3528" si="4505">IF(H3526="Met","Yes",IF(H3527="Met","Yes","No"))</f>
        <v>Yes</v>
      </c>
      <c r="I3528" s="61" t="str">
        <f t="shared" si="4505"/>
        <v>Yes</v>
      </c>
      <c r="J3528" s="55"/>
      <c r="K3528" s="61" t="str">
        <f t="shared" ref="K3528:L3528" si="4506">IF(K3526="Met","Yes",IF(K3527="Met","Yes","No"))</f>
        <v>Yes</v>
      </c>
      <c r="L3528" s="61" t="str">
        <f t="shared" si="4506"/>
        <v>Yes</v>
      </c>
      <c r="M3528" s="1" t="s">
        <v>9</v>
      </c>
      <c r="N3528" s="14"/>
      <c r="O3528" s="35" t="s">
        <v>2505</v>
      </c>
      <c r="P3528" s="83" t="str">
        <f t="shared" ref="P3528" si="4507">IF(P3527="X"," ",IF(P3529="X"," ","X"))</f>
        <v xml:space="preserve"> </v>
      </c>
      <c r="Q3528" s="94" t="s">
        <v>2759</v>
      </c>
      <c r="R3528" s="5" t="s">
        <v>6</v>
      </c>
      <c r="S3528" s="1" t="s">
        <v>5</v>
      </c>
      <c r="T3528" s="1" t="s">
        <v>3</v>
      </c>
      <c r="U3528" s="5">
        <v>974</v>
      </c>
      <c r="V3528" s="1">
        <v>85.93</v>
      </c>
      <c r="W3528" s="1">
        <v>84.91</v>
      </c>
      <c r="X3528" s="9">
        <f t="shared" si="4498"/>
        <v>1.0200000000000102</v>
      </c>
      <c r="Y3528" s="14">
        <v>859</v>
      </c>
      <c r="Z3528" s="1">
        <v>82.42</v>
      </c>
      <c r="AA3528" s="1">
        <v>82.31</v>
      </c>
      <c r="AB3528" s="71">
        <f t="shared" si="4443"/>
        <v>0.10999999999999943</v>
      </c>
      <c r="AC3528" s="53"/>
    </row>
    <row r="3529" spans="1:29" x14ac:dyDescent="0.25">
      <c r="A3529" s="54">
        <v>5801003</v>
      </c>
      <c r="B3529" s="90" t="s">
        <v>2658</v>
      </c>
      <c r="C3529" s="54" t="s">
        <v>274</v>
      </c>
      <c r="D3529" s="4"/>
      <c r="E3529" s="4"/>
      <c r="F3529" s="67"/>
      <c r="G3529" s="64"/>
      <c r="H3529" s="43"/>
      <c r="I3529" s="43"/>
      <c r="J3529" s="43"/>
      <c r="K3529" s="43"/>
      <c r="L3529" s="43"/>
      <c r="M3529" s="4" t="s">
        <v>9</v>
      </c>
      <c r="N3529" s="15"/>
      <c r="O3529" s="38" t="s">
        <v>2482</v>
      </c>
      <c r="P3529" s="84" t="str">
        <f>IF(E3523="Achieving School"," ","X")</f>
        <v>X</v>
      </c>
      <c r="Q3529" s="91"/>
      <c r="R3529" s="4" t="s">
        <v>6</v>
      </c>
      <c r="S3529" s="4" t="s">
        <v>5</v>
      </c>
      <c r="T3529" s="4" t="s">
        <v>7</v>
      </c>
      <c r="U3529" s="4">
        <v>581</v>
      </c>
      <c r="V3529" s="4">
        <v>78.66</v>
      </c>
      <c r="W3529" s="4">
        <v>77.31</v>
      </c>
      <c r="X3529" s="10">
        <f t="shared" si="4498"/>
        <v>1.3499999999999943</v>
      </c>
      <c r="Y3529" s="15">
        <v>516</v>
      </c>
      <c r="Z3529" s="4">
        <v>75</v>
      </c>
      <c r="AA3529" s="4">
        <v>74.680000000000007</v>
      </c>
      <c r="AB3529" s="74">
        <f t="shared" si="4443"/>
        <v>0.31999999999999318</v>
      </c>
      <c r="AC3529" s="54"/>
    </row>
    <row r="3530" spans="1:29" x14ac:dyDescent="0.25">
      <c r="A3530" s="1">
        <v>5802008</v>
      </c>
      <c r="B3530" s="87" t="s">
        <v>2659</v>
      </c>
      <c r="C3530" s="55" t="s">
        <v>426</v>
      </c>
      <c r="E3530" s="42"/>
      <c r="F3530" s="65" t="s">
        <v>2483</v>
      </c>
      <c r="G3530" s="62"/>
      <c r="H3530" s="37" t="str">
        <f>IF(V3530&gt;94,"Met",IF(X3530="--","n/a",IF(X3530&gt;=0,"Met","Did Not Meet")))</f>
        <v>Met</v>
      </c>
      <c r="I3530" s="37" t="str">
        <f>IF(V3531&gt;94,"Met",IF(X3531="--","n/a",IF(X3531&gt;=0,"Met","Did Not Meet")))</f>
        <v>Met</v>
      </c>
      <c r="K3530" s="13" t="str">
        <f>IF(Z3530&gt;94,"Met",IF(AB3530="--","n/a",IF(AB3530&gt;=0,"Met","Did Not Meet")))</f>
        <v>Met</v>
      </c>
      <c r="L3530" s="13" t="str">
        <f>IF(Z3531&gt;94,"Met",IF(AB3531="--","n/a",IF(AB3531&gt;=0,"Met","Did Not Meet")))</f>
        <v>Met</v>
      </c>
      <c r="M3530" s="5" t="s">
        <v>9</v>
      </c>
      <c r="N3530" s="14" t="s">
        <v>2502</v>
      </c>
      <c r="O3530" s="5"/>
      <c r="P3530" s="44" t="str">
        <f t="shared" ref="P3530" si="4508">IF(H3532="Yes",IF(I3532="Yes","Yes","No"),"No")</f>
        <v>Yes</v>
      </c>
      <c r="Q3530" s="93"/>
      <c r="R3530" s="5" t="s">
        <v>1</v>
      </c>
      <c r="S3530" s="5" t="s">
        <v>2</v>
      </c>
      <c r="T3530" s="5" t="s">
        <v>3</v>
      </c>
      <c r="U3530" s="5">
        <v>441</v>
      </c>
      <c r="V3530" s="5">
        <v>85.26</v>
      </c>
      <c r="W3530" s="5">
        <v>82.67</v>
      </c>
      <c r="X3530" s="11">
        <f t="shared" si="4498"/>
        <v>2.5900000000000034</v>
      </c>
      <c r="Y3530" s="14">
        <v>413</v>
      </c>
      <c r="Z3530" s="5">
        <v>85.23</v>
      </c>
      <c r="AA3530" s="5">
        <v>81.22</v>
      </c>
      <c r="AB3530" s="71">
        <f t="shared" si="4443"/>
        <v>4.0100000000000051</v>
      </c>
      <c r="AC3530" s="36"/>
    </row>
    <row r="3531" spans="1:29" ht="15.75" x14ac:dyDescent="0.25">
      <c r="A3531" s="53">
        <v>5802008</v>
      </c>
      <c r="B3531" s="89" t="s">
        <v>2659</v>
      </c>
      <c r="C3531" s="53" t="s">
        <v>426</v>
      </c>
      <c r="D3531" s="49" t="s">
        <v>2498</v>
      </c>
      <c r="E3531" s="34" t="str">
        <f>M3530</f>
        <v>Needs Improvement School</v>
      </c>
      <c r="F3531" s="65" t="s">
        <v>2484</v>
      </c>
      <c r="G3531" s="62"/>
      <c r="H3531" s="13" t="str">
        <f>IF(V3532&gt;94,"Met",IF(X3532="--","n/a",IF(X3532&gt;=0,"Met","Did Not Meet")))</f>
        <v>Met</v>
      </c>
      <c r="I3531" s="13" t="str">
        <f>IF(V3533&gt;94,"Met",IF(X3533="--","n/a",IF(X3533&gt;=0,"Met","Did Not Meet")))</f>
        <v>Met</v>
      </c>
      <c r="K3531" s="13" t="str">
        <f>IF(Z3532&gt;94,"Met",IF(AB3532="--","n/a",IF(AB3532&gt;=0,"Met","Did Not Meet")))</f>
        <v>Met</v>
      </c>
      <c r="L3531" s="13" t="str">
        <f>IF(Z3533&gt;94,"Met",IF(AB3533="--","n/a",IF(AB3533&gt;=0,"Met","Did Not Meet")))</f>
        <v>Met</v>
      </c>
      <c r="M3531" s="1" t="s">
        <v>9</v>
      </c>
      <c r="N3531" s="14" t="s">
        <v>2501</v>
      </c>
      <c r="O3531" s="5"/>
      <c r="P3531" s="44" t="str">
        <f t="shared" ref="P3531" si="4509">IF(K3532="Yes",IF(L3532="Yes","Yes","No"),"No")</f>
        <v>Yes</v>
      </c>
      <c r="Q3531" s="94" t="s">
        <v>2759</v>
      </c>
      <c r="R3531" s="5" t="s">
        <v>1</v>
      </c>
      <c r="S3531" s="1" t="s">
        <v>2</v>
      </c>
      <c r="T3531" s="1" t="s">
        <v>7</v>
      </c>
      <c r="U3531" s="5">
        <v>263</v>
      </c>
      <c r="V3531" s="1">
        <v>77.569999999999993</v>
      </c>
      <c r="W3531" s="1">
        <v>76.900000000000006</v>
      </c>
      <c r="X3531" s="9">
        <f t="shared" si="4498"/>
        <v>0.66999999999998749</v>
      </c>
      <c r="Y3531" s="14">
        <v>239</v>
      </c>
      <c r="Z3531" s="1">
        <v>78.239999999999995</v>
      </c>
      <c r="AA3531" s="1">
        <v>75.75</v>
      </c>
      <c r="AB3531" s="71">
        <f t="shared" si="4443"/>
        <v>2.4899999999999949</v>
      </c>
      <c r="AC3531" s="53"/>
    </row>
    <row r="3532" spans="1:29" ht="15" customHeight="1" x14ac:dyDescent="0.25">
      <c r="A3532" s="53">
        <v>5802008</v>
      </c>
      <c r="B3532" s="89" t="s">
        <v>2659</v>
      </c>
      <c r="C3532" s="53" t="s">
        <v>426</v>
      </c>
      <c r="D3532" s="49" t="s">
        <v>2499</v>
      </c>
      <c r="E3532" s="35" t="str">
        <f>VLOOKUP('2012 Accountability Database'!$A3530,'2011 AYP'!A$2:B$1072,2)</f>
        <v xml:space="preserve"> A (Alert)</v>
      </c>
      <c r="F3532" s="66"/>
      <c r="G3532" s="63" t="s">
        <v>2485</v>
      </c>
      <c r="H3532" s="60" t="str">
        <f t="shared" ref="H3532:I3532" si="4510">IF(H3530="Met","Yes",IF(H3531="Met","Yes","No"))</f>
        <v>Yes</v>
      </c>
      <c r="I3532" s="60" t="str">
        <f t="shared" si="4510"/>
        <v>Yes</v>
      </c>
      <c r="J3532" s="42"/>
      <c r="K3532" s="60" t="str">
        <f t="shared" ref="K3532:L3532" si="4511">IF(K3530="Met","Yes",IF(K3531="Met","Yes","No"))</f>
        <v>Yes</v>
      </c>
      <c r="L3532" s="60" t="str">
        <f t="shared" si="4511"/>
        <v>Yes</v>
      </c>
      <c r="M3532" s="5" t="s">
        <v>9</v>
      </c>
      <c r="N3532" s="14" t="s">
        <v>2503</v>
      </c>
      <c r="O3532" s="5"/>
      <c r="P3532" s="44" t="str">
        <f t="shared" ref="P3532" si="4512">IF(H3536="Yes",IF(I3536="Yes","Yes","No"),"No")</f>
        <v>No</v>
      </c>
      <c r="Q3532" s="108" t="s">
        <v>2758</v>
      </c>
      <c r="R3532" s="5" t="s">
        <v>1</v>
      </c>
      <c r="S3532" s="5" t="s">
        <v>5</v>
      </c>
      <c r="T3532" s="5" t="s">
        <v>3</v>
      </c>
      <c r="U3532" s="5">
        <v>1270</v>
      </c>
      <c r="V3532" s="5">
        <v>84.09</v>
      </c>
      <c r="W3532" s="5">
        <v>82.67</v>
      </c>
      <c r="X3532" s="11">
        <f t="shared" si="4498"/>
        <v>1.4200000000000017</v>
      </c>
      <c r="Y3532" s="14">
        <v>1218</v>
      </c>
      <c r="Z3532" s="5">
        <v>83.17</v>
      </c>
      <c r="AA3532" s="5">
        <v>81.22</v>
      </c>
      <c r="AB3532" s="71">
        <f t="shared" si="4443"/>
        <v>1.9500000000000028</v>
      </c>
      <c r="AC3532" s="53"/>
    </row>
    <row r="3533" spans="1:29" x14ac:dyDescent="0.25">
      <c r="A3533" s="53">
        <v>5802008</v>
      </c>
      <c r="B3533" s="89" t="s">
        <v>2659</v>
      </c>
      <c r="C3533" s="53" t="s">
        <v>426</v>
      </c>
      <c r="D3533" s="49" t="s">
        <v>2507</v>
      </c>
      <c r="E3533" s="47">
        <f>VLOOKUP('2012 Accountability Database'!A3530,Dems1112!$A$2:$G$1082,3)</f>
        <v>0.05</v>
      </c>
      <c r="F3533" s="66"/>
      <c r="G3533" s="52"/>
      <c r="M3533" s="5" t="s">
        <v>9</v>
      </c>
      <c r="N3533" s="14" t="s">
        <v>2504</v>
      </c>
      <c r="O3533" s="5"/>
      <c r="P3533" s="44" t="str">
        <f t="shared" ref="P3533" si="4513">IF(K3536="Yes",IF(L3536="Yes","Yes","No"),"No")</f>
        <v>No</v>
      </c>
      <c r="Q3533" s="108"/>
      <c r="R3533" s="5" t="s">
        <v>1</v>
      </c>
      <c r="S3533" s="5" t="s">
        <v>5</v>
      </c>
      <c r="T3533" s="5" t="s">
        <v>7</v>
      </c>
      <c r="U3533" s="5">
        <v>743</v>
      </c>
      <c r="V3533" s="5">
        <v>77.25</v>
      </c>
      <c r="W3533" s="5">
        <v>76.900000000000006</v>
      </c>
      <c r="X3533" s="11">
        <f t="shared" si="4498"/>
        <v>0.34999999999999432</v>
      </c>
      <c r="Y3533" s="14">
        <v>697</v>
      </c>
      <c r="Z3533" s="5">
        <v>76.61</v>
      </c>
      <c r="AA3533" s="5">
        <v>75.75</v>
      </c>
      <c r="AB3533" s="71">
        <f t="shared" si="4443"/>
        <v>0.85999999999999943</v>
      </c>
      <c r="AC3533" s="53"/>
    </row>
    <row r="3534" spans="1:29" x14ac:dyDescent="0.25">
      <c r="A3534" s="53">
        <v>5802008</v>
      </c>
      <c r="B3534" s="89" t="s">
        <v>2659</v>
      </c>
      <c r="C3534" s="53" t="s">
        <v>426</v>
      </c>
      <c r="D3534" s="50" t="s">
        <v>2508</v>
      </c>
      <c r="E3534" s="47">
        <f>VLOOKUP('2012 Accountability Database'!A3530,Dems1112!$A$2:$G$1082,4)</f>
        <v>0.57999999999999996</v>
      </c>
      <c r="F3534" s="65" t="s">
        <v>2486</v>
      </c>
      <c r="G3534" s="62"/>
      <c r="H3534" s="13" t="str">
        <f>IF(V3534&gt;94,"Met",IF(X3534="--","n/a",IF(X3534&gt;=0,"Met","Did Not Meet")))</f>
        <v>Met</v>
      </c>
      <c r="I3534" s="13" t="str">
        <f>IF(V3535&gt;94,"Met",IF(X3535="--","n/a",IF(X3535&gt;=0,"Met","Did Not Meet")))</f>
        <v>Did Not Meet</v>
      </c>
      <c r="J3534" s="13"/>
      <c r="K3534" s="13" t="str">
        <f>IF(Z3534&gt;94,"Met",IF(AB3534="--","n/a",IF(AB3534&gt;=0,"Met","Did Not Meet")))</f>
        <v>Did Not Meet</v>
      </c>
      <c r="L3534" s="13" t="str">
        <f>IF(Z3535&gt;94,"Met",IF(AB3535="--","n/a",IF(AB3535&gt;=0,"Met","Did Not Meet")))</f>
        <v>Did Not Meet</v>
      </c>
      <c r="M3534" s="1" t="s">
        <v>9</v>
      </c>
      <c r="N3534" s="68" t="s">
        <v>2497</v>
      </c>
      <c r="O3534" s="35"/>
      <c r="P3534" s="44"/>
      <c r="Q3534" s="108"/>
      <c r="R3534" s="5" t="s">
        <v>6</v>
      </c>
      <c r="S3534" s="1" t="s">
        <v>2</v>
      </c>
      <c r="T3534" s="1" t="s">
        <v>3</v>
      </c>
      <c r="U3534" s="5">
        <v>485</v>
      </c>
      <c r="V3534" s="1">
        <v>81.239999999999995</v>
      </c>
      <c r="W3534" s="1">
        <v>80.930000000000007</v>
      </c>
      <c r="X3534" s="9">
        <f t="shared" si="4498"/>
        <v>0.30999999999998806</v>
      </c>
      <c r="Y3534" s="14">
        <v>413</v>
      </c>
      <c r="Z3534" s="1">
        <v>70.7</v>
      </c>
      <c r="AA3534" s="1">
        <v>77.19</v>
      </c>
      <c r="AB3534" s="72">
        <f t="shared" si="4443"/>
        <v>-6.4899999999999949</v>
      </c>
      <c r="AC3534" s="53"/>
    </row>
    <row r="3535" spans="1:29" x14ac:dyDescent="0.25">
      <c r="A3535" s="53">
        <v>5802008</v>
      </c>
      <c r="B3535" s="89" t="s">
        <v>2659</v>
      </c>
      <c r="C3535" s="53" t="s">
        <v>426</v>
      </c>
      <c r="D3535" s="50" t="s">
        <v>974</v>
      </c>
      <c r="E3535" s="47" t="str">
        <f>VLOOKUP('2012 Accountability Database'!A3530,Dems1112!$A$2:$G$1082,5)</f>
        <v>5-8</v>
      </c>
      <c r="F3535" s="65" t="s">
        <v>2487</v>
      </c>
      <c r="G3535" s="62"/>
      <c r="H3535" s="13" t="str">
        <f>IF(V3536&gt;94,"Met",IF(X3536="--","n/a",IF(X3536&gt;=0,"Met","Did Not Meet")))</f>
        <v>Did Not Meet</v>
      </c>
      <c r="I3535" s="13" t="str">
        <f>IF(V3537&gt;94,"Met",IF(X3537="--","n/a",IF(X3537&gt;=0,"Met","Did Not Meet")))</f>
        <v>Did Not Meet</v>
      </c>
      <c r="J3535" s="13"/>
      <c r="K3535" s="13" t="str">
        <f>IF(Z3536&gt;94,"Met",IF(AB3536="--","n/a",IF(AB3536&gt;=0,"Met","Did Not Meet")))</f>
        <v>Did Not Meet</v>
      </c>
      <c r="L3535" s="13" t="str">
        <f>IF(Z3537&gt;94,"Met",IF(AB3537="--","n/a",IF(AB3537&gt;=0,"Met","Did Not Meet")))</f>
        <v>Did Not Meet</v>
      </c>
      <c r="M3535" s="5" t="s">
        <v>9</v>
      </c>
      <c r="N3535" s="14"/>
      <c r="O3535" s="35" t="s">
        <v>2506</v>
      </c>
      <c r="P3535" s="83" t="str">
        <f t="shared" ref="P3535" si="4514">IF(P3530="No"," ", IF(P3532="No"," ",IF(P3531="No", " ",IF(P3533="No"," ","X"))))</f>
        <v xml:space="preserve"> </v>
      </c>
      <c r="Q3535" s="108"/>
      <c r="R3535" s="5" t="s">
        <v>6</v>
      </c>
      <c r="S3535" s="5" t="s">
        <v>2</v>
      </c>
      <c r="T3535" s="5" t="s">
        <v>7</v>
      </c>
      <c r="U3535" s="5">
        <v>274</v>
      </c>
      <c r="V3535" s="5">
        <v>71.53</v>
      </c>
      <c r="W3535" s="5">
        <v>74.209999999999994</v>
      </c>
      <c r="X3535" s="8">
        <f t="shared" si="4498"/>
        <v>-2.6799999999999926</v>
      </c>
      <c r="Y3535" s="14">
        <v>239</v>
      </c>
      <c r="Z3535" s="5">
        <v>61.09</v>
      </c>
      <c r="AA3535" s="5">
        <v>70.83</v>
      </c>
      <c r="AB3535" s="72">
        <f t="shared" si="4443"/>
        <v>-9.7399999999999949</v>
      </c>
      <c r="AC3535" s="53"/>
    </row>
    <row r="3536" spans="1:29" ht="15.75" x14ac:dyDescent="0.25">
      <c r="A3536" s="53">
        <v>5802008</v>
      </c>
      <c r="B3536" s="89" t="s">
        <v>2659</v>
      </c>
      <c r="C3536" s="53" t="s">
        <v>426</v>
      </c>
      <c r="D3536" s="50" t="s">
        <v>975</v>
      </c>
      <c r="E3536" s="48" t="str">
        <f>VLOOKUP('2012 Accountability Database'!A3530,Dems1112!$A$2:$G$1082,6)</f>
        <v>1 (Northwest AR)</v>
      </c>
      <c r="F3536" s="66"/>
      <c r="G3536" s="63" t="s">
        <v>2488</v>
      </c>
      <c r="H3536" s="61" t="str">
        <f t="shared" ref="H3536:I3536" si="4515">IF(H3534="Met","Yes",IF(H3535="Met","Yes","No"))</f>
        <v>Yes</v>
      </c>
      <c r="I3536" s="61" t="str">
        <f t="shared" si="4515"/>
        <v>No</v>
      </c>
      <c r="J3536" s="55"/>
      <c r="K3536" s="61" t="str">
        <f t="shared" ref="K3536:L3536" si="4516">IF(K3534="Met","Yes",IF(K3535="Met","Yes","No"))</f>
        <v>No</v>
      </c>
      <c r="L3536" s="61" t="str">
        <f t="shared" si="4516"/>
        <v>No</v>
      </c>
      <c r="M3536" s="5" t="s">
        <v>9</v>
      </c>
      <c r="N3536" s="14"/>
      <c r="O3536" s="35" t="s">
        <v>2505</v>
      </c>
      <c r="P3536" s="83" t="str">
        <f t="shared" ref="P3536" si="4517">IF(P3535="X"," ",IF(P3537="X"," ","X"))</f>
        <v xml:space="preserve"> </v>
      </c>
      <c r="Q3536" s="94" t="s">
        <v>2759</v>
      </c>
      <c r="R3536" s="5" t="s">
        <v>6</v>
      </c>
      <c r="S3536" s="5" t="s">
        <v>5</v>
      </c>
      <c r="T3536" s="5" t="s">
        <v>3</v>
      </c>
      <c r="U3536" s="5">
        <v>1362</v>
      </c>
      <c r="V3536" s="5">
        <v>80.400000000000006</v>
      </c>
      <c r="W3536" s="5">
        <v>80.930000000000007</v>
      </c>
      <c r="X3536" s="8">
        <f t="shared" si="4498"/>
        <v>-0.53000000000000114</v>
      </c>
      <c r="Y3536" s="14">
        <v>1219</v>
      </c>
      <c r="Z3536" s="5">
        <v>74</v>
      </c>
      <c r="AA3536" s="5">
        <v>77.19</v>
      </c>
      <c r="AB3536" s="72">
        <f t="shared" si="4443"/>
        <v>-3.1899999999999977</v>
      </c>
      <c r="AC3536" s="53"/>
    </row>
    <row r="3537" spans="1:29" x14ac:dyDescent="0.25">
      <c r="A3537" s="54">
        <v>5802008</v>
      </c>
      <c r="B3537" s="90" t="s">
        <v>2659</v>
      </c>
      <c r="C3537" s="54" t="s">
        <v>426</v>
      </c>
      <c r="D3537" s="4"/>
      <c r="E3537" s="4"/>
      <c r="F3537" s="67"/>
      <c r="G3537" s="64"/>
      <c r="H3537" s="43"/>
      <c r="I3537" s="43"/>
      <c r="J3537" s="43"/>
      <c r="K3537" s="43"/>
      <c r="L3537" s="43"/>
      <c r="M3537" s="4" t="s">
        <v>9</v>
      </c>
      <c r="N3537" s="15"/>
      <c r="O3537" s="38" t="s">
        <v>2482</v>
      </c>
      <c r="P3537" s="84" t="str">
        <f>IF(E3531="Achieving School"," ","X")</f>
        <v>X</v>
      </c>
      <c r="Q3537" s="91"/>
      <c r="R3537" s="4" t="s">
        <v>6</v>
      </c>
      <c r="S3537" s="4" t="s">
        <v>5</v>
      </c>
      <c r="T3537" s="4" t="s">
        <v>7</v>
      </c>
      <c r="U3537" s="4">
        <v>771</v>
      </c>
      <c r="V3537" s="4">
        <v>72.5</v>
      </c>
      <c r="W3537" s="4">
        <v>74.209999999999994</v>
      </c>
      <c r="X3537" s="7">
        <f t="shared" si="4498"/>
        <v>-1.7099999999999937</v>
      </c>
      <c r="Y3537" s="15">
        <v>698</v>
      </c>
      <c r="Z3537" s="4">
        <v>66.760000000000005</v>
      </c>
      <c r="AA3537" s="4">
        <v>70.83</v>
      </c>
      <c r="AB3537" s="73">
        <f t="shared" si="4443"/>
        <v>-4.0699999999999932</v>
      </c>
      <c r="AC3537" s="54"/>
    </row>
    <row r="3538" spans="1:29" x14ac:dyDescent="0.25">
      <c r="A3538" s="1">
        <v>5802009</v>
      </c>
      <c r="B3538" s="87" t="s">
        <v>2659</v>
      </c>
      <c r="C3538" s="55" t="s">
        <v>427</v>
      </c>
      <c r="E3538" s="42"/>
      <c r="F3538" s="65" t="s">
        <v>2483</v>
      </c>
      <c r="G3538" s="62"/>
      <c r="H3538" s="37" t="str">
        <f>IF(V3538&gt;94,"Met",IF(X3538="--","n/a",IF(X3538&gt;=0,"Met","Did Not Meet")))</f>
        <v>Met</v>
      </c>
      <c r="I3538" s="37" t="str">
        <f>IF(V3539&gt;94,"Met",IF(X3539="--","n/a",IF(X3539&gt;=0,"Met","Did Not Meet")))</f>
        <v>Met</v>
      </c>
      <c r="K3538" s="13" t="str">
        <f>IF(Z3538&gt;94,"Met",IF(AB3538="--","n/a",IF(AB3538&gt;=0,"Met","Did Not Meet")))</f>
        <v>Met</v>
      </c>
      <c r="L3538" s="13" t="str">
        <f>IF(Z3539&gt;94,"Met",IF(AB3539="--","n/a",IF(AB3539&gt;=0,"Met","Did Not Meet")))</f>
        <v>Met</v>
      </c>
      <c r="M3538" s="5" t="s">
        <v>4</v>
      </c>
      <c r="N3538" s="14" t="s">
        <v>2502</v>
      </c>
      <c r="O3538" s="5"/>
      <c r="P3538" s="44" t="str">
        <f t="shared" ref="P3538" si="4518">IF(H3540="Yes",IF(I3540="Yes","Yes","No"),"No")</f>
        <v>Yes</v>
      </c>
      <c r="Q3538" s="93"/>
      <c r="R3538" s="5" t="s">
        <v>1</v>
      </c>
      <c r="S3538" s="5" t="s">
        <v>2</v>
      </c>
      <c r="T3538" s="5" t="s">
        <v>3</v>
      </c>
      <c r="U3538" s="5">
        <v>198</v>
      </c>
      <c r="V3538" s="5">
        <v>96.97</v>
      </c>
      <c r="W3538" s="5">
        <v>92.18</v>
      </c>
      <c r="X3538" s="11">
        <f t="shared" si="4498"/>
        <v>4.789999999999992</v>
      </c>
      <c r="Y3538" s="14">
        <v>95</v>
      </c>
      <c r="Z3538" s="5">
        <v>94.74</v>
      </c>
      <c r="AA3538" s="5">
        <v>87.41</v>
      </c>
      <c r="AB3538" s="71">
        <f t="shared" si="4443"/>
        <v>7.3299999999999983</v>
      </c>
      <c r="AC3538" s="36"/>
    </row>
    <row r="3539" spans="1:29" ht="15.75" x14ac:dyDescent="0.25">
      <c r="A3539" s="53">
        <v>5802009</v>
      </c>
      <c r="B3539" s="89" t="s">
        <v>2659</v>
      </c>
      <c r="C3539" s="53" t="s">
        <v>427</v>
      </c>
      <c r="D3539" s="49" t="s">
        <v>2498</v>
      </c>
      <c r="E3539" s="34" t="str">
        <f>M3538</f>
        <v>Achieving School</v>
      </c>
      <c r="F3539" s="65" t="s">
        <v>2484</v>
      </c>
      <c r="G3539" s="62"/>
      <c r="H3539" s="13" t="str">
        <f>IF(V3540&gt;94,"Met",IF(X3540="--","n/a",IF(X3540&gt;=0,"Met","Did Not Meet")))</f>
        <v>Did Not Meet</v>
      </c>
      <c r="I3539" s="13" t="str">
        <f>IF(V3541&gt;94,"Met",IF(X3541="--","n/a",IF(X3541&gt;=0,"Met","Did Not Meet")))</f>
        <v>Did Not Meet</v>
      </c>
      <c r="K3539" s="13" t="str">
        <f>IF(Z3540&gt;94,"Met",IF(AB3540="--","n/a",IF(AB3540&gt;=0,"Met","Did Not Meet")))</f>
        <v>Met</v>
      </c>
      <c r="L3539" s="13" t="str">
        <f>IF(Z3541&gt;94,"Met",IF(AB3541="--","n/a",IF(AB3541&gt;=0,"Met","Did Not Meet")))</f>
        <v>Met</v>
      </c>
      <c r="M3539" s="1" t="s">
        <v>4</v>
      </c>
      <c r="N3539" s="14" t="s">
        <v>2501</v>
      </c>
      <c r="O3539" s="5"/>
      <c r="P3539" s="44" t="str">
        <f t="shared" ref="P3539" si="4519">IF(K3540="Yes",IF(L3540="Yes","Yes","No"),"No")</f>
        <v>Yes</v>
      </c>
      <c r="Q3539" s="94" t="s">
        <v>2759</v>
      </c>
      <c r="R3539" s="5" t="s">
        <v>1</v>
      </c>
      <c r="S3539" s="1" t="s">
        <v>2</v>
      </c>
      <c r="T3539" s="1" t="s">
        <v>7</v>
      </c>
      <c r="U3539" s="5">
        <v>134</v>
      </c>
      <c r="V3539" s="1">
        <v>95.52</v>
      </c>
      <c r="W3539" s="1">
        <v>88.37</v>
      </c>
      <c r="X3539" s="9">
        <f t="shared" si="4498"/>
        <v>7.1499999999999915</v>
      </c>
      <c r="Y3539" s="14">
        <v>67</v>
      </c>
      <c r="Z3539" s="1">
        <v>94.03</v>
      </c>
      <c r="AA3539" s="1">
        <v>87.13</v>
      </c>
      <c r="AB3539" s="71">
        <f t="shared" si="4443"/>
        <v>6.9000000000000057</v>
      </c>
      <c r="AC3539" s="53"/>
    </row>
    <row r="3540" spans="1:29" ht="15" customHeight="1" x14ac:dyDescent="0.25">
      <c r="A3540" s="53">
        <v>5802009</v>
      </c>
      <c r="B3540" s="89" t="s">
        <v>2659</v>
      </c>
      <c r="C3540" s="53" t="s">
        <v>427</v>
      </c>
      <c r="D3540" s="49" t="s">
        <v>2499</v>
      </c>
      <c r="E3540" s="35" t="str">
        <f>VLOOKUP('2012 Accountability Database'!$A3538,'2011 AYP'!A$2:B$1072,2)</f>
        <v xml:space="preserve"> MS (Met Standards)</v>
      </c>
      <c r="F3540" s="66"/>
      <c r="G3540" s="63" t="s">
        <v>2485</v>
      </c>
      <c r="H3540" s="60" t="str">
        <f t="shared" ref="H3540:I3540" si="4520">IF(H3538="Met","Yes",IF(H3539="Met","Yes","No"))</f>
        <v>Yes</v>
      </c>
      <c r="I3540" s="60" t="str">
        <f t="shared" si="4520"/>
        <v>Yes</v>
      </c>
      <c r="J3540" s="42"/>
      <c r="K3540" s="60" t="str">
        <f t="shared" ref="K3540:L3540" si="4521">IF(K3538="Met","Yes",IF(K3539="Met","Yes","No"))</f>
        <v>Yes</v>
      </c>
      <c r="L3540" s="60" t="str">
        <f t="shared" si="4521"/>
        <v>Yes</v>
      </c>
      <c r="M3540" s="1" t="s">
        <v>4</v>
      </c>
      <c r="N3540" s="14" t="s">
        <v>2503</v>
      </c>
      <c r="O3540" s="5"/>
      <c r="P3540" s="44" t="str">
        <f t="shared" ref="P3540" si="4522">IF(H3544="Yes",IF(I3544="Yes","Yes","No"),"No")</f>
        <v>Yes</v>
      </c>
      <c r="Q3540" s="108" t="s">
        <v>2758</v>
      </c>
      <c r="R3540" s="5" t="s">
        <v>1</v>
      </c>
      <c r="S3540" s="1" t="s">
        <v>5</v>
      </c>
      <c r="T3540" s="1" t="s">
        <v>3</v>
      </c>
      <c r="U3540" s="5">
        <v>610</v>
      </c>
      <c r="V3540" s="1">
        <v>91.31</v>
      </c>
      <c r="W3540" s="1">
        <v>92.18</v>
      </c>
      <c r="X3540" s="6">
        <f t="shared" si="4498"/>
        <v>-0.87000000000000455</v>
      </c>
      <c r="Y3540" s="14">
        <v>281</v>
      </c>
      <c r="Z3540" s="1">
        <v>89.68</v>
      </c>
      <c r="AA3540" s="1">
        <v>87.41</v>
      </c>
      <c r="AB3540" s="71">
        <f t="shared" si="4443"/>
        <v>2.2700000000000102</v>
      </c>
      <c r="AC3540" s="53"/>
    </row>
    <row r="3541" spans="1:29" x14ac:dyDescent="0.25">
      <c r="A3541" s="53">
        <v>5802009</v>
      </c>
      <c r="B3541" s="89" t="s">
        <v>2659</v>
      </c>
      <c r="C3541" s="53" t="s">
        <v>427</v>
      </c>
      <c r="D3541" s="49" t="s">
        <v>2507</v>
      </c>
      <c r="E3541" s="47">
        <f>VLOOKUP('2012 Accountability Database'!A3538,Dems1112!$A$2:$G$1082,3)</f>
        <v>0.1</v>
      </c>
      <c r="F3541" s="66"/>
      <c r="G3541" s="52"/>
      <c r="M3541" s="5" t="s">
        <v>4</v>
      </c>
      <c r="N3541" s="14" t="s">
        <v>2504</v>
      </c>
      <c r="O3541" s="5"/>
      <c r="P3541" s="44" t="str">
        <f t="shared" ref="P3541" si="4523">IF(K3544="Yes",IF(L3544="Yes","Yes","No"),"No")</f>
        <v>No</v>
      </c>
      <c r="Q3541" s="108"/>
      <c r="R3541" s="5" t="s">
        <v>1</v>
      </c>
      <c r="S3541" s="5" t="s">
        <v>5</v>
      </c>
      <c r="T3541" s="5" t="s">
        <v>7</v>
      </c>
      <c r="U3541" s="5">
        <v>406</v>
      </c>
      <c r="V3541" s="5">
        <v>87.93</v>
      </c>
      <c r="W3541" s="5">
        <v>88.37</v>
      </c>
      <c r="X3541" s="8">
        <f t="shared" si="4498"/>
        <v>-0.43999999999999773</v>
      </c>
      <c r="Y3541" s="14">
        <v>185</v>
      </c>
      <c r="Z3541" s="5">
        <v>89.19</v>
      </c>
      <c r="AA3541" s="5">
        <v>87.13</v>
      </c>
      <c r="AB3541" s="71">
        <f t="shared" si="4443"/>
        <v>2.0600000000000023</v>
      </c>
      <c r="AC3541" s="53"/>
    </row>
    <row r="3542" spans="1:29" x14ac:dyDescent="0.25">
      <c r="A3542" s="53">
        <v>5802009</v>
      </c>
      <c r="B3542" s="89" t="s">
        <v>2659</v>
      </c>
      <c r="C3542" s="53" t="s">
        <v>427</v>
      </c>
      <c r="D3542" s="50" t="s">
        <v>2508</v>
      </c>
      <c r="E3542" s="47">
        <f>VLOOKUP('2012 Accountability Database'!A3538,Dems1112!$A$2:$G$1082,4)</f>
        <v>0.65</v>
      </c>
      <c r="F3542" s="65" t="s">
        <v>2486</v>
      </c>
      <c r="G3542" s="62"/>
      <c r="H3542" s="13" t="str">
        <f>IF(V3542&gt;94,"Met",IF(X3542="--","n/a",IF(X3542&gt;=0,"Met","Did Not Meet")))</f>
        <v>Met</v>
      </c>
      <c r="I3542" s="13" t="str">
        <f>IF(V3543&gt;94,"Met",IF(X3543="--","n/a",IF(X3543&gt;=0,"Met","Did Not Meet")))</f>
        <v>Met</v>
      </c>
      <c r="J3542" s="13"/>
      <c r="K3542" s="13" t="str">
        <f>IF(Z3542&gt;94,"Met",IF(AB3542="--","n/a",IF(AB3542&gt;=0,"Met","Did Not Meet")))</f>
        <v>Did Not Meet</v>
      </c>
      <c r="L3542" s="13" t="str">
        <f>IF(Z3543&gt;94,"Met",IF(AB3543="--","n/a",IF(AB3543&gt;=0,"Met","Did Not Meet")))</f>
        <v>Did Not Meet</v>
      </c>
      <c r="M3542" s="1" t="s">
        <v>4</v>
      </c>
      <c r="N3542" s="68" t="s">
        <v>2497</v>
      </c>
      <c r="O3542" s="35"/>
      <c r="P3542" s="44"/>
      <c r="Q3542" s="108"/>
      <c r="R3542" s="5" t="s">
        <v>6</v>
      </c>
      <c r="S3542" s="1" t="s">
        <v>2</v>
      </c>
      <c r="T3542" s="1" t="s">
        <v>3</v>
      </c>
      <c r="U3542" s="5">
        <v>198</v>
      </c>
      <c r="V3542" s="1">
        <v>96.97</v>
      </c>
      <c r="W3542" s="1">
        <v>95.66</v>
      </c>
      <c r="X3542" s="9">
        <f t="shared" si="4498"/>
        <v>1.3100000000000023</v>
      </c>
      <c r="Y3542" s="14">
        <v>95</v>
      </c>
      <c r="Z3542" s="1">
        <v>61.05</v>
      </c>
      <c r="AA3542" s="1">
        <v>78.430000000000007</v>
      </c>
      <c r="AB3542" s="72">
        <f t="shared" si="4443"/>
        <v>-17.38000000000001</v>
      </c>
      <c r="AC3542" s="53"/>
    </row>
    <row r="3543" spans="1:29" x14ac:dyDescent="0.25">
      <c r="A3543" s="53">
        <v>5802009</v>
      </c>
      <c r="B3543" s="89" t="s">
        <v>2659</v>
      </c>
      <c r="C3543" s="53" t="s">
        <v>427</v>
      </c>
      <c r="D3543" s="50" t="s">
        <v>974</v>
      </c>
      <c r="E3543" s="47" t="str">
        <f>VLOOKUP('2012 Accountability Database'!A3538,Dems1112!$A$2:$G$1082,5)</f>
        <v>K-4</v>
      </c>
      <c r="F3543" s="65" t="s">
        <v>2487</v>
      </c>
      <c r="G3543" s="62"/>
      <c r="H3543" s="13" t="str">
        <f>IF(V3544&gt;94,"Met",IF(X3544="--","n/a",IF(X3544&gt;=0,"Met","Did Not Meet")))</f>
        <v>Met</v>
      </c>
      <c r="I3543" s="13" t="str">
        <f>IF(V3545&gt;94,"Met",IF(X3545="--","n/a",IF(X3545&gt;=0,"Met","Did Not Meet")))</f>
        <v>Did Not Meet</v>
      </c>
      <c r="J3543" s="13"/>
      <c r="K3543" s="13" t="str">
        <f>IF(Z3544&gt;94,"Met",IF(AB3544="--","n/a",IF(AB3544&gt;=0,"Met","Did Not Meet")))</f>
        <v>Did Not Meet</v>
      </c>
      <c r="L3543" s="13" t="str">
        <f>IF(Z3545&gt;94,"Met",IF(AB3545="--","n/a",IF(AB3545&gt;=0,"Met","Did Not Meet")))</f>
        <v>Did Not Meet</v>
      </c>
      <c r="M3543" s="1" t="s">
        <v>4</v>
      </c>
      <c r="N3543" s="14"/>
      <c r="O3543" s="35" t="s">
        <v>2506</v>
      </c>
      <c r="P3543" s="83" t="str">
        <f t="shared" ref="P3543" si="4524">IF(P3538="No"," ", IF(P3540="No"," ",IF(P3539="No", " ",IF(P3541="No"," ","X"))))</f>
        <v xml:space="preserve"> </v>
      </c>
      <c r="Q3543" s="108"/>
      <c r="R3543" s="5" t="s">
        <v>6</v>
      </c>
      <c r="S3543" s="1" t="s">
        <v>2</v>
      </c>
      <c r="T3543" s="1" t="s">
        <v>7</v>
      </c>
      <c r="U3543" s="5">
        <v>134</v>
      </c>
      <c r="V3543" s="1">
        <v>96.27</v>
      </c>
      <c r="W3543" s="1">
        <v>93.84</v>
      </c>
      <c r="X3543" s="9">
        <f t="shared" si="4498"/>
        <v>2.4299999999999926</v>
      </c>
      <c r="Y3543" s="14">
        <v>67</v>
      </c>
      <c r="Z3543" s="1">
        <v>56.72</v>
      </c>
      <c r="AA3543" s="1">
        <v>72.67</v>
      </c>
      <c r="AB3543" s="72">
        <f t="shared" ref="AB3543:AB3606" si="4525">Z3543-AA3543</f>
        <v>-15.950000000000003</v>
      </c>
      <c r="AC3543" s="53"/>
    </row>
    <row r="3544" spans="1:29" ht="15.75" x14ac:dyDescent="0.25">
      <c r="A3544" s="53">
        <v>5802009</v>
      </c>
      <c r="B3544" s="89" t="s">
        <v>2659</v>
      </c>
      <c r="C3544" s="53" t="s">
        <v>427</v>
      </c>
      <c r="D3544" s="50" t="s">
        <v>975</v>
      </c>
      <c r="E3544" s="48" t="str">
        <f>VLOOKUP('2012 Accountability Database'!A3538,Dems1112!$A$2:$G$1082,6)</f>
        <v>1 (Northwest AR)</v>
      </c>
      <c r="F3544" s="66"/>
      <c r="G3544" s="63" t="s">
        <v>2488</v>
      </c>
      <c r="H3544" s="61" t="str">
        <f t="shared" ref="H3544:I3544" si="4526">IF(H3542="Met","Yes",IF(H3543="Met","Yes","No"))</f>
        <v>Yes</v>
      </c>
      <c r="I3544" s="61" t="str">
        <f t="shared" si="4526"/>
        <v>Yes</v>
      </c>
      <c r="J3544" s="55"/>
      <c r="K3544" s="61" t="str">
        <f t="shared" ref="K3544:L3544" si="4527">IF(K3542="Met","Yes",IF(K3543="Met","Yes","No"))</f>
        <v>No</v>
      </c>
      <c r="L3544" s="61" t="str">
        <f t="shared" si="4527"/>
        <v>No</v>
      </c>
      <c r="M3544" s="1" t="s">
        <v>4</v>
      </c>
      <c r="N3544" s="14"/>
      <c r="O3544" s="35" t="s">
        <v>2505</v>
      </c>
      <c r="P3544" s="83" t="str">
        <f t="shared" ref="P3544" si="4528">IF(P3543="X"," ",IF(P3545="X"," ","X"))</f>
        <v>X</v>
      </c>
      <c r="Q3544" s="94" t="s">
        <v>2759</v>
      </c>
      <c r="R3544" s="5" t="s">
        <v>6</v>
      </c>
      <c r="S3544" s="1" t="s">
        <v>5</v>
      </c>
      <c r="T3544" s="1" t="s">
        <v>3</v>
      </c>
      <c r="U3544" s="5">
        <v>610</v>
      </c>
      <c r="V3544" s="1">
        <v>94.75</v>
      </c>
      <c r="W3544" s="1">
        <v>95.66</v>
      </c>
      <c r="X3544" s="6">
        <f t="shared" si="4498"/>
        <v>-0.90999999999999659</v>
      </c>
      <c r="Y3544" s="14">
        <v>281</v>
      </c>
      <c r="Z3544" s="1">
        <v>71.89</v>
      </c>
      <c r="AA3544" s="1">
        <v>78.430000000000007</v>
      </c>
      <c r="AB3544" s="72">
        <f t="shared" si="4525"/>
        <v>-6.5400000000000063</v>
      </c>
      <c r="AC3544" s="53"/>
    </row>
    <row r="3545" spans="1:29" x14ac:dyDescent="0.25">
      <c r="A3545" s="54">
        <v>5802009</v>
      </c>
      <c r="B3545" s="90" t="s">
        <v>2659</v>
      </c>
      <c r="C3545" s="54" t="s">
        <v>427</v>
      </c>
      <c r="D3545" s="4"/>
      <c r="E3545" s="4"/>
      <c r="F3545" s="67"/>
      <c r="G3545" s="64"/>
      <c r="H3545" s="43"/>
      <c r="I3545" s="43"/>
      <c r="J3545" s="43"/>
      <c r="K3545" s="43"/>
      <c r="L3545" s="43"/>
      <c r="M3545" s="4" t="s">
        <v>4</v>
      </c>
      <c r="N3545" s="15"/>
      <c r="O3545" s="38" t="s">
        <v>2482</v>
      </c>
      <c r="P3545" s="84" t="str">
        <f>IF(E3539="Achieving School"," ","X")</f>
        <v xml:space="preserve"> </v>
      </c>
      <c r="Q3545" s="91"/>
      <c r="R3545" s="4" t="s">
        <v>6</v>
      </c>
      <c r="S3545" s="4" t="s">
        <v>5</v>
      </c>
      <c r="T3545" s="4" t="s">
        <v>7</v>
      </c>
      <c r="U3545" s="4">
        <v>406</v>
      </c>
      <c r="V3545" s="4">
        <v>93.1</v>
      </c>
      <c r="W3545" s="4">
        <v>93.84</v>
      </c>
      <c r="X3545" s="7">
        <f t="shared" si="4498"/>
        <v>-0.74000000000000909</v>
      </c>
      <c r="Y3545" s="15">
        <v>185</v>
      </c>
      <c r="Z3545" s="4">
        <v>68.11</v>
      </c>
      <c r="AA3545" s="4">
        <v>72.67</v>
      </c>
      <c r="AB3545" s="73">
        <f t="shared" si="4525"/>
        <v>-4.5600000000000023</v>
      </c>
      <c r="AC3545" s="54"/>
    </row>
    <row r="3546" spans="1:29" x14ac:dyDescent="0.25">
      <c r="A3546" s="1">
        <v>5803009</v>
      </c>
      <c r="B3546" s="87" t="s">
        <v>2660</v>
      </c>
      <c r="C3546" s="55" t="s">
        <v>548</v>
      </c>
      <c r="E3546" s="42"/>
      <c r="F3546" s="65" t="s">
        <v>2483</v>
      </c>
      <c r="G3546" s="62"/>
      <c r="H3546" s="37" t="str">
        <f>IF(V3546&gt;94,"Met",IF(X3546="--","n/a",IF(X3546&gt;=0,"Met","Did Not Meet")))</f>
        <v>Met</v>
      </c>
      <c r="I3546" s="37" t="str">
        <f>IF(V3547&gt;94,"Met",IF(X3547="--","n/a",IF(X3547&gt;=0,"Met","Did Not Meet")))</f>
        <v>Met</v>
      </c>
      <c r="K3546" s="13" t="str">
        <f>IF(Z3546&gt;94,"Met",IF(AB3546="--","n/a",IF(AB3546&gt;=0,"Met","Did Not Meet")))</f>
        <v>Did Not Meet</v>
      </c>
      <c r="L3546" s="13" t="str">
        <f>IF(Z3547&gt;94,"Met",IF(AB3547="--","n/a",IF(AB3547&gt;=0,"Met","Did Not Meet")))</f>
        <v>Met</v>
      </c>
      <c r="M3546" s="5" t="s">
        <v>4</v>
      </c>
      <c r="N3546" s="14" t="s">
        <v>2502</v>
      </c>
      <c r="O3546" s="5"/>
      <c r="P3546" s="44" t="str">
        <f t="shared" ref="P3546" si="4529">IF(H3548="Yes",IF(I3548="Yes","Yes","No"),"No")</f>
        <v>Yes</v>
      </c>
      <c r="Q3546" s="93"/>
      <c r="R3546" s="5" t="s">
        <v>1</v>
      </c>
      <c r="S3546" s="5" t="s">
        <v>2</v>
      </c>
      <c r="T3546" s="5" t="s">
        <v>3</v>
      </c>
      <c r="U3546" s="5">
        <v>164</v>
      </c>
      <c r="V3546" s="5">
        <v>93.9</v>
      </c>
      <c r="W3546" s="5">
        <v>87.98</v>
      </c>
      <c r="X3546" s="11">
        <f t="shared" si="4498"/>
        <v>5.9200000000000017</v>
      </c>
      <c r="Y3546" s="14">
        <v>120</v>
      </c>
      <c r="Z3546" s="5">
        <v>88.33</v>
      </c>
      <c r="AA3546" s="5">
        <v>88.46</v>
      </c>
      <c r="AB3546" s="72">
        <f t="shared" si="4525"/>
        <v>-0.12999999999999545</v>
      </c>
      <c r="AC3546" s="36"/>
    </row>
    <row r="3547" spans="1:29" ht="15.75" x14ac:dyDescent="0.25">
      <c r="A3547" s="53">
        <v>5803009</v>
      </c>
      <c r="B3547" s="89" t="s">
        <v>2660</v>
      </c>
      <c r="C3547" s="53" t="s">
        <v>548</v>
      </c>
      <c r="D3547" s="49" t="s">
        <v>2498</v>
      </c>
      <c r="E3547" s="34" t="str">
        <f>M3546</f>
        <v>Achieving School</v>
      </c>
      <c r="F3547" s="65" t="s">
        <v>2484</v>
      </c>
      <c r="G3547" s="62"/>
      <c r="H3547" s="13" t="str">
        <f>IF(V3548&gt;94,"Met",IF(X3548="--","n/a",IF(X3548&gt;=0,"Met","Did Not Meet")))</f>
        <v>Met</v>
      </c>
      <c r="I3547" s="13" t="str">
        <f>IF(V3549&gt;94,"Met",IF(X3549="--","n/a",IF(X3549&gt;=0,"Met","Did Not Meet")))</f>
        <v>Met</v>
      </c>
      <c r="K3547" s="13" t="str">
        <f>IF(Z3548&gt;94,"Met",IF(AB3548="--","n/a",IF(AB3548&gt;=0,"Met","Did Not Meet")))</f>
        <v>Met</v>
      </c>
      <c r="L3547" s="13" t="str">
        <f>IF(Z3549&gt;94,"Met",IF(AB3549="--","n/a",IF(AB3549&gt;=0,"Met","Did Not Meet")))</f>
        <v>Did Not Meet</v>
      </c>
      <c r="M3547" s="5" t="s">
        <v>4</v>
      </c>
      <c r="N3547" s="14" t="s">
        <v>2501</v>
      </c>
      <c r="O3547" s="5"/>
      <c r="P3547" s="44" t="str">
        <f t="shared" ref="P3547" si="4530">IF(K3548="Yes",IF(L3548="Yes","Yes","No"),"No")</f>
        <v>Yes</v>
      </c>
      <c r="Q3547" s="94" t="s">
        <v>2759</v>
      </c>
      <c r="R3547" s="5" t="s">
        <v>1</v>
      </c>
      <c r="S3547" s="5" t="s">
        <v>2</v>
      </c>
      <c r="T3547" s="5" t="s">
        <v>7</v>
      </c>
      <c r="U3547" s="5">
        <v>126</v>
      </c>
      <c r="V3547" s="5">
        <v>92.06</v>
      </c>
      <c r="W3547" s="5">
        <v>85.15</v>
      </c>
      <c r="X3547" s="11">
        <f t="shared" si="4498"/>
        <v>6.9099999999999966</v>
      </c>
      <c r="Y3547" s="14">
        <v>90</v>
      </c>
      <c r="Z3547" s="5">
        <v>87.78</v>
      </c>
      <c r="AA3547" s="5">
        <v>87.3</v>
      </c>
      <c r="AB3547" s="71">
        <f t="shared" si="4525"/>
        <v>0.48000000000000398</v>
      </c>
      <c r="AC3547" s="53"/>
    </row>
    <row r="3548" spans="1:29" ht="15" customHeight="1" x14ac:dyDescent="0.25">
      <c r="A3548" s="53">
        <v>5803009</v>
      </c>
      <c r="B3548" s="89" t="s">
        <v>2660</v>
      </c>
      <c r="C3548" s="53" t="s">
        <v>548</v>
      </c>
      <c r="D3548" s="49" t="s">
        <v>2499</v>
      </c>
      <c r="E3548" s="35" t="str">
        <f>VLOOKUP('2012 Accountability Database'!$A3546,'2011 AYP'!A$2:B$1072,2)</f>
        <v xml:space="preserve"> MS (Met Standards)</v>
      </c>
      <c r="F3548" s="66"/>
      <c r="G3548" s="63" t="s">
        <v>2485</v>
      </c>
      <c r="H3548" s="60" t="str">
        <f t="shared" ref="H3548:I3548" si="4531">IF(H3546="Met","Yes",IF(H3547="Met","Yes","No"))</f>
        <v>Yes</v>
      </c>
      <c r="I3548" s="60" t="str">
        <f t="shared" si="4531"/>
        <v>Yes</v>
      </c>
      <c r="J3548" s="42"/>
      <c r="K3548" s="60" t="str">
        <f t="shared" ref="K3548:L3548" si="4532">IF(K3546="Met","Yes",IF(K3547="Met","Yes","No"))</f>
        <v>Yes</v>
      </c>
      <c r="L3548" s="60" t="str">
        <f t="shared" si="4532"/>
        <v>Yes</v>
      </c>
      <c r="M3548" s="1" t="s">
        <v>4</v>
      </c>
      <c r="N3548" s="14" t="s">
        <v>2503</v>
      </c>
      <c r="O3548" s="5"/>
      <c r="P3548" s="44" t="str">
        <f t="shared" ref="P3548" si="4533">IF(H3552="Yes",IF(I3552="Yes","Yes","No"),"No")</f>
        <v>No</v>
      </c>
      <c r="Q3548" s="108" t="s">
        <v>2758</v>
      </c>
      <c r="R3548" s="5" t="s">
        <v>1</v>
      </c>
      <c r="S3548" s="1" t="s">
        <v>5</v>
      </c>
      <c r="T3548" s="1" t="s">
        <v>3</v>
      </c>
      <c r="U3548" s="5">
        <v>521</v>
      </c>
      <c r="V3548" s="1">
        <v>90.79</v>
      </c>
      <c r="W3548" s="1">
        <v>87.98</v>
      </c>
      <c r="X3548" s="9">
        <f t="shared" si="4498"/>
        <v>2.8100000000000023</v>
      </c>
      <c r="Y3548" s="14">
        <v>385</v>
      </c>
      <c r="Z3548" s="1">
        <v>88.57</v>
      </c>
      <c r="AA3548" s="1">
        <v>88.46</v>
      </c>
      <c r="AB3548" s="71">
        <f t="shared" si="4525"/>
        <v>0.10999999999999943</v>
      </c>
      <c r="AC3548" s="53"/>
    </row>
    <row r="3549" spans="1:29" x14ac:dyDescent="0.25">
      <c r="A3549" s="53">
        <v>5803009</v>
      </c>
      <c r="B3549" s="89" t="s">
        <v>2660</v>
      </c>
      <c r="C3549" s="53" t="s">
        <v>548</v>
      </c>
      <c r="D3549" s="49" t="s">
        <v>2507</v>
      </c>
      <c r="E3549" s="47">
        <f>VLOOKUP('2012 Accountability Database'!A3546,Dems1112!$A$2:$G$1082,3)</f>
        <v>0.04</v>
      </c>
      <c r="F3549" s="66"/>
      <c r="G3549" s="52"/>
      <c r="M3549" s="1" t="s">
        <v>4</v>
      </c>
      <c r="N3549" s="14" t="s">
        <v>2504</v>
      </c>
      <c r="O3549" s="5"/>
      <c r="P3549" s="44" t="str">
        <f t="shared" ref="P3549" si="4534">IF(K3552="Yes",IF(L3552="Yes","Yes","No"),"No")</f>
        <v>Yes</v>
      </c>
      <c r="Q3549" s="108"/>
      <c r="R3549" s="5" t="s">
        <v>1</v>
      </c>
      <c r="S3549" s="1" t="s">
        <v>5</v>
      </c>
      <c r="T3549" s="1" t="s">
        <v>7</v>
      </c>
      <c r="U3549" s="5">
        <v>399</v>
      </c>
      <c r="V3549" s="1">
        <v>88.47</v>
      </c>
      <c r="W3549" s="1">
        <v>85.15</v>
      </c>
      <c r="X3549" s="9">
        <f t="shared" si="4498"/>
        <v>3.3199999999999932</v>
      </c>
      <c r="Y3549" s="14">
        <v>288</v>
      </c>
      <c r="Z3549" s="1">
        <v>87.15</v>
      </c>
      <c r="AA3549" s="1">
        <v>87.3</v>
      </c>
      <c r="AB3549" s="72">
        <f t="shared" si="4525"/>
        <v>-0.14999999999999147</v>
      </c>
      <c r="AC3549" s="53"/>
    </row>
    <row r="3550" spans="1:29" x14ac:dyDescent="0.25">
      <c r="A3550" s="53">
        <v>5803009</v>
      </c>
      <c r="B3550" s="89" t="s">
        <v>2660</v>
      </c>
      <c r="C3550" s="53" t="s">
        <v>548</v>
      </c>
      <c r="D3550" s="50" t="s">
        <v>2508</v>
      </c>
      <c r="E3550" s="47">
        <f>VLOOKUP('2012 Accountability Database'!A3546,Dems1112!$A$2:$G$1082,4)</f>
        <v>0.79</v>
      </c>
      <c r="F3550" s="65" t="s">
        <v>2486</v>
      </c>
      <c r="G3550" s="62"/>
      <c r="H3550" s="13" t="str">
        <f>IF(V3550&gt;94,"Met",IF(X3550="--","n/a",IF(X3550&gt;=0,"Met","Did Not Meet")))</f>
        <v>Did Not Meet</v>
      </c>
      <c r="I3550" s="13" t="str">
        <f>IF(V3551&gt;94,"Met",IF(X3551="--","n/a",IF(X3551&gt;=0,"Met","Did Not Meet")))</f>
        <v>Did Not Meet</v>
      </c>
      <c r="J3550" s="13"/>
      <c r="K3550" s="13" t="str">
        <f>IF(Z3550&gt;94,"Met",IF(AB3550="--","n/a",IF(AB3550&gt;=0,"Met","Did Not Meet")))</f>
        <v>Did Not Meet</v>
      </c>
      <c r="L3550" s="13" t="str">
        <f>IF(Z3551&gt;94,"Met",IF(AB3551="--","n/a",IF(AB3551&gt;=0,"Met","Did Not Meet")))</f>
        <v>Did Not Meet</v>
      </c>
      <c r="M3550" s="1" t="s">
        <v>4</v>
      </c>
      <c r="N3550" s="68" t="s">
        <v>2497</v>
      </c>
      <c r="O3550" s="35"/>
      <c r="P3550" s="44"/>
      <c r="Q3550" s="108"/>
      <c r="R3550" s="5" t="s">
        <v>6</v>
      </c>
      <c r="S3550" s="1" t="s">
        <v>2</v>
      </c>
      <c r="T3550" s="1" t="s">
        <v>3</v>
      </c>
      <c r="U3550" s="5">
        <v>164</v>
      </c>
      <c r="V3550" s="1">
        <v>80.489999999999995</v>
      </c>
      <c r="W3550" s="1">
        <v>90.49</v>
      </c>
      <c r="X3550" s="6">
        <f t="shared" si="4498"/>
        <v>-10</v>
      </c>
      <c r="Y3550" s="14">
        <v>120</v>
      </c>
      <c r="Z3550" s="1">
        <v>55.83</v>
      </c>
      <c r="AA3550" s="1">
        <v>60.62</v>
      </c>
      <c r="AB3550" s="72">
        <f t="shared" si="4525"/>
        <v>-4.7899999999999991</v>
      </c>
      <c r="AC3550" s="53"/>
    </row>
    <row r="3551" spans="1:29" x14ac:dyDescent="0.25">
      <c r="A3551" s="53">
        <v>5803009</v>
      </c>
      <c r="B3551" s="89" t="s">
        <v>2660</v>
      </c>
      <c r="C3551" s="53" t="s">
        <v>548</v>
      </c>
      <c r="D3551" s="50" t="s">
        <v>974</v>
      </c>
      <c r="E3551" s="47" t="str">
        <f>VLOOKUP('2012 Accountability Database'!A3546,Dems1112!$A$2:$G$1082,5)</f>
        <v>K-6</v>
      </c>
      <c r="F3551" s="65" t="s">
        <v>2487</v>
      </c>
      <c r="G3551" s="62"/>
      <c r="H3551" s="13" t="str">
        <f>IF(V3552&gt;94,"Met",IF(X3552="--","n/a",IF(X3552&gt;=0,"Met","Did Not Meet")))</f>
        <v>Did Not Meet</v>
      </c>
      <c r="I3551" s="13" t="str">
        <f>IF(V3553&gt;94,"Met",IF(X3553="--","n/a",IF(X3553&gt;=0,"Met","Did Not Meet")))</f>
        <v>Did Not Meet</v>
      </c>
      <c r="J3551" s="13"/>
      <c r="K3551" s="13" t="str">
        <f>IF(Z3552&gt;94,"Met",IF(AB3552="--","n/a",IF(AB3552&gt;=0,"Met","Did Not Meet")))</f>
        <v>Met</v>
      </c>
      <c r="L3551" s="13" t="str">
        <f>IF(Z3553&gt;94,"Met",IF(AB3553="--","n/a",IF(AB3553&gt;=0,"Met","Did Not Meet")))</f>
        <v>Met</v>
      </c>
      <c r="M3551" s="1" t="s">
        <v>4</v>
      </c>
      <c r="N3551" s="14"/>
      <c r="O3551" s="35" t="s">
        <v>2506</v>
      </c>
      <c r="P3551" s="83" t="str">
        <f t="shared" ref="P3551" si="4535">IF(P3546="No"," ", IF(P3548="No"," ",IF(P3547="No", " ",IF(P3549="No"," ","X"))))</f>
        <v xml:space="preserve"> </v>
      </c>
      <c r="Q3551" s="108"/>
      <c r="R3551" s="5" t="s">
        <v>6</v>
      </c>
      <c r="S3551" s="1" t="s">
        <v>2</v>
      </c>
      <c r="T3551" s="1" t="s">
        <v>7</v>
      </c>
      <c r="U3551" s="5">
        <v>126</v>
      </c>
      <c r="V3551" s="1">
        <v>74.599999999999994</v>
      </c>
      <c r="W3551" s="1">
        <v>87.74</v>
      </c>
      <c r="X3551" s="6">
        <f t="shared" si="4498"/>
        <v>-13.14</v>
      </c>
      <c r="Y3551" s="14">
        <v>90</v>
      </c>
      <c r="Z3551" s="1">
        <v>50</v>
      </c>
      <c r="AA3551" s="1">
        <v>55.53</v>
      </c>
      <c r="AB3551" s="72">
        <f t="shared" si="4525"/>
        <v>-5.5300000000000011</v>
      </c>
      <c r="AC3551" s="53"/>
    </row>
    <row r="3552" spans="1:29" ht="15.75" x14ac:dyDescent="0.25">
      <c r="A3552" s="53">
        <v>5803009</v>
      </c>
      <c r="B3552" s="89" t="s">
        <v>2660</v>
      </c>
      <c r="C3552" s="53" t="s">
        <v>548</v>
      </c>
      <c r="D3552" s="50" t="s">
        <v>975</v>
      </c>
      <c r="E3552" s="48" t="str">
        <f>VLOOKUP('2012 Accountability Database'!A3546,Dems1112!$A$2:$G$1082,6)</f>
        <v>1 (Northwest AR)</v>
      </c>
      <c r="F3552" s="66"/>
      <c r="G3552" s="63" t="s">
        <v>2488</v>
      </c>
      <c r="H3552" s="61" t="str">
        <f t="shared" ref="H3552:I3552" si="4536">IF(H3550="Met","Yes",IF(H3551="Met","Yes","No"))</f>
        <v>No</v>
      </c>
      <c r="I3552" s="61" t="str">
        <f t="shared" si="4536"/>
        <v>No</v>
      </c>
      <c r="J3552" s="55"/>
      <c r="K3552" s="61" t="str">
        <f t="shared" ref="K3552:L3552" si="4537">IF(K3550="Met","Yes",IF(K3551="Met","Yes","No"))</f>
        <v>Yes</v>
      </c>
      <c r="L3552" s="61" t="str">
        <f t="shared" si="4537"/>
        <v>Yes</v>
      </c>
      <c r="M3552" s="5" t="s">
        <v>4</v>
      </c>
      <c r="N3552" s="14"/>
      <c r="O3552" s="35" t="s">
        <v>2505</v>
      </c>
      <c r="P3552" s="83" t="str">
        <f t="shared" ref="P3552" si="4538">IF(P3551="X"," ",IF(P3553="X"," ","X"))</f>
        <v>X</v>
      </c>
      <c r="Q3552" s="94" t="s">
        <v>2759</v>
      </c>
      <c r="R3552" s="5" t="s">
        <v>6</v>
      </c>
      <c r="S3552" s="5" t="s">
        <v>5</v>
      </c>
      <c r="T3552" s="5" t="s">
        <v>3</v>
      </c>
      <c r="U3552" s="5">
        <v>521</v>
      </c>
      <c r="V3552" s="5">
        <v>86.18</v>
      </c>
      <c r="W3552" s="5">
        <v>90.49</v>
      </c>
      <c r="X3552" s="8">
        <f t="shared" si="4498"/>
        <v>-4.3099999999999881</v>
      </c>
      <c r="Y3552" s="14">
        <v>385</v>
      </c>
      <c r="Z3552" s="5">
        <v>61.56</v>
      </c>
      <c r="AA3552" s="5">
        <v>60.62</v>
      </c>
      <c r="AB3552" s="71">
        <f t="shared" si="4525"/>
        <v>0.94000000000000483</v>
      </c>
      <c r="AC3552" s="53"/>
    </row>
    <row r="3553" spans="1:29" x14ac:dyDescent="0.25">
      <c r="A3553" s="54">
        <v>5803009</v>
      </c>
      <c r="B3553" s="90" t="s">
        <v>2660</v>
      </c>
      <c r="C3553" s="54" t="s">
        <v>548</v>
      </c>
      <c r="D3553" s="4"/>
      <c r="E3553" s="4"/>
      <c r="F3553" s="67"/>
      <c r="G3553" s="64"/>
      <c r="H3553" s="43"/>
      <c r="I3553" s="43"/>
      <c r="J3553" s="43"/>
      <c r="K3553" s="43"/>
      <c r="L3553" s="43"/>
      <c r="M3553" s="4" t="s">
        <v>4</v>
      </c>
      <c r="N3553" s="15"/>
      <c r="O3553" s="38" t="s">
        <v>2482</v>
      </c>
      <c r="P3553" s="84" t="str">
        <f>IF(E3547="Achieving School"," ","X")</f>
        <v xml:space="preserve"> </v>
      </c>
      <c r="Q3553" s="91"/>
      <c r="R3553" s="4" t="s">
        <v>6</v>
      </c>
      <c r="S3553" s="4" t="s">
        <v>5</v>
      </c>
      <c r="T3553" s="4" t="s">
        <v>7</v>
      </c>
      <c r="U3553" s="4">
        <v>399</v>
      </c>
      <c r="V3553" s="4">
        <v>82.46</v>
      </c>
      <c r="W3553" s="4">
        <v>87.74</v>
      </c>
      <c r="X3553" s="7">
        <f t="shared" si="4498"/>
        <v>-5.2800000000000011</v>
      </c>
      <c r="Y3553" s="15">
        <v>288</v>
      </c>
      <c r="Z3553" s="4">
        <v>56.25</v>
      </c>
      <c r="AA3553" s="4">
        <v>55.53</v>
      </c>
      <c r="AB3553" s="74">
        <f t="shared" si="4525"/>
        <v>0.71999999999999886</v>
      </c>
      <c r="AC3553" s="54"/>
    </row>
    <row r="3554" spans="1:29" x14ac:dyDescent="0.25">
      <c r="A3554" s="1">
        <v>5804015</v>
      </c>
      <c r="B3554" s="87" t="s">
        <v>2661</v>
      </c>
      <c r="C3554" s="55" t="s">
        <v>777</v>
      </c>
      <c r="E3554" s="42"/>
      <c r="F3554" s="65" t="s">
        <v>2483</v>
      </c>
      <c r="G3554" s="62"/>
      <c r="H3554" s="37" t="str">
        <f>IF(V3554&gt;94,"Met",IF(X3554="--","n/a",IF(X3554&gt;=0,"Met","Did Not Meet")))</f>
        <v>Met</v>
      </c>
      <c r="I3554" s="37" t="str">
        <f>IF(V3555&gt;94,"Met",IF(X3555="--","n/a",IF(X3555&gt;=0,"Met","Did Not Meet")))</f>
        <v>Met</v>
      </c>
      <c r="K3554" s="13" t="str">
        <f>IF(Z3554&gt;94,"Met",IF(AB3554="--","n/a",IF(AB3554&gt;=0,"Met","Did Not Meet")))</f>
        <v>Met</v>
      </c>
      <c r="L3554" s="13" t="str">
        <f>IF(Z3555&gt;94,"Met",IF(AB3555="--","n/a",IF(AB3555&gt;=0,"Met","Did Not Meet")))</f>
        <v>Met</v>
      </c>
      <c r="M3554" s="5" t="s">
        <v>9</v>
      </c>
      <c r="N3554" s="14" t="s">
        <v>2502</v>
      </c>
      <c r="O3554" s="5"/>
      <c r="P3554" s="44" t="str">
        <f t="shared" ref="P3554" si="4539">IF(H3556="Yes",IF(I3556="Yes","Yes","No"),"No")</f>
        <v>Yes</v>
      </c>
      <c r="Q3554" s="93"/>
      <c r="R3554" s="5" t="s">
        <v>1</v>
      </c>
      <c r="S3554" s="5" t="s">
        <v>2</v>
      </c>
      <c r="T3554" s="5" t="s">
        <v>3</v>
      </c>
      <c r="U3554" s="5">
        <v>373</v>
      </c>
      <c r="V3554" s="5">
        <v>94.91</v>
      </c>
      <c r="W3554" s="5">
        <v>91.67</v>
      </c>
      <c r="X3554" s="11">
        <f t="shared" si="4498"/>
        <v>3.2399999999999949</v>
      </c>
      <c r="Y3554" s="14">
        <v>364</v>
      </c>
      <c r="Z3554" s="5">
        <v>93.96</v>
      </c>
      <c r="AA3554" s="5">
        <v>88.9</v>
      </c>
      <c r="AB3554" s="71">
        <f t="shared" si="4525"/>
        <v>5.0599999999999881</v>
      </c>
      <c r="AC3554" s="36"/>
    </row>
    <row r="3555" spans="1:29" ht="15.75" x14ac:dyDescent="0.25">
      <c r="A3555" s="53">
        <v>5804015</v>
      </c>
      <c r="B3555" s="89" t="s">
        <v>2661</v>
      </c>
      <c r="C3555" s="53" t="s">
        <v>777</v>
      </c>
      <c r="D3555" s="49" t="s">
        <v>2498</v>
      </c>
      <c r="E3555" s="34" t="str">
        <f>M3554</f>
        <v>Needs Improvement School</v>
      </c>
      <c r="F3555" s="65" t="s">
        <v>2484</v>
      </c>
      <c r="G3555" s="62"/>
      <c r="H3555" s="13" t="str">
        <f>IF(V3556&gt;94,"Met",IF(X3556="--","n/a",IF(X3556&gt;=0,"Met","Did Not Meet")))</f>
        <v>Did Not Meet</v>
      </c>
      <c r="I3555" s="13" t="str">
        <f>IF(V3557&gt;94,"Met",IF(X3557="--","n/a",IF(X3557&gt;=0,"Met","Did Not Meet")))</f>
        <v>Met</v>
      </c>
      <c r="K3555" s="13" t="str">
        <f>IF(Z3556&gt;94,"Met",IF(AB3556="--","n/a",IF(AB3556&gt;=0,"Met","Did Not Meet")))</f>
        <v>Met</v>
      </c>
      <c r="L3555" s="13" t="str">
        <f>IF(Z3557&gt;94,"Met",IF(AB3557="--","n/a",IF(AB3557&gt;=0,"Met","Did Not Meet")))</f>
        <v>Met</v>
      </c>
      <c r="M3555" s="1" t="s">
        <v>9</v>
      </c>
      <c r="N3555" s="14" t="s">
        <v>2501</v>
      </c>
      <c r="O3555" s="5"/>
      <c r="P3555" s="44" t="str">
        <f t="shared" ref="P3555" si="4540">IF(K3556="Yes",IF(L3556="Yes","Yes","No"),"No")</f>
        <v>Yes</v>
      </c>
      <c r="Q3555" s="94" t="s">
        <v>2759</v>
      </c>
      <c r="R3555" s="5" t="s">
        <v>1</v>
      </c>
      <c r="S3555" s="1" t="s">
        <v>2</v>
      </c>
      <c r="T3555" s="1" t="s">
        <v>7</v>
      </c>
      <c r="U3555" s="5">
        <v>184</v>
      </c>
      <c r="V3555" s="1">
        <v>92.93</v>
      </c>
      <c r="W3555" s="1">
        <v>85.6</v>
      </c>
      <c r="X3555" s="9">
        <f t="shared" si="4498"/>
        <v>7.3300000000000125</v>
      </c>
      <c r="Y3555" s="14">
        <v>178</v>
      </c>
      <c r="Z3555" s="1">
        <v>92.7</v>
      </c>
      <c r="AA3555" s="1">
        <v>84.55</v>
      </c>
      <c r="AB3555" s="71">
        <f t="shared" si="4525"/>
        <v>8.1500000000000057</v>
      </c>
      <c r="AC3555" s="53"/>
    </row>
    <row r="3556" spans="1:29" ht="15" customHeight="1" x14ac:dyDescent="0.25">
      <c r="A3556" s="53">
        <v>5804015</v>
      </c>
      <c r="B3556" s="89" t="s">
        <v>2661</v>
      </c>
      <c r="C3556" s="53" t="s">
        <v>777</v>
      </c>
      <c r="D3556" s="49" t="s">
        <v>2499</v>
      </c>
      <c r="E3556" s="35" t="str">
        <f>VLOOKUP('2012 Accountability Database'!$A3554,'2011 AYP'!A$2:B$1072,2)</f>
        <v xml:space="preserve"> MS (Met Standards)</v>
      </c>
      <c r="F3556" s="66"/>
      <c r="G3556" s="63" t="s">
        <v>2485</v>
      </c>
      <c r="H3556" s="60" t="str">
        <f t="shared" ref="H3556:I3556" si="4541">IF(H3554="Met","Yes",IF(H3555="Met","Yes","No"))</f>
        <v>Yes</v>
      </c>
      <c r="I3556" s="60" t="str">
        <f t="shared" si="4541"/>
        <v>Yes</v>
      </c>
      <c r="J3556" s="42"/>
      <c r="K3556" s="60" t="str">
        <f t="shared" ref="K3556:L3556" si="4542">IF(K3554="Met","Yes",IF(K3555="Met","Yes","No"))</f>
        <v>Yes</v>
      </c>
      <c r="L3556" s="60" t="str">
        <f t="shared" si="4542"/>
        <v>Yes</v>
      </c>
      <c r="M3556" s="1" t="s">
        <v>9</v>
      </c>
      <c r="N3556" s="14" t="s">
        <v>2503</v>
      </c>
      <c r="O3556" s="5"/>
      <c r="P3556" s="44" t="str">
        <f t="shared" ref="P3556" si="4543">IF(H3560="Yes",IF(I3560="Yes","Yes","No"),"No")</f>
        <v>No</v>
      </c>
      <c r="Q3556" s="108" t="s">
        <v>2758</v>
      </c>
      <c r="R3556" s="5" t="s">
        <v>1</v>
      </c>
      <c r="S3556" s="1" t="s">
        <v>5</v>
      </c>
      <c r="T3556" s="1" t="s">
        <v>3</v>
      </c>
      <c r="U3556" s="5">
        <v>1139</v>
      </c>
      <c r="V3556" s="1">
        <v>91.04</v>
      </c>
      <c r="W3556" s="1">
        <v>91.67</v>
      </c>
      <c r="X3556" s="6">
        <f t="shared" si="4498"/>
        <v>-0.62999999999999545</v>
      </c>
      <c r="Y3556" s="14">
        <v>1104</v>
      </c>
      <c r="Z3556" s="1">
        <v>89.04</v>
      </c>
      <c r="AA3556" s="1">
        <v>88.9</v>
      </c>
      <c r="AB3556" s="71">
        <f t="shared" si="4525"/>
        <v>0.14000000000000057</v>
      </c>
      <c r="AC3556" s="53"/>
    </row>
    <row r="3557" spans="1:29" x14ac:dyDescent="0.25">
      <c r="A3557" s="53">
        <v>5804015</v>
      </c>
      <c r="B3557" s="89" t="s">
        <v>2661</v>
      </c>
      <c r="C3557" s="53" t="s">
        <v>777</v>
      </c>
      <c r="D3557" s="49" t="s">
        <v>2507</v>
      </c>
      <c r="E3557" s="47">
        <f>VLOOKUP('2012 Accountability Database'!A3554,Dems1112!$A$2:$G$1082,3)</f>
        <v>0.09</v>
      </c>
      <c r="F3557" s="66"/>
      <c r="G3557" s="52"/>
      <c r="M3557" s="1" t="s">
        <v>9</v>
      </c>
      <c r="N3557" s="14" t="s">
        <v>2504</v>
      </c>
      <c r="O3557" s="5"/>
      <c r="P3557" s="44" t="str">
        <f t="shared" ref="P3557" si="4544">IF(K3560="Yes",IF(L3560="Yes","Yes","No"),"No")</f>
        <v>No</v>
      </c>
      <c r="Q3557" s="108"/>
      <c r="R3557" s="5" t="s">
        <v>1</v>
      </c>
      <c r="S3557" s="1" t="s">
        <v>5</v>
      </c>
      <c r="T3557" s="1" t="s">
        <v>7</v>
      </c>
      <c r="U3557" s="5">
        <v>548</v>
      </c>
      <c r="V3557" s="1">
        <v>85.95</v>
      </c>
      <c r="W3557" s="1">
        <v>85.6</v>
      </c>
      <c r="X3557" s="9">
        <f t="shared" si="4498"/>
        <v>0.35000000000000853</v>
      </c>
      <c r="Y3557" s="14">
        <v>524</v>
      </c>
      <c r="Z3557" s="1">
        <v>86.07</v>
      </c>
      <c r="AA3557" s="1">
        <v>84.55</v>
      </c>
      <c r="AB3557" s="71">
        <f t="shared" si="4525"/>
        <v>1.519999999999996</v>
      </c>
      <c r="AC3557" s="53"/>
    </row>
    <row r="3558" spans="1:29" x14ac:dyDescent="0.25">
      <c r="A3558" s="53">
        <v>5804015</v>
      </c>
      <c r="B3558" s="89" t="s">
        <v>2661</v>
      </c>
      <c r="C3558" s="53" t="s">
        <v>777</v>
      </c>
      <c r="D3558" s="50" t="s">
        <v>2508</v>
      </c>
      <c r="E3558" s="47">
        <f>VLOOKUP('2012 Accountability Database'!A3554,Dems1112!$A$2:$G$1082,4)</f>
        <v>0.48</v>
      </c>
      <c r="F3558" s="65" t="s">
        <v>2486</v>
      </c>
      <c r="G3558" s="62"/>
      <c r="H3558" s="13" t="str">
        <f>IF(V3558&gt;94,"Met",IF(X3558="--","n/a",IF(X3558&gt;=0,"Met","Did Not Meet")))</f>
        <v>Did Not Meet</v>
      </c>
      <c r="I3558" s="13" t="str">
        <f>IF(V3559&gt;94,"Met",IF(X3559="--","n/a",IF(X3559&gt;=0,"Met","Did Not Meet")))</f>
        <v>Did Not Meet</v>
      </c>
      <c r="J3558" s="13"/>
      <c r="K3558" s="13" t="str">
        <f>IF(Z3558&gt;94,"Met",IF(AB3558="--","n/a",IF(AB3558&gt;=0,"Met","Did Not Meet")))</f>
        <v>Did Not Meet</v>
      </c>
      <c r="L3558" s="13" t="str">
        <f>IF(Z3559&gt;94,"Met",IF(AB3559="--","n/a",IF(AB3559&gt;=0,"Met","Did Not Meet")))</f>
        <v>Did Not Meet</v>
      </c>
      <c r="M3558" s="5" t="s">
        <v>9</v>
      </c>
      <c r="N3558" s="68" t="s">
        <v>2497</v>
      </c>
      <c r="O3558" s="35"/>
      <c r="P3558" s="44"/>
      <c r="Q3558" s="108"/>
      <c r="R3558" s="5" t="s">
        <v>6</v>
      </c>
      <c r="S3558" s="5" t="s">
        <v>2</v>
      </c>
      <c r="T3558" s="5" t="s">
        <v>3</v>
      </c>
      <c r="U3558" s="5">
        <v>373</v>
      </c>
      <c r="V3558" s="5">
        <v>89.01</v>
      </c>
      <c r="W3558" s="5">
        <v>90.27</v>
      </c>
      <c r="X3558" s="8">
        <f t="shared" si="4498"/>
        <v>-1.2599999999999909</v>
      </c>
      <c r="Y3558" s="14">
        <v>364</v>
      </c>
      <c r="Z3558" s="5">
        <v>64.290000000000006</v>
      </c>
      <c r="AA3558" s="5">
        <v>73.31</v>
      </c>
      <c r="AB3558" s="72">
        <f t="shared" si="4525"/>
        <v>-9.019999999999996</v>
      </c>
      <c r="AC3558" s="53"/>
    </row>
    <row r="3559" spans="1:29" x14ac:dyDescent="0.25">
      <c r="A3559" s="53">
        <v>5804015</v>
      </c>
      <c r="B3559" s="89" t="s">
        <v>2661</v>
      </c>
      <c r="C3559" s="53" t="s">
        <v>777</v>
      </c>
      <c r="D3559" s="50" t="s">
        <v>974</v>
      </c>
      <c r="E3559" s="47" t="str">
        <f>VLOOKUP('2012 Accountability Database'!A3554,Dems1112!$A$2:$G$1082,5)</f>
        <v>4-6</v>
      </c>
      <c r="F3559" s="65" t="s">
        <v>2487</v>
      </c>
      <c r="G3559" s="62"/>
      <c r="H3559" s="13" t="str">
        <f>IF(V3560&gt;94,"Met",IF(X3560="--","n/a",IF(X3560&gt;=0,"Met","Did Not Meet")))</f>
        <v>Did Not Meet</v>
      </c>
      <c r="I3559" s="13" t="str">
        <f>IF(V3561&gt;94,"Met",IF(X3561="--","n/a",IF(X3561&gt;=0,"Met","Did Not Meet")))</f>
        <v>Did Not Meet</v>
      </c>
      <c r="J3559" s="13"/>
      <c r="K3559" s="13" t="str">
        <f>IF(Z3560&gt;94,"Met",IF(AB3560="--","n/a",IF(AB3560&gt;=0,"Met","Did Not Meet")))</f>
        <v>Did Not Meet</v>
      </c>
      <c r="L3559" s="13" t="str">
        <f>IF(Z3561&gt;94,"Met",IF(AB3561="--","n/a",IF(AB3561&gt;=0,"Met","Did Not Meet")))</f>
        <v>Did Not Meet</v>
      </c>
      <c r="M3559" s="1" t="s">
        <v>9</v>
      </c>
      <c r="N3559" s="14"/>
      <c r="O3559" s="35" t="s">
        <v>2506</v>
      </c>
      <c r="P3559" s="83" t="str">
        <f t="shared" ref="P3559" si="4545">IF(P3554="No"," ", IF(P3556="No"," ",IF(P3555="No", " ",IF(P3557="No"," ","X"))))</f>
        <v xml:space="preserve"> </v>
      </c>
      <c r="Q3559" s="108"/>
      <c r="R3559" s="5" t="s">
        <v>6</v>
      </c>
      <c r="S3559" s="1" t="s">
        <v>2</v>
      </c>
      <c r="T3559" s="1" t="s">
        <v>7</v>
      </c>
      <c r="U3559" s="5">
        <v>184</v>
      </c>
      <c r="V3559" s="1">
        <v>79.89</v>
      </c>
      <c r="W3559" s="1">
        <v>83.68</v>
      </c>
      <c r="X3559" s="6">
        <f t="shared" si="4498"/>
        <v>-3.7900000000000063</v>
      </c>
      <c r="Y3559" s="14">
        <v>178</v>
      </c>
      <c r="Z3559" s="1">
        <v>54.49</v>
      </c>
      <c r="AA3559" s="1">
        <v>71.11</v>
      </c>
      <c r="AB3559" s="72">
        <f t="shared" si="4525"/>
        <v>-16.619999999999997</v>
      </c>
      <c r="AC3559" s="53"/>
    </row>
    <row r="3560" spans="1:29" ht="15.75" x14ac:dyDescent="0.25">
      <c r="A3560" s="53">
        <v>5804015</v>
      </c>
      <c r="B3560" s="89" t="s">
        <v>2661</v>
      </c>
      <c r="C3560" s="53" t="s">
        <v>777</v>
      </c>
      <c r="D3560" s="50" t="s">
        <v>975</v>
      </c>
      <c r="E3560" s="48" t="str">
        <f>VLOOKUP('2012 Accountability Database'!A3554,Dems1112!$A$2:$G$1082,6)</f>
        <v>1 (Northwest AR)</v>
      </c>
      <c r="F3560" s="66"/>
      <c r="G3560" s="63" t="s">
        <v>2488</v>
      </c>
      <c r="H3560" s="61" t="str">
        <f t="shared" ref="H3560:I3560" si="4546">IF(H3558="Met","Yes",IF(H3559="Met","Yes","No"))</f>
        <v>No</v>
      </c>
      <c r="I3560" s="61" t="str">
        <f t="shared" si="4546"/>
        <v>No</v>
      </c>
      <c r="J3560" s="55"/>
      <c r="K3560" s="61" t="str">
        <f t="shared" ref="K3560:L3560" si="4547">IF(K3558="Met","Yes",IF(K3559="Met","Yes","No"))</f>
        <v>No</v>
      </c>
      <c r="L3560" s="61" t="str">
        <f t="shared" si="4547"/>
        <v>No</v>
      </c>
      <c r="M3560" s="1" t="s">
        <v>9</v>
      </c>
      <c r="N3560" s="14"/>
      <c r="O3560" s="35" t="s">
        <v>2505</v>
      </c>
      <c r="P3560" s="83" t="str">
        <f t="shared" ref="P3560" si="4548">IF(P3559="X"," ",IF(P3561="X"," ","X"))</f>
        <v xml:space="preserve"> </v>
      </c>
      <c r="Q3560" s="94" t="s">
        <v>2759</v>
      </c>
      <c r="R3560" s="5" t="s">
        <v>6</v>
      </c>
      <c r="S3560" s="1" t="s">
        <v>5</v>
      </c>
      <c r="T3560" s="1" t="s">
        <v>3</v>
      </c>
      <c r="U3560" s="5">
        <v>1139</v>
      </c>
      <c r="V3560" s="1">
        <v>90.25</v>
      </c>
      <c r="W3560" s="1">
        <v>90.27</v>
      </c>
      <c r="X3560" s="6">
        <f t="shared" si="4498"/>
        <v>-1.9999999999996021E-2</v>
      </c>
      <c r="Y3560" s="14">
        <v>1104</v>
      </c>
      <c r="Z3560" s="1">
        <v>72.010000000000005</v>
      </c>
      <c r="AA3560" s="1">
        <v>73.31</v>
      </c>
      <c r="AB3560" s="72">
        <f t="shared" si="4525"/>
        <v>-1.2999999999999972</v>
      </c>
      <c r="AC3560" s="53"/>
    </row>
    <row r="3561" spans="1:29" x14ac:dyDescent="0.25">
      <c r="A3561" s="54">
        <v>5804015</v>
      </c>
      <c r="B3561" s="90" t="s">
        <v>2661</v>
      </c>
      <c r="C3561" s="54" t="s">
        <v>777</v>
      </c>
      <c r="D3561" s="4"/>
      <c r="E3561" s="4"/>
      <c r="F3561" s="67"/>
      <c r="G3561" s="64"/>
      <c r="H3561" s="43"/>
      <c r="I3561" s="43"/>
      <c r="J3561" s="43"/>
      <c r="K3561" s="43"/>
      <c r="L3561" s="43"/>
      <c r="M3561" s="4" t="s">
        <v>9</v>
      </c>
      <c r="N3561" s="15"/>
      <c r="O3561" s="38" t="s">
        <v>2482</v>
      </c>
      <c r="P3561" s="84" t="str">
        <f>IF(E3555="Achieving School"," ","X")</f>
        <v>X</v>
      </c>
      <c r="Q3561" s="91"/>
      <c r="R3561" s="4" t="s">
        <v>6</v>
      </c>
      <c r="S3561" s="4" t="s">
        <v>5</v>
      </c>
      <c r="T3561" s="4" t="s">
        <v>7</v>
      </c>
      <c r="U3561" s="4">
        <v>548</v>
      </c>
      <c r="V3561" s="4">
        <v>83.39</v>
      </c>
      <c r="W3561" s="4">
        <v>83.68</v>
      </c>
      <c r="X3561" s="7">
        <f t="shared" si="4498"/>
        <v>-0.29000000000000625</v>
      </c>
      <c r="Y3561" s="15">
        <v>524</v>
      </c>
      <c r="Z3561" s="4">
        <v>66.599999999999994</v>
      </c>
      <c r="AA3561" s="4">
        <v>71.11</v>
      </c>
      <c r="AB3561" s="73">
        <f t="shared" si="4525"/>
        <v>-4.5100000000000051</v>
      </c>
      <c r="AC3561" s="54"/>
    </row>
    <row r="3562" spans="1:29" x14ac:dyDescent="0.25">
      <c r="A3562" s="1">
        <v>5804016</v>
      </c>
      <c r="B3562" s="87" t="s">
        <v>2661</v>
      </c>
      <c r="C3562" s="55" t="s">
        <v>778</v>
      </c>
      <c r="E3562" s="42"/>
      <c r="F3562" s="65" t="s">
        <v>2483</v>
      </c>
      <c r="G3562" s="62"/>
      <c r="H3562" s="37" t="str">
        <f>IF(V3562&gt;94,"Met",IF(X3562="--","n/a",IF(X3562&gt;=0,"Met","Did Not Meet")))</f>
        <v>Met</v>
      </c>
      <c r="I3562" s="37" t="str">
        <f>IF(V3563&gt;94,"Met",IF(X3563="--","n/a",IF(X3563&gt;=0,"Met","Did Not Meet")))</f>
        <v>Met</v>
      </c>
      <c r="K3562" s="13" t="str">
        <f>IF(Z3562&gt;94,"Met",IF(AB3562="--","n/a",IF(AB3562&gt;=0,"Met","Did Not Meet")))</f>
        <v>Met</v>
      </c>
      <c r="L3562" s="13" t="str">
        <f>IF(Z3563&gt;94,"Met",IF(AB3563="--","n/a",IF(AB3563&gt;=0,"Met","Did Not Meet")))</f>
        <v>Met</v>
      </c>
      <c r="M3562" s="5" t="s">
        <v>4</v>
      </c>
      <c r="N3562" s="14" t="s">
        <v>2502</v>
      </c>
      <c r="O3562" s="5"/>
      <c r="P3562" s="44" t="str">
        <f t="shared" ref="P3562" si="4549">IF(H3564="Yes",IF(I3564="Yes","Yes","No"),"No")</f>
        <v>Yes</v>
      </c>
      <c r="Q3562" s="93"/>
      <c r="R3562" s="5" t="s">
        <v>1</v>
      </c>
      <c r="S3562" s="5" t="s">
        <v>2</v>
      </c>
      <c r="T3562" s="5" t="s">
        <v>3</v>
      </c>
      <c r="U3562" s="5">
        <v>263</v>
      </c>
      <c r="V3562" s="5">
        <v>90.87</v>
      </c>
      <c r="W3562" s="5">
        <v>86.02</v>
      </c>
      <c r="X3562" s="11">
        <f t="shared" si="4498"/>
        <v>4.8500000000000085</v>
      </c>
      <c r="Y3562" s="14">
        <v>251</v>
      </c>
      <c r="Z3562" s="5">
        <v>90.04</v>
      </c>
      <c r="AA3562" s="5">
        <v>86.3</v>
      </c>
      <c r="AB3562" s="71">
        <f t="shared" si="4525"/>
        <v>3.7400000000000091</v>
      </c>
      <c r="AC3562" s="36"/>
    </row>
    <row r="3563" spans="1:29" ht="15.75" x14ac:dyDescent="0.25">
      <c r="A3563" s="53">
        <v>5804016</v>
      </c>
      <c r="B3563" s="89" t="s">
        <v>2661</v>
      </c>
      <c r="C3563" s="53" t="s">
        <v>778</v>
      </c>
      <c r="D3563" s="49" t="s">
        <v>2498</v>
      </c>
      <c r="E3563" s="34" t="str">
        <f>M3562</f>
        <v>Achieving School</v>
      </c>
      <c r="F3563" s="65" t="s">
        <v>2484</v>
      </c>
      <c r="G3563" s="62"/>
      <c r="H3563" s="13" t="str">
        <f>IF(V3564&gt;94,"Met",IF(X3564="--","n/a",IF(X3564&gt;=0,"Met","Did Not Meet")))</f>
        <v>Met</v>
      </c>
      <c r="I3563" s="13" t="str">
        <f>IF(V3565&gt;94,"Met",IF(X3565="--","n/a",IF(X3565&gt;=0,"Met","Did Not Meet")))</f>
        <v>Met</v>
      </c>
      <c r="K3563" s="13" t="str">
        <f>IF(Z3564&gt;94,"Met",IF(AB3564="--","n/a",IF(AB3564&gt;=0,"Met","Did Not Meet")))</f>
        <v>Met</v>
      </c>
      <c r="L3563" s="13" t="str">
        <f>IF(Z3565&gt;94,"Met",IF(AB3565="--","n/a",IF(AB3565&gt;=0,"Met","Did Not Meet")))</f>
        <v>Did Not Meet</v>
      </c>
      <c r="M3563" s="5" t="s">
        <v>4</v>
      </c>
      <c r="N3563" s="14" t="s">
        <v>2501</v>
      </c>
      <c r="O3563" s="5"/>
      <c r="P3563" s="44" t="str">
        <f t="shared" ref="P3563" si="4550">IF(K3564="Yes",IF(L3564="Yes","Yes","No"),"No")</f>
        <v>Yes</v>
      </c>
      <c r="Q3563" s="94" t="s">
        <v>2759</v>
      </c>
      <c r="R3563" s="5" t="s">
        <v>1</v>
      </c>
      <c r="S3563" s="5" t="s">
        <v>2</v>
      </c>
      <c r="T3563" s="5" t="s">
        <v>7</v>
      </c>
      <c r="U3563" s="5">
        <v>113</v>
      </c>
      <c r="V3563" s="5">
        <v>84.07</v>
      </c>
      <c r="W3563" s="5">
        <v>80.7</v>
      </c>
      <c r="X3563" s="11">
        <f t="shared" si="4498"/>
        <v>3.3699999999999903</v>
      </c>
      <c r="Y3563" s="14">
        <v>102</v>
      </c>
      <c r="Z3563" s="5">
        <v>80.39</v>
      </c>
      <c r="AA3563" s="5">
        <v>79.16</v>
      </c>
      <c r="AB3563" s="71">
        <f t="shared" si="4525"/>
        <v>1.230000000000004</v>
      </c>
      <c r="AC3563" s="53"/>
    </row>
    <row r="3564" spans="1:29" ht="15" customHeight="1" x14ac:dyDescent="0.25">
      <c r="A3564" s="53">
        <v>5804016</v>
      </c>
      <c r="B3564" s="89" t="s">
        <v>2661</v>
      </c>
      <c r="C3564" s="53" t="s">
        <v>778</v>
      </c>
      <c r="D3564" s="49" t="s">
        <v>2499</v>
      </c>
      <c r="E3564" s="35" t="str">
        <f>VLOOKUP('2012 Accountability Database'!$A3562,'2011 AYP'!A$2:B$1072,2)</f>
        <v xml:space="preserve"> MS (Met Standards)</v>
      </c>
      <c r="F3564" s="66"/>
      <c r="G3564" s="63" t="s">
        <v>2485</v>
      </c>
      <c r="H3564" s="60" t="str">
        <f t="shared" ref="H3564:I3564" si="4551">IF(H3562="Met","Yes",IF(H3563="Met","Yes","No"))</f>
        <v>Yes</v>
      </c>
      <c r="I3564" s="60" t="str">
        <f t="shared" si="4551"/>
        <v>Yes</v>
      </c>
      <c r="J3564" s="42"/>
      <c r="K3564" s="60" t="str">
        <f t="shared" ref="K3564:L3564" si="4552">IF(K3562="Met","Yes",IF(K3563="Met","Yes","No"))</f>
        <v>Yes</v>
      </c>
      <c r="L3564" s="60" t="str">
        <f t="shared" si="4552"/>
        <v>Yes</v>
      </c>
      <c r="M3564" s="5" t="s">
        <v>4</v>
      </c>
      <c r="N3564" s="14" t="s">
        <v>2503</v>
      </c>
      <c r="O3564" s="5"/>
      <c r="P3564" s="44" t="str">
        <f t="shared" ref="P3564" si="4553">IF(H3568="Yes",IF(I3568="Yes","Yes","No"),"No")</f>
        <v>No</v>
      </c>
      <c r="Q3564" s="108" t="s">
        <v>2758</v>
      </c>
      <c r="R3564" s="5" t="s">
        <v>1</v>
      </c>
      <c r="S3564" s="5" t="s">
        <v>5</v>
      </c>
      <c r="T3564" s="5" t="s">
        <v>3</v>
      </c>
      <c r="U3564" s="5">
        <v>715</v>
      </c>
      <c r="V3564" s="5">
        <v>87.13</v>
      </c>
      <c r="W3564" s="5">
        <v>86.02</v>
      </c>
      <c r="X3564" s="11">
        <f t="shared" si="4498"/>
        <v>1.1099999999999994</v>
      </c>
      <c r="Y3564" s="14">
        <v>687</v>
      </c>
      <c r="Z3564" s="5">
        <v>86.75</v>
      </c>
      <c r="AA3564" s="5">
        <v>86.3</v>
      </c>
      <c r="AB3564" s="71">
        <f t="shared" si="4525"/>
        <v>0.45000000000000284</v>
      </c>
      <c r="AC3564" s="53"/>
    </row>
    <row r="3565" spans="1:29" x14ac:dyDescent="0.25">
      <c r="A3565" s="53">
        <v>5804016</v>
      </c>
      <c r="B3565" s="89" t="s">
        <v>2661</v>
      </c>
      <c r="C3565" s="53" t="s">
        <v>778</v>
      </c>
      <c r="D3565" s="49" t="s">
        <v>2507</v>
      </c>
      <c r="E3565" s="47">
        <f>VLOOKUP('2012 Accountability Database'!A3562,Dems1112!$A$2:$G$1082,3)</f>
        <v>0.05</v>
      </c>
      <c r="F3565" s="66"/>
      <c r="G3565" s="52"/>
      <c r="M3565" s="5" t="s">
        <v>4</v>
      </c>
      <c r="N3565" s="14" t="s">
        <v>2504</v>
      </c>
      <c r="O3565" s="5"/>
      <c r="P3565" s="44" t="str">
        <f t="shared" ref="P3565" si="4554">IF(K3568="Yes",IF(L3568="Yes","Yes","No"),"No")</f>
        <v>Yes</v>
      </c>
      <c r="Q3565" s="108"/>
      <c r="R3565" s="5" t="s">
        <v>1</v>
      </c>
      <c r="S3565" s="5" t="s">
        <v>5</v>
      </c>
      <c r="T3565" s="5" t="s">
        <v>7</v>
      </c>
      <c r="U3565" s="5">
        <v>316</v>
      </c>
      <c r="V3565" s="5">
        <v>81.010000000000005</v>
      </c>
      <c r="W3565" s="5">
        <v>80.7</v>
      </c>
      <c r="X3565" s="11">
        <f t="shared" si="4498"/>
        <v>0.31000000000000227</v>
      </c>
      <c r="Y3565" s="14">
        <v>292</v>
      </c>
      <c r="Z3565" s="5">
        <v>78.77</v>
      </c>
      <c r="AA3565" s="5">
        <v>79.16</v>
      </c>
      <c r="AB3565" s="72">
        <f t="shared" si="4525"/>
        <v>-0.39000000000000057</v>
      </c>
      <c r="AC3565" s="53"/>
    </row>
    <row r="3566" spans="1:29" x14ac:dyDescent="0.25">
      <c r="A3566" s="53">
        <v>5804016</v>
      </c>
      <c r="B3566" s="89" t="s">
        <v>2661</v>
      </c>
      <c r="C3566" s="53" t="s">
        <v>778</v>
      </c>
      <c r="D3566" s="50" t="s">
        <v>2508</v>
      </c>
      <c r="E3566" s="47">
        <f>VLOOKUP('2012 Accountability Database'!A3562,Dems1112!$A$2:$G$1082,4)</f>
        <v>0.47</v>
      </c>
      <c r="F3566" s="65" t="s">
        <v>2486</v>
      </c>
      <c r="G3566" s="62"/>
      <c r="H3566" s="13" t="str">
        <f>IF(V3566&gt;94,"Met",IF(X3566="--","n/a",IF(X3566&gt;=0,"Met","Did Not Meet")))</f>
        <v>Met</v>
      </c>
      <c r="I3566" s="13" t="str">
        <f>IF(V3567&gt;94,"Met",IF(X3567="--","n/a",IF(X3567&gt;=0,"Met","Did Not Meet")))</f>
        <v>Did Not Meet</v>
      </c>
      <c r="J3566" s="13"/>
      <c r="K3566" s="13" t="str">
        <f>IF(Z3566&gt;94,"Met",IF(AB3566="--","n/a",IF(AB3566&gt;=0,"Met","Did Not Meet")))</f>
        <v>Met</v>
      </c>
      <c r="L3566" s="13" t="str">
        <f>IF(Z3567&gt;94,"Met",IF(AB3567="--","n/a",IF(AB3567&gt;=0,"Met","Did Not Meet")))</f>
        <v>Met</v>
      </c>
      <c r="M3566" s="5" t="s">
        <v>4</v>
      </c>
      <c r="N3566" s="68" t="s">
        <v>2497</v>
      </c>
      <c r="O3566" s="35"/>
      <c r="P3566" s="44"/>
      <c r="Q3566" s="108"/>
      <c r="R3566" s="5" t="s">
        <v>6</v>
      </c>
      <c r="S3566" s="5" t="s">
        <v>2</v>
      </c>
      <c r="T3566" s="5" t="s">
        <v>3</v>
      </c>
      <c r="U3566" s="5">
        <v>386</v>
      </c>
      <c r="V3566" s="5">
        <v>82.9</v>
      </c>
      <c r="W3566" s="5">
        <v>82.34</v>
      </c>
      <c r="X3566" s="11">
        <f t="shared" si="4498"/>
        <v>0.56000000000000227</v>
      </c>
      <c r="Y3566" s="14">
        <v>252</v>
      </c>
      <c r="Z3566" s="5">
        <v>79.760000000000005</v>
      </c>
      <c r="AA3566" s="5">
        <v>75.16</v>
      </c>
      <c r="AB3566" s="71">
        <f t="shared" si="4525"/>
        <v>4.6000000000000085</v>
      </c>
      <c r="AC3566" s="53"/>
    </row>
    <row r="3567" spans="1:29" x14ac:dyDescent="0.25">
      <c r="A3567" s="53">
        <v>5804016</v>
      </c>
      <c r="B3567" s="89" t="s">
        <v>2661</v>
      </c>
      <c r="C3567" s="53" t="s">
        <v>778</v>
      </c>
      <c r="D3567" s="50" t="s">
        <v>974</v>
      </c>
      <c r="E3567" s="47" t="str">
        <f>VLOOKUP('2012 Accountability Database'!A3562,Dems1112!$A$2:$G$1082,5)</f>
        <v>7-9</v>
      </c>
      <c r="F3567" s="65" t="s">
        <v>2487</v>
      </c>
      <c r="G3567" s="62"/>
      <c r="H3567" s="13" t="str">
        <f>IF(V3568&gt;94,"Met",IF(X3568="--","n/a",IF(X3568&gt;=0,"Met","Did Not Meet")))</f>
        <v>Did Not Meet</v>
      </c>
      <c r="I3567" s="13" t="str">
        <f>IF(V3569&gt;94,"Met",IF(X3569="--","n/a",IF(X3569&gt;=0,"Met","Did Not Meet")))</f>
        <v>Did Not Meet</v>
      </c>
      <c r="J3567" s="13"/>
      <c r="K3567" s="13" t="str">
        <f>IF(Z3568&gt;94,"Met",IF(AB3568="--","n/a",IF(AB3568&gt;=0,"Met","Did Not Meet")))</f>
        <v>Met</v>
      </c>
      <c r="L3567" s="13" t="str">
        <f>IF(Z3569&gt;94,"Met",IF(AB3569="--","n/a",IF(AB3569&gt;=0,"Met","Did Not Meet")))</f>
        <v>Did Not Meet</v>
      </c>
      <c r="M3567" s="1" t="s">
        <v>4</v>
      </c>
      <c r="N3567" s="14"/>
      <c r="O3567" s="35" t="s">
        <v>2506</v>
      </c>
      <c r="P3567" s="83" t="str">
        <f t="shared" ref="P3567" si="4555">IF(P3562="No"," ", IF(P3564="No"," ",IF(P3563="No", " ",IF(P3565="No"," ","X"))))</f>
        <v xml:space="preserve"> </v>
      </c>
      <c r="Q3567" s="108"/>
      <c r="R3567" s="5" t="s">
        <v>6</v>
      </c>
      <c r="S3567" s="1" t="s">
        <v>2</v>
      </c>
      <c r="T3567" s="1" t="s">
        <v>7</v>
      </c>
      <c r="U3567" s="5">
        <v>166</v>
      </c>
      <c r="V3567" s="1">
        <v>71.69</v>
      </c>
      <c r="W3567" s="1">
        <v>77.66</v>
      </c>
      <c r="X3567" s="6">
        <f t="shared" si="4498"/>
        <v>-5.9699999999999989</v>
      </c>
      <c r="Y3567" s="14">
        <v>103</v>
      </c>
      <c r="Z3567" s="1">
        <v>67.959999999999994</v>
      </c>
      <c r="AA3567" s="1">
        <v>66.67</v>
      </c>
      <c r="AB3567" s="71">
        <f t="shared" si="4525"/>
        <v>1.289999999999992</v>
      </c>
      <c r="AC3567" s="53"/>
    </row>
    <row r="3568" spans="1:29" ht="15.75" x14ac:dyDescent="0.25">
      <c r="A3568" s="53">
        <v>5804016</v>
      </c>
      <c r="B3568" s="89" t="s">
        <v>2661</v>
      </c>
      <c r="C3568" s="53" t="s">
        <v>778</v>
      </c>
      <c r="D3568" s="50" t="s">
        <v>975</v>
      </c>
      <c r="E3568" s="48" t="str">
        <f>VLOOKUP('2012 Accountability Database'!A3562,Dems1112!$A$2:$G$1082,6)</f>
        <v>1 (Northwest AR)</v>
      </c>
      <c r="F3568" s="66"/>
      <c r="G3568" s="63" t="s">
        <v>2488</v>
      </c>
      <c r="H3568" s="61" t="str">
        <f t="shared" ref="H3568:I3568" si="4556">IF(H3566="Met","Yes",IF(H3567="Met","Yes","No"))</f>
        <v>Yes</v>
      </c>
      <c r="I3568" s="61" t="str">
        <f t="shared" si="4556"/>
        <v>No</v>
      </c>
      <c r="J3568" s="55"/>
      <c r="K3568" s="61" t="str">
        <f t="shared" ref="K3568:L3568" si="4557">IF(K3566="Met","Yes",IF(K3567="Met","Yes","No"))</f>
        <v>Yes</v>
      </c>
      <c r="L3568" s="61" t="str">
        <f t="shared" si="4557"/>
        <v>Yes</v>
      </c>
      <c r="M3568" s="5" t="s">
        <v>4</v>
      </c>
      <c r="N3568" s="14"/>
      <c r="O3568" s="35" t="s">
        <v>2505</v>
      </c>
      <c r="P3568" s="83" t="str">
        <f t="shared" ref="P3568" si="4558">IF(P3567="X"," ",IF(P3569="X"," ","X"))</f>
        <v>X</v>
      </c>
      <c r="Q3568" s="94" t="s">
        <v>2759</v>
      </c>
      <c r="R3568" s="5" t="s">
        <v>6</v>
      </c>
      <c r="S3568" s="5" t="s">
        <v>5</v>
      </c>
      <c r="T3568" s="5" t="s">
        <v>3</v>
      </c>
      <c r="U3568" s="5">
        <v>1180</v>
      </c>
      <c r="V3568" s="5">
        <v>80.680000000000007</v>
      </c>
      <c r="W3568" s="5">
        <v>82.34</v>
      </c>
      <c r="X3568" s="8">
        <f t="shared" si="4498"/>
        <v>-1.6599999999999966</v>
      </c>
      <c r="Y3568" s="14">
        <v>688</v>
      </c>
      <c r="Z3568" s="5">
        <v>76.02</v>
      </c>
      <c r="AA3568" s="5">
        <v>75.16</v>
      </c>
      <c r="AB3568" s="71">
        <f t="shared" si="4525"/>
        <v>0.85999999999999943</v>
      </c>
      <c r="AC3568" s="53"/>
    </row>
    <row r="3569" spans="1:29" x14ac:dyDescent="0.25">
      <c r="A3569" s="54">
        <v>5804016</v>
      </c>
      <c r="B3569" s="90" t="s">
        <v>2661</v>
      </c>
      <c r="C3569" s="54" t="s">
        <v>778</v>
      </c>
      <c r="D3569" s="4"/>
      <c r="E3569" s="4"/>
      <c r="F3569" s="67"/>
      <c r="G3569" s="64"/>
      <c r="H3569" s="43"/>
      <c r="I3569" s="43"/>
      <c r="J3569" s="43"/>
      <c r="K3569" s="43"/>
      <c r="L3569" s="43"/>
      <c r="M3569" s="4" t="s">
        <v>4</v>
      </c>
      <c r="N3569" s="15"/>
      <c r="O3569" s="38" t="s">
        <v>2482</v>
      </c>
      <c r="P3569" s="84" t="str">
        <f>IF(E3563="Achieving School"," ","X")</f>
        <v xml:space="preserve"> </v>
      </c>
      <c r="Q3569" s="91"/>
      <c r="R3569" s="4" t="s">
        <v>6</v>
      </c>
      <c r="S3569" s="4" t="s">
        <v>5</v>
      </c>
      <c r="T3569" s="4" t="s">
        <v>7</v>
      </c>
      <c r="U3569" s="4">
        <v>493</v>
      </c>
      <c r="V3569" s="4">
        <v>73.02</v>
      </c>
      <c r="W3569" s="4">
        <v>77.66</v>
      </c>
      <c r="X3569" s="7">
        <f t="shared" si="4498"/>
        <v>-4.6400000000000006</v>
      </c>
      <c r="Y3569" s="15">
        <v>293</v>
      </c>
      <c r="Z3569" s="4">
        <v>66.209999999999994</v>
      </c>
      <c r="AA3569" s="4">
        <v>66.67</v>
      </c>
      <c r="AB3569" s="73">
        <f t="shared" si="4525"/>
        <v>-0.46000000000000796</v>
      </c>
      <c r="AC3569" s="54"/>
    </row>
    <row r="3570" spans="1:29" x14ac:dyDescent="0.25">
      <c r="A3570" s="1">
        <v>5805017</v>
      </c>
      <c r="B3570" s="87" t="s">
        <v>2662</v>
      </c>
      <c r="C3570" s="55" t="s">
        <v>836</v>
      </c>
      <c r="E3570" s="42"/>
      <c r="F3570" s="65" t="s">
        <v>2483</v>
      </c>
      <c r="G3570" s="62"/>
      <c r="H3570" s="37" t="str">
        <f>IF(V3570&gt;94,"Met",IF(X3570="--","n/a",IF(X3570&gt;=0,"Met","Did Not Meet")))</f>
        <v>Did Not Meet</v>
      </c>
      <c r="I3570" s="37" t="str">
        <f>IF(V3571&gt;94,"Met",IF(X3571="--","n/a",IF(X3571&gt;=0,"Met","Did Not Meet")))</f>
        <v>Did Not Meet</v>
      </c>
      <c r="K3570" s="13" t="str">
        <f>IF(Z3570&gt;94,"Met",IF(AB3570="--","n/a",IF(AB3570&gt;=0,"Met","Did Not Meet")))</f>
        <v>Met</v>
      </c>
      <c r="L3570" s="13" t="str">
        <f>IF(Z3571&gt;94,"Met",IF(AB3571="--","n/a",IF(AB3571&gt;=0,"Met","Did Not Meet")))</f>
        <v>Met</v>
      </c>
      <c r="M3570" s="1" t="s">
        <v>9</v>
      </c>
      <c r="N3570" s="14" t="s">
        <v>2502</v>
      </c>
      <c r="O3570" s="5"/>
      <c r="P3570" s="44" t="str">
        <f t="shared" ref="P3570" si="4559">IF(H3572="Yes",IF(I3572="Yes","Yes","No"),"No")</f>
        <v>No</v>
      </c>
      <c r="Q3570" s="93"/>
      <c r="R3570" s="5" t="s">
        <v>1</v>
      </c>
      <c r="S3570" s="1" t="s">
        <v>2</v>
      </c>
      <c r="T3570" s="1" t="s">
        <v>3</v>
      </c>
      <c r="U3570" s="5">
        <v>126</v>
      </c>
      <c r="V3570" s="1">
        <v>85.71</v>
      </c>
      <c r="W3570" s="1">
        <v>86.81</v>
      </c>
      <c r="X3570" s="6">
        <f t="shared" si="4498"/>
        <v>-1.1000000000000085</v>
      </c>
      <c r="Y3570" s="14">
        <v>54</v>
      </c>
      <c r="Z3570" s="1">
        <v>90.74</v>
      </c>
      <c r="AA3570" s="1">
        <v>86.72</v>
      </c>
      <c r="AB3570" s="71">
        <f t="shared" si="4525"/>
        <v>4.019999999999996</v>
      </c>
      <c r="AC3570" s="36"/>
    </row>
    <row r="3571" spans="1:29" ht="15.75" x14ac:dyDescent="0.25">
      <c r="A3571" s="53">
        <v>5805017</v>
      </c>
      <c r="B3571" s="89" t="s">
        <v>2662</v>
      </c>
      <c r="C3571" s="53" t="s">
        <v>836</v>
      </c>
      <c r="D3571" s="49" t="s">
        <v>2498</v>
      </c>
      <c r="E3571" s="34" t="str">
        <f>M3570</f>
        <v>Needs Improvement School</v>
      </c>
      <c r="F3571" s="65" t="s">
        <v>2484</v>
      </c>
      <c r="G3571" s="62"/>
      <c r="H3571" s="13" t="str">
        <f>IF(V3572&gt;94,"Met",IF(X3572="--","n/a",IF(X3572&gt;=0,"Met","Did Not Meet")))</f>
        <v>Did Not Meet</v>
      </c>
      <c r="I3571" s="13" t="str">
        <f>IF(V3573&gt;94,"Met",IF(X3573="--","n/a",IF(X3573&gt;=0,"Met","Did Not Meet")))</f>
        <v>Did Not Meet</v>
      </c>
      <c r="K3571" s="13" t="str">
        <f>IF(Z3572&gt;94,"Met",IF(AB3572="--","n/a",IF(AB3572&gt;=0,"Met","Did Not Meet")))</f>
        <v>Did Not Meet</v>
      </c>
      <c r="L3571" s="13" t="str">
        <f>IF(Z3573&gt;94,"Met",IF(AB3573="--","n/a",IF(AB3573&gt;=0,"Met","Did Not Meet")))</f>
        <v>Did Not Meet</v>
      </c>
      <c r="M3571" s="1" t="s">
        <v>9</v>
      </c>
      <c r="N3571" s="14" t="s">
        <v>2501</v>
      </c>
      <c r="O3571" s="5"/>
      <c r="P3571" s="44" t="str">
        <f t="shared" ref="P3571" si="4560">IF(K3572="Yes",IF(L3572="Yes","Yes","No"),"No")</f>
        <v>Yes</v>
      </c>
      <c r="Q3571" s="94" t="s">
        <v>2759</v>
      </c>
      <c r="R3571" s="5" t="s">
        <v>1</v>
      </c>
      <c r="S3571" s="1" t="s">
        <v>2</v>
      </c>
      <c r="T3571" s="1" t="s">
        <v>7</v>
      </c>
      <c r="U3571" s="5">
        <v>109</v>
      </c>
      <c r="V3571" s="1">
        <v>84.4</v>
      </c>
      <c r="W3571" s="1">
        <v>86.13</v>
      </c>
      <c r="X3571" s="6">
        <f t="shared" si="4498"/>
        <v>-1.7299999999999898</v>
      </c>
      <c r="Y3571" s="14">
        <v>46</v>
      </c>
      <c r="Z3571" s="1">
        <v>91.3</v>
      </c>
      <c r="AA3571" s="1">
        <v>86.02</v>
      </c>
      <c r="AB3571" s="71">
        <f t="shared" si="4525"/>
        <v>5.2800000000000011</v>
      </c>
      <c r="AC3571" s="53"/>
    </row>
    <row r="3572" spans="1:29" ht="15" customHeight="1" x14ac:dyDescent="0.25">
      <c r="A3572" s="53">
        <v>5805017</v>
      </c>
      <c r="B3572" s="89" t="s">
        <v>2662</v>
      </c>
      <c r="C3572" s="53" t="s">
        <v>836</v>
      </c>
      <c r="D3572" s="49" t="s">
        <v>2499</v>
      </c>
      <c r="E3572" s="35" t="str">
        <f>VLOOKUP('2012 Accountability Database'!$A3570,'2011 AYP'!A$2:B$1072,2)</f>
        <v xml:space="preserve"> MS (Met Standards)</v>
      </c>
      <c r="F3572" s="66"/>
      <c r="G3572" s="63" t="s">
        <v>2485</v>
      </c>
      <c r="H3572" s="60" t="str">
        <f t="shared" ref="H3572:I3572" si="4561">IF(H3570="Met","Yes",IF(H3571="Met","Yes","No"))</f>
        <v>No</v>
      </c>
      <c r="I3572" s="60" t="str">
        <f t="shared" si="4561"/>
        <v>No</v>
      </c>
      <c r="J3572" s="42"/>
      <c r="K3572" s="60" t="str">
        <f t="shared" ref="K3572:L3572" si="4562">IF(K3570="Met","Yes",IF(K3571="Met","Yes","No"))</f>
        <v>Yes</v>
      </c>
      <c r="L3572" s="60" t="str">
        <f t="shared" si="4562"/>
        <v>Yes</v>
      </c>
      <c r="M3572" s="1" t="s">
        <v>9</v>
      </c>
      <c r="N3572" s="14" t="s">
        <v>2503</v>
      </c>
      <c r="O3572" s="5"/>
      <c r="P3572" s="44" t="str">
        <f t="shared" ref="P3572" si="4563">IF(H3576="Yes",IF(I3576="Yes","Yes","No"),"No")</f>
        <v>No</v>
      </c>
      <c r="Q3572" s="108" t="s">
        <v>2758</v>
      </c>
      <c r="R3572" s="5" t="s">
        <v>1</v>
      </c>
      <c r="S3572" s="1" t="s">
        <v>5</v>
      </c>
      <c r="T3572" s="1" t="s">
        <v>3</v>
      </c>
      <c r="U3572" s="5">
        <v>403</v>
      </c>
      <c r="V3572" s="1">
        <v>80.650000000000006</v>
      </c>
      <c r="W3572" s="1">
        <v>86.81</v>
      </c>
      <c r="X3572" s="6">
        <f t="shared" si="4498"/>
        <v>-6.1599999999999966</v>
      </c>
      <c r="Y3572" s="14">
        <v>187</v>
      </c>
      <c r="Z3572" s="1">
        <v>78.069999999999993</v>
      </c>
      <c r="AA3572" s="1">
        <v>86.72</v>
      </c>
      <c r="AB3572" s="72">
        <f t="shared" si="4525"/>
        <v>-8.6500000000000057</v>
      </c>
      <c r="AC3572" s="53"/>
    </row>
    <row r="3573" spans="1:29" x14ac:dyDescent="0.25">
      <c r="A3573" s="53">
        <v>5805017</v>
      </c>
      <c r="B3573" s="89" t="s">
        <v>2662</v>
      </c>
      <c r="C3573" s="53" t="s">
        <v>836</v>
      </c>
      <c r="D3573" s="49" t="s">
        <v>2507</v>
      </c>
      <c r="E3573" s="47">
        <f>VLOOKUP('2012 Accountability Database'!A3570,Dems1112!$A$2:$G$1082,3)</f>
        <v>0.43</v>
      </c>
      <c r="F3573" s="66"/>
      <c r="G3573" s="52"/>
      <c r="M3573" s="1" t="s">
        <v>9</v>
      </c>
      <c r="N3573" s="14" t="s">
        <v>2504</v>
      </c>
      <c r="O3573" s="5"/>
      <c r="P3573" s="44" t="str">
        <f t="shared" ref="P3573" si="4564">IF(K3576="Yes",IF(L3576="Yes","Yes","No"),"No")</f>
        <v>No</v>
      </c>
      <c r="Q3573" s="108"/>
      <c r="R3573" s="5" t="s">
        <v>1</v>
      </c>
      <c r="S3573" s="1" t="s">
        <v>5</v>
      </c>
      <c r="T3573" s="1" t="s">
        <v>7</v>
      </c>
      <c r="U3573" s="5">
        <v>343</v>
      </c>
      <c r="V3573" s="1">
        <v>79.010000000000005</v>
      </c>
      <c r="W3573" s="1">
        <v>86.13</v>
      </c>
      <c r="X3573" s="6">
        <f t="shared" si="4498"/>
        <v>-7.1199999999999903</v>
      </c>
      <c r="Y3573" s="14">
        <v>157</v>
      </c>
      <c r="Z3573" s="1">
        <v>78.34</v>
      </c>
      <c r="AA3573" s="1">
        <v>86.02</v>
      </c>
      <c r="AB3573" s="72">
        <f t="shared" si="4525"/>
        <v>-7.6799999999999926</v>
      </c>
      <c r="AC3573" s="53"/>
    </row>
    <row r="3574" spans="1:29" x14ac:dyDescent="0.25">
      <c r="A3574" s="53">
        <v>5805017</v>
      </c>
      <c r="B3574" s="89" t="s">
        <v>2662</v>
      </c>
      <c r="C3574" s="53" t="s">
        <v>836</v>
      </c>
      <c r="D3574" s="50" t="s">
        <v>2508</v>
      </c>
      <c r="E3574" s="47">
        <f>VLOOKUP('2012 Accountability Database'!A3570,Dems1112!$A$2:$G$1082,4)</f>
        <v>0.84</v>
      </c>
      <c r="F3574" s="65" t="s">
        <v>2486</v>
      </c>
      <c r="G3574" s="62"/>
      <c r="H3574" s="13" t="str">
        <f>IF(V3574&gt;94,"Met",IF(X3574="--","n/a",IF(X3574&gt;=0,"Met","Did Not Meet")))</f>
        <v>Did Not Meet</v>
      </c>
      <c r="I3574" s="13" t="str">
        <f>IF(V3575&gt;94,"Met",IF(X3575="--","n/a",IF(X3575&gt;=0,"Met","Did Not Meet")))</f>
        <v>Did Not Meet</v>
      </c>
      <c r="J3574" s="13"/>
      <c r="K3574" s="13" t="str">
        <f>IF(Z3574&gt;94,"Met",IF(AB3574="--","n/a",IF(AB3574&gt;=0,"Met","Did Not Meet")))</f>
        <v>Did Not Meet</v>
      </c>
      <c r="L3574" s="13" t="str">
        <f>IF(Z3575&gt;94,"Met",IF(AB3575="--","n/a",IF(AB3575&gt;=0,"Met","Did Not Meet")))</f>
        <v>Did Not Meet</v>
      </c>
      <c r="M3574" s="1" t="s">
        <v>9</v>
      </c>
      <c r="N3574" s="68" t="s">
        <v>2497</v>
      </c>
      <c r="O3574" s="35"/>
      <c r="P3574" s="44"/>
      <c r="Q3574" s="108"/>
      <c r="R3574" s="5" t="s">
        <v>6</v>
      </c>
      <c r="S3574" s="1" t="s">
        <v>2</v>
      </c>
      <c r="T3574" s="1" t="s">
        <v>3</v>
      </c>
      <c r="U3574" s="5">
        <v>127</v>
      </c>
      <c r="V3574" s="1">
        <v>89.76</v>
      </c>
      <c r="W3574" s="1">
        <v>90.11</v>
      </c>
      <c r="X3574" s="6">
        <f t="shared" si="4498"/>
        <v>-0.34999999999999432</v>
      </c>
      <c r="Y3574" s="14">
        <v>54</v>
      </c>
      <c r="Z3574" s="1">
        <v>66.67</v>
      </c>
      <c r="AA3574" s="1">
        <v>76.08</v>
      </c>
      <c r="AB3574" s="72">
        <f t="shared" si="4525"/>
        <v>-9.4099999999999966</v>
      </c>
      <c r="AC3574" s="53"/>
    </row>
    <row r="3575" spans="1:29" x14ac:dyDescent="0.25">
      <c r="A3575" s="53">
        <v>5805017</v>
      </c>
      <c r="B3575" s="89" t="s">
        <v>2662</v>
      </c>
      <c r="C3575" s="53" t="s">
        <v>836</v>
      </c>
      <c r="D3575" s="50" t="s">
        <v>974</v>
      </c>
      <c r="E3575" s="47" t="str">
        <f>VLOOKUP('2012 Accountability Database'!A3570,Dems1112!$A$2:$G$1082,5)</f>
        <v>K-4</v>
      </c>
      <c r="F3575" s="65" t="s">
        <v>2487</v>
      </c>
      <c r="G3575" s="62"/>
      <c r="H3575" s="13" t="str">
        <f>IF(V3576&gt;94,"Met",IF(X3576="--","n/a",IF(X3576&gt;=0,"Met","Did Not Meet")))</f>
        <v>Did Not Meet</v>
      </c>
      <c r="I3575" s="13" t="str">
        <f>IF(V3577&gt;94,"Met",IF(X3577="--","n/a",IF(X3577&gt;=0,"Met","Did Not Meet")))</f>
        <v>Did Not Meet</v>
      </c>
      <c r="J3575" s="13"/>
      <c r="K3575" s="13" t="str">
        <f>IF(Z3576&gt;94,"Met",IF(AB3576="--","n/a",IF(AB3576&gt;=0,"Met","Did Not Meet")))</f>
        <v>Did Not Meet</v>
      </c>
      <c r="L3575" s="13" t="str">
        <f>IF(Z3577&gt;94,"Met",IF(AB3577="--","n/a",IF(AB3577&gt;=0,"Met","Did Not Meet")))</f>
        <v>Did Not Meet</v>
      </c>
      <c r="M3575" s="1" t="s">
        <v>9</v>
      </c>
      <c r="N3575" s="14"/>
      <c r="O3575" s="35" t="s">
        <v>2506</v>
      </c>
      <c r="P3575" s="83" t="str">
        <f t="shared" ref="P3575" si="4565">IF(P3570="No"," ", IF(P3572="No"," ",IF(P3571="No", " ",IF(P3573="No"," ","X"))))</f>
        <v xml:space="preserve"> </v>
      </c>
      <c r="Q3575" s="108"/>
      <c r="R3575" s="5" t="s">
        <v>6</v>
      </c>
      <c r="S3575" s="1" t="s">
        <v>2</v>
      </c>
      <c r="T3575" s="1" t="s">
        <v>7</v>
      </c>
      <c r="U3575" s="5">
        <v>110</v>
      </c>
      <c r="V3575" s="1">
        <v>88.18</v>
      </c>
      <c r="W3575" s="1">
        <v>89.22</v>
      </c>
      <c r="X3575" s="6">
        <f t="shared" si="4498"/>
        <v>-1.039999999999992</v>
      </c>
      <c r="Y3575" s="14">
        <v>46</v>
      </c>
      <c r="Z3575" s="1">
        <v>65.22</v>
      </c>
      <c r="AA3575" s="1">
        <v>76.7</v>
      </c>
      <c r="AB3575" s="72">
        <f t="shared" si="4525"/>
        <v>-11.480000000000004</v>
      </c>
      <c r="AC3575" s="53"/>
    </row>
    <row r="3576" spans="1:29" ht="15.75" x14ac:dyDescent="0.25">
      <c r="A3576" s="53">
        <v>5805017</v>
      </c>
      <c r="B3576" s="89" t="s">
        <v>2662</v>
      </c>
      <c r="C3576" s="53" t="s">
        <v>836</v>
      </c>
      <c r="D3576" s="50" t="s">
        <v>975</v>
      </c>
      <c r="E3576" s="48" t="str">
        <f>VLOOKUP('2012 Accountability Database'!A3570,Dems1112!$A$2:$G$1082,6)</f>
        <v>1 (Northwest AR)</v>
      </c>
      <c r="F3576" s="66"/>
      <c r="G3576" s="63" t="s">
        <v>2488</v>
      </c>
      <c r="H3576" s="61" t="str">
        <f t="shared" ref="H3576:I3576" si="4566">IF(H3574="Met","Yes",IF(H3575="Met","Yes","No"))</f>
        <v>No</v>
      </c>
      <c r="I3576" s="61" t="str">
        <f t="shared" si="4566"/>
        <v>No</v>
      </c>
      <c r="J3576" s="55"/>
      <c r="K3576" s="61" t="str">
        <f t="shared" ref="K3576:L3576" si="4567">IF(K3574="Met","Yes",IF(K3575="Met","Yes","No"))</f>
        <v>No</v>
      </c>
      <c r="L3576" s="61" t="str">
        <f t="shared" si="4567"/>
        <v>No</v>
      </c>
      <c r="M3576" s="1" t="s">
        <v>9</v>
      </c>
      <c r="N3576" s="14"/>
      <c r="O3576" s="35" t="s">
        <v>2505</v>
      </c>
      <c r="P3576" s="83" t="str">
        <f t="shared" ref="P3576" si="4568">IF(P3575="X"," ",IF(P3577="X"," ","X"))</f>
        <v xml:space="preserve"> </v>
      </c>
      <c r="Q3576" s="94" t="s">
        <v>2759</v>
      </c>
      <c r="R3576" s="5" t="s">
        <v>6</v>
      </c>
      <c r="S3576" s="1" t="s">
        <v>5</v>
      </c>
      <c r="T3576" s="1" t="s">
        <v>3</v>
      </c>
      <c r="U3576" s="5">
        <v>404</v>
      </c>
      <c r="V3576" s="1">
        <v>88.37</v>
      </c>
      <c r="W3576" s="1">
        <v>90.11</v>
      </c>
      <c r="X3576" s="6">
        <f t="shared" si="4498"/>
        <v>-1.7399999999999949</v>
      </c>
      <c r="Y3576" s="14">
        <v>188</v>
      </c>
      <c r="Z3576" s="1">
        <v>70.739999999999995</v>
      </c>
      <c r="AA3576" s="1">
        <v>76.08</v>
      </c>
      <c r="AB3576" s="72">
        <f t="shared" si="4525"/>
        <v>-5.3400000000000034</v>
      </c>
      <c r="AC3576" s="53"/>
    </row>
    <row r="3577" spans="1:29" x14ac:dyDescent="0.25">
      <c r="A3577" s="54">
        <v>5805017</v>
      </c>
      <c r="B3577" s="90" t="s">
        <v>2662</v>
      </c>
      <c r="C3577" s="54" t="s">
        <v>836</v>
      </c>
      <c r="D3577" s="4"/>
      <c r="E3577" s="4"/>
      <c r="F3577" s="67"/>
      <c r="G3577" s="64"/>
      <c r="H3577" s="43"/>
      <c r="I3577" s="43"/>
      <c r="J3577" s="43"/>
      <c r="K3577" s="43"/>
      <c r="L3577" s="43"/>
      <c r="M3577" s="4" t="s">
        <v>9</v>
      </c>
      <c r="N3577" s="15"/>
      <c r="O3577" s="38" t="s">
        <v>2482</v>
      </c>
      <c r="P3577" s="84" t="str">
        <f>IF(E3571="Achieving School"," ","X")</f>
        <v>X</v>
      </c>
      <c r="Q3577" s="91"/>
      <c r="R3577" s="4" t="s">
        <v>6</v>
      </c>
      <c r="S3577" s="4" t="s">
        <v>5</v>
      </c>
      <c r="T3577" s="4" t="s">
        <v>7</v>
      </c>
      <c r="U3577" s="4">
        <v>344</v>
      </c>
      <c r="V3577" s="4">
        <v>87.5</v>
      </c>
      <c r="W3577" s="4">
        <v>89.22</v>
      </c>
      <c r="X3577" s="7">
        <f t="shared" si="4498"/>
        <v>-1.7199999999999989</v>
      </c>
      <c r="Y3577" s="15">
        <v>158</v>
      </c>
      <c r="Z3577" s="4">
        <v>70.89</v>
      </c>
      <c r="AA3577" s="4">
        <v>76.7</v>
      </c>
      <c r="AB3577" s="73">
        <f t="shared" si="4525"/>
        <v>-5.8100000000000023</v>
      </c>
      <c r="AC3577" s="54"/>
    </row>
    <row r="3578" spans="1:29" x14ac:dyDescent="0.25">
      <c r="A3578" s="1">
        <v>5805018</v>
      </c>
      <c r="B3578" s="87" t="s">
        <v>2662</v>
      </c>
      <c r="C3578" s="55" t="s">
        <v>837</v>
      </c>
      <c r="E3578" s="42"/>
      <c r="F3578" s="65" t="s">
        <v>2483</v>
      </c>
      <c r="G3578" s="62"/>
      <c r="H3578" s="37" t="str">
        <f>IF(V3578&gt;94,"Met",IF(X3578="--","n/a",IF(X3578&gt;=0,"Met","Did Not Meet")))</f>
        <v>Did Not Meet</v>
      </c>
      <c r="I3578" s="37" t="str">
        <f>IF(V3579&gt;94,"Met",IF(X3579="--","n/a",IF(X3579&gt;=0,"Met","Did Not Meet")))</f>
        <v>Did Not Meet</v>
      </c>
      <c r="K3578" s="13" t="str">
        <f>IF(Z3578&gt;94,"Met",IF(AB3578="--","n/a",IF(AB3578&gt;=0,"Met","Did Not Meet")))</f>
        <v>Did Not Meet</v>
      </c>
      <c r="L3578" s="13" t="str">
        <f>IF(Z3579&gt;94,"Met",IF(AB3579="--","n/a",IF(AB3579&gt;=0,"Met","Did Not Meet")))</f>
        <v>Did Not Meet</v>
      </c>
      <c r="M3578" s="1" t="s">
        <v>9</v>
      </c>
      <c r="N3578" s="14" t="s">
        <v>2502</v>
      </c>
      <c r="O3578" s="5"/>
      <c r="P3578" s="44" t="str">
        <f t="shared" ref="P3578" si="4569">IF(H3580="Yes",IF(I3580="Yes","Yes","No"),"No")</f>
        <v>No</v>
      </c>
      <c r="Q3578" s="93"/>
      <c r="R3578" s="5" t="s">
        <v>1</v>
      </c>
      <c r="S3578" s="1" t="s">
        <v>2</v>
      </c>
      <c r="T3578" s="1" t="s">
        <v>3</v>
      </c>
      <c r="U3578" s="5">
        <v>88</v>
      </c>
      <c r="V3578" s="1">
        <v>79.55</v>
      </c>
      <c r="W3578" s="1">
        <v>92.86</v>
      </c>
      <c r="X3578" s="6">
        <f t="shared" si="4498"/>
        <v>-13.310000000000002</v>
      </c>
      <c r="Y3578" s="14">
        <v>42</v>
      </c>
      <c r="Z3578" s="1">
        <v>80.95</v>
      </c>
      <c r="AA3578" s="1">
        <v>86.11</v>
      </c>
      <c r="AB3578" s="72">
        <f t="shared" si="4525"/>
        <v>-5.1599999999999966</v>
      </c>
      <c r="AC3578" s="36"/>
    </row>
    <row r="3579" spans="1:29" ht="15.75" x14ac:dyDescent="0.25">
      <c r="A3579" s="53">
        <v>5805018</v>
      </c>
      <c r="B3579" s="89" t="s">
        <v>2662</v>
      </c>
      <c r="C3579" s="53" t="s">
        <v>837</v>
      </c>
      <c r="D3579" s="49" t="s">
        <v>2498</v>
      </c>
      <c r="E3579" s="34" t="str">
        <f>M3578</f>
        <v>Needs Improvement School</v>
      </c>
      <c r="F3579" s="65" t="s">
        <v>2484</v>
      </c>
      <c r="G3579" s="62"/>
      <c r="H3579" s="13" t="str">
        <f>IF(V3580&gt;94,"Met",IF(X3580="--","n/a",IF(X3580&gt;=0,"Met","Did Not Meet")))</f>
        <v>Did Not Meet</v>
      </c>
      <c r="I3579" s="13" t="str">
        <f>IF(V3581&gt;94,"Met",IF(X3581="--","n/a",IF(X3581&gt;=0,"Met","Did Not Meet")))</f>
        <v>Did Not Meet</v>
      </c>
      <c r="K3579" s="13" t="str">
        <f>IF(Z3580&gt;94,"Met",IF(AB3580="--","n/a",IF(AB3580&gt;=0,"Met","Did Not Meet")))</f>
        <v>Did Not Meet</v>
      </c>
      <c r="L3579" s="13" t="str">
        <f>IF(Z3581&gt;94,"Met",IF(AB3581="--","n/a",IF(AB3581&gt;=0,"Met","Did Not Meet")))</f>
        <v>Did Not Meet</v>
      </c>
      <c r="M3579" s="1" t="s">
        <v>9</v>
      </c>
      <c r="N3579" s="14" t="s">
        <v>2501</v>
      </c>
      <c r="O3579" s="5"/>
      <c r="P3579" s="44" t="str">
        <f t="shared" ref="P3579" si="4570">IF(K3580="Yes",IF(L3580="Yes","Yes","No"),"No")</f>
        <v>No</v>
      </c>
      <c r="Q3579" s="94" t="s">
        <v>2759</v>
      </c>
      <c r="R3579" s="5" t="s">
        <v>1</v>
      </c>
      <c r="S3579" s="1" t="s">
        <v>2</v>
      </c>
      <c r="T3579" s="1" t="s">
        <v>7</v>
      </c>
      <c r="U3579" s="5">
        <v>65</v>
      </c>
      <c r="V3579" s="1">
        <v>75.38</v>
      </c>
      <c r="W3579" s="1">
        <v>89</v>
      </c>
      <c r="X3579" s="6">
        <f t="shared" si="4498"/>
        <v>-13.620000000000005</v>
      </c>
      <c r="Y3579" s="14">
        <v>31</v>
      </c>
      <c r="Z3579" s="1">
        <v>77.42</v>
      </c>
      <c r="AA3579" s="1">
        <v>80.7</v>
      </c>
      <c r="AB3579" s="72">
        <f t="shared" si="4525"/>
        <v>-3.2800000000000011</v>
      </c>
      <c r="AC3579" s="53"/>
    </row>
    <row r="3580" spans="1:29" ht="15" customHeight="1" x14ac:dyDescent="0.25">
      <c r="A3580" s="53">
        <v>5805018</v>
      </c>
      <c r="B3580" s="89" t="s">
        <v>2662</v>
      </c>
      <c r="C3580" s="53" t="s">
        <v>837</v>
      </c>
      <c r="D3580" s="49" t="s">
        <v>2499</v>
      </c>
      <c r="E3580" s="35" t="str">
        <f>VLOOKUP('2012 Accountability Database'!$A3578,'2011 AYP'!A$2:B$1072,2)</f>
        <v xml:space="preserve"> MS (Met Standards)</v>
      </c>
      <c r="F3580" s="66"/>
      <c r="G3580" s="63" t="s">
        <v>2485</v>
      </c>
      <c r="H3580" s="60" t="str">
        <f t="shared" ref="H3580:I3580" si="4571">IF(H3578="Met","Yes",IF(H3579="Met","Yes","No"))</f>
        <v>No</v>
      </c>
      <c r="I3580" s="60" t="str">
        <f t="shared" si="4571"/>
        <v>No</v>
      </c>
      <c r="J3580" s="42"/>
      <c r="K3580" s="60" t="str">
        <f t="shared" ref="K3580:L3580" si="4572">IF(K3578="Met","Yes",IF(K3579="Met","Yes","No"))</f>
        <v>No</v>
      </c>
      <c r="L3580" s="60" t="str">
        <f t="shared" si="4572"/>
        <v>No</v>
      </c>
      <c r="M3580" s="1" t="s">
        <v>9</v>
      </c>
      <c r="N3580" s="14" t="s">
        <v>2503</v>
      </c>
      <c r="O3580" s="5"/>
      <c r="P3580" s="44" t="str">
        <f t="shared" ref="P3580" si="4573">IF(H3584="Yes",IF(I3584="Yes","Yes","No"),"No")</f>
        <v>No</v>
      </c>
      <c r="Q3580" s="108" t="s">
        <v>2758</v>
      </c>
      <c r="R3580" s="5" t="s">
        <v>1</v>
      </c>
      <c r="S3580" s="1" t="s">
        <v>5</v>
      </c>
      <c r="T3580" s="1" t="s">
        <v>3</v>
      </c>
      <c r="U3580" s="5">
        <v>236</v>
      </c>
      <c r="V3580" s="1">
        <v>85.59</v>
      </c>
      <c r="W3580" s="1">
        <v>92.86</v>
      </c>
      <c r="X3580" s="6">
        <f t="shared" si="4498"/>
        <v>-7.269999999999996</v>
      </c>
      <c r="Y3580" s="14">
        <v>108</v>
      </c>
      <c r="Z3580" s="1">
        <v>77.78</v>
      </c>
      <c r="AA3580" s="1">
        <v>86.11</v>
      </c>
      <c r="AB3580" s="72">
        <f t="shared" si="4525"/>
        <v>-8.3299999999999983</v>
      </c>
      <c r="AC3580" s="53"/>
    </row>
    <row r="3581" spans="1:29" x14ac:dyDescent="0.25">
      <c r="A3581" s="53">
        <v>5805018</v>
      </c>
      <c r="B3581" s="89" t="s">
        <v>2662</v>
      </c>
      <c r="C3581" s="53" t="s">
        <v>837</v>
      </c>
      <c r="D3581" s="49" t="s">
        <v>2507</v>
      </c>
      <c r="E3581" s="47">
        <f>VLOOKUP('2012 Accountability Database'!A3578,Dems1112!$A$2:$G$1082,3)</f>
        <v>0.23</v>
      </c>
      <c r="F3581" s="66"/>
      <c r="G3581" s="52"/>
      <c r="M3581" s="1" t="s">
        <v>9</v>
      </c>
      <c r="N3581" s="14" t="s">
        <v>2504</v>
      </c>
      <c r="O3581" s="5"/>
      <c r="P3581" s="44" t="str">
        <f t="shared" ref="P3581" si="4574">IF(K3584="Yes",IF(L3584="Yes","Yes","No"),"No")</f>
        <v>No</v>
      </c>
      <c r="Q3581" s="108"/>
      <c r="R3581" s="5" t="s">
        <v>1</v>
      </c>
      <c r="S3581" s="1" t="s">
        <v>5</v>
      </c>
      <c r="T3581" s="1" t="s">
        <v>7</v>
      </c>
      <c r="U3581" s="5">
        <v>157</v>
      </c>
      <c r="V3581" s="1">
        <v>80.89</v>
      </c>
      <c r="W3581" s="1">
        <v>89</v>
      </c>
      <c r="X3581" s="6">
        <f t="shared" si="4498"/>
        <v>-8.11</v>
      </c>
      <c r="Y3581" s="14">
        <v>71</v>
      </c>
      <c r="Z3581" s="1">
        <v>71.83</v>
      </c>
      <c r="AA3581" s="1">
        <v>80.7</v>
      </c>
      <c r="AB3581" s="72">
        <f t="shared" si="4525"/>
        <v>-8.8700000000000045</v>
      </c>
      <c r="AC3581" s="53"/>
    </row>
    <row r="3582" spans="1:29" x14ac:dyDescent="0.25">
      <c r="A3582" s="53">
        <v>5805018</v>
      </c>
      <c r="B3582" s="89" t="s">
        <v>2662</v>
      </c>
      <c r="C3582" s="53" t="s">
        <v>837</v>
      </c>
      <c r="D3582" s="50" t="s">
        <v>2508</v>
      </c>
      <c r="E3582" s="47">
        <f>VLOOKUP('2012 Accountability Database'!A3578,Dems1112!$A$2:$G$1082,4)</f>
        <v>0.65</v>
      </c>
      <c r="F3582" s="65" t="s">
        <v>2486</v>
      </c>
      <c r="G3582" s="62"/>
      <c r="H3582" s="13" t="str">
        <f>IF(V3582&gt;94,"Met",IF(X3582="--","n/a",IF(X3582&gt;=0,"Met","Did Not Meet")))</f>
        <v>Did Not Meet</v>
      </c>
      <c r="I3582" s="13" t="str">
        <f>IF(V3583&gt;94,"Met",IF(X3583="--","n/a",IF(X3583&gt;=0,"Met","Did Not Meet")))</f>
        <v>Did Not Meet</v>
      </c>
      <c r="J3582" s="13"/>
      <c r="K3582" s="13" t="str">
        <f>IF(Z3582&gt;94,"Met",IF(AB3582="--","n/a",IF(AB3582&gt;=0,"Met","Did Not Meet")))</f>
        <v>Did Not Meet</v>
      </c>
      <c r="L3582" s="13" t="str">
        <f>IF(Z3583&gt;94,"Met",IF(AB3583="--","n/a",IF(AB3583&gt;=0,"Met","Did Not Meet")))</f>
        <v>Did Not Meet</v>
      </c>
      <c r="M3582" s="1" t="s">
        <v>9</v>
      </c>
      <c r="N3582" s="68" t="s">
        <v>2497</v>
      </c>
      <c r="O3582" s="35"/>
      <c r="P3582" s="44"/>
      <c r="Q3582" s="108"/>
      <c r="R3582" s="5" t="s">
        <v>6</v>
      </c>
      <c r="S3582" s="1" t="s">
        <v>2</v>
      </c>
      <c r="T3582" s="1" t="s">
        <v>3</v>
      </c>
      <c r="U3582" s="5">
        <v>88</v>
      </c>
      <c r="V3582" s="1">
        <v>84.09</v>
      </c>
      <c r="W3582" s="1">
        <v>94.05</v>
      </c>
      <c r="X3582" s="6">
        <f t="shared" si="4498"/>
        <v>-9.9599999999999937</v>
      </c>
      <c r="Y3582" s="14">
        <v>42</v>
      </c>
      <c r="Z3582" s="1">
        <v>47.62</v>
      </c>
      <c r="AA3582" s="1">
        <v>75</v>
      </c>
      <c r="AB3582" s="72">
        <f t="shared" si="4525"/>
        <v>-27.380000000000003</v>
      </c>
      <c r="AC3582" s="53"/>
    </row>
    <row r="3583" spans="1:29" x14ac:dyDescent="0.25">
      <c r="A3583" s="53">
        <v>5805018</v>
      </c>
      <c r="B3583" s="89" t="s">
        <v>2662</v>
      </c>
      <c r="C3583" s="53" t="s">
        <v>837</v>
      </c>
      <c r="D3583" s="50" t="s">
        <v>974</v>
      </c>
      <c r="E3583" s="47" t="str">
        <f>VLOOKUP('2012 Accountability Database'!A3578,Dems1112!$A$2:$G$1082,5)</f>
        <v>K-4</v>
      </c>
      <c r="F3583" s="65" t="s">
        <v>2487</v>
      </c>
      <c r="G3583" s="62"/>
      <c r="H3583" s="13" t="str">
        <f>IF(V3584&gt;94,"Met",IF(X3584="--","n/a",IF(X3584&gt;=0,"Met","Did Not Meet")))</f>
        <v>Did Not Meet</v>
      </c>
      <c r="I3583" s="13" t="str">
        <f>IF(V3585&gt;94,"Met",IF(X3585="--","n/a",IF(X3585&gt;=0,"Met","Did Not Meet")))</f>
        <v>Did Not Meet</v>
      </c>
      <c r="J3583" s="13"/>
      <c r="K3583" s="13" t="str">
        <f>IF(Z3584&gt;94,"Met",IF(AB3584="--","n/a",IF(AB3584&gt;=0,"Met","Did Not Meet")))</f>
        <v>Did Not Meet</v>
      </c>
      <c r="L3583" s="13" t="str">
        <f>IF(Z3585&gt;94,"Met",IF(AB3585="--","n/a",IF(AB3585&gt;=0,"Met","Did Not Meet")))</f>
        <v>Did Not Meet</v>
      </c>
      <c r="M3583" s="5" t="s">
        <v>9</v>
      </c>
      <c r="N3583" s="14"/>
      <c r="O3583" s="35" t="s">
        <v>2506</v>
      </c>
      <c r="P3583" s="83" t="str">
        <f t="shared" ref="P3583" si="4575">IF(P3578="No"," ", IF(P3580="No"," ",IF(P3579="No", " ",IF(P3581="No"," ","X"))))</f>
        <v xml:space="preserve"> </v>
      </c>
      <c r="Q3583" s="108"/>
      <c r="R3583" s="5" t="s">
        <v>6</v>
      </c>
      <c r="S3583" s="5" t="s">
        <v>2</v>
      </c>
      <c r="T3583" s="5" t="s">
        <v>7</v>
      </c>
      <c r="U3583" s="5">
        <v>65</v>
      </c>
      <c r="V3583" s="5">
        <v>80</v>
      </c>
      <c r="W3583" s="5">
        <v>90.83</v>
      </c>
      <c r="X3583" s="8">
        <f t="shared" si="4498"/>
        <v>-10.829999999999998</v>
      </c>
      <c r="Y3583" s="14">
        <v>31</v>
      </c>
      <c r="Z3583" s="5">
        <v>45.16</v>
      </c>
      <c r="AA3583" s="5">
        <v>66.23</v>
      </c>
      <c r="AB3583" s="72">
        <f t="shared" si="4525"/>
        <v>-21.070000000000007</v>
      </c>
      <c r="AC3583" s="53"/>
    </row>
    <row r="3584" spans="1:29" ht="15.75" x14ac:dyDescent="0.25">
      <c r="A3584" s="53">
        <v>5805018</v>
      </c>
      <c r="B3584" s="89" t="s">
        <v>2662</v>
      </c>
      <c r="C3584" s="53" t="s">
        <v>837</v>
      </c>
      <c r="D3584" s="50" t="s">
        <v>975</v>
      </c>
      <c r="E3584" s="48" t="str">
        <f>VLOOKUP('2012 Accountability Database'!A3578,Dems1112!$A$2:$G$1082,6)</f>
        <v>1 (Northwest AR)</v>
      </c>
      <c r="F3584" s="66"/>
      <c r="G3584" s="63" t="s">
        <v>2488</v>
      </c>
      <c r="H3584" s="61" t="str">
        <f t="shared" ref="H3584:I3584" si="4576">IF(H3582="Met","Yes",IF(H3583="Met","Yes","No"))</f>
        <v>No</v>
      </c>
      <c r="I3584" s="61" t="str">
        <f t="shared" si="4576"/>
        <v>No</v>
      </c>
      <c r="J3584" s="55"/>
      <c r="K3584" s="61" t="str">
        <f t="shared" ref="K3584:L3584" si="4577">IF(K3582="Met","Yes",IF(K3583="Met","Yes","No"))</f>
        <v>No</v>
      </c>
      <c r="L3584" s="61" t="str">
        <f t="shared" si="4577"/>
        <v>No</v>
      </c>
      <c r="M3584" s="1" t="s">
        <v>9</v>
      </c>
      <c r="N3584" s="14"/>
      <c r="O3584" s="35" t="s">
        <v>2505</v>
      </c>
      <c r="P3584" s="83" t="str">
        <f t="shared" ref="P3584" si="4578">IF(P3583="X"," ",IF(P3585="X"," ","X"))</f>
        <v xml:space="preserve"> </v>
      </c>
      <c r="Q3584" s="94" t="s">
        <v>2759</v>
      </c>
      <c r="R3584" s="5" t="s">
        <v>6</v>
      </c>
      <c r="S3584" s="1" t="s">
        <v>5</v>
      </c>
      <c r="T3584" s="1" t="s">
        <v>3</v>
      </c>
      <c r="U3584" s="5">
        <v>236</v>
      </c>
      <c r="V3584" s="1">
        <v>90.68</v>
      </c>
      <c r="W3584" s="1">
        <v>94.05</v>
      </c>
      <c r="X3584" s="6">
        <f t="shared" si="4498"/>
        <v>-3.3699999999999903</v>
      </c>
      <c r="Y3584" s="14">
        <v>108</v>
      </c>
      <c r="Z3584" s="1">
        <v>63.89</v>
      </c>
      <c r="AA3584" s="1">
        <v>75</v>
      </c>
      <c r="AB3584" s="72">
        <f t="shared" si="4525"/>
        <v>-11.11</v>
      </c>
      <c r="AC3584" s="53"/>
    </row>
    <row r="3585" spans="1:29" x14ac:dyDescent="0.25">
      <c r="A3585" s="54">
        <v>5805018</v>
      </c>
      <c r="B3585" s="90" t="s">
        <v>2662</v>
      </c>
      <c r="C3585" s="54" t="s">
        <v>837</v>
      </c>
      <c r="D3585" s="4"/>
      <c r="E3585" s="4"/>
      <c r="F3585" s="67"/>
      <c r="G3585" s="64"/>
      <c r="H3585" s="43"/>
      <c r="I3585" s="43"/>
      <c r="J3585" s="43"/>
      <c r="K3585" s="43"/>
      <c r="L3585" s="43"/>
      <c r="M3585" s="4" t="s">
        <v>9</v>
      </c>
      <c r="N3585" s="15"/>
      <c r="O3585" s="38" t="s">
        <v>2482</v>
      </c>
      <c r="P3585" s="84" t="str">
        <f>IF(E3579="Achieving School"," ","X")</f>
        <v>X</v>
      </c>
      <c r="Q3585" s="91"/>
      <c r="R3585" s="4" t="s">
        <v>6</v>
      </c>
      <c r="S3585" s="4" t="s">
        <v>5</v>
      </c>
      <c r="T3585" s="4" t="s">
        <v>7</v>
      </c>
      <c r="U3585" s="4">
        <v>157</v>
      </c>
      <c r="V3585" s="4">
        <v>86.62</v>
      </c>
      <c r="W3585" s="4">
        <v>90.83</v>
      </c>
      <c r="X3585" s="7">
        <f t="shared" si="4498"/>
        <v>-4.2099999999999937</v>
      </c>
      <c r="Y3585" s="15">
        <v>71</v>
      </c>
      <c r="Z3585" s="4">
        <v>57.75</v>
      </c>
      <c r="AA3585" s="4">
        <v>66.23</v>
      </c>
      <c r="AB3585" s="73">
        <f t="shared" si="4525"/>
        <v>-8.480000000000004</v>
      </c>
      <c r="AC3585" s="54"/>
    </row>
    <row r="3586" spans="1:29" x14ac:dyDescent="0.25">
      <c r="A3586" s="1">
        <v>5805019</v>
      </c>
      <c r="B3586" s="87" t="s">
        <v>2662</v>
      </c>
      <c r="C3586" s="55" t="s">
        <v>838</v>
      </c>
      <c r="E3586" s="42"/>
      <c r="F3586" s="65" t="s">
        <v>2483</v>
      </c>
      <c r="G3586" s="62"/>
      <c r="H3586" s="37" t="str">
        <f>IF(V3586&gt;94,"Met",IF(X3586="--","n/a",IF(X3586&gt;=0,"Met","Did Not Meet")))</f>
        <v>Met</v>
      </c>
      <c r="I3586" s="37" t="str">
        <f>IF(V3587&gt;94,"Met",IF(X3587="--","n/a",IF(X3587&gt;=0,"Met","Did Not Meet")))</f>
        <v>Met</v>
      </c>
      <c r="K3586" s="13" t="str">
        <f>IF(Z3586&gt;94,"Met",IF(AB3586="--","n/a",IF(AB3586&gt;=0,"Met","Did Not Meet")))</f>
        <v>Met</v>
      </c>
      <c r="L3586" s="13" t="str">
        <f>IF(Z3587&gt;94,"Met",IF(AB3587="--","n/a",IF(AB3587&gt;=0,"Met","Did Not Meet")))</f>
        <v>Met</v>
      </c>
      <c r="M3586" s="1" t="s">
        <v>4</v>
      </c>
      <c r="N3586" s="14" t="s">
        <v>2502</v>
      </c>
      <c r="O3586" s="5"/>
      <c r="P3586" s="44" t="str">
        <f t="shared" ref="P3586" si="4579">IF(H3588="Yes",IF(I3588="Yes","Yes","No"),"No")</f>
        <v>Yes</v>
      </c>
      <c r="Q3586" s="93"/>
      <c r="R3586" s="5" t="s">
        <v>1</v>
      </c>
      <c r="S3586" s="1" t="s">
        <v>2</v>
      </c>
      <c r="T3586" s="1" t="s">
        <v>3</v>
      </c>
      <c r="U3586" s="5">
        <v>49</v>
      </c>
      <c r="V3586" s="1">
        <v>95.92</v>
      </c>
      <c r="W3586" s="1">
        <v>83.7</v>
      </c>
      <c r="X3586" s="9">
        <f t="shared" ref="X3586:X3649" si="4580">V3586-W3586</f>
        <v>12.219999999999999</v>
      </c>
      <c r="Y3586" s="14">
        <v>19</v>
      </c>
      <c r="Z3586" s="1">
        <v>89.47</v>
      </c>
      <c r="AA3586" s="1">
        <v>60.14</v>
      </c>
      <c r="AB3586" s="71">
        <f t="shared" si="4525"/>
        <v>29.33</v>
      </c>
      <c r="AC3586" s="36"/>
    </row>
    <row r="3587" spans="1:29" ht="15.75" x14ac:dyDescent="0.25">
      <c r="A3587" s="53">
        <v>5805019</v>
      </c>
      <c r="B3587" s="89" t="s">
        <v>2662</v>
      </c>
      <c r="C3587" s="53" t="s">
        <v>838</v>
      </c>
      <c r="D3587" s="49" t="s">
        <v>2498</v>
      </c>
      <c r="E3587" s="34" t="str">
        <f>M3586</f>
        <v>Achieving School</v>
      </c>
      <c r="F3587" s="65" t="s">
        <v>2484</v>
      </c>
      <c r="G3587" s="62"/>
      <c r="H3587" s="13" t="str">
        <f>IF(V3588&gt;94,"Met",IF(X3588="--","n/a",IF(X3588&gt;=0,"Met","Did Not Meet")))</f>
        <v>Met</v>
      </c>
      <c r="I3587" s="13" t="str">
        <f>IF(V3589&gt;94,"Met",IF(X3589="--","n/a",IF(X3589&gt;=0,"Met","Did Not Meet")))</f>
        <v>Met</v>
      </c>
      <c r="K3587" s="13" t="str">
        <f>IF(Z3588&gt;94,"Met",IF(AB3588="--","n/a",IF(AB3588&gt;=0,"Met","Did Not Meet")))</f>
        <v>Met</v>
      </c>
      <c r="L3587" s="13" t="str">
        <f>IF(Z3589&gt;94,"Met",IF(AB3589="--","n/a",IF(AB3589&gt;=0,"Met","Did Not Meet")))</f>
        <v>Met</v>
      </c>
      <c r="M3587" s="1" t="s">
        <v>4</v>
      </c>
      <c r="N3587" s="14" t="s">
        <v>2501</v>
      </c>
      <c r="O3587" s="5"/>
      <c r="P3587" s="44" t="str">
        <f t="shared" ref="P3587" si="4581">IF(K3588="Yes",IF(L3588="Yes","Yes","No"),"No")</f>
        <v>Yes</v>
      </c>
      <c r="Q3587" s="94" t="s">
        <v>2759</v>
      </c>
      <c r="R3587" s="5" t="s">
        <v>1</v>
      </c>
      <c r="S3587" s="1" t="s">
        <v>2</v>
      </c>
      <c r="T3587" s="1" t="s">
        <v>7</v>
      </c>
      <c r="U3587" s="5">
        <v>32</v>
      </c>
      <c r="V3587" s="1">
        <v>93.75</v>
      </c>
      <c r="W3587" s="1">
        <v>70.67</v>
      </c>
      <c r="X3587" s="9">
        <f t="shared" si="4580"/>
        <v>23.08</v>
      </c>
      <c r="Y3587" s="14">
        <v>13</v>
      </c>
      <c r="Z3587" s="1">
        <v>84.62</v>
      </c>
      <c r="AA3587" s="1">
        <v>69.45</v>
      </c>
      <c r="AB3587" s="71">
        <f t="shared" si="4525"/>
        <v>15.170000000000002</v>
      </c>
      <c r="AC3587" s="53"/>
    </row>
    <row r="3588" spans="1:29" ht="15" customHeight="1" x14ac:dyDescent="0.25">
      <c r="A3588" s="53">
        <v>5805019</v>
      </c>
      <c r="B3588" s="89" t="s">
        <v>2662</v>
      </c>
      <c r="C3588" s="53" t="s">
        <v>838</v>
      </c>
      <c r="D3588" s="49" t="s">
        <v>2499</v>
      </c>
      <c r="E3588" s="35" t="str">
        <f>VLOOKUP('2012 Accountability Database'!$A3586,'2011 AYP'!A$2:B$1072,2)</f>
        <v xml:space="preserve"> MS (Met Standards)</v>
      </c>
      <c r="F3588" s="66"/>
      <c r="G3588" s="63" t="s">
        <v>2485</v>
      </c>
      <c r="H3588" s="60" t="str">
        <f t="shared" ref="H3588:I3588" si="4582">IF(H3586="Met","Yes",IF(H3587="Met","Yes","No"))</f>
        <v>Yes</v>
      </c>
      <c r="I3588" s="60" t="str">
        <f t="shared" si="4582"/>
        <v>Yes</v>
      </c>
      <c r="J3588" s="42"/>
      <c r="K3588" s="60" t="str">
        <f t="shared" ref="K3588:L3588" si="4583">IF(K3586="Met","Yes",IF(K3587="Met","Yes","No"))</f>
        <v>Yes</v>
      </c>
      <c r="L3588" s="60" t="str">
        <f t="shared" si="4583"/>
        <v>Yes</v>
      </c>
      <c r="M3588" s="5" t="s">
        <v>4</v>
      </c>
      <c r="N3588" s="14" t="s">
        <v>2503</v>
      </c>
      <c r="O3588" s="5"/>
      <c r="P3588" s="44" t="str">
        <f t="shared" ref="P3588" si="4584">IF(H3592="Yes",IF(I3592="Yes","Yes","No"),"No")</f>
        <v>Yes</v>
      </c>
      <c r="Q3588" s="108" t="s">
        <v>2758</v>
      </c>
      <c r="R3588" s="5" t="s">
        <v>1</v>
      </c>
      <c r="S3588" s="5" t="s">
        <v>5</v>
      </c>
      <c r="T3588" s="5" t="s">
        <v>3</v>
      </c>
      <c r="U3588" s="5">
        <v>151</v>
      </c>
      <c r="V3588" s="5">
        <v>84.11</v>
      </c>
      <c r="W3588" s="5">
        <v>83.7</v>
      </c>
      <c r="X3588" s="11">
        <f t="shared" si="4580"/>
        <v>0.40999999999999659</v>
      </c>
      <c r="Y3588" s="14">
        <v>74</v>
      </c>
      <c r="Z3588" s="5">
        <v>74.319999999999993</v>
      </c>
      <c r="AA3588" s="5">
        <v>60.14</v>
      </c>
      <c r="AB3588" s="71">
        <f t="shared" si="4525"/>
        <v>14.179999999999993</v>
      </c>
      <c r="AC3588" s="53"/>
    </row>
    <row r="3589" spans="1:29" x14ac:dyDescent="0.25">
      <c r="A3589" s="53">
        <v>5805019</v>
      </c>
      <c r="B3589" s="89" t="s">
        <v>2662</v>
      </c>
      <c r="C3589" s="53" t="s">
        <v>838</v>
      </c>
      <c r="D3589" s="49" t="s">
        <v>2507</v>
      </c>
      <c r="E3589" s="47">
        <f>VLOOKUP('2012 Accountability Database'!A3586,Dems1112!$A$2:$G$1082,3)</f>
        <v>0.09</v>
      </c>
      <c r="F3589" s="66"/>
      <c r="G3589" s="52"/>
      <c r="M3589" s="1" t="s">
        <v>4</v>
      </c>
      <c r="N3589" s="14" t="s">
        <v>2504</v>
      </c>
      <c r="O3589" s="5"/>
      <c r="P3589" s="44" t="str">
        <f t="shared" ref="P3589" si="4585">IF(K3592="Yes",IF(L3592="Yes","Yes","No"),"No")</f>
        <v>No</v>
      </c>
      <c r="Q3589" s="108"/>
      <c r="R3589" s="5" t="s">
        <v>1</v>
      </c>
      <c r="S3589" s="1" t="s">
        <v>5</v>
      </c>
      <c r="T3589" s="1" t="s">
        <v>7</v>
      </c>
      <c r="U3589" s="5">
        <v>95</v>
      </c>
      <c r="V3589" s="1">
        <v>75.790000000000006</v>
      </c>
      <c r="W3589" s="1">
        <v>70.67</v>
      </c>
      <c r="X3589" s="9">
        <f t="shared" si="4580"/>
        <v>5.1200000000000045</v>
      </c>
      <c r="Y3589" s="14">
        <v>47</v>
      </c>
      <c r="Z3589" s="1">
        <v>74.47</v>
      </c>
      <c r="AA3589" s="1">
        <v>69.45</v>
      </c>
      <c r="AB3589" s="71">
        <f t="shared" si="4525"/>
        <v>5.019999999999996</v>
      </c>
      <c r="AC3589" s="53"/>
    </row>
    <row r="3590" spans="1:29" x14ac:dyDescent="0.25">
      <c r="A3590" s="53">
        <v>5805019</v>
      </c>
      <c r="B3590" s="89" t="s">
        <v>2662</v>
      </c>
      <c r="C3590" s="53" t="s">
        <v>838</v>
      </c>
      <c r="D3590" s="50" t="s">
        <v>2508</v>
      </c>
      <c r="E3590" s="47">
        <f>VLOOKUP('2012 Accountability Database'!A3586,Dems1112!$A$2:$G$1082,4)</f>
        <v>0.59</v>
      </c>
      <c r="F3590" s="65" t="s">
        <v>2486</v>
      </c>
      <c r="G3590" s="62"/>
      <c r="H3590" s="13" t="str">
        <f>IF(V3590&gt;94,"Met",IF(X3590="--","n/a",IF(X3590&gt;=0,"Met","Did Not Meet")))</f>
        <v>Met</v>
      </c>
      <c r="I3590" s="13" t="str">
        <f>IF(V3591&gt;94,"Met",IF(X3591="--","n/a",IF(X3591&gt;=0,"Met","Did Not Meet")))</f>
        <v>Met</v>
      </c>
      <c r="J3590" s="13"/>
      <c r="K3590" s="13" t="str">
        <f>IF(Z3590&gt;94,"Met",IF(AB3590="--","n/a",IF(AB3590&gt;=0,"Met","Did Not Meet")))</f>
        <v>Did Not Meet</v>
      </c>
      <c r="L3590" s="13" t="str">
        <f>IF(Z3591&gt;94,"Met",IF(AB3591="--","n/a",IF(AB3591&gt;=0,"Met","Did Not Meet")))</f>
        <v>Did Not Meet</v>
      </c>
      <c r="M3590" s="1" t="s">
        <v>4</v>
      </c>
      <c r="N3590" s="68" t="s">
        <v>2497</v>
      </c>
      <c r="O3590" s="35"/>
      <c r="P3590" s="44"/>
      <c r="Q3590" s="108"/>
      <c r="R3590" s="5" t="s">
        <v>6</v>
      </c>
      <c r="S3590" s="1" t="s">
        <v>2</v>
      </c>
      <c r="T3590" s="1" t="s">
        <v>3</v>
      </c>
      <c r="U3590" s="5">
        <v>49</v>
      </c>
      <c r="V3590" s="1">
        <v>93.88</v>
      </c>
      <c r="W3590" s="1">
        <v>87.78</v>
      </c>
      <c r="X3590" s="9">
        <f t="shared" si="4580"/>
        <v>6.0999999999999943</v>
      </c>
      <c r="Y3590" s="14">
        <v>19</v>
      </c>
      <c r="Z3590" s="1">
        <v>63.16</v>
      </c>
      <c r="AA3590" s="1">
        <v>80.069999999999993</v>
      </c>
      <c r="AB3590" s="72">
        <f t="shared" si="4525"/>
        <v>-16.909999999999997</v>
      </c>
      <c r="AC3590" s="53"/>
    </row>
    <row r="3591" spans="1:29" x14ac:dyDescent="0.25">
      <c r="A3591" s="53">
        <v>5805019</v>
      </c>
      <c r="B3591" s="89" t="s">
        <v>2662</v>
      </c>
      <c r="C3591" s="53" t="s">
        <v>838</v>
      </c>
      <c r="D3591" s="50" t="s">
        <v>974</v>
      </c>
      <c r="E3591" s="47" t="str">
        <f>VLOOKUP('2012 Accountability Database'!A3586,Dems1112!$A$2:$G$1082,5)</f>
        <v>K-4</v>
      </c>
      <c r="F3591" s="65" t="s">
        <v>2487</v>
      </c>
      <c r="G3591" s="62"/>
      <c r="H3591" s="13" t="str">
        <f>IF(V3592&gt;94,"Met",IF(X3592="--","n/a",IF(X3592&gt;=0,"Met","Did Not Meet")))</f>
        <v>Met</v>
      </c>
      <c r="I3591" s="13" t="str">
        <f>IF(V3593&gt;94,"Met",IF(X3593="--","n/a",IF(X3593&gt;=0,"Met","Did Not Meet")))</f>
        <v>Did Not Meet</v>
      </c>
      <c r="J3591" s="13"/>
      <c r="K3591" s="13" t="str">
        <f>IF(Z3592&gt;94,"Met",IF(AB3592="--","n/a",IF(AB3592&gt;=0,"Met","Did Not Meet")))</f>
        <v>Did Not Meet</v>
      </c>
      <c r="L3591" s="13" t="str">
        <f>IF(Z3593&gt;94,"Met",IF(AB3593="--","n/a",IF(AB3593&gt;=0,"Met","Did Not Meet")))</f>
        <v>Did Not Meet</v>
      </c>
      <c r="M3591" s="5" t="s">
        <v>4</v>
      </c>
      <c r="N3591" s="14"/>
      <c r="O3591" s="35" t="s">
        <v>2506</v>
      </c>
      <c r="P3591" s="83" t="str">
        <f t="shared" ref="P3591" si="4586">IF(P3586="No"," ", IF(P3588="No"," ",IF(P3587="No", " ",IF(P3589="No"," ","X"))))</f>
        <v xml:space="preserve"> </v>
      </c>
      <c r="Q3591" s="108"/>
      <c r="R3591" s="5" t="s">
        <v>6</v>
      </c>
      <c r="S3591" s="5" t="s">
        <v>2</v>
      </c>
      <c r="T3591" s="5" t="s">
        <v>7</v>
      </c>
      <c r="U3591" s="5">
        <v>32</v>
      </c>
      <c r="V3591" s="5">
        <v>90.63</v>
      </c>
      <c r="W3591" s="5">
        <v>85.33</v>
      </c>
      <c r="X3591" s="11">
        <f t="shared" si="4580"/>
        <v>5.2999999999999972</v>
      </c>
      <c r="Y3591" s="14">
        <v>13</v>
      </c>
      <c r="Z3591" s="5">
        <v>46.15</v>
      </c>
      <c r="AA3591" s="5">
        <v>77.08</v>
      </c>
      <c r="AB3591" s="72">
        <f t="shared" si="4525"/>
        <v>-30.93</v>
      </c>
      <c r="AC3591" s="53"/>
    </row>
    <row r="3592" spans="1:29" ht="15.75" x14ac:dyDescent="0.25">
      <c r="A3592" s="53">
        <v>5805019</v>
      </c>
      <c r="B3592" s="89" t="s">
        <v>2662</v>
      </c>
      <c r="C3592" s="53" t="s">
        <v>838</v>
      </c>
      <c r="D3592" s="50" t="s">
        <v>975</v>
      </c>
      <c r="E3592" s="48" t="str">
        <f>VLOOKUP('2012 Accountability Database'!A3586,Dems1112!$A$2:$G$1082,6)</f>
        <v>1 (Northwest AR)</v>
      </c>
      <c r="F3592" s="66"/>
      <c r="G3592" s="63" t="s">
        <v>2488</v>
      </c>
      <c r="H3592" s="61" t="str">
        <f t="shared" ref="H3592:I3592" si="4587">IF(H3590="Met","Yes",IF(H3591="Met","Yes","No"))</f>
        <v>Yes</v>
      </c>
      <c r="I3592" s="61" t="str">
        <f t="shared" si="4587"/>
        <v>Yes</v>
      </c>
      <c r="J3592" s="55"/>
      <c r="K3592" s="61" t="str">
        <f t="shared" ref="K3592:L3592" si="4588">IF(K3590="Met","Yes",IF(K3591="Met","Yes","No"))</f>
        <v>No</v>
      </c>
      <c r="L3592" s="61" t="str">
        <f t="shared" si="4588"/>
        <v>No</v>
      </c>
      <c r="M3592" s="1" t="s">
        <v>4</v>
      </c>
      <c r="N3592" s="14"/>
      <c r="O3592" s="35" t="s">
        <v>2505</v>
      </c>
      <c r="P3592" s="83" t="str">
        <f t="shared" ref="P3592" si="4589">IF(P3591="X"," ",IF(P3593="X"," ","X"))</f>
        <v>X</v>
      </c>
      <c r="Q3592" s="94" t="s">
        <v>2759</v>
      </c>
      <c r="R3592" s="5" t="s">
        <v>6</v>
      </c>
      <c r="S3592" s="1" t="s">
        <v>5</v>
      </c>
      <c r="T3592" s="1" t="s">
        <v>3</v>
      </c>
      <c r="U3592" s="5">
        <v>151</v>
      </c>
      <c r="V3592" s="1">
        <v>88.08</v>
      </c>
      <c r="W3592" s="1">
        <v>87.78</v>
      </c>
      <c r="X3592" s="9">
        <f t="shared" si="4580"/>
        <v>0.29999999999999716</v>
      </c>
      <c r="Y3592" s="14">
        <v>74</v>
      </c>
      <c r="Z3592" s="1">
        <v>67.569999999999993</v>
      </c>
      <c r="AA3592" s="1">
        <v>80.069999999999993</v>
      </c>
      <c r="AB3592" s="72">
        <f t="shared" si="4525"/>
        <v>-12.5</v>
      </c>
      <c r="AC3592" s="53"/>
    </row>
    <row r="3593" spans="1:29" x14ac:dyDescent="0.25">
      <c r="A3593" s="54">
        <v>5805019</v>
      </c>
      <c r="B3593" s="90" t="s">
        <v>2662</v>
      </c>
      <c r="C3593" s="54" t="s">
        <v>838</v>
      </c>
      <c r="D3593" s="4"/>
      <c r="E3593" s="4"/>
      <c r="F3593" s="67"/>
      <c r="G3593" s="64"/>
      <c r="H3593" s="43"/>
      <c r="I3593" s="43"/>
      <c r="J3593" s="43"/>
      <c r="K3593" s="43"/>
      <c r="L3593" s="43"/>
      <c r="M3593" s="4" t="s">
        <v>4</v>
      </c>
      <c r="N3593" s="15"/>
      <c r="O3593" s="38" t="s">
        <v>2482</v>
      </c>
      <c r="P3593" s="84" t="str">
        <f>IF(E3587="Achieving School"," ","X")</f>
        <v xml:space="preserve"> </v>
      </c>
      <c r="Q3593" s="91"/>
      <c r="R3593" s="4" t="s">
        <v>6</v>
      </c>
      <c r="S3593" s="4" t="s">
        <v>5</v>
      </c>
      <c r="T3593" s="4" t="s">
        <v>7</v>
      </c>
      <c r="U3593" s="4">
        <v>95</v>
      </c>
      <c r="V3593" s="4">
        <v>83.16</v>
      </c>
      <c r="W3593" s="4">
        <v>85.33</v>
      </c>
      <c r="X3593" s="7">
        <f t="shared" si="4580"/>
        <v>-2.1700000000000017</v>
      </c>
      <c r="Y3593" s="15">
        <v>47</v>
      </c>
      <c r="Z3593" s="4">
        <v>57.45</v>
      </c>
      <c r="AA3593" s="4">
        <v>77.08</v>
      </c>
      <c r="AB3593" s="73">
        <f t="shared" si="4525"/>
        <v>-19.629999999999995</v>
      </c>
      <c r="AC3593" s="54"/>
    </row>
    <row r="3594" spans="1:29" x14ac:dyDescent="0.25">
      <c r="A3594" s="1">
        <v>5805020</v>
      </c>
      <c r="B3594" s="87" t="s">
        <v>2662</v>
      </c>
      <c r="C3594" s="55" t="s">
        <v>839</v>
      </c>
      <c r="E3594" s="42"/>
      <c r="F3594" s="65" t="s">
        <v>2483</v>
      </c>
      <c r="G3594" s="62"/>
      <c r="H3594" s="37" t="str">
        <f>IF(V3594&gt;94,"Met",IF(X3594="--","n/a",IF(X3594&gt;=0,"Met","Did Not Meet")))</f>
        <v>Did Not Meet</v>
      </c>
      <c r="I3594" s="37" t="str">
        <f>IF(V3595&gt;94,"Met",IF(X3595="--","n/a",IF(X3595&gt;=0,"Met","Did Not Meet")))</f>
        <v>Did Not Meet</v>
      </c>
      <c r="K3594" s="13" t="str">
        <f>IF(Z3594&gt;94,"Met",IF(AB3594="--","n/a",IF(AB3594&gt;=0,"Met","Did Not Meet")))</f>
        <v>Did Not Meet</v>
      </c>
      <c r="L3594" s="13" t="str">
        <f>IF(Z3595&gt;94,"Met",IF(AB3595="--","n/a",IF(AB3595&gt;=0,"Met","Did Not Meet")))</f>
        <v>Did Not Meet</v>
      </c>
      <c r="M3594" s="1" t="s">
        <v>9</v>
      </c>
      <c r="N3594" s="14" t="s">
        <v>2502</v>
      </c>
      <c r="O3594" s="5"/>
      <c r="P3594" s="44" t="str">
        <f t="shared" ref="P3594" si="4590">IF(H3596="Yes",IF(I3596="Yes","Yes","No"),"No")</f>
        <v>No</v>
      </c>
      <c r="Q3594" s="93"/>
      <c r="R3594" s="5" t="s">
        <v>1</v>
      </c>
      <c r="S3594" s="1" t="s">
        <v>2</v>
      </c>
      <c r="T3594" s="1" t="s">
        <v>3</v>
      </c>
      <c r="U3594" s="5">
        <v>171</v>
      </c>
      <c r="V3594" s="1">
        <v>81.290000000000006</v>
      </c>
      <c r="W3594" s="1">
        <v>83.2</v>
      </c>
      <c r="X3594" s="6">
        <f t="shared" si="4580"/>
        <v>-1.9099999999999966</v>
      </c>
      <c r="Y3594" s="14">
        <v>85</v>
      </c>
      <c r="Z3594" s="1">
        <v>77.650000000000006</v>
      </c>
      <c r="AA3594" s="1">
        <v>79.16</v>
      </c>
      <c r="AB3594" s="72">
        <f t="shared" si="4525"/>
        <v>-1.5099999999999909</v>
      </c>
      <c r="AC3594" s="36"/>
    </row>
    <row r="3595" spans="1:29" ht="15.75" x14ac:dyDescent="0.25">
      <c r="A3595" s="53">
        <v>5805020</v>
      </c>
      <c r="B3595" s="89" t="s">
        <v>2662</v>
      </c>
      <c r="C3595" s="53" t="s">
        <v>839</v>
      </c>
      <c r="D3595" s="49" t="s">
        <v>2498</v>
      </c>
      <c r="E3595" s="34" t="str">
        <f>M3594</f>
        <v>Needs Improvement School</v>
      </c>
      <c r="F3595" s="65" t="s">
        <v>2484</v>
      </c>
      <c r="G3595" s="62"/>
      <c r="H3595" s="13" t="str">
        <f>IF(V3596&gt;94,"Met",IF(X3596="--","n/a",IF(X3596&gt;=0,"Met","Did Not Meet")))</f>
        <v>Did Not Meet</v>
      </c>
      <c r="I3595" s="13" t="str">
        <f>IF(V3597&gt;94,"Met",IF(X3597="--","n/a",IF(X3597&gt;=0,"Met","Did Not Meet")))</f>
        <v>Did Not Meet</v>
      </c>
      <c r="K3595" s="13" t="str">
        <f>IF(Z3596&gt;94,"Met",IF(AB3596="--","n/a",IF(AB3596&gt;=0,"Met","Did Not Meet")))</f>
        <v>Did Not Meet</v>
      </c>
      <c r="L3595" s="13" t="str">
        <f>IF(Z3597&gt;94,"Met",IF(AB3597="--","n/a",IF(AB3597&gt;=0,"Met","Did Not Meet")))</f>
        <v>Did Not Meet</v>
      </c>
      <c r="M3595" s="1" t="s">
        <v>9</v>
      </c>
      <c r="N3595" s="14" t="s">
        <v>2501</v>
      </c>
      <c r="O3595" s="5"/>
      <c r="P3595" s="44" t="str">
        <f t="shared" ref="P3595" si="4591">IF(K3596="Yes",IF(L3596="Yes","Yes","No"),"No")</f>
        <v>No</v>
      </c>
      <c r="Q3595" s="94" t="s">
        <v>2759</v>
      </c>
      <c r="R3595" s="5" t="s">
        <v>1</v>
      </c>
      <c r="S3595" s="1" t="s">
        <v>2</v>
      </c>
      <c r="T3595" s="1" t="s">
        <v>7</v>
      </c>
      <c r="U3595" s="5">
        <v>138</v>
      </c>
      <c r="V3595" s="1">
        <v>77.540000000000006</v>
      </c>
      <c r="W3595" s="1">
        <v>82.37</v>
      </c>
      <c r="X3595" s="6">
        <f t="shared" si="4580"/>
        <v>-4.8299999999999983</v>
      </c>
      <c r="Y3595" s="14">
        <v>71</v>
      </c>
      <c r="Z3595" s="1">
        <v>77.459999999999994</v>
      </c>
      <c r="AA3595" s="1">
        <v>78.569999999999993</v>
      </c>
      <c r="AB3595" s="72">
        <f t="shared" si="4525"/>
        <v>-1.1099999999999994</v>
      </c>
      <c r="AC3595" s="53"/>
    </row>
    <row r="3596" spans="1:29" ht="15" customHeight="1" x14ac:dyDescent="0.25">
      <c r="A3596" s="53">
        <v>5805020</v>
      </c>
      <c r="B3596" s="89" t="s">
        <v>2662</v>
      </c>
      <c r="C3596" s="53" t="s">
        <v>839</v>
      </c>
      <c r="D3596" s="49" t="s">
        <v>2499</v>
      </c>
      <c r="E3596" s="35" t="str">
        <f>VLOOKUP('2012 Accountability Database'!$A3594,'2011 AYP'!A$2:B$1072,2)</f>
        <v xml:space="preserve"> MS (Met Standards)</v>
      </c>
      <c r="F3596" s="66"/>
      <c r="G3596" s="63" t="s">
        <v>2485</v>
      </c>
      <c r="H3596" s="60" t="str">
        <f t="shared" ref="H3596:I3596" si="4592">IF(H3594="Met","Yes",IF(H3595="Met","Yes","No"))</f>
        <v>No</v>
      </c>
      <c r="I3596" s="60" t="str">
        <f t="shared" si="4592"/>
        <v>No</v>
      </c>
      <c r="J3596" s="42"/>
      <c r="K3596" s="60" t="str">
        <f t="shared" ref="K3596:L3596" si="4593">IF(K3594="Met","Yes",IF(K3595="Met","Yes","No"))</f>
        <v>No</v>
      </c>
      <c r="L3596" s="60" t="str">
        <f t="shared" si="4593"/>
        <v>No</v>
      </c>
      <c r="M3596" s="1" t="s">
        <v>9</v>
      </c>
      <c r="N3596" s="14" t="s">
        <v>2503</v>
      </c>
      <c r="O3596" s="5"/>
      <c r="P3596" s="44" t="str">
        <f t="shared" ref="P3596" si="4594">IF(H3600="Yes",IF(I3600="Yes","Yes","No"),"No")</f>
        <v>No</v>
      </c>
      <c r="Q3596" s="108" t="s">
        <v>2758</v>
      </c>
      <c r="R3596" s="5" t="s">
        <v>1</v>
      </c>
      <c r="S3596" s="1" t="s">
        <v>5</v>
      </c>
      <c r="T3596" s="1" t="s">
        <v>3</v>
      </c>
      <c r="U3596" s="5">
        <v>525</v>
      </c>
      <c r="V3596" s="1">
        <v>79.81</v>
      </c>
      <c r="W3596" s="1">
        <v>83.2</v>
      </c>
      <c r="X3596" s="6">
        <f t="shared" si="4580"/>
        <v>-3.3900000000000006</v>
      </c>
      <c r="Y3596" s="14">
        <v>254</v>
      </c>
      <c r="Z3596" s="1">
        <v>74.02</v>
      </c>
      <c r="AA3596" s="1">
        <v>79.16</v>
      </c>
      <c r="AB3596" s="72">
        <f t="shared" si="4525"/>
        <v>-5.1400000000000006</v>
      </c>
      <c r="AC3596" s="53"/>
    </row>
    <row r="3597" spans="1:29" x14ac:dyDescent="0.25">
      <c r="A3597" s="53">
        <v>5805020</v>
      </c>
      <c r="B3597" s="89" t="s">
        <v>2662</v>
      </c>
      <c r="C3597" s="53" t="s">
        <v>839</v>
      </c>
      <c r="D3597" s="49" t="s">
        <v>2507</v>
      </c>
      <c r="E3597" s="47">
        <f>VLOOKUP('2012 Accountability Database'!A3594,Dems1112!$A$2:$G$1082,3)</f>
        <v>0.57999999999999996</v>
      </c>
      <c r="F3597" s="66"/>
      <c r="G3597" s="52"/>
      <c r="M3597" s="5" t="s">
        <v>9</v>
      </c>
      <c r="N3597" s="14" t="s">
        <v>2504</v>
      </c>
      <c r="O3597" s="5"/>
      <c r="P3597" s="44" t="str">
        <f t="shared" ref="P3597" si="4595">IF(K3600="Yes",IF(L3600="Yes","Yes","No"),"No")</f>
        <v>No</v>
      </c>
      <c r="Q3597" s="108"/>
      <c r="R3597" s="5" t="s">
        <v>1</v>
      </c>
      <c r="S3597" s="5" t="s">
        <v>5</v>
      </c>
      <c r="T3597" s="5" t="s">
        <v>7</v>
      </c>
      <c r="U3597" s="5">
        <v>442</v>
      </c>
      <c r="V3597" s="5">
        <v>77.38</v>
      </c>
      <c r="W3597" s="5">
        <v>82.37</v>
      </c>
      <c r="X3597" s="8">
        <f t="shared" si="4580"/>
        <v>-4.9900000000000091</v>
      </c>
      <c r="Y3597" s="14">
        <v>214</v>
      </c>
      <c r="Z3597" s="5">
        <v>73.83</v>
      </c>
      <c r="AA3597" s="5">
        <v>78.569999999999993</v>
      </c>
      <c r="AB3597" s="72">
        <f t="shared" si="4525"/>
        <v>-4.7399999999999949</v>
      </c>
      <c r="AC3597" s="53"/>
    </row>
    <row r="3598" spans="1:29" x14ac:dyDescent="0.25">
      <c r="A3598" s="53">
        <v>5805020</v>
      </c>
      <c r="B3598" s="89" t="s">
        <v>2662</v>
      </c>
      <c r="C3598" s="53" t="s">
        <v>839</v>
      </c>
      <c r="D3598" s="50" t="s">
        <v>2508</v>
      </c>
      <c r="E3598" s="47">
        <f>VLOOKUP('2012 Accountability Database'!A3594,Dems1112!$A$2:$G$1082,4)</f>
        <v>0.78</v>
      </c>
      <c r="F3598" s="65" t="s">
        <v>2486</v>
      </c>
      <c r="G3598" s="62"/>
      <c r="H3598" s="13" t="str">
        <f>IF(V3598&gt;94,"Met",IF(X3598="--","n/a",IF(X3598&gt;=0,"Met","Did Not Meet")))</f>
        <v>Did Not Meet</v>
      </c>
      <c r="I3598" s="13" t="str">
        <f>IF(V3599&gt;94,"Met",IF(X3599="--","n/a",IF(X3599&gt;=0,"Met","Did Not Meet")))</f>
        <v>Did Not Meet</v>
      </c>
      <c r="J3598" s="13"/>
      <c r="K3598" s="13" t="str">
        <f>IF(Z3598&gt;94,"Met",IF(AB3598="--","n/a",IF(AB3598&gt;=0,"Met","Did Not Meet")))</f>
        <v>Did Not Meet</v>
      </c>
      <c r="L3598" s="13" t="str">
        <f>IF(Z3599&gt;94,"Met",IF(AB3599="--","n/a",IF(AB3599&gt;=0,"Met","Did Not Meet")))</f>
        <v>Did Not Meet</v>
      </c>
      <c r="M3598" s="1" t="s">
        <v>9</v>
      </c>
      <c r="N3598" s="68" t="s">
        <v>2497</v>
      </c>
      <c r="O3598" s="35"/>
      <c r="P3598" s="44"/>
      <c r="Q3598" s="108"/>
      <c r="R3598" s="5" t="s">
        <v>6</v>
      </c>
      <c r="S3598" s="1" t="s">
        <v>2</v>
      </c>
      <c r="T3598" s="1" t="s">
        <v>3</v>
      </c>
      <c r="U3598" s="5">
        <v>171</v>
      </c>
      <c r="V3598" s="1">
        <v>84.21</v>
      </c>
      <c r="W3598" s="1">
        <v>89.82</v>
      </c>
      <c r="X3598" s="6">
        <f t="shared" si="4580"/>
        <v>-5.6099999999999994</v>
      </c>
      <c r="Y3598" s="14">
        <v>85</v>
      </c>
      <c r="Z3598" s="1">
        <v>52.94</v>
      </c>
      <c r="AA3598" s="1">
        <v>64.58</v>
      </c>
      <c r="AB3598" s="72">
        <f t="shared" si="4525"/>
        <v>-11.64</v>
      </c>
      <c r="AC3598" s="53"/>
    </row>
    <row r="3599" spans="1:29" x14ac:dyDescent="0.25">
      <c r="A3599" s="53">
        <v>5805020</v>
      </c>
      <c r="B3599" s="89" t="s">
        <v>2662</v>
      </c>
      <c r="C3599" s="53" t="s">
        <v>839</v>
      </c>
      <c r="D3599" s="50" t="s">
        <v>974</v>
      </c>
      <c r="E3599" s="47" t="str">
        <f>VLOOKUP('2012 Accountability Database'!A3594,Dems1112!$A$2:$G$1082,5)</f>
        <v>K-4</v>
      </c>
      <c r="F3599" s="65" t="s">
        <v>2487</v>
      </c>
      <c r="G3599" s="62"/>
      <c r="H3599" s="13" t="str">
        <f>IF(V3600&gt;94,"Met",IF(X3600="--","n/a",IF(X3600&gt;=0,"Met","Did Not Meet")))</f>
        <v>Did Not Meet</v>
      </c>
      <c r="I3599" s="13" t="str">
        <f>IF(V3601&gt;94,"Met",IF(X3601="--","n/a",IF(X3601&gt;=0,"Met","Did Not Meet")))</f>
        <v>Did Not Meet</v>
      </c>
      <c r="J3599" s="13"/>
      <c r="K3599" s="13" t="str">
        <f>IF(Z3600&gt;94,"Met",IF(AB3600="--","n/a",IF(AB3600&gt;=0,"Met","Did Not Meet")))</f>
        <v>Did Not Meet</v>
      </c>
      <c r="L3599" s="13" t="str">
        <f>IF(Z3601&gt;94,"Met",IF(AB3601="--","n/a",IF(AB3601&gt;=0,"Met","Did Not Meet")))</f>
        <v>Did Not Meet</v>
      </c>
      <c r="M3599" s="1" t="s">
        <v>9</v>
      </c>
      <c r="N3599" s="14"/>
      <c r="O3599" s="35" t="s">
        <v>2506</v>
      </c>
      <c r="P3599" s="83" t="str">
        <f t="shared" ref="P3599" si="4596">IF(P3594="No"," ", IF(P3596="No"," ",IF(P3595="No", " ",IF(P3597="No"," ","X"))))</f>
        <v xml:space="preserve"> </v>
      </c>
      <c r="Q3599" s="108"/>
      <c r="R3599" s="5" t="s">
        <v>6</v>
      </c>
      <c r="S3599" s="1" t="s">
        <v>2</v>
      </c>
      <c r="T3599" s="1" t="s">
        <v>7</v>
      </c>
      <c r="U3599" s="5">
        <v>138</v>
      </c>
      <c r="V3599" s="1">
        <v>81.16</v>
      </c>
      <c r="W3599" s="1">
        <v>89.42</v>
      </c>
      <c r="X3599" s="6">
        <f t="shared" si="4580"/>
        <v>-8.2600000000000051</v>
      </c>
      <c r="Y3599" s="14">
        <v>71</v>
      </c>
      <c r="Z3599" s="1">
        <v>52.11</v>
      </c>
      <c r="AA3599" s="1">
        <v>65.48</v>
      </c>
      <c r="AB3599" s="72">
        <f t="shared" si="4525"/>
        <v>-13.370000000000005</v>
      </c>
      <c r="AC3599" s="53"/>
    </row>
    <row r="3600" spans="1:29" ht="15.75" x14ac:dyDescent="0.25">
      <c r="A3600" s="53">
        <v>5805020</v>
      </c>
      <c r="B3600" s="89" t="s">
        <v>2662</v>
      </c>
      <c r="C3600" s="53" t="s">
        <v>839</v>
      </c>
      <c r="D3600" s="50" t="s">
        <v>975</v>
      </c>
      <c r="E3600" s="48" t="str">
        <f>VLOOKUP('2012 Accountability Database'!A3594,Dems1112!$A$2:$G$1082,6)</f>
        <v>1 (Northwest AR)</v>
      </c>
      <c r="F3600" s="66"/>
      <c r="G3600" s="63" t="s">
        <v>2488</v>
      </c>
      <c r="H3600" s="61" t="str">
        <f t="shared" ref="H3600:I3600" si="4597">IF(H3598="Met","Yes",IF(H3599="Met","Yes","No"))</f>
        <v>No</v>
      </c>
      <c r="I3600" s="61" t="str">
        <f t="shared" si="4597"/>
        <v>No</v>
      </c>
      <c r="J3600" s="55"/>
      <c r="K3600" s="61" t="str">
        <f t="shared" ref="K3600:L3600" si="4598">IF(K3598="Met","Yes",IF(K3599="Met","Yes","No"))</f>
        <v>No</v>
      </c>
      <c r="L3600" s="61" t="str">
        <f t="shared" si="4598"/>
        <v>No</v>
      </c>
      <c r="M3600" s="1" t="s">
        <v>9</v>
      </c>
      <c r="N3600" s="14"/>
      <c r="O3600" s="35" t="s">
        <v>2505</v>
      </c>
      <c r="P3600" s="83" t="str">
        <f t="shared" ref="P3600" si="4599">IF(P3599="X"," ",IF(P3601="X"," ","X"))</f>
        <v xml:space="preserve"> </v>
      </c>
      <c r="Q3600" s="94" t="s">
        <v>2759</v>
      </c>
      <c r="R3600" s="5" t="s">
        <v>6</v>
      </c>
      <c r="S3600" s="1" t="s">
        <v>5</v>
      </c>
      <c r="T3600" s="1" t="s">
        <v>3</v>
      </c>
      <c r="U3600" s="5">
        <v>525</v>
      </c>
      <c r="V3600" s="1">
        <v>86.86</v>
      </c>
      <c r="W3600" s="1">
        <v>89.82</v>
      </c>
      <c r="X3600" s="6">
        <f t="shared" si="4580"/>
        <v>-2.9599999999999937</v>
      </c>
      <c r="Y3600" s="14">
        <v>256</v>
      </c>
      <c r="Z3600" s="1">
        <v>50.78</v>
      </c>
      <c r="AA3600" s="1">
        <v>64.58</v>
      </c>
      <c r="AB3600" s="72">
        <f t="shared" si="4525"/>
        <v>-13.799999999999997</v>
      </c>
      <c r="AC3600" s="53"/>
    </row>
    <row r="3601" spans="1:29" x14ac:dyDescent="0.25">
      <c r="A3601" s="54">
        <v>5805020</v>
      </c>
      <c r="B3601" s="90" t="s">
        <v>2662</v>
      </c>
      <c r="C3601" s="54" t="s">
        <v>839</v>
      </c>
      <c r="D3601" s="4"/>
      <c r="E3601" s="4"/>
      <c r="F3601" s="67"/>
      <c r="G3601" s="64"/>
      <c r="H3601" s="43"/>
      <c r="I3601" s="43"/>
      <c r="J3601" s="43"/>
      <c r="K3601" s="43"/>
      <c r="L3601" s="43"/>
      <c r="M3601" s="4" t="s">
        <v>9</v>
      </c>
      <c r="N3601" s="15"/>
      <c r="O3601" s="38" t="s">
        <v>2482</v>
      </c>
      <c r="P3601" s="84" t="str">
        <f>IF(E3595="Achieving School"," ","X")</f>
        <v>X</v>
      </c>
      <c r="Q3601" s="91"/>
      <c r="R3601" s="4" t="s">
        <v>6</v>
      </c>
      <c r="S3601" s="4" t="s">
        <v>5</v>
      </c>
      <c r="T3601" s="4" t="s">
        <v>7</v>
      </c>
      <c r="U3601" s="4">
        <v>442</v>
      </c>
      <c r="V3601" s="4">
        <v>85.52</v>
      </c>
      <c r="W3601" s="4">
        <v>89.42</v>
      </c>
      <c r="X3601" s="7">
        <f t="shared" si="4580"/>
        <v>-3.9000000000000057</v>
      </c>
      <c r="Y3601" s="15">
        <v>216</v>
      </c>
      <c r="Z3601" s="4">
        <v>50.93</v>
      </c>
      <c r="AA3601" s="4">
        <v>65.48</v>
      </c>
      <c r="AB3601" s="73">
        <f t="shared" si="4525"/>
        <v>-14.550000000000004</v>
      </c>
      <c r="AC3601" s="54"/>
    </row>
    <row r="3602" spans="1:29" x14ac:dyDescent="0.25">
      <c r="A3602" s="1">
        <v>5805021</v>
      </c>
      <c r="B3602" s="87" t="s">
        <v>2662</v>
      </c>
      <c r="C3602" s="55" t="s">
        <v>840</v>
      </c>
      <c r="E3602" s="42"/>
      <c r="F3602" s="65" t="s">
        <v>2483</v>
      </c>
      <c r="G3602" s="62"/>
      <c r="H3602" s="37" t="str">
        <f>IF(V3602&gt;94,"Met",IF(X3602="--","n/a",IF(X3602&gt;=0,"Met","Did Not Meet")))</f>
        <v>Met</v>
      </c>
      <c r="I3602" s="37" t="str">
        <f>IF(V3603&gt;94,"Met",IF(X3603="--","n/a",IF(X3603&gt;=0,"Met","Did Not Meet")))</f>
        <v>Met</v>
      </c>
      <c r="K3602" s="13" t="str">
        <f>IF(Z3602&gt;94,"Met",IF(AB3602="--","n/a",IF(AB3602&gt;=0,"Met","Did Not Meet")))</f>
        <v>Met</v>
      </c>
      <c r="L3602" s="13" t="str">
        <f>IF(Z3603&gt;94,"Met",IF(AB3603="--","n/a",IF(AB3603&gt;=0,"Met","Did Not Meet")))</f>
        <v>Met</v>
      </c>
      <c r="M3602" s="1" t="s">
        <v>4</v>
      </c>
      <c r="N3602" s="14" t="s">
        <v>2502</v>
      </c>
      <c r="O3602" s="5"/>
      <c r="P3602" s="44" t="str">
        <f t="shared" ref="P3602" si="4600">IF(H3604="Yes",IF(I3604="Yes","Yes","No"),"No")</f>
        <v>Yes</v>
      </c>
      <c r="Q3602" s="93"/>
      <c r="R3602" s="5" t="s">
        <v>1</v>
      </c>
      <c r="S3602" s="1" t="s">
        <v>2</v>
      </c>
      <c r="T3602" s="1" t="s">
        <v>3</v>
      </c>
      <c r="U3602" s="5">
        <v>168</v>
      </c>
      <c r="V3602" s="1">
        <v>94.05</v>
      </c>
      <c r="W3602" s="1">
        <v>89.5</v>
      </c>
      <c r="X3602" s="9">
        <f t="shared" si="4580"/>
        <v>4.5499999999999972</v>
      </c>
      <c r="Y3602" s="14">
        <v>87</v>
      </c>
      <c r="Z3602" s="1">
        <v>90.8</v>
      </c>
      <c r="AA3602" s="1">
        <v>84.26</v>
      </c>
      <c r="AB3602" s="71">
        <f t="shared" si="4525"/>
        <v>6.539999999999992</v>
      </c>
      <c r="AC3602" s="36"/>
    </row>
    <row r="3603" spans="1:29" ht="15.75" x14ac:dyDescent="0.25">
      <c r="A3603" s="53">
        <v>5805021</v>
      </c>
      <c r="B3603" s="89" t="s">
        <v>2662</v>
      </c>
      <c r="C3603" s="53" t="s">
        <v>840</v>
      </c>
      <c r="D3603" s="49" t="s">
        <v>2498</v>
      </c>
      <c r="E3603" s="34" t="str">
        <f>M3602</f>
        <v>Achieving School</v>
      </c>
      <c r="F3603" s="65" t="s">
        <v>2484</v>
      </c>
      <c r="G3603" s="62"/>
      <c r="H3603" s="13" t="str">
        <f>IF(V3604&gt;94,"Met",IF(X3604="--","n/a",IF(X3604&gt;=0,"Met","Did Not Meet")))</f>
        <v>Did Not Meet</v>
      </c>
      <c r="I3603" s="13" t="str">
        <f>IF(V3605&gt;94,"Met",IF(X3605="--","n/a",IF(X3605&gt;=0,"Met","Did Not Meet")))</f>
        <v>Did Not Meet</v>
      </c>
      <c r="K3603" s="13" t="str">
        <f>IF(Z3604&gt;94,"Met",IF(AB3604="--","n/a",IF(AB3604&gt;=0,"Met","Did Not Meet")))</f>
        <v>Met</v>
      </c>
      <c r="L3603" s="13" t="str">
        <f>IF(Z3605&gt;94,"Met",IF(AB3605="--","n/a",IF(AB3605&gt;=0,"Met","Did Not Meet")))</f>
        <v>Met</v>
      </c>
      <c r="M3603" s="1" t="s">
        <v>4</v>
      </c>
      <c r="N3603" s="14" t="s">
        <v>2501</v>
      </c>
      <c r="O3603" s="5"/>
      <c r="P3603" s="44" t="str">
        <f t="shared" ref="P3603" si="4601">IF(K3604="Yes",IF(L3604="Yes","Yes","No"),"No")</f>
        <v>Yes</v>
      </c>
      <c r="Q3603" s="94" t="s">
        <v>2759</v>
      </c>
      <c r="R3603" s="5" t="s">
        <v>1</v>
      </c>
      <c r="S3603" s="1" t="s">
        <v>2</v>
      </c>
      <c r="T3603" s="1" t="s">
        <v>7</v>
      </c>
      <c r="U3603" s="5">
        <v>72</v>
      </c>
      <c r="V3603" s="1">
        <v>87.5</v>
      </c>
      <c r="W3603" s="1">
        <v>77.87</v>
      </c>
      <c r="X3603" s="9">
        <f t="shared" si="4580"/>
        <v>9.6299999999999955</v>
      </c>
      <c r="Y3603" s="14">
        <v>34</v>
      </c>
      <c r="Z3603" s="1">
        <v>94.12</v>
      </c>
      <c r="AA3603" s="1">
        <v>77.55</v>
      </c>
      <c r="AB3603" s="71">
        <f t="shared" si="4525"/>
        <v>16.570000000000007</v>
      </c>
      <c r="AC3603" s="53"/>
    </row>
    <row r="3604" spans="1:29" ht="15" customHeight="1" x14ac:dyDescent="0.25">
      <c r="A3604" s="53">
        <v>5805021</v>
      </c>
      <c r="B3604" s="89" t="s">
        <v>2662</v>
      </c>
      <c r="C3604" s="53" t="s">
        <v>840</v>
      </c>
      <c r="D3604" s="49" t="s">
        <v>2499</v>
      </c>
      <c r="E3604" s="35" t="str">
        <f>VLOOKUP('2012 Accountability Database'!$A3602,'2011 AYP'!A$2:B$1072,2)</f>
        <v xml:space="preserve"> MS (Met Standards)</v>
      </c>
      <c r="F3604" s="66"/>
      <c r="G3604" s="63" t="s">
        <v>2485</v>
      </c>
      <c r="H3604" s="60" t="str">
        <f t="shared" ref="H3604:I3604" si="4602">IF(H3602="Met","Yes",IF(H3603="Met","Yes","No"))</f>
        <v>Yes</v>
      </c>
      <c r="I3604" s="60" t="str">
        <f t="shared" si="4602"/>
        <v>Yes</v>
      </c>
      <c r="J3604" s="42"/>
      <c r="K3604" s="60" t="str">
        <f t="shared" ref="K3604:L3604" si="4603">IF(K3602="Met","Yes",IF(K3603="Met","Yes","No"))</f>
        <v>Yes</v>
      </c>
      <c r="L3604" s="60" t="str">
        <f t="shared" si="4603"/>
        <v>Yes</v>
      </c>
      <c r="M3604" s="1" t="s">
        <v>4</v>
      </c>
      <c r="N3604" s="14" t="s">
        <v>2503</v>
      </c>
      <c r="O3604" s="5"/>
      <c r="P3604" s="44" t="str">
        <f t="shared" ref="P3604" si="4604">IF(H3608="Yes",IF(I3608="Yes","Yes","No"),"No")</f>
        <v>Yes</v>
      </c>
      <c r="Q3604" s="108" t="s">
        <v>2758</v>
      </c>
      <c r="R3604" s="5" t="s">
        <v>1</v>
      </c>
      <c r="S3604" s="1" t="s">
        <v>5</v>
      </c>
      <c r="T3604" s="1" t="s">
        <v>3</v>
      </c>
      <c r="U3604" s="5">
        <v>547</v>
      </c>
      <c r="V3604" s="1">
        <v>88.12</v>
      </c>
      <c r="W3604" s="1">
        <v>89.5</v>
      </c>
      <c r="X3604" s="6">
        <f t="shared" si="4580"/>
        <v>-1.3799999999999955</v>
      </c>
      <c r="Y3604" s="14">
        <v>259</v>
      </c>
      <c r="Z3604" s="1">
        <v>85.33</v>
      </c>
      <c r="AA3604" s="1">
        <v>84.26</v>
      </c>
      <c r="AB3604" s="71">
        <f t="shared" si="4525"/>
        <v>1.0699999999999932</v>
      </c>
      <c r="AC3604" s="53"/>
    </row>
    <row r="3605" spans="1:29" x14ac:dyDescent="0.25">
      <c r="A3605" s="53">
        <v>5805021</v>
      </c>
      <c r="B3605" s="89" t="s">
        <v>2662</v>
      </c>
      <c r="C3605" s="53" t="s">
        <v>840</v>
      </c>
      <c r="D3605" s="49" t="s">
        <v>2507</v>
      </c>
      <c r="E3605" s="47">
        <f>VLOOKUP('2012 Accountability Database'!A3602,Dems1112!$A$2:$G$1082,3)</f>
        <v>0.22</v>
      </c>
      <c r="F3605" s="66"/>
      <c r="G3605" s="52"/>
      <c r="M3605" s="1" t="s">
        <v>4</v>
      </c>
      <c r="N3605" s="14" t="s">
        <v>2504</v>
      </c>
      <c r="O3605" s="5"/>
      <c r="P3605" s="44" t="str">
        <f t="shared" ref="P3605" si="4605">IF(K3608="Yes",IF(L3608="Yes","Yes","No"),"No")</f>
        <v>Yes</v>
      </c>
      <c r="Q3605" s="108"/>
      <c r="R3605" s="5" t="s">
        <v>1</v>
      </c>
      <c r="S3605" s="1" t="s">
        <v>5</v>
      </c>
      <c r="T3605" s="1" t="s">
        <v>7</v>
      </c>
      <c r="U3605" s="5">
        <v>245</v>
      </c>
      <c r="V3605" s="1">
        <v>75.510000000000005</v>
      </c>
      <c r="W3605" s="1">
        <v>77.87</v>
      </c>
      <c r="X3605" s="6">
        <f t="shared" si="4580"/>
        <v>-2.3599999999999994</v>
      </c>
      <c r="Y3605" s="14">
        <v>113</v>
      </c>
      <c r="Z3605" s="1">
        <v>82.3</v>
      </c>
      <c r="AA3605" s="1">
        <v>77.55</v>
      </c>
      <c r="AB3605" s="71">
        <f t="shared" si="4525"/>
        <v>4.75</v>
      </c>
      <c r="AC3605" s="53"/>
    </row>
    <row r="3606" spans="1:29" x14ac:dyDescent="0.25">
      <c r="A3606" s="53">
        <v>5805021</v>
      </c>
      <c r="B3606" s="89" t="s">
        <v>2662</v>
      </c>
      <c r="C3606" s="53" t="s">
        <v>840</v>
      </c>
      <c r="D3606" s="50" t="s">
        <v>2508</v>
      </c>
      <c r="E3606" s="47">
        <f>VLOOKUP('2012 Accountability Database'!A3602,Dems1112!$A$2:$G$1082,4)</f>
        <v>0.44</v>
      </c>
      <c r="F3606" s="65" t="s">
        <v>2486</v>
      </c>
      <c r="G3606" s="62"/>
      <c r="H3606" s="13" t="str">
        <f>IF(V3606&gt;94,"Met",IF(X3606="--","n/a",IF(X3606&gt;=0,"Met","Did Not Meet")))</f>
        <v>Met</v>
      </c>
      <c r="I3606" s="13" t="str">
        <f>IF(V3607&gt;94,"Met",IF(X3607="--","n/a",IF(X3607&gt;=0,"Met","Did Not Meet")))</f>
        <v>Met</v>
      </c>
      <c r="J3606" s="13"/>
      <c r="K3606" s="13" t="str">
        <f>IF(Z3606&gt;94,"Met",IF(AB3606="--","n/a",IF(AB3606&gt;=0,"Met","Did Not Meet")))</f>
        <v>Did Not Meet</v>
      </c>
      <c r="L3606" s="13" t="str">
        <f>IF(Z3607&gt;94,"Met",IF(AB3607="--","n/a",IF(AB3607&gt;=0,"Met","Did Not Meet")))</f>
        <v>Met</v>
      </c>
      <c r="M3606" s="1" t="s">
        <v>4</v>
      </c>
      <c r="N3606" s="68" t="s">
        <v>2497</v>
      </c>
      <c r="O3606" s="35"/>
      <c r="P3606" s="44"/>
      <c r="Q3606" s="108"/>
      <c r="R3606" s="5" t="s">
        <v>6</v>
      </c>
      <c r="S3606" s="1" t="s">
        <v>2</v>
      </c>
      <c r="T3606" s="1" t="s">
        <v>3</v>
      </c>
      <c r="U3606" s="5">
        <v>168</v>
      </c>
      <c r="V3606" s="1">
        <v>94.64</v>
      </c>
      <c r="W3606" s="1">
        <v>92.36</v>
      </c>
      <c r="X3606" s="9">
        <f t="shared" si="4580"/>
        <v>2.2800000000000011</v>
      </c>
      <c r="Y3606" s="14">
        <v>87</v>
      </c>
      <c r="Z3606" s="1">
        <v>64.37</v>
      </c>
      <c r="AA3606" s="1">
        <v>67.599999999999994</v>
      </c>
      <c r="AB3606" s="72">
        <f t="shared" si="4525"/>
        <v>-3.2299999999999898</v>
      </c>
      <c r="AC3606" s="53"/>
    </row>
    <row r="3607" spans="1:29" x14ac:dyDescent="0.25">
      <c r="A3607" s="53">
        <v>5805021</v>
      </c>
      <c r="B3607" s="89" t="s">
        <v>2662</v>
      </c>
      <c r="C3607" s="53" t="s">
        <v>840</v>
      </c>
      <c r="D3607" s="50" t="s">
        <v>974</v>
      </c>
      <c r="E3607" s="47" t="str">
        <f>VLOOKUP('2012 Accountability Database'!A3602,Dems1112!$A$2:$G$1082,5)</f>
        <v>K-4</v>
      </c>
      <c r="F3607" s="65" t="s">
        <v>2487</v>
      </c>
      <c r="G3607" s="62"/>
      <c r="H3607" s="13" t="str">
        <f>IF(V3608&gt;94,"Met",IF(X3608="--","n/a",IF(X3608&gt;=0,"Met","Did Not Meet")))</f>
        <v>Did Not Meet</v>
      </c>
      <c r="I3607" s="13" t="str">
        <f>IF(V3609&gt;94,"Met",IF(X3609="--","n/a",IF(X3609&gt;=0,"Met","Did Not Meet")))</f>
        <v>Did Not Meet</v>
      </c>
      <c r="J3607" s="13"/>
      <c r="K3607" s="13" t="str">
        <f>IF(Z3608&gt;94,"Met",IF(AB3608="--","n/a",IF(AB3608&gt;=0,"Met","Did Not Meet")))</f>
        <v>Met</v>
      </c>
      <c r="L3607" s="13" t="str">
        <f>IF(Z3609&gt;94,"Met",IF(AB3609="--","n/a",IF(AB3609&gt;=0,"Met","Did Not Meet")))</f>
        <v>Met</v>
      </c>
      <c r="M3607" s="1" t="s">
        <v>4</v>
      </c>
      <c r="N3607" s="14"/>
      <c r="O3607" s="35" t="s">
        <v>2506</v>
      </c>
      <c r="P3607" s="83" t="str">
        <f t="shared" ref="P3607" si="4606">IF(P3602="No"," ", IF(P3604="No"," ",IF(P3603="No", " ",IF(P3605="No"," ","X"))))</f>
        <v>X</v>
      </c>
      <c r="Q3607" s="108"/>
      <c r="R3607" s="5" t="s">
        <v>6</v>
      </c>
      <c r="S3607" s="1" t="s">
        <v>2</v>
      </c>
      <c r="T3607" s="1" t="s">
        <v>7</v>
      </c>
      <c r="U3607" s="5">
        <v>72</v>
      </c>
      <c r="V3607" s="1">
        <v>88.89</v>
      </c>
      <c r="W3607" s="1">
        <v>83.14</v>
      </c>
      <c r="X3607" s="9">
        <f t="shared" si="4580"/>
        <v>5.75</v>
      </c>
      <c r="Y3607" s="14">
        <v>34</v>
      </c>
      <c r="Z3607" s="1">
        <v>64.709999999999994</v>
      </c>
      <c r="AA3607" s="1">
        <v>58.84</v>
      </c>
      <c r="AB3607" s="71">
        <f t="shared" ref="AB3607:AB3670" si="4607">Z3607-AA3607</f>
        <v>5.8699999999999903</v>
      </c>
      <c r="AC3607" s="53"/>
    </row>
    <row r="3608" spans="1:29" ht="15.75" x14ac:dyDescent="0.25">
      <c r="A3608" s="53">
        <v>5805021</v>
      </c>
      <c r="B3608" s="89" t="s">
        <v>2662</v>
      </c>
      <c r="C3608" s="53" t="s">
        <v>840</v>
      </c>
      <c r="D3608" s="50" t="s">
        <v>975</v>
      </c>
      <c r="E3608" s="48" t="str">
        <f>VLOOKUP('2012 Accountability Database'!A3602,Dems1112!$A$2:$G$1082,6)</f>
        <v>1 (Northwest AR)</v>
      </c>
      <c r="F3608" s="66"/>
      <c r="G3608" s="63" t="s">
        <v>2488</v>
      </c>
      <c r="H3608" s="61" t="str">
        <f t="shared" ref="H3608:I3608" si="4608">IF(H3606="Met","Yes",IF(H3607="Met","Yes","No"))</f>
        <v>Yes</v>
      </c>
      <c r="I3608" s="61" t="str">
        <f t="shared" si="4608"/>
        <v>Yes</v>
      </c>
      <c r="J3608" s="55"/>
      <c r="K3608" s="61" t="str">
        <f t="shared" ref="K3608:L3608" si="4609">IF(K3606="Met","Yes",IF(K3607="Met","Yes","No"))</f>
        <v>Yes</v>
      </c>
      <c r="L3608" s="61" t="str">
        <f t="shared" si="4609"/>
        <v>Yes</v>
      </c>
      <c r="M3608" s="1" t="s">
        <v>4</v>
      </c>
      <c r="N3608" s="14"/>
      <c r="O3608" s="35" t="s">
        <v>2505</v>
      </c>
      <c r="P3608" s="83" t="str">
        <f t="shared" ref="P3608" si="4610">IF(P3607="X"," ",IF(P3609="X"," ","X"))</f>
        <v xml:space="preserve"> </v>
      </c>
      <c r="Q3608" s="94" t="s">
        <v>2759</v>
      </c>
      <c r="R3608" s="5" t="s">
        <v>6</v>
      </c>
      <c r="S3608" s="1" t="s">
        <v>5</v>
      </c>
      <c r="T3608" s="1" t="s">
        <v>3</v>
      </c>
      <c r="U3608" s="5">
        <v>547</v>
      </c>
      <c r="V3608" s="1">
        <v>91.22</v>
      </c>
      <c r="W3608" s="1">
        <v>92.36</v>
      </c>
      <c r="X3608" s="6">
        <f t="shared" si="4580"/>
        <v>-1.1400000000000006</v>
      </c>
      <c r="Y3608" s="14">
        <v>260</v>
      </c>
      <c r="Z3608" s="1">
        <v>67.69</v>
      </c>
      <c r="AA3608" s="1">
        <v>67.599999999999994</v>
      </c>
      <c r="AB3608" s="71">
        <f t="shared" si="4607"/>
        <v>9.0000000000003411E-2</v>
      </c>
      <c r="AC3608" s="53"/>
    </row>
    <row r="3609" spans="1:29" x14ac:dyDescent="0.25">
      <c r="A3609" s="54">
        <v>5805021</v>
      </c>
      <c r="B3609" s="90" t="s">
        <v>2662</v>
      </c>
      <c r="C3609" s="54" t="s">
        <v>840</v>
      </c>
      <c r="D3609" s="4"/>
      <c r="E3609" s="4"/>
      <c r="F3609" s="67"/>
      <c r="G3609" s="64"/>
      <c r="H3609" s="43"/>
      <c r="I3609" s="43"/>
      <c r="J3609" s="43"/>
      <c r="K3609" s="43"/>
      <c r="L3609" s="43"/>
      <c r="M3609" s="4" t="s">
        <v>4</v>
      </c>
      <c r="N3609" s="15"/>
      <c r="O3609" s="38" t="s">
        <v>2482</v>
      </c>
      <c r="P3609" s="84" t="str">
        <f>IF(E3603="Achieving School"," ","X")</f>
        <v xml:space="preserve"> </v>
      </c>
      <c r="Q3609" s="91"/>
      <c r="R3609" s="4" t="s">
        <v>6</v>
      </c>
      <c r="S3609" s="4" t="s">
        <v>5</v>
      </c>
      <c r="T3609" s="4" t="s">
        <v>7</v>
      </c>
      <c r="U3609" s="4">
        <v>245</v>
      </c>
      <c r="V3609" s="4">
        <v>82.86</v>
      </c>
      <c r="W3609" s="4">
        <v>83.14</v>
      </c>
      <c r="X3609" s="7">
        <f t="shared" si="4580"/>
        <v>-0.28000000000000114</v>
      </c>
      <c r="Y3609" s="15">
        <v>114</v>
      </c>
      <c r="Z3609" s="4">
        <v>63.16</v>
      </c>
      <c r="AA3609" s="4">
        <v>58.84</v>
      </c>
      <c r="AB3609" s="74">
        <f t="shared" si="4607"/>
        <v>4.3199999999999932</v>
      </c>
      <c r="AC3609" s="54"/>
    </row>
    <row r="3610" spans="1:29" x14ac:dyDescent="0.25">
      <c r="A3610" s="1">
        <v>5805022</v>
      </c>
      <c r="B3610" s="87" t="s">
        <v>2662</v>
      </c>
      <c r="C3610" s="55" t="s">
        <v>841</v>
      </c>
      <c r="E3610" s="42"/>
      <c r="F3610" s="65" t="s">
        <v>2483</v>
      </c>
      <c r="G3610" s="62"/>
      <c r="H3610" s="37" t="str">
        <f>IF(V3610&gt;94,"Met",IF(X3610="--","n/a",IF(X3610&gt;=0,"Met","Did Not Meet")))</f>
        <v>Met</v>
      </c>
      <c r="I3610" s="37" t="str">
        <f>IF(V3611&gt;94,"Met",IF(X3611="--","n/a",IF(X3611&gt;=0,"Met","Did Not Meet")))</f>
        <v>Met</v>
      </c>
      <c r="K3610" s="13" t="str">
        <f>IF(Z3610&gt;94,"Met",IF(AB3610="--","n/a",IF(AB3610&gt;=0,"Met","Did Not Meet")))</f>
        <v>Met</v>
      </c>
      <c r="L3610" s="13" t="str">
        <f>IF(Z3611&gt;94,"Met",IF(AB3611="--","n/a",IF(AB3611&gt;=0,"Met","Did Not Meet")))</f>
        <v>Met</v>
      </c>
      <c r="M3610" s="5" t="s">
        <v>9</v>
      </c>
      <c r="N3610" s="14" t="s">
        <v>2502</v>
      </c>
      <c r="O3610" s="5"/>
      <c r="P3610" s="44" t="str">
        <f t="shared" ref="P3610" si="4611">IF(H3612="Yes",IF(I3612="Yes","Yes","No"),"No")</f>
        <v>Yes</v>
      </c>
      <c r="Q3610" s="93"/>
      <c r="R3610" s="5" t="s">
        <v>1</v>
      </c>
      <c r="S3610" s="5" t="s">
        <v>2</v>
      </c>
      <c r="T3610" s="5" t="s">
        <v>3</v>
      </c>
      <c r="U3610" s="5">
        <v>691</v>
      </c>
      <c r="V3610" s="5">
        <v>82.2</v>
      </c>
      <c r="W3610" s="5">
        <v>78.61</v>
      </c>
      <c r="X3610" s="11">
        <f t="shared" si="4580"/>
        <v>3.5900000000000034</v>
      </c>
      <c r="Y3610" s="14">
        <v>639</v>
      </c>
      <c r="Z3610" s="5">
        <v>84.66</v>
      </c>
      <c r="AA3610" s="5">
        <v>80</v>
      </c>
      <c r="AB3610" s="71">
        <f t="shared" si="4607"/>
        <v>4.6599999999999966</v>
      </c>
      <c r="AC3610" s="36"/>
    </row>
    <row r="3611" spans="1:29" ht="15.75" x14ac:dyDescent="0.25">
      <c r="A3611" s="53">
        <v>5805022</v>
      </c>
      <c r="B3611" s="89" t="s">
        <v>2662</v>
      </c>
      <c r="C3611" s="53" t="s">
        <v>841</v>
      </c>
      <c r="D3611" s="49" t="s">
        <v>2498</v>
      </c>
      <c r="E3611" s="34" t="str">
        <f>M3610</f>
        <v>Needs Improvement School</v>
      </c>
      <c r="F3611" s="65" t="s">
        <v>2484</v>
      </c>
      <c r="G3611" s="62"/>
      <c r="H3611" s="13" t="str">
        <f>IF(V3612&gt;94,"Met",IF(X3612="--","n/a",IF(X3612&gt;=0,"Met","Did Not Meet")))</f>
        <v>Did Not Meet</v>
      </c>
      <c r="I3611" s="13" t="str">
        <f>IF(V3613&gt;94,"Met",IF(X3613="--","n/a",IF(X3613&gt;=0,"Met","Did Not Meet")))</f>
        <v>Did Not Meet</v>
      </c>
      <c r="K3611" s="13" t="str">
        <f>IF(Z3612&gt;94,"Met",IF(AB3612="--","n/a",IF(AB3612&gt;=0,"Met","Did Not Meet")))</f>
        <v>Did Not Meet</v>
      </c>
      <c r="L3611" s="13" t="str">
        <f>IF(Z3613&gt;94,"Met",IF(AB3613="--","n/a",IF(AB3613&gt;=0,"Met","Did Not Meet")))</f>
        <v>Did Not Meet</v>
      </c>
      <c r="M3611" s="1" t="s">
        <v>9</v>
      </c>
      <c r="N3611" s="14" t="s">
        <v>2501</v>
      </c>
      <c r="O3611" s="5"/>
      <c r="P3611" s="44" t="str">
        <f t="shared" ref="P3611" si="4612">IF(K3612="Yes",IF(L3612="Yes","Yes","No"),"No")</f>
        <v>Yes</v>
      </c>
      <c r="Q3611" s="94" t="s">
        <v>2759</v>
      </c>
      <c r="R3611" s="5" t="s">
        <v>1</v>
      </c>
      <c r="S3611" s="1" t="s">
        <v>2</v>
      </c>
      <c r="T3611" s="1" t="s">
        <v>7</v>
      </c>
      <c r="U3611" s="5">
        <v>429</v>
      </c>
      <c r="V3611" s="1">
        <v>73.19</v>
      </c>
      <c r="W3611" s="1">
        <v>69.989999999999995</v>
      </c>
      <c r="X3611" s="9">
        <f t="shared" si="4580"/>
        <v>3.2000000000000028</v>
      </c>
      <c r="Y3611" s="14">
        <v>384</v>
      </c>
      <c r="Z3611" s="1">
        <v>76.040000000000006</v>
      </c>
      <c r="AA3611" s="1">
        <v>72.02</v>
      </c>
      <c r="AB3611" s="71">
        <f t="shared" si="4607"/>
        <v>4.0200000000000102</v>
      </c>
      <c r="AC3611" s="53"/>
    </row>
    <row r="3612" spans="1:29" ht="15" customHeight="1" x14ac:dyDescent="0.25">
      <c r="A3612" s="53">
        <v>5805022</v>
      </c>
      <c r="B3612" s="89" t="s">
        <v>2662</v>
      </c>
      <c r="C3612" s="53" t="s">
        <v>841</v>
      </c>
      <c r="D3612" s="49" t="s">
        <v>2499</v>
      </c>
      <c r="E3612" s="35" t="str">
        <f>VLOOKUP('2012 Accountability Database'!$A3610,'2011 AYP'!A$2:B$1072,2)</f>
        <v>SI_2 (School Improvement Year 2)</v>
      </c>
      <c r="F3612" s="66"/>
      <c r="G3612" s="63" t="s">
        <v>2485</v>
      </c>
      <c r="H3612" s="60" t="str">
        <f t="shared" ref="H3612:I3612" si="4613">IF(H3610="Met","Yes",IF(H3611="Met","Yes","No"))</f>
        <v>Yes</v>
      </c>
      <c r="I3612" s="60" t="str">
        <f t="shared" si="4613"/>
        <v>Yes</v>
      </c>
      <c r="J3612" s="42"/>
      <c r="K3612" s="60" t="str">
        <f t="shared" ref="K3612:L3612" si="4614">IF(K3610="Met","Yes",IF(K3611="Met","Yes","No"))</f>
        <v>Yes</v>
      </c>
      <c r="L3612" s="60" t="str">
        <f t="shared" si="4614"/>
        <v>Yes</v>
      </c>
      <c r="M3612" s="1" t="s">
        <v>9</v>
      </c>
      <c r="N3612" s="14" t="s">
        <v>2503</v>
      </c>
      <c r="O3612" s="5"/>
      <c r="P3612" s="44" t="str">
        <f t="shared" ref="P3612" si="4615">IF(H3616="Yes",IF(I3616="Yes","Yes","No"),"No")</f>
        <v>No</v>
      </c>
      <c r="Q3612" s="108" t="s">
        <v>2758</v>
      </c>
      <c r="R3612" s="5" t="s">
        <v>1</v>
      </c>
      <c r="S3612" s="1" t="s">
        <v>5</v>
      </c>
      <c r="T3612" s="1" t="s">
        <v>3</v>
      </c>
      <c r="U3612" s="5">
        <v>2191</v>
      </c>
      <c r="V3612" s="1">
        <v>77.680000000000007</v>
      </c>
      <c r="W3612" s="1">
        <v>78.61</v>
      </c>
      <c r="X3612" s="6">
        <f t="shared" si="4580"/>
        <v>-0.92999999999999261</v>
      </c>
      <c r="Y3612" s="14">
        <v>2033</v>
      </c>
      <c r="Z3612" s="1">
        <v>79.14</v>
      </c>
      <c r="AA3612" s="1">
        <v>80</v>
      </c>
      <c r="AB3612" s="72">
        <f t="shared" si="4607"/>
        <v>-0.85999999999999943</v>
      </c>
      <c r="AC3612" s="53"/>
    </row>
    <row r="3613" spans="1:29" x14ac:dyDescent="0.25">
      <c r="A3613" s="53">
        <v>5805022</v>
      </c>
      <c r="B3613" s="89" t="s">
        <v>2662</v>
      </c>
      <c r="C3613" s="53" t="s">
        <v>841</v>
      </c>
      <c r="D3613" s="49" t="s">
        <v>2507</v>
      </c>
      <c r="E3613" s="47">
        <f>VLOOKUP('2012 Accountability Database'!A3610,Dems1112!$A$2:$G$1082,3)</f>
        <v>0.28999999999999998</v>
      </c>
      <c r="F3613" s="66"/>
      <c r="G3613" s="52"/>
      <c r="M3613" s="1" t="s">
        <v>9</v>
      </c>
      <c r="N3613" s="14" t="s">
        <v>2504</v>
      </c>
      <c r="O3613" s="5"/>
      <c r="P3613" s="44" t="str">
        <f t="shared" ref="P3613" si="4616">IF(K3616="Yes",IF(L3616="Yes","Yes","No"),"No")</f>
        <v>No</v>
      </c>
      <c r="Q3613" s="108"/>
      <c r="R3613" s="5" t="s">
        <v>1</v>
      </c>
      <c r="S3613" s="1" t="s">
        <v>5</v>
      </c>
      <c r="T3613" s="1" t="s">
        <v>7</v>
      </c>
      <c r="U3613" s="5">
        <v>1340</v>
      </c>
      <c r="V3613" s="1">
        <v>67.540000000000006</v>
      </c>
      <c r="W3613" s="1">
        <v>69.989999999999995</v>
      </c>
      <c r="X3613" s="6">
        <f t="shared" si="4580"/>
        <v>-2.4499999999999886</v>
      </c>
      <c r="Y3613" s="14">
        <v>1202</v>
      </c>
      <c r="Z3613" s="1">
        <v>69.55</v>
      </c>
      <c r="AA3613" s="1">
        <v>72.02</v>
      </c>
      <c r="AB3613" s="72">
        <f t="shared" si="4607"/>
        <v>-2.4699999999999989</v>
      </c>
      <c r="AC3613" s="53"/>
    </row>
    <row r="3614" spans="1:29" x14ac:dyDescent="0.25">
      <c r="A3614" s="53">
        <v>5805022</v>
      </c>
      <c r="B3614" s="89" t="s">
        <v>2662</v>
      </c>
      <c r="C3614" s="53" t="s">
        <v>841</v>
      </c>
      <c r="D3614" s="50" t="s">
        <v>2508</v>
      </c>
      <c r="E3614" s="47">
        <f>VLOOKUP('2012 Accountability Database'!A3610,Dems1112!$A$2:$G$1082,4)</f>
        <v>0.59</v>
      </c>
      <c r="F3614" s="65" t="s">
        <v>2486</v>
      </c>
      <c r="G3614" s="62"/>
      <c r="H3614" s="13" t="str">
        <f>IF(V3614&gt;94,"Met",IF(X3614="--","n/a",IF(X3614&gt;=0,"Met","Did Not Meet")))</f>
        <v>Did Not Meet</v>
      </c>
      <c r="I3614" s="13" t="str">
        <f>IF(V3615&gt;94,"Met",IF(X3615="--","n/a",IF(X3615&gt;=0,"Met","Did Not Meet")))</f>
        <v>Did Not Meet</v>
      </c>
      <c r="J3614" s="13"/>
      <c r="K3614" s="13" t="str">
        <f>IF(Z3614&gt;94,"Met",IF(AB3614="--","n/a",IF(AB3614&gt;=0,"Met","Did Not Meet")))</f>
        <v>Did Not Meet</v>
      </c>
      <c r="L3614" s="13" t="str">
        <f>IF(Z3615&gt;94,"Met",IF(AB3615="--","n/a",IF(AB3615&gt;=0,"Met","Did Not Meet")))</f>
        <v>Did Not Meet</v>
      </c>
      <c r="M3614" s="1" t="s">
        <v>9</v>
      </c>
      <c r="N3614" s="68" t="s">
        <v>2497</v>
      </c>
      <c r="O3614" s="35"/>
      <c r="P3614" s="44"/>
      <c r="Q3614" s="108"/>
      <c r="R3614" s="5" t="s">
        <v>6</v>
      </c>
      <c r="S3614" s="1" t="s">
        <v>2</v>
      </c>
      <c r="T3614" s="1" t="s">
        <v>3</v>
      </c>
      <c r="U3614" s="5">
        <v>692</v>
      </c>
      <c r="V3614" s="1">
        <v>86.71</v>
      </c>
      <c r="W3614" s="1">
        <v>88.62</v>
      </c>
      <c r="X3614" s="6">
        <f t="shared" si="4580"/>
        <v>-1.9100000000000108</v>
      </c>
      <c r="Y3614" s="14">
        <v>646</v>
      </c>
      <c r="Z3614" s="1">
        <v>83.59</v>
      </c>
      <c r="AA3614" s="1">
        <v>87.55</v>
      </c>
      <c r="AB3614" s="72">
        <f t="shared" si="4607"/>
        <v>-3.9599999999999937</v>
      </c>
      <c r="AC3614" s="53"/>
    </row>
    <row r="3615" spans="1:29" x14ac:dyDescent="0.25">
      <c r="A3615" s="53">
        <v>5805022</v>
      </c>
      <c r="B3615" s="89" t="s">
        <v>2662</v>
      </c>
      <c r="C3615" s="53" t="s">
        <v>841</v>
      </c>
      <c r="D3615" s="50" t="s">
        <v>974</v>
      </c>
      <c r="E3615" s="47" t="str">
        <f>VLOOKUP('2012 Accountability Database'!A3610,Dems1112!$A$2:$G$1082,5)</f>
        <v>6-7</v>
      </c>
      <c r="F3615" s="65" t="s">
        <v>2487</v>
      </c>
      <c r="G3615" s="62"/>
      <c r="H3615" s="13" t="str">
        <f>IF(V3616&gt;94,"Met",IF(X3616="--","n/a",IF(X3616&gt;=0,"Met","Did Not Meet")))</f>
        <v>Did Not Meet</v>
      </c>
      <c r="I3615" s="13" t="str">
        <f>IF(V3617&gt;94,"Met",IF(X3617="--","n/a",IF(X3617&gt;=0,"Met","Did Not Meet")))</f>
        <v>Did Not Meet</v>
      </c>
      <c r="J3615" s="13"/>
      <c r="K3615" s="13" t="str">
        <f>IF(Z3616&gt;94,"Met",IF(AB3616="--","n/a",IF(AB3616&gt;=0,"Met","Did Not Meet")))</f>
        <v>Did Not Meet</v>
      </c>
      <c r="L3615" s="13" t="str">
        <f>IF(Z3617&gt;94,"Met",IF(AB3617="--","n/a",IF(AB3617&gt;=0,"Met","Did Not Meet")))</f>
        <v>Did Not Meet</v>
      </c>
      <c r="M3615" s="1" t="s">
        <v>9</v>
      </c>
      <c r="N3615" s="14"/>
      <c r="O3615" s="35" t="s">
        <v>2506</v>
      </c>
      <c r="P3615" s="83" t="str">
        <f t="shared" ref="P3615" si="4617">IF(P3610="No"," ", IF(P3612="No"," ",IF(P3611="No", " ",IF(P3613="No"," ","X"))))</f>
        <v xml:space="preserve"> </v>
      </c>
      <c r="Q3615" s="108"/>
      <c r="R3615" s="5" t="s">
        <v>6</v>
      </c>
      <c r="S3615" s="1" t="s">
        <v>2</v>
      </c>
      <c r="T3615" s="1" t="s">
        <v>7</v>
      </c>
      <c r="U3615" s="5">
        <v>430</v>
      </c>
      <c r="V3615" s="1">
        <v>80.7</v>
      </c>
      <c r="W3615" s="1">
        <v>83.98</v>
      </c>
      <c r="X3615" s="6">
        <f t="shared" si="4580"/>
        <v>-3.2800000000000011</v>
      </c>
      <c r="Y3615" s="14">
        <v>391</v>
      </c>
      <c r="Z3615" s="1">
        <v>76.209999999999994</v>
      </c>
      <c r="AA3615" s="1">
        <v>82.79</v>
      </c>
      <c r="AB3615" s="72">
        <f t="shared" si="4607"/>
        <v>-6.5800000000000125</v>
      </c>
      <c r="AC3615" s="53"/>
    </row>
    <row r="3616" spans="1:29" ht="15.75" x14ac:dyDescent="0.25">
      <c r="A3616" s="53">
        <v>5805022</v>
      </c>
      <c r="B3616" s="89" t="s">
        <v>2662</v>
      </c>
      <c r="C3616" s="53" t="s">
        <v>841</v>
      </c>
      <c r="D3616" s="50" t="s">
        <v>975</v>
      </c>
      <c r="E3616" s="48" t="str">
        <f>VLOOKUP('2012 Accountability Database'!A3610,Dems1112!$A$2:$G$1082,6)</f>
        <v>1 (Northwest AR)</v>
      </c>
      <c r="F3616" s="66"/>
      <c r="G3616" s="63" t="s">
        <v>2488</v>
      </c>
      <c r="H3616" s="61" t="str">
        <f t="shared" ref="H3616:I3616" si="4618">IF(H3614="Met","Yes",IF(H3615="Met","Yes","No"))</f>
        <v>No</v>
      </c>
      <c r="I3616" s="61" t="str">
        <f t="shared" si="4618"/>
        <v>No</v>
      </c>
      <c r="J3616" s="55"/>
      <c r="K3616" s="61" t="str">
        <f t="shared" ref="K3616:L3616" si="4619">IF(K3614="Met","Yes",IF(K3615="Met","Yes","No"))</f>
        <v>No</v>
      </c>
      <c r="L3616" s="61" t="str">
        <f t="shared" si="4619"/>
        <v>No</v>
      </c>
      <c r="M3616" s="1" t="s">
        <v>9</v>
      </c>
      <c r="N3616" s="14"/>
      <c r="O3616" s="35" t="s">
        <v>2505</v>
      </c>
      <c r="P3616" s="83" t="str">
        <f t="shared" ref="P3616" si="4620">IF(P3615="X"," ",IF(P3617="X"," ","X"))</f>
        <v xml:space="preserve"> </v>
      </c>
      <c r="Q3616" s="94" t="s">
        <v>2759</v>
      </c>
      <c r="R3616" s="5" t="s">
        <v>6</v>
      </c>
      <c r="S3616" s="1" t="s">
        <v>5</v>
      </c>
      <c r="T3616" s="1" t="s">
        <v>3</v>
      </c>
      <c r="U3616" s="5">
        <v>2192</v>
      </c>
      <c r="V3616" s="1">
        <v>86.77</v>
      </c>
      <c r="W3616" s="1">
        <v>88.62</v>
      </c>
      <c r="X3616" s="6">
        <f t="shared" si="4580"/>
        <v>-1.8500000000000085</v>
      </c>
      <c r="Y3616" s="14">
        <v>2049</v>
      </c>
      <c r="Z3616" s="1">
        <v>85.31</v>
      </c>
      <c r="AA3616" s="1">
        <v>87.55</v>
      </c>
      <c r="AB3616" s="72">
        <f t="shared" si="4607"/>
        <v>-2.2399999999999949</v>
      </c>
      <c r="AC3616" s="53"/>
    </row>
    <row r="3617" spans="1:29" x14ac:dyDescent="0.25">
      <c r="A3617" s="54">
        <v>5805022</v>
      </c>
      <c r="B3617" s="90" t="s">
        <v>2662</v>
      </c>
      <c r="C3617" s="54" t="s">
        <v>841</v>
      </c>
      <c r="D3617" s="4"/>
      <c r="E3617" s="4"/>
      <c r="F3617" s="67"/>
      <c r="G3617" s="64"/>
      <c r="H3617" s="43"/>
      <c r="I3617" s="43"/>
      <c r="J3617" s="43"/>
      <c r="K3617" s="43"/>
      <c r="L3617" s="43"/>
      <c r="M3617" s="4" t="s">
        <v>9</v>
      </c>
      <c r="N3617" s="15"/>
      <c r="O3617" s="38" t="s">
        <v>2482</v>
      </c>
      <c r="P3617" s="84" t="str">
        <f>IF(E3611="Achieving School"," ","X")</f>
        <v>X</v>
      </c>
      <c r="Q3617" s="91"/>
      <c r="R3617" s="4" t="s">
        <v>6</v>
      </c>
      <c r="S3617" s="4" t="s">
        <v>5</v>
      </c>
      <c r="T3617" s="4" t="s">
        <v>7</v>
      </c>
      <c r="U3617" s="4">
        <v>1341</v>
      </c>
      <c r="V3617" s="4">
        <v>80.91</v>
      </c>
      <c r="W3617" s="4">
        <v>83.98</v>
      </c>
      <c r="X3617" s="7">
        <f t="shared" si="4580"/>
        <v>-3.0700000000000074</v>
      </c>
      <c r="Y3617" s="15">
        <v>1218</v>
      </c>
      <c r="Z3617" s="4">
        <v>78.819999999999993</v>
      </c>
      <c r="AA3617" s="4">
        <v>82.79</v>
      </c>
      <c r="AB3617" s="73">
        <f t="shared" si="4607"/>
        <v>-3.9700000000000131</v>
      </c>
      <c r="AC3617" s="54"/>
    </row>
    <row r="3618" spans="1:29" x14ac:dyDescent="0.25">
      <c r="A3618" s="1">
        <v>5805025</v>
      </c>
      <c r="B3618" s="87" t="s">
        <v>2662</v>
      </c>
      <c r="C3618" s="55" t="s">
        <v>842</v>
      </c>
      <c r="E3618" s="42"/>
      <c r="F3618" s="65" t="s">
        <v>2483</v>
      </c>
      <c r="G3618" s="62"/>
      <c r="H3618" s="37" t="str">
        <f>IF(V3618&gt;94,"Met",IF(X3618="--","n/a",IF(X3618&gt;=0,"Met","Did Not Meet")))</f>
        <v>Met</v>
      </c>
      <c r="I3618" s="37" t="str">
        <f>IF(V3619&gt;94,"Met",IF(X3619="--","n/a",IF(X3619&gt;=0,"Met","Did Not Meet")))</f>
        <v>Did Not Meet</v>
      </c>
      <c r="K3618" s="13" t="str">
        <f>IF(Z3618&gt;94,"Met",IF(AB3618="--","n/a",IF(AB3618&gt;=0,"Met","Did Not Meet")))</f>
        <v>Did Not Meet</v>
      </c>
      <c r="L3618" s="13" t="str">
        <f>IF(Z3619&gt;94,"Met",IF(AB3619="--","n/a",IF(AB3619&gt;=0,"Met","Did Not Meet")))</f>
        <v>Did Not Meet</v>
      </c>
      <c r="M3618" s="5" t="s">
        <v>9</v>
      </c>
      <c r="N3618" s="14" t="s">
        <v>2502</v>
      </c>
      <c r="O3618" s="5"/>
      <c r="P3618" s="44" t="str">
        <f t="shared" ref="P3618" si="4621">IF(H3620="Yes",IF(I3620="Yes","Yes","No"),"No")</f>
        <v>No</v>
      </c>
      <c r="Q3618" s="93"/>
      <c r="R3618" s="5" t="s">
        <v>1</v>
      </c>
      <c r="S3618" s="5" t="s">
        <v>2</v>
      </c>
      <c r="T3618" s="5" t="s">
        <v>3</v>
      </c>
      <c r="U3618" s="5">
        <v>118</v>
      </c>
      <c r="V3618" s="5">
        <v>91.53</v>
      </c>
      <c r="W3618" s="5">
        <v>90.83</v>
      </c>
      <c r="X3618" s="11">
        <f t="shared" si="4580"/>
        <v>0.70000000000000284</v>
      </c>
      <c r="Y3618" s="14">
        <v>63</v>
      </c>
      <c r="Z3618" s="5">
        <v>93.65</v>
      </c>
      <c r="AA3618" s="5">
        <v>96.73</v>
      </c>
      <c r="AB3618" s="72">
        <f t="shared" si="4607"/>
        <v>-3.0799999999999983</v>
      </c>
      <c r="AC3618" s="36"/>
    </row>
    <row r="3619" spans="1:29" ht="15.75" x14ac:dyDescent="0.25">
      <c r="A3619" s="53">
        <v>5805025</v>
      </c>
      <c r="B3619" s="89" t="s">
        <v>2662</v>
      </c>
      <c r="C3619" s="53" t="s">
        <v>842</v>
      </c>
      <c r="D3619" s="49" t="s">
        <v>2498</v>
      </c>
      <c r="E3619" s="34" t="str">
        <f>M3618</f>
        <v>Needs Improvement School</v>
      </c>
      <c r="F3619" s="65" t="s">
        <v>2484</v>
      </c>
      <c r="G3619" s="62"/>
      <c r="H3619" s="13" t="str">
        <f>IF(V3620&gt;94,"Met",IF(X3620="--","n/a",IF(X3620&gt;=0,"Met","Did Not Meet")))</f>
        <v>Did Not Meet</v>
      </c>
      <c r="I3619" s="13" t="str">
        <f>IF(V3621&gt;94,"Met",IF(X3621="--","n/a",IF(X3621&gt;=0,"Met","Did Not Meet")))</f>
        <v>Did Not Meet</v>
      </c>
      <c r="K3619" s="13" t="str">
        <f>IF(Z3620&gt;94,"Met",IF(AB3620="--","n/a",IF(AB3620&gt;=0,"Met","Did Not Meet")))</f>
        <v>Met</v>
      </c>
      <c r="L3619" s="13" t="str">
        <f>IF(Z3621&gt;94,"Met",IF(AB3621="--","n/a",IF(AB3621&gt;=0,"Met","Did Not Meet")))</f>
        <v>Did Not Meet</v>
      </c>
      <c r="M3619" s="1" t="s">
        <v>9</v>
      </c>
      <c r="N3619" s="14" t="s">
        <v>2501</v>
      </c>
      <c r="O3619" s="5"/>
      <c r="P3619" s="44" t="str">
        <f t="shared" ref="P3619" si="4622">IF(K3620="Yes",IF(L3620="Yes","Yes","No"),"No")</f>
        <v>No</v>
      </c>
      <c r="Q3619" s="94" t="s">
        <v>2759</v>
      </c>
      <c r="R3619" s="5" t="s">
        <v>1</v>
      </c>
      <c r="S3619" s="1" t="s">
        <v>2</v>
      </c>
      <c r="T3619" s="1" t="s">
        <v>7</v>
      </c>
      <c r="U3619" s="5">
        <v>62</v>
      </c>
      <c r="V3619" s="1">
        <v>83.87</v>
      </c>
      <c r="W3619" s="1">
        <v>86.42</v>
      </c>
      <c r="X3619" s="6">
        <f t="shared" si="4580"/>
        <v>-2.5499999999999972</v>
      </c>
      <c r="Y3619" s="14">
        <v>30</v>
      </c>
      <c r="Z3619" s="1">
        <v>86.67</v>
      </c>
      <c r="AA3619" s="1">
        <v>96.01</v>
      </c>
      <c r="AB3619" s="72">
        <f t="shared" si="4607"/>
        <v>-9.3400000000000034</v>
      </c>
      <c r="AC3619" s="53"/>
    </row>
    <row r="3620" spans="1:29" ht="15" customHeight="1" x14ac:dyDescent="0.25">
      <c r="A3620" s="53">
        <v>5805025</v>
      </c>
      <c r="B3620" s="89" t="s">
        <v>2662</v>
      </c>
      <c r="C3620" s="53" t="s">
        <v>842</v>
      </c>
      <c r="D3620" s="49" t="s">
        <v>2499</v>
      </c>
      <c r="E3620" s="35" t="str">
        <f>VLOOKUP('2012 Accountability Database'!$A3618,'2011 AYP'!A$2:B$1072,2)</f>
        <v xml:space="preserve"> MS (Met Standards)</v>
      </c>
      <c r="F3620" s="66"/>
      <c r="G3620" s="63" t="s">
        <v>2485</v>
      </c>
      <c r="H3620" s="60" t="str">
        <f t="shared" ref="H3620:I3620" si="4623">IF(H3618="Met","Yes",IF(H3619="Met","Yes","No"))</f>
        <v>Yes</v>
      </c>
      <c r="I3620" s="60" t="str">
        <f t="shared" si="4623"/>
        <v>No</v>
      </c>
      <c r="J3620" s="42"/>
      <c r="K3620" s="60" t="str">
        <f t="shared" ref="K3620:L3620" si="4624">IF(K3618="Met","Yes",IF(K3619="Met","Yes","No"))</f>
        <v>Yes</v>
      </c>
      <c r="L3620" s="60" t="str">
        <f t="shared" si="4624"/>
        <v>No</v>
      </c>
      <c r="M3620" s="5" t="s">
        <v>9</v>
      </c>
      <c r="N3620" s="14" t="s">
        <v>2503</v>
      </c>
      <c r="O3620" s="5"/>
      <c r="P3620" s="44" t="str">
        <f t="shared" ref="P3620" si="4625">IF(H3624="Yes",IF(I3624="Yes","Yes","No"),"No")</f>
        <v>No</v>
      </c>
      <c r="Q3620" s="108" t="s">
        <v>2758</v>
      </c>
      <c r="R3620" s="5" t="s">
        <v>1</v>
      </c>
      <c r="S3620" s="5" t="s">
        <v>5</v>
      </c>
      <c r="T3620" s="5" t="s">
        <v>3</v>
      </c>
      <c r="U3620" s="5">
        <v>419</v>
      </c>
      <c r="V3620" s="5">
        <v>85.68</v>
      </c>
      <c r="W3620" s="5">
        <v>90.83</v>
      </c>
      <c r="X3620" s="8">
        <f t="shared" si="4580"/>
        <v>-5.1499999999999915</v>
      </c>
      <c r="Y3620" s="14">
        <v>211</v>
      </c>
      <c r="Z3620" s="5">
        <v>95.73</v>
      </c>
      <c r="AA3620" s="5">
        <v>96.73</v>
      </c>
      <c r="AB3620" s="72">
        <f t="shared" si="4607"/>
        <v>-1</v>
      </c>
      <c r="AC3620" s="53"/>
    </row>
    <row r="3621" spans="1:29" x14ac:dyDescent="0.25">
      <c r="A3621" s="53">
        <v>5805025</v>
      </c>
      <c r="B3621" s="89" t="s">
        <v>2662</v>
      </c>
      <c r="C3621" s="53" t="s">
        <v>842</v>
      </c>
      <c r="D3621" s="49" t="s">
        <v>2507</v>
      </c>
      <c r="E3621" s="47">
        <f>VLOOKUP('2012 Accountability Database'!A3618,Dems1112!$A$2:$G$1082,3)</f>
        <v>0.18</v>
      </c>
      <c r="F3621" s="66"/>
      <c r="G3621" s="52"/>
      <c r="M3621" s="5" t="s">
        <v>9</v>
      </c>
      <c r="N3621" s="14" t="s">
        <v>2504</v>
      </c>
      <c r="O3621" s="5"/>
      <c r="P3621" s="44" t="str">
        <f t="shared" ref="P3621" si="4626">IF(K3624="Yes",IF(L3624="Yes","Yes","No"),"No")</f>
        <v>No</v>
      </c>
      <c r="Q3621" s="108"/>
      <c r="R3621" s="5" t="s">
        <v>1</v>
      </c>
      <c r="S3621" s="5" t="s">
        <v>5</v>
      </c>
      <c r="T3621" s="5" t="s">
        <v>7</v>
      </c>
      <c r="U3621" s="5">
        <v>229</v>
      </c>
      <c r="V3621" s="5">
        <v>77.290000000000006</v>
      </c>
      <c r="W3621" s="5">
        <v>86.42</v>
      </c>
      <c r="X3621" s="8">
        <f t="shared" si="4580"/>
        <v>-9.1299999999999955</v>
      </c>
      <c r="Y3621" s="14">
        <v>105</v>
      </c>
      <c r="Z3621" s="5">
        <v>92.38</v>
      </c>
      <c r="AA3621" s="5">
        <v>96.01</v>
      </c>
      <c r="AB3621" s="72">
        <f t="shared" si="4607"/>
        <v>-3.6300000000000097</v>
      </c>
      <c r="AC3621" s="53"/>
    </row>
    <row r="3622" spans="1:29" x14ac:dyDescent="0.25">
      <c r="A3622" s="53">
        <v>5805025</v>
      </c>
      <c r="B3622" s="89" t="s">
        <v>2662</v>
      </c>
      <c r="C3622" s="53" t="s">
        <v>842</v>
      </c>
      <c r="D3622" s="50" t="s">
        <v>2508</v>
      </c>
      <c r="E3622" s="47">
        <f>VLOOKUP('2012 Accountability Database'!A3618,Dems1112!$A$2:$G$1082,4)</f>
        <v>0.5</v>
      </c>
      <c r="F3622" s="65" t="s">
        <v>2486</v>
      </c>
      <c r="G3622" s="62"/>
      <c r="H3622" s="13" t="str">
        <f>IF(V3622&gt;94,"Met",IF(X3622="--","n/a",IF(X3622&gt;=0,"Met","Did Not Meet")))</f>
        <v>Did Not Meet</v>
      </c>
      <c r="I3622" s="13" t="str">
        <f>IF(V3623&gt;94,"Met",IF(X3623="--","n/a",IF(X3623&gt;=0,"Met","Did Not Meet")))</f>
        <v>Did Not Meet</v>
      </c>
      <c r="J3622" s="13"/>
      <c r="K3622" s="13" t="str">
        <f>IF(Z3622&gt;94,"Met",IF(AB3622="--","n/a",IF(AB3622&gt;=0,"Met","Did Not Meet")))</f>
        <v>Did Not Meet</v>
      </c>
      <c r="L3622" s="13" t="str">
        <f>IF(Z3623&gt;94,"Met",IF(AB3623="--","n/a",IF(AB3623&gt;=0,"Met","Did Not Meet")))</f>
        <v>Did Not Meet</v>
      </c>
      <c r="M3622" s="1" t="s">
        <v>9</v>
      </c>
      <c r="N3622" s="68" t="s">
        <v>2497</v>
      </c>
      <c r="O3622" s="35"/>
      <c r="P3622" s="44"/>
      <c r="Q3622" s="108"/>
      <c r="R3622" s="5" t="s">
        <v>6</v>
      </c>
      <c r="S3622" s="1" t="s">
        <v>2</v>
      </c>
      <c r="T3622" s="1" t="s">
        <v>3</v>
      </c>
      <c r="U3622" s="5">
        <v>118</v>
      </c>
      <c r="V3622" s="1">
        <v>93.22</v>
      </c>
      <c r="W3622" s="1">
        <v>96.33</v>
      </c>
      <c r="X3622" s="6">
        <f t="shared" si="4580"/>
        <v>-3.1099999999999994</v>
      </c>
      <c r="Y3622" s="14">
        <v>63</v>
      </c>
      <c r="Z3622" s="1">
        <v>88.89</v>
      </c>
      <c r="AA3622" s="1">
        <v>95.64</v>
      </c>
      <c r="AB3622" s="72">
        <f t="shared" si="4607"/>
        <v>-6.75</v>
      </c>
      <c r="AC3622" s="53"/>
    </row>
    <row r="3623" spans="1:29" x14ac:dyDescent="0.25">
      <c r="A3623" s="53">
        <v>5805025</v>
      </c>
      <c r="B3623" s="89" t="s">
        <v>2662</v>
      </c>
      <c r="C3623" s="53" t="s">
        <v>842</v>
      </c>
      <c r="D3623" s="50" t="s">
        <v>974</v>
      </c>
      <c r="E3623" s="47" t="str">
        <f>VLOOKUP('2012 Accountability Database'!A3618,Dems1112!$A$2:$G$1082,5)</f>
        <v>K-4</v>
      </c>
      <c r="F3623" s="65" t="s">
        <v>2487</v>
      </c>
      <c r="G3623" s="62"/>
      <c r="H3623" s="13" t="str">
        <f>IF(V3624&gt;94,"Met",IF(X3624="--","n/a",IF(X3624&gt;=0,"Met","Did Not Meet")))</f>
        <v>Did Not Meet</v>
      </c>
      <c r="I3623" s="13" t="str">
        <f>IF(V3625&gt;94,"Met",IF(X3625="--","n/a",IF(X3625&gt;=0,"Met","Did Not Meet")))</f>
        <v>Did Not Meet</v>
      </c>
      <c r="J3623" s="13"/>
      <c r="K3623" s="13" t="str">
        <f>IF(Z3624&gt;94,"Met",IF(AB3624="--","n/a",IF(AB3624&gt;=0,"Met","Did Not Meet")))</f>
        <v>Did Not Meet</v>
      </c>
      <c r="L3623" s="13" t="str">
        <f>IF(Z3625&gt;94,"Met",IF(AB3625="--","n/a",IF(AB3625&gt;=0,"Met","Did Not Meet")))</f>
        <v>Did Not Meet</v>
      </c>
      <c r="M3623" s="1" t="s">
        <v>9</v>
      </c>
      <c r="N3623" s="14"/>
      <c r="O3623" s="35" t="s">
        <v>2506</v>
      </c>
      <c r="P3623" s="83" t="str">
        <f t="shared" ref="P3623" si="4627">IF(P3618="No"," ", IF(P3620="No"," ",IF(P3619="No", " ",IF(P3621="No"," ","X"))))</f>
        <v xml:space="preserve"> </v>
      </c>
      <c r="Q3623" s="108"/>
      <c r="R3623" s="5" t="s">
        <v>6</v>
      </c>
      <c r="S3623" s="1" t="s">
        <v>2</v>
      </c>
      <c r="T3623" s="1" t="s">
        <v>7</v>
      </c>
      <c r="U3623" s="5">
        <v>62</v>
      </c>
      <c r="V3623" s="1">
        <v>90.32</v>
      </c>
      <c r="W3623" s="1">
        <v>94.34</v>
      </c>
      <c r="X3623" s="6">
        <f t="shared" si="4580"/>
        <v>-4.0200000000000102</v>
      </c>
      <c r="Y3623" s="14">
        <v>30</v>
      </c>
      <c r="Z3623" s="1">
        <v>80</v>
      </c>
      <c r="AA3623" s="1">
        <v>94.02</v>
      </c>
      <c r="AB3623" s="72">
        <f t="shared" si="4607"/>
        <v>-14.019999999999996</v>
      </c>
      <c r="AC3623" s="53"/>
    </row>
    <row r="3624" spans="1:29" ht="15.75" x14ac:dyDescent="0.25">
      <c r="A3624" s="53">
        <v>5805025</v>
      </c>
      <c r="B3624" s="89" t="s">
        <v>2662</v>
      </c>
      <c r="C3624" s="53" t="s">
        <v>842</v>
      </c>
      <c r="D3624" s="50" t="s">
        <v>975</v>
      </c>
      <c r="E3624" s="48" t="str">
        <f>VLOOKUP('2012 Accountability Database'!A3618,Dems1112!$A$2:$G$1082,6)</f>
        <v>1 (Northwest AR)</v>
      </c>
      <c r="F3624" s="66"/>
      <c r="G3624" s="63" t="s">
        <v>2488</v>
      </c>
      <c r="H3624" s="61" t="str">
        <f t="shared" ref="H3624:I3624" si="4628">IF(H3622="Met","Yes",IF(H3623="Met","Yes","No"))</f>
        <v>No</v>
      </c>
      <c r="I3624" s="61" t="str">
        <f t="shared" si="4628"/>
        <v>No</v>
      </c>
      <c r="J3624" s="55"/>
      <c r="K3624" s="61" t="str">
        <f t="shared" ref="K3624:L3624" si="4629">IF(K3622="Met","Yes",IF(K3623="Met","Yes","No"))</f>
        <v>No</v>
      </c>
      <c r="L3624" s="61" t="str">
        <f t="shared" si="4629"/>
        <v>No</v>
      </c>
      <c r="M3624" s="5" t="s">
        <v>9</v>
      </c>
      <c r="N3624" s="14"/>
      <c r="O3624" s="35" t="s">
        <v>2505</v>
      </c>
      <c r="P3624" s="83" t="str">
        <f t="shared" ref="P3624" si="4630">IF(P3623="X"," ",IF(P3625="X"," ","X"))</f>
        <v xml:space="preserve"> </v>
      </c>
      <c r="Q3624" s="94" t="s">
        <v>2759</v>
      </c>
      <c r="R3624" s="5" t="s">
        <v>6</v>
      </c>
      <c r="S3624" s="5" t="s">
        <v>5</v>
      </c>
      <c r="T3624" s="5" t="s">
        <v>3</v>
      </c>
      <c r="U3624" s="5">
        <v>419</v>
      </c>
      <c r="V3624" s="5">
        <v>93.79</v>
      </c>
      <c r="W3624" s="5">
        <v>96.33</v>
      </c>
      <c r="X3624" s="8">
        <f t="shared" si="4580"/>
        <v>-2.539999999999992</v>
      </c>
      <c r="Y3624" s="14">
        <v>213</v>
      </c>
      <c r="Z3624" s="5">
        <v>92.02</v>
      </c>
      <c r="AA3624" s="5">
        <v>95.64</v>
      </c>
      <c r="AB3624" s="72">
        <f t="shared" si="4607"/>
        <v>-3.6200000000000045</v>
      </c>
      <c r="AC3624" s="53"/>
    </row>
    <row r="3625" spans="1:29" x14ac:dyDescent="0.25">
      <c r="A3625" s="54">
        <v>5805025</v>
      </c>
      <c r="B3625" s="90" t="s">
        <v>2662</v>
      </c>
      <c r="C3625" s="54" t="s">
        <v>842</v>
      </c>
      <c r="D3625" s="4"/>
      <c r="E3625" s="4"/>
      <c r="F3625" s="67"/>
      <c r="G3625" s="64"/>
      <c r="H3625" s="43"/>
      <c r="I3625" s="43"/>
      <c r="J3625" s="43"/>
      <c r="K3625" s="43"/>
      <c r="L3625" s="43"/>
      <c r="M3625" s="4" t="s">
        <v>9</v>
      </c>
      <c r="N3625" s="15"/>
      <c r="O3625" s="38" t="s">
        <v>2482</v>
      </c>
      <c r="P3625" s="84" t="str">
        <f>IF(E3619="Achieving School"," ","X")</f>
        <v>X</v>
      </c>
      <c r="Q3625" s="91"/>
      <c r="R3625" s="4" t="s">
        <v>6</v>
      </c>
      <c r="S3625" s="4" t="s">
        <v>5</v>
      </c>
      <c r="T3625" s="4" t="s">
        <v>7</v>
      </c>
      <c r="U3625" s="4">
        <v>229</v>
      </c>
      <c r="V3625" s="4">
        <v>90.39</v>
      </c>
      <c r="W3625" s="4">
        <v>94.34</v>
      </c>
      <c r="X3625" s="7">
        <f t="shared" si="4580"/>
        <v>-3.9500000000000028</v>
      </c>
      <c r="Y3625" s="15">
        <v>107</v>
      </c>
      <c r="Z3625" s="4">
        <v>86.92</v>
      </c>
      <c r="AA3625" s="4">
        <v>94.02</v>
      </c>
      <c r="AB3625" s="73">
        <f t="shared" si="4607"/>
        <v>-7.0999999999999943</v>
      </c>
      <c r="AC3625" s="54"/>
    </row>
    <row r="3626" spans="1:29" x14ac:dyDescent="0.25">
      <c r="A3626" s="1">
        <v>5805026</v>
      </c>
      <c r="B3626" s="87" t="s">
        <v>2662</v>
      </c>
      <c r="C3626" s="55" t="s">
        <v>843</v>
      </c>
      <c r="E3626" s="42"/>
      <c r="F3626" s="65" t="s">
        <v>2483</v>
      </c>
      <c r="G3626" s="62"/>
      <c r="H3626" s="37" t="str">
        <f>IF(V3626&gt;94,"Met",IF(X3626="--","n/a",IF(X3626&gt;=0,"Met","Did Not Meet")))</f>
        <v>Met</v>
      </c>
      <c r="I3626" s="37" t="str">
        <f>IF(V3627&gt;94,"Met",IF(X3627="--","n/a",IF(X3627&gt;=0,"Met","Did Not Meet")))</f>
        <v>Met</v>
      </c>
      <c r="K3626" s="13" t="str">
        <f>IF(Z3626&gt;94,"Met",IF(AB3626="--","n/a",IF(AB3626&gt;=0,"Met","Did Not Meet")))</f>
        <v>Met</v>
      </c>
      <c r="L3626" s="13" t="str">
        <f>IF(Z3627&gt;94,"Met",IF(AB3627="--","n/a",IF(AB3627&gt;=0,"Met","Did Not Meet")))</f>
        <v>Met</v>
      </c>
      <c r="M3626" s="5" t="s">
        <v>4</v>
      </c>
      <c r="N3626" s="14" t="s">
        <v>2502</v>
      </c>
      <c r="O3626" s="5"/>
      <c r="P3626" s="44" t="str">
        <f t="shared" ref="P3626" si="4631">IF(H3628="Yes",IF(I3628="Yes","Yes","No"),"No")</f>
        <v>Yes</v>
      </c>
      <c r="Q3626" s="93"/>
      <c r="R3626" s="5" t="s">
        <v>1</v>
      </c>
      <c r="S3626" s="5" t="s">
        <v>2</v>
      </c>
      <c r="T3626" s="5" t="s">
        <v>3</v>
      </c>
      <c r="U3626" s="5">
        <v>387</v>
      </c>
      <c r="V3626" s="5">
        <v>85.79</v>
      </c>
      <c r="W3626" s="5">
        <v>79.400000000000006</v>
      </c>
      <c r="X3626" s="11">
        <f t="shared" si="4580"/>
        <v>6.3900000000000006</v>
      </c>
      <c r="Y3626" s="14">
        <v>367</v>
      </c>
      <c r="Z3626" s="5">
        <v>88.56</v>
      </c>
      <c r="AA3626" s="5">
        <v>80.709999999999994</v>
      </c>
      <c r="AB3626" s="71">
        <f t="shared" si="4607"/>
        <v>7.8500000000000085</v>
      </c>
      <c r="AC3626" s="36"/>
    </row>
    <row r="3627" spans="1:29" ht="15.75" x14ac:dyDescent="0.25">
      <c r="A3627" s="53">
        <v>5805026</v>
      </c>
      <c r="B3627" s="89" t="s">
        <v>2662</v>
      </c>
      <c r="C3627" s="53" t="s">
        <v>843</v>
      </c>
      <c r="D3627" s="49" t="s">
        <v>2498</v>
      </c>
      <c r="E3627" s="34" t="str">
        <f>M3626</f>
        <v>Achieving School</v>
      </c>
      <c r="F3627" s="65" t="s">
        <v>2484</v>
      </c>
      <c r="G3627" s="62"/>
      <c r="H3627" s="13" t="str">
        <f>IF(V3628&gt;94,"Met",IF(X3628="--","n/a",IF(X3628&gt;=0,"Met","Did Not Meet")))</f>
        <v>Met</v>
      </c>
      <c r="I3627" s="13" t="str">
        <f>IF(V3629&gt;94,"Met",IF(X3629="--","n/a",IF(X3629&gt;=0,"Met","Did Not Meet")))</f>
        <v>Met</v>
      </c>
      <c r="K3627" s="13" t="str">
        <f>IF(Z3628&gt;94,"Met",IF(AB3628="--","n/a",IF(AB3628&gt;=0,"Met","Did Not Meet")))</f>
        <v>Met</v>
      </c>
      <c r="L3627" s="13" t="str">
        <f>IF(Z3629&gt;94,"Met",IF(AB3629="--","n/a",IF(AB3629&gt;=0,"Met","Did Not Meet")))</f>
        <v>Met</v>
      </c>
      <c r="M3627" s="5" t="s">
        <v>4</v>
      </c>
      <c r="N3627" s="14" t="s">
        <v>2501</v>
      </c>
      <c r="O3627" s="5"/>
      <c r="P3627" s="44" t="str">
        <f t="shared" ref="P3627" si="4632">IF(K3628="Yes",IF(L3628="Yes","Yes","No"),"No")</f>
        <v>Yes</v>
      </c>
      <c r="Q3627" s="94" t="s">
        <v>2759</v>
      </c>
      <c r="R3627" s="5" t="s">
        <v>1</v>
      </c>
      <c r="S3627" s="5" t="s">
        <v>2</v>
      </c>
      <c r="T3627" s="5" t="s">
        <v>7</v>
      </c>
      <c r="U3627" s="5">
        <v>264</v>
      </c>
      <c r="V3627" s="5">
        <v>79.92</v>
      </c>
      <c r="W3627" s="5">
        <v>69.989999999999995</v>
      </c>
      <c r="X3627" s="11">
        <f t="shared" si="4580"/>
        <v>9.9300000000000068</v>
      </c>
      <c r="Y3627" s="14">
        <v>247</v>
      </c>
      <c r="Z3627" s="5">
        <v>84.21</v>
      </c>
      <c r="AA3627" s="5">
        <v>71.41</v>
      </c>
      <c r="AB3627" s="71">
        <f t="shared" si="4607"/>
        <v>12.799999999999997</v>
      </c>
      <c r="AC3627" s="53"/>
    </row>
    <row r="3628" spans="1:29" ht="15" customHeight="1" x14ac:dyDescent="0.25">
      <c r="A3628" s="53">
        <v>5805026</v>
      </c>
      <c r="B3628" s="89" t="s">
        <v>2662</v>
      </c>
      <c r="C3628" s="53" t="s">
        <v>843</v>
      </c>
      <c r="D3628" s="49" t="s">
        <v>2499</v>
      </c>
      <c r="E3628" s="35" t="str">
        <f>VLOOKUP('2012 Accountability Database'!$A3626,'2011 AYP'!A$2:B$1072,2)</f>
        <v xml:space="preserve"> A (Alert)</v>
      </c>
      <c r="F3628" s="66"/>
      <c r="G3628" s="63" t="s">
        <v>2485</v>
      </c>
      <c r="H3628" s="60" t="str">
        <f t="shared" ref="H3628:I3628" si="4633">IF(H3626="Met","Yes",IF(H3627="Met","Yes","No"))</f>
        <v>Yes</v>
      </c>
      <c r="I3628" s="60" t="str">
        <f t="shared" si="4633"/>
        <v>Yes</v>
      </c>
      <c r="J3628" s="42"/>
      <c r="K3628" s="60" t="str">
        <f t="shared" ref="K3628:L3628" si="4634">IF(K3626="Met","Yes",IF(K3627="Met","Yes","No"))</f>
        <v>Yes</v>
      </c>
      <c r="L3628" s="60" t="str">
        <f t="shared" si="4634"/>
        <v>Yes</v>
      </c>
      <c r="M3628" s="1" t="s">
        <v>4</v>
      </c>
      <c r="N3628" s="14" t="s">
        <v>2503</v>
      </c>
      <c r="O3628" s="5"/>
      <c r="P3628" s="44" t="str">
        <f t="shared" ref="P3628" si="4635">IF(H3632="Yes",IF(I3632="Yes","Yes","No"),"No")</f>
        <v>Yes</v>
      </c>
      <c r="Q3628" s="108" t="s">
        <v>2758</v>
      </c>
      <c r="R3628" s="5" t="s">
        <v>1</v>
      </c>
      <c r="S3628" s="1" t="s">
        <v>5</v>
      </c>
      <c r="T3628" s="1" t="s">
        <v>3</v>
      </c>
      <c r="U3628" s="5">
        <v>1078</v>
      </c>
      <c r="V3628" s="1">
        <v>80.8</v>
      </c>
      <c r="W3628" s="1">
        <v>79.400000000000006</v>
      </c>
      <c r="X3628" s="9">
        <f t="shared" si="4580"/>
        <v>1.3999999999999915</v>
      </c>
      <c r="Y3628" s="14">
        <v>1036</v>
      </c>
      <c r="Z3628" s="1">
        <v>81.849999999999994</v>
      </c>
      <c r="AA3628" s="1">
        <v>80.709999999999994</v>
      </c>
      <c r="AB3628" s="71">
        <f t="shared" si="4607"/>
        <v>1.1400000000000006</v>
      </c>
      <c r="AC3628" s="53"/>
    </row>
    <row r="3629" spans="1:29" x14ac:dyDescent="0.25">
      <c r="A3629" s="53">
        <v>5805026</v>
      </c>
      <c r="B3629" s="89" t="s">
        <v>2662</v>
      </c>
      <c r="C3629" s="53" t="s">
        <v>843</v>
      </c>
      <c r="D3629" s="49" t="s">
        <v>2507</v>
      </c>
      <c r="E3629" s="47">
        <f>VLOOKUP('2012 Accountability Database'!A3626,Dems1112!$A$2:$G$1082,3)</f>
        <v>0.32</v>
      </c>
      <c r="F3629" s="66"/>
      <c r="G3629" s="52"/>
      <c r="M3629" s="5" t="s">
        <v>4</v>
      </c>
      <c r="N3629" s="14" t="s">
        <v>2504</v>
      </c>
      <c r="O3629" s="5"/>
      <c r="P3629" s="44" t="str">
        <f t="shared" ref="P3629" si="4636">IF(K3632="Yes",IF(L3632="Yes","Yes","No"),"No")</f>
        <v>No</v>
      </c>
      <c r="Q3629" s="108"/>
      <c r="R3629" s="5" t="s">
        <v>1</v>
      </c>
      <c r="S3629" s="5" t="s">
        <v>5</v>
      </c>
      <c r="T3629" s="5" t="s">
        <v>7</v>
      </c>
      <c r="U3629" s="5">
        <v>696</v>
      </c>
      <c r="V3629" s="5">
        <v>72.7</v>
      </c>
      <c r="W3629" s="5">
        <v>69.989999999999995</v>
      </c>
      <c r="X3629" s="11">
        <f t="shared" si="4580"/>
        <v>2.710000000000008</v>
      </c>
      <c r="Y3629" s="14">
        <v>662</v>
      </c>
      <c r="Z3629" s="5">
        <v>74.77</v>
      </c>
      <c r="AA3629" s="5">
        <v>71.41</v>
      </c>
      <c r="AB3629" s="71">
        <f t="shared" si="4607"/>
        <v>3.3599999999999994</v>
      </c>
      <c r="AC3629" s="53"/>
    </row>
    <row r="3630" spans="1:29" x14ac:dyDescent="0.25">
      <c r="A3630" s="53">
        <v>5805026</v>
      </c>
      <c r="B3630" s="89" t="s">
        <v>2662</v>
      </c>
      <c r="C3630" s="53" t="s">
        <v>843</v>
      </c>
      <c r="D3630" s="50" t="s">
        <v>2508</v>
      </c>
      <c r="E3630" s="47">
        <f>VLOOKUP('2012 Accountability Database'!A3626,Dems1112!$A$2:$G$1082,4)</f>
        <v>0.67</v>
      </c>
      <c r="F3630" s="65" t="s">
        <v>2486</v>
      </c>
      <c r="G3630" s="62"/>
      <c r="H3630" s="13" t="str">
        <f>IF(V3630&gt;94,"Met",IF(X3630="--","n/a",IF(X3630&gt;=0,"Met","Did Not Meet")))</f>
        <v>Met</v>
      </c>
      <c r="I3630" s="13" t="str">
        <f>IF(V3631&gt;94,"Met",IF(X3631="--","n/a",IF(X3631&gt;=0,"Met","Did Not Meet")))</f>
        <v>Met</v>
      </c>
      <c r="J3630" s="13"/>
      <c r="K3630" s="13" t="str">
        <f>IF(Z3630&gt;94,"Met",IF(AB3630="--","n/a",IF(AB3630&gt;=0,"Met","Did Not Meet")))</f>
        <v>Did Not Meet</v>
      </c>
      <c r="L3630" s="13" t="str">
        <f>IF(Z3631&gt;94,"Met",IF(AB3631="--","n/a",IF(AB3631&gt;=0,"Met","Did Not Meet")))</f>
        <v>Did Not Meet</v>
      </c>
      <c r="M3630" s="1" t="s">
        <v>4</v>
      </c>
      <c r="N3630" s="68" t="s">
        <v>2497</v>
      </c>
      <c r="O3630" s="35"/>
      <c r="P3630" s="44"/>
      <c r="Q3630" s="108"/>
      <c r="R3630" s="5" t="s">
        <v>6</v>
      </c>
      <c r="S3630" s="1" t="s">
        <v>2</v>
      </c>
      <c r="T3630" s="1" t="s">
        <v>3</v>
      </c>
      <c r="U3630" s="5">
        <v>389</v>
      </c>
      <c r="V3630" s="1">
        <v>82.01</v>
      </c>
      <c r="W3630" s="1">
        <v>80.69</v>
      </c>
      <c r="X3630" s="9">
        <f t="shared" si="4580"/>
        <v>1.3200000000000074</v>
      </c>
      <c r="Y3630" s="14">
        <v>367</v>
      </c>
      <c r="Z3630" s="1">
        <v>68.39</v>
      </c>
      <c r="AA3630" s="1">
        <v>71.290000000000006</v>
      </c>
      <c r="AB3630" s="72">
        <f t="shared" si="4607"/>
        <v>-2.9000000000000057</v>
      </c>
      <c r="AC3630" s="53"/>
    </row>
    <row r="3631" spans="1:29" x14ac:dyDescent="0.25">
      <c r="A3631" s="53">
        <v>5805026</v>
      </c>
      <c r="B3631" s="89" t="s">
        <v>2662</v>
      </c>
      <c r="C3631" s="53" t="s">
        <v>843</v>
      </c>
      <c r="D3631" s="50" t="s">
        <v>974</v>
      </c>
      <c r="E3631" s="47" t="str">
        <f>VLOOKUP('2012 Accountability Database'!A3626,Dems1112!$A$2:$G$1082,5)</f>
        <v>5</v>
      </c>
      <c r="F3631" s="65" t="s">
        <v>2487</v>
      </c>
      <c r="G3631" s="62"/>
      <c r="H3631" s="13" t="str">
        <f>IF(V3632&gt;94,"Met",IF(X3632="--","n/a",IF(X3632&gt;=0,"Met","Did Not Meet")))</f>
        <v>Met</v>
      </c>
      <c r="I3631" s="13" t="str">
        <f>IF(V3633&gt;94,"Met",IF(X3633="--","n/a",IF(X3633&gt;=0,"Met","Did Not Meet")))</f>
        <v>Met</v>
      </c>
      <c r="J3631" s="13"/>
      <c r="K3631" s="13" t="str">
        <f>IF(Z3632&gt;94,"Met",IF(AB3632="--","n/a",IF(AB3632&gt;=0,"Met","Did Not Meet")))</f>
        <v>Did Not Meet</v>
      </c>
      <c r="L3631" s="13" t="str">
        <f>IF(Z3633&gt;94,"Met",IF(AB3633="--","n/a",IF(AB3633&gt;=0,"Met","Did Not Meet")))</f>
        <v>Did Not Meet</v>
      </c>
      <c r="M3631" s="1" t="s">
        <v>4</v>
      </c>
      <c r="N3631" s="14"/>
      <c r="O3631" s="35" t="s">
        <v>2506</v>
      </c>
      <c r="P3631" s="83" t="str">
        <f t="shared" ref="P3631" si="4637">IF(P3626="No"," ", IF(P3628="No"," ",IF(P3627="No", " ",IF(P3629="No"," ","X"))))</f>
        <v xml:space="preserve"> </v>
      </c>
      <c r="Q3631" s="108"/>
      <c r="R3631" s="5" t="s">
        <v>6</v>
      </c>
      <c r="S3631" s="1" t="s">
        <v>2</v>
      </c>
      <c r="T3631" s="1" t="s">
        <v>7</v>
      </c>
      <c r="U3631" s="5">
        <v>266</v>
      </c>
      <c r="V3631" s="1">
        <v>74.81</v>
      </c>
      <c r="W3631" s="1">
        <v>72.010000000000005</v>
      </c>
      <c r="X3631" s="9">
        <f t="shared" si="4580"/>
        <v>2.7999999999999972</v>
      </c>
      <c r="Y3631" s="14">
        <v>247</v>
      </c>
      <c r="Z3631" s="1">
        <v>59.92</v>
      </c>
      <c r="AA3631" s="1">
        <v>61.91</v>
      </c>
      <c r="AB3631" s="72">
        <f t="shared" si="4607"/>
        <v>-1.9899999999999949</v>
      </c>
      <c r="AC3631" s="53"/>
    </row>
    <row r="3632" spans="1:29" ht="15.75" x14ac:dyDescent="0.25">
      <c r="A3632" s="53">
        <v>5805026</v>
      </c>
      <c r="B3632" s="89" t="s">
        <v>2662</v>
      </c>
      <c r="C3632" s="53" t="s">
        <v>843</v>
      </c>
      <c r="D3632" s="50" t="s">
        <v>975</v>
      </c>
      <c r="E3632" s="48" t="str">
        <f>VLOOKUP('2012 Accountability Database'!A3626,Dems1112!$A$2:$G$1082,6)</f>
        <v>1 (Northwest AR)</v>
      </c>
      <c r="F3632" s="66"/>
      <c r="G3632" s="63" t="s">
        <v>2488</v>
      </c>
      <c r="H3632" s="61" t="str">
        <f t="shared" ref="H3632:I3632" si="4638">IF(H3630="Met","Yes",IF(H3631="Met","Yes","No"))</f>
        <v>Yes</v>
      </c>
      <c r="I3632" s="61" t="str">
        <f t="shared" si="4638"/>
        <v>Yes</v>
      </c>
      <c r="J3632" s="55"/>
      <c r="K3632" s="61" t="str">
        <f t="shared" ref="K3632:L3632" si="4639">IF(K3630="Met","Yes",IF(K3631="Met","Yes","No"))</f>
        <v>No</v>
      </c>
      <c r="L3632" s="61" t="str">
        <f t="shared" si="4639"/>
        <v>No</v>
      </c>
      <c r="M3632" s="5" t="s">
        <v>4</v>
      </c>
      <c r="N3632" s="14"/>
      <c r="O3632" s="35" t="s">
        <v>2505</v>
      </c>
      <c r="P3632" s="83" t="str">
        <f t="shared" ref="P3632" si="4640">IF(P3631="X"," ",IF(P3633="X"," ","X"))</f>
        <v>X</v>
      </c>
      <c r="Q3632" s="94" t="s">
        <v>2759</v>
      </c>
      <c r="R3632" s="5" t="s">
        <v>6</v>
      </c>
      <c r="S3632" s="5" t="s">
        <v>5</v>
      </c>
      <c r="T3632" s="5" t="s">
        <v>3</v>
      </c>
      <c r="U3632" s="5">
        <v>1082</v>
      </c>
      <c r="V3632" s="5">
        <v>81.52</v>
      </c>
      <c r="W3632" s="5">
        <v>80.69</v>
      </c>
      <c r="X3632" s="11">
        <f t="shared" si="4580"/>
        <v>0.82999999999999829</v>
      </c>
      <c r="Y3632" s="14">
        <v>1038</v>
      </c>
      <c r="Z3632" s="5">
        <v>68.98</v>
      </c>
      <c r="AA3632" s="5">
        <v>71.290000000000006</v>
      </c>
      <c r="AB3632" s="72">
        <f t="shared" si="4607"/>
        <v>-2.3100000000000023</v>
      </c>
      <c r="AC3632" s="53"/>
    </row>
    <row r="3633" spans="1:29" x14ac:dyDescent="0.25">
      <c r="A3633" s="54">
        <v>5805026</v>
      </c>
      <c r="B3633" s="90" t="s">
        <v>2662</v>
      </c>
      <c r="C3633" s="54" t="s">
        <v>843</v>
      </c>
      <c r="D3633" s="4"/>
      <c r="E3633" s="4"/>
      <c r="F3633" s="67"/>
      <c r="G3633" s="64"/>
      <c r="H3633" s="43"/>
      <c r="I3633" s="43"/>
      <c r="J3633" s="43"/>
      <c r="K3633" s="43"/>
      <c r="L3633" s="43"/>
      <c r="M3633" s="4" t="s">
        <v>4</v>
      </c>
      <c r="N3633" s="15"/>
      <c r="O3633" s="38" t="s">
        <v>2482</v>
      </c>
      <c r="P3633" s="84" t="str">
        <f>IF(E3627="Achieving School"," ","X")</f>
        <v xml:space="preserve"> </v>
      </c>
      <c r="Q3633" s="91"/>
      <c r="R3633" s="4" t="s">
        <v>6</v>
      </c>
      <c r="S3633" s="4" t="s">
        <v>5</v>
      </c>
      <c r="T3633" s="4" t="s">
        <v>7</v>
      </c>
      <c r="U3633" s="4">
        <v>700</v>
      </c>
      <c r="V3633" s="4">
        <v>73.14</v>
      </c>
      <c r="W3633" s="4">
        <v>72.010000000000005</v>
      </c>
      <c r="X3633" s="10">
        <f t="shared" si="4580"/>
        <v>1.1299999999999955</v>
      </c>
      <c r="Y3633" s="15">
        <v>664</v>
      </c>
      <c r="Z3633" s="4">
        <v>60.39</v>
      </c>
      <c r="AA3633" s="4">
        <v>61.91</v>
      </c>
      <c r="AB3633" s="73">
        <f t="shared" si="4607"/>
        <v>-1.519999999999996</v>
      </c>
      <c r="AC3633" s="54"/>
    </row>
    <row r="3634" spans="1:29" x14ac:dyDescent="0.25">
      <c r="A3634" s="1">
        <v>5901001</v>
      </c>
      <c r="B3634" s="87" t="s">
        <v>2663</v>
      </c>
      <c r="C3634" s="55" t="s">
        <v>417</v>
      </c>
      <c r="E3634" s="42"/>
      <c r="F3634" s="65" t="s">
        <v>2483</v>
      </c>
      <c r="G3634" s="62"/>
      <c r="H3634" s="37" t="str">
        <f>IF(V3634&gt;94,"Met",IF(X3634="--","n/a",IF(X3634&gt;=0,"Met","Did Not Meet")))</f>
        <v>Met</v>
      </c>
      <c r="I3634" s="37" t="str">
        <f>IF(V3635&gt;94,"Met",IF(X3635="--","n/a",IF(X3635&gt;=0,"Met","Did Not Meet")))</f>
        <v>Met</v>
      </c>
      <c r="K3634" s="13" t="str">
        <f>IF(Z3634&gt;94,"Met",IF(AB3634="--","n/a",IF(AB3634&gt;=0,"Met","Did Not Meet")))</f>
        <v>Met</v>
      </c>
      <c r="L3634" s="13" t="str">
        <f>IF(Z3635&gt;94,"Met",IF(AB3635="--","n/a",IF(AB3635&gt;=0,"Met","Did Not Meet")))</f>
        <v>Met</v>
      </c>
      <c r="M3634" s="1" t="s">
        <v>4</v>
      </c>
      <c r="N3634" s="14" t="s">
        <v>2502</v>
      </c>
      <c r="O3634" s="5"/>
      <c r="P3634" s="44" t="str">
        <f t="shared" ref="P3634" si="4641">IF(H3636="Yes",IF(I3636="Yes","Yes","No"),"No")</f>
        <v>Yes</v>
      </c>
      <c r="Q3634" s="93"/>
      <c r="R3634" s="5" t="s">
        <v>1</v>
      </c>
      <c r="S3634" s="1" t="s">
        <v>2</v>
      </c>
      <c r="T3634" s="1" t="s">
        <v>3</v>
      </c>
      <c r="U3634" s="5">
        <v>149</v>
      </c>
      <c r="V3634" s="1">
        <v>85.23</v>
      </c>
      <c r="W3634" s="1">
        <v>73.81</v>
      </c>
      <c r="X3634" s="9">
        <f t="shared" si="4580"/>
        <v>11.420000000000002</v>
      </c>
      <c r="Y3634" s="14">
        <v>111</v>
      </c>
      <c r="Z3634" s="1">
        <v>86.49</v>
      </c>
      <c r="AA3634" s="1">
        <v>75.55</v>
      </c>
      <c r="AB3634" s="71">
        <f t="shared" si="4607"/>
        <v>10.939999999999998</v>
      </c>
      <c r="AC3634" s="36"/>
    </row>
    <row r="3635" spans="1:29" ht="15.75" x14ac:dyDescent="0.25">
      <c r="A3635" s="53">
        <v>5901001</v>
      </c>
      <c r="B3635" s="89" t="s">
        <v>2663</v>
      </c>
      <c r="C3635" s="53" t="s">
        <v>417</v>
      </c>
      <c r="D3635" s="49" t="s">
        <v>2498</v>
      </c>
      <c r="E3635" s="34" t="str">
        <f>M3634</f>
        <v>Achieving School</v>
      </c>
      <c r="F3635" s="65" t="s">
        <v>2484</v>
      </c>
      <c r="G3635" s="62"/>
      <c r="H3635" s="13" t="str">
        <f>IF(V3636&gt;94,"Met",IF(X3636="--","n/a",IF(X3636&gt;=0,"Met","Did Not Meet")))</f>
        <v>Did Not Meet</v>
      </c>
      <c r="I3635" s="13" t="str">
        <f>IF(V3637&gt;94,"Met",IF(X3637="--","n/a",IF(X3637&gt;=0,"Met","Did Not Meet")))</f>
        <v>Did Not Meet</v>
      </c>
      <c r="K3635" s="13" t="str">
        <f>IF(Z3636&gt;94,"Met",IF(AB3636="--","n/a",IF(AB3636&gt;=0,"Met","Did Not Meet")))</f>
        <v>Did Not Meet</v>
      </c>
      <c r="L3635" s="13" t="str">
        <f>IF(Z3637&gt;94,"Met",IF(AB3637="--","n/a",IF(AB3637&gt;=0,"Met","Did Not Meet")))</f>
        <v>Did Not Meet</v>
      </c>
      <c r="M3635" s="1" t="s">
        <v>4</v>
      </c>
      <c r="N3635" s="14" t="s">
        <v>2501</v>
      </c>
      <c r="O3635" s="5"/>
      <c r="P3635" s="44" t="str">
        <f t="shared" ref="P3635" si="4642">IF(K3636="Yes",IF(L3636="Yes","Yes","No"),"No")</f>
        <v>Yes</v>
      </c>
      <c r="Q3635" s="94" t="s">
        <v>2759</v>
      </c>
      <c r="R3635" s="5" t="s">
        <v>1</v>
      </c>
      <c r="S3635" s="1" t="s">
        <v>2</v>
      </c>
      <c r="T3635" s="1" t="s">
        <v>7</v>
      </c>
      <c r="U3635" s="5">
        <v>108</v>
      </c>
      <c r="V3635" s="1">
        <v>82.41</v>
      </c>
      <c r="W3635" s="1">
        <v>66.739999999999995</v>
      </c>
      <c r="X3635" s="9">
        <f t="shared" si="4580"/>
        <v>15.670000000000002</v>
      </c>
      <c r="Y3635" s="14">
        <v>79</v>
      </c>
      <c r="Z3635" s="1">
        <v>82.28</v>
      </c>
      <c r="AA3635" s="1">
        <v>72.84</v>
      </c>
      <c r="AB3635" s="71">
        <f t="shared" si="4607"/>
        <v>9.4399999999999977</v>
      </c>
      <c r="AC3635" s="53"/>
    </row>
    <row r="3636" spans="1:29" ht="15" customHeight="1" x14ac:dyDescent="0.25">
      <c r="A3636" s="53">
        <v>5901001</v>
      </c>
      <c r="B3636" s="89" t="s">
        <v>2663</v>
      </c>
      <c r="C3636" s="53" t="s">
        <v>417</v>
      </c>
      <c r="D3636" s="49" t="s">
        <v>2499</v>
      </c>
      <c r="E3636" s="35" t="str">
        <f>VLOOKUP('2012 Accountability Database'!$A3634,'2011 AYP'!A$2:B$1072,2)</f>
        <v>SI_M (School Improvement - Met Standards)</v>
      </c>
      <c r="F3636" s="66"/>
      <c r="G3636" s="63" t="s">
        <v>2485</v>
      </c>
      <c r="H3636" s="60" t="str">
        <f t="shared" ref="H3636:I3636" si="4643">IF(H3634="Met","Yes",IF(H3635="Met","Yes","No"))</f>
        <v>Yes</v>
      </c>
      <c r="I3636" s="60" t="str">
        <f t="shared" si="4643"/>
        <v>Yes</v>
      </c>
      <c r="J3636" s="42"/>
      <c r="K3636" s="60" t="str">
        <f t="shared" ref="K3636:L3636" si="4644">IF(K3634="Met","Yes",IF(K3635="Met","Yes","No"))</f>
        <v>Yes</v>
      </c>
      <c r="L3636" s="60" t="str">
        <f t="shared" si="4644"/>
        <v>Yes</v>
      </c>
      <c r="M3636" s="5" t="s">
        <v>4</v>
      </c>
      <c r="N3636" s="14" t="s">
        <v>2503</v>
      </c>
      <c r="O3636" s="5"/>
      <c r="P3636" s="44" t="str">
        <f t="shared" ref="P3636" si="4645">IF(H3640="Yes",IF(I3640="Yes","Yes","No"),"No")</f>
        <v>Yes</v>
      </c>
      <c r="Q3636" s="108" t="s">
        <v>2758</v>
      </c>
      <c r="R3636" s="5" t="s">
        <v>1</v>
      </c>
      <c r="S3636" s="5" t="s">
        <v>5</v>
      </c>
      <c r="T3636" s="5" t="s">
        <v>3</v>
      </c>
      <c r="U3636" s="5">
        <v>467</v>
      </c>
      <c r="V3636" s="5">
        <v>73.02</v>
      </c>
      <c r="W3636" s="5">
        <v>73.81</v>
      </c>
      <c r="X3636" s="8">
        <f t="shared" si="4580"/>
        <v>-0.79000000000000625</v>
      </c>
      <c r="Y3636" s="14">
        <v>344</v>
      </c>
      <c r="Z3636" s="5">
        <v>72.67</v>
      </c>
      <c r="AA3636" s="5">
        <v>75.55</v>
      </c>
      <c r="AB3636" s="72">
        <f t="shared" si="4607"/>
        <v>-2.8799999999999955</v>
      </c>
      <c r="AC3636" s="53"/>
    </row>
    <row r="3637" spans="1:29" x14ac:dyDescent="0.25">
      <c r="A3637" s="53">
        <v>5901001</v>
      </c>
      <c r="B3637" s="89" t="s">
        <v>2663</v>
      </c>
      <c r="C3637" s="53" t="s">
        <v>417</v>
      </c>
      <c r="D3637" s="49" t="s">
        <v>2507</v>
      </c>
      <c r="E3637" s="47">
        <f>VLOOKUP('2012 Accountability Database'!A3634,Dems1112!$A$2:$G$1082,3)</f>
        <v>0.1</v>
      </c>
      <c r="F3637" s="66"/>
      <c r="G3637" s="52"/>
      <c r="M3637" s="1" t="s">
        <v>4</v>
      </c>
      <c r="N3637" s="14" t="s">
        <v>2504</v>
      </c>
      <c r="O3637" s="5"/>
      <c r="P3637" s="44" t="str">
        <f t="shared" ref="P3637" si="4646">IF(K3640="Yes",IF(L3640="Yes","Yes","No"),"No")</f>
        <v>Yes</v>
      </c>
      <c r="Q3637" s="108"/>
      <c r="R3637" s="5" t="s">
        <v>1</v>
      </c>
      <c r="S3637" s="1" t="s">
        <v>5</v>
      </c>
      <c r="T3637" s="1" t="s">
        <v>7</v>
      </c>
      <c r="U3637" s="5">
        <v>330</v>
      </c>
      <c r="V3637" s="1">
        <v>66.67</v>
      </c>
      <c r="W3637" s="1">
        <v>66.739999999999995</v>
      </c>
      <c r="X3637" s="6">
        <f t="shared" si="4580"/>
        <v>-6.9999999999993179E-2</v>
      </c>
      <c r="Y3637" s="14">
        <v>239</v>
      </c>
      <c r="Z3637" s="1">
        <v>67.78</v>
      </c>
      <c r="AA3637" s="1">
        <v>72.84</v>
      </c>
      <c r="AB3637" s="72">
        <f t="shared" si="4607"/>
        <v>-5.0600000000000023</v>
      </c>
      <c r="AC3637" s="53"/>
    </row>
    <row r="3638" spans="1:29" x14ac:dyDescent="0.25">
      <c r="A3638" s="53">
        <v>5901001</v>
      </c>
      <c r="B3638" s="89" t="s">
        <v>2663</v>
      </c>
      <c r="C3638" s="53" t="s">
        <v>417</v>
      </c>
      <c r="D3638" s="50" t="s">
        <v>2508</v>
      </c>
      <c r="E3638" s="47">
        <f>VLOOKUP('2012 Accountability Database'!A3634,Dems1112!$A$2:$G$1082,4)</f>
        <v>0.76</v>
      </c>
      <c r="F3638" s="65" t="s">
        <v>2486</v>
      </c>
      <c r="G3638" s="62"/>
      <c r="H3638" s="13" t="str">
        <f>IF(V3638&gt;94,"Met",IF(X3638="--","n/a",IF(X3638&gt;=0,"Met","Did Not Meet")))</f>
        <v>Met</v>
      </c>
      <c r="I3638" s="13" t="str">
        <f>IF(V3639&gt;94,"Met",IF(X3639="--","n/a",IF(X3639&gt;=0,"Met","Did Not Meet")))</f>
        <v>Met</v>
      </c>
      <c r="J3638" s="13"/>
      <c r="K3638" s="13" t="str">
        <f>IF(Z3638&gt;94,"Met",IF(AB3638="--","n/a",IF(AB3638&gt;=0,"Met","Did Not Meet")))</f>
        <v>Met</v>
      </c>
      <c r="L3638" s="13" t="str">
        <f>IF(Z3639&gt;94,"Met",IF(AB3639="--","n/a",IF(AB3639&gt;=0,"Met","Did Not Meet")))</f>
        <v>Met</v>
      </c>
      <c r="M3638" s="1" t="s">
        <v>4</v>
      </c>
      <c r="N3638" s="68" t="s">
        <v>2497</v>
      </c>
      <c r="O3638" s="35"/>
      <c r="P3638" s="44"/>
      <c r="Q3638" s="108"/>
      <c r="R3638" s="5" t="s">
        <v>6</v>
      </c>
      <c r="S3638" s="1" t="s">
        <v>2</v>
      </c>
      <c r="T3638" s="1" t="s">
        <v>3</v>
      </c>
      <c r="U3638" s="5">
        <v>149</v>
      </c>
      <c r="V3638" s="1">
        <v>91.95</v>
      </c>
      <c r="W3638" s="1">
        <v>80.64</v>
      </c>
      <c r="X3638" s="9">
        <f t="shared" si="4580"/>
        <v>11.310000000000002</v>
      </c>
      <c r="Y3638" s="14">
        <v>111</v>
      </c>
      <c r="Z3638" s="1">
        <v>86.49</v>
      </c>
      <c r="AA3638" s="1">
        <v>68.680000000000007</v>
      </c>
      <c r="AB3638" s="71">
        <f t="shared" si="4607"/>
        <v>17.809999999999988</v>
      </c>
      <c r="AC3638" s="53"/>
    </row>
    <row r="3639" spans="1:29" x14ac:dyDescent="0.25">
      <c r="A3639" s="53">
        <v>5901001</v>
      </c>
      <c r="B3639" s="89" t="s">
        <v>2663</v>
      </c>
      <c r="C3639" s="53" t="s">
        <v>417</v>
      </c>
      <c r="D3639" s="50" t="s">
        <v>974</v>
      </c>
      <c r="E3639" s="47" t="str">
        <f>VLOOKUP('2012 Accountability Database'!A3634,Dems1112!$A$2:$G$1082,5)</f>
        <v>P-6</v>
      </c>
      <c r="F3639" s="65" t="s">
        <v>2487</v>
      </c>
      <c r="G3639" s="62"/>
      <c r="H3639" s="13" t="str">
        <f>IF(V3640&gt;94,"Met",IF(X3640="--","n/a",IF(X3640&gt;=0,"Met","Did Not Meet")))</f>
        <v>Met</v>
      </c>
      <c r="I3639" s="13" t="str">
        <f>IF(V3641&gt;94,"Met",IF(X3641="--","n/a",IF(X3641&gt;=0,"Met","Did Not Meet")))</f>
        <v>Met</v>
      </c>
      <c r="J3639" s="13"/>
      <c r="K3639" s="13" t="str">
        <f>IF(Z3640&gt;94,"Met",IF(AB3640="--","n/a",IF(AB3640&gt;=0,"Met","Did Not Meet")))</f>
        <v>Did Not Meet</v>
      </c>
      <c r="L3639" s="13" t="str">
        <f>IF(Z3641&gt;94,"Met",IF(AB3641="--","n/a",IF(AB3641&gt;=0,"Met","Did Not Meet")))</f>
        <v>Did Not Meet</v>
      </c>
      <c r="M3639" s="1" t="s">
        <v>4</v>
      </c>
      <c r="N3639" s="14"/>
      <c r="O3639" s="35" t="s">
        <v>2506</v>
      </c>
      <c r="P3639" s="83" t="str">
        <f t="shared" ref="P3639" si="4647">IF(P3634="No"," ", IF(P3636="No"," ",IF(P3635="No", " ",IF(P3637="No"," ","X"))))</f>
        <v>X</v>
      </c>
      <c r="Q3639" s="108"/>
      <c r="R3639" s="5" t="s">
        <v>6</v>
      </c>
      <c r="S3639" s="1" t="s">
        <v>2</v>
      </c>
      <c r="T3639" s="1" t="s">
        <v>7</v>
      </c>
      <c r="U3639" s="5">
        <v>108</v>
      </c>
      <c r="V3639" s="1">
        <v>89.81</v>
      </c>
      <c r="W3639" s="1">
        <v>74.86</v>
      </c>
      <c r="X3639" s="9">
        <f t="shared" si="4580"/>
        <v>14.950000000000003</v>
      </c>
      <c r="Y3639" s="14">
        <v>79</v>
      </c>
      <c r="Z3639" s="1">
        <v>83.54</v>
      </c>
      <c r="AA3639" s="1">
        <v>64.92</v>
      </c>
      <c r="AB3639" s="71">
        <f t="shared" si="4607"/>
        <v>18.620000000000005</v>
      </c>
      <c r="AC3639" s="53"/>
    </row>
    <row r="3640" spans="1:29" ht="15.75" x14ac:dyDescent="0.25">
      <c r="A3640" s="53">
        <v>5901001</v>
      </c>
      <c r="B3640" s="89" t="s">
        <v>2663</v>
      </c>
      <c r="C3640" s="53" t="s">
        <v>417</v>
      </c>
      <c r="D3640" s="50" t="s">
        <v>975</v>
      </c>
      <c r="E3640" s="48" t="str">
        <f>VLOOKUP('2012 Accountability Database'!A3634,Dems1112!$A$2:$G$1082,6)</f>
        <v>5 (Southeast AR)</v>
      </c>
      <c r="F3640" s="66"/>
      <c r="G3640" s="63" t="s">
        <v>2488</v>
      </c>
      <c r="H3640" s="61" t="str">
        <f t="shared" ref="H3640:I3640" si="4648">IF(H3638="Met","Yes",IF(H3639="Met","Yes","No"))</f>
        <v>Yes</v>
      </c>
      <c r="I3640" s="61" t="str">
        <f t="shared" si="4648"/>
        <v>Yes</v>
      </c>
      <c r="J3640" s="55"/>
      <c r="K3640" s="61" t="str">
        <f t="shared" ref="K3640:L3640" si="4649">IF(K3638="Met","Yes",IF(K3639="Met","Yes","No"))</f>
        <v>Yes</v>
      </c>
      <c r="L3640" s="61" t="str">
        <f t="shared" si="4649"/>
        <v>Yes</v>
      </c>
      <c r="M3640" s="5" t="s">
        <v>4</v>
      </c>
      <c r="N3640" s="14"/>
      <c r="O3640" s="35" t="s">
        <v>2505</v>
      </c>
      <c r="P3640" s="83" t="str">
        <f t="shared" ref="P3640" si="4650">IF(P3639="X"," ",IF(P3641="X"," ","X"))</f>
        <v xml:space="preserve"> </v>
      </c>
      <c r="Q3640" s="94" t="s">
        <v>2759</v>
      </c>
      <c r="R3640" s="5" t="s">
        <v>6</v>
      </c>
      <c r="S3640" s="5" t="s">
        <v>5</v>
      </c>
      <c r="T3640" s="5" t="s">
        <v>3</v>
      </c>
      <c r="U3640" s="5">
        <v>467</v>
      </c>
      <c r="V3640" s="5">
        <v>83.3</v>
      </c>
      <c r="W3640" s="5">
        <v>80.64</v>
      </c>
      <c r="X3640" s="11">
        <f t="shared" si="4580"/>
        <v>2.6599999999999966</v>
      </c>
      <c r="Y3640" s="14">
        <v>344</v>
      </c>
      <c r="Z3640" s="5">
        <v>68.31</v>
      </c>
      <c r="AA3640" s="5">
        <v>68.680000000000007</v>
      </c>
      <c r="AB3640" s="72">
        <f t="shared" si="4607"/>
        <v>-0.37000000000000455</v>
      </c>
      <c r="AC3640" s="53"/>
    </row>
    <row r="3641" spans="1:29" x14ac:dyDescent="0.25">
      <c r="A3641" s="54">
        <v>5901001</v>
      </c>
      <c r="B3641" s="90" t="s">
        <v>2663</v>
      </c>
      <c r="C3641" s="54" t="s">
        <v>417</v>
      </c>
      <c r="D3641" s="4"/>
      <c r="E3641" s="4"/>
      <c r="F3641" s="67"/>
      <c r="G3641" s="64"/>
      <c r="H3641" s="43"/>
      <c r="I3641" s="43"/>
      <c r="J3641" s="43"/>
      <c r="K3641" s="43"/>
      <c r="L3641" s="43"/>
      <c r="M3641" s="4" t="s">
        <v>4</v>
      </c>
      <c r="N3641" s="15"/>
      <c r="O3641" s="38" t="s">
        <v>2482</v>
      </c>
      <c r="P3641" s="84" t="str">
        <f>IF(E3635="Achieving School"," ","X")</f>
        <v xml:space="preserve"> </v>
      </c>
      <c r="Q3641" s="91"/>
      <c r="R3641" s="4" t="s">
        <v>6</v>
      </c>
      <c r="S3641" s="4" t="s">
        <v>5</v>
      </c>
      <c r="T3641" s="4" t="s">
        <v>7</v>
      </c>
      <c r="U3641" s="4">
        <v>330</v>
      </c>
      <c r="V3641" s="4">
        <v>79.09</v>
      </c>
      <c r="W3641" s="4">
        <v>74.86</v>
      </c>
      <c r="X3641" s="10">
        <f t="shared" si="4580"/>
        <v>4.230000000000004</v>
      </c>
      <c r="Y3641" s="15">
        <v>239</v>
      </c>
      <c r="Z3641" s="4">
        <v>64.44</v>
      </c>
      <c r="AA3641" s="4">
        <v>64.92</v>
      </c>
      <c r="AB3641" s="73">
        <f t="shared" si="4607"/>
        <v>-0.48000000000000398</v>
      </c>
      <c r="AC3641" s="54"/>
    </row>
    <row r="3642" spans="1:29" x14ac:dyDescent="0.25">
      <c r="A3642" s="1">
        <v>5903011</v>
      </c>
      <c r="B3642" s="87" t="s">
        <v>2664</v>
      </c>
      <c r="C3642" s="55" t="s">
        <v>545</v>
      </c>
      <c r="E3642" s="42"/>
      <c r="F3642" s="65" t="s">
        <v>2483</v>
      </c>
      <c r="G3642" s="62"/>
      <c r="H3642" s="37" t="str">
        <f>IF(V3642&gt;94,"Met",IF(X3642="--","n/a",IF(X3642&gt;=0,"Met","Did Not Meet")))</f>
        <v>Met</v>
      </c>
      <c r="I3642" s="37" t="str">
        <f>IF(V3643&gt;94,"Met",IF(X3643="--","n/a",IF(X3643&gt;=0,"Met","Did Not Meet")))</f>
        <v>Met</v>
      </c>
      <c r="K3642" s="13" t="str">
        <f>IF(Z3642&gt;94,"Met",IF(AB3642="--","n/a",IF(AB3642&gt;=0,"Met","Did Not Meet")))</f>
        <v>Met</v>
      </c>
      <c r="L3642" s="13" t="str">
        <f>IF(Z3643&gt;94,"Met",IF(AB3643="--","n/a",IF(AB3643&gt;=0,"Met","Did Not Meet")))</f>
        <v>Met</v>
      </c>
      <c r="M3642" s="5" t="s">
        <v>9</v>
      </c>
      <c r="N3642" s="14" t="s">
        <v>2502</v>
      </c>
      <c r="O3642" s="5"/>
      <c r="P3642" s="44" t="str">
        <f t="shared" ref="P3642" si="4651">IF(H3644="Yes",IF(I3644="Yes","Yes","No"),"No")</f>
        <v>Yes</v>
      </c>
      <c r="Q3642" s="93"/>
      <c r="R3642" s="5" t="s">
        <v>1</v>
      </c>
      <c r="S3642" s="5" t="s">
        <v>2</v>
      </c>
      <c r="T3642" s="5" t="s">
        <v>3</v>
      </c>
      <c r="U3642" s="5">
        <v>287</v>
      </c>
      <c r="V3642" s="5">
        <v>79.09</v>
      </c>
      <c r="W3642" s="5">
        <v>73.900000000000006</v>
      </c>
      <c r="X3642" s="11">
        <f t="shared" si="4580"/>
        <v>5.1899999999999977</v>
      </c>
      <c r="Y3642" s="14">
        <v>233</v>
      </c>
      <c r="Z3642" s="5">
        <v>85.84</v>
      </c>
      <c r="AA3642" s="5">
        <v>77.59</v>
      </c>
      <c r="AB3642" s="71">
        <f t="shared" si="4607"/>
        <v>8.25</v>
      </c>
      <c r="AC3642" s="36"/>
    </row>
    <row r="3643" spans="1:29" ht="15.75" x14ac:dyDescent="0.25">
      <c r="A3643" s="53">
        <v>5903011</v>
      </c>
      <c r="B3643" s="89" t="s">
        <v>2664</v>
      </c>
      <c r="C3643" s="53" t="s">
        <v>545</v>
      </c>
      <c r="D3643" s="49" t="s">
        <v>2498</v>
      </c>
      <c r="E3643" s="34" t="str">
        <f>M3642</f>
        <v>Needs Improvement School</v>
      </c>
      <c r="F3643" s="65" t="s">
        <v>2484</v>
      </c>
      <c r="G3643" s="62"/>
      <c r="H3643" s="13" t="str">
        <f>IF(V3644&gt;94,"Met",IF(X3644="--","n/a",IF(X3644&gt;=0,"Met","Did Not Meet")))</f>
        <v>Met</v>
      </c>
      <c r="I3643" s="13" t="str">
        <f>IF(V3645&gt;94,"Met",IF(X3645="--","n/a",IF(X3645&gt;=0,"Met","Did Not Meet")))</f>
        <v>Did Not Meet</v>
      </c>
      <c r="K3643" s="13" t="str">
        <f>IF(Z3644&gt;94,"Met",IF(AB3644="--","n/a",IF(AB3644&gt;=0,"Met","Did Not Meet")))</f>
        <v>Met</v>
      </c>
      <c r="L3643" s="13" t="str">
        <f>IF(Z3645&gt;94,"Met",IF(AB3645="--","n/a",IF(AB3645&gt;=0,"Met","Did Not Meet")))</f>
        <v>Met</v>
      </c>
      <c r="M3643" s="1" t="s">
        <v>9</v>
      </c>
      <c r="N3643" s="14" t="s">
        <v>2501</v>
      </c>
      <c r="O3643" s="5"/>
      <c r="P3643" s="44" t="str">
        <f t="shared" ref="P3643" si="4652">IF(K3644="Yes",IF(L3644="Yes","Yes","No"),"No")</f>
        <v>Yes</v>
      </c>
      <c r="Q3643" s="94" t="s">
        <v>2759</v>
      </c>
      <c r="R3643" s="5" t="s">
        <v>1</v>
      </c>
      <c r="S3643" s="1" t="s">
        <v>2</v>
      </c>
      <c r="T3643" s="1" t="s">
        <v>7</v>
      </c>
      <c r="U3643" s="5">
        <v>213</v>
      </c>
      <c r="V3643" s="1">
        <v>74.650000000000006</v>
      </c>
      <c r="W3643" s="1">
        <v>67.290000000000006</v>
      </c>
      <c r="X3643" s="9">
        <f t="shared" si="4580"/>
        <v>7.3599999999999994</v>
      </c>
      <c r="Y3643" s="14">
        <v>163</v>
      </c>
      <c r="Z3643" s="1">
        <v>82.21</v>
      </c>
      <c r="AA3643" s="1">
        <v>71.239999999999995</v>
      </c>
      <c r="AB3643" s="71">
        <f t="shared" si="4607"/>
        <v>10.969999999999999</v>
      </c>
      <c r="AC3643" s="53"/>
    </row>
    <row r="3644" spans="1:29" ht="15" customHeight="1" x14ac:dyDescent="0.25">
      <c r="A3644" s="53">
        <v>5903011</v>
      </c>
      <c r="B3644" s="89" t="s">
        <v>2664</v>
      </c>
      <c r="C3644" s="53" t="s">
        <v>545</v>
      </c>
      <c r="D3644" s="49" t="s">
        <v>2499</v>
      </c>
      <c r="E3644" s="35" t="str">
        <f>VLOOKUP('2012 Accountability Database'!$A3642,'2011 AYP'!A$2:B$1072,2)</f>
        <v>SI_1 (School Improvement Year 1)</v>
      </c>
      <c r="F3644" s="66"/>
      <c r="G3644" s="63" t="s">
        <v>2485</v>
      </c>
      <c r="H3644" s="60" t="str">
        <f t="shared" ref="H3644:I3644" si="4653">IF(H3642="Met","Yes",IF(H3643="Met","Yes","No"))</f>
        <v>Yes</v>
      </c>
      <c r="I3644" s="60" t="str">
        <f t="shared" si="4653"/>
        <v>Yes</v>
      </c>
      <c r="J3644" s="42"/>
      <c r="K3644" s="60" t="str">
        <f t="shared" ref="K3644:L3644" si="4654">IF(K3642="Met","Yes",IF(K3643="Met","Yes","No"))</f>
        <v>Yes</v>
      </c>
      <c r="L3644" s="60" t="str">
        <f t="shared" si="4654"/>
        <v>Yes</v>
      </c>
      <c r="M3644" s="5" t="s">
        <v>9</v>
      </c>
      <c r="N3644" s="14" t="s">
        <v>2503</v>
      </c>
      <c r="O3644" s="5"/>
      <c r="P3644" s="44" t="str">
        <f t="shared" ref="P3644" si="4655">IF(H3648="Yes",IF(I3648="Yes","Yes","No"),"No")</f>
        <v>No</v>
      </c>
      <c r="Q3644" s="108" t="s">
        <v>2758</v>
      </c>
      <c r="R3644" s="5" t="s">
        <v>1</v>
      </c>
      <c r="S3644" s="5" t="s">
        <v>5</v>
      </c>
      <c r="T3644" s="5" t="s">
        <v>3</v>
      </c>
      <c r="U3644" s="5">
        <v>861</v>
      </c>
      <c r="V3644" s="5">
        <v>73.98</v>
      </c>
      <c r="W3644" s="5">
        <v>73.900000000000006</v>
      </c>
      <c r="X3644" s="11">
        <f t="shared" si="4580"/>
        <v>7.9999999999998295E-2</v>
      </c>
      <c r="Y3644" s="14">
        <v>688</v>
      </c>
      <c r="Z3644" s="5">
        <v>77.91</v>
      </c>
      <c r="AA3644" s="5">
        <v>77.59</v>
      </c>
      <c r="AB3644" s="71">
        <f t="shared" si="4607"/>
        <v>0.31999999999999318</v>
      </c>
      <c r="AC3644" s="53"/>
    </row>
    <row r="3645" spans="1:29" x14ac:dyDescent="0.25">
      <c r="A3645" s="53">
        <v>5903011</v>
      </c>
      <c r="B3645" s="89" t="s">
        <v>2664</v>
      </c>
      <c r="C3645" s="53" t="s">
        <v>545</v>
      </c>
      <c r="D3645" s="49" t="s">
        <v>2507</v>
      </c>
      <c r="E3645" s="47">
        <f>VLOOKUP('2012 Accountability Database'!A3642,Dems1112!$A$2:$G$1082,3)</f>
        <v>0.28999999999999998</v>
      </c>
      <c r="F3645" s="66"/>
      <c r="G3645" s="52"/>
      <c r="M3645" s="1" t="s">
        <v>9</v>
      </c>
      <c r="N3645" s="14" t="s">
        <v>2504</v>
      </c>
      <c r="O3645" s="5"/>
      <c r="P3645" s="44" t="str">
        <f t="shared" ref="P3645" si="4656">IF(K3648="Yes",IF(L3648="Yes","Yes","No"),"No")</f>
        <v>No</v>
      </c>
      <c r="Q3645" s="108"/>
      <c r="R3645" s="5" t="s">
        <v>1</v>
      </c>
      <c r="S3645" s="1" t="s">
        <v>5</v>
      </c>
      <c r="T3645" s="1" t="s">
        <v>7</v>
      </c>
      <c r="U3645" s="5">
        <v>612</v>
      </c>
      <c r="V3645" s="1">
        <v>66.83</v>
      </c>
      <c r="W3645" s="1">
        <v>67.290000000000006</v>
      </c>
      <c r="X3645" s="6">
        <f t="shared" si="4580"/>
        <v>-0.46000000000000796</v>
      </c>
      <c r="Y3645" s="14">
        <v>463</v>
      </c>
      <c r="Z3645" s="1">
        <v>71.489999999999995</v>
      </c>
      <c r="AA3645" s="1">
        <v>71.239999999999995</v>
      </c>
      <c r="AB3645" s="71">
        <f t="shared" si="4607"/>
        <v>0.25</v>
      </c>
      <c r="AC3645" s="53"/>
    </row>
    <row r="3646" spans="1:29" x14ac:dyDescent="0.25">
      <c r="A3646" s="53">
        <v>5903011</v>
      </c>
      <c r="B3646" s="89" t="s">
        <v>2664</v>
      </c>
      <c r="C3646" s="53" t="s">
        <v>545</v>
      </c>
      <c r="D3646" s="50" t="s">
        <v>2508</v>
      </c>
      <c r="E3646" s="47">
        <f>VLOOKUP('2012 Accountability Database'!A3642,Dems1112!$A$2:$G$1082,4)</f>
        <v>0.77</v>
      </c>
      <c r="F3646" s="65" t="s">
        <v>2486</v>
      </c>
      <c r="G3646" s="62"/>
      <c r="H3646" s="13" t="str">
        <f>IF(V3646&gt;94,"Met",IF(X3646="--","n/a",IF(X3646&gt;=0,"Met","Did Not Meet")))</f>
        <v>Did Not Meet</v>
      </c>
      <c r="I3646" s="13" t="str">
        <f>IF(V3647&gt;94,"Met",IF(X3647="--","n/a",IF(X3647&gt;=0,"Met","Did Not Meet")))</f>
        <v>Met</v>
      </c>
      <c r="J3646" s="13"/>
      <c r="K3646" s="13" t="str">
        <f>IF(Z3646&gt;94,"Met",IF(AB3646="--","n/a",IF(AB3646&gt;=0,"Met","Did Not Meet")))</f>
        <v>Did Not Meet</v>
      </c>
      <c r="L3646" s="13" t="str">
        <f>IF(Z3647&gt;94,"Met",IF(AB3647="--","n/a",IF(AB3647&gt;=0,"Met","Did Not Meet")))</f>
        <v>Did Not Meet</v>
      </c>
      <c r="M3646" s="1" t="s">
        <v>9</v>
      </c>
      <c r="N3646" s="68" t="s">
        <v>2497</v>
      </c>
      <c r="O3646" s="35"/>
      <c r="P3646" s="44"/>
      <c r="Q3646" s="108"/>
      <c r="R3646" s="5" t="s">
        <v>6</v>
      </c>
      <c r="S3646" s="1" t="s">
        <v>2</v>
      </c>
      <c r="T3646" s="1" t="s">
        <v>3</v>
      </c>
      <c r="U3646" s="5">
        <v>287</v>
      </c>
      <c r="V3646" s="1">
        <v>71.78</v>
      </c>
      <c r="W3646" s="1">
        <v>72.34</v>
      </c>
      <c r="X3646" s="6">
        <f t="shared" si="4580"/>
        <v>-0.56000000000000227</v>
      </c>
      <c r="Y3646" s="14">
        <v>233</v>
      </c>
      <c r="Z3646" s="1">
        <v>62.23</v>
      </c>
      <c r="AA3646" s="1">
        <v>67.58</v>
      </c>
      <c r="AB3646" s="72">
        <f t="shared" si="4607"/>
        <v>-5.3500000000000014</v>
      </c>
      <c r="AC3646" s="53"/>
    </row>
    <row r="3647" spans="1:29" x14ac:dyDescent="0.25">
      <c r="A3647" s="53">
        <v>5903011</v>
      </c>
      <c r="B3647" s="89" t="s">
        <v>2664</v>
      </c>
      <c r="C3647" s="53" t="s">
        <v>545</v>
      </c>
      <c r="D3647" s="50" t="s">
        <v>974</v>
      </c>
      <c r="E3647" s="47" t="str">
        <f>VLOOKUP('2012 Accountability Database'!A3642,Dems1112!$A$2:$G$1082,5)</f>
        <v>P-8</v>
      </c>
      <c r="F3647" s="65" t="s">
        <v>2487</v>
      </c>
      <c r="G3647" s="62"/>
      <c r="H3647" s="13" t="str">
        <f>IF(V3648&gt;94,"Met",IF(X3648="--","n/a",IF(X3648&gt;=0,"Met","Did Not Meet")))</f>
        <v>Did Not Meet</v>
      </c>
      <c r="I3647" s="13" t="str">
        <f>IF(V3649&gt;94,"Met",IF(X3649="--","n/a",IF(X3649&gt;=0,"Met","Did Not Meet")))</f>
        <v>Did Not Meet</v>
      </c>
      <c r="J3647" s="13"/>
      <c r="K3647" s="13" t="str">
        <f>IF(Z3648&gt;94,"Met",IF(AB3648="--","n/a",IF(AB3648&gt;=0,"Met","Did Not Meet")))</f>
        <v>Did Not Meet</v>
      </c>
      <c r="L3647" s="13" t="str">
        <f>IF(Z3649&gt;94,"Met",IF(AB3649="--","n/a",IF(AB3649&gt;=0,"Met","Did Not Meet")))</f>
        <v>Did Not Meet</v>
      </c>
      <c r="M3647" s="1" t="s">
        <v>9</v>
      </c>
      <c r="N3647" s="14"/>
      <c r="O3647" s="35" t="s">
        <v>2506</v>
      </c>
      <c r="P3647" s="83" t="str">
        <f t="shared" ref="P3647" si="4657">IF(P3642="No"," ", IF(P3644="No"," ",IF(P3643="No", " ",IF(P3645="No"," ","X"))))</f>
        <v xml:space="preserve"> </v>
      </c>
      <c r="Q3647" s="108"/>
      <c r="R3647" s="5" t="s">
        <v>6</v>
      </c>
      <c r="S3647" s="1" t="s">
        <v>2</v>
      </c>
      <c r="T3647" s="1" t="s">
        <v>7</v>
      </c>
      <c r="U3647" s="5">
        <v>213</v>
      </c>
      <c r="V3647" s="1">
        <v>65.73</v>
      </c>
      <c r="W3647" s="1">
        <v>64.709999999999994</v>
      </c>
      <c r="X3647" s="9">
        <f t="shared" si="4580"/>
        <v>1.0200000000000102</v>
      </c>
      <c r="Y3647" s="14">
        <v>163</v>
      </c>
      <c r="Z3647" s="1">
        <v>56.44</v>
      </c>
      <c r="AA3647" s="1">
        <v>58.06</v>
      </c>
      <c r="AB3647" s="72">
        <f t="shared" si="4607"/>
        <v>-1.6200000000000045</v>
      </c>
      <c r="AC3647" s="53"/>
    </row>
    <row r="3648" spans="1:29" ht="15.75" x14ac:dyDescent="0.25">
      <c r="A3648" s="53">
        <v>5903011</v>
      </c>
      <c r="B3648" s="89" t="s">
        <v>2664</v>
      </c>
      <c r="C3648" s="53" t="s">
        <v>545</v>
      </c>
      <c r="D3648" s="50" t="s">
        <v>975</v>
      </c>
      <c r="E3648" s="48" t="str">
        <f>VLOOKUP('2012 Accountability Database'!A3642,Dems1112!$A$2:$G$1082,6)</f>
        <v>5 (Southeast AR)</v>
      </c>
      <c r="F3648" s="66"/>
      <c r="G3648" s="63" t="s">
        <v>2488</v>
      </c>
      <c r="H3648" s="61" t="str">
        <f t="shared" ref="H3648:I3648" si="4658">IF(H3646="Met","Yes",IF(H3647="Met","Yes","No"))</f>
        <v>No</v>
      </c>
      <c r="I3648" s="61" t="str">
        <f t="shared" si="4658"/>
        <v>Yes</v>
      </c>
      <c r="J3648" s="55"/>
      <c r="K3648" s="61" t="str">
        <f t="shared" ref="K3648:L3648" si="4659">IF(K3646="Met","Yes",IF(K3647="Met","Yes","No"))</f>
        <v>No</v>
      </c>
      <c r="L3648" s="61" t="str">
        <f t="shared" si="4659"/>
        <v>No</v>
      </c>
      <c r="M3648" s="5" t="s">
        <v>9</v>
      </c>
      <c r="N3648" s="14"/>
      <c r="O3648" s="35" t="s">
        <v>2505</v>
      </c>
      <c r="P3648" s="83" t="str">
        <f t="shared" ref="P3648" si="4660">IF(P3647="X"," ",IF(P3649="X"," ","X"))</f>
        <v xml:space="preserve"> </v>
      </c>
      <c r="Q3648" s="94" t="s">
        <v>2759</v>
      </c>
      <c r="R3648" s="5" t="s">
        <v>6</v>
      </c>
      <c r="S3648" s="5" t="s">
        <v>5</v>
      </c>
      <c r="T3648" s="5" t="s">
        <v>3</v>
      </c>
      <c r="U3648" s="5">
        <v>862</v>
      </c>
      <c r="V3648" s="5">
        <v>70.069999999999993</v>
      </c>
      <c r="W3648" s="5">
        <v>72.34</v>
      </c>
      <c r="X3648" s="8">
        <f t="shared" si="4580"/>
        <v>-2.2700000000000102</v>
      </c>
      <c r="Y3648" s="14">
        <v>688</v>
      </c>
      <c r="Z3648" s="5">
        <v>62.35</v>
      </c>
      <c r="AA3648" s="5">
        <v>67.58</v>
      </c>
      <c r="AB3648" s="72">
        <f t="shared" si="4607"/>
        <v>-5.2299999999999969</v>
      </c>
      <c r="AC3648" s="53"/>
    </row>
    <row r="3649" spans="1:29" x14ac:dyDescent="0.25">
      <c r="A3649" s="54">
        <v>5903011</v>
      </c>
      <c r="B3649" s="90" t="s">
        <v>2664</v>
      </c>
      <c r="C3649" s="54" t="s">
        <v>545</v>
      </c>
      <c r="D3649" s="4"/>
      <c r="E3649" s="4"/>
      <c r="F3649" s="67"/>
      <c r="G3649" s="64"/>
      <c r="H3649" s="43"/>
      <c r="I3649" s="43"/>
      <c r="J3649" s="43"/>
      <c r="K3649" s="43"/>
      <c r="L3649" s="43"/>
      <c r="M3649" s="4" t="s">
        <v>9</v>
      </c>
      <c r="N3649" s="15"/>
      <c r="O3649" s="38" t="s">
        <v>2482</v>
      </c>
      <c r="P3649" s="84" t="str">
        <f>IF(E3643="Achieving School"," ","X")</f>
        <v>X</v>
      </c>
      <c r="Q3649" s="91"/>
      <c r="R3649" s="4" t="s">
        <v>6</v>
      </c>
      <c r="S3649" s="4" t="s">
        <v>5</v>
      </c>
      <c r="T3649" s="4" t="s">
        <v>7</v>
      </c>
      <c r="U3649" s="4">
        <v>613</v>
      </c>
      <c r="V3649" s="4">
        <v>62.48</v>
      </c>
      <c r="W3649" s="4">
        <v>64.709999999999994</v>
      </c>
      <c r="X3649" s="7">
        <f t="shared" si="4580"/>
        <v>-2.2299999999999969</v>
      </c>
      <c r="Y3649" s="15">
        <v>463</v>
      </c>
      <c r="Z3649" s="4">
        <v>54</v>
      </c>
      <c r="AA3649" s="4">
        <v>58.06</v>
      </c>
      <c r="AB3649" s="73">
        <f t="shared" si="4607"/>
        <v>-4.0600000000000023</v>
      </c>
      <c r="AC3649" s="54"/>
    </row>
    <row r="3650" spans="1:29" x14ac:dyDescent="0.25">
      <c r="A3650" s="1">
        <v>6001003</v>
      </c>
      <c r="B3650" s="87" t="s">
        <v>2665</v>
      </c>
      <c r="C3650" s="55" t="s">
        <v>617</v>
      </c>
      <c r="E3650" s="42"/>
      <c r="F3650" s="65" t="s">
        <v>2483</v>
      </c>
      <c r="G3650" s="62"/>
      <c r="H3650" s="37" t="str">
        <f>IF(V3650&gt;94,"Met",IF(X3650="--","n/a",IF(X3650&gt;=0,"Met","Did Not Meet")))</f>
        <v>Did Not Meet</v>
      </c>
      <c r="I3650" s="37" t="str">
        <f>IF(V3651&gt;94,"Met",IF(X3651="--","n/a",IF(X3651&gt;=0,"Met","Did Not Meet")))</f>
        <v>Did Not Meet</v>
      </c>
      <c r="K3650" s="13" t="str">
        <f>IF(Z3650&gt;94,"Met",IF(AB3650="--","n/a",IF(AB3650&gt;=0,"Met","Did Not Meet")))</f>
        <v>Did Not Meet</v>
      </c>
      <c r="L3650" s="13" t="str">
        <f>IF(Z3651&gt;94,"Met",IF(AB3651="--","n/a",IF(AB3651&gt;=0,"Met","Did Not Meet")))</f>
        <v>Did Not Meet</v>
      </c>
      <c r="M3650" s="1" t="s">
        <v>9</v>
      </c>
      <c r="N3650" s="14" t="s">
        <v>2502</v>
      </c>
      <c r="O3650" s="5"/>
      <c r="P3650" s="44" t="str">
        <f t="shared" ref="P3650" si="4661">IF(H3652="Yes",IF(I3652="Yes","Yes","No"),"No")</f>
        <v>No</v>
      </c>
      <c r="Q3650" s="93"/>
      <c r="R3650" s="5" t="s">
        <v>1</v>
      </c>
      <c r="S3650" s="1" t="s">
        <v>2</v>
      </c>
      <c r="T3650" s="1" t="s">
        <v>3</v>
      </c>
      <c r="U3650" s="5">
        <v>774</v>
      </c>
      <c r="V3650" s="1">
        <v>75.19</v>
      </c>
      <c r="W3650" s="1">
        <v>77.03</v>
      </c>
      <c r="X3650" s="6">
        <f t="shared" ref="X3650:X3713" si="4662">V3650-W3650</f>
        <v>-1.8400000000000034</v>
      </c>
      <c r="Y3650" s="14">
        <v>757</v>
      </c>
      <c r="Z3650" s="1">
        <v>75.17</v>
      </c>
      <c r="AA3650" s="1">
        <v>77.8</v>
      </c>
      <c r="AB3650" s="72">
        <f t="shared" si="4607"/>
        <v>-2.6299999999999955</v>
      </c>
      <c r="AC3650" s="36"/>
    </row>
    <row r="3651" spans="1:29" ht="15.75" x14ac:dyDescent="0.25">
      <c r="A3651" s="53">
        <v>6001003</v>
      </c>
      <c r="B3651" s="89" t="s">
        <v>2665</v>
      </c>
      <c r="C3651" s="53" t="s">
        <v>617</v>
      </c>
      <c r="D3651" s="49" t="s">
        <v>2498</v>
      </c>
      <c r="E3651" s="34" t="str">
        <f>M3650</f>
        <v>Needs Improvement School</v>
      </c>
      <c r="F3651" s="65" t="s">
        <v>2484</v>
      </c>
      <c r="G3651" s="62"/>
      <c r="H3651" s="13" t="str">
        <f>IF(V3652&gt;94,"Met",IF(X3652="--","n/a",IF(X3652&gt;=0,"Met","Did Not Meet")))</f>
        <v>Did Not Meet</v>
      </c>
      <c r="I3651" s="13" t="str">
        <f>IF(V3653&gt;94,"Met",IF(X3653="--","n/a",IF(X3653&gt;=0,"Met","Did Not Meet")))</f>
        <v>Did Not Meet</v>
      </c>
      <c r="K3651" s="13" t="str">
        <f>IF(Z3652&gt;94,"Met",IF(AB3652="--","n/a",IF(AB3652&gt;=0,"Met","Did Not Meet")))</f>
        <v>Did Not Meet</v>
      </c>
      <c r="L3651" s="13" t="str">
        <f>IF(Z3653&gt;94,"Met",IF(AB3653="--","n/a",IF(AB3653&gt;=0,"Met","Did Not Meet")))</f>
        <v>Did Not Meet</v>
      </c>
      <c r="M3651" s="5" t="s">
        <v>9</v>
      </c>
      <c r="N3651" s="14" t="s">
        <v>2501</v>
      </c>
      <c r="O3651" s="5"/>
      <c r="P3651" s="44" t="str">
        <f t="shared" ref="P3651" si="4663">IF(K3652="Yes",IF(L3652="Yes","Yes","No"),"No")</f>
        <v>No</v>
      </c>
      <c r="Q3651" s="94" t="s">
        <v>2759</v>
      </c>
      <c r="R3651" s="5" t="s">
        <v>1</v>
      </c>
      <c r="S3651" s="5" t="s">
        <v>2</v>
      </c>
      <c r="T3651" s="5" t="s">
        <v>7</v>
      </c>
      <c r="U3651" s="5">
        <v>469</v>
      </c>
      <c r="V3651" s="5">
        <v>66.739999999999995</v>
      </c>
      <c r="W3651" s="5">
        <v>68.64</v>
      </c>
      <c r="X3651" s="8">
        <f t="shared" si="4662"/>
        <v>-1.9000000000000057</v>
      </c>
      <c r="Y3651" s="14">
        <v>456</v>
      </c>
      <c r="Z3651" s="5">
        <v>67.540000000000006</v>
      </c>
      <c r="AA3651" s="5">
        <v>70.59</v>
      </c>
      <c r="AB3651" s="72">
        <f t="shared" si="4607"/>
        <v>-3.0499999999999972</v>
      </c>
      <c r="AC3651" s="53"/>
    </row>
    <row r="3652" spans="1:29" ht="15" customHeight="1" x14ac:dyDescent="0.25">
      <c r="A3652" s="53">
        <v>6001003</v>
      </c>
      <c r="B3652" s="89" t="s">
        <v>2665</v>
      </c>
      <c r="C3652" s="53" t="s">
        <v>617</v>
      </c>
      <c r="D3652" s="49" t="s">
        <v>2499</v>
      </c>
      <c r="E3652" s="35" t="str">
        <f>VLOOKUP('2012 Accountability Database'!$A3650,'2011 AYP'!A$2:B$1072,2)</f>
        <v>SI_3 (School Improvement Year 3)</v>
      </c>
      <c r="F3652" s="66"/>
      <c r="G3652" s="63" t="s">
        <v>2485</v>
      </c>
      <c r="H3652" s="60" t="str">
        <f t="shared" ref="H3652:I3652" si="4664">IF(H3650="Met","Yes",IF(H3651="Met","Yes","No"))</f>
        <v>No</v>
      </c>
      <c r="I3652" s="60" t="str">
        <f t="shared" si="4664"/>
        <v>No</v>
      </c>
      <c r="J3652" s="42"/>
      <c r="K3652" s="60" t="str">
        <f t="shared" ref="K3652:L3652" si="4665">IF(K3650="Met","Yes",IF(K3651="Met","Yes","No"))</f>
        <v>No</v>
      </c>
      <c r="L3652" s="60" t="str">
        <f t="shared" si="4665"/>
        <v>No</v>
      </c>
      <c r="M3652" s="1" t="s">
        <v>9</v>
      </c>
      <c r="N3652" s="14" t="s">
        <v>2503</v>
      </c>
      <c r="O3652" s="5"/>
      <c r="P3652" s="44" t="str">
        <f t="shared" ref="P3652" si="4666">IF(H3656="Yes",IF(I3656="Yes","Yes","No"),"No")</f>
        <v>No</v>
      </c>
      <c r="Q3652" s="108" t="s">
        <v>2758</v>
      </c>
      <c r="R3652" s="5" t="s">
        <v>1</v>
      </c>
      <c r="S3652" s="1" t="s">
        <v>5</v>
      </c>
      <c r="T3652" s="1" t="s">
        <v>3</v>
      </c>
      <c r="U3652" s="5">
        <v>2370</v>
      </c>
      <c r="V3652" s="1">
        <v>74.98</v>
      </c>
      <c r="W3652" s="1">
        <v>77.03</v>
      </c>
      <c r="X3652" s="6">
        <f t="shared" si="4662"/>
        <v>-2.0499999999999972</v>
      </c>
      <c r="Y3652" s="14">
        <v>2327</v>
      </c>
      <c r="Z3652" s="1">
        <v>75.680000000000007</v>
      </c>
      <c r="AA3652" s="1">
        <v>77.8</v>
      </c>
      <c r="AB3652" s="72">
        <f t="shared" si="4607"/>
        <v>-2.1199999999999903</v>
      </c>
      <c r="AC3652" s="53"/>
    </row>
    <row r="3653" spans="1:29" x14ac:dyDescent="0.25">
      <c r="A3653" s="53">
        <v>6001003</v>
      </c>
      <c r="B3653" s="89" t="s">
        <v>2665</v>
      </c>
      <c r="C3653" s="53" t="s">
        <v>617</v>
      </c>
      <c r="D3653" s="49" t="s">
        <v>2507</v>
      </c>
      <c r="E3653" s="47">
        <f>VLOOKUP('2012 Accountability Database'!A3650,Dems1112!$A$2:$G$1082,3)</f>
        <v>0.68</v>
      </c>
      <c r="F3653" s="66"/>
      <c r="G3653" s="52"/>
      <c r="M3653" s="1" t="s">
        <v>9</v>
      </c>
      <c r="N3653" s="14" t="s">
        <v>2504</v>
      </c>
      <c r="O3653" s="5"/>
      <c r="P3653" s="44" t="str">
        <f t="shared" ref="P3653" si="4667">IF(K3656="Yes",IF(L3656="Yes","Yes","No"),"No")</f>
        <v>No</v>
      </c>
      <c r="Q3653" s="108"/>
      <c r="R3653" s="5" t="s">
        <v>1</v>
      </c>
      <c r="S3653" s="1" t="s">
        <v>5</v>
      </c>
      <c r="T3653" s="1" t="s">
        <v>7</v>
      </c>
      <c r="U3653" s="5">
        <v>1363</v>
      </c>
      <c r="V3653" s="1">
        <v>65.08</v>
      </c>
      <c r="W3653" s="1">
        <v>68.64</v>
      </c>
      <c r="X3653" s="6">
        <f t="shared" si="4662"/>
        <v>-3.5600000000000023</v>
      </c>
      <c r="Y3653" s="14">
        <v>1336</v>
      </c>
      <c r="Z3653" s="1">
        <v>66.77</v>
      </c>
      <c r="AA3653" s="1">
        <v>70.59</v>
      </c>
      <c r="AB3653" s="72">
        <f t="shared" si="4607"/>
        <v>-3.8200000000000074</v>
      </c>
      <c r="AC3653" s="53"/>
    </row>
    <row r="3654" spans="1:29" x14ac:dyDescent="0.25">
      <c r="A3654" s="53">
        <v>6001003</v>
      </c>
      <c r="B3654" s="89" t="s">
        <v>2665</v>
      </c>
      <c r="C3654" s="53" t="s">
        <v>617</v>
      </c>
      <c r="D3654" s="50" t="s">
        <v>2508</v>
      </c>
      <c r="E3654" s="47">
        <f>VLOOKUP('2012 Accountability Database'!A3650,Dems1112!$A$2:$G$1082,4)</f>
        <v>0.59</v>
      </c>
      <c r="F3654" s="65" t="s">
        <v>2486</v>
      </c>
      <c r="G3654" s="62"/>
      <c r="H3654" s="13" t="str">
        <f>IF(V3654&gt;94,"Met",IF(X3654="--","n/a",IF(X3654&gt;=0,"Met","Did Not Meet")))</f>
        <v>Did Not Meet</v>
      </c>
      <c r="I3654" s="13" t="str">
        <f>IF(V3655&gt;94,"Met",IF(X3655="--","n/a",IF(X3655&gt;=0,"Met","Did Not Meet")))</f>
        <v>Did Not Meet</v>
      </c>
      <c r="J3654" s="13"/>
      <c r="K3654" s="13" t="str">
        <f>IF(Z3654&gt;94,"Met",IF(AB3654="--","n/a",IF(AB3654&gt;=0,"Met","Did Not Meet")))</f>
        <v>Did Not Meet</v>
      </c>
      <c r="L3654" s="13" t="str">
        <f>IF(Z3655&gt;94,"Met",IF(AB3655="--","n/a",IF(AB3655&gt;=0,"Met","Did Not Meet")))</f>
        <v>Did Not Meet</v>
      </c>
      <c r="M3654" s="5" t="s">
        <v>9</v>
      </c>
      <c r="N3654" s="68" t="s">
        <v>2497</v>
      </c>
      <c r="O3654" s="35"/>
      <c r="P3654" s="44"/>
      <c r="Q3654" s="108"/>
      <c r="R3654" s="5" t="s">
        <v>6</v>
      </c>
      <c r="S3654" s="5" t="s">
        <v>2</v>
      </c>
      <c r="T3654" s="5" t="s">
        <v>3</v>
      </c>
      <c r="U3654" s="5">
        <v>845</v>
      </c>
      <c r="V3654" s="5">
        <v>71.599999999999994</v>
      </c>
      <c r="W3654" s="5">
        <v>74.13</v>
      </c>
      <c r="X3654" s="8">
        <f t="shared" si="4662"/>
        <v>-2.5300000000000011</v>
      </c>
      <c r="Y3654" s="14">
        <v>758</v>
      </c>
      <c r="Z3654" s="5">
        <v>65.44</v>
      </c>
      <c r="AA3654" s="5">
        <v>68.17</v>
      </c>
      <c r="AB3654" s="72">
        <f t="shared" si="4607"/>
        <v>-2.730000000000004</v>
      </c>
      <c r="AC3654" s="53"/>
    </row>
    <row r="3655" spans="1:29" x14ac:dyDescent="0.25">
      <c r="A3655" s="53">
        <v>6001003</v>
      </c>
      <c r="B3655" s="89" t="s">
        <v>2665</v>
      </c>
      <c r="C3655" s="53" t="s">
        <v>617</v>
      </c>
      <c r="D3655" s="50" t="s">
        <v>974</v>
      </c>
      <c r="E3655" s="47" t="str">
        <f>VLOOKUP('2012 Accountability Database'!A3650,Dems1112!$A$2:$G$1082,5)</f>
        <v>6-8</v>
      </c>
      <c r="F3655" s="65" t="s">
        <v>2487</v>
      </c>
      <c r="G3655" s="62"/>
      <c r="H3655" s="13" t="str">
        <f>IF(V3656&gt;94,"Met",IF(X3656="--","n/a",IF(X3656&gt;=0,"Met","Did Not Meet")))</f>
        <v>Did Not Meet</v>
      </c>
      <c r="I3655" s="13" t="str">
        <f>IF(V3657&gt;94,"Met",IF(X3657="--","n/a",IF(X3657&gt;=0,"Met","Did Not Meet")))</f>
        <v>Did Not Meet</v>
      </c>
      <c r="J3655" s="13"/>
      <c r="K3655" s="13" t="str">
        <f>IF(Z3656&gt;94,"Met",IF(AB3656="--","n/a",IF(AB3656&gt;=0,"Met","Did Not Meet")))</f>
        <v>Did Not Meet</v>
      </c>
      <c r="L3655" s="13" t="str">
        <f>IF(Z3657&gt;94,"Met",IF(AB3657="--","n/a",IF(AB3657&gt;=0,"Met","Did Not Meet")))</f>
        <v>Did Not Meet</v>
      </c>
      <c r="M3655" s="1" t="s">
        <v>9</v>
      </c>
      <c r="N3655" s="14"/>
      <c r="O3655" s="35" t="s">
        <v>2506</v>
      </c>
      <c r="P3655" s="83" t="str">
        <f t="shared" ref="P3655" si="4668">IF(P3650="No"," ", IF(P3652="No"," ",IF(P3651="No", " ",IF(P3653="No"," ","X"))))</f>
        <v xml:space="preserve"> </v>
      </c>
      <c r="Q3655" s="108"/>
      <c r="R3655" s="5" t="s">
        <v>6</v>
      </c>
      <c r="S3655" s="1" t="s">
        <v>2</v>
      </c>
      <c r="T3655" s="1" t="s">
        <v>7</v>
      </c>
      <c r="U3655" s="5">
        <v>489</v>
      </c>
      <c r="V3655" s="1">
        <v>60.12</v>
      </c>
      <c r="W3655" s="1">
        <v>64.06</v>
      </c>
      <c r="X3655" s="6">
        <f t="shared" si="4662"/>
        <v>-3.9400000000000048</v>
      </c>
      <c r="Y3655" s="14">
        <v>457</v>
      </c>
      <c r="Z3655" s="1">
        <v>53.39</v>
      </c>
      <c r="AA3655" s="1">
        <v>58.83</v>
      </c>
      <c r="AB3655" s="72">
        <f t="shared" si="4607"/>
        <v>-5.4399999999999977</v>
      </c>
      <c r="AC3655" s="53"/>
    </row>
    <row r="3656" spans="1:29" ht="15.75" x14ac:dyDescent="0.25">
      <c r="A3656" s="53">
        <v>6001003</v>
      </c>
      <c r="B3656" s="89" t="s">
        <v>2665</v>
      </c>
      <c r="C3656" s="53" t="s">
        <v>617</v>
      </c>
      <c r="D3656" s="50" t="s">
        <v>975</v>
      </c>
      <c r="E3656" s="48" t="str">
        <f>VLOOKUP('2012 Accountability Database'!A3650,Dems1112!$A$2:$G$1082,6)</f>
        <v>3 (Central AR)</v>
      </c>
      <c r="F3656" s="66"/>
      <c r="G3656" s="63" t="s">
        <v>2488</v>
      </c>
      <c r="H3656" s="61" t="str">
        <f t="shared" ref="H3656:I3656" si="4669">IF(H3654="Met","Yes",IF(H3655="Met","Yes","No"))</f>
        <v>No</v>
      </c>
      <c r="I3656" s="61" t="str">
        <f t="shared" si="4669"/>
        <v>No</v>
      </c>
      <c r="J3656" s="55"/>
      <c r="K3656" s="61" t="str">
        <f t="shared" ref="K3656:L3656" si="4670">IF(K3654="Met","Yes",IF(K3655="Met","Yes","No"))</f>
        <v>No</v>
      </c>
      <c r="L3656" s="61" t="str">
        <f t="shared" si="4670"/>
        <v>No</v>
      </c>
      <c r="M3656" s="1" t="s">
        <v>9</v>
      </c>
      <c r="N3656" s="14"/>
      <c r="O3656" s="35" t="s">
        <v>2505</v>
      </c>
      <c r="P3656" s="83" t="str">
        <f t="shared" ref="P3656" si="4671">IF(P3655="X"," ",IF(P3657="X"," ","X"))</f>
        <v xml:space="preserve"> </v>
      </c>
      <c r="Q3656" s="94" t="s">
        <v>2759</v>
      </c>
      <c r="R3656" s="5" t="s">
        <v>6</v>
      </c>
      <c r="S3656" s="1" t="s">
        <v>5</v>
      </c>
      <c r="T3656" s="1" t="s">
        <v>3</v>
      </c>
      <c r="U3656" s="5">
        <v>2620</v>
      </c>
      <c r="V3656" s="1">
        <v>71.180000000000007</v>
      </c>
      <c r="W3656" s="1">
        <v>74.13</v>
      </c>
      <c r="X3656" s="6">
        <f t="shared" si="4662"/>
        <v>-2.9499999999999886</v>
      </c>
      <c r="Y3656" s="14">
        <v>2329</v>
      </c>
      <c r="Z3656" s="1">
        <v>65.69</v>
      </c>
      <c r="AA3656" s="1">
        <v>68.17</v>
      </c>
      <c r="AB3656" s="72">
        <f t="shared" si="4607"/>
        <v>-2.480000000000004</v>
      </c>
      <c r="AC3656" s="53"/>
    </row>
    <row r="3657" spans="1:29" x14ac:dyDescent="0.25">
      <c r="A3657" s="54">
        <v>6001003</v>
      </c>
      <c r="B3657" s="90" t="s">
        <v>2665</v>
      </c>
      <c r="C3657" s="54" t="s">
        <v>617</v>
      </c>
      <c r="D3657" s="4"/>
      <c r="E3657" s="4"/>
      <c r="F3657" s="67"/>
      <c r="G3657" s="64"/>
      <c r="H3657" s="43"/>
      <c r="I3657" s="43"/>
      <c r="J3657" s="43"/>
      <c r="K3657" s="43"/>
      <c r="L3657" s="43"/>
      <c r="M3657" s="4" t="s">
        <v>9</v>
      </c>
      <c r="N3657" s="15"/>
      <c r="O3657" s="38" t="s">
        <v>2482</v>
      </c>
      <c r="P3657" s="84" t="str">
        <f>IF(E3651="Achieving School"," ","X")</f>
        <v>X</v>
      </c>
      <c r="Q3657" s="91"/>
      <c r="R3657" s="4" t="s">
        <v>6</v>
      </c>
      <c r="S3657" s="4" t="s">
        <v>5</v>
      </c>
      <c r="T3657" s="4" t="s">
        <v>7</v>
      </c>
      <c r="U3657" s="4">
        <v>1428</v>
      </c>
      <c r="V3657" s="4">
        <v>58.05</v>
      </c>
      <c r="W3657" s="4">
        <v>64.06</v>
      </c>
      <c r="X3657" s="7">
        <f t="shared" si="4662"/>
        <v>-6.0100000000000051</v>
      </c>
      <c r="Y3657" s="15">
        <v>1338</v>
      </c>
      <c r="Z3657" s="4">
        <v>53.44</v>
      </c>
      <c r="AA3657" s="4">
        <v>58.83</v>
      </c>
      <c r="AB3657" s="73">
        <f t="shared" si="4607"/>
        <v>-5.3900000000000006</v>
      </c>
      <c r="AC3657" s="54"/>
    </row>
    <row r="3658" spans="1:29" x14ac:dyDescent="0.25">
      <c r="A3658" s="1">
        <v>6001006</v>
      </c>
      <c r="B3658" s="87" t="s">
        <v>2665</v>
      </c>
      <c r="C3658" s="55" t="s">
        <v>618</v>
      </c>
      <c r="E3658" s="42"/>
      <c r="F3658" s="65" t="s">
        <v>2483</v>
      </c>
      <c r="G3658" s="62"/>
      <c r="H3658" s="37" t="str">
        <f>IF(V3658&gt;94,"Met",IF(X3658="--","n/a",IF(X3658&gt;=0,"Met","Did Not Meet")))</f>
        <v>Met</v>
      </c>
      <c r="I3658" s="37" t="str">
        <f>IF(V3659&gt;94,"Met",IF(X3659="--","n/a",IF(X3659&gt;=0,"Met","Did Not Meet")))</f>
        <v>Met</v>
      </c>
      <c r="K3658" s="13" t="str">
        <f>IF(Z3658&gt;94,"Met",IF(AB3658="--","n/a",IF(AB3658&gt;=0,"Met","Did Not Meet")))</f>
        <v>Met</v>
      </c>
      <c r="L3658" s="13" t="str">
        <f>IF(Z3659&gt;94,"Met",IF(AB3659="--","n/a",IF(AB3659&gt;=0,"Met","Did Not Meet")))</f>
        <v>Met</v>
      </c>
      <c r="M3658" s="1" t="s">
        <v>9</v>
      </c>
      <c r="N3658" s="14" t="s">
        <v>2502</v>
      </c>
      <c r="O3658" s="5"/>
      <c r="P3658" s="44" t="str">
        <f t="shared" ref="P3658" si="4672">IF(H3660="Yes",IF(I3660="Yes","Yes","No"),"No")</f>
        <v>Yes</v>
      </c>
      <c r="Q3658" s="93"/>
      <c r="R3658" s="5" t="s">
        <v>1</v>
      </c>
      <c r="S3658" s="1" t="s">
        <v>2</v>
      </c>
      <c r="T3658" s="1" t="s">
        <v>3</v>
      </c>
      <c r="U3658" s="5">
        <v>270</v>
      </c>
      <c r="V3658" s="1">
        <v>80.37</v>
      </c>
      <c r="W3658" s="1">
        <v>73.459999999999994</v>
      </c>
      <c r="X3658" s="9">
        <f t="shared" si="4662"/>
        <v>6.9100000000000108</v>
      </c>
      <c r="Y3658" s="14">
        <v>183</v>
      </c>
      <c r="Z3658" s="1">
        <v>90.16</v>
      </c>
      <c r="AA3658" s="1">
        <v>85.42</v>
      </c>
      <c r="AB3658" s="71">
        <f t="shared" si="4607"/>
        <v>4.7399999999999949</v>
      </c>
      <c r="AC3658" s="36"/>
    </row>
    <row r="3659" spans="1:29" ht="15.75" x14ac:dyDescent="0.25">
      <c r="A3659" s="53">
        <v>6001006</v>
      </c>
      <c r="B3659" s="89" t="s">
        <v>2665</v>
      </c>
      <c r="C3659" s="53" t="s">
        <v>618</v>
      </c>
      <c r="D3659" s="49" t="s">
        <v>2498</v>
      </c>
      <c r="E3659" s="34" t="str">
        <f>M3658</f>
        <v>Needs Improvement School</v>
      </c>
      <c r="F3659" s="65" t="s">
        <v>2484</v>
      </c>
      <c r="G3659" s="62"/>
      <c r="H3659" s="13" t="str">
        <f>IF(V3660&gt;94,"Met",IF(X3660="--","n/a",IF(X3660&gt;=0,"Met","Did Not Meet")))</f>
        <v>Did Not Meet</v>
      </c>
      <c r="I3659" s="13" t="str">
        <f>IF(V3661&gt;94,"Met",IF(X3661="--","n/a",IF(X3661&gt;=0,"Met","Did Not Meet")))</f>
        <v>Did Not Meet</v>
      </c>
      <c r="K3659" s="13" t="str">
        <f>IF(Z3660&gt;94,"Met",IF(AB3660="--","n/a",IF(AB3660&gt;=0,"Met","Did Not Meet")))</f>
        <v>Met</v>
      </c>
      <c r="L3659" s="13" t="str">
        <f>IF(Z3661&gt;94,"Met",IF(AB3661="--","n/a",IF(AB3661&gt;=0,"Met","Did Not Meet")))</f>
        <v>Met</v>
      </c>
      <c r="M3659" s="5" t="s">
        <v>9</v>
      </c>
      <c r="N3659" s="14" t="s">
        <v>2501</v>
      </c>
      <c r="O3659" s="5"/>
      <c r="P3659" s="44" t="str">
        <f t="shared" ref="P3659" si="4673">IF(K3660="Yes",IF(L3660="Yes","Yes","No"),"No")</f>
        <v>Yes</v>
      </c>
      <c r="Q3659" s="94" t="s">
        <v>2759</v>
      </c>
      <c r="R3659" s="5" t="s">
        <v>1</v>
      </c>
      <c r="S3659" s="5" t="s">
        <v>2</v>
      </c>
      <c r="T3659" s="5" t="s">
        <v>7</v>
      </c>
      <c r="U3659" s="5">
        <v>220</v>
      </c>
      <c r="V3659" s="5">
        <v>77.73</v>
      </c>
      <c r="W3659" s="5">
        <v>70.209999999999994</v>
      </c>
      <c r="X3659" s="11">
        <f t="shared" si="4662"/>
        <v>7.5200000000000102</v>
      </c>
      <c r="Y3659" s="14">
        <v>147</v>
      </c>
      <c r="Z3659" s="5">
        <v>89.12</v>
      </c>
      <c r="AA3659" s="5">
        <v>84.27</v>
      </c>
      <c r="AB3659" s="71">
        <f t="shared" si="4607"/>
        <v>4.8500000000000085</v>
      </c>
      <c r="AC3659" s="53"/>
    </row>
    <row r="3660" spans="1:29" ht="15" customHeight="1" x14ac:dyDescent="0.25">
      <c r="A3660" s="53">
        <v>6001006</v>
      </c>
      <c r="B3660" s="89" t="s">
        <v>2665</v>
      </c>
      <c r="C3660" s="53" t="s">
        <v>618</v>
      </c>
      <c r="D3660" s="49" t="s">
        <v>2499</v>
      </c>
      <c r="E3660" s="35" t="str">
        <f>VLOOKUP('2012 Accountability Database'!$A3658,'2011 AYP'!A$2:B$1072,2)</f>
        <v xml:space="preserve"> A (Alert)</v>
      </c>
      <c r="F3660" s="66"/>
      <c r="G3660" s="63" t="s">
        <v>2485</v>
      </c>
      <c r="H3660" s="60" t="str">
        <f t="shared" ref="H3660:I3660" si="4674">IF(H3658="Met","Yes",IF(H3659="Met","Yes","No"))</f>
        <v>Yes</v>
      </c>
      <c r="I3660" s="60" t="str">
        <f t="shared" si="4674"/>
        <v>Yes</v>
      </c>
      <c r="J3660" s="42"/>
      <c r="K3660" s="60" t="str">
        <f t="shared" ref="K3660:L3660" si="4675">IF(K3658="Met","Yes",IF(K3659="Met","Yes","No"))</f>
        <v>Yes</v>
      </c>
      <c r="L3660" s="60" t="str">
        <f t="shared" si="4675"/>
        <v>Yes</v>
      </c>
      <c r="M3660" s="1" t="s">
        <v>9</v>
      </c>
      <c r="N3660" s="14" t="s">
        <v>2503</v>
      </c>
      <c r="O3660" s="5"/>
      <c r="P3660" s="44" t="str">
        <f t="shared" ref="P3660" si="4676">IF(H3664="Yes",IF(I3664="Yes","Yes","No"),"No")</f>
        <v>No</v>
      </c>
      <c r="Q3660" s="108" t="s">
        <v>2758</v>
      </c>
      <c r="R3660" s="5" t="s">
        <v>1</v>
      </c>
      <c r="S3660" s="1" t="s">
        <v>5</v>
      </c>
      <c r="T3660" s="1" t="s">
        <v>3</v>
      </c>
      <c r="U3660" s="5">
        <v>811</v>
      </c>
      <c r="V3660" s="1">
        <v>72.260000000000005</v>
      </c>
      <c r="W3660" s="1">
        <v>73.459999999999994</v>
      </c>
      <c r="X3660" s="6">
        <f t="shared" si="4662"/>
        <v>-1.1999999999999886</v>
      </c>
      <c r="Y3660" s="14">
        <v>537</v>
      </c>
      <c r="Z3660" s="1">
        <v>86.22</v>
      </c>
      <c r="AA3660" s="1">
        <v>85.42</v>
      </c>
      <c r="AB3660" s="71">
        <f t="shared" si="4607"/>
        <v>0.79999999999999716</v>
      </c>
      <c r="AC3660" s="53"/>
    </row>
    <row r="3661" spans="1:29" x14ac:dyDescent="0.25">
      <c r="A3661" s="53">
        <v>6001006</v>
      </c>
      <c r="B3661" s="89" t="s">
        <v>2665</v>
      </c>
      <c r="C3661" s="53" t="s">
        <v>618</v>
      </c>
      <c r="D3661" s="49" t="s">
        <v>2507</v>
      </c>
      <c r="E3661" s="47">
        <f>VLOOKUP('2012 Accountability Database'!A3658,Dems1112!$A$2:$G$1082,3)</f>
        <v>0.74</v>
      </c>
      <c r="F3661" s="66"/>
      <c r="G3661" s="52"/>
      <c r="M3661" s="1" t="s">
        <v>9</v>
      </c>
      <c r="N3661" s="14" t="s">
        <v>2504</v>
      </c>
      <c r="O3661" s="5"/>
      <c r="P3661" s="44" t="str">
        <f t="shared" ref="P3661" si="4677">IF(K3664="Yes",IF(L3664="Yes","Yes","No"),"No")</f>
        <v>No</v>
      </c>
      <c r="Q3661" s="108"/>
      <c r="R3661" s="5" t="s">
        <v>1</v>
      </c>
      <c r="S3661" s="1" t="s">
        <v>5</v>
      </c>
      <c r="T3661" s="1" t="s">
        <v>7</v>
      </c>
      <c r="U3661" s="5">
        <v>627</v>
      </c>
      <c r="V3661" s="1">
        <v>68.58</v>
      </c>
      <c r="W3661" s="1">
        <v>70.209999999999994</v>
      </c>
      <c r="X3661" s="6">
        <f t="shared" si="4662"/>
        <v>-1.6299999999999955</v>
      </c>
      <c r="Y3661" s="14">
        <v>414</v>
      </c>
      <c r="Z3661" s="1">
        <v>85.51</v>
      </c>
      <c r="AA3661" s="1">
        <v>84.27</v>
      </c>
      <c r="AB3661" s="71">
        <f t="shared" si="4607"/>
        <v>1.2400000000000091</v>
      </c>
      <c r="AC3661" s="53"/>
    </row>
    <row r="3662" spans="1:29" x14ac:dyDescent="0.25">
      <c r="A3662" s="53">
        <v>6001006</v>
      </c>
      <c r="B3662" s="89" t="s">
        <v>2665</v>
      </c>
      <c r="C3662" s="53" t="s">
        <v>618</v>
      </c>
      <c r="D3662" s="50" t="s">
        <v>2508</v>
      </c>
      <c r="E3662" s="47">
        <f>VLOOKUP('2012 Accountability Database'!A3658,Dems1112!$A$2:$G$1082,4)</f>
        <v>0.77</v>
      </c>
      <c r="F3662" s="65" t="s">
        <v>2486</v>
      </c>
      <c r="G3662" s="62"/>
      <c r="H3662" s="13" t="str">
        <f>IF(V3662&gt;94,"Met",IF(X3662="--","n/a",IF(X3662&gt;=0,"Met","Did Not Meet")))</f>
        <v>Did Not Meet</v>
      </c>
      <c r="I3662" s="13" t="str">
        <f>IF(V3663&gt;94,"Met",IF(X3663="--","n/a",IF(X3663&gt;=0,"Met","Did Not Meet")))</f>
        <v>Did Not Meet</v>
      </c>
      <c r="J3662" s="13"/>
      <c r="K3662" s="13" t="str">
        <f>IF(Z3662&gt;94,"Met",IF(AB3662="--","n/a",IF(AB3662&gt;=0,"Met","Did Not Meet")))</f>
        <v>Did Not Meet</v>
      </c>
      <c r="L3662" s="13" t="str">
        <f>IF(Z3663&gt;94,"Met",IF(AB3663="--","n/a",IF(AB3663&gt;=0,"Met","Did Not Meet")))</f>
        <v>Did Not Meet</v>
      </c>
      <c r="M3662" s="1" t="s">
        <v>9</v>
      </c>
      <c r="N3662" s="68" t="s">
        <v>2497</v>
      </c>
      <c r="O3662" s="35"/>
      <c r="P3662" s="44"/>
      <c r="Q3662" s="108"/>
      <c r="R3662" s="5" t="s">
        <v>6</v>
      </c>
      <c r="S3662" s="1" t="s">
        <v>2</v>
      </c>
      <c r="T3662" s="1" t="s">
        <v>3</v>
      </c>
      <c r="U3662" s="5">
        <v>270</v>
      </c>
      <c r="V3662" s="1">
        <v>70</v>
      </c>
      <c r="W3662" s="1">
        <v>78.290000000000006</v>
      </c>
      <c r="X3662" s="6">
        <f t="shared" si="4662"/>
        <v>-8.2900000000000063</v>
      </c>
      <c r="Y3662" s="14">
        <v>183</v>
      </c>
      <c r="Z3662" s="1">
        <v>42.08</v>
      </c>
      <c r="AA3662" s="1">
        <v>68.23</v>
      </c>
      <c r="AB3662" s="72">
        <f t="shared" si="4607"/>
        <v>-26.150000000000006</v>
      </c>
      <c r="AC3662" s="53"/>
    </row>
    <row r="3663" spans="1:29" x14ac:dyDescent="0.25">
      <c r="A3663" s="53">
        <v>6001006</v>
      </c>
      <c r="B3663" s="89" t="s">
        <v>2665</v>
      </c>
      <c r="C3663" s="53" t="s">
        <v>618</v>
      </c>
      <c r="D3663" s="50" t="s">
        <v>974</v>
      </c>
      <c r="E3663" s="47" t="str">
        <f>VLOOKUP('2012 Accountability Database'!A3658,Dems1112!$A$2:$G$1082,5)</f>
        <v>K-5</v>
      </c>
      <c r="F3663" s="65" t="s">
        <v>2487</v>
      </c>
      <c r="G3663" s="62"/>
      <c r="H3663" s="13" t="str">
        <f>IF(V3664&gt;94,"Met",IF(X3664="--","n/a",IF(X3664&gt;=0,"Met","Did Not Meet")))</f>
        <v>Did Not Meet</v>
      </c>
      <c r="I3663" s="13" t="str">
        <f>IF(V3665&gt;94,"Met",IF(X3665="--","n/a",IF(X3665&gt;=0,"Met","Did Not Meet")))</f>
        <v>Did Not Meet</v>
      </c>
      <c r="J3663" s="13"/>
      <c r="K3663" s="13" t="str">
        <f>IF(Z3664&gt;94,"Met",IF(AB3664="--","n/a",IF(AB3664&gt;=0,"Met","Did Not Meet")))</f>
        <v>Did Not Meet</v>
      </c>
      <c r="L3663" s="13" t="str">
        <f>IF(Z3665&gt;94,"Met",IF(AB3665="--","n/a",IF(AB3665&gt;=0,"Met","Did Not Meet")))</f>
        <v>Did Not Meet</v>
      </c>
      <c r="M3663" s="5" t="s">
        <v>9</v>
      </c>
      <c r="N3663" s="14"/>
      <c r="O3663" s="35" t="s">
        <v>2506</v>
      </c>
      <c r="P3663" s="83" t="str">
        <f t="shared" ref="P3663" si="4678">IF(P3658="No"," ", IF(P3660="No"," ",IF(P3659="No", " ",IF(P3661="No"," ","X"))))</f>
        <v xml:space="preserve"> </v>
      </c>
      <c r="Q3663" s="108"/>
      <c r="R3663" s="5" t="s">
        <v>6</v>
      </c>
      <c r="S3663" s="5" t="s">
        <v>2</v>
      </c>
      <c r="T3663" s="5" t="s">
        <v>7</v>
      </c>
      <c r="U3663" s="5">
        <v>220</v>
      </c>
      <c r="V3663" s="5">
        <v>66.819999999999993</v>
      </c>
      <c r="W3663" s="5">
        <v>76.17</v>
      </c>
      <c r="X3663" s="8">
        <f t="shared" si="4662"/>
        <v>-9.3500000000000085</v>
      </c>
      <c r="Y3663" s="14">
        <v>147</v>
      </c>
      <c r="Z3663" s="5">
        <v>38.78</v>
      </c>
      <c r="AA3663" s="5">
        <v>66.48</v>
      </c>
      <c r="AB3663" s="72">
        <f t="shared" si="4607"/>
        <v>-27.700000000000003</v>
      </c>
      <c r="AC3663" s="53"/>
    </row>
    <row r="3664" spans="1:29" ht="15.75" x14ac:dyDescent="0.25">
      <c r="A3664" s="53">
        <v>6001006</v>
      </c>
      <c r="B3664" s="89" t="s">
        <v>2665</v>
      </c>
      <c r="C3664" s="53" t="s">
        <v>618</v>
      </c>
      <c r="D3664" s="50" t="s">
        <v>975</v>
      </c>
      <c r="E3664" s="48" t="str">
        <f>VLOOKUP('2012 Accountability Database'!A3658,Dems1112!$A$2:$G$1082,6)</f>
        <v>3 (Central AR)</v>
      </c>
      <c r="F3664" s="66"/>
      <c r="G3664" s="63" t="s">
        <v>2488</v>
      </c>
      <c r="H3664" s="61" t="str">
        <f t="shared" ref="H3664:I3664" si="4679">IF(H3662="Met","Yes",IF(H3663="Met","Yes","No"))</f>
        <v>No</v>
      </c>
      <c r="I3664" s="61" t="str">
        <f t="shared" si="4679"/>
        <v>No</v>
      </c>
      <c r="J3664" s="55"/>
      <c r="K3664" s="61" t="str">
        <f t="shared" ref="K3664:L3664" si="4680">IF(K3662="Met","Yes",IF(K3663="Met","Yes","No"))</f>
        <v>No</v>
      </c>
      <c r="L3664" s="61" t="str">
        <f t="shared" si="4680"/>
        <v>No</v>
      </c>
      <c r="M3664" s="5" t="s">
        <v>9</v>
      </c>
      <c r="N3664" s="14"/>
      <c r="O3664" s="35" t="s">
        <v>2505</v>
      </c>
      <c r="P3664" s="83" t="str">
        <f t="shared" ref="P3664" si="4681">IF(P3663="X"," ",IF(P3665="X"," ","X"))</f>
        <v xml:space="preserve"> </v>
      </c>
      <c r="Q3664" s="94" t="s">
        <v>2759</v>
      </c>
      <c r="R3664" s="5" t="s">
        <v>6</v>
      </c>
      <c r="S3664" s="5" t="s">
        <v>5</v>
      </c>
      <c r="T3664" s="5" t="s">
        <v>3</v>
      </c>
      <c r="U3664" s="5">
        <v>811</v>
      </c>
      <c r="V3664" s="5">
        <v>73.86</v>
      </c>
      <c r="W3664" s="5">
        <v>78.290000000000006</v>
      </c>
      <c r="X3664" s="8">
        <f t="shared" si="4662"/>
        <v>-4.4300000000000068</v>
      </c>
      <c r="Y3664" s="14">
        <v>537</v>
      </c>
      <c r="Z3664" s="5">
        <v>59.78</v>
      </c>
      <c r="AA3664" s="5">
        <v>68.23</v>
      </c>
      <c r="AB3664" s="72">
        <f t="shared" si="4607"/>
        <v>-8.4500000000000028</v>
      </c>
      <c r="AC3664" s="53"/>
    </row>
    <row r="3665" spans="1:29" x14ac:dyDescent="0.25">
      <c r="A3665" s="54">
        <v>6001006</v>
      </c>
      <c r="B3665" s="90" t="s">
        <v>2665</v>
      </c>
      <c r="C3665" s="54" t="s">
        <v>618</v>
      </c>
      <c r="D3665" s="4"/>
      <c r="E3665" s="4"/>
      <c r="F3665" s="67"/>
      <c r="G3665" s="64"/>
      <c r="H3665" s="43"/>
      <c r="I3665" s="43"/>
      <c r="J3665" s="43"/>
      <c r="K3665" s="43"/>
      <c r="L3665" s="43"/>
      <c r="M3665" s="4" t="s">
        <v>9</v>
      </c>
      <c r="N3665" s="15"/>
      <c r="O3665" s="38" t="s">
        <v>2482</v>
      </c>
      <c r="P3665" s="84" t="str">
        <f>IF(E3659="Achieving School"," ","X")</f>
        <v>X</v>
      </c>
      <c r="Q3665" s="91"/>
      <c r="R3665" s="4" t="s">
        <v>6</v>
      </c>
      <c r="S3665" s="4" t="s">
        <v>5</v>
      </c>
      <c r="T3665" s="4" t="s">
        <v>7</v>
      </c>
      <c r="U3665" s="4">
        <v>627</v>
      </c>
      <c r="V3665" s="4">
        <v>71.13</v>
      </c>
      <c r="W3665" s="4">
        <v>76.17</v>
      </c>
      <c r="X3665" s="7">
        <f t="shared" si="4662"/>
        <v>-5.0400000000000063</v>
      </c>
      <c r="Y3665" s="15">
        <v>414</v>
      </c>
      <c r="Z3665" s="4">
        <v>57.25</v>
      </c>
      <c r="AA3665" s="4">
        <v>66.48</v>
      </c>
      <c r="AB3665" s="73">
        <f t="shared" si="4607"/>
        <v>-9.230000000000004</v>
      </c>
      <c r="AC3665" s="54"/>
    </row>
    <row r="3666" spans="1:29" x14ac:dyDescent="0.25">
      <c r="A3666" s="1">
        <v>6001007</v>
      </c>
      <c r="B3666" s="87" t="s">
        <v>2665</v>
      </c>
      <c r="C3666" s="55" t="s">
        <v>619</v>
      </c>
      <c r="E3666" s="42"/>
      <c r="F3666" s="65" t="s">
        <v>2483</v>
      </c>
      <c r="G3666" s="62"/>
      <c r="H3666" s="37" t="str">
        <f>IF(V3666&gt;94,"Met",IF(X3666="--","n/a",IF(X3666&gt;=0,"Met","Did Not Meet")))</f>
        <v>Met</v>
      </c>
      <c r="I3666" s="37" t="str">
        <f>IF(V3667&gt;94,"Met",IF(X3667="--","n/a",IF(X3667&gt;=0,"Met","Did Not Meet")))</f>
        <v>Met</v>
      </c>
      <c r="K3666" s="13" t="str">
        <f>IF(Z3666&gt;94,"Met",IF(AB3666="--","n/a",IF(AB3666&gt;=0,"Met","Did Not Meet")))</f>
        <v>Met</v>
      </c>
      <c r="L3666" s="13" t="str">
        <f>IF(Z3667&gt;94,"Met",IF(AB3667="--","n/a",IF(AB3667&gt;=0,"Met","Did Not Meet")))</f>
        <v>Met</v>
      </c>
      <c r="M3666" s="5" t="s">
        <v>18</v>
      </c>
      <c r="N3666" s="14" t="s">
        <v>2502</v>
      </c>
      <c r="O3666" s="5"/>
      <c r="P3666" s="44" t="str">
        <f t="shared" ref="P3666" si="4682">IF(H3668="Yes",IF(I3668="Yes","Yes","No"),"No")</f>
        <v>Yes</v>
      </c>
      <c r="Q3666" s="93"/>
      <c r="R3666" s="5" t="s">
        <v>1</v>
      </c>
      <c r="S3666" s="5" t="s">
        <v>2</v>
      </c>
      <c r="T3666" s="5" t="s">
        <v>3</v>
      </c>
      <c r="U3666" s="5">
        <v>740</v>
      </c>
      <c r="V3666" s="5">
        <v>73.650000000000006</v>
      </c>
      <c r="W3666" s="5">
        <v>69.72</v>
      </c>
      <c r="X3666" s="11">
        <f t="shared" si="4662"/>
        <v>3.9300000000000068</v>
      </c>
      <c r="Y3666" s="14">
        <v>723</v>
      </c>
      <c r="Z3666" s="5">
        <v>75.239999999999995</v>
      </c>
      <c r="AA3666" s="5">
        <v>70.459999999999994</v>
      </c>
      <c r="AB3666" s="71">
        <f t="shared" si="4607"/>
        <v>4.7800000000000011</v>
      </c>
      <c r="AC3666" s="36"/>
    </row>
    <row r="3667" spans="1:29" ht="15.75" x14ac:dyDescent="0.25">
      <c r="A3667" s="53">
        <v>6001007</v>
      </c>
      <c r="B3667" s="89" t="s">
        <v>2665</v>
      </c>
      <c r="C3667" s="53" t="s">
        <v>619</v>
      </c>
      <c r="D3667" s="49" t="s">
        <v>2498</v>
      </c>
      <c r="E3667" s="34" t="str">
        <f>M3666</f>
        <v>Needs Improvement Focus School</v>
      </c>
      <c r="F3667" s="65" t="s">
        <v>2484</v>
      </c>
      <c r="G3667" s="62"/>
      <c r="H3667" s="13" t="str">
        <f>IF(V3668&gt;94,"Met",IF(X3668="--","n/a",IF(X3668&gt;=0,"Met","Did Not Meet")))</f>
        <v>Did Not Meet</v>
      </c>
      <c r="I3667" s="13" t="str">
        <f>IF(V3669&gt;94,"Met",IF(X3669="--","n/a",IF(X3669&gt;=0,"Met","Did Not Meet")))</f>
        <v>Met</v>
      </c>
      <c r="K3667" s="13" t="str">
        <f>IF(Z3668&gt;94,"Met",IF(AB3668="--","n/a",IF(AB3668&gt;=0,"Met","Did Not Meet")))</f>
        <v>Met</v>
      </c>
      <c r="L3667" s="13" t="str">
        <f>IF(Z3669&gt;94,"Met",IF(AB3669="--","n/a",IF(AB3669&gt;=0,"Met","Did Not Meet")))</f>
        <v>Met</v>
      </c>
      <c r="M3667" s="5" t="s">
        <v>18</v>
      </c>
      <c r="N3667" s="14" t="s">
        <v>2501</v>
      </c>
      <c r="O3667" s="5"/>
      <c r="P3667" s="44" t="str">
        <f t="shared" ref="P3667" si="4683">IF(K3668="Yes",IF(L3668="Yes","Yes","No"),"No")</f>
        <v>Yes</v>
      </c>
      <c r="Q3667" s="94" t="s">
        <v>2759</v>
      </c>
      <c r="R3667" s="5" t="s">
        <v>1</v>
      </c>
      <c r="S3667" s="5" t="s">
        <v>2</v>
      </c>
      <c r="T3667" s="5" t="s">
        <v>7</v>
      </c>
      <c r="U3667" s="5">
        <v>612</v>
      </c>
      <c r="V3667" s="5">
        <v>70.099999999999994</v>
      </c>
      <c r="W3667" s="5">
        <v>64.099999999999994</v>
      </c>
      <c r="X3667" s="11">
        <f t="shared" si="4662"/>
        <v>6</v>
      </c>
      <c r="Y3667" s="14">
        <v>598</v>
      </c>
      <c r="Z3667" s="5">
        <v>71.91</v>
      </c>
      <c r="AA3667" s="5">
        <v>65.22</v>
      </c>
      <c r="AB3667" s="71">
        <f t="shared" si="4607"/>
        <v>6.6899999999999977</v>
      </c>
      <c r="AC3667" s="53"/>
    </row>
    <row r="3668" spans="1:29" ht="15" customHeight="1" x14ac:dyDescent="0.25">
      <c r="A3668" s="53">
        <v>6001007</v>
      </c>
      <c r="B3668" s="89" t="s">
        <v>2665</v>
      </c>
      <c r="C3668" s="53" t="s">
        <v>619</v>
      </c>
      <c r="D3668" s="49" t="s">
        <v>2499</v>
      </c>
      <c r="E3668" s="35" t="str">
        <f>VLOOKUP('2012 Accountability Database'!$A3666,'2011 AYP'!A$2:B$1072,2)</f>
        <v>SI_8 (School Improvement Year 8)</v>
      </c>
      <c r="F3668" s="66"/>
      <c r="G3668" s="63" t="s">
        <v>2485</v>
      </c>
      <c r="H3668" s="60" t="str">
        <f t="shared" ref="H3668:I3668" si="4684">IF(H3666="Met","Yes",IF(H3667="Met","Yes","No"))</f>
        <v>Yes</v>
      </c>
      <c r="I3668" s="60" t="str">
        <f t="shared" si="4684"/>
        <v>Yes</v>
      </c>
      <c r="J3668" s="42"/>
      <c r="K3668" s="60" t="str">
        <f t="shared" ref="K3668:L3668" si="4685">IF(K3666="Met","Yes",IF(K3667="Met","Yes","No"))</f>
        <v>Yes</v>
      </c>
      <c r="L3668" s="60" t="str">
        <f t="shared" si="4685"/>
        <v>Yes</v>
      </c>
      <c r="M3668" s="1" t="s">
        <v>18</v>
      </c>
      <c r="N3668" s="14" t="s">
        <v>2503</v>
      </c>
      <c r="O3668" s="5"/>
      <c r="P3668" s="44" t="str">
        <f t="shared" ref="P3668" si="4686">IF(H3672="Yes",IF(I3672="Yes","Yes","No"),"No")</f>
        <v>No</v>
      </c>
      <c r="Q3668" s="108" t="s">
        <v>2758</v>
      </c>
      <c r="R3668" s="5" t="s">
        <v>1</v>
      </c>
      <c r="S3668" s="1" t="s">
        <v>5</v>
      </c>
      <c r="T3668" s="1" t="s">
        <v>3</v>
      </c>
      <c r="U3668" s="5">
        <v>2221</v>
      </c>
      <c r="V3668" s="1">
        <v>69.61</v>
      </c>
      <c r="W3668" s="1">
        <v>69.72</v>
      </c>
      <c r="X3668" s="6">
        <f t="shared" si="4662"/>
        <v>-0.10999999999999943</v>
      </c>
      <c r="Y3668" s="14">
        <v>2159</v>
      </c>
      <c r="Z3668" s="1">
        <v>71.510000000000005</v>
      </c>
      <c r="AA3668" s="1">
        <v>70.459999999999994</v>
      </c>
      <c r="AB3668" s="71">
        <f t="shared" si="4607"/>
        <v>1.0500000000000114</v>
      </c>
      <c r="AC3668" s="53"/>
    </row>
    <row r="3669" spans="1:29" x14ac:dyDescent="0.25">
      <c r="A3669" s="53">
        <v>6001007</v>
      </c>
      <c r="B3669" s="89" t="s">
        <v>2665</v>
      </c>
      <c r="C3669" s="53" t="s">
        <v>619</v>
      </c>
      <c r="D3669" s="49" t="s">
        <v>2507</v>
      </c>
      <c r="E3669" s="47">
        <f>VLOOKUP('2012 Accountability Database'!A3666,Dems1112!$A$2:$G$1082,3)</f>
        <v>0.92</v>
      </c>
      <c r="F3669" s="66"/>
      <c r="G3669" s="52"/>
      <c r="M3669" s="1" t="s">
        <v>18</v>
      </c>
      <c r="N3669" s="14" t="s">
        <v>2504</v>
      </c>
      <c r="O3669" s="5"/>
      <c r="P3669" s="44" t="str">
        <f t="shared" ref="P3669" si="4687">IF(K3672="Yes",IF(L3672="Yes","Yes","No"),"No")</f>
        <v>No</v>
      </c>
      <c r="Q3669" s="108"/>
      <c r="R3669" s="5" t="s">
        <v>1</v>
      </c>
      <c r="S3669" s="1" t="s">
        <v>5</v>
      </c>
      <c r="T3669" s="1" t="s">
        <v>7</v>
      </c>
      <c r="U3669" s="5">
        <v>1763</v>
      </c>
      <c r="V3669" s="1">
        <v>64.44</v>
      </c>
      <c r="W3669" s="1">
        <v>64.099999999999994</v>
      </c>
      <c r="X3669" s="9">
        <f t="shared" si="4662"/>
        <v>0.34000000000000341</v>
      </c>
      <c r="Y3669" s="14">
        <v>1712</v>
      </c>
      <c r="Z3669" s="1">
        <v>66.709999999999994</v>
      </c>
      <c r="AA3669" s="1">
        <v>65.22</v>
      </c>
      <c r="AB3669" s="71">
        <f t="shared" si="4607"/>
        <v>1.4899999999999949</v>
      </c>
      <c r="AC3669" s="53"/>
    </row>
    <row r="3670" spans="1:29" x14ac:dyDescent="0.25">
      <c r="A3670" s="53">
        <v>6001007</v>
      </c>
      <c r="B3670" s="89" t="s">
        <v>2665</v>
      </c>
      <c r="C3670" s="53" t="s">
        <v>619</v>
      </c>
      <c r="D3670" s="50" t="s">
        <v>2508</v>
      </c>
      <c r="E3670" s="47">
        <f>VLOOKUP('2012 Accountability Database'!A3666,Dems1112!$A$2:$G$1082,4)</f>
        <v>0.81</v>
      </c>
      <c r="F3670" s="65" t="s">
        <v>2486</v>
      </c>
      <c r="G3670" s="62"/>
      <c r="H3670" s="13" t="str">
        <f>IF(V3670&gt;94,"Met",IF(X3670="--","n/a",IF(X3670&gt;=0,"Met","Did Not Meet")))</f>
        <v>Did Not Meet</v>
      </c>
      <c r="I3670" s="13" t="str">
        <f>IF(V3671&gt;94,"Met",IF(X3671="--","n/a",IF(X3671&gt;=0,"Met","Did Not Meet")))</f>
        <v>Did Not Meet</v>
      </c>
      <c r="J3670" s="13"/>
      <c r="K3670" s="13" t="str">
        <f>IF(Z3670&gt;94,"Met",IF(AB3670="--","n/a",IF(AB3670&gt;=0,"Met","Did Not Meet")))</f>
        <v>Did Not Meet</v>
      </c>
      <c r="L3670" s="13" t="str">
        <f>IF(Z3671&gt;94,"Met",IF(AB3671="--","n/a",IF(AB3671&gt;=0,"Met","Did Not Meet")))</f>
        <v>Did Not Meet</v>
      </c>
      <c r="M3670" s="1" t="s">
        <v>18</v>
      </c>
      <c r="N3670" s="68" t="s">
        <v>2497</v>
      </c>
      <c r="O3670" s="35"/>
      <c r="P3670" s="44"/>
      <c r="Q3670" s="108"/>
      <c r="R3670" s="5" t="s">
        <v>6</v>
      </c>
      <c r="S3670" s="1" t="s">
        <v>2</v>
      </c>
      <c r="T3670" s="1" t="s">
        <v>3</v>
      </c>
      <c r="U3670" s="5">
        <v>833</v>
      </c>
      <c r="V3670" s="1">
        <v>59.54</v>
      </c>
      <c r="W3670" s="1">
        <v>62.96</v>
      </c>
      <c r="X3670" s="6">
        <f t="shared" si="4662"/>
        <v>-3.4200000000000017</v>
      </c>
      <c r="Y3670" s="14">
        <v>724</v>
      </c>
      <c r="Z3670" s="1">
        <v>50.83</v>
      </c>
      <c r="AA3670" s="1">
        <v>57.33</v>
      </c>
      <c r="AB3670" s="72">
        <f t="shared" si="4607"/>
        <v>-6.5</v>
      </c>
      <c r="AC3670" s="53"/>
    </row>
    <row r="3671" spans="1:29" x14ac:dyDescent="0.25">
      <c r="A3671" s="53">
        <v>6001007</v>
      </c>
      <c r="B3671" s="89" t="s">
        <v>2665</v>
      </c>
      <c r="C3671" s="53" t="s">
        <v>619</v>
      </c>
      <c r="D3671" s="50" t="s">
        <v>974</v>
      </c>
      <c r="E3671" s="47" t="str">
        <f>VLOOKUP('2012 Accountability Database'!A3666,Dems1112!$A$2:$G$1082,5)</f>
        <v>6-8</v>
      </c>
      <c r="F3671" s="65" t="s">
        <v>2487</v>
      </c>
      <c r="G3671" s="62"/>
      <c r="H3671" s="13" t="str">
        <f>IF(V3672&gt;94,"Met",IF(X3672="--","n/a",IF(X3672&gt;=0,"Met","Did Not Meet")))</f>
        <v>Did Not Meet</v>
      </c>
      <c r="I3671" s="13" t="str">
        <f>IF(V3673&gt;94,"Met",IF(X3673="--","n/a",IF(X3673&gt;=0,"Met","Did Not Meet")))</f>
        <v>Did Not Meet</v>
      </c>
      <c r="J3671" s="13"/>
      <c r="K3671" s="13" t="str">
        <f>IF(Z3672&gt;94,"Met",IF(AB3672="--","n/a",IF(AB3672&gt;=0,"Met","Did Not Meet")))</f>
        <v>Did Not Meet</v>
      </c>
      <c r="L3671" s="13" t="str">
        <f>IF(Z3673&gt;94,"Met",IF(AB3673="--","n/a",IF(AB3673&gt;=0,"Met","Did Not Meet")))</f>
        <v>Did Not Meet</v>
      </c>
      <c r="M3671" s="1" t="s">
        <v>18</v>
      </c>
      <c r="N3671" s="14"/>
      <c r="O3671" s="35" t="s">
        <v>2506</v>
      </c>
      <c r="P3671" s="83" t="str">
        <f t="shared" ref="P3671" si="4688">IF(P3666="No"," ", IF(P3668="No"," ",IF(P3667="No", " ",IF(P3669="No"," ","X"))))</f>
        <v xml:space="preserve"> </v>
      </c>
      <c r="Q3671" s="108"/>
      <c r="R3671" s="5" t="s">
        <v>6</v>
      </c>
      <c r="S3671" s="1" t="s">
        <v>2</v>
      </c>
      <c r="T3671" s="1" t="s">
        <v>7</v>
      </c>
      <c r="U3671" s="5">
        <v>662</v>
      </c>
      <c r="V3671" s="1">
        <v>52.72</v>
      </c>
      <c r="W3671" s="1">
        <v>57.15</v>
      </c>
      <c r="X3671" s="6">
        <f t="shared" si="4662"/>
        <v>-4.43</v>
      </c>
      <c r="Y3671" s="14">
        <v>599</v>
      </c>
      <c r="Z3671" s="1">
        <v>45.08</v>
      </c>
      <c r="AA3671" s="1">
        <v>52.1</v>
      </c>
      <c r="AB3671" s="72">
        <f t="shared" ref="AB3671:AB3734" si="4689">Z3671-AA3671</f>
        <v>-7.0200000000000031</v>
      </c>
      <c r="AC3671" s="53"/>
    </row>
    <row r="3672" spans="1:29" ht="15.75" x14ac:dyDescent="0.25">
      <c r="A3672" s="53">
        <v>6001007</v>
      </c>
      <c r="B3672" s="89" t="s">
        <v>2665</v>
      </c>
      <c r="C3672" s="53" t="s">
        <v>619</v>
      </c>
      <c r="D3672" s="50" t="s">
        <v>975</v>
      </c>
      <c r="E3672" s="48" t="str">
        <f>VLOOKUP('2012 Accountability Database'!A3666,Dems1112!$A$2:$G$1082,6)</f>
        <v>3 (Central AR)</v>
      </c>
      <c r="F3672" s="66"/>
      <c r="G3672" s="63" t="s">
        <v>2488</v>
      </c>
      <c r="H3672" s="61" t="str">
        <f t="shared" ref="H3672:I3672" si="4690">IF(H3670="Met","Yes",IF(H3671="Met","Yes","No"))</f>
        <v>No</v>
      </c>
      <c r="I3672" s="61" t="str">
        <f t="shared" si="4690"/>
        <v>No</v>
      </c>
      <c r="J3672" s="55"/>
      <c r="K3672" s="61" t="str">
        <f t="shared" ref="K3672:L3672" si="4691">IF(K3670="Met","Yes",IF(K3671="Met","Yes","No"))</f>
        <v>No</v>
      </c>
      <c r="L3672" s="61" t="str">
        <f t="shared" si="4691"/>
        <v>No</v>
      </c>
      <c r="M3672" s="1" t="s">
        <v>18</v>
      </c>
      <c r="N3672" s="14"/>
      <c r="O3672" s="35" t="s">
        <v>2505</v>
      </c>
      <c r="P3672" s="83" t="str">
        <f t="shared" ref="P3672" si="4692">IF(P3671="X"," ",IF(P3673="X"," ","X"))</f>
        <v xml:space="preserve"> </v>
      </c>
      <c r="Q3672" s="94" t="s">
        <v>2759</v>
      </c>
      <c r="R3672" s="5" t="s">
        <v>6</v>
      </c>
      <c r="S3672" s="1" t="s">
        <v>5</v>
      </c>
      <c r="T3672" s="1" t="s">
        <v>3</v>
      </c>
      <c r="U3672" s="5">
        <v>2455</v>
      </c>
      <c r="V3672" s="1">
        <v>59.59</v>
      </c>
      <c r="W3672" s="1">
        <v>62.96</v>
      </c>
      <c r="X3672" s="6">
        <f t="shared" si="4662"/>
        <v>-3.3699999999999974</v>
      </c>
      <c r="Y3672" s="14">
        <v>2162</v>
      </c>
      <c r="Z3672" s="1">
        <v>53.1</v>
      </c>
      <c r="AA3672" s="1">
        <v>57.33</v>
      </c>
      <c r="AB3672" s="72">
        <f t="shared" si="4689"/>
        <v>-4.2299999999999969</v>
      </c>
      <c r="AC3672" s="53"/>
    </row>
    <row r="3673" spans="1:29" x14ac:dyDescent="0.25">
      <c r="A3673" s="54">
        <v>6001007</v>
      </c>
      <c r="B3673" s="90" t="s">
        <v>2665</v>
      </c>
      <c r="C3673" s="54" t="s">
        <v>619</v>
      </c>
      <c r="D3673" s="4"/>
      <c r="E3673" s="4"/>
      <c r="F3673" s="67"/>
      <c r="G3673" s="64"/>
      <c r="H3673" s="43"/>
      <c r="I3673" s="43"/>
      <c r="J3673" s="43"/>
      <c r="K3673" s="43"/>
      <c r="L3673" s="43"/>
      <c r="M3673" s="4" t="s">
        <v>18</v>
      </c>
      <c r="N3673" s="15"/>
      <c r="O3673" s="38" t="s">
        <v>2482</v>
      </c>
      <c r="P3673" s="84" t="str">
        <f>IF(E3667="Achieving School"," ","X")</f>
        <v>X</v>
      </c>
      <c r="Q3673" s="91"/>
      <c r="R3673" s="4" t="s">
        <v>6</v>
      </c>
      <c r="S3673" s="4" t="s">
        <v>5</v>
      </c>
      <c r="T3673" s="4" t="s">
        <v>7</v>
      </c>
      <c r="U3673" s="4">
        <v>1874</v>
      </c>
      <c r="V3673" s="4">
        <v>52.56</v>
      </c>
      <c r="W3673" s="4">
        <v>57.15</v>
      </c>
      <c r="X3673" s="7">
        <f t="shared" si="4662"/>
        <v>-4.5899999999999963</v>
      </c>
      <c r="Y3673" s="15">
        <v>1715</v>
      </c>
      <c r="Z3673" s="4">
        <v>47</v>
      </c>
      <c r="AA3673" s="4">
        <v>52.1</v>
      </c>
      <c r="AB3673" s="73">
        <f t="shared" si="4689"/>
        <v>-5.1000000000000014</v>
      </c>
      <c r="AC3673" s="54"/>
    </row>
    <row r="3674" spans="1:29" x14ac:dyDescent="0.25">
      <c r="A3674" s="1">
        <v>6001009</v>
      </c>
      <c r="B3674" s="87" t="s">
        <v>2665</v>
      </c>
      <c r="C3674" s="55" t="s">
        <v>620</v>
      </c>
      <c r="E3674" s="42"/>
      <c r="F3674" s="65" t="s">
        <v>2483</v>
      </c>
      <c r="G3674" s="62"/>
      <c r="H3674" s="37" t="str">
        <f>IF(V3674&gt;94,"Met",IF(X3674="--","n/a",IF(X3674&gt;=0,"Met","Did Not Meet")))</f>
        <v>Did Not Meet</v>
      </c>
      <c r="I3674" s="37" t="str">
        <f>IF(V3675&gt;94,"Met",IF(X3675="--","n/a",IF(X3675&gt;=0,"Met","Did Not Meet")))</f>
        <v>Met</v>
      </c>
      <c r="K3674" s="13" t="str">
        <f>IF(Z3674&gt;94,"Met",IF(AB3674="--","n/a",IF(AB3674&gt;=0,"Met","Did Not Meet")))</f>
        <v>Met</v>
      </c>
      <c r="L3674" s="13" t="str">
        <f>IF(Z3675&gt;94,"Met",IF(AB3675="--","n/a",IF(AB3675&gt;=0,"Met","Did Not Meet")))</f>
        <v>Met</v>
      </c>
      <c r="M3674" s="1" t="s">
        <v>9</v>
      </c>
      <c r="N3674" s="14" t="s">
        <v>2502</v>
      </c>
      <c r="O3674" s="5"/>
      <c r="P3674" s="44" t="str">
        <f t="shared" ref="P3674" si="4693">IF(H3676="Yes",IF(I3676="Yes","Yes","No"),"No")</f>
        <v>No</v>
      </c>
      <c r="Q3674" s="93"/>
      <c r="R3674" s="5" t="s">
        <v>1</v>
      </c>
      <c r="S3674" s="1" t="s">
        <v>2</v>
      </c>
      <c r="T3674" s="1" t="s">
        <v>3</v>
      </c>
      <c r="U3674" s="5">
        <v>494</v>
      </c>
      <c r="V3674" s="1">
        <v>55.87</v>
      </c>
      <c r="W3674" s="1">
        <v>55.96</v>
      </c>
      <c r="X3674" s="6">
        <f t="shared" si="4662"/>
        <v>-9.0000000000003411E-2</v>
      </c>
      <c r="Y3674" s="14">
        <v>421</v>
      </c>
      <c r="Z3674" s="1">
        <v>55.58</v>
      </c>
      <c r="AA3674" s="1">
        <v>55.51</v>
      </c>
      <c r="AB3674" s="71">
        <f t="shared" si="4689"/>
        <v>7.0000000000000284E-2</v>
      </c>
      <c r="AC3674" s="36"/>
    </row>
    <row r="3675" spans="1:29" ht="15.75" x14ac:dyDescent="0.25">
      <c r="A3675" s="53">
        <v>6001009</v>
      </c>
      <c r="B3675" s="89" t="s">
        <v>2665</v>
      </c>
      <c r="C3675" s="53" t="s">
        <v>620</v>
      </c>
      <c r="D3675" s="49" t="s">
        <v>2498</v>
      </c>
      <c r="E3675" s="34" t="str">
        <f>M3674</f>
        <v>Needs Improvement School</v>
      </c>
      <c r="F3675" s="65" t="s">
        <v>2484</v>
      </c>
      <c r="G3675" s="62"/>
      <c r="H3675" s="13" t="str">
        <f>IF(V3676&gt;94,"Met",IF(X3676="--","n/a",IF(X3676&gt;=0,"Met","Did Not Meet")))</f>
        <v>Did Not Meet</v>
      </c>
      <c r="I3675" s="13" t="str">
        <f>IF(V3677&gt;94,"Met",IF(X3677="--","n/a",IF(X3677&gt;=0,"Met","Did Not Meet")))</f>
        <v>Did Not Meet</v>
      </c>
      <c r="K3675" s="13" t="str">
        <f>IF(Z3676&gt;94,"Met",IF(AB3676="--","n/a",IF(AB3676&gt;=0,"Met","Did Not Meet")))</f>
        <v>Did Not Meet</v>
      </c>
      <c r="L3675" s="13" t="str">
        <f>IF(Z3677&gt;94,"Met",IF(AB3677="--","n/a",IF(AB3677&gt;=0,"Met","Did Not Meet")))</f>
        <v>Did Not Meet</v>
      </c>
      <c r="M3675" s="1" t="s">
        <v>9</v>
      </c>
      <c r="N3675" s="14" t="s">
        <v>2501</v>
      </c>
      <c r="O3675" s="5"/>
      <c r="P3675" s="44" t="str">
        <f t="shared" ref="P3675" si="4694">IF(K3676="Yes",IF(L3676="Yes","Yes","No"),"No")</f>
        <v>Yes</v>
      </c>
      <c r="Q3675" s="94" t="s">
        <v>2759</v>
      </c>
      <c r="R3675" s="5" t="s">
        <v>1</v>
      </c>
      <c r="S3675" s="1" t="s">
        <v>2</v>
      </c>
      <c r="T3675" s="1" t="s">
        <v>7</v>
      </c>
      <c r="U3675" s="5">
        <v>432</v>
      </c>
      <c r="V3675" s="1">
        <v>53.94</v>
      </c>
      <c r="W3675" s="1">
        <v>52.89</v>
      </c>
      <c r="X3675" s="9">
        <f t="shared" si="4662"/>
        <v>1.0499999999999972</v>
      </c>
      <c r="Y3675" s="14">
        <v>365</v>
      </c>
      <c r="Z3675" s="1">
        <v>53.97</v>
      </c>
      <c r="AA3675" s="1">
        <v>52.73</v>
      </c>
      <c r="AB3675" s="71">
        <f t="shared" si="4689"/>
        <v>1.240000000000002</v>
      </c>
      <c r="AC3675" s="53"/>
    </row>
    <row r="3676" spans="1:29" ht="15" customHeight="1" x14ac:dyDescent="0.25">
      <c r="A3676" s="53">
        <v>6001009</v>
      </c>
      <c r="B3676" s="89" t="s">
        <v>2665</v>
      </c>
      <c r="C3676" s="53" t="s">
        <v>620</v>
      </c>
      <c r="D3676" s="49" t="s">
        <v>2499</v>
      </c>
      <c r="E3676" s="35" t="str">
        <f>VLOOKUP('2012 Accountability Database'!$A3674,'2011 AYP'!A$2:B$1072,2)</f>
        <v>SI_7 (School Improvement Year 7)</v>
      </c>
      <c r="F3676" s="66"/>
      <c r="G3676" s="63" t="s">
        <v>2485</v>
      </c>
      <c r="H3676" s="60" t="str">
        <f t="shared" ref="H3676:I3676" si="4695">IF(H3674="Met","Yes",IF(H3675="Met","Yes","No"))</f>
        <v>No</v>
      </c>
      <c r="I3676" s="60" t="str">
        <f t="shared" si="4695"/>
        <v>Yes</v>
      </c>
      <c r="J3676" s="42"/>
      <c r="K3676" s="60" t="str">
        <f t="shared" ref="K3676:L3676" si="4696">IF(K3674="Met","Yes",IF(K3675="Met","Yes","No"))</f>
        <v>Yes</v>
      </c>
      <c r="L3676" s="60" t="str">
        <f t="shared" si="4696"/>
        <v>Yes</v>
      </c>
      <c r="M3676" s="5" t="s">
        <v>9</v>
      </c>
      <c r="N3676" s="14" t="s">
        <v>2503</v>
      </c>
      <c r="O3676" s="5"/>
      <c r="P3676" s="44" t="str">
        <f t="shared" ref="P3676" si="4697">IF(H3680="Yes",IF(I3680="Yes","Yes","No"),"No")</f>
        <v>No</v>
      </c>
      <c r="Q3676" s="108" t="s">
        <v>2758</v>
      </c>
      <c r="R3676" s="5" t="s">
        <v>1</v>
      </c>
      <c r="S3676" s="5" t="s">
        <v>5</v>
      </c>
      <c r="T3676" s="5" t="s">
        <v>3</v>
      </c>
      <c r="U3676" s="5">
        <v>1509</v>
      </c>
      <c r="V3676" s="5">
        <v>53.02</v>
      </c>
      <c r="W3676" s="5">
        <v>55.96</v>
      </c>
      <c r="X3676" s="8">
        <f t="shared" si="4662"/>
        <v>-2.9399999999999977</v>
      </c>
      <c r="Y3676" s="14">
        <v>1319</v>
      </c>
      <c r="Z3676" s="5">
        <v>52.84</v>
      </c>
      <c r="AA3676" s="5">
        <v>55.51</v>
      </c>
      <c r="AB3676" s="72">
        <f t="shared" si="4689"/>
        <v>-2.6699999999999946</v>
      </c>
      <c r="AC3676" s="53"/>
    </row>
    <row r="3677" spans="1:29" x14ac:dyDescent="0.25">
      <c r="A3677" s="53">
        <v>6001009</v>
      </c>
      <c r="B3677" s="89" t="s">
        <v>2665</v>
      </c>
      <c r="C3677" s="53" t="s">
        <v>620</v>
      </c>
      <c r="D3677" s="49" t="s">
        <v>2507</v>
      </c>
      <c r="E3677" s="47">
        <f>VLOOKUP('2012 Accountability Database'!A3674,Dems1112!$A$2:$G$1082,3)</f>
        <v>0.92</v>
      </c>
      <c r="F3677" s="66"/>
      <c r="G3677" s="52"/>
      <c r="M3677" s="1" t="s">
        <v>9</v>
      </c>
      <c r="N3677" s="14" t="s">
        <v>2504</v>
      </c>
      <c r="O3677" s="5"/>
      <c r="P3677" s="44" t="str">
        <f t="shared" ref="P3677" si="4698">IF(K3680="Yes",IF(L3680="Yes","Yes","No"),"No")</f>
        <v>No</v>
      </c>
      <c r="Q3677" s="108"/>
      <c r="R3677" s="5" t="s">
        <v>1</v>
      </c>
      <c r="S3677" s="1" t="s">
        <v>5</v>
      </c>
      <c r="T3677" s="1" t="s">
        <v>7</v>
      </c>
      <c r="U3677" s="5">
        <v>1313</v>
      </c>
      <c r="V3677" s="1">
        <v>49.89</v>
      </c>
      <c r="W3677" s="1">
        <v>52.89</v>
      </c>
      <c r="X3677" s="6">
        <f t="shared" si="4662"/>
        <v>-3</v>
      </c>
      <c r="Y3677" s="14">
        <v>1143</v>
      </c>
      <c r="Z3677" s="1">
        <v>50.04</v>
      </c>
      <c r="AA3677" s="1">
        <v>52.73</v>
      </c>
      <c r="AB3677" s="72">
        <f t="shared" si="4689"/>
        <v>-2.6899999999999977</v>
      </c>
      <c r="AC3677" s="53"/>
    </row>
    <row r="3678" spans="1:29" x14ac:dyDescent="0.25">
      <c r="A3678" s="53">
        <v>6001009</v>
      </c>
      <c r="B3678" s="89" t="s">
        <v>2665</v>
      </c>
      <c r="C3678" s="53" t="s">
        <v>620</v>
      </c>
      <c r="D3678" s="50" t="s">
        <v>2508</v>
      </c>
      <c r="E3678" s="47">
        <f>VLOOKUP('2012 Accountability Database'!A3674,Dems1112!$A$2:$G$1082,4)</f>
        <v>0.84</v>
      </c>
      <c r="F3678" s="65" t="s">
        <v>2486</v>
      </c>
      <c r="G3678" s="62"/>
      <c r="H3678" s="13" t="str">
        <f>IF(V3678&gt;94,"Met",IF(X3678="--","n/a",IF(X3678&gt;=0,"Met","Did Not Meet")))</f>
        <v>Did Not Meet</v>
      </c>
      <c r="I3678" s="13" t="str">
        <f>IF(V3679&gt;94,"Met",IF(X3679="--","n/a",IF(X3679&gt;=0,"Met","Did Not Meet")))</f>
        <v>Did Not Meet</v>
      </c>
      <c r="J3678" s="13"/>
      <c r="K3678" s="13" t="str">
        <f>IF(Z3678&gt;94,"Met",IF(AB3678="--","n/a",IF(AB3678&gt;=0,"Met","Did Not Meet")))</f>
        <v>Did Not Meet</v>
      </c>
      <c r="L3678" s="13" t="str">
        <f>IF(Z3679&gt;94,"Met",IF(AB3679="--","n/a",IF(AB3679&gt;=0,"Met","Did Not Meet")))</f>
        <v>Did Not Meet</v>
      </c>
      <c r="M3678" s="5" t="s">
        <v>9</v>
      </c>
      <c r="N3678" s="68" t="s">
        <v>2497</v>
      </c>
      <c r="O3678" s="35"/>
      <c r="P3678" s="44"/>
      <c r="Q3678" s="108"/>
      <c r="R3678" s="5" t="s">
        <v>6</v>
      </c>
      <c r="S3678" s="5" t="s">
        <v>2</v>
      </c>
      <c r="T3678" s="5" t="s">
        <v>3</v>
      </c>
      <c r="U3678" s="5">
        <v>565</v>
      </c>
      <c r="V3678" s="5">
        <v>54.16</v>
      </c>
      <c r="W3678" s="5">
        <v>55.79</v>
      </c>
      <c r="X3678" s="8">
        <f t="shared" si="4662"/>
        <v>-1.6300000000000026</v>
      </c>
      <c r="Y3678" s="14">
        <v>421</v>
      </c>
      <c r="Z3678" s="5">
        <v>45.37</v>
      </c>
      <c r="AA3678" s="5">
        <v>49.92</v>
      </c>
      <c r="AB3678" s="72">
        <f t="shared" si="4689"/>
        <v>-4.5500000000000043</v>
      </c>
      <c r="AC3678" s="53"/>
    </row>
    <row r="3679" spans="1:29" x14ac:dyDescent="0.25">
      <c r="A3679" s="53">
        <v>6001009</v>
      </c>
      <c r="B3679" s="89" t="s">
        <v>2665</v>
      </c>
      <c r="C3679" s="53" t="s">
        <v>620</v>
      </c>
      <c r="D3679" s="50" t="s">
        <v>974</v>
      </c>
      <c r="E3679" s="47" t="str">
        <f>VLOOKUP('2012 Accountability Database'!A3674,Dems1112!$A$2:$G$1082,5)</f>
        <v>6-8</v>
      </c>
      <c r="F3679" s="65" t="s">
        <v>2487</v>
      </c>
      <c r="G3679" s="62"/>
      <c r="H3679" s="13" t="str">
        <f>IF(V3680&gt;94,"Met",IF(X3680="--","n/a",IF(X3680&gt;=0,"Met","Did Not Meet")))</f>
        <v>Did Not Meet</v>
      </c>
      <c r="I3679" s="13" t="str">
        <f>IF(V3681&gt;94,"Met",IF(X3681="--","n/a",IF(X3681&gt;=0,"Met","Did Not Meet")))</f>
        <v>Did Not Meet</v>
      </c>
      <c r="J3679" s="13"/>
      <c r="K3679" s="13" t="str">
        <f>IF(Z3680&gt;94,"Met",IF(AB3680="--","n/a",IF(AB3680&gt;=0,"Met","Did Not Meet")))</f>
        <v>Did Not Meet</v>
      </c>
      <c r="L3679" s="13" t="str">
        <f>IF(Z3681&gt;94,"Met",IF(AB3681="--","n/a",IF(AB3681&gt;=0,"Met","Did Not Meet")))</f>
        <v>Did Not Meet</v>
      </c>
      <c r="M3679" s="1" t="s">
        <v>9</v>
      </c>
      <c r="N3679" s="14"/>
      <c r="O3679" s="35" t="s">
        <v>2506</v>
      </c>
      <c r="P3679" s="83" t="str">
        <f t="shared" ref="P3679" si="4699">IF(P3674="No"," ", IF(P3676="No"," ",IF(P3675="No", " ",IF(P3677="No"," ","X"))))</f>
        <v xml:space="preserve"> </v>
      </c>
      <c r="Q3679" s="108"/>
      <c r="R3679" s="5" t="s">
        <v>6</v>
      </c>
      <c r="S3679" s="1" t="s">
        <v>2</v>
      </c>
      <c r="T3679" s="1" t="s">
        <v>7</v>
      </c>
      <c r="U3679" s="5">
        <v>487</v>
      </c>
      <c r="V3679" s="1">
        <v>52.16</v>
      </c>
      <c r="W3679" s="1">
        <v>53.1</v>
      </c>
      <c r="X3679" s="6">
        <f t="shared" si="4662"/>
        <v>-0.94000000000000483</v>
      </c>
      <c r="Y3679" s="14">
        <v>365</v>
      </c>
      <c r="Z3679" s="1">
        <v>44.38</v>
      </c>
      <c r="AA3679" s="1">
        <v>46.72</v>
      </c>
      <c r="AB3679" s="72">
        <f t="shared" si="4689"/>
        <v>-2.3399999999999963</v>
      </c>
      <c r="AC3679" s="53"/>
    </row>
    <row r="3680" spans="1:29" ht="15.75" x14ac:dyDescent="0.25">
      <c r="A3680" s="53">
        <v>6001009</v>
      </c>
      <c r="B3680" s="89" t="s">
        <v>2665</v>
      </c>
      <c r="C3680" s="53" t="s">
        <v>620</v>
      </c>
      <c r="D3680" s="50" t="s">
        <v>975</v>
      </c>
      <c r="E3680" s="48" t="str">
        <f>VLOOKUP('2012 Accountability Database'!A3674,Dems1112!$A$2:$G$1082,6)</f>
        <v>3 (Central AR)</v>
      </c>
      <c r="F3680" s="66"/>
      <c r="G3680" s="63" t="s">
        <v>2488</v>
      </c>
      <c r="H3680" s="61" t="str">
        <f t="shared" ref="H3680:I3680" si="4700">IF(H3678="Met","Yes",IF(H3679="Met","Yes","No"))</f>
        <v>No</v>
      </c>
      <c r="I3680" s="61" t="str">
        <f t="shared" si="4700"/>
        <v>No</v>
      </c>
      <c r="J3680" s="55"/>
      <c r="K3680" s="61" t="str">
        <f t="shared" ref="K3680:L3680" si="4701">IF(K3678="Met","Yes",IF(K3679="Met","Yes","No"))</f>
        <v>No</v>
      </c>
      <c r="L3680" s="61" t="str">
        <f t="shared" si="4701"/>
        <v>No</v>
      </c>
      <c r="M3680" s="1" t="s">
        <v>9</v>
      </c>
      <c r="N3680" s="14"/>
      <c r="O3680" s="35" t="s">
        <v>2505</v>
      </c>
      <c r="P3680" s="83" t="str">
        <f t="shared" ref="P3680" si="4702">IF(P3679="X"," ",IF(P3681="X"," ","X"))</f>
        <v xml:space="preserve"> </v>
      </c>
      <c r="Q3680" s="94" t="s">
        <v>2759</v>
      </c>
      <c r="R3680" s="5" t="s">
        <v>6</v>
      </c>
      <c r="S3680" s="1" t="s">
        <v>5</v>
      </c>
      <c r="T3680" s="1" t="s">
        <v>3</v>
      </c>
      <c r="U3680" s="5">
        <v>1680</v>
      </c>
      <c r="V3680" s="1">
        <v>52.38</v>
      </c>
      <c r="W3680" s="1">
        <v>55.79</v>
      </c>
      <c r="X3680" s="6">
        <f t="shared" si="4662"/>
        <v>-3.4099999999999966</v>
      </c>
      <c r="Y3680" s="14">
        <v>1321</v>
      </c>
      <c r="Z3680" s="1">
        <v>45.72</v>
      </c>
      <c r="AA3680" s="1">
        <v>49.92</v>
      </c>
      <c r="AB3680" s="72">
        <f t="shared" si="4689"/>
        <v>-4.2000000000000028</v>
      </c>
      <c r="AC3680" s="53"/>
    </row>
    <row r="3681" spans="1:29" x14ac:dyDescent="0.25">
      <c r="A3681" s="54">
        <v>6001009</v>
      </c>
      <c r="B3681" s="90" t="s">
        <v>2665</v>
      </c>
      <c r="C3681" s="54" t="s">
        <v>620</v>
      </c>
      <c r="D3681" s="4"/>
      <c r="E3681" s="4"/>
      <c r="F3681" s="67"/>
      <c r="G3681" s="64"/>
      <c r="H3681" s="43"/>
      <c r="I3681" s="43"/>
      <c r="J3681" s="43"/>
      <c r="K3681" s="43"/>
      <c r="L3681" s="43"/>
      <c r="M3681" s="4" t="s">
        <v>9</v>
      </c>
      <c r="N3681" s="15"/>
      <c r="O3681" s="38" t="s">
        <v>2482</v>
      </c>
      <c r="P3681" s="84" t="str">
        <f>IF(E3675="Achieving School"," ","X")</f>
        <v>X</v>
      </c>
      <c r="Q3681" s="91"/>
      <c r="R3681" s="4" t="s">
        <v>6</v>
      </c>
      <c r="S3681" s="4" t="s">
        <v>5</v>
      </c>
      <c r="T3681" s="4" t="s">
        <v>7</v>
      </c>
      <c r="U3681" s="4">
        <v>1442</v>
      </c>
      <c r="V3681" s="4">
        <v>49.45</v>
      </c>
      <c r="W3681" s="4">
        <v>53.1</v>
      </c>
      <c r="X3681" s="7">
        <f t="shared" si="4662"/>
        <v>-3.6499999999999986</v>
      </c>
      <c r="Y3681" s="15">
        <v>1145</v>
      </c>
      <c r="Z3681" s="4">
        <v>42.88</v>
      </c>
      <c r="AA3681" s="4">
        <v>46.72</v>
      </c>
      <c r="AB3681" s="73">
        <f t="shared" si="4689"/>
        <v>-3.8399999999999963</v>
      </c>
      <c r="AC3681" s="54"/>
    </row>
    <row r="3682" spans="1:29" x14ac:dyDescent="0.25">
      <c r="A3682" s="1">
        <v>6001010</v>
      </c>
      <c r="B3682" s="87" t="s">
        <v>2665</v>
      </c>
      <c r="C3682" s="55" t="s">
        <v>621</v>
      </c>
      <c r="E3682" s="42"/>
      <c r="F3682" s="65" t="s">
        <v>2483</v>
      </c>
      <c r="G3682" s="62"/>
      <c r="H3682" s="37" t="str">
        <f>IF(V3682&gt;94,"Met",IF(X3682="--","n/a",IF(X3682&gt;=0,"Met","Did Not Meet")))</f>
        <v>Met</v>
      </c>
      <c r="I3682" s="37" t="str">
        <f>IF(V3683&gt;94,"Met",IF(X3683="--","n/a",IF(X3683&gt;=0,"Met","Did Not Meet")))</f>
        <v>Met</v>
      </c>
      <c r="K3682" s="13" t="str">
        <f>IF(Z3682&gt;94,"Met",IF(AB3682="--","n/a",IF(AB3682&gt;=0,"Met","Did Not Meet")))</f>
        <v>Met</v>
      </c>
      <c r="L3682" s="13" t="str">
        <f>IF(Z3683&gt;94,"Met",IF(AB3683="--","n/a",IF(AB3683&gt;=0,"Met","Did Not Meet")))</f>
        <v>Met</v>
      </c>
      <c r="M3682" s="1" t="s">
        <v>18</v>
      </c>
      <c r="N3682" s="14" t="s">
        <v>2502</v>
      </c>
      <c r="O3682" s="5"/>
      <c r="P3682" s="44" t="str">
        <f t="shared" ref="P3682" si="4703">IF(H3684="Yes",IF(I3684="Yes","Yes","No"),"No")</f>
        <v>Yes</v>
      </c>
      <c r="Q3682" s="93"/>
      <c r="R3682" s="5" t="s">
        <v>1</v>
      </c>
      <c r="S3682" s="1" t="s">
        <v>2</v>
      </c>
      <c r="T3682" s="1" t="s">
        <v>3</v>
      </c>
      <c r="U3682" s="5">
        <v>767</v>
      </c>
      <c r="V3682" s="1">
        <v>84.35</v>
      </c>
      <c r="W3682" s="1">
        <v>82.49</v>
      </c>
      <c r="X3682" s="9">
        <f t="shared" si="4662"/>
        <v>1.8599999999999994</v>
      </c>
      <c r="Y3682" s="14">
        <v>728</v>
      </c>
      <c r="Z3682" s="1">
        <v>85.44</v>
      </c>
      <c r="AA3682" s="1">
        <v>83.68</v>
      </c>
      <c r="AB3682" s="71">
        <f t="shared" si="4689"/>
        <v>1.7599999999999909</v>
      </c>
      <c r="AC3682" s="36" t="s">
        <v>19</v>
      </c>
    </row>
    <row r="3683" spans="1:29" ht="15.75" x14ac:dyDescent="0.25">
      <c r="A3683" s="53">
        <v>6001010</v>
      </c>
      <c r="B3683" s="89" t="s">
        <v>2665</v>
      </c>
      <c r="C3683" s="53" t="s">
        <v>621</v>
      </c>
      <c r="D3683" s="49" t="s">
        <v>2498</v>
      </c>
      <c r="E3683" s="34" t="str">
        <f>M3682</f>
        <v>Needs Improvement Focus School</v>
      </c>
      <c r="F3683" s="65" t="s">
        <v>2484</v>
      </c>
      <c r="G3683" s="62"/>
      <c r="H3683" s="13" t="str">
        <f>IF(V3684&gt;94,"Met",IF(X3684="--","n/a",IF(X3684&gt;=0,"Met","Did Not Meet")))</f>
        <v>Did Not Meet</v>
      </c>
      <c r="I3683" s="13" t="str">
        <f>IF(V3685&gt;94,"Met",IF(X3685="--","n/a",IF(X3685&gt;=0,"Met","Did Not Meet")))</f>
        <v>Met</v>
      </c>
      <c r="K3683" s="13" t="str">
        <f>IF(Z3684&gt;94,"Met",IF(AB3684="--","n/a",IF(AB3684&gt;=0,"Met","Did Not Meet")))</f>
        <v>Did Not Meet</v>
      </c>
      <c r="L3683" s="13" t="str">
        <f>IF(Z3685&gt;94,"Met",IF(AB3685="--","n/a",IF(AB3685&gt;=0,"Met","Did Not Meet")))</f>
        <v>Did Not Meet</v>
      </c>
      <c r="M3683" s="1" t="s">
        <v>18</v>
      </c>
      <c r="N3683" s="14" t="s">
        <v>2501</v>
      </c>
      <c r="O3683" s="5"/>
      <c r="P3683" s="44" t="str">
        <f t="shared" ref="P3683" si="4704">IF(K3684="Yes",IF(L3684="Yes","Yes","No"),"No")</f>
        <v>Yes</v>
      </c>
      <c r="Q3683" s="94" t="s">
        <v>2759</v>
      </c>
      <c r="R3683" s="5" t="s">
        <v>1</v>
      </c>
      <c r="S3683" s="1" t="s">
        <v>2</v>
      </c>
      <c r="T3683" s="1" t="s">
        <v>7</v>
      </c>
      <c r="U3683" s="5">
        <v>344</v>
      </c>
      <c r="V3683" s="1">
        <v>68.900000000000006</v>
      </c>
      <c r="W3683" s="1">
        <v>64.78</v>
      </c>
      <c r="X3683" s="9">
        <f t="shared" si="4662"/>
        <v>4.1200000000000045</v>
      </c>
      <c r="Y3683" s="14">
        <v>316</v>
      </c>
      <c r="Z3683" s="1">
        <v>69.94</v>
      </c>
      <c r="AA3683" s="1">
        <v>66.150000000000006</v>
      </c>
      <c r="AB3683" s="71">
        <f t="shared" si="4689"/>
        <v>3.789999999999992</v>
      </c>
      <c r="AC3683" s="53" t="s">
        <v>19</v>
      </c>
    </row>
    <row r="3684" spans="1:29" ht="15" customHeight="1" x14ac:dyDescent="0.25">
      <c r="A3684" s="53">
        <v>6001010</v>
      </c>
      <c r="B3684" s="89" t="s">
        <v>2665</v>
      </c>
      <c r="C3684" s="53" t="s">
        <v>621</v>
      </c>
      <c r="D3684" s="49" t="s">
        <v>2499</v>
      </c>
      <c r="E3684" s="35" t="str">
        <f>VLOOKUP('2012 Accountability Database'!$A3682,'2011 AYP'!A$2:B$1072,2)</f>
        <v>SI_7 (School Improvement Year 7)</v>
      </c>
      <c r="F3684" s="66"/>
      <c r="G3684" s="63" t="s">
        <v>2485</v>
      </c>
      <c r="H3684" s="60" t="str">
        <f t="shared" ref="H3684:I3684" si="4705">IF(H3682="Met","Yes",IF(H3683="Met","Yes","No"))</f>
        <v>Yes</v>
      </c>
      <c r="I3684" s="60" t="str">
        <f t="shared" si="4705"/>
        <v>Yes</v>
      </c>
      <c r="J3684" s="42"/>
      <c r="K3684" s="60" t="str">
        <f t="shared" ref="K3684:L3684" si="4706">IF(K3682="Met","Yes",IF(K3683="Met","Yes","No"))</f>
        <v>Yes</v>
      </c>
      <c r="L3684" s="60" t="str">
        <f t="shared" si="4706"/>
        <v>Yes</v>
      </c>
      <c r="M3684" s="5" t="s">
        <v>18</v>
      </c>
      <c r="N3684" s="14" t="s">
        <v>2503</v>
      </c>
      <c r="O3684" s="5"/>
      <c r="P3684" s="44" t="str">
        <f t="shared" ref="P3684" si="4707">IF(H3688="Yes",IF(I3688="Yes","Yes","No"),"No")</f>
        <v>No</v>
      </c>
      <c r="Q3684" s="108" t="s">
        <v>2758</v>
      </c>
      <c r="R3684" s="5" t="s">
        <v>1</v>
      </c>
      <c r="S3684" s="5" t="s">
        <v>5</v>
      </c>
      <c r="T3684" s="5" t="s">
        <v>3</v>
      </c>
      <c r="U3684" s="5">
        <v>2352</v>
      </c>
      <c r="V3684" s="5">
        <v>82.48</v>
      </c>
      <c r="W3684" s="5">
        <v>82.49</v>
      </c>
      <c r="X3684" s="8">
        <f t="shared" si="4662"/>
        <v>-9.9999999999909051E-3</v>
      </c>
      <c r="Y3684" s="14">
        <v>2211</v>
      </c>
      <c r="Z3684" s="5">
        <v>83.22</v>
      </c>
      <c r="AA3684" s="5">
        <v>83.68</v>
      </c>
      <c r="AB3684" s="72">
        <f t="shared" si="4689"/>
        <v>-0.46000000000000796</v>
      </c>
      <c r="AC3684" s="53" t="s">
        <v>19</v>
      </c>
    </row>
    <row r="3685" spans="1:29" x14ac:dyDescent="0.25">
      <c r="A3685" s="53">
        <v>6001010</v>
      </c>
      <c r="B3685" s="89" t="s">
        <v>2665</v>
      </c>
      <c r="C3685" s="53" t="s">
        <v>621</v>
      </c>
      <c r="D3685" s="49" t="s">
        <v>2507</v>
      </c>
      <c r="E3685" s="47">
        <f>VLOOKUP('2012 Accountability Database'!A3682,Dems1112!$A$2:$G$1082,3)</f>
        <v>0.52</v>
      </c>
      <c r="F3685" s="66"/>
      <c r="G3685" s="52"/>
      <c r="M3685" s="5" t="s">
        <v>18</v>
      </c>
      <c r="N3685" s="14" t="s">
        <v>2504</v>
      </c>
      <c r="O3685" s="5"/>
      <c r="P3685" s="44" t="str">
        <f t="shared" ref="P3685" si="4708">IF(K3688="Yes",IF(L3688="Yes","Yes","No"),"No")</f>
        <v>Yes</v>
      </c>
      <c r="Q3685" s="108"/>
      <c r="R3685" s="5" t="s">
        <v>1</v>
      </c>
      <c r="S3685" s="5" t="s">
        <v>5</v>
      </c>
      <c r="T3685" s="5" t="s">
        <v>7</v>
      </c>
      <c r="U3685" s="5">
        <v>1012</v>
      </c>
      <c r="V3685" s="5">
        <v>65.319999999999993</v>
      </c>
      <c r="W3685" s="5">
        <v>64.78</v>
      </c>
      <c r="X3685" s="11">
        <f t="shared" si="4662"/>
        <v>0.53999999999999204</v>
      </c>
      <c r="Y3685" s="14">
        <v>929</v>
      </c>
      <c r="Z3685" s="5">
        <v>65.88</v>
      </c>
      <c r="AA3685" s="5">
        <v>66.150000000000006</v>
      </c>
      <c r="AB3685" s="72">
        <f t="shared" si="4689"/>
        <v>-0.27000000000001023</v>
      </c>
      <c r="AC3685" s="53" t="s">
        <v>19</v>
      </c>
    </row>
    <row r="3686" spans="1:29" x14ac:dyDescent="0.25">
      <c r="A3686" s="53">
        <v>6001010</v>
      </c>
      <c r="B3686" s="89" t="s">
        <v>2665</v>
      </c>
      <c r="C3686" s="53" t="s">
        <v>621</v>
      </c>
      <c r="D3686" s="50" t="s">
        <v>2508</v>
      </c>
      <c r="E3686" s="47">
        <f>VLOOKUP('2012 Accountability Database'!A3682,Dems1112!$A$2:$G$1082,4)</f>
        <v>0.43</v>
      </c>
      <c r="F3686" s="65" t="s">
        <v>2486</v>
      </c>
      <c r="G3686" s="62"/>
      <c r="H3686" s="13" t="str">
        <f>IF(V3686&gt;94,"Met",IF(X3686="--","n/a",IF(X3686&gt;=0,"Met","Did Not Meet")))</f>
        <v>Did Not Meet</v>
      </c>
      <c r="I3686" s="13" t="str">
        <f>IF(V3687&gt;94,"Met",IF(X3687="--","n/a",IF(X3687&gt;=0,"Met","Did Not Meet")))</f>
        <v>Did Not Meet</v>
      </c>
      <c r="J3686" s="13"/>
      <c r="K3686" s="13" t="str">
        <f>IF(Z3686&gt;94,"Met",IF(AB3686="--","n/a",IF(AB3686&gt;=0,"Met","Did Not Meet")))</f>
        <v>Did Not Meet</v>
      </c>
      <c r="L3686" s="13" t="str">
        <f>IF(Z3687&gt;94,"Met",IF(AB3687="--","n/a",IF(AB3687&gt;=0,"Met","Did Not Meet")))</f>
        <v>Did Not Meet</v>
      </c>
      <c r="M3686" s="5" t="s">
        <v>18</v>
      </c>
      <c r="N3686" s="68" t="s">
        <v>2497</v>
      </c>
      <c r="O3686" s="35"/>
      <c r="P3686" s="44"/>
      <c r="Q3686" s="108"/>
      <c r="R3686" s="5" t="s">
        <v>6</v>
      </c>
      <c r="S3686" s="5" t="s">
        <v>2</v>
      </c>
      <c r="T3686" s="5" t="s">
        <v>3</v>
      </c>
      <c r="U3686" s="5">
        <v>875</v>
      </c>
      <c r="V3686" s="5">
        <v>78.17</v>
      </c>
      <c r="W3686" s="5">
        <v>79.47</v>
      </c>
      <c r="X3686" s="8">
        <f t="shared" si="4662"/>
        <v>-1.2999999999999972</v>
      </c>
      <c r="Y3686" s="14">
        <v>728</v>
      </c>
      <c r="Z3686" s="5">
        <v>73.900000000000006</v>
      </c>
      <c r="AA3686" s="5">
        <v>74.56</v>
      </c>
      <c r="AB3686" s="72">
        <f t="shared" si="4689"/>
        <v>-0.65999999999999659</v>
      </c>
      <c r="AC3686" s="53" t="s">
        <v>19</v>
      </c>
    </row>
    <row r="3687" spans="1:29" x14ac:dyDescent="0.25">
      <c r="A3687" s="53">
        <v>6001010</v>
      </c>
      <c r="B3687" s="89" t="s">
        <v>2665</v>
      </c>
      <c r="C3687" s="53" t="s">
        <v>621</v>
      </c>
      <c r="D3687" s="50" t="s">
        <v>974</v>
      </c>
      <c r="E3687" s="47" t="str">
        <f>VLOOKUP('2012 Accountability Database'!A3682,Dems1112!$A$2:$G$1082,5)</f>
        <v>6-8</v>
      </c>
      <c r="F3687" s="65" t="s">
        <v>2487</v>
      </c>
      <c r="G3687" s="62"/>
      <c r="H3687" s="13" t="str">
        <f>IF(V3688&gt;94,"Met",IF(X3688="--","n/a",IF(X3688&gt;=0,"Met","Did Not Meet")))</f>
        <v>Did Not Meet</v>
      </c>
      <c r="I3687" s="13" t="str">
        <f>IF(V3689&gt;94,"Met",IF(X3689="--","n/a",IF(X3689&gt;=0,"Met","Did Not Meet")))</f>
        <v>Met</v>
      </c>
      <c r="J3687" s="13"/>
      <c r="K3687" s="13" t="str">
        <f>IF(Z3688&gt;94,"Met",IF(AB3688="--","n/a",IF(AB3688&gt;=0,"Met","Did Not Meet")))</f>
        <v>Met</v>
      </c>
      <c r="L3687" s="13" t="str">
        <f>IF(Z3689&gt;94,"Met",IF(AB3689="--","n/a",IF(AB3689&gt;=0,"Met","Did Not Meet")))</f>
        <v>Met</v>
      </c>
      <c r="M3687" s="1" t="s">
        <v>18</v>
      </c>
      <c r="N3687" s="14"/>
      <c r="O3687" s="35" t="s">
        <v>2506</v>
      </c>
      <c r="P3687" s="83" t="str">
        <f t="shared" ref="P3687" si="4709">IF(P3682="No"," ", IF(P3684="No"," ",IF(P3683="No", " ",IF(P3685="No"," ","X"))))</f>
        <v xml:space="preserve"> </v>
      </c>
      <c r="Q3687" s="108"/>
      <c r="R3687" s="5" t="s">
        <v>6</v>
      </c>
      <c r="S3687" s="1" t="s">
        <v>2</v>
      </c>
      <c r="T3687" s="1" t="s">
        <v>7</v>
      </c>
      <c r="U3687" s="5">
        <v>353</v>
      </c>
      <c r="V3687" s="1">
        <v>54.67</v>
      </c>
      <c r="W3687" s="1">
        <v>56.13</v>
      </c>
      <c r="X3687" s="6">
        <f t="shared" si="4662"/>
        <v>-1.4600000000000009</v>
      </c>
      <c r="Y3687" s="14">
        <v>316</v>
      </c>
      <c r="Z3687" s="1">
        <v>50</v>
      </c>
      <c r="AA3687" s="1">
        <v>50.27</v>
      </c>
      <c r="AB3687" s="72">
        <f t="shared" si="4689"/>
        <v>-0.27000000000000313</v>
      </c>
      <c r="AC3687" s="53" t="s">
        <v>19</v>
      </c>
    </row>
    <row r="3688" spans="1:29" ht="15.75" x14ac:dyDescent="0.25">
      <c r="A3688" s="53">
        <v>6001010</v>
      </c>
      <c r="B3688" s="89" t="s">
        <v>2665</v>
      </c>
      <c r="C3688" s="53" t="s">
        <v>621</v>
      </c>
      <c r="D3688" s="50" t="s">
        <v>975</v>
      </c>
      <c r="E3688" s="48" t="str">
        <f>VLOOKUP('2012 Accountability Database'!A3682,Dems1112!$A$2:$G$1082,6)</f>
        <v>3 (Central AR)</v>
      </c>
      <c r="F3688" s="66"/>
      <c r="G3688" s="63" t="s">
        <v>2488</v>
      </c>
      <c r="H3688" s="61" t="str">
        <f t="shared" ref="H3688:I3688" si="4710">IF(H3686="Met","Yes",IF(H3687="Met","Yes","No"))</f>
        <v>No</v>
      </c>
      <c r="I3688" s="61" t="str">
        <f t="shared" si="4710"/>
        <v>Yes</v>
      </c>
      <c r="J3688" s="55"/>
      <c r="K3688" s="61" t="str">
        <f t="shared" ref="K3688:L3688" si="4711">IF(K3686="Met","Yes",IF(K3687="Met","Yes","No"))</f>
        <v>Yes</v>
      </c>
      <c r="L3688" s="61" t="str">
        <f t="shared" si="4711"/>
        <v>Yes</v>
      </c>
      <c r="M3688" s="5" t="s">
        <v>18</v>
      </c>
      <c r="N3688" s="14"/>
      <c r="O3688" s="35" t="s">
        <v>2505</v>
      </c>
      <c r="P3688" s="83" t="str">
        <f t="shared" ref="P3688" si="4712">IF(P3687="X"," ",IF(P3689="X"," ","X"))</f>
        <v xml:space="preserve"> </v>
      </c>
      <c r="Q3688" s="94" t="s">
        <v>2759</v>
      </c>
      <c r="R3688" s="5" t="s">
        <v>6</v>
      </c>
      <c r="S3688" s="5" t="s">
        <v>5</v>
      </c>
      <c r="T3688" s="5" t="s">
        <v>3</v>
      </c>
      <c r="U3688" s="5">
        <v>2675</v>
      </c>
      <c r="V3688" s="5">
        <v>79.209999999999994</v>
      </c>
      <c r="W3688" s="5">
        <v>79.47</v>
      </c>
      <c r="X3688" s="8">
        <f t="shared" si="4662"/>
        <v>-0.26000000000000512</v>
      </c>
      <c r="Y3688" s="14">
        <v>2212</v>
      </c>
      <c r="Z3688" s="5">
        <v>74.680000000000007</v>
      </c>
      <c r="AA3688" s="5">
        <v>74.56</v>
      </c>
      <c r="AB3688" s="71">
        <f t="shared" si="4689"/>
        <v>0.12000000000000455</v>
      </c>
      <c r="AC3688" s="53" t="s">
        <v>19</v>
      </c>
    </row>
    <row r="3689" spans="1:29" x14ac:dyDescent="0.25">
      <c r="A3689" s="54">
        <v>6001010</v>
      </c>
      <c r="B3689" s="90" t="s">
        <v>2665</v>
      </c>
      <c r="C3689" s="54" t="s">
        <v>621</v>
      </c>
      <c r="D3689" s="4"/>
      <c r="E3689" s="4"/>
      <c r="F3689" s="67"/>
      <c r="G3689" s="64"/>
      <c r="H3689" s="43"/>
      <c r="I3689" s="43"/>
      <c r="J3689" s="43"/>
      <c r="K3689" s="43"/>
      <c r="L3689" s="43"/>
      <c r="M3689" s="4" t="s">
        <v>18</v>
      </c>
      <c r="N3689" s="15"/>
      <c r="O3689" s="38" t="s">
        <v>2482</v>
      </c>
      <c r="P3689" s="84" t="str">
        <f>IF(E3683="Achieving School"," ","X")</f>
        <v>X</v>
      </c>
      <c r="Q3689" s="91"/>
      <c r="R3689" s="4" t="s">
        <v>6</v>
      </c>
      <c r="S3689" s="4" t="s">
        <v>5</v>
      </c>
      <c r="T3689" s="4" t="s">
        <v>7</v>
      </c>
      <c r="U3689" s="4">
        <v>1040</v>
      </c>
      <c r="V3689" s="4">
        <v>56.25</v>
      </c>
      <c r="W3689" s="4">
        <v>56.13</v>
      </c>
      <c r="X3689" s="10">
        <f t="shared" si="4662"/>
        <v>0.11999999999999744</v>
      </c>
      <c r="Y3689" s="15">
        <v>930</v>
      </c>
      <c r="Z3689" s="4">
        <v>52.04</v>
      </c>
      <c r="AA3689" s="4">
        <v>50.27</v>
      </c>
      <c r="AB3689" s="74">
        <f t="shared" si="4689"/>
        <v>1.769999999999996</v>
      </c>
      <c r="AC3689" s="54" t="s">
        <v>19</v>
      </c>
    </row>
    <row r="3690" spans="1:29" x14ac:dyDescent="0.25">
      <c r="A3690" s="1">
        <v>6001013</v>
      </c>
      <c r="B3690" s="87" t="s">
        <v>2665</v>
      </c>
      <c r="C3690" s="55" t="s">
        <v>622</v>
      </c>
      <c r="E3690" s="42"/>
      <c r="F3690" s="65" t="s">
        <v>2483</v>
      </c>
      <c r="G3690" s="62"/>
      <c r="H3690" s="37" t="str">
        <f>IF(V3690&gt;94,"Met",IF(X3690="--","n/a",IF(X3690&gt;=0,"Met","Did Not Meet")))</f>
        <v>Met</v>
      </c>
      <c r="I3690" s="37" t="str">
        <f>IF(V3691&gt;94,"Met",IF(X3691="--","n/a",IF(X3691&gt;=0,"Met","Did Not Meet")))</f>
        <v>Met</v>
      </c>
      <c r="K3690" s="13" t="str">
        <f>IF(Z3690&gt;94,"Met",IF(AB3690="--","n/a",IF(AB3690&gt;=0,"Met","Did Not Meet")))</f>
        <v>Met</v>
      </c>
      <c r="L3690" s="13" t="str">
        <f>IF(Z3691&gt;94,"Met",IF(AB3691="--","n/a",IF(AB3691&gt;=0,"Met","Did Not Meet")))</f>
        <v>Met</v>
      </c>
      <c r="M3690" s="1" t="s">
        <v>37</v>
      </c>
      <c r="N3690" s="14" t="s">
        <v>2502</v>
      </c>
      <c r="O3690" s="5"/>
      <c r="P3690" s="44" t="str">
        <f t="shared" ref="P3690" si="4713">IF(H3692="Yes",IF(I3692="Yes","Yes","No"),"No")</f>
        <v>Yes</v>
      </c>
      <c r="Q3690" s="93"/>
      <c r="R3690" s="5" t="s">
        <v>1</v>
      </c>
      <c r="S3690" s="1" t="s">
        <v>2</v>
      </c>
      <c r="T3690" s="1" t="s">
        <v>3</v>
      </c>
      <c r="U3690" s="5">
        <v>576</v>
      </c>
      <c r="V3690" s="1">
        <v>57.12</v>
      </c>
      <c r="W3690" s="1">
        <v>48.21</v>
      </c>
      <c r="X3690" s="9">
        <f t="shared" si="4662"/>
        <v>8.9099999999999966</v>
      </c>
      <c r="Y3690" s="14">
        <v>535</v>
      </c>
      <c r="Z3690" s="1">
        <v>60.75</v>
      </c>
      <c r="AA3690" s="1">
        <v>50.67</v>
      </c>
      <c r="AB3690" s="71">
        <f t="shared" si="4689"/>
        <v>10.079999999999998</v>
      </c>
      <c r="AC3690" s="36" t="s">
        <v>19</v>
      </c>
    </row>
    <row r="3691" spans="1:29" ht="15.75" x14ac:dyDescent="0.25">
      <c r="A3691" s="53">
        <v>6001013</v>
      </c>
      <c r="B3691" s="89" t="s">
        <v>2665</v>
      </c>
      <c r="C3691" s="53" t="s">
        <v>622</v>
      </c>
      <c r="D3691" s="49" t="s">
        <v>2498</v>
      </c>
      <c r="E3691" s="34" t="str">
        <f>M3690</f>
        <v>Needs Improvement Priority School</v>
      </c>
      <c r="F3691" s="65" t="s">
        <v>2484</v>
      </c>
      <c r="G3691" s="62"/>
      <c r="H3691" s="13" t="str">
        <f>IF(V3692&gt;94,"Met",IF(X3692="--","n/a",IF(X3692&gt;=0,"Met","Did Not Meet")))</f>
        <v>Met</v>
      </c>
      <c r="I3691" s="13" t="str">
        <f>IF(V3693&gt;94,"Met",IF(X3693="--","n/a",IF(X3693&gt;=0,"Met","Did Not Meet")))</f>
        <v>Met</v>
      </c>
      <c r="K3691" s="13" t="str">
        <f>IF(Z3692&gt;94,"Met",IF(AB3692="--","n/a",IF(AB3692&gt;=0,"Met","Did Not Meet")))</f>
        <v>Met</v>
      </c>
      <c r="L3691" s="13" t="str">
        <f>IF(Z3693&gt;94,"Met",IF(AB3693="--","n/a",IF(AB3693&gt;=0,"Met","Did Not Meet")))</f>
        <v>Met</v>
      </c>
      <c r="M3691" s="1" t="s">
        <v>37</v>
      </c>
      <c r="N3691" s="14" t="s">
        <v>2501</v>
      </c>
      <c r="O3691" s="5"/>
      <c r="P3691" s="44" t="str">
        <f t="shared" ref="P3691" si="4714">IF(K3692="Yes",IF(L3692="Yes","Yes","No"),"No")</f>
        <v>Yes</v>
      </c>
      <c r="Q3691" s="94" t="s">
        <v>2759</v>
      </c>
      <c r="R3691" s="5" t="s">
        <v>1</v>
      </c>
      <c r="S3691" s="1" t="s">
        <v>2</v>
      </c>
      <c r="T3691" s="1" t="s">
        <v>7</v>
      </c>
      <c r="U3691" s="5">
        <v>519</v>
      </c>
      <c r="V3691" s="1">
        <v>55.11</v>
      </c>
      <c r="W3691" s="1">
        <v>46.62</v>
      </c>
      <c r="X3691" s="9">
        <f t="shared" si="4662"/>
        <v>8.490000000000002</v>
      </c>
      <c r="Y3691" s="14">
        <v>480</v>
      </c>
      <c r="Z3691" s="1">
        <v>58.75</v>
      </c>
      <c r="AA3691" s="1">
        <v>49.41</v>
      </c>
      <c r="AB3691" s="71">
        <f t="shared" si="4689"/>
        <v>9.3400000000000034</v>
      </c>
      <c r="AC3691" s="53" t="s">
        <v>19</v>
      </c>
    </row>
    <row r="3692" spans="1:29" ht="15" customHeight="1" x14ac:dyDescent="0.25">
      <c r="A3692" s="53">
        <v>6001013</v>
      </c>
      <c r="B3692" s="89" t="s">
        <v>2665</v>
      </c>
      <c r="C3692" s="53" t="s">
        <v>622</v>
      </c>
      <c r="D3692" s="49" t="s">
        <v>2499</v>
      </c>
      <c r="E3692" s="35" t="str">
        <f>VLOOKUP('2012 Accountability Database'!$A3690,'2011 AYP'!A$2:B$1072,2)</f>
        <v>SI_8 (School Improvement Year 8)</v>
      </c>
      <c r="F3692" s="66"/>
      <c r="G3692" s="63" t="s">
        <v>2485</v>
      </c>
      <c r="H3692" s="60" t="str">
        <f t="shared" ref="H3692:I3692" si="4715">IF(H3690="Met","Yes",IF(H3691="Met","Yes","No"))</f>
        <v>Yes</v>
      </c>
      <c r="I3692" s="60" t="str">
        <f t="shared" si="4715"/>
        <v>Yes</v>
      </c>
      <c r="J3692" s="42"/>
      <c r="K3692" s="60" t="str">
        <f t="shared" ref="K3692:L3692" si="4716">IF(K3690="Met","Yes",IF(K3691="Met","Yes","No"))</f>
        <v>Yes</v>
      </c>
      <c r="L3692" s="60" t="str">
        <f t="shared" si="4716"/>
        <v>Yes</v>
      </c>
      <c r="M3692" s="1" t="s">
        <v>37</v>
      </c>
      <c r="N3692" s="14" t="s">
        <v>2503</v>
      </c>
      <c r="O3692" s="5"/>
      <c r="P3692" s="44" t="str">
        <f t="shared" ref="P3692" si="4717">IF(H3696="Yes",IF(I3696="Yes","Yes","No"),"No")</f>
        <v>Yes</v>
      </c>
      <c r="Q3692" s="108" t="s">
        <v>2758</v>
      </c>
      <c r="R3692" s="5" t="s">
        <v>1</v>
      </c>
      <c r="S3692" s="1" t="s">
        <v>5</v>
      </c>
      <c r="T3692" s="1" t="s">
        <v>3</v>
      </c>
      <c r="U3692" s="5">
        <v>1877</v>
      </c>
      <c r="V3692" s="1">
        <v>48.75</v>
      </c>
      <c r="W3692" s="1">
        <v>48.21</v>
      </c>
      <c r="X3692" s="9">
        <f t="shared" si="4662"/>
        <v>0.53999999999999915</v>
      </c>
      <c r="Y3692" s="14">
        <v>1760</v>
      </c>
      <c r="Z3692" s="1">
        <v>51.76</v>
      </c>
      <c r="AA3692" s="1">
        <v>50.67</v>
      </c>
      <c r="AB3692" s="71">
        <f t="shared" si="4689"/>
        <v>1.0899999999999963</v>
      </c>
      <c r="AC3692" s="53" t="s">
        <v>19</v>
      </c>
    </row>
    <row r="3693" spans="1:29" x14ac:dyDescent="0.25">
      <c r="A3693" s="53">
        <v>6001013</v>
      </c>
      <c r="B3693" s="89" t="s">
        <v>2665</v>
      </c>
      <c r="C3693" s="53" t="s">
        <v>622</v>
      </c>
      <c r="D3693" s="49" t="s">
        <v>2507</v>
      </c>
      <c r="E3693" s="47">
        <f>VLOOKUP('2012 Accountability Database'!A3690,Dems1112!$A$2:$G$1082,3)</f>
        <v>0.94</v>
      </c>
      <c r="F3693" s="66"/>
      <c r="G3693" s="52"/>
      <c r="M3693" s="1" t="s">
        <v>37</v>
      </c>
      <c r="N3693" s="14" t="s">
        <v>2504</v>
      </c>
      <c r="O3693" s="5"/>
      <c r="P3693" s="44" t="str">
        <f t="shared" ref="P3693" si="4718">IF(K3696="Yes",IF(L3696="Yes","Yes","No"),"No")</f>
        <v>No</v>
      </c>
      <c r="Q3693" s="108"/>
      <c r="R3693" s="5" t="s">
        <v>1</v>
      </c>
      <c r="S3693" s="1" t="s">
        <v>5</v>
      </c>
      <c r="T3693" s="1" t="s">
        <v>7</v>
      </c>
      <c r="U3693" s="5">
        <v>1714</v>
      </c>
      <c r="V3693" s="1">
        <v>46.79</v>
      </c>
      <c r="W3693" s="1">
        <v>46.62</v>
      </c>
      <c r="X3693" s="9">
        <f t="shared" si="4662"/>
        <v>0.17000000000000171</v>
      </c>
      <c r="Y3693" s="14">
        <v>1605</v>
      </c>
      <c r="Z3693" s="1">
        <v>49.97</v>
      </c>
      <c r="AA3693" s="1">
        <v>49.41</v>
      </c>
      <c r="AB3693" s="71">
        <f t="shared" si="4689"/>
        <v>0.56000000000000227</v>
      </c>
      <c r="AC3693" s="53" t="s">
        <v>19</v>
      </c>
    </row>
    <row r="3694" spans="1:29" x14ac:dyDescent="0.25">
      <c r="A3694" s="53">
        <v>6001013</v>
      </c>
      <c r="B3694" s="89" t="s">
        <v>2665</v>
      </c>
      <c r="C3694" s="53" t="s">
        <v>622</v>
      </c>
      <c r="D3694" s="50" t="s">
        <v>2508</v>
      </c>
      <c r="E3694" s="47">
        <f>VLOOKUP('2012 Accountability Database'!A3690,Dems1112!$A$2:$G$1082,4)</f>
        <v>0.89</v>
      </c>
      <c r="F3694" s="65" t="s">
        <v>2486</v>
      </c>
      <c r="G3694" s="62"/>
      <c r="H3694" s="13" t="str">
        <f>IF(V3694&gt;94,"Met",IF(X3694="--","n/a",IF(X3694&gt;=0,"Met","Did Not Meet")))</f>
        <v>Met</v>
      </c>
      <c r="I3694" s="13" t="str">
        <f>IF(V3695&gt;94,"Met",IF(X3695="--","n/a",IF(X3695&gt;=0,"Met","Did Not Meet")))</f>
        <v>Met</v>
      </c>
      <c r="J3694" s="13"/>
      <c r="K3694" s="13" t="str">
        <f>IF(Z3694&gt;94,"Met",IF(AB3694="--","n/a",IF(AB3694&gt;=0,"Met","Did Not Meet")))</f>
        <v>Met</v>
      </c>
      <c r="L3694" s="13" t="str">
        <f>IF(Z3695&gt;94,"Met",IF(AB3695="--","n/a",IF(AB3695&gt;=0,"Met","Did Not Meet")))</f>
        <v>Did Not Meet</v>
      </c>
      <c r="M3694" s="5" t="s">
        <v>37</v>
      </c>
      <c r="N3694" s="68" t="s">
        <v>2497</v>
      </c>
      <c r="O3694" s="35"/>
      <c r="P3694" s="44"/>
      <c r="Q3694" s="108"/>
      <c r="R3694" s="5" t="s">
        <v>6</v>
      </c>
      <c r="S3694" s="5" t="s">
        <v>2</v>
      </c>
      <c r="T3694" s="5" t="s">
        <v>3</v>
      </c>
      <c r="U3694" s="5">
        <v>650</v>
      </c>
      <c r="V3694" s="5">
        <v>49.08</v>
      </c>
      <c r="W3694" s="5">
        <v>48.07</v>
      </c>
      <c r="X3694" s="11">
        <f t="shared" si="4662"/>
        <v>1.009999999999998</v>
      </c>
      <c r="Y3694" s="14">
        <v>535</v>
      </c>
      <c r="Z3694" s="5">
        <v>44.3</v>
      </c>
      <c r="AA3694" s="5">
        <v>43.74</v>
      </c>
      <c r="AB3694" s="71">
        <f t="shared" si="4689"/>
        <v>0.55999999999999517</v>
      </c>
      <c r="AC3694" s="53" t="s">
        <v>19</v>
      </c>
    </row>
    <row r="3695" spans="1:29" x14ac:dyDescent="0.25">
      <c r="A3695" s="53">
        <v>6001013</v>
      </c>
      <c r="B3695" s="89" t="s">
        <v>2665</v>
      </c>
      <c r="C3695" s="53" t="s">
        <v>622</v>
      </c>
      <c r="D3695" s="50" t="s">
        <v>974</v>
      </c>
      <c r="E3695" s="47" t="str">
        <f>VLOOKUP('2012 Accountability Database'!A3690,Dems1112!$A$2:$G$1082,5)</f>
        <v>6-8</v>
      </c>
      <c r="F3695" s="65" t="s">
        <v>2487</v>
      </c>
      <c r="G3695" s="62"/>
      <c r="H3695" s="13" t="str">
        <f>IF(V3696&gt;94,"Met",IF(X3696="--","n/a",IF(X3696&gt;=0,"Met","Did Not Meet")))</f>
        <v>Did Not Meet</v>
      </c>
      <c r="I3695" s="13" t="str">
        <f>IF(V3697&gt;94,"Met",IF(X3697="--","n/a",IF(X3697&gt;=0,"Met","Did Not Meet")))</f>
        <v>Did Not Meet</v>
      </c>
      <c r="J3695" s="13"/>
      <c r="K3695" s="13" t="str">
        <f>IF(Z3696&gt;94,"Met",IF(AB3696="--","n/a",IF(AB3696&gt;=0,"Met","Did Not Meet")))</f>
        <v>Did Not Meet</v>
      </c>
      <c r="L3695" s="13" t="str">
        <f>IF(Z3697&gt;94,"Met",IF(AB3697="--","n/a",IF(AB3697&gt;=0,"Met","Did Not Meet")))</f>
        <v>Did Not Meet</v>
      </c>
      <c r="M3695" s="5" t="s">
        <v>37</v>
      </c>
      <c r="N3695" s="14"/>
      <c r="O3695" s="35" t="s">
        <v>2506</v>
      </c>
      <c r="P3695" s="83" t="str">
        <f t="shared" ref="P3695" si="4719">IF(P3690="No"," ", IF(P3692="No"," ",IF(P3691="No", " ",IF(P3693="No"," ","X"))))</f>
        <v xml:space="preserve"> </v>
      </c>
      <c r="Q3695" s="108"/>
      <c r="R3695" s="5" t="s">
        <v>6</v>
      </c>
      <c r="S3695" s="5" t="s">
        <v>2</v>
      </c>
      <c r="T3695" s="5" t="s">
        <v>7</v>
      </c>
      <c r="U3695" s="5">
        <v>583</v>
      </c>
      <c r="V3695" s="5">
        <v>47</v>
      </c>
      <c r="W3695" s="5">
        <v>46.64</v>
      </c>
      <c r="X3695" s="11">
        <f t="shared" si="4662"/>
        <v>0.35999999999999943</v>
      </c>
      <c r="Y3695" s="14">
        <v>480</v>
      </c>
      <c r="Z3695" s="5">
        <v>42.71</v>
      </c>
      <c r="AA3695" s="5">
        <v>42.93</v>
      </c>
      <c r="AB3695" s="72">
        <f t="shared" si="4689"/>
        <v>-0.21999999999999886</v>
      </c>
      <c r="AC3695" s="53" t="s">
        <v>19</v>
      </c>
    </row>
    <row r="3696" spans="1:29" ht="15.75" x14ac:dyDescent="0.25">
      <c r="A3696" s="53">
        <v>6001013</v>
      </c>
      <c r="B3696" s="89" t="s">
        <v>2665</v>
      </c>
      <c r="C3696" s="53" t="s">
        <v>622</v>
      </c>
      <c r="D3696" s="50" t="s">
        <v>975</v>
      </c>
      <c r="E3696" s="48" t="str">
        <f>VLOOKUP('2012 Accountability Database'!A3690,Dems1112!$A$2:$G$1082,6)</f>
        <v>3 (Central AR)</v>
      </c>
      <c r="F3696" s="66"/>
      <c r="G3696" s="63" t="s">
        <v>2488</v>
      </c>
      <c r="H3696" s="61" t="str">
        <f t="shared" ref="H3696:I3696" si="4720">IF(H3694="Met","Yes",IF(H3695="Met","Yes","No"))</f>
        <v>Yes</v>
      </c>
      <c r="I3696" s="61" t="str">
        <f t="shared" si="4720"/>
        <v>Yes</v>
      </c>
      <c r="J3696" s="55"/>
      <c r="K3696" s="61" t="str">
        <f t="shared" ref="K3696:L3696" si="4721">IF(K3694="Met","Yes",IF(K3695="Met","Yes","No"))</f>
        <v>Yes</v>
      </c>
      <c r="L3696" s="61" t="str">
        <f t="shared" si="4721"/>
        <v>No</v>
      </c>
      <c r="M3696" s="1" t="s">
        <v>37</v>
      </c>
      <c r="N3696" s="14"/>
      <c r="O3696" s="35" t="s">
        <v>2505</v>
      </c>
      <c r="P3696" s="83" t="str">
        <f t="shared" ref="P3696" si="4722">IF(P3695="X"," ",IF(P3697="X"," ","X"))</f>
        <v xml:space="preserve"> </v>
      </c>
      <c r="Q3696" s="94" t="s">
        <v>2759</v>
      </c>
      <c r="R3696" s="5" t="s">
        <v>6</v>
      </c>
      <c r="S3696" s="1" t="s">
        <v>5</v>
      </c>
      <c r="T3696" s="1" t="s">
        <v>3</v>
      </c>
      <c r="U3696" s="5">
        <v>2139</v>
      </c>
      <c r="V3696" s="1">
        <v>44.65</v>
      </c>
      <c r="W3696" s="1">
        <v>48.07</v>
      </c>
      <c r="X3696" s="6">
        <f t="shared" si="4662"/>
        <v>-3.4200000000000017</v>
      </c>
      <c r="Y3696" s="14">
        <v>1768</v>
      </c>
      <c r="Z3696" s="1">
        <v>39.82</v>
      </c>
      <c r="AA3696" s="1">
        <v>43.74</v>
      </c>
      <c r="AB3696" s="72">
        <f t="shared" si="4689"/>
        <v>-3.9200000000000017</v>
      </c>
      <c r="AC3696" s="53" t="s">
        <v>19</v>
      </c>
    </row>
    <row r="3697" spans="1:29" x14ac:dyDescent="0.25">
      <c r="A3697" s="54">
        <v>6001013</v>
      </c>
      <c r="B3697" s="90" t="s">
        <v>2665</v>
      </c>
      <c r="C3697" s="54" t="s">
        <v>622</v>
      </c>
      <c r="D3697" s="4"/>
      <c r="E3697" s="4"/>
      <c r="F3697" s="67"/>
      <c r="G3697" s="64"/>
      <c r="H3697" s="43"/>
      <c r="I3697" s="43"/>
      <c r="J3697" s="43"/>
      <c r="K3697" s="43"/>
      <c r="L3697" s="43"/>
      <c r="M3697" s="4" t="s">
        <v>37</v>
      </c>
      <c r="N3697" s="15"/>
      <c r="O3697" s="38" t="s">
        <v>2482</v>
      </c>
      <c r="P3697" s="84" t="str">
        <f>IF(E3691="Achieving School"," ","X")</f>
        <v>X</v>
      </c>
      <c r="Q3697" s="91"/>
      <c r="R3697" s="4" t="s">
        <v>6</v>
      </c>
      <c r="S3697" s="4" t="s">
        <v>5</v>
      </c>
      <c r="T3697" s="4" t="s">
        <v>7</v>
      </c>
      <c r="U3697" s="4">
        <v>1938</v>
      </c>
      <c r="V3697" s="4">
        <v>42.98</v>
      </c>
      <c r="W3697" s="4">
        <v>46.64</v>
      </c>
      <c r="X3697" s="7">
        <f t="shared" si="4662"/>
        <v>-3.6600000000000037</v>
      </c>
      <c r="Y3697" s="15">
        <v>1613</v>
      </c>
      <c r="Z3697" s="4">
        <v>38.81</v>
      </c>
      <c r="AA3697" s="4">
        <v>42.93</v>
      </c>
      <c r="AB3697" s="73">
        <f t="shared" si="4689"/>
        <v>-4.1199999999999974</v>
      </c>
      <c r="AC3697" s="54" t="s">
        <v>19</v>
      </c>
    </row>
    <row r="3698" spans="1:29" x14ac:dyDescent="0.25">
      <c r="A3698" s="1">
        <v>6001017</v>
      </c>
      <c r="B3698" s="87" t="s">
        <v>2665</v>
      </c>
      <c r="C3698" s="55" t="s">
        <v>623</v>
      </c>
      <c r="E3698" s="42"/>
      <c r="F3698" s="65" t="s">
        <v>2483</v>
      </c>
      <c r="G3698" s="62"/>
      <c r="H3698" s="37" t="str">
        <f>IF(V3698&gt;94,"Met",IF(X3698="--","n/a",IF(X3698&gt;=0,"Met","Did Not Meet")))</f>
        <v>Met</v>
      </c>
      <c r="I3698" s="37" t="str">
        <f>IF(V3699&gt;94,"Met",IF(X3699="--","n/a",IF(X3699&gt;=0,"Met","Did Not Meet")))</f>
        <v>Met</v>
      </c>
      <c r="K3698" s="13" t="str">
        <f>IF(Z3698&gt;94,"Met",IF(AB3698="--","n/a",IF(AB3698&gt;=0,"Met","Did Not Meet")))</f>
        <v>Met</v>
      </c>
      <c r="L3698" s="13" t="str">
        <f>IF(Z3699&gt;94,"Met",IF(AB3699="--","n/a",IF(AB3699&gt;=0,"Met","Did Not Meet")))</f>
        <v>Met</v>
      </c>
      <c r="M3698" s="1" t="s">
        <v>18</v>
      </c>
      <c r="N3698" s="14" t="s">
        <v>2502</v>
      </c>
      <c r="O3698" s="5"/>
      <c r="P3698" s="44" t="str">
        <f t="shared" ref="P3698" si="4723">IF(H3700="Yes",IF(I3700="Yes","Yes","No"),"No")</f>
        <v>Yes</v>
      </c>
      <c r="Q3698" s="93"/>
      <c r="R3698" s="5" t="s">
        <v>1</v>
      </c>
      <c r="S3698" s="1" t="s">
        <v>2</v>
      </c>
      <c r="T3698" s="1" t="s">
        <v>3</v>
      </c>
      <c r="U3698" s="5">
        <v>137</v>
      </c>
      <c r="V3698" s="1">
        <v>59.85</v>
      </c>
      <c r="W3698" s="1">
        <v>56.41</v>
      </c>
      <c r="X3698" s="9">
        <f t="shared" si="4662"/>
        <v>3.4400000000000048</v>
      </c>
      <c r="Y3698" s="14">
        <v>89</v>
      </c>
      <c r="Z3698" s="1">
        <v>73.03</v>
      </c>
      <c r="AA3698" s="1">
        <v>68.75</v>
      </c>
      <c r="AB3698" s="71">
        <f t="shared" si="4689"/>
        <v>4.2800000000000011</v>
      </c>
      <c r="AC3698" s="36" t="s">
        <v>19</v>
      </c>
    </row>
    <row r="3699" spans="1:29" ht="15.75" x14ac:dyDescent="0.25">
      <c r="A3699" s="53">
        <v>6001017</v>
      </c>
      <c r="B3699" s="89" t="s">
        <v>2665</v>
      </c>
      <c r="C3699" s="53" t="s">
        <v>623</v>
      </c>
      <c r="D3699" s="49" t="s">
        <v>2498</v>
      </c>
      <c r="E3699" s="34" t="str">
        <f>M3698</f>
        <v>Needs Improvement Focus School</v>
      </c>
      <c r="F3699" s="65" t="s">
        <v>2484</v>
      </c>
      <c r="G3699" s="62"/>
      <c r="H3699" s="13" t="str">
        <f>IF(V3700&gt;94,"Met",IF(X3700="--","n/a",IF(X3700&gt;=0,"Met","Did Not Meet")))</f>
        <v>Did Not Meet</v>
      </c>
      <c r="I3699" s="13" t="str">
        <f>IF(V3701&gt;94,"Met",IF(X3701="--","n/a",IF(X3701&gt;=0,"Met","Did Not Meet")))</f>
        <v>Did Not Meet</v>
      </c>
      <c r="K3699" s="13" t="str">
        <f>IF(Z3700&gt;94,"Met",IF(AB3700="--","n/a",IF(AB3700&gt;=0,"Met","Did Not Meet")))</f>
        <v>Met</v>
      </c>
      <c r="L3699" s="13" t="str">
        <f>IF(Z3701&gt;94,"Met",IF(AB3701="--","n/a",IF(AB3701&gt;=0,"Met","Did Not Meet")))</f>
        <v>Met</v>
      </c>
      <c r="M3699" s="1" t="s">
        <v>18</v>
      </c>
      <c r="N3699" s="14" t="s">
        <v>2501</v>
      </c>
      <c r="O3699" s="5"/>
      <c r="P3699" s="44" t="str">
        <f t="shared" ref="P3699" si="4724">IF(K3700="Yes",IF(L3700="Yes","Yes","No"),"No")</f>
        <v>Yes</v>
      </c>
      <c r="Q3699" s="94" t="s">
        <v>2759</v>
      </c>
      <c r="R3699" s="5" t="s">
        <v>1</v>
      </c>
      <c r="S3699" s="1" t="s">
        <v>2</v>
      </c>
      <c r="T3699" s="1" t="s">
        <v>7</v>
      </c>
      <c r="U3699" s="5">
        <v>128</v>
      </c>
      <c r="V3699" s="1">
        <v>58.59</v>
      </c>
      <c r="W3699" s="1">
        <v>55.17</v>
      </c>
      <c r="X3699" s="9">
        <f t="shared" si="4662"/>
        <v>3.4200000000000017</v>
      </c>
      <c r="Y3699" s="14">
        <v>84</v>
      </c>
      <c r="Z3699" s="1">
        <v>72.62</v>
      </c>
      <c r="AA3699" s="1">
        <v>67.97</v>
      </c>
      <c r="AB3699" s="71">
        <f t="shared" si="4689"/>
        <v>4.6500000000000057</v>
      </c>
      <c r="AC3699" s="53" t="s">
        <v>19</v>
      </c>
    </row>
    <row r="3700" spans="1:29" ht="15" customHeight="1" x14ac:dyDescent="0.25">
      <c r="A3700" s="53">
        <v>6001017</v>
      </c>
      <c r="B3700" s="89" t="s">
        <v>2665</v>
      </c>
      <c r="C3700" s="53" t="s">
        <v>623</v>
      </c>
      <c r="D3700" s="49" t="s">
        <v>2499</v>
      </c>
      <c r="E3700" s="35" t="str">
        <f>VLOOKUP('2012 Accountability Database'!$A3698,'2011 AYP'!A$2:B$1072,2)</f>
        <v>SI_1 (School Improvement Year 1)</v>
      </c>
      <c r="F3700" s="66"/>
      <c r="G3700" s="63" t="s">
        <v>2485</v>
      </c>
      <c r="H3700" s="60" t="str">
        <f t="shared" ref="H3700:I3700" si="4725">IF(H3698="Met","Yes",IF(H3699="Met","Yes","No"))</f>
        <v>Yes</v>
      </c>
      <c r="I3700" s="60" t="str">
        <f t="shared" si="4725"/>
        <v>Yes</v>
      </c>
      <c r="J3700" s="42"/>
      <c r="K3700" s="60" t="str">
        <f t="shared" ref="K3700:L3700" si="4726">IF(K3698="Met","Yes",IF(K3699="Met","Yes","No"))</f>
        <v>Yes</v>
      </c>
      <c r="L3700" s="60" t="str">
        <f t="shared" si="4726"/>
        <v>Yes</v>
      </c>
      <c r="M3700" s="1" t="s">
        <v>18</v>
      </c>
      <c r="N3700" s="14" t="s">
        <v>2503</v>
      </c>
      <c r="O3700" s="5"/>
      <c r="P3700" s="44" t="str">
        <f t="shared" ref="P3700" si="4727">IF(H3704="Yes",IF(I3704="Yes","Yes","No"),"No")</f>
        <v>No</v>
      </c>
      <c r="Q3700" s="108" t="s">
        <v>2758</v>
      </c>
      <c r="R3700" s="5" t="s">
        <v>1</v>
      </c>
      <c r="S3700" s="1" t="s">
        <v>5</v>
      </c>
      <c r="T3700" s="1" t="s">
        <v>3</v>
      </c>
      <c r="U3700" s="5">
        <v>417</v>
      </c>
      <c r="V3700" s="1">
        <v>55.88</v>
      </c>
      <c r="W3700" s="1">
        <v>56.41</v>
      </c>
      <c r="X3700" s="6">
        <f t="shared" si="4662"/>
        <v>-0.52999999999999403</v>
      </c>
      <c r="Y3700" s="14">
        <v>263</v>
      </c>
      <c r="Z3700" s="1">
        <v>69.959999999999994</v>
      </c>
      <c r="AA3700" s="1">
        <v>68.75</v>
      </c>
      <c r="AB3700" s="71">
        <f t="shared" si="4689"/>
        <v>1.2099999999999937</v>
      </c>
      <c r="AC3700" s="53" t="s">
        <v>19</v>
      </c>
    </row>
    <row r="3701" spans="1:29" x14ac:dyDescent="0.25">
      <c r="A3701" s="53">
        <v>6001017</v>
      </c>
      <c r="B3701" s="89" t="s">
        <v>2665</v>
      </c>
      <c r="C3701" s="53" t="s">
        <v>623</v>
      </c>
      <c r="D3701" s="49" t="s">
        <v>2507</v>
      </c>
      <c r="E3701" s="47">
        <f>VLOOKUP('2012 Accountability Database'!A3698,Dems1112!$A$2:$G$1082,3)</f>
        <v>0.9</v>
      </c>
      <c r="F3701" s="66"/>
      <c r="G3701" s="52"/>
      <c r="M3701" s="1" t="s">
        <v>18</v>
      </c>
      <c r="N3701" s="14" t="s">
        <v>2504</v>
      </c>
      <c r="O3701" s="5"/>
      <c r="P3701" s="44" t="str">
        <f t="shared" ref="P3701" si="4728">IF(K3704="Yes",IF(L3704="Yes","Yes","No"),"No")</f>
        <v>Yes</v>
      </c>
      <c r="Q3701" s="108"/>
      <c r="R3701" s="5" t="s">
        <v>1</v>
      </c>
      <c r="S3701" s="1" t="s">
        <v>5</v>
      </c>
      <c r="T3701" s="1" t="s">
        <v>7</v>
      </c>
      <c r="U3701" s="5">
        <v>397</v>
      </c>
      <c r="V3701" s="1">
        <v>54.66</v>
      </c>
      <c r="W3701" s="1">
        <v>55.17</v>
      </c>
      <c r="X3701" s="6">
        <f t="shared" si="4662"/>
        <v>-0.51000000000000512</v>
      </c>
      <c r="Y3701" s="14">
        <v>249</v>
      </c>
      <c r="Z3701" s="1">
        <v>69.48</v>
      </c>
      <c r="AA3701" s="1">
        <v>67.97</v>
      </c>
      <c r="AB3701" s="71">
        <f t="shared" si="4689"/>
        <v>1.5100000000000051</v>
      </c>
      <c r="AC3701" s="53" t="s">
        <v>19</v>
      </c>
    </row>
    <row r="3702" spans="1:29" x14ac:dyDescent="0.25">
      <c r="A3702" s="53">
        <v>6001017</v>
      </c>
      <c r="B3702" s="89" t="s">
        <v>2665</v>
      </c>
      <c r="C3702" s="53" t="s">
        <v>623</v>
      </c>
      <c r="D3702" s="50" t="s">
        <v>2508</v>
      </c>
      <c r="E3702" s="47">
        <f>VLOOKUP('2012 Accountability Database'!A3698,Dems1112!$A$2:$G$1082,4)</f>
        <v>0.93</v>
      </c>
      <c r="F3702" s="65" t="s">
        <v>2486</v>
      </c>
      <c r="G3702" s="62"/>
      <c r="H3702" s="13" t="str">
        <f>IF(V3702&gt;94,"Met",IF(X3702="--","n/a",IF(X3702&gt;=0,"Met","Did Not Meet")))</f>
        <v>Did Not Meet</v>
      </c>
      <c r="I3702" s="13" t="str">
        <f>IF(V3703&gt;94,"Met",IF(X3703="--","n/a",IF(X3703&gt;=0,"Met","Did Not Meet")))</f>
        <v>Did Not Meet</v>
      </c>
      <c r="J3702" s="13"/>
      <c r="K3702" s="13" t="str">
        <f>IF(Z3702&gt;94,"Met",IF(AB3702="--","n/a",IF(AB3702&gt;=0,"Met","Did Not Meet")))</f>
        <v>Did Not Meet</v>
      </c>
      <c r="L3702" s="13" t="str">
        <f>IF(Z3703&gt;94,"Met",IF(AB3703="--","n/a",IF(AB3703&gt;=0,"Met","Did Not Meet")))</f>
        <v>Did Not Meet</v>
      </c>
      <c r="M3702" s="1" t="s">
        <v>18</v>
      </c>
      <c r="N3702" s="68" t="s">
        <v>2497</v>
      </c>
      <c r="O3702" s="35"/>
      <c r="P3702" s="44"/>
      <c r="Q3702" s="108"/>
      <c r="R3702" s="5" t="s">
        <v>6</v>
      </c>
      <c r="S3702" s="1" t="s">
        <v>2</v>
      </c>
      <c r="T3702" s="1" t="s">
        <v>3</v>
      </c>
      <c r="U3702" s="5">
        <v>137</v>
      </c>
      <c r="V3702" s="1">
        <v>57.66</v>
      </c>
      <c r="W3702" s="1">
        <v>63.46</v>
      </c>
      <c r="X3702" s="6">
        <f t="shared" si="4662"/>
        <v>-5.8000000000000043</v>
      </c>
      <c r="Y3702" s="14">
        <v>89</v>
      </c>
      <c r="Z3702" s="1">
        <v>40.450000000000003</v>
      </c>
      <c r="AA3702" s="1">
        <v>44.79</v>
      </c>
      <c r="AB3702" s="72">
        <f t="shared" si="4689"/>
        <v>-4.3399999999999963</v>
      </c>
      <c r="AC3702" s="53" t="s">
        <v>19</v>
      </c>
    </row>
    <row r="3703" spans="1:29" x14ac:dyDescent="0.25">
      <c r="A3703" s="53">
        <v>6001017</v>
      </c>
      <c r="B3703" s="89" t="s">
        <v>2665</v>
      </c>
      <c r="C3703" s="53" t="s">
        <v>623</v>
      </c>
      <c r="D3703" s="50" t="s">
        <v>974</v>
      </c>
      <c r="E3703" s="47" t="str">
        <f>VLOOKUP('2012 Accountability Database'!A3698,Dems1112!$A$2:$G$1082,5)</f>
        <v>P-5</v>
      </c>
      <c r="F3703" s="65" t="s">
        <v>2487</v>
      </c>
      <c r="G3703" s="62"/>
      <c r="H3703" s="13" t="str">
        <f>IF(V3704&gt;94,"Met",IF(X3704="--","n/a",IF(X3704&gt;=0,"Met","Did Not Meet")))</f>
        <v>Did Not Meet</v>
      </c>
      <c r="I3703" s="13" t="str">
        <f>IF(V3705&gt;94,"Met",IF(X3705="--","n/a",IF(X3705&gt;=0,"Met","Did Not Meet")))</f>
        <v>Did Not Meet</v>
      </c>
      <c r="J3703" s="13"/>
      <c r="K3703" s="13" t="str">
        <f>IF(Z3704&gt;94,"Met",IF(AB3704="--","n/a",IF(AB3704&gt;=0,"Met","Did Not Meet")))</f>
        <v>Met</v>
      </c>
      <c r="L3703" s="13" t="str">
        <f>IF(Z3705&gt;94,"Met",IF(AB3705="--","n/a",IF(AB3705&gt;=0,"Met","Did Not Meet")))</f>
        <v>Met</v>
      </c>
      <c r="M3703" s="1" t="s">
        <v>18</v>
      </c>
      <c r="N3703" s="14"/>
      <c r="O3703" s="35" t="s">
        <v>2506</v>
      </c>
      <c r="P3703" s="83" t="str">
        <f t="shared" ref="P3703" si="4729">IF(P3698="No"," ", IF(P3700="No"," ",IF(P3699="No", " ",IF(P3701="No"," ","X"))))</f>
        <v xml:space="preserve"> </v>
      </c>
      <c r="Q3703" s="108"/>
      <c r="R3703" s="5" t="s">
        <v>6</v>
      </c>
      <c r="S3703" s="1" t="s">
        <v>2</v>
      </c>
      <c r="T3703" s="1" t="s">
        <v>7</v>
      </c>
      <c r="U3703" s="5">
        <v>128</v>
      </c>
      <c r="V3703" s="1">
        <v>57.03</v>
      </c>
      <c r="W3703" s="1">
        <v>62.53</v>
      </c>
      <c r="X3703" s="6">
        <f t="shared" si="4662"/>
        <v>-5.5</v>
      </c>
      <c r="Y3703" s="14">
        <v>84</v>
      </c>
      <c r="Z3703" s="1">
        <v>40.479999999999997</v>
      </c>
      <c r="AA3703" s="1">
        <v>44.78</v>
      </c>
      <c r="AB3703" s="72">
        <f t="shared" si="4689"/>
        <v>-4.3000000000000043</v>
      </c>
      <c r="AC3703" s="53" t="s">
        <v>19</v>
      </c>
    </row>
    <row r="3704" spans="1:29" ht="15.75" x14ac:dyDescent="0.25">
      <c r="A3704" s="53">
        <v>6001017</v>
      </c>
      <c r="B3704" s="89" t="s">
        <v>2665</v>
      </c>
      <c r="C3704" s="53" t="s">
        <v>623</v>
      </c>
      <c r="D3704" s="50" t="s">
        <v>975</v>
      </c>
      <c r="E3704" s="48" t="str">
        <f>VLOOKUP('2012 Accountability Database'!A3698,Dems1112!$A$2:$G$1082,6)</f>
        <v>3 (Central AR)</v>
      </c>
      <c r="F3704" s="66"/>
      <c r="G3704" s="63" t="s">
        <v>2488</v>
      </c>
      <c r="H3704" s="61" t="str">
        <f t="shared" ref="H3704:I3704" si="4730">IF(H3702="Met","Yes",IF(H3703="Met","Yes","No"))</f>
        <v>No</v>
      </c>
      <c r="I3704" s="61" t="str">
        <f t="shared" si="4730"/>
        <v>No</v>
      </c>
      <c r="J3704" s="55"/>
      <c r="K3704" s="61" t="str">
        <f t="shared" ref="K3704:L3704" si="4731">IF(K3702="Met","Yes",IF(K3703="Met","Yes","No"))</f>
        <v>Yes</v>
      </c>
      <c r="L3704" s="61" t="str">
        <f t="shared" si="4731"/>
        <v>Yes</v>
      </c>
      <c r="M3704" s="1" t="s">
        <v>18</v>
      </c>
      <c r="N3704" s="14"/>
      <c r="O3704" s="35" t="s">
        <v>2505</v>
      </c>
      <c r="P3704" s="83" t="str">
        <f t="shared" ref="P3704" si="4732">IF(P3703="X"," ",IF(P3705="X"," ","X"))</f>
        <v xml:space="preserve"> </v>
      </c>
      <c r="Q3704" s="94" t="s">
        <v>2759</v>
      </c>
      <c r="R3704" s="5" t="s">
        <v>6</v>
      </c>
      <c r="S3704" s="1" t="s">
        <v>5</v>
      </c>
      <c r="T3704" s="1" t="s">
        <v>3</v>
      </c>
      <c r="U3704" s="5">
        <v>417</v>
      </c>
      <c r="V3704" s="1">
        <v>62.59</v>
      </c>
      <c r="W3704" s="1">
        <v>63.46</v>
      </c>
      <c r="X3704" s="6">
        <f t="shared" si="4662"/>
        <v>-0.86999999999999744</v>
      </c>
      <c r="Y3704" s="14">
        <v>263</v>
      </c>
      <c r="Z3704" s="1">
        <v>50.19</v>
      </c>
      <c r="AA3704" s="1">
        <v>44.79</v>
      </c>
      <c r="AB3704" s="71">
        <f t="shared" si="4689"/>
        <v>5.3999999999999986</v>
      </c>
      <c r="AC3704" s="53" t="s">
        <v>19</v>
      </c>
    </row>
    <row r="3705" spans="1:29" x14ac:dyDescent="0.25">
      <c r="A3705" s="54">
        <v>6001017</v>
      </c>
      <c r="B3705" s="90" t="s">
        <v>2665</v>
      </c>
      <c r="C3705" s="54" t="s">
        <v>623</v>
      </c>
      <c r="D3705" s="4"/>
      <c r="E3705" s="4"/>
      <c r="F3705" s="67"/>
      <c r="G3705" s="64"/>
      <c r="H3705" s="43"/>
      <c r="I3705" s="43"/>
      <c r="J3705" s="43"/>
      <c r="K3705" s="43"/>
      <c r="L3705" s="43"/>
      <c r="M3705" s="4" t="s">
        <v>18</v>
      </c>
      <c r="N3705" s="15"/>
      <c r="O3705" s="38" t="s">
        <v>2482</v>
      </c>
      <c r="P3705" s="84" t="str">
        <f>IF(E3699="Achieving School"," ","X")</f>
        <v>X</v>
      </c>
      <c r="Q3705" s="91"/>
      <c r="R3705" s="4" t="s">
        <v>6</v>
      </c>
      <c r="S3705" s="4" t="s">
        <v>5</v>
      </c>
      <c r="T3705" s="4" t="s">
        <v>7</v>
      </c>
      <c r="U3705" s="4">
        <v>397</v>
      </c>
      <c r="V3705" s="4">
        <v>61.71</v>
      </c>
      <c r="W3705" s="4">
        <v>62.53</v>
      </c>
      <c r="X3705" s="7">
        <f t="shared" si="4662"/>
        <v>-0.82000000000000028</v>
      </c>
      <c r="Y3705" s="15">
        <v>249</v>
      </c>
      <c r="Z3705" s="4">
        <v>50.2</v>
      </c>
      <c r="AA3705" s="4">
        <v>44.78</v>
      </c>
      <c r="AB3705" s="74">
        <f t="shared" si="4689"/>
        <v>5.4200000000000017</v>
      </c>
      <c r="AC3705" s="54" t="s">
        <v>19</v>
      </c>
    </row>
    <row r="3706" spans="1:29" x14ac:dyDescent="0.25">
      <c r="A3706" s="1">
        <v>6001018</v>
      </c>
      <c r="B3706" s="87" t="s">
        <v>2665</v>
      </c>
      <c r="C3706" s="55" t="s">
        <v>624</v>
      </c>
      <c r="E3706" s="42"/>
      <c r="F3706" s="65" t="s">
        <v>2483</v>
      </c>
      <c r="G3706" s="62"/>
      <c r="H3706" s="37" t="str">
        <f>IF(V3706&gt;94,"Met",IF(X3706="--","n/a",IF(X3706&gt;=0,"Met","Did Not Meet")))</f>
        <v>Met</v>
      </c>
      <c r="I3706" s="37" t="str">
        <f>IF(V3707&gt;94,"Met",IF(X3707="--","n/a",IF(X3707&gt;=0,"Met","Did Not Meet")))</f>
        <v>Met</v>
      </c>
      <c r="K3706" s="13" t="str">
        <f>IF(Z3706&gt;94,"Met",IF(AB3706="--","n/a",IF(AB3706&gt;=0,"Met","Did Not Meet")))</f>
        <v>Met</v>
      </c>
      <c r="L3706" s="13" t="str">
        <f>IF(Z3707&gt;94,"Met",IF(AB3707="--","n/a",IF(AB3707&gt;=0,"Met","Did Not Meet")))</f>
        <v>Met</v>
      </c>
      <c r="M3706" s="1" t="s">
        <v>18</v>
      </c>
      <c r="N3706" s="14" t="s">
        <v>2502</v>
      </c>
      <c r="O3706" s="5"/>
      <c r="P3706" s="44" t="str">
        <f t="shared" ref="P3706" si="4733">IF(H3708="Yes",IF(I3708="Yes","Yes","No"),"No")</f>
        <v>Yes</v>
      </c>
      <c r="Q3706" s="93"/>
      <c r="R3706" s="5" t="s">
        <v>1</v>
      </c>
      <c r="S3706" s="1" t="s">
        <v>2</v>
      </c>
      <c r="T3706" s="1" t="s">
        <v>3</v>
      </c>
      <c r="U3706" s="5">
        <v>114</v>
      </c>
      <c r="V3706" s="1">
        <v>71.05</v>
      </c>
      <c r="W3706" s="1">
        <v>58.1</v>
      </c>
      <c r="X3706" s="9">
        <f t="shared" si="4662"/>
        <v>12.949999999999996</v>
      </c>
      <c r="Y3706" s="14">
        <v>56</v>
      </c>
      <c r="Z3706" s="1">
        <v>89.29</v>
      </c>
      <c r="AA3706" s="1">
        <v>73.81</v>
      </c>
      <c r="AB3706" s="71">
        <f t="shared" si="4689"/>
        <v>15.480000000000004</v>
      </c>
      <c r="AC3706" s="36" t="s">
        <v>19</v>
      </c>
    </row>
    <row r="3707" spans="1:29" ht="15.75" x14ac:dyDescent="0.25">
      <c r="A3707" s="53">
        <v>6001018</v>
      </c>
      <c r="B3707" s="89" t="s">
        <v>2665</v>
      </c>
      <c r="C3707" s="53" t="s">
        <v>624</v>
      </c>
      <c r="D3707" s="49" t="s">
        <v>2498</v>
      </c>
      <c r="E3707" s="34" t="str">
        <f>M3706</f>
        <v>Needs Improvement Focus School</v>
      </c>
      <c r="F3707" s="65" t="s">
        <v>2484</v>
      </c>
      <c r="G3707" s="62"/>
      <c r="H3707" s="13" t="str">
        <f>IF(V3708&gt;94,"Met",IF(X3708="--","n/a",IF(X3708&gt;=0,"Met","Did Not Meet")))</f>
        <v>Did Not Meet</v>
      </c>
      <c r="I3707" s="13" t="str">
        <f>IF(V3709&gt;94,"Met",IF(X3709="--","n/a",IF(X3709&gt;=0,"Met","Did Not Meet")))</f>
        <v>Did Not Meet</v>
      </c>
      <c r="K3707" s="13" t="str">
        <f>IF(Z3708&gt;94,"Met",IF(AB3708="--","n/a",IF(AB3708&gt;=0,"Met","Did Not Meet")))</f>
        <v>Did Not Meet</v>
      </c>
      <c r="L3707" s="13" t="str">
        <f>IF(Z3709&gt;94,"Met",IF(AB3709="--","n/a",IF(AB3709&gt;=0,"Met","Did Not Meet")))</f>
        <v>Did Not Meet</v>
      </c>
      <c r="M3707" s="5" t="s">
        <v>18</v>
      </c>
      <c r="N3707" s="14" t="s">
        <v>2501</v>
      </c>
      <c r="O3707" s="5"/>
      <c r="P3707" s="44" t="str">
        <f t="shared" ref="P3707" si="4734">IF(K3708="Yes",IF(L3708="Yes","Yes","No"),"No")</f>
        <v>Yes</v>
      </c>
      <c r="Q3707" s="94" t="s">
        <v>2759</v>
      </c>
      <c r="R3707" s="5" t="s">
        <v>1</v>
      </c>
      <c r="S3707" s="5" t="s">
        <v>2</v>
      </c>
      <c r="T3707" s="5" t="s">
        <v>7</v>
      </c>
      <c r="U3707" s="5">
        <v>108</v>
      </c>
      <c r="V3707" s="5">
        <v>69.44</v>
      </c>
      <c r="W3707" s="5">
        <v>57.76</v>
      </c>
      <c r="X3707" s="11">
        <f t="shared" si="4662"/>
        <v>11.68</v>
      </c>
      <c r="Y3707" s="14">
        <v>53</v>
      </c>
      <c r="Z3707" s="5">
        <v>88.68</v>
      </c>
      <c r="AA3707" s="5">
        <v>73.39</v>
      </c>
      <c r="AB3707" s="71">
        <f t="shared" si="4689"/>
        <v>15.290000000000006</v>
      </c>
      <c r="AC3707" s="53" t="s">
        <v>19</v>
      </c>
    </row>
    <row r="3708" spans="1:29" ht="15" customHeight="1" x14ac:dyDescent="0.25">
      <c r="A3708" s="53">
        <v>6001018</v>
      </c>
      <c r="B3708" s="89" t="s">
        <v>2665</v>
      </c>
      <c r="C3708" s="53" t="s">
        <v>624</v>
      </c>
      <c r="D3708" s="49" t="s">
        <v>2499</v>
      </c>
      <c r="E3708" s="35" t="str">
        <f>VLOOKUP('2012 Accountability Database'!$A3706,'2011 AYP'!A$2:B$1072,2)</f>
        <v>SI_2 (School Improvement Year 2)</v>
      </c>
      <c r="F3708" s="66"/>
      <c r="G3708" s="63" t="s">
        <v>2485</v>
      </c>
      <c r="H3708" s="60" t="str">
        <f t="shared" ref="H3708:I3708" si="4735">IF(H3706="Met","Yes",IF(H3707="Met","Yes","No"))</f>
        <v>Yes</v>
      </c>
      <c r="I3708" s="60" t="str">
        <f t="shared" si="4735"/>
        <v>Yes</v>
      </c>
      <c r="J3708" s="42"/>
      <c r="K3708" s="60" t="str">
        <f t="shared" ref="K3708:L3708" si="4736">IF(K3706="Met","Yes",IF(K3707="Met","Yes","No"))</f>
        <v>Yes</v>
      </c>
      <c r="L3708" s="60" t="str">
        <f t="shared" si="4736"/>
        <v>Yes</v>
      </c>
      <c r="M3708" s="1" t="s">
        <v>18</v>
      </c>
      <c r="N3708" s="14" t="s">
        <v>2503</v>
      </c>
      <c r="O3708" s="5"/>
      <c r="P3708" s="44" t="str">
        <f t="shared" ref="P3708" si="4737">IF(H3712="Yes",IF(I3712="Yes","Yes","No"),"No")</f>
        <v>Yes</v>
      </c>
      <c r="Q3708" s="108" t="s">
        <v>2758</v>
      </c>
      <c r="R3708" s="5" t="s">
        <v>1</v>
      </c>
      <c r="S3708" s="1" t="s">
        <v>5</v>
      </c>
      <c r="T3708" s="1" t="s">
        <v>3</v>
      </c>
      <c r="U3708" s="5">
        <v>342</v>
      </c>
      <c r="V3708" s="1">
        <v>57.31</v>
      </c>
      <c r="W3708" s="1">
        <v>58.1</v>
      </c>
      <c r="X3708" s="6">
        <f t="shared" si="4662"/>
        <v>-0.78999999999999915</v>
      </c>
      <c r="Y3708" s="14">
        <v>193</v>
      </c>
      <c r="Z3708" s="1">
        <v>72.540000000000006</v>
      </c>
      <c r="AA3708" s="1">
        <v>73.81</v>
      </c>
      <c r="AB3708" s="72">
        <f t="shared" si="4689"/>
        <v>-1.269999999999996</v>
      </c>
      <c r="AC3708" s="53" t="s">
        <v>19</v>
      </c>
    </row>
    <row r="3709" spans="1:29" x14ac:dyDescent="0.25">
      <c r="A3709" s="53">
        <v>6001018</v>
      </c>
      <c r="B3709" s="89" t="s">
        <v>2665</v>
      </c>
      <c r="C3709" s="53" t="s">
        <v>624</v>
      </c>
      <c r="D3709" s="49" t="s">
        <v>2507</v>
      </c>
      <c r="E3709" s="47">
        <f>VLOOKUP('2012 Accountability Database'!A3706,Dems1112!$A$2:$G$1082,3)</f>
        <v>0.92</v>
      </c>
      <c r="F3709" s="66"/>
      <c r="G3709" s="52"/>
      <c r="M3709" s="5" t="s">
        <v>18</v>
      </c>
      <c r="N3709" s="14" t="s">
        <v>2504</v>
      </c>
      <c r="O3709" s="5"/>
      <c r="P3709" s="44" t="str">
        <f t="shared" ref="P3709" si="4738">IF(K3712="Yes",IF(L3712="Yes","Yes","No"),"No")</f>
        <v>No</v>
      </c>
      <c r="Q3709" s="108"/>
      <c r="R3709" s="5" t="s">
        <v>1</v>
      </c>
      <c r="S3709" s="5" t="s">
        <v>5</v>
      </c>
      <c r="T3709" s="5" t="s">
        <v>7</v>
      </c>
      <c r="U3709" s="5">
        <v>323</v>
      </c>
      <c r="V3709" s="5">
        <v>56.35</v>
      </c>
      <c r="W3709" s="5">
        <v>57.76</v>
      </c>
      <c r="X3709" s="8">
        <f t="shared" si="4662"/>
        <v>-1.4099999999999966</v>
      </c>
      <c r="Y3709" s="14">
        <v>183</v>
      </c>
      <c r="Z3709" s="5">
        <v>71.58</v>
      </c>
      <c r="AA3709" s="5">
        <v>73.39</v>
      </c>
      <c r="AB3709" s="72">
        <f t="shared" si="4689"/>
        <v>-1.8100000000000023</v>
      </c>
      <c r="AC3709" s="53" t="s">
        <v>19</v>
      </c>
    </row>
    <row r="3710" spans="1:29" x14ac:dyDescent="0.25">
      <c r="A3710" s="53">
        <v>6001018</v>
      </c>
      <c r="B3710" s="89" t="s">
        <v>2665</v>
      </c>
      <c r="C3710" s="53" t="s">
        <v>624</v>
      </c>
      <c r="D3710" s="50" t="s">
        <v>2508</v>
      </c>
      <c r="E3710" s="47">
        <f>VLOOKUP('2012 Accountability Database'!A3706,Dems1112!$A$2:$G$1082,4)</f>
        <v>0.89</v>
      </c>
      <c r="F3710" s="65" t="s">
        <v>2486</v>
      </c>
      <c r="G3710" s="62"/>
      <c r="H3710" s="13" t="str">
        <f>IF(V3710&gt;94,"Met",IF(X3710="--","n/a",IF(X3710&gt;=0,"Met","Did Not Meet")))</f>
        <v>Met</v>
      </c>
      <c r="I3710" s="13" t="str">
        <f>IF(V3711&gt;94,"Met",IF(X3711="--","n/a",IF(X3711&gt;=0,"Met","Did Not Meet")))</f>
        <v>Met</v>
      </c>
      <c r="J3710" s="13"/>
      <c r="K3710" s="13" t="str">
        <f>IF(Z3710&gt;94,"Met",IF(AB3710="--","n/a",IF(AB3710&gt;=0,"Met","Did Not Meet")))</f>
        <v>Did Not Meet</v>
      </c>
      <c r="L3710" s="13" t="str">
        <f>IF(Z3711&gt;94,"Met",IF(AB3711="--","n/a",IF(AB3711&gt;=0,"Met","Did Not Meet")))</f>
        <v>Did Not Meet</v>
      </c>
      <c r="M3710" s="5" t="s">
        <v>18</v>
      </c>
      <c r="N3710" s="68" t="s">
        <v>2497</v>
      </c>
      <c r="O3710" s="35"/>
      <c r="P3710" s="44"/>
      <c r="Q3710" s="108"/>
      <c r="R3710" s="5" t="s">
        <v>6</v>
      </c>
      <c r="S3710" s="5" t="s">
        <v>2</v>
      </c>
      <c r="T3710" s="5" t="s">
        <v>3</v>
      </c>
      <c r="U3710" s="5">
        <v>114</v>
      </c>
      <c r="V3710" s="5">
        <v>63.16</v>
      </c>
      <c r="W3710" s="5">
        <v>53.73</v>
      </c>
      <c r="X3710" s="11">
        <f t="shared" si="4662"/>
        <v>9.43</v>
      </c>
      <c r="Y3710" s="14">
        <v>56</v>
      </c>
      <c r="Z3710" s="5">
        <v>32.14</v>
      </c>
      <c r="AA3710" s="5">
        <v>50.53</v>
      </c>
      <c r="AB3710" s="72">
        <f t="shared" si="4689"/>
        <v>-18.39</v>
      </c>
      <c r="AC3710" s="53" t="s">
        <v>19</v>
      </c>
    </row>
    <row r="3711" spans="1:29" x14ac:dyDescent="0.25">
      <c r="A3711" s="53">
        <v>6001018</v>
      </c>
      <c r="B3711" s="89" t="s">
        <v>2665</v>
      </c>
      <c r="C3711" s="53" t="s">
        <v>624</v>
      </c>
      <c r="D3711" s="50" t="s">
        <v>974</v>
      </c>
      <c r="E3711" s="47" t="str">
        <f>VLOOKUP('2012 Accountability Database'!A3706,Dems1112!$A$2:$G$1082,5)</f>
        <v>P-5</v>
      </c>
      <c r="F3711" s="65" t="s">
        <v>2487</v>
      </c>
      <c r="G3711" s="62"/>
      <c r="H3711" s="13" t="str">
        <f>IF(V3712&gt;94,"Met",IF(X3712="--","n/a",IF(X3712&gt;=0,"Met","Did Not Meet")))</f>
        <v>Met</v>
      </c>
      <c r="I3711" s="13" t="str">
        <f>IF(V3713&gt;94,"Met",IF(X3713="--","n/a",IF(X3713&gt;=0,"Met","Did Not Meet")))</f>
        <v>Did Not Meet</v>
      </c>
      <c r="J3711" s="13"/>
      <c r="K3711" s="13" t="str">
        <f>IF(Z3712&gt;94,"Met",IF(AB3712="--","n/a",IF(AB3712&gt;=0,"Met","Did Not Meet")))</f>
        <v>Did Not Meet</v>
      </c>
      <c r="L3711" s="13" t="str">
        <f>IF(Z3713&gt;94,"Met",IF(AB3713="--","n/a",IF(AB3713&gt;=0,"Met","Did Not Meet")))</f>
        <v>Did Not Meet</v>
      </c>
      <c r="M3711" s="5" t="s">
        <v>18</v>
      </c>
      <c r="N3711" s="14"/>
      <c r="O3711" s="35" t="s">
        <v>2506</v>
      </c>
      <c r="P3711" s="83" t="str">
        <f t="shared" ref="P3711" si="4739">IF(P3706="No"," ", IF(P3708="No"," ",IF(P3707="No", " ",IF(P3709="No"," ","X"))))</f>
        <v xml:space="preserve"> </v>
      </c>
      <c r="Q3711" s="108"/>
      <c r="R3711" s="5" t="s">
        <v>6</v>
      </c>
      <c r="S3711" s="5" t="s">
        <v>2</v>
      </c>
      <c r="T3711" s="5" t="s">
        <v>7</v>
      </c>
      <c r="U3711" s="5">
        <v>108</v>
      </c>
      <c r="V3711" s="5">
        <v>62.04</v>
      </c>
      <c r="W3711" s="5">
        <v>54.17</v>
      </c>
      <c r="X3711" s="11">
        <f t="shared" si="4662"/>
        <v>7.8699999999999974</v>
      </c>
      <c r="Y3711" s="14">
        <v>53</v>
      </c>
      <c r="Z3711" s="5">
        <v>32.08</v>
      </c>
      <c r="AA3711" s="5">
        <v>49.73</v>
      </c>
      <c r="AB3711" s="72">
        <f t="shared" si="4689"/>
        <v>-17.649999999999999</v>
      </c>
      <c r="AC3711" s="53" t="s">
        <v>19</v>
      </c>
    </row>
    <row r="3712" spans="1:29" ht="15.75" x14ac:dyDescent="0.25">
      <c r="A3712" s="53">
        <v>6001018</v>
      </c>
      <c r="B3712" s="89" t="s">
        <v>2665</v>
      </c>
      <c r="C3712" s="53" t="s">
        <v>624</v>
      </c>
      <c r="D3712" s="50" t="s">
        <v>975</v>
      </c>
      <c r="E3712" s="48" t="str">
        <f>VLOOKUP('2012 Accountability Database'!A3706,Dems1112!$A$2:$G$1082,6)</f>
        <v>3 (Central AR)</v>
      </c>
      <c r="F3712" s="66"/>
      <c r="G3712" s="63" t="s">
        <v>2488</v>
      </c>
      <c r="H3712" s="61" t="str">
        <f t="shared" ref="H3712:I3712" si="4740">IF(H3710="Met","Yes",IF(H3711="Met","Yes","No"))</f>
        <v>Yes</v>
      </c>
      <c r="I3712" s="61" t="str">
        <f t="shared" si="4740"/>
        <v>Yes</v>
      </c>
      <c r="J3712" s="55"/>
      <c r="K3712" s="61" t="str">
        <f t="shared" ref="K3712:L3712" si="4741">IF(K3710="Met","Yes",IF(K3711="Met","Yes","No"))</f>
        <v>No</v>
      </c>
      <c r="L3712" s="61" t="str">
        <f t="shared" si="4741"/>
        <v>No</v>
      </c>
      <c r="M3712" s="1" t="s">
        <v>18</v>
      </c>
      <c r="N3712" s="14"/>
      <c r="O3712" s="35" t="s">
        <v>2505</v>
      </c>
      <c r="P3712" s="83" t="str">
        <f t="shared" ref="P3712" si="4742">IF(P3711="X"," ",IF(P3713="X"," ","X"))</f>
        <v xml:space="preserve"> </v>
      </c>
      <c r="Q3712" s="94" t="s">
        <v>2759</v>
      </c>
      <c r="R3712" s="5" t="s">
        <v>6</v>
      </c>
      <c r="S3712" s="1" t="s">
        <v>5</v>
      </c>
      <c r="T3712" s="1" t="s">
        <v>3</v>
      </c>
      <c r="U3712" s="5">
        <v>342</v>
      </c>
      <c r="V3712" s="1">
        <v>54.39</v>
      </c>
      <c r="W3712" s="1">
        <v>53.73</v>
      </c>
      <c r="X3712" s="9">
        <f t="shared" si="4662"/>
        <v>0.66000000000000369</v>
      </c>
      <c r="Y3712" s="14">
        <v>194</v>
      </c>
      <c r="Z3712" s="1">
        <v>37.630000000000003</v>
      </c>
      <c r="AA3712" s="1">
        <v>50.53</v>
      </c>
      <c r="AB3712" s="72">
        <f t="shared" si="4689"/>
        <v>-12.899999999999999</v>
      </c>
      <c r="AC3712" s="53" t="s">
        <v>19</v>
      </c>
    </row>
    <row r="3713" spans="1:29" x14ac:dyDescent="0.25">
      <c r="A3713" s="54">
        <v>6001018</v>
      </c>
      <c r="B3713" s="90" t="s">
        <v>2665</v>
      </c>
      <c r="C3713" s="54" t="s">
        <v>624</v>
      </c>
      <c r="D3713" s="4"/>
      <c r="E3713" s="4"/>
      <c r="F3713" s="67"/>
      <c r="G3713" s="64"/>
      <c r="H3713" s="43"/>
      <c r="I3713" s="43"/>
      <c r="J3713" s="43"/>
      <c r="K3713" s="43"/>
      <c r="L3713" s="43"/>
      <c r="M3713" s="4" t="s">
        <v>18</v>
      </c>
      <c r="N3713" s="15"/>
      <c r="O3713" s="38" t="s">
        <v>2482</v>
      </c>
      <c r="P3713" s="84" t="str">
        <f>IF(E3707="Achieving School"," ","X")</f>
        <v>X</v>
      </c>
      <c r="Q3713" s="91"/>
      <c r="R3713" s="4" t="s">
        <v>6</v>
      </c>
      <c r="S3713" s="4" t="s">
        <v>5</v>
      </c>
      <c r="T3713" s="4" t="s">
        <v>7</v>
      </c>
      <c r="U3713" s="4">
        <v>323</v>
      </c>
      <c r="V3713" s="4">
        <v>53.87</v>
      </c>
      <c r="W3713" s="4">
        <v>54.17</v>
      </c>
      <c r="X3713" s="7">
        <f t="shared" si="4662"/>
        <v>-0.30000000000000426</v>
      </c>
      <c r="Y3713" s="15">
        <v>184</v>
      </c>
      <c r="Z3713" s="4">
        <v>36.409999999999997</v>
      </c>
      <c r="AA3713" s="4">
        <v>49.73</v>
      </c>
      <c r="AB3713" s="73">
        <f t="shared" si="4689"/>
        <v>-13.32</v>
      </c>
      <c r="AC3713" s="54" t="s">
        <v>19</v>
      </c>
    </row>
    <row r="3714" spans="1:29" x14ac:dyDescent="0.25">
      <c r="A3714" s="1">
        <v>6001020</v>
      </c>
      <c r="B3714" s="87" t="s">
        <v>2665</v>
      </c>
      <c r="C3714" s="55" t="s">
        <v>625</v>
      </c>
      <c r="E3714" s="42"/>
      <c r="F3714" s="65" t="s">
        <v>2483</v>
      </c>
      <c r="G3714" s="62"/>
      <c r="H3714" s="37" t="str">
        <f>IF(V3714&gt;94,"Met",IF(X3714="--","n/a",IF(X3714&gt;=0,"Met","Did Not Meet")))</f>
        <v>Met</v>
      </c>
      <c r="I3714" s="37" t="str">
        <f>IF(V3715&gt;94,"Met",IF(X3715="--","n/a",IF(X3715&gt;=0,"Met","Did Not Meet")))</f>
        <v>Met</v>
      </c>
      <c r="K3714" s="13" t="str">
        <f>IF(Z3714&gt;94,"Met",IF(AB3714="--","n/a",IF(AB3714&gt;=0,"Met","Did Not Meet")))</f>
        <v>Met</v>
      </c>
      <c r="L3714" s="13" t="str">
        <f>IF(Z3715&gt;94,"Met",IF(AB3715="--","n/a",IF(AB3715&gt;=0,"Met","Did Not Meet")))</f>
        <v>Met</v>
      </c>
      <c r="M3714" s="1" t="s">
        <v>9</v>
      </c>
      <c r="N3714" s="14" t="s">
        <v>2502</v>
      </c>
      <c r="O3714" s="5"/>
      <c r="P3714" s="44" t="str">
        <f t="shared" ref="P3714" si="4743">IF(H3716="Yes",IF(I3716="Yes","Yes","No"),"No")</f>
        <v>Yes</v>
      </c>
      <c r="Q3714" s="93"/>
      <c r="R3714" s="5" t="s">
        <v>1</v>
      </c>
      <c r="S3714" s="1" t="s">
        <v>2</v>
      </c>
      <c r="T3714" s="1" t="s">
        <v>3</v>
      </c>
      <c r="U3714" s="5">
        <v>167</v>
      </c>
      <c r="V3714" s="1">
        <v>77.25</v>
      </c>
      <c r="W3714" s="1">
        <v>72.45</v>
      </c>
      <c r="X3714" s="9">
        <f t="shared" ref="X3714:X3777" si="4744">V3714-W3714</f>
        <v>4.7999999999999972</v>
      </c>
      <c r="Y3714" s="14">
        <v>118</v>
      </c>
      <c r="Z3714" s="1">
        <v>86.44</v>
      </c>
      <c r="AA3714" s="1">
        <v>85.48</v>
      </c>
      <c r="AB3714" s="71">
        <f t="shared" si="4689"/>
        <v>0.95999999999999375</v>
      </c>
      <c r="AC3714" s="36"/>
    </row>
    <row r="3715" spans="1:29" ht="15.75" x14ac:dyDescent="0.25">
      <c r="A3715" s="53">
        <v>6001020</v>
      </c>
      <c r="B3715" s="89" t="s">
        <v>2665</v>
      </c>
      <c r="C3715" s="53" t="s">
        <v>625</v>
      </c>
      <c r="D3715" s="49" t="s">
        <v>2498</v>
      </c>
      <c r="E3715" s="34" t="str">
        <f>M3714</f>
        <v>Needs Improvement School</v>
      </c>
      <c r="F3715" s="65" t="s">
        <v>2484</v>
      </c>
      <c r="G3715" s="62"/>
      <c r="H3715" s="13" t="str">
        <f>IF(V3716&gt;94,"Met",IF(X3716="--","n/a",IF(X3716&gt;=0,"Met","Did Not Meet")))</f>
        <v>Did Not Meet</v>
      </c>
      <c r="I3715" s="13" t="str">
        <f>IF(V3717&gt;94,"Met",IF(X3717="--","n/a",IF(X3717&gt;=0,"Met","Did Not Meet")))</f>
        <v>Did Not Meet</v>
      </c>
      <c r="K3715" s="13" t="str">
        <f>IF(Z3716&gt;94,"Met",IF(AB3716="--","n/a",IF(AB3716&gt;=0,"Met","Did Not Meet")))</f>
        <v>Did Not Meet</v>
      </c>
      <c r="L3715" s="13" t="str">
        <f>IF(Z3717&gt;94,"Met",IF(AB3717="--","n/a",IF(AB3717&gt;=0,"Met","Did Not Meet")))</f>
        <v>Did Not Meet</v>
      </c>
      <c r="M3715" s="1" t="s">
        <v>9</v>
      </c>
      <c r="N3715" s="14" t="s">
        <v>2501</v>
      </c>
      <c r="O3715" s="5"/>
      <c r="P3715" s="44" t="str">
        <f t="shared" ref="P3715" si="4745">IF(K3716="Yes",IF(L3716="Yes","Yes","No"),"No")</f>
        <v>Yes</v>
      </c>
      <c r="Q3715" s="94" t="s">
        <v>2759</v>
      </c>
      <c r="R3715" s="5" t="s">
        <v>1</v>
      </c>
      <c r="S3715" s="1" t="s">
        <v>2</v>
      </c>
      <c r="T3715" s="1" t="s">
        <v>7</v>
      </c>
      <c r="U3715" s="5">
        <v>148</v>
      </c>
      <c r="V3715" s="1">
        <v>75.680000000000007</v>
      </c>
      <c r="W3715" s="1">
        <v>70.62</v>
      </c>
      <c r="X3715" s="9">
        <f t="shared" si="4744"/>
        <v>5.0600000000000023</v>
      </c>
      <c r="Y3715" s="14">
        <v>104</v>
      </c>
      <c r="Z3715" s="1">
        <v>86.54</v>
      </c>
      <c r="AA3715" s="1">
        <v>85.06</v>
      </c>
      <c r="AB3715" s="71">
        <f t="shared" si="4689"/>
        <v>1.480000000000004</v>
      </c>
      <c r="AC3715" s="53"/>
    </row>
    <row r="3716" spans="1:29" ht="15" customHeight="1" x14ac:dyDescent="0.25">
      <c r="A3716" s="53">
        <v>6001020</v>
      </c>
      <c r="B3716" s="89" t="s">
        <v>2665</v>
      </c>
      <c r="C3716" s="53" t="s">
        <v>625</v>
      </c>
      <c r="D3716" s="49" t="s">
        <v>2499</v>
      </c>
      <c r="E3716" s="35" t="str">
        <f>VLOOKUP('2012 Accountability Database'!$A3714,'2011 AYP'!A$2:B$1072,2)</f>
        <v>SI_1 (School Improvement Year 1)</v>
      </c>
      <c r="F3716" s="66"/>
      <c r="G3716" s="63" t="s">
        <v>2485</v>
      </c>
      <c r="H3716" s="60" t="str">
        <f t="shared" ref="H3716:I3716" si="4746">IF(H3714="Met","Yes",IF(H3715="Met","Yes","No"))</f>
        <v>Yes</v>
      </c>
      <c r="I3716" s="60" t="str">
        <f t="shared" si="4746"/>
        <v>Yes</v>
      </c>
      <c r="J3716" s="42"/>
      <c r="K3716" s="60" t="str">
        <f t="shared" ref="K3716:L3716" si="4747">IF(K3714="Met","Yes",IF(K3715="Met","Yes","No"))</f>
        <v>Yes</v>
      </c>
      <c r="L3716" s="60" t="str">
        <f t="shared" si="4747"/>
        <v>Yes</v>
      </c>
      <c r="M3716" s="1" t="s">
        <v>9</v>
      </c>
      <c r="N3716" s="14" t="s">
        <v>2503</v>
      </c>
      <c r="O3716" s="5"/>
      <c r="P3716" s="44" t="str">
        <f t="shared" ref="P3716" si="4748">IF(H3720="Yes",IF(I3720="Yes","Yes","No"),"No")</f>
        <v>No</v>
      </c>
      <c r="Q3716" s="108" t="s">
        <v>2758</v>
      </c>
      <c r="R3716" s="5" t="s">
        <v>1</v>
      </c>
      <c r="S3716" s="1" t="s">
        <v>5</v>
      </c>
      <c r="T3716" s="1" t="s">
        <v>3</v>
      </c>
      <c r="U3716" s="5">
        <v>486</v>
      </c>
      <c r="V3716" s="1">
        <v>70.37</v>
      </c>
      <c r="W3716" s="1">
        <v>72.45</v>
      </c>
      <c r="X3716" s="6">
        <f t="shared" si="4744"/>
        <v>-2.0799999999999983</v>
      </c>
      <c r="Y3716" s="14">
        <v>301</v>
      </c>
      <c r="Z3716" s="1">
        <v>83.06</v>
      </c>
      <c r="AA3716" s="1">
        <v>85.48</v>
      </c>
      <c r="AB3716" s="72">
        <f t="shared" si="4689"/>
        <v>-2.4200000000000017</v>
      </c>
      <c r="AC3716" s="53"/>
    </row>
    <row r="3717" spans="1:29" x14ac:dyDescent="0.25">
      <c r="A3717" s="53">
        <v>6001020</v>
      </c>
      <c r="B3717" s="89" t="s">
        <v>2665</v>
      </c>
      <c r="C3717" s="53" t="s">
        <v>625</v>
      </c>
      <c r="D3717" s="49" t="s">
        <v>2507</v>
      </c>
      <c r="E3717" s="47">
        <f>VLOOKUP('2012 Accountability Database'!A3714,Dems1112!$A$2:$G$1082,3)</f>
        <v>0.88</v>
      </c>
      <c r="F3717" s="66"/>
      <c r="G3717" s="52"/>
      <c r="M3717" s="5" t="s">
        <v>9</v>
      </c>
      <c r="N3717" s="14" t="s">
        <v>2504</v>
      </c>
      <c r="O3717" s="5"/>
      <c r="P3717" s="44" t="str">
        <f t="shared" ref="P3717" si="4749">IF(K3720="Yes",IF(L3720="Yes","Yes","No"),"No")</f>
        <v>No</v>
      </c>
      <c r="Q3717" s="108"/>
      <c r="R3717" s="5" t="s">
        <v>1</v>
      </c>
      <c r="S3717" s="5" t="s">
        <v>5</v>
      </c>
      <c r="T3717" s="5" t="s">
        <v>7</v>
      </c>
      <c r="U3717" s="5">
        <v>432</v>
      </c>
      <c r="V3717" s="5">
        <v>68.75</v>
      </c>
      <c r="W3717" s="5">
        <v>70.62</v>
      </c>
      <c r="X3717" s="8">
        <f t="shared" si="4744"/>
        <v>-1.8700000000000045</v>
      </c>
      <c r="Y3717" s="14">
        <v>264</v>
      </c>
      <c r="Z3717" s="5">
        <v>82.58</v>
      </c>
      <c r="AA3717" s="5">
        <v>85.06</v>
      </c>
      <c r="AB3717" s="72">
        <f t="shared" si="4689"/>
        <v>-2.480000000000004</v>
      </c>
      <c r="AC3717" s="53"/>
    </row>
    <row r="3718" spans="1:29" x14ac:dyDescent="0.25">
      <c r="A3718" s="53">
        <v>6001020</v>
      </c>
      <c r="B3718" s="89" t="s">
        <v>2665</v>
      </c>
      <c r="C3718" s="53" t="s">
        <v>625</v>
      </c>
      <c r="D3718" s="50" t="s">
        <v>2508</v>
      </c>
      <c r="E3718" s="47">
        <f>VLOOKUP('2012 Accountability Database'!A3714,Dems1112!$A$2:$G$1082,4)</f>
        <v>0.85</v>
      </c>
      <c r="F3718" s="65" t="s">
        <v>2486</v>
      </c>
      <c r="G3718" s="62"/>
      <c r="H3718" s="13" t="str">
        <f>IF(V3718&gt;94,"Met",IF(X3718="--","n/a",IF(X3718&gt;=0,"Met","Did Not Meet")))</f>
        <v>Did Not Meet</v>
      </c>
      <c r="I3718" s="13" t="str">
        <f>IF(V3719&gt;94,"Met",IF(X3719="--","n/a",IF(X3719&gt;=0,"Met","Did Not Meet")))</f>
        <v>Did Not Meet</v>
      </c>
      <c r="J3718" s="13"/>
      <c r="K3718" s="13" t="str">
        <f>IF(Z3718&gt;94,"Met",IF(AB3718="--","n/a",IF(AB3718&gt;=0,"Met","Did Not Meet")))</f>
        <v>Did Not Meet</v>
      </c>
      <c r="L3718" s="13" t="str">
        <f>IF(Z3719&gt;94,"Met",IF(AB3719="--","n/a",IF(AB3719&gt;=0,"Met","Did Not Meet")))</f>
        <v>Did Not Meet</v>
      </c>
      <c r="M3718" s="1" t="s">
        <v>9</v>
      </c>
      <c r="N3718" s="68" t="s">
        <v>2497</v>
      </c>
      <c r="O3718" s="35"/>
      <c r="P3718" s="44"/>
      <c r="Q3718" s="108"/>
      <c r="R3718" s="5" t="s">
        <v>6</v>
      </c>
      <c r="S3718" s="1" t="s">
        <v>2</v>
      </c>
      <c r="T3718" s="1" t="s">
        <v>3</v>
      </c>
      <c r="U3718" s="5">
        <v>167</v>
      </c>
      <c r="V3718" s="1">
        <v>61.68</v>
      </c>
      <c r="W3718" s="1">
        <v>68.739999999999995</v>
      </c>
      <c r="X3718" s="6">
        <f t="shared" si="4744"/>
        <v>-7.0599999999999952</v>
      </c>
      <c r="Y3718" s="14">
        <v>118</v>
      </c>
      <c r="Z3718" s="1">
        <v>50.85</v>
      </c>
      <c r="AA3718" s="1">
        <v>71.87</v>
      </c>
      <c r="AB3718" s="72">
        <f t="shared" si="4689"/>
        <v>-21.020000000000003</v>
      </c>
      <c r="AC3718" s="53"/>
    </row>
    <row r="3719" spans="1:29" x14ac:dyDescent="0.25">
      <c r="A3719" s="53">
        <v>6001020</v>
      </c>
      <c r="B3719" s="89" t="s">
        <v>2665</v>
      </c>
      <c r="C3719" s="53" t="s">
        <v>625</v>
      </c>
      <c r="D3719" s="50" t="s">
        <v>974</v>
      </c>
      <c r="E3719" s="47" t="str">
        <f>VLOOKUP('2012 Accountability Database'!A3714,Dems1112!$A$2:$G$1082,5)</f>
        <v>P-5</v>
      </c>
      <c r="F3719" s="65" t="s">
        <v>2487</v>
      </c>
      <c r="G3719" s="62"/>
      <c r="H3719" s="13" t="str">
        <f>IF(V3720&gt;94,"Met",IF(X3720="--","n/a",IF(X3720&gt;=0,"Met","Did Not Meet")))</f>
        <v>Did Not Meet</v>
      </c>
      <c r="I3719" s="13" t="str">
        <f>IF(V3721&gt;94,"Met",IF(X3721="--","n/a",IF(X3721&gt;=0,"Met","Did Not Meet")))</f>
        <v>Did Not Meet</v>
      </c>
      <c r="J3719" s="13"/>
      <c r="K3719" s="13" t="str">
        <f>IF(Z3720&gt;94,"Met",IF(AB3720="--","n/a",IF(AB3720&gt;=0,"Met","Did Not Meet")))</f>
        <v>Did Not Meet</v>
      </c>
      <c r="L3719" s="13" t="str">
        <f>IF(Z3721&gt;94,"Met",IF(AB3721="--","n/a",IF(AB3721&gt;=0,"Met","Did Not Meet")))</f>
        <v>Did Not Meet</v>
      </c>
      <c r="M3719" s="5" t="s">
        <v>9</v>
      </c>
      <c r="N3719" s="14"/>
      <c r="O3719" s="35" t="s">
        <v>2506</v>
      </c>
      <c r="P3719" s="83" t="str">
        <f t="shared" ref="P3719" si="4750">IF(P3714="No"," ", IF(P3716="No"," ",IF(P3715="No", " ",IF(P3717="No"," ","X"))))</f>
        <v xml:space="preserve"> </v>
      </c>
      <c r="Q3719" s="108"/>
      <c r="R3719" s="5" t="s">
        <v>6</v>
      </c>
      <c r="S3719" s="5" t="s">
        <v>2</v>
      </c>
      <c r="T3719" s="5" t="s">
        <v>7</v>
      </c>
      <c r="U3719" s="5">
        <v>148</v>
      </c>
      <c r="V3719" s="5">
        <v>59.46</v>
      </c>
      <c r="W3719" s="5">
        <v>68.27</v>
      </c>
      <c r="X3719" s="8">
        <f t="shared" si="4744"/>
        <v>-8.8099999999999952</v>
      </c>
      <c r="Y3719" s="14">
        <v>104</v>
      </c>
      <c r="Z3719" s="5">
        <v>48.08</v>
      </c>
      <c r="AA3719" s="5">
        <v>71.11</v>
      </c>
      <c r="AB3719" s="72">
        <f t="shared" si="4689"/>
        <v>-23.03</v>
      </c>
      <c r="AC3719" s="53"/>
    </row>
    <row r="3720" spans="1:29" ht="15.75" x14ac:dyDescent="0.25">
      <c r="A3720" s="53">
        <v>6001020</v>
      </c>
      <c r="B3720" s="89" t="s">
        <v>2665</v>
      </c>
      <c r="C3720" s="53" t="s">
        <v>625</v>
      </c>
      <c r="D3720" s="50" t="s">
        <v>975</v>
      </c>
      <c r="E3720" s="48" t="str">
        <f>VLOOKUP('2012 Accountability Database'!A3714,Dems1112!$A$2:$G$1082,6)</f>
        <v>3 (Central AR)</v>
      </c>
      <c r="F3720" s="66"/>
      <c r="G3720" s="63" t="s">
        <v>2488</v>
      </c>
      <c r="H3720" s="61" t="str">
        <f t="shared" ref="H3720:I3720" si="4751">IF(H3718="Met","Yes",IF(H3719="Met","Yes","No"))</f>
        <v>No</v>
      </c>
      <c r="I3720" s="61" t="str">
        <f t="shared" si="4751"/>
        <v>No</v>
      </c>
      <c r="J3720" s="55"/>
      <c r="K3720" s="61" t="str">
        <f t="shared" ref="K3720:L3720" si="4752">IF(K3718="Met","Yes",IF(K3719="Met","Yes","No"))</f>
        <v>No</v>
      </c>
      <c r="L3720" s="61" t="str">
        <f t="shared" si="4752"/>
        <v>No</v>
      </c>
      <c r="M3720" s="1" t="s">
        <v>9</v>
      </c>
      <c r="N3720" s="14"/>
      <c r="O3720" s="35" t="s">
        <v>2505</v>
      </c>
      <c r="P3720" s="83" t="str">
        <f t="shared" ref="P3720" si="4753">IF(P3719="X"," ",IF(P3721="X"," ","X"))</f>
        <v xml:space="preserve"> </v>
      </c>
      <c r="Q3720" s="94" t="s">
        <v>2759</v>
      </c>
      <c r="R3720" s="5" t="s">
        <v>6</v>
      </c>
      <c r="S3720" s="1" t="s">
        <v>5</v>
      </c>
      <c r="T3720" s="1" t="s">
        <v>3</v>
      </c>
      <c r="U3720" s="5">
        <v>486</v>
      </c>
      <c r="V3720" s="1">
        <v>64.400000000000006</v>
      </c>
      <c r="W3720" s="1">
        <v>68.739999999999995</v>
      </c>
      <c r="X3720" s="6">
        <f t="shared" si="4744"/>
        <v>-4.3399999999999892</v>
      </c>
      <c r="Y3720" s="14">
        <v>301</v>
      </c>
      <c r="Z3720" s="1">
        <v>61.46</v>
      </c>
      <c r="AA3720" s="1">
        <v>71.87</v>
      </c>
      <c r="AB3720" s="72">
        <f t="shared" si="4689"/>
        <v>-10.410000000000004</v>
      </c>
      <c r="AC3720" s="53"/>
    </row>
    <row r="3721" spans="1:29" x14ac:dyDescent="0.25">
      <c r="A3721" s="54">
        <v>6001020</v>
      </c>
      <c r="B3721" s="90" t="s">
        <v>2665</v>
      </c>
      <c r="C3721" s="54" t="s">
        <v>625</v>
      </c>
      <c r="D3721" s="4"/>
      <c r="E3721" s="4"/>
      <c r="F3721" s="67"/>
      <c r="G3721" s="64"/>
      <c r="H3721" s="43"/>
      <c r="I3721" s="43"/>
      <c r="J3721" s="43"/>
      <c r="K3721" s="43"/>
      <c r="L3721" s="43"/>
      <c r="M3721" s="4" t="s">
        <v>9</v>
      </c>
      <c r="N3721" s="15"/>
      <c r="O3721" s="38" t="s">
        <v>2482</v>
      </c>
      <c r="P3721" s="84" t="str">
        <f>IF(E3715="Achieving School"," ","X")</f>
        <v>X</v>
      </c>
      <c r="Q3721" s="91"/>
      <c r="R3721" s="4" t="s">
        <v>6</v>
      </c>
      <c r="S3721" s="4" t="s">
        <v>5</v>
      </c>
      <c r="T3721" s="4" t="s">
        <v>7</v>
      </c>
      <c r="U3721" s="4">
        <v>432</v>
      </c>
      <c r="V3721" s="4">
        <v>63.43</v>
      </c>
      <c r="W3721" s="4">
        <v>68.27</v>
      </c>
      <c r="X3721" s="7">
        <f t="shared" si="4744"/>
        <v>-4.8399999999999963</v>
      </c>
      <c r="Y3721" s="15">
        <v>264</v>
      </c>
      <c r="Z3721" s="4">
        <v>59.47</v>
      </c>
      <c r="AA3721" s="4">
        <v>71.11</v>
      </c>
      <c r="AB3721" s="73">
        <f t="shared" si="4689"/>
        <v>-11.64</v>
      </c>
      <c r="AC3721" s="54"/>
    </row>
    <row r="3722" spans="1:29" x14ac:dyDescent="0.25">
      <c r="A3722" s="1">
        <v>6001021</v>
      </c>
      <c r="B3722" s="87" t="s">
        <v>2665</v>
      </c>
      <c r="C3722" s="55" t="s">
        <v>626</v>
      </c>
      <c r="E3722" s="42"/>
      <c r="F3722" s="65" t="s">
        <v>2483</v>
      </c>
      <c r="G3722" s="62"/>
      <c r="H3722" s="37" t="str">
        <f>IF(V3722&gt;94,"Met",IF(X3722="--","n/a",IF(X3722&gt;=0,"Met","Did Not Meet")))</f>
        <v>Met</v>
      </c>
      <c r="I3722" s="37" t="str">
        <f>IF(V3723&gt;94,"Met",IF(X3723="--","n/a",IF(X3723&gt;=0,"Met","Did Not Meet")))</f>
        <v>Met</v>
      </c>
      <c r="K3722" s="13" t="str">
        <f>IF(Z3722&gt;94,"Met",IF(AB3722="--","n/a",IF(AB3722&gt;=0,"Met","Did Not Meet")))</f>
        <v>Met</v>
      </c>
      <c r="L3722" s="13" t="str">
        <f>IF(Z3723&gt;94,"Met",IF(AB3723="--","n/a",IF(AB3723&gt;=0,"Met","Did Not Meet")))</f>
        <v>Met</v>
      </c>
      <c r="M3722" s="1" t="s">
        <v>4</v>
      </c>
      <c r="N3722" s="14" t="s">
        <v>2502</v>
      </c>
      <c r="O3722" s="5"/>
      <c r="P3722" s="44" t="str">
        <f t="shared" ref="P3722" si="4754">IF(H3724="Yes",IF(I3724="Yes","Yes","No"),"No")</f>
        <v>Yes</v>
      </c>
      <c r="Q3722" s="93"/>
      <c r="R3722" s="5" t="s">
        <v>1</v>
      </c>
      <c r="S3722" s="1" t="s">
        <v>2</v>
      </c>
      <c r="T3722" s="1" t="s">
        <v>3</v>
      </c>
      <c r="U3722" s="5">
        <v>212</v>
      </c>
      <c r="V3722" s="1">
        <v>83.49</v>
      </c>
      <c r="W3722" s="1">
        <v>74.73</v>
      </c>
      <c r="X3722" s="9">
        <f t="shared" si="4744"/>
        <v>8.7599999999999909</v>
      </c>
      <c r="Y3722" s="14">
        <v>138</v>
      </c>
      <c r="Z3722" s="1">
        <v>90.58</v>
      </c>
      <c r="AA3722" s="1">
        <v>82.05</v>
      </c>
      <c r="AB3722" s="71">
        <f t="shared" si="4689"/>
        <v>8.5300000000000011</v>
      </c>
      <c r="AC3722" s="36"/>
    </row>
    <row r="3723" spans="1:29" ht="15.75" x14ac:dyDescent="0.25">
      <c r="A3723" s="53">
        <v>6001021</v>
      </c>
      <c r="B3723" s="89" t="s">
        <v>2665</v>
      </c>
      <c r="C3723" s="53" t="s">
        <v>626</v>
      </c>
      <c r="D3723" s="49" t="s">
        <v>2498</v>
      </c>
      <c r="E3723" s="34" t="str">
        <f>M3722</f>
        <v>Achieving School</v>
      </c>
      <c r="F3723" s="65" t="s">
        <v>2484</v>
      </c>
      <c r="G3723" s="62"/>
      <c r="H3723" s="13" t="str">
        <f>IF(V3724&gt;94,"Met",IF(X3724="--","n/a",IF(X3724&gt;=0,"Met","Did Not Meet")))</f>
        <v>Met</v>
      </c>
      <c r="I3723" s="13" t="str">
        <f>IF(V3725&gt;94,"Met",IF(X3725="--","n/a",IF(X3725&gt;=0,"Met","Did Not Meet")))</f>
        <v>Met</v>
      </c>
      <c r="K3723" s="13" t="str">
        <f>IF(Z3724&gt;94,"Met",IF(AB3724="--","n/a",IF(AB3724&gt;=0,"Met","Did Not Meet")))</f>
        <v>Met</v>
      </c>
      <c r="L3723" s="13" t="str">
        <f>IF(Z3725&gt;94,"Met",IF(AB3725="--","n/a",IF(AB3725&gt;=0,"Met","Did Not Meet")))</f>
        <v>Met</v>
      </c>
      <c r="M3723" s="1" t="s">
        <v>4</v>
      </c>
      <c r="N3723" s="14" t="s">
        <v>2501</v>
      </c>
      <c r="O3723" s="5"/>
      <c r="P3723" s="44" t="str">
        <f t="shared" ref="P3723" si="4755">IF(K3724="Yes",IF(L3724="Yes","Yes","No"),"No")</f>
        <v>Yes</v>
      </c>
      <c r="Q3723" s="94" t="s">
        <v>2759</v>
      </c>
      <c r="R3723" s="5" t="s">
        <v>1</v>
      </c>
      <c r="S3723" s="1" t="s">
        <v>2</v>
      </c>
      <c r="T3723" s="1" t="s">
        <v>7</v>
      </c>
      <c r="U3723" s="5">
        <v>164</v>
      </c>
      <c r="V3723" s="1">
        <v>79.27</v>
      </c>
      <c r="W3723" s="1">
        <v>69.62</v>
      </c>
      <c r="X3723" s="9">
        <f t="shared" si="4744"/>
        <v>9.6499999999999915</v>
      </c>
      <c r="Y3723" s="14">
        <v>109</v>
      </c>
      <c r="Z3723" s="1">
        <v>88.99</v>
      </c>
      <c r="AA3723" s="1">
        <v>78.66</v>
      </c>
      <c r="AB3723" s="71">
        <f t="shared" si="4689"/>
        <v>10.329999999999998</v>
      </c>
      <c r="AC3723" s="53"/>
    </row>
    <row r="3724" spans="1:29" ht="15" customHeight="1" x14ac:dyDescent="0.25">
      <c r="A3724" s="53">
        <v>6001021</v>
      </c>
      <c r="B3724" s="89" t="s">
        <v>2665</v>
      </c>
      <c r="C3724" s="53" t="s">
        <v>626</v>
      </c>
      <c r="D3724" s="49" t="s">
        <v>2499</v>
      </c>
      <c r="E3724" s="35" t="str">
        <f>VLOOKUP('2012 Accountability Database'!$A3722,'2011 AYP'!A$2:B$1072,2)</f>
        <v xml:space="preserve"> A (Alert)</v>
      </c>
      <c r="F3724" s="66"/>
      <c r="G3724" s="63" t="s">
        <v>2485</v>
      </c>
      <c r="H3724" s="60" t="str">
        <f t="shared" ref="H3724:I3724" si="4756">IF(H3722="Met","Yes",IF(H3723="Met","Yes","No"))</f>
        <v>Yes</v>
      </c>
      <c r="I3724" s="60" t="str">
        <f t="shared" si="4756"/>
        <v>Yes</v>
      </c>
      <c r="J3724" s="42"/>
      <c r="K3724" s="60" t="str">
        <f t="shared" ref="K3724:L3724" si="4757">IF(K3722="Met","Yes",IF(K3723="Met","Yes","No"))</f>
        <v>Yes</v>
      </c>
      <c r="L3724" s="60" t="str">
        <f t="shared" si="4757"/>
        <v>Yes</v>
      </c>
      <c r="M3724" s="1" t="s">
        <v>4</v>
      </c>
      <c r="N3724" s="14" t="s">
        <v>2503</v>
      </c>
      <c r="O3724" s="5"/>
      <c r="P3724" s="44" t="str">
        <f t="shared" ref="P3724" si="4758">IF(H3728="Yes",IF(I3728="Yes","Yes","No"),"No")</f>
        <v>Yes</v>
      </c>
      <c r="Q3724" s="108" t="s">
        <v>2758</v>
      </c>
      <c r="R3724" s="5" t="s">
        <v>1</v>
      </c>
      <c r="S3724" s="1" t="s">
        <v>5</v>
      </c>
      <c r="T3724" s="1" t="s">
        <v>3</v>
      </c>
      <c r="U3724" s="5">
        <v>645</v>
      </c>
      <c r="V3724" s="1">
        <v>75.5</v>
      </c>
      <c r="W3724" s="1">
        <v>74.73</v>
      </c>
      <c r="X3724" s="9">
        <f t="shared" si="4744"/>
        <v>0.76999999999999602</v>
      </c>
      <c r="Y3724" s="14">
        <v>426</v>
      </c>
      <c r="Z3724" s="1">
        <v>83.33</v>
      </c>
      <c r="AA3724" s="1">
        <v>82.05</v>
      </c>
      <c r="AB3724" s="71">
        <f t="shared" si="4689"/>
        <v>1.2800000000000011</v>
      </c>
      <c r="AC3724" s="53"/>
    </row>
    <row r="3725" spans="1:29" x14ac:dyDescent="0.25">
      <c r="A3725" s="53">
        <v>6001021</v>
      </c>
      <c r="B3725" s="89" t="s">
        <v>2665</v>
      </c>
      <c r="C3725" s="53" t="s">
        <v>626</v>
      </c>
      <c r="D3725" s="49" t="s">
        <v>2507</v>
      </c>
      <c r="E3725" s="47">
        <f>VLOOKUP('2012 Accountability Database'!A3722,Dems1112!$A$2:$G$1082,3)</f>
        <v>0.72</v>
      </c>
      <c r="F3725" s="66"/>
      <c r="G3725" s="52"/>
      <c r="M3725" s="1" t="s">
        <v>4</v>
      </c>
      <c r="N3725" s="14" t="s">
        <v>2504</v>
      </c>
      <c r="O3725" s="5"/>
      <c r="P3725" s="44" t="str">
        <f t="shared" ref="P3725" si="4759">IF(K3728="Yes",IF(L3728="Yes","Yes","No"),"No")</f>
        <v>Yes</v>
      </c>
      <c r="Q3725" s="108"/>
      <c r="R3725" s="5" t="s">
        <v>1</v>
      </c>
      <c r="S3725" s="1" t="s">
        <v>5</v>
      </c>
      <c r="T3725" s="1" t="s">
        <v>7</v>
      </c>
      <c r="U3725" s="5">
        <v>499</v>
      </c>
      <c r="V3725" s="1">
        <v>70.540000000000006</v>
      </c>
      <c r="W3725" s="1">
        <v>69.62</v>
      </c>
      <c r="X3725" s="9">
        <f t="shared" si="4744"/>
        <v>0.92000000000000171</v>
      </c>
      <c r="Y3725" s="14">
        <v>334</v>
      </c>
      <c r="Z3725" s="1">
        <v>80.84</v>
      </c>
      <c r="AA3725" s="1">
        <v>78.66</v>
      </c>
      <c r="AB3725" s="71">
        <f t="shared" si="4689"/>
        <v>2.1800000000000068</v>
      </c>
      <c r="AC3725" s="53"/>
    </row>
    <row r="3726" spans="1:29" x14ac:dyDescent="0.25">
      <c r="A3726" s="53">
        <v>6001021</v>
      </c>
      <c r="B3726" s="89" t="s">
        <v>2665</v>
      </c>
      <c r="C3726" s="53" t="s">
        <v>626</v>
      </c>
      <c r="D3726" s="50" t="s">
        <v>2508</v>
      </c>
      <c r="E3726" s="47">
        <f>VLOOKUP('2012 Accountability Database'!A3722,Dems1112!$A$2:$G$1082,4)</f>
        <v>0.76</v>
      </c>
      <c r="F3726" s="65" t="s">
        <v>2486</v>
      </c>
      <c r="G3726" s="62"/>
      <c r="H3726" s="13" t="str">
        <f>IF(V3726&gt;94,"Met",IF(X3726="--","n/a",IF(X3726&gt;=0,"Met","Did Not Meet")))</f>
        <v>Met</v>
      </c>
      <c r="I3726" s="13" t="str">
        <f>IF(V3727&gt;94,"Met",IF(X3727="--","n/a",IF(X3727&gt;=0,"Met","Did Not Meet")))</f>
        <v>Met</v>
      </c>
      <c r="J3726" s="13"/>
      <c r="K3726" s="13" t="str">
        <f>IF(Z3726&gt;94,"Met",IF(AB3726="--","n/a",IF(AB3726&gt;=0,"Met","Did Not Meet")))</f>
        <v>Met</v>
      </c>
      <c r="L3726" s="13" t="str">
        <f>IF(Z3727&gt;94,"Met",IF(AB3727="--","n/a",IF(AB3727&gt;=0,"Met","Did Not Meet")))</f>
        <v>Did Not Meet</v>
      </c>
      <c r="M3726" s="5" t="s">
        <v>4</v>
      </c>
      <c r="N3726" s="68" t="s">
        <v>2497</v>
      </c>
      <c r="O3726" s="35"/>
      <c r="P3726" s="44"/>
      <c r="Q3726" s="108"/>
      <c r="R3726" s="5" t="s">
        <v>6</v>
      </c>
      <c r="S3726" s="5" t="s">
        <v>2</v>
      </c>
      <c r="T3726" s="5" t="s">
        <v>3</v>
      </c>
      <c r="U3726" s="5">
        <v>213</v>
      </c>
      <c r="V3726" s="5">
        <v>80.28</v>
      </c>
      <c r="W3726" s="5">
        <v>77.290000000000006</v>
      </c>
      <c r="X3726" s="11">
        <f t="shared" si="4744"/>
        <v>2.9899999999999949</v>
      </c>
      <c r="Y3726" s="14">
        <v>138</v>
      </c>
      <c r="Z3726" s="5">
        <v>55.8</v>
      </c>
      <c r="AA3726" s="5">
        <v>55.13</v>
      </c>
      <c r="AB3726" s="71">
        <f t="shared" si="4689"/>
        <v>0.6699999999999946</v>
      </c>
      <c r="AC3726" s="53"/>
    </row>
    <row r="3727" spans="1:29" x14ac:dyDescent="0.25">
      <c r="A3727" s="53">
        <v>6001021</v>
      </c>
      <c r="B3727" s="89" t="s">
        <v>2665</v>
      </c>
      <c r="C3727" s="53" t="s">
        <v>626</v>
      </c>
      <c r="D3727" s="50" t="s">
        <v>974</v>
      </c>
      <c r="E3727" s="47" t="str">
        <f>VLOOKUP('2012 Accountability Database'!A3722,Dems1112!$A$2:$G$1082,5)</f>
        <v>K-5</v>
      </c>
      <c r="F3727" s="65" t="s">
        <v>2487</v>
      </c>
      <c r="G3727" s="62"/>
      <c r="H3727" s="13" t="str">
        <f>IF(V3728&gt;94,"Met",IF(X3728="--","n/a",IF(X3728&gt;=0,"Met","Did Not Meet")))</f>
        <v>Met</v>
      </c>
      <c r="I3727" s="13" t="str">
        <f>IF(V3729&gt;94,"Met",IF(X3729="--","n/a",IF(X3729&gt;=0,"Met","Did Not Meet")))</f>
        <v>Did Not Meet</v>
      </c>
      <c r="J3727" s="13"/>
      <c r="K3727" s="13" t="str">
        <f>IF(Z3728&gt;94,"Met",IF(AB3728="--","n/a",IF(AB3728&gt;=0,"Met","Did Not Meet")))</f>
        <v>Met</v>
      </c>
      <c r="L3727" s="13" t="str">
        <f>IF(Z3729&gt;94,"Met",IF(AB3729="--","n/a",IF(AB3729&gt;=0,"Met","Did Not Meet")))</f>
        <v>Met</v>
      </c>
      <c r="M3727" s="1" t="s">
        <v>4</v>
      </c>
      <c r="N3727" s="14"/>
      <c r="O3727" s="35" t="s">
        <v>2506</v>
      </c>
      <c r="P3727" s="83" t="str">
        <f t="shared" ref="P3727" si="4760">IF(P3722="No"," ", IF(P3724="No"," ",IF(P3723="No", " ",IF(P3725="No"," ","X"))))</f>
        <v>X</v>
      </c>
      <c r="Q3727" s="108"/>
      <c r="R3727" s="5" t="s">
        <v>6</v>
      </c>
      <c r="S3727" s="1" t="s">
        <v>2</v>
      </c>
      <c r="T3727" s="1" t="s">
        <v>7</v>
      </c>
      <c r="U3727" s="5">
        <v>165</v>
      </c>
      <c r="V3727" s="1">
        <v>74.55</v>
      </c>
      <c r="W3727" s="1">
        <v>73.349999999999994</v>
      </c>
      <c r="X3727" s="9">
        <f t="shared" si="4744"/>
        <v>1.2000000000000028</v>
      </c>
      <c r="Y3727" s="14">
        <v>109</v>
      </c>
      <c r="Z3727" s="1">
        <v>49.54</v>
      </c>
      <c r="AA3727" s="1">
        <v>51</v>
      </c>
      <c r="AB3727" s="72">
        <f t="shared" si="4689"/>
        <v>-1.4600000000000009</v>
      </c>
      <c r="AC3727" s="53"/>
    </row>
    <row r="3728" spans="1:29" ht="15.75" x14ac:dyDescent="0.25">
      <c r="A3728" s="53">
        <v>6001021</v>
      </c>
      <c r="B3728" s="89" t="s">
        <v>2665</v>
      </c>
      <c r="C3728" s="53" t="s">
        <v>626</v>
      </c>
      <c r="D3728" s="50" t="s">
        <v>975</v>
      </c>
      <c r="E3728" s="48" t="str">
        <f>VLOOKUP('2012 Accountability Database'!A3722,Dems1112!$A$2:$G$1082,6)</f>
        <v>3 (Central AR)</v>
      </c>
      <c r="F3728" s="66"/>
      <c r="G3728" s="63" t="s">
        <v>2488</v>
      </c>
      <c r="H3728" s="61" t="str">
        <f t="shared" ref="H3728:I3728" si="4761">IF(H3726="Met","Yes",IF(H3727="Met","Yes","No"))</f>
        <v>Yes</v>
      </c>
      <c r="I3728" s="61" t="str">
        <f t="shared" si="4761"/>
        <v>Yes</v>
      </c>
      <c r="J3728" s="55"/>
      <c r="K3728" s="61" t="str">
        <f t="shared" ref="K3728:L3728" si="4762">IF(K3726="Met","Yes",IF(K3727="Met","Yes","No"))</f>
        <v>Yes</v>
      </c>
      <c r="L3728" s="61" t="str">
        <f t="shared" si="4762"/>
        <v>Yes</v>
      </c>
      <c r="M3728" s="1" t="s">
        <v>4</v>
      </c>
      <c r="N3728" s="14"/>
      <c r="O3728" s="35" t="s">
        <v>2505</v>
      </c>
      <c r="P3728" s="83" t="str">
        <f t="shared" ref="P3728" si="4763">IF(P3727="X"," ",IF(P3729="X"," ","X"))</f>
        <v xml:space="preserve"> </v>
      </c>
      <c r="Q3728" s="94" t="s">
        <v>2759</v>
      </c>
      <c r="R3728" s="5" t="s">
        <v>6</v>
      </c>
      <c r="S3728" s="1" t="s">
        <v>5</v>
      </c>
      <c r="T3728" s="1" t="s">
        <v>3</v>
      </c>
      <c r="U3728" s="5">
        <v>647</v>
      </c>
      <c r="V3728" s="1">
        <v>78.52</v>
      </c>
      <c r="W3728" s="1">
        <v>77.290000000000006</v>
      </c>
      <c r="X3728" s="9">
        <f t="shared" si="4744"/>
        <v>1.2299999999999898</v>
      </c>
      <c r="Y3728" s="14">
        <v>426</v>
      </c>
      <c r="Z3728" s="1">
        <v>57.28</v>
      </c>
      <c r="AA3728" s="1">
        <v>55.13</v>
      </c>
      <c r="AB3728" s="71">
        <f t="shared" si="4689"/>
        <v>2.1499999999999986</v>
      </c>
      <c r="AC3728" s="53"/>
    </row>
    <row r="3729" spans="1:29" x14ac:dyDescent="0.25">
      <c r="A3729" s="54">
        <v>6001021</v>
      </c>
      <c r="B3729" s="90" t="s">
        <v>2665</v>
      </c>
      <c r="C3729" s="54" t="s">
        <v>626</v>
      </c>
      <c r="D3729" s="4"/>
      <c r="E3729" s="4"/>
      <c r="F3729" s="67"/>
      <c r="G3729" s="64"/>
      <c r="H3729" s="43"/>
      <c r="I3729" s="43"/>
      <c r="J3729" s="43"/>
      <c r="K3729" s="43"/>
      <c r="L3729" s="43"/>
      <c r="M3729" s="4" t="s">
        <v>4</v>
      </c>
      <c r="N3729" s="15"/>
      <c r="O3729" s="38" t="s">
        <v>2482</v>
      </c>
      <c r="P3729" s="84" t="str">
        <f>IF(E3723="Achieving School"," ","X")</f>
        <v xml:space="preserve"> </v>
      </c>
      <c r="Q3729" s="91"/>
      <c r="R3729" s="4" t="s">
        <v>6</v>
      </c>
      <c r="S3729" s="4" t="s">
        <v>5</v>
      </c>
      <c r="T3729" s="4" t="s">
        <v>7</v>
      </c>
      <c r="U3729" s="4">
        <v>501</v>
      </c>
      <c r="V3729" s="4">
        <v>73.25</v>
      </c>
      <c r="W3729" s="4">
        <v>73.349999999999994</v>
      </c>
      <c r="X3729" s="7">
        <f t="shared" si="4744"/>
        <v>-9.9999999999994316E-2</v>
      </c>
      <c r="Y3729" s="15">
        <v>334</v>
      </c>
      <c r="Z3729" s="4">
        <v>51.8</v>
      </c>
      <c r="AA3729" s="4">
        <v>51</v>
      </c>
      <c r="AB3729" s="74">
        <f t="shared" si="4689"/>
        <v>0.79999999999999716</v>
      </c>
      <c r="AC3729" s="54"/>
    </row>
    <row r="3730" spans="1:29" x14ac:dyDescent="0.25">
      <c r="A3730" s="1">
        <v>6001024</v>
      </c>
      <c r="B3730" s="87" t="s">
        <v>2665</v>
      </c>
      <c r="C3730" s="55" t="s">
        <v>627</v>
      </c>
      <c r="E3730" s="42"/>
      <c r="F3730" s="65" t="s">
        <v>2483</v>
      </c>
      <c r="G3730" s="62"/>
      <c r="H3730" s="37" t="str">
        <f>IF(V3730&gt;94,"Met",IF(X3730="--","n/a",IF(X3730&gt;=0,"Met","Did Not Meet")))</f>
        <v>Met</v>
      </c>
      <c r="I3730" s="37" t="str">
        <f>IF(V3731&gt;94,"Met",IF(X3731="--","n/a",IF(X3731&gt;=0,"Met","Did Not Meet")))</f>
        <v>Met</v>
      </c>
      <c r="K3730" s="13" t="str">
        <f>IF(Z3730&gt;94,"Met",IF(AB3730="--","n/a",IF(AB3730&gt;=0,"Met","Did Not Meet")))</f>
        <v>Met</v>
      </c>
      <c r="L3730" s="13" t="str">
        <f>IF(Z3731&gt;94,"Met",IF(AB3731="--","n/a",IF(AB3731&gt;=0,"Met","Did Not Meet")))</f>
        <v>Met</v>
      </c>
      <c r="M3730" s="1" t="s">
        <v>9</v>
      </c>
      <c r="N3730" s="14" t="s">
        <v>2502</v>
      </c>
      <c r="O3730" s="5"/>
      <c r="P3730" s="44" t="str">
        <f t="shared" ref="P3730" si="4764">IF(H3732="Yes",IF(I3732="Yes","Yes","No"),"No")</f>
        <v>Yes</v>
      </c>
      <c r="Q3730" s="93"/>
      <c r="R3730" s="5" t="s">
        <v>1</v>
      </c>
      <c r="S3730" s="1" t="s">
        <v>2</v>
      </c>
      <c r="T3730" s="1" t="s">
        <v>3</v>
      </c>
      <c r="U3730" s="5">
        <v>198</v>
      </c>
      <c r="V3730" s="1">
        <v>97.47</v>
      </c>
      <c r="W3730" s="1">
        <v>96.32</v>
      </c>
      <c r="X3730" s="9">
        <f t="shared" si="4744"/>
        <v>1.1500000000000057</v>
      </c>
      <c r="Y3730" s="14">
        <v>123</v>
      </c>
      <c r="Z3730" s="1">
        <v>96.75</v>
      </c>
      <c r="AA3730" s="1">
        <v>94.36</v>
      </c>
      <c r="AB3730" s="71">
        <f t="shared" si="4689"/>
        <v>2.3900000000000006</v>
      </c>
      <c r="AC3730" s="36"/>
    </row>
    <row r="3731" spans="1:29" ht="15.75" x14ac:dyDescent="0.25">
      <c r="A3731" s="53">
        <v>6001024</v>
      </c>
      <c r="B3731" s="89" t="s">
        <v>2665</v>
      </c>
      <c r="C3731" s="53" t="s">
        <v>627</v>
      </c>
      <c r="D3731" s="49" t="s">
        <v>2498</v>
      </c>
      <c r="E3731" s="34" t="str">
        <f>M3730</f>
        <v>Needs Improvement School</v>
      </c>
      <c r="F3731" s="65" t="s">
        <v>2484</v>
      </c>
      <c r="G3731" s="62"/>
      <c r="H3731" s="13" t="str">
        <f>IF(V3732&gt;94,"Met",IF(X3732="--","n/a",IF(X3732&gt;=0,"Met","Did Not Meet")))</f>
        <v>Met</v>
      </c>
      <c r="I3731" s="13" t="str">
        <f>IF(V3733&gt;94,"Met",IF(X3733="--","n/a",IF(X3733&gt;=0,"Met","Did Not Meet")))</f>
        <v>Did Not Meet</v>
      </c>
      <c r="K3731" s="13" t="str">
        <f>IF(Z3732&gt;94,"Met",IF(AB3732="--","n/a",IF(AB3732&gt;=0,"Met","Did Not Meet")))</f>
        <v>Did Not Meet</v>
      </c>
      <c r="L3731" s="13" t="str">
        <f>IF(Z3733&gt;94,"Met",IF(AB3733="--","n/a",IF(AB3733&gt;=0,"Met","Did Not Meet")))</f>
        <v>Did Not Meet</v>
      </c>
      <c r="M3731" s="1" t="s">
        <v>9</v>
      </c>
      <c r="N3731" s="14" t="s">
        <v>2501</v>
      </c>
      <c r="O3731" s="5"/>
      <c r="P3731" s="44" t="str">
        <f t="shared" ref="P3731" si="4765">IF(K3732="Yes",IF(L3732="Yes","Yes","No"),"No")</f>
        <v>Yes</v>
      </c>
      <c r="Q3731" s="94" t="s">
        <v>2759</v>
      </c>
      <c r="R3731" s="5" t="s">
        <v>1</v>
      </c>
      <c r="S3731" s="1" t="s">
        <v>2</v>
      </c>
      <c r="T3731" s="1" t="s">
        <v>7</v>
      </c>
      <c r="U3731" s="5">
        <v>34</v>
      </c>
      <c r="V3731" s="1">
        <v>94.12</v>
      </c>
      <c r="W3731" s="1">
        <v>89.42</v>
      </c>
      <c r="X3731" s="9">
        <f t="shared" si="4744"/>
        <v>4.7000000000000028</v>
      </c>
      <c r="Y3731" s="14">
        <v>24</v>
      </c>
      <c r="Z3731" s="1">
        <v>95.83</v>
      </c>
      <c r="AA3731" s="1">
        <v>91.41</v>
      </c>
      <c r="AB3731" s="71">
        <f t="shared" si="4689"/>
        <v>4.4200000000000017</v>
      </c>
      <c r="AC3731" s="53"/>
    </row>
    <row r="3732" spans="1:29" ht="15" customHeight="1" x14ac:dyDescent="0.25">
      <c r="A3732" s="53">
        <v>6001024</v>
      </c>
      <c r="B3732" s="89" t="s">
        <v>2665</v>
      </c>
      <c r="C3732" s="53" t="s">
        <v>627</v>
      </c>
      <c r="D3732" s="49" t="s">
        <v>2499</v>
      </c>
      <c r="E3732" s="35" t="str">
        <f>VLOOKUP('2012 Accountability Database'!$A3730,'2011 AYP'!A$2:B$1072,2)</f>
        <v xml:space="preserve"> MS (Met Standards)</v>
      </c>
      <c r="F3732" s="66"/>
      <c r="G3732" s="63" t="s">
        <v>2485</v>
      </c>
      <c r="H3732" s="60" t="str">
        <f t="shared" ref="H3732:I3732" si="4766">IF(H3730="Met","Yes",IF(H3731="Met","Yes","No"))</f>
        <v>Yes</v>
      </c>
      <c r="I3732" s="60" t="str">
        <f t="shared" si="4766"/>
        <v>Yes</v>
      </c>
      <c r="J3732" s="42"/>
      <c r="K3732" s="60" t="str">
        <f t="shared" ref="K3732:L3732" si="4767">IF(K3730="Met","Yes",IF(K3731="Met","Yes","No"))</f>
        <v>Yes</v>
      </c>
      <c r="L3732" s="60" t="str">
        <f t="shared" si="4767"/>
        <v>Yes</v>
      </c>
      <c r="M3732" s="1" t="s">
        <v>9</v>
      </c>
      <c r="N3732" s="14" t="s">
        <v>2503</v>
      </c>
      <c r="O3732" s="5"/>
      <c r="P3732" s="44" t="str">
        <f t="shared" ref="P3732" si="4768">IF(H3736="Yes",IF(I3736="Yes","Yes","No"),"No")</f>
        <v>No</v>
      </c>
      <c r="Q3732" s="108" t="s">
        <v>2758</v>
      </c>
      <c r="R3732" s="5" t="s">
        <v>1</v>
      </c>
      <c r="S3732" s="1" t="s">
        <v>5</v>
      </c>
      <c r="T3732" s="1" t="s">
        <v>3</v>
      </c>
      <c r="U3732" s="5">
        <v>592</v>
      </c>
      <c r="V3732" s="1">
        <v>95.95</v>
      </c>
      <c r="W3732" s="1">
        <v>96.32</v>
      </c>
      <c r="X3732" s="6">
        <f t="shared" si="4744"/>
        <v>-0.36999999999999034</v>
      </c>
      <c r="Y3732" s="14">
        <v>380</v>
      </c>
      <c r="Z3732" s="1">
        <v>93.68</v>
      </c>
      <c r="AA3732" s="1">
        <v>94.36</v>
      </c>
      <c r="AB3732" s="72">
        <f t="shared" si="4689"/>
        <v>-0.67999999999999261</v>
      </c>
      <c r="AC3732" s="53"/>
    </row>
    <row r="3733" spans="1:29" x14ac:dyDescent="0.25">
      <c r="A3733" s="53">
        <v>6001024</v>
      </c>
      <c r="B3733" s="89" t="s">
        <v>2665</v>
      </c>
      <c r="C3733" s="53" t="s">
        <v>627</v>
      </c>
      <c r="D3733" s="49" t="s">
        <v>2507</v>
      </c>
      <c r="E3733" s="47">
        <f>VLOOKUP('2012 Accountability Database'!A3730,Dems1112!$A$2:$G$1082,3)</f>
        <v>0.2</v>
      </c>
      <c r="F3733" s="66"/>
      <c r="G3733" s="52"/>
      <c r="M3733" s="5" t="s">
        <v>9</v>
      </c>
      <c r="N3733" s="14" t="s">
        <v>2504</v>
      </c>
      <c r="O3733" s="5"/>
      <c r="P3733" s="44" t="str">
        <f t="shared" ref="P3733" si="4769">IF(K3736="Yes",IF(L3736="Yes","Yes","No"),"No")</f>
        <v>No</v>
      </c>
      <c r="Q3733" s="108"/>
      <c r="R3733" s="5" t="s">
        <v>1</v>
      </c>
      <c r="S3733" s="5" t="s">
        <v>5</v>
      </c>
      <c r="T3733" s="5" t="s">
        <v>7</v>
      </c>
      <c r="U3733" s="5">
        <v>130</v>
      </c>
      <c r="V3733" s="5">
        <v>87.69</v>
      </c>
      <c r="W3733" s="5">
        <v>89.42</v>
      </c>
      <c r="X3733" s="8">
        <f t="shared" si="4744"/>
        <v>-1.730000000000004</v>
      </c>
      <c r="Y3733" s="14">
        <v>80</v>
      </c>
      <c r="Z3733" s="5">
        <v>88.75</v>
      </c>
      <c r="AA3733" s="5">
        <v>91.41</v>
      </c>
      <c r="AB3733" s="72">
        <f t="shared" si="4689"/>
        <v>-2.6599999999999966</v>
      </c>
      <c r="AC3733" s="53"/>
    </row>
    <row r="3734" spans="1:29" x14ac:dyDescent="0.25">
      <c r="A3734" s="53">
        <v>6001024</v>
      </c>
      <c r="B3734" s="89" t="s">
        <v>2665</v>
      </c>
      <c r="C3734" s="53" t="s">
        <v>627</v>
      </c>
      <c r="D3734" s="50" t="s">
        <v>2508</v>
      </c>
      <c r="E3734" s="47">
        <f>VLOOKUP('2012 Accountability Database'!A3730,Dems1112!$A$2:$G$1082,4)</f>
        <v>0.18</v>
      </c>
      <c r="F3734" s="65" t="s">
        <v>2486</v>
      </c>
      <c r="G3734" s="62"/>
      <c r="H3734" s="13" t="str">
        <f>IF(V3734&gt;94,"Met",IF(X3734="--","n/a",IF(X3734&gt;=0,"Met","Did Not Meet")))</f>
        <v>Did Not Meet</v>
      </c>
      <c r="I3734" s="13" t="str">
        <f>IF(V3735&gt;94,"Met",IF(X3735="--","n/a",IF(X3735&gt;=0,"Met","Did Not Meet")))</f>
        <v>Did Not Meet</v>
      </c>
      <c r="J3734" s="13"/>
      <c r="K3734" s="13" t="str">
        <f>IF(Z3734&gt;94,"Met",IF(AB3734="--","n/a",IF(AB3734&gt;=0,"Met","Did Not Meet")))</f>
        <v>Did Not Meet</v>
      </c>
      <c r="L3734" s="13" t="str">
        <f>IF(Z3735&gt;94,"Met",IF(AB3735="--","n/a",IF(AB3735&gt;=0,"Met","Did Not Meet")))</f>
        <v>Did Not Meet</v>
      </c>
      <c r="M3734" s="1" t="s">
        <v>9</v>
      </c>
      <c r="N3734" s="68" t="s">
        <v>2497</v>
      </c>
      <c r="O3734" s="35"/>
      <c r="P3734" s="44"/>
      <c r="Q3734" s="108"/>
      <c r="R3734" s="5" t="s">
        <v>6</v>
      </c>
      <c r="S3734" s="1" t="s">
        <v>2</v>
      </c>
      <c r="T3734" s="1" t="s">
        <v>3</v>
      </c>
      <c r="U3734" s="5">
        <v>198</v>
      </c>
      <c r="V3734" s="1">
        <v>93.94</v>
      </c>
      <c r="W3734" s="1">
        <v>94.93</v>
      </c>
      <c r="X3734" s="6">
        <f t="shared" si="4744"/>
        <v>-0.99000000000000909</v>
      </c>
      <c r="Y3734" s="14">
        <v>124</v>
      </c>
      <c r="Z3734" s="1">
        <v>72.58</v>
      </c>
      <c r="AA3734" s="1">
        <v>86</v>
      </c>
      <c r="AB3734" s="72">
        <f t="shared" si="4689"/>
        <v>-13.420000000000002</v>
      </c>
      <c r="AC3734" s="53"/>
    </row>
    <row r="3735" spans="1:29" x14ac:dyDescent="0.25">
      <c r="A3735" s="53">
        <v>6001024</v>
      </c>
      <c r="B3735" s="89" t="s">
        <v>2665</v>
      </c>
      <c r="C3735" s="53" t="s">
        <v>627</v>
      </c>
      <c r="D3735" s="50" t="s">
        <v>974</v>
      </c>
      <c r="E3735" s="47" t="str">
        <f>VLOOKUP('2012 Accountability Database'!A3730,Dems1112!$A$2:$G$1082,5)</f>
        <v>P-5</v>
      </c>
      <c r="F3735" s="65" t="s">
        <v>2487</v>
      </c>
      <c r="G3735" s="62"/>
      <c r="H3735" s="13" t="str">
        <f>IF(V3736&gt;94,"Met",IF(X3736="--","n/a",IF(X3736&gt;=0,"Met","Did Not Meet")))</f>
        <v>Met</v>
      </c>
      <c r="I3735" s="13" t="str">
        <f>IF(V3737&gt;94,"Met",IF(X3737="--","n/a",IF(X3737&gt;=0,"Met","Did Not Meet")))</f>
        <v>Did Not Meet</v>
      </c>
      <c r="J3735" s="13"/>
      <c r="K3735" s="13" t="str">
        <f>IF(Z3736&gt;94,"Met",IF(AB3736="--","n/a",IF(AB3736&gt;=0,"Met","Did Not Meet")))</f>
        <v>Did Not Meet</v>
      </c>
      <c r="L3735" s="13" t="str">
        <f>IF(Z3737&gt;94,"Met",IF(AB3737="--","n/a",IF(AB3737&gt;=0,"Met","Did Not Meet")))</f>
        <v>Did Not Meet</v>
      </c>
      <c r="M3735" s="1" t="s">
        <v>9</v>
      </c>
      <c r="N3735" s="14"/>
      <c r="O3735" s="35" t="s">
        <v>2506</v>
      </c>
      <c r="P3735" s="83" t="str">
        <f t="shared" ref="P3735" si="4770">IF(P3730="No"," ", IF(P3732="No"," ",IF(P3731="No", " ",IF(P3733="No"," ","X"))))</f>
        <v xml:space="preserve"> </v>
      </c>
      <c r="Q3735" s="108"/>
      <c r="R3735" s="5" t="s">
        <v>6</v>
      </c>
      <c r="S3735" s="1" t="s">
        <v>2</v>
      </c>
      <c r="T3735" s="1" t="s">
        <v>7</v>
      </c>
      <c r="U3735" s="5">
        <v>34</v>
      </c>
      <c r="V3735" s="1">
        <v>76.47</v>
      </c>
      <c r="W3735" s="1">
        <v>84.13</v>
      </c>
      <c r="X3735" s="6">
        <f t="shared" si="4744"/>
        <v>-7.6599999999999966</v>
      </c>
      <c r="Y3735" s="14">
        <v>25</v>
      </c>
      <c r="Z3735" s="1">
        <v>56</v>
      </c>
      <c r="AA3735" s="1">
        <v>72.23</v>
      </c>
      <c r="AB3735" s="72">
        <f t="shared" ref="AB3735:AB3798" si="4771">Z3735-AA3735</f>
        <v>-16.230000000000004</v>
      </c>
      <c r="AC3735" s="53"/>
    </row>
    <row r="3736" spans="1:29" ht="15.75" x14ac:dyDescent="0.25">
      <c r="A3736" s="53">
        <v>6001024</v>
      </c>
      <c r="B3736" s="89" t="s">
        <v>2665</v>
      </c>
      <c r="C3736" s="53" t="s">
        <v>627</v>
      </c>
      <c r="D3736" s="50" t="s">
        <v>975</v>
      </c>
      <c r="E3736" s="48" t="str">
        <f>VLOOKUP('2012 Accountability Database'!A3730,Dems1112!$A$2:$G$1082,6)</f>
        <v>3 (Central AR)</v>
      </c>
      <c r="F3736" s="66"/>
      <c r="G3736" s="63" t="s">
        <v>2488</v>
      </c>
      <c r="H3736" s="61" t="str">
        <f t="shared" ref="H3736:I3736" si="4772">IF(H3734="Met","Yes",IF(H3735="Met","Yes","No"))</f>
        <v>Yes</v>
      </c>
      <c r="I3736" s="61" t="str">
        <f t="shared" si="4772"/>
        <v>No</v>
      </c>
      <c r="J3736" s="55"/>
      <c r="K3736" s="61" t="str">
        <f t="shared" ref="K3736:L3736" si="4773">IF(K3734="Met","Yes",IF(K3735="Met","Yes","No"))</f>
        <v>No</v>
      </c>
      <c r="L3736" s="61" t="str">
        <f t="shared" si="4773"/>
        <v>No</v>
      </c>
      <c r="M3736" s="1" t="s">
        <v>9</v>
      </c>
      <c r="N3736" s="14"/>
      <c r="O3736" s="35" t="s">
        <v>2505</v>
      </c>
      <c r="P3736" s="83" t="str">
        <f t="shared" ref="P3736" si="4774">IF(P3735="X"," ",IF(P3737="X"," ","X"))</f>
        <v xml:space="preserve"> </v>
      </c>
      <c r="Q3736" s="94" t="s">
        <v>2759</v>
      </c>
      <c r="R3736" s="5" t="s">
        <v>6</v>
      </c>
      <c r="S3736" s="1" t="s">
        <v>5</v>
      </c>
      <c r="T3736" s="1" t="s">
        <v>3</v>
      </c>
      <c r="U3736" s="5">
        <v>592</v>
      </c>
      <c r="V3736" s="1">
        <v>94.76</v>
      </c>
      <c r="W3736" s="1">
        <v>94.93</v>
      </c>
      <c r="X3736" s="6">
        <f t="shared" si="4744"/>
        <v>-0.17000000000000171</v>
      </c>
      <c r="Y3736" s="14">
        <v>382</v>
      </c>
      <c r="Z3736" s="1">
        <v>80.37</v>
      </c>
      <c r="AA3736" s="1">
        <v>86</v>
      </c>
      <c r="AB3736" s="72">
        <f t="shared" si="4771"/>
        <v>-5.6299999999999955</v>
      </c>
      <c r="AC3736" s="53"/>
    </row>
    <row r="3737" spans="1:29" x14ac:dyDescent="0.25">
      <c r="A3737" s="54">
        <v>6001024</v>
      </c>
      <c r="B3737" s="90" t="s">
        <v>2665</v>
      </c>
      <c r="C3737" s="54" t="s">
        <v>627</v>
      </c>
      <c r="D3737" s="4"/>
      <c r="E3737" s="4"/>
      <c r="F3737" s="67"/>
      <c r="G3737" s="64"/>
      <c r="H3737" s="43"/>
      <c r="I3737" s="43"/>
      <c r="J3737" s="43"/>
      <c r="K3737" s="43"/>
      <c r="L3737" s="43"/>
      <c r="M3737" s="4" t="s">
        <v>9</v>
      </c>
      <c r="N3737" s="15"/>
      <c r="O3737" s="38" t="s">
        <v>2482</v>
      </c>
      <c r="P3737" s="84" t="str">
        <f>IF(E3731="Achieving School"," ","X")</f>
        <v>X</v>
      </c>
      <c r="Q3737" s="91"/>
      <c r="R3737" s="4" t="s">
        <v>6</v>
      </c>
      <c r="S3737" s="4" t="s">
        <v>5</v>
      </c>
      <c r="T3737" s="4" t="s">
        <v>7</v>
      </c>
      <c r="U3737" s="4">
        <v>130</v>
      </c>
      <c r="V3737" s="4">
        <v>82.31</v>
      </c>
      <c r="W3737" s="4">
        <v>84.13</v>
      </c>
      <c r="X3737" s="7">
        <f t="shared" si="4744"/>
        <v>-1.8199999999999932</v>
      </c>
      <c r="Y3737" s="15">
        <v>82</v>
      </c>
      <c r="Z3737" s="4">
        <v>67.069999999999993</v>
      </c>
      <c r="AA3737" s="4">
        <v>72.23</v>
      </c>
      <c r="AB3737" s="73">
        <f t="shared" si="4771"/>
        <v>-5.1600000000000108</v>
      </c>
      <c r="AC3737" s="54"/>
    </row>
    <row r="3738" spans="1:29" x14ac:dyDescent="0.25">
      <c r="A3738" s="1">
        <v>6001025</v>
      </c>
      <c r="B3738" s="87" t="s">
        <v>2665</v>
      </c>
      <c r="C3738" s="55" t="s">
        <v>628</v>
      </c>
      <c r="E3738" s="42"/>
      <c r="F3738" s="65" t="s">
        <v>2483</v>
      </c>
      <c r="G3738" s="62"/>
      <c r="H3738" s="37" t="str">
        <f>IF(V3738&gt;94,"Met",IF(X3738="--","n/a",IF(X3738&gt;=0,"Met","Did Not Meet")))</f>
        <v>Met</v>
      </c>
      <c r="I3738" s="37" t="str">
        <f>IF(V3739&gt;94,"Met",IF(X3739="--","n/a",IF(X3739&gt;=0,"Met","Did Not Meet")))</f>
        <v>Met</v>
      </c>
      <c r="K3738" s="13" t="str">
        <f>IF(Z3738&gt;94,"Met",IF(AB3738="--","n/a",IF(AB3738&gt;=0,"Met","Did Not Meet")))</f>
        <v>Did Not Meet</v>
      </c>
      <c r="L3738" s="13" t="str">
        <f>IF(Z3739&gt;94,"Met",IF(AB3739="--","n/a",IF(AB3739&gt;=0,"Met","Did Not Meet")))</f>
        <v>Did Not Meet</v>
      </c>
      <c r="M3738" s="1" t="s">
        <v>18</v>
      </c>
      <c r="N3738" s="14" t="s">
        <v>2502</v>
      </c>
      <c r="O3738" s="5"/>
      <c r="P3738" s="44" t="str">
        <f t="shared" ref="P3738" si="4775">IF(H3740="Yes",IF(I3740="Yes","Yes","No"),"No")</f>
        <v>Yes</v>
      </c>
      <c r="Q3738" s="93"/>
      <c r="R3738" s="5" t="s">
        <v>1</v>
      </c>
      <c r="S3738" s="1" t="s">
        <v>2</v>
      </c>
      <c r="T3738" s="1" t="s">
        <v>3</v>
      </c>
      <c r="U3738" s="5">
        <v>148</v>
      </c>
      <c r="V3738" s="1">
        <v>71.62</v>
      </c>
      <c r="W3738" s="1">
        <v>60.51</v>
      </c>
      <c r="X3738" s="9">
        <f t="shared" si="4744"/>
        <v>11.110000000000007</v>
      </c>
      <c r="Y3738" s="14">
        <v>94</v>
      </c>
      <c r="Z3738" s="1">
        <v>73.400000000000006</v>
      </c>
      <c r="AA3738" s="1">
        <v>74.790000000000006</v>
      </c>
      <c r="AB3738" s="72">
        <f t="shared" si="4771"/>
        <v>-1.3900000000000006</v>
      </c>
      <c r="AC3738" s="36"/>
    </row>
    <row r="3739" spans="1:29" ht="15.75" x14ac:dyDescent="0.25">
      <c r="A3739" s="53">
        <v>6001025</v>
      </c>
      <c r="B3739" s="89" t="s">
        <v>2665</v>
      </c>
      <c r="C3739" s="53" t="s">
        <v>628</v>
      </c>
      <c r="D3739" s="49" t="s">
        <v>2498</v>
      </c>
      <c r="E3739" s="34" t="str">
        <f>M3738</f>
        <v>Needs Improvement Focus School</v>
      </c>
      <c r="F3739" s="65" t="s">
        <v>2484</v>
      </c>
      <c r="G3739" s="62"/>
      <c r="H3739" s="13" t="str">
        <f>IF(V3740&gt;94,"Met",IF(X3740="--","n/a",IF(X3740&gt;=0,"Met","Did Not Meet")))</f>
        <v>Met</v>
      </c>
      <c r="I3739" s="13" t="str">
        <f>IF(V3741&gt;94,"Met",IF(X3741="--","n/a",IF(X3741&gt;=0,"Met","Did Not Meet")))</f>
        <v>Met</v>
      </c>
      <c r="K3739" s="13" t="str">
        <f>IF(Z3740&gt;94,"Met",IF(AB3740="--","n/a",IF(AB3740&gt;=0,"Met","Did Not Meet")))</f>
        <v>Did Not Meet</v>
      </c>
      <c r="L3739" s="13" t="str">
        <f>IF(Z3741&gt;94,"Met",IF(AB3741="--","n/a",IF(AB3741&gt;=0,"Met","Did Not Meet")))</f>
        <v>Did Not Meet</v>
      </c>
      <c r="M3739" s="1" t="s">
        <v>18</v>
      </c>
      <c r="N3739" s="14" t="s">
        <v>2501</v>
      </c>
      <c r="O3739" s="5"/>
      <c r="P3739" s="44" t="str">
        <f t="shared" ref="P3739" si="4776">IF(K3740="Yes",IF(L3740="Yes","Yes","No"),"No")</f>
        <v>No</v>
      </c>
      <c r="Q3739" s="94" t="s">
        <v>2759</v>
      </c>
      <c r="R3739" s="5" t="s">
        <v>1</v>
      </c>
      <c r="S3739" s="1" t="s">
        <v>2</v>
      </c>
      <c r="T3739" s="1" t="s">
        <v>7</v>
      </c>
      <c r="U3739" s="5">
        <v>146</v>
      </c>
      <c r="V3739" s="1">
        <v>72.599999999999994</v>
      </c>
      <c r="W3739" s="1">
        <v>60.51</v>
      </c>
      <c r="X3739" s="9">
        <f t="shared" si="4744"/>
        <v>12.089999999999996</v>
      </c>
      <c r="Y3739" s="14">
        <v>93</v>
      </c>
      <c r="Z3739" s="1">
        <v>73.12</v>
      </c>
      <c r="AA3739" s="1">
        <v>74.790000000000006</v>
      </c>
      <c r="AB3739" s="72">
        <f t="shared" si="4771"/>
        <v>-1.6700000000000017</v>
      </c>
      <c r="AC3739" s="53"/>
    </row>
    <row r="3740" spans="1:29" ht="15" customHeight="1" x14ac:dyDescent="0.25">
      <c r="A3740" s="53">
        <v>6001025</v>
      </c>
      <c r="B3740" s="89" t="s">
        <v>2665</v>
      </c>
      <c r="C3740" s="53" t="s">
        <v>628</v>
      </c>
      <c r="D3740" s="49" t="s">
        <v>2499</v>
      </c>
      <c r="E3740" s="35" t="str">
        <f>VLOOKUP('2012 Accountability Database'!$A3738,'2011 AYP'!A$2:B$1072,2)</f>
        <v>SI_M (School Improvement - Met Standards)</v>
      </c>
      <c r="F3740" s="66"/>
      <c r="G3740" s="63" t="s">
        <v>2485</v>
      </c>
      <c r="H3740" s="60" t="str">
        <f t="shared" ref="H3740:I3740" si="4777">IF(H3738="Met","Yes",IF(H3739="Met","Yes","No"))</f>
        <v>Yes</v>
      </c>
      <c r="I3740" s="60" t="str">
        <f t="shared" si="4777"/>
        <v>Yes</v>
      </c>
      <c r="J3740" s="42"/>
      <c r="K3740" s="60" t="str">
        <f t="shared" ref="K3740:L3740" si="4778">IF(K3738="Met","Yes",IF(K3739="Met","Yes","No"))</f>
        <v>No</v>
      </c>
      <c r="L3740" s="60" t="str">
        <f t="shared" si="4778"/>
        <v>No</v>
      </c>
      <c r="M3740" s="1" t="s">
        <v>18</v>
      </c>
      <c r="N3740" s="14" t="s">
        <v>2503</v>
      </c>
      <c r="O3740" s="5"/>
      <c r="P3740" s="44" t="str">
        <f t="shared" ref="P3740" si="4779">IF(H3744="Yes",IF(I3744="Yes","Yes","No"),"No")</f>
        <v>No</v>
      </c>
      <c r="Q3740" s="108" t="s">
        <v>2758</v>
      </c>
      <c r="R3740" s="5" t="s">
        <v>1</v>
      </c>
      <c r="S3740" s="1" t="s">
        <v>5</v>
      </c>
      <c r="T3740" s="1" t="s">
        <v>3</v>
      </c>
      <c r="U3740" s="5">
        <v>389</v>
      </c>
      <c r="V3740" s="1">
        <v>60.67</v>
      </c>
      <c r="W3740" s="1">
        <v>60.51</v>
      </c>
      <c r="X3740" s="9">
        <f t="shared" si="4744"/>
        <v>0.16000000000000369</v>
      </c>
      <c r="Y3740" s="14">
        <v>235</v>
      </c>
      <c r="Z3740" s="1">
        <v>71.91</v>
      </c>
      <c r="AA3740" s="1">
        <v>74.790000000000006</v>
      </c>
      <c r="AB3740" s="72">
        <f t="shared" si="4771"/>
        <v>-2.8800000000000097</v>
      </c>
      <c r="AC3740" s="53"/>
    </row>
    <row r="3741" spans="1:29" x14ac:dyDescent="0.25">
      <c r="A3741" s="53">
        <v>6001025</v>
      </c>
      <c r="B3741" s="89" t="s">
        <v>2665</v>
      </c>
      <c r="C3741" s="53" t="s">
        <v>628</v>
      </c>
      <c r="D3741" s="49" t="s">
        <v>2507</v>
      </c>
      <c r="E3741" s="47">
        <f>VLOOKUP('2012 Accountability Database'!A3738,Dems1112!$A$2:$G$1082,3)</f>
        <v>0.96</v>
      </c>
      <c r="F3741" s="66"/>
      <c r="G3741" s="52"/>
      <c r="M3741" s="1" t="s">
        <v>18</v>
      </c>
      <c r="N3741" s="14" t="s">
        <v>2504</v>
      </c>
      <c r="O3741" s="5"/>
      <c r="P3741" s="44" t="str">
        <f t="shared" ref="P3741" si="4780">IF(K3744="Yes",IF(L3744="Yes","Yes","No"),"No")</f>
        <v>No</v>
      </c>
      <c r="Q3741" s="108"/>
      <c r="R3741" s="5" t="s">
        <v>1</v>
      </c>
      <c r="S3741" s="1" t="s">
        <v>5</v>
      </c>
      <c r="T3741" s="1" t="s">
        <v>7</v>
      </c>
      <c r="U3741" s="5">
        <v>387</v>
      </c>
      <c r="V3741" s="1">
        <v>60.98</v>
      </c>
      <c r="W3741" s="1">
        <v>60.51</v>
      </c>
      <c r="X3741" s="9">
        <f t="shared" si="4744"/>
        <v>0.46999999999999886</v>
      </c>
      <c r="Y3741" s="14">
        <v>234</v>
      </c>
      <c r="Z3741" s="1">
        <v>71.790000000000006</v>
      </c>
      <c r="AA3741" s="1">
        <v>74.790000000000006</v>
      </c>
      <c r="AB3741" s="72">
        <f t="shared" si="4771"/>
        <v>-3</v>
      </c>
      <c r="AC3741" s="53"/>
    </row>
    <row r="3742" spans="1:29" x14ac:dyDescent="0.25">
      <c r="A3742" s="53">
        <v>6001025</v>
      </c>
      <c r="B3742" s="89" t="s">
        <v>2665</v>
      </c>
      <c r="C3742" s="53" t="s">
        <v>628</v>
      </c>
      <c r="D3742" s="50" t="s">
        <v>2508</v>
      </c>
      <c r="E3742" s="47">
        <f>VLOOKUP('2012 Accountability Database'!A3738,Dems1112!$A$2:$G$1082,4)</f>
        <v>0.97</v>
      </c>
      <c r="F3742" s="65" t="s">
        <v>2486</v>
      </c>
      <c r="G3742" s="62"/>
      <c r="H3742" s="13" t="str">
        <f>IF(V3742&gt;94,"Met",IF(X3742="--","n/a",IF(X3742&gt;=0,"Met","Did Not Meet")))</f>
        <v>Did Not Meet</v>
      </c>
      <c r="I3742" s="13" t="str">
        <f>IF(V3743&gt;94,"Met",IF(X3743="--","n/a",IF(X3743&gt;=0,"Met","Did Not Meet")))</f>
        <v>Did Not Meet</v>
      </c>
      <c r="J3742" s="13"/>
      <c r="K3742" s="13" t="str">
        <f>IF(Z3742&gt;94,"Met",IF(AB3742="--","n/a",IF(AB3742&gt;=0,"Met","Did Not Meet")))</f>
        <v>Did Not Meet</v>
      </c>
      <c r="L3742" s="13" t="str">
        <f>IF(Z3743&gt;94,"Met",IF(AB3743="--","n/a",IF(AB3743&gt;=0,"Met","Did Not Meet")))</f>
        <v>Did Not Meet</v>
      </c>
      <c r="M3742" s="1" t="s">
        <v>18</v>
      </c>
      <c r="N3742" s="68" t="s">
        <v>2497</v>
      </c>
      <c r="O3742" s="35"/>
      <c r="P3742" s="44"/>
      <c r="Q3742" s="108"/>
      <c r="R3742" s="5" t="s">
        <v>6</v>
      </c>
      <c r="S3742" s="1" t="s">
        <v>2</v>
      </c>
      <c r="T3742" s="1" t="s">
        <v>3</v>
      </c>
      <c r="U3742" s="5">
        <v>148</v>
      </c>
      <c r="V3742" s="1">
        <v>54.05</v>
      </c>
      <c r="W3742" s="1">
        <v>60.51</v>
      </c>
      <c r="X3742" s="6">
        <f t="shared" si="4744"/>
        <v>-6.4600000000000009</v>
      </c>
      <c r="Y3742" s="14">
        <v>94</v>
      </c>
      <c r="Z3742" s="1">
        <v>34.04</v>
      </c>
      <c r="AA3742" s="1">
        <v>51.88</v>
      </c>
      <c r="AB3742" s="72">
        <f t="shared" si="4771"/>
        <v>-17.840000000000003</v>
      </c>
      <c r="AC3742" s="53"/>
    </row>
    <row r="3743" spans="1:29" x14ac:dyDescent="0.25">
      <c r="A3743" s="53">
        <v>6001025</v>
      </c>
      <c r="B3743" s="89" t="s">
        <v>2665</v>
      </c>
      <c r="C3743" s="53" t="s">
        <v>628</v>
      </c>
      <c r="D3743" s="50" t="s">
        <v>974</v>
      </c>
      <c r="E3743" s="47" t="str">
        <f>VLOOKUP('2012 Accountability Database'!A3738,Dems1112!$A$2:$G$1082,5)</f>
        <v>P-5</v>
      </c>
      <c r="F3743" s="65" t="s">
        <v>2487</v>
      </c>
      <c r="G3743" s="62"/>
      <c r="H3743" s="13" t="str">
        <f>IF(V3744&gt;94,"Met",IF(X3744="--","n/a",IF(X3744&gt;=0,"Met","Did Not Meet")))</f>
        <v>Did Not Meet</v>
      </c>
      <c r="I3743" s="13" t="str">
        <f>IF(V3745&gt;94,"Met",IF(X3745="--","n/a",IF(X3745&gt;=0,"Met","Did Not Meet")))</f>
        <v>Did Not Meet</v>
      </c>
      <c r="J3743" s="13"/>
      <c r="K3743" s="13" t="str">
        <f>IF(Z3744&gt;94,"Met",IF(AB3744="--","n/a",IF(AB3744&gt;=0,"Met","Did Not Meet")))</f>
        <v>Did Not Meet</v>
      </c>
      <c r="L3743" s="13" t="str">
        <f>IF(Z3745&gt;94,"Met",IF(AB3745="--","n/a",IF(AB3745&gt;=0,"Met","Did Not Meet")))</f>
        <v>Did Not Meet</v>
      </c>
      <c r="M3743" s="1" t="s">
        <v>18</v>
      </c>
      <c r="N3743" s="14"/>
      <c r="O3743" s="35" t="s">
        <v>2506</v>
      </c>
      <c r="P3743" s="83" t="str">
        <f t="shared" ref="P3743" si="4781">IF(P3738="No"," ", IF(P3740="No"," ",IF(P3739="No", " ",IF(P3741="No"," ","X"))))</f>
        <v xml:space="preserve"> </v>
      </c>
      <c r="Q3743" s="108"/>
      <c r="R3743" s="5" t="s">
        <v>6</v>
      </c>
      <c r="S3743" s="1" t="s">
        <v>2</v>
      </c>
      <c r="T3743" s="1" t="s">
        <v>7</v>
      </c>
      <c r="U3743" s="5">
        <v>146</v>
      </c>
      <c r="V3743" s="1">
        <v>54.11</v>
      </c>
      <c r="W3743" s="1">
        <v>60.51</v>
      </c>
      <c r="X3743" s="6">
        <f t="shared" si="4744"/>
        <v>-6.3999999999999986</v>
      </c>
      <c r="Y3743" s="14">
        <v>93</v>
      </c>
      <c r="Z3743" s="1">
        <v>34.409999999999997</v>
      </c>
      <c r="AA3743" s="1">
        <v>51.88</v>
      </c>
      <c r="AB3743" s="72">
        <f t="shared" si="4771"/>
        <v>-17.470000000000006</v>
      </c>
      <c r="AC3743" s="53"/>
    </row>
    <row r="3744" spans="1:29" ht="15.75" x14ac:dyDescent="0.25">
      <c r="A3744" s="53">
        <v>6001025</v>
      </c>
      <c r="B3744" s="89" t="s">
        <v>2665</v>
      </c>
      <c r="C3744" s="53" t="s">
        <v>628</v>
      </c>
      <c r="D3744" s="50" t="s">
        <v>975</v>
      </c>
      <c r="E3744" s="48" t="str">
        <f>VLOOKUP('2012 Accountability Database'!A3738,Dems1112!$A$2:$G$1082,6)</f>
        <v>3 (Central AR)</v>
      </c>
      <c r="F3744" s="66"/>
      <c r="G3744" s="63" t="s">
        <v>2488</v>
      </c>
      <c r="H3744" s="61" t="str">
        <f t="shared" ref="H3744:I3744" si="4782">IF(H3742="Met","Yes",IF(H3743="Met","Yes","No"))</f>
        <v>No</v>
      </c>
      <c r="I3744" s="61" t="str">
        <f t="shared" si="4782"/>
        <v>No</v>
      </c>
      <c r="J3744" s="55"/>
      <c r="K3744" s="61" t="str">
        <f t="shared" ref="K3744:L3744" si="4783">IF(K3742="Met","Yes",IF(K3743="Met","Yes","No"))</f>
        <v>No</v>
      </c>
      <c r="L3744" s="61" t="str">
        <f t="shared" si="4783"/>
        <v>No</v>
      </c>
      <c r="M3744" s="1" t="s">
        <v>18</v>
      </c>
      <c r="N3744" s="14"/>
      <c r="O3744" s="35" t="s">
        <v>2505</v>
      </c>
      <c r="P3744" s="83" t="str">
        <f t="shared" ref="P3744" si="4784">IF(P3743="X"," ",IF(P3745="X"," ","X"))</f>
        <v xml:space="preserve"> </v>
      </c>
      <c r="Q3744" s="94" t="s">
        <v>2759</v>
      </c>
      <c r="R3744" s="5" t="s">
        <v>6</v>
      </c>
      <c r="S3744" s="1" t="s">
        <v>5</v>
      </c>
      <c r="T3744" s="1" t="s">
        <v>3</v>
      </c>
      <c r="U3744" s="5">
        <v>389</v>
      </c>
      <c r="V3744" s="1">
        <v>51.93</v>
      </c>
      <c r="W3744" s="1">
        <v>60.51</v>
      </c>
      <c r="X3744" s="6">
        <f t="shared" si="4744"/>
        <v>-8.5799999999999983</v>
      </c>
      <c r="Y3744" s="14">
        <v>235</v>
      </c>
      <c r="Z3744" s="1">
        <v>36.6</v>
      </c>
      <c r="AA3744" s="1">
        <v>51.88</v>
      </c>
      <c r="AB3744" s="72">
        <f t="shared" si="4771"/>
        <v>-15.280000000000001</v>
      </c>
      <c r="AC3744" s="53"/>
    </row>
    <row r="3745" spans="1:29" x14ac:dyDescent="0.25">
      <c r="A3745" s="54">
        <v>6001025</v>
      </c>
      <c r="B3745" s="90" t="s">
        <v>2665</v>
      </c>
      <c r="C3745" s="54" t="s">
        <v>628</v>
      </c>
      <c r="D3745" s="4"/>
      <c r="E3745" s="4"/>
      <c r="F3745" s="67"/>
      <c r="G3745" s="64"/>
      <c r="H3745" s="43"/>
      <c r="I3745" s="43"/>
      <c r="J3745" s="43"/>
      <c r="K3745" s="43"/>
      <c r="L3745" s="43"/>
      <c r="M3745" s="4" t="s">
        <v>18</v>
      </c>
      <c r="N3745" s="15"/>
      <c r="O3745" s="38" t="s">
        <v>2482</v>
      </c>
      <c r="P3745" s="84" t="str">
        <f>IF(E3739="Achieving School"," ","X")</f>
        <v>X</v>
      </c>
      <c r="Q3745" s="91"/>
      <c r="R3745" s="4" t="s">
        <v>6</v>
      </c>
      <c r="S3745" s="4" t="s">
        <v>5</v>
      </c>
      <c r="T3745" s="4" t="s">
        <v>7</v>
      </c>
      <c r="U3745" s="4">
        <v>387</v>
      </c>
      <c r="V3745" s="4">
        <v>51.94</v>
      </c>
      <c r="W3745" s="4">
        <v>60.51</v>
      </c>
      <c r="X3745" s="7">
        <f t="shared" si="4744"/>
        <v>-8.57</v>
      </c>
      <c r="Y3745" s="15">
        <v>234</v>
      </c>
      <c r="Z3745" s="4">
        <v>36.75</v>
      </c>
      <c r="AA3745" s="4">
        <v>51.88</v>
      </c>
      <c r="AB3745" s="73">
        <f t="shared" si="4771"/>
        <v>-15.130000000000003</v>
      </c>
      <c r="AC3745" s="54"/>
    </row>
    <row r="3746" spans="1:29" x14ac:dyDescent="0.25">
      <c r="A3746" s="1">
        <v>6001027</v>
      </c>
      <c r="B3746" s="87" t="s">
        <v>2665</v>
      </c>
      <c r="C3746" s="55" t="s">
        <v>629</v>
      </c>
      <c r="E3746" s="42"/>
      <c r="F3746" s="65" t="s">
        <v>2483</v>
      </c>
      <c r="G3746" s="62"/>
      <c r="H3746" s="37" t="str">
        <f>IF(V3746&gt;94,"Met",IF(X3746="--","n/a",IF(X3746&gt;=0,"Met","Did Not Meet")))</f>
        <v>Did Not Meet</v>
      </c>
      <c r="I3746" s="37" t="str">
        <f>IF(V3747&gt;94,"Met",IF(X3747="--","n/a",IF(X3747&gt;=0,"Met","Did Not Meet")))</f>
        <v>Did Not Meet</v>
      </c>
      <c r="K3746" s="13" t="str">
        <f>IF(Z3746&gt;94,"Met",IF(AB3746="--","n/a",IF(AB3746&gt;=0,"Met","Did Not Meet")))</f>
        <v>Met</v>
      </c>
      <c r="L3746" s="13" t="str">
        <f>IF(Z3747&gt;94,"Met",IF(AB3747="--","n/a",IF(AB3747&gt;=0,"Met","Did Not Meet")))</f>
        <v>Met</v>
      </c>
      <c r="M3746" s="1" t="s">
        <v>9</v>
      </c>
      <c r="N3746" s="14" t="s">
        <v>2502</v>
      </c>
      <c r="O3746" s="5"/>
      <c r="P3746" s="44" t="str">
        <f t="shared" ref="P3746" si="4785">IF(H3748="Yes",IF(I3748="Yes","Yes","No"),"No")</f>
        <v>No</v>
      </c>
      <c r="Q3746" s="93"/>
      <c r="R3746" s="5" t="s">
        <v>1</v>
      </c>
      <c r="S3746" s="1" t="s">
        <v>2</v>
      </c>
      <c r="T3746" s="1" t="s">
        <v>3</v>
      </c>
      <c r="U3746" s="5">
        <v>135</v>
      </c>
      <c r="V3746" s="1">
        <v>84.44</v>
      </c>
      <c r="W3746" s="1">
        <v>88.19</v>
      </c>
      <c r="X3746" s="6">
        <f t="shared" si="4744"/>
        <v>-3.75</v>
      </c>
      <c r="Y3746" s="14">
        <v>87</v>
      </c>
      <c r="Z3746" s="1">
        <v>95.4</v>
      </c>
      <c r="AA3746" s="1">
        <v>91.57</v>
      </c>
      <c r="AB3746" s="71">
        <f t="shared" si="4771"/>
        <v>3.8300000000000125</v>
      </c>
      <c r="AC3746" s="36"/>
    </row>
    <row r="3747" spans="1:29" ht="15.75" x14ac:dyDescent="0.25">
      <c r="A3747" s="53">
        <v>6001027</v>
      </c>
      <c r="B3747" s="89" t="s">
        <v>2665</v>
      </c>
      <c r="C3747" s="53" t="s">
        <v>629</v>
      </c>
      <c r="D3747" s="49" t="s">
        <v>2498</v>
      </c>
      <c r="E3747" s="34" t="str">
        <f>M3746</f>
        <v>Needs Improvement School</v>
      </c>
      <c r="F3747" s="65" t="s">
        <v>2484</v>
      </c>
      <c r="G3747" s="62"/>
      <c r="H3747" s="13" t="str">
        <f>IF(V3748&gt;94,"Met",IF(X3748="--","n/a",IF(X3748&gt;=0,"Met","Did Not Meet")))</f>
        <v>Did Not Meet</v>
      </c>
      <c r="I3747" s="13" t="str">
        <f>IF(V3749&gt;94,"Met",IF(X3749="--","n/a",IF(X3749&gt;=0,"Met","Did Not Meet")))</f>
        <v>Did Not Meet</v>
      </c>
      <c r="K3747" s="13" t="str">
        <f>IF(Z3748&gt;94,"Met",IF(AB3748="--","n/a",IF(AB3748&gt;=0,"Met","Did Not Meet")))</f>
        <v>Did Not Meet</v>
      </c>
      <c r="L3747" s="13" t="str">
        <f>IF(Z3749&gt;94,"Met",IF(AB3749="--","n/a",IF(AB3749&gt;=0,"Met","Did Not Meet")))</f>
        <v>Did Not Meet</v>
      </c>
      <c r="M3747" s="5" t="s">
        <v>9</v>
      </c>
      <c r="N3747" s="14" t="s">
        <v>2501</v>
      </c>
      <c r="O3747" s="5"/>
      <c r="P3747" s="44" t="str">
        <f t="shared" ref="P3747" si="4786">IF(K3748="Yes",IF(L3748="Yes","Yes","No"),"No")</f>
        <v>Yes</v>
      </c>
      <c r="Q3747" s="94" t="s">
        <v>2759</v>
      </c>
      <c r="R3747" s="5" t="s">
        <v>1</v>
      </c>
      <c r="S3747" s="5" t="s">
        <v>2</v>
      </c>
      <c r="T3747" s="5" t="s">
        <v>7</v>
      </c>
      <c r="U3747" s="5">
        <v>63</v>
      </c>
      <c r="V3747" s="5">
        <v>71.430000000000007</v>
      </c>
      <c r="W3747" s="5">
        <v>80.7</v>
      </c>
      <c r="X3747" s="8">
        <f t="shared" si="4744"/>
        <v>-9.269999999999996</v>
      </c>
      <c r="Y3747" s="14">
        <v>37</v>
      </c>
      <c r="Z3747" s="5">
        <v>91.89</v>
      </c>
      <c r="AA3747" s="5">
        <v>85.13</v>
      </c>
      <c r="AB3747" s="71">
        <f t="shared" si="4771"/>
        <v>6.7600000000000051</v>
      </c>
      <c r="AC3747" s="53"/>
    </row>
    <row r="3748" spans="1:29" ht="15" customHeight="1" x14ac:dyDescent="0.25">
      <c r="A3748" s="53">
        <v>6001027</v>
      </c>
      <c r="B3748" s="89" t="s">
        <v>2665</v>
      </c>
      <c r="C3748" s="53" t="s">
        <v>629</v>
      </c>
      <c r="D3748" s="49" t="s">
        <v>2499</v>
      </c>
      <c r="E3748" s="35" t="str">
        <f>VLOOKUP('2012 Accountability Database'!$A3746,'2011 AYP'!A$2:B$1072,2)</f>
        <v xml:space="preserve"> MS (Met Standards)</v>
      </c>
      <c r="F3748" s="66"/>
      <c r="G3748" s="63" t="s">
        <v>2485</v>
      </c>
      <c r="H3748" s="60" t="str">
        <f t="shared" ref="H3748:I3748" si="4787">IF(H3746="Met","Yes",IF(H3747="Met","Yes","No"))</f>
        <v>No</v>
      </c>
      <c r="I3748" s="60" t="str">
        <f t="shared" si="4787"/>
        <v>No</v>
      </c>
      <c r="J3748" s="42"/>
      <c r="K3748" s="60" t="str">
        <f t="shared" ref="K3748:L3748" si="4788">IF(K3746="Met","Yes",IF(K3747="Met","Yes","No"))</f>
        <v>Yes</v>
      </c>
      <c r="L3748" s="60" t="str">
        <f t="shared" si="4788"/>
        <v>Yes</v>
      </c>
      <c r="M3748" s="5" t="s">
        <v>9</v>
      </c>
      <c r="N3748" s="14" t="s">
        <v>2503</v>
      </c>
      <c r="O3748" s="5"/>
      <c r="P3748" s="44" t="str">
        <f t="shared" ref="P3748" si="4789">IF(H3752="Yes",IF(I3752="Yes","Yes","No"),"No")</f>
        <v>No</v>
      </c>
      <c r="Q3748" s="108" t="s">
        <v>2758</v>
      </c>
      <c r="R3748" s="5" t="s">
        <v>1</v>
      </c>
      <c r="S3748" s="5" t="s">
        <v>5</v>
      </c>
      <c r="T3748" s="5" t="s">
        <v>3</v>
      </c>
      <c r="U3748" s="5">
        <v>402</v>
      </c>
      <c r="V3748" s="5">
        <v>84.58</v>
      </c>
      <c r="W3748" s="5">
        <v>88.19</v>
      </c>
      <c r="X3748" s="8">
        <f t="shared" si="4744"/>
        <v>-3.6099999999999994</v>
      </c>
      <c r="Y3748" s="14">
        <v>264</v>
      </c>
      <c r="Z3748" s="5">
        <v>90.15</v>
      </c>
      <c r="AA3748" s="5">
        <v>91.57</v>
      </c>
      <c r="AB3748" s="72">
        <f t="shared" si="4771"/>
        <v>-1.4199999999999875</v>
      </c>
      <c r="AC3748" s="53"/>
    </row>
    <row r="3749" spans="1:29" x14ac:dyDescent="0.25">
      <c r="A3749" s="53">
        <v>6001027</v>
      </c>
      <c r="B3749" s="89" t="s">
        <v>2665</v>
      </c>
      <c r="C3749" s="53" t="s">
        <v>629</v>
      </c>
      <c r="D3749" s="49" t="s">
        <v>2507</v>
      </c>
      <c r="E3749" s="47">
        <f>VLOOKUP('2012 Accountability Database'!A3746,Dems1112!$A$2:$G$1082,3)</f>
        <v>0.63</v>
      </c>
      <c r="F3749" s="66"/>
      <c r="G3749" s="52"/>
      <c r="M3749" s="5" t="s">
        <v>9</v>
      </c>
      <c r="N3749" s="14" t="s">
        <v>2504</v>
      </c>
      <c r="O3749" s="5"/>
      <c r="P3749" s="44" t="str">
        <f t="shared" ref="P3749" si="4790">IF(K3752="Yes",IF(L3752="Yes","Yes","No"),"No")</f>
        <v>No</v>
      </c>
      <c r="Q3749" s="108"/>
      <c r="R3749" s="5" t="s">
        <v>1</v>
      </c>
      <c r="S3749" s="5" t="s">
        <v>5</v>
      </c>
      <c r="T3749" s="5" t="s">
        <v>7</v>
      </c>
      <c r="U3749" s="5">
        <v>186</v>
      </c>
      <c r="V3749" s="5">
        <v>74.19</v>
      </c>
      <c r="W3749" s="5">
        <v>80.7</v>
      </c>
      <c r="X3749" s="8">
        <f t="shared" si="4744"/>
        <v>-6.5100000000000051</v>
      </c>
      <c r="Y3749" s="14">
        <v>116</v>
      </c>
      <c r="Z3749" s="5">
        <v>81.900000000000006</v>
      </c>
      <c r="AA3749" s="5">
        <v>85.13</v>
      </c>
      <c r="AB3749" s="72">
        <f t="shared" si="4771"/>
        <v>-3.2299999999999898</v>
      </c>
      <c r="AC3749" s="53"/>
    </row>
    <row r="3750" spans="1:29" x14ac:dyDescent="0.25">
      <c r="A3750" s="53">
        <v>6001027</v>
      </c>
      <c r="B3750" s="89" t="s">
        <v>2665</v>
      </c>
      <c r="C3750" s="53" t="s">
        <v>629</v>
      </c>
      <c r="D3750" s="50" t="s">
        <v>2508</v>
      </c>
      <c r="E3750" s="47">
        <f>VLOOKUP('2012 Accountability Database'!A3746,Dems1112!$A$2:$G$1082,4)</f>
        <v>0.41</v>
      </c>
      <c r="F3750" s="65" t="s">
        <v>2486</v>
      </c>
      <c r="G3750" s="62"/>
      <c r="H3750" s="13" t="str">
        <f>IF(V3750&gt;94,"Met",IF(X3750="--","n/a",IF(X3750&gt;=0,"Met","Did Not Meet")))</f>
        <v>Did Not Meet</v>
      </c>
      <c r="I3750" s="13" t="str">
        <f>IF(V3751&gt;94,"Met",IF(X3751="--","n/a",IF(X3751&gt;=0,"Met","Did Not Meet")))</f>
        <v>Did Not Meet</v>
      </c>
      <c r="J3750" s="13"/>
      <c r="K3750" s="13" t="str">
        <f>IF(Z3750&gt;94,"Met",IF(AB3750="--","n/a",IF(AB3750&gt;=0,"Met","Did Not Meet")))</f>
        <v>Did Not Meet</v>
      </c>
      <c r="L3750" s="13" t="str">
        <f>IF(Z3751&gt;94,"Met",IF(AB3751="--","n/a",IF(AB3751&gt;=0,"Met","Did Not Meet")))</f>
        <v>Met</v>
      </c>
      <c r="M3750" s="1" t="s">
        <v>9</v>
      </c>
      <c r="N3750" s="68" t="s">
        <v>2497</v>
      </c>
      <c r="O3750" s="35"/>
      <c r="P3750" s="44"/>
      <c r="Q3750" s="108"/>
      <c r="R3750" s="5" t="s">
        <v>6</v>
      </c>
      <c r="S3750" s="1" t="s">
        <v>2</v>
      </c>
      <c r="T3750" s="1" t="s">
        <v>3</v>
      </c>
      <c r="U3750" s="5">
        <v>135</v>
      </c>
      <c r="V3750" s="1">
        <v>88.15</v>
      </c>
      <c r="W3750" s="1">
        <v>89.59</v>
      </c>
      <c r="X3750" s="6">
        <f t="shared" si="4744"/>
        <v>-1.4399999999999977</v>
      </c>
      <c r="Y3750" s="14">
        <v>87</v>
      </c>
      <c r="Z3750" s="1">
        <v>71.260000000000005</v>
      </c>
      <c r="AA3750" s="1">
        <v>76.819999999999993</v>
      </c>
      <c r="AB3750" s="72">
        <f t="shared" si="4771"/>
        <v>-5.5599999999999881</v>
      </c>
      <c r="AC3750" s="53"/>
    </row>
    <row r="3751" spans="1:29" x14ac:dyDescent="0.25">
      <c r="A3751" s="53">
        <v>6001027</v>
      </c>
      <c r="B3751" s="89" t="s">
        <v>2665</v>
      </c>
      <c r="C3751" s="53" t="s">
        <v>629</v>
      </c>
      <c r="D3751" s="50" t="s">
        <v>974</v>
      </c>
      <c r="E3751" s="47" t="str">
        <f>VLOOKUP('2012 Accountability Database'!A3746,Dems1112!$A$2:$G$1082,5)</f>
        <v>K-5</v>
      </c>
      <c r="F3751" s="65" t="s">
        <v>2487</v>
      </c>
      <c r="G3751" s="62"/>
      <c r="H3751" s="13" t="str">
        <f>IF(V3752&gt;94,"Met",IF(X3752="--","n/a",IF(X3752&gt;=0,"Met","Did Not Meet")))</f>
        <v>Did Not Meet</v>
      </c>
      <c r="I3751" s="13" t="str">
        <f>IF(V3753&gt;94,"Met",IF(X3753="--","n/a",IF(X3753&gt;=0,"Met","Did Not Meet")))</f>
        <v>Did Not Meet</v>
      </c>
      <c r="J3751" s="13"/>
      <c r="K3751" s="13" t="str">
        <f>IF(Z3752&gt;94,"Met",IF(AB3752="--","n/a",IF(AB3752&gt;=0,"Met","Did Not Meet")))</f>
        <v>Did Not Meet</v>
      </c>
      <c r="L3751" s="13" t="str">
        <f>IF(Z3753&gt;94,"Met",IF(AB3753="--","n/a",IF(AB3753&gt;=0,"Met","Did Not Meet")))</f>
        <v>Met</v>
      </c>
      <c r="M3751" s="1" t="s">
        <v>9</v>
      </c>
      <c r="N3751" s="14"/>
      <c r="O3751" s="35" t="s">
        <v>2506</v>
      </c>
      <c r="P3751" s="83" t="str">
        <f t="shared" ref="P3751" si="4791">IF(P3746="No"," ", IF(P3748="No"," ",IF(P3747="No", " ",IF(P3749="No"," ","X"))))</f>
        <v xml:space="preserve"> </v>
      </c>
      <c r="Q3751" s="108"/>
      <c r="R3751" s="5" t="s">
        <v>6</v>
      </c>
      <c r="S3751" s="1" t="s">
        <v>2</v>
      </c>
      <c r="T3751" s="1" t="s">
        <v>7</v>
      </c>
      <c r="U3751" s="5">
        <v>63</v>
      </c>
      <c r="V3751" s="1">
        <v>79.37</v>
      </c>
      <c r="W3751" s="1">
        <v>83.92</v>
      </c>
      <c r="X3751" s="6">
        <f t="shared" si="4744"/>
        <v>-4.5499999999999972</v>
      </c>
      <c r="Y3751" s="14">
        <v>37</v>
      </c>
      <c r="Z3751" s="1">
        <v>72.97</v>
      </c>
      <c r="AA3751" s="1">
        <v>62.84</v>
      </c>
      <c r="AB3751" s="71">
        <f t="shared" si="4771"/>
        <v>10.129999999999995</v>
      </c>
      <c r="AC3751" s="53"/>
    </row>
    <row r="3752" spans="1:29" ht="15.75" x14ac:dyDescent="0.25">
      <c r="A3752" s="53">
        <v>6001027</v>
      </c>
      <c r="B3752" s="89" t="s">
        <v>2665</v>
      </c>
      <c r="C3752" s="53" t="s">
        <v>629</v>
      </c>
      <c r="D3752" s="50" t="s">
        <v>975</v>
      </c>
      <c r="E3752" s="48" t="str">
        <f>VLOOKUP('2012 Accountability Database'!A3746,Dems1112!$A$2:$G$1082,6)</f>
        <v>3 (Central AR)</v>
      </c>
      <c r="F3752" s="66"/>
      <c r="G3752" s="63" t="s">
        <v>2488</v>
      </c>
      <c r="H3752" s="61" t="str">
        <f t="shared" ref="H3752:I3752" si="4792">IF(H3750="Met","Yes",IF(H3751="Met","Yes","No"))</f>
        <v>No</v>
      </c>
      <c r="I3752" s="61" t="str">
        <f t="shared" si="4792"/>
        <v>No</v>
      </c>
      <c r="J3752" s="55"/>
      <c r="K3752" s="61" t="str">
        <f t="shared" ref="K3752:L3752" si="4793">IF(K3750="Met","Yes",IF(K3751="Met","Yes","No"))</f>
        <v>No</v>
      </c>
      <c r="L3752" s="61" t="str">
        <f t="shared" si="4793"/>
        <v>Yes</v>
      </c>
      <c r="M3752" s="1" t="s">
        <v>9</v>
      </c>
      <c r="N3752" s="14"/>
      <c r="O3752" s="35" t="s">
        <v>2505</v>
      </c>
      <c r="P3752" s="83" t="str">
        <f t="shared" ref="P3752" si="4794">IF(P3751="X"," ",IF(P3753="X"," ","X"))</f>
        <v xml:space="preserve"> </v>
      </c>
      <c r="Q3752" s="94" t="s">
        <v>2759</v>
      </c>
      <c r="R3752" s="5" t="s">
        <v>6</v>
      </c>
      <c r="S3752" s="1" t="s">
        <v>5</v>
      </c>
      <c r="T3752" s="1" t="s">
        <v>3</v>
      </c>
      <c r="U3752" s="5">
        <v>402</v>
      </c>
      <c r="V3752" s="1">
        <v>86.82</v>
      </c>
      <c r="W3752" s="1">
        <v>89.59</v>
      </c>
      <c r="X3752" s="6">
        <f t="shared" si="4744"/>
        <v>-2.7700000000000102</v>
      </c>
      <c r="Y3752" s="14">
        <v>264</v>
      </c>
      <c r="Z3752" s="1">
        <v>72.73</v>
      </c>
      <c r="AA3752" s="1">
        <v>76.819999999999993</v>
      </c>
      <c r="AB3752" s="72">
        <f t="shared" si="4771"/>
        <v>-4.0899999999999892</v>
      </c>
      <c r="AC3752" s="53"/>
    </row>
    <row r="3753" spans="1:29" x14ac:dyDescent="0.25">
      <c r="A3753" s="54">
        <v>6001027</v>
      </c>
      <c r="B3753" s="90" t="s">
        <v>2665</v>
      </c>
      <c r="C3753" s="54" t="s">
        <v>629</v>
      </c>
      <c r="D3753" s="4"/>
      <c r="E3753" s="4"/>
      <c r="F3753" s="67"/>
      <c r="G3753" s="64"/>
      <c r="H3753" s="43"/>
      <c r="I3753" s="43"/>
      <c r="J3753" s="43"/>
      <c r="K3753" s="43"/>
      <c r="L3753" s="43"/>
      <c r="M3753" s="4" t="s">
        <v>9</v>
      </c>
      <c r="N3753" s="15"/>
      <c r="O3753" s="38" t="s">
        <v>2482</v>
      </c>
      <c r="P3753" s="84" t="str">
        <f>IF(E3747="Achieving School"," ","X")</f>
        <v>X</v>
      </c>
      <c r="Q3753" s="91"/>
      <c r="R3753" s="4" t="s">
        <v>6</v>
      </c>
      <c r="S3753" s="4" t="s">
        <v>5</v>
      </c>
      <c r="T3753" s="4" t="s">
        <v>7</v>
      </c>
      <c r="U3753" s="4">
        <v>186</v>
      </c>
      <c r="V3753" s="4">
        <v>76.88</v>
      </c>
      <c r="W3753" s="4">
        <v>83.92</v>
      </c>
      <c r="X3753" s="7">
        <f t="shared" si="4744"/>
        <v>-7.0400000000000063</v>
      </c>
      <c r="Y3753" s="15">
        <v>116</v>
      </c>
      <c r="Z3753" s="4">
        <v>64.66</v>
      </c>
      <c r="AA3753" s="4">
        <v>62.84</v>
      </c>
      <c r="AB3753" s="74">
        <f t="shared" si="4771"/>
        <v>1.8199999999999932</v>
      </c>
      <c r="AC3753" s="54"/>
    </row>
    <row r="3754" spans="1:29" x14ac:dyDescent="0.25">
      <c r="A3754" s="1">
        <v>6001029</v>
      </c>
      <c r="B3754" s="87" t="s">
        <v>2665</v>
      </c>
      <c r="C3754" s="55" t="s">
        <v>630</v>
      </c>
      <c r="E3754" s="42"/>
      <c r="F3754" s="65" t="s">
        <v>2483</v>
      </c>
      <c r="G3754" s="62"/>
      <c r="H3754" s="37" t="str">
        <f>IF(V3754&gt;94,"Met",IF(X3754="--","n/a",IF(X3754&gt;=0,"Met","Did Not Meet")))</f>
        <v>Did Not Meet</v>
      </c>
      <c r="I3754" s="37" t="str">
        <f>IF(V3755&gt;94,"Met",IF(X3755="--","n/a",IF(X3755&gt;=0,"Met","Did Not Meet")))</f>
        <v>Did Not Meet</v>
      </c>
      <c r="K3754" s="13" t="str">
        <f>IF(Z3754&gt;94,"Met",IF(AB3754="--","n/a",IF(AB3754&gt;=0,"Met","Did Not Meet")))</f>
        <v>Did Not Meet</v>
      </c>
      <c r="L3754" s="13" t="str">
        <f>IF(Z3755&gt;94,"Met",IF(AB3755="--","n/a",IF(AB3755&gt;=0,"Met","Did Not Meet")))</f>
        <v>Did Not Meet</v>
      </c>
      <c r="M3754" s="5" t="s">
        <v>9</v>
      </c>
      <c r="N3754" s="14" t="s">
        <v>2502</v>
      </c>
      <c r="O3754" s="5"/>
      <c r="P3754" s="44" t="str">
        <f t="shared" ref="P3754" si="4795">IF(H3756="Yes",IF(I3756="Yes","Yes","No"),"No")</f>
        <v>No</v>
      </c>
      <c r="Q3754" s="93"/>
      <c r="R3754" s="5" t="s">
        <v>1</v>
      </c>
      <c r="S3754" s="5" t="s">
        <v>2</v>
      </c>
      <c r="T3754" s="5" t="s">
        <v>3</v>
      </c>
      <c r="U3754" s="5">
        <v>133</v>
      </c>
      <c r="V3754" s="5">
        <v>60.9</v>
      </c>
      <c r="W3754" s="5">
        <v>71.22</v>
      </c>
      <c r="X3754" s="8">
        <f t="shared" si="4744"/>
        <v>-10.32</v>
      </c>
      <c r="Y3754" s="14">
        <v>92</v>
      </c>
      <c r="Z3754" s="5">
        <v>75</v>
      </c>
      <c r="AA3754" s="5">
        <v>77.37</v>
      </c>
      <c r="AB3754" s="72">
        <f t="shared" si="4771"/>
        <v>-2.3700000000000045</v>
      </c>
      <c r="AC3754" s="36"/>
    </row>
    <row r="3755" spans="1:29" ht="15.75" x14ac:dyDescent="0.25">
      <c r="A3755" s="53">
        <v>6001029</v>
      </c>
      <c r="B3755" s="89" t="s">
        <v>2665</v>
      </c>
      <c r="C3755" s="53" t="s">
        <v>630</v>
      </c>
      <c r="D3755" s="49" t="s">
        <v>2498</v>
      </c>
      <c r="E3755" s="34" t="str">
        <f>M3754</f>
        <v>Needs Improvement School</v>
      </c>
      <c r="F3755" s="65" t="s">
        <v>2484</v>
      </c>
      <c r="G3755" s="62"/>
      <c r="H3755" s="13" t="str">
        <f>IF(V3756&gt;94,"Met",IF(X3756="--","n/a",IF(X3756&gt;=0,"Met","Did Not Meet")))</f>
        <v>Did Not Meet</v>
      </c>
      <c r="I3755" s="13" t="str">
        <f>IF(V3757&gt;94,"Met",IF(X3757="--","n/a",IF(X3757&gt;=0,"Met","Did Not Meet")))</f>
        <v>Did Not Meet</v>
      </c>
      <c r="K3755" s="13" t="str">
        <f>IF(Z3756&gt;94,"Met",IF(AB3756="--","n/a",IF(AB3756&gt;=0,"Met","Did Not Meet")))</f>
        <v>Did Not Meet</v>
      </c>
      <c r="L3755" s="13" t="str">
        <f>IF(Z3757&gt;94,"Met",IF(AB3757="--","n/a",IF(AB3757&gt;=0,"Met","Did Not Meet")))</f>
        <v>Did Not Meet</v>
      </c>
      <c r="M3755" s="1" t="s">
        <v>9</v>
      </c>
      <c r="N3755" s="14" t="s">
        <v>2501</v>
      </c>
      <c r="O3755" s="5"/>
      <c r="P3755" s="44" t="str">
        <f t="shared" ref="P3755" si="4796">IF(K3756="Yes",IF(L3756="Yes","Yes","No"),"No")</f>
        <v>No</v>
      </c>
      <c r="Q3755" s="94" t="s">
        <v>2759</v>
      </c>
      <c r="R3755" s="5" t="s">
        <v>1</v>
      </c>
      <c r="S3755" s="1" t="s">
        <v>2</v>
      </c>
      <c r="T3755" s="1" t="s">
        <v>7</v>
      </c>
      <c r="U3755" s="5">
        <v>114</v>
      </c>
      <c r="V3755" s="1">
        <v>57.89</v>
      </c>
      <c r="W3755" s="1">
        <v>67.33</v>
      </c>
      <c r="X3755" s="6">
        <f t="shared" si="4744"/>
        <v>-9.4399999999999977</v>
      </c>
      <c r="Y3755" s="14">
        <v>76</v>
      </c>
      <c r="Z3755" s="1">
        <v>75</v>
      </c>
      <c r="AA3755" s="1">
        <v>76.08</v>
      </c>
      <c r="AB3755" s="72">
        <f t="shared" si="4771"/>
        <v>-1.0799999999999983</v>
      </c>
      <c r="AC3755" s="53"/>
    </row>
    <row r="3756" spans="1:29" ht="15" customHeight="1" x14ac:dyDescent="0.25">
      <c r="A3756" s="53">
        <v>6001029</v>
      </c>
      <c r="B3756" s="89" t="s">
        <v>2665</v>
      </c>
      <c r="C3756" s="53" t="s">
        <v>630</v>
      </c>
      <c r="D3756" s="49" t="s">
        <v>2499</v>
      </c>
      <c r="E3756" s="35" t="str">
        <f>VLOOKUP('2012 Accountability Database'!$A3754,'2011 AYP'!A$2:B$1072,2)</f>
        <v>SI_1 (School Improvement Year 1)</v>
      </c>
      <c r="F3756" s="66"/>
      <c r="G3756" s="63" t="s">
        <v>2485</v>
      </c>
      <c r="H3756" s="60" t="str">
        <f t="shared" ref="H3756:I3756" si="4797">IF(H3754="Met","Yes",IF(H3755="Met","Yes","No"))</f>
        <v>No</v>
      </c>
      <c r="I3756" s="60" t="str">
        <f t="shared" si="4797"/>
        <v>No</v>
      </c>
      <c r="J3756" s="42"/>
      <c r="K3756" s="60" t="str">
        <f t="shared" ref="K3756:L3756" si="4798">IF(K3754="Met","Yes",IF(K3755="Met","Yes","No"))</f>
        <v>No</v>
      </c>
      <c r="L3756" s="60" t="str">
        <f t="shared" si="4798"/>
        <v>No</v>
      </c>
      <c r="M3756" s="1" t="s">
        <v>9</v>
      </c>
      <c r="N3756" s="14" t="s">
        <v>2503</v>
      </c>
      <c r="O3756" s="5"/>
      <c r="P3756" s="44" t="str">
        <f t="shared" ref="P3756" si="4799">IF(H3760="Yes",IF(I3760="Yes","Yes","No"),"No")</f>
        <v>No</v>
      </c>
      <c r="Q3756" s="108" t="s">
        <v>2758</v>
      </c>
      <c r="R3756" s="5" t="s">
        <v>1</v>
      </c>
      <c r="S3756" s="1" t="s">
        <v>5</v>
      </c>
      <c r="T3756" s="1" t="s">
        <v>3</v>
      </c>
      <c r="U3756" s="5">
        <v>375</v>
      </c>
      <c r="V3756" s="1">
        <v>66.13</v>
      </c>
      <c r="W3756" s="1">
        <v>71.22</v>
      </c>
      <c r="X3756" s="6">
        <f t="shared" si="4744"/>
        <v>-5.0900000000000034</v>
      </c>
      <c r="Y3756" s="14">
        <v>253</v>
      </c>
      <c r="Z3756" s="1">
        <v>73.52</v>
      </c>
      <c r="AA3756" s="1">
        <v>77.37</v>
      </c>
      <c r="AB3756" s="72">
        <f t="shared" si="4771"/>
        <v>-3.8500000000000085</v>
      </c>
      <c r="AC3756" s="53"/>
    </row>
    <row r="3757" spans="1:29" x14ac:dyDescent="0.25">
      <c r="A3757" s="53">
        <v>6001029</v>
      </c>
      <c r="B3757" s="89" t="s">
        <v>2665</v>
      </c>
      <c r="C3757" s="53" t="s">
        <v>630</v>
      </c>
      <c r="D3757" s="49" t="s">
        <v>2507</v>
      </c>
      <c r="E3757" s="47">
        <f>VLOOKUP('2012 Accountability Database'!A3754,Dems1112!$A$2:$G$1082,3)</f>
        <v>0.89</v>
      </c>
      <c r="F3757" s="66"/>
      <c r="G3757" s="52"/>
      <c r="M3757" s="1" t="s">
        <v>9</v>
      </c>
      <c r="N3757" s="14" t="s">
        <v>2504</v>
      </c>
      <c r="O3757" s="5"/>
      <c r="P3757" s="44" t="str">
        <f t="shared" ref="P3757" si="4800">IF(K3760="Yes",IF(L3760="Yes","Yes","No"),"No")</f>
        <v>No</v>
      </c>
      <c r="Q3757" s="108"/>
      <c r="R3757" s="5" t="s">
        <v>1</v>
      </c>
      <c r="S3757" s="1" t="s">
        <v>5</v>
      </c>
      <c r="T3757" s="1" t="s">
        <v>7</v>
      </c>
      <c r="U3757" s="5">
        <v>319</v>
      </c>
      <c r="V3757" s="1">
        <v>62.7</v>
      </c>
      <c r="W3757" s="1">
        <v>67.33</v>
      </c>
      <c r="X3757" s="6">
        <f t="shared" si="4744"/>
        <v>-4.6299999999999955</v>
      </c>
      <c r="Y3757" s="14">
        <v>213</v>
      </c>
      <c r="Z3757" s="1">
        <v>74.180000000000007</v>
      </c>
      <c r="AA3757" s="1">
        <v>76.08</v>
      </c>
      <c r="AB3757" s="72">
        <f t="shared" si="4771"/>
        <v>-1.8999999999999915</v>
      </c>
      <c r="AC3757" s="53"/>
    </row>
    <row r="3758" spans="1:29" x14ac:dyDescent="0.25">
      <c r="A3758" s="53">
        <v>6001029</v>
      </c>
      <c r="B3758" s="89" t="s">
        <v>2665</v>
      </c>
      <c r="C3758" s="53" t="s">
        <v>630</v>
      </c>
      <c r="D3758" s="50" t="s">
        <v>2508</v>
      </c>
      <c r="E3758" s="47">
        <f>VLOOKUP('2012 Accountability Database'!A3754,Dems1112!$A$2:$G$1082,4)</f>
        <v>0.87</v>
      </c>
      <c r="F3758" s="65" t="s">
        <v>2486</v>
      </c>
      <c r="G3758" s="62"/>
      <c r="H3758" s="13" t="str">
        <f>IF(V3758&gt;94,"Met",IF(X3758="--","n/a",IF(X3758&gt;=0,"Met","Did Not Meet")))</f>
        <v>Did Not Meet</v>
      </c>
      <c r="I3758" s="13" t="str">
        <f>IF(V3759&gt;94,"Met",IF(X3759="--","n/a",IF(X3759&gt;=0,"Met","Did Not Meet")))</f>
        <v>Did Not Meet</v>
      </c>
      <c r="J3758" s="13"/>
      <c r="K3758" s="13" t="str">
        <f>IF(Z3758&gt;94,"Met",IF(AB3758="--","n/a",IF(AB3758&gt;=0,"Met","Did Not Meet")))</f>
        <v>Did Not Meet</v>
      </c>
      <c r="L3758" s="13" t="str">
        <f>IF(Z3759&gt;94,"Met",IF(AB3759="--","n/a",IF(AB3759&gt;=0,"Met","Did Not Meet")))</f>
        <v>Did Not Meet</v>
      </c>
      <c r="M3758" s="1" t="s">
        <v>9</v>
      </c>
      <c r="N3758" s="68" t="s">
        <v>2497</v>
      </c>
      <c r="O3758" s="35"/>
      <c r="P3758" s="44"/>
      <c r="Q3758" s="108"/>
      <c r="R3758" s="5" t="s">
        <v>6</v>
      </c>
      <c r="S3758" s="1" t="s">
        <v>2</v>
      </c>
      <c r="T3758" s="1" t="s">
        <v>3</v>
      </c>
      <c r="U3758" s="5">
        <v>133</v>
      </c>
      <c r="V3758" s="1">
        <v>63.16</v>
      </c>
      <c r="W3758" s="1">
        <v>69.7</v>
      </c>
      <c r="X3758" s="6">
        <f t="shared" si="4744"/>
        <v>-6.5400000000000063</v>
      </c>
      <c r="Y3758" s="14">
        <v>92</v>
      </c>
      <c r="Z3758" s="1">
        <v>29.35</v>
      </c>
      <c r="AA3758" s="1">
        <v>46.82</v>
      </c>
      <c r="AB3758" s="72">
        <f t="shared" si="4771"/>
        <v>-17.47</v>
      </c>
      <c r="AC3758" s="53"/>
    </row>
    <row r="3759" spans="1:29" x14ac:dyDescent="0.25">
      <c r="A3759" s="53">
        <v>6001029</v>
      </c>
      <c r="B3759" s="89" t="s">
        <v>2665</v>
      </c>
      <c r="C3759" s="53" t="s">
        <v>630</v>
      </c>
      <c r="D3759" s="50" t="s">
        <v>974</v>
      </c>
      <c r="E3759" s="47" t="str">
        <f>VLOOKUP('2012 Accountability Database'!A3754,Dems1112!$A$2:$G$1082,5)</f>
        <v>P-5</v>
      </c>
      <c r="F3759" s="65" t="s">
        <v>2487</v>
      </c>
      <c r="G3759" s="62"/>
      <c r="H3759" s="13" t="str">
        <f>IF(V3760&gt;94,"Met",IF(X3760="--","n/a",IF(X3760&gt;=0,"Met","Did Not Meet")))</f>
        <v>Did Not Meet</v>
      </c>
      <c r="I3759" s="13" t="str">
        <f>IF(V3761&gt;94,"Met",IF(X3761="--","n/a",IF(X3761&gt;=0,"Met","Did Not Meet")))</f>
        <v>Did Not Meet</v>
      </c>
      <c r="J3759" s="13"/>
      <c r="K3759" s="13" t="str">
        <f>IF(Z3760&gt;94,"Met",IF(AB3760="--","n/a",IF(AB3760&gt;=0,"Met","Did Not Meet")))</f>
        <v>Did Not Meet</v>
      </c>
      <c r="L3759" s="13" t="str">
        <f>IF(Z3761&gt;94,"Met",IF(AB3761="--","n/a",IF(AB3761&gt;=0,"Met","Did Not Meet")))</f>
        <v>Did Not Meet</v>
      </c>
      <c r="M3759" s="1" t="s">
        <v>9</v>
      </c>
      <c r="N3759" s="14"/>
      <c r="O3759" s="35" t="s">
        <v>2506</v>
      </c>
      <c r="P3759" s="83" t="str">
        <f t="shared" ref="P3759" si="4801">IF(P3754="No"," ", IF(P3756="No"," ",IF(P3755="No", " ",IF(P3757="No"," ","X"))))</f>
        <v xml:space="preserve"> </v>
      </c>
      <c r="Q3759" s="108"/>
      <c r="R3759" s="5" t="s">
        <v>6</v>
      </c>
      <c r="S3759" s="1" t="s">
        <v>2</v>
      </c>
      <c r="T3759" s="1" t="s">
        <v>7</v>
      </c>
      <c r="U3759" s="5">
        <v>114</v>
      </c>
      <c r="V3759" s="1">
        <v>61.4</v>
      </c>
      <c r="W3759" s="1">
        <v>64.61</v>
      </c>
      <c r="X3759" s="6">
        <f t="shared" si="4744"/>
        <v>-3.2100000000000009</v>
      </c>
      <c r="Y3759" s="14">
        <v>76</v>
      </c>
      <c r="Z3759" s="1">
        <v>28.95</v>
      </c>
      <c r="AA3759" s="1">
        <v>45.53</v>
      </c>
      <c r="AB3759" s="72">
        <f t="shared" si="4771"/>
        <v>-16.580000000000002</v>
      </c>
      <c r="AC3759" s="53"/>
    </row>
    <row r="3760" spans="1:29" ht="15.75" x14ac:dyDescent="0.25">
      <c r="A3760" s="53">
        <v>6001029</v>
      </c>
      <c r="B3760" s="89" t="s">
        <v>2665</v>
      </c>
      <c r="C3760" s="53" t="s">
        <v>630</v>
      </c>
      <c r="D3760" s="50" t="s">
        <v>975</v>
      </c>
      <c r="E3760" s="48" t="str">
        <f>VLOOKUP('2012 Accountability Database'!A3754,Dems1112!$A$2:$G$1082,6)</f>
        <v>3 (Central AR)</v>
      </c>
      <c r="F3760" s="66"/>
      <c r="G3760" s="63" t="s">
        <v>2488</v>
      </c>
      <c r="H3760" s="61" t="str">
        <f t="shared" ref="H3760:I3760" si="4802">IF(H3758="Met","Yes",IF(H3759="Met","Yes","No"))</f>
        <v>No</v>
      </c>
      <c r="I3760" s="61" t="str">
        <f t="shared" si="4802"/>
        <v>No</v>
      </c>
      <c r="J3760" s="55"/>
      <c r="K3760" s="61" t="str">
        <f t="shared" ref="K3760:L3760" si="4803">IF(K3758="Met","Yes",IF(K3759="Met","Yes","No"))</f>
        <v>No</v>
      </c>
      <c r="L3760" s="61" t="str">
        <f t="shared" si="4803"/>
        <v>No</v>
      </c>
      <c r="M3760" s="1" t="s">
        <v>9</v>
      </c>
      <c r="N3760" s="14"/>
      <c r="O3760" s="35" t="s">
        <v>2505</v>
      </c>
      <c r="P3760" s="83" t="str">
        <f t="shared" ref="P3760" si="4804">IF(P3759="X"," ",IF(P3761="X"," ","X"))</f>
        <v xml:space="preserve"> </v>
      </c>
      <c r="Q3760" s="94" t="s">
        <v>2759</v>
      </c>
      <c r="R3760" s="5" t="s">
        <v>6</v>
      </c>
      <c r="S3760" s="1" t="s">
        <v>5</v>
      </c>
      <c r="T3760" s="1" t="s">
        <v>3</v>
      </c>
      <c r="U3760" s="5">
        <v>375</v>
      </c>
      <c r="V3760" s="1">
        <v>66.13</v>
      </c>
      <c r="W3760" s="1">
        <v>69.7</v>
      </c>
      <c r="X3760" s="6">
        <f t="shared" si="4744"/>
        <v>-3.5700000000000074</v>
      </c>
      <c r="Y3760" s="14">
        <v>253</v>
      </c>
      <c r="Z3760" s="1">
        <v>39.53</v>
      </c>
      <c r="AA3760" s="1">
        <v>46.82</v>
      </c>
      <c r="AB3760" s="72">
        <f t="shared" si="4771"/>
        <v>-7.2899999999999991</v>
      </c>
      <c r="AC3760" s="53"/>
    </row>
    <row r="3761" spans="1:29" x14ac:dyDescent="0.25">
      <c r="A3761" s="54">
        <v>6001029</v>
      </c>
      <c r="B3761" s="90" t="s">
        <v>2665</v>
      </c>
      <c r="C3761" s="54" t="s">
        <v>630</v>
      </c>
      <c r="D3761" s="4"/>
      <c r="E3761" s="4"/>
      <c r="F3761" s="67"/>
      <c r="G3761" s="64"/>
      <c r="H3761" s="43"/>
      <c r="I3761" s="43"/>
      <c r="J3761" s="43"/>
      <c r="K3761" s="43"/>
      <c r="L3761" s="43"/>
      <c r="M3761" s="4" t="s">
        <v>9</v>
      </c>
      <c r="N3761" s="15"/>
      <c r="O3761" s="38" t="s">
        <v>2482</v>
      </c>
      <c r="P3761" s="84" t="str">
        <f>IF(E3755="Achieving School"," ","X")</f>
        <v>X</v>
      </c>
      <c r="Q3761" s="91"/>
      <c r="R3761" s="4" t="s">
        <v>6</v>
      </c>
      <c r="S3761" s="4" t="s">
        <v>5</v>
      </c>
      <c r="T3761" s="4" t="s">
        <v>7</v>
      </c>
      <c r="U3761" s="4">
        <v>319</v>
      </c>
      <c r="V3761" s="4">
        <v>62.7</v>
      </c>
      <c r="W3761" s="4">
        <v>64.61</v>
      </c>
      <c r="X3761" s="7">
        <f t="shared" si="4744"/>
        <v>-1.9099999999999966</v>
      </c>
      <c r="Y3761" s="15">
        <v>213</v>
      </c>
      <c r="Z3761" s="4">
        <v>38.5</v>
      </c>
      <c r="AA3761" s="4">
        <v>45.53</v>
      </c>
      <c r="AB3761" s="73">
        <f t="shared" si="4771"/>
        <v>-7.0300000000000011</v>
      </c>
      <c r="AC3761" s="54"/>
    </row>
    <row r="3762" spans="1:29" x14ac:dyDescent="0.25">
      <c r="A3762" s="1">
        <v>6001030</v>
      </c>
      <c r="B3762" s="87" t="s">
        <v>2665</v>
      </c>
      <c r="C3762" s="55" t="s">
        <v>631</v>
      </c>
      <c r="E3762" s="42"/>
      <c r="F3762" s="65" t="s">
        <v>2483</v>
      </c>
      <c r="G3762" s="62"/>
      <c r="H3762" s="37" t="str">
        <f>IF(V3762&gt;94,"Met",IF(X3762="--","n/a",IF(X3762&gt;=0,"Met","Did Not Meet")))</f>
        <v>Met</v>
      </c>
      <c r="I3762" s="37" t="str">
        <f>IF(V3763&gt;94,"Met",IF(X3763="--","n/a",IF(X3763&gt;=0,"Met","Did Not Meet")))</f>
        <v>Met</v>
      </c>
      <c r="K3762" s="13" t="str">
        <f>IF(Z3762&gt;94,"Met",IF(AB3762="--","n/a",IF(AB3762&gt;=0,"Met","Did Not Meet")))</f>
        <v>Met</v>
      </c>
      <c r="L3762" s="13" t="str">
        <f>IF(Z3763&gt;94,"Met",IF(AB3763="--","n/a",IF(AB3763&gt;=0,"Met","Did Not Meet")))</f>
        <v>Did Not Meet</v>
      </c>
      <c r="M3762" s="1" t="s">
        <v>9</v>
      </c>
      <c r="N3762" s="14" t="s">
        <v>2502</v>
      </c>
      <c r="O3762" s="5"/>
      <c r="P3762" s="44" t="str">
        <f t="shared" ref="P3762" si="4805">IF(H3764="Yes",IF(I3764="Yes","Yes","No"),"No")</f>
        <v>Yes</v>
      </c>
      <c r="Q3762" s="93"/>
      <c r="R3762" s="5" t="s">
        <v>1</v>
      </c>
      <c r="S3762" s="1" t="s">
        <v>2</v>
      </c>
      <c r="T3762" s="1" t="s">
        <v>3</v>
      </c>
      <c r="U3762" s="5">
        <v>170</v>
      </c>
      <c r="V3762" s="1">
        <v>93.53</v>
      </c>
      <c r="W3762" s="1">
        <v>91.86</v>
      </c>
      <c r="X3762" s="9">
        <f t="shared" si="4744"/>
        <v>1.6700000000000017</v>
      </c>
      <c r="Y3762" s="14">
        <v>103</v>
      </c>
      <c r="Z3762" s="1">
        <v>92.23</v>
      </c>
      <c r="AA3762" s="1">
        <v>88.15</v>
      </c>
      <c r="AB3762" s="71">
        <f t="shared" si="4771"/>
        <v>4.0799999999999983</v>
      </c>
      <c r="AC3762" s="36"/>
    </row>
    <row r="3763" spans="1:29" ht="15.75" x14ac:dyDescent="0.25">
      <c r="A3763" s="53">
        <v>6001030</v>
      </c>
      <c r="B3763" s="89" t="s">
        <v>2665</v>
      </c>
      <c r="C3763" s="53" t="s">
        <v>631</v>
      </c>
      <c r="D3763" s="49" t="s">
        <v>2498</v>
      </c>
      <c r="E3763" s="34" t="str">
        <f>M3762</f>
        <v>Needs Improvement School</v>
      </c>
      <c r="F3763" s="65" t="s">
        <v>2484</v>
      </c>
      <c r="G3763" s="62"/>
      <c r="H3763" s="13" t="str">
        <f>IF(V3764&gt;94,"Met",IF(X3764="--","n/a",IF(X3764&gt;=0,"Met","Did Not Meet")))</f>
        <v>Did Not Meet</v>
      </c>
      <c r="I3763" s="13" t="str">
        <f>IF(V3765&gt;94,"Met",IF(X3765="--","n/a",IF(X3765&gt;=0,"Met","Did Not Meet")))</f>
        <v>Met</v>
      </c>
      <c r="K3763" s="13" t="str">
        <f>IF(Z3764&gt;94,"Met",IF(AB3764="--","n/a",IF(AB3764&gt;=0,"Met","Did Not Meet")))</f>
        <v>Did Not Meet</v>
      </c>
      <c r="L3763" s="13" t="str">
        <f>IF(Z3765&gt;94,"Met",IF(AB3765="--","n/a",IF(AB3765&gt;=0,"Met","Did Not Meet")))</f>
        <v>Did Not Meet</v>
      </c>
      <c r="M3763" s="1" t="s">
        <v>9</v>
      </c>
      <c r="N3763" s="14" t="s">
        <v>2501</v>
      </c>
      <c r="O3763" s="5"/>
      <c r="P3763" s="44" t="str">
        <f t="shared" ref="P3763" si="4806">IF(K3764="Yes",IF(L3764="Yes","Yes","No"),"No")</f>
        <v>No</v>
      </c>
      <c r="Q3763" s="94" t="s">
        <v>2759</v>
      </c>
      <c r="R3763" s="5" t="s">
        <v>1</v>
      </c>
      <c r="S3763" s="1" t="s">
        <v>2</v>
      </c>
      <c r="T3763" s="1" t="s">
        <v>7</v>
      </c>
      <c r="U3763" s="5">
        <v>55</v>
      </c>
      <c r="V3763" s="1">
        <v>81.819999999999993</v>
      </c>
      <c r="W3763" s="1">
        <v>65.63</v>
      </c>
      <c r="X3763" s="9">
        <f t="shared" si="4744"/>
        <v>16.189999999999998</v>
      </c>
      <c r="Y3763" s="14">
        <v>31</v>
      </c>
      <c r="Z3763" s="1">
        <v>83.87</v>
      </c>
      <c r="AA3763" s="1">
        <v>84.06</v>
      </c>
      <c r="AB3763" s="72">
        <f t="shared" si="4771"/>
        <v>-0.18999999999999773</v>
      </c>
      <c r="AC3763" s="53"/>
    </row>
    <row r="3764" spans="1:29" ht="15" customHeight="1" x14ac:dyDescent="0.25">
      <c r="A3764" s="53">
        <v>6001030</v>
      </c>
      <c r="B3764" s="89" t="s">
        <v>2665</v>
      </c>
      <c r="C3764" s="53" t="s">
        <v>631</v>
      </c>
      <c r="D3764" s="49" t="s">
        <v>2499</v>
      </c>
      <c r="E3764" s="35" t="str">
        <f>VLOOKUP('2012 Accountability Database'!$A3762,'2011 AYP'!A$2:B$1072,2)</f>
        <v xml:space="preserve"> MS (Met Standards)</v>
      </c>
      <c r="F3764" s="66"/>
      <c r="G3764" s="63" t="s">
        <v>2485</v>
      </c>
      <c r="H3764" s="60" t="str">
        <f t="shared" ref="H3764:I3764" si="4807">IF(H3762="Met","Yes",IF(H3763="Met","Yes","No"))</f>
        <v>Yes</v>
      </c>
      <c r="I3764" s="60" t="str">
        <f t="shared" si="4807"/>
        <v>Yes</v>
      </c>
      <c r="J3764" s="42"/>
      <c r="K3764" s="60" t="str">
        <f t="shared" ref="K3764:L3764" si="4808">IF(K3762="Met","Yes",IF(K3763="Met","Yes","No"))</f>
        <v>Yes</v>
      </c>
      <c r="L3764" s="60" t="str">
        <f t="shared" si="4808"/>
        <v>No</v>
      </c>
      <c r="M3764" s="1" t="s">
        <v>9</v>
      </c>
      <c r="N3764" s="14" t="s">
        <v>2503</v>
      </c>
      <c r="O3764" s="5"/>
      <c r="P3764" s="44" t="str">
        <f t="shared" ref="P3764" si="4809">IF(H3768="Yes",IF(I3768="Yes","Yes","No"),"No")</f>
        <v>No</v>
      </c>
      <c r="Q3764" s="108" t="s">
        <v>2758</v>
      </c>
      <c r="R3764" s="5" t="s">
        <v>1</v>
      </c>
      <c r="S3764" s="1" t="s">
        <v>5</v>
      </c>
      <c r="T3764" s="1" t="s">
        <v>3</v>
      </c>
      <c r="U3764" s="5">
        <v>520</v>
      </c>
      <c r="V3764" s="1">
        <v>90.77</v>
      </c>
      <c r="W3764" s="1">
        <v>91.86</v>
      </c>
      <c r="X3764" s="6">
        <f t="shared" si="4744"/>
        <v>-1.0900000000000034</v>
      </c>
      <c r="Y3764" s="14">
        <v>337</v>
      </c>
      <c r="Z3764" s="1">
        <v>85.76</v>
      </c>
      <c r="AA3764" s="1">
        <v>88.15</v>
      </c>
      <c r="AB3764" s="72">
        <f t="shared" si="4771"/>
        <v>-2.3900000000000006</v>
      </c>
      <c r="AC3764" s="53"/>
    </row>
    <row r="3765" spans="1:29" x14ac:dyDescent="0.25">
      <c r="A3765" s="53">
        <v>6001030</v>
      </c>
      <c r="B3765" s="89" t="s">
        <v>2665</v>
      </c>
      <c r="C3765" s="53" t="s">
        <v>631</v>
      </c>
      <c r="D3765" s="49" t="s">
        <v>2507</v>
      </c>
      <c r="E3765" s="47">
        <f>VLOOKUP('2012 Accountability Database'!A3762,Dems1112!$A$2:$G$1082,3)</f>
        <v>0.24</v>
      </c>
      <c r="F3765" s="66"/>
      <c r="G3765" s="52"/>
      <c r="M3765" s="1" t="s">
        <v>9</v>
      </c>
      <c r="N3765" s="14" t="s">
        <v>2504</v>
      </c>
      <c r="O3765" s="5"/>
      <c r="P3765" s="44" t="str">
        <f t="shared" ref="P3765" si="4810">IF(K3768="Yes",IF(L3768="Yes","Yes","No"),"No")</f>
        <v>No</v>
      </c>
      <c r="Q3765" s="108"/>
      <c r="R3765" s="5" t="s">
        <v>1</v>
      </c>
      <c r="S3765" s="1" t="s">
        <v>5</v>
      </c>
      <c r="T3765" s="1" t="s">
        <v>7</v>
      </c>
      <c r="U3765" s="5">
        <v>139</v>
      </c>
      <c r="V3765" s="1">
        <v>70.5</v>
      </c>
      <c r="W3765" s="1">
        <v>65.63</v>
      </c>
      <c r="X3765" s="9">
        <f t="shared" si="4744"/>
        <v>4.8700000000000045</v>
      </c>
      <c r="Y3765" s="14">
        <v>86</v>
      </c>
      <c r="Z3765" s="1">
        <v>77.91</v>
      </c>
      <c r="AA3765" s="1">
        <v>84.06</v>
      </c>
      <c r="AB3765" s="72">
        <f t="shared" si="4771"/>
        <v>-6.1500000000000057</v>
      </c>
      <c r="AC3765" s="53"/>
    </row>
    <row r="3766" spans="1:29" x14ac:dyDescent="0.25">
      <c r="A3766" s="53">
        <v>6001030</v>
      </c>
      <c r="B3766" s="89" t="s">
        <v>2665</v>
      </c>
      <c r="C3766" s="53" t="s">
        <v>631</v>
      </c>
      <c r="D3766" s="50" t="s">
        <v>2508</v>
      </c>
      <c r="E3766" s="47">
        <f>VLOOKUP('2012 Accountability Database'!A3762,Dems1112!$A$2:$G$1082,4)</f>
        <v>0.28999999999999998</v>
      </c>
      <c r="F3766" s="65" t="s">
        <v>2486</v>
      </c>
      <c r="G3766" s="62"/>
      <c r="H3766" s="13" t="str">
        <f>IF(V3766&gt;94,"Met",IF(X3766="--","n/a",IF(X3766&gt;=0,"Met","Did Not Meet")))</f>
        <v>Did Not Meet</v>
      </c>
      <c r="I3766" s="13" t="str">
        <f>IF(V3767&gt;94,"Met",IF(X3767="--","n/a",IF(X3767&gt;=0,"Met","Did Not Meet")))</f>
        <v>Met</v>
      </c>
      <c r="J3766" s="13"/>
      <c r="K3766" s="13" t="str">
        <f>IF(Z3766&gt;94,"Met",IF(AB3766="--","n/a",IF(AB3766&gt;=0,"Met","Did Not Meet")))</f>
        <v>Did Not Meet</v>
      </c>
      <c r="L3766" s="13" t="str">
        <f>IF(Z3767&gt;94,"Met",IF(AB3767="--","n/a",IF(AB3767&gt;=0,"Met","Did Not Meet")))</f>
        <v>Did Not Meet</v>
      </c>
      <c r="M3766" s="1" t="s">
        <v>9</v>
      </c>
      <c r="N3766" s="68" t="s">
        <v>2497</v>
      </c>
      <c r="O3766" s="35"/>
      <c r="P3766" s="44"/>
      <c r="Q3766" s="108"/>
      <c r="R3766" s="5" t="s">
        <v>6</v>
      </c>
      <c r="S3766" s="1" t="s">
        <v>2</v>
      </c>
      <c r="T3766" s="1" t="s">
        <v>3</v>
      </c>
      <c r="U3766" s="5">
        <v>170</v>
      </c>
      <c r="V3766" s="1">
        <v>90</v>
      </c>
      <c r="W3766" s="1">
        <v>93.49</v>
      </c>
      <c r="X3766" s="6">
        <f t="shared" si="4744"/>
        <v>-3.4899999999999949</v>
      </c>
      <c r="Y3766" s="14">
        <v>103</v>
      </c>
      <c r="Z3766" s="1">
        <v>66.02</v>
      </c>
      <c r="AA3766" s="1">
        <v>76.3</v>
      </c>
      <c r="AB3766" s="72">
        <f t="shared" si="4771"/>
        <v>-10.280000000000001</v>
      </c>
      <c r="AC3766" s="53"/>
    </row>
    <row r="3767" spans="1:29" x14ac:dyDescent="0.25">
      <c r="A3767" s="53">
        <v>6001030</v>
      </c>
      <c r="B3767" s="89" t="s">
        <v>2665</v>
      </c>
      <c r="C3767" s="53" t="s">
        <v>631</v>
      </c>
      <c r="D3767" s="50" t="s">
        <v>974</v>
      </c>
      <c r="E3767" s="47" t="str">
        <f>VLOOKUP('2012 Accountability Database'!A3762,Dems1112!$A$2:$G$1082,5)</f>
        <v>P-5</v>
      </c>
      <c r="F3767" s="65" t="s">
        <v>2487</v>
      </c>
      <c r="G3767" s="62"/>
      <c r="H3767" s="13" t="str">
        <f>IF(V3768&gt;94,"Met",IF(X3768="--","n/a",IF(X3768&gt;=0,"Met","Did Not Meet")))</f>
        <v>Did Not Meet</v>
      </c>
      <c r="I3767" s="13" t="str">
        <f>IF(V3769&gt;94,"Met",IF(X3769="--","n/a",IF(X3769&gt;=0,"Met","Did Not Meet")))</f>
        <v>Did Not Meet</v>
      </c>
      <c r="J3767" s="13"/>
      <c r="K3767" s="13" t="str">
        <f>IF(Z3768&gt;94,"Met",IF(AB3768="--","n/a",IF(AB3768&gt;=0,"Met","Did Not Meet")))</f>
        <v>Did Not Meet</v>
      </c>
      <c r="L3767" s="13" t="str">
        <f>IF(Z3769&gt;94,"Met",IF(AB3769="--","n/a",IF(AB3769&gt;=0,"Met","Did Not Meet")))</f>
        <v>Did Not Meet</v>
      </c>
      <c r="M3767" s="1" t="s">
        <v>9</v>
      </c>
      <c r="N3767" s="14"/>
      <c r="O3767" s="35" t="s">
        <v>2506</v>
      </c>
      <c r="P3767" s="83" t="str">
        <f t="shared" ref="P3767" si="4811">IF(P3762="No"," ", IF(P3764="No"," ",IF(P3763="No", " ",IF(P3765="No"," ","X"))))</f>
        <v xml:space="preserve"> </v>
      </c>
      <c r="Q3767" s="108"/>
      <c r="R3767" s="5" t="s">
        <v>6</v>
      </c>
      <c r="S3767" s="1" t="s">
        <v>2</v>
      </c>
      <c r="T3767" s="1" t="s">
        <v>7</v>
      </c>
      <c r="U3767" s="5">
        <v>55</v>
      </c>
      <c r="V3767" s="1">
        <v>74.55</v>
      </c>
      <c r="W3767" s="1">
        <v>72.5</v>
      </c>
      <c r="X3767" s="9">
        <f t="shared" si="4744"/>
        <v>2.0499999999999972</v>
      </c>
      <c r="Y3767" s="14">
        <v>31</v>
      </c>
      <c r="Z3767" s="1">
        <v>48.39</v>
      </c>
      <c r="AA3767" s="1">
        <v>60.14</v>
      </c>
      <c r="AB3767" s="72">
        <f t="shared" si="4771"/>
        <v>-11.75</v>
      </c>
      <c r="AC3767" s="53"/>
    </row>
    <row r="3768" spans="1:29" ht="15.75" x14ac:dyDescent="0.25">
      <c r="A3768" s="53">
        <v>6001030</v>
      </c>
      <c r="B3768" s="89" t="s">
        <v>2665</v>
      </c>
      <c r="C3768" s="53" t="s">
        <v>631</v>
      </c>
      <c r="D3768" s="50" t="s">
        <v>975</v>
      </c>
      <c r="E3768" s="48" t="str">
        <f>VLOOKUP('2012 Accountability Database'!A3762,Dems1112!$A$2:$G$1082,6)</f>
        <v>3 (Central AR)</v>
      </c>
      <c r="F3768" s="66"/>
      <c r="G3768" s="63" t="s">
        <v>2488</v>
      </c>
      <c r="H3768" s="61" t="str">
        <f t="shared" ref="H3768:I3768" si="4812">IF(H3766="Met","Yes",IF(H3767="Met","Yes","No"))</f>
        <v>No</v>
      </c>
      <c r="I3768" s="61" t="str">
        <f t="shared" si="4812"/>
        <v>Yes</v>
      </c>
      <c r="J3768" s="55"/>
      <c r="K3768" s="61" t="str">
        <f t="shared" ref="K3768:L3768" si="4813">IF(K3766="Met","Yes",IF(K3767="Met","Yes","No"))</f>
        <v>No</v>
      </c>
      <c r="L3768" s="61" t="str">
        <f t="shared" si="4813"/>
        <v>No</v>
      </c>
      <c r="M3768" s="1" t="s">
        <v>9</v>
      </c>
      <c r="N3768" s="14"/>
      <c r="O3768" s="35" t="s">
        <v>2505</v>
      </c>
      <c r="P3768" s="83" t="str">
        <f t="shared" ref="P3768" si="4814">IF(P3767="X"," ",IF(P3769="X"," ","X"))</f>
        <v xml:space="preserve"> </v>
      </c>
      <c r="Q3768" s="94" t="s">
        <v>2759</v>
      </c>
      <c r="R3768" s="5" t="s">
        <v>6</v>
      </c>
      <c r="S3768" s="1" t="s">
        <v>5</v>
      </c>
      <c r="T3768" s="1" t="s">
        <v>3</v>
      </c>
      <c r="U3768" s="5">
        <v>520</v>
      </c>
      <c r="V3768" s="1">
        <v>91.15</v>
      </c>
      <c r="W3768" s="1">
        <v>93.49</v>
      </c>
      <c r="X3768" s="6">
        <f t="shared" si="4744"/>
        <v>-2.3399999999999892</v>
      </c>
      <c r="Y3768" s="14">
        <v>337</v>
      </c>
      <c r="Z3768" s="1">
        <v>72.11</v>
      </c>
      <c r="AA3768" s="1">
        <v>76.3</v>
      </c>
      <c r="AB3768" s="72">
        <f t="shared" si="4771"/>
        <v>-4.1899999999999977</v>
      </c>
      <c r="AC3768" s="53"/>
    </row>
    <row r="3769" spans="1:29" x14ac:dyDescent="0.25">
      <c r="A3769" s="54">
        <v>6001030</v>
      </c>
      <c r="B3769" s="90" t="s">
        <v>2665</v>
      </c>
      <c r="C3769" s="54" t="s">
        <v>631</v>
      </c>
      <c r="D3769" s="4"/>
      <c r="E3769" s="4"/>
      <c r="F3769" s="67"/>
      <c r="G3769" s="64"/>
      <c r="H3769" s="43"/>
      <c r="I3769" s="43"/>
      <c r="J3769" s="43"/>
      <c r="K3769" s="43"/>
      <c r="L3769" s="43"/>
      <c r="M3769" s="4" t="s">
        <v>9</v>
      </c>
      <c r="N3769" s="15"/>
      <c r="O3769" s="38" t="s">
        <v>2482</v>
      </c>
      <c r="P3769" s="84" t="str">
        <f>IF(E3763="Achieving School"," ","X")</f>
        <v>X</v>
      </c>
      <c r="Q3769" s="91"/>
      <c r="R3769" s="4" t="s">
        <v>6</v>
      </c>
      <c r="S3769" s="4" t="s">
        <v>5</v>
      </c>
      <c r="T3769" s="4" t="s">
        <v>7</v>
      </c>
      <c r="U3769" s="4">
        <v>139</v>
      </c>
      <c r="V3769" s="4">
        <v>70.5</v>
      </c>
      <c r="W3769" s="4">
        <v>72.5</v>
      </c>
      <c r="X3769" s="7">
        <f t="shared" si="4744"/>
        <v>-2</v>
      </c>
      <c r="Y3769" s="15">
        <v>86</v>
      </c>
      <c r="Z3769" s="4">
        <v>54.65</v>
      </c>
      <c r="AA3769" s="4">
        <v>60.14</v>
      </c>
      <c r="AB3769" s="73">
        <f t="shared" si="4771"/>
        <v>-5.490000000000002</v>
      </c>
      <c r="AC3769" s="54"/>
    </row>
    <row r="3770" spans="1:29" x14ac:dyDescent="0.25">
      <c r="A3770" s="1">
        <v>6001033</v>
      </c>
      <c r="B3770" s="87" t="s">
        <v>2665</v>
      </c>
      <c r="C3770" s="55" t="s">
        <v>632</v>
      </c>
      <c r="E3770" s="42"/>
      <c r="F3770" s="65" t="s">
        <v>2483</v>
      </c>
      <c r="G3770" s="62"/>
      <c r="H3770" s="37" t="str">
        <f>IF(V3770&gt;94,"Met",IF(X3770="--","n/a",IF(X3770&gt;=0,"Met","Did Not Meet")))</f>
        <v>Met</v>
      </c>
      <c r="I3770" s="37" t="str">
        <f>IF(V3771&gt;94,"Met",IF(X3771="--","n/a",IF(X3771&gt;=0,"Met","Did Not Meet")))</f>
        <v>Met</v>
      </c>
      <c r="K3770" s="13" t="str">
        <f>IF(Z3770&gt;94,"Met",IF(AB3770="--","n/a",IF(AB3770&gt;=0,"Met","Did Not Meet")))</f>
        <v>Met</v>
      </c>
      <c r="L3770" s="13" t="str">
        <f>IF(Z3771&gt;94,"Met",IF(AB3771="--","n/a",IF(AB3771&gt;=0,"Met","Did Not Meet")))</f>
        <v>Met</v>
      </c>
      <c r="M3770" s="1" t="s">
        <v>9</v>
      </c>
      <c r="N3770" s="14" t="s">
        <v>2502</v>
      </c>
      <c r="O3770" s="5"/>
      <c r="P3770" s="44" t="str">
        <f t="shared" ref="P3770" si="4815">IF(H3772="Yes",IF(I3772="Yes","Yes","No"),"No")</f>
        <v>Yes</v>
      </c>
      <c r="Q3770" s="93"/>
      <c r="R3770" s="5" t="s">
        <v>1</v>
      </c>
      <c r="S3770" s="1" t="s">
        <v>2</v>
      </c>
      <c r="T3770" s="1" t="s">
        <v>3</v>
      </c>
      <c r="U3770" s="5">
        <v>133</v>
      </c>
      <c r="V3770" s="1">
        <v>69.92</v>
      </c>
      <c r="W3770" s="1">
        <v>68.959999999999994</v>
      </c>
      <c r="X3770" s="9">
        <f t="shared" si="4744"/>
        <v>0.96000000000000796</v>
      </c>
      <c r="Y3770" s="14">
        <v>83</v>
      </c>
      <c r="Z3770" s="1">
        <v>84.34</v>
      </c>
      <c r="AA3770" s="1">
        <v>78.84</v>
      </c>
      <c r="AB3770" s="71">
        <f t="shared" si="4771"/>
        <v>5.5</v>
      </c>
      <c r="AC3770" s="36"/>
    </row>
    <row r="3771" spans="1:29" ht="15.75" x14ac:dyDescent="0.25">
      <c r="A3771" s="53">
        <v>6001033</v>
      </c>
      <c r="B3771" s="89" t="s">
        <v>2665</v>
      </c>
      <c r="C3771" s="53" t="s">
        <v>632</v>
      </c>
      <c r="D3771" s="49" t="s">
        <v>2498</v>
      </c>
      <c r="E3771" s="34" t="str">
        <f>M3770</f>
        <v>Needs Improvement School</v>
      </c>
      <c r="F3771" s="65" t="s">
        <v>2484</v>
      </c>
      <c r="G3771" s="62"/>
      <c r="H3771" s="13" t="str">
        <f>IF(V3772&gt;94,"Met",IF(X3772="--","n/a",IF(X3772&gt;=0,"Met","Did Not Meet")))</f>
        <v>Did Not Meet</v>
      </c>
      <c r="I3771" s="13" t="str">
        <f>IF(V3773&gt;94,"Met",IF(X3773="--","n/a",IF(X3773&gt;=0,"Met","Did Not Meet")))</f>
        <v>Did Not Meet</v>
      </c>
      <c r="K3771" s="13" t="str">
        <f>IF(Z3772&gt;94,"Met",IF(AB3772="--","n/a",IF(AB3772&gt;=0,"Met","Did Not Meet")))</f>
        <v>Did Not Meet</v>
      </c>
      <c r="L3771" s="13" t="str">
        <f>IF(Z3773&gt;94,"Met",IF(AB3773="--","n/a",IF(AB3773&gt;=0,"Met","Did Not Meet")))</f>
        <v>Did Not Meet</v>
      </c>
      <c r="M3771" s="1" t="s">
        <v>9</v>
      </c>
      <c r="N3771" s="14" t="s">
        <v>2501</v>
      </c>
      <c r="O3771" s="5"/>
      <c r="P3771" s="44" t="str">
        <f t="shared" ref="P3771" si="4816">IF(K3772="Yes",IF(L3772="Yes","Yes","No"),"No")</f>
        <v>Yes</v>
      </c>
      <c r="Q3771" s="94" t="s">
        <v>2759</v>
      </c>
      <c r="R3771" s="5" t="s">
        <v>1</v>
      </c>
      <c r="S3771" s="1" t="s">
        <v>2</v>
      </c>
      <c r="T3771" s="1" t="s">
        <v>7</v>
      </c>
      <c r="U3771" s="5">
        <v>124</v>
      </c>
      <c r="V3771" s="1">
        <v>68.55</v>
      </c>
      <c r="W3771" s="1">
        <v>67.650000000000006</v>
      </c>
      <c r="X3771" s="9">
        <f t="shared" si="4744"/>
        <v>0.89999999999999147</v>
      </c>
      <c r="Y3771" s="14">
        <v>77</v>
      </c>
      <c r="Z3771" s="1">
        <v>85.71</v>
      </c>
      <c r="AA3771" s="1">
        <v>77.349999999999994</v>
      </c>
      <c r="AB3771" s="71">
        <f t="shared" si="4771"/>
        <v>8.36</v>
      </c>
      <c r="AC3771" s="53"/>
    </row>
    <row r="3772" spans="1:29" ht="15" customHeight="1" x14ac:dyDescent="0.25">
      <c r="A3772" s="53">
        <v>6001033</v>
      </c>
      <c r="B3772" s="89" t="s">
        <v>2665</v>
      </c>
      <c r="C3772" s="53" t="s">
        <v>632</v>
      </c>
      <c r="D3772" s="49" t="s">
        <v>2499</v>
      </c>
      <c r="E3772" s="35" t="str">
        <f>VLOOKUP('2012 Accountability Database'!$A3770,'2011 AYP'!A$2:B$1072,2)</f>
        <v>SI_M (School Improvement - Met Standards)</v>
      </c>
      <c r="F3772" s="66"/>
      <c r="G3772" s="63" t="s">
        <v>2485</v>
      </c>
      <c r="H3772" s="60" t="str">
        <f t="shared" ref="H3772:I3772" si="4817">IF(H3770="Met","Yes",IF(H3771="Met","Yes","No"))</f>
        <v>Yes</v>
      </c>
      <c r="I3772" s="60" t="str">
        <f t="shared" si="4817"/>
        <v>Yes</v>
      </c>
      <c r="J3772" s="42"/>
      <c r="K3772" s="60" t="str">
        <f t="shared" ref="K3772:L3772" si="4818">IF(K3770="Met","Yes",IF(K3771="Met","Yes","No"))</f>
        <v>Yes</v>
      </c>
      <c r="L3772" s="60" t="str">
        <f t="shared" si="4818"/>
        <v>Yes</v>
      </c>
      <c r="M3772" s="1" t="s">
        <v>9</v>
      </c>
      <c r="N3772" s="14" t="s">
        <v>2503</v>
      </c>
      <c r="O3772" s="5"/>
      <c r="P3772" s="44" t="str">
        <f t="shared" ref="P3772" si="4819">IF(H3776="Yes",IF(I3776="Yes","Yes","No"),"No")</f>
        <v>No</v>
      </c>
      <c r="Q3772" s="108" t="s">
        <v>2758</v>
      </c>
      <c r="R3772" s="5" t="s">
        <v>1</v>
      </c>
      <c r="S3772" s="1" t="s">
        <v>5</v>
      </c>
      <c r="T3772" s="1" t="s">
        <v>3</v>
      </c>
      <c r="U3772" s="5">
        <v>409</v>
      </c>
      <c r="V3772" s="1">
        <v>63.57</v>
      </c>
      <c r="W3772" s="1">
        <v>68.959999999999994</v>
      </c>
      <c r="X3772" s="6">
        <f t="shared" si="4744"/>
        <v>-5.3899999999999935</v>
      </c>
      <c r="Y3772" s="14">
        <v>273</v>
      </c>
      <c r="Z3772" s="1">
        <v>74.36</v>
      </c>
      <c r="AA3772" s="1">
        <v>78.84</v>
      </c>
      <c r="AB3772" s="72">
        <f t="shared" si="4771"/>
        <v>-4.480000000000004</v>
      </c>
      <c r="AC3772" s="53"/>
    </row>
    <row r="3773" spans="1:29" x14ac:dyDescent="0.25">
      <c r="A3773" s="53">
        <v>6001033</v>
      </c>
      <c r="B3773" s="89" t="s">
        <v>2665</v>
      </c>
      <c r="C3773" s="53" t="s">
        <v>632</v>
      </c>
      <c r="D3773" s="49" t="s">
        <v>2507</v>
      </c>
      <c r="E3773" s="47">
        <f>VLOOKUP('2012 Accountability Database'!A3770,Dems1112!$A$2:$G$1082,3)</f>
        <v>0.94</v>
      </c>
      <c r="F3773" s="66"/>
      <c r="G3773" s="52"/>
      <c r="M3773" s="1" t="s">
        <v>9</v>
      </c>
      <c r="N3773" s="14" t="s">
        <v>2504</v>
      </c>
      <c r="O3773" s="5"/>
      <c r="P3773" s="44" t="str">
        <f t="shared" ref="P3773" si="4820">IF(K3776="Yes",IF(L3776="Yes","Yes","No"),"No")</f>
        <v>No</v>
      </c>
      <c r="Q3773" s="108"/>
      <c r="R3773" s="5" t="s">
        <v>1</v>
      </c>
      <c r="S3773" s="1" t="s">
        <v>5</v>
      </c>
      <c r="T3773" s="1" t="s">
        <v>7</v>
      </c>
      <c r="U3773" s="5">
        <v>381</v>
      </c>
      <c r="V3773" s="1">
        <v>61.94</v>
      </c>
      <c r="W3773" s="1">
        <v>67.650000000000006</v>
      </c>
      <c r="X3773" s="6">
        <f t="shared" si="4744"/>
        <v>-5.710000000000008</v>
      </c>
      <c r="Y3773" s="14">
        <v>253</v>
      </c>
      <c r="Z3773" s="1">
        <v>73.91</v>
      </c>
      <c r="AA3773" s="1">
        <v>77.349999999999994</v>
      </c>
      <c r="AB3773" s="72">
        <f t="shared" si="4771"/>
        <v>-3.4399999999999977</v>
      </c>
      <c r="AC3773" s="53"/>
    </row>
    <row r="3774" spans="1:29" x14ac:dyDescent="0.25">
      <c r="A3774" s="53">
        <v>6001033</v>
      </c>
      <c r="B3774" s="89" t="s">
        <v>2665</v>
      </c>
      <c r="C3774" s="53" t="s">
        <v>632</v>
      </c>
      <c r="D3774" s="50" t="s">
        <v>2508</v>
      </c>
      <c r="E3774" s="47">
        <f>VLOOKUP('2012 Accountability Database'!A3770,Dems1112!$A$2:$G$1082,4)</f>
        <v>0.93</v>
      </c>
      <c r="F3774" s="65" t="s">
        <v>2486</v>
      </c>
      <c r="G3774" s="62"/>
      <c r="H3774" s="13" t="str">
        <f>IF(V3774&gt;94,"Met",IF(X3774="--","n/a",IF(X3774&gt;=0,"Met","Did Not Meet")))</f>
        <v>Did Not Meet</v>
      </c>
      <c r="I3774" s="13" t="str">
        <f>IF(V3775&gt;94,"Met",IF(X3775="--","n/a",IF(X3775&gt;=0,"Met","Did Not Meet")))</f>
        <v>Did Not Meet</v>
      </c>
      <c r="J3774" s="13"/>
      <c r="K3774" s="13" t="str">
        <f>IF(Z3774&gt;94,"Met",IF(AB3774="--","n/a",IF(AB3774&gt;=0,"Met","Did Not Meet")))</f>
        <v>Did Not Meet</v>
      </c>
      <c r="L3774" s="13" t="str">
        <f>IF(Z3775&gt;94,"Met",IF(AB3775="--","n/a",IF(AB3775&gt;=0,"Met","Did Not Meet")))</f>
        <v>Did Not Meet</v>
      </c>
      <c r="M3774" s="1" t="s">
        <v>9</v>
      </c>
      <c r="N3774" s="68" t="s">
        <v>2497</v>
      </c>
      <c r="O3774" s="35"/>
      <c r="P3774" s="44"/>
      <c r="Q3774" s="108"/>
      <c r="R3774" s="5" t="s">
        <v>6</v>
      </c>
      <c r="S3774" s="1" t="s">
        <v>2</v>
      </c>
      <c r="T3774" s="1" t="s">
        <v>3</v>
      </c>
      <c r="U3774" s="5">
        <v>133</v>
      </c>
      <c r="V3774" s="1">
        <v>57.89</v>
      </c>
      <c r="W3774" s="1">
        <v>70.41</v>
      </c>
      <c r="X3774" s="6">
        <f t="shared" si="4744"/>
        <v>-12.519999999999996</v>
      </c>
      <c r="Y3774" s="14">
        <v>83</v>
      </c>
      <c r="Z3774" s="1">
        <v>27.71</v>
      </c>
      <c r="AA3774" s="1">
        <v>47.62</v>
      </c>
      <c r="AB3774" s="72">
        <f t="shared" si="4771"/>
        <v>-19.909999999999997</v>
      </c>
      <c r="AC3774" s="53"/>
    </row>
    <row r="3775" spans="1:29" x14ac:dyDescent="0.25">
      <c r="A3775" s="53">
        <v>6001033</v>
      </c>
      <c r="B3775" s="89" t="s">
        <v>2665</v>
      </c>
      <c r="C3775" s="53" t="s">
        <v>632</v>
      </c>
      <c r="D3775" s="50" t="s">
        <v>974</v>
      </c>
      <c r="E3775" s="47" t="str">
        <f>VLOOKUP('2012 Accountability Database'!A3770,Dems1112!$A$2:$G$1082,5)</f>
        <v>P-5</v>
      </c>
      <c r="F3775" s="65" t="s">
        <v>2487</v>
      </c>
      <c r="G3775" s="62"/>
      <c r="H3775" s="13" t="str">
        <f>IF(V3776&gt;94,"Met",IF(X3776="--","n/a",IF(X3776&gt;=0,"Met","Did Not Meet")))</f>
        <v>Did Not Meet</v>
      </c>
      <c r="I3775" s="13" t="str">
        <f>IF(V3777&gt;94,"Met",IF(X3777="--","n/a",IF(X3777&gt;=0,"Met","Did Not Meet")))</f>
        <v>Did Not Meet</v>
      </c>
      <c r="J3775" s="13"/>
      <c r="K3775" s="13" t="str">
        <f>IF(Z3776&gt;94,"Met",IF(AB3776="--","n/a",IF(AB3776&gt;=0,"Met","Did Not Meet")))</f>
        <v>Did Not Meet</v>
      </c>
      <c r="L3775" s="13" t="str">
        <f>IF(Z3777&gt;94,"Met",IF(AB3777="--","n/a",IF(AB3777&gt;=0,"Met","Did Not Meet")))</f>
        <v>Did Not Meet</v>
      </c>
      <c r="M3775" s="5" t="s">
        <v>9</v>
      </c>
      <c r="N3775" s="14"/>
      <c r="O3775" s="35" t="s">
        <v>2506</v>
      </c>
      <c r="P3775" s="83" t="str">
        <f t="shared" ref="P3775" si="4821">IF(P3770="No"," ", IF(P3772="No"," ",IF(P3771="No", " ",IF(P3773="No"," ","X"))))</f>
        <v xml:space="preserve"> </v>
      </c>
      <c r="Q3775" s="108"/>
      <c r="R3775" s="5" t="s">
        <v>6</v>
      </c>
      <c r="S3775" s="5" t="s">
        <v>2</v>
      </c>
      <c r="T3775" s="5" t="s">
        <v>7</v>
      </c>
      <c r="U3775" s="5">
        <v>124</v>
      </c>
      <c r="V3775" s="5">
        <v>57.26</v>
      </c>
      <c r="W3775" s="5">
        <v>70.73</v>
      </c>
      <c r="X3775" s="8">
        <f t="shared" si="4744"/>
        <v>-13.470000000000006</v>
      </c>
      <c r="Y3775" s="14">
        <v>77</v>
      </c>
      <c r="Z3775" s="5">
        <v>27.27</v>
      </c>
      <c r="AA3775" s="5">
        <v>47.15</v>
      </c>
      <c r="AB3775" s="72">
        <f t="shared" si="4771"/>
        <v>-19.88</v>
      </c>
      <c r="AC3775" s="53"/>
    </row>
    <row r="3776" spans="1:29" ht="15.75" x14ac:dyDescent="0.25">
      <c r="A3776" s="53">
        <v>6001033</v>
      </c>
      <c r="B3776" s="89" t="s">
        <v>2665</v>
      </c>
      <c r="C3776" s="53" t="s">
        <v>632</v>
      </c>
      <c r="D3776" s="50" t="s">
        <v>975</v>
      </c>
      <c r="E3776" s="48" t="str">
        <f>VLOOKUP('2012 Accountability Database'!A3770,Dems1112!$A$2:$G$1082,6)</f>
        <v>3 (Central AR)</v>
      </c>
      <c r="F3776" s="66"/>
      <c r="G3776" s="63" t="s">
        <v>2488</v>
      </c>
      <c r="H3776" s="61" t="str">
        <f t="shared" ref="H3776:I3776" si="4822">IF(H3774="Met","Yes",IF(H3775="Met","Yes","No"))</f>
        <v>No</v>
      </c>
      <c r="I3776" s="61" t="str">
        <f t="shared" si="4822"/>
        <v>No</v>
      </c>
      <c r="J3776" s="55"/>
      <c r="K3776" s="61" t="str">
        <f t="shared" ref="K3776:L3776" si="4823">IF(K3774="Met","Yes",IF(K3775="Met","Yes","No"))</f>
        <v>No</v>
      </c>
      <c r="L3776" s="61" t="str">
        <f t="shared" si="4823"/>
        <v>No</v>
      </c>
      <c r="M3776" s="1" t="s">
        <v>9</v>
      </c>
      <c r="N3776" s="14"/>
      <c r="O3776" s="35" t="s">
        <v>2505</v>
      </c>
      <c r="P3776" s="83" t="str">
        <f t="shared" ref="P3776" si="4824">IF(P3775="X"," ",IF(P3777="X"," ","X"))</f>
        <v xml:space="preserve"> </v>
      </c>
      <c r="Q3776" s="94" t="s">
        <v>2759</v>
      </c>
      <c r="R3776" s="5" t="s">
        <v>6</v>
      </c>
      <c r="S3776" s="1" t="s">
        <v>5</v>
      </c>
      <c r="T3776" s="1" t="s">
        <v>3</v>
      </c>
      <c r="U3776" s="5">
        <v>409</v>
      </c>
      <c r="V3776" s="1">
        <v>66.010000000000005</v>
      </c>
      <c r="W3776" s="1">
        <v>70.41</v>
      </c>
      <c r="X3776" s="6">
        <f t="shared" si="4744"/>
        <v>-4.3999999999999915</v>
      </c>
      <c r="Y3776" s="14">
        <v>274</v>
      </c>
      <c r="Z3776" s="1">
        <v>43.07</v>
      </c>
      <c r="AA3776" s="1">
        <v>47.62</v>
      </c>
      <c r="AB3776" s="72">
        <f t="shared" si="4771"/>
        <v>-4.5499999999999972</v>
      </c>
      <c r="AC3776" s="53"/>
    </row>
    <row r="3777" spans="1:29" x14ac:dyDescent="0.25">
      <c r="A3777" s="54">
        <v>6001033</v>
      </c>
      <c r="B3777" s="90" t="s">
        <v>2665</v>
      </c>
      <c r="C3777" s="54" t="s">
        <v>632</v>
      </c>
      <c r="D3777" s="4"/>
      <c r="E3777" s="4"/>
      <c r="F3777" s="67"/>
      <c r="G3777" s="64"/>
      <c r="H3777" s="43"/>
      <c r="I3777" s="43"/>
      <c r="J3777" s="43"/>
      <c r="K3777" s="43"/>
      <c r="L3777" s="43"/>
      <c r="M3777" s="4" t="s">
        <v>9</v>
      </c>
      <c r="N3777" s="15"/>
      <c r="O3777" s="38" t="s">
        <v>2482</v>
      </c>
      <c r="P3777" s="84" t="str">
        <f>IF(E3771="Achieving School"," ","X")</f>
        <v>X</v>
      </c>
      <c r="Q3777" s="91"/>
      <c r="R3777" s="4" t="s">
        <v>6</v>
      </c>
      <c r="S3777" s="4" t="s">
        <v>5</v>
      </c>
      <c r="T3777" s="4" t="s">
        <v>7</v>
      </c>
      <c r="U3777" s="4">
        <v>381</v>
      </c>
      <c r="V3777" s="4">
        <v>65.349999999999994</v>
      </c>
      <c r="W3777" s="4">
        <v>70.73</v>
      </c>
      <c r="X3777" s="7">
        <f t="shared" si="4744"/>
        <v>-5.3800000000000097</v>
      </c>
      <c r="Y3777" s="15">
        <v>254</v>
      </c>
      <c r="Z3777" s="4">
        <v>42.13</v>
      </c>
      <c r="AA3777" s="4">
        <v>47.15</v>
      </c>
      <c r="AB3777" s="73">
        <f t="shared" si="4771"/>
        <v>-5.019999999999996</v>
      </c>
      <c r="AC3777" s="54"/>
    </row>
    <row r="3778" spans="1:29" x14ac:dyDescent="0.25">
      <c r="A3778" s="1">
        <v>6001035</v>
      </c>
      <c r="B3778" s="87" t="s">
        <v>2665</v>
      </c>
      <c r="C3778" s="55" t="s">
        <v>633</v>
      </c>
      <c r="E3778" s="42"/>
      <c r="F3778" s="65" t="s">
        <v>2483</v>
      </c>
      <c r="G3778" s="62"/>
      <c r="H3778" s="37" t="str">
        <f>IF(V3778&gt;94,"Met",IF(X3778="--","n/a",IF(X3778&gt;=0,"Met","Did Not Meet")))</f>
        <v>Did Not Meet</v>
      </c>
      <c r="I3778" s="37" t="str">
        <f>IF(V3779&gt;94,"Met",IF(X3779="--","n/a",IF(X3779&gt;=0,"Met","Did Not Meet")))</f>
        <v>Did Not Meet</v>
      </c>
      <c r="K3778" s="13" t="str">
        <f>IF(Z3778&gt;94,"Met",IF(AB3778="--","n/a",IF(AB3778&gt;=0,"Met","Did Not Meet")))</f>
        <v>Did Not Meet</v>
      </c>
      <c r="L3778" s="13" t="str">
        <f>IF(Z3779&gt;94,"Met",IF(AB3779="--","n/a",IF(AB3779&gt;=0,"Met","Did Not Meet")))</f>
        <v>Did Not Meet</v>
      </c>
      <c r="M3778" s="1" t="s">
        <v>18</v>
      </c>
      <c r="N3778" s="14" t="s">
        <v>2502</v>
      </c>
      <c r="O3778" s="5"/>
      <c r="P3778" s="44" t="str">
        <f t="shared" ref="P3778" si="4825">IF(H3780="Yes",IF(I3780="Yes","Yes","No"),"No")</f>
        <v>No</v>
      </c>
      <c r="Q3778" s="93"/>
      <c r="R3778" s="5" t="s">
        <v>1</v>
      </c>
      <c r="S3778" s="1" t="s">
        <v>2</v>
      </c>
      <c r="T3778" s="1" t="s">
        <v>3</v>
      </c>
      <c r="U3778" s="5">
        <v>262</v>
      </c>
      <c r="V3778" s="1">
        <v>66.41</v>
      </c>
      <c r="W3778" s="1">
        <v>67.98</v>
      </c>
      <c r="X3778" s="6">
        <f t="shared" ref="X3778:X3841" si="4826">V3778-W3778</f>
        <v>-1.5700000000000074</v>
      </c>
      <c r="Y3778" s="14">
        <v>164</v>
      </c>
      <c r="Z3778" s="1">
        <v>78.05</v>
      </c>
      <c r="AA3778" s="1">
        <v>81.47</v>
      </c>
      <c r="AB3778" s="72">
        <f t="shared" si="4771"/>
        <v>-3.4200000000000017</v>
      </c>
      <c r="AC3778" s="36"/>
    </row>
    <row r="3779" spans="1:29" ht="15.75" x14ac:dyDescent="0.25">
      <c r="A3779" s="53">
        <v>6001035</v>
      </c>
      <c r="B3779" s="89" t="s">
        <v>2665</v>
      </c>
      <c r="C3779" s="53" t="s">
        <v>633</v>
      </c>
      <c r="D3779" s="49" t="s">
        <v>2498</v>
      </c>
      <c r="E3779" s="34" t="str">
        <f>M3778</f>
        <v>Needs Improvement Focus School</v>
      </c>
      <c r="F3779" s="65" t="s">
        <v>2484</v>
      </c>
      <c r="G3779" s="62"/>
      <c r="H3779" s="13" t="str">
        <f>IF(V3780&gt;94,"Met",IF(X3780="--","n/a",IF(X3780&gt;=0,"Met","Did Not Meet")))</f>
        <v>Did Not Meet</v>
      </c>
      <c r="I3779" s="13" t="str">
        <f>IF(V3781&gt;94,"Met",IF(X3781="--","n/a",IF(X3781&gt;=0,"Met","Did Not Meet")))</f>
        <v>Did Not Meet</v>
      </c>
      <c r="K3779" s="13" t="str">
        <f>IF(Z3780&gt;94,"Met",IF(AB3780="--","n/a",IF(AB3780&gt;=0,"Met","Did Not Meet")))</f>
        <v>Did Not Meet</v>
      </c>
      <c r="L3779" s="13" t="str">
        <f>IF(Z3781&gt;94,"Met",IF(AB3781="--","n/a",IF(AB3781&gt;=0,"Met","Did Not Meet")))</f>
        <v>Did Not Meet</v>
      </c>
      <c r="M3779" s="1" t="s">
        <v>18</v>
      </c>
      <c r="N3779" s="14" t="s">
        <v>2501</v>
      </c>
      <c r="O3779" s="5"/>
      <c r="P3779" s="44" t="str">
        <f t="shared" ref="P3779" si="4827">IF(K3780="Yes",IF(L3780="Yes","Yes","No"),"No")</f>
        <v>No</v>
      </c>
      <c r="Q3779" s="94" t="s">
        <v>2759</v>
      </c>
      <c r="R3779" s="5" t="s">
        <v>1</v>
      </c>
      <c r="S3779" s="1" t="s">
        <v>2</v>
      </c>
      <c r="T3779" s="1" t="s">
        <v>7</v>
      </c>
      <c r="U3779" s="5">
        <v>213</v>
      </c>
      <c r="V3779" s="1">
        <v>61.97</v>
      </c>
      <c r="W3779" s="1">
        <v>64.150000000000006</v>
      </c>
      <c r="X3779" s="6">
        <f t="shared" si="4826"/>
        <v>-2.1800000000000068</v>
      </c>
      <c r="Y3779" s="14">
        <v>131</v>
      </c>
      <c r="Z3779" s="1">
        <v>74.05</v>
      </c>
      <c r="AA3779" s="1">
        <v>79.03</v>
      </c>
      <c r="AB3779" s="72">
        <f t="shared" si="4771"/>
        <v>-4.980000000000004</v>
      </c>
      <c r="AC3779" s="53"/>
    </row>
    <row r="3780" spans="1:29" ht="15" customHeight="1" x14ac:dyDescent="0.25">
      <c r="A3780" s="53">
        <v>6001035</v>
      </c>
      <c r="B3780" s="89" t="s">
        <v>2665</v>
      </c>
      <c r="C3780" s="53" t="s">
        <v>633</v>
      </c>
      <c r="D3780" s="49" t="s">
        <v>2499</v>
      </c>
      <c r="E3780" s="35" t="str">
        <f>VLOOKUP('2012 Accountability Database'!$A3778,'2011 AYP'!A$2:B$1072,2)</f>
        <v>SI_3 (School Improvement Year 3)</v>
      </c>
      <c r="F3780" s="66"/>
      <c r="G3780" s="63" t="s">
        <v>2485</v>
      </c>
      <c r="H3780" s="60" t="str">
        <f t="shared" ref="H3780:I3780" si="4828">IF(H3778="Met","Yes",IF(H3779="Met","Yes","No"))</f>
        <v>No</v>
      </c>
      <c r="I3780" s="60" t="str">
        <f t="shared" si="4828"/>
        <v>No</v>
      </c>
      <c r="J3780" s="42"/>
      <c r="K3780" s="60" t="str">
        <f t="shared" ref="K3780:L3780" si="4829">IF(K3778="Met","Yes",IF(K3779="Met","Yes","No"))</f>
        <v>No</v>
      </c>
      <c r="L3780" s="60" t="str">
        <f t="shared" si="4829"/>
        <v>No</v>
      </c>
      <c r="M3780" s="1" t="s">
        <v>18</v>
      </c>
      <c r="N3780" s="14" t="s">
        <v>2503</v>
      </c>
      <c r="O3780" s="5"/>
      <c r="P3780" s="44" t="str">
        <f t="shared" ref="P3780" si="4830">IF(H3784="Yes",IF(I3784="Yes","Yes","No"),"No")</f>
        <v>No</v>
      </c>
      <c r="Q3780" s="108" t="s">
        <v>2758</v>
      </c>
      <c r="R3780" s="5" t="s">
        <v>1</v>
      </c>
      <c r="S3780" s="1" t="s">
        <v>5</v>
      </c>
      <c r="T3780" s="1" t="s">
        <v>3</v>
      </c>
      <c r="U3780" s="5">
        <v>836</v>
      </c>
      <c r="V3780" s="1">
        <v>61.72</v>
      </c>
      <c r="W3780" s="1">
        <v>67.98</v>
      </c>
      <c r="X3780" s="6">
        <f t="shared" si="4826"/>
        <v>-6.2600000000000051</v>
      </c>
      <c r="Y3780" s="14">
        <v>543</v>
      </c>
      <c r="Z3780" s="1">
        <v>73.11</v>
      </c>
      <c r="AA3780" s="1">
        <v>81.47</v>
      </c>
      <c r="AB3780" s="72">
        <f t="shared" si="4771"/>
        <v>-8.36</v>
      </c>
      <c r="AC3780" s="53"/>
    </row>
    <row r="3781" spans="1:29" x14ac:dyDescent="0.25">
      <c r="A3781" s="53">
        <v>6001035</v>
      </c>
      <c r="B3781" s="89" t="s">
        <v>2665</v>
      </c>
      <c r="C3781" s="53" t="s">
        <v>633</v>
      </c>
      <c r="D3781" s="49" t="s">
        <v>2507</v>
      </c>
      <c r="E3781" s="47">
        <f>VLOOKUP('2012 Accountability Database'!A3778,Dems1112!$A$2:$G$1082,3)</f>
        <v>0.95</v>
      </c>
      <c r="F3781" s="66"/>
      <c r="G3781" s="52"/>
      <c r="M3781" s="5" t="s">
        <v>18</v>
      </c>
      <c r="N3781" s="14" t="s">
        <v>2504</v>
      </c>
      <c r="O3781" s="5"/>
      <c r="P3781" s="44" t="str">
        <f t="shared" ref="P3781" si="4831">IF(K3784="Yes",IF(L3784="Yes","Yes","No"),"No")</f>
        <v>No</v>
      </c>
      <c r="Q3781" s="108"/>
      <c r="R3781" s="5" t="s">
        <v>1</v>
      </c>
      <c r="S3781" s="5" t="s">
        <v>5</v>
      </c>
      <c r="T3781" s="5" t="s">
        <v>7</v>
      </c>
      <c r="U3781" s="5">
        <v>674</v>
      </c>
      <c r="V3781" s="5">
        <v>56.53</v>
      </c>
      <c r="W3781" s="5">
        <v>64.150000000000006</v>
      </c>
      <c r="X3781" s="8">
        <f t="shared" si="4826"/>
        <v>-7.6200000000000045</v>
      </c>
      <c r="Y3781" s="14">
        <v>432</v>
      </c>
      <c r="Z3781" s="5">
        <v>70.599999999999994</v>
      </c>
      <c r="AA3781" s="5">
        <v>79.03</v>
      </c>
      <c r="AB3781" s="72">
        <f t="shared" si="4771"/>
        <v>-8.4300000000000068</v>
      </c>
      <c r="AC3781" s="53"/>
    </row>
    <row r="3782" spans="1:29" x14ac:dyDescent="0.25">
      <c r="A3782" s="53">
        <v>6001035</v>
      </c>
      <c r="B3782" s="89" t="s">
        <v>2665</v>
      </c>
      <c r="C3782" s="53" t="s">
        <v>633</v>
      </c>
      <c r="D3782" s="50" t="s">
        <v>2508</v>
      </c>
      <c r="E3782" s="47">
        <f>VLOOKUP('2012 Accountability Database'!A3778,Dems1112!$A$2:$G$1082,4)</f>
        <v>0.83</v>
      </c>
      <c r="F3782" s="65" t="s">
        <v>2486</v>
      </c>
      <c r="G3782" s="62"/>
      <c r="H3782" s="13" t="str">
        <f>IF(V3782&gt;94,"Met",IF(X3782="--","n/a",IF(X3782&gt;=0,"Met","Did Not Meet")))</f>
        <v>Did Not Meet</v>
      </c>
      <c r="I3782" s="13" t="str">
        <f>IF(V3783&gt;94,"Met",IF(X3783="--","n/a",IF(X3783&gt;=0,"Met","Did Not Meet")))</f>
        <v>Did Not Meet</v>
      </c>
      <c r="J3782" s="13"/>
      <c r="K3782" s="13" t="str">
        <f>IF(Z3782&gt;94,"Met",IF(AB3782="--","n/a",IF(AB3782&gt;=0,"Met","Did Not Meet")))</f>
        <v>Did Not Meet</v>
      </c>
      <c r="L3782" s="13" t="str">
        <f>IF(Z3783&gt;94,"Met",IF(AB3783="--","n/a",IF(AB3783&gt;=0,"Met","Did Not Meet")))</f>
        <v>Did Not Meet</v>
      </c>
      <c r="M3782" s="1" t="s">
        <v>18</v>
      </c>
      <c r="N3782" s="68" t="s">
        <v>2497</v>
      </c>
      <c r="O3782" s="35"/>
      <c r="P3782" s="44"/>
      <c r="Q3782" s="108"/>
      <c r="R3782" s="5" t="s">
        <v>6</v>
      </c>
      <c r="S3782" s="1" t="s">
        <v>2</v>
      </c>
      <c r="T3782" s="1" t="s">
        <v>3</v>
      </c>
      <c r="U3782" s="5">
        <v>262</v>
      </c>
      <c r="V3782" s="1">
        <v>46.56</v>
      </c>
      <c r="W3782" s="1">
        <v>61.24</v>
      </c>
      <c r="X3782" s="6">
        <f t="shared" si="4826"/>
        <v>-14.68</v>
      </c>
      <c r="Y3782" s="14">
        <v>164</v>
      </c>
      <c r="Z3782" s="1">
        <v>28.66</v>
      </c>
      <c r="AA3782" s="1">
        <v>56.61</v>
      </c>
      <c r="AB3782" s="72">
        <f t="shared" si="4771"/>
        <v>-27.95</v>
      </c>
      <c r="AC3782" s="53"/>
    </row>
    <row r="3783" spans="1:29" x14ac:dyDescent="0.25">
      <c r="A3783" s="53">
        <v>6001035</v>
      </c>
      <c r="B3783" s="89" t="s">
        <v>2665</v>
      </c>
      <c r="C3783" s="53" t="s">
        <v>633</v>
      </c>
      <c r="D3783" s="50" t="s">
        <v>974</v>
      </c>
      <c r="E3783" s="47" t="str">
        <f>VLOOKUP('2012 Accountability Database'!A3778,Dems1112!$A$2:$G$1082,5)</f>
        <v>P-5</v>
      </c>
      <c r="F3783" s="65" t="s">
        <v>2487</v>
      </c>
      <c r="G3783" s="62"/>
      <c r="H3783" s="13" t="str">
        <f>IF(V3784&gt;94,"Met",IF(X3784="--","n/a",IF(X3784&gt;=0,"Met","Did Not Meet")))</f>
        <v>Did Not Meet</v>
      </c>
      <c r="I3783" s="13" t="str">
        <f>IF(V3785&gt;94,"Met",IF(X3785="--","n/a",IF(X3785&gt;=0,"Met","Did Not Meet")))</f>
        <v>Did Not Meet</v>
      </c>
      <c r="J3783" s="13"/>
      <c r="K3783" s="13" t="str">
        <f>IF(Z3784&gt;94,"Met",IF(AB3784="--","n/a",IF(AB3784&gt;=0,"Met","Did Not Meet")))</f>
        <v>Did Not Meet</v>
      </c>
      <c r="L3783" s="13" t="str">
        <f>IF(Z3785&gt;94,"Met",IF(AB3785="--","n/a",IF(AB3785&gt;=0,"Met","Did Not Meet")))</f>
        <v>Did Not Meet</v>
      </c>
      <c r="M3783" s="1" t="s">
        <v>18</v>
      </c>
      <c r="N3783" s="14"/>
      <c r="O3783" s="35" t="s">
        <v>2506</v>
      </c>
      <c r="P3783" s="83" t="str">
        <f t="shared" ref="P3783" si="4832">IF(P3778="No"," ", IF(P3780="No"," ",IF(P3779="No", " ",IF(P3781="No"," ","X"))))</f>
        <v xml:space="preserve"> </v>
      </c>
      <c r="Q3783" s="108"/>
      <c r="R3783" s="5" t="s">
        <v>6</v>
      </c>
      <c r="S3783" s="1" t="s">
        <v>2</v>
      </c>
      <c r="T3783" s="1" t="s">
        <v>7</v>
      </c>
      <c r="U3783" s="5">
        <v>213</v>
      </c>
      <c r="V3783" s="1">
        <v>41.31</v>
      </c>
      <c r="W3783" s="1">
        <v>56.4</v>
      </c>
      <c r="X3783" s="6">
        <f t="shared" si="4826"/>
        <v>-15.089999999999996</v>
      </c>
      <c r="Y3783" s="14">
        <v>131</v>
      </c>
      <c r="Z3783" s="1">
        <v>21.37</v>
      </c>
      <c r="AA3783" s="1">
        <v>53.86</v>
      </c>
      <c r="AB3783" s="72">
        <f t="shared" si="4771"/>
        <v>-32.489999999999995</v>
      </c>
      <c r="AC3783" s="53"/>
    </row>
    <row r="3784" spans="1:29" ht="15.75" x14ac:dyDescent="0.25">
      <c r="A3784" s="53">
        <v>6001035</v>
      </c>
      <c r="B3784" s="89" t="s">
        <v>2665</v>
      </c>
      <c r="C3784" s="53" t="s">
        <v>633</v>
      </c>
      <c r="D3784" s="50" t="s">
        <v>975</v>
      </c>
      <c r="E3784" s="48" t="str">
        <f>VLOOKUP('2012 Accountability Database'!A3778,Dems1112!$A$2:$G$1082,6)</f>
        <v>3 (Central AR)</v>
      </c>
      <c r="F3784" s="66"/>
      <c r="G3784" s="63" t="s">
        <v>2488</v>
      </c>
      <c r="H3784" s="61" t="str">
        <f t="shared" ref="H3784:I3784" si="4833">IF(H3782="Met","Yes",IF(H3783="Met","Yes","No"))</f>
        <v>No</v>
      </c>
      <c r="I3784" s="61" t="str">
        <f t="shared" si="4833"/>
        <v>No</v>
      </c>
      <c r="J3784" s="55"/>
      <c r="K3784" s="61" t="str">
        <f t="shared" ref="K3784:L3784" si="4834">IF(K3782="Met","Yes",IF(K3783="Met","Yes","No"))</f>
        <v>No</v>
      </c>
      <c r="L3784" s="61" t="str">
        <f t="shared" si="4834"/>
        <v>No</v>
      </c>
      <c r="M3784" s="5" t="s">
        <v>18</v>
      </c>
      <c r="N3784" s="14"/>
      <c r="O3784" s="35" t="s">
        <v>2505</v>
      </c>
      <c r="P3784" s="83" t="str">
        <f t="shared" ref="P3784" si="4835">IF(P3783="X"," ",IF(P3785="X"," ","X"))</f>
        <v xml:space="preserve"> </v>
      </c>
      <c r="Q3784" s="94" t="s">
        <v>2759</v>
      </c>
      <c r="R3784" s="5" t="s">
        <v>6</v>
      </c>
      <c r="S3784" s="5" t="s">
        <v>5</v>
      </c>
      <c r="T3784" s="5" t="s">
        <v>3</v>
      </c>
      <c r="U3784" s="5">
        <v>836</v>
      </c>
      <c r="V3784" s="5">
        <v>52.63</v>
      </c>
      <c r="W3784" s="5">
        <v>61.24</v>
      </c>
      <c r="X3784" s="8">
        <f t="shared" si="4826"/>
        <v>-8.61</v>
      </c>
      <c r="Y3784" s="14">
        <v>543</v>
      </c>
      <c r="Z3784" s="5">
        <v>41.99</v>
      </c>
      <c r="AA3784" s="5">
        <v>56.61</v>
      </c>
      <c r="AB3784" s="72">
        <f t="shared" si="4771"/>
        <v>-14.619999999999997</v>
      </c>
      <c r="AC3784" s="53"/>
    </row>
    <row r="3785" spans="1:29" x14ac:dyDescent="0.25">
      <c r="A3785" s="54">
        <v>6001035</v>
      </c>
      <c r="B3785" s="90" t="s">
        <v>2665</v>
      </c>
      <c r="C3785" s="54" t="s">
        <v>633</v>
      </c>
      <c r="D3785" s="4"/>
      <c r="E3785" s="4"/>
      <c r="F3785" s="67"/>
      <c r="G3785" s="64"/>
      <c r="H3785" s="43"/>
      <c r="I3785" s="43"/>
      <c r="J3785" s="43"/>
      <c r="K3785" s="43"/>
      <c r="L3785" s="43"/>
      <c r="M3785" s="4" t="s">
        <v>18</v>
      </c>
      <c r="N3785" s="15"/>
      <c r="O3785" s="38" t="s">
        <v>2482</v>
      </c>
      <c r="P3785" s="84" t="str">
        <f>IF(E3779="Achieving School"," ","X")</f>
        <v>X</v>
      </c>
      <c r="Q3785" s="91"/>
      <c r="R3785" s="4" t="s">
        <v>6</v>
      </c>
      <c r="S3785" s="4" t="s">
        <v>5</v>
      </c>
      <c r="T3785" s="4" t="s">
        <v>7</v>
      </c>
      <c r="U3785" s="4">
        <v>674</v>
      </c>
      <c r="V3785" s="4">
        <v>46.59</v>
      </c>
      <c r="W3785" s="4">
        <v>56.4</v>
      </c>
      <c r="X3785" s="7">
        <f t="shared" si="4826"/>
        <v>-9.8099999999999952</v>
      </c>
      <c r="Y3785" s="15">
        <v>432</v>
      </c>
      <c r="Z3785" s="4">
        <v>37.5</v>
      </c>
      <c r="AA3785" s="4">
        <v>53.86</v>
      </c>
      <c r="AB3785" s="73">
        <f t="shared" si="4771"/>
        <v>-16.36</v>
      </c>
      <c r="AC3785" s="54"/>
    </row>
    <row r="3786" spans="1:29" x14ac:dyDescent="0.25">
      <c r="A3786" s="1">
        <v>6001038</v>
      </c>
      <c r="B3786" s="87" t="s">
        <v>2665</v>
      </c>
      <c r="C3786" s="55" t="s">
        <v>634</v>
      </c>
      <c r="E3786" s="42"/>
      <c r="F3786" s="65" t="s">
        <v>2483</v>
      </c>
      <c r="G3786" s="62"/>
      <c r="H3786" s="37" t="str">
        <f>IF(V3786&gt;94,"Met",IF(X3786="--","n/a",IF(X3786&gt;=0,"Met","Did Not Meet")))</f>
        <v>Did Not Meet</v>
      </c>
      <c r="I3786" s="37" t="str">
        <f>IF(V3787&gt;94,"Met",IF(X3787="--","n/a",IF(X3787&gt;=0,"Met","Did Not Meet")))</f>
        <v>Did Not Meet</v>
      </c>
      <c r="K3786" s="13" t="str">
        <f>IF(Z3786&gt;94,"Met",IF(AB3786="--","n/a",IF(AB3786&gt;=0,"Met","Did Not Meet")))</f>
        <v>Did Not Meet</v>
      </c>
      <c r="L3786" s="13" t="str">
        <f>IF(Z3787&gt;94,"Met",IF(AB3787="--","n/a",IF(AB3787&gt;=0,"Met","Did Not Meet")))</f>
        <v>Did Not Meet</v>
      </c>
      <c r="M3786" s="1" t="s">
        <v>9</v>
      </c>
      <c r="N3786" s="14" t="s">
        <v>2502</v>
      </c>
      <c r="O3786" s="5"/>
      <c r="P3786" s="44" t="str">
        <f t="shared" ref="P3786" si="4836">IF(H3788="Yes",IF(I3788="Yes","Yes","No"),"No")</f>
        <v>No</v>
      </c>
      <c r="Q3786" s="93"/>
      <c r="R3786" s="5" t="s">
        <v>1</v>
      </c>
      <c r="S3786" s="1" t="s">
        <v>2</v>
      </c>
      <c r="T3786" s="1" t="s">
        <v>3</v>
      </c>
      <c r="U3786" s="5">
        <v>175</v>
      </c>
      <c r="V3786" s="1">
        <v>84</v>
      </c>
      <c r="W3786" s="1">
        <v>84.88</v>
      </c>
      <c r="X3786" s="6">
        <f t="shared" si="4826"/>
        <v>-0.87999999999999545</v>
      </c>
      <c r="Y3786" s="14">
        <v>114</v>
      </c>
      <c r="Z3786" s="1">
        <v>84.21</v>
      </c>
      <c r="AA3786" s="1">
        <v>85.56</v>
      </c>
      <c r="AB3786" s="72">
        <f t="shared" si="4771"/>
        <v>-1.3500000000000085</v>
      </c>
      <c r="AC3786" s="36"/>
    </row>
    <row r="3787" spans="1:29" ht="15.75" x14ac:dyDescent="0.25">
      <c r="A3787" s="53">
        <v>6001038</v>
      </c>
      <c r="B3787" s="89" t="s">
        <v>2665</v>
      </c>
      <c r="C3787" s="53" t="s">
        <v>634</v>
      </c>
      <c r="D3787" s="49" t="s">
        <v>2498</v>
      </c>
      <c r="E3787" s="34" t="str">
        <f>M3786</f>
        <v>Needs Improvement School</v>
      </c>
      <c r="F3787" s="65" t="s">
        <v>2484</v>
      </c>
      <c r="G3787" s="62"/>
      <c r="H3787" s="13" t="str">
        <f>IF(V3788&gt;94,"Met",IF(X3788="--","n/a",IF(X3788&gt;=0,"Met","Did Not Meet")))</f>
        <v>Did Not Meet</v>
      </c>
      <c r="I3787" s="13" t="str">
        <f>IF(V3789&gt;94,"Met",IF(X3789="--","n/a",IF(X3789&gt;=0,"Met","Did Not Meet")))</f>
        <v>Did Not Meet</v>
      </c>
      <c r="K3787" s="13" t="str">
        <f>IF(Z3788&gt;94,"Met",IF(AB3788="--","n/a",IF(AB3788&gt;=0,"Met","Did Not Meet")))</f>
        <v>Did Not Meet</v>
      </c>
      <c r="L3787" s="13" t="str">
        <f>IF(Z3789&gt;94,"Met",IF(AB3789="--","n/a",IF(AB3789&gt;=0,"Met","Did Not Meet")))</f>
        <v>Did Not Meet</v>
      </c>
      <c r="M3787" s="1" t="s">
        <v>9</v>
      </c>
      <c r="N3787" s="14" t="s">
        <v>2501</v>
      </c>
      <c r="O3787" s="5"/>
      <c r="P3787" s="44" t="str">
        <f t="shared" ref="P3787" si="4837">IF(K3788="Yes",IF(L3788="Yes","Yes","No"),"No")</f>
        <v>No</v>
      </c>
      <c r="Q3787" s="94" t="s">
        <v>2759</v>
      </c>
      <c r="R3787" s="5" t="s">
        <v>1</v>
      </c>
      <c r="S3787" s="1" t="s">
        <v>2</v>
      </c>
      <c r="T3787" s="1" t="s">
        <v>7</v>
      </c>
      <c r="U3787" s="5">
        <v>98</v>
      </c>
      <c r="V3787" s="1">
        <v>73.47</v>
      </c>
      <c r="W3787" s="1">
        <v>75.39</v>
      </c>
      <c r="X3787" s="6">
        <f t="shared" si="4826"/>
        <v>-1.9200000000000017</v>
      </c>
      <c r="Y3787" s="14">
        <v>71</v>
      </c>
      <c r="Z3787" s="1">
        <v>77.459999999999994</v>
      </c>
      <c r="AA3787" s="1">
        <v>78.290000000000006</v>
      </c>
      <c r="AB3787" s="72">
        <f t="shared" si="4771"/>
        <v>-0.83000000000001251</v>
      </c>
      <c r="AC3787" s="53"/>
    </row>
    <row r="3788" spans="1:29" ht="15" customHeight="1" x14ac:dyDescent="0.25">
      <c r="A3788" s="53">
        <v>6001038</v>
      </c>
      <c r="B3788" s="89" t="s">
        <v>2665</v>
      </c>
      <c r="C3788" s="53" t="s">
        <v>634</v>
      </c>
      <c r="D3788" s="49" t="s">
        <v>2499</v>
      </c>
      <c r="E3788" s="35" t="str">
        <f>VLOOKUP('2012 Accountability Database'!$A3786,'2011 AYP'!A$2:B$1072,2)</f>
        <v>SI_M (School Improvement - Met Standards)</v>
      </c>
      <c r="F3788" s="66"/>
      <c r="G3788" s="63" t="s">
        <v>2485</v>
      </c>
      <c r="H3788" s="60" t="str">
        <f t="shared" ref="H3788:I3788" si="4838">IF(H3786="Met","Yes",IF(H3787="Met","Yes","No"))</f>
        <v>No</v>
      </c>
      <c r="I3788" s="60" t="str">
        <f t="shared" si="4838"/>
        <v>No</v>
      </c>
      <c r="J3788" s="42"/>
      <c r="K3788" s="60" t="str">
        <f t="shared" ref="K3788:L3788" si="4839">IF(K3786="Met","Yes",IF(K3787="Met","Yes","No"))</f>
        <v>No</v>
      </c>
      <c r="L3788" s="60" t="str">
        <f t="shared" si="4839"/>
        <v>No</v>
      </c>
      <c r="M3788" s="1" t="s">
        <v>9</v>
      </c>
      <c r="N3788" s="14" t="s">
        <v>2503</v>
      </c>
      <c r="O3788" s="5"/>
      <c r="P3788" s="44" t="str">
        <f t="shared" ref="P3788" si="4840">IF(H3792="Yes",IF(I3792="Yes","Yes","No"),"No")</f>
        <v>No</v>
      </c>
      <c r="Q3788" s="108" t="s">
        <v>2758</v>
      </c>
      <c r="R3788" s="5" t="s">
        <v>1</v>
      </c>
      <c r="S3788" s="1" t="s">
        <v>5</v>
      </c>
      <c r="T3788" s="1" t="s">
        <v>3</v>
      </c>
      <c r="U3788" s="5">
        <v>538</v>
      </c>
      <c r="V3788" s="1">
        <v>81.23</v>
      </c>
      <c r="W3788" s="1">
        <v>84.88</v>
      </c>
      <c r="X3788" s="6">
        <f t="shared" si="4826"/>
        <v>-3.6499999999999915</v>
      </c>
      <c r="Y3788" s="14">
        <v>355</v>
      </c>
      <c r="Z3788" s="1">
        <v>84.23</v>
      </c>
      <c r="AA3788" s="1">
        <v>85.56</v>
      </c>
      <c r="AB3788" s="72">
        <f t="shared" si="4771"/>
        <v>-1.3299999999999983</v>
      </c>
      <c r="AC3788" s="53"/>
    </row>
    <row r="3789" spans="1:29" x14ac:dyDescent="0.25">
      <c r="A3789" s="53">
        <v>6001038</v>
      </c>
      <c r="B3789" s="89" t="s">
        <v>2665</v>
      </c>
      <c r="C3789" s="53" t="s">
        <v>634</v>
      </c>
      <c r="D3789" s="49" t="s">
        <v>2507</v>
      </c>
      <c r="E3789" s="47">
        <f>VLOOKUP('2012 Accountability Database'!A3786,Dems1112!$A$2:$G$1082,3)</f>
        <v>0.47</v>
      </c>
      <c r="F3789" s="66"/>
      <c r="G3789" s="52"/>
      <c r="M3789" s="1" t="s">
        <v>9</v>
      </c>
      <c r="N3789" s="14" t="s">
        <v>2504</v>
      </c>
      <c r="O3789" s="5"/>
      <c r="P3789" s="44" t="str">
        <f t="shared" ref="P3789" si="4841">IF(K3792="Yes",IF(L3792="Yes","Yes","No"),"No")</f>
        <v>No</v>
      </c>
      <c r="Q3789" s="108"/>
      <c r="R3789" s="5" t="s">
        <v>1</v>
      </c>
      <c r="S3789" s="1" t="s">
        <v>5</v>
      </c>
      <c r="T3789" s="1" t="s">
        <v>7</v>
      </c>
      <c r="U3789" s="5">
        <v>303</v>
      </c>
      <c r="V3789" s="1">
        <v>69.31</v>
      </c>
      <c r="W3789" s="1">
        <v>75.39</v>
      </c>
      <c r="X3789" s="6">
        <f t="shared" si="4826"/>
        <v>-6.0799999999999983</v>
      </c>
      <c r="Y3789" s="14">
        <v>206</v>
      </c>
      <c r="Z3789" s="1">
        <v>77.180000000000007</v>
      </c>
      <c r="AA3789" s="1">
        <v>78.290000000000006</v>
      </c>
      <c r="AB3789" s="72">
        <f t="shared" si="4771"/>
        <v>-1.1099999999999994</v>
      </c>
      <c r="AC3789" s="53"/>
    </row>
    <row r="3790" spans="1:29" x14ac:dyDescent="0.25">
      <c r="A3790" s="53">
        <v>6001038</v>
      </c>
      <c r="B3790" s="89" t="s">
        <v>2665</v>
      </c>
      <c r="C3790" s="53" t="s">
        <v>634</v>
      </c>
      <c r="D3790" s="50" t="s">
        <v>2508</v>
      </c>
      <c r="E3790" s="47">
        <f>VLOOKUP('2012 Accountability Database'!A3786,Dems1112!$A$2:$G$1082,4)</f>
        <v>0.49</v>
      </c>
      <c r="F3790" s="65" t="s">
        <v>2486</v>
      </c>
      <c r="G3790" s="62"/>
      <c r="H3790" s="13" t="str">
        <f>IF(V3790&gt;94,"Met",IF(X3790="--","n/a",IF(X3790&gt;=0,"Met","Did Not Meet")))</f>
        <v>Did Not Meet</v>
      </c>
      <c r="I3790" s="13" t="str">
        <f>IF(V3791&gt;94,"Met",IF(X3791="--","n/a",IF(X3791&gt;=0,"Met","Did Not Meet")))</f>
        <v>Did Not Meet</v>
      </c>
      <c r="J3790" s="13"/>
      <c r="K3790" s="13" t="str">
        <f>IF(Z3790&gt;94,"Met",IF(AB3790="--","n/a",IF(AB3790&gt;=0,"Met","Did Not Meet")))</f>
        <v>Did Not Meet</v>
      </c>
      <c r="L3790" s="13" t="str">
        <f>IF(Z3791&gt;94,"Met",IF(AB3791="--","n/a",IF(AB3791&gt;=0,"Met","Did Not Meet")))</f>
        <v>Did Not Meet</v>
      </c>
      <c r="M3790" s="5" t="s">
        <v>9</v>
      </c>
      <c r="N3790" s="68" t="s">
        <v>2497</v>
      </c>
      <c r="O3790" s="35"/>
      <c r="P3790" s="44"/>
      <c r="Q3790" s="108"/>
      <c r="R3790" s="5" t="s">
        <v>6</v>
      </c>
      <c r="S3790" s="5" t="s">
        <v>2</v>
      </c>
      <c r="T3790" s="5" t="s">
        <v>3</v>
      </c>
      <c r="U3790" s="5">
        <v>175</v>
      </c>
      <c r="V3790" s="5">
        <v>81.709999999999994</v>
      </c>
      <c r="W3790" s="5">
        <v>83.42</v>
      </c>
      <c r="X3790" s="8">
        <f t="shared" si="4826"/>
        <v>-1.710000000000008</v>
      </c>
      <c r="Y3790" s="14">
        <v>114</v>
      </c>
      <c r="Z3790" s="5">
        <v>54.39</v>
      </c>
      <c r="AA3790" s="5">
        <v>70.41</v>
      </c>
      <c r="AB3790" s="72">
        <f t="shared" si="4771"/>
        <v>-16.019999999999996</v>
      </c>
      <c r="AC3790" s="53"/>
    </row>
    <row r="3791" spans="1:29" x14ac:dyDescent="0.25">
      <c r="A3791" s="53">
        <v>6001038</v>
      </c>
      <c r="B3791" s="89" t="s">
        <v>2665</v>
      </c>
      <c r="C3791" s="53" t="s">
        <v>634</v>
      </c>
      <c r="D3791" s="50" t="s">
        <v>974</v>
      </c>
      <c r="E3791" s="47" t="str">
        <f>VLOOKUP('2012 Accountability Database'!A3786,Dems1112!$A$2:$G$1082,5)</f>
        <v>P-5</v>
      </c>
      <c r="F3791" s="65" t="s">
        <v>2487</v>
      </c>
      <c r="G3791" s="62"/>
      <c r="H3791" s="13" t="str">
        <f>IF(V3792&gt;94,"Met",IF(X3792="--","n/a",IF(X3792&gt;=0,"Met","Did Not Meet")))</f>
        <v>Did Not Meet</v>
      </c>
      <c r="I3791" s="13" t="str">
        <f>IF(V3793&gt;94,"Met",IF(X3793="--","n/a",IF(X3793&gt;=0,"Met","Did Not Meet")))</f>
        <v>Did Not Meet</v>
      </c>
      <c r="J3791" s="13"/>
      <c r="K3791" s="13" t="str">
        <f>IF(Z3792&gt;94,"Met",IF(AB3792="--","n/a",IF(AB3792&gt;=0,"Met","Did Not Meet")))</f>
        <v>Did Not Meet</v>
      </c>
      <c r="L3791" s="13" t="str">
        <f>IF(Z3793&gt;94,"Met",IF(AB3793="--","n/a",IF(AB3793&gt;=0,"Met","Did Not Meet")))</f>
        <v>Did Not Meet</v>
      </c>
      <c r="M3791" s="5" t="s">
        <v>9</v>
      </c>
      <c r="N3791" s="14"/>
      <c r="O3791" s="35" t="s">
        <v>2506</v>
      </c>
      <c r="P3791" s="83" t="str">
        <f t="shared" ref="P3791" si="4842">IF(P3786="No"," ", IF(P3788="No"," ",IF(P3787="No", " ",IF(P3789="No"," ","X"))))</f>
        <v xml:space="preserve"> </v>
      </c>
      <c r="Q3791" s="108"/>
      <c r="R3791" s="5" t="s">
        <v>6</v>
      </c>
      <c r="S3791" s="5" t="s">
        <v>2</v>
      </c>
      <c r="T3791" s="5" t="s">
        <v>7</v>
      </c>
      <c r="U3791" s="5">
        <v>98</v>
      </c>
      <c r="V3791" s="5">
        <v>68.37</v>
      </c>
      <c r="W3791" s="5">
        <v>73.69</v>
      </c>
      <c r="X3791" s="8">
        <f t="shared" si="4826"/>
        <v>-5.3199999999999932</v>
      </c>
      <c r="Y3791" s="14">
        <v>71</v>
      </c>
      <c r="Z3791" s="5">
        <v>40.85</v>
      </c>
      <c r="AA3791" s="5">
        <v>60.2</v>
      </c>
      <c r="AB3791" s="72">
        <f t="shared" si="4771"/>
        <v>-19.350000000000001</v>
      </c>
      <c r="AC3791" s="53"/>
    </row>
    <row r="3792" spans="1:29" ht="15.75" x14ac:dyDescent="0.25">
      <c r="A3792" s="53">
        <v>6001038</v>
      </c>
      <c r="B3792" s="89" t="s">
        <v>2665</v>
      </c>
      <c r="C3792" s="53" t="s">
        <v>634</v>
      </c>
      <c r="D3792" s="50" t="s">
        <v>975</v>
      </c>
      <c r="E3792" s="48" t="str">
        <f>VLOOKUP('2012 Accountability Database'!A3786,Dems1112!$A$2:$G$1082,6)</f>
        <v>3 (Central AR)</v>
      </c>
      <c r="F3792" s="66"/>
      <c r="G3792" s="63" t="s">
        <v>2488</v>
      </c>
      <c r="H3792" s="61" t="str">
        <f t="shared" ref="H3792:I3792" si="4843">IF(H3790="Met","Yes",IF(H3791="Met","Yes","No"))</f>
        <v>No</v>
      </c>
      <c r="I3792" s="61" t="str">
        <f t="shared" si="4843"/>
        <v>No</v>
      </c>
      <c r="J3792" s="55"/>
      <c r="K3792" s="61" t="str">
        <f t="shared" ref="K3792:L3792" si="4844">IF(K3790="Met","Yes",IF(K3791="Met","Yes","No"))</f>
        <v>No</v>
      </c>
      <c r="L3792" s="61" t="str">
        <f t="shared" si="4844"/>
        <v>No</v>
      </c>
      <c r="M3792" s="1" t="s">
        <v>9</v>
      </c>
      <c r="N3792" s="14"/>
      <c r="O3792" s="35" t="s">
        <v>2505</v>
      </c>
      <c r="P3792" s="83" t="str">
        <f t="shared" ref="P3792" si="4845">IF(P3791="X"," ",IF(P3793="X"," ","X"))</f>
        <v xml:space="preserve"> </v>
      </c>
      <c r="Q3792" s="94" t="s">
        <v>2759</v>
      </c>
      <c r="R3792" s="5" t="s">
        <v>6</v>
      </c>
      <c r="S3792" s="1" t="s">
        <v>5</v>
      </c>
      <c r="T3792" s="1" t="s">
        <v>3</v>
      </c>
      <c r="U3792" s="5">
        <v>538</v>
      </c>
      <c r="V3792" s="1">
        <v>83.09</v>
      </c>
      <c r="W3792" s="1">
        <v>83.42</v>
      </c>
      <c r="X3792" s="6">
        <f t="shared" si="4826"/>
        <v>-0.32999999999999829</v>
      </c>
      <c r="Y3792" s="14">
        <v>356</v>
      </c>
      <c r="Z3792" s="1">
        <v>65.17</v>
      </c>
      <c r="AA3792" s="1">
        <v>70.41</v>
      </c>
      <c r="AB3792" s="72">
        <f t="shared" si="4771"/>
        <v>-5.2399999999999949</v>
      </c>
      <c r="AC3792" s="53"/>
    </row>
    <row r="3793" spans="1:29" x14ac:dyDescent="0.25">
      <c r="A3793" s="54">
        <v>6001038</v>
      </c>
      <c r="B3793" s="90" t="s">
        <v>2665</v>
      </c>
      <c r="C3793" s="54" t="s">
        <v>634</v>
      </c>
      <c r="D3793" s="4"/>
      <c r="E3793" s="4"/>
      <c r="F3793" s="67"/>
      <c r="G3793" s="64"/>
      <c r="H3793" s="43"/>
      <c r="I3793" s="43"/>
      <c r="J3793" s="43"/>
      <c r="K3793" s="43"/>
      <c r="L3793" s="43"/>
      <c r="M3793" s="4" t="s">
        <v>9</v>
      </c>
      <c r="N3793" s="15"/>
      <c r="O3793" s="38" t="s">
        <v>2482</v>
      </c>
      <c r="P3793" s="84" t="str">
        <f>IF(E3787="Achieving School"," ","X")</f>
        <v>X</v>
      </c>
      <c r="Q3793" s="91"/>
      <c r="R3793" s="4" t="s">
        <v>6</v>
      </c>
      <c r="S3793" s="4" t="s">
        <v>5</v>
      </c>
      <c r="T3793" s="4" t="s">
        <v>7</v>
      </c>
      <c r="U3793" s="4">
        <v>303</v>
      </c>
      <c r="V3793" s="4">
        <v>71.95</v>
      </c>
      <c r="W3793" s="4">
        <v>73.69</v>
      </c>
      <c r="X3793" s="7">
        <f t="shared" si="4826"/>
        <v>-1.7399999999999949</v>
      </c>
      <c r="Y3793" s="15">
        <v>207</v>
      </c>
      <c r="Z3793" s="4">
        <v>52.17</v>
      </c>
      <c r="AA3793" s="4">
        <v>60.2</v>
      </c>
      <c r="AB3793" s="73">
        <f t="shared" si="4771"/>
        <v>-8.0300000000000011</v>
      </c>
      <c r="AC3793" s="54"/>
    </row>
    <row r="3794" spans="1:29" x14ac:dyDescent="0.25">
      <c r="A3794" s="1">
        <v>6001040</v>
      </c>
      <c r="B3794" s="87" t="s">
        <v>2665</v>
      </c>
      <c r="C3794" s="55" t="s">
        <v>635</v>
      </c>
      <c r="E3794" s="42"/>
      <c r="F3794" s="65" t="s">
        <v>2483</v>
      </c>
      <c r="G3794" s="62"/>
      <c r="H3794" s="37" t="str">
        <f>IF(V3794&gt;94,"Met",IF(X3794="--","n/a",IF(X3794&gt;=0,"Met","Did Not Meet")))</f>
        <v>Met</v>
      </c>
      <c r="I3794" s="37" t="str">
        <f>IF(V3795&gt;94,"Met",IF(X3795="--","n/a",IF(X3795&gt;=0,"Met","Did Not Meet")))</f>
        <v>Met</v>
      </c>
      <c r="K3794" s="13" t="str">
        <f>IF(Z3794&gt;94,"Met",IF(AB3794="--","n/a",IF(AB3794&gt;=0,"Met","Did Not Meet")))</f>
        <v>Met</v>
      </c>
      <c r="L3794" s="13" t="str">
        <f>IF(Z3795&gt;94,"Met",IF(AB3795="--","n/a",IF(AB3795&gt;=0,"Met","Did Not Meet")))</f>
        <v>Met</v>
      </c>
      <c r="M3794" s="5" t="s">
        <v>18</v>
      </c>
      <c r="N3794" s="14" t="s">
        <v>2502</v>
      </c>
      <c r="O3794" s="5"/>
      <c r="P3794" s="44" t="str">
        <f t="shared" ref="P3794" si="4846">IF(H3796="Yes",IF(I3796="Yes","Yes","No"),"No")</f>
        <v>Yes</v>
      </c>
      <c r="Q3794" s="93"/>
      <c r="R3794" s="5" t="s">
        <v>1</v>
      </c>
      <c r="S3794" s="5" t="s">
        <v>2</v>
      </c>
      <c r="T3794" s="5" t="s">
        <v>3</v>
      </c>
      <c r="U3794" s="5">
        <v>162</v>
      </c>
      <c r="V3794" s="5">
        <v>66.67</v>
      </c>
      <c r="W3794" s="5">
        <v>59.69</v>
      </c>
      <c r="X3794" s="11">
        <f t="shared" si="4826"/>
        <v>6.980000000000004</v>
      </c>
      <c r="Y3794" s="14">
        <v>110</v>
      </c>
      <c r="Z3794" s="5">
        <v>85.45</v>
      </c>
      <c r="AA3794" s="5">
        <v>77.73</v>
      </c>
      <c r="AB3794" s="71">
        <f t="shared" si="4771"/>
        <v>7.7199999999999989</v>
      </c>
      <c r="AC3794" s="36"/>
    </row>
    <row r="3795" spans="1:29" ht="15.75" x14ac:dyDescent="0.25">
      <c r="A3795" s="53">
        <v>6001040</v>
      </c>
      <c r="B3795" s="89" t="s">
        <v>2665</v>
      </c>
      <c r="C3795" s="53" t="s">
        <v>635</v>
      </c>
      <c r="D3795" s="49" t="s">
        <v>2498</v>
      </c>
      <c r="E3795" s="34" t="str">
        <f>M3794</f>
        <v>Needs Improvement Focus School</v>
      </c>
      <c r="F3795" s="65" t="s">
        <v>2484</v>
      </c>
      <c r="G3795" s="62"/>
      <c r="H3795" s="13" t="str">
        <f>IF(V3796&gt;94,"Met",IF(X3796="--","n/a",IF(X3796&gt;=0,"Met","Did Not Meet")))</f>
        <v>Did Not Meet</v>
      </c>
      <c r="I3795" s="13" t="str">
        <f>IF(V3797&gt;94,"Met",IF(X3797="--","n/a",IF(X3797&gt;=0,"Met","Did Not Meet")))</f>
        <v>Did Not Meet</v>
      </c>
      <c r="K3795" s="13" t="str">
        <f>IF(Z3796&gt;94,"Met",IF(AB3796="--","n/a",IF(AB3796&gt;=0,"Met","Did Not Meet")))</f>
        <v>Met</v>
      </c>
      <c r="L3795" s="13" t="str">
        <f>IF(Z3797&gt;94,"Met",IF(AB3797="--","n/a",IF(AB3797&gt;=0,"Met","Did Not Meet")))</f>
        <v>Met</v>
      </c>
      <c r="M3795" s="5" t="s">
        <v>18</v>
      </c>
      <c r="N3795" s="14" t="s">
        <v>2501</v>
      </c>
      <c r="O3795" s="5"/>
      <c r="P3795" s="44" t="str">
        <f t="shared" ref="P3795" si="4847">IF(K3796="Yes",IF(L3796="Yes","Yes","No"),"No")</f>
        <v>Yes</v>
      </c>
      <c r="Q3795" s="94" t="s">
        <v>2759</v>
      </c>
      <c r="R3795" s="5" t="s">
        <v>1</v>
      </c>
      <c r="S3795" s="5" t="s">
        <v>2</v>
      </c>
      <c r="T3795" s="5" t="s">
        <v>7</v>
      </c>
      <c r="U3795" s="5">
        <v>151</v>
      </c>
      <c r="V3795" s="5">
        <v>66.23</v>
      </c>
      <c r="W3795" s="5">
        <v>59.2</v>
      </c>
      <c r="X3795" s="11">
        <f t="shared" si="4826"/>
        <v>7.0300000000000011</v>
      </c>
      <c r="Y3795" s="14">
        <v>103</v>
      </c>
      <c r="Z3795" s="5">
        <v>84.47</v>
      </c>
      <c r="AA3795" s="5">
        <v>77.510000000000005</v>
      </c>
      <c r="AB3795" s="71">
        <f t="shared" si="4771"/>
        <v>6.9599999999999937</v>
      </c>
      <c r="AC3795" s="53"/>
    </row>
    <row r="3796" spans="1:29" ht="15" customHeight="1" x14ac:dyDescent="0.25">
      <c r="A3796" s="53">
        <v>6001040</v>
      </c>
      <c r="B3796" s="89" t="s">
        <v>2665</v>
      </c>
      <c r="C3796" s="53" t="s">
        <v>635</v>
      </c>
      <c r="D3796" s="49" t="s">
        <v>2499</v>
      </c>
      <c r="E3796" s="35" t="str">
        <f>VLOOKUP('2012 Accountability Database'!$A3794,'2011 AYP'!A$2:B$1072,2)</f>
        <v>SI_1 (School Improvement Year 1)</v>
      </c>
      <c r="F3796" s="66"/>
      <c r="G3796" s="63" t="s">
        <v>2485</v>
      </c>
      <c r="H3796" s="60" t="str">
        <f t="shared" ref="H3796:I3796" si="4848">IF(H3794="Met","Yes",IF(H3795="Met","Yes","No"))</f>
        <v>Yes</v>
      </c>
      <c r="I3796" s="60" t="str">
        <f t="shared" si="4848"/>
        <v>Yes</v>
      </c>
      <c r="J3796" s="42"/>
      <c r="K3796" s="60" t="str">
        <f t="shared" ref="K3796:L3796" si="4849">IF(K3794="Met","Yes",IF(K3795="Met","Yes","No"))</f>
        <v>Yes</v>
      </c>
      <c r="L3796" s="60" t="str">
        <f t="shared" si="4849"/>
        <v>Yes</v>
      </c>
      <c r="M3796" s="1" t="s">
        <v>18</v>
      </c>
      <c r="N3796" s="14" t="s">
        <v>2503</v>
      </c>
      <c r="O3796" s="5"/>
      <c r="P3796" s="44" t="str">
        <f t="shared" ref="P3796" si="4850">IF(H3800="Yes",IF(I3800="Yes","Yes","No"),"No")</f>
        <v>No</v>
      </c>
      <c r="Q3796" s="108" t="s">
        <v>2758</v>
      </c>
      <c r="R3796" s="5" t="s">
        <v>1</v>
      </c>
      <c r="S3796" s="1" t="s">
        <v>5</v>
      </c>
      <c r="T3796" s="1" t="s">
        <v>3</v>
      </c>
      <c r="U3796" s="5">
        <v>478</v>
      </c>
      <c r="V3796" s="1">
        <v>59.21</v>
      </c>
      <c r="W3796" s="1">
        <v>59.69</v>
      </c>
      <c r="X3796" s="6">
        <f t="shared" si="4826"/>
        <v>-0.47999999999999687</v>
      </c>
      <c r="Y3796" s="14">
        <v>306</v>
      </c>
      <c r="Z3796" s="1">
        <v>80.069999999999993</v>
      </c>
      <c r="AA3796" s="1">
        <v>77.73</v>
      </c>
      <c r="AB3796" s="71">
        <f t="shared" si="4771"/>
        <v>2.3399999999999892</v>
      </c>
      <c r="AC3796" s="53"/>
    </row>
    <row r="3797" spans="1:29" x14ac:dyDescent="0.25">
      <c r="A3797" s="53">
        <v>6001040</v>
      </c>
      <c r="B3797" s="89" t="s">
        <v>2665</v>
      </c>
      <c r="C3797" s="53" t="s">
        <v>635</v>
      </c>
      <c r="D3797" s="49" t="s">
        <v>2507</v>
      </c>
      <c r="E3797" s="47">
        <f>VLOOKUP('2012 Accountability Database'!A3794,Dems1112!$A$2:$G$1082,3)</f>
        <v>0.96</v>
      </c>
      <c r="F3797" s="66"/>
      <c r="G3797" s="52"/>
      <c r="M3797" s="1" t="s">
        <v>18</v>
      </c>
      <c r="N3797" s="14" t="s">
        <v>2504</v>
      </c>
      <c r="O3797" s="5"/>
      <c r="P3797" s="44" t="str">
        <f t="shared" ref="P3797" si="4851">IF(K3800="Yes",IF(L3800="Yes","Yes","No"),"No")</f>
        <v>No</v>
      </c>
      <c r="Q3797" s="108"/>
      <c r="R3797" s="5" t="s">
        <v>1</v>
      </c>
      <c r="S3797" s="1" t="s">
        <v>5</v>
      </c>
      <c r="T3797" s="1" t="s">
        <v>7</v>
      </c>
      <c r="U3797" s="5">
        <v>458</v>
      </c>
      <c r="V3797" s="1">
        <v>58.3</v>
      </c>
      <c r="W3797" s="1">
        <v>59.2</v>
      </c>
      <c r="X3797" s="6">
        <f t="shared" si="4826"/>
        <v>-0.90000000000000568</v>
      </c>
      <c r="Y3797" s="14">
        <v>294</v>
      </c>
      <c r="Z3797" s="1">
        <v>79.930000000000007</v>
      </c>
      <c r="AA3797" s="1">
        <v>77.510000000000005</v>
      </c>
      <c r="AB3797" s="71">
        <f t="shared" si="4771"/>
        <v>2.4200000000000017</v>
      </c>
      <c r="AC3797" s="53"/>
    </row>
    <row r="3798" spans="1:29" x14ac:dyDescent="0.25">
      <c r="A3798" s="53">
        <v>6001040</v>
      </c>
      <c r="B3798" s="89" t="s">
        <v>2665</v>
      </c>
      <c r="C3798" s="53" t="s">
        <v>635</v>
      </c>
      <c r="D3798" s="50" t="s">
        <v>2508</v>
      </c>
      <c r="E3798" s="47">
        <f>VLOOKUP('2012 Accountability Database'!A3794,Dems1112!$A$2:$G$1082,4)</f>
        <v>0.92</v>
      </c>
      <c r="F3798" s="65" t="s">
        <v>2486</v>
      </c>
      <c r="G3798" s="62"/>
      <c r="H3798" s="13" t="str">
        <f>IF(V3798&gt;94,"Met",IF(X3798="--","n/a",IF(X3798&gt;=0,"Met","Did Not Meet")))</f>
        <v>Did Not Meet</v>
      </c>
      <c r="I3798" s="13" t="str">
        <f>IF(V3799&gt;94,"Met",IF(X3799="--","n/a",IF(X3799&gt;=0,"Met","Did Not Meet")))</f>
        <v>Did Not Meet</v>
      </c>
      <c r="J3798" s="13"/>
      <c r="K3798" s="13" t="str">
        <f>IF(Z3798&gt;94,"Met",IF(AB3798="--","n/a",IF(AB3798&gt;=0,"Met","Did Not Meet")))</f>
        <v>Did Not Meet</v>
      </c>
      <c r="L3798" s="13" t="str">
        <f>IF(Z3799&gt;94,"Met",IF(AB3799="--","n/a",IF(AB3799&gt;=0,"Met","Did Not Meet")))</f>
        <v>Did Not Meet</v>
      </c>
      <c r="M3798" s="1" t="s">
        <v>18</v>
      </c>
      <c r="N3798" s="68" t="s">
        <v>2497</v>
      </c>
      <c r="O3798" s="35"/>
      <c r="P3798" s="44"/>
      <c r="Q3798" s="108"/>
      <c r="R3798" s="5" t="s">
        <v>6</v>
      </c>
      <c r="S3798" s="1" t="s">
        <v>2</v>
      </c>
      <c r="T3798" s="1" t="s">
        <v>3</v>
      </c>
      <c r="U3798" s="5">
        <v>162</v>
      </c>
      <c r="V3798" s="1">
        <v>52.47</v>
      </c>
      <c r="W3798" s="1">
        <v>58.04</v>
      </c>
      <c r="X3798" s="6">
        <f t="shared" si="4826"/>
        <v>-5.57</v>
      </c>
      <c r="Y3798" s="14">
        <v>110</v>
      </c>
      <c r="Z3798" s="1">
        <v>50</v>
      </c>
      <c r="AA3798" s="1">
        <v>62.31</v>
      </c>
      <c r="AB3798" s="72">
        <f t="shared" si="4771"/>
        <v>-12.310000000000002</v>
      </c>
      <c r="AC3798" s="53"/>
    </row>
    <row r="3799" spans="1:29" x14ac:dyDescent="0.25">
      <c r="A3799" s="53">
        <v>6001040</v>
      </c>
      <c r="B3799" s="89" t="s">
        <v>2665</v>
      </c>
      <c r="C3799" s="53" t="s">
        <v>635</v>
      </c>
      <c r="D3799" s="50" t="s">
        <v>974</v>
      </c>
      <c r="E3799" s="47" t="str">
        <f>VLOOKUP('2012 Accountability Database'!A3794,Dems1112!$A$2:$G$1082,5)</f>
        <v>P-5</v>
      </c>
      <c r="F3799" s="65" t="s">
        <v>2487</v>
      </c>
      <c r="G3799" s="62"/>
      <c r="H3799" s="13" t="str">
        <f>IF(V3800&gt;94,"Met",IF(X3800="--","n/a",IF(X3800&gt;=0,"Met","Did Not Meet")))</f>
        <v>Did Not Meet</v>
      </c>
      <c r="I3799" s="13" t="str">
        <f>IF(V3801&gt;94,"Met",IF(X3801="--","n/a",IF(X3801&gt;=0,"Met","Did Not Meet")))</f>
        <v>Did Not Meet</v>
      </c>
      <c r="J3799" s="13"/>
      <c r="K3799" s="13" t="str">
        <f>IF(Z3800&gt;94,"Met",IF(AB3800="--","n/a",IF(AB3800&gt;=0,"Met","Did Not Meet")))</f>
        <v>Did Not Meet</v>
      </c>
      <c r="L3799" s="13" t="str">
        <f>IF(Z3801&gt;94,"Met",IF(AB3801="--","n/a",IF(AB3801&gt;=0,"Met","Did Not Meet")))</f>
        <v>Did Not Meet</v>
      </c>
      <c r="M3799" s="1" t="s">
        <v>18</v>
      </c>
      <c r="N3799" s="14"/>
      <c r="O3799" s="35" t="s">
        <v>2506</v>
      </c>
      <c r="P3799" s="83" t="str">
        <f t="shared" ref="P3799" si="4852">IF(P3794="No"," ", IF(P3796="No"," ",IF(P3795="No", " ",IF(P3797="No"," ","X"))))</f>
        <v xml:space="preserve"> </v>
      </c>
      <c r="Q3799" s="108"/>
      <c r="R3799" s="5" t="s">
        <v>6</v>
      </c>
      <c r="S3799" s="1" t="s">
        <v>2</v>
      </c>
      <c r="T3799" s="1" t="s">
        <v>7</v>
      </c>
      <c r="U3799" s="5">
        <v>151</v>
      </c>
      <c r="V3799" s="1">
        <v>51.66</v>
      </c>
      <c r="W3799" s="1">
        <v>57.52</v>
      </c>
      <c r="X3799" s="6">
        <f t="shared" si="4826"/>
        <v>-5.8600000000000065</v>
      </c>
      <c r="Y3799" s="14">
        <v>103</v>
      </c>
      <c r="Z3799" s="1">
        <v>47.57</v>
      </c>
      <c r="AA3799" s="1">
        <v>62.81</v>
      </c>
      <c r="AB3799" s="72">
        <f t="shared" ref="AB3799:AB3862" si="4853">Z3799-AA3799</f>
        <v>-15.240000000000002</v>
      </c>
      <c r="AC3799" s="53"/>
    </row>
    <row r="3800" spans="1:29" ht="15.75" x14ac:dyDescent="0.25">
      <c r="A3800" s="53">
        <v>6001040</v>
      </c>
      <c r="B3800" s="89" t="s">
        <v>2665</v>
      </c>
      <c r="C3800" s="53" t="s">
        <v>635</v>
      </c>
      <c r="D3800" s="50" t="s">
        <v>975</v>
      </c>
      <c r="E3800" s="48" t="str">
        <f>VLOOKUP('2012 Accountability Database'!A3794,Dems1112!$A$2:$G$1082,6)</f>
        <v>3 (Central AR)</v>
      </c>
      <c r="F3800" s="66"/>
      <c r="G3800" s="63" t="s">
        <v>2488</v>
      </c>
      <c r="H3800" s="61" t="str">
        <f t="shared" ref="H3800:I3800" si="4854">IF(H3798="Met","Yes",IF(H3799="Met","Yes","No"))</f>
        <v>No</v>
      </c>
      <c r="I3800" s="61" t="str">
        <f t="shared" si="4854"/>
        <v>No</v>
      </c>
      <c r="J3800" s="55"/>
      <c r="K3800" s="61" t="str">
        <f t="shared" ref="K3800:L3800" si="4855">IF(K3798="Met","Yes",IF(K3799="Met","Yes","No"))</f>
        <v>No</v>
      </c>
      <c r="L3800" s="61" t="str">
        <f t="shared" si="4855"/>
        <v>No</v>
      </c>
      <c r="M3800" s="5" t="s">
        <v>18</v>
      </c>
      <c r="N3800" s="14"/>
      <c r="O3800" s="35" t="s">
        <v>2505</v>
      </c>
      <c r="P3800" s="83" t="str">
        <f t="shared" ref="P3800" si="4856">IF(P3799="X"," ",IF(P3801="X"," ","X"))</f>
        <v xml:space="preserve"> </v>
      </c>
      <c r="Q3800" s="94" t="s">
        <v>2759</v>
      </c>
      <c r="R3800" s="5" t="s">
        <v>6</v>
      </c>
      <c r="S3800" s="5" t="s">
        <v>5</v>
      </c>
      <c r="T3800" s="5" t="s">
        <v>3</v>
      </c>
      <c r="U3800" s="5">
        <v>478</v>
      </c>
      <c r="V3800" s="5">
        <v>55.86</v>
      </c>
      <c r="W3800" s="5">
        <v>58.04</v>
      </c>
      <c r="X3800" s="8">
        <f t="shared" si="4826"/>
        <v>-2.1799999999999997</v>
      </c>
      <c r="Y3800" s="14">
        <v>306</v>
      </c>
      <c r="Z3800" s="5">
        <v>60.13</v>
      </c>
      <c r="AA3800" s="5">
        <v>62.31</v>
      </c>
      <c r="AB3800" s="72">
        <f t="shared" si="4853"/>
        <v>-2.1799999999999997</v>
      </c>
      <c r="AC3800" s="53"/>
    </row>
    <row r="3801" spans="1:29" x14ac:dyDescent="0.25">
      <c r="A3801" s="54">
        <v>6001040</v>
      </c>
      <c r="B3801" s="90" t="s">
        <v>2665</v>
      </c>
      <c r="C3801" s="54" t="s">
        <v>635</v>
      </c>
      <c r="D3801" s="4"/>
      <c r="E3801" s="4"/>
      <c r="F3801" s="67"/>
      <c r="G3801" s="64"/>
      <c r="H3801" s="43"/>
      <c r="I3801" s="43"/>
      <c r="J3801" s="43"/>
      <c r="K3801" s="43"/>
      <c r="L3801" s="43"/>
      <c r="M3801" s="4" t="s">
        <v>18</v>
      </c>
      <c r="N3801" s="15"/>
      <c r="O3801" s="38" t="s">
        <v>2482</v>
      </c>
      <c r="P3801" s="84" t="str">
        <f>IF(E3795="Achieving School"," ","X")</f>
        <v>X</v>
      </c>
      <c r="Q3801" s="91"/>
      <c r="R3801" s="4" t="s">
        <v>6</v>
      </c>
      <c r="S3801" s="4" t="s">
        <v>5</v>
      </c>
      <c r="T3801" s="4" t="s">
        <v>7</v>
      </c>
      <c r="U3801" s="4">
        <v>458</v>
      </c>
      <c r="V3801" s="4">
        <v>54.8</v>
      </c>
      <c r="W3801" s="4">
        <v>57.52</v>
      </c>
      <c r="X3801" s="7">
        <f t="shared" si="4826"/>
        <v>-2.720000000000006</v>
      </c>
      <c r="Y3801" s="15">
        <v>294</v>
      </c>
      <c r="Z3801" s="4">
        <v>59.52</v>
      </c>
      <c r="AA3801" s="4">
        <v>62.81</v>
      </c>
      <c r="AB3801" s="73">
        <f t="shared" si="4853"/>
        <v>-3.2899999999999991</v>
      </c>
      <c r="AC3801" s="54"/>
    </row>
    <row r="3802" spans="1:29" x14ac:dyDescent="0.25">
      <c r="A3802" s="1">
        <v>6001041</v>
      </c>
      <c r="B3802" s="87" t="s">
        <v>2665</v>
      </c>
      <c r="C3802" s="55" t="s">
        <v>636</v>
      </c>
      <c r="E3802" s="42"/>
      <c r="F3802" s="65" t="s">
        <v>2483</v>
      </c>
      <c r="G3802" s="62"/>
      <c r="H3802" s="37" t="str">
        <f>IF(V3802&gt;94,"Met",IF(X3802="--","n/a",IF(X3802&gt;=0,"Met","Did Not Meet")))</f>
        <v>Met</v>
      </c>
      <c r="I3802" s="37" t="str">
        <f>IF(V3803&gt;94,"Met",IF(X3803="--","n/a",IF(X3803&gt;=0,"Met","Did Not Meet")))</f>
        <v>Met</v>
      </c>
      <c r="K3802" s="13" t="str">
        <f>IF(Z3802&gt;94,"Met",IF(AB3802="--","n/a",IF(AB3802&gt;=0,"Met","Did Not Meet")))</f>
        <v>Met</v>
      </c>
      <c r="L3802" s="13" t="str">
        <f>IF(Z3803&gt;94,"Met",IF(AB3803="--","n/a",IF(AB3803&gt;=0,"Met","Did Not Meet")))</f>
        <v>Met</v>
      </c>
      <c r="M3802" s="5" t="s">
        <v>18</v>
      </c>
      <c r="N3802" s="14" t="s">
        <v>2502</v>
      </c>
      <c r="O3802" s="5"/>
      <c r="P3802" s="44" t="str">
        <f t="shared" ref="P3802" si="4857">IF(H3804="Yes",IF(I3804="Yes","Yes","No"),"No")</f>
        <v>Yes</v>
      </c>
      <c r="Q3802" s="93"/>
      <c r="R3802" s="5" t="s">
        <v>1</v>
      </c>
      <c r="S3802" s="5" t="s">
        <v>2</v>
      </c>
      <c r="T3802" s="5" t="s">
        <v>3</v>
      </c>
      <c r="U3802" s="5">
        <v>182</v>
      </c>
      <c r="V3802" s="5">
        <v>64.290000000000006</v>
      </c>
      <c r="W3802" s="5">
        <v>63.57</v>
      </c>
      <c r="X3802" s="11">
        <f t="shared" si="4826"/>
        <v>0.72000000000000597</v>
      </c>
      <c r="Y3802" s="14">
        <v>105</v>
      </c>
      <c r="Z3802" s="5">
        <v>83.81</v>
      </c>
      <c r="AA3802" s="5">
        <v>74.92</v>
      </c>
      <c r="AB3802" s="71">
        <f t="shared" si="4853"/>
        <v>8.89</v>
      </c>
      <c r="AC3802" s="36"/>
    </row>
    <row r="3803" spans="1:29" ht="15.75" x14ac:dyDescent="0.25">
      <c r="A3803" s="53">
        <v>6001041</v>
      </c>
      <c r="B3803" s="89" t="s">
        <v>2665</v>
      </c>
      <c r="C3803" s="53" t="s">
        <v>636</v>
      </c>
      <c r="D3803" s="49" t="s">
        <v>2498</v>
      </c>
      <c r="E3803" s="34" t="str">
        <f>M3802</f>
        <v>Needs Improvement Focus School</v>
      </c>
      <c r="F3803" s="65" t="s">
        <v>2484</v>
      </c>
      <c r="G3803" s="62"/>
      <c r="H3803" s="13" t="str">
        <f>IF(V3804&gt;94,"Met",IF(X3804="--","n/a",IF(X3804&gt;=0,"Met","Did Not Meet")))</f>
        <v>Did Not Meet</v>
      </c>
      <c r="I3803" s="13" t="str">
        <f>IF(V3805&gt;94,"Met",IF(X3805="--","n/a",IF(X3805&gt;=0,"Met","Did Not Meet")))</f>
        <v>Did Not Meet</v>
      </c>
      <c r="K3803" s="13" t="str">
        <f>IF(Z3804&gt;94,"Met",IF(AB3804="--","n/a",IF(AB3804&gt;=0,"Met","Did Not Meet")))</f>
        <v>Did Not Meet</v>
      </c>
      <c r="L3803" s="13" t="str">
        <f>IF(Z3805&gt;94,"Met",IF(AB3805="--","n/a",IF(AB3805&gt;=0,"Met","Did Not Meet")))</f>
        <v>Did Not Meet</v>
      </c>
      <c r="M3803" s="1" t="s">
        <v>18</v>
      </c>
      <c r="N3803" s="14" t="s">
        <v>2501</v>
      </c>
      <c r="O3803" s="5"/>
      <c r="P3803" s="44" t="str">
        <f t="shared" ref="P3803" si="4858">IF(K3804="Yes",IF(L3804="Yes","Yes","No"),"No")</f>
        <v>Yes</v>
      </c>
      <c r="Q3803" s="94" t="s">
        <v>2759</v>
      </c>
      <c r="R3803" s="5" t="s">
        <v>1</v>
      </c>
      <c r="S3803" s="1" t="s">
        <v>2</v>
      </c>
      <c r="T3803" s="1" t="s">
        <v>7</v>
      </c>
      <c r="U3803" s="5">
        <v>172</v>
      </c>
      <c r="V3803" s="1">
        <v>63.37</v>
      </c>
      <c r="W3803" s="1">
        <v>62.97</v>
      </c>
      <c r="X3803" s="9">
        <f t="shared" si="4826"/>
        <v>0.39999999999999858</v>
      </c>
      <c r="Y3803" s="14">
        <v>99</v>
      </c>
      <c r="Z3803" s="1">
        <v>84.85</v>
      </c>
      <c r="AA3803" s="1">
        <v>74.59</v>
      </c>
      <c r="AB3803" s="71">
        <f t="shared" si="4853"/>
        <v>10.259999999999991</v>
      </c>
      <c r="AC3803" s="53"/>
    </row>
    <row r="3804" spans="1:29" ht="15" customHeight="1" x14ac:dyDescent="0.25">
      <c r="A3804" s="53">
        <v>6001041</v>
      </c>
      <c r="B3804" s="89" t="s">
        <v>2665</v>
      </c>
      <c r="C3804" s="53" t="s">
        <v>636</v>
      </c>
      <c r="D3804" s="49" t="s">
        <v>2499</v>
      </c>
      <c r="E3804" s="35" t="str">
        <f>VLOOKUP('2012 Accountability Database'!$A3802,'2011 AYP'!A$2:B$1072,2)</f>
        <v>SI_2 (School Improvement Year 2)</v>
      </c>
      <c r="F3804" s="66"/>
      <c r="G3804" s="63" t="s">
        <v>2485</v>
      </c>
      <c r="H3804" s="60" t="str">
        <f t="shared" ref="H3804:I3804" si="4859">IF(H3802="Met","Yes",IF(H3803="Met","Yes","No"))</f>
        <v>Yes</v>
      </c>
      <c r="I3804" s="60" t="str">
        <f t="shared" si="4859"/>
        <v>Yes</v>
      </c>
      <c r="J3804" s="42"/>
      <c r="K3804" s="60" t="str">
        <f t="shared" ref="K3804:L3804" si="4860">IF(K3802="Met","Yes",IF(K3803="Met","Yes","No"))</f>
        <v>Yes</v>
      </c>
      <c r="L3804" s="60" t="str">
        <f t="shared" si="4860"/>
        <v>Yes</v>
      </c>
      <c r="M3804" s="5" t="s">
        <v>18</v>
      </c>
      <c r="N3804" s="14" t="s">
        <v>2503</v>
      </c>
      <c r="O3804" s="5"/>
      <c r="P3804" s="44" t="str">
        <f t="shared" ref="P3804" si="4861">IF(H3808="Yes",IF(I3808="Yes","Yes","No"),"No")</f>
        <v>No</v>
      </c>
      <c r="Q3804" s="108" t="s">
        <v>2758</v>
      </c>
      <c r="R3804" s="5" t="s">
        <v>1</v>
      </c>
      <c r="S3804" s="5" t="s">
        <v>5</v>
      </c>
      <c r="T3804" s="5" t="s">
        <v>3</v>
      </c>
      <c r="U3804" s="5">
        <v>526</v>
      </c>
      <c r="V3804" s="5">
        <v>60.46</v>
      </c>
      <c r="W3804" s="5">
        <v>63.57</v>
      </c>
      <c r="X3804" s="8">
        <f t="shared" si="4826"/>
        <v>-3.1099999999999994</v>
      </c>
      <c r="Y3804" s="14">
        <v>326</v>
      </c>
      <c r="Z3804" s="5">
        <v>73.62</v>
      </c>
      <c r="AA3804" s="5">
        <v>74.92</v>
      </c>
      <c r="AB3804" s="72">
        <f t="shared" si="4853"/>
        <v>-1.2999999999999972</v>
      </c>
      <c r="AC3804" s="53"/>
    </row>
    <row r="3805" spans="1:29" x14ac:dyDescent="0.25">
      <c r="A3805" s="53">
        <v>6001041</v>
      </c>
      <c r="B3805" s="89" t="s">
        <v>2665</v>
      </c>
      <c r="C3805" s="53" t="s">
        <v>636</v>
      </c>
      <c r="D3805" s="49" t="s">
        <v>2507</v>
      </c>
      <c r="E3805" s="47">
        <f>VLOOKUP('2012 Accountability Database'!A3802,Dems1112!$A$2:$G$1082,3)</f>
        <v>0.97</v>
      </c>
      <c r="F3805" s="66"/>
      <c r="G3805" s="52"/>
      <c r="M3805" s="1" t="s">
        <v>18</v>
      </c>
      <c r="N3805" s="14" t="s">
        <v>2504</v>
      </c>
      <c r="O3805" s="5"/>
      <c r="P3805" s="44" t="str">
        <f t="shared" ref="P3805" si="4862">IF(K3808="Yes",IF(L3808="Yes","Yes","No"),"No")</f>
        <v>No</v>
      </c>
      <c r="Q3805" s="108"/>
      <c r="R3805" s="5" t="s">
        <v>1</v>
      </c>
      <c r="S3805" s="1" t="s">
        <v>5</v>
      </c>
      <c r="T3805" s="1" t="s">
        <v>7</v>
      </c>
      <c r="U3805" s="5">
        <v>506</v>
      </c>
      <c r="V3805" s="1">
        <v>59.49</v>
      </c>
      <c r="W3805" s="1">
        <v>62.97</v>
      </c>
      <c r="X3805" s="6">
        <f t="shared" si="4826"/>
        <v>-3.4799999999999969</v>
      </c>
      <c r="Y3805" s="14">
        <v>311</v>
      </c>
      <c r="Z3805" s="1">
        <v>73.63</v>
      </c>
      <c r="AA3805" s="1">
        <v>74.59</v>
      </c>
      <c r="AB3805" s="72">
        <f t="shared" si="4853"/>
        <v>-0.96000000000000796</v>
      </c>
      <c r="AC3805" s="53"/>
    </row>
    <row r="3806" spans="1:29" x14ac:dyDescent="0.25">
      <c r="A3806" s="53">
        <v>6001041</v>
      </c>
      <c r="B3806" s="89" t="s">
        <v>2665</v>
      </c>
      <c r="C3806" s="53" t="s">
        <v>636</v>
      </c>
      <c r="D3806" s="50" t="s">
        <v>2508</v>
      </c>
      <c r="E3806" s="47">
        <f>VLOOKUP('2012 Accountability Database'!A3802,Dems1112!$A$2:$G$1082,4)</f>
        <v>0.94</v>
      </c>
      <c r="F3806" s="65" t="s">
        <v>2486</v>
      </c>
      <c r="G3806" s="62"/>
      <c r="H3806" s="13" t="str">
        <f>IF(V3806&gt;94,"Met",IF(X3806="--","n/a",IF(X3806&gt;=0,"Met","Did Not Meet")))</f>
        <v>Did Not Meet</v>
      </c>
      <c r="I3806" s="13" t="str">
        <f>IF(V3807&gt;94,"Met",IF(X3807="--","n/a",IF(X3807&gt;=0,"Met","Did Not Meet")))</f>
        <v>Did Not Meet</v>
      </c>
      <c r="J3806" s="13"/>
      <c r="K3806" s="13" t="str">
        <f>IF(Z3806&gt;94,"Met",IF(AB3806="--","n/a",IF(AB3806&gt;=0,"Met","Did Not Meet")))</f>
        <v>Did Not Meet</v>
      </c>
      <c r="L3806" s="13" t="str">
        <f>IF(Z3807&gt;94,"Met",IF(AB3807="--","n/a",IF(AB3807&gt;=0,"Met","Did Not Meet")))</f>
        <v>Did Not Meet</v>
      </c>
      <c r="M3806" s="5" t="s">
        <v>18</v>
      </c>
      <c r="N3806" s="68" t="s">
        <v>2497</v>
      </c>
      <c r="O3806" s="35"/>
      <c r="P3806" s="44"/>
      <c r="Q3806" s="108"/>
      <c r="R3806" s="5" t="s">
        <v>6</v>
      </c>
      <c r="S3806" s="5" t="s">
        <v>2</v>
      </c>
      <c r="T3806" s="5" t="s">
        <v>3</v>
      </c>
      <c r="U3806" s="5">
        <v>182</v>
      </c>
      <c r="V3806" s="5">
        <v>55.49</v>
      </c>
      <c r="W3806" s="5">
        <v>59.46</v>
      </c>
      <c r="X3806" s="8">
        <f t="shared" si="4826"/>
        <v>-3.9699999999999989</v>
      </c>
      <c r="Y3806" s="14">
        <v>105</v>
      </c>
      <c r="Z3806" s="5">
        <v>52.38</v>
      </c>
      <c r="AA3806" s="5">
        <v>55.03</v>
      </c>
      <c r="AB3806" s="72">
        <f t="shared" si="4853"/>
        <v>-2.6499999999999986</v>
      </c>
      <c r="AC3806" s="53"/>
    </row>
    <row r="3807" spans="1:29" x14ac:dyDescent="0.25">
      <c r="A3807" s="53">
        <v>6001041</v>
      </c>
      <c r="B3807" s="89" t="s">
        <v>2665</v>
      </c>
      <c r="C3807" s="53" t="s">
        <v>636</v>
      </c>
      <c r="D3807" s="50" t="s">
        <v>974</v>
      </c>
      <c r="E3807" s="47" t="str">
        <f>VLOOKUP('2012 Accountability Database'!A3802,Dems1112!$A$2:$G$1082,5)</f>
        <v>P-5</v>
      </c>
      <c r="F3807" s="65" t="s">
        <v>2487</v>
      </c>
      <c r="G3807" s="62"/>
      <c r="H3807" s="13" t="str">
        <f>IF(V3808&gt;94,"Met",IF(X3808="--","n/a",IF(X3808&gt;=0,"Met","Did Not Meet")))</f>
        <v>Did Not Meet</v>
      </c>
      <c r="I3807" s="13" t="str">
        <f>IF(V3809&gt;94,"Met",IF(X3809="--","n/a",IF(X3809&gt;=0,"Met","Did Not Meet")))</f>
        <v>Did Not Meet</v>
      </c>
      <c r="J3807" s="13"/>
      <c r="K3807" s="13" t="str">
        <f>IF(Z3808&gt;94,"Met",IF(AB3808="--","n/a",IF(AB3808&gt;=0,"Met","Did Not Meet")))</f>
        <v>Did Not Meet</v>
      </c>
      <c r="L3807" s="13" t="str">
        <f>IF(Z3809&gt;94,"Met",IF(AB3809="--","n/a",IF(AB3809&gt;=0,"Met","Did Not Meet")))</f>
        <v>Did Not Meet</v>
      </c>
      <c r="M3807" s="5" t="s">
        <v>18</v>
      </c>
      <c r="N3807" s="14"/>
      <c r="O3807" s="35" t="s">
        <v>2506</v>
      </c>
      <c r="P3807" s="83" t="str">
        <f t="shared" ref="P3807" si="4863">IF(P3802="No"," ", IF(P3804="No"," ",IF(P3803="No", " ",IF(P3805="No"," ","X"))))</f>
        <v xml:space="preserve"> </v>
      </c>
      <c r="Q3807" s="108"/>
      <c r="R3807" s="5" t="s">
        <v>6</v>
      </c>
      <c r="S3807" s="5" t="s">
        <v>2</v>
      </c>
      <c r="T3807" s="5" t="s">
        <v>7</v>
      </c>
      <c r="U3807" s="5">
        <v>172</v>
      </c>
      <c r="V3807" s="5">
        <v>54.65</v>
      </c>
      <c r="W3807" s="5">
        <v>59.33</v>
      </c>
      <c r="X3807" s="8">
        <f t="shared" si="4826"/>
        <v>-4.68</v>
      </c>
      <c r="Y3807" s="14">
        <v>99</v>
      </c>
      <c r="Z3807" s="5">
        <v>53.54</v>
      </c>
      <c r="AA3807" s="5">
        <v>54.63</v>
      </c>
      <c r="AB3807" s="72">
        <f t="shared" si="4853"/>
        <v>-1.0900000000000034</v>
      </c>
      <c r="AC3807" s="53"/>
    </row>
    <row r="3808" spans="1:29" ht="15.75" x14ac:dyDescent="0.25">
      <c r="A3808" s="53">
        <v>6001041</v>
      </c>
      <c r="B3808" s="89" t="s">
        <v>2665</v>
      </c>
      <c r="C3808" s="53" t="s">
        <v>636</v>
      </c>
      <c r="D3808" s="50" t="s">
        <v>975</v>
      </c>
      <c r="E3808" s="48" t="str">
        <f>VLOOKUP('2012 Accountability Database'!A3802,Dems1112!$A$2:$G$1082,6)</f>
        <v>3 (Central AR)</v>
      </c>
      <c r="F3808" s="66"/>
      <c r="G3808" s="63" t="s">
        <v>2488</v>
      </c>
      <c r="H3808" s="61" t="str">
        <f t="shared" ref="H3808:I3808" si="4864">IF(H3806="Met","Yes",IF(H3807="Met","Yes","No"))</f>
        <v>No</v>
      </c>
      <c r="I3808" s="61" t="str">
        <f t="shared" si="4864"/>
        <v>No</v>
      </c>
      <c r="J3808" s="55"/>
      <c r="K3808" s="61" t="str">
        <f t="shared" ref="K3808:L3808" si="4865">IF(K3806="Met","Yes",IF(K3807="Met","Yes","No"))</f>
        <v>No</v>
      </c>
      <c r="L3808" s="61" t="str">
        <f t="shared" si="4865"/>
        <v>No</v>
      </c>
      <c r="M3808" s="5" t="s">
        <v>18</v>
      </c>
      <c r="N3808" s="14"/>
      <c r="O3808" s="35" t="s">
        <v>2505</v>
      </c>
      <c r="P3808" s="83" t="str">
        <f t="shared" ref="P3808" si="4866">IF(P3807="X"," ",IF(P3809="X"," ","X"))</f>
        <v xml:space="preserve"> </v>
      </c>
      <c r="Q3808" s="94" t="s">
        <v>2759</v>
      </c>
      <c r="R3808" s="5" t="s">
        <v>6</v>
      </c>
      <c r="S3808" s="5" t="s">
        <v>5</v>
      </c>
      <c r="T3808" s="5" t="s">
        <v>3</v>
      </c>
      <c r="U3808" s="5">
        <v>526</v>
      </c>
      <c r="V3808" s="5">
        <v>56.46</v>
      </c>
      <c r="W3808" s="5">
        <v>59.46</v>
      </c>
      <c r="X3808" s="8">
        <f t="shared" si="4826"/>
        <v>-3</v>
      </c>
      <c r="Y3808" s="14">
        <v>326</v>
      </c>
      <c r="Z3808" s="5">
        <v>50.61</v>
      </c>
      <c r="AA3808" s="5">
        <v>55.03</v>
      </c>
      <c r="AB3808" s="72">
        <f t="shared" si="4853"/>
        <v>-4.4200000000000017</v>
      </c>
      <c r="AC3808" s="53"/>
    </row>
    <row r="3809" spans="1:29" x14ac:dyDescent="0.25">
      <c r="A3809" s="54">
        <v>6001041</v>
      </c>
      <c r="B3809" s="90" t="s">
        <v>2665</v>
      </c>
      <c r="C3809" s="54" t="s">
        <v>636</v>
      </c>
      <c r="D3809" s="4"/>
      <c r="E3809" s="4"/>
      <c r="F3809" s="67"/>
      <c r="G3809" s="64"/>
      <c r="H3809" s="43"/>
      <c r="I3809" s="43"/>
      <c r="J3809" s="43"/>
      <c r="K3809" s="43"/>
      <c r="L3809" s="43"/>
      <c r="M3809" s="4" t="s">
        <v>18</v>
      </c>
      <c r="N3809" s="15"/>
      <c r="O3809" s="38" t="s">
        <v>2482</v>
      </c>
      <c r="P3809" s="84" t="str">
        <f>IF(E3803="Achieving School"," ","X")</f>
        <v>X</v>
      </c>
      <c r="Q3809" s="91"/>
      <c r="R3809" s="4" t="s">
        <v>6</v>
      </c>
      <c r="S3809" s="4" t="s">
        <v>5</v>
      </c>
      <c r="T3809" s="4" t="s">
        <v>7</v>
      </c>
      <c r="U3809" s="4">
        <v>506</v>
      </c>
      <c r="V3809" s="4">
        <v>55.93</v>
      </c>
      <c r="W3809" s="4">
        <v>59.33</v>
      </c>
      <c r="X3809" s="7">
        <f t="shared" si="4826"/>
        <v>-3.3999999999999986</v>
      </c>
      <c r="Y3809" s="15">
        <v>311</v>
      </c>
      <c r="Z3809" s="4">
        <v>50.48</v>
      </c>
      <c r="AA3809" s="4">
        <v>54.63</v>
      </c>
      <c r="AB3809" s="73">
        <f t="shared" si="4853"/>
        <v>-4.1500000000000057</v>
      </c>
      <c r="AC3809" s="54"/>
    </row>
    <row r="3810" spans="1:29" x14ac:dyDescent="0.25">
      <c r="A3810" s="1">
        <v>6001042</v>
      </c>
      <c r="B3810" s="87" t="s">
        <v>2665</v>
      </c>
      <c r="C3810" s="55" t="s">
        <v>637</v>
      </c>
      <c r="E3810" s="42"/>
      <c r="F3810" s="65" t="s">
        <v>2483</v>
      </c>
      <c r="G3810" s="62"/>
      <c r="H3810" s="37" t="str">
        <f>IF(V3810&gt;94,"Met",IF(X3810="--","n/a",IF(X3810&gt;=0,"Met","Did Not Meet")))</f>
        <v>Did Not Meet</v>
      </c>
      <c r="I3810" s="37" t="str">
        <f>IF(V3811&gt;94,"Met",IF(X3811="--","n/a",IF(X3811&gt;=0,"Met","Did Not Meet")))</f>
        <v>Met</v>
      </c>
      <c r="K3810" s="13" t="str">
        <f>IF(Z3810&gt;94,"Met",IF(AB3810="--","n/a",IF(AB3810&gt;=0,"Met","Did Not Meet")))</f>
        <v>Met</v>
      </c>
      <c r="L3810" s="13" t="str">
        <f>IF(Z3811&gt;94,"Met",IF(AB3811="--","n/a",IF(AB3811&gt;=0,"Met","Did Not Meet")))</f>
        <v>Met</v>
      </c>
      <c r="M3810" s="1" t="s">
        <v>9</v>
      </c>
      <c r="N3810" s="14" t="s">
        <v>2502</v>
      </c>
      <c r="O3810" s="5"/>
      <c r="P3810" s="44" t="str">
        <f t="shared" ref="P3810" si="4867">IF(H3812="Yes",IF(I3812="Yes","Yes","No"),"No")</f>
        <v>No</v>
      </c>
      <c r="Q3810" s="93"/>
      <c r="R3810" s="5" t="s">
        <v>1</v>
      </c>
      <c r="S3810" s="1" t="s">
        <v>2</v>
      </c>
      <c r="T3810" s="1" t="s">
        <v>3</v>
      </c>
      <c r="U3810" s="5">
        <v>217</v>
      </c>
      <c r="V3810" s="1">
        <v>60.37</v>
      </c>
      <c r="W3810" s="1">
        <v>60.48</v>
      </c>
      <c r="X3810" s="6">
        <f t="shared" si="4826"/>
        <v>-0.10999999999999943</v>
      </c>
      <c r="Y3810" s="14">
        <v>147</v>
      </c>
      <c r="Z3810" s="1">
        <v>80.95</v>
      </c>
      <c r="AA3810" s="1">
        <v>75.87</v>
      </c>
      <c r="AB3810" s="71">
        <f t="shared" si="4853"/>
        <v>5.0799999999999983</v>
      </c>
      <c r="AC3810" s="36"/>
    </row>
    <row r="3811" spans="1:29" ht="15.75" x14ac:dyDescent="0.25">
      <c r="A3811" s="53">
        <v>6001042</v>
      </c>
      <c r="B3811" s="89" t="s">
        <v>2665</v>
      </c>
      <c r="C3811" s="53" t="s">
        <v>637</v>
      </c>
      <c r="D3811" s="49" t="s">
        <v>2498</v>
      </c>
      <c r="E3811" s="34" t="str">
        <f>M3810</f>
        <v>Needs Improvement School</v>
      </c>
      <c r="F3811" s="65" t="s">
        <v>2484</v>
      </c>
      <c r="G3811" s="62"/>
      <c r="H3811" s="13" t="str">
        <f>IF(V3812&gt;94,"Met",IF(X3812="--","n/a",IF(X3812&gt;=0,"Met","Did Not Meet")))</f>
        <v>Did Not Meet</v>
      </c>
      <c r="I3811" s="13" t="str">
        <f>IF(V3813&gt;94,"Met",IF(X3813="--","n/a",IF(X3813&gt;=0,"Met","Did Not Meet")))</f>
        <v>Did Not Meet</v>
      </c>
      <c r="K3811" s="13" t="str">
        <f>IF(Z3812&gt;94,"Met",IF(AB3812="--","n/a",IF(AB3812&gt;=0,"Met","Did Not Meet")))</f>
        <v>Met</v>
      </c>
      <c r="L3811" s="13" t="str">
        <f>IF(Z3813&gt;94,"Met",IF(AB3813="--","n/a",IF(AB3813&gt;=0,"Met","Did Not Meet")))</f>
        <v>Met</v>
      </c>
      <c r="M3811" s="1" t="s">
        <v>9</v>
      </c>
      <c r="N3811" s="14" t="s">
        <v>2501</v>
      </c>
      <c r="O3811" s="5"/>
      <c r="P3811" s="44" t="str">
        <f t="shared" ref="P3811" si="4868">IF(K3812="Yes",IF(L3812="Yes","Yes","No"),"No")</f>
        <v>Yes</v>
      </c>
      <c r="Q3811" s="94" t="s">
        <v>2759</v>
      </c>
      <c r="R3811" s="5" t="s">
        <v>1</v>
      </c>
      <c r="S3811" s="1" t="s">
        <v>2</v>
      </c>
      <c r="T3811" s="1" t="s">
        <v>7</v>
      </c>
      <c r="U3811" s="5">
        <v>206</v>
      </c>
      <c r="V3811" s="1">
        <v>59.22</v>
      </c>
      <c r="W3811" s="1">
        <v>58.61</v>
      </c>
      <c r="X3811" s="9">
        <f t="shared" si="4826"/>
        <v>0.60999999999999943</v>
      </c>
      <c r="Y3811" s="14">
        <v>139</v>
      </c>
      <c r="Z3811" s="1">
        <v>80.58</v>
      </c>
      <c r="AA3811" s="1">
        <v>74.87</v>
      </c>
      <c r="AB3811" s="71">
        <f t="shared" si="4853"/>
        <v>5.7099999999999937</v>
      </c>
      <c r="AC3811" s="53"/>
    </row>
    <row r="3812" spans="1:29" ht="15" customHeight="1" x14ac:dyDescent="0.25">
      <c r="A3812" s="53">
        <v>6001042</v>
      </c>
      <c r="B3812" s="89" t="s">
        <v>2665</v>
      </c>
      <c r="C3812" s="53" t="s">
        <v>637</v>
      </c>
      <c r="D3812" s="49" t="s">
        <v>2499</v>
      </c>
      <c r="E3812" s="35" t="str">
        <f>VLOOKUP('2012 Accountability Database'!$A3810,'2011 AYP'!A$2:B$1072,2)</f>
        <v>SI_6 (School Improvement Year 6)</v>
      </c>
      <c r="F3812" s="66"/>
      <c r="G3812" s="63" t="s">
        <v>2485</v>
      </c>
      <c r="H3812" s="60" t="str">
        <f t="shared" ref="H3812:I3812" si="4869">IF(H3810="Met","Yes",IF(H3811="Met","Yes","No"))</f>
        <v>No</v>
      </c>
      <c r="I3812" s="60" t="str">
        <f t="shared" si="4869"/>
        <v>Yes</v>
      </c>
      <c r="J3812" s="42"/>
      <c r="K3812" s="60" t="str">
        <f t="shared" ref="K3812:L3812" si="4870">IF(K3810="Met","Yes",IF(K3811="Met","Yes","No"))</f>
        <v>Yes</v>
      </c>
      <c r="L3812" s="60" t="str">
        <f t="shared" si="4870"/>
        <v>Yes</v>
      </c>
      <c r="M3812" s="1" t="s">
        <v>9</v>
      </c>
      <c r="N3812" s="14" t="s">
        <v>2503</v>
      </c>
      <c r="O3812" s="5"/>
      <c r="P3812" s="44" t="str">
        <f t="shared" ref="P3812" si="4871">IF(H3816="Yes",IF(I3816="Yes","Yes","No"),"No")</f>
        <v>No</v>
      </c>
      <c r="Q3812" s="108" t="s">
        <v>2758</v>
      </c>
      <c r="R3812" s="5" t="s">
        <v>1</v>
      </c>
      <c r="S3812" s="1" t="s">
        <v>5</v>
      </c>
      <c r="T3812" s="1" t="s">
        <v>3</v>
      </c>
      <c r="U3812" s="5">
        <v>673</v>
      </c>
      <c r="V3812" s="1">
        <v>56.32</v>
      </c>
      <c r="W3812" s="1">
        <v>60.48</v>
      </c>
      <c r="X3812" s="6">
        <f t="shared" si="4826"/>
        <v>-4.1599999999999966</v>
      </c>
      <c r="Y3812" s="14">
        <v>434</v>
      </c>
      <c r="Z3812" s="1">
        <v>77.88</v>
      </c>
      <c r="AA3812" s="1">
        <v>75.87</v>
      </c>
      <c r="AB3812" s="71">
        <f t="shared" si="4853"/>
        <v>2.0099999999999909</v>
      </c>
      <c r="AC3812" s="53"/>
    </row>
    <row r="3813" spans="1:29" x14ac:dyDescent="0.25">
      <c r="A3813" s="53">
        <v>6001042</v>
      </c>
      <c r="B3813" s="89" t="s">
        <v>2665</v>
      </c>
      <c r="C3813" s="53" t="s">
        <v>637</v>
      </c>
      <c r="D3813" s="49" t="s">
        <v>2507</v>
      </c>
      <c r="E3813" s="47">
        <f>VLOOKUP('2012 Accountability Database'!A3810,Dems1112!$A$2:$G$1082,3)</f>
        <v>0.98</v>
      </c>
      <c r="F3813" s="66"/>
      <c r="G3813" s="52"/>
      <c r="M3813" s="5" t="s">
        <v>9</v>
      </c>
      <c r="N3813" s="14" t="s">
        <v>2504</v>
      </c>
      <c r="O3813" s="5"/>
      <c r="P3813" s="44" t="str">
        <f t="shared" ref="P3813" si="4872">IF(K3816="Yes",IF(L3816="Yes","Yes","No"),"No")</f>
        <v>No</v>
      </c>
      <c r="Q3813" s="108"/>
      <c r="R3813" s="5" t="s">
        <v>1</v>
      </c>
      <c r="S3813" s="5" t="s">
        <v>5</v>
      </c>
      <c r="T3813" s="5" t="s">
        <v>7</v>
      </c>
      <c r="U3813" s="5">
        <v>615</v>
      </c>
      <c r="V3813" s="5">
        <v>54.15</v>
      </c>
      <c r="W3813" s="5">
        <v>58.61</v>
      </c>
      <c r="X3813" s="8">
        <f t="shared" si="4826"/>
        <v>-4.4600000000000009</v>
      </c>
      <c r="Y3813" s="14">
        <v>394</v>
      </c>
      <c r="Z3813" s="5">
        <v>77.41</v>
      </c>
      <c r="AA3813" s="5">
        <v>74.87</v>
      </c>
      <c r="AB3813" s="71">
        <f t="shared" si="4853"/>
        <v>2.539999999999992</v>
      </c>
      <c r="AC3813" s="53"/>
    </row>
    <row r="3814" spans="1:29" x14ac:dyDescent="0.25">
      <c r="A3814" s="53">
        <v>6001042</v>
      </c>
      <c r="B3814" s="89" t="s">
        <v>2665</v>
      </c>
      <c r="C3814" s="53" t="s">
        <v>637</v>
      </c>
      <c r="D3814" s="50" t="s">
        <v>2508</v>
      </c>
      <c r="E3814" s="47">
        <f>VLOOKUP('2012 Accountability Database'!A3810,Dems1112!$A$2:$G$1082,4)</f>
        <v>0.93</v>
      </c>
      <c r="F3814" s="65" t="s">
        <v>2486</v>
      </c>
      <c r="G3814" s="62"/>
      <c r="H3814" s="13" t="str">
        <f>IF(V3814&gt;94,"Met",IF(X3814="--","n/a",IF(X3814&gt;=0,"Met","Did Not Meet")))</f>
        <v>Did Not Meet</v>
      </c>
      <c r="I3814" s="13" t="str">
        <f>IF(V3815&gt;94,"Met",IF(X3815="--","n/a",IF(X3815&gt;=0,"Met","Did Not Meet")))</f>
        <v>Did Not Meet</v>
      </c>
      <c r="J3814" s="13"/>
      <c r="K3814" s="13" t="str">
        <f>IF(Z3814&gt;94,"Met",IF(AB3814="--","n/a",IF(AB3814&gt;=0,"Met","Did Not Meet")))</f>
        <v>Did Not Meet</v>
      </c>
      <c r="L3814" s="13" t="str">
        <f>IF(Z3815&gt;94,"Met",IF(AB3815="--","n/a",IF(AB3815&gt;=0,"Met","Did Not Meet")))</f>
        <v>Did Not Meet</v>
      </c>
      <c r="M3814" s="1" t="s">
        <v>9</v>
      </c>
      <c r="N3814" s="68" t="s">
        <v>2497</v>
      </c>
      <c r="O3814" s="35"/>
      <c r="P3814" s="44"/>
      <c r="Q3814" s="108"/>
      <c r="R3814" s="5" t="s">
        <v>6</v>
      </c>
      <c r="S3814" s="1" t="s">
        <v>2</v>
      </c>
      <c r="T3814" s="1" t="s">
        <v>3</v>
      </c>
      <c r="U3814" s="5">
        <v>217</v>
      </c>
      <c r="V3814" s="1">
        <v>49.77</v>
      </c>
      <c r="W3814" s="1">
        <v>60.07</v>
      </c>
      <c r="X3814" s="6">
        <f t="shared" si="4826"/>
        <v>-10.299999999999997</v>
      </c>
      <c r="Y3814" s="14">
        <v>147</v>
      </c>
      <c r="Z3814" s="1">
        <v>36.049999999999997</v>
      </c>
      <c r="AA3814" s="1">
        <v>52.36</v>
      </c>
      <c r="AB3814" s="72">
        <f t="shared" si="4853"/>
        <v>-16.310000000000002</v>
      </c>
      <c r="AC3814" s="53"/>
    </row>
    <row r="3815" spans="1:29" x14ac:dyDescent="0.25">
      <c r="A3815" s="53">
        <v>6001042</v>
      </c>
      <c r="B3815" s="89" t="s">
        <v>2665</v>
      </c>
      <c r="C3815" s="53" t="s">
        <v>637</v>
      </c>
      <c r="D3815" s="50" t="s">
        <v>974</v>
      </c>
      <c r="E3815" s="47" t="str">
        <f>VLOOKUP('2012 Accountability Database'!A3810,Dems1112!$A$2:$G$1082,5)</f>
        <v>P-5</v>
      </c>
      <c r="F3815" s="65" t="s">
        <v>2487</v>
      </c>
      <c r="G3815" s="62"/>
      <c r="H3815" s="13" t="str">
        <f>IF(V3816&gt;94,"Met",IF(X3816="--","n/a",IF(X3816&gt;=0,"Met","Did Not Meet")))</f>
        <v>Did Not Meet</v>
      </c>
      <c r="I3815" s="13" t="str">
        <f>IF(V3817&gt;94,"Met",IF(X3817="--","n/a",IF(X3817&gt;=0,"Met","Did Not Meet")))</f>
        <v>Did Not Meet</v>
      </c>
      <c r="J3815" s="13"/>
      <c r="K3815" s="13" t="str">
        <f>IF(Z3816&gt;94,"Met",IF(AB3816="--","n/a",IF(AB3816&gt;=0,"Met","Did Not Meet")))</f>
        <v>Did Not Meet</v>
      </c>
      <c r="L3815" s="13" t="str">
        <f>IF(Z3817&gt;94,"Met",IF(AB3817="--","n/a",IF(AB3817&gt;=0,"Met","Did Not Meet")))</f>
        <v>Did Not Meet</v>
      </c>
      <c r="M3815" s="1" t="s">
        <v>9</v>
      </c>
      <c r="N3815" s="14"/>
      <c r="O3815" s="35" t="s">
        <v>2506</v>
      </c>
      <c r="P3815" s="83" t="str">
        <f t="shared" ref="P3815" si="4873">IF(P3810="No"," ", IF(P3812="No"," ",IF(P3811="No", " ",IF(P3813="No"," ","X"))))</f>
        <v xml:space="preserve"> </v>
      </c>
      <c r="Q3815" s="108"/>
      <c r="R3815" s="5" t="s">
        <v>6</v>
      </c>
      <c r="S3815" s="1" t="s">
        <v>2</v>
      </c>
      <c r="T3815" s="1" t="s">
        <v>7</v>
      </c>
      <c r="U3815" s="5">
        <v>206</v>
      </c>
      <c r="V3815" s="1">
        <v>48.54</v>
      </c>
      <c r="W3815" s="1">
        <v>59.06</v>
      </c>
      <c r="X3815" s="6">
        <f t="shared" si="4826"/>
        <v>-10.520000000000003</v>
      </c>
      <c r="Y3815" s="14">
        <v>139</v>
      </c>
      <c r="Z3815" s="1">
        <v>36.69</v>
      </c>
      <c r="AA3815" s="1">
        <v>51.11</v>
      </c>
      <c r="AB3815" s="72">
        <f t="shared" si="4853"/>
        <v>-14.420000000000002</v>
      </c>
      <c r="AC3815" s="53"/>
    </row>
    <row r="3816" spans="1:29" ht="15.75" x14ac:dyDescent="0.25">
      <c r="A3816" s="53">
        <v>6001042</v>
      </c>
      <c r="B3816" s="89" t="s">
        <v>2665</v>
      </c>
      <c r="C3816" s="53" t="s">
        <v>637</v>
      </c>
      <c r="D3816" s="50" t="s">
        <v>975</v>
      </c>
      <c r="E3816" s="48" t="str">
        <f>VLOOKUP('2012 Accountability Database'!A3810,Dems1112!$A$2:$G$1082,6)</f>
        <v>3 (Central AR)</v>
      </c>
      <c r="F3816" s="66"/>
      <c r="G3816" s="63" t="s">
        <v>2488</v>
      </c>
      <c r="H3816" s="61" t="str">
        <f t="shared" ref="H3816:I3816" si="4874">IF(H3814="Met","Yes",IF(H3815="Met","Yes","No"))</f>
        <v>No</v>
      </c>
      <c r="I3816" s="61" t="str">
        <f t="shared" si="4874"/>
        <v>No</v>
      </c>
      <c r="J3816" s="55"/>
      <c r="K3816" s="61" t="str">
        <f t="shared" ref="K3816:L3816" si="4875">IF(K3814="Met","Yes",IF(K3815="Met","Yes","No"))</f>
        <v>No</v>
      </c>
      <c r="L3816" s="61" t="str">
        <f t="shared" si="4875"/>
        <v>No</v>
      </c>
      <c r="M3816" s="1" t="s">
        <v>9</v>
      </c>
      <c r="N3816" s="14"/>
      <c r="O3816" s="35" t="s">
        <v>2505</v>
      </c>
      <c r="P3816" s="83" t="str">
        <f t="shared" ref="P3816" si="4876">IF(P3815="X"," ",IF(P3817="X"," ","X"))</f>
        <v xml:space="preserve"> </v>
      </c>
      <c r="Q3816" s="94" t="s">
        <v>2759</v>
      </c>
      <c r="R3816" s="5" t="s">
        <v>6</v>
      </c>
      <c r="S3816" s="1" t="s">
        <v>5</v>
      </c>
      <c r="T3816" s="1" t="s">
        <v>3</v>
      </c>
      <c r="U3816" s="5">
        <v>673</v>
      </c>
      <c r="V3816" s="1">
        <v>54.38</v>
      </c>
      <c r="W3816" s="1">
        <v>60.07</v>
      </c>
      <c r="X3816" s="6">
        <f t="shared" si="4826"/>
        <v>-5.6899999999999977</v>
      </c>
      <c r="Y3816" s="14">
        <v>434</v>
      </c>
      <c r="Z3816" s="1">
        <v>45.62</v>
      </c>
      <c r="AA3816" s="1">
        <v>52.36</v>
      </c>
      <c r="AB3816" s="72">
        <f t="shared" si="4853"/>
        <v>-6.740000000000002</v>
      </c>
      <c r="AC3816" s="53"/>
    </row>
    <row r="3817" spans="1:29" x14ac:dyDescent="0.25">
      <c r="A3817" s="54">
        <v>6001042</v>
      </c>
      <c r="B3817" s="90" t="s">
        <v>2665</v>
      </c>
      <c r="C3817" s="54" t="s">
        <v>637</v>
      </c>
      <c r="D3817" s="4"/>
      <c r="E3817" s="4"/>
      <c r="F3817" s="67"/>
      <c r="G3817" s="64"/>
      <c r="H3817" s="43"/>
      <c r="I3817" s="43"/>
      <c r="J3817" s="43"/>
      <c r="K3817" s="43"/>
      <c r="L3817" s="43"/>
      <c r="M3817" s="4" t="s">
        <v>9</v>
      </c>
      <c r="N3817" s="15"/>
      <c r="O3817" s="38" t="s">
        <v>2482</v>
      </c>
      <c r="P3817" s="84" t="str">
        <f>IF(E3811="Achieving School"," ","X")</f>
        <v>X</v>
      </c>
      <c r="Q3817" s="91"/>
      <c r="R3817" s="4" t="s">
        <v>6</v>
      </c>
      <c r="S3817" s="4" t="s">
        <v>5</v>
      </c>
      <c r="T3817" s="4" t="s">
        <v>7</v>
      </c>
      <c r="U3817" s="4">
        <v>615</v>
      </c>
      <c r="V3817" s="4">
        <v>52.52</v>
      </c>
      <c r="W3817" s="4">
        <v>59.06</v>
      </c>
      <c r="X3817" s="7">
        <f t="shared" si="4826"/>
        <v>-6.5399999999999991</v>
      </c>
      <c r="Y3817" s="15">
        <v>394</v>
      </c>
      <c r="Z3817" s="4">
        <v>44.16</v>
      </c>
      <c r="AA3817" s="4">
        <v>51.11</v>
      </c>
      <c r="AB3817" s="73">
        <f t="shared" si="4853"/>
        <v>-6.9500000000000028</v>
      </c>
      <c r="AC3817" s="54"/>
    </row>
    <row r="3818" spans="1:29" x14ac:dyDescent="0.25">
      <c r="A3818" s="1">
        <v>6001043</v>
      </c>
      <c r="B3818" s="87" t="s">
        <v>2665</v>
      </c>
      <c r="C3818" s="55" t="s">
        <v>638</v>
      </c>
      <c r="E3818" s="42"/>
      <c r="F3818" s="65" t="s">
        <v>2483</v>
      </c>
      <c r="G3818" s="62"/>
      <c r="H3818" s="37" t="str">
        <f>IF(V3818&gt;94,"Met",IF(X3818="--","n/a",IF(X3818&gt;=0,"Met","Did Not Meet")))</f>
        <v>Met</v>
      </c>
      <c r="I3818" s="37" t="str">
        <f>IF(V3819&gt;94,"Met",IF(X3819="--","n/a",IF(X3819&gt;=0,"Met","Did Not Meet")))</f>
        <v>Met</v>
      </c>
      <c r="K3818" s="13" t="str">
        <f>IF(Z3818&gt;94,"Met",IF(AB3818="--","n/a",IF(AB3818&gt;=0,"Met","Did Not Meet")))</f>
        <v>Met</v>
      </c>
      <c r="L3818" s="13" t="str">
        <f>IF(Z3819&gt;94,"Met",IF(AB3819="--","n/a",IF(AB3819&gt;=0,"Met","Did Not Meet")))</f>
        <v>Met</v>
      </c>
      <c r="M3818" s="1" t="s">
        <v>4</v>
      </c>
      <c r="N3818" s="14" t="s">
        <v>2502</v>
      </c>
      <c r="O3818" s="5"/>
      <c r="P3818" s="44" t="str">
        <f t="shared" ref="P3818" si="4877">IF(H3820="Yes",IF(I3820="Yes","Yes","No"),"No")</f>
        <v>Yes</v>
      </c>
      <c r="Q3818" s="93"/>
      <c r="R3818" s="5" t="s">
        <v>1</v>
      </c>
      <c r="S3818" s="1" t="s">
        <v>2</v>
      </c>
      <c r="T3818" s="1" t="s">
        <v>3</v>
      </c>
      <c r="U3818" s="5">
        <v>219</v>
      </c>
      <c r="V3818" s="1">
        <v>94.06</v>
      </c>
      <c r="W3818" s="1">
        <v>92.36</v>
      </c>
      <c r="X3818" s="9">
        <f t="shared" si="4826"/>
        <v>1.7000000000000028</v>
      </c>
      <c r="Y3818" s="14">
        <v>150</v>
      </c>
      <c r="Z3818" s="1">
        <v>94</v>
      </c>
      <c r="AA3818" s="1">
        <v>92.52</v>
      </c>
      <c r="AB3818" s="71">
        <f t="shared" si="4853"/>
        <v>1.480000000000004</v>
      </c>
      <c r="AC3818" s="36"/>
    </row>
    <row r="3819" spans="1:29" ht="15.75" x14ac:dyDescent="0.25">
      <c r="A3819" s="53">
        <v>6001043</v>
      </c>
      <c r="B3819" s="89" t="s">
        <v>2665</v>
      </c>
      <c r="C3819" s="53" t="s">
        <v>638</v>
      </c>
      <c r="D3819" s="49" t="s">
        <v>2498</v>
      </c>
      <c r="E3819" s="34" t="str">
        <f>M3818</f>
        <v>Achieving School</v>
      </c>
      <c r="F3819" s="65" t="s">
        <v>2484</v>
      </c>
      <c r="G3819" s="62"/>
      <c r="H3819" s="13" t="str">
        <f>IF(V3820&gt;94,"Met",IF(X3820="--","n/a",IF(X3820&gt;=0,"Met","Did Not Meet")))</f>
        <v>Did Not Meet</v>
      </c>
      <c r="I3819" s="13" t="str">
        <f>IF(V3821&gt;94,"Met",IF(X3821="--","n/a",IF(X3821&gt;=0,"Met","Did Not Meet")))</f>
        <v>Did Not Meet</v>
      </c>
      <c r="K3819" s="13" t="str">
        <f>IF(Z3820&gt;94,"Met",IF(AB3820="--","n/a",IF(AB3820&gt;=0,"Met","Did Not Meet")))</f>
        <v>Did Not Meet</v>
      </c>
      <c r="L3819" s="13" t="str">
        <f>IF(Z3821&gt;94,"Met",IF(AB3821="--","n/a",IF(AB3821&gt;=0,"Met","Did Not Meet")))</f>
        <v>Did Not Meet</v>
      </c>
      <c r="M3819" s="1" t="s">
        <v>4</v>
      </c>
      <c r="N3819" s="14" t="s">
        <v>2501</v>
      </c>
      <c r="O3819" s="5"/>
      <c r="P3819" s="44" t="str">
        <f t="shared" ref="P3819" si="4878">IF(K3820="Yes",IF(L3820="Yes","Yes","No"),"No")</f>
        <v>Yes</v>
      </c>
      <c r="Q3819" s="94" t="s">
        <v>2759</v>
      </c>
      <c r="R3819" s="5" t="s">
        <v>1</v>
      </c>
      <c r="S3819" s="1" t="s">
        <v>2</v>
      </c>
      <c r="T3819" s="1" t="s">
        <v>7</v>
      </c>
      <c r="U3819" s="5">
        <v>110</v>
      </c>
      <c r="V3819" s="1">
        <v>89.09</v>
      </c>
      <c r="W3819" s="1">
        <v>88.63</v>
      </c>
      <c r="X3819" s="9">
        <f t="shared" si="4826"/>
        <v>0.46000000000000796</v>
      </c>
      <c r="Y3819" s="14">
        <v>79</v>
      </c>
      <c r="Z3819" s="1">
        <v>92.41</v>
      </c>
      <c r="AA3819" s="1">
        <v>91.98</v>
      </c>
      <c r="AB3819" s="71">
        <f t="shared" si="4853"/>
        <v>0.42999999999999261</v>
      </c>
      <c r="AC3819" s="53"/>
    </row>
    <row r="3820" spans="1:29" ht="15" customHeight="1" x14ac:dyDescent="0.25">
      <c r="A3820" s="53">
        <v>6001043</v>
      </c>
      <c r="B3820" s="89" t="s">
        <v>2665</v>
      </c>
      <c r="C3820" s="53" t="s">
        <v>638</v>
      </c>
      <c r="D3820" s="49" t="s">
        <v>2499</v>
      </c>
      <c r="E3820" s="35" t="str">
        <f>VLOOKUP('2012 Accountability Database'!$A3818,'2011 AYP'!A$2:B$1072,2)</f>
        <v xml:space="preserve"> MS (Met Standards)</v>
      </c>
      <c r="F3820" s="66"/>
      <c r="G3820" s="63" t="s">
        <v>2485</v>
      </c>
      <c r="H3820" s="60" t="str">
        <f t="shared" ref="H3820:I3820" si="4879">IF(H3818="Met","Yes",IF(H3819="Met","Yes","No"))</f>
        <v>Yes</v>
      </c>
      <c r="I3820" s="60" t="str">
        <f t="shared" si="4879"/>
        <v>Yes</v>
      </c>
      <c r="J3820" s="42"/>
      <c r="K3820" s="60" t="str">
        <f t="shared" ref="K3820:L3820" si="4880">IF(K3818="Met","Yes",IF(K3819="Met","Yes","No"))</f>
        <v>Yes</v>
      </c>
      <c r="L3820" s="60" t="str">
        <f t="shared" si="4880"/>
        <v>Yes</v>
      </c>
      <c r="M3820" s="5" t="s">
        <v>4</v>
      </c>
      <c r="N3820" s="14" t="s">
        <v>2503</v>
      </c>
      <c r="O3820" s="5"/>
      <c r="P3820" s="44" t="str">
        <f t="shared" ref="P3820" si="4881">IF(H3824="Yes",IF(I3824="Yes","Yes","No"),"No")</f>
        <v>Yes</v>
      </c>
      <c r="Q3820" s="108" t="s">
        <v>2758</v>
      </c>
      <c r="R3820" s="5" t="s">
        <v>1</v>
      </c>
      <c r="S3820" s="5" t="s">
        <v>5</v>
      </c>
      <c r="T3820" s="5" t="s">
        <v>3</v>
      </c>
      <c r="U3820" s="5">
        <v>685</v>
      </c>
      <c r="V3820" s="5">
        <v>89.64</v>
      </c>
      <c r="W3820" s="5">
        <v>92.36</v>
      </c>
      <c r="X3820" s="8">
        <f t="shared" si="4826"/>
        <v>-2.7199999999999989</v>
      </c>
      <c r="Y3820" s="14">
        <v>446</v>
      </c>
      <c r="Z3820" s="5">
        <v>90.13</v>
      </c>
      <c r="AA3820" s="5">
        <v>92.52</v>
      </c>
      <c r="AB3820" s="72">
        <f t="shared" si="4853"/>
        <v>-2.3900000000000006</v>
      </c>
      <c r="AC3820" s="53"/>
    </row>
    <row r="3821" spans="1:29" x14ac:dyDescent="0.25">
      <c r="A3821" s="53">
        <v>6001043</v>
      </c>
      <c r="B3821" s="89" t="s">
        <v>2665</v>
      </c>
      <c r="C3821" s="53" t="s">
        <v>638</v>
      </c>
      <c r="D3821" s="49" t="s">
        <v>2507</v>
      </c>
      <c r="E3821" s="47">
        <f>VLOOKUP('2012 Accountability Database'!A3818,Dems1112!$A$2:$G$1082,3)</f>
        <v>0.69</v>
      </c>
      <c r="F3821" s="66"/>
      <c r="G3821" s="52"/>
      <c r="M3821" s="1" t="s">
        <v>4</v>
      </c>
      <c r="N3821" s="14" t="s">
        <v>2504</v>
      </c>
      <c r="O3821" s="5"/>
      <c r="P3821" s="44" t="str">
        <f t="shared" ref="P3821" si="4882">IF(K3824="Yes",IF(L3824="Yes","Yes","No"),"No")</f>
        <v>No</v>
      </c>
      <c r="Q3821" s="108"/>
      <c r="R3821" s="5" t="s">
        <v>1</v>
      </c>
      <c r="S3821" s="1" t="s">
        <v>5</v>
      </c>
      <c r="T3821" s="1" t="s">
        <v>7</v>
      </c>
      <c r="U3821" s="5">
        <v>362</v>
      </c>
      <c r="V3821" s="1">
        <v>84.53</v>
      </c>
      <c r="W3821" s="1">
        <v>88.63</v>
      </c>
      <c r="X3821" s="6">
        <f t="shared" si="4826"/>
        <v>-4.0999999999999943</v>
      </c>
      <c r="Y3821" s="14">
        <v>231</v>
      </c>
      <c r="Z3821" s="1">
        <v>87.45</v>
      </c>
      <c r="AA3821" s="1">
        <v>91.98</v>
      </c>
      <c r="AB3821" s="72">
        <f t="shared" si="4853"/>
        <v>-4.5300000000000011</v>
      </c>
      <c r="AC3821" s="53"/>
    </row>
    <row r="3822" spans="1:29" x14ac:dyDescent="0.25">
      <c r="A3822" s="53">
        <v>6001043</v>
      </c>
      <c r="B3822" s="89" t="s">
        <v>2665</v>
      </c>
      <c r="C3822" s="53" t="s">
        <v>638</v>
      </c>
      <c r="D3822" s="50" t="s">
        <v>2508</v>
      </c>
      <c r="E3822" s="47">
        <f>VLOOKUP('2012 Accountability Database'!A3818,Dems1112!$A$2:$G$1082,4)</f>
        <v>0.45</v>
      </c>
      <c r="F3822" s="65" t="s">
        <v>2486</v>
      </c>
      <c r="G3822" s="62"/>
      <c r="H3822" s="13" t="str">
        <f>IF(V3822&gt;94,"Met",IF(X3822="--","n/a",IF(X3822&gt;=0,"Met","Did Not Meet")))</f>
        <v>Met</v>
      </c>
      <c r="I3822" s="13" t="str">
        <f>IF(V3823&gt;94,"Met",IF(X3823="--","n/a",IF(X3823&gt;=0,"Met","Did Not Meet")))</f>
        <v>Met</v>
      </c>
      <c r="J3822" s="13"/>
      <c r="K3822" s="13" t="str">
        <f>IF(Z3822&gt;94,"Met",IF(AB3822="--","n/a",IF(AB3822&gt;=0,"Met","Did Not Meet")))</f>
        <v>Did Not Meet</v>
      </c>
      <c r="L3822" s="13" t="str">
        <f>IF(Z3823&gt;94,"Met",IF(AB3823="--","n/a",IF(AB3823&gt;=0,"Met","Did Not Meet")))</f>
        <v>Did Not Meet</v>
      </c>
      <c r="M3822" s="1" t="s">
        <v>4</v>
      </c>
      <c r="N3822" s="68" t="s">
        <v>2497</v>
      </c>
      <c r="O3822" s="35"/>
      <c r="P3822" s="44"/>
      <c r="Q3822" s="108"/>
      <c r="R3822" s="5" t="s">
        <v>6</v>
      </c>
      <c r="S3822" s="1" t="s">
        <v>2</v>
      </c>
      <c r="T3822" s="1" t="s">
        <v>3</v>
      </c>
      <c r="U3822" s="5">
        <v>219</v>
      </c>
      <c r="V3822" s="1">
        <v>94.06</v>
      </c>
      <c r="W3822" s="1">
        <v>91.56</v>
      </c>
      <c r="X3822" s="9">
        <f t="shared" si="4826"/>
        <v>2.5</v>
      </c>
      <c r="Y3822" s="14">
        <v>150</v>
      </c>
      <c r="Z3822" s="1">
        <v>82.67</v>
      </c>
      <c r="AA3822" s="1">
        <v>83.78</v>
      </c>
      <c r="AB3822" s="72">
        <f t="shared" si="4853"/>
        <v>-1.1099999999999994</v>
      </c>
      <c r="AC3822" s="53"/>
    </row>
    <row r="3823" spans="1:29" x14ac:dyDescent="0.25">
      <c r="A3823" s="53">
        <v>6001043</v>
      </c>
      <c r="B3823" s="89" t="s">
        <v>2665</v>
      </c>
      <c r="C3823" s="53" t="s">
        <v>638</v>
      </c>
      <c r="D3823" s="50" t="s">
        <v>974</v>
      </c>
      <c r="E3823" s="47" t="str">
        <f>VLOOKUP('2012 Accountability Database'!A3818,Dems1112!$A$2:$G$1082,5)</f>
        <v>K-5</v>
      </c>
      <c r="F3823" s="65" t="s">
        <v>2487</v>
      </c>
      <c r="G3823" s="62"/>
      <c r="H3823" s="13" t="str">
        <f>IF(V3824&gt;94,"Met",IF(X3824="--","n/a",IF(X3824&gt;=0,"Met","Did Not Meet")))</f>
        <v>Did Not Meet</v>
      </c>
      <c r="I3823" s="13" t="str">
        <f>IF(V3825&gt;94,"Met",IF(X3825="--","n/a",IF(X3825&gt;=0,"Met","Did Not Meet")))</f>
        <v>Did Not Meet</v>
      </c>
      <c r="J3823" s="13"/>
      <c r="K3823" s="13" t="str">
        <f>IF(Z3824&gt;94,"Met",IF(AB3824="--","n/a",IF(AB3824&gt;=0,"Met","Did Not Meet")))</f>
        <v>Did Not Meet</v>
      </c>
      <c r="L3823" s="13" t="str">
        <f>IF(Z3825&gt;94,"Met",IF(AB3825="--","n/a",IF(AB3825&gt;=0,"Met","Did Not Meet")))</f>
        <v>Did Not Meet</v>
      </c>
      <c r="M3823" s="5" t="s">
        <v>4</v>
      </c>
      <c r="N3823" s="14"/>
      <c r="O3823" s="35" t="s">
        <v>2506</v>
      </c>
      <c r="P3823" s="83" t="str">
        <f t="shared" ref="P3823" si="4883">IF(P3818="No"," ", IF(P3820="No"," ",IF(P3819="No", " ",IF(P3821="No"," ","X"))))</f>
        <v xml:space="preserve"> </v>
      </c>
      <c r="Q3823" s="108"/>
      <c r="R3823" s="5" t="s">
        <v>6</v>
      </c>
      <c r="S3823" s="5" t="s">
        <v>2</v>
      </c>
      <c r="T3823" s="5" t="s">
        <v>7</v>
      </c>
      <c r="U3823" s="5">
        <v>110</v>
      </c>
      <c r="V3823" s="5">
        <v>89.09</v>
      </c>
      <c r="W3823" s="5">
        <v>86.36</v>
      </c>
      <c r="X3823" s="11">
        <f t="shared" si="4826"/>
        <v>2.730000000000004</v>
      </c>
      <c r="Y3823" s="14">
        <v>79</v>
      </c>
      <c r="Z3823" s="5">
        <v>78.48</v>
      </c>
      <c r="AA3823" s="5">
        <v>82.81</v>
      </c>
      <c r="AB3823" s="72">
        <f t="shared" si="4853"/>
        <v>-4.3299999999999983</v>
      </c>
      <c r="AC3823" s="53"/>
    </row>
    <row r="3824" spans="1:29" ht="15.75" x14ac:dyDescent="0.25">
      <c r="A3824" s="53">
        <v>6001043</v>
      </c>
      <c r="B3824" s="89" t="s">
        <v>2665</v>
      </c>
      <c r="C3824" s="53" t="s">
        <v>638</v>
      </c>
      <c r="D3824" s="50" t="s">
        <v>975</v>
      </c>
      <c r="E3824" s="48" t="str">
        <f>VLOOKUP('2012 Accountability Database'!A3818,Dems1112!$A$2:$G$1082,6)</f>
        <v>3 (Central AR)</v>
      </c>
      <c r="F3824" s="66"/>
      <c r="G3824" s="63" t="s">
        <v>2488</v>
      </c>
      <c r="H3824" s="61" t="str">
        <f t="shared" ref="H3824:I3824" si="4884">IF(H3822="Met","Yes",IF(H3823="Met","Yes","No"))</f>
        <v>Yes</v>
      </c>
      <c r="I3824" s="61" t="str">
        <f t="shared" si="4884"/>
        <v>Yes</v>
      </c>
      <c r="J3824" s="55"/>
      <c r="K3824" s="61" t="str">
        <f t="shared" ref="K3824:L3824" si="4885">IF(K3822="Met","Yes",IF(K3823="Met","Yes","No"))</f>
        <v>No</v>
      </c>
      <c r="L3824" s="61" t="str">
        <f t="shared" si="4885"/>
        <v>No</v>
      </c>
      <c r="M3824" s="5" t="s">
        <v>4</v>
      </c>
      <c r="N3824" s="14"/>
      <c r="O3824" s="35" t="s">
        <v>2505</v>
      </c>
      <c r="P3824" s="83" t="str">
        <f t="shared" ref="P3824" si="4886">IF(P3823="X"," ",IF(P3825="X"," ","X"))</f>
        <v>X</v>
      </c>
      <c r="Q3824" s="94" t="s">
        <v>2759</v>
      </c>
      <c r="R3824" s="5" t="s">
        <v>6</v>
      </c>
      <c r="S3824" s="5" t="s">
        <v>5</v>
      </c>
      <c r="T3824" s="5" t="s">
        <v>3</v>
      </c>
      <c r="U3824" s="5">
        <v>685</v>
      </c>
      <c r="V3824" s="5">
        <v>90.51</v>
      </c>
      <c r="W3824" s="5">
        <v>91.56</v>
      </c>
      <c r="X3824" s="8">
        <f t="shared" si="4826"/>
        <v>-1.0499999999999972</v>
      </c>
      <c r="Y3824" s="14">
        <v>446</v>
      </c>
      <c r="Z3824" s="5">
        <v>78.48</v>
      </c>
      <c r="AA3824" s="5">
        <v>83.78</v>
      </c>
      <c r="AB3824" s="72">
        <f t="shared" si="4853"/>
        <v>-5.2999999999999972</v>
      </c>
      <c r="AC3824" s="53"/>
    </row>
    <row r="3825" spans="1:29" x14ac:dyDescent="0.25">
      <c r="A3825" s="54">
        <v>6001043</v>
      </c>
      <c r="B3825" s="90" t="s">
        <v>2665</v>
      </c>
      <c r="C3825" s="54" t="s">
        <v>638</v>
      </c>
      <c r="D3825" s="4"/>
      <c r="E3825" s="4"/>
      <c r="F3825" s="67"/>
      <c r="G3825" s="64"/>
      <c r="H3825" s="43"/>
      <c r="I3825" s="43"/>
      <c r="J3825" s="43"/>
      <c r="K3825" s="43"/>
      <c r="L3825" s="43"/>
      <c r="M3825" s="4" t="s">
        <v>4</v>
      </c>
      <c r="N3825" s="15"/>
      <c r="O3825" s="38" t="s">
        <v>2482</v>
      </c>
      <c r="P3825" s="84" t="str">
        <f>IF(E3819="Achieving School"," ","X")</f>
        <v xml:space="preserve"> </v>
      </c>
      <c r="Q3825" s="91"/>
      <c r="R3825" s="4" t="s">
        <v>6</v>
      </c>
      <c r="S3825" s="4" t="s">
        <v>5</v>
      </c>
      <c r="T3825" s="4" t="s">
        <v>7</v>
      </c>
      <c r="U3825" s="4">
        <v>362</v>
      </c>
      <c r="V3825" s="4">
        <v>84.81</v>
      </c>
      <c r="W3825" s="4">
        <v>86.36</v>
      </c>
      <c r="X3825" s="7">
        <f t="shared" si="4826"/>
        <v>-1.5499999999999972</v>
      </c>
      <c r="Y3825" s="15">
        <v>231</v>
      </c>
      <c r="Z3825" s="4">
        <v>75.319999999999993</v>
      </c>
      <c r="AA3825" s="4">
        <v>82.81</v>
      </c>
      <c r="AB3825" s="73">
        <f t="shared" si="4853"/>
        <v>-7.4900000000000091</v>
      </c>
      <c r="AC3825" s="54"/>
    </row>
    <row r="3826" spans="1:29" x14ac:dyDescent="0.25">
      <c r="A3826" s="1">
        <v>6001044</v>
      </c>
      <c r="B3826" s="87" t="s">
        <v>2665</v>
      </c>
      <c r="C3826" s="55" t="s">
        <v>639</v>
      </c>
      <c r="E3826" s="42"/>
      <c r="F3826" s="65" t="s">
        <v>2483</v>
      </c>
      <c r="G3826" s="62"/>
      <c r="H3826" s="37" t="str">
        <f>IF(V3826&gt;94,"Met",IF(X3826="--","n/a",IF(X3826&gt;=0,"Met","Did Not Meet")))</f>
        <v>Met</v>
      </c>
      <c r="I3826" s="37" t="str">
        <f>IF(V3827&gt;94,"Met",IF(X3827="--","n/a",IF(X3827&gt;=0,"Met","Did Not Meet")))</f>
        <v>Met</v>
      </c>
      <c r="K3826" s="13" t="str">
        <f>IF(Z3826&gt;94,"Met",IF(AB3826="--","n/a",IF(AB3826&gt;=0,"Met","Did Not Meet")))</f>
        <v>Met</v>
      </c>
      <c r="L3826" s="13" t="str">
        <f>IF(Z3827&gt;94,"Met",IF(AB3827="--","n/a",IF(AB3827&gt;=0,"Met","Did Not Meet")))</f>
        <v>Met</v>
      </c>
      <c r="M3826" s="1" t="s">
        <v>37</v>
      </c>
      <c r="N3826" s="14" t="s">
        <v>2502</v>
      </c>
      <c r="O3826" s="5"/>
      <c r="P3826" s="44" t="str">
        <f t="shared" ref="P3826" si="4887">IF(H3828="Yes",IF(I3828="Yes","Yes","No"),"No")</f>
        <v>Yes</v>
      </c>
      <c r="Q3826" s="93"/>
      <c r="R3826" s="5" t="s">
        <v>1</v>
      </c>
      <c r="S3826" s="1" t="s">
        <v>2</v>
      </c>
      <c r="T3826" s="1" t="s">
        <v>3</v>
      </c>
      <c r="U3826" s="5">
        <v>106</v>
      </c>
      <c r="V3826" s="1">
        <v>58.49</v>
      </c>
      <c r="W3826" s="1">
        <v>55.84</v>
      </c>
      <c r="X3826" s="9">
        <f t="shared" si="4826"/>
        <v>2.6499999999999986</v>
      </c>
      <c r="Y3826" s="14">
        <v>60</v>
      </c>
      <c r="Z3826" s="1">
        <v>75</v>
      </c>
      <c r="AA3826" s="1">
        <v>70.67</v>
      </c>
      <c r="AB3826" s="71">
        <f t="shared" si="4853"/>
        <v>4.3299999999999983</v>
      </c>
      <c r="AC3826" s="36" t="s">
        <v>19</v>
      </c>
    </row>
    <row r="3827" spans="1:29" ht="15.75" x14ac:dyDescent="0.25">
      <c r="A3827" s="53">
        <v>6001044</v>
      </c>
      <c r="B3827" s="89" t="s">
        <v>2665</v>
      </c>
      <c r="C3827" s="53" t="s">
        <v>639</v>
      </c>
      <c r="D3827" s="49" t="s">
        <v>2498</v>
      </c>
      <c r="E3827" s="34" t="str">
        <f>M3826</f>
        <v>Needs Improvement Priority School</v>
      </c>
      <c r="F3827" s="65" t="s">
        <v>2484</v>
      </c>
      <c r="G3827" s="62"/>
      <c r="H3827" s="13" t="str">
        <f>IF(V3828&gt;94,"Met",IF(X3828="--","n/a",IF(X3828&gt;=0,"Met","Did Not Meet")))</f>
        <v>Did Not Meet</v>
      </c>
      <c r="I3827" s="13" t="str">
        <f>IF(V3829&gt;94,"Met",IF(X3829="--","n/a",IF(X3829&gt;=0,"Met","Did Not Meet")))</f>
        <v>Did Not Meet</v>
      </c>
      <c r="K3827" s="13" t="str">
        <f>IF(Z3828&gt;94,"Met",IF(AB3828="--","n/a",IF(AB3828&gt;=0,"Met","Did Not Meet")))</f>
        <v>Did Not Meet</v>
      </c>
      <c r="L3827" s="13" t="str">
        <f>IF(Z3829&gt;94,"Met",IF(AB3829="--","n/a",IF(AB3829&gt;=0,"Met","Did Not Meet")))</f>
        <v>Did Not Meet</v>
      </c>
      <c r="M3827" s="1" t="s">
        <v>37</v>
      </c>
      <c r="N3827" s="14" t="s">
        <v>2501</v>
      </c>
      <c r="O3827" s="5"/>
      <c r="P3827" s="44" t="str">
        <f t="shared" ref="P3827" si="4888">IF(K3828="Yes",IF(L3828="Yes","Yes","No"),"No")</f>
        <v>Yes</v>
      </c>
      <c r="Q3827" s="94" t="s">
        <v>2759</v>
      </c>
      <c r="R3827" s="5" t="s">
        <v>1</v>
      </c>
      <c r="S3827" s="1" t="s">
        <v>2</v>
      </c>
      <c r="T3827" s="1" t="s">
        <v>7</v>
      </c>
      <c r="U3827" s="5">
        <v>105</v>
      </c>
      <c r="V3827" s="1">
        <v>58.1</v>
      </c>
      <c r="W3827" s="1">
        <v>55.84</v>
      </c>
      <c r="X3827" s="9">
        <f t="shared" si="4826"/>
        <v>2.259999999999998</v>
      </c>
      <c r="Y3827" s="14">
        <v>60</v>
      </c>
      <c r="Z3827" s="1">
        <v>75</v>
      </c>
      <c r="AA3827" s="1">
        <v>70.67</v>
      </c>
      <c r="AB3827" s="71">
        <f t="shared" si="4853"/>
        <v>4.3299999999999983</v>
      </c>
      <c r="AC3827" s="53" t="s">
        <v>19</v>
      </c>
    </row>
    <row r="3828" spans="1:29" ht="15" customHeight="1" x14ac:dyDescent="0.25">
      <c r="A3828" s="53">
        <v>6001044</v>
      </c>
      <c r="B3828" s="89" t="s">
        <v>2665</v>
      </c>
      <c r="C3828" s="53" t="s">
        <v>639</v>
      </c>
      <c r="D3828" s="49" t="s">
        <v>2499</v>
      </c>
      <c r="E3828" s="35" t="str">
        <f>VLOOKUP('2012 Accountability Database'!$A3826,'2011 AYP'!A$2:B$1072,2)</f>
        <v>SI_M (School Improvement - Met Standards)</v>
      </c>
      <c r="F3828" s="66"/>
      <c r="G3828" s="63" t="s">
        <v>2485</v>
      </c>
      <c r="H3828" s="60" t="str">
        <f t="shared" ref="H3828:I3828" si="4889">IF(H3826="Met","Yes",IF(H3827="Met","Yes","No"))</f>
        <v>Yes</v>
      </c>
      <c r="I3828" s="60" t="str">
        <f t="shared" si="4889"/>
        <v>Yes</v>
      </c>
      <c r="J3828" s="42"/>
      <c r="K3828" s="60" t="str">
        <f t="shared" ref="K3828:L3828" si="4890">IF(K3826="Met","Yes",IF(K3827="Met","Yes","No"))</f>
        <v>Yes</v>
      </c>
      <c r="L3828" s="60" t="str">
        <f t="shared" si="4890"/>
        <v>Yes</v>
      </c>
      <c r="M3828" s="1" t="s">
        <v>37</v>
      </c>
      <c r="N3828" s="14" t="s">
        <v>2503</v>
      </c>
      <c r="O3828" s="5"/>
      <c r="P3828" s="44" t="str">
        <f t="shared" ref="P3828" si="4891">IF(H3832="Yes",IF(I3832="Yes","Yes","No"),"No")</f>
        <v>Yes</v>
      </c>
      <c r="Q3828" s="108" t="s">
        <v>2758</v>
      </c>
      <c r="R3828" s="5" t="s">
        <v>1</v>
      </c>
      <c r="S3828" s="1" t="s">
        <v>5</v>
      </c>
      <c r="T3828" s="1" t="s">
        <v>3</v>
      </c>
      <c r="U3828" s="5">
        <v>337</v>
      </c>
      <c r="V3828" s="1">
        <v>44.81</v>
      </c>
      <c r="W3828" s="1">
        <v>55.84</v>
      </c>
      <c r="X3828" s="6">
        <f t="shared" si="4826"/>
        <v>-11.030000000000001</v>
      </c>
      <c r="Y3828" s="14">
        <v>214</v>
      </c>
      <c r="Z3828" s="1">
        <v>59.35</v>
      </c>
      <c r="AA3828" s="1">
        <v>70.67</v>
      </c>
      <c r="AB3828" s="72">
        <f t="shared" si="4853"/>
        <v>-11.32</v>
      </c>
      <c r="AC3828" s="53" t="s">
        <v>19</v>
      </c>
    </row>
    <row r="3829" spans="1:29" x14ac:dyDescent="0.25">
      <c r="A3829" s="53">
        <v>6001044</v>
      </c>
      <c r="B3829" s="89" t="s">
        <v>2665</v>
      </c>
      <c r="C3829" s="53" t="s">
        <v>639</v>
      </c>
      <c r="D3829" s="49" t="s">
        <v>2507</v>
      </c>
      <c r="E3829" s="47">
        <f>VLOOKUP('2012 Accountability Database'!A3826,Dems1112!$A$2:$G$1082,3)</f>
        <v>0.94</v>
      </c>
      <c r="F3829" s="66"/>
      <c r="G3829" s="52"/>
      <c r="M3829" s="1" t="s">
        <v>37</v>
      </c>
      <c r="N3829" s="14" t="s">
        <v>2504</v>
      </c>
      <c r="O3829" s="5"/>
      <c r="P3829" s="44" t="str">
        <f t="shared" ref="P3829" si="4892">IF(K3832="Yes",IF(L3832="Yes","Yes","No"),"No")</f>
        <v>No</v>
      </c>
      <c r="Q3829" s="108"/>
      <c r="R3829" s="5" t="s">
        <v>1</v>
      </c>
      <c r="S3829" s="1" t="s">
        <v>5</v>
      </c>
      <c r="T3829" s="1" t="s">
        <v>7</v>
      </c>
      <c r="U3829" s="5">
        <v>335</v>
      </c>
      <c r="V3829" s="1">
        <v>44.48</v>
      </c>
      <c r="W3829" s="1">
        <v>55.84</v>
      </c>
      <c r="X3829" s="6">
        <f t="shared" si="4826"/>
        <v>-11.360000000000007</v>
      </c>
      <c r="Y3829" s="14">
        <v>214</v>
      </c>
      <c r="Z3829" s="1">
        <v>59.35</v>
      </c>
      <c r="AA3829" s="1">
        <v>70.67</v>
      </c>
      <c r="AB3829" s="72">
        <f t="shared" si="4853"/>
        <v>-11.32</v>
      </c>
      <c r="AC3829" s="53" t="s">
        <v>19</v>
      </c>
    </row>
    <row r="3830" spans="1:29" x14ac:dyDescent="0.25">
      <c r="A3830" s="53">
        <v>6001044</v>
      </c>
      <c r="B3830" s="89" t="s">
        <v>2665</v>
      </c>
      <c r="C3830" s="53" t="s">
        <v>639</v>
      </c>
      <c r="D3830" s="50" t="s">
        <v>2508</v>
      </c>
      <c r="E3830" s="47">
        <f>VLOOKUP('2012 Accountability Database'!A3826,Dems1112!$A$2:$G$1082,4)</f>
        <v>0.95</v>
      </c>
      <c r="F3830" s="65" t="s">
        <v>2486</v>
      </c>
      <c r="G3830" s="62"/>
      <c r="H3830" s="13" t="str">
        <f>IF(V3830&gt;94,"Met",IF(X3830="--","n/a",IF(X3830&gt;=0,"Met","Did Not Meet")))</f>
        <v>Met</v>
      </c>
      <c r="I3830" s="13" t="str">
        <f>IF(V3831&gt;94,"Met",IF(X3831="--","n/a",IF(X3831&gt;=0,"Met","Did Not Meet")))</f>
        <v>Met</v>
      </c>
      <c r="J3830" s="13"/>
      <c r="K3830" s="13" t="str">
        <f>IF(Z3830&gt;94,"Met",IF(AB3830="--","n/a",IF(AB3830&gt;=0,"Met","Did Not Meet")))</f>
        <v>Did Not Meet</v>
      </c>
      <c r="L3830" s="13" t="str">
        <f>IF(Z3831&gt;94,"Met",IF(AB3831="--","n/a",IF(AB3831&gt;=0,"Met","Did Not Meet")))</f>
        <v>Did Not Meet</v>
      </c>
      <c r="M3830" s="1" t="s">
        <v>37</v>
      </c>
      <c r="N3830" s="68" t="s">
        <v>2497</v>
      </c>
      <c r="O3830" s="35"/>
      <c r="P3830" s="44"/>
      <c r="Q3830" s="108"/>
      <c r="R3830" s="5" t="s">
        <v>6</v>
      </c>
      <c r="S3830" s="1" t="s">
        <v>2</v>
      </c>
      <c r="T3830" s="1" t="s">
        <v>3</v>
      </c>
      <c r="U3830" s="5">
        <v>106</v>
      </c>
      <c r="V3830" s="1">
        <v>60.38</v>
      </c>
      <c r="W3830" s="1">
        <v>59.16</v>
      </c>
      <c r="X3830" s="9">
        <f t="shared" si="4826"/>
        <v>1.220000000000006</v>
      </c>
      <c r="Y3830" s="14">
        <v>60</v>
      </c>
      <c r="Z3830" s="1">
        <v>46.67</v>
      </c>
      <c r="AA3830" s="1">
        <v>57.22</v>
      </c>
      <c r="AB3830" s="72">
        <f t="shared" si="4853"/>
        <v>-10.549999999999997</v>
      </c>
      <c r="AC3830" s="53" t="s">
        <v>19</v>
      </c>
    </row>
    <row r="3831" spans="1:29" x14ac:dyDescent="0.25">
      <c r="A3831" s="53">
        <v>6001044</v>
      </c>
      <c r="B3831" s="89" t="s">
        <v>2665</v>
      </c>
      <c r="C3831" s="53" t="s">
        <v>639</v>
      </c>
      <c r="D3831" s="50" t="s">
        <v>974</v>
      </c>
      <c r="E3831" s="47" t="str">
        <f>VLOOKUP('2012 Accountability Database'!A3826,Dems1112!$A$2:$G$1082,5)</f>
        <v>P-5</v>
      </c>
      <c r="F3831" s="65" t="s">
        <v>2487</v>
      </c>
      <c r="G3831" s="62"/>
      <c r="H3831" s="13" t="str">
        <f>IF(V3832&gt;94,"Met",IF(X3832="--","n/a",IF(X3832&gt;=0,"Met","Did Not Meet")))</f>
        <v>Did Not Meet</v>
      </c>
      <c r="I3831" s="13" t="str">
        <f>IF(V3833&gt;94,"Met",IF(X3833="--","n/a",IF(X3833&gt;=0,"Met","Did Not Meet")))</f>
        <v>Did Not Meet</v>
      </c>
      <c r="J3831" s="13"/>
      <c r="K3831" s="13" t="str">
        <f>IF(Z3832&gt;94,"Met",IF(AB3832="--","n/a",IF(AB3832&gt;=0,"Met","Did Not Meet")))</f>
        <v>Did Not Meet</v>
      </c>
      <c r="L3831" s="13" t="str">
        <f>IF(Z3833&gt;94,"Met",IF(AB3833="--","n/a",IF(AB3833&gt;=0,"Met","Did Not Meet")))</f>
        <v>Did Not Meet</v>
      </c>
      <c r="M3831" s="5" t="s">
        <v>37</v>
      </c>
      <c r="N3831" s="14"/>
      <c r="O3831" s="35" t="s">
        <v>2506</v>
      </c>
      <c r="P3831" s="83" t="str">
        <f t="shared" ref="P3831" si="4893">IF(P3826="No"," ", IF(P3828="No"," ",IF(P3827="No", " ",IF(P3829="No"," ","X"))))</f>
        <v xml:space="preserve"> </v>
      </c>
      <c r="Q3831" s="108"/>
      <c r="R3831" s="5" t="s">
        <v>6</v>
      </c>
      <c r="S3831" s="5" t="s">
        <v>2</v>
      </c>
      <c r="T3831" s="5" t="s">
        <v>7</v>
      </c>
      <c r="U3831" s="5">
        <v>105</v>
      </c>
      <c r="V3831" s="5">
        <v>60</v>
      </c>
      <c r="W3831" s="5">
        <v>59.16</v>
      </c>
      <c r="X3831" s="11">
        <f t="shared" si="4826"/>
        <v>0.84000000000000341</v>
      </c>
      <c r="Y3831" s="14">
        <v>60</v>
      </c>
      <c r="Z3831" s="5">
        <v>46.67</v>
      </c>
      <c r="AA3831" s="5">
        <v>57.22</v>
      </c>
      <c r="AB3831" s="72">
        <f t="shared" si="4853"/>
        <v>-10.549999999999997</v>
      </c>
      <c r="AC3831" s="53" t="s">
        <v>19</v>
      </c>
    </row>
    <row r="3832" spans="1:29" ht="15.75" x14ac:dyDescent="0.25">
      <c r="A3832" s="53">
        <v>6001044</v>
      </c>
      <c r="B3832" s="89" t="s">
        <v>2665</v>
      </c>
      <c r="C3832" s="53" t="s">
        <v>639</v>
      </c>
      <c r="D3832" s="50" t="s">
        <v>975</v>
      </c>
      <c r="E3832" s="48" t="str">
        <f>VLOOKUP('2012 Accountability Database'!A3826,Dems1112!$A$2:$G$1082,6)</f>
        <v>3 (Central AR)</v>
      </c>
      <c r="F3832" s="66"/>
      <c r="G3832" s="63" t="s">
        <v>2488</v>
      </c>
      <c r="H3832" s="61" t="str">
        <f t="shared" ref="H3832:I3832" si="4894">IF(H3830="Met","Yes",IF(H3831="Met","Yes","No"))</f>
        <v>Yes</v>
      </c>
      <c r="I3832" s="61" t="str">
        <f t="shared" si="4894"/>
        <v>Yes</v>
      </c>
      <c r="J3832" s="55"/>
      <c r="K3832" s="61" t="str">
        <f t="shared" ref="K3832:L3832" si="4895">IF(K3830="Met","Yes",IF(K3831="Met","Yes","No"))</f>
        <v>No</v>
      </c>
      <c r="L3832" s="61" t="str">
        <f t="shared" si="4895"/>
        <v>No</v>
      </c>
      <c r="M3832" s="5" t="s">
        <v>37</v>
      </c>
      <c r="N3832" s="14"/>
      <c r="O3832" s="35" t="s">
        <v>2505</v>
      </c>
      <c r="P3832" s="83" t="str">
        <f t="shared" ref="P3832" si="4896">IF(P3831="X"," ",IF(P3833="X"," ","X"))</f>
        <v xml:space="preserve"> </v>
      </c>
      <c r="Q3832" s="94" t="s">
        <v>2759</v>
      </c>
      <c r="R3832" s="5" t="s">
        <v>6</v>
      </c>
      <c r="S3832" s="5" t="s">
        <v>5</v>
      </c>
      <c r="T3832" s="5" t="s">
        <v>3</v>
      </c>
      <c r="U3832" s="5">
        <v>337</v>
      </c>
      <c r="V3832" s="5">
        <v>48.66</v>
      </c>
      <c r="W3832" s="5">
        <v>59.16</v>
      </c>
      <c r="X3832" s="8">
        <f t="shared" si="4826"/>
        <v>-10.5</v>
      </c>
      <c r="Y3832" s="14">
        <v>214</v>
      </c>
      <c r="Z3832" s="5">
        <v>46.26</v>
      </c>
      <c r="AA3832" s="5">
        <v>57.22</v>
      </c>
      <c r="AB3832" s="72">
        <f t="shared" si="4853"/>
        <v>-10.96</v>
      </c>
      <c r="AC3832" s="53" t="s">
        <v>19</v>
      </c>
    </row>
    <row r="3833" spans="1:29" x14ac:dyDescent="0.25">
      <c r="A3833" s="54">
        <v>6001044</v>
      </c>
      <c r="B3833" s="90" t="s">
        <v>2665</v>
      </c>
      <c r="C3833" s="54" t="s">
        <v>639</v>
      </c>
      <c r="D3833" s="4"/>
      <c r="E3833" s="4"/>
      <c r="F3833" s="67"/>
      <c r="G3833" s="64"/>
      <c r="H3833" s="43"/>
      <c r="I3833" s="43"/>
      <c r="J3833" s="43"/>
      <c r="K3833" s="43"/>
      <c r="L3833" s="43"/>
      <c r="M3833" s="4" t="s">
        <v>37</v>
      </c>
      <c r="N3833" s="15"/>
      <c r="O3833" s="38" t="s">
        <v>2482</v>
      </c>
      <c r="P3833" s="84" t="str">
        <f>IF(E3827="Achieving School"," ","X")</f>
        <v>X</v>
      </c>
      <c r="Q3833" s="91"/>
      <c r="R3833" s="4" t="s">
        <v>6</v>
      </c>
      <c r="S3833" s="4" t="s">
        <v>5</v>
      </c>
      <c r="T3833" s="4" t="s">
        <v>7</v>
      </c>
      <c r="U3833" s="4">
        <v>335</v>
      </c>
      <c r="V3833" s="4">
        <v>48.36</v>
      </c>
      <c r="W3833" s="4">
        <v>59.16</v>
      </c>
      <c r="X3833" s="7">
        <f t="shared" si="4826"/>
        <v>-10.799999999999997</v>
      </c>
      <c r="Y3833" s="15">
        <v>214</v>
      </c>
      <c r="Z3833" s="4">
        <v>46.26</v>
      </c>
      <c r="AA3833" s="4">
        <v>57.22</v>
      </c>
      <c r="AB3833" s="73">
        <f t="shared" si="4853"/>
        <v>-10.96</v>
      </c>
      <c r="AC3833" s="54" t="s">
        <v>19</v>
      </c>
    </row>
    <row r="3834" spans="1:29" x14ac:dyDescent="0.25">
      <c r="A3834" s="1">
        <v>6001047</v>
      </c>
      <c r="B3834" s="87" t="s">
        <v>2665</v>
      </c>
      <c r="C3834" s="55" t="s">
        <v>640</v>
      </c>
      <c r="E3834" s="42"/>
      <c r="F3834" s="65" t="s">
        <v>2483</v>
      </c>
      <c r="G3834" s="62"/>
      <c r="H3834" s="37" t="str">
        <f>IF(V3834&gt;94,"Met",IF(X3834="--","n/a",IF(X3834&gt;=0,"Met","Did Not Meet")))</f>
        <v>Met</v>
      </c>
      <c r="I3834" s="37" t="str">
        <f>IF(V3835&gt;94,"Met",IF(X3835="--","n/a",IF(X3835&gt;=0,"Met","Did Not Meet")))</f>
        <v>Met</v>
      </c>
      <c r="K3834" s="13" t="str">
        <f>IF(Z3834&gt;94,"Met",IF(AB3834="--","n/a",IF(AB3834&gt;=0,"Met","Did Not Meet")))</f>
        <v>Met</v>
      </c>
      <c r="L3834" s="13" t="str">
        <f>IF(Z3835&gt;94,"Met",IF(AB3835="--","n/a",IF(AB3835&gt;=0,"Met","Did Not Meet")))</f>
        <v>Met</v>
      </c>
      <c r="M3834" s="1" t="s">
        <v>9</v>
      </c>
      <c r="N3834" s="14" t="s">
        <v>2502</v>
      </c>
      <c r="O3834" s="5"/>
      <c r="P3834" s="44" t="str">
        <f t="shared" ref="P3834" si="4897">IF(H3836="Yes",IF(I3836="Yes","Yes","No"),"No")</f>
        <v>Yes</v>
      </c>
      <c r="Q3834" s="93"/>
      <c r="R3834" s="5" t="s">
        <v>1</v>
      </c>
      <c r="S3834" s="1" t="s">
        <v>2</v>
      </c>
      <c r="T3834" s="1" t="s">
        <v>3</v>
      </c>
      <c r="U3834" s="5">
        <v>168</v>
      </c>
      <c r="V3834" s="1">
        <v>78.569999999999993</v>
      </c>
      <c r="W3834" s="1">
        <v>68.8</v>
      </c>
      <c r="X3834" s="9">
        <f t="shared" si="4826"/>
        <v>9.769999999999996</v>
      </c>
      <c r="Y3834" s="14">
        <v>102</v>
      </c>
      <c r="Z3834" s="1">
        <v>89.22</v>
      </c>
      <c r="AA3834" s="1">
        <v>81.819999999999993</v>
      </c>
      <c r="AB3834" s="71">
        <f t="shared" si="4853"/>
        <v>7.4000000000000057</v>
      </c>
      <c r="AC3834" s="36"/>
    </row>
    <row r="3835" spans="1:29" ht="15.75" x14ac:dyDescent="0.25">
      <c r="A3835" s="53">
        <v>6001047</v>
      </c>
      <c r="B3835" s="89" t="s">
        <v>2665</v>
      </c>
      <c r="C3835" s="53" t="s">
        <v>640</v>
      </c>
      <c r="D3835" s="49" t="s">
        <v>2498</v>
      </c>
      <c r="E3835" s="34" t="str">
        <f>M3834</f>
        <v>Needs Improvement School</v>
      </c>
      <c r="F3835" s="65" t="s">
        <v>2484</v>
      </c>
      <c r="G3835" s="62"/>
      <c r="H3835" s="13" t="str">
        <f>IF(V3836&gt;94,"Met",IF(X3836="--","n/a",IF(X3836&gt;=0,"Met","Did Not Meet")))</f>
        <v>Met</v>
      </c>
      <c r="I3835" s="13" t="str">
        <f>IF(V3837&gt;94,"Met",IF(X3837="--","n/a",IF(X3837&gt;=0,"Met","Did Not Meet")))</f>
        <v>Did Not Meet</v>
      </c>
      <c r="K3835" s="13" t="str">
        <f>IF(Z3836&gt;94,"Met",IF(AB3836="--","n/a",IF(AB3836&gt;=0,"Met","Did Not Meet")))</f>
        <v>Did Not Meet</v>
      </c>
      <c r="L3835" s="13" t="str">
        <f>IF(Z3837&gt;94,"Met",IF(AB3837="--","n/a",IF(AB3837&gt;=0,"Met","Did Not Meet")))</f>
        <v>Did Not Meet</v>
      </c>
      <c r="M3835" s="1" t="s">
        <v>9</v>
      </c>
      <c r="N3835" s="14" t="s">
        <v>2501</v>
      </c>
      <c r="O3835" s="5"/>
      <c r="P3835" s="44" t="str">
        <f t="shared" ref="P3835" si="4898">IF(K3836="Yes",IF(L3836="Yes","Yes","No"),"No")</f>
        <v>Yes</v>
      </c>
      <c r="Q3835" s="94" t="s">
        <v>2759</v>
      </c>
      <c r="R3835" s="5" t="s">
        <v>1</v>
      </c>
      <c r="S3835" s="1" t="s">
        <v>2</v>
      </c>
      <c r="T3835" s="1" t="s">
        <v>7</v>
      </c>
      <c r="U3835" s="5">
        <v>147</v>
      </c>
      <c r="V3835" s="1">
        <v>75.510000000000005</v>
      </c>
      <c r="W3835" s="1">
        <v>64.930000000000007</v>
      </c>
      <c r="X3835" s="9">
        <f t="shared" si="4826"/>
        <v>10.579999999999998</v>
      </c>
      <c r="Y3835" s="14">
        <v>87</v>
      </c>
      <c r="Z3835" s="1">
        <v>88.51</v>
      </c>
      <c r="AA3835" s="1">
        <v>80.209999999999994</v>
      </c>
      <c r="AB3835" s="71">
        <f t="shared" si="4853"/>
        <v>8.3000000000000114</v>
      </c>
      <c r="AC3835" s="53"/>
    </row>
    <row r="3836" spans="1:29" ht="15" customHeight="1" x14ac:dyDescent="0.25">
      <c r="A3836" s="53">
        <v>6001047</v>
      </c>
      <c r="B3836" s="89" t="s">
        <v>2665</v>
      </c>
      <c r="C3836" s="53" t="s">
        <v>640</v>
      </c>
      <c r="D3836" s="49" t="s">
        <v>2499</v>
      </c>
      <c r="E3836" s="35" t="str">
        <f>VLOOKUP('2012 Accountability Database'!$A3834,'2011 AYP'!A$2:B$1072,2)</f>
        <v>SI_2 (School Improvement Year 2)</v>
      </c>
      <c r="F3836" s="66"/>
      <c r="G3836" s="63" t="s">
        <v>2485</v>
      </c>
      <c r="H3836" s="60" t="str">
        <f t="shared" ref="H3836:I3836" si="4899">IF(H3834="Met","Yes",IF(H3835="Met","Yes","No"))</f>
        <v>Yes</v>
      </c>
      <c r="I3836" s="60" t="str">
        <f t="shared" si="4899"/>
        <v>Yes</v>
      </c>
      <c r="J3836" s="42"/>
      <c r="K3836" s="60" t="str">
        <f t="shared" ref="K3836:L3836" si="4900">IF(K3834="Met","Yes",IF(K3835="Met","Yes","No"))</f>
        <v>Yes</v>
      </c>
      <c r="L3836" s="60" t="str">
        <f t="shared" si="4900"/>
        <v>Yes</v>
      </c>
      <c r="M3836" s="1" t="s">
        <v>9</v>
      </c>
      <c r="N3836" s="14" t="s">
        <v>2503</v>
      </c>
      <c r="O3836" s="5"/>
      <c r="P3836" s="44" t="str">
        <f t="shared" ref="P3836" si="4901">IF(H3840="Yes",IF(I3840="Yes","Yes","No"),"No")</f>
        <v>No</v>
      </c>
      <c r="Q3836" s="108" t="s">
        <v>2758</v>
      </c>
      <c r="R3836" s="5" t="s">
        <v>1</v>
      </c>
      <c r="S3836" s="1" t="s">
        <v>5</v>
      </c>
      <c r="T3836" s="1" t="s">
        <v>3</v>
      </c>
      <c r="U3836" s="5">
        <v>609</v>
      </c>
      <c r="V3836" s="1">
        <v>69.459999999999994</v>
      </c>
      <c r="W3836" s="1">
        <v>68.8</v>
      </c>
      <c r="X3836" s="9">
        <f t="shared" si="4826"/>
        <v>0.65999999999999659</v>
      </c>
      <c r="Y3836" s="14">
        <v>386</v>
      </c>
      <c r="Z3836" s="1">
        <v>80.83</v>
      </c>
      <c r="AA3836" s="1">
        <v>81.819999999999993</v>
      </c>
      <c r="AB3836" s="72">
        <f t="shared" si="4853"/>
        <v>-0.98999999999999488</v>
      </c>
      <c r="AC3836" s="53"/>
    </row>
    <row r="3837" spans="1:29" x14ac:dyDescent="0.25">
      <c r="A3837" s="53">
        <v>6001047</v>
      </c>
      <c r="B3837" s="89" t="s">
        <v>2665</v>
      </c>
      <c r="C3837" s="53" t="s">
        <v>640</v>
      </c>
      <c r="D3837" s="49" t="s">
        <v>2507</v>
      </c>
      <c r="E3837" s="47">
        <f>VLOOKUP('2012 Accountability Database'!A3834,Dems1112!$A$2:$G$1082,3)</f>
        <v>0.87</v>
      </c>
      <c r="F3837" s="66"/>
      <c r="G3837" s="52"/>
      <c r="M3837" s="1" t="s">
        <v>9</v>
      </c>
      <c r="N3837" s="14" t="s">
        <v>2504</v>
      </c>
      <c r="O3837" s="5"/>
      <c r="P3837" s="44" t="str">
        <f t="shared" ref="P3837" si="4902">IF(K3840="Yes",IF(L3840="Yes","Yes","No"),"No")</f>
        <v>No</v>
      </c>
      <c r="Q3837" s="108"/>
      <c r="R3837" s="5" t="s">
        <v>1</v>
      </c>
      <c r="S3837" s="1" t="s">
        <v>5</v>
      </c>
      <c r="T3837" s="1" t="s">
        <v>7</v>
      </c>
      <c r="U3837" s="5">
        <v>484</v>
      </c>
      <c r="V3837" s="1">
        <v>64.67</v>
      </c>
      <c r="W3837" s="1">
        <v>64.930000000000007</v>
      </c>
      <c r="X3837" s="6">
        <f t="shared" si="4826"/>
        <v>-0.26000000000000512</v>
      </c>
      <c r="Y3837" s="14">
        <v>304</v>
      </c>
      <c r="Z3837" s="1">
        <v>79.61</v>
      </c>
      <c r="AA3837" s="1">
        <v>80.209999999999994</v>
      </c>
      <c r="AB3837" s="72">
        <f t="shared" si="4853"/>
        <v>-0.59999999999999432</v>
      </c>
      <c r="AC3837" s="53"/>
    </row>
    <row r="3838" spans="1:29" x14ac:dyDescent="0.25">
      <c r="A3838" s="53">
        <v>6001047</v>
      </c>
      <c r="B3838" s="89" t="s">
        <v>2665</v>
      </c>
      <c r="C3838" s="53" t="s">
        <v>640</v>
      </c>
      <c r="D3838" s="50" t="s">
        <v>2508</v>
      </c>
      <c r="E3838" s="47">
        <f>VLOOKUP('2012 Accountability Database'!A3834,Dems1112!$A$2:$G$1082,4)</f>
        <v>0.81</v>
      </c>
      <c r="F3838" s="65" t="s">
        <v>2486</v>
      </c>
      <c r="G3838" s="62"/>
      <c r="H3838" s="13" t="str">
        <f>IF(V3838&gt;94,"Met",IF(X3838="--","n/a",IF(X3838&gt;=0,"Met","Did Not Meet")))</f>
        <v>Did Not Meet</v>
      </c>
      <c r="I3838" s="13" t="str">
        <f>IF(V3839&gt;94,"Met",IF(X3839="--","n/a",IF(X3839&gt;=0,"Met","Did Not Meet")))</f>
        <v>Did Not Meet</v>
      </c>
      <c r="J3838" s="13"/>
      <c r="K3838" s="13" t="str">
        <f>IF(Z3838&gt;94,"Met",IF(AB3838="--","n/a",IF(AB3838&gt;=0,"Met","Did Not Meet")))</f>
        <v>Did Not Meet</v>
      </c>
      <c r="L3838" s="13" t="str">
        <f>IF(Z3839&gt;94,"Met",IF(AB3839="--","n/a",IF(AB3839&gt;=0,"Met","Did Not Meet")))</f>
        <v>Did Not Meet</v>
      </c>
      <c r="M3838" s="5" t="s">
        <v>9</v>
      </c>
      <c r="N3838" s="68" t="s">
        <v>2497</v>
      </c>
      <c r="O3838" s="35"/>
      <c r="P3838" s="44"/>
      <c r="Q3838" s="108"/>
      <c r="R3838" s="5" t="s">
        <v>6</v>
      </c>
      <c r="S3838" s="5" t="s">
        <v>2</v>
      </c>
      <c r="T3838" s="5" t="s">
        <v>3</v>
      </c>
      <c r="U3838" s="5">
        <v>168</v>
      </c>
      <c r="V3838" s="5">
        <v>69.05</v>
      </c>
      <c r="W3838" s="5">
        <v>70.75</v>
      </c>
      <c r="X3838" s="8">
        <f t="shared" si="4826"/>
        <v>-1.7000000000000028</v>
      </c>
      <c r="Y3838" s="14">
        <v>102</v>
      </c>
      <c r="Z3838" s="5">
        <v>58.82</v>
      </c>
      <c r="AA3838" s="5">
        <v>62.07</v>
      </c>
      <c r="AB3838" s="72">
        <f t="shared" si="4853"/>
        <v>-3.25</v>
      </c>
      <c r="AC3838" s="53"/>
    </row>
    <row r="3839" spans="1:29" x14ac:dyDescent="0.25">
      <c r="A3839" s="53">
        <v>6001047</v>
      </c>
      <c r="B3839" s="89" t="s">
        <v>2665</v>
      </c>
      <c r="C3839" s="53" t="s">
        <v>640</v>
      </c>
      <c r="D3839" s="50" t="s">
        <v>974</v>
      </c>
      <c r="E3839" s="47" t="str">
        <f>VLOOKUP('2012 Accountability Database'!A3834,Dems1112!$A$2:$G$1082,5)</f>
        <v>P-5</v>
      </c>
      <c r="F3839" s="65" t="s">
        <v>2487</v>
      </c>
      <c r="G3839" s="62"/>
      <c r="H3839" s="13" t="str">
        <f>IF(V3840&gt;94,"Met",IF(X3840="--","n/a",IF(X3840&gt;=0,"Met","Did Not Meet")))</f>
        <v>Did Not Meet</v>
      </c>
      <c r="I3839" s="13" t="str">
        <f>IF(V3841&gt;94,"Met",IF(X3841="--","n/a",IF(X3841&gt;=0,"Met","Did Not Meet")))</f>
        <v>Did Not Meet</v>
      </c>
      <c r="J3839" s="13"/>
      <c r="K3839" s="13" t="str">
        <f>IF(Z3840&gt;94,"Met",IF(AB3840="--","n/a",IF(AB3840&gt;=0,"Met","Did Not Meet")))</f>
        <v>Did Not Meet</v>
      </c>
      <c r="L3839" s="13" t="str">
        <f>IF(Z3841&gt;94,"Met",IF(AB3841="--","n/a",IF(AB3841&gt;=0,"Met","Did Not Meet")))</f>
        <v>Did Not Meet</v>
      </c>
      <c r="M3839" s="1" t="s">
        <v>9</v>
      </c>
      <c r="N3839" s="14"/>
      <c r="O3839" s="35" t="s">
        <v>2506</v>
      </c>
      <c r="P3839" s="83" t="str">
        <f t="shared" ref="P3839" si="4903">IF(P3834="No"," ", IF(P3836="No"," ",IF(P3835="No", " ",IF(P3837="No"," ","X"))))</f>
        <v xml:space="preserve"> </v>
      </c>
      <c r="Q3839" s="108"/>
      <c r="R3839" s="5" t="s">
        <v>6</v>
      </c>
      <c r="S3839" s="1" t="s">
        <v>2</v>
      </c>
      <c r="T3839" s="1" t="s">
        <v>7</v>
      </c>
      <c r="U3839" s="5">
        <v>147</v>
      </c>
      <c r="V3839" s="1">
        <v>65.31</v>
      </c>
      <c r="W3839" s="1">
        <v>68.010000000000005</v>
      </c>
      <c r="X3839" s="6">
        <f t="shared" si="4826"/>
        <v>-2.7000000000000028</v>
      </c>
      <c r="Y3839" s="14">
        <v>87</v>
      </c>
      <c r="Z3839" s="1">
        <v>55.17</v>
      </c>
      <c r="AA3839" s="1">
        <v>57.29</v>
      </c>
      <c r="AB3839" s="72">
        <f t="shared" si="4853"/>
        <v>-2.1199999999999974</v>
      </c>
      <c r="AC3839" s="53"/>
    </row>
    <row r="3840" spans="1:29" ht="15.75" x14ac:dyDescent="0.25">
      <c r="A3840" s="53">
        <v>6001047</v>
      </c>
      <c r="B3840" s="89" t="s">
        <v>2665</v>
      </c>
      <c r="C3840" s="53" t="s">
        <v>640</v>
      </c>
      <c r="D3840" s="50" t="s">
        <v>975</v>
      </c>
      <c r="E3840" s="48" t="str">
        <f>VLOOKUP('2012 Accountability Database'!A3834,Dems1112!$A$2:$G$1082,6)</f>
        <v>3 (Central AR)</v>
      </c>
      <c r="F3840" s="66"/>
      <c r="G3840" s="63" t="s">
        <v>2488</v>
      </c>
      <c r="H3840" s="61" t="str">
        <f t="shared" ref="H3840:I3840" si="4904">IF(H3838="Met","Yes",IF(H3839="Met","Yes","No"))</f>
        <v>No</v>
      </c>
      <c r="I3840" s="61" t="str">
        <f t="shared" si="4904"/>
        <v>No</v>
      </c>
      <c r="J3840" s="55"/>
      <c r="K3840" s="61" t="str">
        <f t="shared" ref="K3840:L3840" si="4905">IF(K3838="Met","Yes",IF(K3839="Met","Yes","No"))</f>
        <v>No</v>
      </c>
      <c r="L3840" s="61" t="str">
        <f t="shared" si="4905"/>
        <v>No</v>
      </c>
      <c r="M3840" s="5" t="s">
        <v>9</v>
      </c>
      <c r="N3840" s="14"/>
      <c r="O3840" s="35" t="s">
        <v>2505</v>
      </c>
      <c r="P3840" s="83" t="str">
        <f t="shared" ref="P3840" si="4906">IF(P3839="X"," ",IF(P3841="X"," ","X"))</f>
        <v xml:space="preserve"> </v>
      </c>
      <c r="Q3840" s="94" t="s">
        <v>2759</v>
      </c>
      <c r="R3840" s="5" t="s">
        <v>6</v>
      </c>
      <c r="S3840" s="5" t="s">
        <v>5</v>
      </c>
      <c r="T3840" s="5" t="s">
        <v>3</v>
      </c>
      <c r="U3840" s="5">
        <v>609</v>
      </c>
      <c r="V3840" s="5">
        <v>68.8</v>
      </c>
      <c r="W3840" s="5">
        <v>70.75</v>
      </c>
      <c r="X3840" s="8">
        <f t="shared" si="4826"/>
        <v>-1.9500000000000028</v>
      </c>
      <c r="Y3840" s="14">
        <v>386</v>
      </c>
      <c r="Z3840" s="5">
        <v>60.1</v>
      </c>
      <c r="AA3840" s="5">
        <v>62.07</v>
      </c>
      <c r="AB3840" s="72">
        <f t="shared" si="4853"/>
        <v>-1.9699999999999989</v>
      </c>
      <c r="AC3840" s="53"/>
    </row>
    <row r="3841" spans="1:29" x14ac:dyDescent="0.25">
      <c r="A3841" s="54">
        <v>6001047</v>
      </c>
      <c r="B3841" s="90" t="s">
        <v>2665</v>
      </c>
      <c r="C3841" s="54" t="s">
        <v>640</v>
      </c>
      <c r="D3841" s="4"/>
      <c r="E3841" s="4"/>
      <c r="F3841" s="67"/>
      <c r="G3841" s="64"/>
      <c r="H3841" s="43"/>
      <c r="I3841" s="43"/>
      <c r="J3841" s="43"/>
      <c r="K3841" s="43"/>
      <c r="L3841" s="43"/>
      <c r="M3841" s="4" t="s">
        <v>9</v>
      </c>
      <c r="N3841" s="15"/>
      <c r="O3841" s="38" t="s">
        <v>2482</v>
      </c>
      <c r="P3841" s="84" t="str">
        <f>IF(E3835="Achieving School"," ","X")</f>
        <v>X</v>
      </c>
      <c r="Q3841" s="91"/>
      <c r="R3841" s="4" t="s">
        <v>6</v>
      </c>
      <c r="S3841" s="4" t="s">
        <v>5</v>
      </c>
      <c r="T3841" s="4" t="s">
        <v>7</v>
      </c>
      <c r="U3841" s="4">
        <v>484</v>
      </c>
      <c r="V3841" s="4">
        <v>64.05</v>
      </c>
      <c r="W3841" s="4">
        <v>68.010000000000005</v>
      </c>
      <c r="X3841" s="7">
        <f t="shared" si="4826"/>
        <v>-3.960000000000008</v>
      </c>
      <c r="Y3841" s="15">
        <v>304</v>
      </c>
      <c r="Z3841" s="4">
        <v>55.26</v>
      </c>
      <c r="AA3841" s="4">
        <v>57.29</v>
      </c>
      <c r="AB3841" s="73">
        <f t="shared" si="4853"/>
        <v>-2.0300000000000011</v>
      </c>
      <c r="AC3841" s="54"/>
    </row>
    <row r="3842" spans="1:29" x14ac:dyDescent="0.25">
      <c r="A3842" s="1">
        <v>6001048</v>
      </c>
      <c r="B3842" s="87" t="s">
        <v>2665</v>
      </c>
      <c r="C3842" s="55" t="s">
        <v>641</v>
      </c>
      <c r="E3842" s="42"/>
      <c r="F3842" s="65" t="s">
        <v>2483</v>
      </c>
      <c r="G3842" s="62"/>
      <c r="H3842" s="37" t="str">
        <f>IF(V3842&gt;94,"Met",IF(X3842="--","n/a",IF(X3842&gt;=0,"Met","Did Not Meet")))</f>
        <v>Did Not Meet</v>
      </c>
      <c r="I3842" s="37" t="str">
        <f>IF(V3843&gt;94,"Met",IF(X3843="--","n/a",IF(X3843&gt;=0,"Met","Did Not Meet")))</f>
        <v>Did Not Meet</v>
      </c>
      <c r="K3842" s="13" t="str">
        <f>IF(Z3842&gt;94,"Met",IF(AB3842="--","n/a",IF(AB3842&gt;=0,"Met","Did Not Meet")))</f>
        <v>Did Not Meet</v>
      </c>
      <c r="L3842" s="13" t="str">
        <f>IF(Z3843&gt;94,"Met",IF(AB3843="--","n/a",IF(AB3843&gt;=0,"Met","Did Not Meet")))</f>
        <v>Met</v>
      </c>
      <c r="M3842" s="1" t="s">
        <v>9</v>
      </c>
      <c r="N3842" s="14" t="s">
        <v>2502</v>
      </c>
      <c r="O3842" s="5"/>
      <c r="P3842" s="44" t="str">
        <f t="shared" ref="P3842" si="4907">IF(H3844="Yes",IF(I3844="Yes","Yes","No"),"No")</f>
        <v>No</v>
      </c>
      <c r="Q3842" s="93"/>
      <c r="R3842" s="5" t="s">
        <v>1</v>
      </c>
      <c r="S3842" s="1" t="s">
        <v>2</v>
      </c>
      <c r="T3842" s="1" t="s">
        <v>3</v>
      </c>
      <c r="U3842" s="5">
        <v>235</v>
      </c>
      <c r="V3842" s="1">
        <v>78.3</v>
      </c>
      <c r="W3842" s="1">
        <v>88.59</v>
      </c>
      <c r="X3842" s="6">
        <f t="shared" ref="X3842:X3905" si="4908">V3842-W3842</f>
        <v>-10.290000000000006</v>
      </c>
      <c r="Y3842" s="14">
        <v>152</v>
      </c>
      <c r="Z3842" s="1">
        <v>80.92</v>
      </c>
      <c r="AA3842" s="1">
        <v>81.92</v>
      </c>
      <c r="AB3842" s="72">
        <f t="shared" si="4853"/>
        <v>-1</v>
      </c>
      <c r="AC3842" s="36"/>
    </row>
    <row r="3843" spans="1:29" ht="15.75" x14ac:dyDescent="0.25">
      <c r="A3843" s="53">
        <v>6001048</v>
      </c>
      <c r="B3843" s="89" t="s">
        <v>2665</v>
      </c>
      <c r="C3843" s="53" t="s">
        <v>641</v>
      </c>
      <c r="D3843" s="49" t="s">
        <v>2498</v>
      </c>
      <c r="E3843" s="34" t="str">
        <f>M3842</f>
        <v>Needs Improvement School</v>
      </c>
      <c r="F3843" s="65" t="s">
        <v>2484</v>
      </c>
      <c r="G3843" s="62"/>
      <c r="H3843" s="13" t="str">
        <f>IF(V3844&gt;94,"Met",IF(X3844="--","n/a",IF(X3844&gt;=0,"Met","Did Not Meet")))</f>
        <v>Did Not Meet</v>
      </c>
      <c r="I3843" s="13" t="str">
        <f>IF(V3845&gt;94,"Met",IF(X3845="--","n/a",IF(X3845&gt;=0,"Met","Did Not Meet")))</f>
        <v>Did Not Meet</v>
      </c>
      <c r="K3843" s="13" t="str">
        <f>IF(Z3844&gt;94,"Met",IF(AB3844="--","n/a",IF(AB3844&gt;=0,"Met","Did Not Meet")))</f>
        <v>Met</v>
      </c>
      <c r="L3843" s="13" t="str">
        <f>IF(Z3845&gt;94,"Met",IF(AB3845="--","n/a",IF(AB3845&gt;=0,"Met","Did Not Meet")))</f>
        <v>Met</v>
      </c>
      <c r="M3843" s="1" t="s">
        <v>9</v>
      </c>
      <c r="N3843" s="14" t="s">
        <v>2501</v>
      </c>
      <c r="O3843" s="5"/>
      <c r="P3843" s="44" t="str">
        <f t="shared" ref="P3843" si="4909">IF(K3844="Yes",IF(L3844="Yes","Yes","No"),"No")</f>
        <v>Yes</v>
      </c>
      <c r="Q3843" s="94" t="s">
        <v>2759</v>
      </c>
      <c r="R3843" s="5" t="s">
        <v>1</v>
      </c>
      <c r="S3843" s="1" t="s">
        <v>2</v>
      </c>
      <c r="T3843" s="1" t="s">
        <v>7</v>
      </c>
      <c r="U3843" s="5">
        <v>127</v>
      </c>
      <c r="V3843" s="1">
        <v>62.99</v>
      </c>
      <c r="W3843" s="1">
        <v>77.290000000000006</v>
      </c>
      <c r="X3843" s="6">
        <f t="shared" si="4908"/>
        <v>-14.300000000000004</v>
      </c>
      <c r="Y3843" s="14">
        <v>79</v>
      </c>
      <c r="Z3843" s="1">
        <v>70.89</v>
      </c>
      <c r="AA3843" s="1">
        <v>68.33</v>
      </c>
      <c r="AB3843" s="71">
        <f t="shared" si="4853"/>
        <v>2.5600000000000023</v>
      </c>
      <c r="AC3843" s="53"/>
    </row>
    <row r="3844" spans="1:29" ht="15" customHeight="1" x14ac:dyDescent="0.25">
      <c r="A3844" s="53">
        <v>6001048</v>
      </c>
      <c r="B3844" s="89" t="s">
        <v>2665</v>
      </c>
      <c r="C3844" s="53" t="s">
        <v>641</v>
      </c>
      <c r="D3844" s="49" t="s">
        <v>2499</v>
      </c>
      <c r="E3844" s="35" t="str">
        <f>VLOOKUP('2012 Accountability Database'!$A3842,'2011 AYP'!A$2:B$1072,2)</f>
        <v xml:space="preserve"> MS (Met Standards)</v>
      </c>
      <c r="F3844" s="66"/>
      <c r="G3844" s="63" t="s">
        <v>2485</v>
      </c>
      <c r="H3844" s="60" t="str">
        <f t="shared" ref="H3844:I3844" si="4910">IF(H3842="Met","Yes",IF(H3843="Met","Yes","No"))</f>
        <v>No</v>
      </c>
      <c r="I3844" s="60" t="str">
        <f t="shared" si="4910"/>
        <v>No</v>
      </c>
      <c r="J3844" s="42"/>
      <c r="K3844" s="60" t="str">
        <f t="shared" ref="K3844:L3844" si="4911">IF(K3842="Met","Yes",IF(K3843="Met","Yes","No"))</f>
        <v>Yes</v>
      </c>
      <c r="L3844" s="60" t="str">
        <f t="shared" si="4911"/>
        <v>Yes</v>
      </c>
      <c r="M3844" s="1" t="s">
        <v>9</v>
      </c>
      <c r="N3844" s="14" t="s">
        <v>2503</v>
      </c>
      <c r="O3844" s="5"/>
      <c r="P3844" s="44" t="str">
        <f t="shared" ref="P3844" si="4912">IF(H3848="Yes",IF(I3848="Yes","Yes","No"),"No")</f>
        <v>No</v>
      </c>
      <c r="Q3844" s="108" t="s">
        <v>2758</v>
      </c>
      <c r="R3844" s="5" t="s">
        <v>1</v>
      </c>
      <c r="S3844" s="1" t="s">
        <v>5</v>
      </c>
      <c r="T3844" s="1" t="s">
        <v>3</v>
      </c>
      <c r="U3844" s="5">
        <v>809</v>
      </c>
      <c r="V3844" s="1">
        <v>86.03</v>
      </c>
      <c r="W3844" s="1">
        <v>88.59</v>
      </c>
      <c r="X3844" s="6">
        <f t="shared" si="4908"/>
        <v>-2.5600000000000023</v>
      </c>
      <c r="Y3844" s="14">
        <v>490</v>
      </c>
      <c r="Z3844" s="1">
        <v>82.24</v>
      </c>
      <c r="AA3844" s="1">
        <v>81.92</v>
      </c>
      <c r="AB3844" s="71">
        <f t="shared" si="4853"/>
        <v>0.31999999999999318</v>
      </c>
      <c r="AC3844" s="53"/>
    </row>
    <row r="3845" spans="1:29" x14ac:dyDescent="0.25">
      <c r="A3845" s="53">
        <v>6001048</v>
      </c>
      <c r="B3845" s="89" t="s">
        <v>2665</v>
      </c>
      <c r="C3845" s="53" t="s">
        <v>641</v>
      </c>
      <c r="D3845" s="49" t="s">
        <v>2507</v>
      </c>
      <c r="E3845" s="47">
        <f>VLOOKUP('2012 Accountability Database'!A3842,Dems1112!$A$2:$G$1082,3)</f>
        <v>0.51</v>
      </c>
      <c r="F3845" s="66"/>
      <c r="G3845" s="52"/>
      <c r="M3845" s="5" t="s">
        <v>9</v>
      </c>
      <c r="N3845" s="14" t="s">
        <v>2504</v>
      </c>
      <c r="O3845" s="5"/>
      <c r="P3845" s="44" t="str">
        <f t="shared" ref="P3845" si="4913">IF(K3848="Yes",IF(L3848="Yes","Yes","No"),"No")</f>
        <v>No</v>
      </c>
      <c r="Q3845" s="108"/>
      <c r="R3845" s="5" t="s">
        <v>1</v>
      </c>
      <c r="S3845" s="5" t="s">
        <v>5</v>
      </c>
      <c r="T3845" s="5" t="s">
        <v>7</v>
      </c>
      <c r="U3845" s="5">
        <v>327</v>
      </c>
      <c r="V3845" s="5">
        <v>71.56</v>
      </c>
      <c r="W3845" s="5">
        <v>77.290000000000006</v>
      </c>
      <c r="X3845" s="8">
        <f t="shared" si="4908"/>
        <v>-5.730000000000004</v>
      </c>
      <c r="Y3845" s="14">
        <v>178</v>
      </c>
      <c r="Z3845" s="5">
        <v>72.47</v>
      </c>
      <c r="AA3845" s="5">
        <v>68.33</v>
      </c>
      <c r="AB3845" s="71">
        <f t="shared" si="4853"/>
        <v>4.1400000000000006</v>
      </c>
      <c r="AC3845" s="53"/>
    </row>
    <row r="3846" spans="1:29" x14ac:dyDescent="0.25">
      <c r="A3846" s="53">
        <v>6001048</v>
      </c>
      <c r="B3846" s="89" t="s">
        <v>2665</v>
      </c>
      <c r="C3846" s="53" t="s">
        <v>641</v>
      </c>
      <c r="D3846" s="50" t="s">
        <v>2508</v>
      </c>
      <c r="E3846" s="47">
        <f>VLOOKUP('2012 Accountability Database'!A3842,Dems1112!$A$2:$G$1082,4)</f>
        <v>0.35</v>
      </c>
      <c r="F3846" s="65" t="s">
        <v>2486</v>
      </c>
      <c r="G3846" s="62"/>
      <c r="H3846" s="13" t="str">
        <f>IF(V3846&gt;94,"Met",IF(X3846="--","n/a",IF(X3846&gt;=0,"Met","Did Not Meet")))</f>
        <v>Did Not Meet</v>
      </c>
      <c r="I3846" s="13" t="str">
        <f>IF(V3847&gt;94,"Met",IF(X3847="--","n/a",IF(X3847&gt;=0,"Met","Did Not Meet")))</f>
        <v>Did Not Meet</v>
      </c>
      <c r="J3846" s="13"/>
      <c r="K3846" s="13" t="str">
        <f>IF(Z3846&gt;94,"Met",IF(AB3846="--","n/a",IF(AB3846&gt;=0,"Met","Did Not Meet")))</f>
        <v>Did Not Meet</v>
      </c>
      <c r="L3846" s="13" t="str">
        <f>IF(Z3847&gt;94,"Met",IF(AB3847="--","n/a",IF(AB3847&gt;=0,"Met","Did Not Meet")))</f>
        <v>Did Not Meet</v>
      </c>
      <c r="M3846" s="1" t="s">
        <v>9</v>
      </c>
      <c r="N3846" s="68" t="s">
        <v>2497</v>
      </c>
      <c r="O3846" s="35"/>
      <c r="P3846" s="44"/>
      <c r="Q3846" s="108"/>
      <c r="R3846" s="5" t="s">
        <v>6</v>
      </c>
      <c r="S3846" s="1" t="s">
        <v>2</v>
      </c>
      <c r="T3846" s="1" t="s">
        <v>3</v>
      </c>
      <c r="U3846" s="5">
        <v>235</v>
      </c>
      <c r="V3846" s="1">
        <v>70.64</v>
      </c>
      <c r="W3846" s="1">
        <v>87.45</v>
      </c>
      <c r="X3846" s="6">
        <f t="shared" si="4908"/>
        <v>-16.810000000000002</v>
      </c>
      <c r="Y3846" s="14">
        <v>152</v>
      </c>
      <c r="Z3846" s="1">
        <v>46.05</v>
      </c>
      <c r="AA3846" s="1">
        <v>73.540000000000006</v>
      </c>
      <c r="AB3846" s="72">
        <f t="shared" si="4853"/>
        <v>-27.490000000000009</v>
      </c>
      <c r="AC3846" s="53"/>
    </row>
    <row r="3847" spans="1:29" x14ac:dyDescent="0.25">
      <c r="A3847" s="53">
        <v>6001048</v>
      </c>
      <c r="B3847" s="89" t="s">
        <v>2665</v>
      </c>
      <c r="C3847" s="53" t="s">
        <v>641</v>
      </c>
      <c r="D3847" s="50" t="s">
        <v>974</v>
      </c>
      <c r="E3847" s="47" t="str">
        <f>VLOOKUP('2012 Accountability Database'!A3842,Dems1112!$A$2:$G$1082,5)</f>
        <v>P-5</v>
      </c>
      <c r="F3847" s="65" t="s">
        <v>2487</v>
      </c>
      <c r="G3847" s="62"/>
      <c r="H3847" s="13" t="str">
        <f>IF(V3848&gt;94,"Met",IF(X3848="--","n/a",IF(X3848&gt;=0,"Met","Did Not Meet")))</f>
        <v>Did Not Meet</v>
      </c>
      <c r="I3847" s="13" t="str">
        <f>IF(V3849&gt;94,"Met",IF(X3849="--","n/a",IF(X3849&gt;=0,"Met","Did Not Meet")))</f>
        <v>Did Not Meet</v>
      </c>
      <c r="J3847" s="13"/>
      <c r="K3847" s="13" t="str">
        <f>IF(Z3848&gt;94,"Met",IF(AB3848="--","n/a",IF(AB3848&gt;=0,"Met","Did Not Meet")))</f>
        <v>Did Not Meet</v>
      </c>
      <c r="L3847" s="13" t="str">
        <f>IF(Z3849&gt;94,"Met",IF(AB3849="--","n/a",IF(AB3849&gt;=0,"Met","Did Not Meet")))</f>
        <v>Did Not Meet</v>
      </c>
      <c r="M3847" s="1" t="s">
        <v>9</v>
      </c>
      <c r="N3847" s="14"/>
      <c r="O3847" s="35" t="s">
        <v>2506</v>
      </c>
      <c r="P3847" s="83" t="str">
        <f t="shared" ref="P3847" si="4914">IF(P3842="No"," ", IF(P3844="No"," ",IF(P3843="No", " ",IF(P3845="No"," ","X"))))</f>
        <v xml:space="preserve"> </v>
      </c>
      <c r="Q3847" s="108"/>
      <c r="R3847" s="5" t="s">
        <v>6</v>
      </c>
      <c r="S3847" s="1" t="s">
        <v>2</v>
      </c>
      <c r="T3847" s="1" t="s">
        <v>7</v>
      </c>
      <c r="U3847" s="5">
        <v>127</v>
      </c>
      <c r="V3847" s="1">
        <v>51.18</v>
      </c>
      <c r="W3847" s="1">
        <v>78.14</v>
      </c>
      <c r="X3847" s="6">
        <f t="shared" si="4908"/>
        <v>-26.96</v>
      </c>
      <c r="Y3847" s="14">
        <v>79</v>
      </c>
      <c r="Z3847" s="1">
        <v>35.44</v>
      </c>
      <c r="AA3847" s="1">
        <v>61.67</v>
      </c>
      <c r="AB3847" s="72">
        <f t="shared" si="4853"/>
        <v>-26.230000000000004</v>
      </c>
      <c r="AC3847" s="53"/>
    </row>
    <row r="3848" spans="1:29" ht="15.75" x14ac:dyDescent="0.25">
      <c r="A3848" s="53">
        <v>6001048</v>
      </c>
      <c r="B3848" s="89" t="s">
        <v>2665</v>
      </c>
      <c r="C3848" s="53" t="s">
        <v>641</v>
      </c>
      <c r="D3848" s="50" t="s">
        <v>975</v>
      </c>
      <c r="E3848" s="48" t="str">
        <f>VLOOKUP('2012 Accountability Database'!A3842,Dems1112!$A$2:$G$1082,6)</f>
        <v>3 (Central AR)</v>
      </c>
      <c r="F3848" s="66"/>
      <c r="G3848" s="63" t="s">
        <v>2488</v>
      </c>
      <c r="H3848" s="61" t="str">
        <f t="shared" ref="H3848:I3848" si="4915">IF(H3846="Met","Yes",IF(H3847="Met","Yes","No"))</f>
        <v>No</v>
      </c>
      <c r="I3848" s="61" t="str">
        <f t="shared" si="4915"/>
        <v>No</v>
      </c>
      <c r="J3848" s="55"/>
      <c r="K3848" s="61" t="str">
        <f t="shared" ref="K3848:L3848" si="4916">IF(K3846="Met","Yes",IF(K3847="Met","Yes","No"))</f>
        <v>No</v>
      </c>
      <c r="L3848" s="61" t="str">
        <f t="shared" si="4916"/>
        <v>No</v>
      </c>
      <c r="M3848" s="1" t="s">
        <v>9</v>
      </c>
      <c r="N3848" s="14"/>
      <c r="O3848" s="35" t="s">
        <v>2505</v>
      </c>
      <c r="P3848" s="83" t="str">
        <f t="shared" ref="P3848" si="4917">IF(P3847="X"," ",IF(P3849="X"," ","X"))</f>
        <v xml:space="preserve"> </v>
      </c>
      <c r="Q3848" s="94" t="s">
        <v>2759</v>
      </c>
      <c r="R3848" s="5" t="s">
        <v>6</v>
      </c>
      <c r="S3848" s="1" t="s">
        <v>5</v>
      </c>
      <c r="T3848" s="1" t="s">
        <v>3</v>
      </c>
      <c r="U3848" s="5">
        <v>809</v>
      </c>
      <c r="V3848" s="1">
        <v>84.05</v>
      </c>
      <c r="W3848" s="1">
        <v>87.45</v>
      </c>
      <c r="X3848" s="6">
        <f t="shared" si="4908"/>
        <v>-3.4000000000000057</v>
      </c>
      <c r="Y3848" s="14">
        <v>490</v>
      </c>
      <c r="Z3848" s="1">
        <v>62.65</v>
      </c>
      <c r="AA3848" s="1">
        <v>73.540000000000006</v>
      </c>
      <c r="AB3848" s="72">
        <f t="shared" si="4853"/>
        <v>-10.890000000000008</v>
      </c>
      <c r="AC3848" s="53"/>
    </row>
    <row r="3849" spans="1:29" x14ac:dyDescent="0.25">
      <c r="A3849" s="54">
        <v>6001048</v>
      </c>
      <c r="B3849" s="90" t="s">
        <v>2665</v>
      </c>
      <c r="C3849" s="54" t="s">
        <v>641</v>
      </c>
      <c r="D3849" s="4"/>
      <c r="E3849" s="4"/>
      <c r="F3849" s="67"/>
      <c r="G3849" s="64"/>
      <c r="H3849" s="43"/>
      <c r="I3849" s="43"/>
      <c r="J3849" s="43"/>
      <c r="K3849" s="43"/>
      <c r="L3849" s="43"/>
      <c r="M3849" s="4" t="s">
        <v>9</v>
      </c>
      <c r="N3849" s="15"/>
      <c r="O3849" s="38" t="s">
        <v>2482</v>
      </c>
      <c r="P3849" s="84" t="str">
        <f>IF(E3843="Achieving School"," ","X")</f>
        <v>X</v>
      </c>
      <c r="Q3849" s="91"/>
      <c r="R3849" s="4" t="s">
        <v>6</v>
      </c>
      <c r="S3849" s="4" t="s">
        <v>5</v>
      </c>
      <c r="T3849" s="4" t="s">
        <v>7</v>
      </c>
      <c r="U3849" s="4">
        <v>327</v>
      </c>
      <c r="V3849" s="4">
        <v>68.81</v>
      </c>
      <c r="W3849" s="4">
        <v>78.14</v>
      </c>
      <c r="X3849" s="7">
        <f t="shared" si="4908"/>
        <v>-9.3299999999999983</v>
      </c>
      <c r="Y3849" s="15">
        <v>178</v>
      </c>
      <c r="Z3849" s="4">
        <v>48.31</v>
      </c>
      <c r="AA3849" s="4">
        <v>61.67</v>
      </c>
      <c r="AB3849" s="73">
        <f t="shared" si="4853"/>
        <v>-13.36</v>
      </c>
      <c r="AC3849" s="54"/>
    </row>
    <row r="3850" spans="1:29" x14ac:dyDescent="0.25">
      <c r="A3850" s="1">
        <v>6001050</v>
      </c>
      <c r="B3850" s="87" t="s">
        <v>2665</v>
      </c>
      <c r="C3850" s="55" t="s">
        <v>642</v>
      </c>
      <c r="E3850" s="42"/>
      <c r="F3850" s="65" t="s">
        <v>2483</v>
      </c>
      <c r="G3850" s="62"/>
      <c r="H3850" s="37" t="str">
        <f>IF(V3850&gt;94,"Met",IF(X3850="--","n/a",IF(X3850&gt;=0,"Met","Did Not Meet")))</f>
        <v>Did Not Meet</v>
      </c>
      <c r="I3850" s="37" t="str">
        <f>IF(V3851&gt;94,"Met",IF(X3851="--","n/a",IF(X3851&gt;=0,"Met","Did Not Meet")))</f>
        <v>Did Not Meet</v>
      </c>
      <c r="K3850" s="13" t="str">
        <f>IF(Z3850&gt;94,"Met",IF(AB3850="--","n/a",IF(AB3850&gt;=0,"Met","Did Not Meet")))</f>
        <v>Met</v>
      </c>
      <c r="L3850" s="13" t="str">
        <f>IF(Z3851&gt;94,"Met",IF(AB3851="--","n/a",IF(AB3851&gt;=0,"Met","Did Not Meet")))</f>
        <v>Did Not Meet</v>
      </c>
      <c r="M3850" s="1" t="s">
        <v>9</v>
      </c>
      <c r="N3850" s="14" t="s">
        <v>2502</v>
      </c>
      <c r="O3850" s="5"/>
      <c r="P3850" s="44" t="str">
        <f t="shared" ref="P3850" si="4918">IF(H3852="Yes",IF(I3852="Yes","Yes","No"),"No")</f>
        <v>No</v>
      </c>
      <c r="Q3850" s="93"/>
      <c r="R3850" s="5" t="s">
        <v>1</v>
      </c>
      <c r="S3850" s="1" t="s">
        <v>2</v>
      </c>
      <c r="T3850" s="1" t="s">
        <v>3</v>
      </c>
      <c r="U3850" s="5">
        <v>122</v>
      </c>
      <c r="V3850" s="1">
        <v>71.31</v>
      </c>
      <c r="W3850" s="1">
        <v>75.709999999999994</v>
      </c>
      <c r="X3850" s="6">
        <f t="shared" si="4908"/>
        <v>-4.3999999999999915</v>
      </c>
      <c r="Y3850" s="14">
        <v>81</v>
      </c>
      <c r="Z3850" s="1">
        <v>79.010000000000005</v>
      </c>
      <c r="AA3850" s="1">
        <v>78.290000000000006</v>
      </c>
      <c r="AB3850" s="71">
        <f t="shared" si="4853"/>
        <v>0.71999999999999886</v>
      </c>
      <c r="AC3850" s="36"/>
    </row>
    <row r="3851" spans="1:29" ht="15.75" x14ac:dyDescent="0.25">
      <c r="A3851" s="53">
        <v>6001050</v>
      </c>
      <c r="B3851" s="89" t="s">
        <v>2665</v>
      </c>
      <c r="C3851" s="53" t="s">
        <v>642</v>
      </c>
      <c r="D3851" s="49" t="s">
        <v>2498</v>
      </c>
      <c r="E3851" s="34" t="str">
        <f>M3850</f>
        <v>Needs Improvement School</v>
      </c>
      <c r="F3851" s="65" t="s">
        <v>2484</v>
      </c>
      <c r="G3851" s="62"/>
      <c r="H3851" s="13" t="str">
        <f>IF(V3852&gt;94,"Met",IF(X3852="--","n/a",IF(X3852&gt;=0,"Met","Did Not Meet")))</f>
        <v>Did Not Meet</v>
      </c>
      <c r="I3851" s="13" t="str">
        <f>IF(V3853&gt;94,"Met",IF(X3853="--","n/a",IF(X3853&gt;=0,"Met","Did Not Meet")))</f>
        <v>Did Not Meet</v>
      </c>
      <c r="K3851" s="13" t="str">
        <f>IF(Z3852&gt;94,"Met",IF(AB3852="--","n/a",IF(AB3852&gt;=0,"Met","Did Not Meet")))</f>
        <v>Met</v>
      </c>
      <c r="L3851" s="13" t="str">
        <f>IF(Z3853&gt;94,"Met",IF(AB3853="--","n/a",IF(AB3853&gt;=0,"Met","Did Not Meet")))</f>
        <v>Met</v>
      </c>
      <c r="M3851" s="1" t="s">
        <v>9</v>
      </c>
      <c r="N3851" s="14" t="s">
        <v>2501</v>
      </c>
      <c r="O3851" s="5"/>
      <c r="P3851" s="44" t="str">
        <f t="shared" ref="P3851" si="4919">IF(K3852="Yes",IF(L3852="Yes","Yes","No"),"No")</f>
        <v>Yes</v>
      </c>
      <c r="Q3851" s="94" t="s">
        <v>2759</v>
      </c>
      <c r="R3851" s="5" t="s">
        <v>1</v>
      </c>
      <c r="S3851" s="1" t="s">
        <v>2</v>
      </c>
      <c r="T3851" s="1" t="s">
        <v>7</v>
      </c>
      <c r="U3851" s="5">
        <v>112</v>
      </c>
      <c r="V3851" s="1">
        <v>68.75</v>
      </c>
      <c r="W3851" s="1">
        <v>74.06</v>
      </c>
      <c r="X3851" s="6">
        <f t="shared" si="4908"/>
        <v>-5.3100000000000023</v>
      </c>
      <c r="Y3851" s="14">
        <v>74</v>
      </c>
      <c r="Z3851" s="1">
        <v>78.38</v>
      </c>
      <c r="AA3851" s="1">
        <v>79.05</v>
      </c>
      <c r="AB3851" s="72">
        <f t="shared" si="4853"/>
        <v>-0.67000000000000171</v>
      </c>
      <c r="AC3851" s="53"/>
    </row>
    <row r="3852" spans="1:29" ht="15" customHeight="1" x14ac:dyDescent="0.25">
      <c r="A3852" s="53">
        <v>6001050</v>
      </c>
      <c r="B3852" s="89" t="s">
        <v>2665</v>
      </c>
      <c r="C3852" s="53" t="s">
        <v>642</v>
      </c>
      <c r="D3852" s="49" t="s">
        <v>2499</v>
      </c>
      <c r="E3852" s="35" t="str">
        <f>VLOOKUP('2012 Accountability Database'!$A3850,'2011 AYP'!A$2:B$1072,2)</f>
        <v>SI_5 (School Improvement Year 5)</v>
      </c>
      <c r="F3852" s="66"/>
      <c r="G3852" s="63" t="s">
        <v>2485</v>
      </c>
      <c r="H3852" s="60" t="str">
        <f t="shared" ref="H3852:I3852" si="4920">IF(H3850="Met","Yes",IF(H3851="Met","Yes","No"))</f>
        <v>No</v>
      </c>
      <c r="I3852" s="60" t="str">
        <f t="shared" si="4920"/>
        <v>No</v>
      </c>
      <c r="J3852" s="42"/>
      <c r="K3852" s="60" t="str">
        <f t="shared" ref="K3852:L3852" si="4921">IF(K3850="Met","Yes",IF(K3851="Met","Yes","No"))</f>
        <v>Yes</v>
      </c>
      <c r="L3852" s="60" t="str">
        <f t="shared" si="4921"/>
        <v>Yes</v>
      </c>
      <c r="M3852" s="1" t="s">
        <v>9</v>
      </c>
      <c r="N3852" s="14" t="s">
        <v>2503</v>
      </c>
      <c r="O3852" s="5"/>
      <c r="P3852" s="44" t="str">
        <f t="shared" ref="P3852" si="4922">IF(H3856="Yes",IF(I3856="Yes","Yes","No"),"No")</f>
        <v>No</v>
      </c>
      <c r="Q3852" s="108" t="s">
        <v>2758</v>
      </c>
      <c r="R3852" s="5" t="s">
        <v>1</v>
      </c>
      <c r="S3852" s="1" t="s">
        <v>5</v>
      </c>
      <c r="T3852" s="1" t="s">
        <v>3</v>
      </c>
      <c r="U3852" s="5">
        <v>354</v>
      </c>
      <c r="V3852" s="1">
        <v>73.73</v>
      </c>
      <c r="W3852" s="1">
        <v>75.709999999999994</v>
      </c>
      <c r="X3852" s="6">
        <f t="shared" si="4908"/>
        <v>-1.9799999999999898</v>
      </c>
      <c r="Y3852" s="14">
        <v>232</v>
      </c>
      <c r="Z3852" s="1">
        <v>81.03</v>
      </c>
      <c r="AA3852" s="1">
        <v>78.290000000000006</v>
      </c>
      <c r="AB3852" s="71">
        <f t="shared" si="4853"/>
        <v>2.7399999999999949</v>
      </c>
      <c r="AC3852" s="53"/>
    </row>
    <row r="3853" spans="1:29" x14ac:dyDescent="0.25">
      <c r="A3853" s="53">
        <v>6001050</v>
      </c>
      <c r="B3853" s="89" t="s">
        <v>2665</v>
      </c>
      <c r="C3853" s="53" t="s">
        <v>642</v>
      </c>
      <c r="D3853" s="49" t="s">
        <v>2507</v>
      </c>
      <c r="E3853" s="47">
        <f>VLOOKUP('2012 Accountability Database'!A3850,Dems1112!$A$2:$G$1082,3)</f>
        <v>0.96</v>
      </c>
      <c r="F3853" s="66"/>
      <c r="G3853" s="52"/>
      <c r="M3853" s="1" t="s">
        <v>9</v>
      </c>
      <c r="N3853" s="14" t="s">
        <v>2504</v>
      </c>
      <c r="O3853" s="5"/>
      <c r="P3853" s="44" t="str">
        <f t="shared" ref="P3853" si="4923">IF(K3856="Yes",IF(L3856="Yes","Yes","No"),"No")</f>
        <v>No</v>
      </c>
      <c r="Q3853" s="108"/>
      <c r="R3853" s="5" t="s">
        <v>1</v>
      </c>
      <c r="S3853" s="1" t="s">
        <v>5</v>
      </c>
      <c r="T3853" s="1" t="s">
        <v>7</v>
      </c>
      <c r="U3853" s="5">
        <v>321</v>
      </c>
      <c r="V3853" s="1">
        <v>71.650000000000006</v>
      </c>
      <c r="W3853" s="1">
        <v>74.06</v>
      </c>
      <c r="X3853" s="6">
        <f t="shared" si="4908"/>
        <v>-2.4099999999999966</v>
      </c>
      <c r="Y3853" s="14">
        <v>209</v>
      </c>
      <c r="Z3853" s="1">
        <v>81.34</v>
      </c>
      <c r="AA3853" s="1">
        <v>79.05</v>
      </c>
      <c r="AB3853" s="71">
        <f t="shared" si="4853"/>
        <v>2.2900000000000063</v>
      </c>
      <c r="AC3853" s="53"/>
    </row>
    <row r="3854" spans="1:29" x14ac:dyDescent="0.25">
      <c r="A3854" s="53">
        <v>6001050</v>
      </c>
      <c r="B3854" s="89" t="s">
        <v>2665</v>
      </c>
      <c r="C3854" s="53" t="s">
        <v>642</v>
      </c>
      <c r="D3854" s="50" t="s">
        <v>2508</v>
      </c>
      <c r="E3854" s="47">
        <f>VLOOKUP('2012 Accountability Database'!A3850,Dems1112!$A$2:$G$1082,4)</f>
        <v>0.92</v>
      </c>
      <c r="F3854" s="65" t="s">
        <v>2486</v>
      </c>
      <c r="G3854" s="62"/>
      <c r="H3854" s="13" t="str">
        <f>IF(V3854&gt;94,"Met",IF(X3854="--","n/a",IF(X3854&gt;=0,"Met","Did Not Meet")))</f>
        <v>Did Not Meet</v>
      </c>
      <c r="I3854" s="13" t="str">
        <f>IF(V3855&gt;94,"Met",IF(X3855="--","n/a",IF(X3855&gt;=0,"Met","Did Not Meet")))</f>
        <v>Did Not Meet</v>
      </c>
      <c r="J3854" s="13"/>
      <c r="K3854" s="13" t="str">
        <f>IF(Z3854&gt;94,"Met",IF(AB3854="--","n/a",IF(AB3854&gt;=0,"Met","Did Not Meet")))</f>
        <v>Did Not Meet</v>
      </c>
      <c r="L3854" s="13" t="str">
        <f>IF(Z3855&gt;94,"Met",IF(AB3855="--","n/a",IF(AB3855&gt;=0,"Met","Did Not Meet")))</f>
        <v>Did Not Meet</v>
      </c>
      <c r="M3854" s="1" t="s">
        <v>9</v>
      </c>
      <c r="N3854" s="68" t="s">
        <v>2497</v>
      </c>
      <c r="O3854" s="35"/>
      <c r="P3854" s="44"/>
      <c r="Q3854" s="108"/>
      <c r="R3854" s="5" t="s">
        <v>6</v>
      </c>
      <c r="S3854" s="1" t="s">
        <v>2</v>
      </c>
      <c r="T3854" s="1" t="s">
        <v>3</v>
      </c>
      <c r="U3854" s="5">
        <v>122</v>
      </c>
      <c r="V3854" s="1">
        <v>50.82</v>
      </c>
      <c r="W3854" s="1">
        <v>80.41</v>
      </c>
      <c r="X3854" s="6">
        <f t="shared" si="4908"/>
        <v>-29.589999999999996</v>
      </c>
      <c r="Y3854" s="14">
        <v>81</v>
      </c>
      <c r="Z3854" s="1">
        <v>22.22</v>
      </c>
      <c r="AA3854" s="1">
        <v>52.96</v>
      </c>
      <c r="AB3854" s="72">
        <f t="shared" si="4853"/>
        <v>-30.740000000000002</v>
      </c>
      <c r="AC3854" s="53"/>
    </row>
    <row r="3855" spans="1:29" x14ac:dyDescent="0.25">
      <c r="A3855" s="53">
        <v>6001050</v>
      </c>
      <c r="B3855" s="89" t="s">
        <v>2665</v>
      </c>
      <c r="C3855" s="53" t="s">
        <v>642</v>
      </c>
      <c r="D3855" s="50" t="s">
        <v>974</v>
      </c>
      <c r="E3855" s="47" t="str">
        <f>VLOOKUP('2012 Accountability Database'!A3850,Dems1112!$A$2:$G$1082,5)</f>
        <v>P-5</v>
      </c>
      <c r="F3855" s="65" t="s">
        <v>2487</v>
      </c>
      <c r="G3855" s="62"/>
      <c r="H3855" s="13" t="str">
        <f>IF(V3856&gt;94,"Met",IF(X3856="--","n/a",IF(X3856&gt;=0,"Met","Did Not Meet")))</f>
        <v>Did Not Meet</v>
      </c>
      <c r="I3855" s="13" t="str">
        <f>IF(V3857&gt;94,"Met",IF(X3857="--","n/a",IF(X3857&gt;=0,"Met","Did Not Meet")))</f>
        <v>Did Not Meet</v>
      </c>
      <c r="J3855" s="13"/>
      <c r="K3855" s="13" t="str">
        <f>IF(Z3856&gt;94,"Met",IF(AB3856="--","n/a",IF(AB3856&gt;=0,"Met","Did Not Meet")))</f>
        <v>Did Not Meet</v>
      </c>
      <c r="L3855" s="13" t="str">
        <f>IF(Z3857&gt;94,"Met",IF(AB3857="--","n/a",IF(AB3857&gt;=0,"Met","Did Not Meet")))</f>
        <v>Did Not Meet</v>
      </c>
      <c r="M3855" s="1" t="s">
        <v>9</v>
      </c>
      <c r="N3855" s="14"/>
      <c r="O3855" s="35" t="s">
        <v>2506</v>
      </c>
      <c r="P3855" s="83" t="str">
        <f t="shared" ref="P3855" si="4924">IF(P3850="No"," ", IF(P3852="No"," ",IF(P3851="No", " ",IF(P3853="No"," ","X"))))</f>
        <v xml:space="preserve"> </v>
      </c>
      <c r="Q3855" s="108"/>
      <c r="R3855" s="5" t="s">
        <v>6</v>
      </c>
      <c r="S3855" s="1" t="s">
        <v>2</v>
      </c>
      <c r="T3855" s="1" t="s">
        <v>7</v>
      </c>
      <c r="U3855" s="5">
        <v>112</v>
      </c>
      <c r="V3855" s="1">
        <v>48.21</v>
      </c>
      <c r="W3855" s="1">
        <v>79.25</v>
      </c>
      <c r="X3855" s="6">
        <f t="shared" si="4908"/>
        <v>-31.04</v>
      </c>
      <c r="Y3855" s="14">
        <v>74</v>
      </c>
      <c r="Z3855" s="1">
        <v>20.27</v>
      </c>
      <c r="AA3855" s="1">
        <v>50.23</v>
      </c>
      <c r="AB3855" s="72">
        <f t="shared" si="4853"/>
        <v>-29.959999999999997</v>
      </c>
      <c r="AC3855" s="53"/>
    </row>
    <row r="3856" spans="1:29" ht="15.75" x14ac:dyDescent="0.25">
      <c r="A3856" s="53">
        <v>6001050</v>
      </c>
      <c r="B3856" s="89" t="s">
        <v>2665</v>
      </c>
      <c r="C3856" s="53" t="s">
        <v>642</v>
      </c>
      <c r="D3856" s="50" t="s">
        <v>975</v>
      </c>
      <c r="E3856" s="48" t="str">
        <f>VLOOKUP('2012 Accountability Database'!A3850,Dems1112!$A$2:$G$1082,6)</f>
        <v>3 (Central AR)</v>
      </c>
      <c r="F3856" s="66"/>
      <c r="G3856" s="63" t="s">
        <v>2488</v>
      </c>
      <c r="H3856" s="61" t="str">
        <f t="shared" ref="H3856:I3856" si="4925">IF(H3854="Met","Yes",IF(H3855="Met","Yes","No"))</f>
        <v>No</v>
      </c>
      <c r="I3856" s="61" t="str">
        <f t="shared" si="4925"/>
        <v>No</v>
      </c>
      <c r="J3856" s="55"/>
      <c r="K3856" s="61" t="str">
        <f t="shared" ref="K3856:L3856" si="4926">IF(K3854="Met","Yes",IF(K3855="Met","Yes","No"))</f>
        <v>No</v>
      </c>
      <c r="L3856" s="61" t="str">
        <f t="shared" si="4926"/>
        <v>No</v>
      </c>
      <c r="M3856" s="1" t="s">
        <v>9</v>
      </c>
      <c r="N3856" s="14"/>
      <c r="O3856" s="35" t="s">
        <v>2505</v>
      </c>
      <c r="P3856" s="83" t="str">
        <f t="shared" ref="P3856" si="4927">IF(P3855="X"," ",IF(P3857="X"," ","X"))</f>
        <v xml:space="preserve"> </v>
      </c>
      <c r="Q3856" s="94" t="s">
        <v>2759</v>
      </c>
      <c r="R3856" s="5" t="s">
        <v>6</v>
      </c>
      <c r="S3856" s="1" t="s">
        <v>5</v>
      </c>
      <c r="T3856" s="1" t="s">
        <v>3</v>
      </c>
      <c r="U3856" s="5">
        <v>354</v>
      </c>
      <c r="V3856" s="1">
        <v>69.489999999999995</v>
      </c>
      <c r="W3856" s="1">
        <v>80.41</v>
      </c>
      <c r="X3856" s="6">
        <f t="shared" si="4908"/>
        <v>-10.920000000000002</v>
      </c>
      <c r="Y3856" s="14">
        <v>232</v>
      </c>
      <c r="Z3856" s="1">
        <v>48.71</v>
      </c>
      <c r="AA3856" s="1">
        <v>52.96</v>
      </c>
      <c r="AB3856" s="72">
        <f t="shared" si="4853"/>
        <v>-4.25</v>
      </c>
      <c r="AC3856" s="53"/>
    </row>
    <row r="3857" spans="1:29" x14ac:dyDescent="0.25">
      <c r="A3857" s="54">
        <v>6001050</v>
      </c>
      <c r="B3857" s="90" t="s">
        <v>2665</v>
      </c>
      <c r="C3857" s="54" t="s">
        <v>642</v>
      </c>
      <c r="D3857" s="4"/>
      <c r="E3857" s="4"/>
      <c r="F3857" s="67"/>
      <c r="G3857" s="64"/>
      <c r="H3857" s="43"/>
      <c r="I3857" s="43"/>
      <c r="J3857" s="43"/>
      <c r="K3857" s="43"/>
      <c r="L3857" s="43"/>
      <c r="M3857" s="4" t="s">
        <v>9</v>
      </c>
      <c r="N3857" s="15"/>
      <c r="O3857" s="38" t="s">
        <v>2482</v>
      </c>
      <c r="P3857" s="84" t="str">
        <f>IF(E3851="Achieving School"," ","X")</f>
        <v>X</v>
      </c>
      <c r="Q3857" s="91"/>
      <c r="R3857" s="4" t="s">
        <v>6</v>
      </c>
      <c r="S3857" s="4" t="s">
        <v>5</v>
      </c>
      <c r="T3857" s="4" t="s">
        <v>7</v>
      </c>
      <c r="U3857" s="4">
        <v>321</v>
      </c>
      <c r="V3857" s="4">
        <v>68.22</v>
      </c>
      <c r="W3857" s="4">
        <v>79.25</v>
      </c>
      <c r="X3857" s="7">
        <f t="shared" si="4908"/>
        <v>-11.030000000000001</v>
      </c>
      <c r="Y3857" s="15">
        <v>209</v>
      </c>
      <c r="Z3857" s="4">
        <v>46.41</v>
      </c>
      <c r="AA3857" s="4">
        <v>50.23</v>
      </c>
      <c r="AB3857" s="73">
        <f t="shared" si="4853"/>
        <v>-3.8200000000000003</v>
      </c>
      <c r="AC3857" s="54"/>
    </row>
    <row r="3858" spans="1:29" x14ac:dyDescent="0.25">
      <c r="A3858" s="1">
        <v>6001052</v>
      </c>
      <c r="B3858" s="87" t="s">
        <v>2665</v>
      </c>
      <c r="C3858" s="55" t="s">
        <v>643</v>
      </c>
      <c r="E3858" s="42"/>
      <c r="F3858" s="65" t="s">
        <v>2483</v>
      </c>
      <c r="G3858" s="62"/>
      <c r="H3858" s="37" t="str">
        <f>IF(V3858&gt;94,"Met",IF(X3858="--","n/a",IF(X3858&gt;=0,"Met","Did Not Meet")))</f>
        <v>Met</v>
      </c>
      <c r="I3858" s="37" t="str">
        <f>IF(V3859&gt;94,"Met",IF(X3859="--","n/a",IF(X3859&gt;=0,"Met","Did Not Meet")))</f>
        <v>Met</v>
      </c>
      <c r="K3858" s="13" t="str">
        <f>IF(Z3858&gt;94,"Met",IF(AB3858="--","n/a",IF(AB3858&gt;=0,"Met","Did Not Meet")))</f>
        <v>Met</v>
      </c>
      <c r="L3858" s="13" t="str">
        <f>IF(Z3859&gt;94,"Met",IF(AB3859="--","n/a",IF(AB3859&gt;=0,"Met","Did Not Meet")))</f>
        <v>Met</v>
      </c>
      <c r="M3858" s="1" t="s">
        <v>37</v>
      </c>
      <c r="N3858" s="14" t="s">
        <v>2502</v>
      </c>
      <c r="O3858" s="5"/>
      <c r="P3858" s="44" t="str">
        <f t="shared" ref="P3858" si="4928">IF(H3860="Yes",IF(I3860="Yes","Yes","No"),"No")</f>
        <v>Yes</v>
      </c>
      <c r="Q3858" s="93"/>
      <c r="R3858" s="5" t="s">
        <v>1</v>
      </c>
      <c r="S3858" s="1" t="s">
        <v>2</v>
      </c>
      <c r="T3858" s="1" t="s">
        <v>3</v>
      </c>
      <c r="U3858" s="5">
        <v>118</v>
      </c>
      <c r="V3858" s="1">
        <v>53.39</v>
      </c>
      <c r="W3858" s="1">
        <v>49.84</v>
      </c>
      <c r="X3858" s="9">
        <f t="shared" si="4908"/>
        <v>3.5499999999999972</v>
      </c>
      <c r="Y3858" s="14">
        <v>76</v>
      </c>
      <c r="Z3858" s="1">
        <v>68.42</v>
      </c>
      <c r="AA3858" s="1">
        <v>63.04</v>
      </c>
      <c r="AB3858" s="71">
        <f t="shared" si="4853"/>
        <v>5.3800000000000026</v>
      </c>
      <c r="AC3858" s="36"/>
    </row>
    <row r="3859" spans="1:29" ht="15.75" x14ac:dyDescent="0.25">
      <c r="A3859" s="53">
        <v>6001052</v>
      </c>
      <c r="B3859" s="89" t="s">
        <v>2665</v>
      </c>
      <c r="C3859" s="53" t="s">
        <v>643</v>
      </c>
      <c r="D3859" s="49" t="s">
        <v>2498</v>
      </c>
      <c r="E3859" s="34" t="str">
        <f>M3858</f>
        <v>Needs Improvement Priority School</v>
      </c>
      <c r="F3859" s="65" t="s">
        <v>2484</v>
      </c>
      <c r="G3859" s="62"/>
      <c r="H3859" s="13" t="str">
        <f>IF(V3860&gt;94,"Met",IF(X3860="--","n/a",IF(X3860&gt;=0,"Met","Did Not Meet")))</f>
        <v>Did Not Meet</v>
      </c>
      <c r="I3859" s="13" t="str">
        <f>IF(V3861&gt;94,"Met",IF(X3861="--","n/a",IF(X3861&gt;=0,"Met","Did Not Meet")))</f>
        <v>Did Not Meet</v>
      </c>
      <c r="K3859" s="13" t="str">
        <f>IF(Z3860&gt;94,"Met",IF(AB3860="--","n/a",IF(AB3860&gt;=0,"Met","Did Not Meet")))</f>
        <v>Met</v>
      </c>
      <c r="L3859" s="13" t="str">
        <f>IF(Z3861&gt;94,"Met",IF(AB3861="--","n/a",IF(AB3861&gt;=0,"Met","Did Not Meet")))</f>
        <v>Met</v>
      </c>
      <c r="M3859" s="1" t="s">
        <v>37</v>
      </c>
      <c r="N3859" s="14" t="s">
        <v>2501</v>
      </c>
      <c r="O3859" s="5"/>
      <c r="P3859" s="44" t="str">
        <f t="shared" ref="P3859" si="4929">IF(K3860="Yes",IF(L3860="Yes","Yes","No"),"No")</f>
        <v>Yes</v>
      </c>
      <c r="Q3859" s="94" t="s">
        <v>2759</v>
      </c>
      <c r="R3859" s="5" t="s">
        <v>1</v>
      </c>
      <c r="S3859" s="1" t="s">
        <v>2</v>
      </c>
      <c r="T3859" s="1" t="s">
        <v>7</v>
      </c>
      <c r="U3859" s="5">
        <v>116</v>
      </c>
      <c r="V3859" s="1">
        <v>52.59</v>
      </c>
      <c r="W3859" s="1">
        <v>49.27</v>
      </c>
      <c r="X3859" s="9">
        <f t="shared" si="4908"/>
        <v>3.3200000000000003</v>
      </c>
      <c r="Y3859" s="14">
        <v>74</v>
      </c>
      <c r="Z3859" s="1">
        <v>67.569999999999993</v>
      </c>
      <c r="AA3859" s="1">
        <v>61.8</v>
      </c>
      <c r="AB3859" s="71">
        <f t="shared" si="4853"/>
        <v>5.769999999999996</v>
      </c>
      <c r="AC3859" s="53"/>
    </row>
    <row r="3860" spans="1:29" ht="15" customHeight="1" x14ac:dyDescent="0.25">
      <c r="A3860" s="53">
        <v>6001052</v>
      </c>
      <c r="B3860" s="89" t="s">
        <v>2665</v>
      </c>
      <c r="C3860" s="53" t="s">
        <v>643</v>
      </c>
      <c r="D3860" s="49" t="s">
        <v>2499</v>
      </c>
      <c r="E3860" s="35" t="str">
        <f>VLOOKUP('2012 Accountability Database'!$A3858,'2011 AYP'!A$2:B$1072,2)</f>
        <v>SI_4 (School Improvement Year 4)</v>
      </c>
      <c r="F3860" s="66"/>
      <c r="G3860" s="63" t="s">
        <v>2485</v>
      </c>
      <c r="H3860" s="60" t="str">
        <f t="shared" ref="H3860:I3860" si="4930">IF(H3858="Met","Yes",IF(H3859="Met","Yes","No"))</f>
        <v>Yes</v>
      </c>
      <c r="I3860" s="60" t="str">
        <f t="shared" si="4930"/>
        <v>Yes</v>
      </c>
      <c r="J3860" s="42"/>
      <c r="K3860" s="60" t="str">
        <f t="shared" ref="K3860:L3860" si="4931">IF(K3858="Met","Yes",IF(K3859="Met","Yes","No"))</f>
        <v>Yes</v>
      </c>
      <c r="L3860" s="60" t="str">
        <f t="shared" si="4931"/>
        <v>Yes</v>
      </c>
      <c r="M3860" s="1" t="s">
        <v>37</v>
      </c>
      <c r="N3860" s="14" t="s">
        <v>2503</v>
      </c>
      <c r="O3860" s="5"/>
      <c r="P3860" s="44" t="str">
        <f t="shared" ref="P3860" si="4932">IF(H3864="Yes",IF(I3864="Yes","Yes","No"),"No")</f>
        <v>No</v>
      </c>
      <c r="Q3860" s="108" t="s">
        <v>2758</v>
      </c>
      <c r="R3860" s="5" t="s">
        <v>1</v>
      </c>
      <c r="S3860" s="1" t="s">
        <v>5</v>
      </c>
      <c r="T3860" s="1" t="s">
        <v>3</v>
      </c>
      <c r="U3860" s="5">
        <v>340</v>
      </c>
      <c r="V3860" s="1">
        <v>49.71</v>
      </c>
      <c r="W3860" s="1">
        <v>49.84</v>
      </c>
      <c r="X3860" s="6">
        <f t="shared" si="4908"/>
        <v>-0.13000000000000256</v>
      </c>
      <c r="Y3860" s="14">
        <v>205</v>
      </c>
      <c r="Z3860" s="1">
        <v>67.319999999999993</v>
      </c>
      <c r="AA3860" s="1">
        <v>63.04</v>
      </c>
      <c r="AB3860" s="71">
        <f t="shared" si="4853"/>
        <v>4.279999999999994</v>
      </c>
      <c r="AC3860" s="53"/>
    </row>
    <row r="3861" spans="1:29" x14ac:dyDescent="0.25">
      <c r="A3861" s="53">
        <v>6001052</v>
      </c>
      <c r="B3861" s="89" t="s">
        <v>2665</v>
      </c>
      <c r="C3861" s="53" t="s">
        <v>643</v>
      </c>
      <c r="D3861" s="49" t="s">
        <v>2507</v>
      </c>
      <c r="E3861" s="47">
        <f>VLOOKUP('2012 Accountability Database'!A3858,Dems1112!$A$2:$G$1082,3)</f>
        <v>0.93</v>
      </c>
      <c r="F3861" s="66"/>
      <c r="G3861" s="52"/>
      <c r="M3861" s="1" t="s">
        <v>37</v>
      </c>
      <c r="N3861" s="14" t="s">
        <v>2504</v>
      </c>
      <c r="O3861" s="5"/>
      <c r="P3861" s="44" t="str">
        <f t="shared" ref="P3861" si="4933">IF(K3864="Yes",IF(L3864="Yes","Yes","No"),"No")</f>
        <v>No</v>
      </c>
      <c r="Q3861" s="108"/>
      <c r="R3861" s="5" t="s">
        <v>1</v>
      </c>
      <c r="S3861" s="1" t="s">
        <v>5</v>
      </c>
      <c r="T3861" s="1" t="s">
        <v>7</v>
      </c>
      <c r="U3861" s="5">
        <v>335</v>
      </c>
      <c r="V3861" s="1">
        <v>49.25</v>
      </c>
      <c r="W3861" s="1">
        <v>49.27</v>
      </c>
      <c r="X3861" s="6">
        <f t="shared" si="4908"/>
        <v>-2.0000000000003126E-2</v>
      </c>
      <c r="Y3861" s="14">
        <v>201</v>
      </c>
      <c r="Z3861" s="1">
        <v>66.67</v>
      </c>
      <c r="AA3861" s="1">
        <v>61.8</v>
      </c>
      <c r="AB3861" s="71">
        <f t="shared" si="4853"/>
        <v>4.8700000000000045</v>
      </c>
      <c r="AC3861" s="53"/>
    </row>
    <row r="3862" spans="1:29" x14ac:dyDescent="0.25">
      <c r="A3862" s="53">
        <v>6001052</v>
      </c>
      <c r="B3862" s="89" t="s">
        <v>2665</v>
      </c>
      <c r="C3862" s="53" t="s">
        <v>643</v>
      </c>
      <c r="D3862" s="50" t="s">
        <v>2508</v>
      </c>
      <c r="E3862" s="47">
        <f>VLOOKUP('2012 Accountability Database'!A3858,Dems1112!$A$2:$G$1082,4)</f>
        <v>0.97</v>
      </c>
      <c r="F3862" s="65" t="s">
        <v>2486</v>
      </c>
      <c r="G3862" s="62"/>
      <c r="H3862" s="13" t="str">
        <f>IF(V3862&gt;94,"Met",IF(X3862="--","n/a",IF(X3862&gt;=0,"Met","Did Not Meet")))</f>
        <v>Did Not Meet</v>
      </c>
      <c r="I3862" s="13" t="str">
        <f>IF(V3863&gt;94,"Met",IF(X3863="--","n/a",IF(X3863&gt;=0,"Met","Did Not Meet")))</f>
        <v>Did Not Meet</v>
      </c>
      <c r="J3862" s="13"/>
      <c r="K3862" s="13" t="str">
        <f>IF(Z3862&gt;94,"Met",IF(AB3862="--","n/a",IF(AB3862&gt;=0,"Met","Did Not Meet")))</f>
        <v>Did Not Meet</v>
      </c>
      <c r="L3862" s="13" t="str">
        <f>IF(Z3863&gt;94,"Met",IF(AB3863="--","n/a",IF(AB3863&gt;=0,"Met","Did Not Meet")))</f>
        <v>Did Not Meet</v>
      </c>
      <c r="M3862" s="1" t="s">
        <v>37</v>
      </c>
      <c r="N3862" s="68" t="s">
        <v>2497</v>
      </c>
      <c r="O3862" s="35"/>
      <c r="P3862" s="44"/>
      <c r="Q3862" s="108"/>
      <c r="R3862" s="5" t="s">
        <v>6</v>
      </c>
      <c r="S3862" s="1" t="s">
        <v>2</v>
      </c>
      <c r="T3862" s="1" t="s">
        <v>3</v>
      </c>
      <c r="U3862" s="5">
        <v>118</v>
      </c>
      <c r="V3862" s="1">
        <v>50.85</v>
      </c>
      <c r="W3862" s="1">
        <v>58.49</v>
      </c>
      <c r="X3862" s="6">
        <f t="shared" si="4908"/>
        <v>-7.6400000000000006</v>
      </c>
      <c r="Y3862" s="14">
        <v>76</v>
      </c>
      <c r="Z3862" s="1">
        <v>43.42</v>
      </c>
      <c r="AA3862" s="1">
        <v>67.48</v>
      </c>
      <c r="AB3862" s="72">
        <f t="shared" si="4853"/>
        <v>-24.060000000000002</v>
      </c>
      <c r="AC3862" s="53"/>
    </row>
    <row r="3863" spans="1:29" x14ac:dyDescent="0.25">
      <c r="A3863" s="53">
        <v>6001052</v>
      </c>
      <c r="B3863" s="89" t="s">
        <v>2665</v>
      </c>
      <c r="C3863" s="53" t="s">
        <v>643</v>
      </c>
      <c r="D3863" s="50" t="s">
        <v>974</v>
      </c>
      <c r="E3863" s="47" t="str">
        <f>VLOOKUP('2012 Accountability Database'!A3858,Dems1112!$A$2:$G$1082,5)</f>
        <v>P-5</v>
      </c>
      <c r="F3863" s="65" t="s">
        <v>2487</v>
      </c>
      <c r="G3863" s="62"/>
      <c r="H3863" s="13" t="str">
        <f>IF(V3864&gt;94,"Met",IF(X3864="--","n/a",IF(X3864&gt;=0,"Met","Did Not Meet")))</f>
        <v>Did Not Meet</v>
      </c>
      <c r="I3863" s="13" t="str">
        <f>IF(V3865&gt;94,"Met",IF(X3865="--","n/a",IF(X3865&gt;=0,"Met","Did Not Meet")))</f>
        <v>Did Not Meet</v>
      </c>
      <c r="J3863" s="13"/>
      <c r="K3863" s="13" t="str">
        <f>IF(Z3864&gt;94,"Met",IF(AB3864="--","n/a",IF(AB3864&gt;=0,"Met","Did Not Meet")))</f>
        <v>Did Not Meet</v>
      </c>
      <c r="L3863" s="13" t="str">
        <f>IF(Z3865&gt;94,"Met",IF(AB3865="--","n/a",IF(AB3865&gt;=0,"Met","Did Not Meet")))</f>
        <v>Did Not Meet</v>
      </c>
      <c r="M3863" s="5" t="s">
        <v>37</v>
      </c>
      <c r="N3863" s="14"/>
      <c r="O3863" s="35" t="s">
        <v>2506</v>
      </c>
      <c r="P3863" s="83" t="str">
        <f t="shared" ref="P3863" si="4934">IF(P3858="No"," ", IF(P3860="No"," ",IF(P3859="No", " ",IF(P3861="No"," ","X"))))</f>
        <v xml:space="preserve"> </v>
      </c>
      <c r="Q3863" s="108"/>
      <c r="R3863" s="5" t="s">
        <v>6</v>
      </c>
      <c r="S3863" s="5" t="s">
        <v>2</v>
      </c>
      <c r="T3863" s="5" t="s">
        <v>7</v>
      </c>
      <c r="U3863" s="5">
        <v>116</v>
      </c>
      <c r="V3863" s="5">
        <v>50</v>
      </c>
      <c r="W3863" s="5">
        <v>57.28</v>
      </c>
      <c r="X3863" s="8">
        <f t="shared" si="4908"/>
        <v>-7.2800000000000011</v>
      </c>
      <c r="Y3863" s="14">
        <v>74</v>
      </c>
      <c r="Z3863" s="5">
        <v>44.59</v>
      </c>
      <c r="AA3863" s="5">
        <v>66.39</v>
      </c>
      <c r="AB3863" s="72">
        <f t="shared" ref="AB3863:AB3926" si="4935">Z3863-AA3863</f>
        <v>-21.799999999999997</v>
      </c>
      <c r="AC3863" s="53"/>
    </row>
    <row r="3864" spans="1:29" ht="15.75" x14ac:dyDescent="0.25">
      <c r="A3864" s="53">
        <v>6001052</v>
      </c>
      <c r="B3864" s="89" t="s">
        <v>2665</v>
      </c>
      <c r="C3864" s="53" t="s">
        <v>643</v>
      </c>
      <c r="D3864" s="50" t="s">
        <v>975</v>
      </c>
      <c r="E3864" s="48" t="str">
        <f>VLOOKUP('2012 Accountability Database'!A3858,Dems1112!$A$2:$G$1082,6)</f>
        <v>3 (Central AR)</v>
      </c>
      <c r="F3864" s="66"/>
      <c r="G3864" s="63" t="s">
        <v>2488</v>
      </c>
      <c r="H3864" s="61" t="str">
        <f t="shared" ref="H3864:I3864" si="4936">IF(H3862="Met","Yes",IF(H3863="Met","Yes","No"))</f>
        <v>No</v>
      </c>
      <c r="I3864" s="61" t="str">
        <f t="shared" si="4936"/>
        <v>No</v>
      </c>
      <c r="J3864" s="55"/>
      <c r="K3864" s="61" t="str">
        <f t="shared" ref="K3864:L3864" si="4937">IF(K3862="Met","Yes",IF(K3863="Met","Yes","No"))</f>
        <v>No</v>
      </c>
      <c r="L3864" s="61" t="str">
        <f t="shared" si="4937"/>
        <v>No</v>
      </c>
      <c r="M3864" s="1" t="s">
        <v>37</v>
      </c>
      <c r="N3864" s="14"/>
      <c r="O3864" s="35" t="s">
        <v>2505</v>
      </c>
      <c r="P3864" s="83" t="str">
        <f t="shared" ref="P3864" si="4938">IF(P3863="X"," ",IF(P3865="X"," ","X"))</f>
        <v xml:space="preserve"> </v>
      </c>
      <c r="Q3864" s="94" t="s">
        <v>2759</v>
      </c>
      <c r="R3864" s="5" t="s">
        <v>6</v>
      </c>
      <c r="S3864" s="1" t="s">
        <v>5</v>
      </c>
      <c r="T3864" s="1" t="s">
        <v>3</v>
      </c>
      <c r="U3864" s="5">
        <v>340</v>
      </c>
      <c r="V3864" s="1">
        <v>51.76</v>
      </c>
      <c r="W3864" s="1">
        <v>58.49</v>
      </c>
      <c r="X3864" s="6">
        <f t="shared" si="4908"/>
        <v>-6.730000000000004</v>
      </c>
      <c r="Y3864" s="14">
        <v>207</v>
      </c>
      <c r="Z3864" s="1">
        <v>51.69</v>
      </c>
      <c r="AA3864" s="1">
        <v>67.48</v>
      </c>
      <c r="AB3864" s="72">
        <f t="shared" si="4935"/>
        <v>-15.790000000000006</v>
      </c>
      <c r="AC3864" s="53"/>
    </row>
    <row r="3865" spans="1:29" x14ac:dyDescent="0.25">
      <c r="A3865" s="54">
        <v>6001052</v>
      </c>
      <c r="B3865" s="90" t="s">
        <v>2665</v>
      </c>
      <c r="C3865" s="54" t="s">
        <v>643</v>
      </c>
      <c r="D3865" s="4"/>
      <c r="E3865" s="4"/>
      <c r="F3865" s="67"/>
      <c r="G3865" s="64"/>
      <c r="H3865" s="43"/>
      <c r="I3865" s="43"/>
      <c r="J3865" s="43"/>
      <c r="K3865" s="43"/>
      <c r="L3865" s="43"/>
      <c r="M3865" s="4" t="s">
        <v>37</v>
      </c>
      <c r="N3865" s="15"/>
      <c r="O3865" s="38" t="s">
        <v>2482</v>
      </c>
      <c r="P3865" s="84" t="str">
        <f>IF(E3859="Achieving School"," ","X")</f>
        <v>X</v>
      </c>
      <c r="Q3865" s="91"/>
      <c r="R3865" s="4" t="s">
        <v>6</v>
      </c>
      <c r="S3865" s="4" t="s">
        <v>5</v>
      </c>
      <c r="T3865" s="4" t="s">
        <v>7</v>
      </c>
      <c r="U3865" s="4">
        <v>335</v>
      </c>
      <c r="V3865" s="4">
        <v>51.04</v>
      </c>
      <c r="W3865" s="4">
        <v>57.28</v>
      </c>
      <c r="X3865" s="7">
        <f t="shared" si="4908"/>
        <v>-6.240000000000002</v>
      </c>
      <c r="Y3865" s="15">
        <v>203</v>
      </c>
      <c r="Z3865" s="4">
        <v>51.72</v>
      </c>
      <c r="AA3865" s="4">
        <v>66.39</v>
      </c>
      <c r="AB3865" s="73">
        <f t="shared" si="4935"/>
        <v>-14.670000000000002</v>
      </c>
      <c r="AC3865" s="54"/>
    </row>
    <row r="3866" spans="1:29" x14ac:dyDescent="0.25">
      <c r="A3866" s="1">
        <v>6001055</v>
      </c>
      <c r="B3866" s="87" t="s">
        <v>2665</v>
      </c>
      <c r="C3866" s="55" t="s">
        <v>644</v>
      </c>
      <c r="E3866" s="42"/>
      <c r="F3866" s="65" t="s">
        <v>2483</v>
      </c>
      <c r="G3866" s="62"/>
      <c r="H3866" s="37" t="str">
        <f>IF(V3866&gt;94,"Met",IF(X3866="--","n/a",IF(X3866&gt;=0,"Met","Did Not Meet")))</f>
        <v>Met</v>
      </c>
      <c r="I3866" s="37" t="str">
        <f>IF(V3867&gt;94,"Met",IF(X3867="--","n/a",IF(X3867&gt;=0,"Met","Did Not Meet")))</f>
        <v>Met</v>
      </c>
      <c r="K3866" s="13" t="str">
        <f>IF(Z3866&gt;94,"Met",IF(AB3866="--","n/a",IF(AB3866&gt;=0,"Met","Did Not Meet")))</f>
        <v>Met</v>
      </c>
      <c r="L3866" s="13" t="str">
        <f>IF(Z3867&gt;94,"Met",IF(AB3867="--","n/a",IF(AB3867&gt;=0,"Met","Did Not Meet")))</f>
        <v>Met</v>
      </c>
      <c r="M3866" s="1" t="s">
        <v>9</v>
      </c>
      <c r="N3866" s="14" t="s">
        <v>2502</v>
      </c>
      <c r="O3866" s="5"/>
      <c r="P3866" s="44" t="str">
        <f t="shared" ref="P3866" si="4939">IF(H3868="Yes",IF(I3868="Yes","Yes","No"),"No")</f>
        <v>Yes</v>
      </c>
      <c r="Q3866" s="93"/>
      <c r="R3866" s="5" t="s">
        <v>1</v>
      </c>
      <c r="S3866" s="1" t="s">
        <v>2</v>
      </c>
      <c r="T3866" s="1" t="s">
        <v>3</v>
      </c>
      <c r="U3866" s="5">
        <v>150</v>
      </c>
      <c r="V3866" s="1">
        <v>74</v>
      </c>
      <c r="W3866" s="1">
        <v>61.71</v>
      </c>
      <c r="X3866" s="9">
        <f t="shared" si="4908"/>
        <v>12.29</v>
      </c>
      <c r="Y3866" s="14">
        <v>102</v>
      </c>
      <c r="Z3866" s="1">
        <v>91.18</v>
      </c>
      <c r="AA3866" s="1">
        <v>73.22</v>
      </c>
      <c r="AB3866" s="71">
        <f t="shared" si="4935"/>
        <v>17.960000000000008</v>
      </c>
      <c r="AC3866" s="36"/>
    </row>
    <row r="3867" spans="1:29" ht="15.75" x14ac:dyDescent="0.25">
      <c r="A3867" s="53">
        <v>6001055</v>
      </c>
      <c r="B3867" s="89" t="s">
        <v>2665</v>
      </c>
      <c r="C3867" s="53" t="s">
        <v>644</v>
      </c>
      <c r="D3867" s="49" t="s">
        <v>2498</v>
      </c>
      <c r="E3867" s="34" t="str">
        <f>M3866</f>
        <v>Needs Improvement School</v>
      </c>
      <c r="F3867" s="65" t="s">
        <v>2484</v>
      </c>
      <c r="G3867" s="62"/>
      <c r="H3867" s="13" t="str">
        <f>IF(V3868&gt;94,"Met",IF(X3868="--","n/a",IF(X3868&gt;=0,"Met","Did Not Meet")))</f>
        <v>Met</v>
      </c>
      <c r="I3867" s="13" t="str">
        <f>IF(V3869&gt;94,"Met",IF(X3869="--","n/a",IF(X3869&gt;=0,"Met","Did Not Meet")))</f>
        <v>Met</v>
      </c>
      <c r="K3867" s="13" t="str">
        <f>IF(Z3868&gt;94,"Met",IF(AB3868="--","n/a",IF(AB3868&gt;=0,"Met","Did Not Meet")))</f>
        <v>Met</v>
      </c>
      <c r="L3867" s="13" t="str">
        <f>IF(Z3869&gt;94,"Met",IF(AB3869="--","n/a",IF(AB3869&gt;=0,"Met","Did Not Meet")))</f>
        <v>Met</v>
      </c>
      <c r="M3867" s="5" t="s">
        <v>9</v>
      </c>
      <c r="N3867" s="14" t="s">
        <v>2501</v>
      </c>
      <c r="O3867" s="5"/>
      <c r="P3867" s="44" t="str">
        <f t="shared" ref="P3867" si="4940">IF(K3868="Yes",IF(L3868="Yes","Yes","No"),"No")</f>
        <v>Yes</v>
      </c>
      <c r="Q3867" s="94" t="s">
        <v>2759</v>
      </c>
      <c r="R3867" s="5" t="s">
        <v>1</v>
      </c>
      <c r="S3867" s="5" t="s">
        <v>2</v>
      </c>
      <c r="T3867" s="5" t="s">
        <v>7</v>
      </c>
      <c r="U3867" s="5">
        <v>137</v>
      </c>
      <c r="V3867" s="5">
        <v>72.989999999999995</v>
      </c>
      <c r="W3867" s="5">
        <v>60.25</v>
      </c>
      <c r="X3867" s="11">
        <f t="shared" si="4908"/>
        <v>12.739999999999995</v>
      </c>
      <c r="Y3867" s="14">
        <v>93</v>
      </c>
      <c r="Z3867" s="5">
        <v>91.4</v>
      </c>
      <c r="AA3867" s="5">
        <v>72.150000000000006</v>
      </c>
      <c r="AB3867" s="71">
        <f t="shared" si="4935"/>
        <v>19.25</v>
      </c>
      <c r="AC3867" s="53"/>
    </row>
    <row r="3868" spans="1:29" ht="15" customHeight="1" x14ac:dyDescent="0.25">
      <c r="A3868" s="53">
        <v>6001055</v>
      </c>
      <c r="B3868" s="89" t="s">
        <v>2665</v>
      </c>
      <c r="C3868" s="53" t="s">
        <v>644</v>
      </c>
      <c r="D3868" s="49" t="s">
        <v>2499</v>
      </c>
      <c r="E3868" s="35" t="str">
        <f>VLOOKUP('2012 Accountability Database'!$A3866,'2011 AYP'!A$2:B$1072,2)</f>
        <v>SI_1 (School Improvement Year 1)</v>
      </c>
      <c r="F3868" s="66"/>
      <c r="G3868" s="63" t="s">
        <v>2485</v>
      </c>
      <c r="H3868" s="60" t="str">
        <f t="shared" ref="H3868:I3868" si="4941">IF(H3866="Met","Yes",IF(H3867="Met","Yes","No"))</f>
        <v>Yes</v>
      </c>
      <c r="I3868" s="60" t="str">
        <f t="shared" si="4941"/>
        <v>Yes</v>
      </c>
      <c r="J3868" s="42"/>
      <c r="K3868" s="60" t="str">
        <f t="shared" ref="K3868:L3868" si="4942">IF(K3866="Met","Yes",IF(K3867="Met","Yes","No"))</f>
        <v>Yes</v>
      </c>
      <c r="L3868" s="60" t="str">
        <f t="shared" si="4942"/>
        <v>Yes</v>
      </c>
      <c r="M3868" s="1" t="s">
        <v>9</v>
      </c>
      <c r="N3868" s="14" t="s">
        <v>2503</v>
      </c>
      <c r="O3868" s="5"/>
      <c r="P3868" s="44" t="str">
        <f t="shared" ref="P3868" si="4943">IF(H3872="Yes",IF(I3872="Yes","Yes","No"),"No")</f>
        <v>No</v>
      </c>
      <c r="Q3868" s="108" t="s">
        <v>2758</v>
      </c>
      <c r="R3868" s="5" t="s">
        <v>1</v>
      </c>
      <c r="S3868" s="1" t="s">
        <v>5</v>
      </c>
      <c r="T3868" s="1" t="s">
        <v>3</v>
      </c>
      <c r="U3868" s="5">
        <v>421</v>
      </c>
      <c r="V3868" s="1">
        <v>63.66</v>
      </c>
      <c r="W3868" s="1">
        <v>61.71</v>
      </c>
      <c r="X3868" s="9">
        <f t="shared" si="4908"/>
        <v>1.9499999999999957</v>
      </c>
      <c r="Y3868" s="14">
        <v>250</v>
      </c>
      <c r="Z3868" s="1">
        <v>78.8</v>
      </c>
      <c r="AA3868" s="1">
        <v>73.22</v>
      </c>
      <c r="AB3868" s="71">
        <f t="shared" si="4935"/>
        <v>5.5799999999999983</v>
      </c>
      <c r="AC3868" s="53"/>
    </row>
    <row r="3869" spans="1:29" x14ac:dyDescent="0.25">
      <c r="A3869" s="53">
        <v>6001055</v>
      </c>
      <c r="B3869" s="89" t="s">
        <v>2665</v>
      </c>
      <c r="C3869" s="53" t="s">
        <v>644</v>
      </c>
      <c r="D3869" s="49" t="s">
        <v>2507</v>
      </c>
      <c r="E3869" s="47">
        <f>VLOOKUP('2012 Accountability Database'!A3866,Dems1112!$A$2:$G$1082,3)</f>
        <v>0.91</v>
      </c>
      <c r="F3869" s="66"/>
      <c r="G3869" s="52"/>
      <c r="M3869" s="1" t="s">
        <v>9</v>
      </c>
      <c r="N3869" s="14" t="s">
        <v>2504</v>
      </c>
      <c r="O3869" s="5"/>
      <c r="P3869" s="44" t="str">
        <f t="shared" ref="P3869" si="4944">IF(K3872="Yes",IF(L3872="Yes","Yes","No"),"No")</f>
        <v>No</v>
      </c>
      <c r="Q3869" s="108"/>
      <c r="R3869" s="5" t="s">
        <v>1</v>
      </c>
      <c r="S3869" s="1" t="s">
        <v>5</v>
      </c>
      <c r="T3869" s="1" t="s">
        <v>7</v>
      </c>
      <c r="U3869" s="5">
        <v>378</v>
      </c>
      <c r="V3869" s="1">
        <v>62.7</v>
      </c>
      <c r="W3869" s="1">
        <v>60.25</v>
      </c>
      <c r="X3869" s="9">
        <f t="shared" si="4908"/>
        <v>2.4500000000000028</v>
      </c>
      <c r="Y3869" s="14">
        <v>221</v>
      </c>
      <c r="Z3869" s="1">
        <v>79.64</v>
      </c>
      <c r="AA3869" s="1">
        <v>72.150000000000006</v>
      </c>
      <c r="AB3869" s="71">
        <f t="shared" si="4935"/>
        <v>7.4899999999999949</v>
      </c>
      <c r="AC3869" s="53"/>
    </row>
    <row r="3870" spans="1:29" x14ac:dyDescent="0.25">
      <c r="A3870" s="53">
        <v>6001055</v>
      </c>
      <c r="B3870" s="89" t="s">
        <v>2665</v>
      </c>
      <c r="C3870" s="53" t="s">
        <v>644</v>
      </c>
      <c r="D3870" s="50" t="s">
        <v>2508</v>
      </c>
      <c r="E3870" s="47">
        <f>VLOOKUP('2012 Accountability Database'!A3866,Dems1112!$A$2:$G$1082,4)</f>
        <v>0.92</v>
      </c>
      <c r="F3870" s="65" t="s">
        <v>2486</v>
      </c>
      <c r="G3870" s="62"/>
      <c r="H3870" s="13" t="str">
        <f>IF(V3870&gt;94,"Met",IF(X3870="--","n/a",IF(X3870&gt;=0,"Met","Did Not Meet")))</f>
        <v>Did Not Meet</v>
      </c>
      <c r="I3870" s="13" t="str">
        <f>IF(V3871&gt;94,"Met",IF(X3871="--","n/a",IF(X3871&gt;=0,"Met","Did Not Meet")))</f>
        <v>Did Not Meet</v>
      </c>
      <c r="J3870" s="13"/>
      <c r="K3870" s="13" t="str">
        <f>IF(Z3870&gt;94,"Met",IF(AB3870="--","n/a",IF(AB3870&gt;=0,"Met","Did Not Meet")))</f>
        <v>Did Not Meet</v>
      </c>
      <c r="L3870" s="13" t="str">
        <f>IF(Z3871&gt;94,"Met",IF(AB3871="--","n/a",IF(AB3871&gt;=0,"Met","Did Not Meet")))</f>
        <v>Did Not Meet</v>
      </c>
      <c r="M3870" s="1" t="s">
        <v>9</v>
      </c>
      <c r="N3870" s="68" t="s">
        <v>2497</v>
      </c>
      <c r="O3870" s="35"/>
      <c r="P3870" s="44"/>
      <c r="Q3870" s="108"/>
      <c r="R3870" s="5" t="s">
        <v>6</v>
      </c>
      <c r="S3870" s="1" t="s">
        <v>2</v>
      </c>
      <c r="T3870" s="1" t="s">
        <v>3</v>
      </c>
      <c r="U3870" s="5">
        <v>151</v>
      </c>
      <c r="V3870" s="1">
        <v>62.91</v>
      </c>
      <c r="W3870" s="1">
        <v>66.930000000000007</v>
      </c>
      <c r="X3870" s="6">
        <f t="shared" si="4908"/>
        <v>-4.0200000000000102</v>
      </c>
      <c r="Y3870" s="14">
        <v>102</v>
      </c>
      <c r="Z3870" s="1">
        <v>45.1</v>
      </c>
      <c r="AA3870" s="1">
        <v>62.92</v>
      </c>
      <c r="AB3870" s="72">
        <f t="shared" si="4935"/>
        <v>-17.82</v>
      </c>
      <c r="AC3870" s="53"/>
    </row>
    <row r="3871" spans="1:29" x14ac:dyDescent="0.25">
      <c r="A3871" s="53">
        <v>6001055</v>
      </c>
      <c r="B3871" s="89" t="s">
        <v>2665</v>
      </c>
      <c r="C3871" s="53" t="s">
        <v>644</v>
      </c>
      <c r="D3871" s="50" t="s">
        <v>974</v>
      </c>
      <c r="E3871" s="47" t="str">
        <f>VLOOKUP('2012 Accountability Database'!A3866,Dems1112!$A$2:$G$1082,5)</f>
        <v>K-5</v>
      </c>
      <c r="F3871" s="65" t="s">
        <v>2487</v>
      </c>
      <c r="G3871" s="62"/>
      <c r="H3871" s="13" t="str">
        <f>IF(V3872&gt;94,"Met",IF(X3872="--","n/a",IF(X3872&gt;=0,"Met","Did Not Meet")))</f>
        <v>Did Not Meet</v>
      </c>
      <c r="I3871" s="13" t="str">
        <f>IF(V3873&gt;94,"Met",IF(X3873="--","n/a",IF(X3873&gt;=0,"Met","Did Not Meet")))</f>
        <v>Did Not Meet</v>
      </c>
      <c r="J3871" s="13"/>
      <c r="K3871" s="13" t="str">
        <f>IF(Z3872&gt;94,"Met",IF(AB3872="--","n/a",IF(AB3872&gt;=0,"Met","Did Not Meet")))</f>
        <v>Did Not Meet</v>
      </c>
      <c r="L3871" s="13" t="str">
        <f>IF(Z3873&gt;94,"Met",IF(AB3873="--","n/a",IF(AB3873&gt;=0,"Met","Did Not Meet")))</f>
        <v>Did Not Meet</v>
      </c>
      <c r="M3871" s="1" t="s">
        <v>9</v>
      </c>
      <c r="N3871" s="14"/>
      <c r="O3871" s="35" t="s">
        <v>2506</v>
      </c>
      <c r="P3871" s="83" t="str">
        <f t="shared" ref="P3871" si="4945">IF(P3866="No"," ", IF(P3868="No"," ",IF(P3867="No", " ",IF(P3869="No"," ","X"))))</f>
        <v xml:space="preserve"> </v>
      </c>
      <c r="Q3871" s="108"/>
      <c r="R3871" s="5" t="s">
        <v>6</v>
      </c>
      <c r="S3871" s="1" t="s">
        <v>2</v>
      </c>
      <c r="T3871" s="1" t="s">
        <v>7</v>
      </c>
      <c r="U3871" s="5">
        <v>138</v>
      </c>
      <c r="V3871" s="1">
        <v>60.87</v>
      </c>
      <c r="W3871" s="1">
        <v>66.67</v>
      </c>
      <c r="X3871" s="6">
        <f t="shared" si="4908"/>
        <v>-5.8000000000000043</v>
      </c>
      <c r="Y3871" s="14">
        <v>93</v>
      </c>
      <c r="Z3871" s="1">
        <v>45.16</v>
      </c>
      <c r="AA3871" s="1">
        <v>62.87</v>
      </c>
      <c r="AB3871" s="72">
        <f t="shared" si="4935"/>
        <v>-17.71</v>
      </c>
      <c r="AC3871" s="53"/>
    </row>
    <row r="3872" spans="1:29" ht="15.75" x14ac:dyDescent="0.25">
      <c r="A3872" s="53">
        <v>6001055</v>
      </c>
      <c r="B3872" s="89" t="s">
        <v>2665</v>
      </c>
      <c r="C3872" s="53" t="s">
        <v>644</v>
      </c>
      <c r="D3872" s="50" t="s">
        <v>975</v>
      </c>
      <c r="E3872" s="48" t="str">
        <f>VLOOKUP('2012 Accountability Database'!A3866,Dems1112!$A$2:$G$1082,6)</f>
        <v>3 (Central AR)</v>
      </c>
      <c r="F3872" s="66"/>
      <c r="G3872" s="63" t="s">
        <v>2488</v>
      </c>
      <c r="H3872" s="61" t="str">
        <f t="shared" ref="H3872:I3872" si="4946">IF(H3870="Met","Yes",IF(H3871="Met","Yes","No"))</f>
        <v>No</v>
      </c>
      <c r="I3872" s="61" t="str">
        <f t="shared" si="4946"/>
        <v>No</v>
      </c>
      <c r="J3872" s="55"/>
      <c r="K3872" s="61" t="str">
        <f t="shared" ref="K3872:L3872" si="4947">IF(K3870="Met","Yes",IF(K3871="Met","Yes","No"))</f>
        <v>No</v>
      </c>
      <c r="L3872" s="61" t="str">
        <f t="shared" si="4947"/>
        <v>No</v>
      </c>
      <c r="M3872" s="5" t="s">
        <v>9</v>
      </c>
      <c r="N3872" s="14"/>
      <c r="O3872" s="35" t="s">
        <v>2505</v>
      </c>
      <c r="P3872" s="83" t="str">
        <f t="shared" ref="P3872" si="4948">IF(P3871="X"," ",IF(P3873="X"," ","X"))</f>
        <v xml:space="preserve"> </v>
      </c>
      <c r="Q3872" s="94" t="s">
        <v>2759</v>
      </c>
      <c r="R3872" s="5" t="s">
        <v>6</v>
      </c>
      <c r="S3872" s="5" t="s">
        <v>5</v>
      </c>
      <c r="T3872" s="5" t="s">
        <v>3</v>
      </c>
      <c r="U3872" s="5">
        <v>422</v>
      </c>
      <c r="V3872" s="5">
        <v>65.400000000000006</v>
      </c>
      <c r="W3872" s="5">
        <v>66.930000000000007</v>
      </c>
      <c r="X3872" s="8">
        <f t="shared" si="4908"/>
        <v>-1.5300000000000011</v>
      </c>
      <c r="Y3872" s="14">
        <v>251</v>
      </c>
      <c r="Z3872" s="5">
        <v>54.18</v>
      </c>
      <c r="AA3872" s="5">
        <v>62.92</v>
      </c>
      <c r="AB3872" s="72">
        <f t="shared" si="4935"/>
        <v>-8.740000000000002</v>
      </c>
      <c r="AC3872" s="53"/>
    </row>
    <row r="3873" spans="1:29" x14ac:dyDescent="0.25">
      <c r="A3873" s="54">
        <v>6001055</v>
      </c>
      <c r="B3873" s="90" t="s">
        <v>2665</v>
      </c>
      <c r="C3873" s="54" t="s">
        <v>644</v>
      </c>
      <c r="D3873" s="4"/>
      <c r="E3873" s="4"/>
      <c r="F3873" s="67"/>
      <c r="G3873" s="64"/>
      <c r="H3873" s="43"/>
      <c r="I3873" s="43"/>
      <c r="J3873" s="43"/>
      <c r="K3873" s="43"/>
      <c r="L3873" s="43"/>
      <c r="M3873" s="4" t="s">
        <v>9</v>
      </c>
      <c r="N3873" s="15"/>
      <c r="O3873" s="38" t="s">
        <v>2482</v>
      </c>
      <c r="P3873" s="84" t="str">
        <f>IF(E3867="Achieving School"," ","X")</f>
        <v>X</v>
      </c>
      <c r="Q3873" s="91"/>
      <c r="R3873" s="4" t="s">
        <v>6</v>
      </c>
      <c r="S3873" s="4" t="s">
        <v>5</v>
      </c>
      <c r="T3873" s="4" t="s">
        <v>7</v>
      </c>
      <c r="U3873" s="4">
        <v>379</v>
      </c>
      <c r="V3873" s="4">
        <v>64.38</v>
      </c>
      <c r="W3873" s="4">
        <v>66.67</v>
      </c>
      <c r="X3873" s="7">
        <f t="shared" si="4908"/>
        <v>-2.2900000000000063</v>
      </c>
      <c r="Y3873" s="15">
        <v>222</v>
      </c>
      <c r="Z3873" s="4">
        <v>54.5</v>
      </c>
      <c r="AA3873" s="4">
        <v>62.87</v>
      </c>
      <c r="AB3873" s="73">
        <f t="shared" si="4935"/>
        <v>-8.3699999999999974</v>
      </c>
      <c r="AC3873" s="54"/>
    </row>
    <row r="3874" spans="1:29" x14ac:dyDescent="0.25">
      <c r="A3874" s="1">
        <v>6001056</v>
      </c>
      <c r="B3874" s="87" t="s">
        <v>2665</v>
      </c>
      <c r="C3874" s="55" t="s">
        <v>645</v>
      </c>
      <c r="E3874" s="42"/>
      <c r="F3874" s="65" t="s">
        <v>2483</v>
      </c>
      <c r="G3874" s="62"/>
      <c r="H3874" s="37" t="str">
        <f>IF(V3874&gt;94,"Met",IF(X3874="--","n/a",IF(X3874&gt;=0,"Met","Did Not Meet")))</f>
        <v>Met</v>
      </c>
      <c r="I3874" s="37" t="str">
        <f>IF(V3875&gt;94,"Met",IF(X3875="--","n/a",IF(X3875&gt;=0,"Met","Did Not Meet")))</f>
        <v>Did Not Meet</v>
      </c>
      <c r="K3874" s="13" t="str">
        <f>IF(Z3874&gt;94,"Met",IF(AB3874="--","n/a",IF(AB3874&gt;=0,"Met","Did Not Meet")))</f>
        <v>Met</v>
      </c>
      <c r="L3874" s="13" t="str">
        <f>IF(Z3875&gt;94,"Met",IF(AB3875="--","n/a",IF(AB3875&gt;=0,"Met","Did Not Meet")))</f>
        <v>Met</v>
      </c>
      <c r="M3874" s="1" t="s">
        <v>37</v>
      </c>
      <c r="N3874" s="14" t="s">
        <v>2502</v>
      </c>
      <c r="O3874" s="5"/>
      <c r="P3874" s="44" t="str">
        <f t="shared" ref="P3874" si="4949">IF(H3876="Yes",IF(I3876="Yes","Yes","No"),"No")</f>
        <v>No</v>
      </c>
      <c r="Q3874" s="93"/>
      <c r="R3874" s="5" t="s">
        <v>1</v>
      </c>
      <c r="S3874" s="1" t="s">
        <v>2</v>
      </c>
      <c r="T3874" s="1" t="s">
        <v>3</v>
      </c>
      <c r="U3874" s="5">
        <v>90</v>
      </c>
      <c r="V3874" s="1">
        <v>57.78</v>
      </c>
      <c r="W3874" s="1">
        <v>55.26</v>
      </c>
      <c r="X3874" s="9">
        <f t="shared" si="4908"/>
        <v>2.5200000000000031</v>
      </c>
      <c r="Y3874" s="14">
        <v>66</v>
      </c>
      <c r="Z3874" s="1">
        <v>75.760000000000005</v>
      </c>
      <c r="AA3874" s="1">
        <v>67.650000000000006</v>
      </c>
      <c r="AB3874" s="71">
        <f t="shared" si="4935"/>
        <v>8.11</v>
      </c>
      <c r="AC3874" s="36"/>
    </row>
    <row r="3875" spans="1:29" ht="15.75" x14ac:dyDescent="0.25">
      <c r="A3875" s="53">
        <v>6001056</v>
      </c>
      <c r="B3875" s="89" t="s">
        <v>2665</v>
      </c>
      <c r="C3875" s="53" t="s">
        <v>645</v>
      </c>
      <c r="D3875" s="49" t="s">
        <v>2498</v>
      </c>
      <c r="E3875" s="34" t="str">
        <f>M3874</f>
        <v>Needs Improvement Priority School</v>
      </c>
      <c r="F3875" s="65" t="s">
        <v>2484</v>
      </c>
      <c r="G3875" s="62"/>
      <c r="H3875" s="13" t="str">
        <f>IF(V3876&gt;94,"Met",IF(X3876="--","n/a",IF(X3876&gt;=0,"Met","Did Not Meet")))</f>
        <v>Did Not Meet</v>
      </c>
      <c r="I3875" s="13" t="str">
        <f>IF(V3877&gt;94,"Met",IF(X3877="--","n/a",IF(X3877&gt;=0,"Met","Did Not Meet")))</f>
        <v>Did Not Meet</v>
      </c>
      <c r="K3875" s="13" t="str">
        <f>IF(Z3876&gt;94,"Met",IF(AB3876="--","n/a",IF(AB3876&gt;=0,"Met","Did Not Meet")))</f>
        <v>Did Not Meet</v>
      </c>
      <c r="L3875" s="13" t="str">
        <f>IF(Z3877&gt;94,"Met",IF(AB3877="--","n/a",IF(AB3877&gt;=0,"Met","Did Not Meet")))</f>
        <v>Did Not Meet</v>
      </c>
      <c r="M3875" s="1" t="s">
        <v>37</v>
      </c>
      <c r="N3875" s="14" t="s">
        <v>2501</v>
      </c>
      <c r="O3875" s="5"/>
      <c r="P3875" s="44" t="str">
        <f t="shared" ref="P3875" si="4950">IF(K3876="Yes",IF(L3876="Yes","Yes","No"),"No")</f>
        <v>Yes</v>
      </c>
      <c r="Q3875" s="94" t="s">
        <v>2759</v>
      </c>
      <c r="R3875" s="5" t="s">
        <v>1</v>
      </c>
      <c r="S3875" s="1" t="s">
        <v>2</v>
      </c>
      <c r="T3875" s="1" t="s">
        <v>7</v>
      </c>
      <c r="U3875" s="5">
        <v>85</v>
      </c>
      <c r="V3875" s="1">
        <v>55.29</v>
      </c>
      <c r="W3875" s="1">
        <v>55.86</v>
      </c>
      <c r="X3875" s="6">
        <f t="shared" si="4908"/>
        <v>-0.57000000000000028</v>
      </c>
      <c r="Y3875" s="14">
        <v>63</v>
      </c>
      <c r="Z3875" s="1">
        <v>76.19</v>
      </c>
      <c r="AA3875" s="1">
        <v>70.069999999999993</v>
      </c>
      <c r="AB3875" s="71">
        <f t="shared" si="4935"/>
        <v>6.1200000000000045</v>
      </c>
      <c r="AC3875" s="53"/>
    </row>
    <row r="3876" spans="1:29" ht="15" customHeight="1" x14ac:dyDescent="0.25">
      <c r="A3876" s="53">
        <v>6001056</v>
      </c>
      <c r="B3876" s="89" t="s">
        <v>2665</v>
      </c>
      <c r="C3876" s="53" t="s">
        <v>645</v>
      </c>
      <c r="D3876" s="49" t="s">
        <v>2499</v>
      </c>
      <c r="E3876" s="35" t="str">
        <f>VLOOKUP('2012 Accountability Database'!$A3874,'2011 AYP'!A$2:B$1072,2)</f>
        <v>SI_M (School Improvement - Met Standards)</v>
      </c>
      <c r="F3876" s="66"/>
      <c r="G3876" s="63" t="s">
        <v>2485</v>
      </c>
      <c r="H3876" s="60" t="str">
        <f t="shared" ref="H3876:I3876" si="4951">IF(H3874="Met","Yes",IF(H3875="Met","Yes","No"))</f>
        <v>Yes</v>
      </c>
      <c r="I3876" s="60" t="str">
        <f t="shared" si="4951"/>
        <v>No</v>
      </c>
      <c r="J3876" s="42"/>
      <c r="K3876" s="60" t="str">
        <f t="shared" ref="K3876:L3876" si="4952">IF(K3874="Met","Yes",IF(K3875="Met","Yes","No"))</f>
        <v>Yes</v>
      </c>
      <c r="L3876" s="60" t="str">
        <f t="shared" si="4952"/>
        <v>Yes</v>
      </c>
      <c r="M3876" s="1" t="s">
        <v>37</v>
      </c>
      <c r="N3876" s="14" t="s">
        <v>2503</v>
      </c>
      <c r="O3876" s="5"/>
      <c r="P3876" s="44" t="str">
        <f t="shared" ref="P3876" si="4953">IF(H3880="Yes",IF(I3880="Yes","Yes","No"),"No")</f>
        <v>No</v>
      </c>
      <c r="Q3876" s="108" t="s">
        <v>2758</v>
      </c>
      <c r="R3876" s="5" t="s">
        <v>1</v>
      </c>
      <c r="S3876" s="1" t="s">
        <v>5</v>
      </c>
      <c r="T3876" s="1" t="s">
        <v>3</v>
      </c>
      <c r="U3876" s="5">
        <v>267</v>
      </c>
      <c r="V3876" s="1">
        <v>47.57</v>
      </c>
      <c r="W3876" s="1">
        <v>55.26</v>
      </c>
      <c r="X3876" s="6">
        <f t="shared" si="4908"/>
        <v>-7.6899999999999977</v>
      </c>
      <c r="Y3876" s="14">
        <v>175</v>
      </c>
      <c r="Z3876" s="1">
        <v>63.43</v>
      </c>
      <c r="AA3876" s="1">
        <v>67.650000000000006</v>
      </c>
      <c r="AB3876" s="72">
        <f t="shared" si="4935"/>
        <v>-4.220000000000006</v>
      </c>
      <c r="AC3876" s="53"/>
    </row>
    <row r="3877" spans="1:29" x14ac:dyDescent="0.25">
      <c r="A3877" s="53">
        <v>6001056</v>
      </c>
      <c r="B3877" s="89" t="s">
        <v>2665</v>
      </c>
      <c r="C3877" s="53" t="s">
        <v>645</v>
      </c>
      <c r="D3877" s="49" t="s">
        <v>2507</v>
      </c>
      <c r="E3877" s="47">
        <f>VLOOKUP('2012 Accountability Database'!A3874,Dems1112!$A$2:$G$1082,3)</f>
        <v>0.95</v>
      </c>
      <c r="F3877" s="66"/>
      <c r="G3877" s="52"/>
      <c r="M3877" s="1" t="s">
        <v>37</v>
      </c>
      <c r="N3877" s="14" t="s">
        <v>2504</v>
      </c>
      <c r="O3877" s="5"/>
      <c r="P3877" s="44" t="str">
        <f t="shared" ref="P3877" si="4954">IF(K3880="Yes",IF(L3880="Yes","Yes","No"),"No")</f>
        <v>No</v>
      </c>
      <c r="Q3877" s="108"/>
      <c r="R3877" s="5" t="s">
        <v>1</v>
      </c>
      <c r="S3877" s="1" t="s">
        <v>5</v>
      </c>
      <c r="T3877" s="1" t="s">
        <v>7</v>
      </c>
      <c r="U3877" s="5">
        <v>253</v>
      </c>
      <c r="V3877" s="1">
        <v>46.25</v>
      </c>
      <c r="W3877" s="1">
        <v>55.86</v>
      </c>
      <c r="X3877" s="6">
        <f t="shared" si="4908"/>
        <v>-9.61</v>
      </c>
      <c r="Y3877" s="14">
        <v>167</v>
      </c>
      <c r="Z3877" s="1">
        <v>64.069999999999993</v>
      </c>
      <c r="AA3877" s="1">
        <v>70.069999999999993</v>
      </c>
      <c r="AB3877" s="72">
        <f t="shared" si="4935"/>
        <v>-6</v>
      </c>
      <c r="AC3877" s="53"/>
    </row>
    <row r="3878" spans="1:29" x14ac:dyDescent="0.25">
      <c r="A3878" s="53">
        <v>6001056</v>
      </c>
      <c r="B3878" s="89" t="s">
        <v>2665</v>
      </c>
      <c r="C3878" s="53" t="s">
        <v>645</v>
      </c>
      <c r="D3878" s="50" t="s">
        <v>2508</v>
      </c>
      <c r="E3878" s="47">
        <f>VLOOKUP('2012 Accountability Database'!A3874,Dems1112!$A$2:$G$1082,4)</f>
        <v>0.95</v>
      </c>
      <c r="F3878" s="65" t="s">
        <v>2486</v>
      </c>
      <c r="G3878" s="62"/>
      <c r="H3878" s="13" t="str">
        <f>IF(V3878&gt;94,"Met",IF(X3878="--","n/a",IF(X3878&gt;=0,"Met","Did Not Meet")))</f>
        <v>Did Not Meet</v>
      </c>
      <c r="I3878" s="13" t="str">
        <f>IF(V3879&gt;94,"Met",IF(X3879="--","n/a",IF(X3879&gt;=0,"Met","Did Not Meet")))</f>
        <v>Did Not Meet</v>
      </c>
      <c r="J3878" s="13"/>
      <c r="K3878" s="13" t="str">
        <f>IF(Z3878&gt;94,"Met",IF(AB3878="--","n/a",IF(AB3878&gt;=0,"Met","Did Not Meet")))</f>
        <v>Did Not Meet</v>
      </c>
      <c r="L3878" s="13" t="str">
        <f>IF(Z3879&gt;94,"Met",IF(AB3879="--","n/a",IF(AB3879&gt;=0,"Met","Did Not Meet")))</f>
        <v>Did Not Meet</v>
      </c>
      <c r="M3878" s="1" t="s">
        <v>37</v>
      </c>
      <c r="N3878" s="68" t="s">
        <v>2497</v>
      </c>
      <c r="O3878" s="35"/>
      <c r="P3878" s="44"/>
      <c r="Q3878" s="108"/>
      <c r="R3878" s="5" t="s">
        <v>6</v>
      </c>
      <c r="S3878" s="1" t="s">
        <v>2</v>
      </c>
      <c r="T3878" s="1" t="s">
        <v>3</v>
      </c>
      <c r="U3878" s="5">
        <v>90</v>
      </c>
      <c r="V3878" s="1">
        <v>41.11</v>
      </c>
      <c r="W3878" s="1">
        <v>58.53</v>
      </c>
      <c r="X3878" s="6">
        <f t="shared" si="4908"/>
        <v>-17.420000000000002</v>
      </c>
      <c r="Y3878" s="14">
        <v>67</v>
      </c>
      <c r="Z3878" s="1">
        <v>29.85</v>
      </c>
      <c r="AA3878" s="1">
        <v>62.99</v>
      </c>
      <c r="AB3878" s="72">
        <f t="shared" si="4935"/>
        <v>-33.14</v>
      </c>
      <c r="AC3878" s="53"/>
    </row>
    <row r="3879" spans="1:29" x14ac:dyDescent="0.25">
      <c r="A3879" s="53">
        <v>6001056</v>
      </c>
      <c r="B3879" s="89" t="s">
        <v>2665</v>
      </c>
      <c r="C3879" s="53" t="s">
        <v>645</v>
      </c>
      <c r="D3879" s="50" t="s">
        <v>974</v>
      </c>
      <c r="E3879" s="47" t="str">
        <f>VLOOKUP('2012 Accountability Database'!A3874,Dems1112!$A$2:$G$1082,5)</f>
        <v>P-5</v>
      </c>
      <c r="F3879" s="65" t="s">
        <v>2487</v>
      </c>
      <c r="G3879" s="62"/>
      <c r="H3879" s="13" t="str">
        <f>IF(V3880&gt;94,"Met",IF(X3880="--","n/a",IF(X3880&gt;=0,"Met","Did Not Meet")))</f>
        <v>Did Not Meet</v>
      </c>
      <c r="I3879" s="13" t="str">
        <f>IF(V3881&gt;94,"Met",IF(X3881="--","n/a",IF(X3881&gt;=0,"Met","Did Not Meet")))</f>
        <v>Did Not Meet</v>
      </c>
      <c r="J3879" s="13"/>
      <c r="K3879" s="13" t="str">
        <f>IF(Z3880&gt;94,"Met",IF(AB3880="--","n/a",IF(AB3880&gt;=0,"Met","Did Not Meet")))</f>
        <v>Did Not Meet</v>
      </c>
      <c r="L3879" s="13" t="str">
        <f>IF(Z3881&gt;94,"Met",IF(AB3881="--","n/a",IF(AB3881&gt;=0,"Met","Did Not Meet")))</f>
        <v>Did Not Meet</v>
      </c>
      <c r="M3879" s="5" t="s">
        <v>37</v>
      </c>
      <c r="N3879" s="14"/>
      <c r="O3879" s="35" t="s">
        <v>2506</v>
      </c>
      <c r="P3879" s="83" t="str">
        <f t="shared" ref="P3879" si="4955">IF(P3874="No"," ", IF(P3876="No"," ",IF(P3875="No", " ",IF(P3877="No"," ","X"))))</f>
        <v xml:space="preserve"> </v>
      </c>
      <c r="Q3879" s="108"/>
      <c r="R3879" s="5" t="s">
        <v>6</v>
      </c>
      <c r="S3879" s="5" t="s">
        <v>2</v>
      </c>
      <c r="T3879" s="5" t="s">
        <v>7</v>
      </c>
      <c r="U3879" s="5">
        <v>85</v>
      </c>
      <c r="V3879" s="5">
        <v>41.18</v>
      </c>
      <c r="W3879" s="5">
        <v>58.13</v>
      </c>
      <c r="X3879" s="8">
        <f t="shared" si="4908"/>
        <v>-16.950000000000003</v>
      </c>
      <c r="Y3879" s="14">
        <v>64</v>
      </c>
      <c r="Z3879" s="5">
        <v>31.25</v>
      </c>
      <c r="AA3879" s="5">
        <v>63.33</v>
      </c>
      <c r="AB3879" s="72">
        <f t="shared" si="4935"/>
        <v>-32.08</v>
      </c>
      <c r="AC3879" s="53"/>
    </row>
    <row r="3880" spans="1:29" ht="15.75" x14ac:dyDescent="0.25">
      <c r="A3880" s="53">
        <v>6001056</v>
      </c>
      <c r="B3880" s="89" t="s">
        <v>2665</v>
      </c>
      <c r="C3880" s="53" t="s">
        <v>645</v>
      </c>
      <c r="D3880" s="50" t="s">
        <v>975</v>
      </c>
      <c r="E3880" s="48" t="str">
        <f>VLOOKUP('2012 Accountability Database'!A3874,Dems1112!$A$2:$G$1082,6)</f>
        <v>3 (Central AR)</v>
      </c>
      <c r="F3880" s="66"/>
      <c r="G3880" s="63" t="s">
        <v>2488</v>
      </c>
      <c r="H3880" s="61" t="str">
        <f t="shared" ref="H3880:I3880" si="4956">IF(H3878="Met","Yes",IF(H3879="Met","Yes","No"))</f>
        <v>No</v>
      </c>
      <c r="I3880" s="61" t="str">
        <f t="shared" si="4956"/>
        <v>No</v>
      </c>
      <c r="J3880" s="55"/>
      <c r="K3880" s="61" t="str">
        <f t="shared" ref="K3880:L3880" si="4957">IF(K3878="Met","Yes",IF(K3879="Met","Yes","No"))</f>
        <v>No</v>
      </c>
      <c r="L3880" s="61" t="str">
        <f t="shared" si="4957"/>
        <v>No</v>
      </c>
      <c r="M3880" s="1" t="s">
        <v>37</v>
      </c>
      <c r="N3880" s="14"/>
      <c r="O3880" s="35" t="s">
        <v>2505</v>
      </c>
      <c r="P3880" s="83" t="str">
        <f t="shared" ref="P3880" si="4958">IF(P3879="X"," ",IF(P3881="X"," ","X"))</f>
        <v xml:space="preserve"> </v>
      </c>
      <c r="Q3880" s="94" t="s">
        <v>2759</v>
      </c>
      <c r="R3880" s="5" t="s">
        <v>6</v>
      </c>
      <c r="S3880" s="1" t="s">
        <v>5</v>
      </c>
      <c r="T3880" s="1" t="s">
        <v>3</v>
      </c>
      <c r="U3880" s="5">
        <v>267</v>
      </c>
      <c r="V3880" s="1">
        <v>48.69</v>
      </c>
      <c r="W3880" s="1">
        <v>58.53</v>
      </c>
      <c r="X3880" s="6">
        <f t="shared" si="4908"/>
        <v>-9.8400000000000034</v>
      </c>
      <c r="Y3880" s="14">
        <v>177</v>
      </c>
      <c r="Z3880" s="1">
        <v>43.5</v>
      </c>
      <c r="AA3880" s="1">
        <v>62.99</v>
      </c>
      <c r="AB3880" s="72">
        <f t="shared" si="4935"/>
        <v>-19.490000000000002</v>
      </c>
      <c r="AC3880" s="53"/>
    </row>
    <row r="3881" spans="1:29" x14ac:dyDescent="0.25">
      <c r="A3881" s="54">
        <v>6001056</v>
      </c>
      <c r="B3881" s="90" t="s">
        <v>2665</v>
      </c>
      <c r="C3881" s="54" t="s">
        <v>645</v>
      </c>
      <c r="D3881" s="4"/>
      <c r="E3881" s="4"/>
      <c r="F3881" s="67"/>
      <c r="G3881" s="64"/>
      <c r="H3881" s="43"/>
      <c r="I3881" s="43"/>
      <c r="J3881" s="43"/>
      <c r="K3881" s="43"/>
      <c r="L3881" s="43"/>
      <c r="M3881" s="4" t="s">
        <v>37</v>
      </c>
      <c r="N3881" s="15"/>
      <c r="O3881" s="38" t="s">
        <v>2482</v>
      </c>
      <c r="P3881" s="84" t="str">
        <f>IF(E3875="Achieving School"," ","X")</f>
        <v>X</v>
      </c>
      <c r="Q3881" s="91"/>
      <c r="R3881" s="4" t="s">
        <v>6</v>
      </c>
      <c r="S3881" s="4" t="s">
        <v>5</v>
      </c>
      <c r="T3881" s="4" t="s">
        <v>7</v>
      </c>
      <c r="U3881" s="4">
        <v>253</v>
      </c>
      <c r="V3881" s="4">
        <v>47.83</v>
      </c>
      <c r="W3881" s="4">
        <v>58.13</v>
      </c>
      <c r="X3881" s="7">
        <f t="shared" si="4908"/>
        <v>-10.300000000000004</v>
      </c>
      <c r="Y3881" s="15">
        <v>169</v>
      </c>
      <c r="Z3881" s="4">
        <v>43.79</v>
      </c>
      <c r="AA3881" s="4">
        <v>63.33</v>
      </c>
      <c r="AB3881" s="73">
        <f t="shared" si="4935"/>
        <v>-19.54</v>
      </c>
      <c r="AC3881" s="54"/>
    </row>
    <row r="3882" spans="1:29" x14ac:dyDescent="0.25">
      <c r="A3882" s="1">
        <v>6001057</v>
      </c>
      <c r="B3882" s="87" t="s">
        <v>2665</v>
      </c>
      <c r="C3882" s="55" t="s">
        <v>646</v>
      </c>
      <c r="E3882" s="42"/>
      <c r="F3882" s="65" t="s">
        <v>2483</v>
      </c>
      <c r="G3882" s="62"/>
      <c r="H3882" s="37" t="str">
        <f>IF(V3882&gt;94,"Met",IF(X3882="--","n/a",IF(X3882&gt;=0,"Met","Did Not Meet")))</f>
        <v>Met</v>
      </c>
      <c r="I3882" s="37" t="str">
        <f>IF(V3883&gt;94,"Met",IF(X3883="--","n/a",IF(X3883&gt;=0,"Met","Did Not Meet")))</f>
        <v>Met</v>
      </c>
      <c r="K3882" s="13" t="str">
        <f>IF(Z3882&gt;94,"Met",IF(AB3882="--","n/a",IF(AB3882&gt;=0,"Met","Did Not Meet")))</f>
        <v>Met</v>
      </c>
      <c r="L3882" s="13" t="str">
        <f>IF(Z3883&gt;94,"Met",IF(AB3883="--","n/a",IF(AB3883&gt;=0,"Met","Did Not Meet")))</f>
        <v>Met</v>
      </c>
      <c r="M3882" s="5" t="s">
        <v>9</v>
      </c>
      <c r="N3882" s="14" t="s">
        <v>2502</v>
      </c>
      <c r="O3882" s="5"/>
      <c r="P3882" s="44" t="str">
        <f t="shared" ref="P3882" si="4959">IF(H3884="Yes",IF(I3884="Yes","Yes","No"),"No")</f>
        <v>Yes</v>
      </c>
      <c r="Q3882" s="93"/>
      <c r="R3882" s="5" t="s">
        <v>1</v>
      </c>
      <c r="S3882" s="5" t="s">
        <v>2</v>
      </c>
      <c r="T3882" s="5" t="s">
        <v>3</v>
      </c>
      <c r="U3882" s="5">
        <v>195</v>
      </c>
      <c r="V3882" s="5">
        <v>75.38</v>
      </c>
      <c r="W3882" s="5">
        <v>65.08</v>
      </c>
      <c r="X3882" s="11">
        <f t="shared" si="4908"/>
        <v>10.299999999999997</v>
      </c>
      <c r="Y3882" s="14">
        <v>119</v>
      </c>
      <c r="Z3882" s="5">
        <v>88.24</v>
      </c>
      <c r="AA3882" s="5">
        <v>82.31</v>
      </c>
      <c r="AB3882" s="71">
        <f t="shared" si="4935"/>
        <v>5.9299999999999926</v>
      </c>
      <c r="AC3882" s="36"/>
    </row>
    <row r="3883" spans="1:29" ht="15.75" x14ac:dyDescent="0.25">
      <c r="A3883" s="53">
        <v>6001057</v>
      </c>
      <c r="B3883" s="89" t="s">
        <v>2665</v>
      </c>
      <c r="C3883" s="53" t="s">
        <v>646</v>
      </c>
      <c r="D3883" s="49" t="s">
        <v>2498</v>
      </c>
      <c r="E3883" s="34" t="str">
        <f>M3882</f>
        <v>Needs Improvement School</v>
      </c>
      <c r="F3883" s="65" t="s">
        <v>2484</v>
      </c>
      <c r="G3883" s="62"/>
      <c r="H3883" s="13" t="str">
        <f>IF(V3884&gt;94,"Met",IF(X3884="--","n/a",IF(X3884&gt;=0,"Met","Did Not Meet")))</f>
        <v>Met</v>
      </c>
      <c r="I3883" s="13" t="str">
        <f>IF(V3885&gt;94,"Met",IF(X3885="--","n/a",IF(X3885&gt;=0,"Met","Did Not Meet")))</f>
        <v>Met</v>
      </c>
      <c r="K3883" s="13" t="str">
        <f>IF(Z3884&gt;94,"Met",IF(AB3884="--","n/a",IF(AB3884&gt;=0,"Met","Did Not Meet")))</f>
        <v>Met</v>
      </c>
      <c r="L3883" s="13" t="str">
        <f>IF(Z3885&gt;94,"Met",IF(AB3885="--","n/a",IF(AB3885&gt;=0,"Met","Did Not Meet")))</f>
        <v>Met</v>
      </c>
      <c r="M3883" s="1" t="s">
        <v>9</v>
      </c>
      <c r="N3883" s="14" t="s">
        <v>2501</v>
      </c>
      <c r="O3883" s="5"/>
      <c r="P3883" s="44" t="str">
        <f t="shared" ref="P3883" si="4960">IF(K3884="Yes",IF(L3884="Yes","Yes","No"),"No")</f>
        <v>Yes</v>
      </c>
      <c r="Q3883" s="94" t="s">
        <v>2759</v>
      </c>
      <c r="R3883" s="5" t="s">
        <v>1</v>
      </c>
      <c r="S3883" s="1" t="s">
        <v>2</v>
      </c>
      <c r="T3883" s="1" t="s">
        <v>7</v>
      </c>
      <c r="U3883" s="5">
        <v>185</v>
      </c>
      <c r="V3883" s="1">
        <v>75.680000000000007</v>
      </c>
      <c r="W3883" s="1">
        <v>64.150000000000006</v>
      </c>
      <c r="X3883" s="9">
        <f t="shared" si="4908"/>
        <v>11.530000000000001</v>
      </c>
      <c r="Y3883" s="14">
        <v>112</v>
      </c>
      <c r="Z3883" s="1">
        <v>87.5</v>
      </c>
      <c r="AA3883" s="1">
        <v>81.33</v>
      </c>
      <c r="AB3883" s="71">
        <f t="shared" si="4935"/>
        <v>6.1700000000000017</v>
      </c>
      <c r="AC3883" s="53"/>
    </row>
    <row r="3884" spans="1:29" ht="15" customHeight="1" x14ac:dyDescent="0.25">
      <c r="A3884" s="53">
        <v>6001057</v>
      </c>
      <c r="B3884" s="89" t="s">
        <v>2665</v>
      </c>
      <c r="C3884" s="53" t="s">
        <v>646</v>
      </c>
      <c r="D3884" s="49" t="s">
        <v>2499</v>
      </c>
      <c r="E3884" s="35" t="str">
        <f>VLOOKUP('2012 Accountability Database'!$A3882,'2011 AYP'!A$2:B$1072,2)</f>
        <v>SI_4 (School Improvement Year 4)</v>
      </c>
      <c r="F3884" s="66"/>
      <c r="G3884" s="63" t="s">
        <v>2485</v>
      </c>
      <c r="H3884" s="60" t="str">
        <f t="shared" ref="H3884:I3884" si="4961">IF(H3882="Met","Yes",IF(H3883="Met","Yes","No"))</f>
        <v>Yes</v>
      </c>
      <c r="I3884" s="60" t="str">
        <f t="shared" si="4961"/>
        <v>Yes</v>
      </c>
      <c r="J3884" s="42"/>
      <c r="K3884" s="60" t="str">
        <f t="shared" ref="K3884:L3884" si="4962">IF(K3882="Met","Yes",IF(K3883="Met","Yes","No"))</f>
        <v>Yes</v>
      </c>
      <c r="L3884" s="60" t="str">
        <f t="shared" si="4962"/>
        <v>Yes</v>
      </c>
      <c r="M3884" s="5" t="s">
        <v>9</v>
      </c>
      <c r="N3884" s="14" t="s">
        <v>2503</v>
      </c>
      <c r="O3884" s="5"/>
      <c r="P3884" s="44" t="str">
        <f t="shared" ref="P3884" si="4963">IF(H3888="Yes",IF(I3888="Yes","Yes","No"),"No")</f>
        <v>No</v>
      </c>
      <c r="Q3884" s="108" t="s">
        <v>2758</v>
      </c>
      <c r="R3884" s="5" t="s">
        <v>1</v>
      </c>
      <c r="S3884" s="5" t="s">
        <v>5</v>
      </c>
      <c r="T3884" s="5" t="s">
        <v>3</v>
      </c>
      <c r="U3884" s="5">
        <v>567</v>
      </c>
      <c r="V3884" s="5">
        <v>65.959999999999994</v>
      </c>
      <c r="W3884" s="5">
        <v>65.08</v>
      </c>
      <c r="X3884" s="11">
        <f t="shared" si="4908"/>
        <v>0.87999999999999545</v>
      </c>
      <c r="Y3884" s="14">
        <v>361</v>
      </c>
      <c r="Z3884" s="5">
        <v>83.38</v>
      </c>
      <c r="AA3884" s="5">
        <v>82.31</v>
      </c>
      <c r="AB3884" s="71">
        <f t="shared" si="4935"/>
        <v>1.0699999999999932</v>
      </c>
      <c r="AC3884" s="53"/>
    </row>
    <row r="3885" spans="1:29" x14ac:dyDescent="0.25">
      <c r="A3885" s="53">
        <v>6001057</v>
      </c>
      <c r="B3885" s="89" t="s">
        <v>2665</v>
      </c>
      <c r="C3885" s="53" t="s">
        <v>646</v>
      </c>
      <c r="D3885" s="49" t="s">
        <v>2507</v>
      </c>
      <c r="E3885" s="47">
        <f>VLOOKUP('2012 Accountability Database'!A3882,Dems1112!$A$2:$G$1082,3)</f>
        <v>0.94</v>
      </c>
      <c r="F3885" s="66"/>
      <c r="G3885" s="52"/>
      <c r="M3885" s="5" t="s">
        <v>9</v>
      </c>
      <c r="N3885" s="14" t="s">
        <v>2504</v>
      </c>
      <c r="O3885" s="5"/>
      <c r="P3885" s="44" t="str">
        <f t="shared" ref="P3885" si="4964">IF(K3888="Yes",IF(L3888="Yes","Yes","No"),"No")</f>
        <v>No</v>
      </c>
      <c r="Q3885" s="108"/>
      <c r="R3885" s="5" t="s">
        <v>1</v>
      </c>
      <c r="S3885" s="5" t="s">
        <v>5</v>
      </c>
      <c r="T3885" s="5" t="s">
        <v>7</v>
      </c>
      <c r="U3885" s="5">
        <v>537</v>
      </c>
      <c r="V3885" s="5">
        <v>65.36</v>
      </c>
      <c r="W3885" s="5">
        <v>64.150000000000006</v>
      </c>
      <c r="X3885" s="11">
        <f t="shared" si="4908"/>
        <v>1.2099999999999937</v>
      </c>
      <c r="Y3885" s="14">
        <v>342</v>
      </c>
      <c r="Z3885" s="5">
        <v>82.46</v>
      </c>
      <c r="AA3885" s="5">
        <v>81.33</v>
      </c>
      <c r="AB3885" s="71">
        <f t="shared" si="4935"/>
        <v>1.1299999999999955</v>
      </c>
      <c r="AC3885" s="53"/>
    </row>
    <row r="3886" spans="1:29" x14ac:dyDescent="0.25">
      <c r="A3886" s="53">
        <v>6001057</v>
      </c>
      <c r="B3886" s="89" t="s">
        <v>2665</v>
      </c>
      <c r="C3886" s="53" t="s">
        <v>646</v>
      </c>
      <c r="D3886" s="50" t="s">
        <v>2508</v>
      </c>
      <c r="E3886" s="47">
        <f>VLOOKUP('2012 Accountability Database'!A3882,Dems1112!$A$2:$G$1082,4)</f>
        <v>0.91</v>
      </c>
      <c r="F3886" s="65" t="s">
        <v>2486</v>
      </c>
      <c r="G3886" s="62"/>
      <c r="H3886" s="13" t="str">
        <f>IF(V3886&gt;94,"Met",IF(X3886="--","n/a",IF(X3886&gt;=0,"Met","Did Not Meet")))</f>
        <v>Did Not Meet</v>
      </c>
      <c r="I3886" s="13" t="str">
        <f>IF(V3887&gt;94,"Met",IF(X3887="--","n/a",IF(X3887&gt;=0,"Met","Did Not Meet")))</f>
        <v>Met</v>
      </c>
      <c r="J3886" s="13"/>
      <c r="K3886" s="13" t="str">
        <f>IF(Z3886&gt;94,"Met",IF(AB3886="--","n/a",IF(AB3886&gt;=0,"Met","Did Not Meet")))</f>
        <v>Did Not Meet</v>
      </c>
      <c r="L3886" s="13" t="str">
        <f>IF(Z3887&gt;94,"Met",IF(AB3887="--","n/a",IF(AB3887&gt;=0,"Met","Did Not Meet")))</f>
        <v>Did Not Meet</v>
      </c>
      <c r="M3886" s="1" t="s">
        <v>9</v>
      </c>
      <c r="N3886" s="68" t="s">
        <v>2497</v>
      </c>
      <c r="O3886" s="35"/>
      <c r="P3886" s="44"/>
      <c r="Q3886" s="108"/>
      <c r="R3886" s="5" t="s">
        <v>6</v>
      </c>
      <c r="S3886" s="1" t="s">
        <v>2</v>
      </c>
      <c r="T3886" s="1" t="s">
        <v>3</v>
      </c>
      <c r="U3886" s="5">
        <v>195</v>
      </c>
      <c r="V3886" s="1">
        <v>57.44</v>
      </c>
      <c r="W3886" s="1">
        <v>58.78</v>
      </c>
      <c r="X3886" s="6">
        <f t="shared" si="4908"/>
        <v>-1.3400000000000034</v>
      </c>
      <c r="Y3886" s="14">
        <v>119</v>
      </c>
      <c r="Z3886" s="1">
        <v>47.06</v>
      </c>
      <c r="AA3886" s="1">
        <v>58.99</v>
      </c>
      <c r="AB3886" s="72">
        <f t="shared" si="4935"/>
        <v>-11.93</v>
      </c>
      <c r="AC3886" s="53"/>
    </row>
    <row r="3887" spans="1:29" x14ac:dyDescent="0.25">
      <c r="A3887" s="53">
        <v>6001057</v>
      </c>
      <c r="B3887" s="89" t="s">
        <v>2665</v>
      </c>
      <c r="C3887" s="53" t="s">
        <v>646</v>
      </c>
      <c r="D3887" s="50" t="s">
        <v>974</v>
      </c>
      <c r="E3887" s="47" t="str">
        <f>VLOOKUP('2012 Accountability Database'!A3882,Dems1112!$A$2:$G$1082,5)</f>
        <v>P-5</v>
      </c>
      <c r="F3887" s="65" t="s">
        <v>2487</v>
      </c>
      <c r="G3887" s="62"/>
      <c r="H3887" s="13" t="str">
        <f>IF(V3888&gt;94,"Met",IF(X3888="--","n/a",IF(X3888&gt;=0,"Met","Did Not Meet")))</f>
        <v>Did Not Meet</v>
      </c>
      <c r="I3887" s="13" t="str">
        <f>IF(V3889&gt;94,"Met",IF(X3889="--","n/a",IF(X3889&gt;=0,"Met","Did Not Meet")))</f>
        <v>Did Not Meet</v>
      </c>
      <c r="J3887" s="13"/>
      <c r="K3887" s="13" t="str">
        <f>IF(Z3888&gt;94,"Met",IF(AB3888="--","n/a",IF(AB3888&gt;=0,"Met","Did Not Meet")))</f>
        <v>Did Not Meet</v>
      </c>
      <c r="L3887" s="13" t="str">
        <f>IF(Z3889&gt;94,"Met",IF(AB3889="--","n/a",IF(AB3889&gt;=0,"Met","Did Not Meet")))</f>
        <v>Did Not Meet</v>
      </c>
      <c r="M3887" s="5" t="s">
        <v>9</v>
      </c>
      <c r="N3887" s="14"/>
      <c r="O3887" s="35" t="s">
        <v>2506</v>
      </c>
      <c r="P3887" s="83" t="str">
        <f t="shared" ref="P3887" si="4965">IF(P3882="No"," ", IF(P3884="No"," ",IF(P3883="No", " ",IF(P3885="No"," ","X"))))</f>
        <v xml:space="preserve"> </v>
      </c>
      <c r="Q3887" s="108"/>
      <c r="R3887" s="5" t="s">
        <v>6</v>
      </c>
      <c r="S3887" s="5" t="s">
        <v>2</v>
      </c>
      <c r="T3887" s="5" t="s">
        <v>7</v>
      </c>
      <c r="U3887" s="5">
        <v>185</v>
      </c>
      <c r="V3887" s="5">
        <v>59.46</v>
      </c>
      <c r="W3887" s="5">
        <v>59.03</v>
      </c>
      <c r="X3887" s="11">
        <f t="shared" si="4908"/>
        <v>0.42999999999999972</v>
      </c>
      <c r="Y3887" s="14">
        <v>112</v>
      </c>
      <c r="Z3887" s="5">
        <v>47.32</v>
      </c>
      <c r="AA3887" s="5">
        <v>57.56</v>
      </c>
      <c r="AB3887" s="72">
        <f t="shared" si="4935"/>
        <v>-10.240000000000002</v>
      </c>
      <c r="AC3887" s="53"/>
    </row>
    <row r="3888" spans="1:29" ht="15.75" x14ac:dyDescent="0.25">
      <c r="A3888" s="53">
        <v>6001057</v>
      </c>
      <c r="B3888" s="89" t="s">
        <v>2665</v>
      </c>
      <c r="C3888" s="53" t="s">
        <v>646</v>
      </c>
      <c r="D3888" s="50" t="s">
        <v>975</v>
      </c>
      <c r="E3888" s="48" t="str">
        <f>VLOOKUP('2012 Accountability Database'!A3882,Dems1112!$A$2:$G$1082,6)</f>
        <v>3 (Central AR)</v>
      </c>
      <c r="F3888" s="66"/>
      <c r="G3888" s="63" t="s">
        <v>2488</v>
      </c>
      <c r="H3888" s="61" t="str">
        <f t="shared" ref="H3888:I3888" si="4966">IF(H3886="Met","Yes",IF(H3887="Met","Yes","No"))</f>
        <v>No</v>
      </c>
      <c r="I3888" s="61" t="str">
        <f t="shared" si="4966"/>
        <v>Yes</v>
      </c>
      <c r="J3888" s="55"/>
      <c r="K3888" s="61" t="str">
        <f t="shared" ref="K3888:L3888" si="4967">IF(K3886="Met","Yes",IF(K3887="Met","Yes","No"))</f>
        <v>No</v>
      </c>
      <c r="L3888" s="61" t="str">
        <f t="shared" si="4967"/>
        <v>No</v>
      </c>
      <c r="M3888" s="1" t="s">
        <v>9</v>
      </c>
      <c r="N3888" s="14"/>
      <c r="O3888" s="35" t="s">
        <v>2505</v>
      </c>
      <c r="P3888" s="83" t="str">
        <f t="shared" ref="P3888" si="4968">IF(P3887="X"," ",IF(P3889="X"," ","X"))</f>
        <v xml:space="preserve"> </v>
      </c>
      <c r="Q3888" s="94" t="s">
        <v>2759</v>
      </c>
      <c r="R3888" s="5" t="s">
        <v>6</v>
      </c>
      <c r="S3888" s="1" t="s">
        <v>5</v>
      </c>
      <c r="T3888" s="1" t="s">
        <v>3</v>
      </c>
      <c r="U3888" s="5">
        <v>567</v>
      </c>
      <c r="V3888" s="1">
        <v>56.79</v>
      </c>
      <c r="W3888" s="1">
        <v>58.78</v>
      </c>
      <c r="X3888" s="6">
        <f t="shared" si="4908"/>
        <v>-1.990000000000002</v>
      </c>
      <c r="Y3888" s="14">
        <v>361</v>
      </c>
      <c r="Z3888" s="1">
        <v>55.4</v>
      </c>
      <c r="AA3888" s="1">
        <v>58.99</v>
      </c>
      <c r="AB3888" s="72">
        <f t="shared" si="4935"/>
        <v>-3.5900000000000034</v>
      </c>
      <c r="AC3888" s="53"/>
    </row>
    <row r="3889" spans="1:29" x14ac:dyDescent="0.25">
      <c r="A3889" s="54">
        <v>6001057</v>
      </c>
      <c r="B3889" s="90" t="s">
        <v>2665</v>
      </c>
      <c r="C3889" s="54" t="s">
        <v>646</v>
      </c>
      <c r="D3889" s="4"/>
      <c r="E3889" s="4"/>
      <c r="F3889" s="67"/>
      <c r="G3889" s="64"/>
      <c r="H3889" s="43"/>
      <c r="I3889" s="43"/>
      <c r="J3889" s="43"/>
      <c r="K3889" s="43"/>
      <c r="L3889" s="43"/>
      <c r="M3889" s="4" t="s">
        <v>9</v>
      </c>
      <c r="N3889" s="15"/>
      <c r="O3889" s="38" t="s">
        <v>2482</v>
      </c>
      <c r="P3889" s="84" t="str">
        <f>IF(E3883="Achieving School"," ","X")</f>
        <v>X</v>
      </c>
      <c r="Q3889" s="91"/>
      <c r="R3889" s="4" t="s">
        <v>6</v>
      </c>
      <c r="S3889" s="4" t="s">
        <v>5</v>
      </c>
      <c r="T3889" s="4" t="s">
        <v>7</v>
      </c>
      <c r="U3889" s="4">
        <v>537</v>
      </c>
      <c r="V3889" s="4">
        <v>57.36</v>
      </c>
      <c r="W3889" s="4">
        <v>59.03</v>
      </c>
      <c r="X3889" s="7">
        <f t="shared" si="4908"/>
        <v>-1.6700000000000017</v>
      </c>
      <c r="Y3889" s="15">
        <v>342</v>
      </c>
      <c r="Z3889" s="4">
        <v>54.97</v>
      </c>
      <c r="AA3889" s="4">
        <v>57.56</v>
      </c>
      <c r="AB3889" s="73">
        <f t="shared" si="4935"/>
        <v>-2.5900000000000034</v>
      </c>
      <c r="AC3889" s="54"/>
    </row>
    <row r="3890" spans="1:29" x14ac:dyDescent="0.25">
      <c r="A3890" s="1">
        <v>6001058</v>
      </c>
      <c r="B3890" s="87" t="s">
        <v>2665</v>
      </c>
      <c r="C3890" s="55" t="s">
        <v>647</v>
      </c>
      <c r="E3890" s="42"/>
      <c r="F3890" s="65" t="s">
        <v>2483</v>
      </c>
      <c r="G3890" s="62"/>
      <c r="H3890" s="37" t="str">
        <f>IF(V3890&gt;94,"Met",IF(X3890="--","n/a",IF(X3890&gt;=0,"Met","Did Not Meet")))</f>
        <v>Met</v>
      </c>
      <c r="I3890" s="37" t="str">
        <f>IF(V3891&gt;94,"Met",IF(X3891="--","n/a",IF(X3891&gt;=0,"Met","Did Not Meet")))</f>
        <v>Met</v>
      </c>
      <c r="K3890" s="13" t="str">
        <f>IF(Z3890&gt;94,"Met",IF(AB3890="--","n/a",IF(AB3890&gt;=0,"Met","Did Not Meet")))</f>
        <v>Met</v>
      </c>
      <c r="L3890" s="13" t="str">
        <f>IF(Z3891&gt;94,"Met",IF(AB3891="--","n/a",IF(AB3891&gt;=0,"Met","Did Not Meet")))</f>
        <v>Met</v>
      </c>
      <c r="M3890" s="5" t="s">
        <v>4</v>
      </c>
      <c r="N3890" s="14" t="s">
        <v>2502</v>
      </c>
      <c r="O3890" s="5"/>
      <c r="P3890" s="44" t="str">
        <f t="shared" ref="P3890" si="4969">IF(H3892="Yes",IF(I3892="Yes","Yes","No"),"No")</f>
        <v>Yes</v>
      </c>
      <c r="Q3890" s="93"/>
      <c r="R3890" s="5" t="s">
        <v>1</v>
      </c>
      <c r="S3890" s="5" t="s">
        <v>2</v>
      </c>
      <c r="T3890" s="5" t="s">
        <v>3</v>
      </c>
      <c r="U3890" s="5">
        <v>260</v>
      </c>
      <c r="V3890" s="5">
        <v>81.92</v>
      </c>
      <c r="W3890" s="5">
        <v>79.709999999999994</v>
      </c>
      <c r="X3890" s="11">
        <f t="shared" si="4908"/>
        <v>2.210000000000008</v>
      </c>
      <c r="Y3890" s="14">
        <v>178</v>
      </c>
      <c r="Z3890" s="5">
        <v>88.2</v>
      </c>
      <c r="AA3890" s="5">
        <v>86.9</v>
      </c>
      <c r="AB3890" s="71">
        <f t="shared" si="4935"/>
        <v>1.2999999999999972</v>
      </c>
      <c r="AC3890" s="36"/>
    </row>
    <row r="3891" spans="1:29" ht="15.75" x14ac:dyDescent="0.25">
      <c r="A3891" s="53">
        <v>6001058</v>
      </c>
      <c r="B3891" s="89" t="s">
        <v>2665</v>
      </c>
      <c r="C3891" s="53" t="s">
        <v>647</v>
      </c>
      <c r="D3891" s="49" t="s">
        <v>2498</v>
      </c>
      <c r="E3891" s="34" t="str">
        <f>M3890</f>
        <v>Achieving School</v>
      </c>
      <c r="F3891" s="65" t="s">
        <v>2484</v>
      </c>
      <c r="G3891" s="62"/>
      <c r="H3891" s="13" t="str">
        <f>IF(V3892&gt;94,"Met",IF(X3892="--","n/a",IF(X3892&gt;=0,"Met","Did Not Meet")))</f>
        <v>Did Not Meet</v>
      </c>
      <c r="I3891" s="13" t="str">
        <f>IF(V3893&gt;94,"Met",IF(X3893="--","n/a",IF(X3893&gt;=0,"Met","Did Not Meet")))</f>
        <v>Did Not Meet</v>
      </c>
      <c r="K3891" s="13" t="str">
        <f>IF(Z3892&gt;94,"Met",IF(AB3892="--","n/a",IF(AB3892&gt;=0,"Met","Did Not Meet")))</f>
        <v>Met</v>
      </c>
      <c r="L3891" s="13" t="str">
        <f>IF(Z3893&gt;94,"Met",IF(AB3893="--","n/a",IF(AB3893&gt;=0,"Met","Did Not Meet")))</f>
        <v>Met</v>
      </c>
      <c r="M3891" s="1" t="s">
        <v>4</v>
      </c>
      <c r="N3891" s="14" t="s">
        <v>2501</v>
      </c>
      <c r="O3891" s="5"/>
      <c r="P3891" s="44" t="str">
        <f t="shared" ref="P3891" si="4970">IF(K3892="Yes",IF(L3892="Yes","Yes","No"),"No")</f>
        <v>Yes</v>
      </c>
      <c r="Q3891" s="94" t="s">
        <v>2759</v>
      </c>
      <c r="R3891" s="5" t="s">
        <v>1</v>
      </c>
      <c r="S3891" s="1" t="s">
        <v>2</v>
      </c>
      <c r="T3891" s="1" t="s">
        <v>7</v>
      </c>
      <c r="U3891" s="5">
        <v>194</v>
      </c>
      <c r="V3891" s="1">
        <v>75.77</v>
      </c>
      <c r="W3891" s="1">
        <v>73.81</v>
      </c>
      <c r="X3891" s="9">
        <f t="shared" si="4908"/>
        <v>1.9599999999999937</v>
      </c>
      <c r="Y3891" s="14">
        <v>132</v>
      </c>
      <c r="Z3891" s="1">
        <v>85.61</v>
      </c>
      <c r="AA3891" s="1">
        <v>85.11</v>
      </c>
      <c r="AB3891" s="71">
        <f t="shared" si="4935"/>
        <v>0.5</v>
      </c>
      <c r="AC3891" s="53"/>
    </row>
    <row r="3892" spans="1:29" ht="15" customHeight="1" x14ac:dyDescent="0.25">
      <c r="A3892" s="53">
        <v>6001058</v>
      </c>
      <c r="B3892" s="89" t="s">
        <v>2665</v>
      </c>
      <c r="C3892" s="53" t="s">
        <v>647</v>
      </c>
      <c r="D3892" s="49" t="s">
        <v>2499</v>
      </c>
      <c r="E3892" s="35" t="str">
        <f>VLOOKUP('2012 Accountability Database'!$A3890,'2011 AYP'!A$2:B$1072,2)</f>
        <v xml:space="preserve"> A (Alert)</v>
      </c>
      <c r="F3892" s="66"/>
      <c r="G3892" s="63" t="s">
        <v>2485</v>
      </c>
      <c r="H3892" s="60" t="str">
        <f t="shared" ref="H3892:I3892" si="4971">IF(H3890="Met","Yes",IF(H3891="Met","Yes","No"))</f>
        <v>Yes</v>
      </c>
      <c r="I3892" s="60" t="str">
        <f t="shared" si="4971"/>
        <v>Yes</v>
      </c>
      <c r="J3892" s="42"/>
      <c r="K3892" s="60" t="str">
        <f t="shared" ref="K3892:L3892" si="4972">IF(K3890="Met","Yes",IF(K3891="Met","Yes","No"))</f>
        <v>Yes</v>
      </c>
      <c r="L3892" s="60" t="str">
        <f t="shared" si="4972"/>
        <v>Yes</v>
      </c>
      <c r="M3892" s="1" t="s">
        <v>4</v>
      </c>
      <c r="N3892" s="14" t="s">
        <v>2503</v>
      </c>
      <c r="O3892" s="5"/>
      <c r="P3892" s="44" t="str">
        <f t="shared" ref="P3892" si="4973">IF(H3896="Yes",IF(I3896="Yes","Yes","No"),"No")</f>
        <v>Yes</v>
      </c>
      <c r="Q3892" s="108" t="s">
        <v>2758</v>
      </c>
      <c r="R3892" s="5" t="s">
        <v>1</v>
      </c>
      <c r="S3892" s="1" t="s">
        <v>5</v>
      </c>
      <c r="T3892" s="1" t="s">
        <v>3</v>
      </c>
      <c r="U3892" s="5">
        <v>774</v>
      </c>
      <c r="V3892" s="1">
        <v>77.91</v>
      </c>
      <c r="W3892" s="1">
        <v>79.709999999999994</v>
      </c>
      <c r="X3892" s="6">
        <f t="shared" si="4908"/>
        <v>-1.7999999999999972</v>
      </c>
      <c r="Y3892" s="14">
        <v>491</v>
      </c>
      <c r="Z3892" s="1">
        <v>87.58</v>
      </c>
      <c r="AA3892" s="1">
        <v>86.9</v>
      </c>
      <c r="AB3892" s="71">
        <f t="shared" si="4935"/>
        <v>0.67999999999999261</v>
      </c>
      <c r="AC3892" s="53"/>
    </row>
    <row r="3893" spans="1:29" x14ac:dyDescent="0.25">
      <c r="A3893" s="53">
        <v>6001058</v>
      </c>
      <c r="B3893" s="89" t="s">
        <v>2665</v>
      </c>
      <c r="C3893" s="53" t="s">
        <v>647</v>
      </c>
      <c r="D3893" s="49" t="s">
        <v>2507</v>
      </c>
      <c r="E3893" s="47">
        <f>VLOOKUP('2012 Accountability Database'!A3890,Dems1112!$A$2:$G$1082,3)</f>
        <v>0.83</v>
      </c>
      <c r="F3893" s="66"/>
      <c r="G3893" s="52"/>
      <c r="M3893" s="1" t="s">
        <v>4</v>
      </c>
      <c r="N3893" s="14" t="s">
        <v>2504</v>
      </c>
      <c r="O3893" s="5"/>
      <c r="P3893" s="44" t="str">
        <f t="shared" ref="P3893" si="4974">IF(K3896="Yes",IF(L3896="Yes","Yes","No"),"No")</f>
        <v>No</v>
      </c>
      <c r="Q3893" s="108"/>
      <c r="R3893" s="5" t="s">
        <v>1</v>
      </c>
      <c r="S3893" s="1" t="s">
        <v>5</v>
      </c>
      <c r="T3893" s="1" t="s">
        <v>7</v>
      </c>
      <c r="U3893" s="5">
        <v>568</v>
      </c>
      <c r="V3893" s="1">
        <v>71.83</v>
      </c>
      <c r="W3893" s="1">
        <v>73.81</v>
      </c>
      <c r="X3893" s="6">
        <f t="shared" si="4908"/>
        <v>-1.980000000000004</v>
      </c>
      <c r="Y3893" s="14">
        <v>358</v>
      </c>
      <c r="Z3893" s="1">
        <v>85.75</v>
      </c>
      <c r="AA3893" s="1">
        <v>85.11</v>
      </c>
      <c r="AB3893" s="71">
        <f t="shared" si="4935"/>
        <v>0.64000000000000057</v>
      </c>
      <c r="AC3893" s="53"/>
    </row>
    <row r="3894" spans="1:29" x14ac:dyDescent="0.25">
      <c r="A3894" s="53">
        <v>6001058</v>
      </c>
      <c r="B3894" s="89" t="s">
        <v>2665</v>
      </c>
      <c r="C3894" s="53" t="s">
        <v>647</v>
      </c>
      <c r="D3894" s="50" t="s">
        <v>2508</v>
      </c>
      <c r="E3894" s="47">
        <f>VLOOKUP('2012 Accountability Database'!A3890,Dems1112!$A$2:$G$1082,4)</f>
        <v>0.72</v>
      </c>
      <c r="F3894" s="65" t="s">
        <v>2486</v>
      </c>
      <c r="G3894" s="62"/>
      <c r="H3894" s="13" t="str">
        <f>IF(V3894&gt;94,"Met",IF(X3894="--","n/a",IF(X3894&gt;=0,"Met","Did Not Meet")))</f>
        <v>Met</v>
      </c>
      <c r="I3894" s="13" t="str">
        <f>IF(V3895&gt;94,"Met",IF(X3895="--","n/a",IF(X3895&gt;=0,"Met","Did Not Meet")))</f>
        <v>Met</v>
      </c>
      <c r="J3894" s="13"/>
      <c r="K3894" s="13" t="str">
        <f>IF(Z3894&gt;94,"Met",IF(AB3894="--","n/a",IF(AB3894&gt;=0,"Met","Did Not Meet")))</f>
        <v>Did Not Meet</v>
      </c>
      <c r="L3894" s="13" t="str">
        <f>IF(Z3895&gt;94,"Met",IF(AB3895="--","n/a",IF(AB3895&gt;=0,"Met","Did Not Meet")))</f>
        <v>Did Not Meet</v>
      </c>
      <c r="M3894" s="1" t="s">
        <v>4</v>
      </c>
      <c r="N3894" s="68" t="s">
        <v>2497</v>
      </c>
      <c r="O3894" s="35"/>
      <c r="P3894" s="44"/>
      <c r="Q3894" s="108"/>
      <c r="R3894" s="5" t="s">
        <v>6</v>
      </c>
      <c r="S3894" s="1" t="s">
        <v>2</v>
      </c>
      <c r="T3894" s="1" t="s">
        <v>3</v>
      </c>
      <c r="U3894" s="5">
        <v>261</v>
      </c>
      <c r="V3894" s="1">
        <v>80.08</v>
      </c>
      <c r="W3894" s="1">
        <v>78.39</v>
      </c>
      <c r="X3894" s="9">
        <f t="shared" si="4908"/>
        <v>1.6899999999999977</v>
      </c>
      <c r="Y3894" s="14">
        <v>178</v>
      </c>
      <c r="Z3894" s="1">
        <v>62.92</v>
      </c>
      <c r="AA3894" s="1">
        <v>71.08</v>
      </c>
      <c r="AB3894" s="72">
        <f t="shared" si="4935"/>
        <v>-8.1599999999999966</v>
      </c>
      <c r="AC3894" s="53"/>
    </row>
    <row r="3895" spans="1:29" x14ac:dyDescent="0.25">
      <c r="A3895" s="53">
        <v>6001058</v>
      </c>
      <c r="B3895" s="89" t="s">
        <v>2665</v>
      </c>
      <c r="C3895" s="53" t="s">
        <v>647</v>
      </c>
      <c r="D3895" s="50" t="s">
        <v>974</v>
      </c>
      <c r="E3895" s="47" t="str">
        <f>VLOOKUP('2012 Accountability Database'!A3890,Dems1112!$A$2:$G$1082,5)</f>
        <v>P-5</v>
      </c>
      <c r="F3895" s="65" t="s">
        <v>2487</v>
      </c>
      <c r="G3895" s="62"/>
      <c r="H3895" s="13" t="str">
        <f>IF(V3896&gt;94,"Met",IF(X3896="--","n/a",IF(X3896&gt;=0,"Met","Did Not Meet")))</f>
        <v>Did Not Meet</v>
      </c>
      <c r="I3895" s="13" t="str">
        <f>IF(V3897&gt;94,"Met",IF(X3897="--","n/a",IF(X3897&gt;=0,"Met","Did Not Meet")))</f>
        <v>Did Not Meet</v>
      </c>
      <c r="J3895" s="13"/>
      <c r="K3895" s="13" t="str">
        <f>IF(Z3896&gt;94,"Met",IF(AB3896="--","n/a",IF(AB3896&gt;=0,"Met","Did Not Meet")))</f>
        <v>Did Not Meet</v>
      </c>
      <c r="L3895" s="13" t="str">
        <f>IF(Z3897&gt;94,"Met",IF(AB3897="--","n/a",IF(AB3897&gt;=0,"Met","Did Not Meet")))</f>
        <v>Did Not Meet</v>
      </c>
      <c r="M3895" s="5" t="s">
        <v>4</v>
      </c>
      <c r="N3895" s="14"/>
      <c r="O3895" s="35" t="s">
        <v>2506</v>
      </c>
      <c r="P3895" s="83" t="str">
        <f t="shared" ref="P3895" si="4975">IF(P3890="No"," ", IF(P3892="No"," ",IF(P3891="No", " ",IF(P3893="No"," ","X"))))</f>
        <v xml:space="preserve"> </v>
      </c>
      <c r="Q3895" s="108"/>
      <c r="R3895" s="5" t="s">
        <v>6</v>
      </c>
      <c r="S3895" s="5" t="s">
        <v>2</v>
      </c>
      <c r="T3895" s="5" t="s">
        <v>7</v>
      </c>
      <c r="U3895" s="5">
        <v>195</v>
      </c>
      <c r="V3895" s="5">
        <v>75.38</v>
      </c>
      <c r="W3895" s="5">
        <v>72.010000000000005</v>
      </c>
      <c r="X3895" s="11">
        <f t="shared" si="4908"/>
        <v>3.3699999999999903</v>
      </c>
      <c r="Y3895" s="14">
        <v>132</v>
      </c>
      <c r="Z3895" s="5">
        <v>57.58</v>
      </c>
      <c r="AA3895" s="5">
        <v>67.09</v>
      </c>
      <c r="AB3895" s="72">
        <f t="shared" si="4935"/>
        <v>-9.5100000000000051</v>
      </c>
      <c r="AC3895" s="53"/>
    </row>
    <row r="3896" spans="1:29" ht="15.75" x14ac:dyDescent="0.25">
      <c r="A3896" s="53">
        <v>6001058</v>
      </c>
      <c r="B3896" s="89" t="s">
        <v>2665</v>
      </c>
      <c r="C3896" s="53" t="s">
        <v>647</v>
      </c>
      <c r="D3896" s="50" t="s">
        <v>975</v>
      </c>
      <c r="E3896" s="48" t="str">
        <f>VLOOKUP('2012 Accountability Database'!A3890,Dems1112!$A$2:$G$1082,6)</f>
        <v>3 (Central AR)</v>
      </c>
      <c r="F3896" s="66"/>
      <c r="G3896" s="63" t="s">
        <v>2488</v>
      </c>
      <c r="H3896" s="61" t="str">
        <f t="shared" ref="H3896:I3896" si="4976">IF(H3894="Met","Yes",IF(H3895="Met","Yes","No"))</f>
        <v>Yes</v>
      </c>
      <c r="I3896" s="61" t="str">
        <f t="shared" si="4976"/>
        <v>Yes</v>
      </c>
      <c r="J3896" s="55"/>
      <c r="K3896" s="61" t="str">
        <f t="shared" ref="K3896:L3896" si="4977">IF(K3894="Met","Yes",IF(K3895="Met","Yes","No"))</f>
        <v>No</v>
      </c>
      <c r="L3896" s="61" t="str">
        <f t="shared" si="4977"/>
        <v>No</v>
      </c>
      <c r="M3896" s="1" t="s">
        <v>4</v>
      </c>
      <c r="N3896" s="14"/>
      <c r="O3896" s="35" t="s">
        <v>2505</v>
      </c>
      <c r="P3896" s="83" t="str">
        <f t="shared" ref="P3896" si="4978">IF(P3895="X"," ",IF(P3897="X"," ","X"))</f>
        <v>X</v>
      </c>
      <c r="Q3896" s="94" t="s">
        <v>2759</v>
      </c>
      <c r="R3896" s="5" t="s">
        <v>6</v>
      </c>
      <c r="S3896" s="1" t="s">
        <v>5</v>
      </c>
      <c r="T3896" s="1" t="s">
        <v>3</v>
      </c>
      <c r="U3896" s="5">
        <v>776</v>
      </c>
      <c r="V3896" s="1">
        <v>77.45</v>
      </c>
      <c r="W3896" s="1">
        <v>78.39</v>
      </c>
      <c r="X3896" s="6">
        <f t="shared" si="4908"/>
        <v>-0.93999999999999773</v>
      </c>
      <c r="Y3896" s="14">
        <v>491</v>
      </c>
      <c r="Z3896" s="1">
        <v>66.599999999999994</v>
      </c>
      <c r="AA3896" s="1">
        <v>71.08</v>
      </c>
      <c r="AB3896" s="72">
        <f t="shared" si="4935"/>
        <v>-4.480000000000004</v>
      </c>
      <c r="AC3896" s="53"/>
    </row>
    <row r="3897" spans="1:29" x14ac:dyDescent="0.25">
      <c r="A3897" s="54">
        <v>6001058</v>
      </c>
      <c r="B3897" s="90" t="s">
        <v>2665</v>
      </c>
      <c r="C3897" s="54" t="s">
        <v>647</v>
      </c>
      <c r="D3897" s="4"/>
      <c r="E3897" s="4"/>
      <c r="F3897" s="67"/>
      <c r="G3897" s="64"/>
      <c r="H3897" s="43"/>
      <c r="I3897" s="43"/>
      <c r="J3897" s="43"/>
      <c r="K3897" s="43"/>
      <c r="L3897" s="43"/>
      <c r="M3897" s="4" t="s">
        <v>4</v>
      </c>
      <c r="N3897" s="15"/>
      <c r="O3897" s="38" t="s">
        <v>2482</v>
      </c>
      <c r="P3897" s="84" t="str">
        <f>IF(E3891="Achieving School"," ","X")</f>
        <v xml:space="preserve"> </v>
      </c>
      <c r="Q3897" s="91"/>
      <c r="R3897" s="4" t="s">
        <v>6</v>
      </c>
      <c r="S3897" s="4" t="s">
        <v>5</v>
      </c>
      <c r="T3897" s="4" t="s">
        <v>7</v>
      </c>
      <c r="U3897" s="4">
        <v>570</v>
      </c>
      <c r="V3897" s="4">
        <v>71.58</v>
      </c>
      <c r="W3897" s="4">
        <v>72.010000000000005</v>
      </c>
      <c r="X3897" s="7">
        <f t="shared" si="4908"/>
        <v>-0.43000000000000682</v>
      </c>
      <c r="Y3897" s="15">
        <v>358</v>
      </c>
      <c r="Z3897" s="4">
        <v>61.73</v>
      </c>
      <c r="AA3897" s="4">
        <v>67.09</v>
      </c>
      <c r="AB3897" s="73">
        <f t="shared" si="4935"/>
        <v>-5.3600000000000065</v>
      </c>
      <c r="AC3897" s="54"/>
    </row>
    <row r="3898" spans="1:29" x14ac:dyDescent="0.25">
      <c r="A3898" s="1">
        <v>6001059</v>
      </c>
      <c r="B3898" s="87" t="s">
        <v>2665</v>
      </c>
      <c r="C3898" s="55" t="s">
        <v>648</v>
      </c>
      <c r="E3898" s="42"/>
      <c r="F3898" s="65" t="s">
        <v>2483</v>
      </c>
      <c r="G3898" s="62"/>
      <c r="H3898" s="37" t="str">
        <f>IF(V3898&gt;94,"Met",IF(X3898="--","n/a",IF(X3898&gt;=0,"Met","Did Not Meet")))</f>
        <v>Met</v>
      </c>
      <c r="I3898" s="37" t="str">
        <f>IF(V3899&gt;94,"Met",IF(X3899="--","n/a",IF(X3899&gt;=0,"Met","Did Not Meet")))</f>
        <v>Met</v>
      </c>
      <c r="K3898" s="13" t="str">
        <f>IF(Z3898&gt;94,"Met",IF(AB3898="--","n/a",IF(AB3898&gt;=0,"Met","Did Not Meet")))</f>
        <v>Met</v>
      </c>
      <c r="L3898" s="13" t="str">
        <f>IF(Z3899&gt;94,"Met",IF(AB3899="--","n/a",IF(AB3899&gt;=0,"Met","Did Not Meet")))</f>
        <v>Met</v>
      </c>
      <c r="M3898" s="1" t="s">
        <v>18</v>
      </c>
      <c r="N3898" s="14" t="s">
        <v>2502</v>
      </c>
      <c r="O3898" s="5"/>
      <c r="P3898" s="44" t="str">
        <f t="shared" ref="P3898" si="4979">IF(H3900="Yes",IF(I3900="Yes","Yes","No"),"No")</f>
        <v>Yes</v>
      </c>
      <c r="Q3898" s="93"/>
      <c r="R3898" s="5" t="s">
        <v>1</v>
      </c>
      <c r="S3898" s="1" t="s">
        <v>2</v>
      </c>
      <c r="T3898" s="1" t="s">
        <v>3</v>
      </c>
      <c r="U3898" s="5">
        <v>250</v>
      </c>
      <c r="V3898" s="1">
        <v>71.599999999999994</v>
      </c>
      <c r="W3898" s="1">
        <v>61.48</v>
      </c>
      <c r="X3898" s="9">
        <f t="shared" si="4908"/>
        <v>10.119999999999997</v>
      </c>
      <c r="Y3898" s="14">
        <v>159</v>
      </c>
      <c r="Z3898" s="1">
        <v>86.16</v>
      </c>
      <c r="AA3898" s="1">
        <v>74.95</v>
      </c>
      <c r="AB3898" s="71">
        <f t="shared" si="4935"/>
        <v>11.209999999999994</v>
      </c>
      <c r="AC3898" s="36"/>
    </row>
    <row r="3899" spans="1:29" ht="15.75" x14ac:dyDescent="0.25">
      <c r="A3899" s="53">
        <v>6001059</v>
      </c>
      <c r="B3899" s="89" t="s">
        <v>2665</v>
      </c>
      <c r="C3899" s="53" t="s">
        <v>648</v>
      </c>
      <c r="D3899" s="49" t="s">
        <v>2498</v>
      </c>
      <c r="E3899" s="34" t="str">
        <f>M3898</f>
        <v>Needs Improvement Focus School</v>
      </c>
      <c r="F3899" s="65" t="s">
        <v>2484</v>
      </c>
      <c r="G3899" s="62"/>
      <c r="H3899" s="13" t="str">
        <f>IF(V3900&gt;94,"Met",IF(X3900="--","n/a",IF(X3900&gt;=0,"Met","Did Not Meet")))</f>
        <v>Met</v>
      </c>
      <c r="I3899" s="13" t="str">
        <f>IF(V3901&gt;94,"Met",IF(X3901="--","n/a",IF(X3901&gt;=0,"Met","Did Not Meet")))</f>
        <v>Met</v>
      </c>
      <c r="K3899" s="13" t="str">
        <f>IF(Z3900&gt;94,"Met",IF(AB3900="--","n/a",IF(AB3900&gt;=0,"Met","Did Not Meet")))</f>
        <v>Met</v>
      </c>
      <c r="L3899" s="13" t="str">
        <f>IF(Z3901&gt;94,"Met",IF(AB3901="--","n/a",IF(AB3901&gt;=0,"Met","Did Not Meet")))</f>
        <v>Met</v>
      </c>
      <c r="M3899" s="1" t="s">
        <v>18</v>
      </c>
      <c r="N3899" s="14" t="s">
        <v>2501</v>
      </c>
      <c r="O3899" s="5"/>
      <c r="P3899" s="44" t="str">
        <f t="shared" ref="P3899" si="4980">IF(K3900="Yes",IF(L3900="Yes","Yes","No"),"No")</f>
        <v>Yes</v>
      </c>
      <c r="Q3899" s="94" t="s">
        <v>2759</v>
      </c>
      <c r="R3899" s="5" t="s">
        <v>1</v>
      </c>
      <c r="S3899" s="1" t="s">
        <v>2</v>
      </c>
      <c r="T3899" s="1" t="s">
        <v>7</v>
      </c>
      <c r="U3899" s="5">
        <v>240</v>
      </c>
      <c r="V3899" s="1">
        <v>71.25</v>
      </c>
      <c r="W3899" s="1">
        <v>61.23</v>
      </c>
      <c r="X3899" s="9">
        <f t="shared" si="4908"/>
        <v>10.020000000000003</v>
      </c>
      <c r="Y3899" s="14">
        <v>153</v>
      </c>
      <c r="Z3899" s="1">
        <v>85.62</v>
      </c>
      <c r="AA3899" s="1">
        <v>75.05</v>
      </c>
      <c r="AB3899" s="71">
        <f t="shared" si="4935"/>
        <v>10.570000000000007</v>
      </c>
      <c r="AC3899" s="53"/>
    </row>
    <row r="3900" spans="1:29" ht="15" customHeight="1" x14ac:dyDescent="0.25">
      <c r="A3900" s="53">
        <v>6001059</v>
      </c>
      <c r="B3900" s="89" t="s">
        <v>2665</v>
      </c>
      <c r="C3900" s="53" t="s">
        <v>648</v>
      </c>
      <c r="D3900" s="49" t="s">
        <v>2499</v>
      </c>
      <c r="E3900" s="35" t="str">
        <f>VLOOKUP('2012 Accountability Database'!$A3898,'2011 AYP'!A$2:B$1072,2)</f>
        <v>SI_1 (School Improvement Year 1)</v>
      </c>
      <c r="F3900" s="66"/>
      <c r="G3900" s="63" t="s">
        <v>2485</v>
      </c>
      <c r="H3900" s="60" t="str">
        <f t="shared" ref="H3900:I3900" si="4981">IF(H3898="Met","Yes",IF(H3899="Met","Yes","No"))</f>
        <v>Yes</v>
      </c>
      <c r="I3900" s="60" t="str">
        <f t="shared" si="4981"/>
        <v>Yes</v>
      </c>
      <c r="J3900" s="42"/>
      <c r="K3900" s="60" t="str">
        <f t="shared" ref="K3900:L3900" si="4982">IF(K3898="Met","Yes",IF(K3899="Met","Yes","No"))</f>
        <v>Yes</v>
      </c>
      <c r="L3900" s="60" t="str">
        <f t="shared" si="4982"/>
        <v>Yes</v>
      </c>
      <c r="M3900" s="1" t="s">
        <v>18</v>
      </c>
      <c r="N3900" s="14" t="s">
        <v>2503</v>
      </c>
      <c r="O3900" s="5"/>
      <c r="P3900" s="44" t="str">
        <f t="shared" ref="P3900" si="4983">IF(H3904="Yes",IF(I3904="Yes","Yes","No"),"No")</f>
        <v>No</v>
      </c>
      <c r="Q3900" s="108" t="s">
        <v>2758</v>
      </c>
      <c r="R3900" s="5" t="s">
        <v>1</v>
      </c>
      <c r="S3900" s="1" t="s">
        <v>5</v>
      </c>
      <c r="T3900" s="1" t="s">
        <v>3</v>
      </c>
      <c r="U3900" s="5">
        <v>743</v>
      </c>
      <c r="V3900" s="1">
        <v>62.85</v>
      </c>
      <c r="W3900" s="1">
        <v>61.48</v>
      </c>
      <c r="X3900" s="9">
        <f t="shared" si="4908"/>
        <v>1.3700000000000045</v>
      </c>
      <c r="Y3900" s="14">
        <v>486</v>
      </c>
      <c r="Z3900" s="1">
        <v>75.930000000000007</v>
      </c>
      <c r="AA3900" s="1">
        <v>74.95</v>
      </c>
      <c r="AB3900" s="71">
        <f t="shared" si="4935"/>
        <v>0.98000000000000398</v>
      </c>
      <c r="AC3900" s="53"/>
    </row>
    <row r="3901" spans="1:29" x14ac:dyDescent="0.25">
      <c r="A3901" s="53">
        <v>6001059</v>
      </c>
      <c r="B3901" s="89" t="s">
        <v>2665</v>
      </c>
      <c r="C3901" s="53" t="s">
        <v>648</v>
      </c>
      <c r="D3901" s="49" t="s">
        <v>2507</v>
      </c>
      <c r="E3901" s="47">
        <f>VLOOKUP('2012 Accountability Database'!A3898,Dems1112!$A$2:$G$1082,3)</f>
        <v>0.98</v>
      </c>
      <c r="F3901" s="66"/>
      <c r="G3901" s="52"/>
      <c r="M3901" s="1" t="s">
        <v>18</v>
      </c>
      <c r="N3901" s="14" t="s">
        <v>2504</v>
      </c>
      <c r="O3901" s="5"/>
      <c r="P3901" s="44" t="str">
        <f t="shared" ref="P3901" si="4984">IF(K3904="Yes",IF(L3904="Yes","Yes","No"),"No")</f>
        <v>No</v>
      </c>
      <c r="Q3901" s="108"/>
      <c r="R3901" s="5" t="s">
        <v>1</v>
      </c>
      <c r="S3901" s="1" t="s">
        <v>5</v>
      </c>
      <c r="T3901" s="1" t="s">
        <v>7</v>
      </c>
      <c r="U3901" s="5">
        <v>724</v>
      </c>
      <c r="V3901" s="1">
        <v>62.43</v>
      </c>
      <c r="W3901" s="1">
        <v>61.23</v>
      </c>
      <c r="X3901" s="9">
        <f t="shared" si="4908"/>
        <v>1.2000000000000028</v>
      </c>
      <c r="Y3901" s="14">
        <v>473</v>
      </c>
      <c r="Z3901" s="1">
        <v>75.48</v>
      </c>
      <c r="AA3901" s="1">
        <v>75.05</v>
      </c>
      <c r="AB3901" s="71">
        <f t="shared" si="4935"/>
        <v>0.43000000000000682</v>
      </c>
      <c r="AC3901" s="53"/>
    </row>
    <row r="3902" spans="1:29" x14ac:dyDescent="0.25">
      <c r="A3902" s="53">
        <v>6001059</v>
      </c>
      <c r="B3902" s="89" t="s">
        <v>2665</v>
      </c>
      <c r="C3902" s="53" t="s">
        <v>648</v>
      </c>
      <c r="D3902" s="50" t="s">
        <v>2508</v>
      </c>
      <c r="E3902" s="47">
        <f>VLOOKUP('2012 Accountability Database'!A3898,Dems1112!$A$2:$G$1082,4)</f>
        <v>0.96</v>
      </c>
      <c r="F3902" s="65" t="s">
        <v>2486</v>
      </c>
      <c r="G3902" s="62"/>
      <c r="H3902" s="13" t="str">
        <f>IF(V3902&gt;94,"Met",IF(X3902="--","n/a",IF(X3902&gt;=0,"Met","Did Not Meet")))</f>
        <v>Did Not Meet</v>
      </c>
      <c r="I3902" s="13" t="str">
        <f>IF(V3903&gt;94,"Met",IF(X3903="--","n/a",IF(X3903&gt;=0,"Met","Did Not Meet")))</f>
        <v>Did Not Meet</v>
      </c>
      <c r="J3902" s="13"/>
      <c r="K3902" s="13" t="str">
        <f>IF(Z3902&gt;94,"Met",IF(AB3902="--","n/a",IF(AB3902&gt;=0,"Met","Did Not Meet")))</f>
        <v>Did Not Meet</v>
      </c>
      <c r="L3902" s="13" t="str">
        <f>IF(Z3903&gt;94,"Met",IF(AB3903="--","n/a",IF(AB3903&gt;=0,"Met","Did Not Meet")))</f>
        <v>Did Not Meet</v>
      </c>
      <c r="M3902" s="1" t="s">
        <v>18</v>
      </c>
      <c r="N3902" s="68" t="s">
        <v>2497</v>
      </c>
      <c r="O3902" s="35"/>
      <c r="P3902" s="44"/>
      <c r="Q3902" s="108"/>
      <c r="R3902" s="5" t="s">
        <v>6</v>
      </c>
      <c r="S3902" s="1" t="s">
        <v>2</v>
      </c>
      <c r="T3902" s="1" t="s">
        <v>3</v>
      </c>
      <c r="U3902" s="5">
        <v>250</v>
      </c>
      <c r="V3902" s="1">
        <v>64.8</v>
      </c>
      <c r="W3902" s="1">
        <v>66.47</v>
      </c>
      <c r="X3902" s="6">
        <f t="shared" si="4908"/>
        <v>-1.6700000000000017</v>
      </c>
      <c r="Y3902" s="14">
        <v>159</v>
      </c>
      <c r="Z3902" s="1">
        <v>58.49</v>
      </c>
      <c r="AA3902" s="1">
        <v>62.69</v>
      </c>
      <c r="AB3902" s="72">
        <f t="shared" si="4935"/>
        <v>-4.1999999999999957</v>
      </c>
      <c r="AC3902" s="53"/>
    </row>
    <row r="3903" spans="1:29" x14ac:dyDescent="0.25">
      <c r="A3903" s="53">
        <v>6001059</v>
      </c>
      <c r="B3903" s="89" t="s">
        <v>2665</v>
      </c>
      <c r="C3903" s="53" t="s">
        <v>648</v>
      </c>
      <c r="D3903" s="50" t="s">
        <v>974</v>
      </c>
      <c r="E3903" s="47" t="str">
        <f>VLOOKUP('2012 Accountability Database'!A3898,Dems1112!$A$2:$G$1082,5)</f>
        <v>P-5</v>
      </c>
      <c r="F3903" s="65" t="s">
        <v>2487</v>
      </c>
      <c r="G3903" s="62"/>
      <c r="H3903" s="13" t="str">
        <f>IF(V3904&gt;94,"Met",IF(X3904="--","n/a",IF(X3904&gt;=0,"Met","Did Not Meet")))</f>
        <v>Did Not Meet</v>
      </c>
      <c r="I3903" s="13" t="str">
        <f>IF(V3905&gt;94,"Met",IF(X3905="--","n/a",IF(X3905&gt;=0,"Met","Did Not Meet")))</f>
        <v>Did Not Meet</v>
      </c>
      <c r="J3903" s="13"/>
      <c r="K3903" s="13" t="str">
        <f>IF(Z3904&gt;94,"Met",IF(AB3904="--","n/a",IF(AB3904&gt;=0,"Met","Did Not Meet")))</f>
        <v>Did Not Meet</v>
      </c>
      <c r="L3903" s="13" t="str">
        <f>IF(Z3905&gt;94,"Met",IF(AB3905="--","n/a",IF(AB3905&gt;=0,"Met","Did Not Meet")))</f>
        <v>Did Not Meet</v>
      </c>
      <c r="M3903" s="1" t="s">
        <v>18</v>
      </c>
      <c r="N3903" s="14"/>
      <c r="O3903" s="35" t="s">
        <v>2506</v>
      </c>
      <c r="P3903" s="83" t="str">
        <f t="shared" ref="P3903" si="4985">IF(P3898="No"," ", IF(P3900="No"," ",IF(P3899="No", " ",IF(P3901="No"," ","X"))))</f>
        <v xml:space="preserve"> </v>
      </c>
      <c r="Q3903" s="108"/>
      <c r="R3903" s="5" t="s">
        <v>6</v>
      </c>
      <c r="S3903" s="1" t="s">
        <v>2</v>
      </c>
      <c r="T3903" s="1" t="s">
        <v>7</v>
      </c>
      <c r="U3903" s="5">
        <v>240</v>
      </c>
      <c r="V3903" s="1">
        <v>64.17</v>
      </c>
      <c r="W3903" s="1">
        <v>65.95</v>
      </c>
      <c r="X3903" s="6">
        <f t="shared" si="4908"/>
        <v>-1.7800000000000011</v>
      </c>
      <c r="Y3903" s="14">
        <v>153</v>
      </c>
      <c r="Z3903" s="1">
        <v>56.86</v>
      </c>
      <c r="AA3903" s="1">
        <v>63.11</v>
      </c>
      <c r="AB3903" s="72">
        <f t="shared" si="4935"/>
        <v>-6.25</v>
      </c>
      <c r="AC3903" s="53"/>
    </row>
    <row r="3904" spans="1:29" ht="15.75" x14ac:dyDescent="0.25">
      <c r="A3904" s="53">
        <v>6001059</v>
      </c>
      <c r="B3904" s="89" t="s">
        <v>2665</v>
      </c>
      <c r="C3904" s="53" t="s">
        <v>648</v>
      </c>
      <c r="D3904" s="50" t="s">
        <v>975</v>
      </c>
      <c r="E3904" s="48" t="str">
        <f>VLOOKUP('2012 Accountability Database'!A3898,Dems1112!$A$2:$G$1082,6)</f>
        <v>3 (Central AR)</v>
      </c>
      <c r="F3904" s="66"/>
      <c r="G3904" s="63" t="s">
        <v>2488</v>
      </c>
      <c r="H3904" s="61" t="str">
        <f t="shared" ref="H3904:I3904" si="4986">IF(H3902="Met","Yes",IF(H3903="Met","Yes","No"))</f>
        <v>No</v>
      </c>
      <c r="I3904" s="61" t="str">
        <f t="shared" si="4986"/>
        <v>No</v>
      </c>
      <c r="J3904" s="55"/>
      <c r="K3904" s="61" t="str">
        <f t="shared" ref="K3904:L3904" si="4987">IF(K3902="Met","Yes",IF(K3903="Met","Yes","No"))</f>
        <v>No</v>
      </c>
      <c r="L3904" s="61" t="str">
        <f t="shared" si="4987"/>
        <v>No</v>
      </c>
      <c r="M3904" s="1" t="s">
        <v>18</v>
      </c>
      <c r="N3904" s="14"/>
      <c r="O3904" s="35" t="s">
        <v>2505</v>
      </c>
      <c r="P3904" s="83" t="str">
        <f t="shared" ref="P3904" si="4988">IF(P3903="X"," ",IF(P3905="X"," ","X"))</f>
        <v xml:space="preserve"> </v>
      </c>
      <c r="Q3904" s="94" t="s">
        <v>2759</v>
      </c>
      <c r="R3904" s="5" t="s">
        <v>6</v>
      </c>
      <c r="S3904" s="1" t="s">
        <v>5</v>
      </c>
      <c r="T3904" s="1" t="s">
        <v>3</v>
      </c>
      <c r="U3904" s="5">
        <v>744</v>
      </c>
      <c r="V3904" s="1">
        <v>64.11</v>
      </c>
      <c r="W3904" s="1">
        <v>66.47</v>
      </c>
      <c r="X3904" s="6">
        <f t="shared" si="4908"/>
        <v>-2.3599999999999994</v>
      </c>
      <c r="Y3904" s="14">
        <v>486</v>
      </c>
      <c r="Z3904" s="1">
        <v>58.85</v>
      </c>
      <c r="AA3904" s="1">
        <v>62.69</v>
      </c>
      <c r="AB3904" s="72">
        <f t="shared" si="4935"/>
        <v>-3.8399999999999963</v>
      </c>
      <c r="AC3904" s="53"/>
    </row>
    <row r="3905" spans="1:29" x14ac:dyDescent="0.25">
      <c r="A3905" s="54">
        <v>6001059</v>
      </c>
      <c r="B3905" s="90" t="s">
        <v>2665</v>
      </c>
      <c r="C3905" s="54" t="s">
        <v>648</v>
      </c>
      <c r="D3905" s="4"/>
      <c r="E3905" s="4"/>
      <c r="F3905" s="67"/>
      <c r="G3905" s="64"/>
      <c r="H3905" s="43"/>
      <c r="I3905" s="43"/>
      <c r="J3905" s="43"/>
      <c r="K3905" s="43"/>
      <c r="L3905" s="43"/>
      <c r="M3905" s="4" t="s">
        <v>18</v>
      </c>
      <c r="N3905" s="15"/>
      <c r="O3905" s="38" t="s">
        <v>2482</v>
      </c>
      <c r="P3905" s="84" t="str">
        <f>IF(E3899="Achieving School"," ","X")</f>
        <v>X</v>
      </c>
      <c r="Q3905" s="91"/>
      <c r="R3905" s="4" t="s">
        <v>6</v>
      </c>
      <c r="S3905" s="4" t="s">
        <v>5</v>
      </c>
      <c r="T3905" s="4" t="s">
        <v>7</v>
      </c>
      <c r="U3905" s="4">
        <v>725</v>
      </c>
      <c r="V3905" s="4">
        <v>63.45</v>
      </c>
      <c r="W3905" s="4">
        <v>65.95</v>
      </c>
      <c r="X3905" s="7">
        <f t="shared" si="4908"/>
        <v>-2.5</v>
      </c>
      <c r="Y3905" s="15">
        <v>473</v>
      </c>
      <c r="Z3905" s="4">
        <v>58.35</v>
      </c>
      <c r="AA3905" s="4">
        <v>63.11</v>
      </c>
      <c r="AB3905" s="73">
        <f t="shared" si="4935"/>
        <v>-4.759999999999998</v>
      </c>
      <c r="AC3905" s="54"/>
    </row>
    <row r="3906" spans="1:29" x14ac:dyDescent="0.25">
      <c r="A3906" s="1">
        <v>6001062</v>
      </c>
      <c r="B3906" s="87" t="s">
        <v>2665</v>
      </c>
      <c r="C3906" s="55" t="s">
        <v>649</v>
      </c>
      <c r="E3906" s="42"/>
      <c r="F3906" s="65" t="s">
        <v>2483</v>
      </c>
      <c r="G3906" s="62"/>
      <c r="H3906" s="37" t="str">
        <f>IF(V3906&gt;94,"Met",IF(X3906="--","n/a",IF(X3906&gt;=0,"Met","Did Not Meet")))</f>
        <v>Met</v>
      </c>
      <c r="I3906" s="37" t="str">
        <f>IF(V3907&gt;94,"Met",IF(X3907="--","n/a",IF(X3907&gt;=0,"Met","Did Not Meet")))</f>
        <v>Met</v>
      </c>
      <c r="K3906" s="13" t="str">
        <f>IF(Z3906&gt;94,"Met",IF(AB3906="--","n/a",IF(AB3906&gt;=0,"Met","Did Not Meet")))</f>
        <v>Met</v>
      </c>
      <c r="L3906" s="13" t="str">
        <f>IF(Z3907&gt;94,"Met",IF(AB3907="--","n/a",IF(AB3907&gt;=0,"Met","Did Not Meet")))</f>
        <v>Met</v>
      </c>
      <c r="M3906" s="1" t="s">
        <v>9</v>
      </c>
      <c r="N3906" s="14" t="s">
        <v>2502</v>
      </c>
      <c r="O3906" s="5"/>
      <c r="P3906" s="44" t="str">
        <f t="shared" ref="P3906" si="4989">IF(H3908="Yes",IF(I3908="Yes","Yes","No"),"No")</f>
        <v>Yes</v>
      </c>
      <c r="Q3906" s="93"/>
      <c r="R3906" s="5" t="s">
        <v>1</v>
      </c>
      <c r="S3906" s="1" t="s">
        <v>2</v>
      </c>
      <c r="T3906" s="1" t="s">
        <v>3</v>
      </c>
      <c r="U3906" s="5">
        <v>626</v>
      </c>
      <c r="V3906" s="1">
        <v>59.9</v>
      </c>
      <c r="W3906" s="1">
        <v>54.82</v>
      </c>
      <c r="X3906" s="9">
        <f t="shared" ref="X3906:X3969" si="4990">V3906-W3906</f>
        <v>5.0799999999999983</v>
      </c>
      <c r="Y3906" s="14">
        <v>582</v>
      </c>
      <c r="Z3906" s="1">
        <v>63.57</v>
      </c>
      <c r="AA3906" s="1">
        <v>55.95</v>
      </c>
      <c r="AB3906" s="71">
        <f t="shared" si="4935"/>
        <v>7.6199999999999974</v>
      </c>
      <c r="AC3906" s="36"/>
    </row>
    <row r="3907" spans="1:29" ht="15.75" x14ac:dyDescent="0.25">
      <c r="A3907" s="53">
        <v>6001062</v>
      </c>
      <c r="B3907" s="89" t="s">
        <v>2665</v>
      </c>
      <c r="C3907" s="53" t="s">
        <v>649</v>
      </c>
      <c r="D3907" s="49" t="s">
        <v>2498</v>
      </c>
      <c r="E3907" s="34" t="str">
        <f>M3906</f>
        <v>Needs Improvement School</v>
      </c>
      <c r="F3907" s="65" t="s">
        <v>2484</v>
      </c>
      <c r="G3907" s="62"/>
      <c r="H3907" s="13" t="str">
        <f>IF(V3908&gt;94,"Met",IF(X3908="--","n/a",IF(X3908&gt;=0,"Met","Did Not Meet")))</f>
        <v>Did Not Meet</v>
      </c>
      <c r="I3907" s="13" t="str">
        <f>IF(V3909&gt;94,"Met",IF(X3909="--","n/a",IF(X3909&gt;=0,"Met","Did Not Meet")))</f>
        <v>Did Not Meet</v>
      </c>
      <c r="K3907" s="13" t="str">
        <f>IF(Z3908&gt;94,"Met",IF(AB3908="--","n/a",IF(AB3908&gt;=0,"Met","Did Not Meet")))</f>
        <v>Met</v>
      </c>
      <c r="L3907" s="13" t="str">
        <f>IF(Z3909&gt;94,"Met",IF(AB3909="--","n/a",IF(AB3909&gt;=0,"Met","Did Not Meet")))</f>
        <v>Met</v>
      </c>
      <c r="M3907" s="1" t="s">
        <v>9</v>
      </c>
      <c r="N3907" s="14" t="s">
        <v>2501</v>
      </c>
      <c r="O3907" s="5"/>
      <c r="P3907" s="44" t="str">
        <f t="shared" ref="P3907" si="4991">IF(K3908="Yes",IF(L3908="Yes","Yes","No"),"No")</f>
        <v>Yes</v>
      </c>
      <c r="Q3907" s="94" t="s">
        <v>2759</v>
      </c>
      <c r="R3907" s="5" t="s">
        <v>1</v>
      </c>
      <c r="S3907" s="1" t="s">
        <v>2</v>
      </c>
      <c r="T3907" s="1" t="s">
        <v>7</v>
      </c>
      <c r="U3907" s="5">
        <v>554</v>
      </c>
      <c r="V3907" s="1">
        <v>57.22</v>
      </c>
      <c r="W3907" s="1">
        <v>52.53</v>
      </c>
      <c r="X3907" s="9">
        <f t="shared" si="4990"/>
        <v>4.6899999999999977</v>
      </c>
      <c r="Y3907" s="14">
        <v>515</v>
      </c>
      <c r="Z3907" s="1">
        <v>61.17</v>
      </c>
      <c r="AA3907" s="1">
        <v>53.9</v>
      </c>
      <c r="AB3907" s="71">
        <f t="shared" si="4935"/>
        <v>7.2700000000000031</v>
      </c>
      <c r="AC3907" s="53"/>
    </row>
    <row r="3908" spans="1:29" ht="15" customHeight="1" x14ac:dyDescent="0.25">
      <c r="A3908" s="53">
        <v>6001062</v>
      </c>
      <c r="B3908" s="89" t="s">
        <v>2665</v>
      </c>
      <c r="C3908" s="53" t="s">
        <v>649</v>
      </c>
      <c r="D3908" s="49" t="s">
        <v>2499</v>
      </c>
      <c r="E3908" s="35" t="str">
        <f>VLOOKUP('2012 Accountability Database'!$A3906,'2011 AYP'!A$2:B$1072,2)</f>
        <v>SI_8 (School Improvement Year 8)</v>
      </c>
      <c r="F3908" s="66"/>
      <c r="G3908" s="63" t="s">
        <v>2485</v>
      </c>
      <c r="H3908" s="60" t="str">
        <f t="shared" ref="H3908:I3908" si="4992">IF(H3906="Met","Yes",IF(H3907="Met","Yes","No"))</f>
        <v>Yes</v>
      </c>
      <c r="I3908" s="60" t="str">
        <f t="shared" si="4992"/>
        <v>Yes</v>
      </c>
      <c r="J3908" s="42"/>
      <c r="K3908" s="60" t="str">
        <f t="shared" ref="K3908:L3908" si="4993">IF(K3906="Met","Yes",IF(K3907="Met","Yes","No"))</f>
        <v>Yes</v>
      </c>
      <c r="L3908" s="60" t="str">
        <f t="shared" si="4993"/>
        <v>Yes</v>
      </c>
      <c r="M3908" s="1" t="s">
        <v>9</v>
      </c>
      <c r="N3908" s="14" t="s">
        <v>2503</v>
      </c>
      <c r="O3908" s="5"/>
      <c r="P3908" s="44" t="str">
        <f t="shared" ref="P3908" si="4994">IF(H3912="Yes",IF(I3912="Yes","Yes","No"),"No")</f>
        <v>No</v>
      </c>
      <c r="Q3908" s="108" t="s">
        <v>2758</v>
      </c>
      <c r="R3908" s="5" t="s">
        <v>1</v>
      </c>
      <c r="S3908" s="1" t="s">
        <v>5</v>
      </c>
      <c r="T3908" s="1" t="s">
        <v>3</v>
      </c>
      <c r="U3908" s="5">
        <v>1829</v>
      </c>
      <c r="V3908" s="1">
        <v>54.67</v>
      </c>
      <c r="W3908" s="1">
        <v>54.82</v>
      </c>
      <c r="X3908" s="6">
        <f t="shared" si="4990"/>
        <v>-0.14999999999999858</v>
      </c>
      <c r="Y3908" s="14">
        <v>1692</v>
      </c>
      <c r="Z3908" s="1">
        <v>57.03</v>
      </c>
      <c r="AA3908" s="1">
        <v>55.95</v>
      </c>
      <c r="AB3908" s="71">
        <f t="shared" si="4935"/>
        <v>1.0799999999999983</v>
      </c>
      <c r="AC3908" s="53"/>
    </row>
    <row r="3909" spans="1:29" x14ac:dyDescent="0.25">
      <c r="A3909" s="53">
        <v>6001062</v>
      </c>
      <c r="B3909" s="89" t="s">
        <v>2665</v>
      </c>
      <c r="C3909" s="53" t="s">
        <v>649</v>
      </c>
      <c r="D3909" s="49" t="s">
        <v>2507</v>
      </c>
      <c r="E3909" s="47">
        <f>VLOOKUP('2012 Accountability Database'!A3906,Dems1112!$A$2:$G$1082,3)</f>
        <v>0.93</v>
      </c>
      <c r="F3909" s="66"/>
      <c r="G3909" s="52"/>
      <c r="M3909" s="1" t="s">
        <v>9</v>
      </c>
      <c r="N3909" s="14" t="s">
        <v>2504</v>
      </c>
      <c r="O3909" s="5"/>
      <c r="P3909" s="44" t="str">
        <f t="shared" ref="P3909" si="4995">IF(K3912="Yes",IF(L3912="Yes","Yes","No"),"No")</f>
        <v>No</v>
      </c>
      <c r="Q3909" s="108"/>
      <c r="R3909" s="5" t="s">
        <v>1</v>
      </c>
      <c r="S3909" s="1" t="s">
        <v>5</v>
      </c>
      <c r="T3909" s="1" t="s">
        <v>7</v>
      </c>
      <c r="U3909" s="5">
        <v>1616</v>
      </c>
      <c r="V3909" s="1">
        <v>52.48</v>
      </c>
      <c r="W3909" s="1">
        <v>52.53</v>
      </c>
      <c r="X3909" s="6">
        <f t="shared" si="4990"/>
        <v>-5.0000000000004263E-2</v>
      </c>
      <c r="Y3909" s="14">
        <v>1492</v>
      </c>
      <c r="Z3909" s="1">
        <v>55.03</v>
      </c>
      <c r="AA3909" s="1">
        <v>53.9</v>
      </c>
      <c r="AB3909" s="71">
        <f t="shared" si="4935"/>
        <v>1.1300000000000026</v>
      </c>
      <c r="AC3909" s="53"/>
    </row>
    <row r="3910" spans="1:29" x14ac:dyDescent="0.25">
      <c r="A3910" s="53">
        <v>6001062</v>
      </c>
      <c r="B3910" s="89" t="s">
        <v>2665</v>
      </c>
      <c r="C3910" s="53" t="s">
        <v>649</v>
      </c>
      <c r="D3910" s="50" t="s">
        <v>2508</v>
      </c>
      <c r="E3910" s="47">
        <f>VLOOKUP('2012 Accountability Database'!A3906,Dems1112!$A$2:$G$1082,4)</f>
        <v>0.87</v>
      </c>
      <c r="F3910" s="65" t="s">
        <v>2486</v>
      </c>
      <c r="G3910" s="62"/>
      <c r="H3910" s="13" t="str">
        <f>IF(V3910&gt;94,"Met",IF(X3910="--","n/a",IF(X3910&gt;=0,"Met","Did Not Meet")))</f>
        <v>Did Not Meet</v>
      </c>
      <c r="I3910" s="13" t="str">
        <f>IF(V3911&gt;94,"Met",IF(X3911="--","n/a",IF(X3911&gt;=0,"Met","Did Not Meet")))</f>
        <v>Did Not Meet</v>
      </c>
      <c r="J3910" s="13"/>
      <c r="K3910" s="13" t="str">
        <f>IF(Z3910&gt;94,"Met",IF(AB3910="--","n/a",IF(AB3910&gt;=0,"Met","Did Not Meet")))</f>
        <v>Did Not Meet</v>
      </c>
      <c r="L3910" s="13" t="str">
        <f>IF(Z3911&gt;94,"Met",IF(AB3911="--","n/a",IF(AB3911&gt;=0,"Met","Did Not Meet")))</f>
        <v>Did Not Meet</v>
      </c>
      <c r="M3910" s="5" t="s">
        <v>9</v>
      </c>
      <c r="N3910" s="68" t="s">
        <v>2497</v>
      </c>
      <c r="O3910" s="35"/>
      <c r="P3910" s="44"/>
      <c r="Q3910" s="108"/>
      <c r="R3910" s="5" t="s">
        <v>6</v>
      </c>
      <c r="S3910" s="5" t="s">
        <v>2</v>
      </c>
      <c r="T3910" s="5" t="s">
        <v>3</v>
      </c>
      <c r="U3910" s="5">
        <v>676</v>
      </c>
      <c r="V3910" s="5">
        <v>53.55</v>
      </c>
      <c r="W3910" s="5">
        <v>56.02</v>
      </c>
      <c r="X3910" s="8">
        <f t="shared" si="4990"/>
        <v>-2.470000000000006</v>
      </c>
      <c r="Y3910" s="14">
        <v>583</v>
      </c>
      <c r="Z3910" s="5">
        <v>51.8</v>
      </c>
      <c r="AA3910" s="5">
        <v>53.78</v>
      </c>
      <c r="AB3910" s="72">
        <f t="shared" si="4935"/>
        <v>-1.980000000000004</v>
      </c>
      <c r="AC3910" s="53"/>
    </row>
    <row r="3911" spans="1:29" x14ac:dyDescent="0.25">
      <c r="A3911" s="53">
        <v>6001062</v>
      </c>
      <c r="B3911" s="89" t="s">
        <v>2665</v>
      </c>
      <c r="C3911" s="53" t="s">
        <v>649</v>
      </c>
      <c r="D3911" s="50" t="s">
        <v>974</v>
      </c>
      <c r="E3911" s="47" t="str">
        <f>VLOOKUP('2012 Accountability Database'!A3906,Dems1112!$A$2:$G$1082,5)</f>
        <v>6-8</v>
      </c>
      <c r="F3911" s="65" t="s">
        <v>2487</v>
      </c>
      <c r="G3911" s="62"/>
      <c r="H3911" s="13" t="str">
        <f>IF(V3912&gt;94,"Met",IF(X3912="--","n/a",IF(X3912&gt;=0,"Met","Did Not Meet")))</f>
        <v>Did Not Meet</v>
      </c>
      <c r="I3911" s="13" t="str">
        <f>IF(V3913&gt;94,"Met",IF(X3913="--","n/a",IF(X3913&gt;=0,"Met","Did Not Meet")))</f>
        <v>Did Not Meet</v>
      </c>
      <c r="J3911" s="13"/>
      <c r="K3911" s="13" t="str">
        <f>IF(Z3912&gt;94,"Met",IF(AB3912="--","n/a",IF(AB3912&gt;=0,"Met","Did Not Meet")))</f>
        <v>Did Not Meet</v>
      </c>
      <c r="L3911" s="13" t="str">
        <f>IF(Z3913&gt;94,"Met",IF(AB3913="--","n/a",IF(AB3913&gt;=0,"Met","Did Not Meet")))</f>
        <v>Did Not Meet</v>
      </c>
      <c r="M3911" s="1" t="s">
        <v>9</v>
      </c>
      <c r="N3911" s="14"/>
      <c r="O3911" s="35" t="s">
        <v>2506</v>
      </c>
      <c r="P3911" s="83" t="str">
        <f t="shared" ref="P3911" si="4996">IF(P3906="No"," ", IF(P3908="No"," ",IF(P3907="No", " ",IF(P3909="No"," ","X"))))</f>
        <v xml:space="preserve"> </v>
      </c>
      <c r="Q3911" s="108"/>
      <c r="R3911" s="5" t="s">
        <v>6</v>
      </c>
      <c r="S3911" s="1" t="s">
        <v>2</v>
      </c>
      <c r="T3911" s="1" t="s">
        <v>7</v>
      </c>
      <c r="U3911" s="5">
        <v>593</v>
      </c>
      <c r="V3911" s="1">
        <v>52.11</v>
      </c>
      <c r="W3911" s="1">
        <v>52.8</v>
      </c>
      <c r="X3911" s="6">
        <f t="shared" si="4990"/>
        <v>-0.68999999999999773</v>
      </c>
      <c r="Y3911" s="14">
        <v>516</v>
      </c>
      <c r="Z3911" s="1">
        <v>50.78</v>
      </c>
      <c r="AA3911" s="1">
        <v>50.91</v>
      </c>
      <c r="AB3911" s="72">
        <f t="shared" si="4935"/>
        <v>-0.12999999999999545</v>
      </c>
      <c r="AC3911" s="53"/>
    </row>
    <row r="3912" spans="1:29" ht="15.75" x14ac:dyDescent="0.25">
      <c r="A3912" s="53">
        <v>6001062</v>
      </c>
      <c r="B3912" s="89" t="s">
        <v>2665</v>
      </c>
      <c r="C3912" s="53" t="s">
        <v>649</v>
      </c>
      <c r="D3912" s="50" t="s">
        <v>975</v>
      </c>
      <c r="E3912" s="48" t="str">
        <f>VLOOKUP('2012 Accountability Database'!A3906,Dems1112!$A$2:$G$1082,6)</f>
        <v>3 (Central AR)</v>
      </c>
      <c r="F3912" s="66"/>
      <c r="G3912" s="63" t="s">
        <v>2488</v>
      </c>
      <c r="H3912" s="61" t="str">
        <f t="shared" ref="H3912:I3912" si="4997">IF(H3910="Met","Yes",IF(H3911="Met","Yes","No"))</f>
        <v>No</v>
      </c>
      <c r="I3912" s="61" t="str">
        <f t="shared" si="4997"/>
        <v>No</v>
      </c>
      <c r="J3912" s="55"/>
      <c r="K3912" s="61" t="str">
        <f t="shared" ref="K3912:L3912" si="4998">IF(K3910="Met","Yes",IF(K3911="Met","Yes","No"))</f>
        <v>No</v>
      </c>
      <c r="L3912" s="61" t="str">
        <f t="shared" si="4998"/>
        <v>No</v>
      </c>
      <c r="M3912" s="1" t="s">
        <v>9</v>
      </c>
      <c r="N3912" s="14"/>
      <c r="O3912" s="35" t="s">
        <v>2505</v>
      </c>
      <c r="P3912" s="83" t="str">
        <f t="shared" ref="P3912" si="4999">IF(P3911="X"," ",IF(P3913="X"," ","X"))</f>
        <v xml:space="preserve"> </v>
      </c>
      <c r="Q3912" s="94" t="s">
        <v>2759</v>
      </c>
      <c r="R3912" s="5" t="s">
        <v>6</v>
      </c>
      <c r="S3912" s="1" t="s">
        <v>5</v>
      </c>
      <c r="T3912" s="1" t="s">
        <v>3</v>
      </c>
      <c r="U3912" s="5">
        <v>2013</v>
      </c>
      <c r="V3912" s="1">
        <v>54.74</v>
      </c>
      <c r="W3912" s="1">
        <v>56.02</v>
      </c>
      <c r="X3912" s="6">
        <f t="shared" si="4990"/>
        <v>-1.2800000000000011</v>
      </c>
      <c r="Y3912" s="14">
        <v>1695</v>
      </c>
      <c r="Z3912" s="1">
        <v>52.86</v>
      </c>
      <c r="AA3912" s="1">
        <v>53.78</v>
      </c>
      <c r="AB3912" s="72">
        <f t="shared" si="4935"/>
        <v>-0.92000000000000171</v>
      </c>
      <c r="AC3912" s="53"/>
    </row>
    <row r="3913" spans="1:29" x14ac:dyDescent="0.25">
      <c r="A3913" s="54">
        <v>6001062</v>
      </c>
      <c r="B3913" s="90" t="s">
        <v>2665</v>
      </c>
      <c r="C3913" s="54" t="s">
        <v>649</v>
      </c>
      <c r="D3913" s="4"/>
      <c r="E3913" s="4"/>
      <c r="F3913" s="67"/>
      <c r="G3913" s="64"/>
      <c r="H3913" s="43"/>
      <c r="I3913" s="43"/>
      <c r="J3913" s="43"/>
      <c r="K3913" s="43"/>
      <c r="L3913" s="43"/>
      <c r="M3913" s="4" t="s">
        <v>9</v>
      </c>
      <c r="N3913" s="15"/>
      <c r="O3913" s="38" t="s">
        <v>2482</v>
      </c>
      <c r="P3913" s="84" t="str">
        <f>IF(E3907="Achieving School"," ","X")</f>
        <v>X</v>
      </c>
      <c r="Q3913" s="91"/>
      <c r="R3913" s="4" t="s">
        <v>6</v>
      </c>
      <c r="S3913" s="4" t="s">
        <v>5</v>
      </c>
      <c r="T3913" s="4" t="s">
        <v>7</v>
      </c>
      <c r="U3913" s="4">
        <v>1761</v>
      </c>
      <c r="V3913" s="4">
        <v>52.47</v>
      </c>
      <c r="W3913" s="4">
        <v>52.8</v>
      </c>
      <c r="X3913" s="7">
        <f t="shared" si="4990"/>
        <v>-0.32999999999999829</v>
      </c>
      <c r="Y3913" s="15">
        <v>1495</v>
      </c>
      <c r="Z3913" s="4">
        <v>50.9</v>
      </c>
      <c r="AA3913" s="4">
        <v>50.91</v>
      </c>
      <c r="AB3913" s="73">
        <f t="shared" si="4935"/>
        <v>-9.9999999999980105E-3</v>
      </c>
      <c r="AC3913" s="54"/>
    </row>
    <row r="3914" spans="1:29" x14ac:dyDescent="0.25">
      <c r="A3914" s="1">
        <v>6001071</v>
      </c>
      <c r="B3914" s="87" t="s">
        <v>2665</v>
      </c>
      <c r="C3914" s="55" t="s">
        <v>650</v>
      </c>
      <c r="E3914" s="42"/>
      <c r="F3914" s="65" t="s">
        <v>2483</v>
      </c>
      <c r="G3914" s="62"/>
      <c r="H3914" s="37" t="str">
        <f>IF(V3914&gt;94,"Met",IF(X3914="--","n/a",IF(X3914&gt;=0,"Met","Did Not Meet")))</f>
        <v>Met</v>
      </c>
      <c r="I3914" s="37" t="str">
        <f>IF(V3915&gt;94,"Met",IF(X3915="--","n/a",IF(X3915&gt;=0,"Met","Did Not Meet")))</f>
        <v>Met</v>
      </c>
      <c r="K3914" s="13" t="str">
        <f>IF(Z3914&gt;94,"Met",IF(AB3914="--","n/a",IF(AB3914&gt;=0,"Met","Did Not Meet")))</f>
        <v>Met</v>
      </c>
      <c r="L3914" s="13" t="str">
        <f>IF(Z3915&gt;94,"Met",IF(AB3915="--","n/a",IF(AB3915&gt;=0,"Met","Did Not Meet")))</f>
        <v>Met</v>
      </c>
      <c r="M3914" s="1" t="s">
        <v>9</v>
      </c>
      <c r="N3914" s="14" t="s">
        <v>2502</v>
      </c>
      <c r="O3914" s="5"/>
      <c r="P3914" s="44" t="str">
        <f t="shared" ref="P3914" si="5000">IF(H3916="Yes",IF(I3916="Yes","Yes","No"),"No")</f>
        <v>Yes</v>
      </c>
      <c r="Q3914" s="93"/>
      <c r="R3914" s="5" t="s">
        <v>1</v>
      </c>
      <c r="S3914" s="1" t="s">
        <v>2</v>
      </c>
      <c r="T3914" s="1" t="s">
        <v>3</v>
      </c>
      <c r="U3914" s="5">
        <v>349</v>
      </c>
      <c r="V3914" s="1">
        <v>61.6</v>
      </c>
      <c r="W3914" s="1">
        <v>57.82</v>
      </c>
      <c r="X3914" s="9">
        <f t="shared" si="4990"/>
        <v>3.7800000000000011</v>
      </c>
      <c r="Y3914" s="14">
        <v>219</v>
      </c>
      <c r="Z3914" s="1">
        <v>79</v>
      </c>
      <c r="AA3914" s="1">
        <v>75.44</v>
      </c>
      <c r="AB3914" s="71">
        <f t="shared" si="4935"/>
        <v>3.5600000000000023</v>
      </c>
      <c r="AC3914" s="36"/>
    </row>
    <row r="3915" spans="1:29" ht="15.75" x14ac:dyDescent="0.25">
      <c r="A3915" s="53">
        <v>6001071</v>
      </c>
      <c r="B3915" s="89" t="s">
        <v>2665</v>
      </c>
      <c r="C3915" s="53" t="s">
        <v>650</v>
      </c>
      <c r="D3915" s="49" t="s">
        <v>2498</v>
      </c>
      <c r="E3915" s="34" t="str">
        <f>M3914</f>
        <v>Needs Improvement School</v>
      </c>
      <c r="F3915" s="65" t="s">
        <v>2484</v>
      </c>
      <c r="G3915" s="62"/>
      <c r="H3915" s="13" t="str">
        <f>IF(V3916&gt;94,"Met",IF(X3916="--","n/a",IF(X3916&gt;=0,"Met","Did Not Meet")))</f>
        <v>Did Not Meet</v>
      </c>
      <c r="I3915" s="13" t="str">
        <f>IF(V3917&gt;94,"Met",IF(X3917="--","n/a",IF(X3917&gt;=0,"Met","Did Not Meet")))</f>
        <v>Did Not Meet</v>
      </c>
      <c r="K3915" s="13" t="str">
        <f>IF(Z3916&gt;94,"Met",IF(AB3916="--","n/a",IF(AB3916&gt;=0,"Met","Did Not Meet")))</f>
        <v>Did Not Meet</v>
      </c>
      <c r="L3915" s="13" t="str">
        <f>IF(Z3917&gt;94,"Met",IF(AB3917="--","n/a",IF(AB3917&gt;=0,"Met","Did Not Meet")))</f>
        <v>Did Not Meet</v>
      </c>
      <c r="M3915" s="1" t="s">
        <v>9</v>
      </c>
      <c r="N3915" s="14" t="s">
        <v>2501</v>
      </c>
      <c r="O3915" s="5"/>
      <c r="P3915" s="44" t="str">
        <f t="shared" ref="P3915" si="5001">IF(K3916="Yes",IF(L3916="Yes","Yes","No"),"No")</f>
        <v>Yes</v>
      </c>
      <c r="Q3915" s="94" t="s">
        <v>2759</v>
      </c>
      <c r="R3915" s="5" t="s">
        <v>1</v>
      </c>
      <c r="S3915" s="1" t="s">
        <v>2</v>
      </c>
      <c r="T3915" s="1" t="s">
        <v>7</v>
      </c>
      <c r="U3915" s="5">
        <v>337</v>
      </c>
      <c r="V3915" s="1">
        <v>61.42</v>
      </c>
      <c r="W3915" s="1">
        <v>57.49</v>
      </c>
      <c r="X3915" s="9">
        <f t="shared" si="4990"/>
        <v>3.9299999999999997</v>
      </c>
      <c r="Y3915" s="14">
        <v>212</v>
      </c>
      <c r="Z3915" s="1">
        <v>78.3</v>
      </c>
      <c r="AA3915" s="1">
        <v>74.84</v>
      </c>
      <c r="AB3915" s="71">
        <f t="shared" si="4935"/>
        <v>3.4599999999999937</v>
      </c>
      <c r="AC3915" s="53"/>
    </row>
    <row r="3916" spans="1:29" ht="15" customHeight="1" x14ac:dyDescent="0.25">
      <c r="A3916" s="53">
        <v>6001071</v>
      </c>
      <c r="B3916" s="89" t="s">
        <v>2665</v>
      </c>
      <c r="C3916" s="53" t="s">
        <v>650</v>
      </c>
      <c r="D3916" s="49" t="s">
        <v>2499</v>
      </c>
      <c r="E3916" s="35" t="str">
        <f>VLOOKUP('2012 Accountability Database'!$A3914,'2011 AYP'!A$2:B$1072,2)</f>
        <v>SI_M (School Improvement - Met Standards)</v>
      </c>
      <c r="F3916" s="66"/>
      <c r="G3916" s="63" t="s">
        <v>2485</v>
      </c>
      <c r="H3916" s="60" t="str">
        <f t="shared" ref="H3916:I3916" si="5002">IF(H3914="Met","Yes",IF(H3915="Met","Yes","No"))</f>
        <v>Yes</v>
      </c>
      <c r="I3916" s="60" t="str">
        <f t="shared" si="5002"/>
        <v>Yes</v>
      </c>
      <c r="J3916" s="42"/>
      <c r="K3916" s="60" t="str">
        <f t="shared" ref="K3916:L3916" si="5003">IF(K3914="Met","Yes",IF(K3915="Met","Yes","No"))</f>
        <v>Yes</v>
      </c>
      <c r="L3916" s="60" t="str">
        <f t="shared" si="5003"/>
        <v>Yes</v>
      </c>
      <c r="M3916" s="1" t="s">
        <v>9</v>
      </c>
      <c r="N3916" s="14" t="s">
        <v>2503</v>
      </c>
      <c r="O3916" s="5"/>
      <c r="P3916" s="44" t="str">
        <f t="shared" ref="P3916" si="5004">IF(H3920="Yes",IF(I3920="Yes","Yes","No"),"No")</f>
        <v>No</v>
      </c>
      <c r="Q3916" s="108" t="s">
        <v>2758</v>
      </c>
      <c r="R3916" s="5" t="s">
        <v>1</v>
      </c>
      <c r="S3916" s="1" t="s">
        <v>5</v>
      </c>
      <c r="T3916" s="1" t="s">
        <v>3</v>
      </c>
      <c r="U3916" s="5">
        <v>1071</v>
      </c>
      <c r="V3916" s="1">
        <v>52.19</v>
      </c>
      <c r="W3916" s="1">
        <v>57.82</v>
      </c>
      <c r="X3916" s="6">
        <f t="shared" si="4990"/>
        <v>-5.6300000000000026</v>
      </c>
      <c r="Y3916" s="14">
        <v>660</v>
      </c>
      <c r="Z3916" s="1">
        <v>72.88</v>
      </c>
      <c r="AA3916" s="1">
        <v>75.44</v>
      </c>
      <c r="AB3916" s="72">
        <f t="shared" si="4935"/>
        <v>-2.5600000000000023</v>
      </c>
      <c r="AC3916" s="53"/>
    </row>
    <row r="3917" spans="1:29" x14ac:dyDescent="0.25">
      <c r="A3917" s="53">
        <v>6001071</v>
      </c>
      <c r="B3917" s="89" t="s">
        <v>2665</v>
      </c>
      <c r="C3917" s="53" t="s">
        <v>650</v>
      </c>
      <c r="D3917" s="49" t="s">
        <v>2507</v>
      </c>
      <c r="E3917" s="47">
        <f>VLOOKUP('2012 Accountability Database'!A3914,Dems1112!$A$2:$G$1082,3)</f>
        <v>0.99</v>
      </c>
      <c r="F3917" s="66"/>
      <c r="G3917" s="52"/>
      <c r="M3917" s="1" t="s">
        <v>9</v>
      </c>
      <c r="N3917" s="14" t="s">
        <v>2504</v>
      </c>
      <c r="O3917" s="5"/>
      <c r="P3917" s="44" t="str">
        <f t="shared" ref="P3917" si="5005">IF(K3920="Yes",IF(L3920="Yes","Yes","No"),"No")</f>
        <v>No</v>
      </c>
      <c r="Q3917" s="108"/>
      <c r="R3917" s="5" t="s">
        <v>1</v>
      </c>
      <c r="S3917" s="1" t="s">
        <v>5</v>
      </c>
      <c r="T3917" s="1" t="s">
        <v>7</v>
      </c>
      <c r="U3917" s="5">
        <v>1036</v>
      </c>
      <c r="V3917" s="1">
        <v>51.74</v>
      </c>
      <c r="W3917" s="1">
        <v>57.49</v>
      </c>
      <c r="X3917" s="6">
        <f t="shared" si="4990"/>
        <v>-5.75</v>
      </c>
      <c r="Y3917" s="14">
        <v>635</v>
      </c>
      <c r="Z3917" s="1">
        <v>71.97</v>
      </c>
      <c r="AA3917" s="1">
        <v>74.84</v>
      </c>
      <c r="AB3917" s="72">
        <f t="shared" si="4935"/>
        <v>-2.8700000000000045</v>
      </c>
      <c r="AC3917" s="53"/>
    </row>
    <row r="3918" spans="1:29" x14ac:dyDescent="0.25">
      <c r="A3918" s="53">
        <v>6001071</v>
      </c>
      <c r="B3918" s="89" t="s">
        <v>2665</v>
      </c>
      <c r="C3918" s="53" t="s">
        <v>650</v>
      </c>
      <c r="D3918" s="50" t="s">
        <v>2508</v>
      </c>
      <c r="E3918" s="47">
        <f>VLOOKUP('2012 Accountability Database'!A3914,Dems1112!$A$2:$G$1082,4)</f>
        <v>0.96</v>
      </c>
      <c r="F3918" s="65" t="s">
        <v>2486</v>
      </c>
      <c r="G3918" s="62"/>
      <c r="H3918" s="13" t="str">
        <f>IF(V3918&gt;94,"Met",IF(X3918="--","n/a",IF(X3918&gt;=0,"Met","Did Not Meet")))</f>
        <v>Did Not Meet</v>
      </c>
      <c r="I3918" s="13" t="str">
        <f>IF(V3919&gt;94,"Met",IF(X3919="--","n/a",IF(X3919&gt;=0,"Met","Did Not Meet")))</f>
        <v>Did Not Meet</v>
      </c>
      <c r="J3918" s="13"/>
      <c r="K3918" s="13" t="str">
        <f>IF(Z3918&gt;94,"Met",IF(AB3918="--","n/a",IF(AB3918&gt;=0,"Met","Did Not Meet")))</f>
        <v>Did Not Meet</v>
      </c>
      <c r="L3918" s="13" t="str">
        <f>IF(Z3919&gt;94,"Met",IF(AB3919="--","n/a",IF(AB3919&gt;=0,"Met","Did Not Meet")))</f>
        <v>Did Not Meet</v>
      </c>
      <c r="M3918" s="5" t="s">
        <v>9</v>
      </c>
      <c r="N3918" s="68" t="s">
        <v>2497</v>
      </c>
      <c r="O3918" s="35"/>
      <c r="P3918" s="44"/>
      <c r="Q3918" s="108"/>
      <c r="R3918" s="5" t="s">
        <v>6</v>
      </c>
      <c r="S3918" s="5" t="s">
        <v>2</v>
      </c>
      <c r="T3918" s="5" t="s">
        <v>3</v>
      </c>
      <c r="U3918" s="5">
        <v>349</v>
      </c>
      <c r="V3918" s="5">
        <v>63.04</v>
      </c>
      <c r="W3918" s="5">
        <v>69.010000000000005</v>
      </c>
      <c r="X3918" s="8">
        <f t="shared" si="4990"/>
        <v>-5.970000000000006</v>
      </c>
      <c r="Y3918" s="14">
        <v>220</v>
      </c>
      <c r="Z3918" s="5">
        <v>46.82</v>
      </c>
      <c r="AA3918" s="5">
        <v>66.55</v>
      </c>
      <c r="AB3918" s="72">
        <f t="shared" si="4935"/>
        <v>-19.729999999999997</v>
      </c>
      <c r="AC3918" s="53"/>
    </row>
    <row r="3919" spans="1:29" x14ac:dyDescent="0.25">
      <c r="A3919" s="53">
        <v>6001071</v>
      </c>
      <c r="B3919" s="89" t="s">
        <v>2665</v>
      </c>
      <c r="C3919" s="53" t="s">
        <v>650</v>
      </c>
      <c r="D3919" s="50" t="s">
        <v>974</v>
      </c>
      <c r="E3919" s="47" t="str">
        <f>VLOOKUP('2012 Accountability Database'!A3914,Dems1112!$A$2:$G$1082,5)</f>
        <v>3-5</v>
      </c>
      <c r="F3919" s="65" t="s">
        <v>2487</v>
      </c>
      <c r="G3919" s="62"/>
      <c r="H3919" s="13" t="str">
        <f>IF(V3920&gt;94,"Met",IF(X3920="--","n/a",IF(X3920&gt;=0,"Met","Did Not Meet")))</f>
        <v>Did Not Meet</v>
      </c>
      <c r="I3919" s="13" t="str">
        <f>IF(V3921&gt;94,"Met",IF(X3921="--","n/a",IF(X3921&gt;=0,"Met","Did Not Meet")))</f>
        <v>Did Not Meet</v>
      </c>
      <c r="J3919" s="13"/>
      <c r="K3919" s="13" t="str">
        <f>IF(Z3920&gt;94,"Met",IF(AB3920="--","n/a",IF(AB3920&gt;=0,"Met","Did Not Meet")))</f>
        <v>Did Not Meet</v>
      </c>
      <c r="L3919" s="13" t="str">
        <f>IF(Z3921&gt;94,"Met",IF(AB3921="--","n/a",IF(AB3921&gt;=0,"Met","Did Not Meet")))</f>
        <v>Did Not Meet</v>
      </c>
      <c r="M3919" s="5" t="s">
        <v>9</v>
      </c>
      <c r="N3919" s="14"/>
      <c r="O3919" s="35" t="s">
        <v>2506</v>
      </c>
      <c r="P3919" s="83" t="str">
        <f t="shared" ref="P3919" si="5006">IF(P3914="No"," ", IF(P3916="No"," ",IF(P3915="No", " ",IF(P3917="No"," ","X"))))</f>
        <v xml:space="preserve"> </v>
      </c>
      <c r="Q3919" s="108"/>
      <c r="R3919" s="5" t="s">
        <v>6</v>
      </c>
      <c r="S3919" s="5" t="s">
        <v>2</v>
      </c>
      <c r="T3919" s="5" t="s">
        <v>7</v>
      </c>
      <c r="U3919" s="5">
        <v>337</v>
      </c>
      <c r="V3919" s="5">
        <v>62.61</v>
      </c>
      <c r="W3919" s="5">
        <v>68.92</v>
      </c>
      <c r="X3919" s="8">
        <f t="shared" si="4990"/>
        <v>-6.3100000000000023</v>
      </c>
      <c r="Y3919" s="14">
        <v>213</v>
      </c>
      <c r="Z3919" s="5">
        <v>46.48</v>
      </c>
      <c r="AA3919" s="5">
        <v>65.739999999999995</v>
      </c>
      <c r="AB3919" s="72">
        <f t="shared" si="4935"/>
        <v>-19.259999999999998</v>
      </c>
      <c r="AC3919" s="53"/>
    </row>
    <row r="3920" spans="1:29" ht="15.75" x14ac:dyDescent="0.25">
      <c r="A3920" s="53">
        <v>6001071</v>
      </c>
      <c r="B3920" s="89" t="s">
        <v>2665</v>
      </c>
      <c r="C3920" s="53" t="s">
        <v>650</v>
      </c>
      <c r="D3920" s="50" t="s">
        <v>975</v>
      </c>
      <c r="E3920" s="48" t="str">
        <f>VLOOKUP('2012 Accountability Database'!A3914,Dems1112!$A$2:$G$1082,6)</f>
        <v>3 (Central AR)</v>
      </c>
      <c r="F3920" s="66"/>
      <c r="G3920" s="63" t="s">
        <v>2488</v>
      </c>
      <c r="H3920" s="61" t="str">
        <f t="shared" ref="H3920:I3920" si="5007">IF(H3918="Met","Yes",IF(H3919="Met","Yes","No"))</f>
        <v>No</v>
      </c>
      <c r="I3920" s="61" t="str">
        <f t="shared" si="5007"/>
        <v>No</v>
      </c>
      <c r="J3920" s="55"/>
      <c r="K3920" s="61" t="str">
        <f t="shared" ref="K3920:L3920" si="5008">IF(K3918="Met","Yes",IF(K3919="Met","Yes","No"))</f>
        <v>No</v>
      </c>
      <c r="L3920" s="61" t="str">
        <f t="shared" si="5008"/>
        <v>No</v>
      </c>
      <c r="M3920" s="5" t="s">
        <v>9</v>
      </c>
      <c r="N3920" s="14"/>
      <c r="O3920" s="35" t="s">
        <v>2505</v>
      </c>
      <c r="P3920" s="83" t="str">
        <f t="shared" ref="P3920" si="5009">IF(P3919="X"," ",IF(P3921="X"," ","X"))</f>
        <v xml:space="preserve"> </v>
      </c>
      <c r="Q3920" s="94" t="s">
        <v>2759</v>
      </c>
      <c r="R3920" s="5" t="s">
        <v>6</v>
      </c>
      <c r="S3920" s="5" t="s">
        <v>5</v>
      </c>
      <c r="T3920" s="5" t="s">
        <v>3</v>
      </c>
      <c r="U3920" s="5">
        <v>1072</v>
      </c>
      <c r="V3920" s="5">
        <v>61.66</v>
      </c>
      <c r="W3920" s="5">
        <v>69.010000000000005</v>
      </c>
      <c r="X3920" s="8">
        <f t="shared" si="4990"/>
        <v>-7.3500000000000085</v>
      </c>
      <c r="Y3920" s="14">
        <v>663</v>
      </c>
      <c r="Z3920" s="5">
        <v>56.56</v>
      </c>
      <c r="AA3920" s="5">
        <v>66.55</v>
      </c>
      <c r="AB3920" s="72">
        <f t="shared" si="4935"/>
        <v>-9.9899999999999949</v>
      </c>
      <c r="AC3920" s="53"/>
    </row>
    <row r="3921" spans="1:29" x14ac:dyDescent="0.25">
      <c r="A3921" s="54">
        <v>6001071</v>
      </c>
      <c r="B3921" s="90" t="s">
        <v>2665</v>
      </c>
      <c r="C3921" s="54" t="s">
        <v>650</v>
      </c>
      <c r="D3921" s="4"/>
      <c r="E3921" s="4"/>
      <c r="F3921" s="67"/>
      <c r="G3921" s="64"/>
      <c r="H3921" s="43"/>
      <c r="I3921" s="43"/>
      <c r="J3921" s="43"/>
      <c r="K3921" s="43"/>
      <c r="L3921" s="43"/>
      <c r="M3921" s="4" t="s">
        <v>9</v>
      </c>
      <c r="N3921" s="15"/>
      <c r="O3921" s="38" t="s">
        <v>2482</v>
      </c>
      <c r="P3921" s="84" t="str">
        <f>IF(E3915="Achieving School"," ","X")</f>
        <v>X</v>
      </c>
      <c r="Q3921" s="91"/>
      <c r="R3921" s="4" t="s">
        <v>6</v>
      </c>
      <c r="S3921" s="4" t="s">
        <v>5</v>
      </c>
      <c r="T3921" s="4" t="s">
        <v>7</v>
      </c>
      <c r="U3921" s="4">
        <v>1037</v>
      </c>
      <c r="V3921" s="4">
        <v>61.43</v>
      </c>
      <c r="W3921" s="4">
        <v>68.92</v>
      </c>
      <c r="X3921" s="7">
        <f t="shared" si="4990"/>
        <v>-7.490000000000002</v>
      </c>
      <c r="Y3921" s="15">
        <v>638</v>
      </c>
      <c r="Z3921" s="4">
        <v>55.64</v>
      </c>
      <c r="AA3921" s="4">
        <v>65.739999999999995</v>
      </c>
      <c r="AB3921" s="73">
        <f t="shared" si="4935"/>
        <v>-10.099999999999994</v>
      </c>
      <c r="AC3921" s="54"/>
    </row>
    <row r="3922" spans="1:29" x14ac:dyDescent="0.25">
      <c r="A3922" s="1">
        <v>6001072</v>
      </c>
      <c r="B3922" s="87" t="s">
        <v>2665</v>
      </c>
      <c r="C3922" s="55" t="s">
        <v>651</v>
      </c>
      <c r="E3922" s="42"/>
      <c r="F3922" s="65" t="s">
        <v>2483</v>
      </c>
      <c r="G3922" s="62"/>
      <c r="H3922" s="37" t="str">
        <f>IF(V3922&gt;94,"Met",IF(X3922="--","n/a",IF(X3922&gt;=0,"Met","Did Not Meet")))</f>
        <v>Met</v>
      </c>
      <c r="I3922" s="37" t="str">
        <f>IF(V3923&gt;94,"Met",IF(X3923="--","n/a",IF(X3923&gt;=0,"Met","Did Not Meet")))</f>
        <v>Met</v>
      </c>
      <c r="K3922" s="13" t="str">
        <f>IF(Z3922&gt;94,"Met",IF(AB3922="--","n/a",IF(AB3922&gt;=0,"Met","Did Not Meet")))</f>
        <v>Met</v>
      </c>
      <c r="L3922" s="13" t="str">
        <f>IF(Z3923&gt;94,"Met",IF(AB3923="--","n/a",IF(AB3923&gt;=0,"Met","Did Not Meet")))</f>
        <v>Met</v>
      </c>
      <c r="M3922" s="5" t="s">
        <v>9</v>
      </c>
      <c r="N3922" s="14" t="s">
        <v>2502</v>
      </c>
      <c r="O3922" s="5"/>
      <c r="P3922" s="44" t="str">
        <f t="shared" ref="P3922" si="5010">IF(H3924="Yes",IF(I3924="Yes","Yes","No"),"No")</f>
        <v>Yes</v>
      </c>
      <c r="Q3922" s="93"/>
      <c r="R3922" s="5" t="s">
        <v>1</v>
      </c>
      <c r="S3922" s="5" t="s">
        <v>2</v>
      </c>
      <c r="T3922" s="5" t="s">
        <v>3</v>
      </c>
      <c r="U3922" s="5">
        <v>349</v>
      </c>
      <c r="V3922" s="5">
        <v>61.6</v>
      </c>
      <c r="W3922" s="5">
        <v>57.82</v>
      </c>
      <c r="X3922" s="11">
        <f t="shared" si="4990"/>
        <v>3.7800000000000011</v>
      </c>
      <c r="Y3922" s="14">
        <v>219</v>
      </c>
      <c r="Z3922" s="5">
        <v>79</v>
      </c>
      <c r="AA3922" s="5">
        <v>75.44</v>
      </c>
      <c r="AB3922" s="71">
        <f t="shared" si="4935"/>
        <v>3.5600000000000023</v>
      </c>
      <c r="AC3922" s="36"/>
    </row>
    <row r="3923" spans="1:29" ht="15.75" x14ac:dyDescent="0.25">
      <c r="A3923" s="53">
        <v>6001072</v>
      </c>
      <c r="B3923" s="89" t="s">
        <v>2665</v>
      </c>
      <c r="C3923" s="53" t="s">
        <v>651</v>
      </c>
      <c r="D3923" s="49" t="s">
        <v>2498</v>
      </c>
      <c r="E3923" s="34" t="str">
        <f>M3922</f>
        <v>Needs Improvement School</v>
      </c>
      <c r="F3923" s="65" t="s">
        <v>2484</v>
      </c>
      <c r="G3923" s="62"/>
      <c r="H3923" s="13" t="str">
        <f>IF(V3924&gt;94,"Met",IF(X3924="--","n/a",IF(X3924&gt;=0,"Met","Did Not Meet")))</f>
        <v>Did Not Meet</v>
      </c>
      <c r="I3923" s="13" t="str">
        <f>IF(V3925&gt;94,"Met",IF(X3925="--","n/a",IF(X3925&gt;=0,"Met","Did Not Meet")))</f>
        <v>Did Not Meet</v>
      </c>
      <c r="K3923" s="13" t="str">
        <f>IF(Z3924&gt;94,"Met",IF(AB3924="--","n/a",IF(AB3924&gt;=0,"Met","Did Not Meet")))</f>
        <v>Did Not Meet</v>
      </c>
      <c r="L3923" s="13" t="str">
        <f>IF(Z3925&gt;94,"Met",IF(AB3925="--","n/a",IF(AB3925&gt;=0,"Met","Did Not Meet")))</f>
        <v>Did Not Meet</v>
      </c>
      <c r="M3923" s="1" t="s">
        <v>9</v>
      </c>
      <c r="N3923" s="14" t="s">
        <v>2501</v>
      </c>
      <c r="O3923" s="5"/>
      <c r="P3923" s="44" t="str">
        <f t="shared" ref="P3923" si="5011">IF(K3924="Yes",IF(L3924="Yes","Yes","No"),"No")</f>
        <v>Yes</v>
      </c>
      <c r="Q3923" s="94" t="s">
        <v>2759</v>
      </c>
      <c r="R3923" s="5" t="s">
        <v>1</v>
      </c>
      <c r="S3923" s="1" t="s">
        <v>2</v>
      </c>
      <c r="T3923" s="1" t="s">
        <v>7</v>
      </c>
      <c r="U3923" s="5">
        <v>337</v>
      </c>
      <c r="V3923" s="1">
        <v>61.42</v>
      </c>
      <c r="W3923" s="1">
        <v>57.49</v>
      </c>
      <c r="X3923" s="9">
        <f t="shared" si="4990"/>
        <v>3.9299999999999997</v>
      </c>
      <c r="Y3923" s="14">
        <v>212</v>
      </c>
      <c r="Z3923" s="1">
        <v>78.3</v>
      </c>
      <c r="AA3923" s="1">
        <v>74.84</v>
      </c>
      <c r="AB3923" s="71">
        <f t="shared" si="4935"/>
        <v>3.4599999999999937</v>
      </c>
      <c r="AC3923" s="53"/>
    </row>
    <row r="3924" spans="1:29" ht="15" customHeight="1" x14ac:dyDescent="0.25">
      <c r="A3924" s="53">
        <v>6001072</v>
      </c>
      <c r="B3924" s="89" t="s">
        <v>2665</v>
      </c>
      <c r="C3924" s="53" t="s">
        <v>651</v>
      </c>
      <c r="D3924" s="49" t="s">
        <v>2499</v>
      </c>
      <c r="E3924" s="35" t="str">
        <f>VLOOKUP('2012 Accountability Database'!$A3922,'2011 AYP'!A$2:B$1072,2)</f>
        <v>SI_M (School Improvement - Met Standards)</v>
      </c>
      <c r="F3924" s="66"/>
      <c r="G3924" s="63" t="s">
        <v>2485</v>
      </c>
      <c r="H3924" s="60" t="str">
        <f t="shared" ref="H3924:I3924" si="5012">IF(H3922="Met","Yes",IF(H3923="Met","Yes","No"))</f>
        <v>Yes</v>
      </c>
      <c r="I3924" s="60" t="str">
        <f t="shared" si="5012"/>
        <v>Yes</v>
      </c>
      <c r="J3924" s="42"/>
      <c r="K3924" s="60" t="str">
        <f t="shared" ref="K3924:L3924" si="5013">IF(K3922="Met","Yes",IF(K3923="Met","Yes","No"))</f>
        <v>Yes</v>
      </c>
      <c r="L3924" s="60" t="str">
        <f t="shared" si="5013"/>
        <v>Yes</v>
      </c>
      <c r="M3924" s="1" t="s">
        <v>9</v>
      </c>
      <c r="N3924" s="14" t="s">
        <v>2503</v>
      </c>
      <c r="O3924" s="5"/>
      <c r="P3924" s="44" t="str">
        <f t="shared" ref="P3924" si="5014">IF(H3928="Yes",IF(I3928="Yes","Yes","No"),"No")</f>
        <v>No</v>
      </c>
      <c r="Q3924" s="108" t="s">
        <v>2758</v>
      </c>
      <c r="R3924" s="5" t="s">
        <v>1</v>
      </c>
      <c r="S3924" s="1" t="s">
        <v>5</v>
      </c>
      <c r="T3924" s="1" t="s">
        <v>3</v>
      </c>
      <c r="U3924" s="5">
        <v>1071</v>
      </c>
      <c r="V3924" s="1">
        <v>52.19</v>
      </c>
      <c r="W3924" s="1">
        <v>57.82</v>
      </c>
      <c r="X3924" s="6">
        <f t="shared" si="4990"/>
        <v>-5.6300000000000026</v>
      </c>
      <c r="Y3924" s="14">
        <v>660</v>
      </c>
      <c r="Z3924" s="1">
        <v>72.88</v>
      </c>
      <c r="AA3924" s="1">
        <v>75.44</v>
      </c>
      <c r="AB3924" s="72">
        <f t="shared" si="4935"/>
        <v>-2.5600000000000023</v>
      </c>
      <c r="AC3924" s="53"/>
    </row>
    <row r="3925" spans="1:29" x14ac:dyDescent="0.25">
      <c r="A3925" s="53">
        <v>6001072</v>
      </c>
      <c r="B3925" s="89" t="s">
        <v>2665</v>
      </c>
      <c r="C3925" s="53" t="s">
        <v>651</v>
      </c>
      <c r="D3925" s="49" t="s">
        <v>2507</v>
      </c>
      <c r="E3925" s="47">
        <f>VLOOKUP('2012 Accountability Database'!A3922,Dems1112!$A$2:$G$1082,3)</f>
        <v>0.96</v>
      </c>
      <c r="F3925" s="66"/>
      <c r="G3925" s="52"/>
      <c r="M3925" s="1" t="s">
        <v>9</v>
      </c>
      <c r="N3925" s="14" t="s">
        <v>2504</v>
      </c>
      <c r="O3925" s="5"/>
      <c r="P3925" s="44" t="str">
        <f t="shared" ref="P3925" si="5015">IF(K3928="Yes",IF(L3928="Yes","Yes","No"),"No")</f>
        <v>No</v>
      </c>
      <c r="Q3925" s="108"/>
      <c r="R3925" s="5" t="s">
        <v>1</v>
      </c>
      <c r="S3925" s="1" t="s">
        <v>5</v>
      </c>
      <c r="T3925" s="1" t="s">
        <v>7</v>
      </c>
      <c r="U3925" s="5">
        <v>1036</v>
      </c>
      <c r="V3925" s="1">
        <v>51.74</v>
      </c>
      <c r="W3925" s="1">
        <v>57.49</v>
      </c>
      <c r="X3925" s="6">
        <f t="shared" si="4990"/>
        <v>-5.75</v>
      </c>
      <c r="Y3925" s="14">
        <v>635</v>
      </c>
      <c r="Z3925" s="1">
        <v>71.97</v>
      </c>
      <c r="AA3925" s="1">
        <v>74.84</v>
      </c>
      <c r="AB3925" s="72">
        <f t="shared" si="4935"/>
        <v>-2.8700000000000045</v>
      </c>
      <c r="AC3925" s="53"/>
    </row>
    <row r="3926" spans="1:29" x14ac:dyDescent="0.25">
      <c r="A3926" s="53">
        <v>6001072</v>
      </c>
      <c r="B3926" s="89" t="s">
        <v>2665</v>
      </c>
      <c r="C3926" s="53" t="s">
        <v>651</v>
      </c>
      <c r="D3926" s="50" t="s">
        <v>2508</v>
      </c>
      <c r="E3926" s="47">
        <f>VLOOKUP('2012 Accountability Database'!A3922,Dems1112!$A$2:$G$1082,4)</f>
        <v>0.95</v>
      </c>
      <c r="F3926" s="65" t="s">
        <v>2486</v>
      </c>
      <c r="G3926" s="62"/>
      <c r="H3926" s="13" t="str">
        <f>IF(V3926&gt;94,"Met",IF(X3926="--","n/a",IF(X3926&gt;=0,"Met","Did Not Meet")))</f>
        <v>Did Not Meet</v>
      </c>
      <c r="I3926" s="13" t="str">
        <f>IF(V3927&gt;94,"Met",IF(X3927="--","n/a",IF(X3927&gt;=0,"Met","Did Not Meet")))</f>
        <v>Did Not Meet</v>
      </c>
      <c r="J3926" s="13"/>
      <c r="K3926" s="13" t="str">
        <f>IF(Z3926&gt;94,"Met",IF(AB3926="--","n/a",IF(AB3926&gt;=0,"Met","Did Not Meet")))</f>
        <v>Did Not Meet</v>
      </c>
      <c r="L3926" s="13" t="str">
        <f>IF(Z3927&gt;94,"Met",IF(AB3927="--","n/a",IF(AB3927&gt;=0,"Met","Did Not Meet")))</f>
        <v>Did Not Meet</v>
      </c>
      <c r="M3926" s="1" t="s">
        <v>9</v>
      </c>
      <c r="N3926" s="68" t="s">
        <v>2497</v>
      </c>
      <c r="O3926" s="35"/>
      <c r="P3926" s="44"/>
      <c r="Q3926" s="108"/>
      <c r="R3926" s="5" t="s">
        <v>6</v>
      </c>
      <c r="S3926" s="1" t="s">
        <v>2</v>
      </c>
      <c r="T3926" s="1" t="s">
        <v>3</v>
      </c>
      <c r="U3926" s="5">
        <v>349</v>
      </c>
      <c r="V3926" s="1">
        <v>63.04</v>
      </c>
      <c r="W3926" s="1">
        <v>69.010000000000005</v>
      </c>
      <c r="X3926" s="6">
        <f t="shared" si="4990"/>
        <v>-5.970000000000006</v>
      </c>
      <c r="Y3926" s="14">
        <v>220</v>
      </c>
      <c r="Z3926" s="1">
        <v>46.82</v>
      </c>
      <c r="AA3926" s="1">
        <v>66.55</v>
      </c>
      <c r="AB3926" s="72">
        <f t="shared" si="4935"/>
        <v>-19.729999999999997</v>
      </c>
      <c r="AC3926" s="53"/>
    </row>
    <row r="3927" spans="1:29" x14ac:dyDescent="0.25">
      <c r="A3927" s="53">
        <v>6001072</v>
      </c>
      <c r="B3927" s="89" t="s">
        <v>2665</v>
      </c>
      <c r="C3927" s="53" t="s">
        <v>651</v>
      </c>
      <c r="D3927" s="50" t="s">
        <v>974</v>
      </c>
      <c r="E3927" s="47" t="str">
        <f>VLOOKUP('2012 Accountability Database'!A3922,Dems1112!$A$2:$G$1082,5)</f>
        <v>P-2</v>
      </c>
      <c r="F3927" s="65" t="s">
        <v>2487</v>
      </c>
      <c r="G3927" s="62"/>
      <c r="H3927" s="13" t="str">
        <f>IF(V3928&gt;94,"Met",IF(X3928="--","n/a",IF(X3928&gt;=0,"Met","Did Not Meet")))</f>
        <v>Did Not Meet</v>
      </c>
      <c r="I3927" s="13" t="str">
        <f>IF(V3929&gt;94,"Met",IF(X3929="--","n/a",IF(X3929&gt;=0,"Met","Did Not Meet")))</f>
        <v>Did Not Meet</v>
      </c>
      <c r="J3927" s="13"/>
      <c r="K3927" s="13" t="str">
        <f>IF(Z3928&gt;94,"Met",IF(AB3928="--","n/a",IF(AB3928&gt;=0,"Met","Did Not Meet")))</f>
        <v>Did Not Meet</v>
      </c>
      <c r="L3927" s="13" t="str">
        <f>IF(Z3929&gt;94,"Met",IF(AB3929="--","n/a",IF(AB3929&gt;=0,"Met","Did Not Meet")))</f>
        <v>Did Not Meet</v>
      </c>
      <c r="M3927" s="5" t="s">
        <v>9</v>
      </c>
      <c r="N3927" s="14"/>
      <c r="O3927" s="35" t="s">
        <v>2506</v>
      </c>
      <c r="P3927" s="83" t="str">
        <f t="shared" ref="P3927" si="5016">IF(P3922="No"," ", IF(P3924="No"," ",IF(P3923="No", " ",IF(P3925="No"," ","X"))))</f>
        <v xml:space="preserve"> </v>
      </c>
      <c r="Q3927" s="108"/>
      <c r="R3927" s="5" t="s">
        <v>6</v>
      </c>
      <c r="S3927" s="5" t="s">
        <v>2</v>
      </c>
      <c r="T3927" s="5" t="s">
        <v>7</v>
      </c>
      <c r="U3927" s="5">
        <v>337</v>
      </c>
      <c r="V3927" s="5">
        <v>62.61</v>
      </c>
      <c r="W3927" s="5">
        <v>68.92</v>
      </c>
      <c r="X3927" s="8">
        <f t="shared" si="4990"/>
        <v>-6.3100000000000023</v>
      </c>
      <c r="Y3927" s="14">
        <v>213</v>
      </c>
      <c r="Z3927" s="5">
        <v>46.48</v>
      </c>
      <c r="AA3927" s="5">
        <v>65.739999999999995</v>
      </c>
      <c r="AB3927" s="72">
        <f t="shared" ref="AB3927:AB3934" si="5017">Z3927-AA3927</f>
        <v>-19.259999999999998</v>
      </c>
      <c r="AC3927" s="53"/>
    </row>
    <row r="3928" spans="1:29" ht="15.75" x14ac:dyDescent="0.25">
      <c r="A3928" s="53">
        <v>6001072</v>
      </c>
      <c r="B3928" s="89" t="s">
        <v>2665</v>
      </c>
      <c r="C3928" s="53" t="s">
        <v>651</v>
      </c>
      <c r="D3928" s="50" t="s">
        <v>975</v>
      </c>
      <c r="E3928" s="48" t="str">
        <f>VLOOKUP('2012 Accountability Database'!A3922,Dems1112!$A$2:$G$1082,6)</f>
        <v>3 (Central AR)</v>
      </c>
      <c r="F3928" s="66"/>
      <c r="G3928" s="63" t="s">
        <v>2488</v>
      </c>
      <c r="H3928" s="61" t="str">
        <f t="shared" ref="H3928:I3928" si="5018">IF(H3926="Met","Yes",IF(H3927="Met","Yes","No"))</f>
        <v>No</v>
      </c>
      <c r="I3928" s="61" t="str">
        <f t="shared" si="5018"/>
        <v>No</v>
      </c>
      <c r="J3928" s="55"/>
      <c r="K3928" s="61" t="str">
        <f t="shared" ref="K3928:L3928" si="5019">IF(K3926="Met","Yes",IF(K3927="Met","Yes","No"))</f>
        <v>No</v>
      </c>
      <c r="L3928" s="61" t="str">
        <f t="shared" si="5019"/>
        <v>No</v>
      </c>
      <c r="M3928" s="1" t="s">
        <v>9</v>
      </c>
      <c r="N3928" s="14"/>
      <c r="O3928" s="35" t="s">
        <v>2505</v>
      </c>
      <c r="P3928" s="83" t="str">
        <f t="shared" ref="P3928" si="5020">IF(P3927="X"," ",IF(P3929="X"," ","X"))</f>
        <v xml:space="preserve"> </v>
      </c>
      <c r="Q3928" s="94" t="s">
        <v>2759</v>
      </c>
      <c r="R3928" s="5" t="s">
        <v>6</v>
      </c>
      <c r="S3928" s="1" t="s">
        <v>5</v>
      </c>
      <c r="T3928" s="1" t="s">
        <v>3</v>
      </c>
      <c r="U3928" s="5">
        <v>1072</v>
      </c>
      <c r="V3928" s="1">
        <v>61.66</v>
      </c>
      <c r="W3928" s="1">
        <v>69.010000000000005</v>
      </c>
      <c r="X3928" s="6">
        <f t="shared" si="4990"/>
        <v>-7.3500000000000085</v>
      </c>
      <c r="Y3928" s="14">
        <v>663</v>
      </c>
      <c r="Z3928" s="1">
        <v>56.56</v>
      </c>
      <c r="AA3928" s="1">
        <v>66.55</v>
      </c>
      <c r="AB3928" s="72">
        <f t="shared" si="5017"/>
        <v>-9.9899999999999949</v>
      </c>
      <c r="AC3928" s="53"/>
    </row>
    <row r="3929" spans="1:29" x14ac:dyDescent="0.25">
      <c r="A3929" s="54">
        <v>6001072</v>
      </c>
      <c r="B3929" s="90" t="s">
        <v>2665</v>
      </c>
      <c r="C3929" s="54" t="s">
        <v>651</v>
      </c>
      <c r="D3929" s="4"/>
      <c r="E3929" s="4"/>
      <c r="F3929" s="67"/>
      <c r="G3929" s="64"/>
      <c r="H3929" s="43"/>
      <c r="I3929" s="43"/>
      <c r="J3929" s="43"/>
      <c r="K3929" s="43"/>
      <c r="L3929" s="43"/>
      <c r="M3929" s="4" t="s">
        <v>9</v>
      </c>
      <c r="N3929" s="15"/>
      <c r="O3929" s="38" t="s">
        <v>2482</v>
      </c>
      <c r="P3929" s="84" t="str">
        <f>IF(E3923="Achieving School"," ","X")</f>
        <v>X</v>
      </c>
      <c r="Q3929" s="91"/>
      <c r="R3929" s="4" t="s">
        <v>6</v>
      </c>
      <c r="S3929" s="4" t="s">
        <v>5</v>
      </c>
      <c r="T3929" s="4" t="s">
        <v>7</v>
      </c>
      <c r="U3929" s="4">
        <v>1037</v>
      </c>
      <c r="V3929" s="4">
        <v>61.43</v>
      </c>
      <c r="W3929" s="4">
        <v>68.92</v>
      </c>
      <c r="X3929" s="7">
        <f t="shared" si="4990"/>
        <v>-7.490000000000002</v>
      </c>
      <c r="Y3929" s="15">
        <v>638</v>
      </c>
      <c r="Z3929" s="4">
        <v>55.64</v>
      </c>
      <c r="AA3929" s="4">
        <v>65.739999999999995</v>
      </c>
      <c r="AB3929" s="73">
        <f t="shared" si="5017"/>
        <v>-10.099999999999994</v>
      </c>
      <c r="AC3929" s="54"/>
    </row>
    <row r="3930" spans="1:29" x14ac:dyDescent="0.25">
      <c r="A3930" s="1">
        <v>6001073</v>
      </c>
      <c r="B3930" s="87" t="s">
        <v>2665</v>
      </c>
      <c r="C3930" s="55" t="s">
        <v>652</v>
      </c>
      <c r="E3930" s="42"/>
      <c r="F3930" s="65" t="s">
        <v>2483</v>
      </c>
      <c r="G3930" s="62"/>
      <c r="H3930" s="37" t="str">
        <f>IF(V3930&gt;94,"Met",IF(X3930="--","n/a",IF(X3930&gt;=0,"Met","Did Not Meet")))</f>
        <v>Met</v>
      </c>
      <c r="I3930" s="37" t="str">
        <f>IF(V3931&gt;94,"Met",IF(X3931="--","n/a",IF(X3931&gt;=0,"Met","Did Not Meet")))</f>
        <v>Met</v>
      </c>
      <c r="K3930" s="13" t="str">
        <f>IF(Z3930&gt;94,"Met",IF(AB3930="--","n/a",IF(AB3930&gt;=0,"Met","Did Not Meet")))</f>
        <v>Met</v>
      </c>
      <c r="L3930" s="13" t="str">
        <f>IF(Z3931&gt;94,"Met",IF(AB3931="--","n/a",IF(AB3931&gt;=0,"Met","Did Not Meet")))</f>
        <v>Did Not Meet</v>
      </c>
      <c r="M3930" s="1" t="s">
        <v>9</v>
      </c>
      <c r="N3930" s="14" t="s">
        <v>2502</v>
      </c>
      <c r="O3930" s="5"/>
      <c r="P3930" s="44" t="str">
        <f t="shared" ref="P3930" si="5021">IF(H3932="Yes",IF(I3932="Yes","Yes","No"),"No")</f>
        <v>Yes</v>
      </c>
      <c r="Q3930" s="93"/>
      <c r="R3930" s="5" t="s">
        <v>1</v>
      </c>
      <c r="S3930" s="1" t="s">
        <v>2</v>
      </c>
      <c r="T3930" s="1" t="s">
        <v>3</v>
      </c>
      <c r="U3930" s="5">
        <v>332</v>
      </c>
      <c r="V3930" s="1">
        <v>92.77</v>
      </c>
      <c r="W3930" s="1">
        <v>89.78</v>
      </c>
      <c r="X3930" s="9">
        <f t="shared" si="4990"/>
        <v>2.9899999999999949</v>
      </c>
      <c r="Y3930" s="14">
        <v>199</v>
      </c>
      <c r="Z3930" s="1">
        <v>94.97</v>
      </c>
      <c r="AA3930" s="1">
        <v>91.72</v>
      </c>
      <c r="AB3930" s="71">
        <f t="shared" si="5017"/>
        <v>3.25</v>
      </c>
      <c r="AC3930" s="36"/>
    </row>
    <row r="3931" spans="1:29" ht="15.75" x14ac:dyDescent="0.25">
      <c r="A3931" s="53">
        <v>6001073</v>
      </c>
      <c r="B3931" s="89" t="s">
        <v>2665</v>
      </c>
      <c r="C3931" s="53" t="s">
        <v>652</v>
      </c>
      <c r="D3931" s="49" t="s">
        <v>2498</v>
      </c>
      <c r="E3931" s="34" t="str">
        <f>M3930</f>
        <v>Needs Improvement School</v>
      </c>
      <c r="F3931" s="65" t="s">
        <v>2484</v>
      </c>
      <c r="G3931" s="62"/>
      <c r="H3931" s="13" t="str">
        <f>IF(V3932&gt;94,"Met",IF(X3932="--","n/a",IF(X3932&gt;=0,"Met","Did Not Meet")))</f>
        <v>Met</v>
      </c>
      <c r="I3931" s="13" t="str">
        <f>IF(V3933&gt;94,"Met",IF(X3933="--","n/a",IF(X3933&gt;=0,"Met","Did Not Meet")))</f>
        <v>Met</v>
      </c>
      <c r="K3931" s="13" t="str">
        <f>IF(Z3932&gt;94,"Met",IF(AB3932="--","n/a",IF(AB3932&gt;=0,"Met","Did Not Meet")))</f>
        <v>Met</v>
      </c>
      <c r="L3931" s="13" t="str">
        <f>IF(Z3933&gt;94,"Met",IF(AB3933="--","n/a",IF(AB3933&gt;=0,"Met","Did Not Meet")))</f>
        <v>Did Not Meet</v>
      </c>
      <c r="M3931" s="1" t="s">
        <v>9</v>
      </c>
      <c r="N3931" s="14" t="s">
        <v>2501</v>
      </c>
      <c r="O3931" s="5"/>
      <c r="P3931" s="44" t="str">
        <f t="shared" ref="P3931" si="5022">IF(K3932="Yes",IF(L3932="Yes","Yes","No"),"No")</f>
        <v>No</v>
      </c>
      <c r="Q3931" s="94" t="s">
        <v>2759</v>
      </c>
      <c r="R3931" s="5" t="s">
        <v>1</v>
      </c>
      <c r="S3931" s="1" t="s">
        <v>2</v>
      </c>
      <c r="T3931" s="1" t="s">
        <v>7</v>
      </c>
      <c r="U3931" s="5">
        <v>105</v>
      </c>
      <c r="V3931" s="1">
        <v>79.05</v>
      </c>
      <c r="W3931" s="1">
        <v>72.69</v>
      </c>
      <c r="X3931" s="9">
        <f t="shared" si="4990"/>
        <v>6.3599999999999994</v>
      </c>
      <c r="Y3931" s="14">
        <v>70</v>
      </c>
      <c r="Z3931" s="1">
        <v>87.14</v>
      </c>
      <c r="AA3931" s="1">
        <v>92.67</v>
      </c>
      <c r="AB3931" s="72">
        <f t="shared" si="5017"/>
        <v>-5.5300000000000011</v>
      </c>
      <c r="AC3931" s="53"/>
    </row>
    <row r="3932" spans="1:29" ht="15" customHeight="1" x14ac:dyDescent="0.25">
      <c r="A3932" s="53">
        <v>6001073</v>
      </c>
      <c r="B3932" s="89" t="s">
        <v>2665</v>
      </c>
      <c r="C3932" s="53" t="s">
        <v>652</v>
      </c>
      <c r="D3932" s="49" t="s">
        <v>2499</v>
      </c>
      <c r="E3932" s="35" t="str">
        <f>VLOOKUP('2012 Accountability Database'!$A3930,'2011 AYP'!A$2:B$1072,2)</f>
        <v xml:space="preserve"> MS (Met Standards)</v>
      </c>
      <c r="F3932" s="66"/>
      <c r="G3932" s="63" t="s">
        <v>2485</v>
      </c>
      <c r="H3932" s="60" t="str">
        <f t="shared" ref="H3932:I3932" si="5023">IF(H3930="Met","Yes",IF(H3931="Met","Yes","No"))</f>
        <v>Yes</v>
      </c>
      <c r="I3932" s="60" t="str">
        <f t="shared" si="5023"/>
        <v>Yes</v>
      </c>
      <c r="J3932" s="42"/>
      <c r="K3932" s="60" t="str">
        <f t="shared" ref="K3932:L3932" si="5024">IF(K3930="Met","Yes",IF(K3931="Met","Yes","No"))</f>
        <v>Yes</v>
      </c>
      <c r="L3932" s="60" t="str">
        <f t="shared" si="5024"/>
        <v>No</v>
      </c>
      <c r="M3932" s="5" t="s">
        <v>9</v>
      </c>
      <c r="N3932" s="14" t="s">
        <v>2503</v>
      </c>
      <c r="O3932" s="5"/>
      <c r="P3932" s="44" t="str">
        <f t="shared" ref="P3932" si="5025">IF(H3936="Yes",IF(I3936="Yes","Yes","No"),"No")</f>
        <v>No</v>
      </c>
      <c r="Q3932" s="108" t="s">
        <v>2758</v>
      </c>
      <c r="R3932" s="5" t="s">
        <v>1</v>
      </c>
      <c r="S3932" s="5" t="s">
        <v>5</v>
      </c>
      <c r="T3932" s="5" t="s">
        <v>3</v>
      </c>
      <c r="U3932" s="5">
        <v>601</v>
      </c>
      <c r="V3932" s="5">
        <v>91.01</v>
      </c>
      <c r="W3932" s="5">
        <v>89.78</v>
      </c>
      <c r="X3932" s="11">
        <f t="shared" si="4990"/>
        <v>1.230000000000004</v>
      </c>
      <c r="Y3932" s="14">
        <v>343</v>
      </c>
      <c r="Z3932" s="5">
        <v>93.29</v>
      </c>
      <c r="AA3932" s="5">
        <v>91.72</v>
      </c>
      <c r="AB3932" s="71">
        <f t="shared" si="5017"/>
        <v>1.5700000000000074</v>
      </c>
      <c r="AC3932" s="53"/>
    </row>
    <row r="3933" spans="1:29" x14ac:dyDescent="0.25">
      <c r="A3933" s="53">
        <v>6001073</v>
      </c>
      <c r="B3933" s="89" t="s">
        <v>2665</v>
      </c>
      <c r="C3933" s="53" t="s">
        <v>652</v>
      </c>
      <c r="D3933" s="49" t="s">
        <v>2507</v>
      </c>
      <c r="E3933" s="47">
        <f>VLOOKUP('2012 Accountability Database'!A3930,Dems1112!$A$2:$G$1082,3)</f>
        <v>0.34</v>
      </c>
      <c r="F3933" s="66"/>
      <c r="G3933" s="52"/>
      <c r="M3933" s="1" t="s">
        <v>9</v>
      </c>
      <c r="N3933" s="14" t="s">
        <v>2504</v>
      </c>
      <c r="O3933" s="5"/>
      <c r="P3933" s="44" t="str">
        <f t="shared" ref="P3933" si="5026">IF(K3936="Yes",IF(L3936="Yes","Yes","No"),"No")</f>
        <v>No</v>
      </c>
      <c r="Q3933" s="108"/>
      <c r="R3933" s="5" t="s">
        <v>1</v>
      </c>
      <c r="S3933" s="1" t="s">
        <v>5</v>
      </c>
      <c r="T3933" s="1" t="s">
        <v>7</v>
      </c>
      <c r="U3933" s="5">
        <v>199</v>
      </c>
      <c r="V3933" s="1">
        <v>74.87</v>
      </c>
      <c r="W3933" s="1">
        <v>72.69</v>
      </c>
      <c r="X3933" s="9">
        <f t="shared" si="4990"/>
        <v>2.1800000000000068</v>
      </c>
      <c r="Y3933" s="14">
        <v>120</v>
      </c>
      <c r="Z3933" s="1">
        <v>89.17</v>
      </c>
      <c r="AA3933" s="1">
        <v>92.67</v>
      </c>
      <c r="AB3933" s="72">
        <f t="shared" si="5017"/>
        <v>-3.5</v>
      </c>
      <c r="AC3933" s="53"/>
    </row>
    <row r="3934" spans="1:29" x14ac:dyDescent="0.25">
      <c r="A3934" s="53">
        <v>6001073</v>
      </c>
      <c r="B3934" s="89" t="s">
        <v>2665</v>
      </c>
      <c r="C3934" s="53" t="s">
        <v>652</v>
      </c>
      <c r="D3934" s="50" t="s">
        <v>2508</v>
      </c>
      <c r="E3934" s="47">
        <f>VLOOKUP('2012 Accountability Database'!A3930,Dems1112!$A$2:$G$1082,4)</f>
        <v>0.25</v>
      </c>
      <c r="F3934" s="65" t="s">
        <v>2486</v>
      </c>
      <c r="G3934" s="62"/>
      <c r="H3934" s="13" t="str">
        <f>IF(V3934&gt;94,"Met",IF(X3934="--","n/a",IF(X3934&gt;=0,"Met","Did Not Meet")))</f>
        <v>Met</v>
      </c>
      <c r="I3934" s="13" t="str">
        <f>IF(V3935&gt;94,"Met",IF(X3935="--","n/a",IF(X3935&gt;=0,"Met","Did Not Meet")))</f>
        <v>Did Not Meet</v>
      </c>
      <c r="J3934" s="13"/>
      <c r="K3934" s="13" t="str">
        <f>IF(Z3934&gt;94,"Met",IF(AB3934="--","n/a",IF(AB3934&gt;=0,"Met","Did Not Meet")))</f>
        <v>Did Not Meet</v>
      </c>
      <c r="L3934" s="13" t="str">
        <f>IF(Z3935&gt;94,"Met",IF(AB3935="--","n/a",IF(AB3935&gt;=0,"Met","Did Not Meet")))</f>
        <v>n/a</v>
      </c>
      <c r="M3934" s="1" t="s">
        <v>9</v>
      </c>
      <c r="N3934" s="68" t="s">
        <v>2497</v>
      </c>
      <c r="O3934" s="35"/>
      <c r="P3934" s="44"/>
      <c r="Q3934" s="108"/>
      <c r="R3934" s="5" t="s">
        <v>6</v>
      </c>
      <c r="S3934" s="1" t="s">
        <v>2</v>
      </c>
      <c r="T3934" s="1" t="s">
        <v>3</v>
      </c>
      <c r="U3934" s="5">
        <v>332</v>
      </c>
      <c r="V3934" s="1">
        <v>92.77</v>
      </c>
      <c r="W3934" s="1">
        <v>92.5</v>
      </c>
      <c r="X3934" s="9">
        <f t="shared" si="4990"/>
        <v>0.26999999999999602</v>
      </c>
      <c r="Y3934" s="14">
        <v>199</v>
      </c>
      <c r="Z3934" s="1">
        <v>84.42</v>
      </c>
      <c r="AA3934" s="1">
        <v>90.45</v>
      </c>
      <c r="AB3934" s="72">
        <f t="shared" si="5017"/>
        <v>-6.0300000000000011</v>
      </c>
      <c r="AC3934" s="53"/>
    </row>
    <row r="3935" spans="1:29" x14ac:dyDescent="0.25">
      <c r="A3935" s="53">
        <v>6001073</v>
      </c>
      <c r="B3935" s="89" t="s">
        <v>2665</v>
      </c>
      <c r="C3935" s="53" t="s">
        <v>652</v>
      </c>
      <c r="D3935" s="50" t="s">
        <v>974</v>
      </c>
      <c r="E3935" s="47" t="str">
        <f>VLOOKUP('2012 Accountability Database'!A3930,Dems1112!$A$2:$G$1082,5)</f>
        <v>P-5</v>
      </c>
      <c r="F3935" s="65" t="s">
        <v>2487</v>
      </c>
      <c r="G3935" s="62"/>
      <c r="H3935" s="13" t="str">
        <f>IF(V3936&gt;94,"Met",IF(X3936="--","n/a",IF(X3936&gt;=0,"Met","Did Not Meet")))</f>
        <v>Did Not Meet</v>
      </c>
      <c r="I3935" s="13" t="str">
        <f>IF(V3937&gt;94,"Met",IF(X3937="--","n/a",IF(X3937&gt;=0,"Met","Did Not Meet")))</f>
        <v>Did Not Meet</v>
      </c>
      <c r="J3935" s="13"/>
      <c r="K3935" s="13" t="str">
        <f>IF(Z3936&gt;94,"Met",IF(AB3936="--","n/a",IF(AB3936&gt;=0,"Met","Did Not Meet")))</f>
        <v>Did Not Meet</v>
      </c>
      <c r="L3935" s="13" t="str">
        <f>IF(Z3937&gt;94,"Met",IF(AB3937="--","n/a",IF(AB3937&gt;=0,"Met","Did Not Meet")))</f>
        <v>Did Not Meet</v>
      </c>
      <c r="M3935" s="1" t="s">
        <v>9</v>
      </c>
      <c r="N3935" s="14"/>
      <c r="O3935" s="35" t="s">
        <v>2506</v>
      </c>
      <c r="P3935" s="83" t="str">
        <f t="shared" ref="P3935" si="5027">IF(P3930="No"," ", IF(P3932="No"," ",IF(P3931="No", " ",IF(P3933="No"," ","X"))))</f>
        <v xml:space="preserve"> </v>
      </c>
      <c r="Q3935" s="108"/>
      <c r="R3935" s="5" t="s">
        <v>6</v>
      </c>
      <c r="S3935" s="1" t="s">
        <v>2</v>
      </c>
      <c r="T3935" s="1" t="s">
        <v>7</v>
      </c>
      <c r="U3935" s="5">
        <v>105</v>
      </c>
      <c r="V3935" s="1">
        <v>79.05</v>
      </c>
      <c r="W3935" s="1">
        <v>79.52</v>
      </c>
      <c r="X3935" s="6">
        <f t="shared" si="4990"/>
        <v>-0.46999999999999886</v>
      </c>
      <c r="Y3935" s="14">
        <v>70</v>
      </c>
      <c r="Z3935" s="1">
        <v>83.5</v>
      </c>
      <c r="AA3935" s="13" t="s">
        <v>970</v>
      </c>
      <c r="AB3935" s="77" t="s">
        <v>970</v>
      </c>
      <c r="AC3935" s="53"/>
    </row>
    <row r="3936" spans="1:29" ht="15.75" x14ac:dyDescent="0.25">
      <c r="A3936" s="53">
        <v>6001073</v>
      </c>
      <c r="B3936" s="89" t="s">
        <v>2665</v>
      </c>
      <c r="C3936" s="53" t="s">
        <v>652</v>
      </c>
      <c r="D3936" s="50" t="s">
        <v>975</v>
      </c>
      <c r="E3936" s="48" t="str">
        <f>VLOOKUP('2012 Accountability Database'!A3930,Dems1112!$A$2:$G$1082,6)</f>
        <v>3 (Central AR)</v>
      </c>
      <c r="F3936" s="66"/>
      <c r="G3936" s="63" t="s">
        <v>2488</v>
      </c>
      <c r="H3936" s="61" t="str">
        <f t="shared" ref="H3936:I3936" si="5028">IF(H3934="Met","Yes",IF(H3935="Met","Yes","No"))</f>
        <v>Yes</v>
      </c>
      <c r="I3936" s="61" t="str">
        <f t="shared" si="5028"/>
        <v>No</v>
      </c>
      <c r="J3936" s="55"/>
      <c r="K3936" s="61" t="str">
        <f t="shared" ref="K3936:L3936" si="5029">IF(K3934="Met","Yes",IF(K3935="Met","Yes","No"))</f>
        <v>No</v>
      </c>
      <c r="L3936" s="61" t="str">
        <f t="shared" si="5029"/>
        <v>No</v>
      </c>
      <c r="M3936" s="1" t="s">
        <v>9</v>
      </c>
      <c r="N3936" s="14"/>
      <c r="O3936" s="35" t="s">
        <v>2505</v>
      </c>
      <c r="P3936" s="83" t="str">
        <f t="shared" ref="P3936" si="5030">IF(P3935="X"," ",IF(P3937="X"," ","X"))</f>
        <v xml:space="preserve"> </v>
      </c>
      <c r="Q3936" s="94" t="s">
        <v>2759</v>
      </c>
      <c r="R3936" s="5" t="s">
        <v>6</v>
      </c>
      <c r="S3936" s="1" t="s">
        <v>5</v>
      </c>
      <c r="T3936" s="1" t="s">
        <v>3</v>
      </c>
      <c r="U3936" s="5">
        <v>601</v>
      </c>
      <c r="V3936" s="1">
        <v>92.35</v>
      </c>
      <c r="W3936" s="1">
        <v>92.5</v>
      </c>
      <c r="X3936" s="6">
        <f t="shared" si="4990"/>
        <v>-0.15000000000000568</v>
      </c>
      <c r="Y3936" s="14">
        <v>343</v>
      </c>
      <c r="Z3936" s="1">
        <v>86.59</v>
      </c>
      <c r="AA3936" s="1">
        <v>90.45</v>
      </c>
      <c r="AB3936" s="72">
        <f t="shared" ref="AB3936:AB3999" si="5031">Z3936-AA3936</f>
        <v>-3.8599999999999994</v>
      </c>
      <c r="AC3936" s="53"/>
    </row>
    <row r="3937" spans="1:29" x14ac:dyDescent="0.25">
      <c r="A3937" s="54">
        <v>6001073</v>
      </c>
      <c r="B3937" s="90" t="s">
        <v>2665</v>
      </c>
      <c r="C3937" s="54" t="s">
        <v>652</v>
      </c>
      <c r="D3937" s="4"/>
      <c r="E3937" s="4"/>
      <c r="F3937" s="67"/>
      <c r="G3937" s="64"/>
      <c r="H3937" s="43"/>
      <c r="I3937" s="43"/>
      <c r="J3937" s="43"/>
      <c r="K3937" s="43"/>
      <c r="L3937" s="43"/>
      <c r="M3937" s="4" t="s">
        <v>9</v>
      </c>
      <c r="N3937" s="15"/>
      <c r="O3937" s="38" t="s">
        <v>2482</v>
      </c>
      <c r="P3937" s="84" t="str">
        <f>IF(E3931="Achieving School"," ","X")</f>
        <v>X</v>
      </c>
      <c r="Q3937" s="91"/>
      <c r="R3937" s="4" t="s">
        <v>6</v>
      </c>
      <c r="S3937" s="4" t="s">
        <v>5</v>
      </c>
      <c r="T3937" s="4" t="s">
        <v>7</v>
      </c>
      <c r="U3937" s="4">
        <v>199</v>
      </c>
      <c r="V3937" s="4">
        <v>78.39</v>
      </c>
      <c r="W3937" s="4">
        <v>79.52</v>
      </c>
      <c r="X3937" s="7">
        <f t="shared" si="4990"/>
        <v>-1.1299999999999955</v>
      </c>
      <c r="Y3937" s="15">
        <v>120</v>
      </c>
      <c r="Z3937" s="4">
        <v>75</v>
      </c>
      <c r="AA3937" s="4">
        <v>83.5</v>
      </c>
      <c r="AB3937" s="73">
        <f t="shared" si="5031"/>
        <v>-8.5</v>
      </c>
      <c r="AC3937" s="54"/>
    </row>
    <row r="3938" spans="1:29" x14ac:dyDescent="0.25">
      <c r="A3938" s="1">
        <v>6001702</v>
      </c>
      <c r="B3938" s="87" t="s">
        <v>2665</v>
      </c>
      <c r="C3938" s="55" t="s">
        <v>653</v>
      </c>
      <c r="E3938" s="42"/>
      <c r="F3938" s="65" t="s">
        <v>2483</v>
      </c>
      <c r="G3938" s="62"/>
      <c r="H3938" s="37" t="str">
        <f>IF(V3938&gt;94,"Met",IF(X3938="--","n/a",IF(X3938&gt;=0,"Met","Did Not Meet")))</f>
        <v>Met</v>
      </c>
      <c r="I3938" s="37" t="str">
        <f>IF(V3939&gt;94,"Met",IF(X3939="--","n/a",IF(X3939&gt;=0,"Met","Did Not Meet")))</f>
        <v>Met</v>
      </c>
      <c r="K3938" s="13" t="str">
        <f>IF(Z3938&gt;94,"Met",IF(AB3938="--","n/a",IF(AB3938&gt;=0,"Met","Did Not Meet")))</f>
        <v>Met</v>
      </c>
      <c r="L3938" s="13" t="str">
        <f>IF(Z3939&gt;94,"Met",IF(AB3939="--","n/a",IF(AB3939&gt;=0,"Met","Did Not Meet")))</f>
        <v>Met</v>
      </c>
      <c r="M3938" s="5" t="s">
        <v>37</v>
      </c>
      <c r="N3938" s="14" t="s">
        <v>2502</v>
      </c>
      <c r="O3938" s="5"/>
      <c r="P3938" s="44" t="str">
        <f t="shared" ref="P3938" si="5032">IF(H3940="Yes",IF(I3940="Yes","Yes","No"),"No")</f>
        <v>Yes</v>
      </c>
      <c r="Q3938" s="93"/>
      <c r="R3938" s="5" t="s">
        <v>1</v>
      </c>
      <c r="S3938" s="5" t="s">
        <v>2</v>
      </c>
      <c r="T3938" s="5" t="s">
        <v>3</v>
      </c>
      <c r="U3938" s="5">
        <v>546</v>
      </c>
      <c r="V3938" s="5">
        <v>44.51</v>
      </c>
      <c r="W3938" s="5">
        <v>39.69</v>
      </c>
      <c r="X3938" s="11">
        <f t="shared" si="4990"/>
        <v>4.82</v>
      </c>
      <c r="Y3938" s="14">
        <v>500</v>
      </c>
      <c r="Z3938" s="5">
        <v>48.2</v>
      </c>
      <c r="AA3938" s="5">
        <v>43.54</v>
      </c>
      <c r="AB3938" s="71">
        <f t="shared" si="5031"/>
        <v>4.6600000000000037</v>
      </c>
      <c r="AC3938" s="36"/>
    </row>
    <row r="3939" spans="1:29" ht="15.75" x14ac:dyDescent="0.25">
      <c r="A3939" s="53">
        <v>6001702</v>
      </c>
      <c r="B3939" s="89" t="s">
        <v>2665</v>
      </c>
      <c r="C3939" s="53" t="s">
        <v>653</v>
      </c>
      <c r="D3939" s="49" t="s">
        <v>2498</v>
      </c>
      <c r="E3939" s="34" t="str">
        <f>M3938</f>
        <v>Needs Improvement Priority School</v>
      </c>
      <c r="F3939" s="65" t="s">
        <v>2484</v>
      </c>
      <c r="G3939" s="62"/>
      <c r="H3939" s="13" t="str">
        <f>IF(V3940&gt;94,"Met",IF(X3940="--","n/a",IF(X3940&gt;=0,"Met","Did Not Meet")))</f>
        <v>Did Not Meet</v>
      </c>
      <c r="I3939" s="13" t="str">
        <f>IF(V3941&gt;94,"Met",IF(X3941="--","n/a",IF(X3941&gt;=0,"Met","Did Not Meet")))</f>
        <v>Did Not Meet</v>
      </c>
      <c r="K3939" s="13" t="str">
        <f>IF(Z3940&gt;94,"Met",IF(AB3940="--","n/a",IF(AB3940&gt;=0,"Met","Did Not Meet")))</f>
        <v>Met</v>
      </c>
      <c r="L3939" s="13" t="str">
        <f>IF(Z3941&gt;94,"Met",IF(AB3941="--","n/a",IF(AB3941&gt;=0,"Met","Did Not Meet")))</f>
        <v>Did Not Meet</v>
      </c>
      <c r="M3939" s="1" t="s">
        <v>37</v>
      </c>
      <c r="N3939" s="14" t="s">
        <v>2501</v>
      </c>
      <c r="O3939" s="5"/>
      <c r="P3939" s="44" t="str">
        <f t="shared" ref="P3939" si="5033">IF(K3940="Yes",IF(L3940="Yes","Yes","No"),"No")</f>
        <v>Yes</v>
      </c>
      <c r="Q3939" s="94" t="s">
        <v>2759</v>
      </c>
      <c r="R3939" s="5" t="s">
        <v>1</v>
      </c>
      <c r="S3939" s="1" t="s">
        <v>2</v>
      </c>
      <c r="T3939" s="1" t="s">
        <v>7</v>
      </c>
      <c r="U3939" s="5">
        <v>526</v>
      </c>
      <c r="V3939" s="1">
        <v>43.35</v>
      </c>
      <c r="W3939" s="1">
        <v>39.14</v>
      </c>
      <c r="X3939" s="9">
        <f t="shared" si="4990"/>
        <v>4.2100000000000009</v>
      </c>
      <c r="Y3939" s="14">
        <v>484</v>
      </c>
      <c r="Z3939" s="1">
        <v>47.11</v>
      </c>
      <c r="AA3939" s="1">
        <v>42.97</v>
      </c>
      <c r="AB3939" s="71">
        <f t="shared" si="5031"/>
        <v>4.1400000000000006</v>
      </c>
      <c r="AC3939" s="53"/>
    </row>
    <row r="3940" spans="1:29" ht="15" customHeight="1" x14ac:dyDescent="0.25">
      <c r="A3940" s="53">
        <v>6001702</v>
      </c>
      <c r="B3940" s="89" t="s">
        <v>2665</v>
      </c>
      <c r="C3940" s="53" t="s">
        <v>653</v>
      </c>
      <c r="D3940" s="49" t="s">
        <v>2499</v>
      </c>
      <c r="E3940" s="35" t="str">
        <f>VLOOKUP('2012 Accountability Database'!$A3938,'2011 AYP'!A$2:B$1072,2)</f>
        <v xml:space="preserve"> A (Alert)</v>
      </c>
      <c r="F3940" s="66"/>
      <c r="G3940" s="63" t="s">
        <v>2485</v>
      </c>
      <c r="H3940" s="60" t="str">
        <f t="shared" ref="H3940:I3940" si="5034">IF(H3938="Met","Yes",IF(H3939="Met","Yes","No"))</f>
        <v>Yes</v>
      </c>
      <c r="I3940" s="60" t="str">
        <f t="shared" si="5034"/>
        <v>Yes</v>
      </c>
      <c r="J3940" s="42"/>
      <c r="K3940" s="60" t="str">
        <f t="shared" ref="K3940:L3940" si="5035">IF(K3938="Met","Yes",IF(K3939="Met","Yes","No"))</f>
        <v>Yes</v>
      </c>
      <c r="L3940" s="60" t="str">
        <f t="shared" si="5035"/>
        <v>Yes</v>
      </c>
      <c r="M3940" s="1" t="s">
        <v>37</v>
      </c>
      <c r="N3940" s="14" t="s">
        <v>2503</v>
      </c>
      <c r="O3940" s="5"/>
      <c r="P3940" s="44" t="str">
        <f t="shared" ref="P3940" si="5036">IF(H3944="Yes",IF(I3944="Yes","Yes","No"),"No")</f>
        <v>No</v>
      </c>
      <c r="Q3940" s="108" t="s">
        <v>2758</v>
      </c>
      <c r="R3940" s="5" t="s">
        <v>1</v>
      </c>
      <c r="S3940" s="1" t="s">
        <v>5</v>
      </c>
      <c r="T3940" s="1" t="s">
        <v>3</v>
      </c>
      <c r="U3940" s="5">
        <v>1043</v>
      </c>
      <c r="V3940" s="1">
        <v>39.6</v>
      </c>
      <c r="W3940" s="1">
        <v>39.69</v>
      </c>
      <c r="X3940" s="6">
        <f t="shared" si="4990"/>
        <v>-8.9999999999996305E-2</v>
      </c>
      <c r="Y3940" s="14">
        <v>953</v>
      </c>
      <c r="Z3940" s="1">
        <v>43.55</v>
      </c>
      <c r="AA3940" s="1">
        <v>43.54</v>
      </c>
      <c r="AB3940" s="71">
        <f t="shared" si="5031"/>
        <v>9.9999999999980105E-3</v>
      </c>
      <c r="AC3940" s="53"/>
    </row>
    <row r="3941" spans="1:29" x14ac:dyDescent="0.25">
      <c r="A3941" s="53">
        <v>6001702</v>
      </c>
      <c r="B3941" s="89" t="s">
        <v>2665</v>
      </c>
      <c r="C3941" s="53" t="s">
        <v>653</v>
      </c>
      <c r="D3941" s="49" t="s">
        <v>2507</v>
      </c>
      <c r="E3941" s="47">
        <f>VLOOKUP('2012 Accountability Database'!A3938,Dems1112!$A$2:$G$1082,3)</f>
        <v>0.97</v>
      </c>
      <c r="F3941" s="66"/>
      <c r="G3941" s="52"/>
      <c r="M3941" s="1" t="s">
        <v>37</v>
      </c>
      <c r="N3941" s="14" t="s">
        <v>2504</v>
      </c>
      <c r="O3941" s="5"/>
      <c r="P3941" s="44" t="str">
        <f t="shared" ref="P3941" si="5037">IF(K3944="Yes",IF(L3944="Yes","Yes","No"),"No")</f>
        <v>No</v>
      </c>
      <c r="Q3941" s="108"/>
      <c r="R3941" s="5" t="s">
        <v>1</v>
      </c>
      <c r="S3941" s="1" t="s">
        <v>5</v>
      </c>
      <c r="T3941" s="1" t="s">
        <v>7</v>
      </c>
      <c r="U3941" s="5">
        <v>1002</v>
      </c>
      <c r="V3941" s="1">
        <v>38.72</v>
      </c>
      <c r="W3941" s="1">
        <v>39.14</v>
      </c>
      <c r="X3941" s="6">
        <f t="shared" si="4990"/>
        <v>-0.42000000000000171</v>
      </c>
      <c r="Y3941" s="14">
        <v>918</v>
      </c>
      <c r="Z3941" s="1">
        <v>42.7</v>
      </c>
      <c r="AA3941" s="1">
        <v>42.97</v>
      </c>
      <c r="AB3941" s="72">
        <f t="shared" si="5031"/>
        <v>-0.26999999999999602</v>
      </c>
      <c r="AC3941" s="53"/>
    </row>
    <row r="3942" spans="1:29" x14ac:dyDescent="0.25">
      <c r="A3942" s="53">
        <v>6001702</v>
      </c>
      <c r="B3942" s="89" t="s">
        <v>2665</v>
      </c>
      <c r="C3942" s="53" t="s">
        <v>653</v>
      </c>
      <c r="D3942" s="50" t="s">
        <v>2508</v>
      </c>
      <c r="E3942" s="47">
        <f>VLOOKUP('2012 Accountability Database'!A3938,Dems1112!$A$2:$G$1082,4)</f>
        <v>0.94</v>
      </c>
      <c r="F3942" s="65" t="s">
        <v>2486</v>
      </c>
      <c r="G3942" s="62"/>
      <c r="H3942" s="13" t="str">
        <f>IF(V3942&gt;94,"Met",IF(X3942="--","n/a",IF(X3942&gt;=0,"Met","Did Not Meet")))</f>
        <v>Did Not Meet</v>
      </c>
      <c r="I3942" s="13" t="str">
        <f>IF(V3943&gt;94,"Met",IF(X3943="--","n/a",IF(X3943&gt;=0,"Met","Did Not Meet")))</f>
        <v>Did Not Meet</v>
      </c>
      <c r="J3942" s="13"/>
      <c r="K3942" s="13" t="str">
        <f>IF(Z3942&gt;94,"Met",IF(AB3942="--","n/a",IF(AB3942&gt;=0,"Met","Did Not Meet")))</f>
        <v>Did Not Meet</v>
      </c>
      <c r="L3942" s="13" t="str">
        <f>IF(Z3943&gt;94,"Met",IF(AB3943="--","n/a",IF(AB3943&gt;=0,"Met","Did Not Meet")))</f>
        <v>Did Not Meet</v>
      </c>
      <c r="M3942" s="1" t="s">
        <v>37</v>
      </c>
      <c r="N3942" s="68" t="s">
        <v>2497</v>
      </c>
      <c r="O3942" s="35"/>
      <c r="P3942" s="44"/>
      <c r="Q3942" s="108"/>
      <c r="R3942" s="5" t="s">
        <v>6</v>
      </c>
      <c r="S3942" s="1" t="s">
        <v>2</v>
      </c>
      <c r="T3942" s="1" t="s">
        <v>3</v>
      </c>
      <c r="U3942" s="5">
        <v>586</v>
      </c>
      <c r="V3942" s="1">
        <v>43.69</v>
      </c>
      <c r="W3942" s="1">
        <v>48.58</v>
      </c>
      <c r="X3942" s="6">
        <f t="shared" si="4990"/>
        <v>-4.8900000000000006</v>
      </c>
      <c r="Y3942" s="14">
        <v>501</v>
      </c>
      <c r="Z3942" s="1">
        <v>38.72</v>
      </c>
      <c r="AA3942" s="1">
        <v>49.21</v>
      </c>
      <c r="AB3942" s="72">
        <f t="shared" si="5031"/>
        <v>-10.490000000000002</v>
      </c>
      <c r="AC3942" s="53"/>
    </row>
    <row r="3943" spans="1:29" x14ac:dyDescent="0.25">
      <c r="A3943" s="53">
        <v>6001702</v>
      </c>
      <c r="B3943" s="89" t="s">
        <v>2665</v>
      </c>
      <c r="C3943" s="53" t="s">
        <v>653</v>
      </c>
      <c r="D3943" s="50" t="s">
        <v>974</v>
      </c>
      <c r="E3943" s="47" t="str">
        <f>VLOOKUP('2012 Accountability Database'!A3938,Dems1112!$A$2:$G$1082,5)</f>
        <v>6-8</v>
      </c>
      <c r="F3943" s="65" t="s">
        <v>2487</v>
      </c>
      <c r="G3943" s="62"/>
      <c r="H3943" s="13" t="str">
        <f>IF(V3944&gt;94,"Met",IF(X3944="--","n/a",IF(X3944&gt;=0,"Met","Did Not Meet")))</f>
        <v>Did Not Meet</v>
      </c>
      <c r="I3943" s="13" t="str">
        <f>IF(V3945&gt;94,"Met",IF(X3945="--","n/a",IF(X3945&gt;=0,"Met","Did Not Meet")))</f>
        <v>Did Not Meet</v>
      </c>
      <c r="J3943" s="13"/>
      <c r="K3943" s="13" t="str">
        <f>IF(Z3944&gt;94,"Met",IF(AB3944="--","n/a",IF(AB3944&gt;=0,"Met","Did Not Meet")))</f>
        <v>Did Not Meet</v>
      </c>
      <c r="L3943" s="13" t="str">
        <f>IF(Z3945&gt;94,"Met",IF(AB3945="--","n/a",IF(AB3945&gt;=0,"Met","Did Not Meet")))</f>
        <v>Did Not Meet</v>
      </c>
      <c r="M3943" s="1" t="s">
        <v>37</v>
      </c>
      <c r="N3943" s="14"/>
      <c r="O3943" s="35" t="s">
        <v>2506</v>
      </c>
      <c r="P3943" s="83" t="str">
        <f t="shared" ref="P3943" si="5038">IF(P3938="No"," ", IF(P3940="No"," ",IF(P3939="No", " ",IF(P3941="No"," ","X"))))</f>
        <v xml:space="preserve"> </v>
      </c>
      <c r="Q3943" s="108"/>
      <c r="R3943" s="5" t="s">
        <v>6</v>
      </c>
      <c r="S3943" s="1" t="s">
        <v>2</v>
      </c>
      <c r="T3943" s="1" t="s">
        <v>7</v>
      </c>
      <c r="U3943" s="5">
        <v>561</v>
      </c>
      <c r="V3943" s="1">
        <v>42.78</v>
      </c>
      <c r="W3943" s="1">
        <v>48.86</v>
      </c>
      <c r="X3943" s="6">
        <f t="shared" si="4990"/>
        <v>-6.0799999999999983</v>
      </c>
      <c r="Y3943" s="14">
        <v>485</v>
      </c>
      <c r="Z3943" s="1">
        <v>37.94</v>
      </c>
      <c r="AA3943" s="1">
        <v>49.73</v>
      </c>
      <c r="AB3943" s="72">
        <f t="shared" si="5031"/>
        <v>-11.79</v>
      </c>
      <c r="AC3943" s="53"/>
    </row>
    <row r="3944" spans="1:29" ht="15.75" x14ac:dyDescent="0.25">
      <c r="A3944" s="53">
        <v>6001702</v>
      </c>
      <c r="B3944" s="89" t="s">
        <v>2665</v>
      </c>
      <c r="C3944" s="53" t="s">
        <v>653</v>
      </c>
      <c r="D3944" s="50" t="s">
        <v>975</v>
      </c>
      <c r="E3944" s="48" t="str">
        <f>VLOOKUP('2012 Accountability Database'!A3938,Dems1112!$A$2:$G$1082,6)</f>
        <v>3 (Central AR)</v>
      </c>
      <c r="F3944" s="66"/>
      <c r="G3944" s="63" t="s">
        <v>2488</v>
      </c>
      <c r="H3944" s="61" t="str">
        <f t="shared" ref="H3944:I3944" si="5039">IF(H3942="Met","Yes",IF(H3943="Met","Yes","No"))</f>
        <v>No</v>
      </c>
      <c r="I3944" s="61" t="str">
        <f t="shared" si="5039"/>
        <v>No</v>
      </c>
      <c r="J3944" s="55"/>
      <c r="K3944" s="61" t="str">
        <f t="shared" ref="K3944:L3944" si="5040">IF(K3942="Met","Yes",IF(K3943="Met","Yes","No"))</f>
        <v>No</v>
      </c>
      <c r="L3944" s="61" t="str">
        <f t="shared" si="5040"/>
        <v>No</v>
      </c>
      <c r="M3944" s="5" t="s">
        <v>37</v>
      </c>
      <c r="N3944" s="14"/>
      <c r="O3944" s="35" t="s">
        <v>2505</v>
      </c>
      <c r="P3944" s="83" t="str">
        <f t="shared" ref="P3944" si="5041">IF(P3943="X"," ",IF(P3945="X"," ","X"))</f>
        <v xml:space="preserve"> </v>
      </c>
      <c r="Q3944" s="94" t="s">
        <v>2759</v>
      </c>
      <c r="R3944" s="5" t="s">
        <v>6</v>
      </c>
      <c r="S3944" s="5" t="s">
        <v>5</v>
      </c>
      <c r="T3944" s="5" t="s">
        <v>3</v>
      </c>
      <c r="U3944" s="5">
        <v>1128</v>
      </c>
      <c r="V3944" s="5">
        <v>43.79</v>
      </c>
      <c r="W3944" s="5">
        <v>48.58</v>
      </c>
      <c r="X3944" s="8">
        <f t="shared" si="4990"/>
        <v>-4.7899999999999991</v>
      </c>
      <c r="Y3944" s="14">
        <v>954</v>
      </c>
      <c r="Z3944" s="5">
        <v>41.51</v>
      </c>
      <c r="AA3944" s="5">
        <v>49.21</v>
      </c>
      <c r="AB3944" s="72">
        <f t="shared" si="5031"/>
        <v>-7.7000000000000028</v>
      </c>
      <c r="AC3944" s="53"/>
    </row>
    <row r="3945" spans="1:29" x14ac:dyDescent="0.25">
      <c r="A3945" s="54">
        <v>6001702</v>
      </c>
      <c r="B3945" s="90" t="s">
        <v>2665</v>
      </c>
      <c r="C3945" s="54" t="s">
        <v>653</v>
      </c>
      <c r="D3945" s="4"/>
      <c r="E3945" s="4"/>
      <c r="F3945" s="67"/>
      <c r="G3945" s="64"/>
      <c r="H3945" s="43"/>
      <c r="I3945" s="43"/>
      <c r="J3945" s="43"/>
      <c r="K3945" s="43"/>
      <c r="L3945" s="43"/>
      <c r="M3945" s="4" t="s">
        <v>37</v>
      </c>
      <c r="N3945" s="15"/>
      <c r="O3945" s="38" t="s">
        <v>2482</v>
      </c>
      <c r="P3945" s="84" t="str">
        <f>IF(E3939="Achieving School"," ","X")</f>
        <v>X</v>
      </c>
      <c r="Q3945" s="91"/>
      <c r="R3945" s="4" t="s">
        <v>6</v>
      </c>
      <c r="S3945" s="4" t="s">
        <v>5</v>
      </c>
      <c r="T3945" s="4" t="s">
        <v>7</v>
      </c>
      <c r="U3945" s="4">
        <v>1079</v>
      </c>
      <c r="V3945" s="4">
        <v>43.47</v>
      </c>
      <c r="W3945" s="4">
        <v>48.86</v>
      </c>
      <c r="X3945" s="7">
        <f t="shared" si="4990"/>
        <v>-5.3900000000000006</v>
      </c>
      <c r="Y3945" s="15">
        <v>919</v>
      </c>
      <c r="Z3945" s="4">
        <v>41.35</v>
      </c>
      <c r="AA3945" s="4">
        <v>49.73</v>
      </c>
      <c r="AB3945" s="73">
        <f t="shared" si="5031"/>
        <v>-8.3799999999999955</v>
      </c>
      <c r="AC3945" s="54"/>
    </row>
    <row r="3946" spans="1:29" x14ac:dyDescent="0.25">
      <c r="A3946" s="1">
        <v>6002050</v>
      </c>
      <c r="B3946" s="87" t="s">
        <v>2666</v>
      </c>
      <c r="C3946" s="55" t="s">
        <v>705</v>
      </c>
      <c r="E3946" s="42"/>
      <c r="F3946" s="65" t="s">
        <v>2483</v>
      </c>
      <c r="G3946" s="62"/>
      <c r="H3946" s="37" t="str">
        <f>IF(V3946&gt;94,"Met",IF(X3946="--","n/a",IF(X3946&gt;=0,"Met","Did Not Meet")))</f>
        <v>Met</v>
      </c>
      <c r="I3946" s="37" t="str">
        <f>IF(V3947&gt;94,"Met",IF(X3947="--","n/a",IF(X3947&gt;=0,"Met","Did Not Meet")))</f>
        <v>Met</v>
      </c>
      <c r="K3946" s="13" t="str">
        <f>IF(Z3946&gt;94,"Met",IF(AB3946="--","n/a",IF(AB3946&gt;=0,"Met","Did Not Meet")))</f>
        <v>Met</v>
      </c>
      <c r="L3946" s="13" t="str">
        <f>IF(Z3947&gt;94,"Met",IF(AB3947="--","n/a",IF(AB3947&gt;=0,"Met","Did Not Meet")))</f>
        <v>Met</v>
      </c>
      <c r="M3946" s="1" t="s">
        <v>9</v>
      </c>
      <c r="N3946" s="14" t="s">
        <v>2502</v>
      </c>
      <c r="O3946" s="5"/>
      <c r="P3946" s="44" t="str">
        <f t="shared" ref="P3946" si="5042">IF(H3948="Yes",IF(I3948="Yes","Yes","No"),"No")</f>
        <v>Yes</v>
      </c>
      <c r="Q3946" s="93"/>
      <c r="R3946" s="5" t="s">
        <v>1</v>
      </c>
      <c r="S3946" s="1" t="s">
        <v>2</v>
      </c>
      <c r="T3946" s="1" t="s">
        <v>3</v>
      </c>
      <c r="U3946" s="5">
        <v>140</v>
      </c>
      <c r="V3946" s="1">
        <v>74.290000000000006</v>
      </c>
      <c r="W3946" s="1">
        <v>66.790000000000006</v>
      </c>
      <c r="X3946" s="9">
        <f t="shared" si="4990"/>
        <v>7.5</v>
      </c>
      <c r="Y3946" s="14">
        <v>91</v>
      </c>
      <c r="Z3946" s="1">
        <v>84.62</v>
      </c>
      <c r="AA3946" s="1">
        <v>75.09</v>
      </c>
      <c r="AB3946" s="71">
        <f t="shared" si="5031"/>
        <v>9.5300000000000011</v>
      </c>
      <c r="AC3946" s="36"/>
    </row>
    <row r="3947" spans="1:29" ht="15.75" x14ac:dyDescent="0.25">
      <c r="A3947" s="53">
        <v>6002050</v>
      </c>
      <c r="B3947" s="89" t="s">
        <v>2666</v>
      </c>
      <c r="C3947" s="53" t="s">
        <v>705</v>
      </c>
      <c r="D3947" s="49" t="s">
        <v>2498</v>
      </c>
      <c r="E3947" s="34" t="str">
        <f>M3946</f>
        <v>Needs Improvement School</v>
      </c>
      <c r="F3947" s="65" t="s">
        <v>2484</v>
      </c>
      <c r="G3947" s="62"/>
      <c r="H3947" s="13" t="str">
        <f>IF(V3948&gt;94,"Met",IF(X3948="--","n/a",IF(X3948&gt;=0,"Met","Did Not Meet")))</f>
        <v>Did Not Meet</v>
      </c>
      <c r="I3947" s="13" t="str">
        <f>IF(V3949&gt;94,"Met",IF(X3949="--","n/a",IF(X3949&gt;=0,"Met","Did Not Meet")))</f>
        <v>Did Not Meet</v>
      </c>
      <c r="K3947" s="13" t="str">
        <f>IF(Z3948&gt;94,"Met",IF(AB3948="--","n/a",IF(AB3948&gt;=0,"Met","Did Not Meet")))</f>
        <v>Met</v>
      </c>
      <c r="L3947" s="13" t="str">
        <f>IF(Z3949&gt;94,"Met",IF(AB3949="--","n/a",IF(AB3949&gt;=0,"Met","Did Not Meet")))</f>
        <v>Met</v>
      </c>
      <c r="M3947" s="1" t="s">
        <v>9</v>
      </c>
      <c r="N3947" s="14" t="s">
        <v>2501</v>
      </c>
      <c r="O3947" s="5"/>
      <c r="P3947" s="44" t="str">
        <f t="shared" ref="P3947" si="5043">IF(K3948="Yes",IF(L3948="Yes","Yes","No"),"No")</f>
        <v>Yes</v>
      </c>
      <c r="Q3947" s="94" t="s">
        <v>2759</v>
      </c>
      <c r="R3947" s="5" t="s">
        <v>1</v>
      </c>
      <c r="S3947" s="1" t="s">
        <v>2</v>
      </c>
      <c r="T3947" s="1" t="s">
        <v>7</v>
      </c>
      <c r="U3947" s="5">
        <v>130</v>
      </c>
      <c r="V3947" s="1">
        <v>72.31</v>
      </c>
      <c r="W3947" s="1">
        <v>66.16</v>
      </c>
      <c r="X3947" s="9">
        <f t="shared" si="4990"/>
        <v>6.1500000000000057</v>
      </c>
      <c r="Y3947" s="14">
        <v>85</v>
      </c>
      <c r="Z3947" s="1">
        <v>83.53</v>
      </c>
      <c r="AA3947" s="1">
        <v>73.66</v>
      </c>
      <c r="AB3947" s="71">
        <f t="shared" si="5031"/>
        <v>9.8700000000000045</v>
      </c>
      <c r="AC3947" s="53"/>
    </row>
    <row r="3948" spans="1:29" ht="15" customHeight="1" x14ac:dyDescent="0.25">
      <c r="A3948" s="53">
        <v>6002050</v>
      </c>
      <c r="B3948" s="89" t="s">
        <v>2666</v>
      </c>
      <c r="C3948" s="53" t="s">
        <v>705</v>
      </c>
      <c r="D3948" s="49" t="s">
        <v>2499</v>
      </c>
      <c r="E3948" s="35" t="str">
        <f>VLOOKUP('2012 Accountability Database'!$A3946,'2011 AYP'!A$2:B$1072,2)</f>
        <v>SI_1 (School Improvement Year 1)</v>
      </c>
      <c r="F3948" s="66"/>
      <c r="G3948" s="63" t="s">
        <v>2485</v>
      </c>
      <c r="H3948" s="60" t="str">
        <f t="shared" ref="H3948:I3948" si="5044">IF(H3946="Met","Yes",IF(H3947="Met","Yes","No"))</f>
        <v>Yes</v>
      </c>
      <c r="I3948" s="60" t="str">
        <f t="shared" si="5044"/>
        <v>Yes</v>
      </c>
      <c r="J3948" s="42"/>
      <c r="K3948" s="60" t="str">
        <f t="shared" ref="K3948:L3948" si="5045">IF(K3946="Met","Yes",IF(K3947="Met","Yes","No"))</f>
        <v>Yes</v>
      </c>
      <c r="L3948" s="60" t="str">
        <f t="shared" si="5045"/>
        <v>Yes</v>
      </c>
      <c r="M3948" s="1" t="s">
        <v>9</v>
      </c>
      <c r="N3948" s="14" t="s">
        <v>2503</v>
      </c>
      <c r="O3948" s="5"/>
      <c r="P3948" s="44" t="str">
        <f t="shared" ref="P3948" si="5046">IF(H3952="Yes",IF(I3952="Yes","Yes","No"),"No")</f>
        <v>No</v>
      </c>
      <c r="Q3948" s="108" t="s">
        <v>2758</v>
      </c>
      <c r="R3948" s="5" t="s">
        <v>1</v>
      </c>
      <c r="S3948" s="1" t="s">
        <v>5</v>
      </c>
      <c r="T3948" s="1" t="s">
        <v>3</v>
      </c>
      <c r="U3948" s="5">
        <v>422</v>
      </c>
      <c r="V3948" s="1">
        <v>65.88</v>
      </c>
      <c r="W3948" s="1">
        <v>66.790000000000006</v>
      </c>
      <c r="X3948" s="6">
        <f t="shared" si="4990"/>
        <v>-0.9100000000000108</v>
      </c>
      <c r="Y3948" s="14">
        <v>279</v>
      </c>
      <c r="Z3948" s="1">
        <v>78.849999999999994</v>
      </c>
      <c r="AA3948" s="1">
        <v>75.09</v>
      </c>
      <c r="AB3948" s="71">
        <f t="shared" si="5031"/>
        <v>3.7599999999999909</v>
      </c>
      <c r="AC3948" s="53"/>
    </row>
    <row r="3949" spans="1:29" x14ac:dyDescent="0.25">
      <c r="A3949" s="53">
        <v>6002050</v>
      </c>
      <c r="B3949" s="89" t="s">
        <v>2666</v>
      </c>
      <c r="C3949" s="53" t="s">
        <v>705</v>
      </c>
      <c r="D3949" s="49" t="s">
        <v>2507</v>
      </c>
      <c r="E3949" s="47">
        <f>VLOOKUP('2012 Accountability Database'!A3946,Dems1112!$A$2:$G$1082,3)</f>
        <v>0.77</v>
      </c>
      <c r="F3949" s="66"/>
      <c r="G3949" s="52"/>
      <c r="M3949" s="1" t="s">
        <v>9</v>
      </c>
      <c r="N3949" s="14" t="s">
        <v>2504</v>
      </c>
      <c r="O3949" s="5"/>
      <c r="P3949" s="44" t="str">
        <f t="shared" ref="P3949" si="5047">IF(K3952="Yes",IF(L3952="Yes","Yes","No"),"No")</f>
        <v>No</v>
      </c>
      <c r="Q3949" s="108"/>
      <c r="R3949" s="5" t="s">
        <v>1</v>
      </c>
      <c r="S3949" s="1" t="s">
        <v>5</v>
      </c>
      <c r="T3949" s="1" t="s">
        <v>7</v>
      </c>
      <c r="U3949" s="5">
        <v>386</v>
      </c>
      <c r="V3949" s="1">
        <v>64.25</v>
      </c>
      <c r="W3949" s="1">
        <v>66.16</v>
      </c>
      <c r="X3949" s="6">
        <f t="shared" si="4990"/>
        <v>-1.9099999999999966</v>
      </c>
      <c r="Y3949" s="14">
        <v>259</v>
      </c>
      <c r="Z3949" s="1">
        <v>77.989999999999995</v>
      </c>
      <c r="AA3949" s="1">
        <v>73.66</v>
      </c>
      <c r="AB3949" s="71">
        <f t="shared" si="5031"/>
        <v>4.3299999999999983</v>
      </c>
      <c r="AC3949" s="53"/>
    </row>
    <row r="3950" spans="1:29" x14ac:dyDescent="0.25">
      <c r="A3950" s="53">
        <v>6002050</v>
      </c>
      <c r="B3950" s="89" t="s">
        <v>2666</v>
      </c>
      <c r="C3950" s="53" t="s">
        <v>705</v>
      </c>
      <c r="D3950" s="50" t="s">
        <v>2508</v>
      </c>
      <c r="E3950" s="47">
        <f>VLOOKUP('2012 Accountability Database'!A3946,Dems1112!$A$2:$G$1082,4)</f>
        <v>0.92</v>
      </c>
      <c r="F3950" s="65" t="s">
        <v>2486</v>
      </c>
      <c r="G3950" s="62"/>
      <c r="H3950" s="13" t="str">
        <f>IF(V3950&gt;94,"Met",IF(X3950="--","n/a",IF(X3950&gt;=0,"Met","Did Not Meet")))</f>
        <v>Did Not Meet</v>
      </c>
      <c r="I3950" s="13" t="str">
        <f>IF(V3951&gt;94,"Met",IF(X3951="--","n/a",IF(X3951&gt;=0,"Met","Did Not Meet")))</f>
        <v>Did Not Meet</v>
      </c>
      <c r="J3950" s="13"/>
      <c r="K3950" s="13" t="str">
        <f>IF(Z3950&gt;94,"Met",IF(AB3950="--","n/a",IF(AB3950&gt;=0,"Met","Did Not Meet")))</f>
        <v>Did Not Meet</v>
      </c>
      <c r="L3950" s="13" t="str">
        <f>IF(Z3951&gt;94,"Met",IF(AB3951="--","n/a",IF(AB3951&gt;=0,"Met","Did Not Meet")))</f>
        <v>Did Not Meet</v>
      </c>
      <c r="M3950" s="1" t="s">
        <v>9</v>
      </c>
      <c r="N3950" s="68" t="s">
        <v>2497</v>
      </c>
      <c r="O3950" s="35"/>
      <c r="P3950" s="44"/>
      <c r="Q3950" s="108"/>
      <c r="R3950" s="5" t="s">
        <v>6</v>
      </c>
      <c r="S3950" s="1" t="s">
        <v>2</v>
      </c>
      <c r="T3950" s="1" t="s">
        <v>3</v>
      </c>
      <c r="U3950" s="5">
        <v>140</v>
      </c>
      <c r="V3950" s="1">
        <v>71.430000000000007</v>
      </c>
      <c r="W3950" s="1">
        <v>75.42</v>
      </c>
      <c r="X3950" s="6">
        <f t="shared" si="4990"/>
        <v>-3.9899999999999949</v>
      </c>
      <c r="Y3950" s="14">
        <v>91</v>
      </c>
      <c r="Z3950" s="1">
        <v>52.75</v>
      </c>
      <c r="AA3950" s="1">
        <v>63.13</v>
      </c>
      <c r="AB3950" s="72">
        <f t="shared" si="5031"/>
        <v>-10.380000000000003</v>
      </c>
      <c r="AC3950" s="53"/>
    </row>
    <row r="3951" spans="1:29" x14ac:dyDescent="0.25">
      <c r="A3951" s="53">
        <v>6002050</v>
      </c>
      <c r="B3951" s="89" t="s">
        <v>2666</v>
      </c>
      <c r="C3951" s="53" t="s">
        <v>705</v>
      </c>
      <c r="D3951" s="50" t="s">
        <v>974</v>
      </c>
      <c r="E3951" s="47" t="str">
        <f>VLOOKUP('2012 Accountability Database'!A3946,Dems1112!$A$2:$G$1082,5)</f>
        <v>K-5</v>
      </c>
      <c r="F3951" s="65" t="s">
        <v>2487</v>
      </c>
      <c r="G3951" s="62"/>
      <c r="H3951" s="13" t="str">
        <f>IF(V3952&gt;94,"Met",IF(X3952="--","n/a",IF(X3952&gt;=0,"Met","Did Not Meet")))</f>
        <v>Did Not Meet</v>
      </c>
      <c r="I3951" s="13" t="str">
        <f>IF(V3953&gt;94,"Met",IF(X3953="--","n/a",IF(X3953&gt;=0,"Met","Did Not Meet")))</f>
        <v>Did Not Meet</v>
      </c>
      <c r="J3951" s="13"/>
      <c r="K3951" s="13" t="str">
        <f>IF(Z3952&gt;94,"Met",IF(AB3952="--","n/a",IF(AB3952&gt;=0,"Met","Did Not Meet")))</f>
        <v>Did Not Meet</v>
      </c>
      <c r="L3951" s="13" t="str">
        <f>IF(Z3953&gt;94,"Met",IF(AB3953="--","n/a",IF(AB3953&gt;=0,"Met","Did Not Meet")))</f>
        <v>Did Not Meet</v>
      </c>
      <c r="M3951" s="5" t="s">
        <v>9</v>
      </c>
      <c r="N3951" s="14"/>
      <c r="O3951" s="35" t="s">
        <v>2506</v>
      </c>
      <c r="P3951" s="83" t="str">
        <f t="shared" ref="P3951" si="5048">IF(P3946="No"," ", IF(P3948="No"," ",IF(P3947="No", " ",IF(P3949="No"," ","X"))))</f>
        <v xml:space="preserve"> </v>
      </c>
      <c r="Q3951" s="108"/>
      <c r="R3951" s="5" t="s">
        <v>6</v>
      </c>
      <c r="S3951" s="5" t="s">
        <v>2</v>
      </c>
      <c r="T3951" s="5" t="s">
        <v>7</v>
      </c>
      <c r="U3951" s="5">
        <v>130</v>
      </c>
      <c r="V3951" s="5">
        <v>70</v>
      </c>
      <c r="W3951" s="5">
        <v>75.319999999999993</v>
      </c>
      <c r="X3951" s="8">
        <f t="shared" si="4990"/>
        <v>-5.3199999999999932</v>
      </c>
      <c r="Y3951" s="14">
        <v>85</v>
      </c>
      <c r="Z3951" s="5">
        <v>52.94</v>
      </c>
      <c r="AA3951" s="5">
        <v>65.23</v>
      </c>
      <c r="AB3951" s="72">
        <f t="shared" si="5031"/>
        <v>-12.290000000000006</v>
      </c>
      <c r="AC3951" s="53"/>
    </row>
    <row r="3952" spans="1:29" ht="15.75" x14ac:dyDescent="0.25">
      <c r="A3952" s="53">
        <v>6002050</v>
      </c>
      <c r="B3952" s="89" t="s">
        <v>2666</v>
      </c>
      <c r="C3952" s="53" t="s">
        <v>705</v>
      </c>
      <c r="D3952" s="50" t="s">
        <v>975</v>
      </c>
      <c r="E3952" s="48" t="str">
        <f>VLOOKUP('2012 Accountability Database'!A3946,Dems1112!$A$2:$G$1082,6)</f>
        <v>3 (Central AR)</v>
      </c>
      <c r="F3952" s="66"/>
      <c r="G3952" s="63" t="s">
        <v>2488</v>
      </c>
      <c r="H3952" s="61" t="str">
        <f t="shared" ref="H3952:I3952" si="5049">IF(H3950="Met","Yes",IF(H3951="Met","Yes","No"))</f>
        <v>No</v>
      </c>
      <c r="I3952" s="61" t="str">
        <f t="shared" si="5049"/>
        <v>No</v>
      </c>
      <c r="J3952" s="55"/>
      <c r="K3952" s="61" t="str">
        <f t="shared" ref="K3952:L3952" si="5050">IF(K3950="Met","Yes",IF(K3951="Met","Yes","No"))</f>
        <v>No</v>
      </c>
      <c r="L3952" s="61" t="str">
        <f t="shared" si="5050"/>
        <v>No</v>
      </c>
      <c r="M3952" s="1" t="s">
        <v>9</v>
      </c>
      <c r="N3952" s="14"/>
      <c r="O3952" s="35" t="s">
        <v>2505</v>
      </c>
      <c r="P3952" s="83" t="str">
        <f t="shared" ref="P3952" si="5051">IF(P3951="X"," ",IF(P3953="X"," ","X"))</f>
        <v xml:space="preserve"> </v>
      </c>
      <c r="Q3952" s="94" t="s">
        <v>2759</v>
      </c>
      <c r="R3952" s="5" t="s">
        <v>6</v>
      </c>
      <c r="S3952" s="1" t="s">
        <v>5</v>
      </c>
      <c r="T3952" s="1" t="s">
        <v>3</v>
      </c>
      <c r="U3952" s="5">
        <v>422</v>
      </c>
      <c r="V3952" s="1">
        <v>71.33</v>
      </c>
      <c r="W3952" s="1">
        <v>75.42</v>
      </c>
      <c r="X3952" s="6">
        <f t="shared" si="4990"/>
        <v>-4.0900000000000034</v>
      </c>
      <c r="Y3952" s="14">
        <v>279</v>
      </c>
      <c r="Z3952" s="1">
        <v>60.93</v>
      </c>
      <c r="AA3952" s="1">
        <v>63.13</v>
      </c>
      <c r="AB3952" s="72">
        <f t="shared" si="5031"/>
        <v>-2.2000000000000028</v>
      </c>
      <c r="AC3952" s="53"/>
    </row>
    <row r="3953" spans="1:29" x14ac:dyDescent="0.25">
      <c r="A3953" s="54">
        <v>6002050</v>
      </c>
      <c r="B3953" s="90" t="s">
        <v>2666</v>
      </c>
      <c r="C3953" s="54" t="s">
        <v>705</v>
      </c>
      <c r="D3953" s="4"/>
      <c r="E3953" s="4"/>
      <c r="F3953" s="67"/>
      <c r="G3953" s="64"/>
      <c r="H3953" s="43"/>
      <c r="I3953" s="43"/>
      <c r="J3953" s="43"/>
      <c r="K3953" s="43"/>
      <c r="L3953" s="43"/>
      <c r="M3953" s="4" t="s">
        <v>9</v>
      </c>
      <c r="N3953" s="15"/>
      <c r="O3953" s="38" t="s">
        <v>2482</v>
      </c>
      <c r="P3953" s="84" t="str">
        <f>IF(E3947="Achieving School"," ","X")</f>
        <v>X</v>
      </c>
      <c r="Q3953" s="91"/>
      <c r="R3953" s="4" t="s">
        <v>6</v>
      </c>
      <c r="S3953" s="4" t="s">
        <v>5</v>
      </c>
      <c r="T3953" s="4" t="s">
        <v>7</v>
      </c>
      <c r="U3953" s="4">
        <v>386</v>
      </c>
      <c r="V3953" s="4">
        <v>69.95</v>
      </c>
      <c r="W3953" s="4">
        <v>75.319999999999993</v>
      </c>
      <c r="X3953" s="7">
        <f t="shared" si="4990"/>
        <v>-5.3699999999999903</v>
      </c>
      <c r="Y3953" s="15">
        <v>259</v>
      </c>
      <c r="Z3953" s="4">
        <v>61.78</v>
      </c>
      <c r="AA3953" s="4">
        <v>65.23</v>
      </c>
      <c r="AB3953" s="73">
        <f t="shared" si="5031"/>
        <v>-3.4500000000000028</v>
      </c>
      <c r="AC3953" s="54"/>
    </row>
    <row r="3954" spans="1:29" x14ac:dyDescent="0.25">
      <c r="A3954" s="1">
        <v>6002053</v>
      </c>
      <c r="B3954" s="87" t="s">
        <v>2666</v>
      </c>
      <c r="C3954" s="55" t="s">
        <v>706</v>
      </c>
      <c r="E3954" s="42"/>
      <c r="F3954" s="65" t="s">
        <v>2483</v>
      </c>
      <c r="G3954" s="62"/>
      <c r="H3954" s="37" t="str">
        <f>IF(V3954&gt;94,"Met",IF(X3954="--","n/a",IF(X3954&gt;=0,"Met","Did Not Meet")))</f>
        <v>Met</v>
      </c>
      <c r="I3954" s="37" t="str">
        <f>IF(V3955&gt;94,"Met",IF(X3955="--","n/a",IF(X3955&gt;=0,"Met","Did Not Meet")))</f>
        <v>Met</v>
      </c>
      <c r="K3954" s="13" t="str">
        <f>IF(Z3954&gt;94,"Met",IF(AB3954="--","n/a",IF(AB3954&gt;=0,"Met","Did Not Meet")))</f>
        <v>Met</v>
      </c>
      <c r="L3954" s="13" t="str">
        <f>IF(Z3955&gt;94,"Met",IF(AB3955="--","n/a",IF(AB3955&gt;=0,"Met","Did Not Meet")))</f>
        <v>Met</v>
      </c>
      <c r="M3954" s="1" t="s">
        <v>18</v>
      </c>
      <c r="N3954" s="14" t="s">
        <v>2502</v>
      </c>
      <c r="O3954" s="5"/>
      <c r="P3954" s="44" t="str">
        <f t="shared" ref="P3954" si="5052">IF(H3956="Yes",IF(I3956="Yes","Yes","No"),"No")</f>
        <v>Yes</v>
      </c>
      <c r="Q3954" s="93"/>
      <c r="R3954" s="5" t="s">
        <v>1</v>
      </c>
      <c r="S3954" s="1" t="s">
        <v>2</v>
      </c>
      <c r="T3954" s="1" t="s">
        <v>3</v>
      </c>
      <c r="U3954" s="5">
        <v>56</v>
      </c>
      <c r="V3954" s="1">
        <v>62.5</v>
      </c>
      <c r="W3954" s="1">
        <v>61.5</v>
      </c>
      <c r="X3954" s="9">
        <f t="shared" si="4990"/>
        <v>1</v>
      </c>
      <c r="Y3954" s="14">
        <v>29</v>
      </c>
      <c r="Z3954" s="1">
        <v>82.76</v>
      </c>
      <c r="AA3954" s="1">
        <v>80.56</v>
      </c>
      <c r="AB3954" s="71">
        <f t="shared" si="5031"/>
        <v>2.2000000000000028</v>
      </c>
      <c r="AC3954" s="36" t="s">
        <v>19</v>
      </c>
    </row>
    <row r="3955" spans="1:29" ht="15.75" x14ac:dyDescent="0.25">
      <c r="A3955" s="53">
        <v>6002053</v>
      </c>
      <c r="B3955" s="89" t="s">
        <v>2666</v>
      </c>
      <c r="C3955" s="53" t="s">
        <v>706</v>
      </c>
      <c r="D3955" s="49" t="s">
        <v>2498</v>
      </c>
      <c r="E3955" s="34" t="str">
        <f>M3954</f>
        <v>Needs Improvement Focus School</v>
      </c>
      <c r="F3955" s="65" t="s">
        <v>2484</v>
      </c>
      <c r="G3955" s="62"/>
      <c r="H3955" s="13" t="str">
        <f>IF(V3956&gt;94,"Met",IF(X3956="--","n/a",IF(X3956&gt;=0,"Met","Did Not Meet")))</f>
        <v>Did Not Meet</v>
      </c>
      <c r="I3955" s="13" t="str">
        <f>IF(V3957&gt;94,"Met",IF(X3957="--","n/a",IF(X3957&gt;=0,"Met","Did Not Meet")))</f>
        <v>Did Not Meet</v>
      </c>
      <c r="K3955" s="13" t="str">
        <f>IF(Z3956&gt;94,"Met",IF(AB3956="--","n/a",IF(AB3956&gt;=0,"Met","Did Not Meet")))</f>
        <v>Met</v>
      </c>
      <c r="L3955" s="13" t="str">
        <f>IF(Z3957&gt;94,"Met",IF(AB3957="--","n/a",IF(AB3957&gt;=0,"Met","Did Not Meet")))</f>
        <v>Met</v>
      </c>
      <c r="M3955" s="1" t="s">
        <v>18</v>
      </c>
      <c r="N3955" s="14" t="s">
        <v>2501</v>
      </c>
      <c r="O3955" s="5"/>
      <c r="P3955" s="44" t="str">
        <f t="shared" ref="P3955" si="5053">IF(K3956="Yes",IF(L3956="Yes","Yes","No"),"No")</f>
        <v>Yes</v>
      </c>
      <c r="Q3955" s="94" t="s">
        <v>2759</v>
      </c>
      <c r="R3955" s="5" t="s">
        <v>1</v>
      </c>
      <c r="S3955" s="1" t="s">
        <v>2</v>
      </c>
      <c r="T3955" s="1" t="s">
        <v>7</v>
      </c>
      <c r="U3955" s="5">
        <v>55</v>
      </c>
      <c r="V3955" s="1">
        <v>61.82</v>
      </c>
      <c r="W3955" s="1">
        <v>60.71</v>
      </c>
      <c r="X3955" s="9">
        <f t="shared" si="4990"/>
        <v>1.1099999999999994</v>
      </c>
      <c r="Y3955" s="14">
        <v>29</v>
      </c>
      <c r="Z3955" s="1">
        <v>82.76</v>
      </c>
      <c r="AA3955" s="1">
        <v>80.56</v>
      </c>
      <c r="AB3955" s="71">
        <f t="shared" si="5031"/>
        <v>2.2000000000000028</v>
      </c>
      <c r="AC3955" s="53" t="s">
        <v>19</v>
      </c>
    </row>
    <row r="3956" spans="1:29" ht="15" customHeight="1" x14ac:dyDescent="0.25">
      <c r="A3956" s="53">
        <v>6002053</v>
      </c>
      <c r="B3956" s="89" t="s">
        <v>2666</v>
      </c>
      <c r="C3956" s="53" t="s">
        <v>706</v>
      </c>
      <c r="D3956" s="49" t="s">
        <v>2499</v>
      </c>
      <c r="E3956" s="35" t="str">
        <f>VLOOKUP('2012 Accountability Database'!$A3954,'2011 AYP'!A$2:B$1072,2)</f>
        <v>SI_4 (School Improvement Year 4)</v>
      </c>
      <c r="F3956" s="66"/>
      <c r="G3956" s="63" t="s">
        <v>2485</v>
      </c>
      <c r="H3956" s="60" t="str">
        <f t="shared" ref="H3956:I3956" si="5054">IF(H3954="Met","Yes",IF(H3955="Met","Yes","No"))</f>
        <v>Yes</v>
      </c>
      <c r="I3956" s="60" t="str">
        <f t="shared" si="5054"/>
        <v>Yes</v>
      </c>
      <c r="J3956" s="42"/>
      <c r="K3956" s="60" t="str">
        <f t="shared" ref="K3956:L3956" si="5055">IF(K3954="Met","Yes",IF(K3955="Met","Yes","No"))</f>
        <v>Yes</v>
      </c>
      <c r="L3956" s="60" t="str">
        <f t="shared" si="5055"/>
        <v>Yes</v>
      </c>
      <c r="M3956" s="5" t="s">
        <v>18</v>
      </c>
      <c r="N3956" s="14" t="s">
        <v>2503</v>
      </c>
      <c r="O3956" s="5"/>
      <c r="P3956" s="44" t="str">
        <f t="shared" ref="P3956" si="5056">IF(H3960="Yes",IF(I3960="Yes","Yes","No"),"No")</f>
        <v>Yes</v>
      </c>
      <c r="Q3956" s="108" t="s">
        <v>2758</v>
      </c>
      <c r="R3956" s="5" t="s">
        <v>1</v>
      </c>
      <c r="S3956" s="5" t="s">
        <v>5</v>
      </c>
      <c r="T3956" s="5" t="s">
        <v>3</v>
      </c>
      <c r="U3956" s="5">
        <v>164</v>
      </c>
      <c r="V3956" s="5">
        <v>54.88</v>
      </c>
      <c r="W3956" s="5">
        <v>61.5</v>
      </c>
      <c r="X3956" s="8">
        <f t="shared" si="4990"/>
        <v>-6.6199999999999974</v>
      </c>
      <c r="Y3956" s="14">
        <v>89</v>
      </c>
      <c r="Z3956" s="5">
        <v>85.39</v>
      </c>
      <c r="AA3956" s="5">
        <v>80.56</v>
      </c>
      <c r="AB3956" s="71">
        <f t="shared" si="5031"/>
        <v>4.8299999999999983</v>
      </c>
      <c r="AC3956" s="53" t="s">
        <v>19</v>
      </c>
    </row>
    <row r="3957" spans="1:29" x14ac:dyDescent="0.25">
      <c r="A3957" s="53">
        <v>6002053</v>
      </c>
      <c r="B3957" s="89" t="s">
        <v>2666</v>
      </c>
      <c r="C3957" s="53" t="s">
        <v>706</v>
      </c>
      <c r="D3957" s="49" t="s">
        <v>2507</v>
      </c>
      <c r="E3957" s="47">
        <f>VLOOKUP('2012 Accountability Database'!A3954,Dems1112!$A$2:$G$1082,3)</f>
        <v>0.9</v>
      </c>
      <c r="F3957" s="66"/>
      <c r="G3957" s="52"/>
      <c r="M3957" s="1" t="s">
        <v>18</v>
      </c>
      <c r="N3957" s="14" t="s">
        <v>2504</v>
      </c>
      <c r="O3957" s="5"/>
      <c r="P3957" s="44" t="str">
        <f t="shared" ref="P3957" si="5057">IF(K3960="Yes",IF(L3960="Yes","Yes","No"),"No")</f>
        <v>No</v>
      </c>
      <c r="Q3957" s="108"/>
      <c r="R3957" s="5" t="s">
        <v>1</v>
      </c>
      <c r="S3957" s="1" t="s">
        <v>5</v>
      </c>
      <c r="T3957" s="1" t="s">
        <v>7</v>
      </c>
      <c r="U3957" s="5">
        <v>159</v>
      </c>
      <c r="V3957" s="1">
        <v>53.46</v>
      </c>
      <c r="W3957" s="1">
        <v>60.71</v>
      </c>
      <c r="X3957" s="6">
        <f t="shared" si="4990"/>
        <v>-7.25</v>
      </c>
      <c r="Y3957" s="14">
        <v>87</v>
      </c>
      <c r="Z3957" s="1">
        <v>85.06</v>
      </c>
      <c r="AA3957" s="1">
        <v>80.56</v>
      </c>
      <c r="AB3957" s="71">
        <f t="shared" si="5031"/>
        <v>4.5</v>
      </c>
      <c r="AC3957" s="53" t="s">
        <v>19</v>
      </c>
    </row>
    <row r="3958" spans="1:29" x14ac:dyDescent="0.25">
      <c r="A3958" s="53">
        <v>6002053</v>
      </c>
      <c r="B3958" s="89" t="s">
        <v>2666</v>
      </c>
      <c r="C3958" s="53" t="s">
        <v>706</v>
      </c>
      <c r="D3958" s="50" t="s">
        <v>2508</v>
      </c>
      <c r="E3958" s="47">
        <f>VLOOKUP('2012 Accountability Database'!A3954,Dems1112!$A$2:$G$1082,4)</f>
        <v>0.96</v>
      </c>
      <c r="F3958" s="65" t="s">
        <v>2486</v>
      </c>
      <c r="G3958" s="62"/>
      <c r="H3958" s="13" t="str">
        <f>IF(V3958&gt;94,"Met",IF(X3958="--","n/a",IF(X3958&gt;=0,"Met","Did Not Meet")))</f>
        <v>Met</v>
      </c>
      <c r="I3958" s="13" t="str">
        <f>IF(V3959&gt;94,"Met",IF(X3959="--","n/a",IF(X3959&gt;=0,"Met","Did Not Meet")))</f>
        <v>Met</v>
      </c>
      <c r="J3958" s="13"/>
      <c r="K3958" s="13" t="str">
        <f>IF(Z3958&gt;94,"Met",IF(AB3958="--","n/a",IF(AB3958&gt;=0,"Met","Did Not Meet")))</f>
        <v>Did Not Meet</v>
      </c>
      <c r="L3958" s="13" t="str">
        <f>IF(Z3959&gt;94,"Met",IF(AB3959="--","n/a",IF(AB3959&gt;=0,"Met","Did Not Meet")))</f>
        <v>Did Not Meet</v>
      </c>
      <c r="M3958" s="1" t="s">
        <v>18</v>
      </c>
      <c r="N3958" s="68" t="s">
        <v>2497</v>
      </c>
      <c r="O3958" s="35"/>
      <c r="P3958" s="44"/>
      <c r="Q3958" s="108"/>
      <c r="R3958" s="5" t="s">
        <v>6</v>
      </c>
      <c r="S3958" s="1" t="s">
        <v>2</v>
      </c>
      <c r="T3958" s="1" t="s">
        <v>3</v>
      </c>
      <c r="U3958" s="5">
        <v>56</v>
      </c>
      <c r="V3958" s="1">
        <v>53.57</v>
      </c>
      <c r="W3958" s="1">
        <v>50.5</v>
      </c>
      <c r="X3958" s="9">
        <f t="shared" si="4990"/>
        <v>3.0700000000000003</v>
      </c>
      <c r="Y3958" s="14">
        <v>29</v>
      </c>
      <c r="Z3958" s="1">
        <v>27.59</v>
      </c>
      <c r="AA3958" s="1">
        <v>58.34</v>
      </c>
      <c r="AB3958" s="72">
        <f t="shared" si="5031"/>
        <v>-30.750000000000004</v>
      </c>
      <c r="AC3958" s="53" t="s">
        <v>19</v>
      </c>
    </row>
    <row r="3959" spans="1:29" x14ac:dyDescent="0.25">
      <c r="A3959" s="53">
        <v>6002053</v>
      </c>
      <c r="B3959" s="89" t="s">
        <v>2666</v>
      </c>
      <c r="C3959" s="53" t="s">
        <v>706</v>
      </c>
      <c r="D3959" s="50" t="s">
        <v>974</v>
      </c>
      <c r="E3959" s="47" t="str">
        <f>VLOOKUP('2012 Accountability Database'!A3954,Dems1112!$A$2:$G$1082,5)</f>
        <v>K-5</v>
      </c>
      <c r="F3959" s="65" t="s">
        <v>2487</v>
      </c>
      <c r="G3959" s="62"/>
      <c r="H3959" s="13" t="str">
        <f>IF(V3960&gt;94,"Met",IF(X3960="--","n/a",IF(X3960&gt;=0,"Met","Did Not Meet")))</f>
        <v>Met</v>
      </c>
      <c r="I3959" s="13" t="str">
        <f>IF(V3961&gt;94,"Met",IF(X3961="--","n/a",IF(X3961&gt;=0,"Met","Did Not Meet")))</f>
        <v>Met</v>
      </c>
      <c r="J3959" s="13"/>
      <c r="K3959" s="13" t="str">
        <f>IF(Z3960&gt;94,"Met",IF(AB3960="--","n/a",IF(AB3960&gt;=0,"Met","Did Not Meet")))</f>
        <v>Did Not Meet</v>
      </c>
      <c r="L3959" s="13" t="str">
        <f>IF(Z3961&gt;94,"Met",IF(AB3961="--","n/a",IF(AB3961&gt;=0,"Met","Did Not Meet")))</f>
        <v>Did Not Meet</v>
      </c>
      <c r="M3959" s="1" t="s">
        <v>18</v>
      </c>
      <c r="N3959" s="14"/>
      <c r="O3959" s="35" t="s">
        <v>2506</v>
      </c>
      <c r="P3959" s="83" t="str">
        <f t="shared" ref="P3959" si="5058">IF(P3954="No"," ", IF(P3956="No"," ",IF(P3955="No", " ",IF(P3957="No"," ","X"))))</f>
        <v xml:space="preserve"> </v>
      </c>
      <c r="Q3959" s="108"/>
      <c r="R3959" s="5" t="s">
        <v>6</v>
      </c>
      <c r="S3959" s="1" t="s">
        <v>2</v>
      </c>
      <c r="T3959" s="1" t="s">
        <v>7</v>
      </c>
      <c r="U3959" s="5">
        <v>55</v>
      </c>
      <c r="V3959" s="1">
        <v>52.73</v>
      </c>
      <c r="W3959" s="1">
        <v>49.49</v>
      </c>
      <c r="X3959" s="9">
        <f t="shared" si="4990"/>
        <v>3.2399999999999949</v>
      </c>
      <c r="Y3959" s="14">
        <v>29</v>
      </c>
      <c r="Z3959" s="1">
        <v>27.59</v>
      </c>
      <c r="AA3959" s="1">
        <v>58.34</v>
      </c>
      <c r="AB3959" s="72">
        <f t="shared" si="5031"/>
        <v>-30.750000000000004</v>
      </c>
      <c r="AC3959" s="53" t="s">
        <v>19</v>
      </c>
    </row>
    <row r="3960" spans="1:29" ht="15.75" x14ac:dyDescent="0.25">
      <c r="A3960" s="53">
        <v>6002053</v>
      </c>
      <c r="B3960" s="89" t="s">
        <v>2666</v>
      </c>
      <c r="C3960" s="53" t="s">
        <v>706</v>
      </c>
      <c r="D3960" s="50" t="s">
        <v>975</v>
      </c>
      <c r="E3960" s="48" t="str">
        <f>VLOOKUP('2012 Accountability Database'!A3954,Dems1112!$A$2:$G$1082,6)</f>
        <v>3 (Central AR)</v>
      </c>
      <c r="F3960" s="66"/>
      <c r="G3960" s="63" t="s">
        <v>2488</v>
      </c>
      <c r="H3960" s="61" t="str">
        <f t="shared" ref="H3960:I3960" si="5059">IF(H3958="Met","Yes",IF(H3959="Met","Yes","No"))</f>
        <v>Yes</v>
      </c>
      <c r="I3960" s="61" t="str">
        <f t="shared" si="5059"/>
        <v>Yes</v>
      </c>
      <c r="J3960" s="55"/>
      <c r="K3960" s="61" t="str">
        <f t="shared" ref="K3960:L3960" si="5060">IF(K3958="Met","Yes",IF(K3959="Met","Yes","No"))</f>
        <v>No</v>
      </c>
      <c r="L3960" s="61" t="str">
        <f t="shared" si="5060"/>
        <v>No</v>
      </c>
      <c r="M3960" s="1" t="s">
        <v>18</v>
      </c>
      <c r="N3960" s="14"/>
      <c r="O3960" s="35" t="s">
        <v>2505</v>
      </c>
      <c r="P3960" s="83" t="str">
        <f t="shared" ref="P3960" si="5061">IF(P3959="X"," ",IF(P3961="X"," ","X"))</f>
        <v xml:space="preserve"> </v>
      </c>
      <c r="Q3960" s="94" t="s">
        <v>2759</v>
      </c>
      <c r="R3960" s="5" t="s">
        <v>6</v>
      </c>
      <c r="S3960" s="1" t="s">
        <v>5</v>
      </c>
      <c r="T3960" s="1" t="s">
        <v>3</v>
      </c>
      <c r="U3960" s="5">
        <v>164</v>
      </c>
      <c r="V3960" s="1">
        <v>51.83</v>
      </c>
      <c r="W3960" s="1">
        <v>50.5</v>
      </c>
      <c r="X3960" s="9">
        <f t="shared" si="4990"/>
        <v>1.3299999999999983</v>
      </c>
      <c r="Y3960" s="14">
        <v>89</v>
      </c>
      <c r="Z3960" s="1">
        <v>42.7</v>
      </c>
      <c r="AA3960" s="1">
        <v>58.34</v>
      </c>
      <c r="AB3960" s="72">
        <f t="shared" si="5031"/>
        <v>-15.64</v>
      </c>
      <c r="AC3960" s="53" t="s">
        <v>19</v>
      </c>
    </row>
    <row r="3961" spans="1:29" x14ac:dyDescent="0.25">
      <c r="A3961" s="54">
        <v>6002053</v>
      </c>
      <c r="B3961" s="90" t="s">
        <v>2666</v>
      </c>
      <c r="C3961" s="54" t="s">
        <v>706</v>
      </c>
      <c r="D3961" s="4"/>
      <c r="E3961" s="4"/>
      <c r="F3961" s="67"/>
      <c r="G3961" s="64"/>
      <c r="H3961" s="43"/>
      <c r="I3961" s="43"/>
      <c r="J3961" s="43"/>
      <c r="K3961" s="43"/>
      <c r="L3961" s="43"/>
      <c r="M3961" s="4" t="s">
        <v>18</v>
      </c>
      <c r="N3961" s="15"/>
      <c r="O3961" s="38" t="s">
        <v>2482</v>
      </c>
      <c r="P3961" s="84" t="str">
        <f>IF(E3955="Achieving School"," ","X")</f>
        <v>X</v>
      </c>
      <c r="Q3961" s="91"/>
      <c r="R3961" s="4" t="s">
        <v>6</v>
      </c>
      <c r="S3961" s="4" t="s">
        <v>5</v>
      </c>
      <c r="T3961" s="4" t="s">
        <v>7</v>
      </c>
      <c r="U3961" s="4">
        <v>159</v>
      </c>
      <c r="V3961" s="4">
        <v>50.94</v>
      </c>
      <c r="W3961" s="4">
        <v>49.49</v>
      </c>
      <c r="X3961" s="10">
        <f t="shared" si="4990"/>
        <v>1.4499999999999957</v>
      </c>
      <c r="Y3961" s="15">
        <v>87</v>
      </c>
      <c r="Z3961" s="4">
        <v>42.53</v>
      </c>
      <c r="AA3961" s="4">
        <v>58.34</v>
      </c>
      <c r="AB3961" s="73">
        <f t="shared" si="5031"/>
        <v>-15.810000000000002</v>
      </c>
      <c r="AC3961" s="54" t="s">
        <v>19</v>
      </c>
    </row>
    <row r="3962" spans="1:29" x14ac:dyDescent="0.25">
      <c r="A3962" s="1">
        <v>6002054</v>
      </c>
      <c r="B3962" s="87" t="s">
        <v>2666</v>
      </c>
      <c r="C3962" s="55" t="s">
        <v>707</v>
      </c>
      <c r="E3962" s="42"/>
      <c r="F3962" s="65" t="s">
        <v>2483</v>
      </c>
      <c r="G3962" s="62"/>
      <c r="H3962" s="37" t="str">
        <f>IF(V3962&gt;94,"Met",IF(X3962="--","n/a",IF(X3962&gt;=0,"Met","Did Not Meet")))</f>
        <v>Met</v>
      </c>
      <c r="I3962" s="37" t="str">
        <f>IF(V3963&gt;94,"Met",IF(X3963="--","n/a",IF(X3963&gt;=0,"Met","Did Not Meet")))</f>
        <v>Met</v>
      </c>
      <c r="K3962" s="13" t="str">
        <f>IF(Z3962&gt;94,"Met",IF(AB3962="--","n/a",IF(AB3962&gt;=0,"Met","Did Not Meet")))</f>
        <v>Met</v>
      </c>
      <c r="L3962" s="13" t="str">
        <f>IF(Z3963&gt;94,"Met",IF(AB3963="--","n/a",IF(AB3963&gt;=0,"Met","Did Not Meet")))</f>
        <v>Met</v>
      </c>
      <c r="M3962" s="1" t="s">
        <v>37</v>
      </c>
      <c r="N3962" s="14" t="s">
        <v>2502</v>
      </c>
      <c r="O3962" s="5"/>
      <c r="P3962" s="44" t="str">
        <f t="shared" ref="P3962" si="5062">IF(H3964="Yes",IF(I3964="Yes","Yes","No"),"No")</f>
        <v>Yes</v>
      </c>
      <c r="Q3962" s="93"/>
      <c r="R3962" s="5" t="s">
        <v>1</v>
      </c>
      <c r="S3962" s="1" t="s">
        <v>2</v>
      </c>
      <c r="T3962" s="1" t="s">
        <v>3</v>
      </c>
      <c r="U3962" s="5">
        <v>116</v>
      </c>
      <c r="V3962" s="1">
        <v>68.099999999999994</v>
      </c>
      <c r="W3962" s="1">
        <v>53.53</v>
      </c>
      <c r="X3962" s="9">
        <f t="shared" si="4990"/>
        <v>14.569999999999993</v>
      </c>
      <c r="Y3962" s="14">
        <v>76</v>
      </c>
      <c r="Z3962" s="1">
        <v>82.89</v>
      </c>
      <c r="AA3962" s="1">
        <v>71.11</v>
      </c>
      <c r="AB3962" s="71">
        <f t="shared" si="5031"/>
        <v>11.780000000000001</v>
      </c>
      <c r="AC3962" s="36" t="s">
        <v>19</v>
      </c>
    </row>
    <row r="3963" spans="1:29" ht="15.75" x14ac:dyDescent="0.25">
      <c r="A3963" s="53">
        <v>6002054</v>
      </c>
      <c r="B3963" s="89" t="s">
        <v>2666</v>
      </c>
      <c r="C3963" s="53" t="s">
        <v>707</v>
      </c>
      <c r="D3963" s="49" t="s">
        <v>2498</v>
      </c>
      <c r="E3963" s="34" t="str">
        <f>M3962</f>
        <v>Needs Improvement Priority School</v>
      </c>
      <c r="F3963" s="65" t="s">
        <v>2484</v>
      </c>
      <c r="G3963" s="62"/>
      <c r="H3963" s="13" t="str">
        <f>IF(V3964&gt;94,"Met",IF(X3964="--","n/a",IF(X3964&gt;=0,"Met","Did Not Meet")))</f>
        <v>Did Not Meet</v>
      </c>
      <c r="I3963" s="13" t="str">
        <f>IF(V3965&gt;94,"Met",IF(X3965="--","n/a",IF(X3965&gt;=0,"Met","Did Not Meet")))</f>
        <v>Did Not Meet</v>
      </c>
      <c r="K3963" s="13" t="str">
        <f>IF(Z3964&gt;94,"Met",IF(AB3964="--","n/a",IF(AB3964&gt;=0,"Met","Did Not Meet")))</f>
        <v>Met</v>
      </c>
      <c r="L3963" s="13" t="str">
        <f>IF(Z3965&gt;94,"Met",IF(AB3965="--","n/a",IF(AB3965&gt;=0,"Met","Did Not Meet")))</f>
        <v>Met</v>
      </c>
      <c r="M3963" s="1" t="s">
        <v>37</v>
      </c>
      <c r="N3963" s="14" t="s">
        <v>2501</v>
      </c>
      <c r="O3963" s="5"/>
      <c r="P3963" s="44" t="str">
        <f t="shared" ref="P3963" si="5063">IF(K3964="Yes",IF(L3964="Yes","Yes","No"),"No")</f>
        <v>Yes</v>
      </c>
      <c r="Q3963" s="94" t="s">
        <v>2759</v>
      </c>
      <c r="R3963" s="5" t="s">
        <v>1</v>
      </c>
      <c r="S3963" s="1" t="s">
        <v>2</v>
      </c>
      <c r="T3963" s="1" t="s">
        <v>7</v>
      </c>
      <c r="U3963" s="5">
        <v>114</v>
      </c>
      <c r="V3963" s="1">
        <v>69.3</v>
      </c>
      <c r="W3963" s="1">
        <v>53.85</v>
      </c>
      <c r="X3963" s="9">
        <f t="shared" si="4990"/>
        <v>15.449999999999996</v>
      </c>
      <c r="Y3963" s="14">
        <v>75</v>
      </c>
      <c r="Z3963" s="1">
        <v>84</v>
      </c>
      <c r="AA3963" s="1">
        <v>71.790000000000006</v>
      </c>
      <c r="AB3963" s="71">
        <f t="shared" si="5031"/>
        <v>12.209999999999994</v>
      </c>
      <c r="AC3963" s="53" t="s">
        <v>19</v>
      </c>
    </row>
    <row r="3964" spans="1:29" ht="15" customHeight="1" x14ac:dyDescent="0.25">
      <c r="A3964" s="53">
        <v>6002054</v>
      </c>
      <c r="B3964" s="89" t="s">
        <v>2666</v>
      </c>
      <c r="C3964" s="53" t="s">
        <v>707</v>
      </c>
      <c r="D3964" s="49" t="s">
        <v>2499</v>
      </c>
      <c r="E3964" s="35" t="str">
        <f>VLOOKUP('2012 Accountability Database'!$A3962,'2011 AYP'!A$2:B$1072,2)</f>
        <v>SI_5 (School Improvement Year 5)</v>
      </c>
      <c r="F3964" s="66"/>
      <c r="G3964" s="63" t="s">
        <v>2485</v>
      </c>
      <c r="H3964" s="60" t="str">
        <f t="shared" ref="H3964:I3964" si="5064">IF(H3962="Met","Yes",IF(H3963="Met","Yes","No"))</f>
        <v>Yes</v>
      </c>
      <c r="I3964" s="60" t="str">
        <f t="shared" si="5064"/>
        <v>Yes</v>
      </c>
      <c r="J3964" s="42"/>
      <c r="K3964" s="60" t="str">
        <f t="shared" ref="K3964:L3964" si="5065">IF(K3962="Met","Yes",IF(K3963="Met","Yes","No"))</f>
        <v>Yes</v>
      </c>
      <c r="L3964" s="60" t="str">
        <f t="shared" si="5065"/>
        <v>Yes</v>
      </c>
      <c r="M3964" s="5" t="s">
        <v>37</v>
      </c>
      <c r="N3964" s="14" t="s">
        <v>2503</v>
      </c>
      <c r="O3964" s="5"/>
      <c r="P3964" s="44" t="str">
        <f t="shared" ref="P3964" si="5066">IF(H3968="Yes",IF(I3968="Yes","Yes","No"),"No")</f>
        <v>Yes</v>
      </c>
      <c r="Q3964" s="108" t="s">
        <v>2758</v>
      </c>
      <c r="R3964" s="5" t="s">
        <v>1</v>
      </c>
      <c r="S3964" s="5" t="s">
        <v>5</v>
      </c>
      <c r="T3964" s="5" t="s">
        <v>3</v>
      </c>
      <c r="U3964" s="5">
        <v>398</v>
      </c>
      <c r="V3964" s="5">
        <v>51.76</v>
      </c>
      <c r="W3964" s="5">
        <v>53.53</v>
      </c>
      <c r="X3964" s="8">
        <f t="shared" si="4990"/>
        <v>-1.7700000000000031</v>
      </c>
      <c r="Y3964" s="14">
        <v>256</v>
      </c>
      <c r="Z3964" s="5">
        <v>73.44</v>
      </c>
      <c r="AA3964" s="5">
        <v>71.11</v>
      </c>
      <c r="AB3964" s="71">
        <f t="shared" si="5031"/>
        <v>2.3299999999999983</v>
      </c>
      <c r="AC3964" s="53" t="s">
        <v>19</v>
      </c>
    </row>
    <row r="3965" spans="1:29" x14ac:dyDescent="0.25">
      <c r="A3965" s="53">
        <v>6002054</v>
      </c>
      <c r="B3965" s="89" t="s">
        <v>2666</v>
      </c>
      <c r="C3965" s="53" t="s">
        <v>707</v>
      </c>
      <c r="D3965" s="49" t="s">
        <v>2507</v>
      </c>
      <c r="E3965" s="47">
        <f>VLOOKUP('2012 Accountability Database'!A3962,Dems1112!$A$2:$G$1082,3)</f>
        <v>0.93</v>
      </c>
      <c r="F3965" s="66"/>
      <c r="G3965" s="52"/>
      <c r="M3965" s="1" t="s">
        <v>37</v>
      </c>
      <c r="N3965" s="14" t="s">
        <v>2504</v>
      </c>
      <c r="O3965" s="5"/>
      <c r="P3965" s="44" t="str">
        <f t="shared" ref="P3965" si="5067">IF(K3968="Yes",IF(L3968="Yes","Yes","No"),"No")</f>
        <v>Yes</v>
      </c>
      <c r="Q3965" s="108"/>
      <c r="R3965" s="5" t="s">
        <v>1</v>
      </c>
      <c r="S3965" s="1" t="s">
        <v>5</v>
      </c>
      <c r="T3965" s="1" t="s">
        <v>7</v>
      </c>
      <c r="U3965" s="5">
        <v>395</v>
      </c>
      <c r="V3965" s="1">
        <v>52.15</v>
      </c>
      <c r="W3965" s="1">
        <v>53.85</v>
      </c>
      <c r="X3965" s="6">
        <f t="shared" si="4990"/>
        <v>-1.7000000000000028</v>
      </c>
      <c r="Y3965" s="14">
        <v>254</v>
      </c>
      <c r="Z3965" s="1">
        <v>74.02</v>
      </c>
      <c r="AA3965" s="1">
        <v>71.790000000000006</v>
      </c>
      <c r="AB3965" s="71">
        <f t="shared" si="5031"/>
        <v>2.2299999999999898</v>
      </c>
      <c r="AC3965" s="53" t="s">
        <v>19</v>
      </c>
    </row>
    <row r="3966" spans="1:29" x14ac:dyDescent="0.25">
      <c r="A3966" s="53">
        <v>6002054</v>
      </c>
      <c r="B3966" s="89" t="s">
        <v>2666</v>
      </c>
      <c r="C3966" s="53" t="s">
        <v>707</v>
      </c>
      <c r="D3966" s="50" t="s">
        <v>2508</v>
      </c>
      <c r="E3966" s="47">
        <f>VLOOKUP('2012 Accountability Database'!A3962,Dems1112!$A$2:$G$1082,4)</f>
        <v>0.98</v>
      </c>
      <c r="F3966" s="65" t="s">
        <v>2486</v>
      </c>
      <c r="G3966" s="62"/>
      <c r="H3966" s="13" t="str">
        <f>IF(V3966&gt;94,"Met",IF(X3966="--","n/a",IF(X3966&gt;=0,"Met","Did Not Meet")))</f>
        <v>Met</v>
      </c>
      <c r="I3966" s="13" t="str">
        <f>IF(V3967&gt;94,"Met",IF(X3967="--","n/a",IF(X3967&gt;=0,"Met","Did Not Meet")))</f>
        <v>Met</v>
      </c>
      <c r="J3966" s="13"/>
      <c r="K3966" s="13" t="str">
        <f>IF(Z3966&gt;94,"Met",IF(AB3966="--","n/a",IF(AB3966&gt;=0,"Met","Did Not Meet")))</f>
        <v>Met</v>
      </c>
      <c r="L3966" s="13" t="str">
        <f>IF(Z3967&gt;94,"Met",IF(AB3967="--","n/a",IF(AB3967&gt;=0,"Met","Did Not Meet")))</f>
        <v>Met</v>
      </c>
      <c r="M3966" s="5" t="s">
        <v>37</v>
      </c>
      <c r="N3966" s="68" t="s">
        <v>2497</v>
      </c>
      <c r="O3966" s="35"/>
      <c r="P3966" s="44"/>
      <c r="Q3966" s="108"/>
      <c r="R3966" s="5" t="s">
        <v>6</v>
      </c>
      <c r="S3966" s="5" t="s">
        <v>2</v>
      </c>
      <c r="T3966" s="5" t="s">
        <v>3</v>
      </c>
      <c r="U3966" s="5">
        <v>116</v>
      </c>
      <c r="V3966" s="5">
        <v>52.59</v>
      </c>
      <c r="W3966" s="5">
        <v>49.07</v>
      </c>
      <c r="X3966" s="11">
        <f t="shared" si="4990"/>
        <v>3.5200000000000031</v>
      </c>
      <c r="Y3966" s="14">
        <v>76</v>
      </c>
      <c r="Z3966" s="5">
        <v>53.95</v>
      </c>
      <c r="AA3966" s="5">
        <v>50.18</v>
      </c>
      <c r="AB3966" s="71">
        <f t="shared" si="5031"/>
        <v>3.7700000000000031</v>
      </c>
      <c r="AC3966" s="53" t="s">
        <v>19</v>
      </c>
    </row>
    <row r="3967" spans="1:29" x14ac:dyDescent="0.25">
      <c r="A3967" s="53">
        <v>6002054</v>
      </c>
      <c r="B3967" s="89" t="s">
        <v>2666</v>
      </c>
      <c r="C3967" s="53" t="s">
        <v>707</v>
      </c>
      <c r="D3967" s="50" t="s">
        <v>974</v>
      </c>
      <c r="E3967" s="47" t="str">
        <f>VLOOKUP('2012 Accountability Database'!A3962,Dems1112!$A$2:$G$1082,5)</f>
        <v>P-5</v>
      </c>
      <c r="F3967" s="65" t="s">
        <v>2487</v>
      </c>
      <c r="G3967" s="62"/>
      <c r="H3967" s="13" t="str">
        <f>IF(V3968&gt;94,"Met",IF(X3968="--","n/a",IF(X3968&gt;=0,"Met","Did Not Meet")))</f>
        <v>Did Not Meet</v>
      </c>
      <c r="I3967" s="13" t="str">
        <f>IF(V3969&gt;94,"Met",IF(X3969="--","n/a",IF(X3969&gt;=0,"Met","Did Not Meet")))</f>
        <v>Did Not Meet</v>
      </c>
      <c r="J3967" s="13"/>
      <c r="K3967" s="13" t="str">
        <f>IF(Z3968&gt;94,"Met",IF(AB3968="--","n/a",IF(AB3968&gt;=0,"Met","Did Not Meet")))</f>
        <v>Did Not Meet</v>
      </c>
      <c r="L3967" s="13" t="str">
        <f>IF(Z3969&gt;94,"Met",IF(AB3969="--","n/a",IF(AB3969&gt;=0,"Met","Did Not Meet")))</f>
        <v>Did Not Meet</v>
      </c>
      <c r="M3967" s="5" t="s">
        <v>37</v>
      </c>
      <c r="N3967" s="14"/>
      <c r="O3967" s="35" t="s">
        <v>2506</v>
      </c>
      <c r="P3967" s="83" t="str">
        <f t="shared" ref="P3967" si="5068">IF(P3962="No"," ", IF(P3964="No"," ",IF(P3963="No", " ",IF(P3965="No"," ","X"))))</f>
        <v>X</v>
      </c>
      <c r="Q3967" s="108"/>
      <c r="R3967" s="5" t="s">
        <v>6</v>
      </c>
      <c r="S3967" s="5" t="s">
        <v>2</v>
      </c>
      <c r="T3967" s="5" t="s">
        <v>7</v>
      </c>
      <c r="U3967" s="5">
        <v>114</v>
      </c>
      <c r="V3967" s="5">
        <v>53.51</v>
      </c>
      <c r="W3967" s="5">
        <v>49.36</v>
      </c>
      <c r="X3967" s="11">
        <f t="shared" si="4990"/>
        <v>4.1499999999999986</v>
      </c>
      <c r="Y3967" s="14">
        <v>75</v>
      </c>
      <c r="Z3967" s="5">
        <v>54.67</v>
      </c>
      <c r="AA3967" s="5">
        <v>50.64</v>
      </c>
      <c r="AB3967" s="71">
        <f t="shared" si="5031"/>
        <v>4.0300000000000011</v>
      </c>
      <c r="AC3967" s="53" t="s">
        <v>19</v>
      </c>
    </row>
    <row r="3968" spans="1:29" ht="15.75" x14ac:dyDescent="0.25">
      <c r="A3968" s="53">
        <v>6002054</v>
      </c>
      <c r="B3968" s="89" t="s">
        <v>2666</v>
      </c>
      <c r="C3968" s="53" t="s">
        <v>707</v>
      </c>
      <c r="D3968" s="50" t="s">
        <v>975</v>
      </c>
      <c r="E3968" s="48" t="str">
        <f>VLOOKUP('2012 Accountability Database'!A3962,Dems1112!$A$2:$G$1082,6)</f>
        <v>3 (Central AR)</v>
      </c>
      <c r="F3968" s="66"/>
      <c r="G3968" s="63" t="s">
        <v>2488</v>
      </c>
      <c r="H3968" s="61" t="str">
        <f t="shared" ref="H3968:I3968" si="5069">IF(H3966="Met","Yes",IF(H3967="Met","Yes","No"))</f>
        <v>Yes</v>
      </c>
      <c r="I3968" s="61" t="str">
        <f t="shared" si="5069"/>
        <v>Yes</v>
      </c>
      <c r="J3968" s="55"/>
      <c r="K3968" s="61" t="str">
        <f t="shared" ref="K3968:L3968" si="5070">IF(K3966="Met","Yes",IF(K3967="Met","Yes","No"))</f>
        <v>Yes</v>
      </c>
      <c r="L3968" s="61" t="str">
        <f t="shared" si="5070"/>
        <v>Yes</v>
      </c>
      <c r="M3968" s="1" t="s">
        <v>37</v>
      </c>
      <c r="N3968" s="14"/>
      <c r="O3968" s="35" t="s">
        <v>2505</v>
      </c>
      <c r="P3968" s="83" t="str">
        <f t="shared" ref="P3968" si="5071">IF(P3967="X"," ",IF(P3969="X"," ","X"))</f>
        <v xml:space="preserve"> </v>
      </c>
      <c r="Q3968" s="94" t="s">
        <v>2759</v>
      </c>
      <c r="R3968" s="5" t="s">
        <v>6</v>
      </c>
      <c r="S3968" s="1" t="s">
        <v>5</v>
      </c>
      <c r="T3968" s="1" t="s">
        <v>3</v>
      </c>
      <c r="U3968" s="5">
        <v>398</v>
      </c>
      <c r="V3968" s="1">
        <v>45.98</v>
      </c>
      <c r="W3968" s="1">
        <v>49.07</v>
      </c>
      <c r="X3968" s="6">
        <f t="shared" si="4990"/>
        <v>-3.0900000000000034</v>
      </c>
      <c r="Y3968" s="14">
        <v>256</v>
      </c>
      <c r="Z3968" s="1">
        <v>46.88</v>
      </c>
      <c r="AA3968" s="1">
        <v>50.18</v>
      </c>
      <c r="AB3968" s="72">
        <f t="shared" si="5031"/>
        <v>-3.2999999999999972</v>
      </c>
      <c r="AC3968" s="53" t="s">
        <v>19</v>
      </c>
    </row>
    <row r="3969" spans="1:29" x14ac:dyDescent="0.25">
      <c r="A3969" s="54">
        <v>6002054</v>
      </c>
      <c r="B3969" s="90" t="s">
        <v>2666</v>
      </c>
      <c r="C3969" s="54" t="s">
        <v>707</v>
      </c>
      <c r="D3969" s="4"/>
      <c r="E3969" s="4"/>
      <c r="F3969" s="67"/>
      <c r="G3969" s="64"/>
      <c r="H3969" s="43"/>
      <c r="I3969" s="43"/>
      <c r="J3969" s="43"/>
      <c r="K3969" s="43"/>
      <c r="L3969" s="43"/>
      <c r="M3969" s="4" t="s">
        <v>37</v>
      </c>
      <c r="N3969" s="15"/>
      <c r="O3969" s="38" t="s">
        <v>2482</v>
      </c>
      <c r="P3969" s="84" t="str">
        <f>IF(E3963="Achieving School"," ","X")</f>
        <v>X</v>
      </c>
      <c r="Q3969" s="91"/>
      <c r="R3969" s="4" t="s">
        <v>6</v>
      </c>
      <c r="S3969" s="4" t="s">
        <v>5</v>
      </c>
      <c r="T3969" s="4" t="s">
        <v>7</v>
      </c>
      <c r="U3969" s="4">
        <v>395</v>
      </c>
      <c r="V3969" s="4">
        <v>46.33</v>
      </c>
      <c r="W3969" s="4">
        <v>49.36</v>
      </c>
      <c r="X3969" s="7">
        <f t="shared" si="4990"/>
        <v>-3.0300000000000011</v>
      </c>
      <c r="Y3969" s="15">
        <v>254</v>
      </c>
      <c r="Z3969" s="4">
        <v>47.24</v>
      </c>
      <c r="AA3969" s="4">
        <v>50.64</v>
      </c>
      <c r="AB3969" s="73">
        <f t="shared" si="5031"/>
        <v>-3.3999999999999986</v>
      </c>
      <c r="AC3969" s="54" t="s">
        <v>19</v>
      </c>
    </row>
    <row r="3970" spans="1:29" x14ac:dyDescent="0.25">
      <c r="A3970" s="1">
        <v>6002055</v>
      </c>
      <c r="B3970" s="87" t="s">
        <v>2666</v>
      </c>
      <c r="C3970" s="55" t="s">
        <v>708</v>
      </c>
      <c r="E3970" s="42"/>
      <c r="F3970" s="65" t="s">
        <v>2483</v>
      </c>
      <c r="G3970" s="62"/>
      <c r="H3970" s="37" t="str">
        <f>IF(V3970&gt;94,"Met",IF(X3970="--","n/a",IF(X3970&gt;=0,"Met","Did Not Meet")))</f>
        <v>Did Not Meet</v>
      </c>
      <c r="I3970" s="37" t="str">
        <f>IF(V3971&gt;94,"Met",IF(X3971="--","n/a",IF(X3971&gt;=0,"Met","Did Not Meet")))</f>
        <v>Did Not Meet</v>
      </c>
      <c r="K3970" s="13" t="str">
        <f>IF(Z3970&gt;94,"Met",IF(AB3970="--","n/a",IF(AB3970&gt;=0,"Met","Did Not Meet")))</f>
        <v>Met</v>
      </c>
      <c r="L3970" s="13" t="str">
        <f>IF(Z3971&gt;94,"Met",IF(AB3971="--","n/a",IF(AB3971&gt;=0,"Met","Did Not Meet")))</f>
        <v>Did Not Meet</v>
      </c>
      <c r="M3970" s="5" t="s">
        <v>18</v>
      </c>
      <c r="N3970" s="14" t="s">
        <v>2502</v>
      </c>
      <c r="O3970" s="5"/>
      <c r="P3970" s="44" t="str">
        <f t="shared" ref="P3970" si="5072">IF(H3972="Yes",IF(I3972="Yes","Yes","No"),"No")</f>
        <v>No</v>
      </c>
      <c r="Q3970" s="93"/>
      <c r="R3970" s="5" t="s">
        <v>1</v>
      </c>
      <c r="S3970" s="5" t="s">
        <v>2</v>
      </c>
      <c r="T3970" s="5" t="s">
        <v>3</v>
      </c>
      <c r="U3970" s="5">
        <v>203</v>
      </c>
      <c r="V3970" s="5">
        <v>87.68</v>
      </c>
      <c r="W3970" s="5">
        <v>89.22</v>
      </c>
      <c r="X3970" s="8">
        <f t="shared" ref="X3970:X4033" si="5073">V3970-W3970</f>
        <v>-1.539999999999992</v>
      </c>
      <c r="Y3970" s="14">
        <v>122</v>
      </c>
      <c r="Z3970" s="5">
        <v>95.08</v>
      </c>
      <c r="AA3970" s="5">
        <v>95.42</v>
      </c>
      <c r="AB3970" s="72">
        <f t="shared" si="5031"/>
        <v>-0.34000000000000341</v>
      </c>
      <c r="AC3970" s="36"/>
    </row>
    <row r="3971" spans="1:29" ht="15.75" x14ac:dyDescent="0.25">
      <c r="A3971" s="53">
        <v>6002055</v>
      </c>
      <c r="B3971" s="89" t="s">
        <v>2666</v>
      </c>
      <c r="C3971" s="53" t="s">
        <v>708</v>
      </c>
      <c r="D3971" s="49" t="s">
        <v>2498</v>
      </c>
      <c r="E3971" s="34" t="str">
        <f>M3970</f>
        <v>Needs Improvement Focus School</v>
      </c>
      <c r="F3971" s="65" t="s">
        <v>2484</v>
      </c>
      <c r="G3971" s="62"/>
      <c r="H3971" s="13" t="str">
        <f>IF(V3972&gt;94,"Met",IF(X3972="--","n/a",IF(X3972&gt;=0,"Met","Did Not Meet")))</f>
        <v>Did Not Meet</v>
      </c>
      <c r="I3971" s="13" t="str">
        <f>IF(V3973&gt;94,"Met",IF(X3973="--","n/a",IF(X3973&gt;=0,"Met","Did Not Meet")))</f>
        <v>Did Not Meet</v>
      </c>
      <c r="K3971" s="13" t="str">
        <f>IF(Z3972&gt;94,"Met",IF(AB3972="--","n/a",IF(AB3972&gt;=0,"Met","Did Not Meet")))</f>
        <v>Did Not Meet</v>
      </c>
      <c r="L3971" s="13" t="str">
        <f>IF(Z3973&gt;94,"Met",IF(AB3973="--","n/a",IF(AB3973&gt;=0,"Met","Did Not Meet")))</f>
        <v>Did Not Meet</v>
      </c>
      <c r="M3971" s="5" t="s">
        <v>18</v>
      </c>
      <c r="N3971" s="14" t="s">
        <v>2501</v>
      </c>
      <c r="O3971" s="5"/>
      <c r="P3971" s="44" t="str">
        <f t="shared" ref="P3971" si="5074">IF(K3972="Yes",IF(L3972="Yes","Yes","No"),"No")</f>
        <v>No</v>
      </c>
      <c r="Q3971" s="94" t="s">
        <v>2759</v>
      </c>
      <c r="R3971" s="5" t="s">
        <v>1</v>
      </c>
      <c r="S3971" s="5" t="s">
        <v>2</v>
      </c>
      <c r="T3971" s="5" t="s">
        <v>7</v>
      </c>
      <c r="U3971" s="5">
        <v>76</v>
      </c>
      <c r="V3971" s="5">
        <v>67.11</v>
      </c>
      <c r="W3971" s="5">
        <v>75.28</v>
      </c>
      <c r="X3971" s="8">
        <f t="shared" si="5073"/>
        <v>-8.1700000000000017</v>
      </c>
      <c r="Y3971" s="14">
        <v>43</v>
      </c>
      <c r="Z3971" s="5">
        <v>88.37</v>
      </c>
      <c r="AA3971" s="5">
        <v>89.42</v>
      </c>
      <c r="AB3971" s="72">
        <f t="shared" si="5031"/>
        <v>-1.0499999999999972</v>
      </c>
      <c r="AC3971" s="53"/>
    </row>
    <row r="3972" spans="1:29" ht="15" customHeight="1" x14ac:dyDescent="0.25">
      <c r="A3972" s="53">
        <v>6002055</v>
      </c>
      <c r="B3972" s="89" t="s">
        <v>2666</v>
      </c>
      <c r="C3972" s="53" t="s">
        <v>708</v>
      </c>
      <c r="D3972" s="49" t="s">
        <v>2499</v>
      </c>
      <c r="E3972" s="35" t="str">
        <f>VLOOKUP('2012 Accountability Database'!$A3970,'2011 AYP'!A$2:B$1072,2)</f>
        <v>SI_M (School Improvement - Met Standards)</v>
      </c>
      <c r="F3972" s="66"/>
      <c r="G3972" s="63" t="s">
        <v>2485</v>
      </c>
      <c r="H3972" s="60" t="str">
        <f t="shared" ref="H3972:I3972" si="5075">IF(H3970="Met","Yes",IF(H3971="Met","Yes","No"))</f>
        <v>No</v>
      </c>
      <c r="I3972" s="60" t="str">
        <f t="shared" si="5075"/>
        <v>No</v>
      </c>
      <c r="J3972" s="42"/>
      <c r="K3972" s="60" t="str">
        <f t="shared" ref="K3972:L3972" si="5076">IF(K3970="Met","Yes",IF(K3971="Met","Yes","No"))</f>
        <v>Yes</v>
      </c>
      <c r="L3972" s="60" t="str">
        <f t="shared" si="5076"/>
        <v>No</v>
      </c>
      <c r="M3972" s="5" t="s">
        <v>18</v>
      </c>
      <c r="N3972" s="14" t="s">
        <v>2503</v>
      </c>
      <c r="O3972" s="5"/>
      <c r="P3972" s="44" t="str">
        <f t="shared" ref="P3972" si="5077">IF(H3976="Yes",IF(I3976="Yes","Yes","No"),"No")</f>
        <v>No</v>
      </c>
      <c r="Q3972" s="108" t="s">
        <v>2758</v>
      </c>
      <c r="R3972" s="5" t="s">
        <v>1</v>
      </c>
      <c r="S3972" s="5" t="s">
        <v>5</v>
      </c>
      <c r="T3972" s="5" t="s">
        <v>3</v>
      </c>
      <c r="U3972" s="5">
        <v>644</v>
      </c>
      <c r="V3972" s="5">
        <v>86.8</v>
      </c>
      <c r="W3972" s="5">
        <v>89.22</v>
      </c>
      <c r="X3972" s="8">
        <f t="shared" si="5073"/>
        <v>-2.4200000000000017</v>
      </c>
      <c r="Y3972" s="14">
        <v>407</v>
      </c>
      <c r="Z3972" s="5">
        <v>92.14</v>
      </c>
      <c r="AA3972" s="5">
        <v>95.42</v>
      </c>
      <c r="AB3972" s="72">
        <f t="shared" si="5031"/>
        <v>-3.2800000000000011</v>
      </c>
      <c r="AC3972" s="53"/>
    </row>
    <row r="3973" spans="1:29" x14ac:dyDescent="0.25">
      <c r="A3973" s="53">
        <v>6002055</v>
      </c>
      <c r="B3973" s="89" t="s">
        <v>2666</v>
      </c>
      <c r="C3973" s="53" t="s">
        <v>708</v>
      </c>
      <c r="D3973" s="49" t="s">
        <v>2507</v>
      </c>
      <c r="E3973" s="47">
        <f>VLOOKUP('2012 Accountability Database'!A3970,Dems1112!$A$2:$G$1082,3)</f>
        <v>0.32</v>
      </c>
      <c r="F3973" s="66"/>
      <c r="G3973" s="52"/>
      <c r="M3973" s="5" t="s">
        <v>18</v>
      </c>
      <c r="N3973" s="14" t="s">
        <v>2504</v>
      </c>
      <c r="O3973" s="5"/>
      <c r="P3973" s="44" t="str">
        <f t="shared" ref="P3973" si="5078">IF(K3976="Yes",IF(L3976="Yes","Yes","No"),"No")</f>
        <v>No</v>
      </c>
      <c r="Q3973" s="108"/>
      <c r="R3973" s="5" t="s">
        <v>1</v>
      </c>
      <c r="S3973" s="5" t="s">
        <v>5</v>
      </c>
      <c r="T3973" s="5" t="s">
        <v>7</v>
      </c>
      <c r="U3973" s="5">
        <v>252</v>
      </c>
      <c r="V3973" s="5">
        <v>69.44</v>
      </c>
      <c r="W3973" s="5">
        <v>75.28</v>
      </c>
      <c r="X3973" s="8">
        <f t="shared" si="5073"/>
        <v>-5.8400000000000034</v>
      </c>
      <c r="Y3973" s="14">
        <v>153</v>
      </c>
      <c r="Z3973" s="5">
        <v>84.31</v>
      </c>
      <c r="AA3973" s="5">
        <v>89.42</v>
      </c>
      <c r="AB3973" s="72">
        <f t="shared" si="5031"/>
        <v>-5.1099999999999994</v>
      </c>
      <c r="AC3973" s="53"/>
    </row>
    <row r="3974" spans="1:29" x14ac:dyDescent="0.25">
      <c r="A3974" s="53">
        <v>6002055</v>
      </c>
      <c r="B3974" s="89" t="s">
        <v>2666</v>
      </c>
      <c r="C3974" s="53" t="s">
        <v>708</v>
      </c>
      <c r="D3974" s="50" t="s">
        <v>2508</v>
      </c>
      <c r="E3974" s="47">
        <f>VLOOKUP('2012 Accountability Database'!A3970,Dems1112!$A$2:$G$1082,4)</f>
        <v>0.4</v>
      </c>
      <c r="F3974" s="65" t="s">
        <v>2486</v>
      </c>
      <c r="G3974" s="62"/>
      <c r="H3974" s="13" t="str">
        <f>IF(V3974&gt;94,"Met",IF(X3974="--","n/a",IF(X3974&gt;=0,"Met","Did Not Meet")))</f>
        <v>Did Not Meet</v>
      </c>
      <c r="I3974" s="13" t="str">
        <f>IF(V3975&gt;94,"Met",IF(X3975="--","n/a",IF(X3975&gt;=0,"Met","Did Not Meet")))</f>
        <v>Did Not Meet</v>
      </c>
      <c r="J3974" s="13"/>
      <c r="K3974" s="13" t="str">
        <f>IF(Z3974&gt;94,"Met",IF(AB3974="--","n/a",IF(AB3974&gt;=0,"Met","Did Not Meet")))</f>
        <v>Did Not Meet</v>
      </c>
      <c r="L3974" s="13" t="str">
        <f>IF(Z3975&gt;94,"Met",IF(AB3975="--","n/a",IF(AB3975&gt;=0,"Met","Did Not Meet")))</f>
        <v>Did Not Meet</v>
      </c>
      <c r="M3974" s="5" t="s">
        <v>18</v>
      </c>
      <c r="N3974" s="68" t="s">
        <v>2497</v>
      </c>
      <c r="O3974" s="35"/>
      <c r="P3974" s="44"/>
      <c r="Q3974" s="108"/>
      <c r="R3974" s="5" t="s">
        <v>6</v>
      </c>
      <c r="S3974" s="5" t="s">
        <v>2</v>
      </c>
      <c r="T3974" s="5" t="s">
        <v>3</v>
      </c>
      <c r="U3974" s="5">
        <v>203</v>
      </c>
      <c r="V3974" s="5">
        <v>82.27</v>
      </c>
      <c r="W3974" s="5">
        <v>87.14</v>
      </c>
      <c r="X3974" s="8">
        <f t="shared" si="5073"/>
        <v>-4.8700000000000045</v>
      </c>
      <c r="Y3974" s="14">
        <v>122</v>
      </c>
      <c r="Z3974" s="5">
        <v>69.67</v>
      </c>
      <c r="AA3974" s="5">
        <v>80.36</v>
      </c>
      <c r="AB3974" s="72">
        <f t="shared" si="5031"/>
        <v>-10.689999999999998</v>
      </c>
      <c r="AC3974" s="53"/>
    </row>
    <row r="3975" spans="1:29" x14ac:dyDescent="0.25">
      <c r="A3975" s="53">
        <v>6002055</v>
      </c>
      <c r="B3975" s="89" t="s">
        <v>2666</v>
      </c>
      <c r="C3975" s="53" t="s">
        <v>708</v>
      </c>
      <c r="D3975" s="50" t="s">
        <v>974</v>
      </c>
      <c r="E3975" s="47" t="str">
        <f>VLOOKUP('2012 Accountability Database'!A3970,Dems1112!$A$2:$G$1082,5)</f>
        <v>K-5</v>
      </c>
      <c r="F3975" s="65" t="s">
        <v>2487</v>
      </c>
      <c r="G3975" s="62"/>
      <c r="H3975" s="13" t="str">
        <f>IF(V3976&gt;94,"Met",IF(X3976="--","n/a",IF(X3976&gt;=0,"Met","Did Not Meet")))</f>
        <v>Did Not Meet</v>
      </c>
      <c r="I3975" s="13" t="str">
        <f>IF(V3977&gt;94,"Met",IF(X3977="--","n/a",IF(X3977&gt;=0,"Met","Did Not Meet")))</f>
        <v>Did Not Meet</v>
      </c>
      <c r="J3975" s="13"/>
      <c r="K3975" s="13" t="str">
        <f>IF(Z3976&gt;94,"Met",IF(AB3976="--","n/a",IF(AB3976&gt;=0,"Met","Did Not Meet")))</f>
        <v>Did Not Meet</v>
      </c>
      <c r="L3975" s="13" t="str">
        <f>IF(Z3977&gt;94,"Met",IF(AB3977="--","n/a",IF(AB3977&gt;=0,"Met","Did Not Meet")))</f>
        <v>Did Not Meet</v>
      </c>
      <c r="M3975" s="1" t="s">
        <v>18</v>
      </c>
      <c r="N3975" s="14"/>
      <c r="O3975" s="35" t="s">
        <v>2506</v>
      </c>
      <c r="P3975" s="83" t="str">
        <f t="shared" ref="P3975" si="5079">IF(P3970="No"," ", IF(P3972="No"," ",IF(P3971="No", " ",IF(P3973="No"," ","X"))))</f>
        <v xml:space="preserve"> </v>
      </c>
      <c r="Q3975" s="108"/>
      <c r="R3975" s="5" t="s">
        <v>6</v>
      </c>
      <c r="S3975" s="1" t="s">
        <v>2</v>
      </c>
      <c r="T3975" s="1" t="s">
        <v>7</v>
      </c>
      <c r="U3975" s="5">
        <v>76</v>
      </c>
      <c r="V3975" s="1">
        <v>57.89</v>
      </c>
      <c r="W3975" s="1">
        <v>71.16</v>
      </c>
      <c r="X3975" s="6">
        <f t="shared" si="5073"/>
        <v>-13.269999999999996</v>
      </c>
      <c r="Y3975" s="14">
        <v>43</v>
      </c>
      <c r="Z3975" s="1">
        <v>51.16</v>
      </c>
      <c r="AA3975" s="1">
        <v>68.27</v>
      </c>
      <c r="AB3975" s="72">
        <f t="shared" si="5031"/>
        <v>-17.11</v>
      </c>
      <c r="AC3975" s="53"/>
    </row>
    <row r="3976" spans="1:29" ht="15.75" x14ac:dyDescent="0.25">
      <c r="A3976" s="53">
        <v>6002055</v>
      </c>
      <c r="B3976" s="89" t="s">
        <v>2666</v>
      </c>
      <c r="C3976" s="53" t="s">
        <v>708</v>
      </c>
      <c r="D3976" s="50" t="s">
        <v>975</v>
      </c>
      <c r="E3976" s="48" t="str">
        <f>VLOOKUP('2012 Accountability Database'!A3970,Dems1112!$A$2:$G$1082,6)</f>
        <v>3 (Central AR)</v>
      </c>
      <c r="F3976" s="66"/>
      <c r="G3976" s="63" t="s">
        <v>2488</v>
      </c>
      <c r="H3976" s="61" t="str">
        <f t="shared" ref="H3976:I3976" si="5080">IF(H3974="Met","Yes",IF(H3975="Met","Yes","No"))</f>
        <v>No</v>
      </c>
      <c r="I3976" s="61" t="str">
        <f t="shared" si="5080"/>
        <v>No</v>
      </c>
      <c r="J3976" s="55"/>
      <c r="K3976" s="61" t="str">
        <f t="shared" ref="K3976:L3976" si="5081">IF(K3974="Met","Yes",IF(K3975="Met","Yes","No"))</f>
        <v>No</v>
      </c>
      <c r="L3976" s="61" t="str">
        <f t="shared" si="5081"/>
        <v>No</v>
      </c>
      <c r="M3976" s="1" t="s">
        <v>18</v>
      </c>
      <c r="N3976" s="14"/>
      <c r="O3976" s="35" t="s">
        <v>2505</v>
      </c>
      <c r="P3976" s="83" t="str">
        <f t="shared" ref="P3976" si="5082">IF(P3975="X"," ",IF(P3977="X"," ","X"))</f>
        <v xml:space="preserve"> </v>
      </c>
      <c r="Q3976" s="94" t="s">
        <v>2759</v>
      </c>
      <c r="R3976" s="5" t="s">
        <v>6</v>
      </c>
      <c r="S3976" s="1" t="s">
        <v>5</v>
      </c>
      <c r="T3976" s="1" t="s">
        <v>3</v>
      </c>
      <c r="U3976" s="5">
        <v>644</v>
      </c>
      <c r="V3976" s="1">
        <v>84.16</v>
      </c>
      <c r="W3976" s="1">
        <v>87.14</v>
      </c>
      <c r="X3976" s="6">
        <f t="shared" si="5073"/>
        <v>-2.980000000000004</v>
      </c>
      <c r="Y3976" s="14">
        <v>407</v>
      </c>
      <c r="Z3976" s="1">
        <v>74.45</v>
      </c>
      <c r="AA3976" s="1">
        <v>80.36</v>
      </c>
      <c r="AB3976" s="72">
        <f t="shared" si="5031"/>
        <v>-5.9099999999999966</v>
      </c>
      <c r="AC3976" s="53"/>
    </row>
    <row r="3977" spans="1:29" x14ac:dyDescent="0.25">
      <c r="A3977" s="54">
        <v>6002055</v>
      </c>
      <c r="B3977" s="90" t="s">
        <v>2666</v>
      </c>
      <c r="C3977" s="54" t="s">
        <v>708</v>
      </c>
      <c r="D3977" s="4"/>
      <c r="E3977" s="4"/>
      <c r="F3977" s="67"/>
      <c r="G3977" s="64"/>
      <c r="H3977" s="43"/>
      <c r="I3977" s="43"/>
      <c r="J3977" s="43"/>
      <c r="K3977" s="43"/>
      <c r="L3977" s="43"/>
      <c r="M3977" s="4" t="s">
        <v>18</v>
      </c>
      <c r="N3977" s="15"/>
      <c r="O3977" s="38" t="s">
        <v>2482</v>
      </c>
      <c r="P3977" s="84" t="str">
        <f>IF(E3971="Achieving School"," ","X")</f>
        <v>X</v>
      </c>
      <c r="Q3977" s="91"/>
      <c r="R3977" s="4" t="s">
        <v>6</v>
      </c>
      <c r="S3977" s="4" t="s">
        <v>5</v>
      </c>
      <c r="T3977" s="4" t="s">
        <v>7</v>
      </c>
      <c r="U3977" s="4">
        <v>252</v>
      </c>
      <c r="V3977" s="4">
        <v>64.680000000000007</v>
      </c>
      <c r="W3977" s="4">
        <v>71.16</v>
      </c>
      <c r="X3977" s="7">
        <f t="shared" si="5073"/>
        <v>-6.4799999999999898</v>
      </c>
      <c r="Y3977" s="15">
        <v>153</v>
      </c>
      <c r="Z3977" s="4">
        <v>59.48</v>
      </c>
      <c r="AA3977" s="4">
        <v>68.27</v>
      </c>
      <c r="AB3977" s="73">
        <f t="shared" si="5031"/>
        <v>-8.7899999999999991</v>
      </c>
      <c r="AC3977" s="54"/>
    </row>
    <row r="3978" spans="1:29" x14ac:dyDescent="0.25">
      <c r="A3978" s="1">
        <v>6002056</v>
      </c>
      <c r="B3978" s="87" t="s">
        <v>2666</v>
      </c>
      <c r="C3978" s="55" t="s">
        <v>709</v>
      </c>
      <c r="E3978" s="42"/>
      <c r="F3978" s="65" t="s">
        <v>2483</v>
      </c>
      <c r="G3978" s="62"/>
      <c r="H3978" s="37" t="str">
        <f>IF(V3978&gt;94,"Met",IF(X3978="--","n/a",IF(X3978&gt;=0,"Met","Did Not Meet")))</f>
        <v>Met</v>
      </c>
      <c r="I3978" s="37" t="str">
        <f>IF(V3979&gt;94,"Met",IF(X3979="--","n/a",IF(X3979&gt;=0,"Met","Did Not Meet")))</f>
        <v>Met</v>
      </c>
      <c r="K3978" s="13" t="str">
        <f>IF(Z3978&gt;94,"Met",IF(AB3978="--","n/a",IF(AB3978&gt;=0,"Met","Did Not Meet")))</f>
        <v>Met</v>
      </c>
      <c r="L3978" s="13" t="str">
        <f>IF(Z3979&gt;94,"Met",IF(AB3979="--","n/a",IF(AB3979&gt;=0,"Met","Did Not Meet")))</f>
        <v>Met</v>
      </c>
      <c r="M3978" s="1" t="s">
        <v>4</v>
      </c>
      <c r="N3978" s="14" t="s">
        <v>2502</v>
      </c>
      <c r="O3978" s="5"/>
      <c r="P3978" s="44" t="str">
        <f t="shared" ref="P3978" si="5083">IF(H3980="Yes",IF(I3980="Yes","Yes","No"),"No")</f>
        <v>Yes</v>
      </c>
      <c r="Q3978" s="93"/>
      <c r="R3978" s="5" t="s">
        <v>1</v>
      </c>
      <c r="S3978" s="1" t="s">
        <v>2</v>
      </c>
      <c r="T3978" s="1" t="s">
        <v>3</v>
      </c>
      <c r="U3978" s="5">
        <v>56</v>
      </c>
      <c r="V3978" s="1">
        <v>89.29</v>
      </c>
      <c r="W3978" s="1">
        <v>78.25</v>
      </c>
      <c r="X3978" s="9">
        <f t="shared" si="5073"/>
        <v>11.040000000000006</v>
      </c>
      <c r="Y3978" s="14">
        <v>40</v>
      </c>
      <c r="Z3978" s="1">
        <v>92.5</v>
      </c>
      <c r="AA3978" s="1">
        <v>71.989999999999995</v>
      </c>
      <c r="AB3978" s="71">
        <f t="shared" si="5031"/>
        <v>20.510000000000005</v>
      </c>
      <c r="AC3978" s="36"/>
    </row>
    <row r="3979" spans="1:29" ht="15.75" x14ac:dyDescent="0.25">
      <c r="A3979" s="53">
        <v>6002056</v>
      </c>
      <c r="B3979" s="89" t="s">
        <v>2666</v>
      </c>
      <c r="C3979" s="53" t="s">
        <v>709</v>
      </c>
      <c r="D3979" s="49" t="s">
        <v>2498</v>
      </c>
      <c r="E3979" s="34" t="str">
        <f>M3978</f>
        <v>Achieving School</v>
      </c>
      <c r="F3979" s="65" t="s">
        <v>2484</v>
      </c>
      <c r="G3979" s="62"/>
      <c r="H3979" s="13" t="str">
        <f>IF(V3980&gt;94,"Met",IF(X3980="--","n/a",IF(X3980&gt;=0,"Met","Did Not Meet")))</f>
        <v>Did Not Meet</v>
      </c>
      <c r="I3979" s="13" t="str">
        <f>IF(V3981&gt;94,"Met",IF(X3981="--","n/a",IF(X3981&gt;=0,"Met","Did Not Meet")))</f>
        <v>Did Not Meet</v>
      </c>
      <c r="K3979" s="13" t="str">
        <f>IF(Z3980&gt;94,"Met",IF(AB3980="--","n/a",IF(AB3980&gt;=0,"Met","Did Not Meet")))</f>
        <v>Met</v>
      </c>
      <c r="L3979" s="13" t="str">
        <f>IF(Z3981&gt;94,"Met",IF(AB3981="--","n/a",IF(AB3981&gt;=0,"Met","Did Not Meet")))</f>
        <v>Met</v>
      </c>
      <c r="M3979" s="5" t="s">
        <v>4</v>
      </c>
      <c r="N3979" s="14" t="s">
        <v>2501</v>
      </c>
      <c r="O3979" s="5"/>
      <c r="P3979" s="44" t="str">
        <f t="shared" ref="P3979" si="5084">IF(K3980="Yes",IF(L3980="Yes","Yes","No"),"No")</f>
        <v>Yes</v>
      </c>
      <c r="Q3979" s="94" t="s">
        <v>2759</v>
      </c>
      <c r="R3979" s="5" t="s">
        <v>1</v>
      </c>
      <c r="S3979" s="5" t="s">
        <v>2</v>
      </c>
      <c r="T3979" s="5" t="s">
        <v>7</v>
      </c>
      <c r="U3979" s="5">
        <v>56</v>
      </c>
      <c r="V3979" s="5">
        <v>89.29</v>
      </c>
      <c r="W3979" s="5">
        <v>77.87</v>
      </c>
      <c r="X3979" s="11">
        <f t="shared" si="5073"/>
        <v>11.420000000000002</v>
      </c>
      <c r="Y3979" s="14">
        <v>40</v>
      </c>
      <c r="Z3979" s="5">
        <v>92.5</v>
      </c>
      <c r="AA3979" s="5">
        <v>71.19</v>
      </c>
      <c r="AB3979" s="71">
        <f t="shared" si="5031"/>
        <v>21.310000000000002</v>
      </c>
      <c r="AC3979" s="53"/>
    </row>
    <row r="3980" spans="1:29" ht="15" customHeight="1" x14ac:dyDescent="0.25">
      <c r="A3980" s="53">
        <v>6002056</v>
      </c>
      <c r="B3980" s="89" t="s">
        <v>2666</v>
      </c>
      <c r="C3980" s="53" t="s">
        <v>709</v>
      </c>
      <c r="D3980" s="49" t="s">
        <v>2499</v>
      </c>
      <c r="E3980" s="35" t="str">
        <f>VLOOKUP('2012 Accountability Database'!$A3978,'2011 AYP'!A$2:B$1072,2)</f>
        <v xml:space="preserve"> MS (Met Standards)</v>
      </c>
      <c r="F3980" s="66"/>
      <c r="G3980" s="63" t="s">
        <v>2485</v>
      </c>
      <c r="H3980" s="60" t="str">
        <f t="shared" ref="H3980:I3980" si="5085">IF(H3978="Met","Yes",IF(H3979="Met","Yes","No"))</f>
        <v>Yes</v>
      </c>
      <c r="I3980" s="60" t="str">
        <f t="shared" si="5085"/>
        <v>Yes</v>
      </c>
      <c r="J3980" s="42"/>
      <c r="K3980" s="60" t="str">
        <f t="shared" ref="K3980:L3980" si="5086">IF(K3978="Met","Yes",IF(K3979="Met","Yes","No"))</f>
        <v>Yes</v>
      </c>
      <c r="L3980" s="60" t="str">
        <f t="shared" si="5086"/>
        <v>Yes</v>
      </c>
      <c r="M3980" s="1" t="s">
        <v>4</v>
      </c>
      <c r="N3980" s="14" t="s">
        <v>2503</v>
      </c>
      <c r="O3980" s="5"/>
      <c r="P3980" s="44" t="str">
        <f t="shared" ref="P3980" si="5087">IF(H3984="Yes",IF(I3984="Yes","Yes","No"),"No")</f>
        <v>Yes</v>
      </c>
      <c r="Q3980" s="108" t="s">
        <v>2758</v>
      </c>
      <c r="R3980" s="5" t="s">
        <v>1</v>
      </c>
      <c r="S3980" s="1" t="s">
        <v>5</v>
      </c>
      <c r="T3980" s="1" t="s">
        <v>3</v>
      </c>
      <c r="U3980" s="5">
        <v>188</v>
      </c>
      <c r="V3980" s="1">
        <v>74.47</v>
      </c>
      <c r="W3980" s="1">
        <v>78.25</v>
      </c>
      <c r="X3980" s="6">
        <f t="shared" si="5073"/>
        <v>-3.7800000000000011</v>
      </c>
      <c r="Y3980" s="14">
        <v>119</v>
      </c>
      <c r="Z3980" s="1">
        <v>80.67</v>
      </c>
      <c r="AA3980" s="1">
        <v>71.989999999999995</v>
      </c>
      <c r="AB3980" s="71">
        <f t="shared" si="5031"/>
        <v>8.6800000000000068</v>
      </c>
      <c r="AC3980" s="53"/>
    </row>
    <row r="3981" spans="1:29" x14ac:dyDescent="0.25">
      <c r="A3981" s="53">
        <v>6002056</v>
      </c>
      <c r="B3981" s="89" t="s">
        <v>2666</v>
      </c>
      <c r="C3981" s="53" t="s">
        <v>709</v>
      </c>
      <c r="D3981" s="49" t="s">
        <v>2507</v>
      </c>
      <c r="E3981" s="47">
        <f>VLOOKUP('2012 Accountability Database'!A3978,Dems1112!$A$2:$G$1082,3)</f>
        <v>0.87</v>
      </c>
      <c r="F3981" s="66"/>
      <c r="G3981" s="52"/>
      <c r="M3981" s="1" t="s">
        <v>4</v>
      </c>
      <c r="N3981" s="14" t="s">
        <v>2504</v>
      </c>
      <c r="O3981" s="5"/>
      <c r="P3981" s="44" t="str">
        <f t="shared" ref="P3981" si="5088">IF(K3984="Yes",IF(L3984="Yes","Yes","No"),"No")</f>
        <v>No</v>
      </c>
      <c r="Q3981" s="108"/>
      <c r="R3981" s="5" t="s">
        <v>1</v>
      </c>
      <c r="S3981" s="1" t="s">
        <v>5</v>
      </c>
      <c r="T3981" s="1" t="s">
        <v>7</v>
      </c>
      <c r="U3981" s="5">
        <v>185</v>
      </c>
      <c r="V3981" s="1">
        <v>74.05</v>
      </c>
      <c r="W3981" s="1">
        <v>77.87</v>
      </c>
      <c r="X3981" s="6">
        <f t="shared" si="5073"/>
        <v>-3.8200000000000074</v>
      </c>
      <c r="Y3981" s="14">
        <v>116</v>
      </c>
      <c r="Z3981" s="1">
        <v>80.17</v>
      </c>
      <c r="AA3981" s="1">
        <v>71.19</v>
      </c>
      <c r="AB3981" s="71">
        <f t="shared" si="5031"/>
        <v>8.980000000000004</v>
      </c>
      <c r="AC3981" s="53"/>
    </row>
    <row r="3982" spans="1:29" x14ac:dyDescent="0.25">
      <c r="A3982" s="53">
        <v>6002056</v>
      </c>
      <c r="B3982" s="89" t="s">
        <v>2666</v>
      </c>
      <c r="C3982" s="53" t="s">
        <v>709</v>
      </c>
      <c r="D3982" s="50" t="s">
        <v>2508</v>
      </c>
      <c r="E3982" s="47">
        <f>VLOOKUP('2012 Accountability Database'!A3978,Dems1112!$A$2:$G$1082,4)</f>
        <v>0.96</v>
      </c>
      <c r="F3982" s="65" t="s">
        <v>2486</v>
      </c>
      <c r="G3982" s="62"/>
      <c r="H3982" s="13" t="str">
        <f>IF(V3982&gt;94,"Met",IF(X3982="--","n/a",IF(X3982&gt;=0,"Met","Did Not Meet")))</f>
        <v>Met</v>
      </c>
      <c r="I3982" s="13" t="str">
        <f>IF(V3983&gt;94,"Met",IF(X3983="--","n/a",IF(X3983&gt;=0,"Met","Did Not Meet")))</f>
        <v>Met</v>
      </c>
      <c r="J3982" s="13"/>
      <c r="K3982" s="13" t="str">
        <f>IF(Z3982&gt;94,"Met",IF(AB3982="--","n/a",IF(AB3982&gt;=0,"Met","Did Not Meet")))</f>
        <v>Did Not Meet</v>
      </c>
      <c r="L3982" s="13" t="str">
        <f>IF(Z3983&gt;94,"Met",IF(AB3983="--","n/a",IF(AB3983&gt;=0,"Met","Did Not Meet")))</f>
        <v>Did Not Meet</v>
      </c>
      <c r="M3982" s="1" t="s">
        <v>4</v>
      </c>
      <c r="N3982" s="68" t="s">
        <v>2497</v>
      </c>
      <c r="O3982" s="35"/>
      <c r="P3982" s="44"/>
      <c r="Q3982" s="108"/>
      <c r="R3982" s="5" t="s">
        <v>6</v>
      </c>
      <c r="S3982" s="1" t="s">
        <v>2</v>
      </c>
      <c r="T3982" s="1" t="s">
        <v>3</v>
      </c>
      <c r="U3982" s="5">
        <v>56</v>
      </c>
      <c r="V3982" s="1">
        <v>89.29</v>
      </c>
      <c r="W3982" s="1">
        <v>78.25</v>
      </c>
      <c r="X3982" s="9">
        <f t="shared" si="5073"/>
        <v>11.040000000000006</v>
      </c>
      <c r="Y3982" s="14">
        <v>40</v>
      </c>
      <c r="Z3982" s="1">
        <v>52.5</v>
      </c>
      <c r="AA3982" s="1">
        <v>54.17</v>
      </c>
      <c r="AB3982" s="72">
        <f t="shared" si="5031"/>
        <v>-1.6700000000000017</v>
      </c>
      <c r="AC3982" s="53"/>
    </row>
    <row r="3983" spans="1:29" x14ac:dyDescent="0.25">
      <c r="A3983" s="53">
        <v>6002056</v>
      </c>
      <c r="B3983" s="89" t="s">
        <v>2666</v>
      </c>
      <c r="C3983" s="53" t="s">
        <v>709</v>
      </c>
      <c r="D3983" s="50" t="s">
        <v>974</v>
      </c>
      <c r="E3983" s="47" t="str">
        <f>VLOOKUP('2012 Accountability Database'!A3978,Dems1112!$A$2:$G$1082,5)</f>
        <v>K-5</v>
      </c>
      <c r="F3983" s="65" t="s">
        <v>2487</v>
      </c>
      <c r="G3983" s="62"/>
      <c r="H3983" s="13" t="str">
        <f>IF(V3984&gt;94,"Met",IF(X3984="--","n/a",IF(X3984&gt;=0,"Met","Did Not Meet")))</f>
        <v>Did Not Meet</v>
      </c>
      <c r="I3983" s="13" t="str">
        <f>IF(V3985&gt;94,"Met",IF(X3985="--","n/a",IF(X3985&gt;=0,"Met","Did Not Meet")))</f>
        <v>Did Not Meet</v>
      </c>
      <c r="J3983" s="13"/>
      <c r="K3983" s="13" t="str">
        <f>IF(Z3984&gt;94,"Met",IF(AB3984="--","n/a",IF(AB3984&gt;=0,"Met","Did Not Meet")))</f>
        <v>Did Not Meet</v>
      </c>
      <c r="L3983" s="13" t="str">
        <f>IF(Z3985&gt;94,"Met",IF(AB3985="--","n/a",IF(AB3985&gt;=0,"Met","Did Not Meet")))</f>
        <v>Did Not Meet</v>
      </c>
      <c r="M3983" s="1" t="s">
        <v>4</v>
      </c>
      <c r="N3983" s="14"/>
      <c r="O3983" s="35" t="s">
        <v>2506</v>
      </c>
      <c r="P3983" s="83" t="str">
        <f t="shared" ref="P3983" si="5089">IF(P3978="No"," ", IF(P3980="No"," ",IF(P3979="No", " ",IF(P3981="No"," ","X"))))</f>
        <v xml:space="preserve"> </v>
      </c>
      <c r="Q3983" s="108"/>
      <c r="R3983" s="5" t="s">
        <v>6</v>
      </c>
      <c r="S3983" s="1" t="s">
        <v>2</v>
      </c>
      <c r="T3983" s="1" t="s">
        <v>7</v>
      </c>
      <c r="U3983" s="5">
        <v>56</v>
      </c>
      <c r="V3983" s="1">
        <v>89.29</v>
      </c>
      <c r="W3983" s="1">
        <v>79.459999999999994</v>
      </c>
      <c r="X3983" s="9">
        <f t="shared" si="5073"/>
        <v>9.8300000000000125</v>
      </c>
      <c r="Y3983" s="14">
        <v>40</v>
      </c>
      <c r="Z3983" s="1">
        <v>52.5</v>
      </c>
      <c r="AA3983" s="1">
        <v>55.48</v>
      </c>
      <c r="AB3983" s="72">
        <f t="shared" si="5031"/>
        <v>-2.9799999999999969</v>
      </c>
      <c r="AC3983" s="53"/>
    </row>
    <row r="3984" spans="1:29" ht="15.75" x14ac:dyDescent="0.25">
      <c r="A3984" s="53">
        <v>6002056</v>
      </c>
      <c r="B3984" s="89" t="s">
        <v>2666</v>
      </c>
      <c r="C3984" s="53" t="s">
        <v>709</v>
      </c>
      <c r="D3984" s="50" t="s">
        <v>975</v>
      </c>
      <c r="E3984" s="48" t="str">
        <f>VLOOKUP('2012 Accountability Database'!A3978,Dems1112!$A$2:$G$1082,6)</f>
        <v>3 (Central AR)</v>
      </c>
      <c r="F3984" s="66"/>
      <c r="G3984" s="63" t="s">
        <v>2488</v>
      </c>
      <c r="H3984" s="61" t="str">
        <f t="shared" ref="H3984:I3984" si="5090">IF(H3982="Met","Yes",IF(H3983="Met","Yes","No"))</f>
        <v>Yes</v>
      </c>
      <c r="I3984" s="61" t="str">
        <f t="shared" si="5090"/>
        <v>Yes</v>
      </c>
      <c r="J3984" s="55"/>
      <c r="K3984" s="61" t="str">
        <f t="shared" ref="K3984:L3984" si="5091">IF(K3982="Met","Yes",IF(K3983="Met","Yes","No"))</f>
        <v>No</v>
      </c>
      <c r="L3984" s="61" t="str">
        <f t="shared" si="5091"/>
        <v>No</v>
      </c>
      <c r="M3984" s="1" t="s">
        <v>4</v>
      </c>
      <c r="N3984" s="14"/>
      <c r="O3984" s="35" t="s">
        <v>2505</v>
      </c>
      <c r="P3984" s="83" t="str">
        <f t="shared" ref="P3984" si="5092">IF(P3983="X"," ",IF(P3985="X"," ","X"))</f>
        <v>X</v>
      </c>
      <c r="Q3984" s="94" t="s">
        <v>2759</v>
      </c>
      <c r="R3984" s="5" t="s">
        <v>6</v>
      </c>
      <c r="S3984" s="1" t="s">
        <v>5</v>
      </c>
      <c r="T3984" s="1" t="s">
        <v>3</v>
      </c>
      <c r="U3984" s="5">
        <v>188</v>
      </c>
      <c r="V3984" s="1">
        <v>75</v>
      </c>
      <c r="W3984" s="1">
        <v>78.25</v>
      </c>
      <c r="X3984" s="6">
        <f t="shared" si="5073"/>
        <v>-3.25</v>
      </c>
      <c r="Y3984" s="14">
        <v>119</v>
      </c>
      <c r="Z3984" s="1">
        <v>50.42</v>
      </c>
      <c r="AA3984" s="1">
        <v>54.17</v>
      </c>
      <c r="AB3984" s="72">
        <f t="shared" si="5031"/>
        <v>-3.75</v>
      </c>
      <c r="AC3984" s="53"/>
    </row>
    <row r="3985" spans="1:29" x14ac:dyDescent="0.25">
      <c r="A3985" s="54">
        <v>6002056</v>
      </c>
      <c r="B3985" s="90" t="s">
        <v>2666</v>
      </c>
      <c r="C3985" s="54" t="s">
        <v>709</v>
      </c>
      <c r="D3985" s="4"/>
      <c r="E3985" s="4"/>
      <c r="F3985" s="67"/>
      <c r="G3985" s="64"/>
      <c r="H3985" s="43"/>
      <c r="I3985" s="43"/>
      <c r="J3985" s="43"/>
      <c r="K3985" s="43"/>
      <c r="L3985" s="43"/>
      <c r="M3985" s="4" t="s">
        <v>4</v>
      </c>
      <c r="N3985" s="15"/>
      <c r="O3985" s="38" t="s">
        <v>2482</v>
      </c>
      <c r="P3985" s="84" t="str">
        <f>IF(E3979="Achieving School"," ","X")</f>
        <v xml:space="preserve"> </v>
      </c>
      <c r="Q3985" s="91"/>
      <c r="R3985" s="4" t="s">
        <v>6</v>
      </c>
      <c r="S3985" s="4" t="s">
        <v>5</v>
      </c>
      <c r="T3985" s="4" t="s">
        <v>7</v>
      </c>
      <c r="U3985" s="4">
        <v>185</v>
      </c>
      <c r="V3985" s="4">
        <v>75.680000000000007</v>
      </c>
      <c r="W3985" s="4">
        <v>79.459999999999994</v>
      </c>
      <c r="X3985" s="7">
        <f t="shared" si="5073"/>
        <v>-3.7799999999999869</v>
      </c>
      <c r="Y3985" s="15">
        <v>116</v>
      </c>
      <c r="Z3985" s="4">
        <v>50.86</v>
      </c>
      <c r="AA3985" s="4">
        <v>55.48</v>
      </c>
      <c r="AB3985" s="73">
        <f t="shared" si="5031"/>
        <v>-4.6199999999999974</v>
      </c>
      <c r="AC3985" s="54"/>
    </row>
    <row r="3986" spans="1:29" x14ac:dyDescent="0.25">
      <c r="A3986" s="1">
        <v>6002057</v>
      </c>
      <c r="B3986" s="87" t="s">
        <v>2666</v>
      </c>
      <c r="C3986" s="55" t="s">
        <v>710</v>
      </c>
      <c r="E3986" s="42"/>
      <c r="F3986" s="65" t="s">
        <v>2483</v>
      </c>
      <c r="G3986" s="62"/>
      <c r="H3986" s="37" t="str">
        <f>IF(V3986&gt;94,"Met",IF(X3986="--","n/a",IF(X3986&gt;=0,"Met","Did Not Meet")))</f>
        <v>Met</v>
      </c>
      <c r="I3986" s="37" t="str">
        <f>IF(V3987&gt;94,"Met",IF(X3987="--","n/a",IF(X3987&gt;=0,"Met","Did Not Meet")))</f>
        <v>Did Not Meet</v>
      </c>
      <c r="K3986" s="13" t="str">
        <f>IF(Z3986&gt;94,"Met",IF(AB3986="--","n/a",IF(AB3986&gt;=0,"Met","Did Not Meet")))</f>
        <v>Met</v>
      </c>
      <c r="L3986" s="13" t="str">
        <f>IF(Z3987&gt;94,"Met",IF(AB3987="--","n/a",IF(AB3987&gt;=0,"Met","Did Not Meet")))</f>
        <v>Met</v>
      </c>
      <c r="M3986" s="1" t="s">
        <v>18</v>
      </c>
      <c r="N3986" s="14" t="s">
        <v>2502</v>
      </c>
      <c r="O3986" s="5"/>
      <c r="P3986" s="44" t="str">
        <f t="shared" ref="P3986" si="5093">IF(H3988="Yes",IF(I3988="Yes","Yes","No"),"No")</f>
        <v>No</v>
      </c>
      <c r="Q3986" s="93"/>
      <c r="R3986" s="5" t="s">
        <v>1</v>
      </c>
      <c r="S3986" s="1" t="s">
        <v>2</v>
      </c>
      <c r="T3986" s="1" t="s">
        <v>3</v>
      </c>
      <c r="U3986" s="5">
        <v>282</v>
      </c>
      <c r="V3986" s="1">
        <v>87.23</v>
      </c>
      <c r="W3986" s="1">
        <v>86.49</v>
      </c>
      <c r="X3986" s="9">
        <f t="shared" si="5073"/>
        <v>0.74000000000000909</v>
      </c>
      <c r="Y3986" s="14">
        <v>179</v>
      </c>
      <c r="Z3986" s="1">
        <v>88.27</v>
      </c>
      <c r="AA3986" s="1">
        <v>84.89</v>
      </c>
      <c r="AB3986" s="71">
        <f t="shared" si="5031"/>
        <v>3.3799999999999955</v>
      </c>
      <c r="AC3986" s="36"/>
    </row>
    <row r="3987" spans="1:29" ht="15.75" x14ac:dyDescent="0.25">
      <c r="A3987" s="53">
        <v>6002057</v>
      </c>
      <c r="B3987" s="89" t="s">
        <v>2666</v>
      </c>
      <c r="C3987" s="53" t="s">
        <v>710</v>
      </c>
      <c r="D3987" s="49" t="s">
        <v>2498</v>
      </c>
      <c r="E3987" s="34" t="str">
        <f>M3986</f>
        <v>Needs Improvement Focus School</v>
      </c>
      <c r="F3987" s="65" t="s">
        <v>2484</v>
      </c>
      <c r="G3987" s="62"/>
      <c r="H3987" s="13" t="str">
        <f>IF(V3988&gt;94,"Met",IF(X3988="--","n/a",IF(X3988&gt;=0,"Met","Did Not Meet")))</f>
        <v>Did Not Meet</v>
      </c>
      <c r="I3987" s="13" t="str">
        <f>IF(V3989&gt;94,"Met",IF(X3989="--","n/a",IF(X3989&gt;=0,"Met","Did Not Meet")))</f>
        <v>Did Not Meet</v>
      </c>
      <c r="K3987" s="13" t="str">
        <f>IF(Z3988&gt;94,"Met",IF(AB3988="--","n/a",IF(AB3988&gt;=0,"Met","Did Not Meet")))</f>
        <v>Did Not Meet</v>
      </c>
      <c r="L3987" s="13" t="str">
        <f>IF(Z3989&gt;94,"Met",IF(AB3989="--","n/a",IF(AB3989&gt;=0,"Met","Did Not Meet")))</f>
        <v>Did Not Meet</v>
      </c>
      <c r="M3987" s="1" t="s">
        <v>18</v>
      </c>
      <c r="N3987" s="14" t="s">
        <v>2501</v>
      </c>
      <c r="O3987" s="5"/>
      <c r="P3987" s="44" t="str">
        <f t="shared" ref="P3987" si="5094">IF(K3988="Yes",IF(L3988="Yes","Yes","No"),"No")</f>
        <v>Yes</v>
      </c>
      <c r="Q3987" s="94" t="s">
        <v>2759</v>
      </c>
      <c r="R3987" s="5" t="s">
        <v>1</v>
      </c>
      <c r="S3987" s="1" t="s">
        <v>2</v>
      </c>
      <c r="T3987" s="1" t="s">
        <v>7</v>
      </c>
      <c r="U3987" s="5">
        <v>91</v>
      </c>
      <c r="V3987" s="1">
        <v>70.33</v>
      </c>
      <c r="W3987" s="1">
        <v>71.52</v>
      </c>
      <c r="X3987" s="6">
        <f t="shared" si="5073"/>
        <v>-1.1899999999999977</v>
      </c>
      <c r="Y3987" s="14">
        <v>61</v>
      </c>
      <c r="Z3987" s="1">
        <v>85.25</v>
      </c>
      <c r="AA3987" s="1">
        <v>77.08</v>
      </c>
      <c r="AB3987" s="71">
        <f t="shared" si="5031"/>
        <v>8.1700000000000017</v>
      </c>
      <c r="AC3987" s="53"/>
    </row>
    <row r="3988" spans="1:29" ht="15" customHeight="1" x14ac:dyDescent="0.25">
      <c r="A3988" s="53">
        <v>6002057</v>
      </c>
      <c r="B3988" s="89" t="s">
        <v>2666</v>
      </c>
      <c r="C3988" s="53" t="s">
        <v>710</v>
      </c>
      <c r="D3988" s="49" t="s">
        <v>2499</v>
      </c>
      <c r="E3988" s="35" t="str">
        <f>VLOOKUP('2012 Accountability Database'!$A3986,'2011 AYP'!A$2:B$1072,2)</f>
        <v>SI_1 (School Improvement Year 1)</v>
      </c>
      <c r="F3988" s="66"/>
      <c r="G3988" s="63" t="s">
        <v>2485</v>
      </c>
      <c r="H3988" s="60" t="str">
        <f t="shared" ref="H3988:I3988" si="5095">IF(H3986="Met","Yes",IF(H3987="Met","Yes","No"))</f>
        <v>Yes</v>
      </c>
      <c r="I3988" s="60" t="str">
        <f t="shared" si="5095"/>
        <v>No</v>
      </c>
      <c r="J3988" s="42"/>
      <c r="K3988" s="60" t="str">
        <f t="shared" ref="K3988:L3988" si="5096">IF(K3986="Met","Yes",IF(K3987="Met","Yes","No"))</f>
        <v>Yes</v>
      </c>
      <c r="L3988" s="60" t="str">
        <f t="shared" si="5096"/>
        <v>Yes</v>
      </c>
      <c r="M3988" s="1" t="s">
        <v>18</v>
      </c>
      <c r="N3988" s="14" t="s">
        <v>2503</v>
      </c>
      <c r="O3988" s="5"/>
      <c r="P3988" s="44" t="str">
        <f t="shared" ref="P3988" si="5097">IF(H3992="Yes",IF(I3992="Yes","Yes","No"),"No")</f>
        <v>No</v>
      </c>
      <c r="Q3988" s="108" t="s">
        <v>2758</v>
      </c>
      <c r="R3988" s="5" t="s">
        <v>1</v>
      </c>
      <c r="S3988" s="1" t="s">
        <v>5</v>
      </c>
      <c r="T3988" s="1" t="s">
        <v>3</v>
      </c>
      <c r="U3988" s="5">
        <v>847</v>
      </c>
      <c r="V3988" s="1">
        <v>83.12</v>
      </c>
      <c r="W3988" s="1">
        <v>86.49</v>
      </c>
      <c r="X3988" s="6">
        <f t="shared" si="5073"/>
        <v>-3.3699999999999903</v>
      </c>
      <c r="Y3988" s="14">
        <v>540</v>
      </c>
      <c r="Z3988" s="1">
        <v>81.11</v>
      </c>
      <c r="AA3988" s="1">
        <v>84.89</v>
      </c>
      <c r="AB3988" s="72">
        <f t="shared" si="5031"/>
        <v>-3.7800000000000011</v>
      </c>
      <c r="AC3988" s="53"/>
    </row>
    <row r="3989" spans="1:29" x14ac:dyDescent="0.25">
      <c r="A3989" s="53">
        <v>6002057</v>
      </c>
      <c r="B3989" s="89" t="s">
        <v>2666</v>
      </c>
      <c r="C3989" s="53" t="s">
        <v>710</v>
      </c>
      <c r="D3989" s="49" t="s">
        <v>2507</v>
      </c>
      <c r="E3989" s="47">
        <f>VLOOKUP('2012 Accountability Database'!A3986,Dems1112!$A$2:$G$1082,3)</f>
        <v>0.28000000000000003</v>
      </c>
      <c r="F3989" s="66"/>
      <c r="G3989" s="52"/>
      <c r="M3989" s="1" t="s">
        <v>18</v>
      </c>
      <c r="N3989" s="14" t="s">
        <v>2504</v>
      </c>
      <c r="O3989" s="5"/>
      <c r="P3989" s="44" t="str">
        <f t="shared" ref="P3989" si="5098">IF(K3992="Yes",IF(L3992="Yes","Yes","No"),"No")</f>
        <v>No</v>
      </c>
      <c r="Q3989" s="108"/>
      <c r="R3989" s="5" t="s">
        <v>1</v>
      </c>
      <c r="S3989" s="1" t="s">
        <v>5</v>
      </c>
      <c r="T3989" s="1" t="s">
        <v>7</v>
      </c>
      <c r="U3989" s="5">
        <v>293</v>
      </c>
      <c r="V3989" s="1">
        <v>63.82</v>
      </c>
      <c r="W3989" s="1">
        <v>71.52</v>
      </c>
      <c r="X3989" s="6">
        <f t="shared" si="5073"/>
        <v>-7.6999999999999957</v>
      </c>
      <c r="Y3989" s="14">
        <v>199</v>
      </c>
      <c r="Z3989" s="1">
        <v>74.37</v>
      </c>
      <c r="AA3989" s="1">
        <v>77.08</v>
      </c>
      <c r="AB3989" s="72">
        <f t="shared" si="5031"/>
        <v>-2.7099999999999937</v>
      </c>
      <c r="AC3989" s="53"/>
    </row>
    <row r="3990" spans="1:29" x14ac:dyDescent="0.25">
      <c r="A3990" s="53">
        <v>6002057</v>
      </c>
      <c r="B3990" s="89" t="s">
        <v>2666</v>
      </c>
      <c r="C3990" s="53" t="s">
        <v>710</v>
      </c>
      <c r="D3990" s="50" t="s">
        <v>2508</v>
      </c>
      <c r="E3990" s="47">
        <f>VLOOKUP('2012 Accountability Database'!A3986,Dems1112!$A$2:$G$1082,4)</f>
        <v>0.31</v>
      </c>
      <c r="F3990" s="65" t="s">
        <v>2486</v>
      </c>
      <c r="G3990" s="62"/>
      <c r="H3990" s="13" t="str">
        <f>IF(V3990&gt;94,"Met",IF(X3990="--","n/a",IF(X3990&gt;=0,"Met","Did Not Meet")))</f>
        <v>Did Not Meet</v>
      </c>
      <c r="I3990" s="13" t="str">
        <f>IF(V3991&gt;94,"Met",IF(X3991="--","n/a",IF(X3991&gt;=0,"Met","Did Not Meet")))</f>
        <v>Did Not Meet</v>
      </c>
      <c r="J3990" s="13"/>
      <c r="K3990" s="13" t="str">
        <f>IF(Z3990&gt;94,"Met",IF(AB3990="--","n/a",IF(AB3990&gt;=0,"Met","Did Not Meet")))</f>
        <v>Did Not Meet</v>
      </c>
      <c r="L3990" s="13" t="str">
        <f>IF(Z3991&gt;94,"Met",IF(AB3991="--","n/a",IF(AB3991&gt;=0,"Met","Did Not Meet")))</f>
        <v>Did Not Meet</v>
      </c>
      <c r="M3990" s="5" t="s">
        <v>18</v>
      </c>
      <c r="N3990" s="68" t="s">
        <v>2497</v>
      </c>
      <c r="O3990" s="35"/>
      <c r="P3990" s="44"/>
      <c r="Q3990" s="108"/>
      <c r="R3990" s="5" t="s">
        <v>6</v>
      </c>
      <c r="S3990" s="5" t="s">
        <v>2</v>
      </c>
      <c r="T3990" s="5" t="s">
        <v>3</v>
      </c>
      <c r="U3990" s="5">
        <v>282</v>
      </c>
      <c r="V3990" s="5">
        <v>80.5</v>
      </c>
      <c r="W3990" s="5">
        <v>84.56</v>
      </c>
      <c r="X3990" s="8">
        <f t="shared" si="5073"/>
        <v>-4.0600000000000023</v>
      </c>
      <c r="Y3990" s="14">
        <v>179</v>
      </c>
      <c r="Z3990" s="5">
        <v>50.84</v>
      </c>
      <c r="AA3990" s="5">
        <v>61.22</v>
      </c>
      <c r="AB3990" s="72">
        <f t="shared" si="5031"/>
        <v>-10.379999999999995</v>
      </c>
      <c r="AC3990" s="53"/>
    </row>
    <row r="3991" spans="1:29" x14ac:dyDescent="0.25">
      <c r="A3991" s="53">
        <v>6002057</v>
      </c>
      <c r="B3991" s="89" t="s">
        <v>2666</v>
      </c>
      <c r="C3991" s="53" t="s">
        <v>710</v>
      </c>
      <c r="D3991" s="50" t="s">
        <v>974</v>
      </c>
      <c r="E3991" s="47" t="str">
        <f>VLOOKUP('2012 Accountability Database'!A3986,Dems1112!$A$2:$G$1082,5)</f>
        <v>K-5</v>
      </c>
      <c r="F3991" s="65" t="s">
        <v>2487</v>
      </c>
      <c r="G3991" s="62"/>
      <c r="H3991" s="13" t="str">
        <f>IF(V3992&gt;94,"Met",IF(X3992="--","n/a",IF(X3992&gt;=0,"Met","Did Not Meet")))</f>
        <v>Did Not Meet</v>
      </c>
      <c r="I3991" s="13" t="str">
        <f>IF(V3993&gt;94,"Met",IF(X3993="--","n/a",IF(X3993&gt;=0,"Met","Did Not Meet")))</f>
        <v>Did Not Meet</v>
      </c>
      <c r="J3991" s="13"/>
      <c r="K3991" s="13" t="str">
        <f>IF(Z3992&gt;94,"Met",IF(AB3992="--","n/a",IF(AB3992&gt;=0,"Met","Did Not Meet")))</f>
        <v>Did Not Meet</v>
      </c>
      <c r="L3991" s="13" t="str">
        <f>IF(Z3993&gt;94,"Met",IF(AB3993="--","n/a",IF(AB3993&gt;=0,"Met","Did Not Meet")))</f>
        <v>Did Not Meet</v>
      </c>
      <c r="M3991" s="1" t="s">
        <v>18</v>
      </c>
      <c r="N3991" s="14"/>
      <c r="O3991" s="35" t="s">
        <v>2506</v>
      </c>
      <c r="P3991" s="83" t="str">
        <f t="shared" ref="P3991" si="5099">IF(P3986="No"," ", IF(P3988="No"," ",IF(P3987="No", " ",IF(P3989="No"," ","X"))))</f>
        <v xml:space="preserve"> </v>
      </c>
      <c r="Q3991" s="108"/>
      <c r="R3991" s="5" t="s">
        <v>6</v>
      </c>
      <c r="S3991" s="1" t="s">
        <v>2</v>
      </c>
      <c r="T3991" s="1" t="s">
        <v>7</v>
      </c>
      <c r="U3991" s="5">
        <v>91</v>
      </c>
      <c r="V3991" s="1">
        <v>57.14</v>
      </c>
      <c r="W3991" s="1">
        <v>69.739999999999995</v>
      </c>
      <c r="X3991" s="6">
        <f t="shared" si="5073"/>
        <v>-12.599999999999994</v>
      </c>
      <c r="Y3991" s="14">
        <v>61</v>
      </c>
      <c r="Z3991" s="1">
        <v>34.43</v>
      </c>
      <c r="AA3991" s="1">
        <v>44.51</v>
      </c>
      <c r="AB3991" s="72">
        <f t="shared" si="5031"/>
        <v>-10.079999999999998</v>
      </c>
      <c r="AC3991" s="53"/>
    </row>
    <row r="3992" spans="1:29" ht="15.75" x14ac:dyDescent="0.25">
      <c r="A3992" s="53">
        <v>6002057</v>
      </c>
      <c r="B3992" s="89" t="s">
        <v>2666</v>
      </c>
      <c r="C3992" s="53" t="s">
        <v>710</v>
      </c>
      <c r="D3992" s="50" t="s">
        <v>975</v>
      </c>
      <c r="E3992" s="48" t="str">
        <f>VLOOKUP('2012 Accountability Database'!A3986,Dems1112!$A$2:$G$1082,6)</f>
        <v>3 (Central AR)</v>
      </c>
      <c r="F3992" s="66"/>
      <c r="G3992" s="63" t="s">
        <v>2488</v>
      </c>
      <c r="H3992" s="61" t="str">
        <f t="shared" ref="H3992:I3992" si="5100">IF(H3990="Met","Yes",IF(H3991="Met","Yes","No"))</f>
        <v>No</v>
      </c>
      <c r="I3992" s="61" t="str">
        <f t="shared" si="5100"/>
        <v>No</v>
      </c>
      <c r="J3992" s="55"/>
      <c r="K3992" s="61" t="str">
        <f t="shared" ref="K3992:L3992" si="5101">IF(K3990="Met","Yes",IF(K3991="Met","Yes","No"))</f>
        <v>No</v>
      </c>
      <c r="L3992" s="61" t="str">
        <f t="shared" si="5101"/>
        <v>No</v>
      </c>
      <c r="M3992" s="1" t="s">
        <v>18</v>
      </c>
      <c r="N3992" s="14"/>
      <c r="O3992" s="35" t="s">
        <v>2505</v>
      </c>
      <c r="P3992" s="83" t="str">
        <f t="shared" ref="P3992" si="5102">IF(P3991="X"," ",IF(P3993="X"," ","X"))</f>
        <v xml:space="preserve"> </v>
      </c>
      <c r="Q3992" s="94" t="s">
        <v>2759</v>
      </c>
      <c r="R3992" s="5" t="s">
        <v>6</v>
      </c>
      <c r="S3992" s="1" t="s">
        <v>5</v>
      </c>
      <c r="T3992" s="1" t="s">
        <v>3</v>
      </c>
      <c r="U3992" s="5">
        <v>847</v>
      </c>
      <c r="V3992" s="1">
        <v>81.459999999999994</v>
      </c>
      <c r="W3992" s="1">
        <v>84.56</v>
      </c>
      <c r="X3992" s="6">
        <f t="shared" si="5073"/>
        <v>-3.1000000000000085</v>
      </c>
      <c r="Y3992" s="14">
        <v>540</v>
      </c>
      <c r="Z3992" s="1">
        <v>55.74</v>
      </c>
      <c r="AA3992" s="1">
        <v>61.22</v>
      </c>
      <c r="AB3992" s="72">
        <f t="shared" si="5031"/>
        <v>-5.4799999999999969</v>
      </c>
      <c r="AC3992" s="53"/>
    </row>
    <row r="3993" spans="1:29" x14ac:dyDescent="0.25">
      <c r="A3993" s="54">
        <v>6002057</v>
      </c>
      <c r="B3993" s="90" t="s">
        <v>2666</v>
      </c>
      <c r="C3993" s="54" t="s">
        <v>710</v>
      </c>
      <c r="D3993" s="4"/>
      <c r="E3993" s="4"/>
      <c r="F3993" s="67"/>
      <c r="G3993" s="64"/>
      <c r="H3993" s="43"/>
      <c r="I3993" s="43"/>
      <c r="J3993" s="43"/>
      <c r="K3993" s="43"/>
      <c r="L3993" s="43"/>
      <c r="M3993" s="4" t="s">
        <v>18</v>
      </c>
      <c r="N3993" s="15"/>
      <c r="O3993" s="38" t="s">
        <v>2482</v>
      </c>
      <c r="P3993" s="84" t="str">
        <f>IF(E3987="Achieving School"," ","X")</f>
        <v>X</v>
      </c>
      <c r="Q3993" s="91"/>
      <c r="R3993" s="4" t="s">
        <v>6</v>
      </c>
      <c r="S3993" s="4" t="s">
        <v>5</v>
      </c>
      <c r="T3993" s="4" t="s">
        <v>7</v>
      </c>
      <c r="U3993" s="4">
        <v>293</v>
      </c>
      <c r="V3993" s="4">
        <v>62.46</v>
      </c>
      <c r="W3993" s="4">
        <v>69.739999999999995</v>
      </c>
      <c r="X3993" s="7">
        <f t="shared" si="5073"/>
        <v>-7.279999999999994</v>
      </c>
      <c r="Y3993" s="15">
        <v>199</v>
      </c>
      <c r="Z3993" s="4">
        <v>37.69</v>
      </c>
      <c r="AA3993" s="4">
        <v>44.51</v>
      </c>
      <c r="AB3993" s="73">
        <f t="shared" si="5031"/>
        <v>-6.82</v>
      </c>
      <c r="AC3993" s="54"/>
    </row>
    <row r="3994" spans="1:29" x14ac:dyDescent="0.25">
      <c r="A3994" s="1">
        <v>6002058</v>
      </c>
      <c r="B3994" s="87" t="s">
        <v>2666</v>
      </c>
      <c r="C3994" s="55" t="s">
        <v>711</v>
      </c>
      <c r="E3994" s="42"/>
      <c r="F3994" s="65" t="s">
        <v>2483</v>
      </c>
      <c r="G3994" s="62"/>
      <c r="H3994" s="37" t="str">
        <f>IF(V3994&gt;94,"Met",IF(X3994="--","n/a",IF(X3994&gt;=0,"Met","Did Not Meet")))</f>
        <v>Did Not Meet</v>
      </c>
      <c r="I3994" s="37" t="str">
        <f>IF(V3995&gt;94,"Met",IF(X3995="--","n/a",IF(X3995&gt;=0,"Met","Did Not Meet")))</f>
        <v>Did Not Meet</v>
      </c>
      <c r="K3994" s="13" t="str">
        <f>IF(Z3994&gt;94,"Met",IF(AB3994="--","n/a",IF(AB3994&gt;=0,"Met","Did Not Meet")))</f>
        <v>Did Not Meet</v>
      </c>
      <c r="L3994" s="13" t="str">
        <f>IF(Z3995&gt;94,"Met",IF(AB3995="--","n/a",IF(AB3995&gt;=0,"Met","Did Not Meet")))</f>
        <v>Did Not Meet</v>
      </c>
      <c r="M3994" s="5" t="s">
        <v>9</v>
      </c>
      <c r="N3994" s="14" t="s">
        <v>2502</v>
      </c>
      <c r="O3994" s="5"/>
      <c r="P3994" s="44" t="str">
        <f t="shared" ref="P3994" si="5103">IF(H3996="Yes",IF(I3996="Yes","Yes","No"),"No")</f>
        <v>No</v>
      </c>
      <c r="Q3994" s="93"/>
      <c r="R3994" s="5" t="s">
        <v>1</v>
      </c>
      <c r="S3994" s="5" t="s">
        <v>2</v>
      </c>
      <c r="T3994" s="5" t="s">
        <v>3</v>
      </c>
      <c r="U3994" s="5">
        <v>212</v>
      </c>
      <c r="V3994" s="5">
        <v>89.15</v>
      </c>
      <c r="W3994" s="5">
        <v>90.65</v>
      </c>
      <c r="X3994" s="8">
        <f t="shared" si="5073"/>
        <v>-1.5</v>
      </c>
      <c r="Y3994" s="14">
        <v>139</v>
      </c>
      <c r="Z3994" s="5">
        <v>88.49</v>
      </c>
      <c r="AA3994" s="5">
        <v>92.55</v>
      </c>
      <c r="AB3994" s="72">
        <f t="shared" si="5031"/>
        <v>-4.0600000000000023</v>
      </c>
      <c r="AC3994" s="36"/>
    </row>
    <row r="3995" spans="1:29" ht="15.75" x14ac:dyDescent="0.25">
      <c r="A3995" s="53">
        <v>6002058</v>
      </c>
      <c r="B3995" s="89" t="s">
        <v>2666</v>
      </c>
      <c r="C3995" s="53" t="s">
        <v>711</v>
      </c>
      <c r="D3995" s="49" t="s">
        <v>2498</v>
      </c>
      <c r="E3995" s="34" t="str">
        <f>M3994</f>
        <v>Needs Improvement School</v>
      </c>
      <c r="F3995" s="65" t="s">
        <v>2484</v>
      </c>
      <c r="G3995" s="62"/>
      <c r="H3995" s="13" t="str">
        <f>IF(V3996&gt;94,"Met",IF(X3996="--","n/a",IF(X3996&gt;=0,"Met","Did Not Meet")))</f>
        <v>Did Not Meet</v>
      </c>
      <c r="I3995" s="13" t="str">
        <f>IF(V3997&gt;94,"Met",IF(X3997="--","n/a",IF(X3997&gt;=0,"Met","Did Not Meet")))</f>
        <v>Did Not Meet</v>
      </c>
      <c r="K3995" s="13" t="str">
        <f>IF(Z3996&gt;94,"Met",IF(AB3996="--","n/a",IF(AB3996&gt;=0,"Met","Did Not Meet")))</f>
        <v>Did Not Meet</v>
      </c>
      <c r="L3995" s="13" t="str">
        <f>IF(Z3997&gt;94,"Met",IF(AB3997="--","n/a",IF(AB3997&gt;=0,"Met","Did Not Meet")))</f>
        <v>Did Not Meet</v>
      </c>
      <c r="M3995" s="1" t="s">
        <v>9</v>
      </c>
      <c r="N3995" s="14" t="s">
        <v>2501</v>
      </c>
      <c r="O3995" s="5"/>
      <c r="P3995" s="44" t="str">
        <f t="shared" ref="P3995" si="5104">IF(K3996="Yes",IF(L3996="Yes","Yes","No"),"No")</f>
        <v>No</v>
      </c>
      <c r="Q3995" s="94" t="s">
        <v>2759</v>
      </c>
      <c r="R3995" s="5" t="s">
        <v>1</v>
      </c>
      <c r="S3995" s="1" t="s">
        <v>2</v>
      </c>
      <c r="T3995" s="1" t="s">
        <v>7</v>
      </c>
      <c r="U3995" s="5">
        <v>102</v>
      </c>
      <c r="V3995" s="1">
        <v>77.45</v>
      </c>
      <c r="W3995" s="1">
        <v>82.12</v>
      </c>
      <c r="X3995" s="6">
        <f t="shared" si="5073"/>
        <v>-4.6700000000000017</v>
      </c>
      <c r="Y3995" s="14">
        <v>66</v>
      </c>
      <c r="Z3995" s="1">
        <v>84.85</v>
      </c>
      <c r="AA3995" s="1">
        <v>90.35</v>
      </c>
      <c r="AB3995" s="72">
        <f t="shared" si="5031"/>
        <v>-5.5</v>
      </c>
      <c r="AC3995" s="53"/>
    </row>
    <row r="3996" spans="1:29" ht="15" customHeight="1" x14ac:dyDescent="0.25">
      <c r="A3996" s="53">
        <v>6002058</v>
      </c>
      <c r="B3996" s="89" t="s">
        <v>2666</v>
      </c>
      <c r="C3996" s="53" t="s">
        <v>711</v>
      </c>
      <c r="D3996" s="49" t="s">
        <v>2499</v>
      </c>
      <c r="E3996" s="35" t="str">
        <f>VLOOKUP('2012 Accountability Database'!$A3994,'2011 AYP'!A$2:B$1072,2)</f>
        <v xml:space="preserve"> A (Alert)</v>
      </c>
      <c r="F3996" s="66"/>
      <c r="G3996" s="63" t="s">
        <v>2485</v>
      </c>
      <c r="H3996" s="60" t="str">
        <f t="shared" ref="H3996:I3996" si="5105">IF(H3994="Met","Yes",IF(H3995="Met","Yes","No"))</f>
        <v>No</v>
      </c>
      <c r="I3996" s="60" t="str">
        <f t="shared" si="5105"/>
        <v>No</v>
      </c>
      <c r="J3996" s="42"/>
      <c r="K3996" s="60" t="str">
        <f t="shared" ref="K3996:L3996" si="5106">IF(K3994="Met","Yes",IF(K3995="Met","Yes","No"))</f>
        <v>No</v>
      </c>
      <c r="L3996" s="60" t="str">
        <f t="shared" si="5106"/>
        <v>No</v>
      </c>
      <c r="M3996" s="1" t="s">
        <v>9</v>
      </c>
      <c r="N3996" s="14" t="s">
        <v>2503</v>
      </c>
      <c r="O3996" s="5"/>
      <c r="P3996" s="44" t="str">
        <f t="shared" ref="P3996" si="5107">IF(H4000="Yes",IF(I4000="Yes","Yes","No"),"No")</f>
        <v>No</v>
      </c>
      <c r="Q3996" s="108" t="s">
        <v>2758</v>
      </c>
      <c r="R3996" s="5" t="s">
        <v>1</v>
      </c>
      <c r="S3996" s="1" t="s">
        <v>5</v>
      </c>
      <c r="T3996" s="1" t="s">
        <v>3</v>
      </c>
      <c r="U3996" s="5">
        <v>603</v>
      </c>
      <c r="V3996" s="1">
        <v>89.72</v>
      </c>
      <c r="W3996" s="1">
        <v>90.65</v>
      </c>
      <c r="X3996" s="6">
        <f t="shared" si="5073"/>
        <v>-0.93000000000000682</v>
      </c>
      <c r="Y3996" s="14">
        <v>389</v>
      </c>
      <c r="Z3996" s="1">
        <v>88.43</v>
      </c>
      <c r="AA3996" s="1">
        <v>92.55</v>
      </c>
      <c r="AB3996" s="72">
        <f t="shared" si="5031"/>
        <v>-4.1199999999999903</v>
      </c>
      <c r="AC3996" s="53"/>
    </row>
    <row r="3997" spans="1:29" x14ac:dyDescent="0.25">
      <c r="A3997" s="53">
        <v>6002058</v>
      </c>
      <c r="B3997" s="89" t="s">
        <v>2666</v>
      </c>
      <c r="C3997" s="53" t="s">
        <v>711</v>
      </c>
      <c r="D3997" s="49" t="s">
        <v>2507</v>
      </c>
      <c r="E3997" s="47">
        <f>VLOOKUP('2012 Accountability Database'!A3994,Dems1112!$A$2:$G$1082,3)</f>
        <v>0.38</v>
      </c>
      <c r="F3997" s="66"/>
      <c r="G3997" s="52"/>
      <c r="M3997" s="5" t="s">
        <v>9</v>
      </c>
      <c r="N3997" s="14" t="s">
        <v>2504</v>
      </c>
      <c r="O3997" s="5"/>
      <c r="P3997" s="44" t="str">
        <f t="shared" ref="P3997" si="5108">IF(K4000="Yes",IF(L4000="Yes","Yes","No"),"No")</f>
        <v>No</v>
      </c>
      <c r="Q3997" s="108"/>
      <c r="R3997" s="5" t="s">
        <v>1</v>
      </c>
      <c r="S3997" s="5" t="s">
        <v>5</v>
      </c>
      <c r="T3997" s="5" t="s">
        <v>7</v>
      </c>
      <c r="U3997" s="5">
        <v>267</v>
      </c>
      <c r="V3997" s="5">
        <v>78.650000000000006</v>
      </c>
      <c r="W3997" s="5">
        <v>82.12</v>
      </c>
      <c r="X3997" s="8">
        <f t="shared" si="5073"/>
        <v>-3.4699999999999989</v>
      </c>
      <c r="Y3997" s="14">
        <v>179</v>
      </c>
      <c r="Z3997" s="5">
        <v>87.15</v>
      </c>
      <c r="AA3997" s="5">
        <v>90.35</v>
      </c>
      <c r="AB3997" s="72">
        <f t="shared" si="5031"/>
        <v>-3.1999999999999886</v>
      </c>
      <c r="AC3997" s="53"/>
    </row>
    <row r="3998" spans="1:29" x14ac:dyDescent="0.25">
      <c r="A3998" s="53">
        <v>6002058</v>
      </c>
      <c r="B3998" s="89" t="s">
        <v>2666</v>
      </c>
      <c r="C3998" s="53" t="s">
        <v>711</v>
      </c>
      <c r="D3998" s="50" t="s">
        <v>2508</v>
      </c>
      <c r="E3998" s="47">
        <f>VLOOKUP('2012 Accountability Database'!A3994,Dems1112!$A$2:$G$1082,4)</f>
        <v>0.44</v>
      </c>
      <c r="F3998" s="65" t="s">
        <v>2486</v>
      </c>
      <c r="G3998" s="62"/>
      <c r="H3998" s="13" t="str">
        <f>IF(V3998&gt;94,"Met",IF(X3998="--","n/a",IF(X3998&gt;=0,"Met","Did Not Meet")))</f>
        <v>Did Not Meet</v>
      </c>
      <c r="I3998" s="13" t="str">
        <f>IF(V3999&gt;94,"Met",IF(X3999="--","n/a",IF(X3999&gt;=0,"Met","Did Not Meet")))</f>
        <v>Did Not Meet</v>
      </c>
      <c r="J3998" s="13"/>
      <c r="K3998" s="13" t="str">
        <f>IF(Z3998&gt;94,"Met",IF(AB3998="--","n/a",IF(AB3998&gt;=0,"Met","Did Not Meet")))</f>
        <v>Did Not Meet</v>
      </c>
      <c r="L3998" s="13" t="str">
        <f>IF(Z3999&gt;94,"Met",IF(AB3999="--","n/a",IF(AB3999&gt;=0,"Met","Did Not Meet")))</f>
        <v>Did Not Meet</v>
      </c>
      <c r="M3998" s="5" t="s">
        <v>9</v>
      </c>
      <c r="N3998" s="68" t="s">
        <v>2497</v>
      </c>
      <c r="O3998" s="35"/>
      <c r="P3998" s="44"/>
      <c r="Q3998" s="108"/>
      <c r="R3998" s="5" t="s">
        <v>6</v>
      </c>
      <c r="S3998" s="5" t="s">
        <v>2</v>
      </c>
      <c r="T3998" s="5" t="s">
        <v>3</v>
      </c>
      <c r="U3998" s="5">
        <v>212</v>
      </c>
      <c r="V3998" s="5">
        <v>86.32</v>
      </c>
      <c r="W3998" s="5">
        <v>90.18</v>
      </c>
      <c r="X3998" s="8">
        <f t="shared" si="5073"/>
        <v>-3.8600000000000136</v>
      </c>
      <c r="Y3998" s="14">
        <v>139</v>
      </c>
      <c r="Z3998" s="5">
        <v>62.59</v>
      </c>
      <c r="AA3998" s="5">
        <v>79.88</v>
      </c>
      <c r="AB3998" s="72">
        <f t="shared" si="5031"/>
        <v>-17.289999999999992</v>
      </c>
      <c r="AC3998" s="53"/>
    </row>
    <row r="3999" spans="1:29" x14ac:dyDescent="0.25">
      <c r="A3999" s="53">
        <v>6002058</v>
      </c>
      <c r="B3999" s="89" t="s">
        <v>2666</v>
      </c>
      <c r="C3999" s="53" t="s">
        <v>711</v>
      </c>
      <c r="D3999" s="50" t="s">
        <v>974</v>
      </c>
      <c r="E3999" s="47" t="str">
        <f>VLOOKUP('2012 Accountability Database'!A3994,Dems1112!$A$2:$G$1082,5)</f>
        <v>K-5</v>
      </c>
      <c r="F3999" s="65" t="s">
        <v>2487</v>
      </c>
      <c r="G3999" s="62"/>
      <c r="H3999" s="13" t="str">
        <f>IF(V4000&gt;94,"Met",IF(X4000="--","n/a",IF(X4000&gt;=0,"Met","Did Not Meet")))</f>
        <v>Did Not Meet</v>
      </c>
      <c r="I3999" s="13" t="str">
        <f>IF(V4001&gt;94,"Met",IF(X4001="--","n/a",IF(X4001&gt;=0,"Met","Did Not Meet")))</f>
        <v>Did Not Meet</v>
      </c>
      <c r="J3999" s="13"/>
      <c r="K3999" s="13" t="str">
        <f>IF(Z4000&gt;94,"Met",IF(AB4000="--","n/a",IF(AB4000&gt;=0,"Met","Did Not Meet")))</f>
        <v>Did Not Meet</v>
      </c>
      <c r="L3999" s="13" t="str">
        <f>IF(Z4001&gt;94,"Met",IF(AB4001="--","n/a",IF(AB4001&gt;=0,"Met","Did Not Meet")))</f>
        <v>Did Not Meet</v>
      </c>
      <c r="M3999" s="5" t="s">
        <v>9</v>
      </c>
      <c r="N3999" s="14"/>
      <c r="O3999" s="35" t="s">
        <v>2506</v>
      </c>
      <c r="P3999" s="83" t="str">
        <f t="shared" ref="P3999" si="5109">IF(P3994="No"," ", IF(P3996="No"," ",IF(P3995="No", " ",IF(P3997="No"," ","X"))))</f>
        <v xml:space="preserve"> </v>
      </c>
      <c r="Q3999" s="108"/>
      <c r="R3999" s="5" t="s">
        <v>6</v>
      </c>
      <c r="S3999" s="5" t="s">
        <v>2</v>
      </c>
      <c r="T3999" s="5" t="s">
        <v>7</v>
      </c>
      <c r="U3999" s="5">
        <v>102</v>
      </c>
      <c r="V3999" s="5">
        <v>73.53</v>
      </c>
      <c r="W3999" s="5">
        <v>79.88</v>
      </c>
      <c r="X3999" s="8">
        <f t="shared" si="5073"/>
        <v>-6.3499999999999943</v>
      </c>
      <c r="Y3999" s="14">
        <v>66</v>
      </c>
      <c r="Z3999" s="5">
        <v>54.55</v>
      </c>
      <c r="AA3999" s="5">
        <v>79.09</v>
      </c>
      <c r="AB3999" s="72">
        <f t="shared" si="5031"/>
        <v>-24.540000000000006</v>
      </c>
      <c r="AC3999" s="53"/>
    </row>
    <row r="4000" spans="1:29" ht="15.75" x14ac:dyDescent="0.25">
      <c r="A4000" s="53">
        <v>6002058</v>
      </c>
      <c r="B4000" s="89" t="s">
        <v>2666</v>
      </c>
      <c r="C4000" s="53" t="s">
        <v>711</v>
      </c>
      <c r="D4000" s="50" t="s">
        <v>975</v>
      </c>
      <c r="E4000" s="48" t="str">
        <f>VLOOKUP('2012 Accountability Database'!A3994,Dems1112!$A$2:$G$1082,6)</f>
        <v>3 (Central AR)</v>
      </c>
      <c r="F4000" s="66"/>
      <c r="G4000" s="63" t="s">
        <v>2488</v>
      </c>
      <c r="H4000" s="61" t="str">
        <f t="shared" ref="H4000:I4000" si="5110">IF(H3998="Met","Yes",IF(H3999="Met","Yes","No"))</f>
        <v>No</v>
      </c>
      <c r="I4000" s="61" t="str">
        <f t="shared" si="5110"/>
        <v>No</v>
      </c>
      <c r="J4000" s="55"/>
      <c r="K4000" s="61" t="str">
        <f t="shared" ref="K4000:L4000" si="5111">IF(K3998="Met","Yes",IF(K3999="Met","Yes","No"))</f>
        <v>No</v>
      </c>
      <c r="L4000" s="61" t="str">
        <f t="shared" si="5111"/>
        <v>No</v>
      </c>
      <c r="M4000" s="5" t="s">
        <v>9</v>
      </c>
      <c r="N4000" s="14"/>
      <c r="O4000" s="35" t="s">
        <v>2505</v>
      </c>
      <c r="P4000" s="83" t="str">
        <f t="shared" ref="P4000" si="5112">IF(P3999="X"," ",IF(P4001="X"," ","X"))</f>
        <v xml:space="preserve"> </v>
      </c>
      <c r="Q4000" s="94" t="s">
        <v>2759</v>
      </c>
      <c r="R4000" s="5" t="s">
        <v>6</v>
      </c>
      <c r="S4000" s="5" t="s">
        <v>5</v>
      </c>
      <c r="T4000" s="5" t="s">
        <v>3</v>
      </c>
      <c r="U4000" s="5">
        <v>603</v>
      </c>
      <c r="V4000" s="5">
        <v>88.56</v>
      </c>
      <c r="W4000" s="5">
        <v>90.18</v>
      </c>
      <c r="X4000" s="8">
        <f t="shared" si="5073"/>
        <v>-1.6200000000000045</v>
      </c>
      <c r="Y4000" s="14">
        <v>389</v>
      </c>
      <c r="Z4000" s="5">
        <v>70.69</v>
      </c>
      <c r="AA4000" s="5">
        <v>79.88</v>
      </c>
      <c r="AB4000" s="72">
        <f t="shared" ref="AB4000:AB4063" si="5113">Z4000-AA4000</f>
        <v>-9.1899999999999977</v>
      </c>
      <c r="AC4000" s="53"/>
    </row>
    <row r="4001" spans="1:29" x14ac:dyDescent="0.25">
      <c r="A4001" s="54">
        <v>6002058</v>
      </c>
      <c r="B4001" s="90" t="s">
        <v>2666</v>
      </c>
      <c r="C4001" s="54" t="s">
        <v>711</v>
      </c>
      <c r="D4001" s="4"/>
      <c r="E4001" s="4"/>
      <c r="F4001" s="67"/>
      <c r="G4001" s="64"/>
      <c r="H4001" s="43"/>
      <c r="I4001" s="43"/>
      <c r="J4001" s="43"/>
      <c r="K4001" s="43"/>
      <c r="L4001" s="43"/>
      <c r="M4001" s="4" t="s">
        <v>9</v>
      </c>
      <c r="N4001" s="15"/>
      <c r="O4001" s="38" t="s">
        <v>2482</v>
      </c>
      <c r="P4001" s="84" t="str">
        <f>IF(E3995="Achieving School"," ","X")</f>
        <v>X</v>
      </c>
      <c r="Q4001" s="91"/>
      <c r="R4001" s="4" t="s">
        <v>6</v>
      </c>
      <c r="S4001" s="4" t="s">
        <v>5</v>
      </c>
      <c r="T4001" s="4" t="s">
        <v>7</v>
      </c>
      <c r="U4001" s="4">
        <v>267</v>
      </c>
      <c r="V4001" s="4">
        <v>77.150000000000006</v>
      </c>
      <c r="W4001" s="4">
        <v>79.88</v>
      </c>
      <c r="X4001" s="7">
        <f t="shared" si="5073"/>
        <v>-2.7299999999999898</v>
      </c>
      <c r="Y4001" s="15">
        <v>179</v>
      </c>
      <c r="Z4001" s="4">
        <v>65.36</v>
      </c>
      <c r="AA4001" s="4">
        <v>79.09</v>
      </c>
      <c r="AB4001" s="73">
        <f t="shared" si="5113"/>
        <v>-13.730000000000004</v>
      </c>
      <c r="AC4001" s="54"/>
    </row>
    <row r="4002" spans="1:29" x14ac:dyDescent="0.25">
      <c r="A4002" s="1">
        <v>6002059</v>
      </c>
      <c r="B4002" s="87" t="s">
        <v>2666</v>
      </c>
      <c r="C4002" s="55" t="s">
        <v>712</v>
      </c>
      <c r="E4002" s="42"/>
      <c r="F4002" s="65" t="s">
        <v>2483</v>
      </c>
      <c r="G4002" s="62"/>
      <c r="H4002" s="37" t="str">
        <f>IF(V4002&gt;94,"Met",IF(X4002="--","n/a",IF(X4002&gt;=0,"Met","Did Not Meet")))</f>
        <v>Did Not Meet</v>
      </c>
      <c r="I4002" s="37" t="str">
        <f>IF(V4003&gt;94,"Met",IF(X4003="--","n/a",IF(X4003&gt;=0,"Met","Did Not Meet")))</f>
        <v>Met</v>
      </c>
      <c r="K4002" s="13" t="str">
        <f>IF(Z4002&gt;94,"Met",IF(AB4002="--","n/a",IF(AB4002&gt;=0,"Met","Did Not Meet")))</f>
        <v>Did Not Meet</v>
      </c>
      <c r="L4002" s="13" t="str">
        <f>IF(Z4003&gt;94,"Met",IF(AB4003="--","n/a",IF(AB4003&gt;=0,"Met","Did Not Meet")))</f>
        <v>Met</v>
      </c>
      <c r="M4002" s="5" t="s">
        <v>18</v>
      </c>
      <c r="N4002" s="14" t="s">
        <v>2502</v>
      </c>
      <c r="O4002" s="5"/>
      <c r="P4002" s="44" t="str">
        <f t="shared" ref="P4002" si="5114">IF(H4004="Yes",IF(I4004="Yes","Yes","No"),"No")</f>
        <v>No</v>
      </c>
      <c r="Q4002" s="93"/>
      <c r="R4002" s="5" t="s">
        <v>1</v>
      </c>
      <c r="S4002" s="5" t="s">
        <v>2</v>
      </c>
      <c r="T4002" s="5" t="s">
        <v>3</v>
      </c>
      <c r="U4002" s="5">
        <v>555</v>
      </c>
      <c r="V4002" s="5">
        <v>60.18</v>
      </c>
      <c r="W4002" s="5">
        <v>63.98</v>
      </c>
      <c r="X4002" s="8">
        <f t="shared" si="5073"/>
        <v>-3.7999999999999972</v>
      </c>
      <c r="Y4002" s="14">
        <v>529</v>
      </c>
      <c r="Z4002" s="5">
        <v>62.95</v>
      </c>
      <c r="AA4002" s="5">
        <v>66.77</v>
      </c>
      <c r="AB4002" s="72">
        <f t="shared" si="5113"/>
        <v>-3.8199999999999932</v>
      </c>
      <c r="AC4002" s="36"/>
    </row>
    <row r="4003" spans="1:29" ht="15.75" x14ac:dyDescent="0.25">
      <c r="A4003" s="53">
        <v>6002059</v>
      </c>
      <c r="B4003" s="89" t="s">
        <v>2666</v>
      </c>
      <c r="C4003" s="53" t="s">
        <v>712</v>
      </c>
      <c r="D4003" s="49" t="s">
        <v>2498</v>
      </c>
      <c r="E4003" s="34" t="str">
        <f>M4002</f>
        <v>Needs Improvement Focus School</v>
      </c>
      <c r="F4003" s="65" t="s">
        <v>2484</v>
      </c>
      <c r="G4003" s="62"/>
      <c r="H4003" s="13" t="str">
        <f>IF(V4004&gt;94,"Met",IF(X4004="--","n/a",IF(X4004&gt;=0,"Met","Did Not Meet")))</f>
        <v>Did Not Meet</v>
      </c>
      <c r="I4003" s="13" t="str">
        <f>IF(V4005&gt;94,"Met",IF(X4005="--","n/a",IF(X4005&gt;=0,"Met","Did Not Meet")))</f>
        <v>Did Not Meet</v>
      </c>
      <c r="K4003" s="13" t="str">
        <f>IF(Z4004&gt;94,"Met",IF(AB4004="--","n/a",IF(AB4004&gt;=0,"Met","Did Not Meet")))</f>
        <v>Did Not Meet</v>
      </c>
      <c r="L4003" s="13" t="str">
        <f>IF(Z4005&gt;94,"Met",IF(AB4005="--","n/a",IF(AB4005&gt;=0,"Met","Did Not Meet")))</f>
        <v>Did Not Meet</v>
      </c>
      <c r="M4003" s="1" t="s">
        <v>18</v>
      </c>
      <c r="N4003" s="14" t="s">
        <v>2501</v>
      </c>
      <c r="O4003" s="5"/>
      <c r="P4003" s="44" t="str">
        <f t="shared" ref="P4003" si="5115">IF(K4004="Yes",IF(L4004="Yes","Yes","No"),"No")</f>
        <v>No</v>
      </c>
      <c r="Q4003" s="94" t="s">
        <v>2759</v>
      </c>
      <c r="R4003" s="5" t="s">
        <v>1</v>
      </c>
      <c r="S4003" s="1" t="s">
        <v>2</v>
      </c>
      <c r="T4003" s="1" t="s">
        <v>7</v>
      </c>
      <c r="U4003" s="5">
        <v>437</v>
      </c>
      <c r="V4003" s="1">
        <v>52.4</v>
      </c>
      <c r="W4003" s="1">
        <v>51.64</v>
      </c>
      <c r="X4003" s="9">
        <f t="shared" si="5073"/>
        <v>0.75999999999999801</v>
      </c>
      <c r="Y4003" s="14">
        <v>414</v>
      </c>
      <c r="Z4003" s="1">
        <v>56.28</v>
      </c>
      <c r="AA4003" s="1">
        <v>55.97</v>
      </c>
      <c r="AB4003" s="71">
        <f t="shared" si="5113"/>
        <v>0.31000000000000227</v>
      </c>
      <c r="AC4003" s="53"/>
    </row>
    <row r="4004" spans="1:29" ht="15" customHeight="1" x14ac:dyDescent="0.25">
      <c r="A4004" s="53">
        <v>6002059</v>
      </c>
      <c r="B4004" s="89" t="s">
        <v>2666</v>
      </c>
      <c r="C4004" s="53" t="s">
        <v>712</v>
      </c>
      <c r="D4004" s="49" t="s">
        <v>2499</v>
      </c>
      <c r="E4004" s="35" t="str">
        <f>VLOOKUP('2012 Accountability Database'!$A4002,'2011 AYP'!A$2:B$1072,2)</f>
        <v>SI_7 (School Improvement Year 7)</v>
      </c>
      <c r="F4004" s="66"/>
      <c r="G4004" s="63" t="s">
        <v>2485</v>
      </c>
      <c r="H4004" s="60" t="str">
        <f t="shared" ref="H4004:I4004" si="5116">IF(H4002="Met","Yes",IF(H4003="Met","Yes","No"))</f>
        <v>No</v>
      </c>
      <c r="I4004" s="60" t="str">
        <f t="shared" si="5116"/>
        <v>Yes</v>
      </c>
      <c r="J4004" s="42"/>
      <c r="K4004" s="60" t="str">
        <f t="shared" ref="K4004:L4004" si="5117">IF(K4002="Met","Yes",IF(K4003="Met","Yes","No"))</f>
        <v>No</v>
      </c>
      <c r="L4004" s="60" t="str">
        <f t="shared" si="5117"/>
        <v>Yes</v>
      </c>
      <c r="M4004" s="1" t="s">
        <v>18</v>
      </c>
      <c r="N4004" s="14" t="s">
        <v>2503</v>
      </c>
      <c r="O4004" s="5"/>
      <c r="P4004" s="44" t="str">
        <f t="shared" ref="P4004" si="5118">IF(H4008="Yes",IF(I4008="Yes","Yes","No"),"No")</f>
        <v>No</v>
      </c>
      <c r="Q4004" s="108" t="s">
        <v>2758</v>
      </c>
      <c r="R4004" s="5" t="s">
        <v>1</v>
      </c>
      <c r="S4004" s="1" t="s">
        <v>5</v>
      </c>
      <c r="T4004" s="1" t="s">
        <v>3</v>
      </c>
      <c r="U4004" s="5">
        <v>1701</v>
      </c>
      <c r="V4004" s="1">
        <v>58.55</v>
      </c>
      <c r="W4004" s="1">
        <v>63.98</v>
      </c>
      <c r="X4004" s="6">
        <f t="shared" si="5073"/>
        <v>-5.43</v>
      </c>
      <c r="Y4004" s="14">
        <v>1613</v>
      </c>
      <c r="Z4004" s="1">
        <v>62.37</v>
      </c>
      <c r="AA4004" s="1">
        <v>66.77</v>
      </c>
      <c r="AB4004" s="72">
        <f t="shared" si="5113"/>
        <v>-4.3999999999999986</v>
      </c>
      <c r="AC4004" s="53"/>
    </row>
    <row r="4005" spans="1:29" x14ac:dyDescent="0.25">
      <c r="A4005" s="53">
        <v>6002059</v>
      </c>
      <c r="B4005" s="89" t="s">
        <v>2666</v>
      </c>
      <c r="C4005" s="53" t="s">
        <v>712</v>
      </c>
      <c r="D4005" s="49" t="s">
        <v>2507</v>
      </c>
      <c r="E4005" s="47">
        <f>VLOOKUP('2012 Accountability Database'!A4002,Dems1112!$A$2:$G$1082,3)</f>
        <v>0.73</v>
      </c>
      <c r="F4005" s="66"/>
      <c r="G4005" s="52"/>
      <c r="M4005" s="5" t="s">
        <v>18</v>
      </c>
      <c r="N4005" s="14" t="s">
        <v>2504</v>
      </c>
      <c r="O4005" s="5"/>
      <c r="P4005" s="44" t="str">
        <f t="shared" ref="P4005" si="5119">IF(K4008="Yes",IF(L4008="Yes","Yes","No"),"No")</f>
        <v>No</v>
      </c>
      <c r="Q4005" s="108"/>
      <c r="R4005" s="5" t="s">
        <v>1</v>
      </c>
      <c r="S4005" s="5" t="s">
        <v>5</v>
      </c>
      <c r="T4005" s="5" t="s">
        <v>7</v>
      </c>
      <c r="U4005" s="5">
        <v>1242</v>
      </c>
      <c r="V4005" s="5">
        <v>47.42</v>
      </c>
      <c r="W4005" s="5">
        <v>51.64</v>
      </c>
      <c r="X4005" s="8">
        <f t="shared" si="5073"/>
        <v>-4.2199999999999989</v>
      </c>
      <c r="Y4005" s="14">
        <v>1169</v>
      </c>
      <c r="Z4005" s="5">
        <v>52.52</v>
      </c>
      <c r="AA4005" s="5">
        <v>55.97</v>
      </c>
      <c r="AB4005" s="72">
        <f t="shared" si="5113"/>
        <v>-3.4499999999999957</v>
      </c>
      <c r="AC4005" s="53"/>
    </row>
    <row r="4006" spans="1:29" x14ac:dyDescent="0.25">
      <c r="A4006" s="53">
        <v>6002059</v>
      </c>
      <c r="B4006" s="89" t="s">
        <v>2666</v>
      </c>
      <c r="C4006" s="53" t="s">
        <v>712</v>
      </c>
      <c r="D4006" s="50" t="s">
        <v>2508</v>
      </c>
      <c r="E4006" s="47">
        <f>VLOOKUP('2012 Accountability Database'!A4002,Dems1112!$A$2:$G$1082,4)</f>
        <v>0.77</v>
      </c>
      <c r="F4006" s="65" t="s">
        <v>2486</v>
      </c>
      <c r="G4006" s="62"/>
      <c r="H4006" s="13" t="str">
        <f>IF(V4006&gt;94,"Met",IF(X4006="--","n/a",IF(X4006&gt;=0,"Met","Did Not Meet")))</f>
        <v>Did Not Meet</v>
      </c>
      <c r="I4006" s="13" t="str">
        <f>IF(V4007&gt;94,"Met",IF(X4007="--","n/a",IF(X4007&gt;=0,"Met","Did Not Meet")))</f>
        <v>Did Not Meet</v>
      </c>
      <c r="J4006" s="13"/>
      <c r="K4006" s="13" t="str">
        <f>IF(Z4006&gt;94,"Met",IF(AB4006="--","n/a",IF(AB4006&gt;=0,"Met","Did Not Meet")))</f>
        <v>Did Not Meet</v>
      </c>
      <c r="L4006" s="13" t="str">
        <f>IF(Z4007&gt;94,"Met",IF(AB4007="--","n/a",IF(AB4007&gt;=0,"Met","Did Not Meet")))</f>
        <v>Did Not Meet</v>
      </c>
      <c r="M4006" s="5" t="s">
        <v>18</v>
      </c>
      <c r="N4006" s="68" t="s">
        <v>2497</v>
      </c>
      <c r="O4006" s="35"/>
      <c r="P4006" s="44"/>
      <c r="Q4006" s="108"/>
      <c r="R4006" s="5" t="s">
        <v>6</v>
      </c>
      <c r="S4006" s="5" t="s">
        <v>2</v>
      </c>
      <c r="T4006" s="5" t="s">
        <v>3</v>
      </c>
      <c r="U4006" s="5">
        <v>555</v>
      </c>
      <c r="V4006" s="5">
        <v>60.72</v>
      </c>
      <c r="W4006" s="5">
        <v>71.86</v>
      </c>
      <c r="X4006" s="8">
        <f t="shared" si="5073"/>
        <v>-11.14</v>
      </c>
      <c r="Y4006" s="14">
        <v>530</v>
      </c>
      <c r="Z4006" s="5">
        <v>59.81</v>
      </c>
      <c r="AA4006" s="5">
        <v>72.28</v>
      </c>
      <c r="AB4006" s="72">
        <f t="shared" si="5113"/>
        <v>-12.469999999999999</v>
      </c>
      <c r="AC4006" s="53"/>
    </row>
    <row r="4007" spans="1:29" x14ac:dyDescent="0.25">
      <c r="A4007" s="53">
        <v>6002059</v>
      </c>
      <c r="B4007" s="89" t="s">
        <v>2666</v>
      </c>
      <c r="C4007" s="53" t="s">
        <v>712</v>
      </c>
      <c r="D4007" s="50" t="s">
        <v>974</v>
      </c>
      <c r="E4007" s="47" t="str">
        <f>VLOOKUP('2012 Accountability Database'!A4002,Dems1112!$A$2:$G$1082,5)</f>
        <v>6</v>
      </c>
      <c r="F4007" s="65" t="s">
        <v>2487</v>
      </c>
      <c r="G4007" s="62"/>
      <c r="H4007" s="13" t="str">
        <f>IF(V4008&gt;94,"Met",IF(X4008="--","n/a",IF(X4008&gt;=0,"Met","Did Not Meet")))</f>
        <v>Did Not Meet</v>
      </c>
      <c r="I4007" s="13" t="str">
        <f>IF(V4009&gt;94,"Met",IF(X4009="--","n/a",IF(X4009&gt;=0,"Met","Did Not Meet")))</f>
        <v>Did Not Meet</v>
      </c>
      <c r="J4007" s="13"/>
      <c r="K4007" s="13" t="str">
        <f>IF(Z4008&gt;94,"Met",IF(AB4008="--","n/a",IF(AB4008&gt;=0,"Met","Did Not Meet")))</f>
        <v>Did Not Meet</v>
      </c>
      <c r="L4007" s="13" t="str">
        <f>IF(Z4009&gt;94,"Met",IF(AB4009="--","n/a",IF(AB4009&gt;=0,"Met","Did Not Meet")))</f>
        <v>Did Not Meet</v>
      </c>
      <c r="M4007" s="5" t="s">
        <v>18</v>
      </c>
      <c r="N4007" s="14"/>
      <c r="O4007" s="35" t="s">
        <v>2506</v>
      </c>
      <c r="P4007" s="83" t="str">
        <f t="shared" ref="P4007" si="5120">IF(P4002="No"," ", IF(P4004="No"," ",IF(P4003="No", " ",IF(P4005="No"," ","X"))))</f>
        <v xml:space="preserve"> </v>
      </c>
      <c r="Q4007" s="108"/>
      <c r="R4007" s="5" t="s">
        <v>6</v>
      </c>
      <c r="S4007" s="5" t="s">
        <v>2</v>
      </c>
      <c r="T4007" s="5" t="s">
        <v>7</v>
      </c>
      <c r="U4007" s="5">
        <v>437</v>
      </c>
      <c r="V4007" s="5">
        <v>52.86</v>
      </c>
      <c r="W4007" s="5">
        <v>61.77</v>
      </c>
      <c r="X4007" s="8">
        <f t="shared" si="5073"/>
        <v>-8.9100000000000037</v>
      </c>
      <c r="Y4007" s="14">
        <v>415</v>
      </c>
      <c r="Z4007" s="5">
        <v>51.81</v>
      </c>
      <c r="AA4007" s="5">
        <v>64.150000000000006</v>
      </c>
      <c r="AB4007" s="72">
        <f t="shared" si="5113"/>
        <v>-12.340000000000003</v>
      </c>
      <c r="AC4007" s="53"/>
    </row>
    <row r="4008" spans="1:29" ht="15.75" x14ac:dyDescent="0.25">
      <c r="A4008" s="53">
        <v>6002059</v>
      </c>
      <c r="B4008" s="89" t="s">
        <v>2666</v>
      </c>
      <c r="C4008" s="53" t="s">
        <v>712</v>
      </c>
      <c r="D4008" s="50" t="s">
        <v>975</v>
      </c>
      <c r="E4008" s="48" t="str">
        <f>VLOOKUP('2012 Accountability Database'!A4002,Dems1112!$A$2:$G$1082,6)</f>
        <v>3 (Central AR)</v>
      </c>
      <c r="F4008" s="66"/>
      <c r="G4008" s="63" t="s">
        <v>2488</v>
      </c>
      <c r="H4008" s="61" t="str">
        <f t="shared" ref="H4008:I4008" si="5121">IF(H4006="Met","Yes",IF(H4007="Met","Yes","No"))</f>
        <v>No</v>
      </c>
      <c r="I4008" s="61" t="str">
        <f t="shared" si="5121"/>
        <v>No</v>
      </c>
      <c r="J4008" s="55"/>
      <c r="K4008" s="61" t="str">
        <f t="shared" ref="K4008:L4008" si="5122">IF(K4006="Met","Yes",IF(K4007="Met","Yes","No"))</f>
        <v>No</v>
      </c>
      <c r="L4008" s="61" t="str">
        <f t="shared" si="5122"/>
        <v>No</v>
      </c>
      <c r="M4008" s="1" t="s">
        <v>18</v>
      </c>
      <c r="N4008" s="14"/>
      <c r="O4008" s="35" t="s">
        <v>2505</v>
      </c>
      <c r="P4008" s="83" t="str">
        <f t="shared" ref="P4008" si="5123">IF(P4007="X"," ",IF(P4009="X"," ","X"))</f>
        <v xml:space="preserve"> </v>
      </c>
      <c r="Q4008" s="94" t="s">
        <v>2759</v>
      </c>
      <c r="R4008" s="5" t="s">
        <v>6</v>
      </c>
      <c r="S4008" s="1" t="s">
        <v>5</v>
      </c>
      <c r="T4008" s="1" t="s">
        <v>3</v>
      </c>
      <c r="U4008" s="5">
        <v>1701</v>
      </c>
      <c r="V4008" s="1">
        <v>63.26</v>
      </c>
      <c r="W4008" s="1">
        <v>71.86</v>
      </c>
      <c r="X4008" s="6">
        <f t="shared" si="5073"/>
        <v>-8.6000000000000014</v>
      </c>
      <c r="Y4008" s="14">
        <v>1618</v>
      </c>
      <c r="Z4008" s="1">
        <v>64.28</v>
      </c>
      <c r="AA4008" s="1">
        <v>72.28</v>
      </c>
      <c r="AB4008" s="72">
        <f t="shared" si="5113"/>
        <v>-8</v>
      </c>
      <c r="AC4008" s="53"/>
    </row>
    <row r="4009" spans="1:29" x14ac:dyDescent="0.25">
      <c r="A4009" s="54">
        <v>6002059</v>
      </c>
      <c r="B4009" s="90" t="s">
        <v>2666</v>
      </c>
      <c r="C4009" s="54" t="s">
        <v>712</v>
      </c>
      <c r="D4009" s="4"/>
      <c r="E4009" s="4"/>
      <c r="F4009" s="67"/>
      <c r="G4009" s="64"/>
      <c r="H4009" s="43"/>
      <c r="I4009" s="43"/>
      <c r="J4009" s="43"/>
      <c r="K4009" s="43"/>
      <c r="L4009" s="43"/>
      <c r="M4009" s="4" t="s">
        <v>18</v>
      </c>
      <c r="N4009" s="15"/>
      <c r="O4009" s="38" t="s">
        <v>2482</v>
      </c>
      <c r="P4009" s="84" t="str">
        <f>IF(E4003="Achieving School"," ","X")</f>
        <v>X</v>
      </c>
      <c r="Q4009" s="91"/>
      <c r="R4009" s="4" t="s">
        <v>6</v>
      </c>
      <c r="S4009" s="4" t="s">
        <v>5</v>
      </c>
      <c r="T4009" s="4" t="s">
        <v>7</v>
      </c>
      <c r="U4009" s="4">
        <v>1242</v>
      </c>
      <c r="V4009" s="4">
        <v>53.14</v>
      </c>
      <c r="W4009" s="4">
        <v>61.77</v>
      </c>
      <c r="X4009" s="7">
        <f t="shared" si="5073"/>
        <v>-8.6300000000000026</v>
      </c>
      <c r="Y4009" s="15">
        <v>1174</v>
      </c>
      <c r="Z4009" s="4">
        <v>55.71</v>
      </c>
      <c r="AA4009" s="4">
        <v>64.150000000000006</v>
      </c>
      <c r="AB4009" s="73">
        <f t="shared" si="5113"/>
        <v>-8.4400000000000048</v>
      </c>
      <c r="AC4009" s="54"/>
    </row>
    <row r="4010" spans="1:29" x14ac:dyDescent="0.25">
      <c r="A4010" s="1">
        <v>6002060</v>
      </c>
      <c r="B4010" s="87" t="s">
        <v>2666</v>
      </c>
      <c r="C4010" s="55" t="s">
        <v>713</v>
      </c>
      <c r="E4010" s="42"/>
      <c r="F4010" s="65" t="s">
        <v>2483</v>
      </c>
      <c r="G4010" s="62"/>
      <c r="H4010" s="37" t="str">
        <f>IF(V4010&gt;94,"Met",IF(X4010="--","n/a",IF(X4010&gt;=0,"Met","Did Not Meet")))</f>
        <v>Met</v>
      </c>
      <c r="I4010" s="37" t="str">
        <f>IF(V4011&gt;94,"Met",IF(X4011="--","n/a",IF(X4011&gt;=0,"Met","Did Not Meet")))</f>
        <v>Met</v>
      </c>
      <c r="K4010" s="13" t="str">
        <f>IF(Z4010&gt;94,"Met",IF(AB4010="--","n/a",IF(AB4010&gt;=0,"Met","Did Not Meet")))</f>
        <v>Met</v>
      </c>
      <c r="L4010" s="13" t="str">
        <f>IF(Z4011&gt;94,"Met",IF(AB4011="--","n/a",IF(AB4011&gt;=0,"Met","Did Not Meet")))</f>
        <v>Met</v>
      </c>
      <c r="M4010" s="1" t="s">
        <v>18</v>
      </c>
      <c r="N4010" s="14" t="s">
        <v>2502</v>
      </c>
      <c r="O4010" s="5"/>
      <c r="P4010" s="44" t="str">
        <f t="shared" ref="P4010" si="5124">IF(H4012="Yes",IF(I4012="Yes","Yes","No"),"No")</f>
        <v>Yes</v>
      </c>
      <c r="Q4010" s="93"/>
      <c r="R4010" s="5" t="s">
        <v>1</v>
      </c>
      <c r="S4010" s="1" t="s">
        <v>2</v>
      </c>
      <c r="T4010" s="1" t="s">
        <v>3</v>
      </c>
      <c r="U4010" s="5">
        <v>89</v>
      </c>
      <c r="V4010" s="1">
        <v>76.400000000000006</v>
      </c>
      <c r="W4010" s="1">
        <v>66.36</v>
      </c>
      <c r="X4010" s="9">
        <f t="shared" si="5073"/>
        <v>10.040000000000006</v>
      </c>
      <c r="Y4010" s="14">
        <v>55</v>
      </c>
      <c r="Z4010" s="1">
        <v>90.91</v>
      </c>
      <c r="AA4010" s="1">
        <v>86.11</v>
      </c>
      <c r="AB4010" s="71">
        <f t="shared" si="5113"/>
        <v>4.7999999999999972</v>
      </c>
      <c r="AC4010" s="36" t="s">
        <v>19</v>
      </c>
    </row>
    <row r="4011" spans="1:29" ht="15.75" x14ac:dyDescent="0.25">
      <c r="A4011" s="53">
        <v>6002060</v>
      </c>
      <c r="B4011" s="89" t="s">
        <v>2666</v>
      </c>
      <c r="C4011" s="53" t="s">
        <v>713</v>
      </c>
      <c r="D4011" s="49" t="s">
        <v>2498</v>
      </c>
      <c r="E4011" s="34" t="str">
        <f>M4010</f>
        <v>Needs Improvement Focus School</v>
      </c>
      <c r="F4011" s="65" t="s">
        <v>2484</v>
      </c>
      <c r="G4011" s="62"/>
      <c r="H4011" s="13" t="str">
        <f>IF(V4012&gt;94,"Met",IF(X4012="--","n/a",IF(X4012&gt;=0,"Met","Did Not Meet")))</f>
        <v>Did Not Meet</v>
      </c>
      <c r="I4011" s="13" t="str">
        <f>IF(V4013&gt;94,"Met",IF(X4013="--","n/a",IF(X4013&gt;=0,"Met","Did Not Meet")))</f>
        <v>Did Not Meet</v>
      </c>
      <c r="K4011" s="13" t="str">
        <f>IF(Z4012&gt;94,"Met",IF(AB4012="--","n/a",IF(AB4012&gt;=0,"Met","Did Not Meet")))</f>
        <v>Did Not Meet</v>
      </c>
      <c r="L4011" s="13" t="str">
        <f>IF(Z4013&gt;94,"Met",IF(AB4013="--","n/a",IF(AB4013&gt;=0,"Met","Did Not Meet")))</f>
        <v>Did Not Meet</v>
      </c>
      <c r="M4011" s="1" t="s">
        <v>18</v>
      </c>
      <c r="N4011" s="14" t="s">
        <v>2501</v>
      </c>
      <c r="O4011" s="5"/>
      <c r="P4011" s="44" t="str">
        <f t="shared" ref="P4011" si="5125">IF(K4012="Yes",IF(L4012="Yes","Yes","No"),"No")</f>
        <v>Yes</v>
      </c>
      <c r="Q4011" s="94" t="s">
        <v>2759</v>
      </c>
      <c r="R4011" s="5" t="s">
        <v>1</v>
      </c>
      <c r="S4011" s="1" t="s">
        <v>2</v>
      </c>
      <c r="T4011" s="1" t="s">
        <v>7</v>
      </c>
      <c r="U4011" s="5">
        <v>88</v>
      </c>
      <c r="V4011" s="1">
        <v>76.14</v>
      </c>
      <c r="W4011" s="1">
        <v>66.36</v>
      </c>
      <c r="X4011" s="9">
        <f t="shared" si="5073"/>
        <v>9.7800000000000011</v>
      </c>
      <c r="Y4011" s="14">
        <v>55</v>
      </c>
      <c r="Z4011" s="1">
        <v>90.91</v>
      </c>
      <c r="AA4011" s="1">
        <v>86.11</v>
      </c>
      <c r="AB4011" s="71">
        <f t="shared" si="5113"/>
        <v>4.7999999999999972</v>
      </c>
      <c r="AC4011" s="53" t="s">
        <v>19</v>
      </c>
    </row>
    <row r="4012" spans="1:29" ht="15" customHeight="1" x14ac:dyDescent="0.25">
      <c r="A4012" s="53">
        <v>6002060</v>
      </c>
      <c r="B4012" s="89" t="s">
        <v>2666</v>
      </c>
      <c r="C4012" s="53" t="s">
        <v>713</v>
      </c>
      <c r="D4012" s="49" t="s">
        <v>2499</v>
      </c>
      <c r="E4012" s="35" t="str">
        <f>VLOOKUP('2012 Accountability Database'!$A4010,'2011 AYP'!A$2:B$1072,2)</f>
        <v>SI_M (School Improvement - Met Standards)</v>
      </c>
      <c r="F4012" s="66"/>
      <c r="G4012" s="63" t="s">
        <v>2485</v>
      </c>
      <c r="H4012" s="60" t="str">
        <f t="shared" ref="H4012:I4012" si="5126">IF(H4010="Met","Yes",IF(H4011="Met","Yes","No"))</f>
        <v>Yes</v>
      </c>
      <c r="I4012" s="60" t="str">
        <f t="shared" si="5126"/>
        <v>Yes</v>
      </c>
      <c r="J4012" s="42"/>
      <c r="K4012" s="60" t="str">
        <f t="shared" ref="K4012:L4012" si="5127">IF(K4010="Met","Yes",IF(K4011="Met","Yes","No"))</f>
        <v>Yes</v>
      </c>
      <c r="L4012" s="60" t="str">
        <f t="shared" si="5127"/>
        <v>Yes</v>
      </c>
      <c r="M4012" s="5" t="s">
        <v>18</v>
      </c>
      <c r="N4012" s="14" t="s">
        <v>2503</v>
      </c>
      <c r="O4012" s="5"/>
      <c r="P4012" s="44" t="str">
        <f t="shared" ref="P4012" si="5128">IF(H4016="Yes",IF(I4016="Yes","Yes","No"),"No")</f>
        <v>Yes</v>
      </c>
      <c r="Q4012" s="108" t="s">
        <v>2758</v>
      </c>
      <c r="R4012" s="5" t="s">
        <v>1</v>
      </c>
      <c r="S4012" s="5" t="s">
        <v>5</v>
      </c>
      <c r="T4012" s="5" t="s">
        <v>3</v>
      </c>
      <c r="U4012" s="5">
        <v>303</v>
      </c>
      <c r="V4012" s="5">
        <v>59.74</v>
      </c>
      <c r="W4012" s="5">
        <v>66.36</v>
      </c>
      <c r="X4012" s="8">
        <f t="shared" si="5073"/>
        <v>-6.6199999999999974</v>
      </c>
      <c r="Y4012" s="14">
        <v>184</v>
      </c>
      <c r="Z4012" s="5">
        <v>77.17</v>
      </c>
      <c r="AA4012" s="5">
        <v>86.11</v>
      </c>
      <c r="AB4012" s="72">
        <f t="shared" si="5113"/>
        <v>-8.9399999999999977</v>
      </c>
      <c r="AC4012" s="53" t="s">
        <v>19</v>
      </c>
    </row>
    <row r="4013" spans="1:29" x14ac:dyDescent="0.25">
      <c r="A4013" s="53">
        <v>6002060</v>
      </c>
      <c r="B4013" s="89" t="s">
        <v>2666</v>
      </c>
      <c r="C4013" s="53" t="s">
        <v>713</v>
      </c>
      <c r="D4013" s="49" t="s">
        <v>2507</v>
      </c>
      <c r="E4013" s="47">
        <f>VLOOKUP('2012 Accountability Database'!A4010,Dems1112!$A$2:$G$1082,3)</f>
        <v>0.89</v>
      </c>
      <c r="F4013" s="66"/>
      <c r="G4013" s="52"/>
      <c r="M4013" s="1" t="s">
        <v>18</v>
      </c>
      <c r="N4013" s="14" t="s">
        <v>2504</v>
      </c>
      <c r="O4013" s="5"/>
      <c r="P4013" s="44" t="str">
        <f t="shared" ref="P4013" si="5129">IF(K4016="Yes",IF(L4016="Yes","Yes","No"),"No")</f>
        <v>Yes</v>
      </c>
      <c r="Q4013" s="108"/>
      <c r="R4013" s="5" t="s">
        <v>1</v>
      </c>
      <c r="S4013" s="1" t="s">
        <v>5</v>
      </c>
      <c r="T4013" s="1" t="s">
        <v>7</v>
      </c>
      <c r="U4013" s="5">
        <v>298</v>
      </c>
      <c r="V4013" s="1">
        <v>60.07</v>
      </c>
      <c r="W4013" s="1">
        <v>66.36</v>
      </c>
      <c r="X4013" s="6">
        <f t="shared" si="5073"/>
        <v>-6.2899999999999991</v>
      </c>
      <c r="Y4013" s="14">
        <v>182</v>
      </c>
      <c r="Z4013" s="1">
        <v>76.92</v>
      </c>
      <c r="AA4013" s="1">
        <v>86.11</v>
      </c>
      <c r="AB4013" s="72">
        <f t="shared" si="5113"/>
        <v>-9.1899999999999977</v>
      </c>
      <c r="AC4013" s="53" t="s">
        <v>19</v>
      </c>
    </row>
    <row r="4014" spans="1:29" x14ac:dyDescent="0.25">
      <c r="A4014" s="53">
        <v>6002060</v>
      </c>
      <c r="B4014" s="89" t="s">
        <v>2666</v>
      </c>
      <c r="C4014" s="53" t="s">
        <v>713</v>
      </c>
      <c r="D4014" s="50" t="s">
        <v>2508</v>
      </c>
      <c r="E4014" s="47">
        <f>VLOOKUP('2012 Accountability Database'!A4010,Dems1112!$A$2:$G$1082,4)</f>
        <v>0.96</v>
      </c>
      <c r="F4014" s="65" t="s">
        <v>2486</v>
      </c>
      <c r="G4014" s="62"/>
      <c r="H4014" s="13" t="str">
        <f>IF(V4014&gt;94,"Met",IF(X4014="--","n/a",IF(X4014&gt;=0,"Met","Did Not Meet")))</f>
        <v>Met</v>
      </c>
      <c r="I4014" s="13" t="str">
        <f>IF(V4015&gt;94,"Met",IF(X4015="--","n/a",IF(X4015&gt;=0,"Met","Did Not Meet")))</f>
        <v>Met</v>
      </c>
      <c r="J4014" s="13"/>
      <c r="K4014" s="13" t="str">
        <f>IF(Z4014&gt;94,"Met",IF(AB4014="--","n/a",IF(AB4014&gt;=0,"Met","Did Not Meet")))</f>
        <v>Met</v>
      </c>
      <c r="L4014" s="13" t="str">
        <f>IF(Z4015&gt;94,"Met",IF(AB4015="--","n/a",IF(AB4015&gt;=0,"Met","Did Not Meet")))</f>
        <v>Met</v>
      </c>
      <c r="M4014" s="1" t="s">
        <v>18</v>
      </c>
      <c r="N4014" s="68" t="s">
        <v>2497</v>
      </c>
      <c r="O4014" s="35"/>
      <c r="P4014" s="44"/>
      <c r="Q4014" s="108"/>
      <c r="R4014" s="5" t="s">
        <v>6</v>
      </c>
      <c r="S4014" s="1" t="s">
        <v>2</v>
      </c>
      <c r="T4014" s="1" t="s">
        <v>3</v>
      </c>
      <c r="U4014" s="5">
        <v>89</v>
      </c>
      <c r="V4014" s="1">
        <v>62.92</v>
      </c>
      <c r="W4014" s="1">
        <v>52.07</v>
      </c>
      <c r="X4014" s="9">
        <f t="shared" si="5073"/>
        <v>10.850000000000001</v>
      </c>
      <c r="Y4014" s="14">
        <v>55</v>
      </c>
      <c r="Z4014" s="1">
        <v>61.82</v>
      </c>
      <c r="AA4014" s="1">
        <v>55.56</v>
      </c>
      <c r="AB4014" s="71">
        <f t="shared" si="5113"/>
        <v>6.259999999999998</v>
      </c>
      <c r="AC4014" s="53" t="s">
        <v>19</v>
      </c>
    </row>
    <row r="4015" spans="1:29" x14ac:dyDescent="0.25">
      <c r="A4015" s="53">
        <v>6002060</v>
      </c>
      <c r="B4015" s="89" t="s">
        <v>2666</v>
      </c>
      <c r="C4015" s="53" t="s">
        <v>713</v>
      </c>
      <c r="D4015" s="50" t="s">
        <v>974</v>
      </c>
      <c r="E4015" s="47" t="str">
        <f>VLOOKUP('2012 Accountability Database'!A4010,Dems1112!$A$2:$G$1082,5)</f>
        <v>K-5</v>
      </c>
      <c r="F4015" s="65" t="s">
        <v>2487</v>
      </c>
      <c r="G4015" s="62"/>
      <c r="H4015" s="13" t="str">
        <f>IF(V4016&gt;94,"Met",IF(X4016="--","n/a",IF(X4016&gt;=0,"Met","Did Not Meet")))</f>
        <v>Did Not Meet</v>
      </c>
      <c r="I4015" s="13" t="str">
        <f>IF(V4017&gt;94,"Met",IF(X4017="--","n/a",IF(X4017&gt;=0,"Met","Did Not Meet")))</f>
        <v>Did Not Meet</v>
      </c>
      <c r="J4015" s="13"/>
      <c r="K4015" s="13" t="str">
        <f>IF(Z4016&gt;94,"Met",IF(AB4016="--","n/a",IF(AB4016&gt;=0,"Met","Did Not Meet")))</f>
        <v>Did Not Meet</v>
      </c>
      <c r="L4015" s="13" t="str">
        <f>IF(Z4017&gt;94,"Met",IF(AB4017="--","n/a",IF(AB4017&gt;=0,"Met","Did Not Meet")))</f>
        <v>Did Not Meet</v>
      </c>
      <c r="M4015" s="1" t="s">
        <v>18</v>
      </c>
      <c r="N4015" s="14"/>
      <c r="O4015" s="35" t="s">
        <v>2506</v>
      </c>
      <c r="P4015" s="83" t="str">
        <f t="shared" ref="P4015" si="5130">IF(P4010="No"," ", IF(P4012="No"," ",IF(P4011="No", " ",IF(P4013="No"," ","X"))))</f>
        <v>X</v>
      </c>
      <c r="Q4015" s="108"/>
      <c r="R4015" s="5" t="s">
        <v>6</v>
      </c>
      <c r="S4015" s="1" t="s">
        <v>2</v>
      </c>
      <c r="T4015" s="1" t="s">
        <v>7</v>
      </c>
      <c r="U4015" s="5">
        <v>88</v>
      </c>
      <c r="V4015" s="1">
        <v>62.5</v>
      </c>
      <c r="W4015" s="1">
        <v>52.07</v>
      </c>
      <c r="X4015" s="9">
        <f t="shared" si="5073"/>
        <v>10.43</v>
      </c>
      <c r="Y4015" s="14">
        <v>55</v>
      </c>
      <c r="Z4015" s="1">
        <v>61.82</v>
      </c>
      <c r="AA4015" s="1">
        <v>55.56</v>
      </c>
      <c r="AB4015" s="71">
        <f t="shared" si="5113"/>
        <v>6.259999999999998</v>
      </c>
      <c r="AC4015" s="53" t="s">
        <v>19</v>
      </c>
    </row>
    <row r="4016" spans="1:29" ht="15.75" x14ac:dyDescent="0.25">
      <c r="A4016" s="53">
        <v>6002060</v>
      </c>
      <c r="B4016" s="89" t="s">
        <v>2666</v>
      </c>
      <c r="C4016" s="53" t="s">
        <v>713</v>
      </c>
      <c r="D4016" s="50" t="s">
        <v>975</v>
      </c>
      <c r="E4016" s="48" t="str">
        <f>VLOOKUP('2012 Accountability Database'!A4010,Dems1112!$A$2:$G$1082,6)</f>
        <v>3 (Central AR)</v>
      </c>
      <c r="F4016" s="66"/>
      <c r="G4016" s="63" t="s">
        <v>2488</v>
      </c>
      <c r="H4016" s="61" t="str">
        <f t="shared" ref="H4016:I4016" si="5131">IF(H4014="Met","Yes",IF(H4015="Met","Yes","No"))</f>
        <v>Yes</v>
      </c>
      <c r="I4016" s="61" t="str">
        <f t="shared" si="5131"/>
        <v>Yes</v>
      </c>
      <c r="J4016" s="55"/>
      <c r="K4016" s="61" t="str">
        <f t="shared" ref="K4016:L4016" si="5132">IF(K4014="Met","Yes",IF(K4015="Met","Yes","No"))</f>
        <v>Yes</v>
      </c>
      <c r="L4016" s="61" t="str">
        <f t="shared" si="5132"/>
        <v>Yes</v>
      </c>
      <c r="M4016" s="1" t="s">
        <v>18</v>
      </c>
      <c r="N4016" s="14"/>
      <c r="O4016" s="35" t="s">
        <v>2505</v>
      </c>
      <c r="P4016" s="83" t="str">
        <f t="shared" ref="P4016" si="5133">IF(P4015="X"," ",IF(P4017="X"," ","X"))</f>
        <v xml:space="preserve"> </v>
      </c>
      <c r="Q4016" s="94" t="s">
        <v>2759</v>
      </c>
      <c r="R4016" s="5" t="s">
        <v>6</v>
      </c>
      <c r="S4016" s="1" t="s">
        <v>5</v>
      </c>
      <c r="T4016" s="1" t="s">
        <v>3</v>
      </c>
      <c r="U4016" s="5">
        <v>303</v>
      </c>
      <c r="V4016" s="1">
        <v>46.86</v>
      </c>
      <c r="W4016" s="1">
        <v>52.07</v>
      </c>
      <c r="X4016" s="6">
        <f t="shared" si="5073"/>
        <v>-5.2100000000000009</v>
      </c>
      <c r="Y4016" s="14">
        <v>184</v>
      </c>
      <c r="Z4016" s="1">
        <v>45.65</v>
      </c>
      <c r="AA4016" s="1">
        <v>55.56</v>
      </c>
      <c r="AB4016" s="72">
        <f t="shared" si="5113"/>
        <v>-9.9100000000000037</v>
      </c>
      <c r="AC4016" s="53" t="s">
        <v>19</v>
      </c>
    </row>
    <row r="4017" spans="1:29" x14ac:dyDescent="0.25">
      <c r="A4017" s="54">
        <v>6002060</v>
      </c>
      <c r="B4017" s="90" t="s">
        <v>2666</v>
      </c>
      <c r="C4017" s="54" t="s">
        <v>713</v>
      </c>
      <c r="D4017" s="4"/>
      <c r="E4017" s="4"/>
      <c r="F4017" s="67"/>
      <c r="G4017" s="64"/>
      <c r="H4017" s="43"/>
      <c r="I4017" s="43"/>
      <c r="J4017" s="43"/>
      <c r="K4017" s="43"/>
      <c r="L4017" s="43"/>
      <c r="M4017" s="4" t="s">
        <v>18</v>
      </c>
      <c r="N4017" s="15"/>
      <c r="O4017" s="38" t="s">
        <v>2482</v>
      </c>
      <c r="P4017" s="84" t="str">
        <f>IF(E4011="Achieving School"," ","X")</f>
        <v>X</v>
      </c>
      <c r="Q4017" s="91"/>
      <c r="R4017" s="4" t="s">
        <v>6</v>
      </c>
      <c r="S4017" s="4" t="s">
        <v>5</v>
      </c>
      <c r="T4017" s="4" t="s">
        <v>7</v>
      </c>
      <c r="U4017" s="4">
        <v>298</v>
      </c>
      <c r="V4017" s="4">
        <v>46.98</v>
      </c>
      <c r="W4017" s="4">
        <v>52.07</v>
      </c>
      <c r="X4017" s="7">
        <f t="shared" si="5073"/>
        <v>-5.0900000000000034</v>
      </c>
      <c r="Y4017" s="15">
        <v>182</v>
      </c>
      <c r="Z4017" s="4">
        <v>45.6</v>
      </c>
      <c r="AA4017" s="4">
        <v>55.56</v>
      </c>
      <c r="AB4017" s="73">
        <f t="shared" si="5113"/>
        <v>-9.9600000000000009</v>
      </c>
      <c r="AC4017" s="54" t="s">
        <v>19</v>
      </c>
    </row>
    <row r="4018" spans="1:29" x14ac:dyDescent="0.25">
      <c r="A4018" s="1">
        <v>6002061</v>
      </c>
      <c r="B4018" s="87" t="s">
        <v>2666</v>
      </c>
      <c r="C4018" s="55" t="s">
        <v>714</v>
      </c>
      <c r="E4018" s="42"/>
      <c r="F4018" s="65" t="s">
        <v>2483</v>
      </c>
      <c r="G4018" s="62"/>
      <c r="H4018" s="37" t="str">
        <f>IF(V4018&gt;94,"Met",IF(X4018="--","n/a",IF(X4018&gt;=0,"Met","Did Not Meet")))</f>
        <v>Met</v>
      </c>
      <c r="I4018" s="37" t="str">
        <f>IF(V4019&gt;94,"Met",IF(X4019="--","n/a",IF(X4019&gt;=0,"Met","Did Not Meet")))</f>
        <v>Met</v>
      </c>
      <c r="K4018" s="13" t="str">
        <f>IF(Z4018&gt;94,"Met",IF(AB4018="--","n/a",IF(AB4018&gt;=0,"Met","Did Not Meet")))</f>
        <v>Did Not Meet</v>
      </c>
      <c r="L4018" s="13" t="str">
        <f>IF(Z4019&gt;94,"Met",IF(AB4019="--","n/a",IF(AB4019&gt;=0,"Met","Did Not Meet")))</f>
        <v>Did Not Meet</v>
      </c>
      <c r="M4018" s="1" t="s">
        <v>9</v>
      </c>
      <c r="N4018" s="14" t="s">
        <v>2502</v>
      </c>
      <c r="O4018" s="5"/>
      <c r="P4018" s="44" t="str">
        <f t="shared" ref="P4018" si="5134">IF(H4020="Yes",IF(I4020="Yes","Yes","No"),"No")</f>
        <v>Yes</v>
      </c>
      <c r="Q4018" s="93"/>
      <c r="R4018" s="5" t="s">
        <v>1</v>
      </c>
      <c r="S4018" s="1" t="s">
        <v>2</v>
      </c>
      <c r="T4018" s="1" t="s">
        <v>3</v>
      </c>
      <c r="U4018" s="5">
        <v>75</v>
      </c>
      <c r="V4018" s="1">
        <v>78.67</v>
      </c>
      <c r="W4018" s="1">
        <v>75.81</v>
      </c>
      <c r="X4018" s="9">
        <f t="shared" si="5073"/>
        <v>2.8599999999999994</v>
      </c>
      <c r="Y4018" s="14">
        <v>42</v>
      </c>
      <c r="Z4018" s="1">
        <v>80.95</v>
      </c>
      <c r="AA4018" s="1">
        <v>90.65</v>
      </c>
      <c r="AB4018" s="72">
        <f t="shared" si="5113"/>
        <v>-9.7000000000000028</v>
      </c>
      <c r="AC4018" s="36"/>
    </row>
    <row r="4019" spans="1:29" ht="15.75" x14ac:dyDescent="0.25">
      <c r="A4019" s="53">
        <v>6002061</v>
      </c>
      <c r="B4019" s="89" t="s">
        <v>2666</v>
      </c>
      <c r="C4019" s="53" t="s">
        <v>714</v>
      </c>
      <c r="D4019" s="49" t="s">
        <v>2498</v>
      </c>
      <c r="E4019" s="34" t="str">
        <f>M4018</f>
        <v>Needs Improvement School</v>
      </c>
      <c r="F4019" s="65" t="s">
        <v>2484</v>
      </c>
      <c r="G4019" s="62"/>
      <c r="H4019" s="13" t="str">
        <f>IF(V4020&gt;94,"Met",IF(X4020="--","n/a",IF(X4020&gt;=0,"Met","Did Not Meet")))</f>
        <v>Did Not Meet</v>
      </c>
      <c r="I4019" s="13" t="str">
        <f>IF(V4021&gt;94,"Met",IF(X4021="--","n/a",IF(X4021&gt;=0,"Met","Did Not Meet")))</f>
        <v>Did Not Meet</v>
      </c>
      <c r="K4019" s="13" t="str">
        <f>IF(Z4020&gt;94,"Met",IF(AB4020="--","n/a",IF(AB4020&gt;=0,"Met","Did Not Meet")))</f>
        <v>Did Not Meet</v>
      </c>
      <c r="L4019" s="13" t="str">
        <f>IF(Z4021&gt;94,"Met",IF(AB4021="--","n/a",IF(AB4021&gt;=0,"Met","Did Not Meet")))</f>
        <v>Did Not Meet</v>
      </c>
      <c r="M4019" s="1" t="s">
        <v>9</v>
      </c>
      <c r="N4019" s="14" t="s">
        <v>2501</v>
      </c>
      <c r="O4019" s="5"/>
      <c r="P4019" s="44" t="str">
        <f t="shared" ref="P4019" si="5135">IF(K4020="Yes",IF(L4020="Yes","Yes","No"),"No")</f>
        <v>No</v>
      </c>
      <c r="Q4019" s="94" t="s">
        <v>2759</v>
      </c>
      <c r="R4019" s="5" t="s">
        <v>1</v>
      </c>
      <c r="S4019" s="1" t="s">
        <v>2</v>
      </c>
      <c r="T4019" s="1" t="s">
        <v>7</v>
      </c>
      <c r="U4019" s="5">
        <v>75</v>
      </c>
      <c r="V4019" s="1">
        <v>78.67</v>
      </c>
      <c r="W4019" s="1">
        <v>77.08</v>
      </c>
      <c r="X4019" s="9">
        <f t="shared" si="5073"/>
        <v>1.5900000000000034</v>
      </c>
      <c r="Y4019" s="14">
        <v>42</v>
      </c>
      <c r="Z4019" s="1">
        <v>80.95</v>
      </c>
      <c r="AA4019" s="1">
        <v>90.04</v>
      </c>
      <c r="AB4019" s="72">
        <f t="shared" si="5113"/>
        <v>-9.0900000000000034</v>
      </c>
      <c r="AC4019" s="53"/>
    </row>
    <row r="4020" spans="1:29" ht="15" customHeight="1" x14ac:dyDescent="0.25">
      <c r="A4020" s="53">
        <v>6002061</v>
      </c>
      <c r="B4020" s="89" t="s">
        <v>2666</v>
      </c>
      <c r="C4020" s="53" t="s">
        <v>714</v>
      </c>
      <c r="D4020" s="49" t="s">
        <v>2499</v>
      </c>
      <c r="E4020" s="35" t="str">
        <f>VLOOKUP('2012 Accountability Database'!$A4018,'2011 AYP'!A$2:B$1072,2)</f>
        <v xml:space="preserve"> MS (Met Standards)</v>
      </c>
      <c r="F4020" s="66"/>
      <c r="G4020" s="63" t="s">
        <v>2485</v>
      </c>
      <c r="H4020" s="60" t="str">
        <f t="shared" ref="H4020:I4020" si="5136">IF(H4018="Met","Yes",IF(H4019="Met","Yes","No"))</f>
        <v>Yes</v>
      </c>
      <c r="I4020" s="60" t="str">
        <f t="shared" si="5136"/>
        <v>Yes</v>
      </c>
      <c r="J4020" s="42"/>
      <c r="K4020" s="60" t="str">
        <f t="shared" ref="K4020:L4020" si="5137">IF(K4018="Met","Yes",IF(K4019="Met","Yes","No"))</f>
        <v>No</v>
      </c>
      <c r="L4020" s="60" t="str">
        <f t="shared" si="5137"/>
        <v>No</v>
      </c>
      <c r="M4020" s="1" t="s">
        <v>9</v>
      </c>
      <c r="N4020" s="14" t="s">
        <v>2503</v>
      </c>
      <c r="O4020" s="5"/>
      <c r="P4020" s="44" t="str">
        <f t="shared" ref="P4020" si="5138">IF(H4024="Yes",IF(I4024="Yes","Yes","No"),"No")</f>
        <v>No</v>
      </c>
      <c r="Q4020" s="108" t="s">
        <v>2758</v>
      </c>
      <c r="R4020" s="5" t="s">
        <v>1</v>
      </c>
      <c r="S4020" s="1" t="s">
        <v>5</v>
      </c>
      <c r="T4020" s="1" t="s">
        <v>3</v>
      </c>
      <c r="U4020" s="5">
        <v>221</v>
      </c>
      <c r="V4020" s="1">
        <v>75.569999999999993</v>
      </c>
      <c r="W4020" s="1">
        <v>75.81</v>
      </c>
      <c r="X4020" s="6">
        <f t="shared" si="5073"/>
        <v>-0.24000000000000909</v>
      </c>
      <c r="Y4020" s="14">
        <v>139</v>
      </c>
      <c r="Z4020" s="1">
        <v>76.260000000000005</v>
      </c>
      <c r="AA4020" s="1">
        <v>90.65</v>
      </c>
      <c r="AB4020" s="72">
        <f t="shared" si="5113"/>
        <v>-14.39</v>
      </c>
      <c r="AC4020" s="53"/>
    </row>
    <row r="4021" spans="1:29" x14ac:dyDescent="0.25">
      <c r="A4021" s="53">
        <v>6002061</v>
      </c>
      <c r="B4021" s="89" t="s">
        <v>2666</v>
      </c>
      <c r="C4021" s="53" t="s">
        <v>714</v>
      </c>
      <c r="D4021" s="49" t="s">
        <v>2507</v>
      </c>
      <c r="E4021" s="47">
        <f>VLOOKUP('2012 Accountability Database'!A4018,Dems1112!$A$2:$G$1082,3)</f>
        <v>0.95</v>
      </c>
      <c r="F4021" s="66"/>
      <c r="G4021" s="52"/>
      <c r="M4021" s="5" t="s">
        <v>9</v>
      </c>
      <c r="N4021" s="14" t="s">
        <v>2504</v>
      </c>
      <c r="O4021" s="5"/>
      <c r="P4021" s="44" t="str">
        <f t="shared" ref="P4021" si="5139">IF(K4024="Yes",IF(L4024="Yes","Yes","No"),"No")</f>
        <v>No</v>
      </c>
      <c r="Q4021" s="108"/>
      <c r="R4021" s="5" t="s">
        <v>1</v>
      </c>
      <c r="S4021" s="5" t="s">
        <v>5</v>
      </c>
      <c r="T4021" s="5" t="s">
        <v>7</v>
      </c>
      <c r="U4021" s="5">
        <v>213</v>
      </c>
      <c r="V4021" s="5">
        <v>76.06</v>
      </c>
      <c r="W4021" s="5">
        <v>77.08</v>
      </c>
      <c r="X4021" s="8">
        <f t="shared" si="5073"/>
        <v>-1.019999999999996</v>
      </c>
      <c r="Y4021" s="14">
        <v>132</v>
      </c>
      <c r="Z4021" s="5">
        <v>75.760000000000005</v>
      </c>
      <c r="AA4021" s="5">
        <v>90.04</v>
      </c>
      <c r="AB4021" s="72">
        <f t="shared" si="5113"/>
        <v>-14.280000000000001</v>
      </c>
      <c r="AC4021" s="53"/>
    </row>
    <row r="4022" spans="1:29" x14ac:dyDescent="0.25">
      <c r="A4022" s="53">
        <v>6002061</v>
      </c>
      <c r="B4022" s="89" t="s">
        <v>2666</v>
      </c>
      <c r="C4022" s="53" t="s">
        <v>714</v>
      </c>
      <c r="D4022" s="50" t="s">
        <v>2508</v>
      </c>
      <c r="E4022" s="47">
        <f>VLOOKUP('2012 Accountability Database'!A4018,Dems1112!$A$2:$G$1082,4)</f>
        <v>0.99</v>
      </c>
      <c r="F4022" s="65" t="s">
        <v>2486</v>
      </c>
      <c r="G4022" s="62"/>
      <c r="H4022" s="13" t="str">
        <f>IF(V4022&gt;94,"Met",IF(X4022="--","n/a",IF(X4022&gt;=0,"Met","Did Not Meet")))</f>
        <v>Did Not Meet</v>
      </c>
      <c r="I4022" s="13" t="str">
        <f>IF(V4023&gt;94,"Met",IF(X4023="--","n/a",IF(X4023&gt;=0,"Met","Did Not Meet")))</f>
        <v>Did Not Meet</v>
      </c>
      <c r="J4022" s="13"/>
      <c r="K4022" s="13" t="str">
        <f>IF(Z4022&gt;94,"Met",IF(AB4022="--","n/a",IF(AB4022&gt;=0,"Met","Did Not Meet")))</f>
        <v>Did Not Meet</v>
      </c>
      <c r="L4022" s="13" t="str">
        <f>IF(Z4023&gt;94,"Met",IF(AB4023="--","n/a",IF(AB4023&gt;=0,"Met","Did Not Meet")))</f>
        <v>Did Not Meet</v>
      </c>
      <c r="M4022" s="1" t="s">
        <v>9</v>
      </c>
      <c r="N4022" s="68" t="s">
        <v>2497</v>
      </c>
      <c r="O4022" s="35"/>
      <c r="P4022" s="44"/>
      <c r="Q4022" s="108"/>
      <c r="R4022" s="5" t="s">
        <v>6</v>
      </c>
      <c r="S4022" s="1" t="s">
        <v>2</v>
      </c>
      <c r="T4022" s="1" t="s">
        <v>3</v>
      </c>
      <c r="U4022" s="5">
        <v>75</v>
      </c>
      <c r="V4022" s="1">
        <v>80</v>
      </c>
      <c r="W4022" s="1">
        <v>80.91</v>
      </c>
      <c r="X4022" s="6">
        <f t="shared" si="5073"/>
        <v>-0.90999999999999659</v>
      </c>
      <c r="Y4022" s="14">
        <v>42</v>
      </c>
      <c r="Z4022" s="1">
        <v>57.14</v>
      </c>
      <c r="AA4022" s="1">
        <v>73.81</v>
      </c>
      <c r="AB4022" s="72">
        <f t="shared" si="5113"/>
        <v>-16.670000000000002</v>
      </c>
      <c r="AC4022" s="53"/>
    </row>
    <row r="4023" spans="1:29" x14ac:dyDescent="0.25">
      <c r="A4023" s="53">
        <v>6002061</v>
      </c>
      <c r="B4023" s="89" t="s">
        <v>2666</v>
      </c>
      <c r="C4023" s="53" t="s">
        <v>714</v>
      </c>
      <c r="D4023" s="50" t="s">
        <v>974</v>
      </c>
      <c r="E4023" s="47" t="str">
        <f>VLOOKUP('2012 Accountability Database'!A4018,Dems1112!$A$2:$G$1082,5)</f>
        <v>K-5</v>
      </c>
      <c r="F4023" s="65" t="s">
        <v>2487</v>
      </c>
      <c r="G4023" s="62"/>
      <c r="H4023" s="13" t="str">
        <f>IF(V4024&gt;94,"Met",IF(X4024="--","n/a",IF(X4024&gt;=0,"Met","Did Not Meet")))</f>
        <v>Did Not Meet</v>
      </c>
      <c r="I4023" s="13" t="str">
        <f>IF(V4025&gt;94,"Met",IF(X4025="--","n/a",IF(X4025&gt;=0,"Met","Did Not Meet")))</f>
        <v>Did Not Meet</v>
      </c>
      <c r="J4023" s="13"/>
      <c r="K4023" s="13" t="str">
        <f>IF(Z4024&gt;94,"Met",IF(AB4024="--","n/a",IF(AB4024&gt;=0,"Met","Did Not Meet")))</f>
        <v>Did Not Meet</v>
      </c>
      <c r="L4023" s="13" t="str">
        <f>IF(Z4025&gt;94,"Met",IF(AB4025="--","n/a",IF(AB4025&gt;=0,"Met","Did Not Meet")))</f>
        <v>Did Not Meet</v>
      </c>
      <c r="M4023" s="5" t="s">
        <v>9</v>
      </c>
      <c r="N4023" s="14"/>
      <c r="O4023" s="35" t="s">
        <v>2506</v>
      </c>
      <c r="P4023" s="83" t="str">
        <f t="shared" ref="P4023" si="5140">IF(P4018="No"," ", IF(P4020="No"," ",IF(P4019="No", " ",IF(P4021="No"," ","X"))))</f>
        <v xml:space="preserve"> </v>
      </c>
      <c r="Q4023" s="108"/>
      <c r="R4023" s="5" t="s">
        <v>6</v>
      </c>
      <c r="S4023" s="5" t="s">
        <v>2</v>
      </c>
      <c r="T4023" s="5" t="s">
        <v>7</v>
      </c>
      <c r="U4023" s="5">
        <v>75</v>
      </c>
      <c r="V4023" s="5">
        <v>80</v>
      </c>
      <c r="W4023" s="5">
        <v>81.13</v>
      </c>
      <c r="X4023" s="8">
        <f t="shared" si="5073"/>
        <v>-1.1299999999999955</v>
      </c>
      <c r="Y4023" s="14">
        <v>42</v>
      </c>
      <c r="Z4023" s="5">
        <v>57.14</v>
      </c>
      <c r="AA4023" s="5">
        <v>72.11</v>
      </c>
      <c r="AB4023" s="72">
        <f t="shared" si="5113"/>
        <v>-14.969999999999999</v>
      </c>
      <c r="AC4023" s="53"/>
    </row>
    <row r="4024" spans="1:29" ht="15.75" x14ac:dyDescent="0.25">
      <c r="A4024" s="53">
        <v>6002061</v>
      </c>
      <c r="B4024" s="89" t="s">
        <v>2666</v>
      </c>
      <c r="C4024" s="53" t="s">
        <v>714</v>
      </c>
      <c r="D4024" s="50" t="s">
        <v>975</v>
      </c>
      <c r="E4024" s="48" t="str">
        <f>VLOOKUP('2012 Accountability Database'!A4018,Dems1112!$A$2:$G$1082,6)</f>
        <v>3 (Central AR)</v>
      </c>
      <c r="F4024" s="66"/>
      <c r="G4024" s="63" t="s">
        <v>2488</v>
      </c>
      <c r="H4024" s="61" t="str">
        <f t="shared" ref="H4024:I4024" si="5141">IF(H4022="Met","Yes",IF(H4023="Met","Yes","No"))</f>
        <v>No</v>
      </c>
      <c r="I4024" s="61" t="str">
        <f t="shared" si="5141"/>
        <v>No</v>
      </c>
      <c r="J4024" s="55"/>
      <c r="K4024" s="61" t="str">
        <f t="shared" ref="K4024:L4024" si="5142">IF(K4022="Met","Yes",IF(K4023="Met","Yes","No"))</f>
        <v>No</v>
      </c>
      <c r="L4024" s="61" t="str">
        <f t="shared" si="5142"/>
        <v>No</v>
      </c>
      <c r="M4024" s="5" t="s">
        <v>9</v>
      </c>
      <c r="N4024" s="14"/>
      <c r="O4024" s="35" t="s">
        <v>2505</v>
      </c>
      <c r="P4024" s="83" t="str">
        <f t="shared" ref="P4024" si="5143">IF(P4023="X"," ",IF(P4025="X"," ","X"))</f>
        <v xml:space="preserve"> </v>
      </c>
      <c r="Q4024" s="94" t="s">
        <v>2759</v>
      </c>
      <c r="R4024" s="5" t="s">
        <v>6</v>
      </c>
      <c r="S4024" s="5" t="s">
        <v>5</v>
      </c>
      <c r="T4024" s="5" t="s">
        <v>3</v>
      </c>
      <c r="U4024" s="5">
        <v>221</v>
      </c>
      <c r="V4024" s="5">
        <v>79.64</v>
      </c>
      <c r="W4024" s="5">
        <v>80.91</v>
      </c>
      <c r="X4024" s="8">
        <f t="shared" si="5073"/>
        <v>-1.269999999999996</v>
      </c>
      <c r="Y4024" s="14">
        <v>139</v>
      </c>
      <c r="Z4024" s="5">
        <v>58.27</v>
      </c>
      <c r="AA4024" s="5">
        <v>73.81</v>
      </c>
      <c r="AB4024" s="72">
        <f t="shared" si="5113"/>
        <v>-15.54</v>
      </c>
      <c r="AC4024" s="53"/>
    </row>
    <row r="4025" spans="1:29" x14ac:dyDescent="0.25">
      <c r="A4025" s="54">
        <v>6002061</v>
      </c>
      <c r="B4025" s="90" t="s">
        <v>2666</v>
      </c>
      <c r="C4025" s="54" t="s">
        <v>714</v>
      </c>
      <c r="D4025" s="4"/>
      <c r="E4025" s="4"/>
      <c r="F4025" s="67"/>
      <c r="G4025" s="64"/>
      <c r="H4025" s="43"/>
      <c r="I4025" s="43"/>
      <c r="J4025" s="43"/>
      <c r="K4025" s="43"/>
      <c r="L4025" s="43"/>
      <c r="M4025" s="4" t="s">
        <v>9</v>
      </c>
      <c r="N4025" s="15"/>
      <c r="O4025" s="38" t="s">
        <v>2482</v>
      </c>
      <c r="P4025" s="84" t="str">
        <f>IF(E4019="Achieving School"," ","X")</f>
        <v>X</v>
      </c>
      <c r="Q4025" s="91"/>
      <c r="R4025" s="4" t="s">
        <v>6</v>
      </c>
      <c r="S4025" s="4" t="s">
        <v>5</v>
      </c>
      <c r="T4025" s="4" t="s">
        <v>7</v>
      </c>
      <c r="U4025" s="4">
        <v>213</v>
      </c>
      <c r="V4025" s="4">
        <v>79.34</v>
      </c>
      <c r="W4025" s="4">
        <v>81.13</v>
      </c>
      <c r="X4025" s="7">
        <f t="shared" si="5073"/>
        <v>-1.789999999999992</v>
      </c>
      <c r="Y4025" s="15">
        <v>132</v>
      </c>
      <c r="Z4025" s="4">
        <v>58.33</v>
      </c>
      <c r="AA4025" s="4">
        <v>72.11</v>
      </c>
      <c r="AB4025" s="73">
        <f t="shared" si="5113"/>
        <v>-13.780000000000001</v>
      </c>
      <c r="AC4025" s="54"/>
    </row>
    <row r="4026" spans="1:29" x14ac:dyDescent="0.25">
      <c r="A4026" s="1">
        <v>6002063</v>
      </c>
      <c r="B4026" s="87" t="s">
        <v>2666</v>
      </c>
      <c r="C4026" s="55" t="s">
        <v>715</v>
      </c>
      <c r="E4026" s="42"/>
      <c r="F4026" s="65" t="s">
        <v>2483</v>
      </c>
      <c r="G4026" s="62"/>
      <c r="H4026" s="37" t="str">
        <f>IF(V4026&gt;94,"Met",IF(X4026="--","n/a",IF(X4026&gt;=0,"Met","Did Not Meet")))</f>
        <v>Met</v>
      </c>
      <c r="I4026" s="37" t="str">
        <f>IF(V4027&gt;94,"Met",IF(X4027="--","n/a",IF(X4027&gt;=0,"Met","Did Not Meet")))</f>
        <v>Met</v>
      </c>
      <c r="K4026" s="13" t="str">
        <f>IF(Z4026&gt;94,"Met",IF(AB4026="--","n/a",IF(AB4026&gt;=0,"Met","Did Not Meet")))</f>
        <v>Met</v>
      </c>
      <c r="L4026" s="13" t="str">
        <f>IF(Z4027&gt;94,"Met",IF(AB4027="--","n/a",IF(AB4027&gt;=0,"Met","Did Not Meet")))</f>
        <v>Met</v>
      </c>
      <c r="M4026" s="1" t="s">
        <v>18</v>
      </c>
      <c r="N4026" s="14" t="s">
        <v>2502</v>
      </c>
      <c r="O4026" s="5"/>
      <c r="P4026" s="44" t="str">
        <f t="shared" ref="P4026" si="5144">IF(H4028="Yes",IF(I4028="Yes","Yes","No"),"No")</f>
        <v>Yes</v>
      </c>
      <c r="Q4026" s="93"/>
      <c r="R4026" s="5" t="s">
        <v>1</v>
      </c>
      <c r="S4026" s="1" t="s">
        <v>2</v>
      </c>
      <c r="T4026" s="1" t="s">
        <v>3</v>
      </c>
      <c r="U4026" s="5">
        <v>170</v>
      </c>
      <c r="V4026" s="1">
        <v>79.41</v>
      </c>
      <c r="W4026" s="1">
        <v>70.22</v>
      </c>
      <c r="X4026" s="9">
        <f t="shared" si="5073"/>
        <v>9.1899999999999977</v>
      </c>
      <c r="Y4026" s="14">
        <v>112</v>
      </c>
      <c r="Z4026" s="1">
        <v>88.39</v>
      </c>
      <c r="AA4026" s="1">
        <v>87.12</v>
      </c>
      <c r="AB4026" s="71">
        <f t="shared" si="5113"/>
        <v>1.269999999999996</v>
      </c>
      <c r="AC4026" s="36" t="s">
        <v>19</v>
      </c>
    </row>
    <row r="4027" spans="1:29" ht="15.75" x14ac:dyDescent="0.25">
      <c r="A4027" s="53">
        <v>6002063</v>
      </c>
      <c r="B4027" s="89" t="s">
        <v>2666</v>
      </c>
      <c r="C4027" s="53" t="s">
        <v>715</v>
      </c>
      <c r="D4027" s="49" t="s">
        <v>2498</v>
      </c>
      <c r="E4027" s="34" t="str">
        <f>M4026</f>
        <v>Needs Improvement Focus School</v>
      </c>
      <c r="F4027" s="65" t="s">
        <v>2484</v>
      </c>
      <c r="G4027" s="62"/>
      <c r="H4027" s="13" t="str">
        <f>IF(V4028&gt;94,"Met",IF(X4028="--","n/a",IF(X4028&gt;=0,"Met","Did Not Meet")))</f>
        <v>Did Not Meet</v>
      </c>
      <c r="I4027" s="13" t="str">
        <f>IF(V4029&gt;94,"Met",IF(X4029="--","n/a",IF(X4029&gt;=0,"Met","Did Not Meet")))</f>
        <v>Did Not Meet</v>
      </c>
      <c r="K4027" s="13" t="str">
        <f>IF(Z4028&gt;94,"Met",IF(AB4028="--","n/a",IF(AB4028&gt;=0,"Met","Did Not Meet")))</f>
        <v>Did Not Meet</v>
      </c>
      <c r="L4027" s="13" t="str">
        <f>IF(Z4029&gt;94,"Met",IF(AB4029="--","n/a",IF(AB4029&gt;=0,"Met","Did Not Meet")))</f>
        <v>Did Not Meet</v>
      </c>
      <c r="M4027" s="1" t="s">
        <v>18</v>
      </c>
      <c r="N4027" s="14" t="s">
        <v>2501</v>
      </c>
      <c r="O4027" s="5"/>
      <c r="P4027" s="44" t="str">
        <f t="shared" ref="P4027" si="5145">IF(K4028="Yes",IF(L4028="Yes","Yes","No"),"No")</f>
        <v>Yes</v>
      </c>
      <c r="Q4027" s="94" t="s">
        <v>2759</v>
      </c>
      <c r="R4027" s="5" t="s">
        <v>1</v>
      </c>
      <c r="S4027" s="1" t="s">
        <v>2</v>
      </c>
      <c r="T4027" s="1" t="s">
        <v>7</v>
      </c>
      <c r="U4027" s="5">
        <v>163</v>
      </c>
      <c r="V4027" s="1">
        <v>78.53</v>
      </c>
      <c r="W4027" s="1">
        <v>69.28</v>
      </c>
      <c r="X4027" s="9">
        <f t="shared" si="5073"/>
        <v>9.25</v>
      </c>
      <c r="Y4027" s="14">
        <v>106</v>
      </c>
      <c r="Z4027" s="1">
        <v>87.74</v>
      </c>
      <c r="AA4027" s="1">
        <v>86.56</v>
      </c>
      <c r="AB4027" s="71">
        <f t="shared" si="5113"/>
        <v>1.1799999999999926</v>
      </c>
      <c r="AC4027" s="53" t="s">
        <v>19</v>
      </c>
    </row>
    <row r="4028" spans="1:29" ht="15" customHeight="1" x14ac:dyDescent="0.25">
      <c r="A4028" s="53">
        <v>6002063</v>
      </c>
      <c r="B4028" s="89" t="s">
        <v>2666</v>
      </c>
      <c r="C4028" s="53" t="s">
        <v>715</v>
      </c>
      <c r="D4028" s="49" t="s">
        <v>2499</v>
      </c>
      <c r="E4028" s="35" t="str">
        <f>VLOOKUP('2012 Accountability Database'!$A4026,'2011 AYP'!A$2:B$1072,2)</f>
        <v>SI_M (School Improvement - Met Standards)</v>
      </c>
      <c r="F4028" s="66"/>
      <c r="G4028" s="63" t="s">
        <v>2485</v>
      </c>
      <c r="H4028" s="60" t="str">
        <f t="shared" ref="H4028:I4028" si="5146">IF(H4026="Met","Yes",IF(H4027="Met","Yes","No"))</f>
        <v>Yes</v>
      </c>
      <c r="I4028" s="60" t="str">
        <f t="shared" si="5146"/>
        <v>Yes</v>
      </c>
      <c r="J4028" s="42"/>
      <c r="K4028" s="60" t="str">
        <f t="shared" ref="K4028:L4028" si="5147">IF(K4026="Met","Yes",IF(K4027="Met","Yes","No"))</f>
        <v>Yes</v>
      </c>
      <c r="L4028" s="60" t="str">
        <f t="shared" si="5147"/>
        <v>Yes</v>
      </c>
      <c r="M4028" s="1" t="s">
        <v>18</v>
      </c>
      <c r="N4028" s="14" t="s">
        <v>2503</v>
      </c>
      <c r="O4028" s="5"/>
      <c r="P4028" s="44" t="str">
        <f t="shared" ref="P4028" si="5148">IF(H4032="Yes",IF(I4032="Yes","Yes","No"),"No")</f>
        <v>Yes</v>
      </c>
      <c r="Q4028" s="108" t="s">
        <v>2758</v>
      </c>
      <c r="R4028" s="5" t="s">
        <v>1</v>
      </c>
      <c r="S4028" s="1" t="s">
        <v>5</v>
      </c>
      <c r="T4028" s="1" t="s">
        <v>3</v>
      </c>
      <c r="U4028" s="5">
        <v>545</v>
      </c>
      <c r="V4028" s="1">
        <v>67.16</v>
      </c>
      <c r="W4028" s="1">
        <v>70.22</v>
      </c>
      <c r="X4028" s="6">
        <f t="shared" si="5073"/>
        <v>-3.0600000000000023</v>
      </c>
      <c r="Y4028" s="14">
        <v>346</v>
      </c>
      <c r="Z4028" s="1">
        <v>82.66</v>
      </c>
      <c r="AA4028" s="1">
        <v>87.12</v>
      </c>
      <c r="AB4028" s="72">
        <f t="shared" si="5113"/>
        <v>-4.460000000000008</v>
      </c>
      <c r="AC4028" s="53" t="s">
        <v>19</v>
      </c>
    </row>
    <row r="4029" spans="1:29" x14ac:dyDescent="0.25">
      <c r="A4029" s="53">
        <v>6002063</v>
      </c>
      <c r="B4029" s="89" t="s">
        <v>2666</v>
      </c>
      <c r="C4029" s="53" t="s">
        <v>715</v>
      </c>
      <c r="D4029" s="49" t="s">
        <v>2507</v>
      </c>
      <c r="E4029" s="47">
        <f>VLOOKUP('2012 Accountability Database'!A4026,Dems1112!$A$2:$G$1082,3)</f>
        <v>0.87</v>
      </c>
      <c r="F4029" s="66"/>
      <c r="G4029" s="52"/>
      <c r="M4029" s="5" t="s">
        <v>18</v>
      </c>
      <c r="N4029" s="14" t="s">
        <v>2504</v>
      </c>
      <c r="O4029" s="5"/>
      <c r="P4029" s="44" t="str">
        <f t="shared" ref="P4029" si="5149">IF(K4032="Yes",IF(L4032="Yes","Yes","No"),"No")</f>
        <v>No</v>
      </c>
      <c r="Q4029" s="108"/>
      <c r="R4029" s="5" t="s">
        <v>1</v>
      </c>
      <c r="S4029" s="5" t="s">
        <v>5</v>
      </c>
      <c r="T4029" s="5" t="s">
        <v>7</v>
      </c>
      <c r="U4029" s="5">
        <v>522</v>
      </c>
      <c r="V4029" s="5">
        <v>66.09</v>
      </c>
      <c r="W4029" s="5">
        <v>69.28</v>
      </c>
      <c r="X4029" s="8">
        <f t="shared" si="5073"/>
        <v>-3.1899999999999977</v>
      </c>
      <c r="Y4029" s="14">
        <v>329</v>
      </c>
      <c r="Z4029" s="5">
        <v>82.37</v>
      </c>
      <c r="AA4029" s="5">
        <v>86.56</v>
      </c>
      <c r="AB4029" s="72">
        <f t="shared" si="5113"/>
        <v>-4.1899999999999977</v>
      </c>
      <c r="AC4029" s="53" t="s">
        <v>19</v>
      </c>
    </row>
    <row r="4030" spans="1:29" x14ac:dyDescent="0.25">
      <c r="A4030" s="53">
        <v>6002063</v>
      </c>
      <c r="B4030" s="89" t="s">
        <v>2666</v>
      </c>
      <c r="C4030" s="53" t="s">
        <v>715</v>
      </c>
      <c r="D4030" s="50" t="s">
        <v>2508</v>
      </c>
      <c r="E4030" s="47">
        <f>VLOOKUP('2012 Accountability Database'!A4026,Dems1112!$A$2:$G$1082,4)</f>
        <v>0.94</v>
      </c>
      <c r="F4030" s="65" t="s">
        <v>2486</v>
      </c>
      <c r="G4030" s="62"/>
      <c r="H4030" s="13" t="str">
        <f>IF(V4030&gt;94,"Met",IF(X4030="--","n/a",IF(X4030&gt;=0,"Met","Did Not Meet")))</f>
        <v>Met</v>
      </c>
      <c r="I4030" s="13" t="str">
        <f>IF(V4031&gt;94,"Met",IF(X4031="--","n/a",IF(X4031&gt;=0,"Met","Did Not Meet")))</f>
        <v>Met</v>
      </c>
      <c r="J4030" s="13"/>
      <c r="K4030" s="13" t="str">
        <f>IF(Z4030&gt;94,"Met",IF(AB4030="--","n/a",IF(AB4030&gt;=0,"Met","Did Not Meet")))</f>
        <v>Did Not Meet</v>
      </c>
      <c r="L4030" s="13" t="str">
        <f>IF(Z4031&gt;94,"Met",IF(AB4031="--","n/a",IF(AB4031&gt;=0,"Met","Did Not Meet")))</f>
        <v>Did Not Meet</v>
      </c>
      <c r="M4030" s="5" t="s">
        <v>18</v>
      </c>
      <c r="N4030" s="68" t="s">
        <v>2497</v>
      </c>
      <c r="O4030" s="35"/>
      <c r="P4030" s="44"/>
      <c r="Q4030" s="108"/>
      <c r="R4030" s="5" t="s">
        <v>6</v>
      </c>
      <c r="S4030" s="5" t="s">
        <v>2</v>
      </c>
      <c r="T4030" s="5" t="s">
        <v>3</v>
      </c>
      <c r="U4030" s="5">
        <v>170</v>
      </c>
      <c r="V4030" s="5">
        <v>71.760000000000005</v>
      </c>
      <c r="W4030" s="5">
        <v>68.819999999999993</v>
      </c>
      <c r="X4030" s="11">
        <f t="shared" si="5073"/>
        <v>2.9400000000000119</v>
      </c>
      <c r="Y4030" s="14">
        <v>113</v>
      </c>
      <c r="Z4030" s="5">
        <v>53.98</v>
      </c>
      <c r="AA4030" s="5">
        <v>60.18</v>
      </c>
      <c r="AB4030" s="72">
        <f t="shared" si="5113"/>
        <v>-6.2000000000000028</v>
      </c>
      <c r="AC4030" s="53" t="s">
        <v>19</v>
      </c>
    </row>
    <row r="4031" spans="1:29" x14ac:dyDescent="0.25">
      <c r="A4031" s="53">
        <v>6002063</v>
      </c>
      <c r="B4031" s="89" t="s">
        <v>2666</v>
      </c>
      <c r="C4031" s="53" t="s">
        <v>715</v>
      </c>
      <c r="D4031" s="50" t="s">
        <v>974</v>
      </c>
      <c r="E4031" s="47" t="str">
        <f>VLOOKUP('2012 Accountability Database'!A4026,Dems1112!$A$2:$G$1082,5)</f>
        <v>K-5</v>
      </c>
      <c r="F4031" s="65" t="s">
        <v>2487</v>
      </c>
      <c r="G4031" s="62"/>
      <c r="H4031" s="13" t="str">
        <f>IF(V4032&gt;94,"Met",IF(X4032="--","n/a",IF(X4032&gt;=0,"Met","Did Not Meet")))</f>
        <v>Did Not Meet</v>
      </c>
      <c r="I4031" s="13" t="str">
        <f>IF(V4033&gt;94,"Met",IF(X4033="--","n/a",IF(X4033&gt;=0,"Met","Did Not Meet")))</f>
        <v>Did Not Meet</v>
      </c>
      <c r="J4031" s="13"/>
      <c r="K4031" s="13" t="str">
        <f>IF(Z4032&gt;94,"Met",IF(AB4032="--","n/a",IF(AB4032&gt;=0,"Met","Did Not Meet")))</f>
        <v>Did Not Meet</v>
      </c>
      <c r="L4031" s="13" t="str">
        <f>IF(Z4033&gt;94,"Met",IF(AB4033="--","n/a",IF(AB4033&gt;=0,"Met","Did Not Meet")))</f>
        <v>Did Not Meet</v>
      </c>
      <c r="M4031" s="5" t="s">
        <v>18</v>
      </c>
      <c r="N4031" s="14"/>
      <c r="O4031" s="35" t="s">
        <v>2506</v>
      </c>
      <c r="P4031" s="83" t="str">
        <f t="shared" ref="P4031" si="5150">IF(P4026="No"," ", IF(P4028="No"," ",IF(P4027="No", " ",IF(P4029="No"," ","X"))))</f>
        <v xml:space="preserve"> </v>
      </c>
      <c r="Q4031" s="108"/>
      <c r="R4031" s="5" t="s">
        <v>6</v>
      </c>
      <c r="S4031" s="5" t="s">
        <v>2</v>
      </c>
      <c r="T4031" s="5" t="s">
        <v>7</v>
      </c>
      <c r="U4031" s="5">
        <v>163</v>
      </c>
      <c r="V4031" s="5">
        <v>70.55</v>
      </c>
      <c r="W4031" s="5">
        <v>68.33</v>
      </c>
      <c r="X4031" s="11">
        <f t="shared" si="5073"/>
        <v>2.2199999999999989</v>
      </c>
      <c r="Y4031" s="14">
        <v>107</v>
      </c>
      <c r="Z4031" s="5">
        <v>52.34</v>
      </c>
      <c r="AA4031" s="5">
        <v>59.26</v>
      </c>
      <c r="AB4031" s="72">
        <f t="shared" si="5113"/>
        <v>-6.9199999999999946</v>
      </c>
      <c r="AC4031" s="53" t="s">
        <v>19</v>
      </c>
    </row>
    <row r="4032" spans="1:29" ht="15.75" x14ac:dyDescent="0.25">
      <c r="A4032" s="53">
        <v>6002063</v>
      </c>
      <c r="B4032" s="89" t="s">
        <v>2666</v>
      </c>
      <c r="C4032" s="53" t="s">
        <v>715</v>
      </c>
      <c r="D4032" s="50" t="s">
        <v>975</v>
      </c>
      <c r="E4032" s="48" t="str">
        <f>VLOOKUP('2012 Accountability Database'!A4026,Dems1112!$A$2:$G$1082,6)</f>
        <v>3 (Central AR)</v>
      </c>
      <c r="F4032" s="66"/>
      <c r="G4032" s="63" t="s">
        <v>2488</v>
      </c>
      <c r="H4032" s="61" t="str">
        <f t="shared" ref="H4032:I4032" si="5151">IF(H4030="Met","Yes",IF(H4031="Met","Yes","No"))</f>
        <v>Yes</v>
      </c>
      <c r="I4032" s="61" t="str">
        <f t="shared" si="5151"/>
        <v>Yes</v>
      </c>
      <c r="J4032" s="55"/>
      <c r="K4032" s="61" t="str">
        <f t="shared" ref="K4032:L4032" si="5152">IF(K4030="Met","Yes",IF(K4031="Met","Yes","No"))</f>
        <v>No</v>
      </c>
      <c r="L4032" s="61" t="str">
        <f t="shared" si="5152"/>
        <v>No</v>
      </c>
      <c r="M4032" s="1" t="s">
        <v>18</v>
      </c>
      <c r="N4032" s="14"/>
      <c r="O4032" s="35" t="s">
        <v>2505</v>
      </c>
      <c r="P4032" s="83" t="str">
        <f t="shared" ref="P4032" si="5153">IF(P4031="X"," ",IF(P4033="X"," ","X"))</f>
        <v xml:space="preserve"> </v>
      </c>
      <c r="Q4032" s="94" t="s">
        <v>2759</v>
      </c>
      <c r="R4032" s="5" t="s">
        <v>6</v>
      </c>
      <c r="S4032" s="1" t="s">
        <v>5</v>
      </c>
      <c r="T4032" s="1" t="s">
        <v>3</v>
      </c>
      <c r="U4032" s="5">
        <v>545</v>
      </c>
      <c r="V4032" s="1">
        <v>64.59</v>
      </c>
      <c r="W4032" s="1">
        <v>68.819999999999993</v>
      </c>
      <c r="X4032" s="6">
        <f t="shared" si="5073"/>
        <v>-4.2299999999999898</v>
      </c>
      <c r="Y4032" s="14">
        <v>350</v>
      </c>
      <c r="Z4032" s="1">
        <v>56.29</v>
      </c>
      <c r="AA4032" s="1">
        <v>60.18</v>
      </c>
      <c r="AB4032" s="72">
        <f t="shared" si="5113"/>
        <v>-3.8900000000000006</v>
      </c>
      <c r="AC4032" s="53" t="s">
        <v>19</v>
      </c>
    </row>
    <row r="4033" spans="1:29" x14ac:dyDescent="0.25">
      <c r="A4033" s="54">
        <v>6002063</v>
      </c>
      <c r="B4033" s="90" t="s">
        <v>2666</v>
      </c>
      <c r="C4033" s="54" t="s">
        <v>715</v>
      </c>
      <c r="D4033" s="4"/>
      <c r="E4033" s="4"/>
      <c r="F4033" s="67"/>
      <c r="G4033" s="64"/>
      <c r="H4033" s="43"/>
      <c r="I4033" s="43"/>
      <c r="J4033" s="43"/>
      <c r="K4033" s="43"/>
      <c r="L4033" s="43"/>
      <c r="M4033" s="4" t="s">
        <v>18</v>
      </c>
      <c r="N4033" s="15"/>
      <c r="O4033" s="38" t="s">
        <v>2482</v>
      </c>
      <c r="P4033" s="84" t="str">
        <f>IF(E4027="Achieving School"," ","X")</f>
        <v>X</v>
      </c>
      <c r="Q4033" s="91"/>
      <c r="R4033" s="4" t="s">
        <v>6</v>
      </c>
      <c r="S4033" s="4" t="s">
        <v>5</v>
      </c>
      <c r="T4033" s="4" t="s">
        <v>7</v>
      </c>
      <c r="U4033" s="4">
        <v>522</v>
      </c>
      <c r="V4033" s="4">
        <v>63.41</v>
      </c>
      <c r="W4033" s="4">
        <v>68.33</v>
      </c>
      <c r="X4033" s="7">
        <f t="shared" si="5073"/>
        <v>-4.9200000000000017</v>
      </c>
      <c r="Y4033" s="15">
        <v>333</v>
      </c>
      <c r="Z4033" s="4">
        <v>54.65</v>
      </c>
      <c r="AA4033" s="4">
        <v>59.26</v>
      </c>
      <c r="AB4033" s="73">
        <f t="shared" si="5113"/>
        <v>-4.6099999999999994</v>
      </c>
      <c r="AC4033" s="54" t="s">
        <v>19</v>
      </c>
    </row>
    <row r="4034" spans="1:29" x14ac:dyDescent="0.25">
      <c r="A4034" s="1">
        <v>6002064</v>
      </c>
      <c r="B4034" s="87" t="s">
        <v>2666</v>
      </c>
      <c r="C4034" s="55" t="s">
        <v>716</v>
      </c>
      <c r="E4034" s="42"/>
      <c r="F4034" s="65" t="s">
        <v>2483</v>
      </c>
      <c r="G4034" s="62"/>
      <c r="H4034" s="37" t="str">
        <f>IF(V4034&gt;94,"Met",IF(X4034="--","n/a",IF(X4034&gt;=0,"Met","Did Not Meet")))</f>
        <v>Met</v>
      </c>
      <c r="I4034" s="37" t="str">
        <f>IF(V4035&gt;94,"Met",IF(X4035="--","n/a",IF(X4035&gt;=0,"Met","Did Not Meet")))</f>
        <v>Met</v>
      </c>
      <c r="K4034" s="13" t="str">
        <f>IF(Z4034&gt;94,"Met",IF(AB4034="--","n/a",IF(AB4034&gt;=0,"Met","Did Not Meet")))</f>
        <v>Did Not Meet</v>
      </c>
      <c r="L4034" s="13" t="str">
        <f>IF(Z4035&gt;94,"Met",IF(AB4035="--","n/a",IF(AB4035&gt;=0,"Met","Did Not Meet")))</f>
        <v>Did Not Meet</v>
      </c>
      <c r="M4034" s="1" t="s">
        <v>9</v>
      </c>
      <c r="N4034" s="14" t="s">
        <v>2502</v>
      </c>
      <c r="O4034" s="5"/>
      <c r="P4034" s="44" t="str">
        <f t="shared" ref="P4034" si="5154">IF(H4036="Yes",IF(I4036="Yes","Yes","No"),"No")</f>
        <v>Yes</v>
      </c>
      <c r="Q4034" s="93"/>
      <c r="R4034" s="5" t="s">
        <v>1</v>
      </c>
      <c r="S4034" s="1" t="s">
        <v>2</v>
      </c>
      <c r="T4034" s="1" t="s">
        <v>3</v>
      </c>
      <c r="U4034" s="5">
        <v>111</v>
      </c>
      <c r="V4034" s="1">
        <v>74.77</v>
      </c>
      <c r="W4034" s="1">
        <v>74.17</v>
      </c>
      <c r="X4034" s="9">
        <f t="shared" ref="X4034:X4097" si="5155">V4034-W4034</f>
        <v>0.59999999999999432</v>
      </c>
      <c r="Y4034" s="14">
        <v>65</v>
      </c>
      <c r="Z4034" s="1">
        <v>76.92</v>
      </c>
      <c r="AA4034" s="1">
        <v>79.95</v>
      </c>
      <c r="AB4034" s="72">
        <f t="shared" si="5113"/>
        <v>-3.0300000000000011</v>
      </c>
      <c r="AC4034" s="36"/>
    </row>
    <row r="4035" spans="1:29" ht="15.75" x14ac:dyDescent="0.25">
      <c r="A4035" s="53">
        <v>6002064</v>
      </c>
      <c r="B4035" s="89" t="s">
        <v>2666</v>
      </c>
      <c r="C4035" s="53" t="s">
        <v>716</v>
      </c>
      <c r="D4035" s="49" t="s">
        <v>2498</v>
      </c>
      <c r="E4035" s="34" t="str">
        <f>M4034</f>
        <v>Needs Improvement School</v>
      </c>
      <c r="F4035" s="65" t="s">
        <v>2484</v>
      </c>
      <c r="G4035" s="62"/>
      <c r="H4035" s="13" t="str">
        <f>IF(V4036&gt;94,"Met",IF(X4036="--","n/a",IF(X4036&gt;=0,"Met","Did Not Meet")))</f>
        <v>Did Not Meet</v>
      </c>
      <c r="I4035" s="13" t="str">
        <f>IF(V4037&gt;94,"Met",IF(X4037="--","n/a",IF(X4037&gt;=0,"Met","Did Not Meet")))</f>
        <v>Did Not Meet</v>
      </c>
      <c r="K4035" s="13" t="str">
        <f>IF(Z4036&gt;94,"Met",IF(AB4036="--","n/a",IF(AB4036&gt;=0,"Met","Did Not Meet")))</f>
        <v>Did Not Meet</v>
      </c>
      <c r="L4035" s="13" t="str">
        <f>IF(Z4037&gt;94,"Met",IF(AB4037="--","n/a",IF(AB4037&gt;=0,"Met","Did Not Meet")))</f>
        <v>Did Not Meet</v>
      </c>
      <c r="M4035" s="5" t="s">
        <v>9</v>
      </c>
      <c r="N4035" s="14" t="s">
        <v>2501</v>
      </c>
      <c r="O4035" s="5"/>
      <c r="P4035" s="44" t="str">
        <f t="shared" ref="P4035" si="5156">IF(K4036="Yes",IF(L4036="Yes","Yes","No"),"No")</f>
        <v>No</v>
      </c>
      <c r="Q4035" s="94" t="s">
        <v>2759</v>
      </c>
      <c r="R4035" s="5" t="s">
        <v>1</v>
      </c>
      <c r="S4035" s="5" t="s">
        <v>2</v>
      </c>
      <c r="T4035" s="5" t="s">
        <v>7</v>
      </c>
      <c r="U4035" s="5">
        <v>95</v>
      </c>
      <c r="V4035" s="5">
        <v>72.63</v>
      </c>
      <c r="W4035" s="5">
        <v>72.400000000000006</v>
      </c>
      <c r="X4035" s="11">
        <f t="shared" si="5155"/>
        <v>0.22999999999998977</v>
      </c>
      <c r="Y4035" s="14">
        <v>57</v>
      </c>
      <c r="Z4035" s="5">
        <v>75.44</v>
      </c>
      <c r="AA4035" s="5">
        <v>82.02</v>
      </c>
      <c r="AB4035" s="72">
        <f t="shared" si="5113"/>
        <v>-6.5799999999999983</v>
      </c>
      <c r="AC4035" s="53"/>
    </row>
    <row r="4036" spans="1:29" ht="15" customHeight="1" x14ac:dyDescent="0.25">
      <c r="A4036" s="53">
        <v>6002064</v>
      </c>
      <c r="B4036" s="89" t="s">
        <v>2666</v>
      </c>
      <c r="C4036" s="53" t="s">
        <v>716</v>
      </c>
      <c r="D4036" s="49" t="s">
        <v>2499</v>
      </c>
      <c r="E4036" s="35" t="str">
        <f>VLOOKUP('2012 Accountability Database'!$A4034,'2011 AYP'!A$2:B$1072,2)</f>
        <v>SI_M (School Improvement - Met Standards)</v>
      </c>
      <c r="F4036" s="66"/>
      <c r="G4036" s="63" t="s">
        <v>2485</v>
      </c>
      <c r="H4036" s="60" t="str">
        <f t="shared" ref="H4036:I4036" si="5157">IF(H4034="Met","Yes",IF(H4035="Met","Yes","No"))</f>
        <v>Yes</v>
      </c>
      <c r="I4036" s="60" t="str">
        <f t="shared" si="5157"/>
        <v>Yes</v>
      </c>
      <c r="J4036" s="42"/>
      <c r="K4036" s="60" t="str">
        <f t="shared" ref="K4036:L4036" si="5158">IF(K4034="Met","Yes",IF(K4035="Met","Yes","No"))</f>
        <v>No</v>
      </c>
      <c r="L4036" s="60" t="str">
        <f t="shared" si="5158"/>
        <v>No</v>
      </c>
      <c r="M4036" s="5" t="s">
        <v>9</v>
      </c>
      <c r="N4036" s="14" t="s">
        <v>2503</v>
      </c>
      <c r="O4036" s="5"/>
      <c r="P4036" s="44" t="str">
        <f t="shared" ref="P4036" si="5159">IF(H4040="Yes",IF(I4040="Yes","Yes","No"),"No")</f>
        <v>No</v>
      </c>
      <c r="Q4036" s="108" t="s">
        <v>2758</v>
      </c>
      <c r="R4036" s="5" t="s">
        <v>1</v>
      </c>
      <c r="S4036" s="5" t="s">
        <v>5</v>
      </c>
      <c r="T4036" s="5" t="s">
        <v>3</v>
      </c>
      <c r="U4036" s="5">
        <v>338</v>
      </c>
      <c r="V4036" s="5">
        <v>70.12</v>
      </c>
      <c r="W4036" s="5">
        <v>74.17</v>
      </c>
      <c r="X4036" s="8">
        <f t="shared" si="5155"/>
        <v>-4.0499999999999972</v>
      </c>
      <c r="Y4036" s="14">
        <v>209</v>
      </c>
      <c r="Z4036" s="5">
        <v>74.64</v>
      </c>
      <c r="AA4036" s="5">
        <v>79.95</v>
      </c>
      <c r="AB4036" s="72">
        <f t="shared" si="5113"/>
        <v>-5.3100000000000023</v>
      </c>
      <c r="AC4036" s="53"/>
    </row>
    <row r="4037" spans="1:29" x14ac:dyDescent="0.25">
      <c r="A4037" s="53">
        <v>6002064</v>
      </c>
      <c r="B4037" s="89" t="s">
        <v>2666</v>
      </c>
      <c r="C4037" s="53" t="s">
        <v>716</v>
      </c>
      <c r="D4037" s="49" t="s">
        <v>2507</v>
      </c>
      <c r="E4037" s="47">
        <f>VLOOKUP('2012 Accountability Database'!A4034,Dems1112!$A$2:$G$1082,3)</f>
        <v>0.74</v>
      </c>
      <c r="F4037" s="66"/>
      <c r="G4037" s="52"/>
      <c r="M4037" s="1" t="s">
        <v>9</v>
      </c>
      <c r="N4037" s="14" t="s">
        <v>2504</v>
      </c>
      <c r="O4037" s="5"/>
      <c r="P4037" s="44" t="str">
        <f t="shared" ref="P4037" si="5160">IF(K4040="Yes",IF(L4040="Yes","Yes","No"),"No")</f>
        <v>No</v>
      </c>
      <c r="Q4037" s="108"/>
      <c r="R4037" s="5" t="s">
        <v>1</v>
      </c>
      <c r="S4037" s="1" t="s">
        <v>5</v>
      </c>
      <c r="T4037" s="1" t="s">
        <v>7</v>
      </c>
      <c r="U4037" s="5">
        <v>279</v>
      </c>
      <c r="V4037" s="1">
        <v>67.739999999999995</v>
      </c>
      <c r="W4037" s="1">
        <v>72.400000000000006</v>
      </c>
      <c r="X4037" s="6">
        <f t="shared" si="5155"/>
        <v>-4.6600000000000108</v>
      </c>
      <c r="Y4037" s="14">
        <v>170</v>
      </c>
      <c r="Z4037" s="1">
        <v>74.709999999999994</v>
      </c>
      <c r="AA4037" s="1">
        <v>82.02</v>
      </c>
      <c r="AB4037" s="72">
        <f t="shared" si="5113"/>
        <v>-7.3100000000000023</v>
      </c>
      <c r="AC4037" s="53"/>
    </row>
    <row r="4038" spans="1:29" x14ac:dyDescent="0.25">
      <c r="A4038" s="53">
        <v>6002064</v>
      </c>
      <c r="B4038" s="89" t="s">
        <v>2666</v>
      </c>
      <c r="C4038" s="53" t="s">
        <v>716</v>
      </c>
      <c r="D4038" s="50" t="s">
        <v>2508</v>
      </c>
      <c r="E4038" s="47">
        <f>VLOOKUP('2012 Accountability Database'!A4034,Dems1112!$A$2:$G$1082,4)</f>
        <v>0.84</v>
      </c>
      <c r="F4038" s="65" t="s">
        <v>2486</v>
      </c>
      <c r="G4038" s="62"/>
      <c r="H4038" s="13" t="str">
        <f>IF(V4038&gt;94,"Met",IF(X4038="--","n/a",IF(X4038&gt;=0,"Met","Did Not Meet")))</f>
        <v>Did Not Meet</v>
      </c>
      <c r="I4038" s="13" t="str">
        <f>IF(V4039&gt;94,"Met",IF(X4039="--","n/a",IF(X4039&gt;=0,"Met","Did Not Meet")))</f>
        <v>Did Not Meet</v>
      </c>
      <c r="J4038" s="13"/>
      <c r="K4038" s="13" t="str">
        <f>IF(Z4038&gt;94,"Met",IF(AB4038="--","n/a",IF(AB4038&gt;=0,"Met","Did Not Meet")))</f>
        <v>Did Not Meet</v>
      </c>
      <c r="L4038" s="13" t="str">
        <f>IF(Z4039&gt;94,"Met",IF(AB4039="--","n/a",IF(AB4039&gt;=0,"Met","Did Not Meet")))</f>
        <v>Did Not Meet</v>
      </c>
      <c r="M4038" s="1" t="s">
        <v>9</v>
      </c>
      <c r="N4038" s="68" t="s">
        <v>2497</v>
      </c>
      <c r="O4038" s="35"/>
      <c r="P4038" s="44"/>
      <c r="Q4038" s="108"/>
      <c r="R4038" s="5" t="s">
        <v>6</v>
      </c>
      <c r="S4038" s="1" t="s">
        <v>2</v>
      </c>
      <c r="T4038" s="1" t="s">
        <v>3</v>
      </c>
      <c r="U4038" s="5">
        <v>111</v>
      </c>
      <c r="V4038" s="1">
        <v>72.97</v>
      </c>
      <c r="W4038" s="1">
        <v>78.53</v>
      </c>
      <c r="X4038" s="6">
        <f t="shared" si="5155"/>
        <v>-5.5600000000000023</v>
      </c>
      <c r="Y4038" s="14">
        <v>65</v>
      </c>
      <c r="Z4038" s="1">
        <v>52.31</v>
      </c>
      <c r="AA4038" s="1">
        <v>64.2</v>
      </c>
      <c r="AB4038" s="72">
        <f t="shared" si="5113"/>
        <v>-11.89</v>
      </c>
      <c r="AC4038" s="53"/>
    </row>
    <row r="4039" spans="1:29" x14ac:dyDescent="0.25">
      <c r="A4039" s="53">
        <v>6002064</v>
      </c>
      <c r="B4039" s="89" t="s">
        <v>2666</v>
      </c>
      <c r="C4039" s="53" t="s">
        <v>716</v>
      </c>
      <c r="D4039" s="50" t="s">
        <v>974</v>
      </c>
      <c r="E4039" s="47" t="str">
        <f>VLOOKUP('2012 Accountability Database'!A4034,Dems1112!$A$2:$G$1082,5)</f>
        <v>K-5</v>
      </c>
      <c r="F4039" s="65" t="s">
        <v>2487</v>
      </c>
      <c r="G4039" s="62"/>
      <c r="H4039" s="13" t="str">
        <f>IF(V4040&gt;94,"Met",IF(X4040="--","n/a",IF(X4040&gt;=0,"Met","Did Not Meet")))</f>
        <v>Did Not Meet</v>
      </c>
      <c r="I4039" s="13" t="str">
        <f>IF(V4041&gt;94,"Met",IF(X4041="--","n/a",IF(X4041&gt;=0,"Met","Did Not Meet")))</f>
        <v>Did Not Meet</v>
      </c>
      <c r="J4039" s="13"/>
      <c r="K4039" s="13" t="str">
        <f>IF(Z4040&gt;94,"Met",IF(AB4040="--","n/a",IF(AB4040&gt;=0,"Met","Did Not Meet")))</f>
        <v>Did Not Meet</v>
      </c>
      <c r="L4039" s="13" t="str">
        <f>IF(Z4041&gt;94,"Met",IF(AB4041="--","n/a",IF(AB4041&gt;=0,"Met","Did Not Meet")))</f>
        <v>Did Not Meet</v>
      </c>
      <c r="M4039" s="1" t="s">
        <v>9</v>
      </c>
      <c r="N4039" s="14"/>
      <c r="O4039" s="35" t="s">
        <v>2506</v>
      </c>
      <c r="P4039" s="83" t="str">
        <f t="shared" ref="P4039" si="5161">IF(P4034="No"," ", IF(P4036="No"," ",IF(P4035="No", " ",IF(P4037="No"," ","X"))))</f>
        <v xml:space="preserve"> </v>
      </c>
      <c r="Q4039" s="108"/>
      <c r="R4039" s="5" t="s">
        <v>6</v>
      </c>
      <c r="S4039" s="1" t="s">
        <v>2</v>
      </c>
      <c r="T4039" s="1" t="s">
        <v>7</v>
      </c>
      <c r="U4039" s="5">
        <v>95</v>
      </c>
      <c r="V4039" s="1">
        <v>70.53</v>
      </c>
      <c r="W4039" s="1">
        <v>76.599999999999994</v>
      </c>
      <c r="X4039" s="6">
        <f t="shared" si="5155"/>
        <v>-6.0699999999999932</v>
      </c>
      <c r="Y4039" s="14">
        <v>57</v>
      </c>
      <c r="Z4039" s="1">
        <v>54.39</v>
      </c>
      <c r="AA4039" s="1">
        <v>62.25</v>
      </c>
      <c r="AB4039" s="72">
        <f t="shared" si="5113"/>
        <v>-7.8599999999999994</v>
      </c>
      <c r="AC4039" s="53"/>
    </row>
    <row r="4040" spans="1:29" ht="15.75" x14ac:dyDescent="0.25">
      <c r="A4040" s="53">
        <v>6002064</v>
      </c>
      <c r="B4040" s="89" t="s">
        <v>2666</v>
      </c>
      <c r="C4040" s="53" t="s">
        <v>716</v>
      </c>
      <c r="D4040" s="50" t="s">
        <v>975</v>
      </c>
      <c r="E4040" s="48" t="str">
        <f>VLOOKUP('2012 Accountability Database'!A4034,Dems1112!$A$2:$G$1082,6)</f>
        <v>3 (Central AR)</v>
      </c>
      <c r="F4040" s="66"/>
      <c r="G4040" s="63" t="s">
        <v>2488</v>
      </c>
      <c r="H4040" s="61" t="str">
        <f t="shared" ref="H4040:I4040" si="5162">IF(H4038="Met","Yes",IF(H4039="Met","Yes","No"))</f>
        <v>No</v>
      </c>
      <c r="I4040" s="61" t="str">
        <f t="shared" si="5162"/>
        <v>No</v>
      </c>
      <c r="J4040" s="55"/>
      <c r="K4040" s="61" t="str">
        <f t="shared" ref="K4040:L4040" si="5163">IF(K4038="Met","Yes",IF(K4039="Met","Yes","No"))</f>
        <v>No</v>
      </c>
      <c r="L4040" s="61" t="str">
        <f t="shared" si="5163"/>
        <v>No</v>
      </c>
      <c r="M4040" s="1" t="s">
        <v>9</v>
      </c>
      <c r="N4040" s="14"/>
      <c r="O4040" s="35" t="s">
        <v>2505</v>
      </c>
      <c r="P4040" s="83" t="str">
        <f t="shared" ref="P4040" si="5164">IF(P4039="X"," ",IF(P4041="X"," ","X"))</f>
        <v xml:space="preserve"> </v>
      </c>
      <c r="Q4040" s="94" t="s">
        <v>2759</v>
      </c>
      <c r="R4040" s="5" t="s">
        <v>6</v>
      </c>
      <c r="S4040" s="1" t="s">
        <v>5</v>
      </c>
      <c r="T4040" s="1" t="s">
        <v>3</v>
      </c>
      <c r="U4040" s="5">
        <v>339</v>
      </c>
      <c r="V4040" s="1">
        <v>74.34</v>
      </c>
      <c r="W4040" s="1">
        <v>78.53</v>
      </c>
      <c r="X4040" s="6">
        <f t="shared" si="5155"/>
        <v>-4.1899999999999977</v>
      </c>
      <c r="Y4040" s="14">
        <v>210</v>
      </c>
      <c r="Z4040" s="1">
        <v>61.43</v>
      </c>
      <c r="AA4040" s="1">
        <v>64.2</v>
      </c>
      <c r="AB4040" s="72">
        <f t="shared" si="5113"/>
        <v>-2.7700000000000031</v>
      </c>
      <c r="AC4040" s="53"/>
    </row>
    <row r="4041" spans="1:29" x14ac:dyDescent="0.25">
      <c r="A4041" s="54">
        <v>6002064</v>
      </c>
      <c r="B4041" s="90" t="s">
        <v>2666</v>
      </c>
      <c r="C4041" s="54" t="s">
        <v>716</v>
      </c>
      <c r="D4041" s="4"/>
      <c r="E4041" s="4"/>
      <c r="F4041" s="67"/>
      <c r="G4041" s="64"/>
      <c r="H4041" s="43"/>
      <c r="I4041" s="43"/>
      <c r="J4041" s="43"/>
      <c r="K4041" s="43"/>
      <c r="L4041" s="43"/>
      <c r="M4041" s="4" t="s">
        <v>9</v>
      </c>
      <c r="N4041" s="15"/>
      <c r="O4041" s="38" t="s">
        <v>2482</v>
      </c>
      <c r="P4041" s="84" t="str">
        <f>IF(E4035="Achieving School"," ","X")</f>
        <v>X</v>
      </c>
      <c r="Q4041" s="91"/>
      <c r="R4041" s="4" t="s">
        <v>6</v>
      </c>
      <c r="S4041" s="4" t="s">
        <v>5</v>
      </c>
      <c r="T4041" s="4" t="s">
        <v>7</v>
      </c>
      <c r="U4041" s="4">
        <v>280</v>
      </c>
      <c r="V4041" s="4">
        <v>70.709999999999994</v>
      </c>
      <c r="W4041" s="4">
        <v>76.599999999999994</v>
      </c>
      <c r="X4041" s="7">
        <f t="shared" si="5155"/>
        <v>-5.8900000000000006</v>
      </c>
      <c r="Y4041" s="15">
        <v>171</v>
      </c>
      <c r="Z4041" s="4">
        <v>59.65</v>
      </c>
      <c r="AA4041" s="4">
        <v>62.25</v>
      </c>
      <c r="AB4041" s="73">
        <f t="shared" si="5113"/>
        <v>-2.6000000000000014</v>
      </c>
      <c r="AC4041" s="54"/>
    </row>
    <row r="4042" spans="1:29" x14ac:dyDescent="0.25">
      <c r="A4042" s="1">
        <v>6002065</v>
      </c>
      <c r="B4042" s="87" t="s">
        <v>2666</v>
      </c>
      <c r="C4042" s="55" t="s">
        <v>717</v>
      </c>
      <c r="E4042" s="42"/>
      <c r="F4042" s="65" t="s">
        <v>2483</v>
      </c>
      <c r="G4042" s="62"/>
      <c r="H4042" s="37" t="str">
        <f>IF(V4042&gt;94,"Met",IF(X4042="--","n/a",IF(X4042&gt;=0,"Met","Did Not Meet")))</f>
        <v>Met</v>
      </c>
      <c r="I4042" s="37" t="str">
        <f>IF(V4043&gt;94,"Met",IF(X4043="--","n/a",IF(X4043&gt;=0,"Met","Did Not Meet")))</f>
        <v>Met</v>
      </c>
      <c r="K4042" s="13" t="str">
        <f>IF(Z4042&gt;94,"Met",IF(AB4042="--","n/a",IF(AB4042&gt;=0,"Met","Did Not Meet")))</f>
        <v>Met</v>
      </c>
      <c r="L4042" s="13" t="str">
        <f>IF(Z4043&gt;94,"Met",IF(AB4043="--","n/a",IF(AB4043&gt;=0,"Met","Did Not Meet")))</f>
        <v>Met</v>
      </c>
      <c r="M4042" s="1" t="s">
        <v>18</v>
      </c>
      <c r="N4042" s="14" t="s">
        <v>2502</v>
      </c>
      <c r="O4042" s="5"/>
      <c r="P4042" s="44" t="str">
        <f t="shared" ref="P4042" si="5165">IF(H4044="Yes",IF(I4044="Yes","Yes","No"),"No")</f>
        <v>Yes</v>
      </c>
      <c r="Q4042" s="93"/>
      <c r="R4042" s="5" t="s">
        <v>1</v>
      </c>
      <c r="S4042" s="1" t="s">
        <v>2</v>
      </c>
      <c r="T4042" s="1" t="s">
        <v>3</v>
      </c>
      <c r="U4042" s="5">
        <v>127</v>
      </c>
      <c r="V4042" s="1">
        <v>74.8</v>
      </c>
      <c r="W4042" s="1">
        <v>72.37</v>
      </c>
      <c r="X4042" s="9">
        <f t="shared" si="5155"/>
        <v>2.4299999999999926</v>
      </c>
      <c r="Y4042" s="14">
        <v>75</v>
      </c>
      <c r="Z4042" s="1">
        <v>74.67</v>
      </c>
      <c r="AA4042" s="1">
        <v>73.150000000000006</v>
      </c>
      <c r="AB4042" s="71">
        <f t="shared" si="5113"/>
        <v>1.519999999999996</v>
      </c>
      <c r="AC4042" s="36" t="s">
        <v>19</v>
      </c>
    </row>
    <row r="4043" spans="1:29" ht="15.75" x14ac:dyDescent="0.25">
      <c r="A4043" s="53">
        <v>6002065</v>
      </c>
      <c r="B4043" s="89" t="s">
        <v>2666</v>
      </c>
      <c r="C4043" s="53" t="s">
        <v>717</v>
      </c>
      <c r="D4043" s="49" t="s">
        <v>2498</v>
      </c>
      <c r="E4043" s="34" t="str">
        <f>M4042</f>
        <v>Needs Improvement Focus School</v>
      </c>
      <c r="F4043" s="65" t="s">
        <v>2484</v>
      </c>
      <c r="G4043" s="62"/>
      <c r="H4043" s="13" t="str">
        <f>IF(V4044&gt;94,"Met",IF(X4044="--","n/a",IF(X4044&gt;=0,"Met","Did Not Meet")))</f>
        <v>Did Not Meet</v>
      </c>
      <c r="I4043" s="13" t="str">
        <f>IF(V4045&gt;94,"Met",IF(X4045="--","n/a",IF(X4045&gt;=0,"Met","Did Not Meet")))</f>
        <v>Did Not Meet</v>
      </c>
      <c r="K4043" s="13" t="str">
        <f>IF(Z4044&gt;94,"Met",IF(AB4044="--","n/a",IF(AB4044&gt;=0,"Met","Did Not Meet")))</f>
        <v>Met</v>
      </c>
      <c r="L4043" s="13" t="str">
        <f>IF(Z4045&gt;94,"Met",IF(AB4045="--","n/a",IF(AB4045&gt;=0,"Met","Did Not Meet")))</f>
        <v>Did Not Meet</v>
      </c>
      <c r="M4043" s="1" t="s">
        <v>18</v>
      </c>
      <c r="N4043" s="14" t="s">
        <v>2501</v>
      </c>
      <c r="O4043" s="5"/>
      <c r="P4043" s="44" t="str">
        <f t="shared" ref="P4043" si="5166">IF(K4044="Yes",IF(L4044="Yes","Yes","No"),"No")</f>
        <v>Yes</v>
      </c>
      <c r="Q4043" s="94" t="s">
        <v>2759</v>
      </c>
      <c r="R4043" s="5" t="s">
        <v>1</v>
      </c>
      <c r="S4043" s="1" t="s">
        <v>2</v>
      </c>
      <c r="T4043" s="1" t="s">
        <v>7</v>
      </c>
      <c r="U4043" s="5">
        <v>112</v>
      </c>
      <c r="V4043" s="1">
        <v>71.430000000000007</v>
      </c>
      <c r="W4043" s="1">
        <v>70.38</v>
      </c>
      <c r="X4043" s="9">
        <f t="shared" si="5155"/>
        <v>1.0500000000000114</v>
      </c>
      <c r="Y4043" s="14">
        <v>66</v>
      </c>
      <c r="Z4043" s="1">
        <v>74.239999999999995</v>
      </c>
      <c r="AA4043" s="1">
        <v>73.66</v>
      </c>
      <c r="AB4043" s="71">
        <f t="shared" si="5113"/>
        <v>0.57999999999999829</v>
      </c>
      <c r="AC4043" s="53" t="s">
        <v>19</v>
      </c>
    </row>
    <row r="4044" spans="1:29" ht="15" customHeight="1" x14ac:dyDescent="0.25">
      <c r="A4044" s="53">
        <v>6002065</v>
      </c>
      <c r="B4044" s="89" t="s">
        <v>2666</v>
      </c>
      <c r="C4044" s="53" t="s">
        <v>717</v>
      </c>
      <c r="D4044" s="49" t="s">
        <v>2499</v>
      </c>
      <c r="E4044" s="35" t="str">
        <f>VLOOKUP('2012 Accountability Database'!$A4042,'2011 AYP'!A$2:B$1072,2)</f>
        <v>SI_3 (School Improvement Year 3)</v>
      </c>
      <c r="F4044" s="66"/>
      <c r="G4044" s="63" t="s">
        <v>2485</v>
      </c>
      <c r="H4044" s="60" t="str">
        <f t="shared" ref="H4044:I4044" si="5167">IF(H4042="Met","Yes",IF(H4043="Met","Yes","No"))</f>
        <v>Yes</v>
      </c>
      <c r="I4044" s="60" t="str">
        <f t="shared" si="5167"/>
        <v>Yes</v>
      </c>
      <c r="J4044" s="42"/>
      <c r="K4044" s="60" t="str">
        <f t="shared" ref="K4044:L4044" si="5168">IF(K4042="Met","Yes",IF(K4043="Met","Yes","No"))</f>
        <v>Yes</v>
      </c>
      <c r="L4044" s="60" t="str">
        <f t="shared" si="5168"/>
        <v>Yes</v>
      </c>
      <c r="M4044" s="1" t="s">
        <v>18</v>
      </c>
      <c r="N4044" s="14" t="s">
        <v>2503</v>
      </c>
      <c r="O4044" s="5"/>
      <c r="P4044" s="44" t="str">
        <f t="shared" ref="P4044" si="5169">IF(H4048="Yes",IF(I4048="Yes","Yes","No"),"No")</f>
        <v>Yes</v>
      </c>
      <c r="Q4044" s="108" t="s">
        <v>2758</v>
      </c>
      <c r="R4044" s="5" t="s">
        <v>1</v>
      </c>
      <c r="S4044" s="1" t="s">
        <v>5</v>
      </c>
      <c r="T4044" s="1" t="s">
        <v>3</v>
      </c>
      <c r="U4044" s="5">
        <v>423</v>
      </c>
      <c r="V4044" s="1">
        <v>68.56</v>
      </c>
      <c r="W4044" s="1">
        <v>72.37</v>
      </c>
      <c r="X4044" s="6">
        <f t="shared" si="5155"/>
        <v>-3.8100000000000023</v>
      </c>
      <c r="Y4044" s="14">
        <v>275</v>
      </c>
      <c r="Z4044" s="1">
        <v>73.45</v>
      </c>
      <c r="AA4044" s="1">
        <v>73.150000000000006</v>
      </c>
      <c r="AB4044" s="71">
        <f t="shared" si="5113"/>
        <v>0.29999999999999716</v>
      </c>
      <c r="AC4044" s="53" t="s">
        <v>19</v>
      </c>
    </row>
    <row r="4045" spans="1:29" x14ac:dyDescent="0.25">
      <c r="A4045" s="53">
        <v>6002065</v>
      </c>
      <c r="B4045" s="89" t="s">
        <v>2666</v>
      </c>
      <c r="C4045" s="53" t="s">
        <v>717</v>
      </c>
      <c r="D4045" s="49" t="s">
        <v>2507</v>
      </c>
      <c r="E4045" s="47">
        <f>VLOOKUP('2012 Accountability Database'!A4042,Dems1112!$A$2:$G$1082,3)</f>
        <v>0.83</v>
      </c>
      <c r="F4045" s="66"/>
      <c r="G4045" s="52"/>
      <c r="M4045" s="1" t="s">
        <v>18</v>
      </c>
      <c r="N4045" s="14" t="s">
        <v>2504</v>
      </c>
      <c r="O4045" s="5"/>
      <c r="P4045" s="44" t="str">
        <f t="shared" ref="P4045" si="5170">IF(K4048="Yes",IF(L4048="Yes","Yes","No"),"No")</f>
        <v>Yes</v>
      </c>
      <c r="Q4045" s="108"/>
      <c r="R4045" s="5" t="s">
        <v>1</v>
      </c>
      <c r="S4045" s="1" t="s">
        <v>5</v>
      </c>
      <c r="T4045" s="1" t="s">
        <v>7</v>
      </c>
      <c r="U4045" s="5">
        <v>370</v>
      </c>
      <c r="V4045" s="1">
        <v>65.41</v>
      </c>
      <c r="W4045" s="1">
        <v>70.38</v>
      </c>
      <c r="X4045" s="6">
        <f t="shared" si="5155"/>
        <v>-4.9699999999999989</v>
      </c>
      <c r="Y4045" s="14">
        <v>238</v>
      </c>
      <c r="Z4045" s="1">
        <v>73.11</v>
      </c>
      <c r="AA4045" s="1">
        <v>73.66</v>
      </c>
      <c r="AB4045" s="72">
        <f t="shared" si="5113"/>
        <v>-0.54999999999999716</v>
      </c>
      <c r="AC4045" s="53" t="s">
        <v>19</v>
      </c>
    </row>
    <row r="4046" spans="1:29" x14ac:dyDescent="0.25">
      <c r="A4046" s="53">
        <v>6002065</v>
      </c>
      <c r="B4046" s="89" t="s">
        <v>2666</v>
      </c>
      <c r="C4046" s="53" t="s">
        <v>717</v>
      </c>
      <c r="D4046" s="50" t="s">
        <v>2508</v>
      </c>
      <c r="E4046" s="47">
        <f>VLOOKUP('2012 Accountability Database'!A4042,Dems1112!$A$2:$G$1082,4)</f>
        <v>0.88</v>
      </c>
      <c r="F4046" s="65" t="s">
        <v>2486</v>
      </c>
      <c r="G4046" s="62"/>
      <c r="H4046" s="13" t="str">
        <f>IF(V4046&gt;94,"Met",IF(X4046="--","n/a",IF(X4046&gt;=0,"Met","Did Not Meet")))</f>
        <v>Met</v>
      </c>
      <c r="I4046" s="13" t="str">
        <f>IF(V4047&gt;94,"Met",IF(X4047="--","n/a",IF(X4047&gt;=0,"Met","Did Not Meet")))</f>
        <v>Met</v>
      </c>
      <c r="J4046" s="13"/>
      <c r="K4046" s="13" t="str">
        <f>IF(Z4046&gt;94,"Met",IF(AB4046="--","n/a",IF(AB4046&gt;=0,"Met","Did Not Meet")))</f>
        <v>Met</v>
      </c>
      <c r="L4046" s="13" t="str">
        <f>IF(Z4047&gt;94,"Met",IF(AB4047="--","n/a",IF(AB4047&gt;=0,"Met","Did Not Meet")))</f>
        <v>Met</v>
      </c>
      <c r="M4046" s="1" t="s">
        <v>18</v>
      </c>
      <c r="N4046" s="68" t="s">
        <v>2497</v>
      </c>
      <c r="O4046" s="35"/>
      <c r="P4046" s="44"/>
      <c r="Q4046" s="108"/>
      <c r="R4046" s="5" t="s">
        <v>6</v>
      </c>
      <c r="S4046" s="1" t="s">
        <v>2</v>
      </c>
      <c r="T4046" s="1" t="s">
        <v>3</v>
      </c>
      <c r="U4046" s="5">
        <v>127</v>
      </c>
      <c r="V4046" s="1">
        <v>71.650000000000006</v>
      </c>
      <c r="W4046" s="1">
        <v>62.96</v>
      </c>
      <c r="X4046" s="9">
        <f t="shared" si="5155"/>
        <v>8.6900000000000048</v>
      </c>
      <c r="Y4046" s="14">
        <v>75</v>
      </c>
      <c r="Z4046" s="1">
        <v>52</v>
      </c>
      <c r="AA4046" s="1">
        <v>51.85</v>
      </c>
      <c r="AB4046" s="71">
        <f t="shared" si="5113"/>
        <v>0.14999999999999858</v>
      </c>
      <c r="AC4046" s="53" t="s">
        <v>19</v>
      </c>
    </row>
    <row r="4047" spans="1:29" x14ac:dyDescent="0.25">
      <c r="A4047" s="53">
        <v>6002065</v>
      </c>
      <c r="B4047" s="89" t="s">
        <v>2666</v>
      </c>
      <c r="C4047" s="53" t="s">
        <v>717</v>
      </c>
      <c r="D4047" s="50" t="s">
        <v>974</v>
      </c>
      <c r="E4047" s="47" t="str">
        <f>VLOOKUP('2012 Accountability Database'!A4042,Dems1112!$A$2:$G$1082,5)</f>
        <v>K-5</v>
      </c>
      <c r="F4047" s="65" t="s">
        <v>2487</v>
      </c>
      <c r="G4047" s="62"/>
      <c r="H4047" s="13" t="str">
        <f>IF(V4048&gt;94,"Met",IF(X4048="--","n/a",IF(X4048&gt;=0,"Met","Did Not Meet")))</f>
        <v>Did Not Meet</v>
      </c>
      <c r="I4047" s="13" t="str">
        <f>IF(V4049&gt;94,"Met",IF(X4049="--","n/a",IF(X4049&gt;=0,"Met","Did Not Meet")))</f>
        <v>Did Not Meet</v>
      </c>
      <c r="J4047" s="13"/>
      <c r="K4047" s="13" t="str">
        <f>IF(Z4048&gt;94,"Met",IF(AB4048="--","n/a",IF(AB4048&gt;=0,"Met","Did Not Meet")))</f>
        <v>Did Not Meet</v>
      </c>
      <c r="L4047" s="13" t="str">
        <f>IF(Z4049&gt;94,"Met",IF(AB4049="--","n/a",IF(AB4049&gt;=0,"Met","Did Not Meet")))</f>
        <v>Did Not Meet</v>
      </c>
      <c r="M4047" s="1" t="s">
        <v>18</v>
      </c>
      <c r="N4047" s="14"/>
      <c r="O4047" s="35" t="s">
        <v>2506</v>
      </c>
      <c r="P4047" s="83" t="str">
        <f t="shared" ref="P4047" si="5171">IF(P4042="No"," ", IF(P4044="No"," ",IF(P4043="No", " ",IF(P4045="No"," ","X"))))</f>
        <v>X</v>
      </c>
      <c r="Q4047" s="108"/>
      <c r="R4047" s="5" t="s">
        <v>6</v>
      </c>
      <c r="S4047" s="1" t="s">
        <v>2</v>
      </c>
      <c r="T4047" s="1" t="s">
        <v>7</v>
      </c>
      <c r="U4047" s="5">
        <v>112</v>
      </c>
      <c r="V4047" s="1">
        <v>68.75</v>
      </c>
      <c r="W4047" s="1">
        <v>61.22</v>
      </c>
      <c r="X4047" s="9">
        <f t="shared" si="5155"/>
        <v>7.5300000000000011</v>
      </c>
      <c r="Y4047" s="14">
        <v>66</v>
      </c>
      <c r="Z4047" s="1">
        <v>50</v>
      </c>
      <c r="AA4047" s="1">
        <v>49.43</v>
      </c>
      <c r="AB4047" s="71">
        <f t="shared" si="5113"/>
        <v>0.57000000000000028</v>
      </c>
      <c r="AC4047" s="53" t="s">
        <v>19</v>
      </c>
    </row>
    <row r="4048" spans="1:29" ht="15.75" x14ac:dyDescent="0.25">
      <c r="A4048" s="53">
        <v>6002065</v>
      </c>
      <c r="B4048" s="89" t="s">
        <v>2666</v>
      </c>
      <c r="C4048" s="53" t="s">
        <v>717</v>
      </c>
      <c r="D4048" s="50" t="s">
        <v>975</v>
      </c>
      <c r="E4048" s="48" t="str">
        <f>VLOOKUP('2012 Accountability Database'!A4042,Dems1112!$A$2:$G$1082,6)</f>
        <v>3 (Central AR)</v>
      </c>
      <c r="F4048" s="66"/>
      <c r="G4048" s="63" t="s">
        <v>2488</v>
      </c>
      <c r="H4048" s="61" t="str">
        <f t="shared" ref="H4048:I4048" si="5172">IF(H4046="Met","Yes",IF(H4047="Met","Yes","No"))</f>
        <v>Yes</v>
      </c>
      <c r="I4048" s="61" t="str">
        <f t="shared" si="5172"/>
        <v>Yes</v>
      </c>
      <c r="J4048" s="55"/>
      <c r="K4048" s="61" t="str">
        <f t="shared" ref="K4048:L4048" si="5173">IF(K4046="Met","Yes",IF(K4047="Met","Yes","No"))</f>
        <v>Yes</v>
      </c>
      <c r="L4048" s="61" t="str">
        <f t="shared" si="5173"/>
        <v>Yes</v>
      </c>
      <c r="M4048" s="1" t="s">
        <v>18</v>
      </c>
      <c r="N4048" s="14"/>
      <c r="O4048" s="35" t="s">
        <v>2505</v>
      </c>
      <c r="P4048" s="83" t="str">
        <f t="shared" ref="P4048" si="5174">IF(P4047="X"," ",IF(P4049="X"," ","X"))</f>
        <v xml:space="preserve"> </v>
      </c>
      <c r="Q4048" s="94" t="s">
        <v>2759</v>
      </c>
      <c r="R4048" s="5" t="s">
        <v>6</v>
      </c>
      <c r="S4048" s="1" t="s">
        <v>5</v>
      </c>
      <c r="T4048" s="1" t="s">
        <v>3</v>
      </c>
      <c r="U4048" s="5">
        <v>423</v>
      </c>
      <c r="V4048" s="1">
        <v>61.7</v>
      </c>
      <c r="W4048" s="1">
        <v>62.96</v>
      </c>
      <c r="X4048" s="6">
        <f t="shared" si="5155"/>
        <v>-1.259999999999998</v>
      </c>
      <c r="Y4048" s="14">
        <v>277</v>
      </c>
      <c r="Z4048" s="1">
        <v>49.1</v>
      </c>
      <c r="AA4048" s="1">
        <v>51.85</v>
      </c>
      <c r="AB4048" s="72">
        <f t="shared" si="5113"/>
        <v>-2.75</v>
      </c>
      <c r="AC4048" s="53" t="s">
        <v>19</v>
      </c>
    </row>
    <row r="4049" spans="1:29" x14ac:dyDescent="0.25">
      <c r="A4049" s="54">
        <v>6002065</v>
      </c>
      <c r="B4049" s="90" t="s">
        <v>2666</v>
      </c>
      <c r="C4049" s="54" t="s">
        <v>717</v>
      </c>
      <c r="D4049" s="4"/>
      <c r="E4049" s="4"/>
      <c r="F4049" s="67"/>
      <c r="G4049" s="64"/>
      <c r="H4049" s="43"/>
      <c r="I4049" s="43"/>
      <c r="J4049" s="43"/>
      <c r="K4049" s="43"/>
      <c r="L4049" s="43"/>
      <c r="M4049" s="4" t="s">
        <v>18</v>
      </c>
      <c r="N4049" s="15"/>
      <c r="O4049" s="38" t="s">
        <v>2482</v>
      </c>
      <c r="P4049" s="84" t="str">
        <f>IF(E4043="Achieving School"," ","X")</f>
        <v>X</v>
      </c>
      <c r="Q4049" s="91"/>
      <c r="R4049" s="4" t="s">
        <v>6</v>
      </c>
      <c r="S4049" s="4" t="s">
        <v>5</v>
      </c>
      <c r="T4049" s="4" t="s">
        <v>7</v>
      </c>
      <c r="U4049" s="4">
        <v>370</v>
      </c>
      <c r="V4049" s="4">
        <v>58.65</v>
      </c>
      <c r="W4049" s="4">
        <v>61.22</v>
      </c>
      <c r="X4049" s="7">
        <f t="shared" si="5155"/>
        <v>-2.5700000000000003</v>
      </c>
      <c r="Y4049" s="15">
        <v>240</v>
      </c>
      <c r="Z4049" s="4">
        <v>47.5</v>
      </c>
      <c r="AA4049" s="4">
        <v>49.43</v>
      </c>
      <c r="AB4049" s="73">
        <f t="shared" si="5113"/>
        <v>-1.9299999999999997</v>
      </c>
      <c r="AC4049" s="54" t="s">
        <v>19</v>
      </c>
    </row>
    <row r="4050" spans="1:29" x14ac:dyDescent="0.25">
      <c r="A4050" s="1">
        <v>6002069</v>
      </c>
      <c r="B4050" s="87" t="s">
        <v>2666</v>
      </c>
      <c r="C4050" s="55" t="s">
        <v>718</v>
      </c>
      <c r="E4050" s="42"/>
      <c r="F4050" s="65" t="s">
        <v>2483</v>
      </c>
      <c r="G4050" s="62"/>
      <c r="H4050" s="37" t="str">
        <f>IF(V4050&gt;94,"Met",IF(X4050="--","n/a",IF(X4050&gt;=0,"Met","Did Not Meet")))</f>
        <v>Met</v>
      </c>
      <c r="I4050" s="37" t="str">
        <f>IF(V4051&gt;94,"Met",IF(X4051="--","n/a",IF(X4051&gt;=0,"Met","Did Not Meet")))</f>
        <v>Met</v>
      </c>
      <c r="K4050" s="13" t="str">
        <f>IF(Z4050&gt;94,"Met",IF(AB4050="--","n/a",IF(AB4050&gt;=0,"Met","Did Not Meet")))</f>
        <v>Did Not Meet</v>
      </c>
      <c r="L4050" s="13" t="str">
        <f>IF(Z4051&gt;94,"Met",IF(AB4051="--","n/a",IF(AB4051&gt;=0,"Met","Did Not Meet")))</f>
        <v>Did Not Meet</v>
      </c>
      <c r="M4050" s="1" t="s">
        <v>18</v>
      </c>
      <c r="N4050" s="14" t="s">
        <v>2502</v>
      </c>
      <c r="O4050" s="5"/>
      <c r="P4050" s="44" t="str">
        <f t="shared" ref="P4050" si="5175">IF(H4052="Yes",IF(I4052="Yes","Yes","No"),"No")</f>
        <v>Yes</v>
      </c>
      <c r="Q4050" s="93"/>
      <c r="R4050" s="5" t="s">
        <v>1</v>
      </c>
      <c r="S4050" s="1" t="s">
        <v>2</v>
      </c>
      <c r="T4050" s="1" t="s">
        <v>3</v>
      </c>
      <c r="U4050" s="5">
        <v>91</v>
      </c>
      <c r="V4050" s="1">
        <v>75.819999999999993</v>
      </c>
      <c r="W4050" s="1">
        <v>70.87</v>
      </c>
      <c r="X4050" s="9">
        <f t="shared" si="5155"/>
        <v>4.9499999999999886</v>
      </c>
      <c r="Y4050" s="14">
        <v>56</v>
      </c>
      <c r="Z4050" s="1">
        <v>80.36</v>
      </c>
      <c r="AA4050" s="1">
        <v>86.72</v>
      </c>
      <c r="AB4050" s="72">
        <f t="shared" si="5113"/>
        <v>-6.3599999999999994</v>
      </c>
      <c r="AC4050" s="36"/>
    </row>
    <row r="4051" spans="1:29" ht="15.75" x14ac:dyDescent="0.25">
      <c r="A4051" s="53">
        <v>6002069</v>
      </c>
      <c r="B4051" s="89" t="s">
        <v>2666</v>
      </c>
      <c r="C4051" s="53" t="s">
        <v>718</v>
      </c>
      <c r="D4051" s="49" t="s">
        <v>2498</v>
      </c>
      <c r="E4051" s="34" t="str">
        <f>M4050</f>
        <v>Needs Improvement Focus School</v>
      </c>
      <c r="F4051" s="65" t="s">
        <v>2484</v>
      </c>
      <c r="G4051" s="62"/>
      <c r="H4051" s="13" t="str">
        <f>IF(V4052&gt;94,"Met",IF(X4052="--","n/a",IF(X4052&gt;=0,"Met","Did Not Meet")))</f>
        <v>Did Not Meet</v>
      </c>
      <c r="I4051" s="13" t="str">
        <f>IF(V4053&gt;94,"Met",IF(X4053="--","n/a",IF(X4053&gt;=0,"Met","Did Not Meet")))</f>
        <v>Did Not Meet</v>
      </c>
      <c r="K4051" s="13" t="str">
        <f>IF(Z4052&gt;94,"Met",IF(AB4052="--","n/a",IF(AB4052&gt;=0,"Met","Did Not Meet")))</f>
        <v>Did Not Meet</v>
      </c>
      <c r="L4051" s="13" t="str">
        <f>IF(Z4053&gt;94,"Met",IF(AB4053="--","n/a",IF(AB4053&gt;=0,"Met","Did Not Meet")))</f>
        <v>Did Not Meet</v>
      </c>
      <c r="M4051" s="1" t="s">
        <v>18</v>
      </c>
      <c r="N4051" s="14" t="s">
        <v>2501</v>
      </c>
      <c r="O4051" s="5"/>
      <c r="P4051" s="44" t="str">
        <f t="shared" ref="P4051" si="5176">IF(K4052="Yes",IF(L4052="Yes","Yes","No"),"No")</f>
        <v>No</v>
      </c>
      <c r="Q4051" s="94" t="s">
        <v>2759</v>
      </c>
      <c r="R4051" s="5" t="s">
        <v>1</v>
      </c>
      <c r="S4051" s="1" t="s">
        <v>2</v>
      </c>
      <c r="T4051" s="1" t="s">
        <v>7</v>
      </c>
      <c r="U4051" s="5">
        <v>91</v>
      </c>
      <c r="V4051" s="1">
        <v>75.819999999999993</v>
      </c>
      <c r="W4051" s="1">
        <v>70.87</v>
      </c>
      <c r="X4051" s="9">
        <f t="shared" si="5155"/>
        <v>4.9499999999999886</v>
      </c>
      <c r="Y4051" s="14">
        <v>56</v>
      </c>
      <c r="Z4051" s="1">
        <v>80.36</v>
      </c>
      <c r="AA4051" s="1">
        <v>86.72</v>
      </c>
      <c r="AB4051" s="72">
        <f t="shared" si="5113"/>
        <v>-6.3599999999999994</v>
      </c>
      <c r="AC4051" s="53"/>
    </row>
    <row r="4052" spans="1:29" ht="15" customHeight="1" x14ac:dyDescent="0.25">
      <c r="A4052" s="53">
        <v>6002069</v>
      </c>
      <c r="B4052" s="89" t="s">
        <v>2666</v>
      </c>
      <c r="C4052" s="53" t="s">
        <v>718</v>
      </c>
      <c r="D4052" s="49" t="s">
        <v>2499</v>
      </c>
      <c r="E4052" s="35" t="str">
        <f>VLOOKUP('2012 Accountability Database'!$A4050,'2011 AYP'!A$2:B$1072,2)</f>
        <v>SI_M (School Improvement - Met Standards)</v>
      </c>
      <c r="F4052" s="66"/>
      <c r="G4052" s="63" t="s">
        <v>2485</v>
      </c>
      <c r="H4052" s="60" t="str">
        <f t="shared" ref="H4052:I4052" si="5177">IF(H4050="Met","Yes",IF(H4051="Met","Yes","No"))</f>
        <v>Yes</v>
      </c>
      <c r="I4052" s="60" t="str">
        <f t="shared" si="5177"/>
        <v>Yes</v>
      </c>
      <c r="J4052" s="42"/>
      <c r="K4052" s="60" t="str">
        <f t="shared" ref="K4052:L4052" si="5178">IF(K4050="Met","Yes",IF(K4051="Met","Yes","No"))</f>
        <v>No</v>
      </c>
      <c r="L4052" s="60" t="str">
        <f t="shared" si="5178"/>
        <v>No</v>
      </c>
      <c r="M4052" s="1" t="s">
        <v>18</v>
      </c>
      <c r="N4052" s="14" t="s">
        <v>2503</v>
      </c>
      <c r="O4052" s="5"/>
      <c r="P4052" s="44" t="str">
        <f t="shared" ref="P4052" si="5179">IF(H4056="Yes",IF(I4056="Yes","Yes","No"),"No")</f>
        <v>No</v>
      </c>
      <c r="Q4052" s="108" t="s">
        <v>2758</v>
      </c>
      <c r="R4052" s="5" t="s">
        <v>1</v>
      </c>
      <c r="S4052" s="1" t="s">
        <v>5</v>
      </c>
      <c r="T4052" s="1" t="s">
        <v>3</v>
      </c>
      <c r="U4052" s="5">
        <v>324</v>
      </c>
      <c r="V4052" s="1">
        <v>63.89</v>
      </c>
      <c r="W4052" s="1">
        <v>70.87</v>
      </c>
      <c r="X4052" s="6">
        <f t="shared" si="5155"/>
        <v>-6.980000000000004</v>
      </c>
      <c r="Y4052" s="14">
        <v>207</v>
      </c>
      <c r="Z4052" s="1">
        <v>75.849999999999994</v>
      </c>
      <c r="AA4052" s="1">
        <v>86.72</v>
      </c>
      <c r="AB4052" s="72">
        <f t="shared" si="5113"/>
        <v>-10.870000000000005</v>
      </c>
      <c r="AC4052" s="53"/>
    </row>
    <row r="4053" spans="1:29" x14ac:dyDescent="0.25">
      <c r="A4053" s="53">
        <v>6002069</v>
      </c>
      <c r="B4053" s="89" t="s">
        <v>2666</v>
      </c>
      <c r="C4053" s="53" t="s">
        <v>718</v>
      </c>
      <c r="D4053" s="49" t="s">
        <v>2507</v>
      </c>
      <c r="E4053" s="47">
        <f>VLOOKUP('2012 Accountability Database'!A4050,Dems1112!$A$2:$G$1082,3)</f>
        <v>0.98</v>
      </c>
      <c r="F4053" s="66"/>
      <c r="G4053" s="52"/>
      <c r="M4053" s="5" t="s">
        <v>18</v>
      </c>
      <c r="N4053" s="14" t="s">
        <v>2504</v>
      </c>
      <c r="O4053" s="5"/>
      <c r="P4053" s="44" t="str">
        <f t="shared" ref="P4053" si="5180">IF(K4056="Yes",IF(L4056="Yes","Yes","No"),"No")</f>
        <v>No</v>
      </c>
      <c r="Q4053" s="108"/>
      <c r="R4053" s="5" t="s">
        <v>1</v>
      </c>
      <c r="S4053" s="5" t="s">
        <v>5</v>
      </c>
      <c r="T4053" s="5" t="s">
        <v>7</v>
      </c>
      <c r="U4053" s="5">
        <v>323</v>
      </c>
      <c r="V4053" s="5">
        <v>64.09</v>
      </c>
      <c r="W4053" s="5">
        <v>70.87</v>
      </c>
      <c r="X4053" s="8">
        <f t="shared" si="5155"/>
        <v>-6.7800000000000011</v>
      </c>
      <c r="Y4053" s="14">
        <v>207</v>
      </c>
      <c r="Z4053" s="5">
        <v>75.849999999999994</v>
      </c>
      <c r="AA4053" s="5">
        <v>86.72</v>
      </c>
      <c r="AB4053" s="72">
        <f t="shared" si="5113"/>
        <v>-10.870000000000005</v>
      </c>
      <c r="AC4053" s="53"/>
    </row>
    <row r="4054" spans="1:29" x14ac:dyDescent="0.25">
      <c r="A4054" s="53">
        <v>6002069</v>
      </c>
      <c r="B4054" s="89" t="s">
        <v>2666</v>
      </c>
      <c r="C4054" s="53" t="s">
        <v>718</v>
      </c>
      <c r="D4054" s="50" t="s">
        <v>2508</v>
      </c>
      <c r="E4054" s="47">
        <f>VLOOKUP('2012 Accountability Database'!A4050,Dems1112!$A$2:$G$1082,4)</f>
        <v>0.97</v>
      </c>
      <c r="F4054" s="65" t="s">
        <v>2486</v>
      </c>
      <c r="G4054" s="62"/>
      <c r="H4054" s="13" t="str">
        <f>IF(V4054&gt;94,"Met",IF(X4054="--","n/a",IF(X4054&gt;=0,"Met","Did Not Meet")))</f>
        <v>Did Not Meet</v>
      </c>
      <c r="I4054" s="13" t="str">
        <f>IF(V4055&gt;94,"Met",IF(X4055="--","n/a",IF(X4055&gt;=0,"Met","Did Not Meet")))</f>
        <v>Did Not Meet</v>
      </c>
      <c r="J4054" s="13"/>
      <c r="K4054" s="13" t="str">
        <f>IF(Z4054&gt;94,"Met",IF(AB4054="--","n/a",IF(AB4054&gt;=0,"Met","Did Not Meet")))</f>
        <v>Did Not Meet</v>
      </c>
      <c r="L4054" s="13" t="str">
        <f>IF(Z4055&gt;94,"Met",IF(AB4055="--","n/a",IF(AB4055&gt;=0,"Met","Did Not Meet")))</f>
        <v>Did Not Meet</v>
      </c>
      <c r="M4054" s="1" t="s">
        <v>18</v>
      </c>
      <c r="N4054" s="68" t="s">
        <v>2497</v>
      </c>
      <c r="O4054" s="35"/>
      <c r="P4054" s="44"/>
      <c r="Q4054" s="108"/>
      <c r="R4054" s="5" t="s">
        <v>6</v>
      </c>
      <c r="S4054" s="1" t="s">
        <v>2</v>
      </c>
      <c r="T4054" s="1" t="s">
        <v>3</v>
      </c>
      <c r="U4054" s="5">
        <v>91</v>
      </c>
      <c r="V4054" s="1">
        <v>67.03</v>
      </c>
      <c r="W4054" s="1">
        <v>68.3</v>
      </c>
      <c r="X4054" s="6">
        <f t="shared" si="5155"/>
        <v>-1.269999999999996</v>
      </c>
      <c r="Y4054" s="14">
        <v>56</v>
      </c>
      <c r="Z4054" s="1">
        <v>53.57</v>
      </c>
      <c r="AA4054" s="1">
        <v>78.739999999999995</v>
      </c>
      <c r="AB4054" s="72">
        <f t="shared" si="5113"/>
        <v>-25.169999999999995</v>
      </c>
      <c r="AC4054" s="53"/>
    </row>
    <row r="4055" spans="1:29" x14ac:dyDescent="0.25">
      <c r="A4055" s="53">
        <v>6002069</v>
      </c>
      <c r="B4055" s="89" t="s">
        <v>2666</v>
      </c>
      <c r="C4055" s="53" t="s">
        <v>718</v>
      </c>
      <c r="D4055" s="50" t="s">
        <v>974</v>
      </c>
      <c r="E4055" s="47" t="str">
        <f>VLOOKUP('2012 Accountability Database'!A4050,Dems1112!$A$2:$G$1082,5)</f>
        <v>K-5</v>
      </c>
      <c r="F4055" s="65" t="s">
        <v>2487</v>
      </c>
      <c r="G4055" s="62"/>
      <c r="H4055" s="13" t="str">
        <f>IF(V4056&gt;94,"Met",IF(X4056="--","n/a",IF(X4056&gt;=0,"Met","Did Not Meet")))</f>
        <v>Did Not Meet</v>
      </c>
      <c r="I4055" s="13" t="str">
        <f>IF(V4057&gt;94,"Met",IF(X4057="--","n/a",IF(X4057&gt;=0,"Met","Did Not Meet")))</f>
        <v>Did Not Meet</v>
      </c>
      <c r="J4055" s="13"/>
      <c r="K4055" s="13" t="str">
        <f>IF(Z4056&gt;94,"Met",IF(AB4056="--","n/a",IF(AB4056&gt;=0,"Met","Did Not Meet")))</f>
        <v>Did Not Meet</v>
      </c>
      <c r="L4055" s="13" t="str">
        <f>IF(Z4057&gt;94,"Met",IF(AB4057="--","n/a",IF(AB4057&gt;=0,"Met","Did Not Meet")))</f>
        <v>Did Not Meet</v>
      </c>
      <c r="M4055" s="1" t="s">
        <v>18</v>
      </c>
      <c r="N4055" s="14"/>
      <c r="O4055" s="35" t="s">
        <v>2506</v>
      </c>
      <c r="P4055" s="83" t="str">
        <f t="shared" ref="P4055" si="5181">IF(P4050="No"," ", IF(P4052="No"," ",IF(P4051="No", " ",IF(P4053="No"," ","X"))))</f>
        <v xml:space="preserve"> </v>
      </c>
      <c r="Q4055" s="108"/>
      <c r="R4055" s="5" t="s">
        <v>6</v>
      </c>
      <c r="S4055" s="1" t="s">
        <v>2</v>
      </c>
      <c r="T4055" s="1" t="s">
        <v>7</v>
      </c>
      <c r="U4055" s="5">
        <v>91</v>
      </c>
      <c r="V4055" s="1">
        <v>67.03</v>
      </c>
      <c r="W4055" s="1">
        <v>68.3</v>
      </c>
      <c r="X4055" s="6">
        <f t="shared" si="5155"/>
        <v>-1.269999999999996</v>
      </c>
      <c r="Y4055" s="14">
        <v>56</v>
      </c>
      <c r="Z4055" s="1">
        <v>53.57</v>
      </c>
      <c r="AA4055" s="1">
        <v>78.739999999999995</v>
      </c>
      <c r="AB4055" s="72">
        <f t="shared" si="5113"/>
        <v>-25.169999999999995</v>
      </c>
      <c r="AC4055" s="53"/>
    </row>
    <row r="4056" spans="1:29" ht="15.75" x14ac:dyDescent="0.25">
      <c r="A4056" s="53">
        <v>6002069</v>
      </c>
      <c r="B4056" s="89" t="s">
        <v>2666</v>
      </c>
      <c r="C4056" s="53" t="s">
        <v>718</v>
      </c>
      <c r="D4056" s="50" t="s">
        <v>975</v>
      </c>
      <c r="E4056" s="48" t="str">
        <f>VLOOKUP('2012 Accountability Database'!A4050,Dems1112!$A$2:$G$1082,6)</f>
        <v>3 (Central AR)</v>
      </c>
      <c r="F4056" s="66"/>
      <c r="G4056" s="63" t="s">
        <v>2488</v>
      </c>
      <c r="H4056" s="61" t="str">
        <f t="shared" ref="H4056:I4056" si="5182">IF(H4054="Met","Yes",IF(H4055="Met","Yes","No"))</f>
        <v>No</v>
      </c>
      <c r="I4056" s="61" t="str">
        <f t="shared" si="5182"/>
        <v>No</v>
      </c>
      <c r="J4056" s="55"/>
      <c r="K4056" s="61" t="str">
        <f t="shared" ref="K4056:L4056" si="5183">IF(K4054="Met","Yes",IF(K4055="Met","Yes","No"))</f>
        <v>No</v>
      </c>
      <c r="L4056" s="61" t="str">
        <f t="shared" si="5183"/>
        <v>No</v>
      </c>
      <c r="M4056" s="1" t="s">
        <v>18</v>
      </c>
      <c r="N4056" s="14"/>
      <c r="O4056" s="35" t="s">
        <v>2505</v>
      </c>
      <c r="P4056" s="83" t="str">
        <f t="shared" ref="P4056" si="5184">IF(P4055="X"," ",IF(P4057="X"," ","X"))</f>
        <v xml:space="preserve"> </v>
      </c>
      <c r="Q4056" s="94" t="s">
        <v>2759</v>
      </c>
      <c r="R4056" s="5" t="s">
        <v>6</v>
      </c>
      <c r="S4056" s="1" t="s">
        <v>5</v>
      </c>
      <c r="T4056" s="1" t="s">
        <v>3</v>
      </c>
      <c r="U4056" s="5">
        <v>324</v>
      </c>
      <c r="V4056" s="1">
        <v>57.72</v>
      </c>
      <c r="W4056" s="1">
        <v>68.3</v>
      </c>
      <c r="X4056" s="6">
        <f t="shared" si="5155"/>
        <v>-10.579999999999998</v>
      </c>
      <c r="Y4056" s="14">
        <v>207</v>
      </c>
      <c r="Z4056" s="1">
        <v>55.56</v>
      </c>
      <c r="AA4056" s="1">
        <v>78.739999999999995</v>
      </c>
      <c r="AB4056" s="72">
        <f t="shared" si="5113"/>
        <v>-23.179999999999993</v>
      </c>
      <c r="AC4056" s="53"/>
    </row>
    <row r="4057" spans="1:29" x14ac:dyDescent="0.25">
      <c r="A4057" s="54">
        <v>6002069</v>
      </c>
      <c r="B4057" s="90" t="s">
        <v>2666</v>
      </c>
      <c r="C4057" s="54" t="s">
        <v>718</v>
      </c>
      <c r="D4057" s="4"/>
      <c r="E4057" s="4"/>
      <c r="F4057" s="67"/>
      <c r="G4057" s="64"/>
      <c r="H4057" s="43"/>
      <c r="I4057" s="43"/>
      <c r="J4057" s="43"/>
      <c r="K4057" s="43"/>
      <c r="L4057" s="43"/>
      <c r="M4057" s="4" t="s">
        <v>18</v>
      </c>
      <c r="N4057" s="15"/>
      <c r="O4057" s="38" t="s">
        <v>2482</v>
      </c>
      <c r="P4057" s="84" t="str">
        <f>IF(E4051="Achieving School"," ","X")</f>
        <v>X</v>
      </c>
      <c r="Q4057" s="91"/>
      <c r="R4057" s="4" t="s">
        <v>6</v>
      </c>
      <c r="S4057" s="4" t="s">
        <v>5</v>
      </c>
      <c r="T4057" s="4" t="s">
        <v>7</v>
      </c>
      <c r="U4057" s="4">
        <v>323</v>
      </c>
      <c r="V4057" s="4">
        <v>57.59</v>
      </c>
      <c r="W4057" s="4">
        <v>68.3</v>
      </c>
      <c r="X4057" s="7">
        <f t="shared" si="5155"/>
        <v>-10.709999999999994</v>
      </c>
      <c r="Y4057" s="15">
        <v>207</v>
      </c>
      <c r="Z4057" s="4">
        <v>55.56</v>
      </c>
      <c r="AA4057" s="4">
        <v>78.739999999999995</v>
      </c>
      <c r="AB4057" s="73">
        <f t="shared" si="5113"/>
        <v>-23.179999999999993</v>
      </c>
      <c r="AC4057" s="54"/>
    </row>
    <row r="4058" spans="1:29" x14ac:dyDescent="0.25">
      <c r="A4058" s="1">
        <v>6002070</v>
      </c>
      <c r="B4058" s="87" t="s">
        <v>2666</v>
      </c>
      <c r="C4058" s="55" t="s">
        <v>719</v>
      </c>
      <c r="E4058" s="42"/>
      <c r="F4058" s="65" t="s">
        <v>2483</v>
      </c>
      <c r="G4058" s="62"/>
      <c r="H4058" s="37" t="str">
        <f>IF(V4058&gt;94,"Met",IF(X4058="--","n/a",IF(X4058&gt;=0,"Met","Did Not Meet")))</f>
        <v>Met</v>
      </c>
      <c r="I4058" s="37" t="str">
        <f>IF(V4059&gt;94,"Met",IF(X4059="--","n/a",IF(X4059&gt;=0,"Met","Did Not Meet")))</f>
        <v>Met</v>
      </c>
      <c r="K4058" s="13" t="str">
        <f>IF(Z4058&gt;94,"Met",IF(AB4058="--","n/a",IF(AB4058&gt;=0,"Met","Did Not Meet")))</f>
        <v>Met</v>
      </c>
      <c r="L4058" s="13" t="str">
        <f>IF(Z4059&gt;94,"Met",IF(AB4059="--","n/a",IF(AB4059&gt;=0,"Met","Did Not Meet")))</f>
        <v>Met</v>
      </c>
      <c r="M4058" s="1" t="s">
        <v>18</v>
      </c>
      <c r="N4058" s="14" t="s">
        <v>2502</v>
      </c>
      <c r="O4058" s="5"/>
      <c r="P4058" s="44" t="str">
        <f t="shared" ref="P4058" si="5185">IF(H4060="Yes",IF(I4060="Yes","Yes","No"),"No")</f>
        <v>Yes</v>
      </c>
      <c r="Q4058" s="93"/>
      <c r="R4058" s="5" t="s">
        <v>1</v>
      </c>
      <c r="S4058" s="1" t="s">
        <v>2</v>
      </c>
      <c r="T4058" s="1" t="s">
        <v>3</v>
      </c>
      <c r="U4058" s="5">
        <v>677</v>
      </c>
      <c r="V4058" s="1">
        <v>85.08</v>
      </c>
      <c r="W4058" s="1">
        <v>78.040000000000006</v>
      </c>
      <c r="X4058" s="9">
        <f t="shared" si="5155"/>
        <v>7.039999999999992</v>
      </c>
      <c r="Y4058" s="14">
        <v>636</v>
      </c>
      <c r="Z4058" s="1">
        <v>86.32</v>
      </c>
      <c r="AA4058" s="1">
        <v>80.14</v>
      </c>
      <c r="AB4058" s="71">
        <f t="shared" si="5113"/>
        <v>6.1799999999999926</v>
      </c>
      <c r="AC4058" s="36"/>
    </row>
    <row r="4059" spans="1:29" ht="15.75" x14ac:dyDescent="0.25">
      <c r="A4059" s="53">
        <v>6002070</v>
      </c>
      <c r="B4059" s="89" t="s">
        <v>2666</v>
      </c>
      <c r="C4059" s="53" t="s">
        <v>719</v>
      </c>
      <c r="D4059" s="49" t="s">
        <v>2498</v>
      </c>
      <c r="E4059" s="34" t="str">
        <f>M4058</f>
        <v>Needs Improvement Focus School</v>
      </c>
      <c r="F4059" s="65" t="s">
        <v>2484</v>
      </c>
      <c r="G4059" s="62"/>
      <c r="H4059" s="13" t="str">
        <f>IF(V4060&gt;94,"Met",IF(X4060="--","n/a",IF(X4060&gt;=0,"Met","Did Not Meet")))</f>
        <v>Met</v>
      </c>
      <c r="I4059" s="13" t="str">
        <f>IF(V4061&gt;94,"Met",IF(X4061="--","n/a",IF(X4061&gt;=0,"Met","Did Not Meet")))</f>
        <v>Met</v>
      </c>
      <c r="K4059" s="13" t="str">
        <f>IF(Z4060&gt;94,"Met",IF(AB4060="--","n/a",IF(AB4060&gt;=0,"Met","Did Not Meet")))</f>
        <v>Met</v>
      </c>
      <c r="L4059" s="13" t="str">
        <f>IF(Z4061&gt;94,"Met",IF(AB4061="--","n/a",IF(AB4061&gt;=0,"Met","Did Not Meet")))</f>
        <v>Met</v>
      </c>
      <c r="M4059" s="1" t="s">
        <v>18</v>
      </c>
      <c r="N4059" s="14" t="s">
        <v>2501</v>
      </c>
      <c r="O4059" s="5"/>
      <c r="P4059" s="44" t="str">
        <f t="shared" ref="P4059" si="5186">IF(K4060="Yes",IF(L4060="Yes","Yes","No"),"No")</f>
        <v>Yes</v>
      </c>
      <c r="Q4059" s="94" t="s">
        <v>2759</v>
      </c>
      <c r="R4059" s="5" t="s">
        <v>1</v>
      </c>
      <c r="S4059" s="1" t="s">
        <v>2</v>
      </c>
      <c r="T4059" s="1" t="s">
        <v>7</v>
      </c>
      <c r="U4059" s="5">
        <v>334</v>
      </c>
      <c r="V4059" s="1">
        <v>73.349999999999994</v>
      </c>
      <c r="W4059" s="1">
        <v>61.64</v>
      </c>
      <c r="X4059" s="9">
        <f t="shared" si="5155"/>
        <v>11.709999999999994</v>
      </c>
      <c r="Y4059" s="14">
        <v>312</v>
      </c>
      <c r="Z4059" s="1">
        <v>75.319999999999993</v>
      </c>
      <c r="AA4059" s="1">
        <v>65.44</v>
      </c>
      <c r="AB4059" s="71">
        <f t="shared" si="5113"/>
        <v>9.8799999999999955</v>
      </c>
      <c r="AC4059" s="53"/>
    </row>
    <row r="4060" spans="1:29" ht="15" customHeight="1" x14ac:dyDescent="0.25">
      <c r="A4060" s="53">
        <v>6002070</v>
      </c>
      <c r="B4060" s="89" t="s">
        <v>2666</v>
      </c>
      <c r="C4060" s="53" t="s">
        <v>719</v>
      </c>
      <c r="D4060" s="49" t="s">
        <v>2499</v>
      </c>
      <c r="E4060" s="35" t="str">
        <f>VLOOKUP('2012 Accountability Database'!$A4058,'2011 AYP'!A$2:B$1072,2)</f>
        <v>SI_8 (School Improvement Year 8)</v>
      </c>
      <c r="F4060" s="66"/>
      <c r="G4060" s="63" t="s">
        <v>2485</v>
      </c>
      <c r="H4060" s="60" t="str">
        <f t="shared" ref="H4060:I4060" si="5187">IF(H4058="Met","Yes",IF(H4059="Met","Yes","No"))</f>
        <v>Yes</v>
      </c>
      <c r="I4060" s="60" t="str">
        <f t="shared" si="5187"/>
        <v>Yes</v>
      </c>
      <c r="J4060" s="42"/>
      <c r="K4060" s="60" t="str">
        <f t="shared" ref="K4060:L4060" si="5188">IF(K4058="Met","Yes",IF(K4059="Met","Yes","No"))</f>
        <v>Yes</v>
      </c>
      <c r="L4060" s="60" t="str">
        <f t="shared" si="5188"/>
        <v>Yes</v>
      </c>
      <c r="M4060" s="5" t="s">
        <v>18</v>
      </c>
      <c r="N4060" s="14" t="s">
        <v>2503</v>
      </c>
      <c r="O4060" s="5"/>
      <c r="P4060" s="44" t="str">
        <f t="shared" ref="P4060" si="5189">IF(H4064="Yes",IF(I4064="Yes","Yes","No"),"No")</f>
        <v>No</v>
      </c>
      <c r="Q4060" s="108" t="s">
        <v>2758</v>
      </c>
      <c r="R4060" s="5" t="s">
        <v>1</v>
      </c>
      <c r="S4060" s="5" t="s">
        <v>5</v>
      </c>
      <c r="T4060" s="5" t="s">
        <v>3</v>
      </c>
      <c r="U4060" s="5">
        <v>1993</v>
      </c>
      <c r="V4060" s="5">
        <v>80.13</v>
      </c>
      <c r="W4060" s="5">
        <v>78.040000000000006</v>
      </c>
      <c r="X4060" s="11">
        <f t="shared" si="5155"/>
        <v>2.0899999999999892</v>
      </c>
      <c r="Y4060" s="14">
        <v>1860</v>
      </c>
      <c r="Z4060" s="5">
        <v>81.61</v>
      </c>
      <c r="AA4060" s="5">
        <v>80.14</v>
      </c>
      <c r="AB4060" s="71">
        <f t="shared" si="5113"/>
        <v>1.4699999999999989</v>
      </c>
      <c r="AC4060" s="53"/>
    </row>
    <row r="4061" spans="1:29" x14ac:dyDescent="0.25">
      <c r="A4061" s="53">
        <v>6002070</v>
      </c>
      <c r="B4061" s="89" t="s">
        <v>2666</v>
      </c>
      <c r="C4061" s="53" t="s">
        <v>719</v>
      </c>
      <c r="D4061" s="49" t="s">
        <v>2507</v>
      </c>
      <c r="E4061" s="47">
        <f>VLOOKUP('2012 Accountability Database'!A4058,Dems1112!$A$2:$G$1082,3)</f>
        <v>0.47</v>
      </c>
      <c r="F4061" s="66"/>
      <c r="G4061" s="52"/>
      <c r="M4061" s="5" t="s">
        <v>18</v>
      </c>
      <c r="N4061" s="14" t="s">
        <v>2504</v>
      </c>
      <c r="O4061" s="5"/>
      <c r="P4061" s="44" t="str">
        <f t="shared" ref="P4061" si="5190">IF(K4064="Yes",IF(L4064="Yes","Yes","No"),"No")</f>
        <v>No</v>
      </c>
      <c r="Q4061" s="108"/>
      <c r="R4061" s="5" t="s">
        <v>1</v>
      </c>
      <c r="S4061" s="5" t="s">
        <v>5</v>
      </c>
      <c r="T4061" s="5" t="s">
        <v>7</v>
      </c>
      <c r="U4061" s="5">
        <v>968</v>
      </c>
      <c r="V4061" s="5">
        <v>64.98</v>
      </c>
      <c r="W4061" s="5">
        <v>61.64</v>
      </c>
      <c r="X4061" s="11">
        <f t="shared" si="5155"/>
        <v>3.3400000000000034</v>
      </c>
      <c r="Y4061" s="14">
        <v>905</v>
      </c>
      <c r="Z4061" s="5">
        <v>67.180000000000007</v>
      </c>
      <c r="AA4061" s="5">
        <v>65.44</v>
      </c>
      <c r="AB4061" s="71">
        <f t="shared" si="5113"/>
        <v>1.7400000000000091</v>
      </c>
      <c r="AC4061" s="53"/>
    </row>
    <row r="4062" spans="1:29" x14ac:dyDescent="0.25">
      <c r="A4062" s="53">
        <v>6002070</v>
      </c>
      <c r="B4062" s="89" t="s">
        <v>2666</v>
      </c>
      <c r="C4062" s="53" t="s">
        <v>719</v>
      </c>
      <c r="D4062" s="50" t="s">
        <v>2508</v>
      </c>
      <c r="E4062" s="47">
        <f>VLOOKUP('2012 Accountability Database'!A4058,Dems1112!$A$2:$G$1082,4)</f>
        <v>0.46</v>
      </c>
      <c r="F4062" s="65" t="s">
        <v>2486</v>
      </c>
      <c r="G4062" s="62"/>
      <c r="H4062" s="13" t="str">
        <f>IF(V4062&gt;94,"Met",IF(X4062="--","n/a",IF(X4062&gt;=0,"Met","Did Not Meet")))</f>
        <v>Did Not Meet</v>
      </c>
      <c r="I4062" s="13" t="str">
        <f>IF(V4063&gt;94,"Met",IF(X4063="--","n/a",IF(X4063&gt;=0,"Met","Did Not Meet")))</f>
        <v>Did Not Meet</v>
      </c>
      <c r="J4062" s="13"/>
      <c r="K4062" s="13" t="str">
        <f>IF(Z4062&gt;94,"Met",IF(AB4062="--","n/a",IF(AB4062&gt;=0,"Met","Did Not Meet")))</f>
        <v>Did Not Meet</v>
      </c>
      <c r="L4062" s="13" t="str">
        <f>IF(Z4063&gt;94,"Met",IF(AB4063="--","n/a",IF(AB4063&gt;=0,"Met","Did Not Meet")))</f>
        <v>Did Not Meet</v>
      </c>
      <c r="M4062" s="1" t="s">
        <v>18</v>
      </c>
      <c r="N4062" s="68" t="s">
        <v>2497</v>
      </c>
      <c r="O4062" s="35"/>
      <c r="P4062" s="44"/>
      <c r="Q4062" s="108"/>
      <c r="R4062" s="5" t="s">
        <v>6</v>
      </c>
      <c r="S4062" s="1" t="s">
        <v>2</v>
      </c>
      <c r="T4062" s="1" t="s">
        <v>3</v>
      </c>
      <c r="U4062" s="5">
        <v>853</v>
      </c>
      <c r="V4062" s="1">
        <v>74.56</v>
      </c>
      <c r="W4062" s="1">
        <v>78.62</v>
      </c>
      <c r="X4062" s="6">
        <f t="shared" si="5155"/>
        <v>-4.0600000000000023</v>
      </c>
      <c r="Y4062" s="14">
        <v>636</v>
      </c>
      <c r="Z4062" s="1">
        <v>68.08</v>
      </c>
      <c r="AA4062" s="1">
        <v>73.42</v>
      </c>
      <c r="AB4062" s="72">
        <f t="shared" si="5113"/>
        <v>-5.3400000000000034</v>
      </c>
      <c r="AC4062" s="53"/>
    </row>
    <row r="4063" spans="1:29" x14ac:dyDescent="0.25">
      <c r="A4063" s="53">
        <v>6002070</v>
      </c>
      <c r="B4063" s="89" t="s">
        <v>2666</v>
      </c>
      <c r="C4063" s="53" t="s">
        <v>719</v>
      </c>
      <c r="D4063" s="50" t="s">
        <v>974</v>
      </c>
      <c r="E4063" s="47" t="str">
        <f>VLOOKUP('2012 Accountability Database'!A4058,Dems1112!$A$2:$G$1082,5)</f>
        <v>7-8</v>
      </c>
      <c r="F4063" s="65" t="s">
        <v>2487</v>
      </c>
      <c r="G4063" s="62"/>
      <c r="H4063" s="13" t="str">
        <f>IF(V4064&gt;94,"Met",IF(X4064="--","n/a",IF(X4064&gt;=0,"Met","Did Not Meet")))</f>
        <v>Did Not Meet</v>
      </c>
      <c r="I4063" s="13" t="str">
        <f>IF(V4065&gt;94,"Met",IF(X4065="--","n/a",IF(X4065&gt;=0,"Met","Did Not Meet")))</f>
        <v>Did Not Meet</v>
      </c>
      <c r="J4063" s="13"/>
      <c r="K4063" s="13" t="str">
        <f>IF(Z4064&gt;94,"Met",IF(AB4064="--","n/a",IF(AB4064&gt;=0,"Met","Did Not Meet")))</f>
        <v>Did Not Meet</v>
      </c>
      <c r="L4063" s="13" t="str">
        <f>IF(Z4065&gt;94,"Met",IF(AB4065="--","n/a",IF(AB4065&gt;=0,"Met","Did Not Meet")))</f>
        <v>Did Not Meet</v>
      </c>
      <c r="M4063" s="1" t="s">
        <v>18</v>
      </c>
      <c r="N4063" s="14"/>
      <c r="O4063" s="35" t="s">
        <v>2506</v>
      </c>
      <c r="P4063" s="83" t="str">
        <f t="shared" ref="P4063" si="5191">IF(P4058="No"," ", IF(P4060="No"," ",IF(P4059="No", " ",IF(P4061="No"," ","X"))))</f>
        <v xml:space="preserve"> </v>
      </c>
      <c r="Q4063" s="108"/>
      <c r="R4063" s="5" t="s">
        <v>6</v>
      </c>
      <c r="S4063" s="1" t="s">
        <v>2</v>
      </c>
      <c r="T4063" s="1" t="s">
        <v>7</v>
      </c>
      <c r="U4063" s="5">
        <v>370</v>
      </c>
      <c r="V4063" s="1">
        <v>53.24</v>
      </c>
      <c r="W4063" s="1">
        <v>62.37</v>
      </c>
      <c r="X4063" s="6">
        <f t="shared" si="5155"/>
        <v>-9.1299999999999955</v>
      </c>
      <c r="Y4063" s="14">
        <v>312</v>
      </c>
      <c r="Z4063" s="1">
        <v>49.04</v>
      </c>
      <c r="AA4063" s="1">
        <v>58.52</v>
      </c>
      <c r="AB4063" s="72">
        <f t="shared" si="5113"/>
        <v>-9.480000000000004</v>
      </c>
      <c r="AC4063" s="53"/>
    </row>
    <row r="4064" spans="1:29" ht="15.75" x14ac:dyDescent="0.25">
      <c r="A4064" s="53">
        <v>6002070</v>
      </c>
      <c r="B4064" s="89" t="s">
        <v>2666</v>
      </c>
      <c r="C4064" s="53" t="s">
        <v>719</v>
      </c>
      <c r="D4064" s="50" t="s">
        <v>975</v>
      </c>
      <c r="E4064" s="48" t="str">
        <f>VLOOKUP('2012 Accountability Database'!A4058,Dems1112!$A$2:$G$1082,6)</f>
        <v>3 (Central AR)</v>
      </c>
      <c r="F4064" s="66"/>
      <c r="G4064" s="63" t="s">
        <v>2488</v>
      </c>
      <c r="H4064" s="61" t="str">
        <f t="shared" ref="H4064:I4064" si="5192">IF(H4062="Met","Yes",IF(H4063="Met","Yes","No"))</f>
        <v>No</v>
      </c>
      <c r="I4064" s="61" t="str">
        <f t="shared" si="5192"/>
        <v>No</v>
      </c>
      <c r="J4064" s="55"/>
      <c r="K4064" s="61" t="str">
        <f t="shared" ref="K4064:L4064" si="5193">IF(K4062="Met","Yes",IF(K4063="Met","Yes","No"))</f>
        <v>No</v>
      </c>
      <c r="L4064" s="61" t="str">
        <f t="shared" si="5193"/>
        <v>No</v>
      </c>
      <c r="M4064" s="1" t="s">
        <v>18</v>
      </c>
      <c r="N4064" s="14"/>
      <c r="O4064" s="35" t="s">
        <v>2505</v>
      </c>
      <c r="P4064" s="83" t="str">
        <f t="shared" ref="P4064" si="5194">IF(P4063="X"," ",IF(P4065="X"," ","X"))</f>
        <v xml:space="preserve"> </v>
      </c>
      <c r="Q4064" s="94" t="s">
        <v>2759</v>
      </c>
      <c r="R4064" s="5" t="s">
        <v>6</v>
      </c>
      <c r="S4064" s="1" t="s">
        <v>5</v>
      </c>
      <c r="T4064" s="1" t="s">
        <v>3</v>
      </c>
      <c r="U4064" s="5">
        <v>2517</v>
      </c>
      <c r="V4064" s="1">
        <v>75.84</v>
      </c>
      <c r="W4064" s="1">
        <v>78.62</v>
      </c>
      <c r="X4064" s="6">
        <f t="shared" si="5155"/>
        <v>-2.7800000000000011</v>
      </c>
      <c r="Y4064" s="14">
        <v>1862</v>
      </c>
      <c r="Z4064" s="1">
        <v>69.87</v>
      </c>
      <c r="AA4064" s="1">
        <v>73.42</v>
      </c>
      <c r="AB4064" s="72">
        <f t="shared" ref="AB4064:AB4127" si="5195">Z4064-AA4064</f>
        <v>-3.5499999999999972</v>
      </c>
      <c r="AC4064" s="53"/>
    </row>
    <row r="4065" spans="1:29" x14ac:dyDescent="0.25">
      <c r="A4065" s="54">
        <v>6002070</v>
      </c>
      <c r="B4065" s="90" t="s">
        <v>2666</v>
      </c>
      <c r="C4065" s="54" t="s">
        <v>719</v>
      </c>
      <c r="D4065" s="4"/>
      <c r="E4065" s="4"/>
      <c r="F4065" s="67"/>
      <c r="G4065" s="64"/>
      <c r="H4065" s="43"/>
      <c r="I4065" s="43"/>
      <c r="J4065" s="43"/>
      <c r="K4065" s="43"/>
      <c r="L4065" s="43"/>
      <c r="M4065" s="4" t="s">
        <v>18</v>
      </c>
      <c r="N4065" s="15"/>
      <c r="O4065" s="38" t="s">
        <v>2482</v>
      </c>
      <c r="P4065" s="84" t="str">
        <f>IF(E4059="Achieving School"," ","X")</f>
        <v>X</v>
      </c>
      <c r="Q4065" s="91"/>
      <c r="R4065" s="4" t="s">
        <v>6</v>
      </c>
      <c r="S4065" s="4" t="s">
        <v>5</v>
      </c>
      <c r="T4065" s="4" t="s">
        <v>7</v>
      </c>
      <c r="U4065" s="4">
        <v>1075</v>
      </c>
      <c r="V4065" s="4">
        <v>55.07</v>
      </c>
      <c r="W4065" s="4">
        <v>62.37</v>
      </c>
      <c r="X4065" s="7">
        <f t="shared" si="5155"/>
        <v>-7.2999999999999972</v>
      </c>
      <c r="Y4065" s="15">
        <v>907</v>
      </c>
      <c r="Z4065" s="4">
        <v>51.05</v>
      </c>
      <c r="AA4065" s="4">
        <v>58.52</v>
      </c>
      <c r="AB4065" s="73">
        <f t="shared" si="5195"/>
        <v>-7.470000000000006</v>
      </c>
      <c r="AC4065" s="54"/>
    </row>
    <row r="4066" spans="1:29" x14ac:dyDescent="0.25">
      <c r="A4066" s="1">
        <v>6002077</v>
      </c>
      <c r="B4066" s="87" t="s">
        <v>2666</v>
      </c>
      <c r="C4066" s="55" t="s">
        <v>720</v>
      </c>
      <c r="E4066" s="42"/>
      <c r="F4066" s="65" t="s">
        <v>2483</v>
      </c>
      <c r="G4066" s="62"/>
      <c r="H4066" s="37" t="str">
        <f>IF(V4066&gt;94,"Met",IF(X4066="--","n/a",IF(X4066&gt;=0,"Met","Did Not Meet")))</f>
        <v>Met</v>
      </c>
      <c r="I4066" s="37" t="str">
        <f>IF(V4067&gt;94,"Met",IF(X4067="--","n/a",IF(X4067&gt;=0,"Met","Did Not Meet")))</f>
        <v>Met</v>
      </c>
      <c r="K4066" s="13" t="str">
        <f>IF(Z4066&gt;94,"Met",IF(AB4066="--","n/a",IF(AB4066&gt;=0,"Met","Did Not Meet")))</f>
        <v>Met</v>
      </c>
      <c r="L4066" s="13" t="str">
        <f>IF(Z4067&gt;94,"Met",IF(AB4067="--","n/a",IF(AB4067&gt;=0,"Met","Did Not Meet")))</f>
        <v>Met</v>
      </c>
      <c r="M4066" s="1" t="s">
        <v>37</v>
      </c>
      <c r="N4066" s="14" t="s">
        <v>2502</v>
      </c>
      <c r="O4066" s="5"/>
      <c r="P4066" s="44" t="str">
        <f t="shared" ref="P4066" si="5196">IF(H4068="Yes",IF(I4068="Yes","Yes","No"),"No")</f>
        <v>Yes</v>
      </c>
      <c r="Q4066" s="93"/>
      <c r="R4066" s="5" t="s">
        <v>1</v>
      </c>
      <c r="S4066" s="1" t="s">
        <v>2</v>
      </c>
      <c r="T4066" s="1" t="s">
        <v>3</v>
      </c>
      <c r="U4066" s="5">
        <v>117</v>
      </c>
      <c r="V4066" s="1">
        <v>52.99</v>
      </c>
      <c r="W4066" s="1">
        <v>47.49</v>
      </c>
      <c r="X4066" s="9">
        <f t="shared" si="5155"/>
        <v>5.5</v>
      </c>
      <c r="Y4066" s="14">
        <v>94</v>
      </c>
      <c r="Z4066" s="1">
        <v>52.13</v>
      </c>
      <c r="AA4066" s="1">
        <v>43.2</v>
      </c>
      <c r="AB4066" s="71">
        <f t="shared" si="5195"/>
        <v>8.93</v>
      </c>
      <c r="AC4066" s="36"/>
    </row>
    <row r="4067" spans="1:29" ht="15.75" x14ac:dyDescent="0.25">
      <c r="A4067" s="53">
        <v>6002077</v>
      </c>
      <c r="B4067" s="89" t="s">
        <v>2666</v>
      </c>
      <c r="C4067" s="53" t="s">
        <v>720</v>
      </c>
      <c r="D4067" s="49" t="s">
        <v>2498</v>
      </c>
      <c r="E4067" s="34" t="str">
        <f>M4066</f>
        <v>Needs Improvement Priority School</v>
      </c>
      <c r="F4067" s="65" t="s">
        <v>2484</v>
      </c>
      <c r="G4067" s="62"/>
      <c r="H4067" s="13" t="str">
        <f>IF(V4068&gt;94,"Met",IF(X4068="--","n/a",IF(X4068&gt;=0,"Met","Did Not Meet")))</f>
        <v>Met</v>
      </c>
      <c r="I4067" s="13" t="str">
        <f>IF(V4069&gt;94,"Met",IF(X4069="--","n/a",IF(X4069&gt;=0,"Met","Did Not Meet")))</f>
        <v>Met</v>
      </c>
      <c r="K4067" s="13" t="str">
        <f>IF(Z4068&gt;94,"Met",IF(AB4068="--","n/a",IF(AB4068&gt;=0,"Met","Did Not Meet")))</f>
        <v>Met</v>
      </c>
      <c r="L4067" s="13" t="str">
        <f>IF(Z4069&gt;94,"Met",IF(AB4069="--","n/a",IF(AB4069&gt;=0,"Met","Did Not Meet")))</f>
        <v>Met</v>
      </c>
      <c r="M4067" s="1" t="s">
        <v>37</v>
      </c>
      <c r="N4067" s="14" t="s">
        <v>2501</v>
      </c>
      <c r="O4067" s="5"/>
      <c r="P4067" s="44" t="str">
        <f t="shared" ref="P4067" si="5197">IF(K4068="Yes",IF(L4068="Yes","Yes","No"),"No")</f>
        <v>Yes</v>
      </c>
      <c r="Q4067" s="94" t="s">
        <v>2759</v>
      </c>
      <c r="R4067" s="5" t="s">
        <v>1</v>
      </c>
      <c r="S4067" s="1" t="s">
        <v>2</v>
      </c>
      <c r="T4067" s="1" t="s">
        <v>7</v>
      </c>
      <c r="U4067" s="5">
        <v>114</v>
      </c>
      <c r="V4067" s="1">
        <v>51.75</v>
      </c>
      <c r="W4067" s="1">
        <v>45.92</v>
      </c>
      <c r="X4067" s="9">
        <f t="shared" si="5155"/>
        <v>5.8299999999999983</v>
      </c>
      <c r="Y4067" s="14">
        <v>91</v>
      </c>
      <c r="Z4067" s="1">
        <v>50.55</v>
      </c>
      <c r="AA4067" s="1">
        <v>42.32</v>
      </c>
      <c r="AB4067" s="71">
        <f t="shared" si="5195"/>
        <v>8.2299999999999969</v>
      </c>
      <c r="AC4067" s="53"/>
    </row>
    <row r="4068" spans="1:29" ht="15" customHeight="1" x14ac:dyDescent="0.25">
      <c r="A4068" s="53">
        <v>6002077</v>
      </c>
      <c r="B4068" s="89" t="s">
        <v>2666</v>
      </c>
      <c r="C4068" s="53" t="s">
        <v>720</v>
      </c>
      <c r="D4068" s="49" t="s">
        <v>2499</v>
      </c>
      <c r="E4068" s="35" t="str">
        <f>VLOOKUP('2012 Accountability Database'!$A4066,'2011 AYP'!A$2:B$1072,2)</f>
        <v>SI_10 (School Improvement Year 10)</v>
      </c>
      <c r="F4068" s="66"/>
      <c r="G4068" s="63" t="s">
        <v>2485</v>
      </c>
      <c r="H4068" s="60" t="str">
        <f t="shared" ref="H4068:I4068" si="5198">IF(H4066="Met","Yes",IF(H4067="Met","Yes","No"))</f>
        <v>Yes</v>
      </c>
      <c r="I4068" s="60" t="str">
        <f t="shared" si="5198"/>
        <v>Yes</v>
      </c>
      <c r="J4068" s="42"/>
      <c r="K4068" s="60" t="str">
        <f t="shared" ref="K4068:L4068" si="5199">IF(K4066="Met","Yes",IF(K4067="Met","Yes","No"))</f>
        <v>Yes</v>
      </c>
      <c r="L4068" s="60" t="str">
        <f t="shared" si="5199"/>
        <v>Yes</v>
      </c>
      <c r="M4068" s="1" t="s">
        <v>37</v>
      </c>
      <c r="N4068" s="14" t="s">
        <v>2503</v>
      </c>
      <c r="O4068" s="5"/>
      <c r="P4068" s="44" t="str">
        <f t="shared" ref="P4068" si="5200">IF(H4072="Yes",IF(I4072="Yes","Yes","No"),"No")</f>
        <v>No</v>
      </c>
      <c r="Q4068" s="108" t="s">
        <v>2758</v>
      </c>
      <c r="R4068" s="5" t="s">
        <v>1</v>
      </c>
      <c r="S4068" s="1" t="s">
        <v>5</v>
      </c>
      <c r="T4068" s="1" t="s">
        <v>3</v>
      </c>
      <c r="U4068" s="5">
        <v>327</v>
      </c>
      <c r="V4068" s="1">
        <v>49.24</v>
      </c>
      <c r="W4068" s="1">
        <v>47.49</v>
      </c>
      <c r="X4068" s="9">
        <f t="shared" si="5155"/>
        <v>1.75</v>
      </c>
      <c r="Y4068" s="14">
        <v>282</v>
      </c>
      <c r="Z4068" s="1">
        <v>45.74</v>
      </c>
      <c r="AA4068" s="1">
        <v>43.2</v>
      </c>
      <c r="AB4068" s="71">
        <f t="shared" si="5195"/>
        <v>2.5399999999999991</v>
      </c>
      <c r="AC4068" s="53"/>
    </row>
    <row r="4069" spans="1:29" x14ac:dyDescent="0.25">
      <c r="A4069" s="53">
        <v>6002077</v>
      </c>
      <c r="B4069" s="89" t="s">
        <v>2666</v>
      </c>
      <c r="C4069" s="53" t="s">
        <v>720</v>
      </c>
      <c r="D4069" s="49" t="s">
        <v>2507</v>
      </c>
      <c r="E4069" s="47">
        <f>VLOOKUP('2012 Accountability Database'!A4066,Dems1112!$A$2:$G$1082,3)</f>
        <v>0.88</v>
      </c>
      <c r="F4069" s="66"/>
      <c r="G4069" s="52"/>
      <c r="M4069" s="1" t="s">
        <v>37</v>
      </c>
      <c r="N4069" s="14" t="s">
        <v>2504</v>
      </c>
      <c r="O4069" s="5"/>
      <c r="P4069" s="44" t="str">
        <f t="shared" ref="P4069" si="5201">IF(K4072="Yes",IF(L4072="Yes","Yes","No"),"No")</f>
        <v>No</v>
      </c>
      <c r="Q4069" s="108"/>
      <c r="R4069" s="5" t="s">
        <v>1</v>
      </c>
      <c r="S4069" s="1" t="s">
        <v>5</v>
      </c>
      <c r="T4069" s="1" t="s">
        <v>7</v>
      </c>
      <c r="U4069" s="5">
        <v>315</v>
      </c>
      <c r="V4069" s="1">
        <v>48.25</v>
      </c>
      <c r="W4069" s="1">
        <v>45.92</v>
      </c>
      <c r="X4069" s="9">
        <f t="shared" si="5155"/>
        <v>2.3299999999999983</v>
      </c>
      <c r="Y4069" s="14">
        <v>270</v>
      </c>
      <c r="Z4069" s="1">
        <v>44.81</v>
      </c>
      <c r="AA4069" s="1">
        <v>42.32</v>
      </c>
      <c r="AB4069" s="71">
        <f t="shared" si="5195"/>
        <v>2.490000000000002</v>
      </c>
      <c r="AC4069" s="53"/>
    </row>
    <row r="4070" spans="1:29" x14ac:dyDescent="0.25">
      <c r="A4070" s="53">
        <v>6002077</v>
      </c>
      <c r="B4070" s="89" t="s">
        <v>2666</v>
      </c>
      <c r="C4070" s="53" t="s">
        <v>720</v>
      </c>
      <c r="D4070" s="50" t="s">
        <v>2508</v>
      </c>
      <c r="E4070" s="47">
        <f>VLOOKUP('2012 Accountability Database'!A4066,Dems1112!$A$2:$G$1082,4)</f>
        <v>0.94</v>
      </c>
      <c r="F4070" s="65" t="s">
        <v>2486</v>
      </c>
      <c r="G4070" s="62"/>
      <c r="H4070" s="13" t="str">
        <f>IF(V4070&gt;94,"Met",IF(X4070="--","n/a",IF(X4070&gt;=0,"Met","Did Not Meet")))</f>
        <v>Did Not Meet</v>
      </c>
      <c r="I4070" s="13" t="str">
        <f>IF(V4071&gt;94,"Met",IF(X4071="--","n/a",IF(X4071&gt;=0,"Met","Did Not Meet")))</f>
        <v>Did Not Meet</v>
      </c>
      <c r="J4070" s="13"/>
      <c r="K4070" s="13" t="str">
        <f>IF(Z4070&gt;94,"Met",IF(AB4070="--","n/a",IF(AB4070&gt;=0,"Met","Did Not Meet")))</f>
        <v>Did Not Meet</v>
      </c>
      <c r="L4070" s="13" t="str">
        <f>IF(Z4071&gt;94,"Met",IF(AB4071="--","n/a",IF(AB4071&gt;=0,"Met","Did Not Meet")))</f>
        <v>Did Not Meet</v>
      </c>
      <c r="M4070" s="1" t="s">
        <v>37</v>
      </c>
      <c r="N4070" s="68" t="s">
        <v>2497</v>
      </c>
      <c r="O4070" s="35"/>
      <c r="P4070" s="44"/>
      <c r="Q4070" s="108"/>
      <c r="R4070" s="5" t="s">
        <v>6</v>
      </c>
      <c r="S4070" s="1" t="s">
        <v>2</v>
      </c>
      <c r="T4070" s="1" t="s">
        <v>3</v>
      </c>
      <c r="U4070" s="5">
        <v>135</v>
      </c>
      <c r="V4070" s="1">
        <v>38.520000000000003</v>
      </c>
      <c r="W4070" s="1">
        <v>42.8</v>
      </c>
      <c r="X4070" s="6">
        <f t="shared" si="5155"/>
        <v>-4.279999999999994</v>
      </c>
      <c r="Y4070" s="14">
        <v>94</v>
      </c>
      <c r="Z4070" s="1">
        <v>27.66</v>
      </c>
      <c r="AA4070" s="1">
        <v>38.229999999999997</v>
      </c>
      <c r="AB4070" s="72">
        <f t="shared" si="5195"/>
        <v>-10.569999999999997</v>
      </c>
      <c r="AC4070" s="53"/>
    </row>
    <row r="4071" spans="1:29" x14ac:dyDescent="0.25">
      <c r="A4071" s="53">
        <v>6002077</v>
      </c>
      <c r="B4071" s="89" t="s">
        <v>2666</v>
      </c>
      <c r="C4071" s="53" t="s">
        <v>720</v>
      </c>
      <c r="D4071" s="50" t="s">
        <v>974</v>
      </c>
      <c r="E4071" s="47" t="str">
        <f>VLOOKUP('2012 Accountability Database'!A4066,Dems1112!$A$2:$G$1082,5)</f>
        <v>7-8</v>
      </c>
      <c r="F4071" s="65" t="s">
        <v>2487</v>
      </c>
      <c r="G4071" s="62"/>
      <c r="H4071" s="13" t="str">
        <f>IF(V4072&gt;94,"Met",IF(X4072="--","n/a",IF(X4072&gt;=0,"Met","Did Not Meet")))</f>
        <v>Did Not Meet</v>
      </c>
      <c r="I4071" s="13" t="str">
        <f>IF(V4073&gt;94,"Met",IF(X4073="--","n/a",IF(X4073&gt;=0,"Met","Did Not Meet")))</f>
        <v>Did Not Meet</v>
      </c>
      <c r="J4071" s="13"/>
      <c r="K4071" s="13" t="str">
        <f>IF(Z4072&gt;94,"Met",IF(AB4072="--","n/a",IF(AB4072&gt;=0,"Met","Did Not Meet")))</f>
        <v>Did Not Meet</v>
      </c>
      <c r="L4071" s="13" t="str">
        <f>IF(Z4073&gt;94,"Met",IF(AB4073="--","n/a",IF(AB4073&gt;=0,"Met","Did Not Meet")))</f>
        <v>Did Not Meet</v>
      </c>
      <c r="M4071" s="5" t="s">
        <v>37</v>
      </c>
      <c r="N4071" s="14"/>
      <c r="O4071" s="35" t="s">
        <v>2506</v>
      </c>
      <c r="P4071" s="83" t="str">
        <f t="shared" ref="P4071" si="5202">IF(P4066="No"," ", IF(P4068="No"," ",IF(P4067="No", " ",IF(P4069="No"," ","X"))))</f>
        <v xml:space="preserve"> </v>
      </c>
      <c r="Q4071" s="108"/>
      <c r="R4071" s="5" t="s">
        <v>6</v>
      </c>
      <c r="S4071" s="5" t="s">
        <v>2</v>
      </c>
      <c r="T4071" s="5" t="s">
        <v>7</v>
      </c>
      <c r="U4071" s="5">
        <v>129</v>
      </c>
      <c r="V4071" s="5">
        <v>36.43</v>
      </c>
      <c r="W4071" s="5">
        <v>41.18</v>
      </c>
      <c r="X4071" s="8">
        <f t="shared" si="5155"/>
        <v>-4.75</v>
      </c>
      <c r="Y4071" s="14">
        <v>91</v>
      </c>
      <c r="Z4071" s="5">
        <v>25.27</v>
      </c>
      <c r="AA4071" s="5">
        <v>36.15</v>
      </c>
      <c r="AB4071" s="72">
        <f t="shared" si="5195"/>
        <v>-10.879999999999999</v>
      </c>
      <c r="AC4071" s="53"/>
    </row>
    <row r="4072" spans="1:29" ht="15.75" x14ac:dyDescent="0.25">
      <c r="A4072" s="53">
        <v>6002077</v>
      </c>
      <c r="B4072" s="89" t="s">
        <v>2666</v>
      </c>
      <c r="C4072" s="53" t="s">
        <v>720</v>
      </c>
      <c r="D4072" s="50" t="s">
        <v>975</v>
      </c>
      <c r="E4072" s="48" t="str">
        <f>VLOOKUP('2012 Accountability Database'!A4066,Dems1112!$A$2:$G$1082,6)</f>
        <v>3 (Central AR)</v>
      </c>
      <c r="F4072" s="66"/>
      <c r="G4072" s="63" t="s">
        <v>2488</v>
      </c>
      <c r="H4072" s="61" t="str">
        <f t="shared" ref="H4072:I4072" si="5203">IF(H4070="Met","Yes",IF(H4071="Met","Yes","No"))</f>
        <v>No</v>
      </c>
      <c r="I4072" s="61" t="str">
        <f t="shared" si="5203"/>
        <v>No</v>
      </c>
      <c r="J4072" s="55"/>
      <c r="K4072" s="61" t="str">
        <f t="shared" ref="K4072:L4072" si="5204">IF(K4070="Met","Yes",IF(K4071="Met","Yes","No"))</f>
        <v>No</v>
      </c>
      <c r="L4072" s="61" t="str">
        <f t="shared" si="5204"/>
        <v>No</v>
      </c>
      <c r="M4072" s="1" t="s">
        <v>37</v>
      </c>
      <c r="N4072" s="14"/>
      <c r="O4072" s="35" t="s">
        <v>2505</v>
      </c>
      <c r="P4072" s="83" t="str">
        <f t="shared" ref="P4072" si="5205">IF(P4071="X"," ",IF(P4073="X"," ","X"))</f>
        <v xml:space="preserve"> </v>
      </c>
      <c r="Q4072" s="94" t="s">
        <v>2759</v>
      </c>
      <c r="R4072" s="5" t="s">
        <v>6</v>
      </c>
      <c r="S4072" s="1" t="s">
        <v>5</v>
      </c>
      <c r="T4072" s="1" t="s">
        <v>3</v>
      </c>
      <c r="U4072" s="5">
        <v>391</v>
      </c>
      <c r="V4072" s="1">
        <v>40.409999999999997</v>
      </c>
      <c r="W4072" s="1">
        <v>42.8</v>
      </c>
      <c r="X4072" s="6">
        <f t="shared" si="5155"/>
        <v>-2.3900000000000006</v>
      </c>
      <c r="Y4072" s="14">
        <v>282</v>
      </c>
      <c r="Z4072" s="1">
        <v>31.91</v>
      </c>
      <c r="AA4072" s="1">
        <v>38.229999999999997</v>
      </c>
      <c r="AB4072" s="72">
        <f t="shared" si="5195"/>
        <v>-6.3199999999999967</v>
      </c>
      <c r="AC4072" s="53"/>
    </row>
    <row r="4073" spans="1:29" x14ac:dyDescent="0.25">
      <c r="A4073" s="54">
        <v>6002077</v>
      </c>
      <c r="B4073" s="90" t="s">
        <v>2666</v>
      </c>
      <c r="C4073" s="54" t="s">
        <v>720</v>
      </c>
      <c r="D4073" s="4"/>
      <c r="E4073" s="4"/>
      <c r="F4073" s="67"/>
      <c r="G4073" s="64"/>
      <c r="H4073" s="43"/>
      <c r="I4073" s="43"/>
      <c r="J4073" s="43"/>
      <c r="K4073" s="43"/>
      <c r="L4073" s="43"/>
      <c r="M4073" s="4" t="s">
        <v>37</v>
      </c>
      <c r="N4073" s="15"/>
      <c r="O4073" s="38" t="s">
        <v>2482</v>
      </c>
      <c r="P4073" s="84" t="str">
        <f>IF(E4067="Achieving School"," ","X")</f>
        <v>X</v>
      </c>
      <c r="Q4073" s="91"/>
      <c r="R4073" s="4" t="s">
        <v>6</v>
      </c>
      <c r="S4073" s="4" t="s">
        <v>5</v>
      </c>
      <c r="T4073" s="4" t="s">
        <v>7</v>
      </c>
      <c r="U4073" s="4">
        <v>372</v>
      </c>
      <c r="V4073" s="4">
        <v>38.44</v>
      </c>
      <c r="W4073" s="4">
        <v>41.18</v>
      </c>
      <c r="X4073" s="7">
        <f t="shared" si="5155"/>
        <v>-2.740000000000002</v>
      </c>
      <c r="Y4073" s="15">
        <v>270</v>
      </c>
      <c r="Z4073" s="4">
        <v>29.63</v>
      </c>
      <c r="AA4073" s="4">
        <v>36.15</v>
      </c>
      <c r="AB4073" s="73">
        <f t="shared" si="5195"/>
        <v>-6.52</v>
      </c>
      <c r="AC4073" s="54"/>
    </row>
    <row r="4074" spans="1:29" x14ac:dyDescent="0.25">
      <c r="A4074" s="1">
        <v>6002702</v>
      </c>
      <c r="B4074" s="87" t="s">
        <v>2666</v>
      </c>
      <c r="C4074" s="55" t="s">
        <v>721</v>
      </c>
      <c r="E4074" s="42"/>
      <c r="F4074" s="65" t="s">
        <v>2483</v>
      </c>
      <c r="G4074" s="62"/>
      <c r="H4074" s="37" t="str">
        <f>IF(V4074&gt;94,"Met",IF(X4074="--","n/a",IF(X4074&gt;=0,"Met","Did Not Meet")))</f>
        <v>Met</v>
      </c>
      <c r="I4074" s="37" t="str">
        <f>IF(V4075&gt;94,"Met",IF(X4075="--","n/a",IF(X4075&gt;=0,"Met","Did Not Meet")))</f>
        <v>Met</v>
      </c>
      <c r="K4074" s="13" t="str">
        <f>IF(Z4074&gt;94,"Met",IF(AB4074="--","n/a",IF(AB4074&gt;=0,"Met","Did Not Meet")))</f>
        <v>Met</v>
      </c>
      <c r="L4074" s="13" t="str">
        <f>IF(Z4075&gt;94,"Met",IF(AB4075="--","n/a",IF(AB4075&gt;=0,"Met","Did Not Meet")))</f>
        <v>Met</v>
      </c>
      <c r="M4074" s="1" t="s">
        <v>4</v>
      </c>
      <c r="N4074" s="14" t="s">
        <v>2502</v>
      </c>
      <c r="O4074" s="5"/>
      <c r="P4074" s="44" t="str">
        <f t="shared" ref="P4074" si="5206">IF(H4076="Yes",IF(I4076="Yes","Yes","No"),"No")</f>
        <v>Yes</v>
      </c>
      <c r="Q4074" s="93"/>
      <c r="R4074" s="5" t="s">
        <v>1</v>
      </c>
      <c r="S4074" s="1" t="s">
        <v>2</v>
      </c>
      <c r="T4074" s="1" t="s">
        <v>3</v>
      </c>
      <c r="U4074" s="5">
        <v>365</v>
      </c>
      <c r="V4074" s="1">
        <v>64.930000000000007</v>
      </c>
      <c r="W4074" s="1">
        <v>54.52</v>
      </c>
      <c r="X4074" s="9">
        <f t="shared" si="5155"/>
        <v>10.410000000000004</v>
      </c>
      <c r="Y4074" s="14">
        <v>348</v>
      </c>
      <c r="Z4074" s="1">
        <v>67.819999999999993</v>
      </c>
      <c r="AA4074" s="1">
        <v>58.07</v>
      </c>
      <c r="AB4074" s="71">
        <f t="shared" si="5195"/>
        <v>9.7499999999999929</v>
      </c>
      <c r="AC4074" s="36"/>
    </row>
    <row r="4075" spans="1:29" ht="15.75" x14ac:dyDescent="0.25">
      <c r="A4075" s="53">
        <v>6002702</v>
      </c>
      <c r="B4075" s="89" t="s">
        <v>2666</v>
      </c>
      <c r="C4075" s="53" t="s">
        <v>721</v>
      </c>
      <c r="D4075" s="49" t="s">
        <v>2498</v>
      </c>
      <c r="E4075" s="34" t="str">
        <f>M4074</f>
        <v>Achieving School</v>
      </c>
      <c r="F4075" s="65" t="s">
        <v>2484</v>
      </c>
      <c r="G4075" s="62"/>
      <c r="H4075" s="13" t="str">
        <f>IF(V4076&gt;94,"Met",IF(X4076="--","n/a",IF(X4076&gt;=0,"Met","Did Not Meet")))</f>
        <v>Met</v>
      </c>
      <c r="I4075" s="13" t="str">
        <f>IF(V4077&gt;94,"Met",IF(X4077="--","n/a",IF(X4077&gt;=0,"Met","Did Not Meet")))</f>
        <v>Did Not Meet</v>
      </c>
      <c r="K4075" s="13" t="str">
        <f>IF(Z4076&gt;94,"Met",IF(AB4076="--","n/a",IF(AB4076&gt;=0,"Met","Did Not Meet")))</f>
        <v>Did Not Meet</v>
      </c>
      <c r="L4075" s="13" t="str">
        <f>IF(Z4077&gt;94,"Met",IF(AB4077="--","n/a",IF(AB4077&gt;=0,"Met","Did Not Meet")))</f>
        <v>Did Not Meet</v>
      </c>
      <c r="M4075" s="1" t="s">
        <v>4</v>
      </c>
      <c r="N4075" s="14" t="s">
        <v>2501</v>
      </c>
      <c r="O4075" s="5"/>
      <c r="P4075" s="44" t="str">
        <f t="shared" ref="P4075" si="5207">IF(K4076="Yes",IF(L4076="Yes","Yes","No"),"No")</f>
        <v>Yes</v>
      </c>
      <c r="Q4075" s="94" t="s">
        <v>2759</v>
      </c>
      <c r="R4075" s="5" t="s">
        <v>1</v>
      </c>
      <c r="S4075" s="1" t="s">
        <v>2</v>
      </c>
      <c r="T4075" s="1" t="s">
        <v>7</v>
      </c>
      <c r="U4075" s="5">
        <v>336</v>
      </c>
      <c r="V4075" s="1">
        <v>62.8</v>
      </c>
      <c r="W4075" s="1">
        <v>52.62</v>
      </c>
      <c r="X4075" s="9">
        <f t="shared" si="5155"/>
        <v>10.18</v>
      </c>
      <c r="Y4075" s="14">
        <v>320</v>
      </c>
      <c r="Z4075" s="1">
        <v>65.94</v>
      </c>
      <c r="AA4075" s="1">
        <v>56</v>
      </c>
      <c r="AB4075" s="71">
        <f t="shared" si="5195"/>
        <v>9.9399999999999977</v>
      </c>
      <c r="AC4075" s="53"/>
    </row>
    <row r="4076" spans="1:29" ht="15" customHeight="1" x14ac:dyDescent="0.25">
      <c r="A4076" s="53">
        <v>6002702</v>
      </c>
      <c r="B4076" s="89" t="s">
        <v>2666</v>
      </c>
      <c r="C4076" s="53" t="s">
        <v>721</v>
      </c>
      <c r="D4076" s="49" t="s">
        <v>2499</v>
      </c>
      <c r="E4076" s="35" t="str">
        <f>VLOOKUP('2012 Accountability Database'!$A4074,'2011 AYP'!A$2:B$1072,2)</f>
        <v>SI_6 (School Improvement Year 6)</v>
      </c>
      <c r="F4076" s="66"/>
      <c r="G4076" s="63" t="s">
        <v>2485</v>
      </c>
      <c r="H4076" s="60" t="str">
        <f t="shared" ref="H4076:I4076" si="5208">IF(H4074="Met","Yes",IF(H4075="Met","Yes","No"))</f>
        <v>Yes</v>
      </c>
      <c r="I4076" s="60" t="str">
        <f t="shared" si="5208"/>
        <v>Yes</v>
      </c>
      <c r="J4076" s="42"/>
      <c r="K4076" s="60" t="str">
        <f t="shared" ref="K4076:L4076" si="5209">IF(K4074="Met","Yes",IF(K4075="Met","Yes","No"))</f>
        <v>Yes</v>
      </c>
      <c r="L4076" s="60" t="str">
        <f t="shared" si="5209"/>
        <v>Yes</v>
      </c>
      <c r="M4076" s="1" t="s">
        <v>4</v>
      </c>
      <c r="N4076" s="14" t="s">
        <v>2503</v>
      </c>
      <c r="O4076" s="5"/>
      <c r="P4076" s="44" t="str">
        <f t="shared" ref="P4076" si="5210">IF(H4080="Yes",IF(I4080="Yes","Yes","No"),"No")</f>
        <v>Yes</v>
      </c>
      <c r="Q4076" s="108" t="s">
        <v>2758</v>
      </c>
      <c r="R4076" s="5" t="s">
        <v>1</v>
      </c>
      <c r="S4076" s="1" t="s">
        <v>5</v>
      </c>
      <c r="T4076" s="1" t="s">
        <v>3</v>
      </c>
      <c r="U4076" s="5">
        <v>1157</v>
      </c>
      <c r="V4076" s="1">
        <v>54.62</v>
      </c>
      <c r="W4076" s="1">
        <v>54.52</v>
      </c>
      <c r="X4076" s="9">
        <f t="shared" si="5155"/>
        <v>9.9999999999994316E-2</v>
      </c>
      <c r="Y4076" s="14">
        <v>1076</v>
      </c>
      <c r="Z4076" s="1">
        <v>57.71</v>
      </c>
      <c r="AA4076" s="1">
        <v>58.07</v>
      </c>
      <c r="AB4076" s="72">
        <f t="shared" si="5195"/>
        <v>-0.35999999999999943</v>
      </c>
      <c r="AC4076" s="53"/>
    </row>
    <row r="4077" spans="1:29" x14ac:dyDescent="0.25">
      <c r="A4077" s="53">
        <v>6002702</v>
      </c>
      <c r="B4077" s="89" t="s">
        <v>2666</v>
      </c>
      <c r="C4077" s="53" t="s">
        <v>721</v>
      </c>
      <c r="D4077" s="49" t="s">
        <v>2507</v>
      </c>
      <c r="E4077" s="47">
        <f>VLOOKUP('2012 Accountability Database'!A4074,Dems1112!$A$2:$G$1082,3)</f>
        <v>0.9</v>
      </c>
      <c r="F4077" s="66"/>
      <c r="G4077" s="52"/>
      <c r="M4077" s="1" t="s">
        <v>4</v>
      </c>
      <c r="N4077" s="14" t="s">
        <v>2504</v>
      </c>
      <c r="O4077" s="5"/>
      <c r="P4077" s="44" t="str">
        <f t="shared" ref="P4077" si="5211">IF(K4080="Yes",IF(L4080="Yes","Yes","No"),"No")</f>
        <v>No</v>
      </c>
      <c r="Q4077" s="108"/>
      <c r="R4077" s="5" t="s">
        <v>1</v>
      </c>
      <c r="S4077" s="1" t="s">
        <v>5</v>
      </c>
      <c r="T4077" s="1" t="s">
        <v>7</v>
      </c>
      <c r="U4077" s="5">
        <v>1066</v>
      </c>
      <c r="V4077" s="1">
        <v>52.44</v>
      </c>
      <c r="W4077" s="1">
        <v>52.62</v>
      </c>
      <c r="X4077" s="6">
        <f t="shared" si="5155"/>
        <v>-0.17999999999999972</v>
      </c>
      <c r="Y4077" s="14">
        <v>990</v>
      </c>
      <c r="Z4077" s="1">
        <v>55.56</v>
      </c>
      <c r="AA4077" s="1">
        <v>56</v>
      </c>
      <c r="AB4077" s="72">
        <f t="shared" si="5195"/>
        <v>-0.43999999999999773</v>
      </c>
      <c r="AC4077" s="53"/>
    </row>
    <row r="4078" spans="1:29" x14ac:dyDescent="0.25">
      <c r="A4078" s="53">
        <v>6002702</v>
      </c>
      <c r="B4078" s="89" t="s">
        <v>2666</v>
      </c>
      <c r="C4078" s="53" t="s">
        <v>721</v>
      </c>
      <c r="D4078" s="50" t="s">
        <v>2508</v>
      </c>
      <c r="E4078" s="47">
        <f>VLOOKUP('2012 Accountability Database'!A4074,Dems1112!$A$2:$G$1082,4)</f>
        <v>0.91</v>
      </c>
      <c r="F4078" s="65" t="s">
        <v>2486</v>
      </c>
      <c r="G4078" s="62"/>
      <c r="H4078" s="13" t="str">
        <f>IF(V4078&gt;94,"Met",IF(X4078="--","n/a",IF(X4078&gt;=0,"Met","Did Not Meet")))</f>
        <v>Met</v>
      </c>
      <c r="I4078" s="13" t="str">
        <f>IF(V4079&gt;94,"Met",IF(X4079="--","n/a",IF(X4079&gt;=0,"Met","Did Not Meet")))</f>
        <v>Met</v>
      </c>
      <c r="J4078" s="13"/>
      <c r="K4078" s="13" t="str">
        <f>IF(Z4078&gt;94,"Met",IF(AB4078="--","n/a",IF(AB4078&gt;=0,"Met","Did Not Meet")))</f>
        <v>Did Not Meet</v>
      </c>
      <c r="L4078" s="13" t="str">
        <f>IF(Z4079&gt;94,"Met",IF(AB4079="--","n/a",IF(AB4079&gt;=0,"Met","Did Not Meet")))</f>
        <v>Did Not Meet</v>
      </c>
      <c r="M4078" s="1" t="s">
        <v>4</v>
      </c>
      <c r="N4078" s="68" t="s">
        <v>2497</v>
      </c>
      <c r="O4078" s="35"/>
      <c r="P4078" s="44"/>
      <c r="Q4078" s="108"/>
      <c r="R4078" s="5" t="s">
        <v>6</v>
      </c>
      <c r="S4078" s="1" t="s">
        <v>2</v>
      </c>
      <c r="T4078" s="1" t="s">
        <v>3</v>
      </c>
      <c r="U4078" s="5">
        <v>417</v>
      </c>
      <c r="V4078" s="1">
        <v>60.19</v>
      </c>
      <c r="W4078" s="1">
        <v>57.11</v>
      </c>
      <c r="X4078" s="9">
        <f t="shared" si="5155"/>
        <v>3.0799999999999983</v>
      </c>
      <c r="Y4078" s="14">
        <v>350</v>
      </c>
      <c r="Z4078" s="1">
        <v>53.43</v>
      </c>
      <c r="AA4078" s="1">
        <v>55.6</v>
      </c>
      <c r="AB4078" s="72">
        <f t="shared" si="5195"/>
        <v>-2.1700000000000017</v>
      </c>
      <c r="AC4078" s="53"/>
    </row>
    <row r="4079" spans="1:29" x14ac:dyDescent="0.25">
      <c r="A4079" s="53">
        <v>6002702</v>
      </c>
      <c r="B4079" s="89" t="s">
        <v>2666</v>
      </c>
      <c r="C4079" s="53" t="s">
        <v>721</v>
      </c>
      <c r="D4079" s="50" t="s">
        <v>974</v>
      </c>
      <c r="E4079" s="47" t="str">
        <f>VLOOKUP('2012 Accountability Database'!A4074,Dems1112!$A$2:$G$1082,5)</f>
        <v>7-8</v>
      </c>
      <c r="F4079" s="65" t="s">
        <v>2487</v>
      </c>
      <c r="G4079" s="62"/>
      <c r="H4079" s="13" t="str">
        <f>IF(V4080&gt;94,"Met",IF(X4080="--","n/a",IF(X4080&gt;=0,"Met","Did Not Meet")))</f>
        <v>Did Not Meet</v>
      </c>
      <c r="I4079" s="13" t="str">
        <f>IF(V4081&gt;94,"Met",IF(X4081="--","n/a",IF(X4081&gt;=0,"Met","Did Not Meet")))</f>
        <v>Did Not Meet</v>
      </c>
      <c r="J4079" s="13"/>
      <c r="K4079" s="13" t="str">
        <f>IF(Z4080&gt;94,"Met",IF(AB4080="--","n/a",IF(AB4080&gt;=0,"Met","Did Not Meet")))</f>
        <v>Did Not Meet</v>
      </c>
      <c r="L4079" s="13" t="str">
        <f>IF(Z4081&gt;94,"Met",IF(AB4081="--","n/a",IF(AB4081&gt;=0,"Met","Did Not Meet")))</f>
        <v>Did Not Meet</v>
      </c>
      <c r="M4079" s="5" t="s">
        <v>4</v>
      </c>
      <c r="N4079" s="14"/>
      <c r="O4079" s="35" t="s">
        <v>2506</v>
      </c>
      <c r="P4079" s="83" t="str">
        <f t="shared" ref="P4079" si="5212">IF(P4074="No"," ", IF(P4076="No"," ",IF(P4075="No", " ",IF(P4077="No"," ","X"))))</f>
        <v xml:space="preserve"> </v>
      </c>
      <c r="Q4079" s="108"/>
      <c r="R4079" s="5" t="s">
        <v>6</v>
      </c>
      <c r="S4079" s="5" t="s">
        <v>2</v>
      </c>
      <c r="T4079" s="5" t="s">
        <v>7</v>
      </c>
      <c r="U4079" s="5">
        <v>383</v>
      </c>
      <c r="V4079" s="5">
        <v>58.75</v>
      </c>
      <c r="W4079" s="5">
        <v>55.56</v>
      </c>
      <c r="X4079" s="11">
        <f t="shared" si="5155"/>
        <v>3.1899999999999977</v>
      </c>
      <c r="Y4079" s="14">
        <v>322</v>
      </c>
      <c r="Z4079" s="5">
        <v>51.55</v>
      </c>
      <c r="AA4079" s="5">
        <v>53.88</v>
      </c>
      <c r="AB4079" s="72">
        <f t="shared" si="5195"/>
        <v>-2.3300000000000054</v>
      </c>
      <c r="AC4079" s="53"/>
    </row>
    <row r="4080" spans="1:29" ht="15.75" x14ac:dyDescent="0.25">
      <c r="A4080" s="53">
        <v>6002702</v>
      </c>
      <c r="B4080" s="89" t="s">
        <v>2666</v>
      </c>
      <c r="C4080" s="53" t="s">
        <v>721</v>
      </c>
      <c r="D4080" s="50" t="s">
        <v>975</v>
      </c>
      <c r="E4080" s="48" t="str">
        <f>VLOOKUP('2012 Accountability Database'!A4074,Dems1112!$A$2:$G$1082,6)</f>
        <v>3 (Central AR)</v>
      </c>
      <c r="F4080" s="66"/>
      <c r="G4080" s="63" t="s">
        <v>2488</v>
      </c>
      <c r="H4080" s="61" t="str">
        <f t="shared" ref="H4080:I4080" si="5213">IF(H4078="Met","Yes",IF(H4079="Met","Yes","No"))</f>
        <v>Yes</v>
      </c>
      <c r="I4080" s="61" t="str">
        <f t="shared" si="5213"/>
        <v>Yes</v>
      </c>
      <c r="J4080" s="55"/>
      <c r="K4080" s="61" t="str">
        <f t="shared" ref="K4080:L4080" si="5214">IF(K4078="Met","Yes",IF(K4079="Met","Yes","No"))</f>
        <v>No</v>
      </c>
      <c r="L4080" s="61" t="str">
        <f t="shared" si="5214"/>
        <v>No</v>
      </c>
      <c r="M4080" s="1" t="s">
        <v>4</v>
      </c>
      <c r="N4080" s="14"/>
      <c r="O4080" s="35" t="s">
        <v>2505</v>
      </c>
      <c r="P4080" s="83" t="str">
        <f t="shared" ref="P4080" si="5215">IF(P4079="X"," ",IF(P4081="X"," ","X"))</f>
        <v>X</v>
      </c>
      <c r="Q4080" s="94" t="s">
        <v>2759</v>
      </c>
      <c r="R4080" s="5" t="s">
        <v>6</v>
      </c>
      <c r="S4080" s="1" t="s">
        <v>5</v>
      </c>
      <c r="T4080" s="1" t="s">
        <v>3</v>
      </c>
      <c r="U4080" s="5">
        <v>1388</v>
      </c>
      <c r="V4080" s="1">
        <v>56.99</v>
      </c>
      <c r="W4080" s="1">
        <v>57.11</v>
      </c>
      <c r="X4080" s="6">
        <f t="shared" si="5155"/>
        <v>-0.11999999999999744</v>
      </c>
      <c r="Y4080" s="14">
        <v>1085</v>
      </c>
      <c r="Z4080" s="1">
        <v>52.9</v>
      </c>
      <c r="AA4080" s="1">
        <v>55.6</v>
      </c>
      <c r="AB4080" s="72">
        <f t="shared" si="5195"/>
        <v>-2.7000000000000028</v>
      </c>
      <c r="AC4080" s="53"/>
    </row>
    <row r="4081" spans="1:29" x14ac:dyDescent="0.25">
      <c r="A4081" s="54">
        <v>6002702</v>
      </c>
      <c r="B4081" s="90" t="s">
        <v>2666</v>
      </c>
      <c r="C4081" s="54" t="s">
        <v>721</v>
      </c>
      <c r="D4081" s="4"/>
      <c r="E4081" s="4"/>
      <c r="F4081" s="67"/>
      <c r="G4081" s="64"/>
      <c r="H4081" s="43"/>
      <c r="I4081" s="43"/>
      <c r="J4081" s="43"/>
      <c r="K4081" s="43"/>
      <c r="L4081" s="43"/>
      <c r="M4081" s="4" t="s">
        <v>4</v>
      </c>
      <c r="N4081" s="15"/>
      <c r="O4081" s="38" t="s">
        <v>2482</v>
      </c>
      <c r="P4081" s="84" t="str">
        <f>IF(E4075="Achieving School"," ","X")</f>
        <v xml:space="preserve"> </v>
      </c>
      <c r="Q4081" s="91"/>
      <c r="R4081" s="4" t="s">
        <v>6</v>
      </c>
      <c r="S4081" s="4" t="s">
        <v>5</v>
      </c>
      <c r="T4081" s="4" t="s">
        <v>7</v>
      </c>
      <c r="U4081" s="4">
        <v>1264</v>
      </c>
      <c r="V4081" s="4">
        <v>55.14</v>
      </c>
      <c r="W4081" s="4">
        <v>55.56</v>
      </c>
      <c r="X4081" s="7">
        <f t="shared" si="5155"/>
        <v>-0.42000000000000171</v>
      </c>
      <c r="Y4081" s="15">
        <v>999</v>
      </c>
      <c r="Z4081" s="4">
        <v>51.15</v>
      </c>
      <c r="AA4081" s="4">
        <v>53.88</v>
      </c>
      <c r="AB4081" s="73">
        <f t="shared" si="5195"/>
        <v>-2.730000000000004</v>
      </c>
      <c r="AC4081" s="54"/>
    </row>
    <row r="4082" spans="1:29" x14ac:dyDescent="0.25">
      <c r="A4082" s="1">
        <v>6003092</v>
      </c>
      <c r="B4082" s="87" t="s">
        <v>2743</v>
      </c>
      <c r="C4082" s="55" t="s">
        <v>785</v>
      </c>
      <c r="E4082" s="42"/>
      <c r="F4082" s="65" t="s">
        <v>2483</v>
      </c>
      <c r="G4082" s="62"/>
      <c r="H4082" s="37" t="str">
        <f>IF(V4082&gt;94,"Met",IF(X4082="--","n/a",IF(X4082&gt;=0,"Met","Did Not Meet")))</f>
        <v>Met</v>
      </c>
      <c r="I4082" s="37" t="str">
        <f>IF(V4083&gt;94,"Met",IF(X4083="--","n/a",IF(X4083&gt;=0,"Met","Did Not Meet")))</f>
        <v>Met</v>
      </c>
      <c r="K4082" s="13" t="str">
        <f>IF(Z4082&gt;94,"Met",IF(AB4082="--","n/a",IF(AB4082&gt;=0,"Met","Did Not Meet")))</f>
        <v>Met</v>
      </c>
      <c r="L4082" s="13" t="str">
        <f>IF(Z4083&gt;94,"Met",IF(AB4083="--","n/a",IF(AB4083&gt;=0,"Met","Did Not Meet")))</f>
        <v>Did Not Meet</v>
      </c>
      <c r="M4082" s="1" t="s">
        <v>9</v>
      </c>
      <c r="N4082" s="14" t="s">
        <v>2502</v>
      </c>
      <c r="O4082" s="5"/>
      <c r="P4082" s="44" t="str">
        <f t="shared" ref="P4082" si="5216">IF(H4084="Yes",IF(I4084="Yes","Yes","No"),"No")</f>
        <v>Yes</v>
      </c>
      <c r="Q4082" s="93"/>
      <c r="R4082" s="5" t="s">
        <v>1</v>
      </c>
      <c r="S4082" s="1" t="s">
        <v>2</v>
      </c>
      <c r="T4082" s="1" t="s">
        <v>3</v>
      </c>
      <c r="U4082" s="5">
        <v>237</v>
      </c>
      <c r="V4082" s="1">
        <v>93.25</v>
      </c>
      <c r="W4082" s="1">
        <v>91.93</v>
      </c>
      <c r="X4082" s="9">
        <f t="shared" si="5155"/>
        <v>1.3199999999999932</v>
      </c>
      <c r="Y4082" s="14">
        <v>127</v>
      </c>
      <c r="Z4082" s="1">
        <v>91.34</v>
      </c>
      <c r="AA4082" s="1">
        <v>89.5</v>
      </c>
      <c r="AB4082" s="71">
        <f t="shared" si="5195"/>
        <v>1.8400000000000034</v>
      </c>
      <c r="AC4082" s="36"/>
    </row>
    <row r="4083" spans="1:29" ht="15.75" x14ac:dyDescent="0.25">
      <c r="A4083" s="53">
        <v>6003092</v>
      </c>
      <c r="B4083" s="89" t="s">
        <v>2743</v>
      </c>
      <c r="C4083" s="53" t="s">
        <v>785</v>
      </c>
      <c r="D4083" s="49" t="s">
        <v>2498</v>
      </c>
      <c r="E4083" s="34" t="str">
        <f>M4082</f>
        <v>Needs Improvement School</v>
      </c>
      <c r="F4083" s="65" t="s">
        <v>2484</v>
      </c>
      <c r="G4083" s="62"/>
      <c r="H4083" s="13" t="str">
        <f>IF(V4084&gt;94,"Met",IF(X4084="--","n/a",IF(X4084&gt;=0,"Met","Did Not Meet")))</f>
        <v>Did Not Meet</v>
      </c>
      <c r="I4083" s="13" t="str">
        <f>IF(V4085&gt;94,"Met",IF(X4085="--","n/a",IF(X4085&gt;=0,"Met","Did Not Meet")))</f>
        <v>Did Not Meet</v>
      </c>
      <c r="K4083" s="13" t="str">
        <f>IF(Z4084&gt;94,"Met",IF(AB4084="--","n/a",IF(AB4084&gt;=0,"Met","Did Not Meet")))</f>
        <v>Did Not Meet</v>
      </c>
      <c r="L4083" s="13" t="str">
        <f>IF(Z4085&gt;94,"Met",IF(AB4085="--","n/a",IF(AB4085&gt;=0,"Met","Did Not Meet")))</f>
        <v>Did Not Meet</v>
      </c>
      <c r="M4083" s="1" t="s">
        <v>9</v>
      </c>
      <c r="N4083" s="14" t="s">
        <v>2501</v>
      </c>
      <c r="O4083" s="5"/>
      <c r="P4083" s="44" t="str">
        <f t="shared" ref="P4083" si="5217">IF(K4084="Yes",IF(L4084="Yes","Yes","No"),"No")</f>
        <v>No</v>
      </c>
      <c r="Q4083" s="94" t="s">
        <v>2759</v>
      </c>
      <c r="R4083" s="5" t="s">
        <v>1</v>
      </c>
      <c r="S4083" s="1" t="s">
        <v>2</v>
      </c>
      <c r="T4083" s="1" t="s">
        <v>7</v>
      </c>
      <c r="U4083" s="5">
        <v>59</v>
      </c>
      <c r="V4083" s="1">
        <v>77.97</v>
      </c>
      <c r="W4083" s="1">
        <v>77.08</v>
      </c>
      <c r="X4083" s="9">
        <f t="shared" si="5155"/>
        <v>0.89000000000000057</v>
      </c>
      <c r="Y4083" s="14">
        <v>35</v>
      </c>
      <c r="Z4083" s="1">
        <v>77.14</v>
      </c>
      <c r="AA4083" s="1">
        <v>87.36</v>
      </c>
      <c r="AB4083" s="72">
        <f t="shared" si="5195"/>
        <v>-10.219999999999999</v>
      </c>
      <c r="AC4083" s="53"/>
    </row>
    <row r="4084" spans="1:29" ht="15" customHeight="1" x14ac:dyDescent="0.25">
      <c r="A4084" s="53">
        <v>6003092</v>
      </c>
      <c r="B4084" s="89" t="s">
        <v>2743</v>
      </c>
      <c r="C4084" s="53" t="s">
        <v>785</v>
      </c>
      <c r="D4084" s="49" t="s">
        <v>2499</v>
      </c>
      <c r="E4084" s="35" t="str">
        <f>VLOOKUP('2012 Accountability Database'!$A4082,'2011 AYP'!A$2:B$1072,2)</f>
        <v xml:space="preserve"> MS (Met Standards)</v>
      </c>
      <c r="F4084" s="66"/>
      <c r="G4084" s="63" t="s">
        <v>2485</v>
      </c>
      <c r="H4084" s="60" t="str">
        <f t="shared" ref="H4084:I4084" si="5218">IF(H4082="Met","Yes",IF(H4083="Met","Yes","No"))</f>
        <v>Yes</v>
      </c>
      <c r="I4084" s="60" t="str">
        <f t="shared" si="5218"/>
        <v>Yes</v>
      </c>
      <c r="J4084" s="42"/>
      <c r="K4084" s="60" t="str">
        <f t="shared" ref="K4084:L4084" si="5219">IF(K4082="Met","Yes",IF(K4083="Met","Yes","No"))</f>
        <v>Yes</v>
      </c>
      <c r="L4084" s="60" t="str">
        <f t="shared" si="5219"/>
        <v>No</v>
      </c>
      <c r="M4084" s="1" t="s">
        <v>9</v>
      </c>
      <c r="N4084" s="14" t="s">
        <v>2503</v>
      </c>
      <c r="O4084" s="5"/>
      <c r="P4084" s="44" t="str">
        <f t="shared" ref="P4084" si="5220">IF(H4088="Yes",IF(I4088="Yes","Yes","No"),"No")</f>
        <v>No</v>
      </c>
      <c r="Q4084" s="108" t="s">
        <v>2758</v>
      </c>
      <c r="R4084" s="5" t="s">
        <v>1</v>
      </c>
      <c r="S4084" s="1" t="s">
        <v>5</v>
      </c>
      <c r="T4084" s="1" t="s">
        <v>3</v>
      </c>
      <c r="U4084" s="5">
        <v>654</v>
      </c>
      <c r="V4084" s="1">
        <v>90.67</v>
      </c>
      <c r="W4084" s="1">
        <v>91.93</v>
      </c>
      <c r="X4084" s="6">
        <f t="shared" si="5155"/>
        <v>-1.2600000000000051</v>
      </c>
      <c r="Y4084" s="14">
        <v>388</v>
      </c>
      <c r="Z4084" s="1">
        <v>88.92</v>
      </c>
      <c r="AA4084" s="1">
        <v>89.5</v>
      </c>
      <c r="AB4084" s="72">
        <f t="shared" si="5195"/>
        <v>-0.57999999999999829</v>
      </c>
      <c r="AC4084" s="53"/>
    </row>
    <row r="4085" spans="1:29" x14ac:dyDescent="0.25">
      <c r="A4085" s="53">
        <v>6003092</v>
      </c>
      <c r="B4085" s="89" t="s">
        <v>2743</v>
      </c>
      <c r="C4085" s="53" t="s">
        <v>785</v>
      </c>
      <c r="D4085" s="49" t="s">
        <v>2507</v>
      </c>
      <c r="E4085" s="47">
        <f>VLOOKUP('2012 Accountability Database'!A4082,Dems1112!$A$2:$G$1082,3)</f>
        <v>0.59</v>
      </c>
      <c r="F4085" s="66"/>
      <c r="G4085" s="52"/>
      <c r="M4085" s="5" t="s">
        <v>9</v>
      </c>
      <c r="N4085" s="14" t="s">
        <v>2504</v>
      </c>
      <c r="O4085" s="5"/>
      <c r="P4085" s="44" t="str">
        <f t="shared" ref="P4085" si="5221">IF(K4088="Yes",IF(L4088="Yes","Yes","No"),"No")</f>
        <v>No</v>
      </c>
      <c r="Q4085" s="108"/>
      <c r="R4085" s="5" t="s">
        <v>1</v>
      </c>
      <c r="S4085" s="5" t="s">
        <v>5</v>
      </c>
      <c r="T4085" s="5" t="s">
        <v>7</v>
      </c>
      <c r="U4085" s="5">
        <v>150</v>
      </c>
      <c r="V4085" s="5">
        <v>72</v>
      </c>
      <c r="W4085" s="5">
        <v>77.08</v>
      </c>
      <c r="X4085" s="8">
        <f t="shared" si="5155"/>
        <v>-5.0799999999999983</v>
      </c>
      <c r="Y4085" s="14">
        <v>92</v>
      </c>
      <c r="Z4085" s="5">
        <v>80.430000000000007</v>
      </c>
      <c r="AA4085" s="5">
        <v>87.36</v>
      </c>
      <c r="AB4085" s="72">
        <f t="shared" si="5195"/>
        <v>-6.9299999999999926</v>
      </c>
      <c r="AC4085" s="53"/>
    </row>
    <row r="4086" spans="1:29" x14ac:dyDescent="0.25">
      <c r="A4086" s="53">
        <v>6003092</v>
      </c>
      <c r="B4086" s="89" t="s">
        <v>2743</v>
      </c>
      <c r="C4086" s="53" t="s">
        <v>785</v>
      </c>
      <c r="D4086" s="50" t="s">
        <v>2508</v>
      </c>
      <c r="E4086" s="47">
        <f>VLOOKUP('2012 Accountability Database'!A4082,Dems1112!$A$2:$G$1082,4)</f>
        <v>0.19</v>
      </c>
      <c r="F4086" s="65" t="s">
        <v>2486</v>
      </c>
      <c r="G4086" s="62"/>
      <c r="H4086" s="13" t="str">
        <f>IF(V4086&gt;94,"Met",IF(X4086="--","n/a",IF(X4086&gt;=0,"Met","Did Not Meet")))</f>
        <v>Did Not Meet</v>
      </c>
      <c r="I4086" s="13" t="str">
        <f>IF(V4087&gt;94,"Met",IF(X4087="--","n/a",IF(X4087&gt;=0,"Met","Did Not Meet")))</f>
        <v>Did Not Meet</v>
      </c>
      <c r="J4086" s="13"/>
      <c r="K4086" s="13" t="str">
        <f>IF(Z4086&gt;94,"Met",IF(AB4086="--","n/a",IF(AB4086&gt;=0,"Met","Did Not Meet")))</f>
        <v>Did Not Meet</v>
      </c>
      <c r="L4086" s="13" t="str">
        <f>IF(Z4087&gt;94,"Met",IF(AB4087="--","n/a",IF(AB4087&gt;=0,"Met","Did Not Meet")))</f>
        <v>Did Not Meet</v>
      </c>
      <c r="M4086" s="5" t="s">
        <v>9</v>
      </c>
      <c r="N4086" s="68" t="s">
        <v>2497</v>
      </c>
      <c r="O4086" s="35"/>
      <c r="P4086" s="44"/>
      <c r="Q4086" s="108"/>
      <c r="R4086" s="5" t="s">
        <v>6</v>
      </c>
      <c r="S4086" s="5" t="s">
        <v>2</v>
      </c>
      <c r="T4086" s="5" t="s">
        <v>3</v>
      </c>
      <c r="U4086" s="5">
        <v>238</v>
      </c>
      <c r="V4086" s="5">
        <v>89.08</v>
      </c>
      <c r="W4086" s="5">
        <v>90.28</v>
      </c>
      <c r="X4086" s="8">
        <f t="shared" si="5155"/>
        <v>-1.2000000000000028</v>
      </c>
      <c r="Y4086" s="14">
        <v>127</v>
      </c>
      <c r="Z4086" s="5">
        <v>51.97</v>
      </c>
      <c r="AA4086" s="5">
        <v>75.510000000000005</v>
      </c>
      <c r="AB4086" s="72">
        <f t="shared" si="5195"/>
        <v>-23.540000000000006</v>
      </c>
      <c r="AC4086" s="53"/>
    </row>
    <row r="4087" spans="1:29" x14ac:dyDescent="0.25">
      <c r="A4087" s="53">
        <v>6003092</v>
      </c>
      <c r="B4087" s="89" t="s">
        <v>2743</v>
      </c>
      <c r="C4087" s="53" t="s">
        <v>785</v>
      </c>
      <c r="D4087" s="50" t="s">
        <v>974</v>
      </c>
      <c r="E4087" s="47" t="str">
        <f>VLOOKUP('2012 Accountability Database'!A4082,Dems1112!$A$2:$G$1082,5)</f>
        <v>K-5</v>
      </c>
      <c r="F4087" s="65" t="s">
        <v>2487</v>
      </c>
      <c r="G4087" s="62"/>
      <c r="H4087" s="13" t="str">
        <f>IF(V4088&gt;94,"Met",IF(X4088="--","n/a",IF(X4088&gt;=0,"Met","Did Not Meet")))</f>
        <v>Did Not Meet</v>
      </c>
      <c r="I4087" s="13" t="str">
        <f>IF(V4089&gt;94,"Met",IF(X4089="--","n/a",IF(X4089&gt;=0,"Met","Did Not Meet")))</f>
        <v>Did Not Meet</v>
      </c>
      <c r="J4087" s="13"/>
      <c r="K4087" s="13" t="str">
        <f>IF(Z4088&gt;94,"Met",IF(AB4088="--","n/a",IF(AB4088&gt;=0,"Met","Did Not Meet")))</f>
        <v>Did Not Meet</v>
      </c>
      <c r="L4087" s="13" t="str">
        <f>IF(Z4089&gt;94,"Met",IF(AB4089="--","n/a",IF(AB4089&gt;=0,"Met","Did Not Meet")))</f>
        <v>Did Not Meet</v>
      </c>
      <c r="M4087" s="5" t="s">
        <v>9</v>
      </c>
      <c r="N4087" s="14"/>
      <c r="O4087" s="35" t="s">
        <v>2506</v>
      </c>
      <c r="P4087" s="83" t="str">
        <f t="shared" ref="P4087" si="5222">IF(P4082="No"," ", IF(P4084="No"," ",IF(P4083="No", " ",IF(P4085="No"," ","X"))))</f>
        <v xml:space="preserve"> </v>
      </c>
      <c r="Q4087" s="108"/>
      <c r="R4087" s="5" t="s">
        <v>6</v>
      </c>
      <c r="S4087" s="5" t="s">
        <v>2</v>
      </c>
      <c r="T4087" s="5" t="s">
        <v>7</v>
      </c>
      <c r="U4087" s="5">
        <v>60</v>
      </c>
      <c r="V4087" s="5">
        <v>63.33</v>
      </c>
      <c r="W4087" s="5">
        <v>71.94</v>
      </c>
      <c r="X4087" s="8">
        <f t="shared" si="5155"/>
        <v>-8.61</v>
      </c>
      <c r="Y4087" s="14">
        <v>35</v>
      </c>
      <c r="Z4087" s="5">
        <v>31.43</v>
      </c>
      <c r="AA4087" s="5">
        <v>49.43</v>
      </c>
      <c r="AB4087" s="72">
        <f t="shared" si="5195"/>
        <v>-18</v>
      </c>
      <c r="AC4087" s="53"/>
    </row>
    <row r="4088" spans="1:29" ht="15.75" x14ac:dyDescent="0.25">
      <c r="A4088" s="53">
        <v>6003092</v>
      </c>
      <c r="B4088" s="89" t="s">
        <v>2743</v>
      </c>
      <c r="C4088" s="53" t="s">
        <v>785</v>
      </c>
      <c r="D4088" s="50" t="s">
        <v>975</v>
      </c>
      <c r="E4088" s="48" t="str">
        <f>VLOOKUP('2012 Accountability Database'!A4082,Dems1112!$A$2:$G$1082,6)</f>
        <v>3 (Central AR)</v>
      </c>
      <c r="F4088" s="66"/>
      <c r="G4088" s="63" t="s">
        <v>2488</v>
      </c>
      <c r="H4088" s="61" t="str">
        <f t="shared" ref="H4088:I4088" si="5223">IF(H4086="Met","Yes",IF(H4087="Met","Yes","No"))</f>
        <v>No</v>
      </c>
      <c r="I4088" s="61" t="str">
        <f t="shared" si="5223"/>
        <v>No</v>
      </c>
      <c r="J4088" s="55"/>
      <c r="K4088" s="61" t="str">
        <f t="shared" ref="K4088:L4088" si="5224">IF(K4086="Met","Yes",IF(K4087="Met","Yes","No"))</f>
        <v>No</v>
      </c>
      <c r="L4088" s="61" t="str">
        <f t="shared" si="5224"/>
        <v>No</v>
      </c>
      <c r="M4088" s="1" t="s">
        <v>9</v>
      </c>
      <c r="N4088" s="14"/>
      <c r="O4088" s="35" t="s">
        <v>2505</v>
      </c>
      <c r="P4088" s="83" t="str">
        <f t="shared" ref="P4088" si="5225">IF(P4087="X"," ",IF(P4089="X"," ","X"))</f>
        <v xml:space="preserve"> </v>
      </c>
      <c r="Q4088" s="94" t="s">
        <v>2759</v>
      </c>
      <c r="R4088" s="5" t="s">
        <v>6</v>
      </c>
      <c r="S4088" s="1" t="s">
        <v>5</v>
      </c>
      <c r="T4088" s="1" t="s">
        <v>3</v>
      </c>
      <c r="U4088" s="5">
        <v>657</v>
      </c>
      <c r="V4088" s="1">
        <v>89.65</v>
      </c>
      <c r="W4088" s="1">
        <v>90.28</v>
      </c>
      <c r="X4088" s="6">
        <f t="shared" si="5155"/>
        <v>-0.62999999999999545</v>
      </c>
      <c r="Y4088" s="14">
        <v>388</v>
      </c>
      <c r="Z4088" s="1">
        <v>64.430000000000007</v>
      </c>
      <c r="AA4088" s="1">
        <v>75.510000000000005</v>
      </c>
      <c r="AB4088" s="72">
        <f t="shared" si="5195"/>
        <v>-11.079999999999998</v>
      </c>
      <c r="AC4088" s="53"/>
    </row>
    <row r="4089" spans="1:29" x14ac:dyDescent="0.25">
      <c r="A4089" s="54">
        <v>6003092</v>
      </c>
      <c r="B4089" s="90" t="s">
        <v>2743</v>
      </c>
      <c r="C4089" s="54" t="s">
        <v>785</v>
      </c>
      <c r="D4089" s="4"/>
      <c r="E4089" s="4"/>
      <c r="F4089" s="67"/>
      <c r="G4089" s="64"/>
      <c r="H4089" s="43"/>
      <c r="I4089" s="43"/>
      <c r="J4089" s="43"/>
      <c r="K4089" s="43"/>
      <c r="L4089" s="43"/>
      <c r="M4089" s="4" t="s">
        <v>9</v>
      </c>
      <c r="N4089" s="15"/>
      <c r="O4089" s="38" t="s">
        <v>2482</v>
      </c>
      <c r="P4089" s="84" t="str">
        <f>IF(E4083="Achieving School"," ","X")</f>
        <v>X</v>
      </c>
      <c r="Q4089" s="91"/>
      <c r="R4089" s="4" t="s">
        <v>6</v>
      </c>
      <c r="S4089" s="4" t="s">
        <v>5</v>
      </c>
      <c r="T4089" s="4" t="s">
        <v>7</v>
      </c>
      <c r="U4089" s="4">
        <v>153</v>
      </c>
      <c r="V4089" s="4">
        <v>69.930000000000007</v>
      </c>
      <c r="W4089" s="4">
        <v>71.94</v>
      </c>
      <c r="X4089" s="7">
        <f t="shared" si="5155"/>
        <v>-2.0099999999999909</v>
      </c>
      <c r="Y4089" s="15">
        <v>92</v>
      </c>
      <c r="Z4089" s="4">
        <v>41.3</v>
      </c>
      <c r="AA4089" s="4">
        <v>49.43</v>
      </c>
      <c r="AB4089" s="73">
        <f t="shared" si="5195"/>
        <v>-8.1300000000000026</v>
      </c>
      <c r="AC4089" s="54"/>
    </row>
    <row r="4090" spans="1:29" x14ac:dyDescent="0.25">
      <c r="A4090" s="1">
        <v>6003093</v>
      </c>
      <c r="B4090" s="87" t="s">
        <v>2743</v>
      </c>
      <c r="C4090" s="55" t="s">
        <v>786</v>
      </c>
      <c r="E4090" s="42"/>
      <c r="F4090" s="65" t="s">
        <v>2483</v>
      </c>
      <c r="G4090" s="62"/>
      <c r="H4090" s="37" t="str">
        <f>IF(V4090&gt;94,"Met",IF(X4090="--","n/a",IF(X4090&gt;=0,"Met","Did Not Meet")))</f>
        <v>Met</v>
      </c>
      <c r="I4090" s="37" t="str">
        <f>IF(V4091&gt;94,"Met",IF(X4091="--","n/a",IF(X4091&gt;=0,"Met","Did Not Meet")))</f>
        <v>Met</v>
      </c>
      <c r="K4090" s="13" t="str">
        <f>IF(Z4090&gt;94,"Met",IF(AB4090="--","n/a",IF(AB4090&gt;=0,"Met","Did Not Meet")))</f>
        <v>Met</v>
      </c>
      <c r="L4090" s="13" t="str">
        <f>IF(Z4091&gt;94,"Met",IF(AB4091="--","n/a",IF(AB4091&gt;=0,"Met","Did Not Meet")))</f>
        <v>Met</v>
      </c>
      <c r="M4090" s="1" t="s">
        <v>9</v>
      </c>
      <c r="N4090" s="14" t="s">
        <v>2502</v>
      </c>
      <c r="O4090" s="5"/>
      <c r="P4090" s="44" t="str">
        <f t="shared" ref="P4090" si="5226">IF(H4092="Yes",IF(I4092="Yes","Yes","No"),"No")</f>
        <v>Yes</v>
      </c>
      <c r="Q4090" s="93"/>
      <c r="R4090" s="5" t="s">
        <v>1</v>
      </c>
      <c r="S4090" s="1" t="s">
        <v>2</v>
      </c>
      <c r="T4090" s="1" t="s">
        <v>3</v>
      </c>
      <c r="U4090" s="5">
        <v>307</v>
      </c>
      <c r="V4090" s="1">
        <v>88.93</v>
      </c>
      <c r="W4090" s="1">
        <v>86.31</v>
      </c>
      <c r="X4090" s="9">
        <f t="shared" si="5155"/>
        <v>2.6200000000000045</v>
      </c>
      <c r="Y4090" s="14">
        <v>188</v>
      </c>
      <c r="Z4090" s="1">
        <v>94.68</v>
      </c>
      <c r="AA4090" s="1">
        <v>89.96</v>
      </c>
      <c r="AB4090" s="71">
        <f t="shared" si="5195"/>
        <v>4.7200000000000131</v>
      </c>
      <c r="AC4090" s="36"/>
    </row>
    <row r="4091" spans="1:29" ht="15.75" x14ac:dyDescent="0.25">
      <c r="A4091" s="53">
        <v>6003093</v>
      </c>
      <c r="B4091" s="89" t="s">
        <v>2743</v>
      </c>
      <c r="C4091" s="53" t="s">
        <v>786</v>
      </c>
      <c r="D4091" s="49" t="s">
        <v>2498</v>
      </c>
      <c r="E4091" s="34" t="str">
        <f>M4090</f>
        <v>Needs Improvement School</v>
      </c>
      <c r="F4091" s="65" t="s">
        <v>2484</v>
      </c>
      <c r="G4091" s="62"/>
      <c r="H4091" s="13" t="str">
        <f>IF(V4092&gt;94,"Met",IF(X4092="--","n/a",IF(X4092&gt;=0,"Met","Did Not Meet")))</f>
        <v>Did Not Meet</v>
      </c>
      <c r="I4091" s="13" t="str">
        <f>IF(V4093&gt;94,"Met",IF(X4093="--","n/a",IF(X4093&gt;=0,"Met","Did Not Meet")))</f>
        <v>Met</v>
      </c>
      <c r="K4091" s="13" t="str">
        <f>IF(Z4092&gt;94,"Met",IF(AB4092="--","n/a",IF(AB4092&gt;=0,"Met","Did Not Meet")))</f>
        <v>Did Not Meet</v>
      </c>
      <c r="L4091" s="13" t="str">
        <f>IF(Z4093&gt;94,"Met",IF(AB4093="--","n/a",IF(AB4093&gt;=0,"Met","Did Not Meet")))</f>
        <v>Met</v>
      </c>
      <c r="M4091" s="5" t="s">
        <v>9</v>
      </c>
      <c r="N4091" s="14" t="s">
        <v>2501</v>
      </c>
      <c r="O4091" s="5"/>
      <c r="P4091" s="44" t="str">
        <f t="shared" ref="P4091" si="5227">IF(K4092="Yes",IF(L4092="Yes","Yes","No"),"No")</f>
        <v>Yes</v>
      </c>
      <c r="Q4091" s="94" t="s">
        <v>2759</v>
      </c>
      <c r="R4091" s="5" t="s">
        <v>1</v>
      </c>
      <c r="S4091" s="5" t="s">
        <v>2</v>
      </c>
      <c r="T4091" s="5" t="s">
        <v>7</v>
      </c>
      <c r="U4091" s="5">
        <v>146</v>
      </c>
      <c r="V4091" s="5">
        <v>80.14</v>
      </c>
      <c r="W4091" s="5">
        <v>72.77</v>
      </c>
      <c r="X4091" s="11">
        <f t="shared" si="5155"/>
        <v>7.3700000000000045</v>
      </c>
      <c r="Y4091" s="14">
        <v>89</v>
      </c>
      <c r="Z4091" s="5">
        <v>94.38</v>
      </c>
      <c r="AA4091" s="5">
        <v>82.33</v>
      </c>
      <c r="AB4091" s="71">
        <f t="shared" si="5195"/>
        <v>12.049999999999997</v>
      </c>
      <c r="AC4091" s="53"/>
    </row>
    <row r="4092" spans="1:29" ht="15" customHeight="1" x14ac:dyDescent="0.25">
      <c r="A4092" s="53">
        <v>6003093</v>
      </c>
      <c r="B4092" s="89" t="s">
        <v>2743</v>
      </c>
      <c r="C4092" s="53" t="s">
        <v>786</v>
      </c>
      <c r="D4092" s="49" t="s">
        <v>2499</v>
      </c>
      <c r="E4092" s="35" t="str">
        <f>VLOOKUP('2012 Accountability Database'!$A4090,'2011 AYP'!A$2:B$1072,2)</f>
        <v xml:space="preserve"> A (Alert)</v>
      </c>
      <c r="F4092" s="66"/>
      <c r="G4092" s="63" t="s">
        <v>2485</v>
      </c>
      <c r="H4092" s="60" t="str">
        <f t="shared" ref="H4092:I4092" si="5228">IF(H4090="Met","Yes",IF(H4091="Met","Yes","No"))</f>
        <v>Yes</v>
      </c>
      <c r="I4092" s="60" t="str">
        <f t="shared" si="5228"/>
        <v>Yes</v>
      </c>
      <c r="J4092" s="42"/>
      <c r="K4092" s="60" t="str">
        <f t="shared" ref="K4092:L4092" si="5229">IF(K4090="Met","Yes",IF(K4091="Met","Yes","No"))</f>
        <v>Yes</v>
      </c>
      <c r="L4092" s="60" t="str">
        <f t="shared" si="5229"/>
        <v>Yes</v>
      </c>
      <c r="M4092" s="1" t="s">
        <v>9</v>
      </c>
      <c r="N4092" s="14" t="s">
        <v>2503</v>
      </c>
      <c r="O4092" s="5"/>
      <c r="P4092" s="44" t="str">
        <f t="shared" ref="P4092" si="5230">IF(H4096="Yes",IF(I4096="Yes","Yes","No"),"No")</f>
        <v>No</v>
      </c>
      <c r="Q4092" s="108" t="s">
        <v>2758</v>
      </c>
      <c r="R4092" s="5" t="s">
        <v>1</v>
      </c>
      <c r="S4092" s="1" t="s">
        <v>5</v>
      </c>
      <c r="T4092" s="1" t="s">
        <v>3</v>
      </c>
      <c r="U4092" s="5">
        <v>950</v>
      </c>
      <c r="V4092" s="1">
        <v>85.37</v>
      </c>
      <c r="W4092" s="1">
        <v>86.31</v>
      </c>
      <c r="X4092" s="6">
        <f t="shared" si="5155"/>
        <v>-0.93999999999999773</v>
      </c>
      <c r="Y4092" s="14">
        <v>595</v>
      </c>
      <c r="Z4092" s="1">
        <v>89.75</v>
      </c>
      <c r="AA4092" s="1">
        <v>89.96</v>
      </c>
      <c r="AB4092" s="72">
        <f t="shared" si="5195"/>
        <v>-0.20999999999999375</v>
      </c>
      <c r="AC4092" s="53"/>
    </row>
    <row r="4093" spans="1:29" x14ac:dyDescent="0.25">
      <c r="A4093" s="53">
        <v>6003093</v>
      </c>
      <c r="B4093" s="89" t="s">
        <v>2743</v>
      </c>
      <c r="C4093" s="53" t="s">
        <v>786</v>
      </c>
      <c r="D4093" s="49" t="s">
        <v>2507</v>
      </c>
      <c r="E4093" s="47">
        <f>VLOOKUP('2012 Accountability Database'!A4090,Dems1112!$A$2:$G$1082,3)</f>
        <v>0.42</v>
      </c>
      <c r="F4093" s="66"/>
      <c r="G4093" s="52"/>
      <c r="M4093" s="1" t="s">
        <v>9</v>
      </c>
      <c r="N4093" s="14" t="s">
        <v>2504</v>
      </c>
      <c r="O4093" s="5"/>
      <c r="P4093" s="44" t="str">
        <f t="shared" ref="P4093" si="5231">IF(K4096="Yes",IF(L4096="Yes","Yes","No"),"No")</f>
        <v>No</v>
      </c>
      <c r="Q4093" s="108"/>
      <c r="R4093" s="5" t="s">
        <v>1</v>
      </c>
      <c r="S4093" s="1" t="s">
        <v>5</v>
      </c>
      <c r="T4093" s="1" t="s">
        <v>7</v>
      </c>
      <c r="U4093" s="5">
        <v>418</v>
      </c>
      <c r="V4093" s="1">
        <v>74.16</v>
      </c>
      <c r="W4093" s="1">
        <v>72.77</v>
      </c>
      <c r="X4093" s="9">
        <f t="shared" si="5155"/>
        <v>1.3900000000000006</v>
      </c>
      <c r="Y4093" s="14">
        <v>260</v>
      </c>
      <c r="Z4093" s="1">
        <v>86.15</v>
      </c>
      <c r="AA4093" s="1">
        <v>82.33</v>
      </c>
      <c r="AB4093" s="71">
        <f t="shared" si="5195"/>
        <v>3.8200000000000074</v>
      </c>
      <c r="AC4093" s="53"/>
    </row>
    <row r="4094" spans="1:29" x14ac:dyDescent="0.25">
      <c r="A4094" s="53">
        <v>6003093</v>
      </c>
      <c r="B4094" s="89" t="s">
        <v>2743</v>
      </c>
      <c r="C4094" s="53" t="s">
        <v>786</v>
      </c>
      <c r="D4094" s="50" t="s">
        <v>2508</v>
      </c>
      <c r="E4094" s="47">
        <f>VLOOKUP('2012 Accountability Database'!A4090,Dems1112!$A$2:$G$1082,4)</f>
        <v>0.39</v>
      </c>
      <c r="F4094" s="65" t="s">
        <v>2486</v>
      </c>
      <c r="G4094" s="62"/>
      <c r="H4094" s="13" t="str">
        <f>IF(V4094&gt;94,"Met",IF(X4094="--","n/a",IF(X4094&gt;=0,"Met","Did Not Meet")))</f>
        <v>Did Not Meet</v>
      </c>
      <c r="I4094" s="13" t="str">
        <f>IF(V4095&gt;94,"Met",IF(X4095="--","n/a",IF(X4095&gt;=0,"Met","Did Not Meet")))</f>
        <v>Did Not Meet</v>
      </c>
      <c r="J4094" s="13"/>
      <c r="K4094" s="13" t="str">
        <f>IF(Z4094&gt;94,"Met",IF(AB4094="--","n/a",IF(AB4094&gt;=0,"Met","Did Not Meet")))</f>
        <v>Did Not Meet</v>
      </c>
      <c r="L4094" s="13" t="str">
        <f>IF(Z4095&gt;94,"Met",IF(AB4095="--","n/a",IF(AB4095&gt;=0,"Met","Did Not Meet")))</f>
        <v>Did Not Meet</v>
      </c>
      <c r="M4094" s="5" t="s">
        <v>9</v>
      </c>
      <c r="N4094" s="68" t="s">
        <v>2497</v>
      </c>
      <c r="O4094" s="35"/>
      <c r="P4094" s="44"/>
      <c r="Q4094" s="108"/>
      <c r="R4094" s="5" t="s">
        <v>6</v>
      </c>
      <c r="S4094" s="5" t="s">
        <v>2</v>
      </c>
      <c r="T4094" s="5" t="s">
        <v>3</v>
      </c>
      <c r="U4094" s="5">
        <v>307</v>
      </c>
      <c r="V4094" s="5">
        <v>87.3</v>
      </c>
      <c r="W4094" s="5">
        <v>88.82</v>
      </c>
      <c r="X4094" s="8">
        <f t="shared" si="5155"/>
        <v>-1.519999999999996</v>
      </c>
      <c r="Y4094" s="14">
        <v>188</v>
      </c>
      <c r="Z4094" s="5">
        <v>71.28</v>
      </c>
      <c r="AA4094" s="5">
        <v>76.430000000000007</v>
      </c>
      <c r="AB4094" s="72">
        <f t="shared" si="5195"/>
        <v>-5.1500000000000057</v>
      </c>
      <c r="AC4094" s="53"/>
    </row>
    <row r="4095" spans="1:29" x14ac:dyDescent="0.25">
      <c r="A4095" s="53">
        <v>6003093</v>
      </c>
      <c r="B4095" s="89" t="s">
        <v>2743</v>
      </c>
      <c r="C4095" s="53" t="s">
        <v>786</v>
      </c>
      <c r="D4095" s="50" t="s">
        <v>974</v>
      </c>
      <c r="E4095" s="47" t="str">
        <f>VLOOKUP('2012 Accountability Database'!A4090,Dems1112!$A$2:$G$1082,5)</f>
        <v>P-5</v>
      </c>
      <c r="F4095" s="65" t="s">
        <v>2487</v>
      </c>
      <c r="G4095" s="62"/>
      <c r="H4095" s="13" t="str">
        <f>IF(V4096&gt;94,"Met",IF(X4096="--","n/a",IF(X4096&gt;=0,"Met","Did Not Meet")))</f>
        <v>Did Not Meet</v>
      </c>
      <c r="I4095" s="13" t="str">
        <f>IF(V4097&gt;94,"Met",IF(X4097="--","n/a",IF(X4097&gt;=0,"Met","Did Not Meet")))</f>
        <v>Did Not Meet</v>
      </c>
      <c r="J4095" s="13"/>
      <c r="K4095" s="13" t="str">
        <f>IF(Z4096&gt;94,"Met",IF(AB4096="--","n/a",IF(AB4096&gt;=0,"Met","Did Not Meet")))</f>
        <v>Did Not Meet</v>
      </c>
      <c r="L4095" s="13" t="str">
        <f>IF(Z4097&gt;94,"Met",IF(AB4097="--","n/a",IF(AB4097&gt;=0,"Met","Did Not Meet")))</f>
        <v>Did Not Meet</v>
      </c>
      <c r="M4095" s="1" t="s">
        <v>9</v>
      </c>
      <c r="N4095" s="14"/>
      <c r="O4095" s="35" t="s">
        <v>2506</v>
      </c>
      <c r="P4095" s="83" t="str">
        <f t="shared" ref="P4095" si="5232">IF(P4090="No"," ", IF(P4092="No"," ",IF(P4091="No", " ",IF(P4093="No"," ","X"))))</f>
        <v xml:space="preserve"> </v>
      </c>
      <c r="Q4095" s="108"/>
      <c r="R4095" s="5" t="s">
        <v>6</v>
      </c>
      <c r="S4095" s="1" t="s">
        <v>2</v>
      </c>
      <c r="T4095" s="1" t="s">
        <v>7</v>
      </c>
      <c r="U4095" s="5">
        <v>146</v>
      </c>
      <c r="V4095" s="1">
        <v>76.03</v>
      </c>
      <c r="W4095" s="1">
        <v>79.41</v>
      </c>
      <c r="X4095" s="6">
        <f t="shared" si="5155"/>
        <v>-3.3799999999999955</v>
      </c>
      <c r="Y4095" s="14">
        <v>89</v>
      </c>
      <c r="Z4095" s="1">
        <v>60.67</v>
      </c>
      <c r="AA4095" s="1">
        <v>69.08</v>
      </c>
      <c r="AB4095" s="72">
        <f t="shared" si="5195"/>
        <v>-8.4099999999999966</v>
      </c>
      <c r="AC4095" s="53"/>
    </row>
    <row r="4096" spans="1:29" ht="15.75" x14ac:dyDescent="0.25">
      <c r="A4096" s="53">
        <v>6003093</v>
      </c>
      <c r="B4096" s="89" t="s">
        <v>2743</v>
      </c>
      <c r="C4096" s="53" t="s">
        <v>786</v>
      </c>
      <c r="D4096" s="50" t="s">
        <v>975</v>
      </c>
      <c r="E4096" s="48" t="str">
        <f>VLOOKUP('2012 Accountability Database'!A4090,Dems1112!$A$2:$G$1082,6)</f>
        <v>3 (Central AR)</v>
      </c>
      <c r="F4096" s="66"/>
      <c r="G4096" s="63" t="s">
        <v>2488</v>
      </c>
      <c r="H4096" s="61" t="str">
        <f t="shared" ref="H4096:I4096" si="5233">IF(H4094="Met","Yes",IF(H4095="Met","Yes","No"))</f>
        <v>No</v>
      </c>
      <c r="I4096" s="61" t="str">
        <f t="shared" si="5233"/>
        <v>No</v>
      </c>
      <c r="J4096" s="55"/>
      <c r="K4096" s="61" t="str">
        <f t="shared" ref="K4096:L4096" si="5234">IF(K4094="Met","Yes",IF(K4095="Met","Yes","No"))</f>
        <v>No</v>
      </c>
      <c r="L4096" s="61" t="str">
        <f t="shared" si="5234"/>
        <v>No</v>
      </c>
      <c r="M4096" s="1" t="s">
        <v>9</v>
      </c>
      <c r="N4096" s="14"/>
      <c r="O4096" s="35" t="s">
        <v>2505</v>
      </c>
      <c r="P4096" s="83" t="str">
        <f t="shared" ref="P4096" si="5235">IF(P4095="X"," ",IF(P4097="X"," ","X"))</f>
        <v xml:space="preserve"> </v>
      </c>
      <c r="Q4096" s="94" t="s">
        <v>2759</v>
      </c>
      <c r="R4096" s="5" t="s">
        <v>6</v>
      </c>
      <c r="S4096" s="1" t="s">
        <v>5</v>
      </c>
      <c r="T4096" s="1" t="s">
        <v>3</v>
      </c>
      <c r="U4096" s="5">
        <v>950</v>
      </c>
      <c r="V4096" s="1">
        <v>87.47</v>
      </c>
      <c r="W4096" s="1">
        <v>88.82</v>
      </c>
      <c r="X4096" s="6">
        <f t="shared" si="5155"/>
        <v>-1.3499999999999943</v>
      </c>
      <c r="Y4096" s="14">
        <v>595</v>
      </c>
      <c r="Z4096" s="1">
        <v>74.62</v>
      </c>
      <c r="AA4096" s="1">
        <v>76.430000000000007</v>
      </c>
      <c r="AB4096" s="72">
        <f t="shared" si="5195"/>
        <v>-1.8100000000000023</v>
      </c>
      <c r="AC4096" s="53"/>
    </row>
    <row r="4097" spans="1:29" x14ac:dyDescent="0.25">
      <c r="A4097" s="54">
        <v>6003093</v>
      </c>
      <c r="B4097" s="90" t="s">
        <v>2743</v>
      </c>
      <c r="C4097" s="54" t="s">
        <v>786</v>
      </c>
      <c r="D4097" s="4"/>
      <c r="E4097" s="4"/>
      <c r="F4097" s="67"/>
      <c r="G4097" s="64"/>
      <c r="H4097" s="43"/>
      <c r="I4097" s="43"/>
      <c r="J4097" s="43"/>
      <c r="K4097" s="43"/>
      <c r="L4097" s="43"/>
      <c r="M4097" s="4" t="s">
        <v>9</v>
      </c>
      <c r="N4097" s="15"/>
      <c r="O4097" s="38" t="s">
        <v>2482</v>
      </c>
      <c r="P4097" s="84" t="str">
        <f>IF(E4091="Achieving School"," ","X")</f>
        <v>X</v>
      </c>
      <c r="Q4097" s="91"/>
      <c r="R4097" s="4" t="s">
        <v>6</v>
      </c>
      <c r="S4097" s="4" t="s">
        <v>5</v>
      </c>
      <c r="T4097" s="4" t="s">
        <v>7</v>
      </c>
      <c r="U4097" s="4">
        <v>418</v>
      </c>
      <c r="V4097" s="4">
        <v>77.510000000000005</v>
      </c>
      <c r="W4097" s="4">
        <v>79.41</v>
      </c>
      <c r="X4097" s="7">
        <f t="shared" si="5155"/>
        <v>-1.8999999999999915</v>
      </c>
      <c r="Y4097" s="15">
        <v>260</v>
      </c>
      <c r="Z4097" s="4">
        <v>66.540000000000006</v>
      </c>
      <c r="AA4097" s="4">
        <v>69.08</v>
      </c>
      <c r="AB4097" s="73">
        <f t="shared" si="5195"/>
        <v>-2.539999999999992</v>
      </c>
      <c r="AC4097" s="54"/>
    </row>
    <row r="4098" spans="1:29" x14ac:dyDescent="0.25">
      <c r="A4098" s="1">
        <v>6003094</v>
      </c>
      <c r="B4098" s="87" t="s">
        <v>2743</v>
      </c>
      <c r="C4098" s="55" t="s">
        <v>787</v>
      </c>
      <c r="E4098" s="42"/>
      <c r="F4098" s="65" t="s">
        <v>2483</v>
      </c>
      <c r="G4098" s="62"/>
      <c r="H4098" s="37" t="str">
        <f>IF(V4098&gt;94,"Met",IF(X4098="--","n/a",IF(X4098&gt;=0,"Met","Did Not Meet")))</f>
        <v>Did Not Meet</v>
      </c>
      <c r="I4098" s="37" t="str">
        <f>IF(V4099&gt;94,"Met",IF(X4099="--","n/a",IF(X4099&gt;=0,"Met","Did Not Meet")))</f>
        <v>Did Not Meet</v>
      </c>
      <c r="K4098" s="13" t="str">
        <f>IF(Z4098&gt;94,"Met",IF(AB4098="--","n/a",IF(AB4098&gt;=0,"Met","Did Not Meet")))</f>
        <v>Did Not Meet</v>
      </c>
      <c r="L4098" s="13" t="str">
        <f>IF(Z4099&gt;94,"Met",IF(AB4099="--","n/a",IF(AB4099&gt;=0,"Met","Did Not Meet")))</f>
        <v>Did Not Meet</v>
      </c>
      <c r="M4098" s="5" t="s">
        <v>9</v>
      </c>
      <c r="N4098" s="14" t="s">
        <v>2502</v>
      </c>
      <c r="O4098" s="5"/>
      <c r="P4098" s="44" t="str">
        <f t="shared" ref="P4098" si="5236">IF(H4100="Yes",IF(I4100="Yes","Yes","No"),"No")</f>
        <v>No</v>
      </c>
      <c r="Q4098" s="93"/>
      <c r="R4098" s="5" t="s">
        <v>1</v>
      </c>
      <c r="S4098" s="5" t="s">
        <v>2</v>
      </c>
      <c r="T4098" s="5" t="s">
        <v>3</v>
      </c>
      <c r="U4098" s="5">
        <v>136</v>
      </c>
      <c r="V4098" s="5">
        <v>77.209999999999994</v>
      </c>
      <c r="W4098" s="5">
        <v>84.62</v>
      </c>
      <c r="X4098" s="8">
        <f t="shared" ref="X4098:X4161" si="5237">V4098-W4098</f>
        <v>-7.4100000000000108</v>
      </c>
      <c r="Y4098" s="14">
        <v>82</v>
      </c>
      <c r="Z4098" s="5">
        <v>86.59</v>
      </c>
      <c r="AA4098" s="5">
        <v>90.45</v>
      </c>
      <c r="AB4098" s="72">
        <f t="shared" si="5195"/>
        <v>-3.8599999999999994</v>
      </c>
      <c r="AC4098" s="36"/>
    </row>
    <row r="4099" spans="1:29" ht="15.75" x14ac:dyDescent="0.25">
      <c r="A4099" s="53">
        <v>6003094</v>
      </c>
      <c r="B4099" s="89" t="s">
        <v>2743</v>
      </c>
      <c r="C4099" s="53" t="s">
        <v>787</v>
      </c>
      <c r="D4099" s="49" t="s">
        <v>2498</v>
      </c>
      <c r="E4099" s="34" t="str">
        <f>M4098</f>
        <v>Needs Improvement School</v>
      </c>
      <c r="F4099" s="65" t="s">
        <v>2484</v>
      </c>
      <c r="G4099" s="62"/>
      <c r="H4099" s="13" t="str">
        <f>IF(V4100&gt;94,"Met",IF(X4100="--","n/a",IF(X4100&gt;=0,"Met","Did Not Meet")))</f>
        <v>Did Not Meet</v>
      </c>
      <c r="I4099" s="13" t="str">
        <f>IF(V4101&gt;94,"Met",IF(X4101="--","n/a",IF(X4101&gt;=0,"Met","Did Not Meet")))</f>
        <v>Did Not Meet</v>
      </c>
      <c r="K4099" s="13" t="str">
        <f>IF(Z4100&gt;94,"Met",IF(AB4100="--","n/a",IF(AB4100&gt;=0,"Met","Did Not Meet")))</f>
        <v>Did Not Meet</v>
      </c>
      <c r="L4099" s="13" t="str">
        <f>IF(Z4101&gt;94,"Met",IF(AB4101="--","n/a",IF(AB4101&gt;=0,"Met","Did Not Meet")))</f>
        <v>Did Not Meet</v>
      </c>
      <c r="M4099" s="1" t="s">
        <v>9</v>
      </c>
      <c r="N4099" s="14" t="s">
        <v>2501</v>
      </c>
      <c r="O4099" s="5"/>
      <c r="P4099" s="44" t="str">
        <f t="shared" ref="P4099" si="5238">IF(K4100="Yes",IF(L4100="Yes","Yes","No"),"No")</f>
        <v>No</v>
      </c>
      <c r="Q4099" s="94" t="s">
        <v>2759</v>
      </c>
      <c r="R4099" s="5" t="s">
        <v>1</v>
      </c>
      <c r="S4099" s="1" t="s">
        <v>2</v>
      </c>
      <c r="T4099" s="1" t="s">
        <v>7</v>
      </c>
      <c r="U4099" s="5">
        <v>109</v>
      </c>
      <c r="V4099" s="1">
        <v>71.56</v>
      </c>
      <c r="W4099" s="1">
        <v>80.150000000000006</v>
      </c>
      <c r="X4099" s="6">
        <f t="shared" si="5237"/>
        <v>-8.5900000000000034</v>
      </c>
      <c r="Y4099" s="14">
        <v>68</v>
      </c>
      <c r="Z4099" s="1">
        <v>85.29</v>
      </c>
      <c r="AA4099" s="1">
        <v>86.9</v>
      </c>
      <c r="AB4099" s="72">
        <f t="shared" si="5195"/>
        <v>-1.6099999999999994</v>
      </c>
      <c r="AC4099" s="53"/>
    </row>
    <row r="4100" spans="1:29" ht="15" customHeight="1" x14ac:dyDescent="0.25">
      <c r="A4100" s="53">
        <v>6003094</v>
      </c>
      <c r="B4100" s="89" t="s">
        <v>2743</v>
      </c>
      <c r="C4100" s="53" t="s">
        <v>787</v>
      </c>
      <c r="D4100" s="49" t="s">
        <v>2499</v>
      </c>
      <c r="E4100" s="35" t="str">
        <f>VLOOKUP('2012 Accountability Database'!$A4098,'2011 AYP'!A$2:B$1072,2)</f>
        <v xml:space="preserve"> MS (Met Standards)</v>
      </c>
      <c r="F4100" s="66"/>
      <c r="G4100" s="63" t="s">
        <v>2485</v>
      </c>
      <c r="H4100" s="60" t="str">
        <f t="shared" ref="H4100:I4100" si="5239">IF(H4098="Met","Yes",IF(H4099="Met","Yes","No"))</f>
        <v>No</v>
      </c>
      <c r="I4100" s="60" t="str">
        <f t="shared" si="5239"/>
        <v>No</v>
      </c>
      <c r="J4100" s="42"/>
      <c r="K4100" s="60" t="str">
        <f t="shared" ref="K4100:L4100" si="5240">IF(K4098="Met","Yes",IF(K4099="Met","Yes","No"))</f>
        <v>No</v>
      </c>
      <c r="L4100" s="60" t="str">
        <f t="shared" si="5240"/>
        <v>No</v>
      </c>
      <c r="M4100" s="1" t="s">
        <v>9</v>
      </c>
      <c r="N4100" s="14" t="s">
        <v>2503</v>
      </c>
      <c r="O4100" s="5"/>
      <c r="P4100" s="44" t="str">
        <f t="shared" ref="P4100" si="5241">IF(H4104="Yes",IF(I4104="Yes","Yes","No"),"No")</f>
        <v>No</v>
      </c>
      <c r="Q4100" s="108" t="s">
        <v>2758</v>
      </c>
      <c r="R4100" s="5" t="s">
        <v>1</v>
      </c>
      <c r="S4100" s="1" t="s">
        <v>5</v>
      </c>
      <c r="T4100" s="1" t="s">
        <v>3</v>
      </c>
      <c r="U4100" s="5">
        <v>423</v>
      </c>
      <c r="V4100" s="1">
        <v>78.489999999999995</v>
      </c>
      <c r="W4100" s="1">
        <v>84.62</v>
      </c>
      <c r="X4100" s="6">
        <f t="shared" si="5237"/>
        <v>-6.1300000000000097</v>
      </c>
      <c r="Y4100" s="14">
        <v>266</v>
      </c>
      <c r="Z4100" s="1">
        <v>84.21</v>
      </c>
      <c r="AA4100" s="1">
        <v>90.45</v>
      </c>
      <c r="AB4100" s="72">
        <f t="shared" si="5195"/>
        <v>-6.2400000000000091</v>
      </c>
      <c r="AC4100" s="53"/>
    </row>
    <row r="4101" spans="1:29" x14ac:dyDescent="0.25">
      <c r="A4101" s="53">
        <v>6003094</v>
      </c>
      <c r="B4101" s="89" t="s">
        <v>2743</v>
      </c>
      <c r="C4101" s="53" t="s">
        <v>787</v>
      </c>
      <c r="D4101" s="49" t="s">
        <v>2507</v>
      </c>
      <c r="E4101" s="47">
        <f>VLOOKUP('2012 Accountability Database'!A4098,Dems1112!$A$2:$G$1082,3)</f>
        <v>0.1</v>
      </c>
      <c r="F4101" s="66"/>
      <c r="G4101" s="52"/>
      <c r="M4101" s="1" t="s">
        <v>9</v>
      </c>
      <c r="N4101" s="14" t="s">
        <v>2504</v>
      </c>
      <c r="O4101" s="5"/>
      <c r="P4101" s="44" t="str">
        <f t="shared" ref="P4101" si="5242">IF(K4104="Yes",IF(L4104="Yes","Yes","No"),"No")</f>
        <v>No</v>
      </c>
      <c r="Q4101" s="108"/>
      <c r="R4101" s="5" t="s">
        <v>1</v>
      </c>
      <c r="S4101" s="1" t="s">
        <v>5</v>
      </c>
      <c r="T4101" s="1" t="s">
        <v>7</v>
      </c>
      <c r="U4101" s="5">
        <v>306</v>
      </c>
      <c r="V4101" s="1">
        <v>72.55</v>
      </c>
      <c r="W4101" s="1">
        <v>80.150000000000006</v>
      </c>
      <c r="X4101" s="6">
        <f t="shared" si="5237"/>
        <v>-7.6000000000000085</v>
      </c>
      <c r="Y4101" s="14">
        <v>194</v>
      </c>
      <c r="Z4101" s="1">
        <v>80.41</v>
      </c>
      <c r="AA4101" s="1">
        <v>86.9</v>
      </c>
      <c r="AB4101" s="72">
        <f t="shared" si="5195"/>
        <v>-6.4900000000000091</v>
      </c>
      <c r="AC4101" s="53"/>
    </row>
    <row r="4102" spans="1:29" x14ac:dyDescent="0.25">
      <c r="A4102" s="53">
        <v>6003094</v>
      </c>
      <c r="B4102" s="89" t="s">
        <v>2743</v>
      </c>
      <c r="C4102" s="53" t="s">
        <v>787</v>
      </c>
      <c r="D4102" s="50" t="s">
        <v>2508</v>
      </c>
      <c r="E4102" s="47">
        <f>VLOOKUP('2012 Accountability Database'!A4098,Dems1112!$A$2:$G$1082,4)</f>
        <v>0.69</v>
      </c>
      <c r="F4102" s="65" t="s">
        <v>2486</v>
      </c>
      <c r="G4102" s="62"/>
      <c r="H4102" s="13" t="str">
        <f>IF(V4102&gt;94,"Met",IF(X4102="--","n/a",IF(X4102&gt;=0,"Met","Did Not Meet")))</f>
        <v>Did Not Meet</v>
      </c>
      <c r="I4102" s="13" t="str">
        <f>IF(V4103&gt;94,"Met",IF(X4103="--","n/a",IF(X4103&gt;=0,"Met","Did Not Meet")))</f>
        <v>Did Not Meet</v>
      </c>
      <c r="J4102" s="13"/>
      <c r="K4102" s="13" t="str">
        <f>IF(Z4102&gt;94,"Met",IF(AB4102="--","n/a",IF(AB4102&gt;=0,"Met","Did Not Meet")))</f>
        <v>Did Not Meet</v>
      </c>
      <c r="L4102" s="13" t="str">
        <f>IF(Z4103&gt;94,"Met",IF(AB4103="--","n/a",IF(AB4103&gt;=0,"Met","Did Not Meet")))</f>
        <v>Did Not Meet</v>
      </c>
      <c r="M4102" s="5" t="s">
        <v>9</v>
      </c>
      <c r="N4102" s="68" t="s">
        <v>2497</v>
      </c>
      <c r="O4102" s="35"/>
      <c r="P4102" s="44"/>
      <c r="Q4102" s="108"/>
      <c r="R4102" s="5" t="s">
        <v>6</v>
      </c>
      <c r="S4102" s="5" t="s">
        <v>2</v>
      </c>
      <c r="T4102" s="5" t="s">
        <v>3</v>
      </c>
      <c r="U4102" s="5">
        <v>136</v>
      </c>
      <c r="V4102" s="5">
        <v>86.76</v>
      </c>
      <c r="W4102" s="5">
        <v>89.1</v>
      </c>
      <c r="X4102" s="8">
        <f t="shared" si="5237"/>
        <v>-2.3399999999999892</v>
      </c>
      <c r="Y4102" s="14">
        <v>82</v>
      </c>
      <c r="Z4102" s="5">
        <v>68.290000000000006</v>
      </c>
      <c r="AA4102" s="5">
        <v>74.22</v>
      </c>
      <c r="AB4102" s="72">
        <f t="shared" si="5195"/>
        <v>-5.9299999999999926</v>
      </c>
      <c r="AC4102" s="53"/>
    </row>
    <row r="4103" spans="1:29" x14ac:dyDescent="0.25">
      <c r="A4103" s="53">
        <v>6003094</v>
      </c>
      <c r="B4103" s="89" t="s">
        <v>2743</v>
      </c>
      <c r="C4103" s="53" t="s">
        <v>787</v>
      </c>
      <c r="D4103" s="50" t="s">
        <v>974</v>
      </c>
      <c r="E4103" s="47" t="str">
        <f>VLOOKUP('2012 Accountability Database'!A4098,Dems1112!$A$2:$G$1082,5)</f>
        <v>P-5</v>
      </c>
      <c r="F4103" s="65" t="s">
        <v>2487</v>
      </c>
      <c r="G4103" s="62"/>
      <c r="H4103" s="13" t="str">
        <f>IF(V4104&gt;94,"Met",IF(X4104="--","n/a",IF(X4104&gt;=0,"Met","Did Not Meet")))</f>
        <v>Did Not Meet</v>
      </c>
      <c r="I4103" s="13" t="str">
        <f>IF(V4105&gt;94,"Met",IF(X4105="--","n/a",IF(X4105&gt;=0,"Met","Did Not Meet")))</f>
        <v>Did Not Meet</v>
      </c>
      <c r="J4103" s="13"/>
      <c r="K4103" s="13" t="str">
        <f>IF(Z4104&gt;94,"Met",IF(AB4104="--","n/a",IF(AB4104&gt;=0,"Met","Did Not Meet")))</f>
        <v>Did Not Meet</v>
      </c>
      <c r="L4103" s="13" t="str">
        <f>IF(Z4105&gt;94,"Met",IF(AB4105="--","n/a",IF(AB4105&gt;=0,"Met","Did Not Meet")))</f>
        <v>Did Not Meet</v>
      </c>
      <c r="M4103" s="5" t="s">
        <v>9</v>
      </c>
      <c r="N4103" s="14"/>
      <c r="O4103" s="35" t="s">
        <v>2506</v>
      </c>
      <c r="P4103" s="83" t="str">
        <f t="shared" ref="P4103" si="5243">IF(P4098="No"," ", IF(P4100="No"," ",IF(P4099="No", " ",IF(P4101="No"," ","X"))))</f>
        <v xml:space="preserve"> </v>
      </c>
      <c r="Q4103" s="108"/>
      <c r="R4103" s="5" t="s">
        <v>6</v>
      </c>
      <c r="S4103" s="5" t="s">
        <v>2</v>
      </c>
      <c r="T4103" s="5" t="s">
        <v>7</v>
      </c>
      <c r="U4103" s="5">
        <v>109</v>
      </c>
      <c r="V4103" s="5">
        <v>84.4</v>
      </c>
      <c r="W4103" s="5">
        <v>86.77</v>
      </c>
      <c r="X4103" s="8">
        <f t="shared" si="5237"/>
        <v>-2.3699999999999903</v>
      </c>
      <c r="Y4103" s="14">
        <v>68</v>
      </c>
      <c r="Z4103" s="5">
        <v>69.12</v>
      </c>
      <c r="AA4103" s="5">
        <v>72.349999999999994</v>
      </c>
      <c r="AB4103" s="72">
        <f t="shared" si="5195"/>
        <v>-3.2299999999999898</v>
      </c>
      <c r="AC4103" s="53"/>
    </row>
    <row r="4104" spans="1:29" ht="15.75" x14ac:dyDescent="0.25">
      <c r="A4104" s="53">
        <v>6003094</v>
      </c>
      <c r="B4104" s="89" t="s">
        <v>2743</v>
      </c>
      <c r="C4104" s="53" t="s">
        <v>787</v>
      </c>
      <c r="D4104" s="50" t="s">
        <v>975</v>
      </c>
      <c r="E4104" s="48" t="str">
        <f>VLOOKUP('2012 Accountability Database'!A4098,Dems1112!$A$2:$G$1082,6)</f>
        <v>3 (Central AR)</v>
      </c>
      <c r="F4104" s="66"/>
      <c r="G4104" s="63" t="s">
        <v>2488</v>
      </c>
      <c r="H4104" s="61" t="str">
        <f t="shared" ref="H4104:I4104" si="5244">IF(H4102="Met","Yes",IF(H4103="Met","Yes","No"))</f>
        <v>No</v>
      </c>
      <c r="I4104" s="61" t="str">
        <f t="shared" si="5244"/>
        <v>No</v>
      </c>
      <c r="J4104" s="55"/>
      <c r="K4104" s="61" t="str">
        <f t="shared" ref="K4104:L4104" si="5245">IF(K4102="Met","Yes",IF(K4103="Met","Yes","No"))</f>
        <v>No</v>
      </c>
      <c r="L4104" s="61" t="str">
        <f t="shared" si="5245"/>
        <v>No</v>
      </c>
      <c r="M4104" s="1" t="s">
        <v>9</v>
      </c>
      <c r="N4104" s="14"/>
      <c r="O4104" s="35" t="s">
        <v>2505</v>
      </c>
      <c r="P4104" s="83" t="str">
        <f t="shared" ref="P4104" si="5246">IF(P4103="X"," ",IF(P4105="X"," ","X"))</f>
        <v xml:space="preserve"> </v>
      </c>
      <c r="Q4104" s="94" t="s">
        <v>2759</v>
      </c>
      <c r="R4104" s="5" t="s">
        <v>6</v>
      </c>
      <c r="S4104" s="1" t="s">
        <v>5</v>
      </c>
      <c r="T4104" s="1" t="s">
        <v>3</v>
      </c>
      <c r="U4104" s="5">
        <v>423</v>
      </c>
      <c r="V4104" s="1">
        <v>87.71</v>
      </c>
      <c r="W4104" s="1">
        <v>89.1</v>
      </c>
      <c r="X4104" s="6">
        <f t="shared" si="5237"/>
        <v>-1.3900000000000006</v>
      </c>
      <c r="Y4104" s="14">
        <v>266</v>
      </c>
      <c r="Z4104" s="1">
        <v>74.06</v>
      </c>
      <c r="AA4104" s="1">
        <v>74.22</v>
      </c>
      <c r="AB4104" s="72">
        <f t="shared" si="5195"/>
        <v>-0.15999999999999659</v>
      </c>
      <c r="AC4104" s="53"/>
    </row>
    <row r="4105" spans="1:29" x14ac:dyDescent="0.25">
      <c r="A4105" s="54">
        <v>6003094</v>
      </c>
      <c r="B4105" s="90" t="s">
        <v>2743</v>
      </c>
      <c r="C4105" s="54" t="s">
        <v>787</v>
      </c>
      <c r="D4105" s="4"/>
      <c r="E4105" s="4"/>
      <c r="F4105" s="67"/>
      <c r="G4105" s="64"/>
      <c r="H4105" s="43"/>
      <c r="I4105" s="43"/>
      <c r="J4105" s="43"/>
      <c r="K4105" s="43"/>
      <c r="L4105" s="43"/>
      <c r="M4105" s="4" t="s">
        <v>9</v>
      </c>
      <c r="N4105" s="15"/>
      <c r="O4105" s="38" t="s">
        <v>2482</v>
      </c>
      <c r="P4105" s="84" t="str">
        <f>IF(E4099="Achieving School"," ","X")</f>
        <v>X</v>
      </c>
      <c r="Q4105" s="91"/>
      <c r="R4105" s="4" t="s">
        <v>6</v>
      </c>
      <c r="S4105" s="4" t="s">
        <v>5</v>
      </c>
      <c r="T4105" s="4" t="s">
        <v>7</v>
      </c>
      <c r="U4105" s="4">
        <v>306</v>
      </c>
      <c r="V4105" s="4">
        <v>84.31</v>
      </c>
      <c r="W4105" s="4">
        <v>86.77</v>
      </c>
      <c r="X4105" s="7">
        <f t="shared" si="5237"/>
        <v>-2.4599999999999937</v>
      </c>
      <c r="Y4105" s="15">
        <v>194</v>
      </c>
      <c r="Z4105" s="4">
        <v>72.16</v>
      </c>
      <c r="AA4105" s="4">
        <v>72.349999999999994</v>
      </c>
      <c r="AB4105" s="73">
        <f t="shared" si="5195"/>
        <v>-0.18999999999999773</v>
      </c>
      <c r="AC4105" s="54"/>
    </row>
    <row r="4106" spans="1:29" x14ac:dyDescent="0.25">
      <c r="A4106" s="1">
        <v>6003095</v>
      </c>
      <c r="B4106" s="87" t="s">
        <v>2743</v>
      </c>
      <c r="C4106" s="55" t="s">
        <v>788</v>
      </c>
      <c r="E4106" s="42"/>
      <c r="F4106" s="65" t="s">
        <v>2483</v>
      </c>
      <c r="G4106" s="62"/>
      <c r="H4106" s="37" t="str">
        <f>IF(V4106&gt;94,"Met",IF(X4106="--","n/a",IF(X4106&gt;=0,"Met","Did Not Meet")))</f>
        <v>Met</v>
      </c>
      <c r="I4106" s="37" t="str">
        <f>IF(V4107&gt;94,"Met",IF(X4107="--","n/a",IF(X4107&gt;=0,"Met","Did Not Meet")))</f>
        <v>Met</v>
      </c>
      <c r="K4106" s="13" t="str">
        <f>IF(Z4106&gt;94,"Met",IF(AB4106="--","n/a",IF(AB4106&gt;=0,"Met","Did Not Meet")))</f>
        <v>Met</v>
      </c>
      <c r="L4106" s="13" t="str">
        <f>IF(Z4107&gt;94,"Met",IF(AB4107="--","n/a",IF(AB4107&gt;=0,"Met","Did Not Meet")))</f>
        <v>Met</v>
      </c>
      <c r="M4106" s="1" t="s">
        <v>4</v>
      </c>
      <c r="N4106" s="14" t="s">
        <v>2502</v>
      </c>
      <c r="O4106" s="5"/>
      <c r="P4106" s="44" t="str">
        <f t="shared" ref="P4106" si="5247">IF(H4108="Yes",IF(I4108="Yes","Yes","No"),"No")</f>
        <v>Yes</v>
      </c>
      <c r="Q4106" s="93"/>
      <c r="R4106" s="5" t="s">
        <v>1</v>
      </c>
      <c r="S4106" s="1" t="s">
        <v>2</v>
      </c>
      <c r="T4106" s="1" t="s">
        <v>3</v>
      </c>
      <c r="U4106" s="5">
        <v>274</v>
      </c>
      <c r="V4106" s="1">
        <v>86.86</v>
      </c>
      <c r="W4106" s="1">
        <v>84.55</v>
      </c>
      <c r="X4106" s="9">
        <f t="shared" si="5237"/>
        <v>2.3100000000000023</v>
      </c>
      <c r="Y4106" s="14">
        <v>168</v>
      </c>
      <c r="Z4106" s="1">
        <v>87.5</v>
      </c>
      <c r="AA4106" s="1">
        <v>83.13</v>
      </c>
      <c r="AB4106" s="71">
        <f t="shared" si="5195"/>
        <v>4.3700000000000045</v>
      </c>
      <c r="AC4106" s="36"/>
    </row>
    <row r="4107" spans="1:29" ht="15.75" x14ac:dyDescent="0.25">
      <c r="A4107" s="53">
        <v>6003095</v>
      </c>
      <c r="B4107" s="89" t="s">
        <v>2743</v>
      </c>
      <c r="C4107" s="53" t="s">
        <v>788</v>
      </c>
      <c r="D4107" s="49" t="s">
        <v>2498</v>
      </c>
      <c r="E4107" s="34" t="str">
        <f>M4106</f>
        <v>Achieving School</v>
      </c>
      <c r="F4107" s="65" t="s">
        <v>2484</v>
      </c>
      <c r="G4107" s="62"/>
      <c r="H4107" s="13" t="str">
        <f>IF(V4108&gt;94,"Met",IF(X4108="--","n/a",IF(X4108&gt;=0,"Met","Did Not Meet")))</f>
        <v>Did Not Meet</v>
      </c>
      <c r="I4107" s="13" t="str">
        <f>IF(V4109&gt;94,"Met",IF(X4109="--","n/a",IF(X4109&gt;=0,"Met","Did Not Meet")))</f>
        <v>Did Not Meet</v>
      </c>
      <c r="K4107" s="13" t="str">
        <f>IF(Z4108&gt;94,"Met",IF(AB4108="--","n/a",IF(AB4108&gt;=0,"Met","Did Not Meet")))</f>
        <v>Did Not Meet</v>
      </c>
      <c r="L4107" s="13" t="str">
        <f>IF(Z4109&gt;94,"Met",IF(AB4109="--","n/a",IF(AB4109&gt;=0,"Met","Did Not Meet")))</f>
        <v>Did Not Meet</v>
      </c>
      <c r="M4107" s="5" t="s">
        <v>4</v>
      </c>
      <c r="N4107" s="14" t="s">
        <v>2501</v>
      </c>
      <c r="O4107" s="5"/>
      <c r="P4107" s="44" t="str">
        <f t="shared" ref="P4107" si="5248">IF(K4108="Yes",IF(L4108="Yes","Yes","No"),"No")</f>
        <v>Yes</v>
      </c>
      <c r="Q4107" s="94" t="s">
        <v>2759</v>
      </c>
      <c r="R4107" s="5" t="s">
        <v>1</v>
      </c>
      <c r="S4107" s="5" t="s">
        <v>2</v>
      </c>
      <c r="T4107" s="5" t="s">
        <v>7</v>
      </c>
      <c r="U4107" s="5">
        <v>166</v>
      </c>
      <c r="V4107" s="5">
        <v>80.72</v>
      </c>
      <c r="W4107" s="5">
        <v>79.86</v>
      </c>
      <c r="X4107" s="11">
        <f t="shared" si="5237"/>
        <v>0.85999999999999943</v>
      </c>
      <c r="Y4107" s="14">
        <v>99</v>
      </c>
      <c r="Z4107" s="5">
        <v>78.790000000000006</v>
      </c>
      <c r="AA4107" s="5">
        <v>78.78</v>
      </c>
      <c r="AB4107" s="71">
        <f t="shared" si="5195"/>
        <v>1.0000000000005116E-2</v>
      </c>
      <c r="AC4107" s="53"/>
    </row>
    <row r="4108" spans="1:29" ht="15" customHeight="1" x14ac:dyDescent="0.25">
      <c r="A4108" s="53">
        <v>6003095</v>
      </c>
      <c r="B4108" s="89" t="s">
        <v>2743</v>
      </c>
      <c r="C4108" s="53" t="s">
        <v>788</v>
      </c>
      <c r="D4108" s="49" t="s">
        <v>2499</v>
      </c>
      <c r="E4108" s="35" t="str">
        <f>VLOOKUP('2012 Accountability Database'!$A4106,'2011 AYP'!A$2:B$1072,2)</f>
        <v>SI_1 (School Improvement Year 1)</v>
      </c>
      <c r="F4108" s="66"/>
      <c r="G4108" s="63" t="s">
        <v>2485</v>
      </c>
      <c r="H4108" s="60" t="str">
        <f t="shared" ref="H4108:I4108" si="5249">IF(H4106="Met","Yes",IF(H4107="Met","Yes","No"))</f>
        <v>Yes</v>
      </c>
      <c r="I4108" s="60" t="str">
        <f t="shared" si="5249"/>
        <v>Yes</v>
      </c>
      <c r="J4108" s="42"/>
      <c r="K4108" s="60" t="str">
        <f t="shared" ref="K4108:L4108" si="5250">IF(K4106="Met","Yes",IF(K4107="Met","Yes","No"))</f>
        <v>Yes</v>
      </c>
      <c r="L4108" s="60" t="str">
        <f t="shared" si="5250"/>
        <v>Yes</v>
      </c>
      <c r="M4108" s="1" t="s">
        <v>4</v>
      </c>
      <c r="N4108" s="14" t="s">
        <v>2503</v>
      </c>
      <c r="O4108" s="5"/>
      <c r="P4108" s="44" t="str">
        <f t="shared" ref="P4108" si="5251">IF(H4112="Yes",IF(I4112="Yes","Yes","No"),"No")</f>
        <v>Yes</v>
      </c>
      <c r="Q4108" s="108" t="s">
        <v>2758</v>
      </c>
      <c r="R4108" s="5" t="s">
        <v>1</v>
      </c>
      <c r="S4108" s="1" t="s">
        <v>5</v>
      </c>
      <c r="T4108" s="1" t="s">
        <v>3</v>
      </c>
      <c r="U4108" s="5">
        <v>838</v>
      </c>
      <c r="V4108" s="1">
        <v>80.790000000000006</v>
      </c>
      <c r="W4108" s="1">
        <v>84.55</v>
      </c>
      <c r="X4108" s="6">
        <f t="shared" si="5237"/>
        <v>-3.7599999999999909</v>
      </c>
      <c r="Y4108" s="14">
        <v>512</v>
      </c>
      <c r="Z4108" s="1">
        <v>80.08</v>
      </c>
      <c r="AA4108" s="1">
        <v>83.13</v>
      </c>
      <c r="AB4108" s="72">
        <f t="shared" si="5195"/>
        <v>-3.0499999999999972</v>
      </c>
      <c r="AC4108" s="53"/>
    </row>
    <row r="4109" spans="1:29" x14ac:dyDescent="0.25">
      <c r="A4109" s="53">
        <v>6003095</v>
      </c>
      <c r="B4109" s="89" t="s">
        <v>2743</v>
      </c>
      <c r="C4109" s="53" t="s">
        <v>788</v>
      </c>
      <c r="D4109" s="49" t="s">
        <v>2507</v>
      </c>
      <c r="E4109" s="47">
        <f>VLOOKUP('2012 Accountability Database'!A4106,Dems1112!$A$2:$G$1082,3)</f>
        <v>0.56999999999999995</v>
      </c>
      <c r="F4109" s="66"/>
      <c r="G4109" s="52"/>
      <c r="M4109" s="1" t="s">
        <v>4</v>
      </c>
      <c r="N4109" s="14" t="s">
        <v>2504</v>
      </c>
      <c r="O4109" s="5"/>
      <c r="P4109" s="44" t="str">
        <f t="shared" ref="P4109" si="5252">IF(K4112="Yes",IF(L4112="Yes","Yes","No"),"No")</f>
        <v>No</v>
      </c>
      <c r="Q4109" s="108"/>
      <c r="R4109" s="5" t="s">
        <v>1</v>
      </c>
      <c r="S4109" s="1" t="s">
        <v>5</v>
      </c>
      <c r="T4109" s="1" t="s">
        <v>7</v>
      </c>
      <c r="U4109" s="5">
        <v>523</v>
      </c>
      <c r="V4109" s="1">
        <v>73.61</v>
      </c>
      <c r="W4109" s="1">
        <v>79.86</v>
      </c>
      <c r="X4109" s="6">
        <f t="shared" si="5237"/>
        <v>-6.25</v>
      </c>
      <c r="Y4109" s="14">
        <v>327</v>
      </c>
      <c r="Z4109" s="1">
        <v>74.62</v>
      </c>
      <c r="AA4109" s="1">
        <v>78.78</v>
      </c>
      <c r="AB4109" s="72">
        <f t="shared" si="5195"/>
        <v>-4.1599999999999966</v>
      </c>
      <c r="AC4109" s="53"/>
    </row>
    <row r="4110" spans="1:29" x14ac:dyDescent="0.25">
      <c r="A4110" s="53">
        <v>6003095</v>
      </c>
      <c r="B4110" s="89" t="s">
        <v>2743</v>
      </c>
      <c r="C4110" s="53" t="s">
        <v>788</v>
      </c>
      <c r="D4110" s="50" t="s">
        <v>2508</v>
      </c>
      <c r="E4110" s="47">
        <f>VLOOKUP('2012 Accountability Database'!A4106,Dems1112!$A$2:$G$1082,4)</f>
        <v>0.56999999999999995</v>
      </c>
      <c r="F4110" s="65" t="s">
        <v>2486</v>
      </c>
      <c r="G4110" s="62"/>
      <c r="H4110" s="13" t="str">
        <f>IF(V4110&gt;94,"Met",IF(X4110="--","n/a",IF(X4110&gt;=0,"Met","Did Not Meet")))</f>
        <v>Met</v>
      </c>
      <c r="I4110" s="13" t="str">
        <f>IF(V4111&gt;94,"Met",IF(X4111="--","n/a",IF(X4111&gt;=0,"Met","Did Not Meet")))</f>
        <v>Met</v>
      </c>
      <c r="J4110" s="13"/>
      <c r="K4110" s="13" t="str">
        <f>IF(Z4110&gt;94,"Met",IF(AB4110="--","n/a",IF(AB4110&gt;=0,"Met","Did Not Meet")))</f>
        <v>Did Not Meet</v>
      </c>
      <c r="L4110" s="13" t="str">
        <f>IF(Z4111&gt;94,"Met",IF(AB4111="--","n/a",IF(AB4111&gt;=0,"Met","Did Not Meet")))</f>
        <v>Did Not Meet</v>
      </c>
      <c r="M4110" s="5" t="s">
        <v>4</v>
      </c>
      <c r="N4110" s="68" t="s">
        <v>2497</v>
      </c>
      <c r="O4110" s="35"/>
      <c r="P4110" s="44"/>
      <c r="Q4110" s="108"/>
      <c r="R4110" s="5" t="s">
        <v>6</v>
      </c>
      <c r="S4110" s="5" t="s">
        <v>2</v>
      </c>
      <c r="T4110" s="5" t="s">
        <v>3</v>
      </c>
      <c r="U4110" s="5">
        <v>274</v>
      </c>
      <c r="V4110" s="5">
        <v>82.48</v>
      </c>
      <c r="W4110" s="5">
        <v>80.61</v>
      </c>
      <c r="X4110" s="11">
        <f t="shared" si="5237"/>
        <v>1.8700000000000045</v>
      </c>
      <c r="Y4110" s="14">
        <v>168</v>
      </c>
      <c r="Z4110" s="5">
        <v>50</v>
      </c>
      <c r="AA4110" s="5">
        <v>61.76</v>
      </c>
      <c r="AB4110" s="72">
        <f t="shared" si="5195"/>
        <v>-11.759999999999998</v>
      </c>
      <c r="AC4110" s="53"/>
    </row>
    <row r="4111" spans="1:29" x14ac:dyDescent="0.25">
      <c r="A4111" s="53">
        <v>6003095</v>
      </c>
      <c r="B4111" s="89" t="s">
        <v>2743</v>
      </c>
      <c r="C4111" s="53" t="s">
        <v>788</v>
      </c>
      <c r="D4111" s="50" t="s">
        <v>974</v>
      </c>
      <c r="E4111" s="47" t="str">
        <f>VLOOKUP('2012 Accountability Database'!A4106,Dems1112!$A$2:$G$1082,5)</f>
        <v>P-5</v>
      </c>
      <c r="F4111" s="65" t="s">
        <v>2487</v>
      </c>
      <c r="G4111" s="62"/>
      <c r="H4111" s="13" t="str">
        <f>IF(V4112&gt;94,"Met",IF(X4112="--","n/a",IF(X4112&gt;=0,"Met","Did Not Meet")))</f>
        <v>Did Not Meet</v>
      </c>
      <c r="I4111" s="13" t="str">
        <f>IF(V4113&gt;94,"Met",IF(X4113="--","n/a",IF(X4113&gt;=0,"Met","Did Not Meet")))</f>
        <v>Did Not Meet</v>
      </c>
      <c r="J4111" s="13"/>
      <c r="K4111" s="13" t="str">
        <f>IF(Z4112&gt;94,"Met",IF(AB4112="--","n/a",IF(AB4112&gt;=0,"Met","Did Not Meet")))</f>
        <v>Did Not Meet</v>
      </c>
      <c r="L4111" s="13" t="str">
        <f>IF(Z4113&gt;94,"Met",IF(AB4113="--","n/a",IF(AB4113&gt;=0,"Met","Did Not Meet")))</f>
        <v>Did Not Meet</v>
      </c>
      <c r="M4111" s="1" t="s">
        <v>4</v>
      </c>
      <c r="N4111" s="14"/>
      <c r="O4111" s="35" t="s">
        <v>2506</v>
      </c>
      <c r="P4111" s="83" t="str">
        <f t="shared" ref="P4111" si="5253">IF(P4106="No"," ", IF(P4108="No"," ",IF(P4107="No", " ",IF(P4109="No"," ","X"))))</f>
        <v xml:space="preserve"> </v>
      </c>
      <c r="Q4111" s="108"/>
      <c r="R4111" s="5" t="s">
        <v>6</v>
      </c>
      <c r="S4111" s="1" t="s">
        <v>2</v>
      </c>
      <c r="T4111" s="1" t="s">
        <v>7</v>
      </c>
      <c r="U4111" s="5">
        <v>166</v>
      </c>
      <c r="V4111" s="1">
        <v>74.099999999999994</v>
      </c>
      <c r="W4111" s="1">
        <v>71.91</v>
      </c>
      <c r="X4111" s="9">
        <f t="shared" si="5237"/>
        <v>2.1899999999999977</v>
      </c>
      <c r="Y4111" s="14">
        <v>99</v>
      </c>
      <c r="Z4111" s="1">
        <v>39.39</v>
      </c>
      <c r="AA4111" s="1">
        <v>54.17</v>
      </c>
      <c r="AB4111" s="72">
        <f t="shared" si="5195"/>
        <v>-14.780000000000001</v>
      </c>
      <c r="AC4111" s="53"/>
    </row>
    <row r="4112" spans="1:29" ht="15.75" x14ac:dyDescent="0.25">
      <c r="A4112" s="53">
        <v>6003095</v>
      </c>
      <c r="B4112" s="89" t="s">
        <v>2743</v>
      </c>
      <c r="C4112" s="53" t="s">
        <v>788</v>
      </c>
      <c r="D4112" s="50" t="s">
        <v>975</v>
      </c>
      <c r="E4112" s="48" t="str">
        <f>VLOOKUP('2012 Accountability Database'!A4106,Dems1112!$A$2:$G$1082,6)</f>
        <v>3 (Central AR)</v>
      </c>
      <c r="F4112" s="66"/>
      <c r="G4112" s="63" t="s">
        <v>2488</v>
      </c>
      <c r="H4112" s="61" t="str">
        <f t="shared" ref="H4112:I4112" si="5254">IF(H4110="Met","Yes",IF(H4111="Met","Yes","No"))</f>
        <v>Yes</v>
      </c>
      <c r="I4112" s="61" t="str">
        <f t="shared" si="5254"/>
        <v>Yes</v>
      </c>
      <c r="J4112" s="55"/>
      <c r="K4112" s="61" t="str">
        <f t="shared" ref="K4112:L4112" si="5255">IF(K4110="Met","Yes",IF(K4111="Met","Yes","No"))</f>
        <v>No</v>
      </c>
      <c r="L4112" s="61" t="str">
        <f t="shared" si="5255"/>
        <v>No</v>
      </c>
      <c r="M4112" s="1" t="s">
        <v>4</v>
      </c>
      <c r="N4112" s="14"/>
      <c r="O4112" s="35" t="s">
        <v>2505</v>
      </c>
      <c r="P4112" s="83" t="str">
        <f t="shared" ref="P4112" si="5256">IF(P4111="X"," ",IF(P4113="X"," ","X"))</f>
        <v>X</v>
      </c>
      <c r="Q4112" s="94" t="s">
        <v>2759</v>
      </c>
      <c r="R4112" s="5" t="s">
        <v>6</v>
      </c>
      <c r="S4112" s="1" t="s">
        <v>5</v>
      </c>
      <c r="T4112" s="1" t="s">
        <v>3</v>
      </c>
      <c r="U4112" s="5">
        <v>838</v>
      </c>
      <c r="V4112" s="1">
        <v>78.040000000000006</v>
      </c>
      <c r="W4112" s="1">
        <v>80.61</v>
      </c>
      <c r="X4112" s="6">
        <f t="shared" si="5237"/>
        <v>-2.5699999999999932</v>
      </c>
      <c r="Y4112" s="14">
        <v>512</v>
      </c>
      <c r="Z4112" s="1">
        <v>54.88</v>
      </c>
      <c r="AA4112" s="1">
        <v>61.76</v>
      </c>
      <c r="AB4112" s="72">
        <f t="shared" si="5195"/>
        <v>-6.8799999999999955</v>
      </c>
      <c r="AC4112" s="53"/>
    </row>
    <row r="4113" spans="1:29" x14ac:dyDescent="0.25">
      <c r="A4113" s="54">
        <v>6003095</v>
      </c>
      <c r="B4113" s="90" t="s">
        <v>2743</v>
      </c>
      <c r="C4113" s="54" t="s">
        <v>788</v>
      </c>
      <c r="D4113" s="4"/>
      <c r="E4113" s="4"/>
      <c r="F4113" s="67"/>
      <c r="G4113" s="64"/>
      <c r="H4113" s="43"/>
      <c r="I4113" s="43"/>
      <c r="J4113" s="43"/>
      <c r="K4113" s="43"/>
      <c r="L4113" s="43"/>
      <c r="M4113" s="4" t="s">
        <v>4</v>
      </c>
      <c r="N4113" s="15"/>
      <c r="O4113" s="38" t="s">
        <v>2482</v>
      </c>
      <c r="P4113" s="84" t="str">
        <f>IF(E4107="Achieving School"," ","X")</f>
        <v xml:space="preserve"> </v>
      </c>
      <c r="Q4113" s="91"/>
      <c r="R4113" s="4" t="s">
        <v>6</v>
      </c>
      <c r="S4113" s="4" t="s">
        <v>5</v>
      </c>
      <c r="T4113" s="4" t="s">
        <v>7</v>
      </c>
      <c r="U4113" s="4">
        <v>523</v>
      </c>
      <c r="V4113" s="4">
        <v>69.599999999999994</v>
      </c>
      <c r="W4113" s="4">
        <v>71.91</v>
      </c>
      <c r="X4113" s="7">
        <f t="shared" si="5237"/>
        <v>-2.3100000000000023</v>
      </c>
      <c r="Y4113" s="15">
        <v>327</v>
      </c>
      <c r="Z4113" s="4">
        <v>48.62</v>
      </c>
      <c r="AA4113" s="4">
        <v>54.17</v>
      </c>
      <c r="AB4113" s="73">
        <f t="shared" si="5195"/>
        <v>-5.5500000000000043</v>
      </c>
      <c r="AC4113" s="54"/>
    </row>
    <row r="4114" spans="1:29" x14ac:dyDescent="0.25">
      <c r="A4114" s="1">
        <v>6003099</v>
      </c>
      <c r="B4114" s="87" t="s">
        <v>2743</v>
      </c>
      <c r="C4114" s="55" t="s">
        <v>789</v>
      </c>
      <c r="E4114" s="42"/>
      <c r="F4114" s="65" t="s">
        <v>2483</v>
      </c>
      <c r="G4114" s="62"/>
      <c r="H4114" s="37" t="str">
        <f>IF(V4114&gt;94,"Met",IF(X4114="--","n/a",IF(X4114&gt;=0,"Met","Did Not Meet")))</f>
        <v>Met</v>
      </c>
      <c r="I4114" s="37" t="str">
        <f>IF(V4115&gt;94,"Met",IF(X4115="--","n/a",IF(X4115&gt;=0,"Met","Did Not Meet")))</f>
        <v>Met</v>
      </c>
      <c r="K4114" s="13" t="str">
        <f>IF(Z4114&gt;94,"Met",IF(AB4114="--","n/a",IF(AB4114&gt;=0,"Met","Did Not Meet")))</f>
        <v>Did Not Meet</v>
      </c>
      <c r="L4114" s="13" t="str">
        <f>IF(Z4115&gt;94,"Met",IF(AB4115="--","n/a",IF(AB4115&gt;=0,"Met","Did Not Meet")))</f>
        <v>Did Not Meet</v>
      </c>
      <c r="M4114" s="1" t="s">
        <v>9</v>
      </c>
      <c r="N4114" s="14" t="s">
        <v>2502</v>
      </c>
      <c r="O4114" s="5"/>
      <c r="P4114" s="44" t="str">
        <f t="shared" ref="P4114" si="5257">IF(H4116="Yes",IF(I4116="Yes","Yes","No"),"No")</f>
        <v>Yes</v>
      </c>
      <c r="Q4114" s="93"/>
      <c r="R4114" s="5" t="s">
        <v>1</v>
      </c>
      <c r="S4114" s="1" t="s">
        <v>2</v>
      </c>
      <c r="T4114" s="1" t="s">
        <v>3</v>
      </c>
      <c r="U4114" s="5">
        <v>164</v>
      </c>
      <c r="V4114" s="1">
        <v>78.05</v>
      </c>
      <c r="W4114" s="1">
        <v>76.900000000000006</v>
      </c>
      <c r="X4114" s="9">
        <f t="shared" si="5237"/>
        <v>1.1499999999999915</v>
      </c>
      <c r="Y4114" s="14">
        <v>103</v>
      </c>
      <c r="Z4114" s="1">
        <v>70.87</v>
      </c>
      <c r="AA4114" s="1">
        <v>81.900000000000006</v>
      </c>
      <c r="AB4114" s="72">
        <f t="shared" si="5195"/>
        <v>-11.030000000000001</v>
      </c>
      <c r="AC4114" s="36"/>
    </row>
    <row r="4115" spans="1:29" ht="15.75" x14ac:dyDescent="0.25">
      <c r="A4115" s="53">
        <v>6003099</v>
      </c>
      <c r="B4115" s="89" t="s">
        <v>2743</v>
      </c>
      <c r="C4115" s="53" t="s">
        <v>789</v>
      </c>
      <c r="D4115" s="49" t="s">
        <v>2498</v>
      </c>
      <c r="E4115" s="34" t="str">
        <f>M4114</f>
        <v>Needs Improvement School</v>
      </c>
      <c r="F4115" s="65" t="s">
        <v>2484</v>
      </c>
      <c r="G4115" s="62"/>
      <c r="H4115" s="13" t="str">
        <f>IF(V4116&gt;94,"Met",IF(X4116="--","n/a",IF(X4116&gt;=0,"Met","Did Not Meet")))</f>
        <v>Did Not Meet</v>
      </c>
      <c r="I4115" s="13" t="str">
        <f>IF(V4117&gt;94,"Met",IF(X4117="--","n/a",IF(X4117&gt;=0,"Met","Did Not Meet")))</f>
        <v>Did Not Meet</v>
      </c>
      <c r="K4115" s="13" t="str">
        <f>IF(Z4116&gt;94,"Met",IF(AB4116="--","n/a",IF(AB4116&gt;=0,"Met","Did Not Meet")))</f>
        <v>Did Not Meet</v>
      </c>
      <c r="L4115" s="13" t="str">
        <f>IF(Z4117&gt;94,"Met",IF(AB4117="--","n/a",IF(AB4117&gt;=0,"Met","Did Not Meet")))</f>
        <v>Did Not Meet</v>
      </c>
      <c r="M4115" s="5" t="s">
        <v>9</v>
      </c>
      <c r="N4115" s="14" t="s">
        <v>2501</v>
      </c>
      <c r="O4115" s="5"/>
      <c r="P4115" s="44" t="str">
        <f t="shared" ref="P4115" si="5258">IF(K4116="Yes",IF(L4116="Yes","Yes","No"),"No")</f>
        <v>No</v>
      </c>
      <c r="Q4115" s="94" t="s">
        <v>2759</v>
      </c>
      <c r="R4115" s="5" t="s">
        <v>1</v>
      </c>
      <c r="S4115" s="5" t="s">
        <v>2</v>
      </c>
      <c r="T4115" s="5" t="s">
        <v>7</v>
      </c>
      <c r="U4115" s="5">
        <v>141</v>
      </c>
      <c r="V4115" s="5">
        <v>74.47</v>
      </c>
      <c r="W4115" s="5">
        <v>73.55</v>
      </c>
      <c r="X4115" s="11">
        <f t="shared" si="5237"/>
        <v>0.92000000000000171</v>
      </c>
      <c r="Y4115" s="14">
        <v>91</v>
      </c>
      <c r="Z4115" s="5">
        <v>69.23</v>
      </c>
      <c r="AA4115" s="5">
        <v>79.48</v>
      </c>
      <c r="AB4115" s="72">
        <f t="shared" si="5195"/>
        <v>-10.25</v>
      </c>
      <c r="AC4115" s="53"/>
    </row>
    <row r="4116" spans="1:29" ht="15" customHeight="1" x14ac:dyDescent="0.25">
      <c r="A4116" s="53">
        <v>6003099</v>
      </c>
      <c r="B4116" s="89" t="s">
        <v>2743</v>
      </c>
      <c r="C4116" s="53" t="s">
        <v>789</v>
      </c>
      <c r="D4116" s="49" t="s">
        <v>2499</v>
      </c>
      <c r="E4116" s="35" t="str">
        <f>VLOOKUP('2012 Accountability Database'!$A4114,'2011 AYP'!A$2:B$1072,2)</f>
        <v xml:space="preserve"> A (Alert)</v>
      </c>
      <c r="F4116" s="66"/>
      <c r="G4116" s="63" t="s">
        <v>2485</v>
      </c>
      <c r="H4116" s="60" t="str">
        <f t="shared" ref="H4116:I4116" si="5259">IF(H4114="Met","Yes",IF(H4115="Met","Yes","No"))</f>
        <v>Yes</v>
      </c>
      <c r="I4116" s="60" t="str">
        <f t="shared" si="5259"/>
        <v>Yes</v>
      </c>
      <c r="J4116" s="42"/>
      <c r="K4116" s="60" t="str">
        <f t="shared" ref="K4116:L4116" si="5260">IF(K4114="Met","Yes",IF(K4115="Met","Yes","No"))</f>
        <v>No</v>
      </c>
      <c r="L4116" s="60" t="str">
        <f t="shared" si="5260"/>
        <v>No</v>
      </c>
      <c r="M4116" s="1" t="s">
        <v>9</v>
      </c>
      <c r="N4116" s="14" t="s">
        <v>2503</v>
      </c>
      <c r="O4116" s="5"/>
      <c r="P4116" s="44" t="str">
        <f t="shared" ref="P4116" si="5261">IF(H4120="Yes",IF(I4120="Yes","Yes","No"),"No")</f>
        <v>No</v>
      </c>
      <c r="Q4116" s="108" t="s">
        <v>2758</v>
      </c>
      <c r="R4116" s="5" t="s">
        <v>1</v>
      </c>
      <c r="S4116" s="1" t="s">
        <v>5</v>
      </c>
      <c r="T4116" s="1" t="s">
        <v>3</v>
      </c>
      <c r="U4116" s="5">
        <v>405</v>
      </c>
      <c r="V4116" s="1">
        <v>76.790000000000006</v>
      </c>
      <c r="W4116" s="1">
        <v>76.900000000000006</v>
      </c>
      <c r="X4116" s="6">
        <f t="shared" si="5237"/>
        <v>-0.10999999999999943</v>
      </c>
      <c r="Y4116" s="14">
        <v>250</v>
      </c>
      <c r="Z4116" s="1">
        <v>78.400000000000006</v>
      </c>
      <c r="AA4116" s="1">
        <v>81.900000000000006</v>
      </c>
      <c r="AB4116" s="72">
        <f t="shared" si="5195"/>
        <v>-3.5</v>
      </c>
      <c r="AC4116" s="53"/>
    </row>
    <row r="4117" spans="1:29" x14ac:dyDescent="0.25">
      <c r="A4117" s="53">
        <v>6003099</v>
      </c>
      <c r="B4117" s="89" t="s">
        <v>2743</v>
      </c>
      <c r="C4117" s="53" t="s">
        <v>789</v>
      </c>
      <c r="D4117" s="49" t="s">
        <v>2507</v>
      </c>
      <c r="E4117" s="47">
        <f>VLOOKUP('2012 Accountability Database'!A4114,Dems1112!$A$2:$G$1082,3)</f>
        <v>0.64</v>
      </c>
      <c r="F4117" s="66"/>
      <c r="G4117" s="52"/>
      <c r="M4117" s="1" t="s">
        <v>9</v>
      </c>
      <c r="N4117" s="14" t="s">
        <v>2504</v>
      </c>
      <c r="O4117" s="5"/>
      <c r="P4117" s="44" t="str">
        <f t="shared" ref="P4117" si="5262">IF(K4120="Yes",IF(L4120="Yes","Yes","No"),"No")</f>
        <v>No</v>
      </c>
      <c r="Q4117" s="108"/>
      <c r="R4117" s="5" t="s">
        <v>1</v>
      </c>
      <c r="S4117" s="1" t="s">
        <v>5</v>
      </c>
      <c r="T4117" s="1" t="s">
        <v>7</v>
      </c>
      <c r="U4117" s="5">
        <v>339</v>
      </c>
      <c r="V4117" s="1">
        <v>72.86</v>
      </c>
      <c r="W4117" s="1">
        <v>73.55</v>
      </c>
      <c r="X4117" s="6">
        <f t="shared" si="5237"/>
        <v>-0.68999999999999773</v>
      </c>
      <c r="Y4117" s="14">
        <v>209</v>
      </c>
      <c r="Z4117" s="1">
        <v>75.599999999999994</v>
      </c>
      <c r="AA4117" s="1">
        <v>79.48</v>
      </c>
      <c r="AB4117" s="72">
        <f t="shared" si="5195"/>
        <v>-3.8800000000000097</v>
      </c>
      <c r="AC4117" s="53"/>
    </row>
    <row r="4118" spans="1:29" x14ac:dyDescent="0.25">
      <c r="A4118" s="53">
        <v>6003099</v>
      </c>
      <c r="B4118" s="89" t="s">
        <v>2743</v>
      </c>
      <c r="C4118" s="53" t="s">
        <v>789</v>
      </c>
      <c r="D4118" s="50" t="s">
        <v>2508</v>
      </c>
      <c r="E4118" s="47">
        <f>VLOOKUP('2012 Accountability Database'!A4114,Dems1112!$A$2:$G$1082,4)</f>
        <v>0.7</v>
      </c>
      <c r="F4118" s="65" t="s">
        <v>2486</v>
      </c>
      <c r="G4118" s="62"/>
      <c r="H4118" s="13" t="str">
        <f>IF(V4118&gt;94,"Met",IF(X4118="--","n/a",IF(X4118&gt;=0,"Met","Did Not Meet")))</f>
        <v>Did Not Meet</v>
      </c>
      <c r="I4118" s="13" t="str">
        <f>IF(V4119&gt;94,"Met",IF(X4119="--","n/a",IF(X4119&gt;=0,"Met","Did Not Meet")))</f>
        <v>Did Not Meet</v>
      </c>
      <c r="J4118" s="13"/>
      <c r="K4118" s="13" t="str">
        <f>IF(Z4118&gt;94,"Met",IF(AB4118="--","n/a",IF(AB4118&gt;=0,"Met","Did Not Meet")))</f>
        <v>Did Not Meet</v>
      </c>
      <c r="L4118" s="13" t="str">
        <f>IF(Z4119&gt;94,"Met",IF(AB4119="--","n/a",IF(AB4119&gt;=0,"Met","Did Not Meet")))</f>
        <v>Did Not Meet</v>
      </c>
      <c r="M4118" s="1" t="s">
        <v>9</v>
      </c>
      <c r="N4118" s="68" t="s">
        <v>2497</v>
      </c>
      <c r="O4118" s="35"/>
      <c r="P4118" s="44"/>
      <c r="Q4118" s="108"/>
      <c r="R4118" s="5" t="s">
        <v>6</v>
      </c>
      <c r="S4118" s="1" t="s">
        <v>2</v>
      </c>
      <c r="T4118" s="1" t="s">
        <v>3</v>
      </c>
      <c r="U4118" s="5">
        <v>164</v>
      </c>
      <c r="V4118" s="1">
        <v>73.17</v>
      </c>
      <c r="W4118" s="1">
        <v>81.95</v>
      </c>
      <c r="X4118" s="6">
        <f t="shared" si="5237"/>
        <v>-8.7800000000000011</v>
      </c>
      <c r="Y4118" s="14">
        <v>103</v>
      </c>
      <c r="Z4118" s="1">
        <v>48.54</v>
      </c>
      <c r="AA4118" s="1">
        <v>75.099999999999994</v>
      </c>
      <c r="AB4118" s="72">
        <f t="shared" si="5195"/>
        <v>-26.559999999999995</v>
      </c>
      <c r="AC4118" s="53"/>
    </row>
    <row r="4119" spans="1:29" x14ac:dyDescent="0.25">
      <c r="A4119" s="53">
        <v>6003099</v>
      </c>
      <c r="B4119" s="89" t="s">
        <v>2743</v>
      </c>
      <c r="C4119" s="53" t="s">
        <v>789</v>
      </c>
      <c r="D4119" s="50" t="s">
        <v>974</v>
      </c>
      <c r="E4119" s="47" t="str">
        <f>VLOOKUP('2012 Accountability Database'!A4114,Dems1112!$A$2:$G$1082,5)</f>
        <v>K-5</v>
      </c>
      <c r="F4119" s="65" t="s">
        <v>2487</v>
      </c>
      <c r="G4119" s="62"/>
      <c r="H4119" s="13" t="str">
        <f>IF(V4120&gt;94,"Met",IF(X4120="--","n/a",IF(X4120&gt;=0,"Met","Did Not Meet")))</f>
        <v>Did Not Meet</v>
      </c>
      <c r="I4119" s="13" t="str">
        <f>IF(V4121&gt;94,"Met",IF(X4121="--","n/a",IF(X4121&gt;=0,"Met","Did Not Meet")))</f>
        <v>Did Not Meet</v>
      </c>
      <c r="J4119" s="13"/>
      <c r="K4119" s="13" t="str">
        <f>IF(Z4120&gt;94,"Met",IF(AB4120="--","n/a",IF(AB4120&gt;=0,"Met","Did Not Meet")))</f>
        <v>Did Not Meet</v>
      </c>
      <c r="L4119" s="13" t="str">
        <f>IF(Z4121&gt;94,"Met",IF(AB4121="--","n/a",IF(AB4121&gt;=0,"Met","Did Not Meet")))</f>
        <v>Did Not Meet</v>
      </c>
      <c r="M4119" s="1" t="s">
        <v>9</v>
      </c>
      <c r="N4119" s="14"/>
      <c r="O4119" s="35" t="s">
        <v>2506</v>
      </c>
      <c r="P4119" s="83" t="str">
        <f t="shared" ref="P4119" si="5263">IF(P4114="No"," ", IF(P4116="No"," ",IF(P4115="No", " ",IF(P4117="No"," ","X"))))</f>
        <v xml:space="preserve"> </v>
      </c>
      <c r="Q4119" s="108"/>
      <c r="R4119" s="5" t="s">
        <v>6</v>
      </c>
      <c r="S4119" s="1" t="s">
        <v>2</v>
      </c>
      <c r="T4119" s="1" t="s">
        <v>7</v>
      </c>
      <c r="U4119" s="5">
        <v>141</v>
      </c>
      <c r="V4119" s="1">
        <v>69.5</v>
      </c>
      <c r="W4119" s="1">
        <v>78.84</v>
      </c>
      <c r="X4119" s="6">
        <f t="shared" si="5237"/>
        <v>-9.3400000000000034</v>
      </c>
      <c r="Y4119" s="14">
        <v>91</v>
      </c>
      <c r="Z4119" s="1">
        <v>47.25</v>
      </c>
      <c r="AA4119" s="1">
        <v>74</v>
      </c>
      <c r="AB4119" s="72">
        <f t="shared" si="5195"/>
        <v>-26.75</v>
      </c>
      <c r="AC4119" s="53"/>
    </row>
    <row r="4120" spans="1:29" ht="15.75" x14ac:dyDescent="0.25">
      <c r="A4120" s="53">
        <v>6003099</v>
      </c>
      <c r="B4120" s="89" t="s">
        <v>2743</v>
      </c>
      <c r="C4120" s="53" t="s">
        <v>789</v>
      </c>
      <c r="D4120" s="50" t="s">
        <v>975</v>
      </c>
      <c r="E4120" s="48" t="str">
        <f>VLOOKUP('2012 Accountability Database'!A4114,Dems1112!$A$2:$G$1082,6)</f>
        <v>3 (Central AR)</v>
      </c>
      <c r="F4120" s="66"/>
      <c r="G4120" s="63" t="s">
        <v>2488</v>
      </c>
      <c r="H4120" s="61" t="str">
        <f t="shared" ref="H4120:I4120" si="5264">IF(H4118="Met","Yes",IF(H4119="Met","Yes","No"))</f>
        <v>No</v>
      </c>
      <c r="I4120" s="61" t="str">
        <f t="shared" si="5264"/>
        <v>No</v>
      </c>
      <c r="J4120" s="55"/>
      <c r="K4120" s="61" t="str">
        <f t="shared" ref="K4120:L4120" si="5265">IF(K4118="Met","Yes",IF(K4119="Met","Yes","No"))</f>
        <v>No</v>
      </c>
      <c r="L4120" s="61" t="str">
        <f t="shared" si="5265"/>
        <v>No</v>
      </c>
      <c r="M4120" s="5" t="s">
        <v>9</v>
      </c>
      <c r="N4120" s="14"/>
      <c r="O4120" s="35" t="s">
        <v>2505</v>
      </c>
      <c r="P4120" s="83" t="str">
        <f t="shared" ref="P4120" si="5266">IF(P4119="X"," ",IF(P4121="X"," ","X"))</f>
        <v xml:space="preserve"> </v>
      </c>
      <c r="Q4120" s="94" t="s">
        <v>2759</v>
      </c>
      <c r="R4120" s="5" t="s">
        <v>6</v>
      </c>
      <c r="S4120" s="5" t="s">
        <v>5</v>
      </c>
      <c r="T4120" s="5" t="s">
        <v>3</v>
      </c>
      <c r="U4120" s="5">
        <v>405</v>
      </c>
      <c r="V4120" s="5">
        <v>79.010000000000005</v>
      </c>
      <c r="W4120" s="5">
        <v>81.95</v>
      </c>
      <c r="X4120" s="8">
        <f t="shared" si="5237"/>
        <v>-2.9399999999999977</v>
      </c>
      <c r="Y4120" s="14">
        <v>250</v>
      </c>
      <c r="Z4120" s="5">
        <v>64.8</v>
      </c>
      <c r="AA4120" s="5">
        <v>75.099999999999994</v>
      </c>
      <c r="AB4120" s="72">
        <f t="shared" si="5195"/>
        <v>-10.299999999999997</v>
      </c>
      <c r="AC4120" s="53"/>
    </row>
    <row r="4121" spans="1:29" x14ac:dyDescent="0.25">
      <c r="A4121" s="54">
        <v>6003099</v>
      </c>
      <c r="B4121" s="90" t="s">
        <v>2743</v>
      </c>
      <c r="C4121" s="54" t="s">
        <v>789</v>
      </c>
      <c r="D4121" s="4"/>
      <c r="E4121" s="4"/>
      <c r="F4121" s="67"/>
      <c r="G4121" s="64"/>
      <c r="H4121" s="43"/>
      <c r="I4121" s="43"/>
      <c r="J4121" s="43"/>
      <c r="K4121" s="43"/>
      <c r="L4121" s="43"/>
      <c r="M4121" s="4" t="s">
        <v>9</v>
      </c>
      <c r="N4121" s="15"/>
      <c r="O4121" s="38" t="s">
        <v>2482</v>
      </c>
      <c r="P4121" s="84" t="str">
        <f>IF(E4115="Achieving School"," ","X")</f>
        <v>X</v>
      </c>
      <c r="Q4121" s="91"/>
      <c r="R4121" s="4" t="s">
        <v>6</v>
      </c>
      <c r="S4121" s="4" t="s">
        <v>5</v>
      </c>
      <c r="T4121" s="4" t="s">
        <v>7</v>
      </c>
      <c r="U4121" s="4">
        <v>339</v>
      </c>
      <c r="V4121" s="4">
        <v>76.11</v>
      </c>
      <c r="W4121" s="4">
        <v>78.84</v>
      </c>
      <c r="X4121" s="7">
        <f t="shared" si="5237"/>
        <v>-2.730000000000004</v>
      </c>
      <c r="Y4121" s="15">
        <v>209</v>
      </c>
      <c r="Z4121" s="4">
        <v>62.68</v>
      </c>
      <c r="AA4121" s="4">
        <v>74</v>
      </c>
      <c r="AB4121" s="73">
        <f t="shared" si="5195"/>
        <v>-11.32</v>
      </c>
      <c r="AC4121" s="54"/>
    </row>
    <row r="4122" spans="1:29" x14ac:dyDescent="0.25">
      <c r="A4122" s="1">
        <v>6003102</v>
      </c>
      <c r="B4122" s="87" t="s">
        <v>2743</v>
      </c>
      <c r="C4122" s="55" t="s">
        <v>790</v>
      </c>
      <c r="E4122" s="42"/>
      <c r="F4122" s="65" t="s">
        <v>2483</v>
      </c>
      <c r="G4122" s="62"/>
      <c r="H4122" s="37" t="str">
        <f>IF(V4122&gt;94,"Met",IF(X4122="--","n/a",IF(X4122&gt;=0,"Met","Did Not Meet")))</f>
        <v>Met</v>
      </c>
      <c r="I4122" s="37" t="str">
        <f>IF(V4123&gt;94,"Met",IF(X4123="--","n/a",IF(X4123&gt;=0,"Met","Did Not Meet")))</f>
        <v>Met</v>
      </c>
      <c r="K4122" s="13" t="str">
        <f>IF(Z4122&gt;94,"Met",IF(AB4122="--","n/a",IF(AB4122&gt;=0,"Met","Did Not Meet")))</f>
        <v>Did Not Meet</v>
      </c>
      <c r="L4122" s="13" t="str">
        <f>IF(Z4123&gt;94,"Met",IF(AB4123="--","n/a",IF(AB4123&gt;=0,"Met","Did Not Meet")))</f>
        <v>Did Not Meet</v>
      </c>
      <c r="M4122" s="1" t="s">
        <v>37</v>
      </c>
      <c r="N4122" s="14" t="s">
        <v>2502</v>
      </c>
      <c r="O4122" s="5"/>
      <c r="P4122" s="44" t="str">
        <f t="shared" ref="P4122" si="5267">IF(H4124="Yes",IF(I4124="Yes","Yes","No"),"No")</f>
        <v>Yes</v>
      </c>
      <c r="Q4122" s="93"/>
      <c r="R4122" s="5" t="s">
        <v>1</v>
      </c>
      <c r="S4122" s="1" t="s">
        <v>2</v>
      </c>
      <c r="T4122" s="1" t="s">
        <v>3</v>
      </c>
      <c r="U4122" s="5">
        <v>77</v>
      </c>
      <c r="V4122" s="1">
        <v>55.84</v>
      </c>
      <c r="W4122" s="1">
        <v>47.48</v>
      </c>
      <c r="X4122" s="9">
        <f t="shared" si="5237"/>
        <v>8.3600000000000065</v>
      </c>
      <c r="Y4122" s="14">
        <v>50</v>
      </c>
      <c r="Z4122" s="1">
        <v>78</v>
      </c>
      <c r="AA4122" s="1">
        <v>80.61</v>
      </c>
      <c r="AB4122" s="72">
        <f t="shared" si="5195"/>
        <v>-2.6099999999999994</v>
      </c>
      <c r="AC4122" s="36"/>
    </row>
    <row r="4123" spans="1:29" ht="15.75" x14ac:dyDescent="0.25">
      <c r="A4123" s="53">
        <v>6003102</v>
      </c>
      <c r="B4123" s="89" t="s">
        <v>2743</v>
      </c>
      <c r="C4123" s="53" t="s">
        <v>790</v>
      </c>
      <c r="D4123" s="49" t="s">
        <v>2498</v>
      </c>
      <c r="E4123" s="34" t="str">
        <f>M4122</f>
        <v>Needs Improvement Priority School</v>
      </c>
      <c r="F4123" s="65" t="s">
        <v>2484</v>
      </c>
      <c r="G4123" s="62"/>
      <c r="H4123" s="13" t="str">
        <f>IF(V4124&gt;94,"Met",IF(X4124="--","n/a",IF(X4124&gt;=0,"Met","Did Not Meet")))</f>
        <v>Did Not Meet</v>
      </c>
      <c r="I4123" s="13" t="str">
        <f>IF(V4125&gt;94,"Met",IF(X4125="--","n/a",IF(X4125&gt;=0,"Met","Did Not Meet")))</f>
        <v>Did Not Meet</v>
      </c>
      <c r="K4123" s="13" t="str">
        <f>IF(Z4124&gt;94,"Met",IF(AB4124="--","n/a",IF(AB4124&gt;=0,"Met","Did Not Meet")))</f>
        <v>Did Not Meet</v>
      </c>
      <c r="L4123" s="13" t="str">
        <f>IF(Z4125&gt;94,"Met",IF(AB4125="--","n/a",IF(AB4125&gt;=0,"Met","Did Not Meet")))</f>
        <v>Did Not Meet</v>
      </c>
      <c r="M4123" s="1" t="s">
        <v>37</v>
      </c>
      <c r="N4123" s="14" t="s">
        <v>2501</v>
      </c>
      <c r="O4123" s="5"/>
      <c r="P4123" s="44" t="str">
        <f t="shared" ref="P4123" si="5268">IF(K4124="Yes",IF(L4124="Yes","Yes","No"),"No")</f>
        <v>No</v>
      </c>
      <c r="Q4123" s="94" t="s">
        <v>2759</v>
      </c>
      <c r="R4123" s="5" t="s">
        <v>1</v>
      </c>
      <c r="S4123" s="1" t="s">
        <v>2</v>
      </c>
      <c r="T4123" s="1" t="s">
        <v>7</v>
      </c>
      <c r="U4123" s="5">
        <v>75</v>
      </c>
      <c r="V4123" s="1">
        <v>54.67</v>
      </c>
      <c r="W4123" s="1">
        <v>47.48</v>
      </c>
      <c r="X4123" s="9">
        <f t="shared" si="5237"/>
        <v>7.1900000000000048</v>
      </c>
      <c r="Y4123" s="14">
        <v>49</v>
      </c>
      <c r="Z4123" s="1">
        <v>77.55</v>
      </c>
      <c r="AA4123" s="1">
        <v>80.61</v>
      </c>
      <c r="AB4123" s="72">
        <f t="shared" si="5195"/>
        <v>-3.0600000000000023</v>
      </c>
      <c r="AC4123" s="53"/>
    </row>
    <row r="4124" spans="1:29" ht="15" customHeight="1" x14ac:dyDescent="0.25">
      <c r="A4124" s="53">
        <v>6003102</v>
      </c>
      <c r="B4124" s="89" t="s">
        <v>2743</v>
      </c>
      <c r="C4124" s="53" t="s">
        <v>790</v>
      </c>
      <c r="D4124" s="49" t="s">
        <v>2499</v>
      </c>
      <c r="E4124" s="35" t="str">
        <f>VLOOKUP('2012 Accountability Database'!$A4122,'2011 AYP'!A$2:B$1072,2)</f>
        <v>SI_3 (School Improvement Year 3)</v>
      </c>
      <c r="F4124" s="66"/>
      <c r="G4124" s="63" t="s">
        <v>2485</v>
      </c>
      <c r="H4124" s="60" t="str">
        <f t="shared" ref="H4124:I4124" si="5269">IF(H4122="Met","Yes",IF(H4123="Met","Yes","No"))</f>
        <v>Yes</v>
      </c>
      <c r="I4124" s="60" t="str">
        <f t="shared" si="5269"/>
        <v>Yes</v>
      </c>
      <c r="J4124" s="42"/>
      <c r="K4124" s="60" t="str">
        <f t="shared" ref="K4124:L4124" si="5270">IF(K4122="Met","Yes",IF(K4123="Met","Yes","No"))</f>
        <v>No</v>
      </c>
      <c r="L4124" s="60" t="str">
        <f t="shared" si="5270"/>
        <v>No</v>
      </c>
      <c r="M4124" s="1" t="s">
        <v>37</v>
      </c>
      <c r="N4124" s="14" t="s">
        <v>2503</v>
      </c>
      <c r="O4124" s="5"/>
      <c r="P4124" s="44" t="str">
        <f t="shared" ref="P4124" si="5271">IF(H4128="Yes",IF(I4128="Yes","Yes","No"),"No")</f>
        <v>No</v>
      </c>
      <c r="Q4124" s="108" t="s">
        <v>2758</v>
      </c>
      <c r="R4124" s="5" t="s">
        <v>1</v>
      </c>
      <c r="S4124" s="1" t="s">
        <v>5</v>
      </c>
      <c r="T4124" s="1" t="s">
        <v>3</v>
      </c>
      <c r="U4124" s="5">
        <v>234</v>
      </c>
      <c r="V4124" s="1">
        <v>47.44</v>
      </c>
      <c r="W4124" s="1">
        <v>47.48</v>
      </c>
      <c r="X4124" s="6">
        <f t="shared" si="5237"/>
        <v>-3.9999999999999147E-2</v>
      </c>
      <c r="Y4124" s="14">
        <v>144</v>
      </c>
      <c r="Z4124" s="1">
        <v>77.08</v>
      </c>
      <c r="AA4124" s="1">
        <v>80.61</v>
      </c>
      <c r="AB4124" s="72">
        <f t="shared" si="5195"/>
        <v>-3.5300000000000011</v>
      </c>
      <c r="AC4124" s="53"/>
    </row>
    <row r="4125" spans="1:29" x14ac:dyDescent="0.25">
      <c r="A4125" s="53">
        <v>6003102</v>
      </c>
      <c r="B4125" s="89" t="s">
        <v>2743</v>
      </c>
      <c r="C4125" s="53" t="s">
        <v>790</v>
      </c>
      <c r="D4125" s="49" t="s">
        <v>2507</v>
      </c>
      <c r="E4125" s="47">
        <f>VLOOKUP('2012 Accountability Database'!A4122,Dems1112!$A$2:$G$1082,3)</f>
        <v>0.87</v>
      </c>
      <c r="F4125" s="66"/>
      <c r="G4125" s="52"/>
      <c r="M4125" s="1" t="s">
        <v>37</v>
      </c>
      <c r="N4125" s="14" t="s">
        <v>2504</v>
      </c>
      <c r="O4125" s="5"/>
      <c r="P4125" s="44" t="str">
        <f t="shared" ref="P4125" si="5272">IF(K4128="Yes",IF(L4128="Yes","Yes","No"),"No")</f>
        <v>No</v>
      </c>
      <c r="Q4125" s="108"/>
      <c r="R4125" s="5" t="s">
        <v>1</v>
      </c>
      <c r="S4125" s="1" t="s">
        <v>5</v>
      </c>
      <c r="T4125" s="1" t="s">
        <v>7</v>
      </c>
      <c r="U4125" s="5">
        <v>229</v>
      </c>
      <c r="V4125" s="1">
        <v>46.72</v>
      </c>
      <c r="W4125" s="1">
        <v>47.48</v>
      </c>
      <c r="X4125" s="6">
        <f t="shared" si="5237"/>
        <v>-0.75999999999999801</v>
      </c>
      <c r="Y4125" s="14">
        <v>140</v>
      </c>
      <c r="Z4125" s="1">
        <v>77.14</v>
      </c>
      <c r="AA4125" s="1">
        <v>80.61</v>
      </c>
      <c r="AB4125" s="72">
        <f t="shared" si="5195"/>
        <v>-3.4699999999999989</v>
      </c>
      <c r="AC4125" s="53"/>
    </row>
    <row r="4126" spans="1:29" x14ac:dyDescent="0.25">
      <c r="A4126" s="53">
        <v>6003102</v>
      </c>
      <c r="B4126" s="89" t="s">
        <v>2743</v>
      </c>
      <c r="C4126" s="53" t="s">
        <v>790</v>
      </c>
      <c r="D4126" s="50" t="s">
        <v>2508</v>
      </c>
      <c r="E4126" s="47">
        <f>VLOOKUP('2012 Accountability Database'!A4122,Dems1112!$A$2:$G$1082,4)</f>
        <v>0.83</v>
      </c>
      <c r="F4126" s="65" t="s">
        <v>2486</v>
      </c>
      <c r="G4126" s="62"/>
      <c r="H4126" s="13" t="str">
        <f>IF(V4126&gt;94,"Met",IF(X4126="--","n/a",IF(X4126&gt;=0,"Met","Did Not Meet")))</f>
        <v>Did Not Meet</v>
      </c>
      <c r="I4126" s="13" t="str">
        <f>IF(V4127&gt;94,"Met",IF(X4127="--","n/a",IF(X4127&gt;=0,"Met","Did Not Meet")))</f>
        <v>Did Not Meet</v>
      </c>
      <c r="J4126" s="13"/>
      <c r="K4126" s="13" t="str">
        <f>IF(Z4126&gt;94,"Met",IF(AB4126="--","n/a",IF(AB4126&gt;=0,"Met","Did Not Meet")))</f>
        <v>Did Not Meet</v>
      </c>
      <c r="L4126" s="13" t="str">
        <f>IF(Z4127&gt;94,"Met",IF(AB4127="--","n/a",IF(AB4127&gt;=0,"Met","Did Not Meet")))</f>
        <v>Did Not Meet</v>
      </c>
      <c r="M4126" s="1" t="s">
        <v>37</v>
      </c>
      <c r="N4126" s="68" t="s">
        <v>2497</v>
      </c>
      <c r="O4126" s="35"/>
      <c r="P4126" s="44"/>
      <c r="Q4126" s="108"/>
      <c r="R4126" s="5" t="s">
        <v>6</v>
      </c>
      <c r="S4126" s="1" t="s">
        <v>2</v>
      </c>
      <c r="T4126" s="1" t="s">
        <v>3</v>
      </c>
      <c r="U4126" s="5">
        <v>77</v>
      </c>
      <c r="V4126" s="1">
        <v>40.26</v>
      </c>
      <c r="W4126" s="1">
        <v>51.59</v>
      </c>
      <c r="X4126" s="6">
        <f t="shared" si="5237"/>
        <v>-11.330000000000005</v>
      </c>
      <c r="Y4126" s="14">
        <v>50</v>
      </c>
      <c r="Z4126" s="1">
        <v>32</v>
      </c>
      <c r="AA4126" s="1">
        <v>54.17</v>
      </c>
      <c r="AB4126" s="72">
        <f t="shared" si="5195"/>
        <v>-22.17</v>
      </c>
      <c r="AC4126" s="53"/>
    </row>
    <row r="4127" spans="1:29" x14ac:dyDescent="0.25">
      <c r="A4127" s="53">
        <v>6003102</v>
      </c>
      <c r="B4127" s="89" t="s">
        <v>2743</v>
      </c>
      <c r="C4127" s="53" t="s">
        <v>790</v>
      </c>
      <c r="D4127" s="50" t="s">
        <v>974</v>
      </c>
      <c r="E4127" s="47" t="str">
        <f>VLOOKUP('2012 Accountability Database'!A4122,Dems1112!$A$2:$G$1082,5)</f>
        <v>P-5</v>
      </c>
      <c r="F4127" s="65" t="s">
        <v>2487</v>
      </c>
      <c r="G4127" s="62"/>
      <c r="H4127" s="13" t="str">
        <f>IF(V4128&gt;94,"Met",IF(X4128="--","n/a",IF(X4128&gt;=0,"Met","Did Not Meet")))</f>
        <v>Did Not Meet</v>
      </c>
      <c r="I4127" s="13" t="str">
        <f>IF(V4129&gt;94,"Met",IF(X4129="--","n/a",IF(X4129&gt;=0,"Met","Did Not Meet")))</f>
        <v>Did Not Meet</v>
      </c>
      <c r="J4127" s="13"/>
      <c r="K4127" s="13" t="str">
        <f>IF(Z4128&gt;94,"Met",IF(AB4128="--","n/a",IF(AB4128&gt;=0,"Met","Did Not Meet")))</f>
        <v>Did Not Meet</v>
      </c>
      <c r="L4127" s="13" t="str">
        <f>IF(Z4129&gt;94,"Met",IF(AB4129="--","n/a",IF(AB4129&gt;=0,"Met","Did Not Meet")))</f>
        <v>Did Not Meet</v>
      </c>
      <c r="M4127" s="1" t="s">
        <v>37</v>
      </c>
      <c r="N4127" s="14"/>
      <c r="O4127" s="35" t="s">
        <v>2506</v>
      </c>
      <c r="P4127" s="83" t="str">
        <f t="shared" ref="P4127" si="5273">IF(P4122="No"," ", IF(P4124="No"," ",IF(P4123="No", " ",IF(P4125="No"," ","X"))))</f>
        <v xml:space="preserve"> </v>
      </c>
      <c r="Q4127" s="108"/>
      <c r="R4127" s="5" t="s">
        <v>6</v>
      </c>
      <c r="S4127" s="1" t="s">
        <v>2</v>
      </c>
      <c r="T4127" s="1" t="s">
        <v>7</v>
      </c>
      <c r="U4127" s="5">
        <v>75</v>
      </c>
      <c r="V4127" s="1">
        <v>40</v>
      </c>
      <c r="W4127" s="1">
        <v>51.59</v>
      </c>
      <c r="X4127" s="6">
        <f t="shared" si="5237"/>
        <v>-11.590000000000003</v>
      </c>
      <c r="Y4127" s="14">
        <v>49</v>
      </c>
      <c r="Z4127" s="1">
        <v>32.65</v>
      </c>
      <c r="AA4127" s="1">
        <v>54.17</v>
      </c>
      <c r="AB4127" s="72">
        <f t="shared" si="5195"/>
        <v>-21.520000000000003</v>
      </c>
      <c r="AC4127" s="53"/>
    </row>
    <row r="4128" spans="1:29" ht="15.75" x14ac:dyDescent="0.25">
      <c r="A4128" s="53">
        <v>6003102</v>
      </c>
      <c r="B4128" s="89" t="s">
        <v>2743</v>
      </c>
      <c r="C4128" s="53" t="s">
        <v>790</v>
      </c>
      <c r="D4128" s="50" t="s">
        <v>975</v>
      </c>
      <c r="E4128" s="48" t="str">
        <f>VLOOKUP('2012 Accountability Database'!A4122,Dems1112!$A$2:$G$1082,6)</f>
        <v>3 (Central AR)</v>
      </c>
      <c r="F4128" s="66"/>
      <c r="G4128" s="63" t="s">
        <v>2488</v>
      </c>
      <c r="H4128" s="61" t="str">
        <f t="shared" ref="H4128:I4128" si="5274">IF(H4126="Met","Yes",IF(H4127="Met","Yes","No"))</f>
        <v>No</v>
      </c>
      <c r="I4128" s="61" t="str">
        <f t="shared" si="5274"/>
        <v>No</v>
      </c>
      <c r="J4128" s="55"/>
      <c r="K4128" s="61" t="str">
        <f t="shared" ref="K4128:L4128" si="5275">IF(K4126="Met","Yes",IF(K4127="Met","Yes","No"))</f>
        <v>No</v>
      </c>
      <c r="L4128" s="61" t="str">
        <f t="shared" si="5275"/>
        <v>No</v>
      </c>
      <c r="M4128" s="1" t="s">
        <v>37</v>
      </c>
      <c r="N4128" s="14"/>
      <c r="O4128" s="35" t="s">
        <v>2505</v>
      </c>
      <c r="P4128" s="83" t="str">
        <f t="shared" ref="P4128" si="5276">IF(P4127="X"," ",IF(P4129="X"," ","X"))</f>
        <v xml:space="preserve"> </v>
      </c>
      <c r="Q4128" s="94" t="s">
        <v>2759</v>
      </c>
      <c r="R4128" s="5" t="s">
        <v>6</v>
      </c>
      <c r="S4128" s="1" t="s">
        <v>5</v>
      </c>
      <c r="T4128" s="1" t="s">
        <v>3</v>
      </c>
      <c r="U4128" s="5">
        <v>235</v>
      </c>
      <c r="V4128" s="1">
        <v>45.11</v>
      </c>
      <c r="W4128" s="1">
        <v>51.59</v>
      </c>
      <c r="X4128" s="6">
        <f t="shared" si="5237"/>
        <v>-6.480000000000004</v>
      </c>
      <c r="Y4128" s="14">
        <v>144</v>
      </c>
      <c r="Z4128" s="1">
        <v>44.44</v>
      </c>
      <c r="AA4128" s="1">
        <v>54.17</v>
      </c>
      <c r="AB4128" s="72">
        <f t="shared" ref="AB4128:AB4191" si="5277">Z4128-AA4128</f>
        <v>-9.730000000000004</v>
      </c>
      <c r="AC4128" s="53"/>
    </row>
    <row r="4129" spans="1:29" x14ac:dyDescent="0.25">
      <c r="A4129" s="54">
        <v>6003102</v>
      </c>
      <c r="B4129" s="90" t="s">
        <v>2743</v>
      </c>
      <c r="C4129" s="54" t="s">
        <v>790</v>
      </c>
      <c r="D4129" s="4"/>
      <c r="E4129" s="4"/>
      <c r="F4129" s="67"/>
      <c r="G4129" s="64"/>
      <c r="H4129" s="43"/>
      <c r="I4129" s="43"/>
      <c r="J4129" s="43"/>
      <c r="K4129" s="43"/>
      <c r="L4129" s="43"/>
      <c r="M4129" s="4" t="s">
        <v>37</v>
      </c>
      <c r="N4129" s="15"/>
      <c r="O4129" s="38" t="s">
        <v>2482</v>
      </c>
      <c r="P4129" s="84" t="str">
        <f>IF(E4123="Achieving School"," ","X")</f>
        <v>X</v>
      </c>
      <c r="Q4129" s="91"/>
      <c r="R4129" s="4" t="s">
        <v>6</v>
      </c>
      <c r="S4129" s="4" t="s">
        <v>5</v>
      </c>
      <c r="T4129" s="4" t="s">
        <v>7</v>
      </c>
      <c r="U4129" s="4">
        <v>230</v>
      </c>
      <c r="V4129" s="4">
        <v>45.22</v>
      </c>
      <c r="W4129" s="4">
        <v>51.59</v>
      </c>
      <c r="X4129" s="7">
        <f t="shared" si="5237"/>
        <v>-6.3700000000000045</v>
      </c>
      <c r="Y4129" s="15">
        <v>140</v>
      </c>
      <c r="Z4129" s="4">
        <v>45.71</v>
      </c>
      <c r="AA4129" s="4">
        <v>54.17</v>
      </c>
      <c r="AB4129" s="73">
        <f t="shared" si="5277"/>
        <v>-8.4600000000000009</v>
      </c>
      <c r="AC4129" s="54"/>
    </row>
    <row r="4130" spans="1:29" x14ac:dyDescent="0.25">
      <c r="A4130" s="1">
        <v>6003104</v>
      </c>
      <c r="B4130" s="87" t="s">
        <v>2743</v>
      </c>
      <c r="C4130" s="55" t="s">
        <v>791</v>
      </c>
      <c r="E4130" s="42"/>
      <c r="F4130" s="65" t="s">
        <v>2483</v>
      </c>
      <c r="G4130" s="62"/>
      <c r="H4130" s="37" t="str">
        <f>IF(V4130&gt;94,"Met",IF(X4130="--","n/a",IF(X4130&gt;=0,"Met","Did Not Meet")))</f>
        <v>Met</v>
      </c>
      <c r="I4130" s="37" t="str">
        <f>IF(V4131&gt;94,"Met",IF(X4131="--","n/a",IF(X4131&gt;=0,"Met","Did Not Meet")))</f>
        <v>Met</v>
      </c>
      <c r="K4130" s="13" t="str">
        <f>IF(Z4130&gt;94,"Met",IF(AB4130="--","n/a",IF(AB4130&gt;=0,"Met","Did Not Meet")))</f>
        <v>Met</v>
      </c>
      <c r="L4130" s="13" t="str">
        <f>IF(Z4131&gt;94,"Met",IF(AB4131="--","n/a",IF(AB4131&gt;=0,"Met","Did Not Meet")))</f>
        <v>Met</v>
      </c>
      <c r="M4130" s="1" t="s">
        <v>4</v>
      </c>
      <c r="N4130" s="14" t="s">
        <v>2502</v>
      </c>
      <c r="O4130" s="5"/>
      <c r="P4130" s="44" t="str">
        <f t="shared" ref="P4130" si="5278">IF(H4132="Yes",IF(I4132="Yes","Yes","No"),"No")</f>
        <v>Yes</v>
      </c>
      <c r="Q4130" s="93"/>
      <c r="R4130" s="5" t="s">
        <v>1</v>
      </c>
      <c r="S4130" s="1" t="s">
        <v>2</v>
      </c>
      <c r="T4130" s="1" t="s">
        <v>3</v>
      </c>
      <c r="U4130" s="5">
        <v>130</v>
      </c>
      <c r="V4130" s="1">
        <v>79.23</v>
      </c>
      <c r="W4130" s="1">
        <v>78.48</v>
      </c>
      <c r="X4130" s="9">
        <f t="shared" si="5237"/>
        <v>0.75</v>
      </c>
      <c r="Y4130" s="14">
        <v>90</v>
      </c>
      <c r="Z4130" s="1">
        <v>82.22</v>
      </c>
      <c r="AA4130" s="1">
        <v>75.41</v>
      </c>
      <c r="AB4130" s="71">
        <f t="shared" si="5277"/>
        <v>6.8100000000000023</v>
      </c>
      <c r="AC4130" s="36"/>
    </row>
    <row r="4131" spans="1:29" ht="15.75" x14ac:dyDescent="0.25">
      <c r="A4131" s="53">
        <v>6003104</v>
      </c>
      <c r="B4131" s="89" t="s">
        <v>2743</v>
      </c>
      <c r="C4131" s="53" t="s">
        <v>791</v>
      </c>
      <c r="D4131" s="49" t="s">
        <v>2498</v>
      </c>
      <c r="E4131" s="34" t="str">
        <f>M4130</f>
        <v>Achieving School</v>
      </c>
      <c r="F4131" s="65" t="s">
        <v>2484</v>
      </c>
      <c r="G4131" s="62"/>
      <c r="H4131" s="13" t="str">
        <f>IF(V4132&gt;94,"Met",IF(X4132="--","n/a",IF(X4132&gt;=0,"Met","Did Not Meet")))</f>
        <v>Did Not Meet</v>
      </c>
      <c r="I4131" s="13" t="str">
        <f>IF(V4133&gt;94,"Met",IF(X4133="--","n/a",IF(X4133&gt;=0,"Met","Did Not Meet")))</f>
        <v>Did Not Meet</v>
      </c>
      <c r="K4131" s="13" t="str">
        <f>IF(Z4132&gt;94,"Met",IF(AB4132="--","n/a",IF(AB4132&gt;=0,"Met","Did Not Meet")))</f>
        <v>Did Not Meet</v>
      </c>
      <c r="L4131" s="13" t="str">
        <f>IF(Z4133&gt;94,"Met",IF(AB4133="--","n/a",IF(AB4133&gt;=0,"Met","Did Not Meet")))</f>
        <v>Met</v>
      </c>
      <c r="M4131" s="1" t="s">
        <v>4</v>
      </c>
      <c r="N4131" s="14" t="s">
        <v>2501</v>
      </c>
      <c r="O4131" s="5"/>
      <c r="P4131" s="44" t="str">
        <f t="shared" ref="P4131" si="5279">IF(K4132="Yes",IF(L4132="Yes","Yes","No"),"No")</f>
        <v>Yes</v>
      </c>
      <c r="Q4131" s="94" t="s">
        <v>2759</v>
      </c>
      <c r="R4131" s="5" t="s">
        <v>1</v>
      </c>
      <c r="S4131" s="1" t="s">
        <v>2</v>
      </c>
      <c r="T4131" s="1" t="s">
        <v>7</v>
      </c>
      <c r="U4131" s="5">
        <v>96</v>
      </c>
      <c r="V4131" s="1">
        <v>75</v>
      </c>
      <c r="W4131" s="1">
        <v>73.39</v>
      </c>
      <c r="X4131" s="9">
        <f t="shared" si="5237"/>
        <v>1.6099999999999994</v>
      </c>
      <c r="Y4131" s="14">
        <v>63</v>
      </c>
      <c r="Z4131" s="1">
        <v>76.19</v>
      </c>
      <c r="AA4131" s="1">
        <v>69.45</v>
      </c>
      <c r="AB4131" s="71">
        <f t="shared" si="5277"/>
        <v>6.7399999999999949</v>
      </c>
      <c r="AC4131" s="53"/>
    </row>
    <row r="4132" spans="1:29" ht="15" customHeight="1" x14ac:dyDescent="0.25">
      <c r="A4132" s="53">
        <v>6003104</v>
      </c>
      <c r="B4132" s="89" t="s">
        <v>2743</v>
      </c>
      <c r="C4132" s="53" t="s">
        <v>791</v>
      </c>
      <c r="D4132" s="49" t="s">
        <v>2499</v>
      </c>
      <c r="E4132" s="35" t="str">
        <f>VLOOKUP('2012 Accountability Database'!$A4130,'2011 AYP'!A$2:B$1072,2)</f>
        <v xml:space="preserve"> MS (Met Standards)</v>
      </c>
      <c r="F4132" s="66"/>
      <c r="G4132" s="63" t="s">
        <v>2485</v>
      </c>
      <c r="H4132" s="60" t="str">
        <f t="shared" ref="H4132:I4132" si="5280">IF(H4130="Met","Yes",IF(H4131="Met","Yes","No"))</f>
        <v>Yes</v>
      </c>
      <c r="I4132" s="60" t="str">
        <f t="shared" si="5280"/>
        <v>Yes</v>
      </c>
      <c r="J4132" s="42"/>
      <c r="K4132" s="60" t="str">
        <f t="shared" ref="K4132:L4132" si="5281">IF(K4130="Met","Yes",IF(K4131="Met","Yes","No"))</f>
        <v>Yes</v>
      </c>
      <c r="L4132" s="60" t="str">
        <f t="shared" si="5281"/>
        <v>Yes</v>
      </c>
      <c r="M4132" s="1" t="s">
        <v>4</v>
      </c>
      <c r="N4132" s="14" t="s">
        <v>2503</v>
      </c>
      <c r="O4132" s="5"/>
      <c r="P4132" s="44" t="str">
        <f t="shared" ref="P4132" si="5282">IF(H4136="Yes",IF(I4136="Yes","Yes","No"),"No")</f>
        <v>No</v>
      </c>
      <c r="Q4132" s="108" t="s">
        <v>2758</v>
      </c>
      <c r="R4132" s="5" t="s">
        <v>1</v>
      </c>
      <c r="S4132" s="1" t="s">
        <v>5</v>
      </c>
      <c r="T4132" s="1" t="s">
        <v>3</v>
      </c>
      <c r="U4132" s="5">
        <v>396</v>
      </c>
      <c r="V4132" s="1">
        <v>73.48</v>
      </c>
      <c r="W4132" s="1">
        <v>78.48</v>
      </c>
      <c r="X4132" s="6">
        <f t="shared" si="5237"/>
        <v>-5</v>
      </c>
      <c r="Y4132" s="14">
        <v>250</v>
      </c>
      <c r="Z4132" s="1">
        <v>75.2</v>
      </c>
      <c r="AA4132" s="1">
        <v>75.41</v>
      </c>
      <c r="AB4132" s="72">
        <f t="shared" si="5277"/>
        <v>-0.20999999999999375</v>
      </c>
      <c r="AC4132" s="53"/>
    </row>
    <row r="4133" spans="1:29" x14ac:dyDescent="0.25">
      <c r="A4133" s="53">
        <v>6003104</v>
      </c>
      <c r="B4133" s="89" t="s">
        <v>2743</v>
      </c>
      <c r="C4133" s="53" t="s">
        <v>791</v>
      </c>
      <c r="D4133" s="49" t="s">
        <v>2507</v>
      </c>
      <c r="E4133" s="47">
        <f>VLOOKUP('2012 Accountability Database'!A4130,Dems1112!$A$2:$G$1082,3)</f>
        <v>0.54</v>
      </c>
      <c r="F4133" s="66"/>
      <c r="G4133" s="52"/>
      <c r="M4133" s="1" t="s">
        <v>4</v>
      </c>
      <c r="N4133" s="14" t="s">
        <v>2504</v>
      </c>
      <c r="O4133" s="5"/>
      <c r="P4133" s="44" t="str">
        <f t="shared" ref="P4133" si="5283">IF(K4136="Yes",IF(L4136="Yes","Yes","No"),"No")</f>
        <v>Yes</v>
      </c>
      <c r="Q4133" s="108"/>
      <c r="R4133" s="5" t="s">
        <v>1</v>
      </c>
      <c r="S4133" s="1" t="s">
        <v>5</v>
      </c>
      <c r="T4133" s="1" t="s">
        <v>7</v>
      </c>
      <c r="U4133" s="5">
        <v>287</v>
      </c>
      <c r="V4133" s="1">
        <v>68.290000000000006</v>
      </c>
      <c r="W4133" s="1">
        <v>73.39</v>
      </c>
      <c r="X4133" s="6">
        <f t="shared" si="5237"/>
        <v>-5.0999999999999943</v>
      </c>
      <c r="Y4133" s="14">
        <v>178</v>
      </c>
      <c r="Z4133" s="1">
        <v>69.66</v>
      </c>
      <c r="AA4133" s="1">
        <v>69.45</v>
      </c>
      <c r="AB4133" s="71">
        <f t="shared" si="5277"/>
        <v>0.20999999999999375</v>
      </c>
      <c r="AC4133" s="53"/>
    </row>
    <row r="4134" spans="1:29" x14ac:dyDescent="0.25">
      <c r="A4134" s="53">
        <v>6003104</v>
      </c>
      <c r="B4134" s="89" t="s">
        <v>2743</v>
      </c>
      <c r="C4134" s="53" t="s">
        <v>791</v>
      </c>
      <c r="D4134" s="50" t="s">
        <v>2508</v>
      </c>
      <c r="E4134" s="47">
        <f>VLOOKUP('2012 Accountability Database'!A4130,Dems1112!$A$2:$G$1082,4)</f>
        <v>0.77</v>
      </c>
      <c r="F4134" s="65" t="s">
        <v>2486</v>
      </c>
      <c r="G4134" s="62"/>
      <c r="H4134" s="13" t="str">
        <f>IF(V4134&gt;94,"Met",IF(X4134="--","n/a",IF(X4134&gt;=0,"Met","Did Not Meet")))</f>
        <v>Did Not Meet</v>
      </c>
      <c r="I4134" s="13" t="str">
        <f>IF(V4135&gt;94,"Met",IF(X4135="--","n/a",IF(X4135&gt;=0,"Met","Did Not Meet")))</f>
        <v>Did Not Meet</v>
      </c>
      <c r="J4134" s="13"/>
      <c r="K4134" s="13" t="str">
        <f>IF(Z4134&gt;94,"Met",IF(AB4134="--","n/a",IF(AB4134&gt;=0,"Met","Did Not Meet")))</f>
        <v>Met</v>
      </c>
      <c r="L4134" s="13" t="str">
        <f>IF(Z4135&gt;94,"Met",IF(AB4135="--","n/a",IF(AB4135&gt;=0,"Met","Did Not Meet")))</f>
        <v>Did Not Meet</v>
      </c>
      <c r="M4134" s="5" t="s">
        <v>4</v>
      </c>
      <c r="N4134" s="68" t="s">
        <v>2497</v>
      </c>
      <c r="O4134" s="35"/>
      <c r="P4134" s="44"/>
      <c r="Q4134" s="108"/>
      <c r="R4134" s="5" t="s">
        <v>6</v>
      </c>
      <c r="S4134" s="5" t="s">
        <v>2</v>
      </c>
      <c r="T4134" s="5" t="s">
        <v>3</v>
      </c>
      <c r="U4134" s="5">
        <v>130</v>
      </c>
      <c r="V4134" s="5">
        <v>76.150000000000006</v>
      </c>
      <c r="W4134" s="5">
        <v>83.34</v>
      </c>
      <c r="X4134" s="8">
        <f t="shared" si="5237"/>
        <v>-7.1899999999999977</v>
      </c>
      <c r="Y4134" s="14">
        <v>90</v>
      </c>
      <c r="Z4134" s="5">
        <v>61.11</v>
      </c>
      <c r="AA4134" s="5">
        <v>58.64</v>
      </c>
      <c r="AB4134" s="71">
        <f t="shared" si="5277"/>
        <v>2.4699999999999989</v>
      </c>
      <c r="AC4134" s="53"/>
    </row>
    <row r="4135" spans="1:29" x14ac:dyDescent="0.25">
      <c r="A4135" s="53">
        <v>6003104</v>
      </c>
      <c r="B4135" s="89" t="s">
        <v>2743</v>
      </c>
      <c r="C4135" s="53" t="s">
        <v>791</v>
      </c>
      <c r="D4135" s="50" t="s">
        <v>974</v>
      </c>
      <c r="E4135" s="47" t="str">
        <f>VLOOKUP('2012 Accountability Database'!A4130,Dems1112!$A$2:$G$1082,5)</f>
        <v>P-5</v>
      </c>
      <c r="F4135" s="65" t="s">
        <v>2487</v>
      </c>
      <c r="G4135" s="62"/>
      <c r="H4135" s="13" t="str">
        <f>IF(V4136&gt;94,"Met",IF(X4136="--","n/a",IF(X4136&gt;=0,"Met","Did Not Meet")))</f>
        <v>Did Not Meet</v>
      </c>
      <c r="I4135" s="13" t="str">
        <f>IF(V4137&gt;94,"Met",IF(X4137="--","n/a",IF(X4137&gt;=0,"Met","Did Not Meet")))</f>
        <v>Did Not Meet</v>
      </c>
      <c r="J4135" s="13"/>
      <c r="K4135" s="13" t="str">
        <f>IF(Z4136&gt;94,"Met",IF(AB4136="--","n/a",IF(AB4136&gt;=0,"Met","Did Not Meet")))</f>
        <v>Met</v>
      </c>
      <c r="L4135" s="13" t="str">
        <f>IF(Z4137&gt;94,"Met",IF(AB4137="--","n/a",IF(AB4137&gt;=0,"Met","Did Not Meet")))</f>
        <v>Met</v>
      </c>
      <c r="M4135" s="1" t="s">
        <v>4</v>
      </c>
      <c r="N4135" s="14"/>
      <c r="O4135" s="35" t="s">
        <v>2506</v>
      </c>
      <c r="P4135" s="83" t="str">
        <f t="shared" ref="P4135" si="5284">IF(P4130="No"," ", IF(P4132="No"," ",IF(P4131="No", " ",IF(P4133="No"," ","X"))))</f>
        <v xml:space="preserve"> </v>
      </c>
      <c r="Q4135" s="108"/>
      <c r="R4135" s="5" t="s">
        <v>6</v>
      </c>
      <c r="S4135" s="1" t="s">
        <v>2</v>
      </c>
      <c r="T4135" s="1" t="s">
        <v>7</v>
      </c>
      <c r="U4135" s="5">
        <v>96</v>
      </c>
      <c r="V4135" s="1">
        <v>70.83</v>
      </c>
      <c r="W4135" s="1">
        <v>80.28</v>
      </c>
      <c r="X4135" s="6">
        <f t="shared" si="5237"/>
        <v>-9.4500000000000028</v>
      </c>
      <c r="Y4135" s="14">
        <v>63</v>
      </c>
      <c r="Z4135" s="1">
        <v>55.56</v>
      </c>
      <c r="AA4135" s="1">
        <v>58.19</v>
      </c>
      <c r="AB4135" s="72">
        <f t="shared" si="5277"/>
        <v>-2.6299999999999955</v>
      </c>
      <c r="AC4135" s="53"/>
    </row>
    <row r="4136" spans="1:29" ht="15.75" x14ac:dyDescent="0.25">
      <c r="A4136" s="53">
        <v>6003104</v>
      </c>
      <c r="B4136" s="89" t="s">
        <v>2743</v>
      </c>
      <c r="C4136" s="53" t="s">
        <v>791</v>
      </c>
      <c r="D4136" s="50" t="s">
        <v>975</v>
      </c>
      <c r="E4136" s="48" t="str">
        <f>VLOOKUP('2012 Accountability Database'!A4130,Dems1112!$A$2:$G$1082,6)</f>
        <v>3 (Central AR)</v>
      </c>
      <c r="F4136" s="66"/>
      <c r="G4136" s="63" t="s">
        <v>2488</v>
      </c>
      <c r="H4136" s="61" t="str">
        <f t="shared" ref="H4136:I4136" si="5285">IF(H4134="Met","Yes",IF(H4135="Met","Yes","No"))</f>
        <v>No</v>
      </c>
      <c r="I4136" s="61" t="str">
        <f t="shared" si="5285"/>
        <v>No</v>
      </c>
      <c r="J4136" s="55"/>
      <c r="K4136" s="61" t="str">
        <f t="shared" ref="K4136:L4136" si="5286">IF(K4134="Met","Yes",IF(K4135="Met","Yes","No"))</f>
        <v>Yes</v>
      </c>
      <c r="L4136" s="61" t="str">
        <f t="shared" si="5286"/>
        <v>Yes</v>
      </c>
      <c r="M4136" s="1" t="s">
        <v>4</v>
      </c>
      <c r="N4136" s="14"/>
      <c r="O4136" s="35" t="s">
        <v>2505</v>
      </c>
      <c r="P4136" s="83" t="str">
        <f t="shared" ref="P4136" si="5287">IF(P4135="X"," ",IF(P4137="X"," ","X"))</f>
        <v>X</v>
      </c>
      <c r="Q4136" s="94" t="s">
        <v>2759</v>
      </c>
      <c r="R4136" s="5" t="s">
        <v>6</v>
      </c>
      <c r="S4136" s="1" t="s">
        <v>5</v>
      </c>
      <c r="T4136" s="1" t="s">
        <v>3</v>
      </c>
      <c r="U4136" s="5">
        <v>396</v>
      </c>
      <c r="V4136" s="1">
        <v>79.040000000000006</v>
      </c>
      <c r="W4136" s="1">
        <v>83.34</v>
      </c>
      <c r="X4136" s="6">
        <f t="shared" si="5237"/>
        <v>-4.2999999999999972</v>
      </c>
      <c r="Y4136" s="14">
        <v>250</v>
      </c>
      <c r="Z4136" s="1">
        <v>61.6</v>
      </c>
      <c r="AA4136" s="1">
        <v>58.64</v>
      </c>
      <c r="AB4136" s="71">
        <f t="shared" si="5277"/>
        <v>2.9600000000000009</v>
      </c>
      <c r="AC4136" s="53"/>
    </row>
    <row r="4137" spans="1:29" x14ac:dyDescent="0.25">
      <c r="A4137" s="54">
        <v>6003104</v>
      </c>
      <c r="B4137" s="90" t="s">
        <v>2743</v>
      </c>
      <c r="C4137" s="54" t="s">
        <v>791</v>
      </c>
      <c r="D4137" s="4"/>
      <c r="E4137" s="4"/>
      <c r="F4137" s="67"/>
      <c r="G4137" s="64"/>
      <c r="H4137" s="43"/>
      <c r="I4137" s="43"/>
      <c r="J4137" s="43"/>
      <c r="K4137" s="43"/>
      <c r="L4137" s="43"/>
      <c r="M4137" s="4" t="s">
        <v>4</v>
      </c>
      <c r="N4137" s="15"/>
      <c r="O4137" s="38" t="s">
        <v>2482</v>
      </c>
      <c r="P4137" s="84" t="str">
        <f>IF(E4131="Achieving School"," ","X")</f>
        <v xml:space="preserve"> </v>
      </c>
      <c r="Q4137" s="91"/>
      <c r="R4137" s="4" t="s">
        <v>6</v>
      </c>
      <c r="S4137" s="4" t="s">
        <v>5</v>
      </c>
      <c r="T4137" s="4" t="s">
        <v>7</v>
      </c>
      <c r="U4137" s="4">
        <v>287</v>
      </c>
      <c r="V4137" s="4">
        <v>74.56</v>
      </c>
      <c r="W4137" s="4">
        <v>80.28</v>
      </c>
      <c r="X4137" s="7">
        <f t="shared" si="5237"/>
        <v>-5.7199999999999989</v>
      </c>
      <c r="Y4137" s="15">
        <v>178</v>
      </c>
      <c r="Z4137" s="4">
        <v>58.43</v>
      </c>
      <c r="AA4137" s="4">
        <v>58.19</v>
      </c>
      <c r="AB4137" s="74">
        <f t="shared" si="5277"/>
        <v>0.24000000000000199</v>
      </c>
      <c r="AC4137" s="54"/>
    </row>
    <row r="4138" spans="1:29" x14ac:dyDescent="0.25">
      <c r="A4138" s="1">
        <v>6003105</v>
      </c>
      <c r="B4138" s="87" t="s">
        <v>2743</v>
      </c>
      <c r="C4138" s="55" t="s">
        <v>792</v>
      </c>
      <c r="E4138" s="42"/>
      <c r="F4138" s="65" t="s">
        <v>2483</v>
      </c>
      <c r="G4138" s="62"/>
      <c r="H4138" s="37" t="str">
        <f>IF(V4138&gt;94,"Met",IF(X4138="--","n/a",IF(X4138&gt;=0,"Met","Did Not Meet")))</f>
        <v>Met</v>
      </c>
      <c r="I4138" s="37" t="str">
        <f>IF(V4139&gt;94,"Met",IF(X4139="--","n/a",IF(X4139&gt;=0,"Met","Did Not Meet")))</f>
        <v>Met</v>
      </c>
      <c r="K4138" s="13" t="str">
        <f>IF(Z4138&gt;94,"Met",IF(AB4138="--","n/a",IF(AB4138&gt;=0,"Met","Did Not Meet")))</f>
        <v>Met</v>
      </c>
      <c r="L4138" s="13" t="str">
        <f>IF(Z4139&gt;94,"Met",IF(AB4139="--","n/a",IF(AB4139&gt;=0,"Met","Did Not Meet")))</f>
        <v>Met</v>
      </c>
      <c r="M4138" s="1" t="s">
        <v>9</v>
      </c>
      <c r="N4138" s="14" t="s">
        <v>2502</v>
      </c>
      <c r="O4138" s="5"/>
      <c r="P4138" s="44" t="str">
        <f t="shared" ref="P4138" si="5288">IF(H4140="Yes",IF(I4140="Yes","Yes","No"),"No")</f>
        <v>Yes</v>
      </c>
      <c r="Q4138" s="93"/>
      <c r="R4138" s="5" t="s">
        <v>1</v>
      </c>
      <c r="S4138" s="1" t="s">
        <v>2</v>
      </c>
      <c r="T4138" s="1" t="s">
        <v>3</v>
      </c>
      <c r="U4138" s="5">
        <v>122</v>
      </c>
      <c r="V4138" s="1">
        <v>88.52</v>
      </c>
      <c r="W4138" s="1">
        <v>78.900000000000006</v>
      </c>
      <c r="X4138" s="9">
        <f t="shared" si="5237"/>
        <v>9.6199999999999903</v>
      </c>
      <c r="Y4138" s="14">
        <v>76</v>
      </c>
      <c r="Z4138" s="1">
        <v>96.05</v>
      </c>
      <c r="AA4138" s="1">
        <v>86.35</v>
      </c>
      <c r="AB4138" s="71">
        <f t="shared" si="5277"/>
        <v>9.7000000000000028</v>
      </c>
      <c r="AC4138" s="36"/>
    </row>
    <row r="4139" spans="1:29" ht="15.75" x14ac:dyDescent="0.25">
      <c r="A4139" s="53">
        <v>6003105</v>
      </c>
      <c r="B4139" s="89" t="s">
        <v>2743</v>
      </c>
      <c r="C4139" s="53" t="s">
        <v>792</v>
      </c>
      <c r="D4139" s="49" t="s">
        <v>2498</v>
      </c>
      <c r="E4139" s="34" t="str">
        <f>M4138</f>
        <v>Needs Improvement School</v>
      </c>
      <c r="F4139" s="65" t="s">
        <v>2484</v>
      </c>
      <c r="G4139" s="62"/>
      <c r="H4139" s="13" t="str">
        <f>IF(V4140&gt;94,"Met",IF(X4140="--","n/a",IF(X4140&gt;=0,"Met","Did Not Meet")))</f>
        <v>Did Not Meet</v>
      </c>
      <c r="I4139" s="13" t="str">
        <f>IF(V4141&gt;94,"Met",IF(X4141="--","n/a",IF(X4141&gt;=0,"Met","Did Not Meet")))</f>
        <v>Did Not Meet</v>
      </c>
      <c r="K4139" s="13" t="str">
        <f>IF(Z4140&gt;94,"Met",IF(AB4140="--","n/a",IF(AB4140&gt;=0,"Met","Did Not Meet")))</f>
        <v>Did Not Meet</v>
      </c>
      <c r="L4139" s="13" t="str">
        <f>IF(Z4141&gt;94,"Met",IF(AB4141="--","n/a",IF(AB4141&gt;=0,"Met","Did Not Meet")))</f>
        <v>Met</v>
      </c>
      <c r="M4139" s="1" t="s">
        <v>9</v>
      </c>
      <c r="N4139" s="14" t="s">
        <v>2501</v>
      </c>
      <c r="O4139" s="5"/>
      <c r="P4139" s="44" t="str">
        <f t="shared" ref="P4139" si="5289">IF(K4140="Yes",IF(L4140="Yes","Yes","No"),"No")</f>
        <v>Yes</v>
      </c>
      <c r="Q4139" s="94" t="s">
        <v>2759</v>
      </c>
      <c r="R4139" s="5" t="s">
        <v>1</v>
      </c>
      <c r="S4139" s="1" t="s">
        <v>2</v>
      </c>
      <c r="T4139" s="1" t="s">
        <v>7</v>
      </c>
      <c r="U4139" s="5">
        <v>82</v>
      </c>
      <c r="V4139" s="1">
        <v>82.93</v>
      </c>
      <c r="W4139" s="1">
        <v>74.91</v>
      </c>
      <c r="X4139" s="9">
        <f t="shared" si="5237"/>
        <v>8.0200000000000102</v>
      </c>
      <c r="Y4139" s="14">
        <v>54</v>
      </c>
      <c r="Z4139" s="1">
        <v>94.44</v>
      </c>
      <c r="AA4139" s="1">
        <v>82.26</v>
      </c>
      <c r="AB4139" s="71">
        <f t="shared" si="5277"/>
        <v>12.179999999999993</v>
      </c>
      <c r="AC4139" s="53"/>
    </row>
    <row r="4140" spans="1:29" ht="15" customHeight="1" x14ac:dyDescent="0.25">
      <c r="A4140" s="53">
        <v>6003105</v>
      </c>
      <c r="B4140" s="89" t="s">
        <v>2743</v>
      </c>
      <c r="C4140" s="53" t="s">
        <v>792</v>
      </c>
      <c r="D4140" s="49" t="s">
        <v>2499</v>
      </c>
      <c r="E4140" s="35" t="str">
        <f>VLOOKUP('2012 Accountability Database'!$A4138,'2011 AYP'!A$2:B$1072,2)</f>
        <v xml:space="preserve"> MS (Met Standards)</v>
      </c>
      <c r="F4140" s="66"/>
      <c r="G4140" s="63" t="s">
        <v>2485</v>
      </c>
      <c r="H4140" s="60" t="str">
        <f t="shared" ref="H4140:I4140" si="5290">IF(H4138="Met","Yes",IF(H4139="Met","Yes","No"))</f>
        <v>Yes</v>
      </c>
      <c r="I4140" s="60" t="str">
        <f t="shared" si="5290"/>
        <v>Yes</v>
      </c>
      <c r="J4140" s="42"/>
      <c r="K4140" s="60" t="str">
        <f t="shared" ref="K4140:L4140" si="5291">IF(K4138="Met","Yes",IF(K4139="Met","Yes","No"))</f>
        <v>Yes</v>
      </c>
      <c r="L4140" s="60" t="str">
        <f t="shared" si="5291"/>
        <v>Yes</v>
      </c>
      <c r="M4140" s="5" t="s">
        <v>9</v>
      </c>
      <c r="N4140" s="14" t="s">
        <v>2503</v>
      </c>
      <c r="O4140" s="5"/>
      <c r="P4140" s="44" t="str">
        <f t="shared" ref="P4140" si="5292">IF(H4144="Yes",IF(I4144="Yes","Yes","No"),"No")</f>
        <v>No</v>
      </c>
      <c r="Q4140" s="108" t="s">
        <v>2758</v>
      </c>
      <c r="R4140" s="5" t="s">
        <v>1</v>
      </c>
      <c r="S4140" s="5" t="s">
        <v>5</v>
      </c>
      <c r="T4140" s="5" t="s">
        <v>3</v>
      </c>
      <c r="U4140" s="5">
        <v>404</v>
      </c>
      <c r="V4140" s="5">
        <v>77.97</v>
      </c>
      <c r="W4140" s="5">
        <v>78.900000000000006</v>
      </c>
      <c r="X4140" s="8">
        <f t="shared" si="5237"/>
        <v>-0.93000000000000682</v>
      </c>
      <c r="Y4140" s="14">
        <v>265</v>
      </c>
      <c r="Z4140" s="5">
        <v>85.28</v>
      </c>
      <c r="AA4140" s="5">
        <v>86.35</v>
      </c>
      <c r="AB4140" s="72">
        <f t="shared" si="5277"/>
        <v>-1.0699999999999932</v>
      </c>
      <c r="AC4140" s="53"/>
    </row>
    <row r="4141" spans="1:29" x14ac:dyDescent="0.25">
      <c r="A4141" s="53">
        <v>6003105</v>
      </c>
      <c r="B4141" s="89" t="s">
        <v>2743</v>
      </c>
      <c r="C4141" s="53" t="s">
        <v>792</v>
      </c>
      <c r="D4141" s="49" t="s">
        <v>2507</v>
      </c>
      <c r="E4141" s="47">
        <f>VLOOKUP('2012 Accountability Database'!A4138,Dems1112!$A$2:$G$1082,3)</f>
        <v>0.34</v>
      </c>
      <c r="F4141" s="66"/>
      <c r="G4141" s="52"/>
      <c r="M4141" s="1" t="s">
        <v>9</v>
      </c>
      <c r="N4141" s="14" t="s">
        <v>2504</v>
      </c>
      <c r="O4141" s="5"/>
      <c r="P4141" s="44" t="str">
        <f t="shared" ref="P4141" si="5293">IF(K4144="Yes",IF(L4144="Yes","Yes","No"),"No")</f>
        <v>No</v>
      </c>
      <c r="Q4141" s="108"/>
      <c r="R4141" s="5" t="s">
        <v>1</v>
      </c>
      <c r="S4141" s="1" t="s">
        <v>5</v>
      </c>
      <c r="T4141" s="1" t="s">
        <v>7</v>
      </c>
      <c r="U4141" s="5">
        <v>275</v>
      </c>
      <c r="V4141" s="1">
        <v>72</v>
      </c>
      <c r="W4141" s="1">
        <v>74.91</v>
      </c>
      <c r="X4141" s="6">
        <f t="shared" si="5237"/>
        <v>-2.9099999999999966</v>
      </c>
      <c r="Y4141" s="14">
        <v>186</v>
      </c>
      <c r="Z4141" s="1">
        <v>82.8</v>
      </c>
      <c r="AA4141" s="1">
        <v>82.26</v>
      </c>
      <c r="AB4141" s="71">
        <f t="shared" si="5277"/>
        <v>0.53999999999999204</v>
      </c>
      <c r="AC4141" s="53"/>
    </row>
    <row r="4142" spans="1:29" x14ac:dyDescent="0.25">
      <c r="A4142" s="53">
        <v>6003105</v>
      </c>
      <c r="B4142" s="89" t="s">
        <v>2743</v>
      </c>
      <c r="C4142" s="53" t="s">
        <v>792</v>
      </c>
      <c r="D4142" s="50" t="s">
        <v>2508</v>
      </c>
      <c r="E4142" s="47">
        <f>VLOOKUP('2012 Accountability Database'!A4138,Dems1112!$A$2:$G$1082,4)</f>
        <v>0.69</v>
      </c>
      <c r="F4142" s="65" t="s">
        <v>2486</v>
      </c>
      <c r="G4142" s="62"/>
      <c r="H4142" s="13" t="str">
        <f>IF(V4142&gt;94,"Met",IF(X4142="--","n/a",IF(X4142&gt;=0,"Met","Did Not Meet")))</f>
        <v>Did Not Meet</v>
      </c>
      <c r="I4142" s="13" t="str">
        <f>IF(V4143&gt;94,"Met",IF(X4143="--","n/a",IF(X4143&gt;=0,"Met","Did Not Meet")))</f>
        <v>Did Not Meet</v>
      </c>
      <c r="J4142" s="13"/>
      <c r="K4142" s="13" t="str">
        <f>IF(Z4142&gt;94,"Met",IF(AB4142="--","n/a",IF(AB4142&gt;=0,"Met","Did Not Meet")))</f>
        <v>Did Not Meet</v>
      </c>
      <c r="L4142" s="13" t="str">
        <f>IF(Z4143&gt;94,"Met",IF(AB4143="--","n/a",IF(AB4143&gt;=0,"Met","Did Not Meet")))</f>
        <v>Did Not Meet</v>
      </c>
      <c r="M4142" s="5" t="s">
        <v>9</v>
      </c>
      <c r="N4142" s="68" t="s">
        <v>2497</v>
      </c>
      <c r="O4142" s="35"/>
      <c r="P4142" s="44"/>
      <c r="Q4142" s="108"/>
      <c r="R4142" s="5" t="s">
        <v>6</v>
      </c>
      <c r="S4142" s="5" t="s">
        <v>2</v>
      </c>
      <c r="T4142" s="5" t="s">
        <v>3</v>
      </c>
      <c r="U4142" s="5">
        <v>122</v>
      </c>
      <c r="V4142" s="5">
        <v>75.41</v>
      </c>
      <c r="W4142" s="5">
        <v>83.51</v>
      </c>
      <c r="X4142" s="8">
        <f t="shared" si="5237"/>
        <v>-8.1000000000000085</v>
      </c>
      <c r="Y4142" s="14">
        <v>76</v>
      </c>
      <c r="Z4142" s="5">
        <v>50</v>
      </c>
      <c r="AA4142" s="5">
        <v>65.87</v>
      </c>
      <c r="AB4142" s="72">
        <f t="shared" si="5277"/>
        <v>-15.870000000000005</v>
      </c>
      <c r="AC4142" s="53"/>
    </row>
    <row r="4143" spans="1:29" x14ac:dyDescent="0.25">
      <c r="A4143" s="53">
        <v>6003105</v>
      </c>
      <c r="B4143" s="89" t="s">
        <v>2743</v>
      </c>
      <c r="C4143" s="53" t="s">
        <v>792</v>
      </c>
      <c r="D4143" s="50" t="s">
        <v>974</v>
      </c>
      <c r="E4143" s="47" t="str">
        <f>VLOOKUP('2012 Accountability Database'!A4138,Dems1112!$A$2:$G$1082,5)</f>
        <v>K-5</v>
      </c>
      <c r="F4143" s="65" t="s">
        <v>2487</v>
      </c>
      <c r="G4143" s="62"/>
      <c r="H4143" s="13" t="str">
        <f>IF(V4144&gt;94,"Met",IF(X4144="--","n/a",IF(X4144&gt;=0,"Met","Did Not Meet")))</f>
        <v>Did Not Meet</v>
      </c>
      <c r="I4143" s="13" t="str">
        <f>IF(V4145&gt;94,"Met",IF(X4145="--","n/a",IF(X4145&gt;=0,"Met","Did Not Meet")))</f>
        <v>Did Not Meet</v>
      </c>
      <c r="J4143" s="13"/>
      <c r="K4143" s="13" t="str">
        <f>IF(Z4144&gt;94,"Met",IF(AB4144="--","n/a",IF(AB4144&gt;=0,"Met","Did Not Meet")))</f>
        <v>Did Not Meet</v>
      </c>
      <c r="L4143" s="13" t="str">
        <f>IF(Z4145&gt;94,"Met",IF(AB4145="--","n/a",IF(AB4145&gt;=0,"Met","Did Not Meet")))</f>
        <v>Did Not Meet</v>
      </c>
      <c r="M4143" s="1" t="s">
        <v>9</v>
      </c>
      <c r="N4143" s="14"/>
      <c r="O4143" s="35" t="s">
        <v>2506</v>
      </c>
      <c r="P4143" s="83" t="str">
        <f t="shared" ref="P4143" si="5294">IF(P4138="No"," ", IF(P4140="No"," ",IF(P4139="No", " ",IF(P4141="No"," ","X"))))</f>
        <v xml:space="preserve"> </v>
      </c>
      <c r="Q4143" s="108"/>
      <c r="R4143" s="5" t="s">
        <v>6</v>
      </c>
      <c r="S4143" s="1" t="s">
        <v>2</v>
      </c>
      <c r="T4143" s="1" t="s">
        <v>7</v>
      </c>
      <c r="U4143" s="5">
        <v>82</v>
      </c>
      <c r="V4143" s="1">
        <v>69.510000000000005</v>
      </c>
      <c r="W4143" s="1">
        <v>81.67</v>
      </c>
      <c r="X4143" s="6">
        <f t="shared" si="5237"/>
        <v>-12.159999999999997</v>
      </c>
      <c r="Y4143" s="14">
        <v>54</v>
      </c>
      <c r="Z4143" s="1">
        <v>44.44</v>
      </c>
      <c r="AA4143" s="1">
        <v>60.08</v>
      </c>
      <c r="AB4143" s="72">
        <f t="shared" si="5277"/>
        <v>-15.64</v>
      </c>
      <c r="AC4143" s="53"/>
    </row>
    <row r="4144" spans="1:29" ht="15.75" x14ac:dyDescent="0.25">
      <c r="A4144" s="53">
        <v>6003105</v>
      </c>
      <c r="B4144" s="89" t="s">
        <v>2743</v>
      </c>
      <c r="C4144" s="53" t="s">
        <v>792</v>
      </c>
      <c r="D4144" s="50" t="s">
        <v>975</v>
      </c>
      <c r="E4144" s="48" t="str">
        <f>VLOOKUP('2012 Accountability Database'!A4138,Dems1112!$A$2:$G$1082,6)</f>
        <v>3 (Central AR)</v>
      </c>
      <c r="F4144" s="66"/>
      <c r="G4144" s="63" t="s">
        <v>2488</v>
      </c>
      <c r="H4144" s="61" t="str">
        <f t="shared" ref="H4144:I4144" si="5295">IF(H4142="Met","Yes",IF(H4143="Met","Yes","No"))</f>
        <v>No</v>
      </c>
      <c r="I4144" s="61" t="str">
        <f t="shared" si="5295"/>
        <v>No</v>
      </c>
      <c r="J4144" s="55"/>
      <c r="K4144" s="61" t="str">
        <f t="shared" ref="K4144:L4144" si="5296">IF(K4142="Met","Yes",IF(K4143="Met","Yes","No"))</f>
        <v>No</v>
      </c>
      <c r="L4144" s="61" t="str">
        <f t="shared" si="5296"/>
        <v>No</v>
      </c>
      <c r="M4144" s="1" t="s">
        <v>9</v>
      </c>
      <c r="N4144" s="14"/>
      <c r="O4144" s="35" t="s">
        <v>2505</v>
      </c>
      <c r="P4144" s="83" t="str">
        <f t="shared" ref="P4144" si="5297">IF(P4143="X"," ",IF(P4145="X"," ","X"))</f>
        <v xml:space="preserve"> </v>
      </c>
      <c r="Q4144" s="94" t="s">
        <v>2759</v>
      </c>
      <c r="R4144" s="5" t="s">
        <v>6</v>
      </c>
      <c r="S4144" s="1" t="s">
        <v>5</v>
      </c>
      <c r="T4144" s="1" t="s">
        <v>3</v>
      </c>
      <c r="U4144" s="5">
        <v>404</v>
      </c>
      <c r="V4144" s="1">
        <v>76.73</v>
      </c>
      <c r="W4144" s="1">
        <v>83.51</v>
      </c>
      <c r="X4144" s="6">
        <f t="shared" si="5237"/>
        <v>-6.7800000000000011</v>
      </c>
      <c r="Y4144" s="14">
        <v>265</v>
      </c>
      <c r="Z4144" s="1">
        <v>52.83</v>
      </c>
      <c r="AA4144" s="1">
        <v>65.87</v>
      </c>
      <c r="AB4144" s="72">
        <f t="shared" si="5277"/>
        <v>-13.040000000000006</v>
      </c>
      <c r="AC4144" s="53"/>
    </row>
    <row r="4145" spans="1:29" x14ac:dyDescent="0.25">
      <c r="A4145" s="54">
        <v>6003105</v>
      </c>
      <c r="B4145" s="90" t="s">
        <v>2743</v>
      </c>
      <c r="C4145" s="54" t="s">
        <v>792</v>
      </c>
      <c r="D4145" s="4"/>
      <c r="E4145" s="4"/>
      <c r="F4145" s="67"/>
      <c r="G4145" s="64"/>
      <c r="H4145" s="43"/>
      <c r="I4145" s="43"/>
      <c r="J4145" s="43"/>
      <c r="K4145" s="43"/>
      <c r="L4145" s="43"/>
      <c r="M4145" s="4" t="s">
        <v>9</v>
      </c>
      <c r="N4145" s="15"/>
      <c r="O4145" s="38" t="s">
        <v>2482</v>
      </c>
      <c r="P4145" s="84" t="str">
        <f>IF(E4139="Achieving School"," ","X")</f>
        <v>X</v>
      </c>
      <c r="Q4145" s="91"/>
      <c r="R4145" s="4" t="s">
        <v>6</v>
      </c>
      <c r="S4145" s="4" t="s">
        <v>5</v>
      </c>
      <c r="T4145" s="4" t="s">
        <v>7</v>
      </c>
      <c r="U4145" s="4">
        <v>275</v>
      </c>
      <c r="V4145" s="4">
        <v>72</v>
      </c>
      <c r="W4145" s="4">
        <v>81.67</v>
      </c>
      <c r="X4145" s="7">
        <f t="shared" si="5237"/>
        <v>-9.6700000000000017</v>
      </c>
      <c r="Y4145" s="15">
        <v>186</v>
      </c>
      <c r="Z4145" s="4">
        <v>47.85</v>
      </c>
      <c r="AA4145" s="4">
        <v>60.08</v>
      </c>
      <c r="AB4145" s="73">
        <f t="shared" si="5277"/>
        <v>-12.229999999999997</v>
      </c>
      <c r="AC4145" s="54"/>
    </row>
    <row r="4146" spans="1:29" x14ac:dyDescent="0.25">
      <c r="A4146" s="1">
        <v>6003106</v>
      </c>
      <c r="B4146" s="87" t="s">
        <v>2743</v>
      </c>
      <c r="C4146" s="55" t="s">
        <v>793</v>
      </c>
      <c r="E4146" s="42"/>
      <c r="F4146" s="65" t="s">
        <v>2483</v>
      </c>
      <c r="G4146" s="62"/>
      <c r="H4146" s="37" t="str">
        <f>IF(V4146&gt;94,"Met",IF(X4146="--","n/a",IF(X4146&gt;=0,"Met","Did Not Meet")))</f>
        <v>Did Not Meet</v>
      </c>
      <c r="I4146" s="37" t="str">
        <f>IF(V4147&gt;94,"Met",IF(X4147="--","n/a",IF(X4147&gt;=0,"Met","Did Not Meet")))</f>
        <v>Did Not Meet</v>
      </c>
      <c r="K4146" s="13" t="str">
        <f>IF(Z4146&gt;94,"Met",IF(AB4146="--","n/a",IF(AB4146&gt;=0,"Met","Did Not Meet")))</f>
        <v>Met</v>
      </c>
      <c r="L4146" s="13" t="str">
        <f>IF(Z4147&gt;94,"Met",IF(AB4147="--","n/a",IF(AB4147&gt;=0,"Met","Did Not Meet")))</f>
        <v>Met</v>
      </c>
      <c r="M4146" s="1" t="s">
        <v>9</v>
      </c>
      <c r="N4146" s="14" t="s">
        <v>2502</v>
      </c>
      <c r="O4146" s="5"/>
      <c r="P4146" s="44" t="str">
        <f t="shared" ref="P4146" si="5298">IF(H4148="Yes",IF(I4148="Yes","Yes","No"),"No")</f>
        <v>No</v>
      </c>
      <c r="Q4146" s="93"/>
      <c r="R4146" s="5" t="s">
        <v>1</v>
      </c>
      <c r="S4146" s="1" t="s">
        <v>2</v>
      </c>
      <c r="T4146" s="1" t="s">
        <v>3</v>
      </c>
      <c r="U4146" s="5">
        <v>132</v>
      </c>
      <c r="V4146" s="1">
        <v>79.55</v>
      </c>
      <c r="W4146" s="1">
        <v>85.53</v>
      </c>
      <c r="X4146" s="6">
        <f t="shared" si="5237"/>
        <v>-5.980000000000004</v>
      </c>
      <c r="Y4146" s="14">
        <v>89</v>
      </c>
      <c r="Z4146" s="1">
        <v>86.52</v>
      </c>
      <c r="AA4146" s="1">
        <v>83.34</v>
      </c>
      <c r="AB4146" s="71">
        <f t="shared" si="5277"/>
        <v>3.1799999999999926</v>
      </c>
      <c r="AC4146" s="36"/>
    </row>
    <row r="4147" spans="1:29" ht="15.75" x14ac:dyDescent="0.25">
      <c r="A4147" s="53">
        <v>6003106</v>
      </c>
      <c r="B4147" s="89" t="s">
        <v>2743</v>
      </c>
      <c r="C4147" s="53" t="s">
        <v>793</v>
      </c>
      <c r="D4147" s="49" t="s">
        <v>2498</v>
      </c>
      <c r="E4147" s="34" t="str">
        <f>M4146</f>
        <v>Needs Improvement School</v>
      </c>
      <c r="F4147" s="65" t="s">
        <v>2484</v>
      </c>
      <c r="G4147" s="62"/>
      <c r="H4147" s="13" t="str">
        <f>IF(V4148&gt;94,"Met",IF(X4148="--","n/a",IF(X4148&gt;=0,"Met","Did Not Meet")))</f>
        <v>Did Not Meet</v>
      </c>
      <c r="I4147" s="13" t="str">
        <f>IF(V4149&gt;94,"Met",IF(X4149="--","n/a",IF(X4149&gt;=0,"Met","Did Not Meet")))</f>
        <v>Did Not Meet</v>
      </c>
      <c r="K4147" s="13" t="str">
        <f>IF(Z4148&gt;94,"Met",IF(AB4148="--","n/a",IF(AB4148&gt;=0,"Met","Did Not Meet")))</f>
        <v>Met</v>
      </c>
      <c r="L4147" s="13" t="str">
        <f>IF(Z4149&gt;94,"Met",IF(AB4149="--","n/a",IF(AB4149&gt;=0,"Met","Did Not Meet")))</f>
        <v>Did Not Meet</v>
      </c>
      <c r="M4147" s="5" t="s">
        <v>9</v>
      </c>
      <c r="N4147" s="14" t="s">
        <v>2501</v>
      </c>
      <c r="O4147" s="5"/>
      <c r="P4147" s="44" t="str">
        <f t="shared" ref="P4147" si="5299">IF(K4148="Yes",IF(L4148="Yes","Yes","No"),"No")</f>
        <v>Yes</v>
      </c>
      <c r="Q4147" s="94" t="s">
        <v>2759</v>
      </c>
      <c r="R4147" s="5" t="s">
        <v>1</v>
      </c>
      <c r="S4147" s="5" t="s">
        <v>2</v>
      </c>
      <c r="T4147" s="5" t="s">
        <v>7</v>
      </c>
      <c r="U4147" s="5">
        <v>95</v>
      </c>
      <c r="V4147" s="5">
        <v>74.739999999999995</v>
      </c>
      <c r="W4147" s="5">
        <v>76.739999999999995</v>
      </c>
      <c r="X4147" s="8">
        <f t="shared" si="5237"/>
        <v>-2</v>
      </c>
      <c r="Y4147" s="14">
        <v>64</v>
      </c>
      <c r="Z4147" s="5">
        <v>81.25</v>
      </c>
      <c r="AA4147" s="5">
        <v>80.7</v>
      </c>
      <c r="AB4147" s="71">
        <f t="shared" si="5277"/>
        <v>0.54999999999999716</v>
      </c>
      <c r="AC4147" s="53"/>
    </row>
    <row r="4148" spans="1:29" ht="15" customHeight="1" x14ac:dyDescent="0.25">
      <c r="A4148" s="53">
        <v>6003106</v>
      </c>
      <c r="B4148" s="89" t="s">
        <v>2743</v>
      </c>
      <c r="C4148" s="53" t="s">
        <v>793</v>
      </c>
      <c r="D4148" s="49" t="s">
        <v>2499</v>
      </c>
      <c r="E4148" s="35" t="str">
        <f>VLOOKUP('2012 Accountability Database'!$A4146,'2011 AYP'!A$2:B$1072,2)</f>
        <v xml:space="preserve"> MS (Met Standards)</v>
      </c>
      <c r="F4148" s="66"/>
      <c r="G4148" s="63" t="s">
        <v>2485</v>
      </c>
      <c r="H4148" s="60" t="str">
        <f t="shared" ref="H4148:I4148" si="5300">IF(H4146="Met","Yes",IF(H4147="Met","Yes","No"))</f>
        <v>No</v>
      </c>
      <c r="I4148" s="60" t="str">
        <f t="shared" si="5300"/>
        <v>No</v>
      </c>
      <c r="J4148" s="42"/>
      <c r="K4148" s="60" t="str">
        <f t="shared" ref="K4148:L4148" si="5301">IF(K4146="Met","Yes",IF(K4147="Met","Yes","No"))</f>
        <v>Yes</v>
      </c>
      <c r="L4148" s="60" t="str">
        <f t="shared" si="5301"/>
        <v>Yes</v>
      </c>
      <c r="M4148" s="5" t="s">
        <v>9</v>
      </c>
      <c r="N4148" s="14" t="s">
        <v>2503</v>
      </c>
      <c r="O4148" s="5"/>
      <c r="P4148" s="44" t="str">
        <f t="shared" ref="P4148" si="5302">IF(H4152="Yes",IF(I4152="Yes","Yes","No"),"No")</f>
        <v>No</v>
      </c>
      <c r="Q4148" s="108" t="s">
        <v>2758</v>
      </c>
      <c r="R4148" s="5" t="s">
        <v>1</v>
      </c>
      <c r="S4148" s="5" t="s">
        <v>5</v>
      </c>
      <c r="T4148" s="5" t="s">
        <v>3</v>
      </c>
      <c r="U4148" s="5">
        <v>372</v>
      </c>
      <c r="V4148" s="5">
        <v>80.11</v>
      </c>
      <c r="W4148" s="5">
        <v>85.53</v>
      </c>
      <c r="X4148" s="8">
        <f t="shared" si="5237"/>
        <v>-5.4200000000000017</v>
      </c>
      <c r="Y4148" s="14">
        <v>226</v>
      </c>
      <c r="Z4148" s="5">
        <v>84.96</v>
      </c>
      <c r="AA4148" s="5">
        <v>83.34</v>
      </c>
      <c r="AB4148" s="71">
        <f t="shared" si="5277"/>
        <v>1.6199999999999903</v>
      </c>
      <c r="AC4148" s="53"/>
    </row>
    <row r="4149" spans="1:29" x14ac:dyDescent="0.25">
      <c r="A4149" s="53">
        <v>6003106</v>
      </c>
      <c r="B4149" s="89" t="s">
        <v>2743</v>
      </c>
      <c r="C4149" s="53" t="s">
        <v>793</v>
      </c>
      <c r="D4149" s="49" t="s">
        <v>2507</v>
      </c>
      <c r="E4149" s="47">
        <f>VLOOKUP('2012 Accountability Database'!A4146,Dems1112!$A$2:$G$1082,3)</f>
        <v>0.51</v>
      </c>
      <c r="F4149" s="66"/>
      <c r="G4149" s="52"/>
      <c r="M4149" s="5" t="s">
        <v>9</v>
      </c>
      <c r="N4149" s="14" t="s">
        <v>2504</v>
      </c>
      <c r="O4149" s="5"/>
      <c r="P4149" s="44" t="str">
        <f t="shared" ref="P4149" si="5303">IF(K4152="Yes",IF(L4152="Yes","Yes","No"),"No")</f>
        <v>No</v>
      </c>
      <c r="Q4149" s="108"/>
      <c r="R4149" s="5" t="s">
        <v>1</v>
      </c>
      <c r="S4149" s="5" t="s">
        <v>5</v>
      </c>
      <c r="T4149" s="5" t="s">
        <v>7</v>
      </c>
      <c r="U4149" s="5">
        <v>237</v>
      </c>
      <c r="V4149" s="5">
        <v>71.73</v>
      </c>
      <c r="W4149" s="5">
        <v>76.739999999999995</v>
      </c>
      <c r="X4149" s="8">
        <f t="shared" si="5237"/>
        <v>-5.0099999999999909</v>
      </c>
      <c r="Y4149" s="14">
        <v>143</v>
      </c>
      <c r="Z4149" s="5">
        <v>80.42</v>
      </c>
      <c r="AA4149" s="5">
        <v>80.7</v>
      </c>
      <c r="AB4149" s="72">
        <f t="shared" si="5277"/>
        <v>-0.28000000000000114</v>
      </c>
      <c r="AC4149" s="53"/>
    </row>
    <row r="4150" spans="1:29" x14ac:dyDescent="0.25">
      <c r="A4150" s="53">
        <v>6003106</v>
      </c>
      <c r="B4150" s="89" t="s">
        <v>2743</v>
      </c>
      <c r="C4150" s="53" t="s">
        <v>793</v>
      </c>
      <c r="D4150" s="50" t="s">
        <v>2508</v>
      </c>
      <c r="E4150" s="47">
        <f>VLOOKUP('2012 Accountability Database'!A4146,Dems1112!$A$2:$G$1082,4)</f>
        <v>0.63</v>
      </c>
      <c r="F4150" s="65" t="s">
        <v>2486</v>
      </c>
      <c r="G4150" s="62"/>
      <c r="H4150" s="13" t="str">
        <f>IF(V4150&gt;94,"Met",IF(X4150="--","n/a",IF(X4150&gt;=0,"Met","Did Not Meet")))</f>
        <v>Did Not Meet</v>
      </c>
      <c r="I4150" s="13" t="str">
        <f>IF(V4151&gt;94,"Met",IF(X4151="--","n/a",IF(X4151&gt;=0,"Met","Did Not Meet")))</f>
        <v>Did Not Meet</v>
      </c>
      <c r="J4150" s="13"/>
      <c r="K4150" s="13" t="str">
        <f>IF(Z4150&gt;94,"Met",IF(AB4150="--","n/a",IF(AB4150&gt;=0,"Met","Did Not Meet")))</f>
        <v>Did Not Meet</v>
      </c>
      <c r="L4150" s="13" t="str">
        <f>IF(Z4151&gt;94,"Met",IF(AB4151="--","n/a",IF(AB4151&gt;=0,"Met","Did Not Meet")))</f>
        <v>Did Not Meet</v>
      </c>
      <c r="M4150" s="1" t="s">
        <v>9</v>
      </c>
      <c r="N4150" s="68" t="s">
        <v>2497</v>
      </c>
      <c r="O4150" s="35"/>
      <c r="P4150" s="44"/>
      <c r="Q4150" s="108"/>
      <c r="R4150" s="5" t="s">
        <v>6</v>
      </c>
      <c r="S4150" s="1" t="s">
        <v>2</v>
      </c>
      <c r="T4150" s="1" t="s">
        <v>3</v>
      </c>
      <c r="U4150" s="5">
        <v>132</v>
      </c>
      <c r="V4150" s="1">
        <v>75.760000000000005</v>
      </c>
      <c r="W4150" s="1">
        <v>83.92</v>
      </c>
      <c r="X4150" s="6">
        <f t="shared" si="5237"/>
        <v>-8.1599999999999966</v>
      </c>
      <c r="Y4150" s="14">
        <v>89</v>
      </c>
      <c r="Z4150" s="1">
        <v>62.92</v>
      </c>
      <c r="AA4150" s="1">
        <v>66.67</v>
      </c>
      <c r="AB4150" s="72">
        <f t="shared" si="5277"/>
        <v>-3.75</v>
      </c>
      <c r="AC4150" s="53"/>
    </row>
    <row r="4151" spans="1:29" x14ac:dyDescent="0.25">
      <c r="A4151" s="53">
        <v>6003106</v>
      </c>
      <c r="B4151" s="89" t="s">
        <v>2743</v>
      </c>
      <c r="C4151" s="53" t="s">
        <v>793</v>
      </c>
      <c r="D4151" s="50" t="s">
        <v>974</v>
      </c>
      <c r="E4151" s="47" t="str">
        <f>VLOOKUP('2012 Accountability Database'!A4146,Dems1112!$A$2:$G$1082,5)</f>
        <v>P-5</v>
      </c>
      <c r="F4151" s="65" t="s">
        <v>2487</v>
      </c>
      <c r="G4151" s="62"/>
      <c r="H4151" s="13" t="str">
        <f>IF(V4152&gt;94,"Met",IF(X4152="--","n/a",IF(X4152&gt;=0,"Met","Did Not Meet")))</f>
        <v>Did Not Meet</v>
      </c>
      <c r="I4151" s="13" t="str">
        <f>IF(V4153&gt;94,"Met",IF(X4153="--","n/a",IF(X4153&gt;=0,"Met","Did Not Meet")))</f>
        <v>Did Not Meet</v>
      </c>
      <c r="J4151" s="13"/>
      <c r="K4151" s="13" t="str">
        <f>IF(Z4152&gt;94,"Met",IF(AB4152="--","n/a",IF(AB4152&gt;=0,"Met","Did Not Meet")))</f>
        <v>Did Not Meet</v>
      </c>
      <c r="L4151" s="13" t="str">
        <f>IF(Z4153&gt;94,"Met",IF(AB4153="--","n/a",IF(AB4153&gt;=0,"Met","Did Not Meet")))</f>
        <v>Did Not Meet</v>
      </c>
      <c r="M4151" s="1" t="s">
        <v>9</v>
      </c>
      <c r="N4151" s="14"/>
      <c r="O4151" s="35" t="s">
        <v>2506</v>
      </c>
      <c r="P4151" s="83" t="str">
        <f t="shared" ref="P4151" si="5304">IF(P4146="No"," ", IF(P4148="No"," ",IF(P4147="No", " ",IF(P4149="No"," ","X"))))</f>
        <v xml:space="preserve"> </v>
      </c>
      <c r="Q4151" s="108"/>
      <c r="R4151" s="5" t="s">
        <v>6</v>
      </c>
      <c r="S4151" s="1" t="s">
        <v>2</v>
      </c>
      <c r="T4151" s="1" t="s">
        <v>7</v>
      </c>
      <c r="U4151" s="5">
        <v>95</v>
      </c>
      <c r="V4151" s="1">
        <v>71.58</v>
      </c>
      <c r="W4151" s="1">
        <v>76.739999999999995</v>
      </c>
      <c r="X4151" s="6">
        <f t="shared" si="5237"/>
        <v>-5.1599999999999966</v>
      </c>
      <c r="Y4151" s="14">
        <v>64</v>
      </c>
      <c r="Z4151" s="1">
        <v>57.81</v>
      </c>
      <c r="AA4151" s="1">
        <v>61.4</v>
      </c>
      <c r="AB4151" s="72">
        <f t="shared" si="5277"/>
        <v>-3.5899999999999963</v>
      </c>
      <c r="AC4151" s="53"/>
    </row>
    <row r="4152" spans="1:29" ht="15.75" x14ac:dyDescent="0.25">
      <c r="A4152" s="53">
        <v>6003106</v>
      </c>
      <c r="B4152" s="89" t="s">
        <v>2743</v>
      </c>
      <c r="C4152" s="53" t="s">
        <v>793</v>
      </c>
      <c r="D4152" s="50" t="s">
        <v>975</v>
      </c>
      <c r="E4152" s="48" t="str">
        <f>VLOOKUP('2012 Accountability Database'!A4146,Dems1112!$A$2:$G$1082,6)</f>
        <v>3 (Central AR)</v>
      </c>
      <c r="F4152" s="66"/>
      <c r="G4152" s="63" t="s">
        <v>2488</v>
      </c>
      <c r="H4152" s="61" t="str">
        <f t="shared" ref="H4152:I4152" si="5305">IF(H4150="Met","Yes",IF(H4151="Met","Yes","No"))</f>
        <v>No</v>
      </c>
      <c r="I4152" s="61" t="str">
        <f t="shared" si="5305"/>
        <v>No</v>
      </c>
      <c r="J4152" s="55"/>
      <c r="K4152" s="61" t="str">
        <f t="shared" ref="K4152:L4152" si="5306">IF(K4150="Met","Yes",IF(K4151="Met","Yes","No"))</f>
        <v>No</v>
      </c>
      <c r="L4152" s="61" t="str">
        <f t="shared" si="5306"/>
        <v>No</v>
      </c>
      <c r="M4152" s="1" t="s">
        <v>9</v>
      </c>
      <c r="N4152" s="14"/>
      <c r="O4152" s="35" t="s">
        <v>2505</v>
      </c>
      <c r="P4152" s="83" t="str">
        <f t="shared" ref="P4152" si="5307">IF(P4151="X"," ",IF(P4153="X"," ","X"))</f>
        <v xml:space="preserve"> </v>
      </c>
      <c r="Q4152" s="94" t="s">
        <v>2759</v>
      </c>
      <c r="R4152" s="5" t="s">
        <v>6</v>
      </c>
      <c r="S4152" s="1" t="s">
        <v>5</v>
      </c>
      <c r="T4152" s="1" t="s">
        <v>3</v>
      </c>
      <c r="U4152" s="5">
        <v>372</v>
      </c>
      <c r="V4152" s="1">
        <v>79.03</v>
      </c>
      <c r="W4152" s="1">
        <v>83.92</v>
      </c>
      <c r="X4152" s="6">
        <f t="shared" si="5237"/>
        <v>-4.8900000000000006</v>
      </c>
      <c r="Y4152" s="14">
        <v>226</v>
      </c>
      <c r="Z4152" s="1">
        <v>62.83</v>
      </c>
      <c r="AA4152" s="1">
        <v>66.67</v>
      </c>
      <c r="AB4152" s="72">
        <f t="shared" si="5277"/>
        <v>-3.8400000000000034</v>
      </c>
      <c r="AC4152" s="53"/>
    </row>
    <row r="4153" spans="1:29" x14ac:dyDescent="0.25">
      <c r="A4153" s="54">
        <v>6003106</v>
      </c>
      <c r="B4153" s="90" t="s">
        <v>2743</v>
      </c>
      <c r="C4153" s="54" t="s">
        <v>793</v>
      </c>
      <c r="D4153" s="4"/>
      <c r="E4153" s="4"/>
      <c r="F4153" s="67"/>
      <c r="G4153" s="64"/>
      <c r="H4153" s="43"/>
      <c r="I4153" s="43"/>
      <c r="J4153" s="43"/>
      <c r="K4153" s="43"/>
      <c r="L4153" s="43"/>
      <c r="M4153" s="4" t="s">
        <v>9</v>
      </c>
      <c r="N4153" s="15"/>
      <c r="O4153" s="38" t="s">
        <v>2482</v>
      </c>
      <c r="P4153" s="84" t="str">
        <f>IF(E4147="Achieving School"," ","X")</f>
        <v>X</v>
      </c>
      <c r="Q4153" s="91"/>
      <c r="R4153" s="4" t="s">
        <v>6</v>
      </c>
      <c r="S4153" s="4" t="s">
        <v>5</v>
      </c>
      <c r="T4153" s="4" t="s">
        <v>7</v>
      </c>
      <c r="U4153" s="4">
        <v>237</v>
      </c>
      <c r="V4153" s="4">
        <v>71.73</v>
      </c>
      <c r="W4153" s="4">
        <v>76.739999999999995</v>
      </c>
      <c r="X4153" s="7">
        <f t="shared" si="5237"/>
        <v>-5.0099999999999909</v>
      </c>
      <c r="Y4153" s="15">
        <v>143</v>
      </c>
      <c r="Z4153" s="4">
        <v>55.94</v>
      </c>
      <c r="AA4153" s="4">
        <v>61.4</v>
      </c>
      <c r="AB4153" s="73">
        <f t="shared" si="5277"/>
        <v>-5.4600000000000009</v>
      </c>
      <c r="AC4153" s="54"/>
    </row>
    <row r="4154" spans="1:29" x14ac:dyDescent="0.25">
      <c r="A4154" s="1">
        <v>6003108</v>
      </c>
      <c r="B4154" s="87" t="s">
        <v>2743</v>
      </c>
      <c r="C4154" s="55" t="s">
        <v>794</v>
      </c>
      <c r="E4154" s="42"/>
      <c r="F4154" s="65" t="s">
        <v>2483</v>
      </c>
      <c r="G4154" s="62"/>
      <c r="H4154" s="37" t="str">
        <f>IF(V4154&gt;94,"Met",IF(X4154="--","n/a",IF(X4154&gt;=0,"Met","Did Not Meet")))</f>
        <v>Met</v>
      </c>
      <c r="I4154" s="37" t="str">
        <f>IF(V4155&gt;94,"Met",IF(X4155="--","n/a",IF(X4155&gt;=0,"Met","Did Not Meet")))</f>
        <v>Met</v>
      </c>
      <c r="K4154" s="13" t="str">
        <f>IF(Z4154&gt;94,"Met",IF(AB4154="--","n/a",IF(AB4154&gt;=0,"Met","Did Not Meet")))</f>
        <v>Met</v>
      </c>
      <c r="L4154" s="13" t="str">
        <f>IF(Z4155&gt;94,"Met",IF(AB4155="--","n/a",IF(AB4155&gt;=0,"Met","Did Not Meet")))</f>
        <v>Met</v>
      </c>
      <c r="M4154" s="1" t="s">
        <v>9</v>
      </c>
      <c r="N4154" s="14" t="s">
        <v>2502</v>
      </c>
      <c r="O4154" s="5"/>
      <c r="P4154" s="44" t="str">
        <f t="shared" ref="P4154" si="5308">IF(H4156="Yes",IF(I4156="Yes","Yes","No"),"No")</f>
        <v>Yes</v>
      </c>
      <c r="Q4154" s="93"/>
      <c r="R4154" s="5" t="s">
        <v>1</v>
      </c>
      <c r="S4154" s="1" t="s">
        <v>2</v>
      </c>
      <c r="T4154" s="1" t="s">
        <v>3</v>
      </c>
      <c r="U4154" s="5">
        <v>86</v>
      </c>
      <c r="V4154" s="1">
        <v>83.72</v>
      </c>
      <c r="W4154" s="1">
        <v>82.77</v>
      </c>
      <c r="X4154" s="9">
        <f t="shared" si="5237"/>
        <v>0.95000000000000284</v>
      </c>
      <c r="Y4154" s="14">
        <v>59</v>
      </c>
      <c r="Z4154" s="1">
        <v>83.05</v>
      </c>
      <c r="AA4154" s="1">
        <v>80.45</v>
      </c>
      <c r="AB4154" s="71">
        <f t="shared" si="5277"/>
        <v>2.5999999999999943</v>
      </c>
      <c r="AC4154" s="36"/>
    </row>
    <row r="4155" spans="1:29" ht="15.75" x14ac:dyDescent="0.25">
      <c r="A4155" s="53">
        <v>6003108</v>
      </c>
      <c r="B4155" s="89" t="s">
        <v>2743</v>
      </c>
      <c r="C4155" s="53" t="s">
        <v>794</v>
      </c>
      <c r="D4155" s="49" t="s">
        <v>2498</v>
      </c>
      <c r="E4155" s="34" t="str">
        <f>M4154</f>
        <v>Needs Improvement School</v>
      </c>
      <c r="F4155" s="65" t="s">
        <v>2484</v>
      </c>
      <c r="G4155" s="62"/>
      <c r="H4155" s="13" t="str">
        <f>IF(V4156&gt;94,"Met",IF(X4156="--","n/a",IF(X4156&gt;=0,"Met","Did Not Meet")))</f>
        <v>Did Not Meet</v>
      </c>
      <c r="I4155" s="13" t="str">
        <f>IF(V4157&gt;94,"Met",IF(X4157="--","n/a",IF(X4157&gt;=0,"Met","Did Not Meet")))</f>
        <v>Did Not Meet</v>
      </c>
      <c r="K4155" s="13" t="str">
        <f>IF(Z4156&gt;94,"Met",IF(AB4156="--","n/a",IF(AB4156&gt;=0,"Met","Did Not Meet")))</f>
        <v>Met</v>
      </c>
      <c r="L4155" s="13" t="str">
        <f>IF(Z4157&gt;94,"Met",IF(AB4157="--","n/a",IF(AB4157&gt;=0,"Met","Did Not Meet")))</f>
        <v>Met</v>
      </c>
      <c r="M4155" s="5" t="s">
        <v>9</v>
      </c>
      <c r="N4155" s="14" t="s">
        <v>2501</v>
      </c>
      <c r="O4155" s="5"/>
      <c r="P4155" s="44" t="str">
        <f t="shared" ref="P4155" si="5309">IF(K4156="Yes",IF(L4156="Yes","Yes","No"),"No")</f>
        <v>Yes</v>
      </c>
      <c r="Q4155" s="94" t="s">
        <v>2759</v>
      </c>
      <c r="R4155" s="5" t="s">
        <v>1</v>
      </c>
      <c r="S4155" s="5" t="s">
        <v>2</v>
      </c>
      <c r="T4155" s="5" t="s">
        <v>7</v>
      </c>
      <c r="U4155" s="5">
        <v>72</v>
      </c>
      <c r="V4155" s="5">
        <v>81.94</v>
      </c>
      <c r="W4155" s="5">
        <v>80.86</v>
      </c>
      <c r="X4155" s="11">
        <f t="shared" si="5237"/>
        <v>1.0799999999999983</v>
      </c>
      <c r="Y4155" s="14">
        <v>51</v>
      </c>
      <c r="Z4155" s="5">
        <v>82.35</v>
      </c>
      <c r="AA4155" s="5">
        <v>79.459999999999994</v>
      </c>
      <c r="AB4155" s="71">
        <f t="shared" si="5277"/>
        <v>2.8900000000000006</v>
      </c>
      <c r="AC4155" s="53"/>
    </row>
    <row r="4156" spans="1:29" ht="15" customHeight="1" x14ac:dyDescent="0.25">
      <c r="A4156" s="53">
        <v>6003108</v>
      </c>
      <c r="B4156" s="89" t="s">
        <v>2743</v>
      </c>
      <c r="C4156" s="53" t="s">
        <v>794</v>
      </c>
      <c r="D4156" s="49" t="s">
        <v>2499</v>
      </c>
      <c r="E4156" s="35" t="str">
        <f>VLOOKUP('2012 Accountability Database'!$A4154,'2011 AYP'!A$2:B$1072,2)</f>
        <v xml:space="preserve"> MS (Met Standards)</v>
      </c>
      <c r="F4156" s="66"/>
      <c r="G4156" s="63" t="s">
        <v>2485</v>
      </c>
      <c r="H4156" s="60" t="str">
        <f t="shared" ref="H4156:I4156" si="5310">IF(H4154="Met","Yes",IF(H4155="Met","Yes","No"))</f>
        <v>Yes</v>
      </c>
      <c r="I4156" s="60" t="str">
        <f t="shared" si="5310"/>
        <v>Yes</v>
      </c>
      <c r="J4156" s="42"/>
      <c r="K4156" s="60" t="str">
        <f t="shared" ref="K4156:L4156" si="5311">IF(K4154="Met","Yes",IF(K4155="Met","Yes","No"))</f>
        <v>Yes</v>
      </c>
      <c r="L4156" s="60" t="str">
        <f t="shared" si="5311"/>
        <v>Yes</v>
      </c>
      <c r="M4156" s="1" t="s">
        <v>9</v>
      </c>
      <c r="N4156" s="14" t="s">
        <v>2503</v>
      </c>
      <c r="O4156" s="5"/>
      <c r="P4156" s="44" t="str">
        <f t="shared" ref="P4156" si="5312">IF(H4160="Yes",IF(I4160="Yes","Yes","No"),"No")</f>
        <v>No</v>
      </c>
      <c r="Q4156" s="108" t="s">
        <v>2758</v>
      </c>
      <c r="R4156" s="5" t="s">
        <v>1</v>
      </c>
      <c r="S4156" s="1" t="s">
        <v>5</v>
      </c>
      <c r="T4156" s="1" t="s">
        <v>3</v>
      </c>
      <c r="U4156" s="5">
        <v>316</v>
      </c>
      <c r="V4156" s="1">
        <v>76.900000000000006</v>
      </c>
      <c r="W4156" s="1">
        <v>82.77</v>
      </c>
      <c r="X4156" s="6">
        <f t="shared" si="5237"/>
        <v>-5.8699999999999903</v>
      </c>
      <c r="Y4156" s="14">
        <v>203</v>
      </c>
      <c r="Z4156" s="1">
        <v>81.28</v>
      </c>
      <c r="AA4156" s="1">
        <v>80.45</v>
      </c>
      <c r="AB4156" s="71">
        <f t="shared" si="5277"/>
        <v>0.82999999999999829</v>
      </c>
      <c r="AC4156" s="53"/>
    </row>
    <row r="4157" spans="1:29" x14ac:dyDescent="0.25">
      <c r="A4157" s="53">
        <v>6003108</v>
      </c>
      <c r="B4157" s="89" t="s">
        <v>2743</v>
      </c>
      <c r="C4157" s="53" t="s">
        <v>794</v>
      </c>
      <c r="D4157" s="49" t="s">
        <v>2507</v>
      </c>
      <c r="E4157" s="47">
        <f>VLOOKUP('2012 Accountability Database'!A4154,Dems1112!$A$2:$G$1082,3)</f>
        <v>0.38</v>
      </c>
      <c r="F4157" s="66"/>
      <c r="G4157" s="52"/>
      <c r="M4157" s="1" t="s">
        <v>9</v>
      </c>
      <c r="N4157" s="14" t="s">
        <v>2504</v>
      </c>
      <c r="O4157" s="5"/>
      <c r="P4157" s="44" t="str">
        <f t="shared" ref="P4157" si="5313">IF(K4160="Yes",IF(L4160="Yes","Yes","No"),"No")</f>
        <v>No</v>
      </c>
      <c r="Q4157" s="108"/>
      <c r="R4157" s="5" t="s">
        <v>1</v>
      </c>
      <c r="S4157" s="1" t="s">
        <v>5</v>
      </c>
      <c r="T4157" s="1" t="s">
        <v>7</v>
      </c>
      <c r="U4157" s="5">
        <v>256</v>
      </c>
      <c r="V4157" s="1">
        <v>73.83</v>
      </c>
      <c r="W4157" s="1">
        <v>80.86</v>
      </c>
      <c r="X4157" s="6">
        <f t="shared" si="5237"/>
        <v>-7.0300000000000011</v>
      </c>
      <c r="Y4157" s="14">
        <v>163</v>
      </c>
      <c r="Z4157" s="1">
        <v>80.37</v>
      </c>
      <c r="AA4157" s="1">
        <v>79.459999999999994</v>
      </c>
      <c r="AB4157" s="71">
        <f t="shared" si="5277"/>
        <v>0.9100000000000108</v>
      </c>
      <c r="AC4157" s="53"/>
    </row>
    <row r="4158" spans="1:29" x14ac:dyDescent="0.25">
      <c r="A4158" s="53">
        <v>6003108</v>
      </c>
      <c r="B4158" s="89" t="s">
        <v>2743</v>
      </c>
      <c r="C4158" s="53" t="s">
        <v>794</v>
      </c>
      <c r="D4158" s="50" t="s">
        <v>2508</v>
      </c>
      <c r="E4158" s="47">
        <f>VLOOKUP('2012 Accountability Database'!A4154,Dems1112!$A$2:$G$1082,4)</f>
        <v>0.73</v>
      </c>
      <c r="F4158" s="65" t="s">
        <v>2486</v>
      </c>
      <c r="G4158" s="62"/>
      <c r="H4158" s="13" t="str">
        <f>IF(V4158&gt;94,"Met",IF(X4158="--","n/a",IF(X4158&gt;=0,"Met","Did Not Meet")))</f>
        <v>Did Not Meet</v>
      </c>
      <c r="I4158" s="13" t="str">
        <f>IF(V4159&gt;94,"Met",IF(X4159="--","n/a",IF(X4159&gt;=0,"Met","Did Not Meet")))</f>
        <v>Did Not Meet</v>
      </c>
      <c r="J4158" s="13"/>
      <c r="K4158" s="13" t="str">
        <f>IF(Z4158&gt;94,"Met",IF(AB4158="--","n/a",IF(AB4158&gt;=0,"Met","Did Not Meet")))</f>
        <v>Did Not Meet</v>
      </c>
      <c r="L4158" s="13" t="str">
        <f>IF(Z4159&gt;94,"Met",IF(AB4159="--","n/a",IF(AB4159&gt;=0,"Met","Did Not Meet")))</f>
        <v>Did Not Meet</v>
      </c>
      <c r="M4158" s="1" t="s">
        <v>9</v>
      </c>
      <c r="N4158" s="68" t="s">
        <v>2497</v>
      </c>
      <c r="O4158" s="35"/>
      <c r="P4158" s="44"/>
      <c r="Q4158" s="108"/>
      <c r="R4158" s="5" t="s">
        <v>6</v>
      </c>
      <c r="S4158" s="1" t="s">
        <v>2</v>
      </c>
      <c r="T4158" s="1" t="s">
        <v>3</v>
      </c>
      <c r="U4158" s="5">
        <v>86</v>
      </c>
      <c r="V4158" s="1">
        <v>70.930000000000007</v>
      </c>
      <c r="W4158" s="1">
        <v>80.41</v>
      </c>
      <c r="X4158" s="6">
        <f t="shared" si="5237"/>
        <v>-9.4799999999999898</v>
      </c>
      <c r="Y4158" s="14">
        <v>59</v>
      </c>
      <c r="Z4158" s="1">
        <v>49.15</v>
      </c>
      <c r="AA4158" s="1">
        <v>57.22</v>
      </c>
      <c r="AB4158" s="72">
        <f t="shared" si="5277"/>
        <v>-8.07</v>
      </c>
      <c r="AC4158" s="53"/>
    </row>
    <row r="4159" spans="1:29" x14ac:dyDescent="0.25">
      <c r="A4159" s="53">
        <v>6003108</v>
      </c>
      <c r="B4159" s="89" t="s">
        <v>2743</v>
      </c>
      <c r="C4159" s="53" t="s">
        <v>794</v>
      </c>
      <c r="D4159" s="50" t="s">
        <v>974</v>
      </c>
      <c r="E4159" s="47" t="str">
        <f>VLOOKUP('2012 Accountability Database'!A4154,Dems1112!$A$2:$G$1082,5)</f>
        <v>P-5</v>
      </c>
      <c r="F4159" s="65" t="s">
        <v>2487</v>
      </c>
      <c r="G4159" s="62"/>
      <c r="H4159" s="13" t="str">
        <f>IF(V4160&gt;94,"Met",IF(X4160="--","n/a",IF(X4160&gt;=0,"Met","Did Not Meet")))</f>
        <v>Did Not Meet</v>
      </c>
      <c r="I4159" s="13" t="str">
        <f>IF(V4161&gt;94,"Met",IF(X4161="--","n/a",IF(X4161&gt;=0,"Met","Did Not Meet")))</f>
        <v>Did Not Meet</v>
      </c>
      <c r="J4159" s="13"/>
      <c r="K4159" s="13" t="str">
        <f>IF(Z4160&gt;94,"Met",IF(AB4160="--","n/a",IF(AB4160&gt;=0,"Met","Did Not Meet")))</f>
        <v>Did Not Meet</v>
      </c>
      <c r="L4159" s="13" t="str">
        <f>IF(Z4161&gt;94,"Met",IF(AB4161="--","n/a",IF(AB4161&gt;=0,"Met","Did Not Meet")))</f>
        <v>Did Not Meet</v>
      </c>
      <c r="M4159" s="1" t="s">
        <v>9</v>
      </c>
      <c r="N4159" s="14"/>
      <c r="O4159" s="35" t="s">
        <v>2506</v>
      </c>
      <c r="P4159" s="83" t="str">
        <f t="shared" ref="P4159" si="5314">IF(P4154="No"," ", IF(P4156="No"," ",IF(P4155="No", " ",IF(P4157="No"," ","X"))))</f>
        <v xml:space="preserve"> </v>
      </c>
      <c r="Q4159" s="108"/>
      <c r="R4159" s="5" t="s">
        <v>6</v>
      </c>
      <c r="S4159" s="1" t="s">
        <v>2</v>
      </c>
      <c r="T4159" s="1" t="s">
        <v>7</v>
      </c>
      <c r="U4159" s="5">
        <v>72</v>
      </c>
      <c r="V4159" s="1">
        <v>70.83</v>
      </c>
      <c r="W4159" s="1">
        <v>78.84</v>
      </c>
      <c r="X4159" s="6">
        <f t="shared" si="5237"/>
        <v>-8.0100000000000051</v>
      </c>
      <c r="Y4159" s="14">
        <v>51</v>
      </c>
      <c r="Z4159" s="1">
        <v>50.98</v>
      </c>
      <c r="AA4159" s="1">
        <v>52.59</v>
      </c>
      <c r="AB4159" s="72">
        <f t="shared" si="5277"/>
        <v>-1.6100000000000065</v>
      </c>
      <c r="AC4159" s="53"/>
    </row>
    <row r="4160" spans="1:29" ht="15.75" x14ac:dyDescent="0.25">
      <c r="A4160" s="53">
        <v>6003108</v>
      </c>
      <c r="B4160" s="89" t="s">
        <v>2743</v>
      </c>
      <c r="C4160" s="53" t="s">
        <v>794</v>
      </c>
      <c r="D4160" s="50" t="s">
        <v>975</v>
      </c>
      <c r="E4160" s="48" t="str">
        <f>VLOOKUP('2012 Accountability Database'!A4154,Dems1112!$A$2:$G$1082,6)</f>
        <v>3 (Central AR)</v>
      </c>
      <c r="F4160" s="66"/>
      <c r="G4160" s="63" t="s">
        <v>2488</v>
      </c>
      <c r="H4160" s="61" t="str">
        <f t="shared" ref="H4160:I4160" si="5315">IF(H4158="Met","Yes",IF(H4159="Met","Yes","No"))</f>
        <v>No</v>
      </c>
      <c r="I4160" s="61" t="str">
        <f t="shared" si="5315"/>
        <v>No</v>
      </c>
      <c r="J4160" s="55"/>
      <c r="K4160" s="61" t="str">
        <f t="shared" ref="K4160:L4160" si="5316">IF(K4158="Met","Yes",IF(K4159="Met","Yes","No"))</f>
        <v>No</v>
      </c>
      <c r="L4160" s="61" t="str">
        <f t="shared" si="5316"/>
        <v>No</v>
      </c>
      <c r="M4160" s="1" t="s">
        <v>9</v>
      </c>
      <c r="N4160" s="14"/>
      <c r="O4160" s="35" t="s">
        <v>2505</v>
      </c>
      <c r="P4160" s="83" t="str">
        <f t="shared" ref="P4160" si="5317">IF(P4159="X"," ",IF(P4161="X"," ","X"))</f>
        <v xml:space="preserve"> </v>
      </c>
      <c r="Q4160" s="94" t="s">
        <v>2759</v>
      </c>
      <c r="R4160" s="5" t="s">
        <v>6</v>
      </c>
      <c r="S4160" s="1" t="s">
        <v>5</v>
      </c>
      <c r="T4160" s="1" t="s">
        <v>3</v>
      </c>
      <c r="U4160" s="5">
        <v>316</v>
      </c>
      <c r="V4160" s="1">
        <v>75</v>
      </c>
      <c r="W4160" s="1">
        <v>80.41</v>
      </c>
      <c r="X4160" s="6">
        <f t="shared" si="5237"/>
        <v>-5.4099999999999966</v>
      </c>
      <c r="Y4160" s="14">
        <v>203</v>
      </c>
      <c r="Z4160" s="1">
        <v>51.72</v>
      </c>
      <c r="AA4160" s="1">
        <v>57.22</v>
      </c>
      <c r="AB4160" s="72">
        <f t="shared" si="5277"/>
        <v>-5.5</v>
      </c>
      <c r="AC4160" s="53"/>
    </row>
    <row r="4161" spans="1:29" x14ac:dyDescent="0.25">
      <c r="A4161" s="54">
        <v>6003108</v>
      </c>
      <c r="B4161" s="90" t="s">
        <v>2743</v>
      </c>
      <c r="C4161" s="54" t="s">
        <v>794</v>
      </c>
      <c r="D4161" s="4"/>
      <c r="E4161" s="4"/>
      <c r="F4161" s="67"/>
      <c r="G4161" s="64"/>
      <c r="H4161" s="43"/>
      <c r="I4161" s="43"/>
      <c r="J4161" s="43"/>
      <c r="K4161" s="43"/>
      <c r="L4161" s="43"/>
      <c r="M4161" s="4" t="s">
        <v>9</v>
      </c>
      <c r="N4161" s="15"/>
      <c r="O4161" s="38" t="s">
        <v>2482</v>
      </c>
      <c r="P4161" s="84" t="str">
        <f>IF(E4155="Achieving School"," ","X")</f>
        <v>X</v>
      </c>
      <c r="Q4161" s="91"/>
      <c r="R4161" s="4" t="s">
        <v>6</v>
      </c>
      <c r="S4161" s="4" t="s">
        <v>5</v>
      </c>
      <c r="T4161" s="4" t="s">
        <v>7</v>
      </c>
      <c r="U4161" s="4">
        <v>256</v>
      </c>
      <c r="V4161" s="4">
        <v>73.05</v>
      </c>
      <c r="W4161" s="4">
        <v>78.84</v>
      </c>
      <c r="X4161" s="7">
        <f t="shared" si="5237"/>
        <v>-5.7900000000000063</v>
      </c>
      <c r="Y4161" s="15">
        <v>163</v>
      </c>
      <c r="Z4161" s="4">
        <v>48.47</v>
      </c>
      <c r="AA4161" s="4">
        <v>52.59</v>
      </c>
      <c r="AB4161" s="73">
        <f t="shared" si="5277"/>
        <v>-4.1200000000000045</v>
      </c>
      <c r="AC4161" s="54"/>
    </row>
    <row r="4162" spans="1:29" x14ac:dyDescent="0.25">
      <c r="A4162" s="1">
        <v>6003110</v>
      </c>
      <c r="B4162" s="87" t="s">
        <v>2743</v>
      </c>
      <c r="C4162" s="55" t="s">
        <v>795</v>
      </c>
      <c r="E4162" s="42"/>
      <c r="F4162" s="65" t="s">
        <v>2483</v>
      </c>
      <c r="G4162" s="62"/>
      <c r="H4162" s="37" t="str">
        <f>IF(V4162&gt;94,"Met",IF(X4162="--","n/a",IF(X4162&gt;=0,"Met","Did Not Meet")))</f>
        <v>Met</v>
      </c>
      <c r="I4162" s="37" t="str">
        <f>IF(V4163&gt;94,"Met",IF(X4163="--","n/a",IF(X4163&gt;=0,"Met","Did Not Meet")))</f>
        <v>Met</v>
      </c>
      <c r="K4162" s="13" t="str">
        <f>IF(Z4162&gt;94,"Met",IF(AB4162="--","n/a",IF(AB4162&gt;=0,"Met","Did Not Meet")))</f>
        <v>Met</v>
      </c>
      <c r="L4162" s="13" t="str">
        <f>IF(Z4163&gt;94,"Met",IF(AB4163="--","n/a",IF(AB4163&gt;=0,"Met","Did Not Meet")))</f>
        <v>Met</v>
      </c>
      <c r="M4162" s="1" t="s">
        <v>4</v>
      </c>
      <c r="N4162" s="14" t="s">
        <v>2502</v>
      </c>
      <c r="O4162" s="5"/>
      <c r="P4162" s="44" t="str">
        <f t="shared" ref="P4162" si="5318">IF(H4164="Yes",IF(I4164="Yes","Yes","No"),"No")</f>
        <v>Yes</v>
      </c>
      <c r="Q4162" s="93"/>
      <c r="R4162" s="5" t="s">
        <v>1</v>
      </c>
      <c r="S4162" s="1" t="s">
        <v>2</v>
      </c>
      <c r="T4162" s="1" t="s">
        <v>3</v>
      </c>
      <c r="U4162" s="5">
        <v>99</v>
      </c>
      <c r="V4162" s="1">
        <v>95.96</v>
      </c>
      <c r="W4162" s="1">
        <v>82.01</v>
      </c>
      <c r="X4162" s="9">
        <f t="shared" ref="X4162:X4225" si="5319">V4162-W4162</f>
        <v>13.949999999999989</v>
      </c>
      <c r="Y4162" s="14">
        <v>72</v>
      </c>
      <c r="Z4162" s="1">
        <v>98.61</v>
      </c>
      <c r="AA4162" s="1">
        <v>91.79</v>
      </c>
      <c r="AB4162" s="71">
        <f t="shared" si="5277"/>
        <v>6.8199999999999932</v>
      </c>
      <c r="AC4162" s="36"/>
    </row>
    <row r="4163" spans="1:29" ht="15.75" x14ac:dyDescent="0.25">
      <c r="A4163" s="53">
        <v>6003110</v>
      </c>
      <c r="B4163" s="89" t="s">
        <v>2743</v>
      </c>
      <c r="C4163" s="53" t="s">
        <v>795</v>
      </c>
      <c r="D4163" s="49" t="s">
        <v>2498</v>
      </c>
      <c r="E4163" s="34" t="str">
        <f>M4162</f>
        <v>Achieving School</v>
      </c>
      <c r="F4163" s="65" t="s">
        <v>2484</v>
      </c>
      <c r="G4163" s="62"/>
      <c r="H4163" s="13" t="str">
        <f>IF(V4164&gt;94,"Met",IF(X4164="--","n/a",IF(X4164&gt;=0,"Met","Did Not Meet")))</f>
        <v>Met</v>
      </c>
      <c r="I4163" s="13" t="str">
        <f>IF(V4165&gt;94,"Met",IF(X4165="--","n/a",IF(X4165&gt;=0,"Met","Did Not Meet")))</f>
        <v>Met</v>
      </c>
      <c r="K4163" s="13" t="str">
        <f>IF(Z4164&gt;94,"Met",IF(AB4164="--","n/a",IF(AB4164&gt;=0,"Met","Did Not Meet")))</f>
        <v>Did Not Meet</v>
      </c>
      <c r="L4163" s="13" t="str">
        <f>IF(Z4165&gt;94,"Met",IF(AB4165="--","n/a",IF(AB4165&gt;=0,"Met","Did Not Meet")))</f>
        <v>Did Not Meet</v>
      </c>
      <c r="M4163" s="1" t="s">
        <v>4</v>
      </c>
      <c r="N4163" s="14" t="s">
        <v>2501</v>
      </c>
      <c r="O4163" s="5"/>
      <c r="P4163" s="44" t="str">
        <f t="shared" ref="P4163" si="5320">IF(K4164="Yes",IF(L4164="Yes","Yes","No"),"No")</f>
        <v>Yes</v>
      </c>
      <c r="Q4163" s="94" t="s">
        <v>2759</v>
      </c>
      <c r="R4163" s="5" t="s">
        <v>1</v>
      </c>
      <c r="S4163" s="1" t="s">
        <v>2</v>
      </c>
      <c r="T4163" s="1" t="s">
        <v>7</v>
      </c>
      <c r="U4163" s="5">
        <v>70</v>
      </c>
      <c r="V4163" s="1">
        <v>94.29</v>
      </c>
      <c r="W4163" s="1">
        <v>75.87</v>
      </c>
      <c r="X4163" s="9">
        <f t="shared" si="5319"/>
        <v>18.420000000000002</v>
      </c>
      <c r="Y4163" s="14">
        <v>52</v>
      </c>
      <c r="Z4163" s="1">
        <v>100</v>
      </c>
      <c r="AA4163" s="1">
        <v>90.65</v>
      </c>
      <c r="AB4163" s="71">
        <f t="shared" si="5277"/>
        <v>9.3499999999999943</v>
      </c>
      <c r="AC4163" s="53"/>
    </row>
    <row r="4164" spans="1:29" ht="15" customHeight="1" x14ac:dyDescent="0.25">
      <c r="A4164" s="53">
        <v>6003110</v>
      </c>
      <c r="B4164" s="89" t="s">
        <v>2743</v>
      </c>
      <c r="C4164" s="53" t="s">
        <v>795</v>
      </c>
      <c r="D4164" s="49" t="s">
        <v>2499</v>
      </c>
      <c r="E4164" s="35" t="str">
        <f>VLOOKUP('2012 Accountability Database'!$A4162,'2011 AYP'!A$2:B$1072,2)</f>
        <v xml:space="preserve"> A (Alert)</v>
      </c>
      <c r="F4164" s="66"/>
      <c r="G4164" s="63" t="s">
        <v>2485</v>
      </c>
      <c r="H4164" s="60" t="str">
        <f t="shared" ref="H4164:I4164" si="5321">IF(H4162="Met","Yes",IF(H4163="Met","Yes","No"))</f>
        <v>Yes</v>
      </c>
      <c r="I4164" s="60" t="str">
        <f t="shared" si="5321"/>
        <v>Yes</v>
      </c>
      <c r="J4164" s="42"/>
      <c r="K4164" s="60" t="str">
        <f t="shared" ref="K4164:L4164" si="5322">IF(K4162="Met","Yes",IF(K4163="Met","Yes","No"))</f>
        <v>Yes</v>
      </c>
      <c r="L4164" s="60" t="str">
        <f t="shared" si="5322"/>
        <v>Yes</v>
      </c>
      <c r="M4164" s="5" t="s">
        <v>4</v>
      </c>
      <c r="N4164" s="14" t="s">
        <v>2503</v>
      </c>
      <c r="O4164" s="5"/>
      <c r="P4164" s="44" t="str">
        <f t="shared" ref="P4164" si="5323">IF(H4168="Yes",IF(I4168="Yes","Yes","No"),"No")</f>
        <v>Yes</v>
      </c>
      <c r="Q4164" s="108" t="s">
        <v>2758</v>
      </c>
      <c r="R4164" s="5" t="s">
        <v>1</v>
      </c>
      <c r="S4164" s="5" t="s">
        <v>5</v>
      </c>
      <c r="T4164" s="5" t="s">
        <v>3</v>
      </c>
      <c r="U4164" s="5">
        <v>331</v>
      </c>
      <c r="V4164" s="5">
        <v>83.08</v>
      </c>
      <c r="W4164" s="5">
        <v>82.01</v>
      </c>
      <c r="X4164" s="11">
        <f t="shared" si="5319"/>
        <v>1.0699999999999932</v>
      </c>
      <c r="Y4164" s="14">
        <v>222</v>
      </c>
      <c r="Z4164" s="5">
        <v>89.19</v>
      </c>
      <c r="AA4164" s="5">
        <v>91.79</v>
      </c>
      <c r="AB4164" s="72">
        <f t="shared" si="5277"/>
        <v>-2.6000000000000085</v>
      </c>
      <c r="AC4164" s="53"/>
    </row>
    <row r="4165" spans="1:29" x14ac:dyDescent="0.25">
      <c r="A4165" s="53">
        <v>6003110</v>
      </c>
      <c r="B4165" s="89" t="s">
        <v>2743</v>
      </c>
      <c r="C4165" s="53" t="s">
        <v>795</v>
      </c>
      <c r="D4165" s="49" t="s">
        <v>2507</v>
      </c>
      <c r="E4165" s="47">
        <f>VLOOKUP('2012 Accountability Database'!A4162,Dems1112!$A$2:$G$1082,3)</f>
        <v>0.38</v>
      </c>
      <c r="F4165" s="66"/>
      <c r="G4165" s="52"/>
      <c r="M4165" s="1" t="s">
        <v>4</v>
      </c>
      <c r="N4165" s="14" t="s">
        <v>2504</v>
      </c>
      <c r="O4165" s="5"/>
      <c r="P4165" s="44" t="str">
        <f t="shared" ref="P4165" si="5324">IF(K4168="Yes",IF(L4168="Yes","Yes","No"),"No")</f>
        <v>No</v>
      </c>
      <c r="Q4165" s="108"/>
      <c r="R4165" s="5" t="s">
        <v>1</v>
      </c>
      <c r="S4165" s="1" t="s">
        <v>5</v>
      </c>
      <c r="T4165" s="1" t="s">
        <v>7</v>
      </c>
      <c r="U4165" s="5">
        <v>239</v>
      </c>
      <c r="V4165" s="1">
        <v>77.819999999999993</v>
      </c>
      <c r="W4165" s="1">
        <v>75.87</v>
      </c>
      <c r="X4165" s="9">
        <f t="shared" si="5319"/>
        <v>1.9499999999999886</v>
      </c>
      <c r="Y4165" s="14">
        <v>162</v>
      </c>
      <c r="Z4165" s="1">
        <v>88.27</v>
      </c>
      <c r="AA4165" s="1">
        <v>90.65</v>
      </c>
      <c r="AB4165" s="72">
        <f t="shared" si="5277"/>
        <v>-2.3800000000000097</v>
      </c>
      <c r="AC4165" s="53"/>
    </row>
    <row r="4166" spans="1:29" x14ac:dyDescent="0.25">
      <c r="A4166" s="53">
        <v>6003110</v>
      </c>
      <c r="B4166" s="89" t="s">
        <v>2743</v>
      </c>
      <c r="C4166" s="53" t="s">
        <v>795</v>
      </c>
      <c r="D4166" s="50" t="s">
        <v>2508</v>
      </c>
      <c r="E4166" s="47">
        <f>VLOOKUP('2012 Accountability Database'!A4162,Dems1112!$A$2:$G$1082,4)</f>
        <v>0.56999999999999995</v>
      </c>
      <c r="F4166" s="65" t="s">
        <v>2486</v>
      </c>
      <c r="G4166" s="62"/>
      <c r="H4166" s="13" t="str">
        <f>IF(V4166&gt;94,"Met",IF(X4166="--","n/a",IF(X4166&gt;=0,"Met","Did Not Meet")))</f>
        <v>Met</v>
      </c>
      <c r="I4166" s="13" t="str">
        <f>IF(V4167&gt;94,"Met",IF(X4167="--","n/a",IF(X4167&gt;=0,"Met","Did Not Meet")))</f>
        <v>Met</v>
      </c>
      <c r="J4166" s="13"/>
      <c r="K4166" s="13" t="str">
        <f>IF(Z4166&gt;94,"Met",IF(AB4166="--","n/a",IF(AB4166&gt;=0,"Met","Did Not Meet")))</f>
        <v>Did Not Meet</v>
      </c>
      <c r="L4166" s="13" t="str">
        <f>IF(Z4167&gt;94,"Met",IF(AB4167="--","n/a",IF(AB4167&gt;=0,"Met","Did Not Meet")))</f>
        <v>Did Not Meet</v>
      </c>
      <c r="M4166" s="1" t="s">
        <v>4</v>
      </c>
      <c r="N4166" s="68" t="s">
        <v>2497</v>
      </c>
      <c r="O4166" s="35"/>
      <c r="P4166" s="44"/>
      <c r="Q4166" s="108"/>
      <c r="R4166" s="5" t="s">
        <v>6</v>
      </c>
      <c r="S4166" s="1" t="s">
        <v>2</v>
      </c>
      <c r="T4166" s="1" t="s">
        <v>3</v>
      </c>
      <c r="U4166" s="5">
        <v>99</v>
      </c>
      <c r="V4166" s="1">
        <v>89.9</v>
      </c>
      <c r="W4166" s="1">
        <v>84.58</v>
      </c>
      <c r="X4166" s="9">
        <f t="shared" si="5319"/>
        <v>5.3200000000000074</v>
      </c>
      <c r="Y4166" s="14">
        <v>72</v>
      </c>
      <c r="Z4166" s="1">
        <v>70.83</v>
      </c>
      <c r="AA4166" s="1">
        <v>79.48</v>
      </c>
      <c r="AB4166" s="72">
        <f t="shared" si="5277"/>
        <v>-8.6500000000000057</v>
      </c>
      <c r="AC4166" s="53"/>
    </row>
    <row r="4167" spans="1:29" x14ac:dyDescent="0.25">
      <c r="A4167" s="53">
        <v>6003110</v>
      </c>
      <c r="B4167" s="89" t="s">
        <v>2743</v>
      </c>
      <c r="C4167" s="53" t="s">
        <v>795</v>
      </c>
      <c r="D4167" s="50" t="s">
        <v>974</v>
      </c>
      <c r="E4167" s="47" t="str">
        <f>VLOOKUP('2012 Accountability Database'!A4162,Dems1112!$A$2:$G$1082,5)</f>
        <v>P-5</v>
      </c>
      <c r="F4167" s="65" t="s">
        <v>2487</v>
      </c>
      <c r="G4167" s="62"/>
      <c r="H4167" s="13" t="str">
        <f>IF(V4168&gt;94,"Met",IF(X4168="--","n/a",IF(X4168&gt;=0,"Met","Did Not Meet")))</f>
        <v>Did Not Meet</v>
      </c>
      <c r="I4167" s="13" t="str">
        <f>IF(V4169&gt;94,"Met",IF(X4169="--","n/a",IF(X4169&gt;=0,"Met","Did Not Meet")))</f>
        <v>Did Not Meet</v>
      </c>
      <c r="J4167" s="13"/>
      <c r="K4167" s="13" t="str">
        <f>IF(Z4168&gt;94,"Met",IF(AB4168="--","n/a",IF(AB4168&gt;=0,"Met","Did Not Meet")))</f>
        <v>Did Not Meet</v>
      </c>
      <c r="L4167" s="13" t="str">
        <f>IF(Z4169&gt;94,"Met",IF(AB4169="--","n/a",IF(AB4169&gt;=0,"Met","Did Not Meet")))</f>
        <v>Did Not Meet</v>
      </c>
      <c r="M4167" s="1" t="s">
        <v>4</v>
      </c>
      <c r="N4167" s="14"/>
      <c r="O4167" s="35" t="s">
        <v>2506</v>
      </c>
      <c r="P4167" s="83" t="str">
        <f t="shared" ref="P4167" si="5325">IF(P4162="No"," ", IF(P4164="No"," ",IF(P4163="No", " ",IF(P4165="No"," ","X"))))</f>
        <v xml:space="preserve"> </v>
      </c>
      <c r="Q4167" s="108"/>
      <c r="R4167" s="5" t="s">
        <v>6</v>
      </c>
      <c r="S4167" s="1" t="s">
        <v>2</v>
      </c>
      <c r="T4167" s="1" t="s">
        <v>7</v>
      </c>
      <c r="U4167" s="5">
        <v>70</v>
      </c>
      <c r="V4167" s="1">
        <v>87.14</v>
      </c>
      <c r="W4167" s="1">
        <v>79.489999999999995</v>
      </c>
      <c r="X4167" s="9">
        <f t="shared" si="5319"/>
        <v>7.6500000000000057</v>
      </c>
      <c r="Y4167" s="14">
        <v>52</v>
      </c>
      <c r="Z4167" s="1">
        <v>69.23</v>
      </c>
      <c r="AA4167" s="1">
        <v>77.55</v>
      </c>
      <c r="AB4167" s="72">
        <f t="shared" si="5277"/>
        <v>-8.3199999999999932</v>
      </c>
      <c r="AC4167" s="53"/>
    </row>
    <row r="4168" spans="1:29" ht="15.75" x14ac:dyDescent="0.25">
      <c r="A4168" s="53">
        <v>6003110</v>
      </c>
      <c r="B4168" s="89" t="s">
        <v>2743</v>
      </c>
      <c r="C4168" s="53" t="s">
        <v>795</v>
      </c>
      <c r="D4168" s="50" t="s">
        <v>975</v>
      </c>
      <c r="E4168" s="48" t="str">
        <f>VLOOKUP('2012 Accountability Database'!A4162,Dems1112!$A$2:$G$1082,6)</f>
        <v>3 (Central AR)</v>
      </c>
      <c r="F4168" s="66"/>
      <c r="G4168" s="63" t="s">
        <v>2488</v>
      </c>
      <c r="H4168" s="61" t="str">
        <f t="shared" ref="H4168:I4168" si="5326">IF(H4166="Met","Yes",IF(H4167="Met","Yes","No"))</f>
        <v>Yes</v>
      </c>
      <c r="I4168" s="61" t="str">
        <f t="shared" si="5326"/>
        <v>Yes</v>
      </c>
      <c r="J4168" s="55"/>
      <c r="K4168" s="61" t="str">
        <f t="shared" ref="K4168:L4168" si="5327">IF(K4166="Met","Yes",IF(K4167="Met","Yes","No"))</f>
        <v>No</v>
      </c>
      <c r="L4168" s="61" t="str">
        <f t="shared" si="5327"/>
        <v>No</v>
      </c>
      <c r="M4168" s="1" t="s">
        <v>4</v>
      </c>
      <c r="N4168" s="14"/>
      <c r="O4168" s="35" t="s">
        <v>2505</v>
      </c>
      <c r="P4168" s="83" t="str">
        <f t="shared" ref="P4168" si="5328">IF(P4167="X"," ",IF(P4169="X"," ","X"))</f>
        <v>X</v>
      </c>
      <c r="Q4168" s="94" t="s">
        <v>2759</v>
      </c>
      <c r="R4168" s="5" t="s">
        <v>6</v>
      </c>
      <c r="S4168" s="1" t="s">
        <v>5</v>
      </c>
      <c r="T4168" s="1" t="s">
        <v>3</v>
      </c>
      <c r="U4168" s="5">
        <v>331</v>
      </c>
      <c r="V4168" s="1">
        <v>83.69</v>
      </c>
      <c r="W4168" s="1">
        <v>84.58</v>
      </c>
      <c r="X4168" s="6">
        <f t="shared" si="5319"/>
        <v>-0.89000000000000057</v>
      </c>
      <c r="Y4168" s="14">
        <v>222</v>
      </c>
      <c r="Z4168" s="1">
        <v>74.319999999999993</v>
      </c>
      <c r="AA4168" s="1">
        <v>79.48</v>
      </c>
      <c r="AB4168" s="72">
        <f t="shared" si="5277"/>
        <v>-5.1600000000000108</v>
      </c>
      <c r="AC4168" s="53"/>
    </row>
    <row r="4169" spans="1:29" x14ac:dyDescent="0.25">
      <c r="A4169" s="54">
        <v>6003110</v>
      </c>
      <c r="B4169" s="90" t="s">
        <v>2743</v>
      </c>
      <c r="C4169" s="54" t="s">
        <v>795</v>
      </c>
      <c r="D4169" s="4"/>
      <c r="E4169" s="4"/>
      <c r="F4169" s="67"/>
      <c r="G4169" s="64"/>
      <c r="H4169" s="43"/>
      <c r="I4169" s="43"/>
      <c r="J4169" s="43"/>
      <c r="K4169" s="43"/>
      <c r="L4169" s="43"/>
      <c r="M4169" s="4" t="s">
        <v>4</v>
      </c>
      <c r="N4169" s="15"/>
      <c r="O4169" s="38" t="s">
        <v>2482</v>
      </c>
      <c r="P4169" s="84" t="str">
        <f>IF(E4163="Achieving School"," ","X")</f>
        <v xml:space="preserve"> </v>
      </c>
      <c r="Q4169" s="91"/>
      <c r="R4169" s="4" t="s">
        <v>6</v>
      </c>
      <c r="S4169" s="4" t="s">
        <v>5</v>
      </c>
      <c r="T4169" s="4" t="s">
        <v>7</v>
      </c>
      <c r="U4169" s="4">
        <v>239</v>
      </c>
      <c r="V4169" s="4">
        <v>78.66</v>
      </c>
      <c r="W4169" s="4">
        <v>79.489999999999995</v>
      </c>
      <c r="X4169" s="7">
        <f t="shared" si="5319"/>
        <v>-0.82999999999999829</v>
      </c>
      <c r="Y4169" s="15">
        <v>162</v>
      </c>
      <c r="Z4169" s="4">
        <v>70.37</v>
      </c>
      <c r="AA4169" s="4">
        <v>77.55</v>
      </c>
      <c r="AB4169" s="73">
        <f t="shared" si="5277"/>
        <v>-7.1799999999999926</v>
      </c>
      <c r="AC4169" s="54"/>
    </row>
    <row r="4170" spans="1:29" x14ac:dyDescent="0.25">
      <c r="A4170" s="1">
        <v>6003111</v>
      </c>
      <c r="B4170" s="87" t="s">
        <v>2743</v>
      </c>
      <c r="C4170" s="55" t="s">
        <v>796</v>
      </c>
      <c r="E4170" s="42"/>
      <c r="F4170" s="65" t="s">
        <v>2483</v>
      </c>
      <c r="G4170" s="62"/>
      <c r="H4170" s="37" t="str">
        <f>IF(V4170&gt;94,"Met",IF(X4170="--","n/a",IF(X4170&gt;=0,"Met","Did Not Meet")))</f>
        <v>Met</v>
      </c>
      <c r="I4170" s="37" t="str">
        <f>IF(V4171&gt;94,"Met",IF(X4171="--","n/a",IF(X4171&gt;=0,"Met","Did Not Meet")))</f>
        <v>Met</v>
      </c>
      <c r="K4170" s="13" t="str">
        <f>IF(Z4170&gt;94,"Met",IF(AB4170="--","n/a",IF(AB4170&gt;=0,"Met","Did Not Meet")))</f>
        <v>Met</v>
      </c>
      <c r="L4170" s="13" t="str">
        <f>IF(Z4171&gt;94,"Met",IF(AB4171="--","n/a",IF(AB4171&gt;=0,"Met","Did Not Meet")))</f>
        <v>Met</v>
      </c>
      <c r="M4170" s="1" t="s">
        <v>4</v>
      </c>
      <c r="N4170" s="14" t="s">
        <v>2502</v>
      </c>
      <c r="O4170" s="5"/>
      <c r="P4170" s="44" t="str">
        <f t="shared" ref="P4170" si="5329">IF(H4172="Yes",IF(I4172="Yes","Yes","No"),"No")</f>
        <v>Yes</v>
      </c>
      <c r="Q4170" s="93"/>
      <c r="R4170" s="5" t="s">
        <v>1</v>
      </c>
      <c r="S4170" s="1" t="s">
        <v>2</v>
      </c>
      <c r="T4170" s="1" t="s">
        <v>3</v>
      </c>
      <c r="U4170" s="5">
        <v>72</v>
      </c>
      <c r="V4170" s="1">
        <v>69.44</v>
      </c>
      <c r="W4170" s="1">
        <v>54.76</v>
      </c>
      <c r="X4170" s="9">
        <f t="shared" si="5319"/>
        <v>14.68</v>
      </c>
      <c r="Y4170" s="14">
        <v>52</v>
      </c>
      <c r="Z4170" s="1">
        <v>82.69</v>
      </c>
      <c r="AA4170" s="1">
        <v>64.75</v>
      </c>
      <c r="AB4170" s="71">
        <f t="shared" si="5277"/>
        <v>17.939999999999998</v>
      </c>
      <c r="AC4170" s="36"/>
    </row>
    <row r="4171" spans="1:29" ht="15.75" x14ac:dyDescent="0.25">
      <c r="A4171" s="53">
        <v>6003111</v>
      </c>
      <c r="B4171" s="89" t="s">
        <v>2743</v>
      </c>
      <c r="C4171" s="53" t="s">
        <v>796</v>
      </c>
      <c r="D4171" s="49" t="s">
        <v>2498</v>
      </c>
      <c r="E4171" s="34" t="str">
        <f>M4170</f>
        <v>Achieving School</v>
      </c>
      <c r="F4171" s="65" t="s">
        <v>2484</v>
      </c>
      <c r="G4171" s="62"/>
      <c r="H4171" s="13" t="str">
        <f>IF(V4172&gt;94,"Met",IF(X4172="--","n/a",IF(X4172&gt;=0,"Met","Did Not Meet")))</f>
        <v>Met</v>
      </c>
      <c r="I4171" s="13" t="str">
        <f>IF(V4173&gt;94,"Met",IF(X4173="--","n/a",IF(X4173&gt;=0,"Met","Did Not Meet")))</f>
        <v>Met</v>
      </c>
      <c r="K4171" s="13" t="str">
        <f>IF(Z4172&gt;94,"Met",IF(AB4172="--","n/a",IF(AB4172&gt;=0,"Met","Did Not Meet")))</f>
        <v>Met</v>
      </c>
      <c r="L4171" s="13" t="str">
        <f>IF(Z4173&gt;94,"Met",IF(AB4173="--","n/a",IF(AB4173&gt;=0,"Met","Did Not Meet")))</f>
        <v>Met</v>
      </c>
      <c r="M4171" s="1" t="s">
        <v>4</v>
      </c>
      <c r="N4171" s="14" t="s">
        <v>2501</v>
      </c>
      <c r="O4171" s="5"/>
      <c r="P4171" s="44" t="str">
        <f t="shared" ref="P4171" si="5330">IF(K4172="Yes",IF(L4172="Yes","Yes","No"),"No")</f>
        <v>Yes</v>
      </c>
      <c r="Q4171" s="94" t="s">
        <v>2759</v>
      </c>
      <c r="R4171" s="5" t="s">
        <v>1</v>
      </c>
      <c r="S4171" s="1" t="s">
        <v>2</v>
      </c>
      <c r="T4171" s="1" t="s">
        <v>7</v>
      </c>
      <c r="U4171" s="5">
        <v>66</v>
      </c>
      <c r="V4171" s="1">
        <v>68.180000000000007</v>
      </c>
      <c r="W4171" s="1">
        <v>51.47</v>
      </c>
      <c r="X4171" s="9">
        <f t="shared" si="5319"/>
        <v>16.710000000000008</v>
      </c>
      <c r="Y4171" s="14">
        <v>47</v>
      </c>
      <c r="Z4171" s="1">
        <v>82.98</v>
      </c>
      <c r="AA4171" s="1">
        <v>61.63</v>
      </c>
      <c r="AB4171" s="71">
        <f t="shared" si="5277"/>
        <v>21.35</v>
      </c>
      <c r="AC4171" s="53"/>
    </row>
    <row r="4172" spans="1:29" ht="15" customHeight="1" x14ac:dyDescent="0.25">
      <c r="A4172" s="53">
        <v>6003111</v>
      </c>
      <c r="B4172" s="89" t="s">
        <v>2743</v>
      </c>
      <c r="C4172" s="53" t="s">
        <v>796</v>
      </c>
      <c r="D4172" s="49" t="s">
        <v>2499</v>
      </c>
      <c r="E4172" s="35" t="str">
        <f>VLOOKUP('2012 Accountability Database'!$A4170,'2011 AYP'!A$2:B$1072,2)</f>
        <v>SI_3 (School Improvement Year 3)</v>
      </c>
      <c r="F4172" s="66"/>
      <c r="G4172" s="63" t="s">
        <v>2485</v>
      </c>
      <c r="H4172" s="60" t="str">
        <f t="shared" ref="H4172:I4172" si="5331">IF(H4170="Met","Yes",IF(H4171="Met","Yes","No"))</f>
        <v>Yes</v>
      </c>
      <c r="I4172" s="60" t="str">
        <f t="shared" si="5331"/>
        <v>Yes</v>
      </c>
      <c r="J4172" s="42"/>
      <c r="K4172" s="60" t="str">
        <f t="shared" ref="K4172:L4172" si="5332">IF(K4170="Met","Yes",IF(K4171="Met","Yes","No"))</f>
        <v>Yes</v>
      </c>
      <c r="L4172" s="60" t="str">
        <f t="shared" si="5332"/>
        <v>Yes</v>
      </c>
      <c r="M4172" s="1" t="s">
        <v>4</v>
      </c>
      <c r="N4172" s="14" t="s">
        <v>2503</v>
      </c>
      <c r="O4172" s="5"/>
      <c r="P4172" s="44" t="str">
        <f t="shared" ref="P4172" si="5333">IF(H4176="Yes",IF(I4176="Yes","Yes","No"),"No")</f>
        <v>Yes</v>
      </c>
      <c r="Q4172" s="108" t="s">
        <v>2758</v>
      </c>
      <c r="R4172" s="5" t="s">
        <v>1</v>
      </c>
      <c r="S4172" s="1" t="s">
        <v>5</v>
      </c>
      <c r="T4172" s="1" t="s">
        <v>3</v>
      </c>
      <c r="U4172" s="5">
        <v>233</v>
      </c>
      <c r="V4172" s="1">
        <v>54.94</v>
      </c>
      <c r="W4172" s="1">
        <v>54.76</v>
      </c>
      <c r="X4172" s="9">
        <f t="shared" si="5319"/>
        <v>0.17999999999999972</v>
      </c>
      <c r="Y4172" s="14">
        <v>165</v>
      </c>
      <c r="Z4172" s="1">
        <v>69.09</v>
      </c>
      <c r="AA4172" s="1">
        <v>64.75</v>
      </c>
      <c r="AB4172" s="71">
        <f t="shared" si="5277"/>
        <v>4.3400000000000034</v>
      </c>
      <c r="AC4172" s="53"/>
    </row>
    <row r="4173" spans="1:29" x14ac:dyDescent="0.25">
      <c r="A4173" s="53">
        <v>6003111</v>
      </c>
      <c r="B4173" s="89" t="s">
        <v>2743</v>
      </c>
      <c r="C4173" s="53" t="s">
        <v>796</v>
      </c>
      <c r="D4173" s="49" t="s">
        <v>2507</v>
      </c>
      <c r="E4173" s="47">
        <f>VLOOKUP('2012 Accountability Database'!A4170,Dems1112!$A$2:$G$1082,3)</f>
        <v>0.38</v>
      </c>
      <c r="F4173" s="66"/>
      <c r="G4173" s="52"/>
      <c r="M4173" s="5" t="s">
        <v>4</v>
      </c>
      <c r="N4173" s="14" t="s">
        <v>2504</v>
      </c>
      <c r="O4173" s="5"/>
      <c r="P4173" s="44" t="str">
        <f t="shared" ref="P4173" si="5334">IF(K4176="Yes",IF(L4176="Yes","Yes","No"),"No")</f>
        <v>Yes</v>
      </c>
      <c r="Q4173" s="108"/>
      <c r="R4173" s="5" t="s">
        <v>1</v>
      </c>
      <c r="S4173" s="5" t="s">
        <v>5</v>
      </c>
      <c r="T4173" s="5" t="s">
        <v>7</v>
      </c>
      <c r="U4173" s="5">
        <v>203</v>
      </c>
      <c r="V4173" s="5">
        <v>52.71</v>
      </c>
      <c r="W4173" s="5">
        <v>51.47</v>
      </c>
      <c r="X4173" s="11">
        <f t="shared" si="5319"/>
        <v>1.240000000000002</v>
      </c>
      <c r="Y4173" s="14">
        <v>139</v>
      </c>
      <c r="Z4173" s="5">
        <v>66.91</v>
      </c>
      <c r="AA4173" s="5">
        <v>61.63</v>
      </c>
      <c r="AB4173" s="71">
        <f t="shared" si="5277"/>
        <v>5.279999999999994</v>
      </c>
      <c r="AC4173" s="53"/>
    </row>
    <row r="4174" spans="1:29" x14ac:dyDescent="0.25">
      <c r="A4174" s="53">
        <v>6003111</v>
      </c>
      <c r="B4174" s="89" t="s">
        <v>2743</v>
      </c>
      <c r="C4174" s="53" t="s">
        <v>796</v>
      </c>
      <c r="D4174" s="50" t="s">
        <v>2508</v>
      </c>
      <c r="E4174" s="47">
        <f>VLOOKUP('2012 Accountability Database'!A4170,Dems1112!$A$2:$G$1082,4)</f>
        <v>0.81</v>
      </c>
      <c r="F4174" s="65" t="s">
        <v>2486</v>
      </c>
      <c r="G4174" s="62"/>
      <c r="H4174" s="13" t="str">
        <f>IF(V4174&gt;94,"Met",IF(X4174="--","n/a",IF(X4174&gt;=0,"Met","Did Not Meet")))</f>
        <v>Met</v>
      </c>
      <c r="I4174" s="13" t="str">
        <f>IF(V4175&gt;94,"Met",IF(X4175="--","n/a",IF(X4175&gt;=0,"Met","Did Not Meet")))</f>
        <v>Met</v>
      </c>
      <c r="J4174" s="13"/>
      <c r="K4174" s="13" t="str">
        <f>IF(Z4174&gt;94,"Met",IF(AB4174="--","n/a",IF(AB4174&gt;=0,"Met","Did Not Meet")))</f>
        <v>Met</v>
      </c>
      <c r="L4174" s="13" t="str">
        <f>IF(Z4175&gt;94,"Met",IF(AB4175="--","n/a",IF(AB4175&gt;=0,"Met","Did Not Meet")))</f>
        <v>Met</v>
      </c>
      <c r="M4174" s="5" t="s">
        <v>4</v>
      </c>
      <c r="N4174" s="68" t="s">
        <v>2497</v>
      </c>
      <c r="O4174" s="35"/>
      <c r="P4174" s="44"/>
      <c r="Q4174" s="108"/>
      <c r="R4174" s="5" t="s">
        <v>6</v>
      </c>
      <c r="S4174" s="5" t="s">
        <v>2</v>
      </c>
      <c r="T4174" s="5" t="s">
        <v>3</v>
      </c>
      <c r="U4174" s="5">
        <v>72</v>
      </c>
      <c r="V4174" s="5">
        <v>61.11</v>
      </c>
      <c r="W4174" s="5">
        <v>55.95</v>
      </c>
      <c r="X4174" s="11">
        <f t="shared" si="5319"/>
        <v>5.1599999999999966</v>
      </c>
      <c r="Y4174" s="14">
        <v>52</v>
      </c>
      <c r="Z4174" s="5">
        <v>53.85</v>
      </c>
      <c r="AA4174" s="5">
        <v>50.64</v>
      </c>
      <c r="AB4174" s="71">
        <f t="shared" si="5277"/>
        <v>3.2100000000000009</v>
      </c>
      <c r="AC4174" s="53"/>
    </row>
    <row r="4175" spans="1:29" x14ac:dyDescent="0.25">
      <c r="A4175" s="53">
        <v>6003111</v>
      </c>
      <c r="B4175" s="89" t="s">
        <v>2743</v>
      </c>
      <c r="C4175" s="53" t="s">
        <v>796</v>
      </c>
      <c r="D4175" s="50" t="s">
        <v>974</v>
      </c>
      <c r="E4175" s="47" t="str">
        <f>VLOOKUP('2012 Accountability Database'!A4170,Dems1112!$A$2:$G$1082,5)</f>
        <v>P-6</v>
      </c>
      <c r="F4175" s="65" t="s">
        <v>2487</v>
      </c>
      <c r="G4175" s="62"/>
      <c r="H4175" s="13" t="str">
        <f>IF(V4176&gt;94,"Met",IF(X4176="--","n/a",IF(X4176&gt;=0,"Met","Did Not Meet")))</f>
        <v>Did Not Meet</v>
      </c>
      <c r="I4175" s="13" t="str">
        <f>IF(V4177&gt;94,"Met",IF(X4177="--","n/a",IF(X4177&gt;=0,"Met","Did Not Meet")))</f>
        <v>Did Not Meet</v>
      </c>
      <c r="J4175" s="13"/>
      <c r="K4175" s="13" t="str">
        <f>IF(Z4176&gt;94,"Met",IF(AB4176="--","n/a",IF(AB4176&gt;=0,"Met","Did Not Meet")))</f>
        <v>Did Not Meet</v>
      </c>
      <c r="L4175" s="13" t="str">
        <f>IF(Z4177&gt;94,"Met",IF(AB4177="--","n/a",IF(AB4177&gt;=0,"Met","Did Not Meet")))</f>
        <v>Met</v>
      </c>
      <c r="M4175" s="1" t="s">
        <v>4</v>
      </c>
      <c r="N4175" s="14"/>
      <c r="O4175" s="35" t="s">
        <v>2506</v>
      </c>
      <c r="P4175" s="83" t="str">
        <f t="shared" ref="P4175" si="5335">IF(P4170="No"," ", IF(P4172="No"," ",IF(P4171="No", " ",IF(P4173="No"," ","X"))))</f>
        <v>X</v>
      </c>
      <c r="Q4175" s="108"/>
      <c r="R4175" s="5" t="s">
        <v>6</v>
      </c>
      <c r="S4175" s="1" t="s">
        <v>2</v>
      </c>
      <c r="T4175" s="1" t="s">
        <v>7</v>
      </c>
      <c r="U4175" s="5">
        <v>66</v>
      </c>
      <c r="V4175" s="1">
        <v>59.09</v>
      </c>
      <c r="W4175" s="1">
        <v>51.47</v>
      </c>
      <c r="X4175" s="9">
        <f t="shared" si="5319"/>
        <v>7.6200000000000045</v>
      </c>
      <c r="Y4175" s="14">
        <v>47</v>
      </c>
      <c r="Z4175" s="1">
        <v>51.06</v>
      </c>
      <c r="AA4175" s="1">
        <v>44.57</v>
      </c>
      <c r="AB4175" s="71">
        <f t="shared" si="5277"/>
        <v>6.490000000000002</v>
      </c>
      <c r="AC4175" s="53"/>
    </row>
    <row r="4176" spans="1:29" ht="15.75" x14ac:dyDescent="0.25">
      <c r="A4176" s="53">
        <v>6003111</v>
      </c>
      <c r="B4176" s="89" t="s">
        <v>2743</v>
      </c>
      <c r="C4176" s="53" t="s">
        <v>796</v>
      </c>
      <c r="D4176" s="50" t="s">
        <v>975</v>
      </c>
      <c r="E4176" s="48" t="str">
        <f>VLOOKUP('2012 Accountability Database'!A4170,Dems1112!$A$2:$G$1082,6)</f>
        <v>3 (Central AR)</v>
      </c>
      <c r="F4176" s="66"/>
      <c r="G4176" s="63" t="s">
        <v>2488</v>
      </c>
      <c r="H4176" s="61" t="str">
        <f t="shared" ref="H4176:I4176" si="5336">IF(H4174="Met","Yes",IF(H4175="Met","Yes","No"))</f>
        <v>Yes</v>
      </c>
      <c r="I4176" s="61" t="str">
        <f t="shared" si="5336"/>
        <v>Yes</v>
      </c>
      <c r="J4176" s="55"/>
      <c r="K4176" s="61" t="str">
        <f t="shared" ref="K4176:L4176" si="5337">IF(K4174="Met","Yes",IF(K4175="Met","Yes","No"))</f>
        <v>Yes</v>
      </c>
      <c r="L4176" s="61" t="str">
        <f t="shared" si="5337"/>
        <v>Yes</v>
      </c>
      <c r="M4176" s="5" t="s">
        <v>4</v>
      </c>
      <c r="N4176" s="14"/>
      <c r="O4176" s="35" t="s">
        <v>2505</v>
      </c>
      <c r="P4176" s="83" t="str">
        <f t="shared" ref="P4176" si="5338">IF(P4175="X"," ",IF(P4177="X"," ","X"))</f>
        <v xml:space="preserve"> </v>
      </c>
      <c r="Q4176" s="94" t="s">
        <v>2759</v>
      </c>
      <c r="R4176" s="5" t="s">
        <v>6</v>
      </c>
      <c r="S4176" s="5" t="s">
        <v>5</v>
      </c>
      <c r="T4176" s="5" t="s">
        <v>3</v>
      </c>
      <c r="U4176" s="5">
        <v>233</v>
      </c>
      <c r="V4176" s="5">
        <v>54.08</v>
      </c>
      <c r="W4176" s="5">
        <v>55.95</v>
      </c>
      <c r="X4176" s="8">
        <f t="shared" si="5319"/>
        <v>-1.8700000000000045</v>
      </c>
      <c r="Y4176" s="14">
        <v>165</v>
      </c>
      <c r="Z4176" s="5">
        <v>50.3</v>
      </c>
      <c r="AA4176" s="5">
        <v>50.64</v>
      </c>
      <c r="AB4176" s="72">
        <f t="shared" si="5277"/>
        <v>-0.34000000000000341</v>
      </c>
      <c r="AC4176" s="53"/>
    </row>
    <row r="4177" spans="1:29" x14ac:dyDescent="0.25">
      <c r="A4177" s="54">
        <v>6003111</v>
      </c>
      <c r="B4177" s="90" t="s">
        <v>2743</v>
      </c>
      <c r="C4177" s="54" t="s">
        <v>796</v>
      </c>
      <c r="D4177" s="4"/>
      <c r="E4177" s="4"/>
      <c r="F4177" s="67"/>
      <c r="G4177" s="64"/>
      <c r="H4177" s="43"/>
      <c r="I4177" s="43"/>
      <c r="J4177" s="43"/>
      <c r="K4177" s="43"/>
      <c r="L4177" s="43"/>
      <c r="M4177" s="4" t="s">
        <v>4</v>
      </c>
      <c r="N4177" s="15"/>
      <c r="O4177" s="38" t="s">
        <v>2482</v>
      </c>
      <c r="P4177" s="84" t="str">
        <f>IF(E4171="Achieving School"," ","X")</f>
        <v xml:space="preserve"> </v>
      </c>
      <c r="Q4177" s="91"/>
      <c r="R4177" s="4" t="s">
        <v>6</v>
      </c>
      <c r="S4177" s="4" t="s">
        <v>5</v>
      </c>
      <c r="T4177" s="4" t="s">
        <v>7</v>
      </c>
      <c r="U4177" s="4">
        <v>203</v>
      </c>
      <c r="V4177" s="4">
        <v>51.23</v>
      </c>
      <c r="W4177" s="4">
        <v>51.47</v>
      </c>
      <c r="X4177" s="7">
        <f t="shared" si="5319"/>
        <v>-0.24000000000000199</v>
      </c>
      <c r="Y4177" s="15">
        <v>139</v>
      </c>
      <c r="Z4177" s="4">
        <v>48.2</v>
      </c>
      <c r="AA4177" s="4">
        <v>44.57</v>
      </c>
      <c r="AB4177" s="74">
        <f t="shared" si="5277"/>
        <v>3.6300000000000026</v>
      </c>
      <c r="AC4177" s="54"/>
    </row>
    <row r="4178" spans="1:29" x14ac:dyDescent="0.25">
      <c r="A4178" s="1">
        <v>6003112</v>
      </c>
      <c r="B4178" s="87" t="s">
        <v>2743</v>
      </c>
      <c r="C4178" s="55" t="s">
        <v>797</v>
      </c>
      <c r="E4178" s="42"/>
      <c r="F4178" s="65" t="s">
        <v>2483</v>
      </c>
      <c r="G4178" s="62"/>
      <c r="H4178" s="37" t="str">
        <f>IF(V4178&gt;94,"Met",IF(X4178="--","n/a",IF(X4178&gt;=0,"Met","Did Not Meet")))</f>
        <v>Met</v>
      </c>
      <c r="I4178" s="37" t="str">
        <f>IF(V4179&gt;94,"Met",IF(X4179="--","n/a",IF(X4179&gt;=0,"Met","Did Not Meet")))</f>
        <v>Met</v>
      </c>
      <c r="K4178" s="13" t="str">
        <f>IF(Z4178&gt;94,"Met",IF(AB4178="--","n/a",IF(AB4178&gt;=0,"Met","Did Not Meet")))</f>
        <v>Met</v>
      </c>
      <c r="L4178" s="13" t="str">
        <f>IF(Z4179&gt;94,"Met",IF(AB4179="--","n/a",IF(AB4179&gt;=0,"Met","Did Not Meet")))</f>
        <v>Met</v>
      </c>
      <c r="M4178" s="1" t="s">
        <v>9</v>
      </c>
      <c r="N4178" s="14" t="s">
        <v>2502</v>
      </c>
      <c r="O4178" s="5"/>
      <c r="P4178" s="44" t="str">
        <f t="shared" ref="P4178" si="5339">IF(H4180="Yes",IF(I4180="Yes","Yes","No"),"No")</f>
        <v>Yes</v>
      </c>
      <c r="Q4178" s="93"/>
      <c r="R4178" s="5" t="s">
        <v>1</v>
      </c>
      <c r="S4178" s="1" t="s">
        <v>2</v>
      </c>
      <c r="T4178" s="1" t="s">
        <v>3</v>
      </c>
      <c r="U4178" s="5">
        <v>149</v>
      </c>
      <c r="V4178" s="1">
        <v>82.55</v>
      </c>
      <c r="W4178" s="1">
        <v>78</v>
      </c>
      <c r="X4178" s="9">
        <f t="shared" si="5319"/>
        <v>4.5499999999999972</v>
      </c>
      <c r="Y4178" s="14">
        <v>91</v>
      </c>
      <c r="Z4178" s="1">
        <v>84.62</v>
      </c>
      <c r="AA4178" s="1">
        <v>79.95</v>
      </c>
      <c r="AB4178" s="71">
        <f t="shared" si="5277"/>
        <v>4.6700000000000017</v>
      </c>
      <c r="AC4178" s="36"/>
    </row>
    <row r="4179" spans="1:29" ht="15.75" x14ac:dyDescent="0.25">
      <c r="A4179" s="53">
        <v>6003112</v>
      </c>
      <c r="B4179" s="89" t="s">
        <v>2743</v>
      </c>
      <c r="C4179" s="53" t="s">
        <v>797</v>
      </c>
      <c r="D4179" s="49" t="s">
        <v>2498</v>
      </c>
      <c r="E4179" s="34" t="str">
        <f>M4178</f>
        <v>Needs Improvement School</v>
      </c>
      <c r="F4179" s="65" t="s">
        <v>2484</v>
      </c>
      <c r="G4179" s="62"/>
      <c r="H4179" s="13" t="str">
        <f>IF(V4180&gt;94,"Met",IF(X4180="--","n/a",IF(X4180&gt;=0,"Met","Did Not Meet")))</f>
        <v>Did Not Meet</v>
      </c>
      <c r="I4179" s="13" t="str">
        <f>IF(V4181&gt;94,"Met",IF(X4181="--","n/a",IF(X4181&gt;=0,"Met","Did Not Meet")))</f>
        <v>Did Not Meet</v>
      </c>
      <c r="K4179" s="13" t="str">
        <f>IF(Z4180&gt;94,"Met",IF(AB4180="--","n/a",IF(AB4180&gt;=0,"Met","Did Not Meet")))</f>
        <v>Met</v>
      </c>
      <c r="L4179" s="13" t="str">
        <f>IF(Z4181&gt;94,"Met",IF(AB4181="--","n/a",IF(AB4181&gt;=0,"Met","Did Not Meet")))</f>
        <v>Met</v>
      </c>
      <c r="M4179" s="1" t="s">
        <v>9</v>
      </c>
      <c r="N4179" s="14" t="s">
        <v>2501</v>
      </c>
      <c r="O4179" s="5"/>
      <c r="P4179" s="44" t="str">
        <f t="shared" ref="P4179" si="5340">IF(K4180="Yes",IF(L4180="Yes","Yes","No"),"No")</f>
        <v>Yes</v>
      </c>
      <c r="Q4179" s="94" t="s">
        <v>2759</v>
      </c>
      <c r="R4179" s="5" t="s">
        <v>1</v>
      </c>
      <c r="S4179" s="1" t="s">
        <v>2</v>
      </c>
      <c r="T4179" s="1" t="s">
        <v>7</v>
      </c>
      <c r="U4179" s="5">
        <v>106</v>
      </c>
      <c r="V4179" s="1">
        <v>75.47</v>
      </c>
      <c r="W4179" s="1">
        <v>68.8</v>
      </c>
      <c r="X4179" s="9">
        <f t="shared" si="5319"/>
        <v>6.6700000000000017</v>
      </c>
      <c r="Y4179" s="14">
        <v>63</v>
      </c>
      <c r="Z4179" s="1">
        <v>79.37</v>
      </c>
      <c r="AA4179" s="1">
        <v>71.45</v>
      </c>
      <c r="AB4179" s="71">
        <f t="shared" si="5277"/>
        <v>7.9200000000000017</v>
      </c>
      <c r="AC4179" s="53"/>
    </row>
    <row r="4180" spans="1:29" ht="15" customHeight="1" x14ac:dyDescent="0.25">
      <c r="A4180" s="53">
        <v>6003112</v>
      </c>
      <c r="B4180" s="89" t="s">
        <v>2743</v>
      </c>
      <c r="C4180" s="53" t="s">
        <v>797</v>
      </c>
      <c r="D4180" s="49" t="s">
        <v>2499</v>
      </c>
      <c r="E4180" s="35" t="str">
        <f>VLOOKUP('2012 Accountability Database'!$A4178,'2011 AYP'!A$2:B$1072,2)</f>
        <v>SI_1 (School Improvement Year 1)</v>
      </c>
      <c r="F4180" s="66"/>
      <c r="G4180" s="63" t="s">
        <v>2485</v>
      </c>
      <c r="H4180" s="60" t="str">
        <f t="shared" ref="H4180:I4180" si="5341">IF(H4178="Met","Yes",IF(H4179="Met","Yes","No"))</f>
        <v>Yes</v>
      </c>
      <c r="I4180" s="60" t="str">
        <f t="shared" si="5341"/>
        <v>Yes</v>
      </c>
      <c r="J4180" s="42"/>
      <c r="K4180" s="60" t="str">
        <f t="shared" ref="K4180:L4180" si="5342">IF(K4178="Met","Yes",IF(K4179="Met","Yes","No"))</f>
        <v>Yes</v>
      </c>
      <c r="L4180" s="60" t="str">
        <f t="shared" si="5342"/>
        <v>Yes</v>
      </c>
      <c r="M4180" s="1" t="s">
        <v>9</v>
      </c>
      <c r="N4180" s="14" t="s">
        <v>2503</v>
      </c>
      <c r="O4180" s="5"/>
      <c r="P4180" s="44" t="str">
        <f t="shared" ref="P4180" si="5343">IF(H4184="Yes",IF(I4184="Yes","Yes","No"),"No")</f>
        <v>No</v>
      </c>
      <c r="Q4180" s="108" t="s">
        <v>2758</v>
      </c>
      <c r="R4180" s="5" t="s">
        <v>1</v>
      </c>
      <c r="S4180" s="1" t="s">
        <v>5</v>
      </c>
      <c r="T4180" s="1" t="s">
        <v>3</v>
      </c>
      <c r="U4180" s="5">
        <v>468</v>
      </c>
      <c r="V4180" s="1">
        <v>75.849999999999994</v>
      </c>
      <c r="W4180" s="1">
        <v>78</v>
      </c>
      <c r="X4180" s="6">
        <f t="shared" si="5319"/>
        <v>-2.1500000000000057</v>
      </c>
      <c r="Y4180" s="14">
        <v>302</v>
      </c>
      <c r="Z4180" s="1">
        <v>80.459999999999994</v>
      </c>
      <c r="AA4180" s="1">
        <v>79.95</v>
      </c>
      <c r="AB4180" s="71">
        <f t="shared" si="5277"/>
        <v>0.50999999999999091</v>
      </c>
      <c r="AC4180" s="53"/>
    </row>
    <row r="4181" spans="1:29" x14ac:dyDescent="0.25">
      <c r="A4181" s="53">
        <v>6003112</v>
      </c>
      <c r="B4181" s="89" t="s">
        <v>2743</v>
      </c>
      <c r="C4181" s="53" t="s">
        <v>797</v>
      </c>
      <c r="D4181" s="49" t="s">
        <v>2507</v>
      </c>
      <c r="E4181" s="47">
        <f>VLOOKUP('2012 Accountability Database'!A4178,Dems1112!$A$2:$G$1082,3)</f>
        <v>0.47</v>
      </c>
      <c r="F4181" s="66"/>
      <c r="G4181" s="52"/>
      <c r="M4181" s="1" t="s">
        <v>9</v>
      </c>
      <c r="N4181" s="14" t="s">
        <v>2504</v>
      </c>
      <c r="O4181" s="5"/>
      <c r="P4181" s="44" t="str">
        <f t="shared" ref="P4181" si="5344">IF(K4184="Yes",IF(L4184="Yes","Yes","No"),"No")</f>
        <v>No</v>
      </c>
      <c r="Q4181" s="108"/>
      <c r="R4181" s="5" t="s">
        <v>1</v>
      </c>
      <c r="S4181" s="1" t="s">
        <v>5</v>
      </c>
      <c r="T4181" s="1" t="s">
        <v>7</v>
      </c>
      <c r="U4181" s="5">
        <v>310</v>
      </c>
      <c r="V4181" s="1">
        <v>68.06</v>
      </c>
      <c r="W4181" s="1">
        <v>68.8</v>
      </c>
      <c r="X4181" s="6">
        <f t="shared" si="5319"/>
        <v>-0.73999999999999488</v>
      </c>
      <c r="Y4181" s="14">
        <v>198</v>
      </c>
      <c r="Z4181" s="1">
        <v>75.760000000000005</v>
      </c>
      <c r="AA4181" s="1">
        <v>71.45</v>
      </c>
      <c r="AB4181" s="71">
        <f t="shared" si="5277"/>
        <v>4.3100000000000023</v>
      </c>
      <c r="AC4181" s="53"/>
    </row>
    <row r="4182" spans="1:29" x14ac:dyDescent="0.25">
      <c r="A4182" s="53">
        <v>6003112</v>
      </c>
      <c r="B4182" s="89" t="s">
        <v>2743</v>
      </c>
      <c r="C4182" s="53" t="s">
        <v>797</v>
      </c>
      <c r="D4182" s="50" t="s">
        <v>2508</v>
      </c>
      <c r="E4182" s="47">
        <f>VLOOKUP('2012 Accountability Database'!A4178,Dems1112!$A$2:$G$1082,4)</f>
        <v>0.63</v>
      </c>
      <c r="F4182" s="65" t="s">
        <v>2486</v>
      </c>
      <c r="G4182" s="62"/>
      <c r="H4182" s="13" t="str">
        <f>IF(V4182&gt;94,"Met",IF(X4182="--","n/a",IF(X4182&gt;=0,"Met","Did Not Meet")))</f>
        <v>Did Not Meet</v>
      </c>
      <c r="I4182" s="13" t="str">
        <f>IF(V4183&gt;94,"Met",IF(X4183="--","n/a",IF(X4183&gt;=0,"Met","Did Not Meet")))</f>
        <v>Did Not Meet</v>
      </c>
      <c r="J4182" s="13"/>
      <c r="K4182" s="13" t="str">
        <f>IF(Z4182&gt;94,"Met",IF(AB4182="--","n/a",IF(AB4182&gt;=0,"Met","Did Not Meet")))</f>
        <v>Did Not Meet</v>
      </c>
      <c r="L4182" s="13" t="str">
        <f>IF(Z4183&gt;94,"Met",IF(AB4183="--","n/a",IF(AB4183&gt;=0,"Met","Did Not Meet")))</f>
        <v>Did Not Meet</v>
      </c>
      <c r="M4182" s="1" t="s">
        <v>9</v>
      </c>
      <c r="N4182" s="68" t="s">
        <v>2497</v>
      </c>
      <c r="O4182" s="35"/>
      <c r="P4182" s="44"/>
      <c r="Q4182" s="108"/>
      <c r="R4182" s="5" t="s">
        <v>6</v>
      </c>
      <c r="S4182" s="1" t="s">
        <v>2</v>
      </c>
      <c r="T4182" s="1" t="s">
        <v>3</v>
      </c>
      <c r="U4182" s="5">
        <v>149</v>
      </c>
      <c r="V4182" s="1">
        <v>78.52</v>
      </c>
      <c r="W4182" s="1">
        <v>84.72</v>
      </c>
      <c r="X4182" s="6">
        <f t="shared" si="5319"/>
        <v>-6.2000000000000028</v>
      </c>
      <c r="Y4182" s="14">
        <v>91</v>
      </c>
      <c r="Z4182" s="1">
        <v>62.64</v>
      </c>
      <c r="AA4182" s="1">
        <v>78.040000000000006</v>
      </c>
      <c r="AB4182" s="72">
        <f t="shared" si="5277"/>
        <v>-15.400000000000006</v>
      </c>
      <c r="AC4182" s="53"/>
    </row>
    <row r="4183" spans="1:29" x14ac:dyDescent="0.25">
      <c r="A4183" s="53">
        <v>6003112</v>
      </c>
      <c r="B4183" s="89" t="s">
        <v>2743</v>
      </c>
      <c r="C4183" s="53" t="s">
        <v>797</v>
      </c>
      <c r="D4183" s="50" t="s">
        <v>974</v>
      </c>
      <c r="E4183" s="47" t="str">
        <f>VLOOKUP('2012 Accountability Database'!A4178,Dems1112!$A$2:$G$1082,5)</f>
        <v>P-5</v>
      </c>
      <c r="F4183" s="65" t="s">
        <v>2487</v>
      </c>
      <c r="G4183" s="62"/>
      <c r="H4183" s="13" t="str">
        <f>IF(V4184&gt;94,"Met",IF(X4184="--","n/a",IF(X4184&gt;=0,"Met","Did Not Meet")))</f>
        <v>Did Not Meet</v>
      </c>
      <c r="I4183" s="13" t="str">
        <f>IF(V4185&gt;94,"Met",IF(X4185="--","n/a",IF(X4185&gt;=0,"Met","Did Not Meet")))</f>
        <v>Did Not Meet</v>
      </c>
      <c r="J4183" s="13"/>
      <c r="K4183" s="13" t="str">
        <f>IF(Z4184&gt;94,"Met",IF(AB4184="--","n/a",IF(AB4184&gt;=0,"Met","Did Not Meet")))</f>
        <v>Did Not Meet</v>
      </c>
      <c r="L4183" s="13" t="str">
        <f>IF(Z4185&gt;94,"Met",IF(AB4185="--","n/a",IF(AB4185&gt;=0,"Met","Did Not Meet")))</f>
        <v>Did Not Meet</v>
      </c>
      <c r="M4183" s="1" t="s">
        <v>9</v>
      </c>
      <c r="N4183" s="14"/>
      <c r="O4183" s="35" t="s">
        <v>2506</v>
      </c>
      <c r="P4183" s="83" t="str">
        <f t="shared" ref="P4183" si="5345">IF(P4178="No"," ", IF(P4180="No"," ",IF(P4179="No", " ",IF(P4181="No"," ","X"))))</f>
        <v xml:space="preserve"> </v>
      </c>
      <c r="Q4183" s="108"/>
      <c r="R4183" s="5" t="s">
        <v>6</v>
      </c>
      <c r="S4183" s="1" t="s">
        <v>2</v>
      </c>
      <c r="T4183" s="1" t="s">
        <v>7</v>
      </c>
      <c r="U4183" s="5">
        <v>106</v>
      </c>
      <c r="V4183" s="1">
        <v>73.58</v>
      </c>
      <c r="W4183" s="1">
        <v>78.55</v>
      </c>
      <c r="X4183" s="6">
        <f t="shared" si="5319"/>
        <v>-4.9699999999999989</v>
      </c>
      <c r="Y4183" s="14">
        <v>63</v>
      </c>
      <c r="Z4183" s="1">
        <v>55.56</v>
      </c>
      <c r="AA4183" s="1">
        <v>69.94</v>
      </c>
      <c r="AB4183" s="72">
        <f t="shared" si="5277"/>
        <v>-14.379999999999995</v>
      </c>
      <c r="AC4183" s="53"/>
    </row>
    <row r="4184" spans="1:29" ht="15.75" x14ac:dyDescent="0.25">
      <c r="A4184" s="53">
        <v>6003112</v>
      </c>
      <c r="B4184" s="89" t="s">
        <v>2743</v>
      </c>
      <c r="C4184" s="53" t="s">
        <v>797</v>
      </c>
      <c r="D4184" s="50" t="s">
        <v>975</v>
      </c>
      <c r="E4184" s="48" t="str">
        <f>VLOOKUP('2012 Accountability Database'!A4178,Dems1112!$A$2:$G$1082,6)</f>
        <v>3 (Central AR)</v>
      </c>
      <c r="F4184" s="66"/>
      <c r="G4184" s="63" t="s">
        <v>2488</v>
      </c>
      <c r="H4184" s="61" t="str">
        <f t="shared" ref="H4184:I4184" si="5346">IF(H4182="Met","Yes",IF(H4183="Met","Yes","No"))</f>
        <v>No</v>
      </c>
      <c r="I4184" s="61" t="str">
        <f t="shared" si="5346"/>
        <v>No</v>
      </c>
      <c r="J4184" s="55"/>
      <c r="K4184" s="61" t="str">
        <f t="shared" ref="K4184:L4184" si="5347">IF(K4182="Met","Yes",IF(K4183="Met","Yes","No"))</f>
        <v>No</v>
      </c>
      <c r="L4184" s="61" t="str">
        <f t="shared" si="5347"/>
        <v>No</v>
      </c>
      <c r="M4184" s="5" t="s">
        <v>9</v>
      </c>
      <c r="N4184" s="14"/>
      <c r="O4184" s="35" t="s">
        <v>2505</v>
      </c>
      <c r="P4184" s="83" t="str">
        <f t="shared" ref="P4184" si="5348">IF(P4183="X"," ",IF(P4185="X"," ","X"))</f>
        <v xml:space="preserve"> </v>
      </c>
      <c r="Q4184" s="94" t="s">
        <v>2759</v>
      </c>
      <c r="R4184" s="5" t="s">
        <v>6</v>
      </c>
      <c r="S4184" s="5" t="s">
        <v>5</v>
      </c>
      <c r="T4184" s="5" t="s">
        <v>3</v>
      </c>
      <c r="U4184" s="5">
        <v>468</v>
      </c>
      <c r="V4184" s="5">
        <v>78.209999999999994</v>
      </c>
      <c r="W4184" s="5">
        <v>84.72</v>
      </c>
      <c r="X4184" s="8">
        <f t="shared" si="5319"/>
        <v>-6.5100000000000051</v>
      </c>
      <c r="Y4184" s="14">
        <v>303</v>
      </c>
      <c r="Z4184" s="5">
        <v>68.98</v>
      </c>
      <c r="AA4184" s="5">
        <v>78.040000000000006</v>
      </c>
      <c r="AB4184" s="72">
        <f t="shared" si="5277"/>
        <v>-9.0600000000000023</v>
      </c>
      <c r="AC4184" s="53"/>
    </row>
    <row r="4185" spans="1:29" x14ac:dyDescent="0.25">
      <c r="A4185" s="54">
        <v>6003112</v>
      </c>
      <c r="B4185" s="90" t="s">
        <v>2743</v>
      </c>
      <c r="C4185" s="54" t="s">
        <v>797</v>
      </c>
      <c r="D4185" s="4"/>
      <c r="E4185" s="4"/>
      <c r="F4185" s="67"/>
      <c r="G4185" s="64"/>
      <c r="H4185" s="43"/>
      <c r="I4185" s="43"/>
      <c r="J4185" s="43"/>
      <c r="K4185" s="43"/>
      <c r="L4185" s="43"/>
      <c r="M4185" s="4" t="s">
        <v>9</v>
      </c>
      <c r="N4185" s="15"/>
      <c r="O4185" s="38" t="s">
        <v>2482</v>
      </c>
      <c r="P4185" s="84" t="str">
        <f>IF(E4179="Achieving School"," ","X")</f>
        <v>X</v>
      </c>
      <c r="Q4185" s="91"/>
      <c r="R4185" s="4" t="s">
        <v>6</v>
      </c>
      <c r="S4185" s="4" t="s">
        <v>5</v>
      </c>
      <c r="T4185" s="4" t="s">
        <v>7</v>
      </c>
      <c r="U4185" s="4">
        <v>310</v>
      </c>
      <c r="V4185" s="4">
        <v>71.290000000000006</v>
      </c>
      <c r="W4185" s="4">
        <v>78.55</v>
      </c>
      <c r="X4185" s="7">
        <f t="shared" si="5319"/>
        <v>-7.2599999999999909</v>
      </c>
      <c r="Y4185" s="15">
        <v>199</v>
      </c>
      <c r="Z4185" s="4">
        <v>60.8</v>
      </c>
      <c r="AA4185" s="4">
        <v>69.94</v>
      </c>
      <c r="AB4185" s="73">
        <f t="shared" si="5277"/>
        <v>-9.14</v>
      </c>
      <c r="AC4185" s="54"/>
    </row>
    <row r="4186" spans="1:29" x14ac:dyDescent="0.25">
      <c r="A4186" s="1">
        <v>6003113</v>
      </c>
      <c r="B4186" s="87" t="s">
        <v>2743</v>
      </c>
      <c r="C4186" s="55" t="s">
        <v>798</v>
      </c>
      <c r="E4186" s="42"/>
      <c r="F4186" s="65" t="s">
        <v>2483</v>
      </c>
      <c r="G4186" s="62"/>
      <c r="H4186" s="37" t="str">
        <f>IF(V4186&gt;94,"Met",IF(X4186="--","n/a",IF(X4186&gt;=0,"Met","Did Not Meet")))</f>
        <v>Met</v>
      </c>
      <c r="I4186" s="37" t="str">
        <f>IF(V4187&gt;94,"Met",IF(X4187="--","n/a",IF(X4187&gt;=0,"Met","Did Not Meet")))</f>
        <v>Met</v>
      </c>
      <c r="K4186" s="13" t="str">
        <f>IF(Z4186&gt;94,"Met",IF(AB4186="--","n/a",IF(AB4186&gt;=0,"Met","Did Not Meet")))</f>
        <v>Met</v>
      </c>
      <c r="L4186" s="13" t="str">
        <f>IF(Z4187&gt;94,"Met",IF(AB4187="--","n/a",IF(AB4187&gt;=0,"Met","Did Not Meet")))</f>
        <v>Did Not Meet</v>
      </c>
      <c r="M4186" s="5" t="s">
        <v>9</v>
      </c>
      <c r="N4186" s="14" t="s">
        <v>2502</v>
      </c>
      <c r="O4186" s="5"/>
      <c r="P4186" s="44" t="str">
        <f t="shared" ref="P4186" si="5349">IF(H4188="Yes",IF(I4188="Yes","Yes","No"),"No")</f>
        <v>Yes</v>
      </c>
      <c r="Q4186" s="93"/>
      <c r="R4186" s="5" t="s">
        <v>1</v>
      </c>
      <c r="S4186" s="5" t="s">
        <v>2</v>
      </c>
      <c r="T4186" s="5" t="s">
        <v>3</v>
      </c>
      <c r="U4186" s="5">
        <v>168</v>
      </c>
      <c r="V4186" s="5">
        <v>85.71</v>
      </c>
      <c r="W4186" s="5">
        <v>83.45</v>
      </c>
      <c r="X4186" s="11">
        <f t="shared" si="5319"/>
        <v>2.2599999999999909</v>
      </c>
      <c r="Y4186" s="14">
        <v>109</v>
      </c>
      <c r="Z4186" s="5">
        <v>85.32</v>
      </c>
      <c r="AA4186" s="5">
        <v>83.88</v>
      </c>
      <c r="AB4186" s="71">
        <f t="shared" si="5277"/>
        <v>1.4399999999999977</v>
      </c>
      <c r="AC4186" s="36"/>
    </row>
    <row r="4187" spans="1:29" ht="15.75" x14ac:dyDescent="0.25">
      <c r="A4187" s="53">
        <v>6003113</v>
      </c>
      <c r="B4187" s="89" t="s">
        <v>2743</v>
      </c>
      <c r="C4187" s="53" t="s">
        <v>798</v>
      </c>
      <c r="D4187" s="49" t="s">
        <v>2498</v>
      </c>
      <c r="E4187" s="34" t="str">
        <f>M4186</f>
        <v>Needs Improvement School</v>
      </c>
      <c r="F4187" s="65" t="s">
        <v>2484</v>
      </c>
      <c r="G4187" s="62"/>
      <c r="H4187" s="13" t="str">
        <f>IF(V4188&gt;94,"Met",IF(X4188="--","n/a",IF(X4188&gt;=0,"Met","Did Not Meet")))</f>
        <v>Did Not Meet</v>
      </c>
      <c r="I4187" s="13" t="str">
        <f>IF(V4189&gt;94,"Met",IF(X4189="--","n/a",IF(X4189&gt;=0,"Met","Did Not Meet")))</f>
        <v>Did Not Meet</v>
      </c>
      <c r="K4187" s="13" t="str">
        <f>IF(Z4188&gt;94,"Met",IF(AB4188="--","n/a",IF(AB4188&gt;=0,"Met","Did Not Meet")))</f>
        <v>Did Not Meet</v>
      </c>
      <c r="L4187" s="13" t="str">
        <f>IF(Z4189&gt;94,"Met",IF(AB4189="--","n/a",IF(AB4189&gt;=0,"Met","Did Not Meet")))</f>
        <v>Did Not Meet</v>
      </c>
      <c r="M4187" s="1" t="s">
        <v>9</v>
      </c>
      <c r="N4187" s="14" t="s">
        <v>2501</v>
      </c>
      <c r="O4187" s="5"/>
      <c r="P4187" s="44" t="str">
        <f t="shared" ref="P4187" si="5350">IF(K4188="Yes",IF(L4188="Yes","Yes","No"),"No")</f>
        <v>No</v>
      </c>
      <c r="Q4187" s="94" t="s">
        <v>2759</v>
      </c>
      <c r="R4187" s="5" t="s">
        <v>1</v>
      </c>
      <c r="S4187" s="1" t="s">
        <v>2</v>
      </c>
      <c r="T4187" s="1" t="s">
        <v>7</v>
      </c>
      <c r="U4187" s="5">
        <v>121</v>
      </c>
      <c r="V4187" s="1">
        <v>80.989999999999995</v>
      </c>
      <c r="W4187" s="1">
        <v>79.63</v>
      </c>
      <c r="X4187" s="9">
        <f t="shared" si="5319"/>
        <v>1.3599999999999994</v>
      </c>
      <c r="Y4187" s="14">
        <v>80</v>
      </c>
      <c r="Z4187" s="1">
        <v>83.75</v>
      </c>
      <c r="AA4187" s="1">
        <v>84.32</v>
      </c>
      <c r="AB4187" s="72">
        <f t="shared" si="5277"/>
        <v>-0.56999999999999318</v>
      </c>
      <c r="AC4187" s="53"/>
    </row>
    <row r="4188" spans="1:29" ht="15" customHeight="1" x14ac:dyDescent="0.25">
      <c r="A4188" s="53">
        <v>6003113</v>
      </c>
      <c r="B4188" s="89" t="s">
        <v>2743</v>
      </c>
      <c r="C4188" s="53" t="s">
        <v>798</v>
      </c>
      <c r="D4188" s="49" t="s">
        <v>2499</v>
      </c>
      <c r="E4188" s="35" t="str">
        <f>VLOOKUP('2012 Accountability Database'!$A4186,'2011 AYP'!A$2:B$1072,2)</f>
        <v xml:space="preserve"> MS (Met Standards)</v>
      </c>
      <c r="F4188" s="66"/>
      <c r="G4188" s="63" t="s">
        <v>2485</v>
      </c>
      <c r="H4188" s="60" t="str">
        <f t="shared" ref="H4188:I4188" si="5351">IF(H4186="Met","Yes",IF(H4187="Met","Yes","No"))</f>
        <v>Yes</v>
      </c>
      <c r="I4188" s="60" t="str">
        <f t="shared" si="5351"/>
        <v>Yes</v>
      </c>
      <c r="J4188" s="42"/>
      <c r="K4188" s="60" t="str">
        <f t="shared" ref="K4188:L4188" si="5352">IF(K4186="Met","Yes",IF(K4187="Met","Yes","No"))</f>
        <v>Yes</v>
      </c>
      <c r="L4188" s="60" t="str">
        <f t="shared" si="5352"/>
        <v>No</v>
      </c>
      <c r="M4188" s="5" t="s">
        <v>9</v>
      </c>
      <c r="N4188" s="14" t="s">
        <v>2503</v>
      </c>
      <c r="O4188" s="5"/>
      <c r="P4188" s="44" t="str">
        <f t="shared" ref="P4188" si="5353">IF(H4192="Yes",IF(I4192="Yes","Yes","No"),"No")</f>
        <v>No</v>
      </c>
      <c r="Q4188" s="108" t="s">
        <v>2758</v>
      </c>
      <c r="R4188" s="5" t="s">
        <v>1</v>
      </c>
      <c r="S4188" s="5" t="s">
        <v>5</v>
      </c>
      <c r="T4188" s="5" t="s">
        <v>3</v>
      </c>
      <c r="U4188" s="5">
        <v>502</v>
      </c>
      <c r="V4188" s="5">
        <v>81.27</v>
      </c>
      <c r="W4188" s="5">
        <v>83.45</v>
      </c>
      <c r="X4188" s="8">
        <f t="shared" si="5319"/>
        <v>-2.1800000000000068</v>
      </c>
      <c r="Y4188" s="14">
        <v>332</v>
      </c>
      <c r="Z4188" s="5">
        <v>80.12</v>
      </c>
      <c r="AA4188" s="5">
        <v>83.88</v>
      </c>
      <c r="AB4188" s="72">
        <f t="shared" si="5277"/>
        <v>-3.7599999999999909</v>
      </c>
      <c r="AC4188" s="53"/>
    </row>
    <row r="4189" spans="1:29" x14ac:dyDescent="0.25">
      <c r="A4189" s="53">
        <v>6003113</v>
      </c>
      <c r="B4189" s="89" t="s">
        <v>2743</v>
      </c>
      <c r="C4189" s="53" t="s">
        <v>798</v>
      </c>
      <c r="D4189" s="49" t="s">
        <v>2507</v>
      </c>
      <c r="E4189" s="47">
        <f>VLOOKUP('2012 Accountability Database'!A4186,Dems1112!$A$2:$G$1082,3)</f>
        <v>0.54</v>
      </c>
      <c r="F4189" s="66"/>
      <c r="G4189" s="52"/>
      <c r="M4189" s="1" t="s">
        <v>9</v>
      </c>
      <c r="N4189" s="14" t="s">
        <v>2504</v>
      </c>
      <c r="O4189" s="5"/>
      <c r="P4189" s="44" t="str">
        <f t="shared" ref="P4189" si="5354">IF(K4192="Yes",IF(L4192="Yes","Yes","No"),"No")</f>
        <v>No</v>
      </c>
      <c r="Q4189" s="108"/>
      <c r="R4189" s="5" t="s">
        <v>1</v>
      </c>
      <c r="S4189" s="1" t="s">
        <v>5</v>
      </c>
      <c r="T4189" s="1" t="s">
        <v>7</v>
      </c>
      <c r="U4189" s="5">
        <v>358</v>
      </c>
      <c r="V4189" s="1">
        <v>76.260000000000005</v>
      </c>
      <c r="W4189" s="1">
        <v>79.63</v>
      </c>
      <c r="X4189" s="6">
        <f t="shared" si="5319"/>
        <v>-3.3699999999999903</v>
      </c>
      <c r="Y4189" s="14">
        <v>236</v>
      </c>
      <c r="Z4189" s="1">
        <v>79.66</v>
      </c>
      <c r="AA4189" s="1">
        <v>84.32</v>
      </c>
      <c r="AB4189" s="72">
        <f t="shared" si="5277"/>
        <v>-4.6599999999999966</v>
      </c>
      <c r="AC4189" s="53"/>
    </row>
    <row r="4190" spans="1:29" x14ac:dyDescent="0.25">
      <c r="A4190" s="53">
        <v>6003113</v>
      </c>
      <c r="B4190" s="89" t="s">
        <v>2743</v>
      </c>
      <c r="C4190" s="53" t="s">
        <v>798</v>
      </c>
      <c r="D4190" s="50" t="s">
        <v>2508</v>
      </c>
      <c r="E4190" s="47">
        <f>VLOOKUP('2012 Accountability Database'!A4186,Dems1112!$A$2:$G$1082,4)</f>
        <v>0.69</v>
      </c>
      <c r="F4190" s="65" t="s">
        <v>2486</v>
      </c>
      <c r="G4190" s="62"/>
      <c r="H4190" s="13" t="str">
        <f>IF(V4190&gt;94,"Met",IF(X4190="--","n/a",IF(X4190&gt;=0,"Met","Did Not Meet")))</f>
        <v>Did Not Meet</v>
      </c>
      <c r="I4190" s="13" t="str">
        <f>IF(V4191&gt;94,"Met",IF(X4191="--","n/a",IF(X4191&gt;=0,"Met","Did Not Meet")))</f>
        <v>Did Not Meet</v>
      </c>
      <c r="J4190" s="13"/>
      <c r="K4190" s="13" t="str">
        <f>IF(Z4190&gt;94,"Met",IF(AB4190="--","n/a",IF(AB4190&gt;=0,"Met","Did Not Meet")))</f>
        <v>Did Not Meet</v>
      </c>
      <c r="L4190" s="13" t="str">
        <f>IF(Z4191&gt;94,"Met",IF(AB4191="--","n/a",IF(AB4191&gt;=0,"Met","Did Not Meet")))</f>
        <v>Did Not Meet</v>
      </c>
      <c r="M4190" s="1" t="s">
        <v>9</v>
      </c>
      <c r="N4190" s="68" t="s">
        <v>2497</v>
      </c>
      <c r="O4190" s="35"/>
      <c r="P4190" s="44"/>
      <c r="Q4190" s="108"/>
      <c r="R4190" s="5" t="s">
        <v>6</v>
      </c>
      <c r="S4190" s="1" t="s">
        <v>2</v>
      </c>
      <c r="T4190" s="1" t="s">
        <v>3</v>
      </c>
      <c r="U4190" s="5">
        <v>168</v>
      </c>
      <c r="V4190" s="1">
        <v>76.790000000000006</v>
      </c>
      <c r="W4190" s="1">
        <v>85.21</v>
      </c>
      <c r="X4190" s="6">
        <f t="shared" si="5319"/>
        <v>-8.4199999999999875</v>
      </c>
      <c r="Y4190" s="14">
        <v>109</v>
      </c>
      <c r="Z4190" s="1">
        <v>54.13</v>
      </c>
      <c r="AA4190" s="1">
        <v>68.599999999999994</v>
      </c>
      <c r="AB4190" s="72">
        <f t="shared" si="5277"/>
        <v>-14.469999999999992</v>
      </c>
      <c r="AC4190" s="53"/>
    </row>
    <row r="4191" spans="1:29" x14ac:dyDescent="0.25">
      <c r="A4191" s="53">
        <v>6003113</v>
      </c>
      <c r="B4191" s="89" t="s">
        <v>2743</v>
      </c>
      <c r="C4191" s="53" t="s">
        <v>798</v>
      </c>
      <c r="D4191" s="50" t="s">
        <v>974</v>
      </c>
      <c r="E4191" s="47" t="str">
        <f>VLOOKUP('2012 Accountability Database'!A4186,Dems1112!$A$2:$G$1082,5)</f>
        <v>P-5</v>
      </c>
      <c r="F4191" s="65" t="s">
        <v>2487</v>
      </c>
      <c r="G4191" s="62"/>
      <c r="H4191" s="13" t="str">
        <f>IF(V4192&gt;94,"Met",IF(X4192="--","n/a",IF(X4192&gt;=0,"Met","Did Not Meet")))</f>
        <v>Did Not Meet</v>
      </c>
      <c r="I4191" s="13" t="str">
        <f>IF(V4193&gt;94,"Met",IF(X4193="--","n/a",IF(X4193&gt;=0,"Met","Did Not Meet")))</f>
        <v>Did Not Meet</v>
      </c>
      <c r="J4191" s="13"/>
      <c r="K4191" s="13" t="str">
        <f>IF(Z4192&gt;94,"Met",IF(AB4192="--","n/a",IF(AB4192&gt;=0,"Met","Did Not Meet")))</f>
        <v>Did Not Meet</v>
      </c>
      <c r="L4191" s="13" t="str">
        <f>IF(Z4193&gt;94,"Met",IF(AB4193="--","n/a",IF(AB4193&gt;=0,"Met","Did Not Meet")))</f>
        <v>Did Not Meet</v>
      </c>
      <c r="M4191" s="1" t="s">
        <v>9</v>
      </c>
      <c r="N4191" s="14"/>
      <c r="O4191" s="35" t="s">
        <v>2506</v>
      </c>
      <c r="P4191" s="83" t="str">
        <f t="shared" ref="P4191" si="5355">IF(P4186="No"," ", IF(P4188="No"," ",IF(P4187="No", " ",IF(P4189="No"," ","X"))))</f>
        <v xml:space="preserve"> </v>
      </c>
      <c r="Q4191" s="108"/>
      <c r="R4191" s="5" t="s">
        <v>6</v>
      </c>
      <c r="S4191" s="1" t="s">
        <v>2</v>
      </c>
      <c r="T4191" s="1" t="s">
        <v>7</v>
      </c>
      <c r="U4191" s="5">
        <v>121</v>
      </c>
      <c r="V4191" s="1">
        <v>68.599999999999994</v>
      </c>
      <c r="W4191" s="1">
        <v>79.63</v>
      </c>
      <c r="X4191" s="6">
        <f t="shared" si="5319"/>
        <v>-11.030000000000001</v>
      </c>
      <c r="Y4191" s="14">
        <v>80</v>
      </c>
      <c r="Z4191" s="1">
        <v>52.5</v>
      </c>
      <c r="AA4191" s="1">
        <v>63.82</v>
      </c>
      <c r="AB4191" s="72">
        <f t="shared" si="5277"/>
        <v>-11.32</v>
      </c>
      <c r="AC4191" s="53"/>
    </row>
    <row r="4192" spans="1:29" ht="15.75" x14ac:dyDescent="0.25">
      <c r="A4192" s="53">
        <v>6003113</v>
      </c>
      <c r="B4192" s="89" t="s">
        <v>2743</v>
      </c>
      <c r="C4192" s="53" t="s">
        <v>798</v>
      </c>
      <c r="D4192" s="50" t="s">
        <v>975</v>
      </c>
      <c r="E4192" s="48" t="str">
        <f>VLOOKUP('2012 Accountability Database'!A4186,Dems1112!$A$2:$G$1082,6)</f>
        <v>3 (Central AR)</v>
      </c>
      <c r="F4192" s="66"/>
      <c r="G4192" s="63" t="s">
        <v>2488</v>
      </c>
      <c r="H4192" s="61" t="str">
        <f t="shared" ref="H4192:I4192" si="5356">IF(H4190="Met","Yes",IF(H4191="Met","Yes","No"))</f>
        <v>No</v>
      </c>
      <c r="I4192" s="61" t="str">
        <f t="shared" si="5356"/>
        <v>No</v>
      </c>
      <c r="J4192" s="55"/>
      <c r="K4192" s="61" t="str">
        <f t="shared" ref="K4192:L4192" si="5357">IF(K4190="Met","Yes",IF(K4191="Met","Yes","No"))</f>
        <v>No</v>
      </c>
      <c r="L4192" s="61" t="str">
        <f t="shared" si="5357"/>
        <v>No</v>
      </c>
      <c r="M4192" s="5" t="s">
        <v>9</v>
      </c>
      <c r="N4192" s="14"/>
      <c r="O4192" s="35" t="s">
        <v>2505</v>
      </c>
      <c r="P4192" s="83" t="str">
        <f t="shared" ref="P4192" si="5358">IF(P4191="X"," ",IF(P4193="X"," ","X"))</f>
        <v xml:space="preserve"> </v>
      </c>
      <c r="Q4192" s="94" t="s">
        <v>2759</v>
      </c>
      <c r="R4192" s="5" t="s">
        <v>6</v>
      </c>
      <c r="S4192" s="5" t="s">
        <v>5</v>
      </c>
      <c r="T4192" s="5" t="s">
        <v>3</v>
      </c>
      <c r="U4192" s="5">
        <v>502</v>
      </c>
      <c r="V4192" s="5">
        <v>79.28</v>
      </c>
      <c r="W4192" s="5">
        <v>85.21</v>
      </c>
      <c r="X4192" s="8">
        <f t="shared" si="5319"/>
        <v>-5.9299999999999926</v>
      </c>
      <c r="Y4192" s="14">
        <v>332</v>
      </c>
      <c r="Z4192" s="5">
        <v>57.53</v>
      </c>
      <c r="AA4192" s="5">
        <v>68.599999999999994</v>
      </c>
      <c r="AB4192" s="72">
        <f t="shared" ref="AB4192:AB4255" si="5359">Z4192-AA4192</f>
        <v>-11.069999999999993</v>
      </c>
      <c r="AC4192" s="53"/>
    </row>
    <row r="4193" spans="1:29" x14ac:dyDescent="0.25">
      <c r="A4193" s="54">
        <v>6003113</v>
      </c>
      <c r="B4193" s="90" t="s">
        <v>2743</v>
      </c>
      <c r="C4193" s="54" t="s">
        <v>798</v>
      </c>
      <c r="D4193" s="4"/>
      <c r="E4193" s="4"/>
      <c r="F4193" s="67"/>
      <c r="G4193" s="64"/>
      <c r="H4193" s="43"/>
      <c r="I4193" s="43"/>
      <c r="J4193" s="43"/>
      <c r="K4193" s="43"/>
      <c r="L4193" s="43"/>
      <c r="M4193" s="4" t="s">
        <v>9</v>
      </c>
      <c r="N4193" s="15"/>
      <c r="O4193" s="38" t="s">
        <v>2482</v>
      </c>
      <c r="P4193" s="84" t="str">
        <f>IF(E4187="Achieving School"," ","X")</f>
        <v>X</v>
      </c>
      <c r="Q4193" s="91"/>
      <c r="R4193" s="4" t="s">
        <v>6</v>
      </c>
      <c r="S4193" s="4" t="s">
        <v>5</v>
      </c>
      <c r="T4193" s="4" t="s">
        <v>7</v>
      </c>
      <c r="U4193" s="4">
        <v>358</v>
      </c>
      <c r="V4193" s="4">
        <v>73.180000000000007</v>
      </c>
      <c r="W4193" s="4">
        <v>79.63</v>
      </c>
      <c r="X4193" s="7">
        <f t="shared" si="5319"/>
        <v>-6.4499999999999886</v>
      </c>
      <c r="Y4193" s="15">
        <v>236</v>
      </c>
      <c r="Z4193" s="4">
        <v>55.51</v>
      </c>
      <c r="AA4193" s="4">
        <v>63.82</v>
      </c>
      <c r="AB4193" s="73">
        <f t="shared" si="5359"/>
        <v>-8.3100000000000023</v>
      </c>
      <c r="AC4193" s="54"/>
    </row>
    <row r="4194" spans="1:29" x14ac:dyDescent="0.25">
      <c r="A4194" s="1">
        <v>6003119</v>
      </c>
      <c r="B4194" s="87" t="s">
        <v>2743</v>
      </c>
      <c r="C4194" s="55" t="s">
        <v>799</v>
      </c>
      <c r="E4194" s="42"/>
      <c r="F4194" s="65" t="s">
        <v>2483</v>
      </c>
      <c r="G4194" s="62"/>
      <c r="H4194" s="37" t="str">
        <f>IF(V4194&gt;94,"Met",IF(X4194="--","n/a",IF(X4194&gt;=0,"Met","Did Not Meet")))</f>
        <v>Met</v>
      </c>
      <c r="I4194" s="37" t="str">
        <f>IF(V4195&gt;94,"Met",IF(X4195="--","n/a",IF(X4195&gt;=0,"Met","Did Not Meet")))</f>
        <v>Met</v>
      </c>
      <c r="K4194" s="13" t="str">
        <f>IF(Z4194&gt;94,"Met",IF(AB4194="--","n/a",IF(AB4194&gt;=0,"Met","Did Not Meet")))</f>
        <v>Met</v>
      </c>
      <c r="L4194" s="13" t="str">
        <f>IF(Z4195&gt;94,"Met",IF(AB4195="--","n/a",IF(AB4195&gt;=0,"Met","Did Not Meet")))</f>
        <v>Met</v>
      </c>
      <c r="M4194" s="1" t="s">
        <v>9</v>
      </c>
      <c r="N4194" s="14" t="s">
        <v>2502</v>
      </c>
      <c r="O4194" s="5"/>
      <c r="P4194" s="44" t="str">
        <f t="shared" ref="P4194" si="5360">IF(H4196="Yes",IF(I4196="Yes","Yes","No"),"No")</f>
        <v>Yes</v>
      </c>
      <c r="Q4194" s="93"/>
      <c r="R4194" s="5" t="s">
        <v>1</v>
      </c>
      <c r="S4194" s="1" t="s">
        <v>2</v>
      </c>
      <c r="T4194" s="1" t="s">
        <v>3</v>
      </c>
      <c r="U4194" s="5">
        <v>495</v>
      </c>
      <c r="V4194" s="1">
        <v>56.36</v>
      </c>
      <c r="W4194" s="1">
        <v>51.75</v>
      </c>
      <c r="X4194" s="9">
        <f t="shared" si="5319"/>
        <v>4.6099999999999994</v>
      </c>
      <c r="Y4194" s="14">
        <v>462</v>
      </c>
      <c r="Z4194" s="1">
        <v>59.52</v>
      </c>
      <c r="AA4194" s="1">
        <v>53.66</v>
      </c>
      <c r="AB4194" s="71">
        <f t="shared" si="5359"/>
        <v>5.8600000000000065</v>
      </c>
      <c r="AC4194" s="36"/>
    </row>
    <row r="4195" spans="1:29" ht="15.75" x14ac:dyDescent="0.25">
      <c r="A4195" s="53">
        <v>6003119</v>
      </c>
      <c r="B4195" s="89" t="s">
        <v>2743</v>
      </c>
      <c r="C4195" s="53" t="s">
        <v>799</v>
      </c>
      <c r="D4195" s="49" t="s">
        <v>2498</v>
      </c>
      <c r="E4195" s="34" t="str">
        <f>M4194</f>
        <v>Needs Improvement School</v>
      </c>
      <c r="F4195" s="65" t="s">
        <v>2484</v>
      </c>
      <c r="G4195" s="62"/>
      <c r="H4195" s="13" t="str">
        <f>IF(V4196&gt;94,"Met",IF(X4196="--","n/a",IF(X4196&gt;=0,"Met","Did Not Meet")))</f>
        <v>Did Not Meet</v>
      </c>
      <c r="I4195" s="13" t="str">
        <f>IF(V4197&gt;94,"Met",IF(X4197="--","n/a",IF(X4197&gt;=0,"Met","Did Not Meet")))</f>
        <v>Did Not Meet</v>
      </c>
      <c r="K4195" s="13" t="str">
        <f>IF(Z4196&gt;94,"Met",IF(AB4196="--","n/a",IF(AB4196&gt;=0,"Met","Did Not Meet")))</f>
        <v>Met</v>
      </c>
      <c r="L4195" s="13" t="str">
        <f>IF(Z4197&gt;94,"Met",IF(AB4197="--","n/a",IF(AB4197&gt;=0,"Met","Did Not Meet")))</f>
        <v>Did Not Meet</v>
      </c>
      <c r="M4195" s="5" t="s">
        <v>9</v>
      </c>
      <c r="N4195" s="14" t="s">
        <v>2501</v>
      </c>
      <c r="O4195" s="5"/>
      <c r="P4195" s="44" t="str">
        <f t="shared" ref="P4195" si="5361">IF(K4196="Yes",IF(L4196="Yes","Yes","No"),"No")</f>
        <v>Yes</v>
      </c>
      <c r="Q4195" s="94" t="s">
        <v>2759</v>
      </c>
      <c r="R4195" s="5" t="s">
        <v>1</v>
      </c>
      <c r="S4195" s="5" t="s">
        <v>2</v>
      </c>
      <c r="T4195" s="5" t="s">
        <v>7</v>
      </c>
      <c r="U4195" s="5">
        <v>408</v>
      </c>
      <c r="V4195" s="5">
        <v>50.74</v>
      </c>
      <c r="W4195" s="5">
        <v>46.86</v>
      </c>
      <c r="X4195" s="11">
        <f t="shared" si="5319"/>
        <v>3.8800000000000026</v>
      </c>
      <c r="Y4195" s="14">
        <v>379</v>
      </c>
      <c r="Z4195" s="5">
        <v>54.88</v>
      </c>
      <c r="AA4195" s="5">
        <v>49.01</v>
      </c>
      <c r="AB4195" s="71">
        <f t="shared" si="5359"/>
        <v>5.8700000000000045</v>
      </c>
      <c r="AC4195" s="53"/>
    </row>
    <row r="4196" spans="1:29" ht="15" customHeight="1" x14ac:dyDescent="0.25">
      <c r="A4196" s="53">
        <v>6003119</v>
      </c>
      <c r="B4196" s="89" t="s">
        <v>2743</v>
      </c>
      <c r="C4196" s="53" t="s">
        <v>799</v>
      </c>
      <c r="D4196" s="49" t="s">
        <v>2499</v>
      </c>
      <c r="E4196" s="35" t="str">
        <f>VLOOKUP('2012 Accountability Database'!$A4194,'2011 AYP'!A$2:B$1072,2)</f>
        <v>SI_1 (School Improvement Year 1)</v>
      </c>
      <c r="F4196" s="66"/>
      <c r="G4196" s="63" t="s">
        <v>2485</v>
      </c>
      <c r="H4196" s="60" t="str">
        <f t="shared" ref="H4196:I4196" si="5362">IF(H4194="Met","Yes",IF(H4195="Met","Yes","No"))</f>
        <v>Yes</v>
      </c>
      <c r="I4196" s="60" t="str">
        <f t="shared" si="5362"/>
        <v>Yes</v>
      </c>
      <c r="J4196" s="42"/>
      <c r="K4196" s="60" t="str">
        <f t="shared" ref="K4196:L4196" si="5363">IF(K4194="Met","Yes",IF(K4195="Met","Yes","No"))</f>
        <v>Yes</v>
      </c>
      <c r="L4196" s="60" t="str">
        <f t="shared" si="5363"/>
        <v>Yes</v>
      </c>
      <c r="M4196" s="5" t="s">
        <v>9</v>
      </c>
      <c r="N4196" s="14" t="s">
        <v>2503</v>
      </c>
      <c r="O4196" s="5"/>
      <c r="P4196" s="44" t="str">
        <f t="shared" ref="P4196" si="5364">IF(H4200="Yes",IF(I4200="Yes","Yes","No"),"No")</f>
        <v>No</v>
      </c>
      <c r="Q4196" s="108" t="s">
        <v>2758</v>
      </c>
      <c r="R4196" s="5" t="s">
        <v>1</v>
      </c>
      <c r="S4196" s="5" t="s">
        <v>5</v>
      </c>
      <c r="T4196" s="5" t="s">
        <v>3</v>
      </c>
      <c r="U4196" s="5">
        <v>1695</v>
      </c>
      <c r="V4196" s="5">
        <v>50.32</v>
      </c>
      <c r="W4196" s="5">
        <v>51.75</v>
      </c>
      <c r="X4196" s="8">
        <f t="shared" si="5319"/>
        <v>-1.4299999999999997</v>
      </c>
      <c r="Y4196" s="14">
        <v>1569</v>
      </c>
      <c r="Z4196" s="5">
        <v>53.73</v>
      </c>
      <c r="AA4196" s="5">
        <v>53.66</v>
      </c>
      <c r="AB4196" s="71">
        <f t="shared" si="5359"/>
        <v>7.0000000000000284E-2</v>
      </c>
      <c r="AC4196" s="53"/>
    </row>
    <row r="4197" spans="1:29" x14ac:dyDescent="0.25">
      <c r="A4197" s="53">
        <v>6003119</v>
      </c>
      <c r="B4197" s="89" t="s">
        <v>2743</v>
      </c>
      <c r="C4197" s="53" t="s">
        <v>799</v>
      </c>
      <c r="D4197" s="49" t="s">
        <v>2507</v>
      </c>
      <c r="E4197" s="47">
        <f>VLOOKUP('2012 Accountability Database'!A4194,Dems1112!$A$2:$G$1082,3)</f>
        <v>0.7</v>
      </c>
      <c r="F4197" s="66"/>
      <c r="G4197" s="52"/>
      <c r="M4197" s="1" t="s">
        <v>9</v>
      </c>
      <c r="N4197" s="14" t="s">
        <v>2504</v>
      </c>
      <c r="O4197" s="5"/>
      <c r="P4197" s="44" t="str">
        <f t="shared" ref="P4197" si="5365">IF(K4200="Yes",IF(L4200="Yes","Yes","No"),"No")</f>
        <v>No</v>
      </c>
      <c r="Q4197" s="108"/>
      <c r="R4197" s="5" t="s">
        <v>1</v>
      </c>
      <c r="S4197" s="1" t="s">
        <v>5</v>
      </c>
      <c r="T4197" s="1" t="s">
        <v>7</v>
      </c>
      <c r="U4197" s="5">
        <v>1416</v>
      </c>
      <c r="V4197" s="1">
        <v>45.27</v>
      </c>
      <c r="W4197" s="1">
        <v>46.86</v>
      </c>
      <c r="X4197" s="6">
        <f t="shared" si="5319"/>
        <v>-1.5899999999999963</v>
      </c>
      <c r="Y4197" s="14">
        <v>1304</v>
      </c>
      <c r="Z4197" s="1">
        <v>49</v>
      </c>
      <c r="AA4197" s="1">
        <v>49.01</v>
      </c>
      <c r="AB4197" s="72">
        <f t="shared" si="5359"/>
        <v>-9.9999999999980105E-3</v>
      </c>
      <c r="AC4197" s="53"/>
    </row>
    <row r="4198" spans="1:29" x14ac:dyDescent="0.25">
      <c r="A4198" s="53">
        <v>6003119</v>
      </c>
      <c r="B4198" s="89" t="s">
        <v>2743</v>
      </c>
      <c r="C4198" s="53" t="s">
        <v>799</v>
      </c>
      <c r="D4198" s="50" t="s">
        <v>2508</v>
      </c>
      <c r="E4198" s="47">
        <f>VLOOKUP('2012 Accountability Database'!A4194,Dems1112!$A$2:$G$1082,4)</f>
        <v>0.69</v>
      </c>
      <c r="F4198" s="65" t="s">
        <v>2486</v>
      </c>
      <c r="G4198" s="62"/>
      <c r="H4198" s="13" t="str">
        <f>IF(V4198&gt;94,"Met",IF(X4198="--","n/a",IF(X4198&gt;=0,"Met","Did Not Meet")))</f>
        <v>Did Not Meet</v>
      </c>
      <c r="I4198" s="13" t="str">
        <f>IF(V4199&gt;94,"Met",IF(X4199="--","n/a",IF(X4199&gt;=0,"Met","Did Not Meet")))</f>
        <v>Did Not Meet</v>
      </c>
      <c r="J4198" s="13"/>
      <c r="K4198" s="13" t="str">
        <f>IF(Z4198&gt;94,"Met",IF(AB4198="--","n/a",IF(AB4198&gt;=0,"Met","Did Not Meet")))</f>
        <v>Did Not Meet</v>
      </c>
      <c r="L4198" s="13" t="str">
        <f>IF(Z4199&gt;94,"Met",IF(AB4199="--","n/a",IF(AB4199&gt;=0,"Met","Did Not Meet")))</f>
        <v>Did Not Meet</v>
      </c>
      <c r="M4198" s="1" t="s">
        <v>9</v>
      </c>
      <c r="N4198" s="68" t="s">
        <v>2497</v>
      </c>
      <c r="O4198" s="35"/>
      <c r="P4198" s="44"/>
      <c r="Q4198" s="108"/>
      <c r="R4198" s="5" t="s">
        <v>6</v>
      </c>
      <c r="S4198" s="1" t="s">
        <v>2</v>
      </c>
      <c r="T4198" s="1" t="s">
        <v>3</v>
      </c>
      <c r="U4198" s="5">
        <v>518</v>
      </c>
      <c r="V4198" s="1">
        <v>52.12</v>
      </c>
      <c r="W4198" s="1">
        <v>57.15</v>
      </c>
      <c r="X4198" s="6">
        <f t="shared" si="5319"/>
        <v>-5.0300000000000011</v>
      </c>
      <c r="Y4198" s="14">
        <v>462</v>
      </c>
      <c r="Z4198" s="1">
        <v>48.05</v>
      </c>
      <c r="AA4198" s="1">
        <v>53.83</v>
      </c>
      <c r="AB4198" s="72">
        <f t="shared" si="5359"/>
        <v>-5.7800000000000011</v>
      </c>
      <c r="AC4198" s="53"/>
    </row>
    <row r="4199" spans="1:29" x14ac:dyDescent="0.25">
      <c r="A4199" s="53">
        <v>6003119</v>
      </c>
      <c r="B4199" s="89" t="s">
        <v>2743</v>
      </c>
      <c r="C4199" s="53" t="s">
        <v>799</v>
      </c>
      <c r="D4199" s="50" t="s">
        <v>974</v>
      </c>
      <c r="E4199" s="47" t="str">
        <f>VLOOKUP('2012 Accountability Database'!A4194,Dems1112!$A$2:$G$1082,5)</f>
        <v>6-8</v>
      </c>
      <c r="F4199" s="65" t="s">
        <v>2487</v>
      </c>
      <c r="G4199" s="62"/>
      <c r="H4199" s="13" t="str">
        <f>IF(V4200&gt;94,"Met",IF(X4200="--","n/a",IF(X4200&gt;=0,"Met","Did Not Meet")))</f>
        <v>Did Not Meet</v>
      </c>
      <c r="I4199" s="13" t="str">
        <f>IF(V4201&gt;94,"Met",IF(X4201="--","n/a",IF(X4201&gt;=0,"Met","Did Not Meet")))</f>
        <v>Did Not Meet</v>
      </c>
      <c r="J4199" s="13"/>
      <c r="K4199" s="13" t="str">
        <f>IF(Z4200&gt;94,"Met",IF(AB4200="--","n/a",IF(AB4200&gt;=0,"Met","Did Not Meet")))</f>
        <v>Did Not Meet</v>
      </c>
      <c r="L4199" s="13" t="str">
        <f>IF(Z4201&gt;94,"Met",IF(AB4201="--","n/a",IF(AB4201&gt;=0,"Met","Did Not Meet")))</f>
        <v>Did Not Meet</v>
      </c>
      <c r="M4199" s="1" t="s">
        <v>9</v>
      </c>
      <c r="N4199" s="14"/>
      <c r="O4199" s="35" t="s">
        <v>2506</v>
      </c>
      <c r="P4199" s="83" t="str">
        <f t="shared" ref="P4199" si="5366">IF(P4194="No"," ", IF(P4196="No"," ",IF(P4195="No", " ",IF(P4197="No"," ","X"))))</f>
        <v xml:space="preserve"> </v>
      </c>
      <c r="Q4199" s="108"/>
      <c r="R4199" s="5" t="s">
        <v>6</v>
      </c>
      <c r="S4199" s="1" t="s">
        <v>2</v>
      </c>
      <c r="T4199" s="1" t="s">
        <v>7</v>
      </c>
      <c r="U4199" s="5">
        <v>422</v>
      </c>
      <c r="V4199" s="1">
        <v>45.97</v>
      </c>
      <c r="W4199" s="1">
        <v>52.92</v>
      </c>
      <c r="X4199" s="6">
        <f t="shared" si="5319"/>
        <v>-6.9500000000000028</v>
      </c>
      <c r="Y4199" s="14">
        <v>379</v>
      </c>
      <c r="Z4199" s="1">
        <v>43.27</v>
      </c>
      <c r="AA4199" s="1">
        <v>50.24</v>
      </c>
      <c r="AB4199" s="72">
        <f t="shared" si="5359"/>
        <v>-6.9699999999999989</v>
      </c>
      <c r="AC4199" s="53"/>
    </row>
    <row r="4200" spans="1:29" ht="15.75" x14ac:dyDescent="0.25">
      <c r="A4200" s="53">
        <v>6003119</v>
      </c>
      <c r="B4200" s="89" t="s">
        <v>2743</v>
      </c>
      <c r="C4200" s="53" t="s">
        <v>799</v>
      </c>
      <c r="D4200" s="50" t="s">
        <v>975</v>
      </c>
      <c r="E4200" s="48" t="str">
        <f>VLOOKUP('2012 Accountability Database'!A4194,Dems1112!$A$2:$G$1082,6)</f>
        <v>3 (Central AR)</v>
      </c>
      <c r="F4200" s="66"/>
      <c r="G4200" s="63" t="s">
        <v>2488</v>
      </c>
      <c r="H4200" s="61" t="str">
        <f t="shared" ref="H4200:I4200" si="5367">IF(H4198="Met","Yes",IF(H4199="Met","Yes","No"))</f>
        <v>No</v>
      </c>
      <c r="I4200" s="61" t="str">
        <f t="shared" si="5367"/>
        <v>No</v>
      </c>
      <c r="J4200" s="55"/>
      <c r="K4200" s="61" t="str">
        <f t="shared" ref="K4200:L4200" si="5368">IF(K4198="Met","Yes",IF(K4199="Met","Yes","No"))</f>
        <v>No</v>
      </c>
      <c r="L4200" s="61" t="str">
        <f t="shared" si="5368"/>
        <v>No</v>
      </c>
      <c r="M4200" s="1" t="s">
        <v>9</v>
      </c>
      <c r="N4200" s="14"/>
      <c r="O4200" s="35" t="s">
        <v>2505</v>
      </c>
      <c r="P4200" s="83" t="str">
        <f t="shared" ref="P4200" si="5369">IF(P4199="X"," ",IF(P4201="X"," ","X"))</f>
        <v xml:space="preserve"> </v>
      </c>
      <c r="Q4200" s="94" t="s">
        <v>2759</v>
      </c>
      <c r="R4200" s="5" t="s">
        <v>6</v>
      </c>
      <c r="S4200" s="1" t="s">
        <v>5</v>
      </c>
      <c r="T4200" s="1" t="s">
        <v>3</v>
      </c>
      <c r="U4200" s="5">
        <v>1829</v>
      </c>
      <c r="V4200" s="1">
        <v>53.2</v>
      </c>
      <c r="W4200" s="1">
        <v>57.15</v>
      </c>
      <c r="X4200" s="6">
        <f t="shared" si="5319"/>
        <v>-3.9499999999999957</v>
      </c>
      <c r="Y4200" s="14">
        <v>1570</v>
      </c>
      <c r="Z4200" s="1">
        <v>50.45</v>
      </c>
      <c r="AA4200" s="1">
        <v>53.83</v>
      </c>
      <c r="AB4200" s="72">
        <f t="shared" si="5359"/>
        <v>-3.3799999999999955</v>
      </c>
      <c r="AC4200" s="53"/>
    </row>
    <row r="4201" spans="1:29" x14ac:dyDescent="0.25">
      <c r="A4201" s="54">
        <v>6003119</v>
      </c>
      <c r="B4201" s="90" t="s">
        <v>2743</v>
      </c>
      <c r="C4201" s="54" t="s">
        <v>799</v>
      </c>
      <c r="D4201" s="4"/>
      <c r="E4201" s="4"/>
      <c r="F4201" s="67"/>
      <c r="G4201" s="64"/>
      <c r="H4201" s="43"/>
      <c r="I4201" s="43"/>
      <c r="J4201" s="43"/>
      <c r="K4201" s="43"/>
      <c r="L4201" s="43"/>
      <c r="M4201" s="4" t="s">
        <v>9</v>
      </c>
      <c r="N4201" s="15"/>
      <c r="O4201" s="38" t="s">
        <v>2482</v>
      </c>
      <c r="P4201" s="84" t="str">
        <f>IF(E4195="Achieving School"," ","X")</f>
        <v>X</v>
      </c>
      <c r="Q4201" s="91"/>
      <c r="R4201" s="4" t="s">
        <v>6</v>
      </c>
      <c r="S4201" s="4" t="s">
        <v>5</v>
      </c>
      <c r="T4201" s="4" t="s">
        <v>7</v>
      </c>
      <c r="U4201" s="4">
        <v>1497</v>
      </c>
      <c r="V4201" s="4">
        <v>48.56</v>
      </c>
      <c r="W4201" s="4">
        <v>52.92</v>
      </c>
      <c r="X4201" s="7">
        <f t="shared" si="5319"/>
        <v>-4.3599999999999994</v>
      </c>
      <c r="Y4201" s="15">
        <v>1305</v>
      </c>
      <c r="Z4201" s="4">
        <v>46.59</v>
      </c>
      <c r="AA4201" s="4">
        <v>50.24</v>
      </c>
      <c r="AB4201" s="73">
        <f t="shared" si="5359"/>
        <v>-3.6499999999999986</v>
      </c>
      <c r="AC4201" s="54"/>
    </row>
    <row r="4202" spans="1:29" x14ac:dyDescent="0.25">
      <c r="A4202" s="1">
        <v>6003120</v>
      </c>
      <c r="B4202" s="87" t="s">
        <v>2743</v>
      </c>
      <c r="C4202" s="55" t="s">
        <v>800</v>
      </c>
      <c r="E4202" s="42"/>
      <c r="F4202" s="65" t="s">
        <v>2483</v>
      </c>
      <c r="G4202" s="62"/>
      <c r="H4202" s="37" t="str">
        <f>IF(V4202&gt;94,"Met",IF(X4202="--","n/a",IF(X4202&gt;=0,"Met","Did Not Meet")))</f>
        <v>Met</v>
      </c>
      <c r="I4202" s="37" t="str">
        <f>IF(V4203&gt;94,"Met",IF(X4203="--","n/a",IF(X4203&gt;=0,"Met","Did Not Meet")))</f>
        <v>Met</v>
      </c>
      <c r="K4202" s="13" t="str">
        <f>IF(Z4202&gt;94,"Met",IF(AB4202="--","n/a",IF(AB4202&gt;=0,"Met","Did Not Meet")))</f>
        <v>Met</v>
      </c>
      <c r="L4202" s="13" t="str">
        <f>IF(Z4203&gt;94,"Met",IF(AB4203="--","n/a",IF(AB4203&gt;=0,"Met","Did Not Meet")))</f>
        <v>Met</v>
      </c>
      <c r="M4202" s="1" t="s">
        <v>18</v>
      </c>
      <c r="N4202" s="14" t="s">
        <v>2502</v>
      </c>
      <c r="O4202" s="5"/>
      <c r="P4202" s="44" t="str">
        <f t="shared" ref="P4202" si="5370">IF(H4204="Yes",IF(I4204="Yes","Yes","No"),"No")</f>
        <v>Yes</v>
      </c>
      <c r="Q4202" s="93"/>
      <c r="R4202" s="5" t="s">
        <v>1</v>
      </c>
      <c r="S4202" s="1" t="s">
        <v>2</v>
      </c>
      <c r="T4202" s="1" t="s">
        <v>3</v>
      </c>
      <c r="U4202" s="5">
        <v>458</v>
      </c>
      <c r="V4202" s="1">
        <v>65.5</v>
      </c>
      <c r="W4202" s="1">
        <v>62.07</v>
      </c>
      <c r="X4202" s="9">
        <f t="shared" si="5319"/>
        <v>3.4299999999999997</v>
      </c>
      <c r="Y4202" s="14">
        <v>428</v>
      </c>
      <c r="Z4202" s="1">
        <v>67.290000000000006</v>
      </c>
      <c r="AA4202" s="1">
        <v>62.31</v>
      </c>
      <c r="AB4202" s="71">
        <f t="shared" si="5359"/>
        <v>4.980000000000004</v>
      </c>
      <c r="AC4202" s="36"/>
    </row>
    <row r="4203" spans="1:29" ht="15.75" x14ac:dyDescent="0.25">
      <c r="A4203" s="53">
        <v>6003120</v>
      </c>
      <c r="B4203" s="89" t="s">
        <v>2743</v>
      </c>
      <c r="C4203" s="53" t="s">
        <v>800</v>
      </c>
      <c r="D4203" s="49" t="s">
        <v>2498</v>
      </c>
      <c r="E4203" s="34" t="str">
        <f>M4202</f>
        <v>Needs Improvement Focus School</v>
      </c>
      <c r="F4203" s="65" t="s">
        <v>2484</v>
      </c>
      <c r="G4203" s="62"/>
      <c r="H4203" s="13" t="str">
        <f>IF(V4204&gt;94,"Met",IF(X4204="--","n/a",IF(X4204&gt;=0,"Met","Did Not Meet")))</f>
        <v>Did Not Meet</v>
      </c>
      <c r="I4203" s="13" t="str">
        <f>IF(V4205&gt;94,"Met",IF(X4205="--","n/a",IF(X4205&gt;=0,"Met","Did Not Meet")))</f>
        <v>Met</v>
      </c>
      <c r="K4203" s="13" t="str">
        <f>IF(Z4204&gt;94,"Met",IF(AB4204="--","n/a",IF(AB4204&gt;=0,"Met","Did Not Meet")))</f>
        <v>Met</v>
      </c>
      <c r="L4203" s="13" t="str">
        <f>IF(Z4205&gt;94,"Met",IF(AB4205="--","n/a",IF(AB4205&gt;=0,"Met","Did Not Meet")))</f>
        <v>Met</v>
      </c>
      <c r="M4203" s="1" t="s">
        <v>18</v>
      </c>
      <c r="N4203" s="14" t="s">
        <v>2501</v>
      </c>
      <c r="O4203" s="5"/>
      <c r="P4203" s="44" t="str">
        <f t="shared" ref="P4203" si="5371">IF(K4204="Yes",IF(L4204="Yes","Yes","No"),"No")</f>
        <v>Yes</v>
      </c>
      <c r="Q4203" s="94" t="s">
        <v>2759</v>
      </c>
      <c r="R4203" s="5" t="s">
        <v>1</v>
      </c>
      <c r="S4203" s="1" t="s">
        <v>2</v>
      </c>
      <c r="T4203" s="1" t="s">
        <v>7</v>
      </c>
      <c r="U4203" s="5">
        <v>340</v>
      </c>
      <c r="V4203" s="1">
        <v>56.76</v>
      </c>
      <c r="W4203" s="1">
        <v>51.74</v>
      </c>
      <c r="X4203" s="9">
        <f t="shared" si="5319"/>
        <v>5.019999999999996</v>
      </c>
      <c r="Y4203" s="14">
        <v>316</v>
      </c>
      <c r="Z4203" s="1">
        <v>58.86</v>
      </c>
      <c r="AA4203" s="1">
        <v>51.96</v>
      </c>
      <c r="AB4203" s="71">
        <f t="shared" si="5359"/>
        <v>6.8999999999999986</v>
      </c>
      <c r="AC4203" s="53"/>
    </row>
    <row r="4204" spans="1:29" ht="15" customHeight="1" x14ac:dyDescent="0.25">
      <c r="A4204" s="53">
        <v>6003120</v>
      </c>
      <c r="B4204" s="89" t="s">
        <v>2743</v>
      </c>
      <c r="C4204" s="53" t="s">
        <v>800</v>
      </c>
      <c r="D4204" s="49" t="s">
        <v>2499</v>
      </c>
      <c r="E4204" s="35" t="str">
        <f>VLOOKUP('2012 Accountability Database'!$A4202,'2011 AYP'!A$2:B$1072,2)</f>
        <v>SI_8 (School Improvement Year 8)</v>
      </c>
      <c r="F4204" s="66"/>
      <c r="G4204" s="63" t="s">
        <v>2485</v>
      </c>
      <c r="H4204" s="60" t="str">
        <f t="shared" ref="H4204:I4204" si="5372">IF(H4202="Met","Yes",IF(H4203="Met","Yes","No"))</f>
        <v>Yes</v>
      </c>
      <c r="I4204" s="60" t="str">
        <f t="shared" si="5372"/>
        <v>Yes</v>
      </c>
      <c r="J4204" s="42"/>
      <c r="K4204" s="60" t="str">
        <f t="shared" ref="K4204:L4204" si="5373">IF(K4202="Met","Yes",IF(K4203="Met","Yes","No"))</f>
        <v>Yes</v>
      </c>
      <c r="L4204" s="60" t="str">
        <f t="shared" si="5373"/>
        <v>Yes</v>
      </c>
      <c r="M4204" s="1" t="s">
        <v>18</v>
      </c>
      <c r="N4204" s="14" t="s">
        <v>2503</v>
      </c>
      <c r="O4204" s="5"/>
      <c r="P4204" s="44" t="str">
        <f t="shared" ref="P4204" si="5374">IF(H4208="Yes",IF(I4208="Yes","Yes","No"),"No")</f>
        <v>No</v>
      </c>
      <c r="Q4204" s="108" t="s">
        <v>2758</v>
      </c>
      <c r="R4204" s="5" t="s">
        <v>1</v>
      </c>
      <c r="S4204" s="1" t="s">
        <v>5</v>
      </c>
      <c r="T4204" s="1" t="s">
        <v>3</v>
      </c>
      <c r="U4204" s="5">
        <v>1479</v>
      </c>
      <c r="V4204" s="1">
        <v>61.8</v>
      </c>
      <c r="W4204" s="1">
        <v>62.07</v>
      </c>
      <c r="X4204" s="6">
        <f t="shared" si="5319"/>
        <v>-0.27000000000000313</v>
      </c>
      <c r="Y4204" s="14">
        <v>1379</v>
      </c>
      <c r="Z4204" s="1">
        <v>63.67</v>
      </c>
      <c r="AA4204" s="1">
        <v>62.31</v>
      </c>
      <c r="AB4204" s="71">
        <f t="shared" si="5359"/>
        <v>1.3599999999999994</v>
      </c>
      <c r="AC4204" s="53"/>
    </row>
    <row r="4205" spans="1:29" x14ac:dyDescent="0.25">
      <c r="A4205" s="53">
        <v>6003120</v>
      </c>
      <c r="B4205" s="89" t="s">
        <v>2743</v>
      </c>
      <c r="C4205" s="53" t="s">
        <v>800</v>
      </c>
      <c r="D4205" s="49" t="s">
        <v>2507</v>
      </c>
      <c r="E4205" s="47">
        <f>VLOOKUP('2012 Accountability Database'!A4202,Dems1112!$A$2:$G$1082,3)</f>
        <v>0.66</v>
      </c>
      <c r="F4205" s="66"/>
      <c r="G4205" s="52"/>
      <c r="M4205" s="1" t="s">
        <v>18</v>
      </c>
      <c r="N4205" s="14" t="s">
        <v>2504</v>
      </c>
      <c r="O4205" s="5"/>
      <c r="P4205" s="44" t="str">
        <f t="shared" ref="P4205" si="5375">IF(K4208="Yes",IF(L4208="Yes","Yes","No"),"No")</f>
        <v>No</v>
      </c>
      <c r="Q4205" s="108"/>
      <c r="R4205" s="5" t="s">
        <v>1</v>
      </c>
      <c r="S4205" s="1" t="s">
        <v>5</v>
      </c>
      <c r="T4205" s="1" t="s">
        <v>7</v>
      </c>
      <c r="U4205" s="5">
        <v>1047</v>
      </c>
      <c r="V4205" s="1">
        <v>52.24</v>
      </c>
      <c r="W4205" s="1">
        <v>51.74</v>
      </c>
      <c r="X4205" s="9">
        <f t="shared" si="5319"/>
        <v>0.5</v>
      </c>
      <c r="Y4205" s="14">
        <v>965</v>
      </c>
      <c r="Z4205" s="1">
        <v>54.4</v>
      </c>
      <c r="AA4205" s="1">
        <v>51.96</v>
      </c>
      <c r="AB4205" s="71">
        <f t="shared" si="5359"/>
        <v>2.4399999999999977</v>
      </c>
      <c r="AC4205" s="53"/>
    </row>
    <row r="4206" spans="1:29" x14ac:dyDescent="0.25">
      <c r="A4206" s="53">
        <v>6003120</v>
      </c>
      <c r="B4206" s="89" t="s">
        <v>2743</v>
      </c>
      <c r="C4206" s="53" t="s">
        <v>800</v>
      </c>
      <c r="D4206" s="50" t="s">
        <v>2508</v>
      </c>
      <c r="E4206" s="47">
        <f>VLOOKUP('2012 Accountability Database'!A4202,Dems1112!$A$2:$G$1082,4)</f>
        <v>0.7</v>
      </c>
      <c r="F4206" s="65" t="s">
        <v>2486</v>
      </c>
      <c r="G4206" s="62"/>
      <c r="H4206" s="13" t="str">
        <f>IF(V4206&gt;94,"Met",IF(X4206="--","n/a",IF(X4206&gt;=0,"Met","Did Not Meet")))</f>
        <v>Did Not Meet</v>
      </c>
      <c r="I4206" s="13" t="str">
        <f>IF(V4207&gt;94,"Met",IF(X4207="--","n/a",IF(X4207&gt;=0,"Met","Did Not Meet")))</f>
        <v>Did Not Meet</v>
      </c>
      <c r="J4206" s="13"/>
      <c r="K4206" s="13" t="str">
        <f>IF(Z4206&gt;94,"Met",IF(AB4206="--","n/a",IF(AB4206&gt;=0,"Met","Did Not Meet")))</f>
        <v>Did Not Meet</v>
      </c>
      <c r="L4206" s="13" t="str">
        <f>IF(Z4207&gt;94,"Met",IF(AB4207="--","n/a",IF(AB4207&gt;=0,"Met","Did Not Meet")))</f>
        <v>Did Not Meet</v>
      </c>
      <c r="M4206" s="1" t="s">
        <v>18</v>
      </c>
      <c r="N4206" s="68" t="s">
        <v>2497</v>
      </c>
      <c r="O4206" s="35"/>
      <c r="P4206" s="44"/>
      <c r="Q4206" s="108"/>
      <c r="R4206" s="5" t="s">
        <v>6</v>
      </c>
      <c r="S4206" s="1" t="s">
        <v>2</v>
      </c>
      <c r="T4206" s="1" t="s">
        <v>3</v>
      </c>
      <c r="U4206" s="5">
        <v>541</v>
      </c>
      <c r="V4206" s="1">
        <v>59.7</v>
      </c>
      <c r="W4206" s="1">
        <v>67.67</v>
      </c>
      <c r="X4206" s="6">
        <f t="shared" si="5319"/>
        <v>-7.9699999999999989</v>
      </c>
      <c r="Y4206" s="14">
        <v>428</v>
      </c>
      <c r="Z4206" s="1">
        <v>53.74</v>
      </c>
      <c r="AA4206" s="1">
        <v>61.88</v>
      </c>
      <c r="AB4206" s="72">
        <f t="shared" si="5359"/>
        <v>-8.14</v>
      </c>
      <c r="AC4206" s="53"/>
    </row>
    <row r="4207" spans="1:29" x14ac:dyDescent="0.25">
      <c r="A4207" s="53">
        <v>6003120</v>
      </c>
      <c r="B4207" s="89" t="s">
        <v>2743</v>
      </c>
      <c r="C4207" s="53" t="s">
        <v>800</v>
      </c>
      <c r="D4207" s="50" t="s">
        <v>974</v>
      </c>
      <c r="E4207" s="47" t="str">
        <f>VLOOKUP('2012 Accountability Database'!A4202,Dems1112!$A$2:$G$1082,5)</f>
        <v>6-8</v>
      </c>
      <c r="F4207" s="65" t="s">
        <v>2487</v>
      </c>
      <c r="G4207" s="62"/>
      <c r="H4207" s="13" t="str">
        <f>IF(V4208&gt;94,"Met",IF(X4208="--","n/a",IF(X4208&gt;=0,"Met","Did Not Meet")))</f>
        <v>Did Not Meet</v>
      </c>
      <c r="I4207" s="13" t="str">
        <f>IF(V4209&gt;94,"Met",IF(X4209="--","n/a",IF(X4209&gt;=0,"Met","Did Not Meet")))</f>
        <v>Did Not Meet</v>
      </c>
      <c r="J4207" s="13"/>
      <c r="K4207" s="13" t="str">
        <f>IF(Z4208&gt;94,"Met",IF(AB4208="--","n/a",IF(AB4208&gt;=0,"Met","Did Not Meet")))</f>
        <v>Did Not Meet</v>
      </c>
      <c r="L4207" s="13" t="str">
        <f>IF(Z4209&gt;94,"Met",IF(AB4209="--","n/a",IF(AB4209&gt;=0,"Met","Did Not Meet")))</f>
        <v>Did Not Meet</v>
      </c>
      <c r="M4207" s="5" t="s">
        <v>18</v>
      </c>
      <c r="N4207" s="14"/>
      <c r="O4207" s="35" t="s">
        <v>2506</v>
      </c>
      <c r="P4207" s="83" t="str">
        <f t="shared" ref="P4207" si="5376">IF(P4202="No"," ", IF(P4204="No"," ",IF(P4203="No", " ",IF(P4205="No"," ","X"))))</f>
        <v xml:space="preserve"> </v>
      </c>
      <c r="Q4207" s="108"/>
      <c r="R4207" s="5" t="s">
        <v>6</v>
      </c>
      <c r="S4207" s="5" t="s">
        <v>2</v>
      </c>
      <c r="T4207" s="5" t="s">
        <v>7</v>
      </c>
      <c r="U4207" s="5">
        <v>378</v>
      </c>
      <c r="V4207" s="5">
        <v>49.47</v>
      </c>
      <c r="W4207" s="5">
        <v>58.15</v>
      </c>
      <c r="X4207" s="8">
        <f t="shared" si="5319"/>
        <v>-8.68</v>
      </c>
      <c r="Y4207" s="14">
        <v>316</v>
      </c>
      <c r="Z4207" s="5">
        <v>44.62</v>
      </c>
      <c r="AA4207" s="5">
        <v>53.86</v>
      </c>
      <c r="AB4207" s="72">
        <f t="shared" si="5359"/>
        <v>-9.240000000000002</v>
      </c>
      <c r="AC4207" s="53"/>
    </row>
    <row r="4208" spans="1:29" ht="15.75" x14ac:dyDescent="0.25">
      <c r="A4208" s="53">
        <v>6003120</v>
      </c>
      <c r="B4208" s="89" t="s">
        <v>2743</v>
      </c>
      <c r="C4208" s="53" t="s">
        <v>800</v>
      </c>
      <c r="D4208" s="50" t="s">
        <v>975</v>
      </c>
      <c r="E4208" s="48" t="str">
        <f>VLOOKUP('2012 Accountability Database'!A4202,Dems1112!$A$2:$G$1082,6)</f>
        <v>3 (Central AR)</v>
      </c>
      <c r="F4208" s="66"/>
      <c r="G4208" s="63" t="s">
        <v>2488</v>
      </c>
      <c r="H4208" s="61" t="str">
        <f t="shared" ref="H4208:I4208" si="5377">IF(H4206="Met","Yes",IF(H4207="Met","Yes","No"))</f>
        <v>No</v>
      </c>
      <c r="I4208" s="61" t="str">
        <f t="shared" si="5377"/>
        <v>No</v>
      </c>
      <c r="J4208" s="55"/>
      <c r="K4208" s="61" t="str">
        <f t="shared" ref="K4208:L4208" si="5378">IF(K4206="Met","Yes",IF(K4207="Met","Yes","No"))</f>
        <v>No</v>
      </c>
      <c r="L4208" s="61" t="str">
        <f t="shared" si="5378"/>
        <v>No</v>
      </c>
      <c r="M4208" s="5" t="s">
        <v>18</v>
      </c>
      <c r="N4208" s="14"/>
      <c r="O4208" s="35" t="s">
        <v>2505</v>
      </c>
      <c r="P4208" s="83" t="str">
        <f t="shared" ref="P4208" si="5379">IF(P4207="X"," ",IF(P4209="X"," ","X"))</f>
        <v xml:space="preserve"> </v>
      </c>
      <c r="Q4208" s="94" t="s">
        <v>2759</v>
      </c>
      <c r="R4208" s="5" t="s">
        <v>6</v>
      </c>
      <c r="S4208" s="5" t="s">
        <v>5</v>
      </c>
      <c r="T4208" s="5" t="s">
        <v>3</v>
      </c>
      <c r="U4208" s="5">
        <v>1805</v>
      </c>
      <c r="V4208" s="5">
        <v>61.72</v>
      </c>
      <c r="W4208" s="5">
        <v>67.67</v>
      </c>
      <c r="X4208" s="8">
        <f t="shared" si="5319"/>
        <v>-5.9500000000000028</v>
      </c>
      <c r="Y4208" s="14">
        <v>1379</v>
      </c>
      <c r="Z4208" s="5">
        <v>56.35</v>
      </c>
      <c r="AA4208" s="5">
        <v>61.88</v>
      </c>
      <c r="AB4208" s="72">
        <f t="shared" si="5359"/>
        <v>-5.5300000000000011</v>
      </c>
      <c r="AC4208" s="53"/>
    </row>
    <row r="4209" spans="1:29" x14ac:dyDescent="0.25">
      <c r="A4209" s="54">
        <v>6003120</v>
      </c>
      <c r="B4209" s="90" t="s">
        <v>2743</v>
      </c>
      <c r="C4209" s="54" t="s">
        <v>800</v>
      </c>
      <c r="D4209" s="4"/>
      <c r="E4209" s="4"/>
      <c r="F4209" s="67"/>
      <c r="G4209" s="64"/>
      <c r="H4209" s="43"/>
      <c r="I4209" s="43"/>
      <c r="J4209" s="43"/>
      <c r="K4209" s="43"/>
      <c r="L4209" s="43"/>
      <c r="M4209" s="4" t="s">
        <v>18</v>
      </c>
      <c r="N4209" s="15"/>
      <c r="O4209" s="38" t="s">
        <v>2482</v>
      </c>
      <c r="P4209" s="84" t="str">
        <f>IF(E4203="Achieving School"," ","X")</f>
        <v>X</v>
      </c>
      <c r="Q4209" s="91"/>
      <c r="R4209" s="4" t="s">
        <v>6</v>
      </c>
      <c r="S4209" s="4" t="s">
        <v>5</v>
      </c>
      <c r="T4209" s="4" t="s">
        <v>7</v>
      </c>
      <c r="U4209" s="4">
        <v>1202</v>
      </c>
      <c r="V4209" s="4">
        <v>51.83</v>
      </c>
      <c r="W4209" s="4">
        <v>58.15</v>
      </c>
      <c r="X4209" s="7">
        <f t="shared" si="5319"/>
        <v>-6.32</v>
      </c>
      <c r="Y4209" s="15">
        <v>965</v>
      </c>
      <c r="Z4209" s="4">
        <v>47.77</v>
      </c>
      <c r="AA4209" s="4">
        <v>53.86</v>
      </c>
      <c r="AB4209" s="73">
        <f t="shared" si="5359"/>
        <v>-6.0899999999999963</v>
      </c>
      <c r="AC4209" s="54"/>
    </row>
    <row r="4210" spans="1:29" x14ac:dyDescent="0.25">
      <c r="A4210" s="1">
        <v>6003122</v>
      </c>
      <c r="B4210" s="87" t="s">
        <v>2743</v>
      </c>
      <c r="C4210" s="55" t="s">
        <v>801</v>
      </c>
      <c r="E4210" s="42"/>
      <c r="F4210" s="65" t="s">
        <v>2483</v>
      </c>
      <c r="G4210" s="62"/>
      <c r="H4210" s="37" t="str">
        <f>IF(V4210&gt;94,"Met",IF(X4210="--","n/a",IF(X4210&gt;=0,"Met","Did Not Meet")))</f>
        <v>Met</v>
      </c>
      <c r="I4210" s="37" t="str">
        <f>IF(V4211&gt;94,"Met",IF(X4211="--","n/a",IF(X4211&gt;=0,"Met","Did Not Meet")))</f>
        <v>Met</v>
      </c>
      <c r="K4210" s="13" t="str">
        <f>IF(Z4210&gt;94,"Met",IF(AB4210="--","n/a",IF(AB4210&gt;=0,"Met","Did Not Meet")))</f>
        <v>Met</v>
      </c>
      <c r="L4210" s="13" t="str">
        <f>IF(Z4211&gt;94,"Met",IF(AB4211="--","n/a",IF(AB4211&gt;=0,"Met","Did Not Meet")))</f>
        <v>Met</v>
      </c>
      <c r="M4210" s="1" t="s">
        <v>4</v>
      </c>
      <c r="N4210" s="14" t="s">
        <v>2502</v>
      </c>
      <c r="O4210" s="5"/>
      <c r="P4210" s="44" t="str">
        <f t="shared" ref="P4210" si="5380">IF(H4212="Yes",IF(I4212="Yes","Yes","No"),"No")</f>
        <v>Yes</v>
      </c>
      <c r="Q4210" s="93"/>
      <c r="R4210" s="5" t="s">
        <v>1</v>
      </c>
      <c r="S4210" s="1" t="s">
        <v>2</v>
      </c>
      <c r="T4210" s="1" t="s">
        <v>3</v>
      </c>
      <c r="U4210" s="5">
        <v>716</v>
      </c>
      <c r="V4210" s="1">
        <v>76.959999999999994</v>
      </c>
      <c r="W4210" s="1">
        <v>70.58</v>
      </c>
      <c r="X4210" s="9">
        <f t="shared" si="5319"/>
        <v>6.3799999999999955</v>
      </c>
      <c r="Y4210" s="14">
        <v>662</v>
      </c>
      <c r="Z4210" s="1">
        <v>77.790000000000006</v>
      </c>
      <c r="AA4210" s="1">
        <v>71.959999999999994</v>
      </c>
      <c r="AB4210" s="71">
        <f t="shared" si="5359"/>
        <v>5.8300000000000125</v>
      </c>
      <c r="AC4210" s="36"/>
    </row>
    <row r="4211" spans="1:29" ht="15.75" x14ac:dyDescent="0.25">
      <c r="A4211" s="53">
        <v>6003122</v>
      </c>
      <c r="B4211" s="89" t="s">
        <v>2743</v>
      </c>
      <c r="C4211" s="53" t="s">
        <v>801</v>
      </c>
      <c r="D4211" s="49" t="s">
        <v>2498</v>
      </c>
      <c r="E4211" s="34" t="str">
        <f>M4210</f>
        <v>Achieving School</v>
      </c>
      <c r="F4211" s="65" t="s">
        <v>2484</v>
      </c>
      <c r="G4211" s="62"/>
      <c r="H4211" s="13" t="str">
        <f>IF(V4212&gt;94,"Met",IF(X4212="--","n/a",IF(X4212&gt;=0,"Met","Did Not Meet")))</f>
        <v>Met</v>
      </c>
      <c r="I4211" s="13" t="str">
        <f>IF(V4213&gt;94,"Met",IF(X4213="--","n/a",IF(X4213&gt;=0,"Met","Did Not Meet")))</f>
        <v>Met</v>
      </c>
      <c r="K4211" s="13" t="str">
        <f>IF(Z4212&gt;94,"Met",IF(AB4212="--","n/a",IF(AB4212&gt;=0,"Met","Did Not Meet")))</f>
        <v>Met</v>
      </c>
      <c r="L4211" s="13" t="str">
        <f>IF(Z4213&gt;94,"Met",IF(AB4213="--","n/a",IF(AB4213&gt;=0,"Met","Did Not Meet")))</f>
        <v>Met</v>
      </c>
      <c r="M4211" s="1" t="s">
        <v>4</v>
      </c>
      <c r="N4211" s="14" t="s">
        <v>2501</v>
      </c>
      <c r="O4211" s="5"/>
      <c r="P4211" s="44" t="str">
        <f t="shared" ref="P4211" si="5381">IF(K4212="Yes",IF(L4212="Yes","Yes","No"),"No")</f>
        <v>Yes</v>
      </c>
      <c r="Q4211" s="94" t="s">
        <v>2759</v>
      </c>
      <c r="R4211" s="5" t="s">
        <v>1</v>
      </c>
      <c r="S4211" s="1" t="s">
        <v>2</v>
      </c>
      <c r="T4211" s="1" t="s">
        <v>7</v>
      </c>
      <c r="U4211" s="5">
        <v>427</v>
      </c>
      <c r="V4211" s="1">
        <v>68.150000000000006</v>
      </c>
      <c r="W4211" s="1">
        <v>60.4</v>
      </c>
      <c r="X4211" s="9">
        <f t="shared" si="5319"/>
        <v>7.7500000000000071</v>
      </c>
      <c r="Y4211" s="14">
        <v>394</v>
      </c>
      <c r="Z4211" s="1">
        <v>69.540000000000006</v>
      </c>
      <c r="AA4211" s="1">
        <v>63.45</v>
      </c>
      <c r="AB4211" s="71">
        <f t="shared" si="5359"/>
        <v>6.0900000000000034</v>
      </c>
      <c r="AC4211" s="53"/>
    </row>
    <row r="4212" spans="1:29" ht="15" customHeight="1" x14ac:dyDescent="0.25">
      <c r="A4212" s="53">
        <v>6003122</v>
      </c>
      <c r="B4212" s="89" t="s">
        <v>2743</v>
      </c>
      <c r="C4212" s="53" t="s">
        <v>801</v>
      </c>
      <c r="D4212" s="49" t="s">
        <v>2499</v>
      </c>
      <c r="E4212" s="35" t="str">
        <f>VLOOKUP('2012 Accountability Database'!$A4210,'2011 AYP'!A$2:B$1072,2)</f>
        <v>SI_9 (School Improvement Year 9)</v>
      </c>
      <c r="F4212" s="66"/>
      <c r="G4212" s="63" t="s">
        <v>2485</v>
      </c>
      <c r="H4212" s="60" t="str">
        <f t="shared" ref="H4212:I4212" si="5382">IF(H4210="Met","Yes",IF(H4211="Met","Yes","No"))</f>
        <v>Yes</v>
      </c>
      <c r="I4212" s="60" t="str">
        <f t="shared" si="5382"/>
        <v>Yes</v>
      </c>
      <c r="J4212" s="42"/>
      <c r="K4212" s="60" t="str">
        <f t="shared" ref="K4212:L4212" si="5383">IF(K4210="Met","Yes",IF(K4211="Met","Yes","No"))</f>
        <v>Yes</v>
      </c>
      <c r="L4212" s="60" t="str">
        <f t="shared" si="5383"/>
        <v>Yes</v>
      </c>
      <c r="M4212" s="1" t="s">
        <v>4</v>
      </c>
      <c r="N4212" s="14" t="s">
        <v>2503</v>
      </c>
      <c r="O4212" s="5"/>
      <c r="P4212" s="44" t="str">
        <f t="shared" ref="P4212" si="5384">IF(H4216="Yes",IF(I4216="Yes","Yes","No"),"No")</f>
        <v>Yes</v>
      </c>
      <c r="Q4212" s="108" t="s">
        <v>2758</v>
      </c>
      <c r="R4212" s="5" t="s">
        <v>1</v>
      </c>
      <c r="S4212" s="1" t="s">
        <v>5</v>
      </c>
      <c r="T4212" s="1" t="s">
        <v>3</v>
      </c>
      <c r="U4212" s="5">
        <v>1909</v>
      </c>
      <c r="V4212" s="1">
        <v>70.930000000000007</v>
      </c>
      <c r="W4212" s="1">
        <v>70.58</v>
      </c>
      <c r="X4212" s="9">
        <f t="shared" si="5319"/>
        <v>0.35000000000000853</v>
      </c>
      <c r="Y4212" s="14">
        <v>1756</v>
      </c>
      <c r="Z4212" s="1">
        <v>72.61</v>
      </c>
      <c r="AA4212" s="1">
        <v>71.959999999999994</v>
      </c>
      <c r="AB4212" s="71">
        <f t="shared" si="5359"/>
        <v>0.65000000000000568</v>
      </c>
      <c r="AC4212" s="53"/>
    </row>
    <row r="4213" spans="1:29" x14ac:dyDescent="0.25">
      <c r="A4213" s="53">
        <v>6003122</v>
      </c>
      <c r="B4213" s="89" t="s">
        <v>2743</v>
      </c>
      <c r="C4213" s="53" t="s">
        <v>801</v>
      </c>
      <c r="D4213" s="49" t="s">
        <v>2507</v>
      </c>
      <c r="E4213" s="47">
        <f>VLOOKUP('2012 Accountability Database'!A4210,Dems1112!$A$2:$G$1082,3)</f>
        <v>0.52</v>
      </c>
      <c r="F4213" s="66"/>
      <c r="G4213" s="52"/>
      <c r="M4213" s="1" t="s">
        <v>4</v>
      </c>
      <c r="N4213" s="14" t="s">
        <v>2504</v>
      </c>
      <c r="O4213" s="5"/>
      <c r="P4213" s="44" t="str">
        <f t="shared" ref="P4213" si="5385">IF(K4216="Yes",IF(L4216="Yes","Yes","No"),"No")</f>
        <v>No</v>
      </c>
      <c r="Q4213" s="108"/>
      <c r="R4213" s="5" t="s">
        <v>1</v>
      </c>
      <c r="S4213" s="1" t="s">
        <v>5</v>
      </c>
      <c r="T4213" s="1" t="s">
        <v>7</v>
      </c>
      <c r="U4213" s="5">
        <v>1130</v>
      </c>
      <c r="V4213" s="1">
        <v>60.97</v>
      </c>
      <c r="W4213" s="1">
        <v>60.4</v>
      </c>
      <c r="X4213" s="9">
        <f t="shared" si="5319"/>
        <v>0.57000000000000028</v>
      </c>
      <c r="Y4213" s="14">
        <v>1052</v>
      </c>
      <c r="Z4213" s="1">
        <v>63.59</v>
      </c>
      <c r="AA4213" s="1">
        <v>63.45</v>
      </c>
      <c r="AB4213" s="71">
        <f t="shared" si="5359"/>
        <v>0.14000000000000057</v>
      </c>
      <c r="AC4213" s="53"/>
    </row>
    <row r="4214" spans="1:29" x14ac:dyDescent="0.25">
      <c r="A4214" s="53">
        <v>6003122</v>
      </c>
      <c r="B4214" s="89" t="s">
        <v>2743</v>
      </c>
      <c r="C4214" s="53" t="s">
        <v>801</v>
      </c>
      <c r="D4214" s="50" t="s">
        <v>2508</v>
      </c>
      <c r="E4214" s="47">
        <f>VLOOKUP('2012 Accountability Database'!A4210,Dems1112!$A$2:$G$1082,4)</f>
        <v>0.53</v>
      </c>
      <c r="F4214" s="65" t="s">
        <v>2486</v>
      </c>
      <c r="G4214" s="62"/>
      <c r="H4214" s="13" t="str">
        <f>IF(V4214&gt;94,"Met",IF(X4214="--","n/a",IF(X4214&gt;=0,"Met","Did Not Meet")))</f>
        <v>Met</v>
      </c>
      <c r="I4214" s="13" t="str">
        <f>IF(V4215&gt;94,"Met",IF(X4215="--","n/a",IF(X4215&gt;=0,"Met","Did Not Meet")))</f>
        <v>Met</v>
      </c>
      <c r="J4214" s="13"/>
      <c r="K4214" s="13" t="str">
        <f>IF(Z4214&gt;94,"Met",IF(AB4214="--","n/a",IF(AB4214&gt;=0,"Met","Did Not Meet")))</f>
        <v>Met</v>
      </c>
      <c r="L4214" s="13" t="str">
        <f>IF(Z4215&gt;94,"Met",IF(AB4215="--","n/a",IF(AB4215&gt;=0,"Met","Did Not Meet")))</f>
        <v>Did Not Meet</v>
      </c>
      <c r="M4214" s="1" t="s">
        <v>4</v>
      </c>
      <c r="N4214" s="68" t="s">
        <v>2497</v>
      </c>
      <c r="O4214" s="35"/>
      <c r="P4214" s="44"/>
      <c r="Q4214" s="108"/>
      <c r="R4214" s="5" t="s">
        <v>6</v>
      </c>
      <c r="S4214" s="1" t="s">
        <v>2</v>
      </c>
      <c r="T4214" s="1" t="s">
        <v>3</v>
      </c>
      <c r="U4214" s="5">
        <v>761</v>
      </c>
      <c r="V4214" s="1">
        <v>68.59</v>
      </c>
      <c r="W4214" s="1">
        <v>67.63</v>
      </c>
      <c r="X4214" s="9">
        <f t="shared" si="5319"/>
        <v>0.96000000000000796</v>
      </c>
      <c r="Y4214" s="14">
        <v>662</v>
      </c>
      <c r="Z4214" s="1">
        <v>63.75</v>
      </c>
      <c r="AA4214" s="1">
        <v>63.23</v>
      </c>
      <c r="AB4214" s="71">
        <f t="shared" si="5359"/>
        <v>0.52000000000000313</v>
      </c>
      <c r="AC4214" s="53"/>
    </row>
    <row r="4215" spans="1:29" x14ac:dyDescent="0.25">
      <c r="A4215" s="53">
        <v>6003122</v>
      </c>
      <c r="B4215" s="89" t="s">
        <v>2743</v>
      </c>
      <c r="C4215" s="53" t="s">
        <v>801</v>
      </c>
      <c r="D4215" s="50" t="s">
        <v>974</v>
      </c>
      <c r="E4215" s="47" t="str">
        <f>VLOOKUP('2012 Accountability Database'!A4210,Dems1112!$A$2:$G$1082,5)</f>
        <v>6-8</v>
      </c>
      <c r="F4215" s="65" t="s">
        <v>2487</v>
      </c>
      <c r="G4215" s="62"/>
      <c r="H4215" s="13" t="str">
        <f>IF(V4216&gt;94,"Met",IF(X4216="--","n/a",IF(X4216&gt;=0,"Met","Did Not Meet")))</f>
        <v>Did Not Meet</v>
      </c>
      <c r="I4215" s="13" t="str">
        <f>IF(V4217&gt;94,"Met",IF(X4217="--","n/a",IF(X4217&gt;=0,"Met","Did Not Meet")))</f>
        <v>Did Not Meet</v>
      </c>
      <c r="J4215" s="13"/>
      <c r="K4215" s="13" t="str">
        <f>IF(Z4216&gt;94,"Met",IF(AB4216="--","n/a",IF(AB4216&gt;=0,"Met","Did Not Meet")))</f>
        <v>Did Not Meet</v>
      </c>
      <c r="L4215" s="13" t="str">
        <f>IF(Z4217&gt;94,"Met",IF(AB4217="--","n/a",IF(AB4217&gt;=0,"Met","Did Not Meet")))</f>
        <v>Did Not Meet</v>
      </c>
      <c r="M4215" s="5" t="s">
        <v>4</v>
      </c>
      <c r="N4215" s="14"/>
      <c r="O4215" s="35" t="s">
        <v>2506</v>
      </c>
      <c r="P4215" s="83" t="str">
        <f t="shared" ref="P4215" si="5386">IF(P4210="No"," ", IF(P4212="No"," ",IF(P4211="No", " ",IF(P4213="No"," ","X"))))</f>
        <v xml:space="preserve"> </v>
      </c>
      <c r="Q4215" s="108"/>
      <c r="R4215" s="5" t="s">
        <v>6</v>
      </c>
      <c r="S4215" s="5" t="s">
        <v>2</v>
      </c>
      <c r="T4215" s="5" t="s">
        <v>7</v>
      </c>
      <c r="U4215" s="5">
        <v>449</v>
      </c>
      <c r="V4215" s="5">
        <v>58.8</v>
      </c>
      <c r="W4215" s="5">
        <v>58.72</v>
      </c>
      <c r="X4215" s="11">
        <f t="shared" si="5319"/>
        <v>7.9999999999998295E-2</v>
      </c>
      <c r="Y4215" s="14">
        <v>394</v>
      </c>
      <c r="Z4215" s="5">
        <v>54.57</v>
      </c>
      <c r="AA4215" s="5">
        <v>55.91</v>
      </c>
      <c r="AB4215" s="72">
        <f t="shared" si="5359"/>
        <v>-1.3399999999999963</v>
      </c>
      <c r="AC4215" s="53"/>
    </row>
    <row r="4216" spans="1:29" ht="15.75" x14ac:dyDescent="0.25">
      <c r="A4216" s="53">
        <v>6003122</v>
      </c>
      <c r="B4216" s="89" t="s">
        <v>2743</v>
      </c>
      <c r="C4216" s="53" t="s">
        <v>801</v>
      </c>
      <c r="D4216" s="50" t="s">
        <v>975</v>
      </c>
      <c r="E4216" s="48" t="str">
        <f>VLOOKUP('2012 Accountability Database'!A4210,Dems1112!$A$2:$G$1082,6)</f>
        <v>3 (Central AR)</v>
      </c>
      <c r="F4216" s="66"/>
      <c r="G4216" s="63" t="s">
        <v>2488</v>
      </c>
      <c r="H4216" s="61" t="str">
        <f t="shared" ref="H4216:I4216" si="5387">IF(H4214="Met","Yes",IF(H4215="Met","Yes","No"))</f>
        <v>Yes</v>
      </c>
      <c r="I4216" s="61" t="str">
        <f t="shared" si="5387"/>
        <v>Yes</v>
      </c>
      <c r="J4216" s="55"/>
      <c r="K4216" s="61" t="str">
        <f t="shared" ref="K4216:L4216" si="5388">IF(K4214="Met","Yes",IF(K4215="Met","Yes","No"))</f>
        <v>Yes</v>
      </c>
      <c r="L4216" s="61" t="str">
        <f t="shared" si="5388"/>
        <v>No</v>
      </c>
      <c r="M4216" s="1" t="s">
        <v>4</v>
      </c>
      <c r="N4216" s="14"/>
      <c r="O4216" s="35" t="s">
        <v>2505</v>
      </c>
      <c r="P4216" s="83" t="str">
        <f t="shared" ref="P4216" si="5389">IF(P4215="X"," ",IF(P4217="X"," ","X"))</f>
        <v>X</v>
      </c>
      <c r="Q4216" s="94" t="s">
        <v>2759</v>
      </c>
      <c r="R4216" s="5" t="s">
        <v>6</v>
      </c>
      <c r="S4216" s="1" t="s">
        <v>5</v>
      </c>
      <c r="T4216" s="1" t="s">
        <v>3</v>
      </c>
      <c r="U4216" s="5">
        <v>2069</v>
      </c>
      <c r="V4216" s="1">
        <v>64.52</v>
      </c>
      <c r="W4216" s="1">
        <v>67.63</v>
      </c>
      <c r="X4216" s="6">
        <f t="shared" si="5319"/>
        <v>-3.1099999999999994</v>
      </c>
      <c r="Y4216" s="14">
        <v>1758</v>
      </c>
      <c r="Z4216" s="1">
        <v>61.09</v>
      </c>
      <c r="AA4216" s="1">
        <v>63.23</v>
      </c>
      <c r="AB4216" s="72">
        <f t="shared" si="5359"/>
        <v>-2.1399999999999935</v>
      </c>
      <c r="AC4216" s="53"/>
    </row>
    <row r="4217" spans="1:29" x14ac:dyDescent="0.25">
      <c r="A4217" s="54">
        <v>6003122</v>
      </c>
      <c r="B4217" s="90" t="s">
        <v>2743</v>
      </c>
      <c r="C4217" s="54" t="s">
        <v>801</v>
      </c>
      <c r="D4217" s="4"/>
      <c r="E4217" s="4"/>
      <c r="F4217" s="67"/>
      <c r="G4217" s="64"/>
      <c r="H4217" s="43"/>
      <c r="I4217" s="43"/>
      <c r="J4217" s="43"/>
      <c r="K4217" s="43"/>
      <c r="L4217" s="43"/>
      <c r="M4217" s="4" t="s">
        <v>4</v>
      </c>
      <c r="N4217" s="15"/>
      <c r="O4217" s="38" t="s">
        <v>2482</v>
      </c>
      <c r="P4217" s="84" t="str">
        <f>IF(E4211="Achieving School"," ","X")</f>
        <v xml:space="preserve"> </v>
      </c>
      <c r="Q4217" s="91"/>
      <c r="R4217" s="4" t="s">
        <v>6</v>
      </c>
      <c r="S4217" s="4" t="s">
        <v>5</v>
      </c>
      <c r="T4217" s="4" t="s">
        <v>7</v>
      </c>
      <c r="U4217" s="4">
        <v>1194</v>
      </c>
      <c r="V4217" s="4">
        <v>54.61</v>
      </c>
      <c r="W4217" s="4">
        <v>58.72</v>
      </c>
      <c r="X4217" s="7">
        <f t="shared" si="5319"/>
        <v>-4.1099999999999994</v>
      </c>
      <c r="Y4217" s="15">
        <v>1054</v>
      </c>
      <c r="Z4217" s="4">
        <v>52.37</v>
      </c>
      <c r="AA4217" s="4">
        <v>55.91</v>
      </c>
      <c r="AB4217" s="73">
        <f t="shared" si="5359"/>
        <v>-3.5399999999999991</v>
      </c>
      <c r="AC4217" s="54"/>
    </row>
    <row r="4218" spans="1:29" x14ac:dyDescent="0.25">
      <c r="A4218" s="1">
        <v>6003129</v>
      </c>
      <c r="B4218" s="87" t="s">
        <v>2743</v>
      </c>
      <c r="C4218" s="55" t="s">
        <v>802</v>
      </c>
      <c r="E4218" s="42"/>
      <c r="F4218" s="65" t="s">
        <v>2483</v>
      </c>
      <c r="G4218" s="62"/>
      <c r="H4218" s="37" t="str">
        <f>IF(V4218&gt;94,"Met",IF(X4218="--","n/a",IF(X4218&gt;=0,"Met","Did Not Meet")))</f>
        <v>Did Not Meet</v>
      </c>
      <c r="I4218" s="37" t="str">
        <f>IF(V4219&gt;94,"Met",IF(X4219="--","n/a",IF(X4219&gt;=0,"Met","Did Not Meet")))</f>
        <v>Did Not Meet</v>
      </c>
      <c r="K4218" s="13" t="str">
        <f>IF(Z4218&gt;94,"Met",IF(AB4218="--","n/a",IF(AB4218&gt;=0,"Met","Did Not Meet")))</f>
        <v>Met</v>
      </c>
      <c r="L4218" s="13" t="str">
        <f>IF(Z4219&gt;94,"Met",IF(AB4219="--","n/a",IF(AB4219&gt;=0,"Met","Did Not Meet")))</f>
        <v>Did Not Meet</v>
      </c>
      <c r="M4218" s="5" t="s">
        <v>9</v>
      </c>
      <c r="N4218" s="14" t="s">
        <v>2502</v>
      </c>
      <c r="O4218" s="5"/>
      <c r="P4218" s="44" t="str">
        <f t="shared" ref="P4218" si="5390">IF(H4220="Yes",IF(I4220="Yes","Yes","No"),"No")</f>
        <v>No</v>
      </c>
      <c r="Q4218" s="93"/>
      <c r="R4218" s="5" t="s">
        <v>1</v>
      </c>
      <c r="S4218" s="5" t="s">
        <v>2</v>
      </c>
      <c r="T4218" s="5" t="s">
        <v>3</v>
      </c>
      <c r="U4218" s="5">
        <v>127</v>
      </c>
      <c r="V4218" s="5">
        <v>81.89</v>
      </c>
      <c r="W4218" s="5">
        <v>82.73</v>
      </c>
      <c r="X4218" s="8">
        <f t="shared" si="5319"/>
        <v>-0.84000000000000341</v>
      </c>
      <c r="Y4218" s="14">
        <v>79</v>
      </c>
      <c r="Z4218" s="5">
        <v>78.48</v>
      </c>
      <c r="AA4218" s="5">
        <v>77.78</v>
      </c>
      <c r="AB4218" s="71">
        <f t="shared" si="5359"/>
        <v>0.70000000000000284</v>
      </c>
      <c r="AC4218" s="36"/>
    </row>
    <row r="4219" spans="1:29" ht="15.75" x14ac:dyDescent="0.25">
      <c r="A4219" s="53">
        <v>6003129</v>
      </c>
      <c r="B4219" s="89" t="s">
        <v>2743</v>
      </c>
      <c r="C4219" s="53" t="s">
        <v>802</v>
      </c>
      <c r="D4219" s="49" t="s">
        <v>2498</v>
      </c>
      <c r="E4219" s="34" t="str">
        <f>M4218</f>
        <v>Needs Improvement School</v>
      </c>
      <c r="F4219" s="65" t="s">
        <v>2484</v>
      </c>
      <c r="G4219" s="62"/>
      <c r="H4219" s="13" t="str">
        <f>IF(V4220&gt;94,"Met",IF(X4220="--","n/a",IF(X4220&gt;=0,"Met","Did Not Meet")))</f>
        <v>Did Not Meet</v>
      </c>
      <c r="I4219" s="13" t="str">
        <f>IF(V4221&gt;94,"Met",IF(X4221="--","n/a",IF(X4221&gt;=0,"Met","Did Not Meet")))</f>
        <v>Did Not Meet</v>
      </c>
      <c r="K4219" s="13" t="str">
        <f>IF(Z4220&gt;94,"Met",IF(AB4220="--","n/a",IF(AB4220&gt;=0,"Met","Did Not Meet")))</f>
        <v>Met</v>
      </c>
      <c r="L4219" s="13" t="str">
        <f>IF(Z4221&gt;94,"Met",IF(AB4221="--","n/a",IF(AB4221&gt;=0,"Met","Did Not Meet")))</f>
        <v>Did Not Meet</v>
      </c>
      <c r="M4219" s="5" t="s">
        <v>9</v>
      </c>
      <c r="N4219" s="14" t="s">
        <v>2501</v>
      </c>
      <c r="O4219" s="5"/>
      <c r="P4219" s="44" t="str">
        <f t="shared" ref="P4219" si="5391">IF(K4220="Yes",IF(L4220="Yes","Yes","No"),"No")</f>
        <v>No</v>
      </c>
      <c r="Q4219" s="94" t="s">
        <v>2759</v>
      </c>
      <c r="R4219" s="5" t="s">
        <v>1</v>
      </c>
      <c r="S4219" s="5" t="s">
        <v>2</v>
      </c>
      <c r="T4219" s="5" t="s">
        <v>7</v>
      </c>
      <c r="U4219" s="5">
        <v>98</v>
      </c>
      <c r="V4219" s="5">
        <v>77.55</v>
      </c>
      <c r="W4219" s="5">
        <v>78</v>
      </c>
      <c r="X4219" s="8">
        <f t="shared" si="5319"/>
        <v>-0.45000000000000284</v>
      </c>
      <c r="Y4219" s="14">
        <v>60</v>
      </c>
      <c r="Z4219" s="5">
        <v>73.33</v>
      </c>
      <c r="AA4219" s="5">
        <v>74.540000000000006</v>
      </c>
      <c r="AB4219" s="72">
        <f t="shared" si="5359"/>
        <v>-1.210000000000008</v>
      </c>
      <c r="AC4219" s="53"/>
    </row>
    <row r="4220" spans="1:29" ht="15" customHeight="1" x14ac:dyDescent="0.25">
      <c r="A4220" s="53">
        <v>6003129</v>
      </c>
      <c r="B4220" s="89" t="s">
        <v>2743</v>
      </c>
      <c r="C4220" s="53" t="s">
        <v>802</v>
      </c>
      <c r="D4220" s="49" t="s">
        <v>2499</v>
      </c>
      <c r="E4220" s="35" t="str">
        <f>VLOOKUP('2012 Accountability Database'!$A4218,'2011 AYP'!A$2:B$1072,2)</f>
        <v xml:space="preserve"> A (Alert)</v>
      </c>
      <c r="F4220" s="66"/>
      <c r="G4220" s="63" t="s">
        <v>2485</v>
      </c>
      <c r="H4220" s="60" t="str">
        <f t="shared" ref="H4220:I4220" si="5392">IF(H4218="Met","Yes",IF(H4219="Met","Yes","No"))</f>
        <v>No</v>
      </c>
      <c r="I4220" s="60" t="str">
        <f t="shared" si="5392"/>
        <v>No</v>
      </c>
      <c r="J4220" s="42"/>
      <c r="K4220" s="60" t="str">
        <f t="shared" ref="K4220:L4220" si="5393">IF(K4218="Met","Yes",IF(K4219="Met","Yes","No"))</f>
        <v>Yes</v>
      </c>
      <c r="L4220" s="60" t="str">
        <f t="shared" si="5393"/>
        <v>No</v>
      </c>
      <c r="M4220" s="1" t="s">
        <v>9</v>
      </c>
      <c r="N4220" s="14" t="s">
        <v>2503</v>
      </c>
      <c r="O4220" s="5"/>
      <c r="P4220" s="44" t="str">
        <f t="shared" ref="P4220" si="5394">IF(H4224="Yes",IF(I4224="Yes","Yes","No"),"No")</f>
        <v>No</v>
      </c>
      <c r="Q4220" s="108" t="s">
        <v>2758</v>
      </c>
      <c r="R4220" s="5" t="s">
        <v>1</v>
      </c>
      <c r="S4220" s="1" t="s">
        <v>5</v>
      </c>
      <c r="T4220" s="1" t="s">
        <v>3</v>
      </c>
      <c r="U4220" s="5">
        <v>418</v>
      </c>
      <c r="V4220" s="1">
        <v>80.62</v>
      </c>
      <c r="W4220" s="1">
        <v>82.73</v>
      </c>
      <c r="X4220" s="6">
        <f t="shared" si="5319"/>
        <v>-2.1099999999999994</v>
      </c>
      <c r="Y4220" s="14">
        <v>280</v>
      </c>
      <c r="Z4220" s="1">
        <v>77.86</v>
      </c>
      <c r="AA4220" s="1">
        <v>77.78</v>
      </c>
      <c r="AB4220" s="71">
        <f t="shared" si="5359"/>
        <v>7.9999999999998295E-2</v>
      </c>
      <c r="AC4220" s="53"/>
    </row>
    <row r="4221" spans="1:29" x14ac:dyDescent="0.25">
      <c r="A4221" s="53">
        <v>6003129</v>
      </c>
      <c r="B4221" s="89" t="s">
        <v>2743</v>
      </c>
      <c r="C4221" s="53" t="s">
        <v>802</v>
      </c>
      <c r="D4221" s="49" t="s">
        <v>2507</v>
      </c>
      <c r="E4221" s="47">
        <f>VLOOKUP('2012 Accountability Database'!A4218,Dems1112!$A$2:$G$1082,3)</f>
        <v>0.32</v>
      </c>
      <c r="F4221" s="66"/>
      <c r="G4221" s="52"/>
      <c r="M4221" s="1" t="s">
        <v>9</v>
      </c>
      <c r="N4221" s="14" t="s">
        <v>2504</v>
      </c>
      <c r="O4221" s="5"/>
      <c r="P4221" s="44" t="str">
        <f t="shared" ref="P4221" si="5395">IF(K4224="Yes",IF(L4224="Yes","Yes","No"),"No")</f>
        <v>No</v>
      </c>
      <c r="Q4221" s="108"/>
      <c r="R4221" s="5" t="s">
        <v>1</v>
      </c>
      <c r="S4221" s="1" t="s">
        <v>5</v>
      </c>
      <c r="T4221" s="1" t="s">
        <v>7</v>
      </c>
      <c r="U4221" s="5">
        <v>310</v>
      </c>
      <c r="V4221" s="1">
        <v>76.13</v>
      </c>
      <c r="W4221" s="1">
        <v>78</v>
      </c>
      <c r="X4221" s="6">
        <f t="shared" si="5319"/>
        <v>-1.8700000000000045</v>
      </c>
      <c r="Y4221" s="14">
        <v>207</v>
      </c>
      <c r="Z4221" s="1">
        <v>73.91</v>
      </c>
      <c r="AA4221" s="1">
        <v>74.540000000000006</v>
      </c>
      <c r="AB4221" s="72">
        <f t="shared" si="5359"/>
        <v>-0.63000000000000966</v>
      </c>
      <c r="AC4221" s="53"/>
    </row>
    <row r="4222" spans="1:29" x14ac:dyDescent="0.25">
      <c r="A4222" s="53">
        <v>6003129</v>
      </c>
      <c r="B4222" s="89" t="s">
        <v>2743</v>
      </c>
      <c r="C4222" s="53" t="s">
        <v>802</v>
      </c>
      <c r="D4222" s="50" t="s">
        <v>2508</v>
      </c>
      <c r="E4222" s="47">
        <f>VLOOKUP('2012 Accountability Database'!A4218,Dems1112!$A$2:$G$1082,4)</f>
        <v>0.66</v>
      </c>
      <c r="F4222" s="65" t="s">
        <v>2486</v>
      </c>
      <c r="G4222" s="62"/>
      <c r="H4222" s="13" t="str">
        <f>IF(V4222&gt;94,"Met",IF(X4222="--","n/a",IF(X4222&gt;=0,"Met","Did Not Meet")))</f>
        <v>Did Not Meet</v>
      </c>
      <c r="I4222" s="13" t="str">
        <f>IF(V4223&gt;94,"Met",IF(X4223="--","n/a",IF(X4223&gt;=0,"Met","Did Not Meet")))</f>
        <v>Did Not Meet</v>
      </c>
      <c r="J4222" s="13"/>
      <c r="K4222" s="13" t="str">
        <f>IF(Z4222&gt;94,"Met",IF(AB4222="--","n/a",IF(AB4222&gt;=0,"Met","Did Not Meet")))</f>
        <v>Did Not Meet</v>
      </c>
      <c r="L4222" s="13" t="str">
        <f>IF(Z4223&gt;94,"Met",IF(AB4223="--","n/a",IF(AB4223&gt;=0,"Met","Did Not Meet")))</f>
        <v>Did Not Meet</v>
      </c>
      <c r="M4222" s="1" t="s">
        <v>9</v>
      </c>
      <c r="N4222" s="68" t="s">
        <v>2497</v>
      </c>
      <c r="O4222" s="35"/>
      <c r="P4222" s="44"/>
      <c r="Q4222" s="108"/>
      <c r="R4222" s="5" t="s">
        <v>6</v>
      </c>
      <c r="S4222" s="1" t="s">
        <v>2</v>
      </c>
      <c r="T4222" s="1" t="s">
        <v>3</v>
      </c>
      <c r="U4222" s="5">
        <v>127</v>
      </c>
      <c r="V4222" s="1">
        <v>77.17</v>
      </c>
      <c r="W4222" s="1">
        <v>80.069999999999993</v>
      </c>
      <c r="X4222" s="6">
        <f t="shared" si="5319"/>
        <v>-2.8999999999999915</v>
      </c>
      <c r="Y4222" s="14">
        <v>79</v>
      </c>
      <c r="Z4222" s="1">
        <v>54.43</v>
      </c>
      <c r="AA4222" s="1">
        <v>55.56</v>
      </c>
      <c r="AB4222" s="72">
        <f t="shared" si="5359"/>
        <v>-1.1300000000000026</v>
      </c>
      <c r="AC4222" s="53"/>
    </row>
    <row r="4223" spans="1:29" x14ac:dyDescent="0.25">
      <c r="A4223" s="53">
        <v>6003129</v>
      </c>
      <c r="B4223" s="89" t="s">
        <v>2743</v>
      </c>
      <c r="C4223" s="53" t="s">
        <v>802</v>
      </c>
      <c r="D4223" s="50" t="s">
        <v>974</v>
      </c>
      <c r="E4223" s="47" t="str">
        <f>VLOOKUP('2012 Accountability Database'!A4218,Dems1112!$A$2:$G$1082,5)</f>
        <v>P-5</v>
      </c>
      <c r="F4223" s="65" t="s">
        <v>2487</v>
      </c>
      <c r="G4223" s="62"/>
      <c r="H4223" s="13" t="str">
        <f>IF(V4224&gt;94,"Met",IF(X4224="--","n/a",IF(X4224&gt;=0,"Met","Did Not Meet")))</f>
        <v>Did Not Meet</v>
      </c>
      <c r="I4223" s="13" t="str">
        <f>IF(V4225&gt;94,"Met",IF(X4225="--","n/a",IF(X4225&gt;=0,"Met","Did Not Meet")))</f>
        <v>Did Not Meet</v>
      </c>
      <c r="J4223" s="13"/>
      <c r="K4223" s="13" t="str">
        <f>IF(Z4224&gt;94,"Met",IF(AB4224="--","n/a",IF(AB4224&gt;=0,"Met","Did Not Meet")))</f>
        <v>Did Not Meet</v>
      </c>
      <c r="L4223" s="13" t="str">
        <f>IF(Z4225&gt;94,"Met",IF(AB4225="--","n/a",IF(AB4225&gt;=0,"Met","Did Not Meet")))</f>
        <v>Did Not Meet</v>
      </c>
      <c r="M4223" s="5" t="s">
        <v>9</v>
      </c>
      <c r="N4223" s="14"/>
      <c r="O4223" s="35" t="s">
        <v>2506</v>
      </c>
      <c r="P4223" s="83" t="str">
        <f t="shared" ref="P4223" si="5396">IF(P4218="No"," ", IF(P4220="No"," ",IF(P4219="No", " ",IF(P4221="No"," ","X"))))</f>
        <v xml:space="preserve"> </v>
      </c>
      <c r="Q4223" s="108"/>
      <c r="R4223" s="5" t="s">
        <v>6</v>
      </c>
      <c r="S4223" s="5" t="s">
        <v>2</v>
      </c>
      <c r="T4223" s="5" t="s">
        <v>7</v>
      </c>
      <c r="U4223" s="5">
        <v>98</v>
      </c>
      <c r="V4223" s="5">
        <v>72.45</v>
      </c>
      <c r="W4223" s="5">
        <v>74.33</v>
      </c>
      <c r="X4223" s="8">
        <f t="shared" si="5319"/>
        <v>-1.8799999999999955</v>
      </c>
      <c r="Y4223" s="14">
        <v>60</v>
      </c>
      <c r="Z4223" s="5">
        <v>50</v>
      </c>
      <c r="AA4223" s="5">
        <v>51.62</v>
      </c>
      <c r="AB4223" s="72">
        <f t="shared" si="5359"/>
        <v>-1.6199999999999974</v>
      </c>
      <c r="AC4223" s="53"/>
    </row>
    <row r="4224" spans="1:29" ht="15.75" x14ac:dyDescent="0.25">
      <c r="A4224" s="53">
        <v>6003129</v>
      </c>
      <c r="B4224" s="89" t="s">
        <v>2743</v>
      </c>
      <c r="C4224" s="53" t="s">
        <v>802</v>
      </c>
      <c r="D4224" s="50" t="s">
        <v>975</v>
      </c>
      <c r="E4224" s="48" t="str">
        <f>VLOOKUP('2012 Accountability Database'!A4218,Dems1112!$A$2:$G$1082,6)</f>
        <v>3 (Central AR)</v>
      </c>
      <c r="F4224" s="66"/>
      <c r="G4224" s="63" t="s">
        <v>2488</v>
      </c>
      <c r="H4224" s="61" t="str">
        <f t="shared" ref="H4224:I4224" si="5397">IF(H4222="Met","Yes",IF(H4223="Met","Yes","No"))</f>
        <v>No</v>
      </c>
      <c r="I4224" s="61" t="str">
        <f t="shared" si="5397"/>
        <v>No</v>
      </c>
      <c r="J4224" s="55"/>
      <c r="K4224" s="61" t="str">
        <f t="shared" ref="K4224:L4224" si="5398">IF(K4222="Met","Yes",IF(K4223="Met","Yes","No"))</f>
        <v>No</v>
      </c>
      <c r="L4224" s="61" t="str">
        <f t="shared" si="5398"/>
        <v>No</v>
      </c>
      <c r="M4224" s="1" t="s">
        <v>9</v>
      </c>
      <c r="N4224" s="14"/>
      <c r="O4224" s="35" t="s">
        <v>2505</v>
      </c>
      <c r="P4224" s="83" t="str">
        <f t="shared" ref="P4224" si="5399">IF(P4223="X"," ",IF(P4225="X"," ","X"))</f>
        <v xml:space="preserve"> </v>
      </c>
      <c r="Q4224" s="94" t="s">
        <v>2759</v>
      </c>
      <c r="R4224" s="5" t="s">
        <v>6</v>
      </c>
      <c r="S4224" s="1" t="s">
        <v>5</v>
      </c>
      <c r="T4224" s="1" t="s">
        <v>3</v>
      </c>
      <c r="U4224" s="5">
        <v>418</v>
      </c>
      <c r="V4224" s="1">
        <v>79.19</v>
      </c>
      <c r="W4224" s="1">
        <v>80.069999999999993</v>
      </c>
      <c r="X4224" s="6">
        <f t="shared" si="5319"/>
        <v>-0.87999999999999545</v>
      </c>
      <c r="Y4224" s="14">
        <v>280</v>
      </c>
      <c r="Z4224" s="1">
        <v>55</v>
      </c>
      <c r="AA4224" s="1">
        <v>55.56</v>
      </c>
      <c r="AB4224" s="72">
        <f t="shared" si="5359"/>
        <v>-0.56000000000000227</v>
      </c>
      <c r="AC4224" s="53"/>
    </row>
    <row r="4225" spans="1:29" x14ac:dyDescent="0.25">
      <c r="A4225" s="54">
        <v>6003129</v>
      </c>
      <c r="B4225" s="90" t="s">
        <v>2743</v>
      </c>
      <c r="C4225" s="54" t="s">
        <v>802</v>
      </c>
      <c r="D4225" s="4"/>
      <c r="E4225" s="4"/>
      <c r="F4225" s="67"/>
      <c r="G4225" s="64"/>
      <c r="H4225" s="43"/>
      <c r="I4225" s="43"/>
      <c r="J4225" s="43"/>
      <c r="K4225" s="43"/>
      <c r="L4225" s="43"/>
      <c r="M4225" s="4" t="s">
        <v>9</v>
      </c>
      <c r="N4225" s="15"/>
      <c r="O4225" s="38" t="s">
        <v>2482</v>
      </c>
      <c r="P4225" s="84" t="str">
        <f>IF(E4219="Achieving School"," ","X")</f>
        <v>X</v>
      </c>
      <c r="Q4225" s="91"/>
      <c r="R4225" s="4" t="s">
        <v>6</v>
      </c>
      <c r="S4225" s="4" t="s">
        <v>5</v>
      </c>
      <c r="T4225" s="4" t="s">
        <v>7</v>
      </c>
      <c r="U4225" s="4">
        <v>310</v>
      </c>
      <c r="V4225" s="4">
        <v>73.87</v>
      </c>
      <c r="W4225" s="4">
        <v>74.33</v>
      </c>
      <c r="X4225" s="7">
        <f t="shared" si="5319"/>
        <v>-0.45999999999999375</v>
      </c>
      <c r="Y4225" s="15">
        <v>207</v>
      </c>
      <c r="Z4225" s="4">
        <v>50.24</v>
      </c>
      <c r="AA4225" s="4">
        <v>51.62</v>
      </c>
      <c r="AB4225" s="73">
        <f t="shared" si="5359"/>
        <v>-1.3799999999999955</v>
      </c>
      <c r="AC4225" s="54"/>
    </row>
    <row r="4226" spans="1:29" x14ac:dyDescent="0.25">
      <c r="A4226" s="1">
        <v>6003130</v>
      </c>
      <c r="B4226" s="87" t="s">
        <v>2743</v>
      </c>
      <c r="C4226" s="55" t="s">
        <v>803</v>
      </c>
      <c r="E4226" s="42"/>
      <c r="F4226" s="65" t="s">
        <v>2483</v>
      </c>
      <c r="G4226" s="62"/>
      <c r="H4226" s="37" t="str">
        <f>IF(V4226&gt;94,"Met",IF(X4226="--","n/a",IF(X4226&gt;=0,"Met","Did Not Meet")))</f>
        <v>Met</v>
      </c>
      <c r="I4226" s="37" t="str">
        <f>IF(V4227&gt;94,"Met",IF(X4227="--","n/a",IF(X4227&gt;=0,"Met","Did Not Meet")))</f>
        <v>Met</v>
      </c>
      <c r="K4226" s="13" t="str">
        <f>IF(Z4226&gt;94,"Met",IF(AB4226="--","n/a",IF(AB4226&gt;=0,"Met","Did Not Meet")))</f>
        <v>Did Not Meet</v>
      </c>
      <c r="L4226" s="13" t="str">
        <f>IF(Z4227&gt;94,"Met",IF(AB4227="--","n/a",IF(AB4227&gt;=0,"Met","Did Not Meet")))</f>
        <v>Did Not Meet</v>
      </c>
      <c r="M4226" s="1" t="s">
        <v>9</v>
      </c>
      <c r="N4226" s="14" t="s">
        <v>2502</v>
      </c>
      <c r="O4226" s="5"/>
      <c r="P4226" s="44" t="str">
        <f t="shared" ref="P4226" si="5400">IF(H4228="Yes",IF(I4228="Yes","Yes","No"),"No")</f>
        <v>Yes</v>
      </c>
      <c r="Q4226" s="93"/>
      <c r="R4226" s="5" t="s">
        <v>1</v>
      </c>
      <c r="S4226" s="1" t="s">
        <v>2</v>
      </c>
      <c r="T4226" s="1" t="s">
        <v>3</v>
      </c>
      <c r="U4226" s="5">
        <v>180</v>
      </c>
      <c r="V4226" s="1">
        <v>83.33</v>
      </c>
      <c r="W4226" s="1">
        <v>77.34</v>
      </c>
      <c r="X4226" s="9">
        <f t="shared" ref="X4226:X4289" si="5401">V4226-W4226</f>
        <v>5.9899999999999949</v>
      </c>
      <c r="Y4226" s="14">
        <v>111</v>
      </c>
      <c r="Z4226" s="1">
        <v>83.78</v>
      </c>
      <c r="AA4226" s="1">
        <v>85.1</v>
      </c>
      <c r="AB4226" s="72">
        <f t="shared" si="5359"/>
        <v>-1.3199999999999932</v>
      </c>
      <c r="AC4226" s="36"/>
    </row>
    <row r="4227" spans="1:29" ht="15.75" x14ac:dyDescent="0.25">
      <c r="A4227" s="53">
        <v>6003130</v>
      </c>
      <c r="B4227" s="89" t="s">
        <v>2743</v>
      </c>
      <c r="C4227" s="53" t="s">
        <v>803</v>
      </c>
      <c r="D4227" s="49" t="s">
        <v>2498</v>
      </c>
      <c r="E4227" s="34" t="str">
        <f>M4226</f>
        <v>Needs Improvement School</v>
      </c>
      <c r="F4227" s="65" t="s">
        <v>2484</v>
      </c>
      <c r="G4227" s="62"/>
      <c r="H4227" s="13" t="str">
        <f>IF(V4228&gt;94,"Met",IF(X4228="--","n/a",IF(X4228&gt;=0,"Met","Did Not Meet")))</f>
        <v>Did Not Meet</v>
      </c>
      <c r="I4227" s="13" t="str">
        <f>IF(V4229&gt;94,"Met",IF(X4229="--","n/a",IF(X4229&gt;=0,"Met","Did Not Meet")))</f>
        <v>Did Not Meet</v>
      </c>
      <c r="K4227" s="13" t="str">
        <f>IF(Z4228&gt;94,"Met",IF(AB4228="--","n/a",IF(AB4228&gt;=0,"Met","Did Not Meet")))</f>
        <v>Did Not Meet</v>
      </c>
      <c r="L4227" s="13" t="str">
        <f>IF(Z4229&gt;94,"Met",IF(AB4229="--","n/a",IF(AB4229&gt;=0,"Met","Did Not Meet")))</f>
        <v>Did Not Meet</v>
      </c>
      <c r="M4227" s="5" t="s">
        <v>9</v>
      </c>
      <c r="N4227" s="14" t="s">
        <v>2501</v>
      </c>
      <c r="O4227" s="5"/>
      <c r="P4227" s="44" t="str">
        <f t="shared" ref="P4227" si="5402">IF(K4228="Yes",IF(L4228="Yes","Yes","No"),"No")</f>
        <v>No</v>
      </c>
      <c r="Q4227" s="94" t="s">
        <v>2759</v>
      </c>
      <c r="R4227" s="5" t="s">
        <v>1</v>
      </c>
      <c r="S4227" s="5" t="s">
        <v>2</v>
      </c>
      <c r="T4227" s="5" t="s">
        <v>7</v>
      </c>
      <c r="U4227" s="5">
        <v>141</v>
      </c>
      <c r="V4227" s="5">
        <v>79.430000000000007</v>
      </c>
      <c r="W4227" s="5">
        <v>72.77</v>
      </c>
      <c r="X4227" s="11">
        <f t="shared" si="5401"/>
        <v>6.6600000000000108</v>
      </c>
      <c r="Y4227" s="14">
        <v>85</v>
      </c>
      <c r="Z4227" s="5">
        <v>81.180000000000007</v>
      </c>
      <c r="AA4227" s="5">
        <v>82.58</v>
      </c>
      <c r="AB4227" s="72">
        <f t="shared" si="5359"/>
        <v>-1.3999999999999915</v>
      </c>
      <c r="AC4227" s="53"/>
    </row>
    <row r="4228" spans="1:29" ht="15" customHeight="1" x14ac:dyDescent="0.25">
      <c r="A4228" s="53">
        <v>6003130</v>
      </c>
      <c r="B4228" s="89" t="s">
        <v>2743</v>
      </c>
      <c r="C4228" s="53" t="s">
        <v>803</v>
      </c>
      <c r="D4228" s="49" t="s">
        <v>2499</v>
      </c>
      <c r="E4228" s="35" t="str">
        <f>VLOOKUP('2012 Accountability Database'!$A4226,'2011 AYP'!A$2:B$1072,2)</f>
        <v xml:space="preserve"> MS (Met Standards)</v>
      </c>
      <c r="F4228" s="66"/>
      <c r="G4228" s="63" t="s">
        <v>2485</v>
      </c>
      <c r="H4228" s="60" t="str">
        <f t="shared" ref="H4228:I4228" si="5403">IF(H4226="Met","Yes",IF(H4227="Met","Yes","No"))</f>
        <v>Yes</v>
      </c>
      <c r="I4228" s="60" t="str">
        <f t="shared" si="5403"/>
        <v>Yes</v>
      </c>
      <c r="J4228" s="42"/>
      <c r="K4228" s="60" t="str">
        <f t="shared" ref="K4228:L4228" si="5404">IF(K4226="Met","Yes",IF(K4227="Met","Yes","No"))</f>
        <v>No</v>
      </c>
      <c r="L4228" s="60" t="str">
        <f t="shared" si="5404"/>
        <v>No</v>
      </c>
      <c r="M4228" s="1" t="s">
        <v>9</v>
      </c>
      <c r="N4228" s="14" t="s">
        <v>2503</v>
      </c>
      <c r="O4228" s="5"/>
      <c r="P4228" s="44" t="str">
        <f t="shared" ref="P4228" si="5405">IF(H4232="Yes",IF(I4232="Yes","Yes","No"),"No")</f>
        <v>No</v>
      </c>
      <c r="Q4228" s="108" t="s">
        <v>2758</v>
      </c>
      <c r="R4228" s="5" t="s">
        <v>1</v>
      </c>
      <c r="S4228" s="1" t="s">
        <v>5</v>
      </c>
      <c r="T4228" s="1" t="s">
        <v>3</v>
      </c>
      <c r="U4228" s="5">
        <v>528</v>
      </c>
      <c r="V4228" s="1">
        <v>75.19</v>
      </c>
      <c r="W4228" s="1">
        <v>77.34</v>
      </c>
      <c r="X4228" s="6">
        <f t="shared" si="5401"/>
        <v>-2.1500000000000057</v>
      </c>
      <c r="Y4228" s="14">
        <v>348</v>
      </c>
      <c r="Z4228" s="1">
        <v>82.47</v>
      </c>
      <c r="AA4228" s="1">
        <v>85.1</v>
      </c>
      <c r="AB4228" s="72">
        <f t="shared" si="5359"/>
        <v>-2.6299999999999955</v>
      </c>
      <c r="AC4228" s="53"/>
    </row>
    <row r="4229" spans="1:29" x14ac:dyDescent="0.25">
      <c r="A4229" s="53">
        <v>6003130</v>
      </c>
      <c r="B4229" s="89" t="s">
        <v>2743</v>
      </c>
      <c r="C4229" s="53" t="s">
        <v>803</v>
      </c>
      <c r="D4229" s="49" t="s">
        <v>2507</v>
      </c>
      <c r="E4229" s="47">
        <f>VLOOKUP('2012 Accountability Database'!A4226,Dems1112!$A$2:$G$1082,3)</f>
        <v>0.66</v>
      </c>
      <c r="F4229" s="66"/>
      <c r="G4229" s="52"/>
      <c r="M4229" s="1" t="s">
        <v>9</v>
      </c>
      <c r="N4229" s="14" t="s">
        <v>2504</v>
      </c>
      <c r="O4229" s="5"/>
      <c r="P4229" s="44" t="str">
        <f t="shared" ref="P4229" si="5406">IF(K4232="Yes",IF(L4232="Yes","Yes","No"),"No")</f>
        <v>No</v>
      </c>
      <c r="Q4229" s="108"/>
      <c r="R4229" s="5" t="s">
        <v>1</v>
      </c>
      <c r="S4229" s="1" t="s">
        <v>5</v>
      </c>
      <c r="T4229" s="1" t="s">
        <v>7</v>
      </c>
      <c r="U4229" s="5">
        <v>412</v>
      </c>
      <c r="V4229" s="1">
        <v>70.39</v>
      </c>
      <c r="W4229" s="1">
        <v>72.77</v>
      </c>
      <c r="X4229" s="6">
        <f t="shared" si="5401"/>
        <v>-2.3799999999999955</v>
      </c>
      <c r="Y4229" s="14">
        <v>275</v>
      </c>
      <c r="Z4229" s="1">
        <v>79.64</v>
      </c>
      <c r="AA4229" s="1">
        <v>82.58</v>
      </c>
      <c r="AB4229" s="72">
        <f t="shared" si="5359"/>
        <v>-2.9399999999999977</v>
      </c>
      <c r="AC4229" s="53"/>
    </row>
    <row r="4230" spans="1:29" x14ac:dyDescent="0.25">
      <c r="A4230" s="53">
        <v>6003130</v>
      </c>
      <c r="B4230" s="89" t="s">
        <v>2743</v>
      </c>
      <c r="C4230" s="53" t="s">
        <v>803</v>
      </c>
      <c r="D4230" s="50" t="s">
        <v>2508</v>
      </c>
      <c r="E4230" s="47">
        <f>VLOOKUP('2012 Accountability Database'!A4226,Dems1112!$A$2:$G$1082,4)</f>
        <v>0.7</v>
      </c>
      <c r="F4230" s="65" t="s">
        <v>2486</v>
      </c>
      <c r="G4230" s="62"/>
      <c r="H4230" s="13" t="str">
        <f>IF(V4230&gt;94,"Met",IF(X4230="--","n/a",IF(X4230&gt;=0,"Met","Did Not Meet")))</f>
        <v>Did Not Meet</v>
      </c>
      <c r="I4230" s="13" t="str">
        <f>IF(V4231&gt;94,"Met",IF(X4231="--","n/a",IF(X4231&gt;=0,"Met","Did Not Meet")))</f>
        <v>Did Not Meet</v>
      </c>
      <c r="J4230" s="13"/>
      <c r="K4230" s="13" t="str">
        <f>IF(Z4230&gt;94,"Met",IF(AB4230="--","n/a",IF(AB4230&gt;=0,"Met","Did Not Meet")))</f>
        <v>Did Not Meet</v>
      </c>
      <c r="L4230" s="13" t="str">
        <f>IF(Z4231&gt;94,"Met",IF(AB4231="--","n/a",IF(AB4231&gt;=0,"Met","Did Not Meet")))</f>
        <v>Did Not Meet</v>
      </c>
      <c r="M4230" s="1" t="s">
        <v>9</v>
      </c>
      <c r="N4230" s="68" t="s">
        <v>2497</v>
      </c>
      <c r="O4230" s="35"/>
      <c r="P4230" s="44"/>
      <c r="Q4230" s="108"/>
      <c r="R4230" s="5" t="s">
        <v>6</v>
      </c>
      <c r="S4230" s="1" t="s">
        <v>2</v>
      </c>
      <c r="T4230" s="1" t="s">
        <v>3</v>
      </c>
      <c r="U4230" s="5">
        <v>180</v>
      </c>
      <c r="V4230" s="1">
        <v>74.44</v>
      </c>
      <c r="W4230" s="1">
        <v>77.34</v>
      </c>
      <c r="X4230" s="6">
        <f t="shared" si="5401"/>
        <v>-2.9000000000000057</v>
      </c>
      <c r="Y4230" s="14">
        <v>111</v>
      </c>
      <c r="Z4230" s="1">
        <v>59.46</v>
      </c>
      <c r="AA4230" s="1">
        <v>64.23</v>
      </c>
      <c r="AB4230" s="72">
        <f t="shared" si="5359"/>
        <v>-4.7700000000000031</v>
      </c>
      <c r="AC4230" s="53"/>
    </row>
    <row r="4231" spans="1:29" x14ac:dyDescent="0.25">
      <c r="A4231" s="53">
        <v>6003130</v>
      </c>
      <c r="B4231" s="89" t="s">
        <v>2743</v>
      </c>
      <c r="C4231" s="53" t="s">
        <v>803</v>
      </c>
      <c r="D4231" s="50" t="s">
        <v>974</v>
      </c>
      <c r="E4231" s="47" t="str">
        <f>VLOOKUP('2012 Accountability Database'!A4226,Dems1112!$A$2:$G$1082,5)</f>
        <v>K-5</v>
      </c>
      <c r="F4231" s="65" t="s">
        <v>2487</v>
      </c>
      <c r="G4231" s="62"/>
      <c r="H4231" s="13" t="str">
        <f>IF(V4232&gt;94,"Met",IF(X4232="--","n/a",IF(X4232&gt;=0,"Met","Did Not Meet")))</f>
        <v>Did Not Meet</v>
      </c>
      <c r="I4231" s="13" t="str">
        <f>IF(V4233&gt;94,"Met",IF(X4233="--","n/a",IF(X4233&gt;=0,"Met","Did Not Meet")))</f>
        <v>Did Not Meet</v>
      </c>
      <c r="J4231" s="13"/>
      <c r="K4231" s="13" t="str">
        <f>IF(Z4232&gt;94,"Met",IF(AB4232="--","n/a",IF(AB4232&gt;=0,"Met","Did Not Meet")))</f>
        <v>Did Not Meet</v>
      </c>
      <c r="L4231" s="13" t="str">
        <f>IF(Z4233&gt;94,"Met",IF(AB4233="--","n/a",IF(AB4233&gt;=0,"Met","Did Not Meet")))</f>
        <v>Did Not Meet</v>
      </c>
      <c r="M4231" s="5" t="s">
        <v>9</v>
      </c>
      <c r="N4231" s="14"/>
      <c r="O4231" s="35" t="s">
        <v>2506</v>
      </c>
      <c r="P4231" s="83" t="str">
        <f t="shared" ref="P4231" si="5407">IF(P4226="No"," ", IF(P4228="No"," ",IF(P4227="No", " ",IF(P4229="No"," ","X"))))</f>
        <v xml:space="preserve"> </v>
      </c>
      <c r="Q4231" s="108"/>
      <c r="R4231" s="5" t="s">
        <v>6</v>
      </c>
      <c r="S4231" s="5" t="s">
        <v>2</v>
      </c>
      <c r="T4231" s="5" t="s">
        <v>7</v>
      </c>
      <c r="U4231" s="5">
        <v>141</v>
      </c>
      <c r="V4231" s="5">
        <v>69.5</v>
      </c>
      <c r="W4231" s="5">
        <v>72.77</v>
      </c>
      <c r="X4231" s="8">
        <f t="shared" si="5401"/>
        <v>-3.269999999999996</v>
      </c>
      <c r="Y4231" s="14">
        <v>85</v>
      </c>
      <c r="Z4231" s="5">
        <v>54.12</v>
      </c>
      <c r="AA4231" s="5">
        <v>60.58</v>
      </c>
      <c r="AB4231" s="72">
        <f t="shared" si="5359"/>
        <v>-6.4600000000000009</v>
      </c>
      <c r="AC4231" s="53"/>
    </row>
    <row r="4232" spans="1:29" ht="15.75" x14ac:dyDescent="0.25">
      <c r="A4232" s="53">
        <v>6003130</v>
      </c>
      <c r="B4232" s="89" t="s">
        <v>2743</v>
      </c>
      <c r="C4232" s="53" t="s">
        <v>803</v>
      </c>
      <c r="D4232" s="50" t="s">
        <v>975</v>
      </c>
      <c r="E4232" s="48" t="str">
        <f>VLOOKUP('2012 Accountability Database'!A4226,Dems1112!$A$2:$G$1082,6)</f>
        <v>3 (Central AR)</v>
      </c>
      <c r="F4232" s="66"/>
      <c r="G4232" s="63" t="s">
        <v>2488</v>
      </c>
      <c r="H4232" s="61" t="str">
        <f t="shared" ref="H4232:I4232" si="5408">IF(H4230="Met","Yes",IF(H4231="Met","Yes","No"))</f>
        <v>No</v>
      </c>
      <c r="I4232" s="61" t="str">
        <f t="shared" si="5408"/>
        <v>No</v>
      </c>
      <c r="J4232" s="55"/>
      <c r="K4232" s="61" t="str">
        <f t="shared" ref="K4232:L4232" si="5409">IF(K4230="Met","Yes",IF(K4231="Met","Yes","No"))</f>
        <v>No</v>
      </c>
      <c r="L4232" s="61" t="str">
        <f t="shared" si="5409"/>
        <v>No</v>
      </c>
      <c r="M4232" s="1" t="s">
        <v>9</v>
      </c>
      <c r="N4232" s="14"/>
      <c r="O4232" s="35" t="s">
        <v>2505</v>
      </c>
      <c r="P4232" s="83" t="str">
        <f t="shared" ref="P4232" si="5410">IF(P4231="X"," ",IF(P4233="X"," ","X"))</f>
        <v xml:space="preserve"> </v>
      </c>
      <c r="Q4232" s="94" t="s">
        <v>2759</v>
      </c>
      <c r="R4232" s="5" t="s">
        <v>6</v>
      </c>
      <c r="S4232" s="1" t="s">
        <v>5</v>
      </c>
      <c r="T4232" s="1" t="s">
        <v>3</v>
      </c>
      <c r="U4232" s="5">
        <v>528</v>
      </c>
      <c r="V4232" s="1">
        <v>70.83</v>
      </c>
      <c r="W4232" s="1">
        <v>77.34</v>
      </c>
      <c r="X4232" s="6">
        <f t="shared" si="5401"/>
        <v>-6.5100000000000051</v>
      </c>
      <c r="Y4232" s="14">
        <v>348</v>
      </c>
      <c r="Z4232" s="1">
        <v>60.63</v>
      </c>
      <c r="AA4232" s="1">
        <v>64.23</v>
      </c>
      <c r="AB4232" s="72">
        <f t="shared" si="5359"/>
        <v>-3.6000000000000014</v>
      </c>
      <c r="AC4232" s="53"/>
    </row>
    <row r="4233" spans="1:29" x14ac:dyDescent="0.25">
      <c r="A4233" s="54">
        <v>6003130</v>
      </c>
      <c r="B4233" s="90" t="s">
        <v>2743</v>
      </c>
      <c r="C4233" s="54" t="s">
        <v>803</v>
      </c>
      <c r="D4233" s="4"/>
      <c r="E4233" s="4"/>
      <c r="F4233" s="67"/>
      <c r="G4233" s="64"/>
      <c r="H4233" s="43"/>
      <c r="I4233" s="43"/>
      <c r="J4233" s="43"/>
      <c r="K4233" s="43"/>
      <c r="L4233" s="43"/>
      <c r="M4233" s="4" t="s">
        <v>9</v>
      </c>
      <c r="N4233" s="15"/>
      <c r="O4233" s="38" t="s">
        <v>2482</v>
      </c>
      <c r="P4233" s="84" t="str">
        <f>IF(E4227="Achieving School"," ","X")</f>
        <v>X</v>
      </c>
      <c r="Q4233" s="91"/>
      <c r="R4233" s="4" t="s">
        <v>6</v>
      </c>
      <c r="S4233" s="4" t="s">
        <v>5</v>
      </c>
      <c r="T4233" s="4" t="s">
        <v>7</v>
      </c>
      <c r="U4233" s="4">
        <v>412</v>
      </c>
      <c r="V4233" s="4">
        <v>66.989999999999995</v>
      </c>
      <c r="W4233" s="4">
        <v>72.77</v>
      </c>
      <c r="X4233" s="7">
        <f t="shared" si="5401"/>
        <v>-5.7800000000000011</v>
      </c>
      <c r="Y4233" s="15">
        <v>275</v>
      </c>
      <c r="Z4233" s="4">
        <v>56.73</v>
      </c>
      <c r="AA4233" s="4">
        <v>60.58</v>
      </c>
      <c r="AB4233" s="73">
        <f t="shared" si="5359"/>
        <v>-3.8500000000000014</v>
      </c>
      <c r="AC4233" s="54"/>
    </row>
    <row r="4234" spans="1:29" x14ac:dyDescent="0.25">
      <c r="A4234" s="1">
        <v>6003135</v>
      </c>
      <c r="B4234" s="87" t="s">
        <v>2743</v>
      </c>
      <c r="C4234" s="55" t="s">
        <v>804</v>
      </c>
      <c r="E4234" s="42"/>
      <c r="F4234" s="65" t="s">
        <v>2483</v>
      </c>
      <c r="G4234" s="62"/>
      <c r="H4234" s="37" t="str">
        <f>IF(V4234&gt;94,"Met",IF(X4234="--","n/a",IF(X4234&gt;=0,"Met","Did Not Meet")))</f>
        <v>Met</v>
      </c>
      <c r="I4234" s="37" t="str">
        <f>IF(V4235&gt;94,"Met",IF(X4235="--","n/a",IF(X4235&gt;=0,"Met","Did Not Meet")))</f>
        <v>Met</v>
      </c>
      <c r="K4234" s="13" t="str">
        <f>IF(Z4234&gt;94,"Met",IF(AB4234="--","n/a",IF(AB4234&gt;=0,"Met","Did Not Meet")))</f>
        <v>Met</v>
      </c>
      <c r="L4234" s="13" t="str">
        <f>IF(Z4235&gt;94,"Met",IF(AB4235="--","n/a",IF(AB4235&gt;=0,"Met","Did Not Meet")))</f>
        <v>Met</v>
      </c>
      <c r="M4234" s="1" t="s">
        <v>4</v>
      </c>
      <c r="N4234" s="14" t="s">
        <v>2502</v>
      </c>
      <c r="O4234" s="5"/>
      <c r="P4234" s="44" t="str">
        <f t="shared" ref="P4234" si="5411">IF(H4236="Yes",IF(I4236="Yes","Yes","No"),"No")</f>
        <v>Yes</v>
      </c>
      <c r="Q4234" s="93"/>
      <c r="R4234" s="5" t="s">
        <v>1</v>
      </c>
      <c r="S4234" s="1" t="s">
        <v>2</v>
      </c>
      <c r="T4234" s="1" t="s">
        <v>3</v>
      </c>
      <c r="U4234" s="5">
        <v>120</v>
      </c>
      <c r="V4234" s="1">
        <v>85</v>
      </c>
      <c r="W4234" s="1">
        <v>76.31</v>
      </c>
      <c r="X4234" s="9">
        <f t="shared" si="5401"/>
        <v>8.6899999999999977</v>
      </c>
      <c r="Y4234" s="14">
        <v>79</v>
      </c>
      <c r="Z4234" s="1">
        <v>88.61</v>
      </c>
      <c r="AA4234" s="1">
        <v>82.54</v>
      </c>
      <c r="AB4234" s="71">
        <f t="shared" si="5359"/>
        <v>6.0699999999999932</v>
      </c>
      <c r="AC4234" s="36"/>
    </row>
    <row r="4235" spans="1:29" ht="15.75" x14ac:dyDescent="0.25">
      <c r="A4235" s="53">
        <v>6003135</v>
      </c>
      <c r="B4235" s="89" t="s">
        <v>2743</v>
      </c>
      <c r="C4235" s="53" t="s">
        <v>804</v>
      </c>
      <c r="D4235" s="49" t="s">
        <v>2498</v>
      </c>
      <c r="E4235" s="34" t="str">
        <f>M4234</f>
        <v>Achieving School</v>
      </c>
      <c r="F4235" s="65" t="s">
        <v>2484</v>
      </c>
      <c r="G4235" s="62"/>
      <c r="H4235" s="13" t="str">
        <f>IF(V4236&gt;94,"Met",IF(X4236="--","n/a",IF(X4236&gt;=0,"Met","Did Not Meet")))</f>
        <v>Met</v>
      </c>
      <c r="I4235" s="13" t="str">
        <f>IF(V4237&gt;94,"Met",IF(X4237="--","n/a",IF(X4237&gt;=0,"Met","Did Not Meet")))</f>
        <v>Did Not Meet</v>
      </c>
      <c r="K4235" s="13" t="str">
        <f>IF(Z4236&gt;94,"Met",IF(AB4236="--","n/a",IF(AB4236&gt;=0,"Met","Did Not Meet")))</f>
        <v>Met</v>
      </c>
      <c r="L4235" s="13" t="str">
        <f>IF(Z4237&gt;94,"Met",IF(AB4237="--","n/a",IF(AB4237&gt;=0,"Met","Did Not Meet")))</f>
        <v>Did Not Meet</v>
      </c>
      <c r="M4235" s="1" t="s">
        <v>4</v>
      </c>
      <c r="N4235" s="14" t="s">
        <v>2501</v>
      </c>
      <c r="O4235" s="5"/>
      <c r="P4235" s="44" t="str">
        <f t="shared" ref="P4235" si="5412">IF(K4236="Yes",IF(L4236="Yes","Yes","No"),"No")</f>
        <v>Yes</v>
      </c>
      <c r="Q4235" s="94" t="s">
        <v>2759</v>
      </c>
      <c r="R4235" s="5" t="s">
        <v>1</v>
      </c>
      <c r="S4235" s="1" t="s">
        <v>2</v>
      </c>
      <c r="T4235" s="1" t="s">
        <v>7</v>
      </c>
      <c r="U4235" s="5">
        <v>85</v>
      </c>
      <c r="V4235" s="1">
        <v>80</v>
      </c>
      <c r="W4235" s="1">
        <v>74.33</v>
      </c>
      <c r="X4235" s="9">
        <f t="shared" si="5401"/>
        <v>5.6700000000000017</v>
      </c>
      <c r="Y4235" s="14">
        <v>59</v>
      </c>
      <c r="Z4235" s="1">
        <v>88.14</v>
      </c>
      <c r="AA4235" s="1">
        <v>81.67</v>
      </c>
      <c r="AB4235" s="71">
        <f t="shared" si="5359"/>
        <v>6.4699999999999989</v>
      </c>
      <c r="AC4235" s="53"/>
    </row>
    <row r="4236" spans="1:29" ht="15" customHeight="1" x14ac:dyDescent="0.25">
      <c r="A4236" s="53">
        <v>6003135</v>
      </c>
      <c r="B4236" s="89" t="s">
        <v>2743</v>
      </c>
      <c r="C4236" s="53" t="s">
        <v>804</v>
      </c>
      <c r="D4236" s="49" t="s">
        <v>2499</v>
      </c>
      <c r="E4236" s="35" t="str">
        <f>VLOOKUP('2012 Accountability Database'!$A4234,'2011 AYP'!A$2:B$1072,2)</f>
        <v>SI_3 (School Improvement Year 3)</v>
      </c>
      <c r="F4236" s="66"/>
      <c r="G4236" s="63" t="s">
        <v>2485</v>
      </c>
      <c r="H4236" s="60" t="str">
        <f t="shared" ref="H4236:I4236" si="5413">IF(H4234="Met","Yes",IF(H4235="Met","Yes","No"))</f>
        <v>Yes</v>
      </c>
      <c r="I4236" s="60" t="str">
        <f t="shared" si="5413"/>
        <v>Yes</v>
      </c>
      <c r="J4236" s="42"/>
      <c r="K4236" s="60" t="str">
        <f t="shared" ref="K4236:L4236" si="5414">IF(K4234="Met","Yes",IF(K4235="Met","Yes","No"))</f>
        <v>Yes</v>
      </c>
      <c r="L4236" s="60" t="str">
        <f t="shared" si="5414"/>
        <v>Yes</v>
      </c>
      <c r="M4236" s="1" t="s">
        <v>4</v>
      </c>
      <c r="N4236" s="14" t="s">
        <v>2503</v>
      </c>
      <c r="O4236" s="5"/>
      <c r="P4236" s="44" t="str">
        <f t="shared" ref="P4236" si="5415">IF(H4240="Yes",IF(I4240="Yes","Yes","No"),"No")</f>
        <v>Yes</v>
      </c>
      <c r="Q4236" s="108" t="s">
        <v>2758</v>
      </c>
      <c r="R4236" s="5" t="s">
        <v>1</v>
      </c>
      <c r="S4236" s="1" t="s">
        <v>5</v>
      </c>
      <c r="T4236" s="1" t="s">
        <v>3</v>
      </c>
      <c r="U4236" s="5">
        <v>307</v>
      </c>
      <c r="V4236" s="1">
        <v>77.52</v>
      </c>
      <c r="W4236" s="1">
        <v>76.31</v>
      </c>
      <c r="X4236" s="9">
        <f t="shared" si="5401"/>
        <v>1.2099999999999937</v>
      </c>
      <c r="Y4236" s="14">
        <v>211</v>
      </c>
      <c r="Z4236" s="1">
        <v>83.89</v>
      </c>
      <c r="AA4236" s="1">
        <v>82.54</v>
      </c>
      <c r="AB4236" s="71">
        <f t="shared" si="5359"/>
        <v>1.3499999999999943</v>
      </c>
      <c r="AC4236" s="53"/>
    </row>
    <row r="4237" spans="1:29" x14ac:dyDescent="0.25">
      <c r="A4237" s="53">
        <v>6003135</v>
      </c>
      <c r="B4237" s="89" t="s">
        <v>2743</v>
      </c>
      <c r="C4237" s="53" t="s">
        <v>804</v>
      </c>
      <c r="D4237" s="49" t="s">
        <v>2507</v>
      </c>
      <c r="E4237" s="47">
        <f>VLOOKUP('2012 Accountability Database'!A4234,Dems1112!$A$2:$G$1082,3)</f>
        <v>0.74</v>
      </c>
      <c r="F4237" s="66"/>
      <c r="G4237" s="52"/>
      <c r="M4237" s="5" t="s">
        <v>4</v>
      </c>
      <c r="N4237" s="14" t="s">
        <v>2504</v>
      </c>
      <c r="O4237" s="5"/>
      <c r="P4237" s="44" t="str">
        <f t="shared" ref="P4237" si="5416">IF(K4240="Yes",IF(L4240="Yes","Yes","No"),"No")</f>
        <v>Yes</v>
      </c>
      <c r="Q4237" s="108"/>
      <c r="R4237" s="5" t="s">
        <v>1</v>
      </c>
      <c r="S4237" s="5" t="s">
        <v>5</v>
      </c>
      <c r="T4237" s="5" t="s">
        <v>7</v>
      </c>
      <c r="U4237" s="5">
        <v>231</v>
      </c>
      <c r="V4237" s="5">
        <v>72.73</v>
      </c>
      <c r="W4237" s="5">
        <v>74.33</v>
      </c>
      <c r="X4237" s="8">
        <f t="shared" si="5401"/>
        <v>-1.5999999999999943</v>
      </c>
      <c r="Y4237" s="14">
        <v>160</v>
      </c>
      <c r="Z4237" s="5">
        <v>81.25</v>
      </c>
      <c r="AA4237" s="5">
        <v>81.67</v>
      </c>
      <c r="AB4237" s="72">
        <f t="shared" si="5359"/>
        <v>-0.42000000000000171</v>
      </c>
      <c r="AC4237" s="53"/>
    </row>
    <row r="4238" spans="1:29" x14ac:dyDescent="0.25">
      <c r="A4238" s="53">
        <v>6003135</v>
      </c>
      <c r="B4238" s="89" t="s">
        <v>2743</v>
      </c>
      <c r="C4238" s="53" t="s">
        <v>804</v>
      </c>
      <c r="D4238" s="50" t="s">
        <v>2508</v>
      </c>
      <c r="E4238" s="47">
        <f>VLOOKUP('2012 Accountability Database'!A4234,Dems1112!$A$2:$G$1082,4)</f>
        <v>0.76</v>
      </c>
      <c r="F4238" s="65" t="s">
        <v>2486</v>
      </c>
      <c r="G4238" s="62"/>
      <c r="H4238" s="13" t="str">
        <f>IF(V4238&gt;94,"Met",IF(X4238="--","n/a",IF(X4238&gt;=0,"Met","Did Not Meet")))</f>
        <v>Met</v>
      </c>
      <c r="I4238" s="13" t="str">
        <f>IF(V4239&gt;94,"Met",IF(X4239="--","n/a",IF(X4239&gt;=0,"Met","Did Not Meet")))</f>
        <v>Met</v>
      </c>
      <c r="J4238" s="13"/>
      <c r="K4238" s="13" t="str">
        <f>IF(Z4238&gt;94,"Met",IF(AB4238="--","n/a",IF(AB4238&gt;=0,"Met","Did Not Meet")))</f>
        <v>Met</v>
      </c>
      <c r="L4238" s="13" t="str">
        <f>IF(Z4239&gt;94,"Met",IF(AB4239="--","n/a",IF(AB4239&gt;=0,"Met","Did Not Meet")))</f>
        <v>Met</v>
      </c>
      <c r="M4238" s="1" t="s">
        <v>4</v>
      </c>
      <c r="N4238" s="68" t="s">
        <v>2497</v>
      </c>
      <c r="O4238" s="35"/>
      <c r="P4238" s="44"/>
      <c r="Q4238" s="108"/>
      <c r="R4238" s="5" t="s">
        <v>6</v>
      </c>
      <c r="S4238" s="1" t="s">
        <v>2</v>
      </c>
      <c r="T4238" s="1" t="s">
        <v>3</v>
      </c>
      <c r="U4238" s="5">
        <v>120</v>
      </c>
      <c r="V4238" s="1">
        <v>78.33</v>
      </c>
      <c r="W4238" s="1">
        <v>63.95</v>
      </c>
      <c r="X4238" s="9">
        <f t="shared" si="5401"/>
        <v>14.379999999999995</v>
      </c>
      <c r="Y4238" s="14">
        <v>79</v>
      </c>
      <c r="Z4238" s="1">
        <v>55.7</v>
      </c>
      <c r="AA4238" s="1">
        <v>43.26</v>
      </c>
      <c r="AB4238" s="71">
        <f t="shared" si="5359"/>
        <v>12.440000000000005</v>
      </c>
      <c r="AC4238" s="53"/>
    </row>
    <row r="4239" spans="1:29" x14ac:dyDescent="0.25">
      <c r="A4239" s="53">
        <v>6003135</v>
      </c>
      <c r="B4239" s="89" t="s">
        <v>2743</v>
      </c>
      <c r="C4239" s="53" t="s">
        <v>804</v>
      </c>
      <c r="D4239" s="50" t="s">
        <v>974</v>
      </c>
      <c r="E4239" s="47" t="str">
        <f>VLOOKUP('2012 Accountability Database'!A4234,Dems1112!$A$2:$G$1082,5)</f>
        <v>P-5</v>
      </c>
      <c r="F4239" s="65" t="s">
        <v>2487</v>
      </c>
      <c r="G4239" s="62"/>
      <c r="H4239" s="13" t="str">
        <f>IF(V4240&gt;94,"Met",IF(X4240="--","n/a",IF(X4240&gt;=0,"Met","Did Not Meet")))</f>
        <v>Met</v>
      </c>
      <c r="I4239" s="13" t="str">
        <f>IF(V4241&gt;94,"Met",IF(X4241="--","n/a",IF(X4241&gt;=0,"Met","Did Not Meet")))</f>
        <v>Met</v>
      </c>
      <c r="J4239" s="13"/>
      <c r="K4239" s="13" t="str">
        <f>IF(Z4240&gt;94,"Met",IF(AB4240="--","n/a",IF(AB4240&gt;=0,"Met","Did Not Meet")))</f>
        <v>Met</v>
      </c>
      <c r="L4239" s="13" t="str">
        <f>IF(Z4241&gt;94,"Met",IF(AB4241="--","n/a",IF(AB4241&gt;=0,"Met","Did Not Meet")))</f>
        <v>Did Not Meet</v>
      </c>
      <c r="M4239" s="1" t="s">
        <v>4</v>
      </c>
      <c r="N4239" s="14"/>
      <c r="O4239" s="35" t="s">
        <v>2506</v>
      </c>
      <c r="P4239" s="83" t="str">
        <f t="shared" ref="P4239" si="5417">IF(P4234="No"," ", IF(P4236="No"," ",IF(P4235="No", " ",IF(P4237="No"," ","X"))))</f>
        <v>X</v>
      </c>
      <c r="Q4239" s="108"/>
      <c r="R4239" s="5" t="s">
        <v>6</v>
      </c>
      <c r="S4239" s="1" t="s">
        <v>2</v>
      </c>
      <c r="T4239" s="1" t="s">
        <v>7</v>
      </c>
      <c r="U4239" s="5">
        <v>85</v>
      </c>
      <c r="V4239" s="1">
        <v>70.59</v>
      </c>
      <c r="W4239" s="1">
        <v>60.89</v>
      </c>
      <c r="X4239" s="9">
        <f t="shared" si="5401"/>
        <v>9.7000000000000028</v>
      </c>
      <c r="Y4239" s="14">
        <v>59</v>
      </c>
      <c r="Z4239" s="1">
        <v>50.85</v>
      </c>
      <c r="AA4239" s="1">
        <v>43.17</v>
      </c>
      <c r="AB4239" s="71">
        <f t="shared" si="5359"/>
        <v>7.68</v>
      </c>
      <c r="AC4239" s="53"/>
    </row>
    <row r="4240" spans="1:29" ht="15.75" x14ac:dyDescent="0.25">
      <c r="A4240" s="53">
        <v>6003135</v>
      </c>
      <c r="B4240" s="89" t="s">
        <v>2743</v>
      </c>
      <c r="C4240" s="53" t="s">
        <v>804</v>
      </c>
      <c r="D4240" s="50" t="s">
        <v>975</v>
      </c>
      <c r="E4240" s="48" t="str">
        <f>VLOOKUP('2012 Accountability Database'!A4234,Dems1112!$A$2:$G$1082,6)</f>
        <v>3 (Central AR)</v>
      </c>
      <c r="F4240" s="66"/>
      <c r="G4240" s="63" t="s">
        <v>2488</v>
      </c>
      <c r="H4240" s="61" t="str">
        <f t="shared" ref="H4240:I4240" si="5418">IF(H4238="Met","Yes",IF(H4239="Met","Yes","No"))</f>
        <v>Yes</v>
      </c>
      <c r="I4240" s="61" t="str">
        <f t="shared" si="5418"/>
        <v>Yes</v>
      </c>
      <c r="J4240" s="55"/>
      <c r="K4240" s="61" t="str">
        <f t="shared" ref="K4240:L4240" si="5419">IF(K4238="Met","Yes",IF(K4239="Met","Yes","No"))</f>
        <v>Yes</v>
      </c>
      <c r="L4240" s="61" t="str">
        <f t="shared" si="5419"/>
        <v>Yes</v>
      </c>
      <c r="M4240" s="1" t="s">
        <v>4</v>
      </c>
      <c r="N4240" s="14"/>
      <c r="O4240" s="35" t="s">
        <v>2505</v>
      </c>
      <c r="P4240" s="83" t="str">
        <f t="shared" ref="P4240" si="5420">IF(P4239="X"," ",IF(P4241="X"," ","X"))</f>
        <v xml:space="preserve"> </v>
      </c>
      <c r="Q4240" s="94" t="s">
        <v>2759</v>
      </c>
      <c r="R4240" s="5" t="s">
        <v>6</v>
      </c>
      <c r="S4240" s="1" t="s">
        <v>5</v>
      </c>
      <c r="T4240" s="1" t="s">
        <v>3</v>
      </c>
      <c r="U4240" s="5">
        <v>307</v>
      </c>
      <c r="V4240" s="1">
        <v>68.400000000000006</v>
      </c>
      <c r="W4240" s="1">
        <v>63.95</v>
      </c>
      <c r="X4240" s="9">
        <f t="shared" si="5401"/>
        <v>4.4500000000000028</v>
      </c>
      <c r="Y4240" s="14">
        <v>211</v>
      </c>
      <c r="Z4240" s="1">
        <v>45.02</v>
      </c>
      <c r="AA4240" s="1">
        <v>43.26</v>
      </c>
      <c r="AB4240" s="71">
        <f t="shared" si="5359"/>
        <v>1.7600000000000051</v>
      </c>
      <c r="AC4240" s="53"/>
    </row>
    <row r="4241" spans="1:29" x14ac:dyDescent="0.25">
      <c r="A4241" s="54">
        <v>6003135</v>
      </c>
      <c r="B4241" s="90" t="s">
        <v>2743</v>
      </c>
      <c r="C4241" s="54" t="s">
        <v>804</v>
      </c>
      <c r="D4241" s="4"/>
      <c r="E4241" s="4"/>
      <c r="F4241" s="67"/>
      <c r="G4241" s="64"/>
      <c r="H4241" s="43"/>
      <c r="I4241" s="43"/>
      <c r="J4241" s="43"/>
      <c r="K4241" s="43"/>
      <c r="L4241" s="43"/>
      <c r="M4241" s="4" t="s">
        <v>4</v>
      </c>
      <c r="N4241" s="15"/>
      <c r="O4241" s="38" t="s">
        <v>2482</v>
      </c>
      <c r="P4241" s="84" t="str">
        <f>IF(E4235="Achieving School"," ","X")</f>
        <v xml:space="preserve"> </v>
      </c>
      <c r="Q4241" s="91"/>
      <c r="R4241" s="4" t="s">
        <v>6</v>
      </c>
      <c r="S4241" s="4" t="s">
        <v>5</v>
      </c>
      <c r="T4241" s="4" t="s">
        <v>7</v>
      </c>
      <c r="U4241" s="4">
        <v>231</v>
      </c>
      <c r="V4241" s="4">
        <v>61.47</v>
      </c>
      <c r="W4241" s="4">
        <v>60.89</v>
      </c>
      <c r="X4241" s="10">
        <f t="shared" si="5401"/>
        <v>0.57999999999999829</v>
      </c>
      <c r="Y4241" s="15">
        <v>160</v>
      </c>
      <c r="Z4241" s="4">
        <v>41.88</v>
      </c>
      <c r="AA4241" s="4">
        <v>43.17</v>
      </c>
      <c r="AB4241" s="73">
        <f t="shared" si="5359"/>
        <v>-1.2899999999999991</v>
      </c>
      <c r="AC4241" s="54"/>
    </row>
    <row r="4242" spans="1:29" x14ac:dyDescent="0.25">
      <c r="A4242" s="1">
        <v>6003137</v>
      </c>
      <c r="B4242" s="87" t="s">
        <v>2743</v>
      </c>
      <c r="C4242" s="55" t="s">
        <v>805</v>
      </c>
      <c r="E4242" s="42"/>
      <c r="F4242" s="65" t="s">
        <v>2483</v>
      </c>
      <c r="G4242" s="62"/>
      <c r="H4242" s="37" t="str">
        <f>IF(V4242&gt;94,"Met",IF(X4242="--","n/a",IF(X4242&gt;=0,"Met","Did Not Meet")))</f>
        <v>Met</v>
      </c>
      <c r="I4242" s="37" t="str">
        <f>IF(V4243&gt;94,"Met",IF(X4243="--","n/a",IF(X4243&gt;=0,"Met","Did Not Meet")))</f>
        <v>Met</v>
      </c>
      <c r="K4242" s="13" t="str">
        <f>IF(Z4242&gt;94,"Met",IF(AB4242="--","n/a",IF(AB4242&gt;=0,"Met","Did Not Meet")))</f>
        <v>Met</v>
      </c>
      <c r="L4242" s="13" t="str">
        <f>IF(Z4243&gt;94,"Met",IF(AB4243="--","n/a",IF(AB4243&gt;=0,"Met","Did Not Meet")))</f>
        <v>Met</v>
      </c>
      <c r="M4242" s="5" t="s">
        <v>59</v>
      </c>
      <c r="N4242" s="14" t="s">
        <v>2502</v>
      </c>
      <c r="O4242" s="5"/>
      <c r="P4242" s="44" t="str">
        <f t="shared" ref="P4242" si="5421">IF(H4244="Yes",IF(I4244="Yes","Yes","No"),"No")</f>
        <v>Yes</v>
      </c>
      <c r="Q4242" s="93"/>
      <c r="R4242" s="5" t="s">
        <v>1</v>
      </c>
      <c r="S4242" s="5" t="s">
        <v>2</v>
      </c>
      <c r="T4242" s="5" t="s">
        <v>3</v>
      </c>
      <c r="U4242" s="5">
        <v>71</v>
      </c>
      <c r="V4242" s="5">
        <v>95.77</v>
      </c>
      <c r="W4242" s="5">
        <v>94.09</v>
      </c>
      <c r="X4242" s="11">
        <f t="shared" si="5401"/>
        <v>1.6799999999999926</v>
      </c>
      <c r="Y4242" s="14">
        <v>26</v>
      </c>
      <c r="Z4242" s="5">
        <v>96.15</v>
      </c>
      <c r="AA4242" s="5">
        <v>92.36</v>
      </c>
      <c r="AB4242" s="71">
        <f t="shared" si="5359"/>
        <v>3.7900000000000063</v>
      </c>
      <c r="AC4242" s="36" t="s">
        <v>211</v>
      </c>
    </row>
    <row r="4243" spans="1:29" ht="15.75" x14ac:dyDescent="0.25">
      <c r="A4243" s="53">
        <v>6003137</v>
      </c>
      <c r="B4243" s="89" t="s">
        <v>2743</v>
      </c>
      <c r="C4243" s="53" t="s">
        <v>805</v>
      </c>
      <c r="D4243" s="49" t="s">
        <v>2498</v>
      </c>
      <c r="E4243" s="34" t="str">
        <f>M4242</f>
        <v>Exemplary</v>
      </c>
      <c r="F4243" s="65" t="s">
        <v>2484</v>
      </c>
      <c r="G4243" s="62"/>
      <c r="H4243" s="13" t="str">
        <f>IF(V4244&gt;94,"Met",IF(X4244="--","n/a",IF(X4244&gt;=0,"Met","Did Not Meet")))</f>
        <v>Did Not Meet</v>
      </c>
      <c r="I4243" s="13" t="str">
        <f>IF(V4245&gt;94,"Met",IF(X4245="--","n/a",IF(X4245&gt;=0,"Met","Did Not Meet")))</f>
        <v>Met</v>
      </c>
      <c r="K4243" s="13" t="str">
        <f>IF(Z4244&gt;94,"Met",IF(AB4244="--","n/a",IF(AB4244&gt;=0,"Met","Did Not Meet")))</f>
        <v>Met</v>
      </c>
      <c r="L4243" s="13" t="str">
        <f>IF(Z4245&gt;94,"Met",IF(AB4245="--","n/a",IF(AB4245&gt;=0,"Met","Did Not Meet")))</f>
        <v>Met</v>
      </c>
      <c r="M4243" s="5" t="s">
        <v>59</v>
      </c>
      <c r="N4243" s="14" t="s">
        <v>2501</v>
      </c>
      <c r="O4243" s="5"/>
      <c r="P4243" s="44" t="str">
        <f t="shared" ref="P4243" si="5422">IF(K4244="Yes",IF(L4244="Yes","Yes","No"),"No")</f>
        <v>Yes</v>
      </c>
      <c r="Q4243" s="94" t="s">
        <v>2759</v>
      </c>
      <c r="R4243" s="5" t="s">
        <v>1</v>
      </c>
      <c r="S4243" s="5" t="s">
        <v>2</v>
      </c>
      <c r="T4243" s="5" t="s">
        <v>7</v>
      </c>
      <c r="U4243" s="5">
        <v>30</v>
      </c>
      <c r="V4243" s="5">
        <v>93.33</v>
      </c>
      <c r="W4243" s="5">
        <v>88.54</v>
      </c>
      <c r="X4243" s="11">
        <f t="shared" si="5401"/>
        <v>4.789999999999992</v>
      </c>
      <c r="Y4243" s="14">
        <v>11</v>
      </c>
      <c r="Z4243" s="5">
        <v>90.91</v>
      </c>
      <c r="AA4243" s="5">
        <v>86.9</v>
      </c>
      <c r="AB4243" s="71">
        <f t="shared" si="5359"/>
        <v>4.0099999999999909</v>
      </c>
      <c r="AC4243" s="53" t="s">
        <v>211</v>
      </c>
    </row>
    <row r="4244" spans="1:29" ht="15" customHeight="1" x14ac:dyDescent="0.25">
      <c r="A4244" s="53">
        <v>6003137</v>
      </c>
      <c r="B4244" s="89" t="s">
        <v>2743</v>
      </c>
      <c r="C4244" s="53" t="s">
        <v>805</v>
      </c>
      <c r="D4244" s="49" t="s">
        <v>2499</v>
      </c>
      <c r="E4244" s="35" t="str">
        <f>VLOOKUP('2012 Accountability Database'!$A4242,'2011 AYP'!A$2:B$1072,2)</f>
        <v xml:space="preserve"> MS (Met Standards)</v>
      </c>
      <c r="F4244" s="66"/>
      <c r="G4244" s="63" t="s">
        <v>2485</v>
      </c>
      <c r="H4244" s="60" t="str">
        <f t="shared" ref="H4244:I4244" si="5423">IF(H4242="Met","Yes",IF(H4243="Met","Yes","No"))</f>
        <v>Yes</v>
      </c>
      <c r="I4244" s="60" t="str">
        <f t="shared" si="5423"/>
        <v>Yes</v>
      </c>
      <c r="J4244" s="42"/>
      <c r="K4244" s="60" t="str">
        <f t="shared" ref="K4244:L4244" si="5424">IF(K4242="Met","Yes",IF(K4243="Met","Yes","No"))</f>
        <v>Yes</v>
      </c>
      <c r="L4244" s="60" t="str">
        <f t="shared" si="5424"/>
        <v>Yes</v>
      </c>
      <c r="M4244" s="1" t="s">
        <v>59</v>
      </c>
      <c r="N4244" s="14" t="s">
        <v>2503</v>
      </c>
      <c r="O4244" s="5"/>
      <c r="P4244" s="44" t="str">
        <f t="shared" ref="P4244" si="5425">IF(H4248="Yes",IF(I4248="Yes","Yes","No"),"No")</f>
        <v>Yes</v>
      </c>
      <c r="Q4244" s="108" t="s">
        <v>2758</v>
      </c>
      <c r="R4244" s="5" t="s">
        <v>1</v>
      </c>
      <c r="S4244" s="1" t="s">
        <v>5</v>
      </c>
      <c r="T4244" s="1" t="s">
        <v>3</v>
      </c>
      <c r="U4244" s="5">
        <v>200</v>
      </c>
      <c r="V4244" s="1">
        <v>94</v>
      </c>
      <c r="W4244" s="1">
        <v>94.09</v>
      </c>
      <c r="X4244" s="6">
        <f t="shared" si="5401"/>
        <v>-9.0000000000003411E-2</v>
      </c>
      <c r="Y4244" s="14">
        <v>103</v>
      </c>
      <c r="Z4244" s="1">
        <v>93.2</v>
      </c>
      <c r="AA4244" s="1">
        <v>92.36</v>
      </c>
      <c r="AB4244" s="71">
        <f t="shared" si="5359"/>
        <v>0.84000000000000341</v>
      </c>
      <c r="AC4244" s="53" t="s">
        <v>211</v>
      </c>
    </row>
    <row r="4245" spans="1:29" x14ac:dyDescent="0.25">
      <c r="A4245" s="53">
        <v>6003137</v>
      </c>
      <c r="B4245" s="89" t="s">
        <v>2743</v>
      </c>
      <c r="C4245" s="53" t="s">
        <v>805</v>
      </c>
      <c r="D4245" s="49" t="s">
        <v>2507</v>
      </c>
      <c r="E4245" s="47">
        <f>VLOOKUP('2012 Accountability Database'!A4242,Dems1112!$A$2:$G$1082,3)</f>
        <v>0.42</v>
      </c>
      <c r="F4245" s="66"/>
      <c r="G4245" s="52"/>
      <c r="M4245" s="5" t="s">
        <v>59</v>
      </c>
      <c r="N4245" s="14" t="s">
        <v>2504</v>
      </c>
      <c r="O4245" s="5"/>
      <c r="P4245" s="44" t="str">
        <f t="shared" ref="P4245" si="5426">IF(K4248="Yes",IF(L4248="Yes","Yes","No"),"No")</f>
        <v>Yes</v>
      </c>
      <c r="Q4245" s="108"/>
      <c r="R4245" s="5" t="s">
        <v>1</v>
      </c>
      <c r="S4245" s="5" t="s">
        <v>5</v>
      </c>
      <c r="T4245" s="5" t="s">
        <v>7</v>
      </c>
      <c r="U4245" s="5">
        <v>84</v>
      </c>
      <c r="V4245" s="5">
        <v>89.29</v>
      </c>
      <c r="W4245" s="5">
        <v>88.54</v>
      </c>
      <c r="X4245" s="11">
        <f t="shared" si="5401"/>
        <v>0.75</v>
      </c>
      <c r="Y4245" s="14">
        <v>42</v>
      </c>
      <c r="Z4245" s="5">
        <v>90.48</v>
      </c>
      <c r="AA4245" s="5">
        <v>86.9</v>
      </c>
      <c r="AB4245" s="71">
        <f t="shared" si="5359"/>
        <v>3.5799999999999983</v>
      </c>
      <c r="AC4245" s="53" t="s">
        <v>211</v>
      </c>
    </row>
    <row r="4246" spans="1:29" x14ac:dyDescent="0.25">
      <c r="A4246" s="53">
        <v>6003137</v>
      </c>
      <c r="B4246" s="89" t="s">
        <v>2743</v>
      </c>
      <c r="C4246" s="53" t="s">
        <v>805</v>
      </c>
      <c r="D4246" s="50" t="s">
        <v>2508</v>
      </c>
      <c r="E4246" s="47">
        <f>VLOOKUP('2012 Accountability Database'!A4242,Dems1112!$A$2:$G$1082,4)</f>
        <v>0.34</v>
      </c>
      <c r="F4246" s="65" t="s">
        <v>2486</v>
      </c>
      <c r="G4246" s="62"/>
      <c r="H4246" s="13" t="str">
        <f>IF(V4246&gt;94,"Met",IF(X4246="--","n/a",IF(X4246&gt;=0,"Met","Did Not Meet")))</f>
        <v>Met</v>
      </c>
      <c r="I4246" s="13" t="str">
        <f>IF(V4247&gt;94,"Met",IF(X4247="--","n/a",IF(X4247&gt;=0,"Met","Did Not Meet")))</f>
        <v>Met</v>
      </c>
      <c r="J4246" s="13"/>
      <c r="K4246" s="13" t="str">
        <f>IF(Z4246&gt;94,"Met",IF(AB4246="--","n/a",IF(AB4246&gt;=0,"Met","Did Not Meet")))</f>
        <v>Did Not Meet</v>
      </c>
      <c r="L4246" s="13" t="str">
        <f>IF(Z4247&gt;94,"Met",IF(AB4247="--","n/a",IF(AB4247&gt;=0,"Met","Did Not Meet")))</f>
        <v>Did Not Meet</v>
      </c>
      <c r="M4246" s="1" t="s">
        <v>59</v>
      </c>
      <c r="N4246" s="68" t="s">
        <v>2497</v>
      </c>
      <c r="O4246" s="35"/>
      <c r="P4246" s="44"/>
      <c r="Q4246" s="108"/>
      <c r="R4246" s="5" t="s">
        <v>6</v>
      </c>
      <c r="S4246" s="1" t="s">
        <v>2</v>
      </c>
      <c r="T4246" s="1" t="s">
        <v>3</v>
      </c>
      <c r="U4246" s="5">
        <v>71</v>
      </c>
      <c r="V4246" s="1">
        <v>97.18</v>
      </c>
      <c r="W4246" s="1">
        <v>97.04</v>
      </c>
      <c r="X4246" s="9">
        <f t="shared" si="5401"/>
        <v>0.14000000000000057</v>
      </c>
      <c r="Y4246" s="14">
        <v>26</v>
      </c>
      <c r="Z4246" s="1">
        <v>80.77</v>
      </c>
      <c r="AA4246" s="1">
        <v>84.72</v>
      </c>
      <c r="AB4246" s="72">
        <f t="shared" si="5359"/>
        <v>-3.9500000000000028</v>
      </c>
      <c r="AC4246" s="53" t="s">
        <v>211</v>
      </c>
    </row>
    <row r="4247" spans="1:29" x14ac:dyDescent="0.25">
      <c r="A4247" s="53">
        <v>6003137</v>
      </c>
      <c r="B4247" s="89" t="s">
        <v>2743</v>
      </c>
      <c r="C4247" s="53" t="s">
        <v>805</v>
      </c>
      <c r="D4247" s="50" t="s">
        <v>974</v>
      </c>
      <c r="E4247" s="47" t="str">
        <f>VLOOKUP('2012 Accountability Database'!A4242,Dems1112!$A$2:$G$1082,5)</f>
        <v>P-5</v>
      </c>
      <c r="F4247" s="65" t="s">
        <v>2487</v>
      </c>
      <c r="G4247" s="62"/>
      <c r="H4247" s="13" t="str">
        <f>IF(V4248&gt;94,"Met",IF(X4248="--","n/a",IF(X4248&gt;=0,"Met","Did Not Meet")))</f>
        <v>Met</v>
      </c>
      <c r="I4247" s="13" t="str">
        <f>IF(V4249&gt;94,"Met",IF(X4249="--","n/a",IF(X4249&gt;=0,"Met","Did Not Meet")))</f>
        <v>Met</v>
      </c>
      <c r="J4247" s="13"/>
      <c r="K4247" s="13" t="str">
        <f>IF(Z4248&gt;94,"Met",IF(AB4248="--","n/a",IF(AB4248&gt;=0,"Met","Did Not Meet")))</f>
        <v>Met</v>
      </c>
      <c r="L4247" s="13" t="str">
        <f>IF(Z4249&gt;94,"Met",IF(AB4249="--","n/a",IF(AB4249&gt;=0,"Met","Did Not Meet")))</f>
        <v>Met</v>
      </c>
      <c r="M4247" s="1" t="s">
        <v>59</v>
      </c>
      <c r="N4247" s="14"/>
      <c r="O4247" s="35" t="s">
        <v>2506</v>
      </c>
      <c r="P4247" s="83" t="str">
        <f t="shared" ref="P4247" si="5427">IF(P4242="No"," ", IF(P4244="No"," ",IF(P4243="No", " ",IF(P4245="No"," ","X"))))</f>
        <v>X</v>
      </c>
      <c r="Q4247" s="108"/>
      <c r="R4247" s="5" t="s">
        <v>6</v>
      </c>
      <c r="S4247" s="1" t="s">
        <v>2</v>
      </c>
      <c r="T4247" s="1" t="s">
        <v>7</v>
      </c>
      <c r="U4247" s="5">
        <v>30</v>
      </c>
      <c r="V4247" s="1">
        <v>93.33</v>
      </c>
      <c r="W4247" s="1">
        <v>92.36</v>
      </c>
      <c r="X4247" s="9">
        <f t="shared" si="5401"/>
        <v>0.96999999999999886</v>
      </c>
      <c r="Y4247" s="14">
        <v>11</v>
      </c>
      <c r="Z4247" s="1">
        <v>72.73</v>
      </c>
      <c r="AA4247" s="1">
        <v>80.36</v>
      </c>
      <c r="AB4247" s="72">
        <f t="shared" si="5359"/>
        <v>-7.6299999999999955</v>
      </c>
      <c r="AC4247" s="53" t="s">
        <v>211</v>
      </c>
    </row>
    <row r="4248" spans="1:29" ht="15.75" x14ac:dyDescent="0.25">
      <c r="A4248" s="53">
        <v>6003137</v>
      </c>
      <c r="B4248" s="89" t="s">
        <v>2743</v>
      </c>
      <c r="C4248" s="53" t="s">
        <v>805</v>
      </c>
      <c r="D4248" s="50" t="s">
        <v>975</v>
      </c>
      <c r="E4248" s="48" t="str">
        <f>VLOOKUP('2012 Accountability Database'!A4242,Dems1112!$A$2:$G$1082,6)</f>
        <v>3 (Central AR)</v>
      </c>
      <c r="F4248" s="66"/>
      <c r="G4248" s="63" t="s">
        <v>2488</v>
      </c>
      <c r="H4248" s="61" t="str">
        <f t="shared" ref="H4248:I4248" si="5428">IF(H4246="Met","Yes",IF(H4247="Met","Yes","No"))</f>
        <v>Yes</v>
      </c>
      <c r="I4248" s="61" t="str">
        <f t="shared" si="5428"/>
        <v>Yes</v>
      </c>
      <c r="J4248" s="55"/>
      <c r="K4248" s="61" t="str">
        <f t="shared" ref="K4248:L4248" si="5429">IF(K4246="Met","Yes",IF(K4247="Met","Yes","No"))</f>
        <v>Yes</v>
      </c>
      <c r="L4248" s="61" t="str">
        <f t="shared" si="5429"/>
        <v>Yes</v>
      </c>
      <c r="M4248" s="1" t="s">
        <v>59</v>
      </c>
      <c r="N4248" s="14"/>
      <c r="O4248" s="35" t="s">
        <v>2505</v>
      </c>
      <c r="P4248" s="83" t="str">
        <f t="shared" ref="P4248" si="5430">IF(P4247="X"," ",IF(P4249="X"," ","X"))</f>
        <v xml:space="preserve"> </v>
      </c>
      <c r="Q4248" s="94" t="s">
        <v>2759</v>
      </c>
      <c r="R4248" s="5" t="s">
        <v>6</v>
      </c>
      <c r="S4248" s="1" t="s">
        <v>5</v>
      </c>
      <c r="T4248" s="1" t="s">
        <v>3</v>
      </c>
      <c r="U4248" s="5">
        <v>200</v>
      </c>
      <c r="V4248" s="1">
        <v>97</v>
      </c>
      <c r="W4248" s="1">
        <v>97.04</v>
      </c>
      <c r="X4248" s="6">
        <f t="shared" si="5401"/>
        <v>-4.0000000000006253E-2</v>
      </c>
      <c r="Y4248" s="14">
        <v>103</v>
      </c>
      <c r="Z4248" s="1">
        <v>87.38</v>
      </c>
      <c r="AA4248" s="1">
        <v>84.72</v>
      </c>
      <c r="AB4248" s="71">
        <f t="shared" si="5359"/>
        <v>2.6599999999999966</v>
      </c>
      <c r="AC4248" s="53" t="s">
        <v>211</v>
      </c>
    </row>
    <row r="4249" spans="1:29" x14ac:dyDescent="0.25">
      <c r="A4249" s="54">
        <v>6003137</v>
      </c>
      <c r="B4249" s="90" t="s">
        <v>2743</v>
      </c>
      <c r="C4249" s="54" t="s">
        <v>805</v>
      </c>
      <c r="D4249" s="4"/>
      <c r="E4249" s="4"/>
      <c r="F4249" s="67"/>
      <c r="G4249" s="64"/>
      <c r="H4249" s="43"/>
      <c r="I4249" s="43"/>
      <c r="J4249" s="43"/>
      <c r="K4249" s="43"/>
      <c r="L4249" s="43"/>
      <c r="M4249" s="4" t="s">
        <v>59</v>
      </c>
      <c r="N4249" s="15"/>
      <c r="O4249" s="38" t="s">
        <v>2482</v>
      </c>
      <c r="P4249" s="84" t="str">
        <f>IF(E4243="Exemplary"," ","X")</f>
        <v xml:space="preserve"> </v>
      </c>
      <c r="Q4249" s="91"/>
      <c r="R4249" s="4" t="s">
        <v>6</v>
      </c>
      <c r="S4249" s="4" t="s">
        <v>5</v>
      </c>
      <c r="T4249" s="4" t="s">
        <v>7</v>
      </c>
      <c r="U4249" s="4">
        <v>84</v>
      </c>
      <c r="V4249" s="4">
        <v>92.86</v>
      </c>
      <c r="W4249" s="4">
        <v>92.36</v>
      </c>
      <c r="X4249" s="10">
        <f t="shared" si="5401"/>
        <v>0.5</v>
      </c>
      <c r="Y4249" s="15">
        <v>42</v>
      </c>
      <c r="Z4249" s="4">
        <v>83.33</v>
      </c>
      <c r="AA4249" s="4">
        <v>80.36</v>
      </c>
      <c r="AB4249" s="74">
        <f t="shared" si="5359"/>
        <v>2.9699999999999989</v>
      </c>
      <c r="AC4249" s="54" t="s">
        <v>211</v>
      </c>
    </row>
    <row r="4250" spans="1:29" x14ac:dyDescent="0.25">
      <c r="A4250" s="1">
        <v>6003139</v>
      </c>
      <c r="B4250" s="87" t="s">
        <v>2743</v>
      </c>
      <c r="C4250" s="55" t="s">
        <v>806</v>
      </c>
      <c r="E4250" s="42"/>
      <c r="F4250" s="65" t="s">
        <v>2483</v>
      </c>
      <c r="G4250" s="62"/>
      <c r="H4250" s="37" t="str">
        <f>IF(V4250&gt;94,"Met",IF(X4250="--","n/a",IF(X4250&gt;=0,"Met","Did Not Meet")))</f>
        <v>Met</v>
      </c>
      <c r="I4250" s="37" t="str">
        <f>IF(V4251&gt;94,"Met",IF(X4251="--","n/a",IF(X4251&gt;=0,"Met","Did Not Meet")))</f>
        <v>Met</v>
      </c>
      <c r="K4250" s="13" t="str">
        <f>IF(Z4250&gt;94,"Met",IF(AB4250="--","n/a",IF(AB4250&gt;=0,"Met","Did Not Meet")))</f>
        <v>Did Not Meet</v>
      </c>
      <c r="L4250" s="13" t="str">
        <f>IF(Z4251&gt;94,"Met",IF(AB4251="--","n/a",IF(AB4251&gt;=0,"Met","Did Not Meet")))</f>
        <v>Did Not Meet</v>
      </c>
      <c r="M4250" s="5" t="s">
        <v>4</v>
      </c>
      <c r="N4250" s="14" t="s">
        <v>2502</v>
      </c>
      <c r="O4250" s="5"/>
      <c r="P4250" s="44" t="str">
        <f t="shared" ref="P4250" si="5431">IF(H4252="Yes",IF(I4252="Yes","Yes","No"),"No")</f>
        <v>Yes</v>
      </c>
      <c r="Q4250" s="93"/>
      <c r="R4250" s="5" t="s">
        <v>1</v>
      </c>
      <c r="S4250" s="5" t="s">
        <v>2</v>
      </c>
      <c r="T4250" s="5" t="s">
        <v>3</v>
      </c>
      <c r="U4250" s="5">
        <v>227</v>
      </c>
      <c r="V4250" s="5">
        <v>83.26</v>
      </c>
      <c r="W4250" s="5">
        <v>80.53</v>
      </c>
      <c r="X4250" s="11">
        <f t="shared" si="5401"/>
        <v>2.730000000000004</v>
      </c>
      <c r="Y4250" s="14">
        <v>145</v>
      </c>
      <c r="Z4250" s="5">
        <v>90.34</v>
      </c>
      <c r="AA4250" s="5">
        <v>90.77</v>
      </c>
      <c r="AB4250" s="72">
        <f t="shared" si="5359"/>
        <v>-0.42999999999999261</v>
      </c>
      <c r="AC4250" s="36"/>
    </row>
    <row r="4251" spans="1:29" ht="15.75" x14ac:dyDescent="0.25">
      <c r="A4251" s="53">
        <v>6003139</v>
      </c>
      <c r="B4251" s="89" t="s">
        <v>2743</v>
      </c>
      <c r="C4251" s="53" t="s">
        <v>806</v>
      </c>
      <c r="D4251" s="49" t="s">
        <v>2498</v>
      </c>
      <c r="E4251" s="34" t="str">
        <f>M4250</f>
        <v>Achieving School</v>
      </c>
      <c r="F4251" s="65" t="s">
        <v>2484</v>
      </c>
      <c r="G4251" s="62"/>
      <c r="H4251" s="13" t="str">
        <f>IF(V4252&gt;94,"Met",IF(X4252="--","n/a",IF(X4252&gt;=0,"Met","Did Not Meet")))</f>
        <v>Did Not Meet</v>
      </c>
      <c r="I4251" s="13" t="str">
        <f>IF(V4253&gt;94,"Met",IF(X4253="--","n/a",IF(X4253&gt;=0,"Met","Did Not Meet")))</f>
        <v>Did Not Meet</v>
      </c>
      <c r="K4251" s="13" t="str">
        <f>IF(Z4252&gt;94,"Met",IF(AB4252="--","n/a",IF(AB4252&gt;=0,"Met","Did Not Meet")))</f>
        <v>Did Not Meet</v>
      </c>
      <c r="L4251" s="13" t="str">
        <f>IF(Z4253&gt;94,"Met",IF(AB4253="--","n/a",IF(AB4253&gt;=0,"Met","Did Not Meet")))</f>
        <v>Did Not Meet</v>
      </c>
      <c r="M4251" s="1" t="s">
        <v>4</v>
      </c>
      <c r="N4251" s="14" t="s">
        <v>2501</v>
      </c>
      <c r="O4251" s="5"/>
      <c r="P4251" s="44" t="str">
        <f t="shared" ref="P4251" si="5432">IF(K4252="Yes",IF(L4252="Yes","Yes","No"),"No")</f>
        <v>No</v>
      </c>
      <c r="Q4251" s="94" t="s">
        <v>2759</v>
      </c>
      <c r="R4251" s="5" t="s">
        <v>1</v>
      </c>
      <c r="S4251" s="1" t="s">
        <v>2</v>
      </c>
      <c r="T4251" s="1" t="s">
        <v>7</v>
      </c>
      <c r="U4251" s="5">
        <v>135</v>
      </c>
      <c r="V4251" s="1">
        <v>72.59</v>
      </c>
      <c r="W4251" s="1">
        <v>72.569999999999993</v>
      </c>
      <c r="X4251" s="9">
        <f t="shared" si="5401"/>
        <v>2.0000000000010232E-2</v>
      </c>
      <c r="Y4251" s="14">
        <v>86</v>
      </c>
      <c r="Z4251" s="1">
        <v>87.21</v>
      </c>
      <c r="AA4251" s="1">
        <v>89.15</v>
      </c>
      <c r="AB4251" s="72">
        <f t="shared" si="5359"/>
        <v>-1.9400000000000119</v>
      </c>
      <c r="AC4251" s="53"/>
    </row>
    <row r="4252" spans="1:29" ht="15" customHeight="1" x14ac:dyDescent="0.25">
      <c r="A4252" s="53">
        <v>6003139</v>
      </c>
      <c r="B4252" s="89" t="s">
        <v>2743</v>
      </c>
      <c r="C4252" s="53" t="s">
        <v>806</v>
      </c>
      <c r="D4252" s="49" t="s">
        <v>2499</v>
      </c>
      <c r="E4252" s="35" t="str">
        <f>VLOOKUP('2012 Accountability Database'!$A4250,'2011 AYP'!A$2:B$1072,2)</f>
        <v>SI_3 (School Improvement Year 3)</v>
      </c>
      <c r="F4252" s="66"/>
      <c r="G4252" s="63" t="s">
        <v>2485</v>
      </c>
      <c r="H4252" s="60" t="str">
        <f t="shared" ref="H4252:I4252" si="5433">IF(H4250="Met","Yes",IF(H4251="Met","Yes","No"))</f>
        <v>Yes</v>
      </c>
      <c r="I4252" s="60" t="str">
        <f t="shared" si="5433"/>
        <v>Yes</v>
      </c>
      <c r="J4252" s="42"/>
      <c r="K4252" s="60" t="str">
        <f t="shared" ref="K4252:L4252" si="5434">IF(K4250="Met","Yes",IF(K4251="Met","Yes","No"))</f>
        <v>No</v>
      </c>
      <c r="L4252" s="60" t="str">
        <f t="shared" si="5434"/>
        <v>No</v>
      </c>
      <c r="M4252" s="5" t="s">
        <v>4</v>
      </c>
      <c r="N4252" s="14" t="s">
        <v>2503</v>
      </c>
      <c r="O4252" s="5"/>
      <c r="P4252" s="44" t="str">
        <f t="shared" ref="P4252" si="5435">IF(H4256="Yes",IF(I4256="Yes","Yes","No"),"No")</f>
        <v>Yes</v>
      </c>
      <c r="Q4252" s="108" t="s">
        <v>2758</v>
      </c>
      <c r="R4252" s="5" t="s">
        <v>1</v>
      </c>
      <c r="S4252" s="5" t="s">
        <v>5</v>
      </c>
      <c r="T4252" s="5" t="s">
        <v>3</v>
      </c>
      <c r="U4252" s="5">
        <v>672</v>
      </c>
      <c r="V4252" s="5">
        <v>76.790000000000006</v>
      </c>
      <c r="W4252" s="5">
        <v>80.53</v>
      </c>
      <c r="X4252" s="8">
        <f t="shared" si="5401"/>
        <v>-3.7399999999999949</v>
      </c>
      <c r="Y4252" s="14">
        <v>410</v>
      </c>
      <c r="Z4252" s="5">
        <v>88.54</v>
      </c>
      <c r="AA4252" s="5">
        <v>90.77</v>
      </c>
      <c r="AB4252" s="72">
        <f t="shared" si="5359"/>
        <v>-2.2299999999999898</v>
      </c>
      <c r="AC4252" s="53"/>
    </row>
    <row r="4253" spans="1:29" x14ac:dyDescent="0.25">
      <c r="A4253" s="53">
        <v>6003139</v>
      </c>
      <c r="B4253" s="89" t="s">
        <v>2743</v>
      </c>
      <c r="C4253" s="53" t="s">
        <v>806</v>
      </c>
      <c r="D4253" s="49" t="s">
        <v>2507</v>
      </c>
      <c r="E4253" s="47">
        <f>VLOOKUP('2012 Accountability Database'!A4250,Dems1112!$A$2:$G$1082,3)</f>
        <v>0.44</v>
      </c>
      <c r="F4253" s="66"/>
      <c r="G4253" s="52"/>
      <c r="M4253" s="1" t="s">
        <v>4</v>
      </c>
      <c r="N4253" s="14" t="s">
        <v>2504</v>
      </c>
      <c r="O4253" s="5"/>
      <c r="P4253" s="44" t="str">
        <f t="shared" ref="P4253" si="5436">IF(K4256="Yes",IF(L4256="Yes","Yes","No"),"No")</f>
        <v>No</v>
      </c>
      <c r="Q4253" s="108"/>
      <c r="R4253" s="5" t="s">
        <v>1</v>
      </c>
      <c r="S4253" s="1" t="s">
        <v>5</v>
      </c>
      <c r="T4253" s="1" t="s">
        <v>7</v>
      </c>
      <c r="U4253" s="5">
        <v>392</v>
      </c>
      <c r="V4253" s="1">
        <v>66.069999999999993</v>
      </c>
      <c r="W4253" s="1">
        <v>72.569999999999993</v>
      </c>
      <c r="X4253" s="6">
        <f t="shared" si="5401"/>
        <v>-6.5</v>
      </c>
      <c r="Y4253" s="14">
        <v>238</v>
      </c>
      <c r="Z4253" s="1">
        <v>86.97</v>
      </c>
      <c r="AA4253" s="1">
        <v>89.15</v>
      </c>
      <c r="AB4253" s="72">
        <f t="shared" si="5359"/>
        <v>-2.1800000000000068</v>
      </c>
      <c r="AC4253" s="53"/>
    </row>
    <row r="4254" spans="1:29" x14ac:dyDescent="0.25">
      <c r="A4254" s="53">
        <v>6003139</v>
      </c>
      <c r="B4254" s="89" t="s">
        <v>2743</v>
      </c>
      <c r="C4254" s="53" t="s">
        <v>806</v>
      </c>
      <c r="D4254" s="50" t="s">
        <v>2508</v>
      </c>
      <c r="E4254" s="47">
        <f>VLOOKUP('2012 Accountability Database'!A4250,Dems1112!$A$2:$G$1082,4)</f>
        <v>0.53</v>
      </c>
      <c r="F4254" s="65" t="s">
        <v>2486</v>
      </c>
      <c r="G4254" s="62"/>
      <c r="H4254" s="13" t="str">
        <f>IF(V4254&gt;94,"Met",IF(X4254="--","n/a",IF(X4254&gt;=0,"Met","Did Not Meet")))</f>
        <v>Met</v>
      </c>
      <c r="I4254" s="13" t="str">
        <f>IF(V4255&gt;94,"Met",IF(X4255="--","n/a",IF(X4255&gt;=0,"Met","Did Not Meet")))</f>
        <v>Met</v>
      </c>
      <c r="J4254" s="13"/>
      <c r="K4254" s="13" t="str">
        <f>IF(Z4254&gt;94,"Met",IF(AB4254="--","n/a",IF(AB4254&gt;=0,"Met","Did Not Meet")))</f>
        <v>Did Not Meet</v>
      </c>
      <c r="L4254" s="13" t="str">
        <f>IF(Z4255&gt;94,"Met",IF(AB4255="--","n/a",IF(AB4255&gt;=0,"Met","Did Not Meet")))</f>
        <v>Did Not Meet</v>
      </c>
      <c r="M4254" s="1" t="s">
        <v>4</v>
      </c>
      <c r="N4254" s="68" t="s">
        <v>2497</v>
      </c>
      <c r="O4254" s="35"/>
      <c r="P4254" s="44"/>
      <c r="Q4254" s="108"/>
      <c r="R4254" s="5" t="s">
        <v>6</v>
      </c>
      <c r="S4254" s="1" t="s">
        <v>2</v>
      </c>
      <c r="T4254" s="1" t="s">
        <v>3</v>
      </c>
      <c r="U4254" s="5">
        <v>227</v>
      </c>
      <c r="V4254" s="1">
        <v>81.5</v>
      </c>
      <c r="W4254" s="1">
        <v>79.72</v>
      </c>
      <c r="X4254" s="9">
        <f t="shared" si="5401"/>
        <v>1.7800000000000011</v>
      </c>
      <c r="Y4254" s="14">
        <v>145</v>
      </c>
      <c r="Z4254" s="1">
        <v>60.69</v>
      </c>
      <c r="AA4254" s="1">
        <v>74.28</v>
      </c>
      <c r="AB4254" s="72">
        <f t="shared" si="5359"/>
        <v>-13.590000000000003</v>
      </c>
      <c r="AC4254" s="53"/>
    </row>
    <row r="4255" spans="1:29" x14ac:dyDescent="0.25">
      <c r="A4255" s="53">
        <v>6003139</v>
      </c>
      <c r="B4255" s="89" t="s">
        <v>2743</v>
      </c>
      <c r="C4255" s="53" t="s">
        <v>806</v>
      </c>
      <c r="D4255" s="50" t="s">
        <v>974</v>
      </c>
      <c r="E4255" s="47" t="str">
        <f>VLOOKUP('2012 Accountability Database'!A4250,Dems1112!$A$2:$G$1082,5)</f>
        <v>P-5</v>
      </c>
      <c r="F4255" s="65" t="s">
        <v>2487</v>
      </c>
      <c r="G4255" s="62"/>
      <c r="H4255" s="13" t="str">
        <f>IF(V4256&gt;94,"Met",IF(X4256="--","n/a",IF(X4256&gt;=0,"Met","Did Not Meet")))</f>
        <v>Did Not Meet</v>
      </c>
      <c r="I4255" s="13" t="str">
        <f>IF(V4257&gt;94,"Met",IF(X4257="--","n/a",IF(X4257&gt;=0,"Met","Did Not Meet")))</f>
        <v>Did Not Meet</v>
      </c>
      <c r="J4255" s="13"/>
      <c r="K4255" s="13" t="str">
        <f>IF(Z4256&gt;94,"Met",IF(AB4256="--","n/a",IF(AB4256&gt;=0,"Met","Did Not Meet")))</f>
        <v>Did Not Meet</v>
      </c>
      <c r="L4255" s="13" t="str">
        <f>IF(Z4257&gt;94,"Met",IF(AB4257="--","n/a",IF(AB4257&gt;=0,"Met","Did Not Meet")))</f>
        <v>Did Not Meet</v>
      </c>
      <c r="M4255" s="1" t="s">
        <v>4</v>
      </c>
      <c r="N4255" s="14"/>
      <c r="O4255" s="35" t="s">
        <v>2506</v>
      </c>
      <c r="P4255" s="83" t="str">
        <f t="shared" ref="P4255" si="5437">IF(P4250="No"," ", IF(P4252="No"," ",IF(P4251="No", " ",IF(P4253="No"," ","X"))))</f>
        <v xml:space="preserve"> </v>
      </c>
      <c r="Q4255" s="108"/>
      <c r="R4255" s="5" t="s">
        <v>6</v>
      </c>
      <c r="S4255" s="1" t="s">
        <v>2</v>
      </c>
      <c r="T4255" s="1" t="s">
        <v>7</v>
      </c>
      <c r="U4255" s="5">
        <v>135</v>
      </c>
      <c r="V4255" s="1">
        <v>71.849999999999994</v>
      </c>
      <c r="W4255" s="1">
        <v>68.959999999999994</v>
      </c>
      <c r="X4255" s="9">
        <f t="shared" si="5401"/>
        <v>2.8900000000000006</v>
      </c>
      <c r="Y4255" s="14">
        <v>86</v>
      </c>
      <c r="Z4255" s="1">
        <v>45.35</v>
      </c>
      <c r="AA4255" s="1">
        <v>67.430000000000007</v>
      </c>
      <c r="AB4255" s="72">
        <f t="shared" si="5359"/>
        <v>-22.080000000000005</v>
      </c>
      <c r="AC4255" s="53"/>
    </row>
    <row r="4256" spans="1:29" ht="15.75" x14ac:dyDescent="0.25">
      <c r="A4256" s="53">
        <v>6003139</v>
      </c>
      <c r="B4256" s="89" t="s">
        <v>2743</v>
      </c>
      <c r="C4256" s="53" t="s">
        <v>806</v>
      </c>
      <c r="D4256" s="50" t="s">
        <v>975</v>
      </c>
      <c r="E4256" s="48" t="str">
        <f>VLOOKUP('2012 Accountability Database'!A4250,Dems1112!$A$2:$G$1082,6)</f>
        <v>3 (Central AR)</v>
      </c>
      <c r="F4256" s="66"/>
      <c r="G4256" s="63" t="s">
        <v>2488</v>
      </c>
      <c r="H4256" s="61" t="str">
        <f t="shared" ref="H4256:I4256" si="5438">IF(H4254="Met","Yes",IF(H4255="Met","Yes","No"))</f>
        <v>Yes</v>
      </c>
      <c r="I4256" s="61" t="str">
        <f t="shared" si="5438"/>
        <v>Yes</v>
      </c>
      <c r="J4256" s="55"/>
      <c r="K4256" s="61" t="str">
        <f t="shared" ref="K4256:L4256" si="5439">IF(K4254="Met","Yes",IF(K4255="Met","Yes","No"))</f>
        <v>No</v>
      </c>
      <c r="L4256" s="61" t="str">
        <f t="shared" si="5439"/>
        <v>No</v>
      </c>
      <c r="M4256" s="1" t="s">
        <v>4</v>
      </c>
      <c r="N4256" s="14"/>
      <c r="O4256" s="35" t="s">
        <v>2505</v>
      </c>
      <c r="P4256" s="83" t="str">
        <f t="shared" ref="P4256" si="5440">IF(P4255="X"," ",IF(P4257="X"," ","X"))</f>
        <v>X</v>
      </c>
      <c r="Q4256" s="94" t="s">
        <v>2759</v>
      </c>
      <c r="R4256" s="5" t="s">
        <v>6</v>
      </c>
      <c r="S4256" s="1" t="s">
        <v>5</v>
      </c>
      <c r="T4256" s="1" t="s">
        <v>3</v>
      </c>
      <c r="U4256" s="5">
        <v>672</v>
      </c>
      <c r="V4256" s="1">
        <v>78.27</v>
      </c>
      <c r="W4256" s="1">
        <v>79.72</v>
      </c>
      <c r="X4256" s="6">
        <f t="shared" si="5401"/>
        <v>-1.4500000000000028</v>
      </c>
      <c r="Y4256" s="14">
        <v>410</v>
      </c>
      <c r="Z4256" s="1">
        <v>66.83</v>
      </c>
      <c r="AA4256" s="1">
        <v>74.28</v>
      </c>
      <c r="AB4256" s="72">
        <f t="shared" ref="AB4256:AB4319" si="5441">Z4256-AA4256</f>
        <v>-7.4500000000000028</v>
      </c>
      <c r="AC4256" s="53"/>
    </row>
    <row r="4257" spans="1:29" x14ac:dyDescent="0.25">
      <c r="A4257" s="54">
        <v>6003139</v>
      </c>
      <c r="B4257" s="90" t="s">
        <v>2743</v>
      </c>
      <c r="C4257" s="54" t="s">
        <v>806</v>
      </c>
      <c r="D4257" s="4"/>
      <c r="E4257" s="4"/>
      <c r="F4257" s="67"/>
      <c r="G4257" s="64"/>
      <c r="H4257" s="43"/>
      <c r="I4257" s="43"/>
      <c r="J4257" s="43"/>
      <c r="K4257" s="43"/>
      <c r="L4257" s="43"/>
      <c r="M4257" s="4" t="s">
        <v>4</v>
      </c>
      <c r="N4257" s="15"/>
      <c r="O4257" s="38" t="s">
        <v>2482</v>
      </c>
      <c r="P4257" s="84" t="str">
        <f>IF(E4251="Achieving School"," ","X")</f>
        <v xml:space="preserve"> </v>
      </c>
      <c r="Q4257" s="91"/>
      <c r="R4257" s="4" t="s">
        <v>6</v>
      </c>
      <c r="S4257" s="4" t="s">
        <v>5</v>
      </c>
      <c r="T4257" s="4" t="s">
        <v>7</v>
      </c>
      <c r="U4257" s="4">
        <v>392</v>
      </c>
      <c r="V4257" s="4">
        <v>68.62</v>
      </c>
      <c r="W4257" s="4">
        <v>68.959999999999994</v>
      </c>
      <c r="X4257" s="7">
        <f t="shared" si="5401"/>
        <v>-0.3399999999999892</v>
      </c>
      <c r="Y4257" s="15">
        <v>238</v>
      </c>
      <c r="Z4257" s="4">
        <v>59.66</v>
      </c>
      <c r="AA4257" s="4">
        <v>67.430000000000007</v>
      </c>
      <c r="AB4257" s="73">
        <f t="shared" si="5441"/>
        <v>-7.7700000000000102</v>
      </c>
      <c r="AC4257" s="54"/>
    </row>
    <row r="4258" spans="1:29" x14ac:dyDescent="0.25">
      <c r="A4258" s="1">
        <v>6003140</v>
      </c>
      <c r="B4258" s="87" t="s">
        <v>2743</v>
      </c>
      <c r="C4258" s="55" t="s">
        <v>807</v>
      </c>
      <c r="E4258" s="42"/>
      <c r="F4258" s="65" t="s">
        <v>2483</v>
      </c>
      <c r="G4258" s="62"/>
      <c r="H4258" s="37" t="str">
        <f>IF(V4258&gt;94,"Met",IF(X4258="--","n/a",IF(X4258&gt;=0,"Met","Did Not Meet")))</f>
        <v>Met</v>
      </c>
      <c r="I4258" s="37" t="str">
        <f>IF(V4259&gt;94,"Met",IF(X4259="--","n/a",IF(X4259&gt;=0,"Met","Did Not Meet")))</f>
        <v>Met</v>
      </c>
      <c r="K4258" s="13" t="str">
        <f>IF(Z4258&gt;94,"Met",IF(AB4258="--","n/a",IF(AB4258&gt;=0,"Met","Did Not Meet")))</f>
        <v>Met</v>
      </c>
      <c r="L4258" s="13" t="str">
        <f>IF(Z4259&gt;94,"Met",IF(AB4259="--","n/a",IF(AB4259&gt;=0,"Met","Did Not Meet")))</f>
        <v>Met</v>
      </c>
      <c r="M4258" s="5" t="s">
        <v>9</v>
      </c>
      <c r="N4258" s="14" t="s">
        <v>2502</v>
      </c>
      <c r="O4258" s="5"/>
      <c r="P4258" s="44" t="str">
        <f t="shared" ref="P4258" si="5442">IF(H4260="Yes",IF(I4260="Yes","Yes","No"),"No")</f>
        <v>Yes</v>
      </c>
      <c r="Q4258" s="93"/>
      <c r="R4258" s="5" t="s">
        <v>1</v>
      </c>
      <c r="S4258" s="5" t="s">
        <v>2</v>
      </c>
      <c r="T4258" s="5" t="s">
        <v>3</v>
      </c>
      <c r="U4258" s="5">
        <v>423</v>
      </c>
      <c r="V4258" s="5">
        <v>74.94</v>
      </c>
      <c r="W4258" s="5">
        <v>69.209999999999994</v>
      </c>
      <c r="X4258" s="11">
        <f t="shared" si="5401"/>
        <v>5.730000000000004</v>
      </c>
      <c r="Y4258" s="14">
        <v>381</v>
      </c>
      <c r="Z4258" s="5">
        <v>76.64</v>
      </c>
      <c r="AA4258" s="5">
        <v>72.67</v>
      </c>
      <c r="AB4258" s="71">
        <f t="shared" si="5441"/>
        <v>3.9699999999999989</v>
      </c>
      <c r="AC4258" s="36"/>
    </row>
    <row r="4259" spans="1:29" ht="15.75" x14ac:dyDescent="0.25">
      <c r="A4259" s="53">
        <v>6003140</v>
      </c>
      <c r="B4259" s="89" t="s">
        <v>2743</v>
      </c>
      <c r="C4259" s="53" t="s">
        <v>807</v>
      </c>
      <c r="D4259" s="49" t="s">
        <v>2498</v>
      </c>
      <c r="E4259" s="34" t="str">
        <f>M4258</f>
        <v>Needs Improvement School</v>
      </c>
      <c r="F4259" s="65" t="s">
        <v>2484</v>
      </c>
      <c r="G4259" s="62"/>
      <c r="H4259" s="13" t="str">
        <f>IF(V4260&gt;94,"Met",IF(X4260="--","n/a",IF(X4260&gt;=0,"Met","Did Not Meet")))</f>
        <v>Did Not Meet</v>
      </c>
      <c r="I4259" s="13" t="str">
        <f>IF(V4261&gt;94,"Met",IF(X4261="--","n/a",IF(X4261&gt;=0,"Met","Did Not Meet")))</f>
        <v>Did Not Meet</v>
      </c>
      <c r="K4259" s="13" t="str">
        <f>IF(Z4260&gt;94,"Met",IF(AB4260="--","n/a",IF(AB4260&gt;=0,"Met","Did Not Meet")))</f>
        <v>Did Not Meet</v>
      </c>
      <c r="L4259" s="13" t="str">
        <f>IF(Z4261&gt;94,"Met",IF(AB4261="--","n/a",IF(AB4261&gt;=0,"Met","Did Not Meet")))</f>
        <v>Did Not Meet</v>
      </c>
      <c r="M4259" s="1" t="s">
        <v>9</v>
      </c>
      <c r="N4259" s="14" t="s">
        <v>2501</v>
      </c>
      <c r="O4259" s="5"/>
      <c r="P4259" s="44" t="str">
        <f t="shared" ref="P4259" si="5443">IF(K4260="Yes",IF(L4260="Yes","Yes","No"),"No")</f>
        <v>Yes</v>
      </c>
      <c r="Q4259" s="94" t="s">
        <v>2759</v>
      </c>
      <c r="R4259" s="5" t="s">
        <v>1</v>
      </c>
      <c r="S4259" s="1" t="s">
        <v>2</v>
      </c>
      <c r="T4259" s="1" t="s">
        <v>7</v>
      </c>
      <c r="U4259" s="5">
        <v>290</v>
      </c>
      <c r="V4259" s="1">
        <v>66.900000000000006</v>
      </c>
      <c r="W4259" s="1">
        <v>62.14</v>
      </c>
      <c r="X4259" s="9">
        <f t="shared" si="5401"/>
        <v>4.7600000000000051</v>
      </c>
      <c r="Y4259" s="14">
        <v>258</v>
      </c>
      <c r="Z4259" s="1">
        <v>68.599999999999994</v>
      </c>
      <c r="AA4259" s="1">
        <v>66.08</v>
      </c>
      <c r="AB4259" s="71">
        <f t="shared" si="5441"/>
        <v>2.519999999999996</v>
      </c>
      <c r="AC4259" s="53"/>
    </row>
    <row r="4260" spans="1:29" ht="15" customHeight="1" x14ac:dyDescent="0.25">
      <c r="A4260" s="53">
        <v>6003140</v>
      </c>
      <c r="B4260" s="89" t="s">
        <v>2743</v>
      </c>
      <c r="C4260" s="53" t="s">
        <v>807</v>
      </c>
      <c r="D4260" s="49" t="s">
        <v>2499</v>
      </c>
      <c r="E4260" s="35" t="str">
        <f>VLOOKUP('2012 Accountability Database'!$A4258,'2011 AYP'!A$2:B$1072,2)</f>
        <v>SI_8 (School Improvement Year 8)</v>
      </c>
      <c r="F4260" s="66"/>
      <c r="G4260" s="63" t="s">
        <v>2485</v>
      </c>
      <c r="H4260" s="60" t="str">
        <f t="shared" ref="H4260:I4260" si="5444">IF(H4258="Met","Yes",IF(H4259="Met","Yes","No"))</f>
        <v>Yes</v>
      </c>
      <c r="I4260" s="60" t="str">
        <f t="shared" si="5444"/>
        <v>Yes</v>
      </c>
      <c r="J4260" s="42"/>
      <c r="K4260" s="60" t="str">
        <f t="shared" ref="K4260:L4260" si="5445">IF(K4258="Met","Yes",IF(K4259="Met","Yes","No"))</f>
        <v>Yes</v>
      </c>
      <c r="L4260" s="60" t="str">
        <f t="shared" si="5445"/>
        <v>Yes</v>
      </c>
      <c r="M4260" s="1" t="s">
        <v>9</v>
      </c>
      <c r="N4260" s="14" t="s">
        <v>2503</v>
      </c>
      <c r="O4260" s="5"/>
      <c r="P4260" s="44" t="str">
        <f t="shared" ref="P4260" si="5446">IF(H4264="Yes",IF(I4264="Yes","Yes","No"),"No")</f>
        <v>No</v>
      </c>
      <c r="Q4260" s="108" t="s">
        <v>2758</v>
      </c>
      <c r="R4260" s="5" t="s">
        <v>1</v>
      </c>
      <c r="S4260" s="1" t="s">
        <v>5</v>
      </c>
      <c r="T4260" s="1" t="s">
        <v>3</v>
      </c>
      <c r="U4260" s="5">
        <v>1482</v>
      </c>
      <c r="V4260" s="1">
        <v>68.42</v>
      </c>
      <c r="W4260" s="1">
        <v>69.209999999999994</v>
      </c>
      <c r="X4260" s="6">
        <f t="shared" si="5401"/>
        <v>-0.78999999999999204</v>
      </c>
      <c r="Y4260" s="14">
        <v>1341</v>
      </c>
      <c r="Z4260" s="1">
        <v>71.36</v>
      </c>
      <c r="AA4260" s="1">
        <v>72.67</v>
      </c>
      <c r="AB4260" s="72">
        <f t="shared" si="5441"/>
        <v>-1.3100000000000023</v>
      </c>
      <c r="AC4260" s="53"/>
    </row>
    <row r="4261" spans="1:29" x14ac:dyDescent="0.25">
      <c r="A4261" s="53">
        <v>6003140</v>
      </c>
      <c r="B4261" s="89" t="s">
        <v>2743</v>
      </c>
      <c r="C4261" s="53" t="s">
        <v>807</v>
      </c>
      <c r="D4261" s="49" t="s">
        <v>2507</v>
      </c>
      <c r="E4261" s="47">
        <f>VLOOKUP('2012 Accountability Database'!A4258,Dems1112!$A$2:$G$1082,3)</f>
        <v>0.49</v>
      </c>
      <c r="F4261" s="66"/>
      <c r="G4261" s="52"/>
      <c r="M4261" s="1" t="s">
        <v>9</v>
      </c>
      <c r="N4261" s="14" t="s">
        <v>2504</v>
      </c>
      <c r="O4261" s="5"/>
      <c r="P4261" s="44" t="str">
        <f t="shared" ref="P4261" si="5447">IF(K4264="Yes",IF(L4264="Yes","Yes","No"),"No")</f>
        <v>No</v>
      </c>
      <c r="Q4261" s="108"/>
      <c r="R4261" s="5" t="s">
        <v>1</v>
      </c>
      <c r="S4261" s="1" t="s">
        <v>5</v>
      </c>
      <c r="T4261" s="1" t="s">
        <v>7</v>
      </c>
      <c r="U4261" s="5">
        <v>982</v>
      </c>
      <c r="V4261" s="1">
        <v>61</v>
      </c>
      <c r="W4261" s="1">
        <v>62.14</v>
      </c>
      <c r="X4261" s="6">
        <f t="shared" si="5401"/>
        <v>-1.1400000000000006</v>
      </c>
      <c r="Y4261" s="14">
        <v>871</v>
      </c>
      <c r="Z4261" s="1">
        <v>64.290000000000006</v>
      </c>
      <c r="AA4261" s="1">
        <v>66.08</v>
      </c>
      <c r="AB4261" s="72">
        <f t="shared" si="5441"/>
        <v>-1.789999999999992</v>
      </c>
      <c r="AC4261" s="53"/>
    </row>
    <row r="4262" spans="1:29" x14ac:dyDescent="0.25">
      <c r="A4262" s="53">
        <v>6003140</v>
      </c>
      <c r="B4262" s="89" t="s">
        <v>2743</v>
      </c>
      <c r="C4262" s="53" t="s">
        <v>807</v>
      </c>
      <c r="D4262" s="50" t="s">
        <v>2508</v>
      </c>
      <c r="E4262" s="47">
        <f>VLOOKUP('2012 Accountability Database'!A4258,Dems1112!$A$2:$G$1082,4)</f>
        <v>0.62</v>
      </c>
      <c r="F4262" s="65" t="s">
        <v>2486</v>
      </c>
      <c r="G4262" s="62"/>
      <c r="H4262" s="13" t="str">
        <f>IF(V4262&gt;94,"Met",IF(X4262="--","n/a",IF(X4262&gt;=0,"Met","Did Not Meet")))</f>
        <v>Met</v>
      </c>
      <c r="I4262" s="13" t="str">
        <f>IF(V4263&gt;94,"Met",IF(X4263="--","n/a",IF(X4263&gt;=0,"Met","Did Not Meet")))</f>
        <v>Did Not Meet</v>
      </c>
      <c r="J4262" s="13"/>
      <c r="K4262" s="13" t="str">
        <f>IF(Z4262&gt;94,"Met",IF(AB4262="--","n/a",IF(AB4262&gt;=0,"Met","Did Not Meet")))</f>
        <v>Did Not Meet</v>
      </c>
      <c r="L4262" s="13" t="str">
        <f>IF(Z4263&gt;94,"Met",IF(AB4263="--","n/a",IF(AB4263&gt;=0,"Met","Did Not Meet")))</f>
        <v>Did Not Meet</v>
      </c>
      <c r="M4262" s="5" t="s">
        <v>9</v>
      </c>
      <c r="N4262" s="68" t="s">
        <v>2497</v>
      </c>
      <c r="O4262" s="35"/>
      <c r="P4262" s="44"/>
      <c r="Q4262" s="108"/>
      <c r="R4262" s="5" t="s">
        <v>6</v>
      </c>
      <c r="S4262" s="5" t="s">
        <v>2</v>
      </c>
      <c r="T4262" s="5" t="s">
        <v>3</v>
      </c>
      <c r="U4262" s="5">
        <v>492</v>
      </c>
      <c r="V4262" s="5">
        <v>69.92</v>
      </c>
      <c r="W4262" s="5">
        <v>69.349999999999994</v>
      </c>
      <c r="X4262" s="11">
        <f t="shared" si="5401"/>
        <v>0.57000000000000739</v>
      </c>
      <c r="Y4262" s="14">
        <v>381</v>
      </c>
      <c r="Z4262" s="5">
        <v>67.98</v>
      </c>
      <c r="AA4262" s="5">
        <v>68.8</v>
      </c>
      <c r="AB4262" s="72">
        <f t="shared" si="5441"/>
        <v>-0.81999999999999318</v>
      </c>
      <c r="AC4262" s="53"/>
    </row>
    <row r="4263" spans="1:29" x14ac:dyDescent="0.25">
      <c r="A4263" s="53">
        <v>6003140</v>
      </c>
      <c r="B4263" s="89" t="s">
        <v>2743</v>
      </c>
      <c r="C4263" s="53" t="s">
        <v>807</v>
      </c>
      <c r="D4263" s="50" t="s">
        <v>974</v>
      </c>
      <c r="E4263" s="47" t="str">
        <f>VLOOKUP('2012 Accountability Database'!A4258,Dems1112!$A$2:$G$1082,5)</f>
        <v>6-8</v>
      </c>
      <c r="F4263" s="65" t="s">
        <v>2487</v>
      </c>
      <c r="G4263" s="62"/>
      <c r="H4263" s="13" t="str">
        <f>IF(V4264&gt;94,"Met",IF(X4264="--","n/a",IF(X4264&gt;=0,"Met","Did Not Meet")))</f>
        <v>Did Not Meet</v>
      </c>
      <c r="I4263" s="13" t="str">
        <f>IF(V4265&gt;94,"Met",IF(X4265="--","n/a",IF(X4265&gt;=0,"Met","Did Not Meet")))</f>
        <v>Did Not Meet</v>
      </c>
      <c r="J4263" s="13"/>
      <c r="K4263" s="13" t="str">
        <f>IF(Z4264&gt;94,"Met",IF(AB4264="--","n/a",IF(AB4264&gt;=0,"Met","Did Not Meet")))</f>
        <v>Did Not Meet</v>
      </c>
      <c r="L4263" s="13" t="str">
        <f>IF(Z4265&gt;94,"Met",IF(AB4265="--","n/a",IF(AB4265&gt;=0,"Met","Did Not Meet")))</f>
        <v>Did Not Meet</v>
      </c>
      <c r="M4263" s="1" t="s">
        <v>9</v>
      </c>
      <c r="N4263" s="14"/>
      <c r="O4263" s="35" t="s">
        <v>2506</v>
      </c>
      <c r="P4263" s="83" t="str">
        <f t="shared" ref="P4263" si="5448">IF(P4258="No"," ", IF(P4260="No"," ",IF(P4259="No", " ",IF(P4261="No"," ","X"))))</f>
        <v xml:space="preserve"> </v>
      </c>
      <c r="Q4263" s="108"/>
      <c r="R4263" s="5" t="s">
        <v>6</v>
      </c>
      <c r="S4263" s="1" t="s">
        <v>2</v>
      </c>
      <c r="T4263" s="1" t="s">
        <v>7</v>
      </c>
      <c r="U4263" s="5">
        <v>323</v>
      </c>
      <c r="V4263" s="1">
        <v>61.92</v>
      </c>
      <c r="W4263" s="1">
        <v>63.23</v>
      </c>
      <c r="X4263" s="6">
        <f t="shared" si="5401"/>
        <v>-1.3099999999999952</v>
      </c>
      <c r="Y4263" s="14">
        <v>258</v>
      </c>
      <c r="Z4263" s="1">
        <v>60.85</v>
      </c>
      <c r="AA4263" s="1">
        <v>62.72</v>
      </c>
      <c r="AB4263" s="72">
        <f t="shared" si="5441"/>
        <v>-1.8699999999999974</v>
      </c>
      <c r="AC4263" s="53"/>
    </row>
    <row r="4264" spans="1:29" ht="15.75" x14ac:dyDescent="0.25">
      <c r="A4264" s="53">
        <v>6003140</v>
      </c>
      <c r="B4264" s="89" t="s">
        <v>2743</v>
      </c>
      <c r="C4264" s="53" t="s">
        <v>807</v>
      </c>
      <c r="D4264" s="50" t="s">
        <v>975</v>
      </c>
      <c r="E4264" s="48" t="str">
        <f>VLOOKUP('2012 Accountability Database'!A4258,Dems1112!$A$2:$G$1082,6)</f>
        <v>3 (Central AR)</v>
      </c>
      <c r="F4264" s="66"/>
      <c r="G4264" s="63" t="s">
        <v>2488</v>
      </c>
      <c r="H4264" s="61" t="str">
        <f t="shared" ref="H4264:I4264" si="5449">IF(H4262="Met","Yes",IF(H4263="Met","Yes","No"))</f>
        <v>Yes</v>
      </c>
      <c r="I4264" s="61" t="str">
        <f t="shared" si="5449"/>
        <v>No</v>
      </c>
      <c r="J4264" s="55"/>
      <c r="K4264" s="61" t="str">
        <f t="shared" ref="K4264:L4264" si="5450">IF(K4262="Met","Yes",IF(K4263="Met","Yes","No"))</f>
        <v>No</v>
      </c>
      <c r="L4264" s="61" t="str">
        <f t="shared" si="5450"/>
        <v>No</v>
      </c>
      <c r="M4264" s="1" t="s">
        <v>9</v>
      </c>
      <c r="N4264" s="14"/>
      <c r="O4264" s="35" t="s">
        <v>2505</v>
      </c>
      <c r="P4264" s="83" t="str">
        <f t="shared" ref="P4264" si="5451">IF(P4263="X"," ",IF(P4265="X"," ","X"))</f>
        <v xml:space="preserve"> </v>
      </c>
      <c r="Q4264" s="94" t="s">
        <v>2759</v>
      </c>
      <c r="R4264" s="5" t="s">
        <v>6</v>
      </c>
      <c r="S4264" s="1" t="s">
        <v>5</v>
      </c>
      <c r="T4264" s="1" t="s">
        <v>3</v>
      </c>
      <c r="U4264" s="5">
        <v>1712</v>
      </c>
      <c r="V4264" s="1">
        <v>68.17</v>
      </c>
      <c r="W4264" s="1">
        <v>69.349999999999994</v>
      </c>
      <c r="X4264" s="6">
        <f t="shared" si="5401"/>
        <v>-1.1799999999999926</v>
      </c>
      <c r="Y4264" s="14">
        <v>1343</v>
      </c>
      <c r="Z4264" s="1">
        <v>67.16</v>
      </c>
      <c r="AA4264" s="1">
        <v>68.8</v>
      </c>
      <c r="AB4264" s="72">
        <f t="shared" si="5441"/>
        <v>-1.6400000000000006</v>
      </c>
      <c r="AC4264" s="53"/>
    </row>
    <row r="4265" spans="1:29" x14ac:dyDescent="0.25">
      <c r="A4265" s="54">
        <v>6003140</v>
      </c>
      <c r="B4265" s="90" t="s">
        <v>2743</v>
      </c>
      <c r="C4265" s="54" t="s">
        <v>807</v>
      </c>
      <c r="D4265" s="4"/>
      <c r="E4265" s="4"/>
      <c r="F4265" s="67"/>
      <c r="G4265" s="64"/>
      <c r="H4265" s="43"/>
      <c r="I4265" s="43"/>
      <c r="J4265" s="43"/>
      <c r="K4265" s="43"/>
      <c r="L4265" s="43"/>
      <c r="M4265" s="4" t="s">
        <v>9</v>
      </c>
      <c r="N4265" s="15"/>
      <c r="O4265" s="38" t="s">
        <v>2482</v>
      </c>
      <c r="P4265" s="84" t="str">
        <f>IF(E4259="Achieving School"," ","X")</f>
        <v>X</v>
      </c>
      <c r="Q4265" s="91"/>
      <c r="R4265" s="4" t="s">
        <v>6</v>
      </c>
      <c r="S4265" s="4" t="s">
        <v>5</v>
      </c>
      <c r="T4265" s="4" t="s">
        <v>7</v>
      </c>
      <c r="U4265" s="4">
        <v>1080</v>
      </c>
      <c r="V4265" s="4">
        <v>60.09</v>
      </c>
      <c r="W4265" s="4">
        <v>63.23</v>
      </c>
      <c r="X4265" s="7">
        <f t="shared" si="5401"/>
        <v>-3.1399999999999935</v>
      </c>
      <c r="Y4265" s="15">
        <v>873</v>
      </c>
      <c r="Z4265" s="4">
        <v>60.25</v>
      </c>
      <c r="AA4265" s="4">
        <v>62.72</v>
      </c>
      <c r="AB4265" s="73">
        <f t="shared" si="5441"/>
        <v>-2.4699999999999989</v>
      </c>
      <c r="AC4265" s="54"/>
    </row>
    <row r="4266" spans="1:29" x14ac:dyDescent="0.25">
      <c r="A4266" s="1">
        <v>6003141</v>
      </c>
      <c r="B4266" s="87" t="s">
        <v>2743</v>
      </c>
      <c r="C4266" s="55" t="s">
        <v>808</v>
      </c>
      <c r="E4266" s="42"/>
      <c r="F4266" s="65" t="s">
        <v>2483</v>
      </c>
      <c r="G4266" s="62"/>
      <c r="H4266" s="37" t="str">
        <f>IF(V4266&gt;94,"Met",IF(X4266="--","n/a",IF(X4266&gt;=0,"Met","Did Not Meet")))</f>
        <v>Did Not Meet</v>
      </c>
      <c r="I4266" s="37" t="str">
        <f>IF(V4267&gt;94,"Met",IF(X4267="--","n/a",IF(X4267&gt;=0,"Met","Did Not Meet")))</f>
        <v>Did Not Meet</v>
      </c>
      <c r="K4266" s="13" t="str">
        <f>IF(Z4266&gt;94,"Met",IF(AB4266="--","n/a",IF(AB4266&gt;=0,"Met","Did Not Meet")))</f>
        <v>Met</v>
      </c>
      <c r="L4266" s="13" t="str">
        <f>IF(Z4267&gt;94,"Met",IF(AB4267="--","n/a",IF(AB4267&gt;=0,"Met","Did Not Meet")))</f>
        <v>Met</v>
      </c>
      <c r="M4266" s="5" t="s">
        <v>18</v>
      </c>
      <c r="N4266" s="14" t="s">
        <v>2502</v>
      </c>
      <c r="O4266" s="5"/>
      <c r="P4266" s="44" t="str">
        <f t="shared" ref="P4266" si="5452">IF(H4268="Yes",IF(I4268="Yes","Yes","No"),"No")</f>
        <v>No</v>
      </c>
      <c r="Q4266" s="93"/>
      <c r="R4266" s="5" t="s">
        <v>1</v>
      </c>
      <c r="S4266" s="5" t="s">
        <v>2</v>
      </c>
      <c r="T4266" s="5" t="s">
        <v>3</v>
      </c>
      <c r="U4266" s="5">
        <v>158</v>
      </c>
      <c r="V4266" s="5">
        <v>74.05</v>
      </c>
      <c r="W4266" s="5">
        <v>76.92</v>
      </c>
      <c r="X4266" s="8">
        <f t="shared" si="5401"/>
        <v>-2.8700000000000045</v>
      </c>
      <c r="Y4266" s="14">
        <v>89</v>
      </c>
      <c r="Z4266" s="5">
        <v>86.52</v>
      </c>
      <c r="AA4266" s="5">
        <v>79.98</v>
      </c>
      <c r="AB4266" s="71">
        <f t="shared" si="5441"/>
        <v>6.539999999999992</v>
      </c>
      <c r="AC4266" s="36"/>
    </row>
    <row r="4267" spans="1:29" ht="15.75" x14ac:dyDescent="0.25">
      <c r="A4267" s="53">
        <v>6003141</v>
      </c>
      <c r="B4267" s="89" t="s">
        <v>2743</v>
      </c>
      <c r="C4267" s="53" t="s">
        <v>808</v>
      </c>
      <c r="D4267" s="49" t="s">
        <v>2498</v>
      </c>
      <c r="E4267" s="34" t="str">
        <f>M4266</f>
        <v>Needs Improvement Focus School</v>
      </c>
      <c r="F4267" s="65" t="s">
        <v>2484</v>
      </c>
      <c r="G4267" s="62"/>
      <c r="H4267" s="13" t="str">
        <f>IF(V4268&gt;94,"Met",IF(X4268="--","n/a",IF(X4268&gt;=0,"Met","Did Not Meet")))</f>
        <v>Did Not Meet</v>
      </c>
      <c r="I4267" s="13" t="str">
        <f>IF(V4269&gt;94,"Met",IF(X4269="--","n/a",IF(X4269&gt;=0,"Met","Did Not Meet")))</f>
        <v>Did Not Meet</v>
      </c>
      <c r="K4267" s="13" t="str">
        <f>IF(Z4268&gt;94,"Met",IF(AB4268="--","n/a",IF(AB4268&gt;=0,"Met","Did Not Meet")))</f>
        <v>Did Not Meet</v>
      </c>
      <c r="L4267" s="13" t="str">
        <f>IF(Z4269&gt;94,"Met",IF(AB4269="--","n/a",IF(AB4269&gt;=0,"Met","Did Not Meet")))</f>
        <v>Did Not Meet</v>
      </c>
      <c r="M4267" s="1" t="s">
        <v>18</v>
      </c>
      <c r="N4267" s="14" t="s">
        <v>2501</v>
      </c>
      <c r="O4267" s="5"/>
      <c r="P4267" s="44" t="str">
        <f t="shared" ref="P4267" si="5453">IF(K4268="Yes",IF(L4268="Yes","Yes","No"),"No")</f>
        <v>Yes</v>
      </c>
      <c r="Q4267" s="94" t="s">
        <v>2759</v>
      </c>
      <c r="R4267" s="5" t="s">
        <v>1</v>
      </c>
      <c r="S4267" s="1" t="s">
        <v>2</v>
      </c>
      <c r="T4267" s="1" t="s">
        <v>7</v>
      </c>
      <c r="U4267" s="5">
        <v>143</v>
      </c>
      <c r="V4267" s="1">
        <v>72.03</v>
      </c>
      <c r="W4267" s="1">
        <v>74.94</v>
      </c>
      <c r="X4267" s="6">
        <f t="shared" si="5401"/>
        <v>-2.9099999999999966</v>
      </c>
      <c r="Y4267" s="14">
        <v>81</v>
      </c>
      <c r="Z4267" s="1">
        <v>85.19</v>
      </c>
      <c r="AA4267" s="1">
        <v>78.5</v>
      </c>
      <c r="AB4267" s="71">
        <f t="shared" si="5441"/>
        <v>6.6899999999999977</v>
      </c>
      <c r="AC4267" s="53"/>
    </row>
    <row r="4268" spans="1:29" ht="15" customHeight="1" x14ac:dyDescent="0.25">
      <c r="A4268" s="53">
        <v>6003141</v>
      </c>
      <c r="B4268" s="89" t="s">
        <v>2743</v>
      </c>
      <c r="C4268" s="53" t="s">
        <v>808</v>
      </c>
      <c r="D4268" s="49" t="s">
        <v>2499</v>
      </c>
      <c r="E4268" s="35" t="str">
        <f>VLOOKUP('2012 Accountability Database'!$A4266,'2011 AYP'!A$2:B$1072,2)</f>
        <v>SI_M (School Improvement - Met Standards)</v>
      </c>
      <c r="F4268" s="66"/>
      <c r="G4268" s="63" t="s">
        <v>2485</v>
      </c>
      <c r="H4268" s="60" t="str">
        <f t="shared" ref="H4268:I4268" si="5454">IF(H4266="Met","Yes",IF(H4267="Met","Yes","No"))</f>
        <v>No</v>
      </c>
      <c r="I4268" s="60" t="str">
        <f t="shared" si="5454"/>
        <v>No</v>
      </c>
      <c r="J4268" s="42"/>
      <c r="K4268" s="60" t="str">
        <f t="shared" ref="K4268:L4268" si="5455">IF(K4266="Met","Yes",IF(K4267="Met","Yes","No"))</f>
        <v>Yes</v>
      </c>
      <c r="L4268" s="60" t="str">
        <f t="shared" si="5455"/>
        <v>Yes</v>
      </c>
      <c r="M4268" s="5" t="s">
        <v>18</v>
      </c>
      <c r="N4268" s="14" t="s">
        <v>2503</v>
      </c>
      <c r="O4268" s="5"/>
      <c r="P4268" s="44" t="str">
        <f t="shared" ref="P4268" si="5456">IF(H4272="Yes",IF(I4272="Yes","Yes","No"),"No")</f>
        <v>No</v>
      </c>
      <c r="Q4268" s="108" t="s">
        <v>2758</v>
      </c>
      <c r="R4268" s="5" t="s">
        <v>1</v>
      </c>
      <c r="S4268" s="5" t="s">
        <v>5</v>
      </c>
      <c r="T4268" s="5" t="s">
        <v>3</v>
      </c>
      <c r="U4268" s="5">
        <v>452</v>
      </c>
      <c r="V4268" s="5">
        <v>68.36</v>
      </c>
      <c r="W4268" s="5">
        <v>76.92</v>
      </c>
      <c r="X4268" s="8">
        <f t="shared" si="5401"/>
        <v>-8.5600000000000023</v>
      </c>
      <c r="Y4268" s="14">
        <v>259</v>
      </c>
      <c r="Z4268" s="5">
        <v>74.900000000000006</v>
      </c>
      <c r="AA4268" s="5">
        <v>79.98</v>
      </c>
      <c r="AB4268" s="72">
        <f t="shared" si="5441"/>
        <v>-5.0799999999999983</v>
      </c>
      <c r="AC4268" s="53"/>
    </row>
    <row r="4269" spans="1:29" x14ac:dyDescent="0.25">
      <c r="A4269" s="53">
        <v>6003141</v>
      </c>
      <c r="B4269" s="89" t="s">
        <v>2743</v>
      </c>
      <c r="C4269" s="53" t="s">
        <v>808</v>
      </c>
      <c r="D4269" s="49" t="s">
        <v>2507</v>
      </c>
      <c r="E4269" s="47">
        <f>VLOOKUP('2012 Accountability Database'!A4266,Dems1112!$A$2:$G$1082,3)</f>
        <v>0.67</v>
      </c>
      <c r="F4269" s="66"/>
      <c r="G4269" s="52"/>
      <c r="M4269" s="5" t="s">
        <v>18</v>
      </c>
      <c r="N4269" s="14" t="s">
        <v>2504</v>
      </c>
      <c r="O4269" s="5"/>
      <c r="P4269" s="44" t="str">
        <f t="shared" ref="P4269" si="5457">IF(K4272="Yes",IF(L4272="Yes","Yes","No"),"No")</f>
        <v>No</v>
      </c>
      <c r="Q4269" s="108"/>
      <c r="R4269" s="5" t="s">
        <v>1</v>
      </c>
      <c r="S4269" s="5" t="s">
        <v>5</v>
      </c>
      <c r="T4269" s="5" t="s">
        <v>7</v>
      </c>
      <c r="U4269" s="5">
        <v>411</v>
      </c>
      <c r="V4269" s="5">
        <v>65.94</v>
      </c>
      <c r="W4269" s="5">
        <v>74.94</v>
      </c>
      <c r="X4269" s="8">
        <f t="shared" si="5401"/>
        <v>-9</v>
      </c>
      <c r="Y4269" s="14">
        <v>234</v>
      </c>
      <c r="Z4269" s="5">
        <v>73.5</v>
      </c>
      <c r="AA4269" s="5">
        <v>78.5</v>
      </c>
      <c r="AB4269" s="72">
        <f t="shared" si="5441"/>
        <v>-5</v>
      </c>
      <c r="AC4269" s="53"/>
    </row>
    <row r="4270" spans="1:29" x14ac:dyDescent="0.25">
      <c r="A4270" s="53">
        <v>6003141</v>
      </c>
      <c r="B4270" s="89" t="s">
        <v>2743</v>
      </c>
      <c r="C4270" s="53" t="s">
        <v>808</v>
      </c>
      <c r="D4270" s="50" t="s">
        <v>2508</v>
      </c>
      <c r="E4270" s="47">
        <f>VLOOKUP('2012 Accountability Database'!A4266,Dems1112!$A$2:$G$1082,4)</f>
        <v>0.81</v>
      </c>
      <c r="F4270" s="65" t="s">
        <v>2486</v>
      </c>
      <c r="G4270" s="62"/>
      <c r="H4270" s="13" t="str">
        <f>IF(V4270&gt;94,"Met",IF(X4270="--","n/a",IF(X4270&gt;=0,"Met","Did Not Meet")))</f>
        <v>Did Not Meet</v>
      </c>
      <c r="I4270" s="13" t="str">
        <f>IF(V4271&gt;94,"Met",IF(X4271="--","n/a",IF(X4271&gt;=0,"Met","Did Not Meet")))</f>
        <v>Did Not Meet</v>
      </c>
      <c r="J4270" s="13"/>
      <c r="K4270" s="13" t="str">
        <f>IF(Z4270&gt;94,"Met",IF(AB4270="--","n/a",IF(AB4270&gt;=0,"Met","Did Not Meet")))</f>
        <v>Did Not Meet</v>
      </c>
      <c r="L4270" s="13" t="str">
        <f>IF(Z4271&gt;94,"Met",IF(AB4271="--","n/a",IF(AB4271&gt;=0,"Met","Did Not Meet")))</f>
        <v>Did Not Meet</v>
      </c>
      <c r="M4270" s="1" t="s">
        <v>18</v>
      </c>
      <c r="N4270" s="68" t="s">
        <v>2497</v>
      </c>
      <c r="O4270" s="35"/>
      <c r="P4270" s="44"/>
      <c r="Q4270" s="108"/>
      <c r="R4270" s="5" t="s">
        <v>6</v>
      </c>
      <c r="S4270" s="1" t="s">
        <v>2</v>
      </c>
      <c r="T4270" s="1" t="s">
        <v>3</v>
      </c>
      <c r="U4270" s="5">
        <v>158</v>
      </c>
      <c r="V4270" s="1">
        <v>68.349999999999994</v>
      </c>
      <c r="W4270" s="1">
        <v>69.67</v>
      </c>
      <c r="X4270" s="6">
        <f t="shared" si="5401"/>
        <v>-1.3200000000000074</v>
      </c>
      <c r="Y4270" s="14">
        <v>89</v>
      </c>
      <c r="Z4270" s="1">
        <v>53.93</v>
      </c>
      <c r="AA4270" s="1">
        <v>63.12</v>
      </c>
      <c r="AB4270" s="72">
        <f t="shared" si="5441"/>
        <v>-9.1899999999999977</v>
      </c>
      <c r="AC4270" s="53"/>
    </row>
    <row r="4271" spans="1:29" x14ac:dyDescent="0.25">
      <c r="A4271" s="53">
        <v>6003141</v>
      </c>
      <c r="B4271" s="89" t="s">
        <v>2743</v>
      </c>
      <c r="C4271" s="53" t="s">
        <v>808</v>
      </c>
      <c r="D4271" s="50" t="s">
        <v>974</v>
      </c>
      <c r="E4271" s="47" t="str">
        <f>VLOOKUP('2012 Accountability Database'!A4266,Dems1112!$A$2:$G$1082,5)</f>
        <v>K-5</v>
      </c>
      <c r="F4271" s="65" t="s">
        <v>2487</v>
      </c>
      <c r="G4271" s="62"/>
      <c r="H4271" s="13" t="str">
        <f>IF(V4272&gt;94,"Met",IF(X4272="--","n/a",IF(X4272&gt;=0,"Met","Did Not Meet")))</f>
        <v>Did Not Meet</v>
      </c>
      <c r="I4271" s="13" t="str">
        <f>IF(V4273&gt;94,"Met",IF(X4273="--","n/a",IF(X4273&gt;=0,"Met","Did Not Meet")))</f>
        <v>Did Not Meet</v>
      </c>
      <c r="J4271" s="13"/>
      <c r="K4271" s="13" t="str">
        <f>IF(Z4272&gt;94,"Met",IF(AB4272="--","n/a",IF(AB4272&gt;=0,"Met","Did Not Meet")))</f>
        <v>Did Not Meet</v>
      </c>
      <c r="L4271" s="13" t="str">
        <f>IF(Z4273&gt;94,"Met",IF(AB4273="--","n/a",IF(AB4273&gt;=0,"Met","Did Not Meet")))</f>
        <v>Did Not Meet</v>
      </c>
      <c r="M4271" s="5" t="s">
        <v>18</v>
      </c>
      <c r="N4271" s="14"/>
      <c r="O4271" s="35" t="s">
        <v>2506</v>
      </c>
      <c r="P4271" s="83" t="str">
        <f t="shared" ref="P4271" si="5458">IF(P4266="No"," ", IF(P4268="No"," ",IF(P4267="No", " ",IF(P4269="No"," ","X"))))</f>
        <v xml:space="preserve"> </v>
      </c>
      <c r="Q4271" s="108"/>
      <c r="R4271" s="5" t="s">
        <v>6</v>
      </c>
      <c r="S4271" s="5" t="s">
        <v>2</v>
      </c>
      <c r="T4271" s="5" t="s">
        <v>7</v>
      </c>
      <c r="U4271" s="5">
        <v>143</v>
      </c>
      <c r="V4271" s="5">
        <v>65.03</v>
      </c>
      <c r="W4271" s="5">
        <v>67.77</v>
      </c>
      <c r="X4271" s="8">
        <f t="shared" si="5401"/>
        <v>-2.7399999999999949</v>
      </c>
      <c r="Y4271" s="14">
        <v>81</v>
      </c>
      <c r="Z4271" s="5">
        <v>49.38</v>
      </c>
      <c r="AA4271" s="5">
        <v>62.66</v>
      </c>
      <c r="AB4271" s="72">
        <f t="shared" si="5441"/>
        <v>-13.279999999999994</v>
      </c>
      <c r="AC4271" s="53"/>
    </row>
    <row r="4272" spans="1:29" ht="15.75" x14ac:dyDescent="0.25">
      <c r="A4272" s="53">
        <v>6003141</v>
      </c>
      <c r="B4272" s="89" t="s">
        <v>2743</v>
      </c>
      <c r="C4272" s="53" t="s">
        <v>808</v>
      </c>
      <c r="D4272" s="50" t="s">
        <v>975</v>
      </c>
      <c r="E4272" s="48" t="str">
        <f>VLOOKUP('2012 Accountability Database'!A4266,Dems1112!$A$2:$G$1082,6)</f>
        <v>3 (Central AR)</v>
      </c>
      <c r="F4272" s="66"/>
      <c r="G4272" s="63" t="s">
        <v>2488</v>
      </c>
      <c r="H4272" s="61" t="str">
        <f t="shared" ref="H4272:I4272" si="5459">IF(H4270="Met","Yes",IF(H4271="Met","Yes","No"))</f>
        <v>No</v>
      </c>
      <c r="I4272" s="61" t="str">
        <f t="shared" si="5459"/>
        <v>No</v>
      </c>
      <c r="J4272" s="55"/>
      <c r="K4272" s="61" t="str">
        <f t="shared" ref="K4272:L4272" si="5460">IF(K4270="Met","Yes",IF(K4271="Met","Yes","No"))</f>
        <v>No</v>
      </c>
      <c r="L4272" s="61" t="str">
        <f t="shared" si="5460"/>
        <v>No</v>
      </c>
      <c r="M4272" s="5" t="s">
        <v>18</v>
      </c>
      <c r="N4272" s="14"/>
      <c r="O4272" s="35" t="s">
        <v>2505</v>
      </c>
      <c r="P4272" s="83" t="str">
        <f t="shared" ref="P4272" si="5461">IF(P4271="X"," ",IF(P4273="X"," ","X"))</f>
        <v xml:space="preserve"> </v>
      </c>
      <c r="Q4272" s="94" t="s">
        <v>2759</v>
      </c>
      <c r="R4272" s="5" t="s">
        <v>6</v>
      </c>
      <c r="S4272" s="5" t="s">
        <v>5</v>
      </c>
      <c r="T4272" s="5" t="s">
        <v>3</v>
      </c>
      <c r="U4272" s="5">
        <v>452</v>
      </c>
      <c r="V4272" s="5">
        <v>62.39</v>
      </c>
      <c r="W4272" s="5">
        <v>69.67</v>
      </c>
      <c r="X4272" s="8">
        <f t="shared" si="5401"/>
        <v>-7.2800000000000011</v>
      </c>
      <c r="Y4272" s="14">
        <v>259</v>
      </c>
      <c r="Z4272" s="5">
        <v>53.67</v>
      </c>
      <c r="AA4272" s="5">
        <v>63.12</v>
      </c>
      <c r="AB4272" s="72">
        <f t="shared" si="5441"/>
        <v>-9.4499999999999957</v>
      </c>
      <c r="AC4272" s="53"/>
    </row>
    <row r="4273" spans="1:29" x14ac:dyDescent="0.25">
      <c r="A4273" s="54">
        <v>6003141</v>
      </c>
      <c r="B4273" s="90" t="s">
        <v>2743</v>
      </c>
      <c r="C4273" s="54" t="s">
        <v>808</v>
      </c>
      <c r="D4273" s="4"/>
      <c r="E4273" s="4"/>
      <c r="F4273" s="67"/>
      <c r="G4273" s="64"/>
      <c r="H4273" s="43"/>
      <c r="I4273" s="43"/>
      <c r="J4273" s="43"/>
      <c r="K4273" s="43"/>
      <c r="L4273" s="43"/>
      <c r="M4273" s="4" t="s">
        <v>18</v>
      </c>
      <c r="N4273" s="15"/>
      <c r="O4273" s="38" t="s">
        <v>2482</v>
      </c>
      <c r="P4273" s="84" t="str">
        <f>IF(E4267="Achieving School"," ","X")</f>
        <v>X</v>
      </c>
      <c r="Q4273" s="91"/>
      <c r="R4273" s="4" t="s">
        <v>6</v>
      </c>
      <c r="S4273" s="4" t="s">
        <v>5</v>
      </c>
      <c r="T4273" s="4" t="s">
        <v>7</v>
      </c>
      <c r="U4273" s="4">
        <v>411</v>
      </c>
      <c r="V4273" s="4">
        <v>59.12</v>
      </c>
      <c r="W4273" s="4">
        <v>67.77</v>
      </c>
      <c r="X4273" s="7">
        <f t="shared" si="5401"/>
        <v>-8.6499999999999986</v>
      </c>
      <c r="Y4273" s="15">
        <v>234</v>
      </c>
      <c r="Z4273" s="4">
        <v>51.28</v>
      </c>
      <c r="AA4273" s="4">
        <v>62.66</v>
      </c>
      <c r="AB4273" s="73">
        <f t="shared" si="5441"/>
        <v>-11.379999999999995</v>
      </c>
      <c r="AC4273" s="54"/>
    </row>
    <row r="4274" spans="1:29" x14ac:dyDescent="0.25">
      <c r="A4274" s="1">
        <v>6003142</v>
      </c>
      <c r="B4274" s="87" t="s">
        <v>2743</v>
      </c>
      <c r="C4274" s="55" t="s">
        <v>809</v>
      </c>
      <c r="E4274" s="42"/>
      <c r="F4274" s="65" t="s">
        <v>2483</v>
      </c>
      <c r="G4274" s="62"/>
      <c r="H4274" s="37" t="str">
        <f>IF(V4274&gt;94,"Met",IF(X4274="--","n/a",IF(X4274&gt;=0,"Met","Did Not Meet")))</f>
        <v>Met</v>
      </c>
      <c r="I4274" s="37" t="str">
        <f>IF(V4275&gt;94,"Met",IF(X4275="--","n/a",IF(X4275&gt;=0,"Met","Did Not Meet")))</f>
        <v>Met</v>
      </c>
      <c r="K4274" s="13" t="str">
        <f>IF(Z4274&gt;94,"Met",IF(AB4274="--","n/a",IF(AB4274&gt;=0,"Met","Did Not Meet")))</f>
        <v>Did Not Meet</v>
      </c>
      <c r="L4274" s="13" t="str">
        <f>IF(Z4275&gt;94,"Met",IF(AB4275="--","n/a",IF(AB4275&gt;=0,"Met","Did Not Meet")))</f>
        <v>Did Not Meet</v>
      </c>
      <c r="M4274" s="1" t="s">
        <v>9</v>
      </c>
      <c r="N4274" s="14" t="s">
        <v>2502</v>
      </c>
      <c r="O4274" s="5"/>
      <c r="P4274" s="44" t="str">
        <f t="shared" ref="P4274" si="5462">IF(H4276="Yes",IF(I4276="Yes","Yes","No"),"No")</f>
        <v>Yes</v>
      </c>
      <c r="Q4274" s="93"/>
      <c r="R4274" s="5" t="s">
        <v>1</v>
      </c>
      <c r="S4274" s="1" t="s">
        <v>2</v>
      </c>
      <c r="T4274" s="1" t="s">
        <v>3</v>
      </c>
      <c r="U4274" s="5">
        <v>263</v>
      </c>
      <c r="V4274" s="1">
        <v>92.78</v>
      </c>
      <c r="W4274" s="1">
        <v>90.01</v>
      </c>
      <c r="X4274" s="9">
        <f t="shared" si="5401"/>
        <v>2.769999999999996</v>
      </c>
      <c r="Y4274" s="14">
        <v>182</v>
      </c>
      <c r="Z4274" s="1">
        <v>88.46</v>
      </c>
      <c r="AA4274" s="1">
        <v>93.57</v>
      </c>
      <c r="AB4274" s="72">
        <f t="shared" si="5441"/>
        <v>-5.1099999999999994</v>
      </c>
      <c r="AC4274" s="36"/>
    </row>
    <row r="4275" spans="1:29" ht="15.75" x14ac:dyDescent="0.25">
      <c r="A4275" s="53">
        <v>6003142</v>
      </c>
      <c r="B4275" s="89" t="s">
        <v>2743</v>
      </c>
      <c r="C4275" s="53" t="s">
        <v>809</v>
      </c>
      <c r="D4275" s="49" t="s">
        <v>2498</v>
      </c>
      <c r="E4275" s="34" t="str">
        <f>M4274</f>
        <v>Needs Improvement School</v>
      </c>
      <c r="F4275" s="65" t="s">
        <v>2484</v>
      </c>
      <c r="G4275" s="62"/>
      <c r="H4275" s="13" t="str">
        <f>IF(V4276&gt;94,"Met",IF(X4276="--","n/a",IF(X4276&gt;=0,"Met","Did Not Meet")))</f>
        <v>Did Not Meet</v>
      </c>
      <c r="I4275" s="13" t="str">
        <f>IF(V4277&gt;94,"Met",IF(X4277="--","n/a",IF(X4277&gt;=0,"Met","Did Not Meet")))</f>
        <v>Did Not Meet</v>
      </c>
      <c r="K4275" s="13" t="str">
        <f>IF(Z4276&gt;94,"Met",IF(AB4276="--","n/a",IF(AB4276&gt;=0,"Met","Did Not Meet")))</f>
        <v>Did Not Meet</v>
      </c>
      <c r="L4275" s="13" t="str">
        <f>IF(Z4277&gt;94,"Met",IF(AB4277="--","n/a",IF(AB4277&gt;=0,"Met","Did Not Meet")))</f>
        <v>Did Not Meet</v>
      </c>
      <c r="M4275" s="1" t="s">
        <v>9</v>
      </c>
      <c r="N4275" s="14" t="s">
        <v>2501</v>
      </c>
      <c r="O4275" s="5"/>
      <c r="P4275" s="44" t="str">
        <f t="shared" ref="P4275" si="5463">IF(K4276="Yes",IF(L4276="Yes","Yes","No"),"No")</f>
        <v>No</v>
      </c>
      <c r="Q4275" s="94" t="s">
        <v>2759</v>
      </c>
      <c r="R4275" s="5" t="s">
        <v>1</v>
      </c>
      <c r="S4275" s="1" t="s">
        <v>2</v>
      </c>
      <c r="T4275" s="1" t="s">
        <v>7</v>
      </c>
      <c r="U4275" s="5">
        <v>113</v>
      </c>
      <c r="V4275" s="1">
        <v>84.07</v>
      </c>
      <c r="W4275" s="1">
        <v>81.67</v>
      </c>
      <c r="X4275" s="9">
        <f t="shared" si="5401"/>
        <v>2.3999999999999915</v>
      </c>
      <c r="Y4275" s="14">
        <v>79</v>
      </c>
      <c r="Z4275" s="1">
        <v>77.22</v>
      </c>
      <c r="AA4275" s="1">
        <v>89.22</v>
      </c>
      <c r="AB4275" s="72">
        <f t="shared" si="5441"/>
        <v>-12</v>
      </c>
      <c r="AC4275" s="53"/>
    </row>
    <row r="4276" spans="1:29" ht="15" customHeight="1" x14ac:dyDescent="0.25">
      <c r="A4276" s="53">
        <v>6003142</v>
      </c>
      <c r="B4276" s="89" t="s">
        <v>2743</v>
      </c>
      <c r="C4276" s="53" t="s">
        <v>809</v>
      </c>
      <c r="D4276" s="49" t="s">
        <v>2499</v>
      </c>
      <c r="E4276" s="35" t="str">
        <f>VLOOKUP('2012 Accountability Database'!$A4274,'2011 AYP'!A$2:B$1072,2)</f>
        <v xml:space="preserve"> MS (Met Standards)</v>
      </c>
      <c r="F4276" s="66"/>
      <c r="G4276" s="63" t="s">
        <v>2485</v>
      </c>
      <c r="H4276" s="60" t="str">
        <f t="shared" ref="H4276:I4276" si="5464">IF(H4274="Met","Yes",IF(H4275="Met","Yes","No"))</f>
        <v>Yes</v>
      </c>
      <c r="I4276" s="60" t="str">
        <f t="shared" si="5464"/>
        <v>Yes</v>
      </c>
      <c r="J4276" s="42"/>
      <c r="K4276" s="60" t="str">
        <f t="shared" ref="K4276:L4276" si="5465">IF(K4274="Met","Yes",IF(K4275="Met","Yes","No"))</f>
        <v>No</v>
      </c>
      <c r="L4276" s="60" t="str">
        <f t="shared" si="5465"/>
        <v>No</v>
      </c>
      <c r="M4276" s="5" t="s">
        <v>9</v>
      </c>
      <c r="N4276" s="14" t="s">
        <v>2503</v>
      </c>
      <c r="O4276" s="5"/>
      <c r="P4276" s="44" t="str">
        <f t="shared" ref="P4276" si="5466">IF(H4280="Yes",IF(I4280="Yes","Yes","No"),"No")</f>
        <v>No</v>
      </c>
      <c r="Q4276" s="108" t="s">
        <v>2758</v>
      </c>
      <c r="R4276" s="5" t="s">
        <v>1</v>
      </c>
      <c r="S4276" s="5" t="s">
        <v>5</v>
      </c>
      <c r="T4276" s="5" t="s">
        <v>3</v>
      </c>
      <c r="U4276" s="5">
        <v>788</v>
      </c>
      <c r="V4276" s="5">
        <v>88.2</v>
      </c>
      <c r="W4276" s="5">
        <v>90.01</v>
      </c>
      <c r="X4276" s="8">
        <f t="shared" si="5401"/>
        <v>-1.8100000000000023</v>
      </c>
      <c r="Y4276" s="14">
        <v>512</v>
      </c>
      <c r="Z4276" s="5">
        <v>88.87</v>
      </c>
      <c r="AA4276" s="5">
        <v>93.57</v>
      </c>
      <c r="AB4276" s="72">
        <f t="shared" si="5441"/>
        <v>-4.6999999999999886</v>
      </c>
      <c r="AC4276" s="53"/>
    </row>
    <row r="4277" spans="1:29" x14ac:dyDescent="0.25">
      <c r="A4277" s="53">
        <v>6003142</v>
      </c>
      <c r="B4277" s="89" t="s">
        <v>2743</v>
      </c>
      <c r="C4277" s="53" t="s">
        <v>809</v>
      </c>
      <c r="D4277" s="49" t="s">
        <v>2507</v>
      </c>
      <c r="E4277" s="47">
        <f>VLOOKUP('2012 Accountability Database'!A4274,Dems1112!$A$2:$G$1082,3)</f>
        <v>0.36</v>
      </c>
      <c r="F4277" s="66"/>
      <c r="G4277" s="52"/>
      <c r="M4277" s="5" t="s">
        <v>9</v>
      </c>
      <c r="N4277" s="14" t="s">
        <v>2504</v>
      </c>
      <c r="O4277" s="5"/>
      <c r="P4277" s="44" t="str">
        <f t="shared" ref="P4277" si="5467">IF(K4280="Yes",IF(L4280="Yes","Yes","No"),"No")</f>
        <v>No</v>
      </c>
      <c r="Q4277" s="108"/>
      <c r="R4277" s="5" t="s">
        <v>1</v>
      </c>
      <c r="S4277" s="5" t="s">
        <v>5</v>
      </c>
      <c r="T4277" s="5" t="s">
        <v>7</v>
      </c>
      <c r="U4277" s="5">
        <v>326</v>
      </c>
      <c r="V4277" s="5">
        <v>77.61</v>
      </c>
      <c r="W4277" s="5">
        <v>81.67</v>
      </c>
      <c r="X4277" s="8">
        <f t="shared" si="5401"/>
        <v>-4.0600000000000023</v>
      </c>
      <c r="Y4277" s="14">
        <v>212</v>
      </c>
      <c r="Z4277" s="5">
        <v>80.66</v>
      </c>
      <c r="AA4277" s="5">
        <v>89.22</v>
      </c>
      <c r="AB4277" s="72">
        <f t="shared" si="5441"/>
        <v>-8.5600000000000023</v>
      </c>
      <c r="AC4277" s="53"/>
    </row>
    <row r="4278" spans="1:29" x14ac:dyDescent="0.25">
      <c r="A4278" s="53">
        <v>6003142</v>
      </c>
      <c r="B4278" s="89" t="s">
        <v>2743</v>
      </c>
      <c r="C4278" s="53" t="s">
        <v>809</v>
      </c>
      <c r="D4278" s="50" t="s">
        <v>2508</v>
      </c>
      <c r="E4278" s="47">
        <f>VLOOKUP('2012 Accountability Database'!A4274,Dems1112!$A$2:$G$1082,4)</f>
        <v>0.39</v>
      </c>
      <c r="F4278" s="65" t="s">
        <v>2486</v>
      </c>
      <c r="G4278" s="62"/>
      <c r="H4278" s="13" t="str">
        <f>IF(V4278&gt;94,"Met",IF(X4278="--","n/a",IF(X4278&gt;=0,"Met","Did Not Meet")))</f>
        <v>Did Not Meet</v>
      </c>
      <c r="I4278" s="13" t="str">
        <f>IF(V4279&gt;94,"Met",IF(X4279="--","n/a",IF(X4279&gt;=0,"Met","Did Not Meet")))</f>
        <v>Did Not Meet</v>
      </c>
      <c r="J4278" s="13"/>
      <c r="K4278" s="13" t="str">
        <f>IF(Z4278&gt;94,"Met",IF(AB4278="--","n/a",IF(AB4278&gt;=0,"Met","Did Not Meet")))</f>
        <v>Did Not Meet</v>
      </c>
      <c r="L4278" s="13" t="str">
        <f>IF(Z4279&gt;94,"Met",IF(AB4279="--","n/a",IF(AB4279&gt;=0,"Met","Did Not Meet")))</f>
        <v>Did Not Meet</v>
      </c>
      <c r="M4278" s="1" t="s">
        <v>9</v>
      </c>
      <c r="N4278" s="68" t="s">
        <v>2497</v>
      </c>
      <c r="O4278" s="35"/>
      <c r="P4278" s="44"/>
      <c r="Q4278" s="108"/>
      <c r="R4278" s="5" t="s">
        <v>6</v>
      </c>
      <c r="S4278" s="1" t="s">
        <v>2</v>
      </c>
      <c r="T4278" s="1" t="s">
        <v>3</v>
      </c>
      <c r="U4278" s="5">
        <v>263</v>
      </c>
      <c r="V4278" s="1">
        <v>89.73</v>
      </c>
      <c r="W4278" s="1">
        <v>91.73</v>
      </c>
      <c r="X4278" s="6">
        <f t="shared" si="5401"/>
        <v>-2</v>
      </c>
      <c r="Y4278" s="14">
        <v>182</v>
      </c>
      <c r="Z4278" s="1">
        <v>70.33</v>
      </c>
      <c r="AA4278" s="1">
        <v>81.239999999999995</v>
      </c>
      <c r="AB4278" s="72">
        <f t="shared" si="5441"/>
        <v>-10.909999999999997</v>
      </c>
      <c r="AC4278" s="53"/>
    </row>
    <row r="4279" spans="1:29" x14ac:dyDescent="0.25">
      <c r="A4279" s="53">
        <v>6003142</v>
      </c>
      <c r="B4279" s="89" t="s">
        <v>2743</v>
      </c>
      <c r="C4279" s="53" t="s">
        <v>809</v>
      </c>
      <c r="D4279" s="50" t="s">
        <v>974</v>
      </c>
      <c r="E4279" s="47" t="str">
        <f>VLOOKUP('2012 Accountability Database'!A4274,Dems1112!$A$2:$G$1082,5)</f>
        <v>K-5</v>
      </c>
      <c r="F4279" s="65" t="s">
        <v>2487</v>
      </c>
      <c r="G4279" s="62"/>
      <c r="H4279" s="13" t="str">
        <f>IF(V4280&gt;94,"Met",IF(X4280="--","n/a",IF(X4280&gt;=0,"Met","Did Not Meet")))</f>
        <v>Did Not Meet</v>
      </c>
      <c r="I4279" s="13" t="str">
        <f>IF(V4281&gt;94,"Met",IF(X4281="--","n/a",IF(X4281&gt;=0,"Met","Did Not Meet")))</f>
        <v>Did Not Meet</v>
      </c>
      <c r="J4279" s="13"/>
      <c r="K4279" s="13" t="str">
        <f>IF(Z4280&gt;94,"Met",IF(AB4280="--","n/a",IF(AB4280&gt;=0,"Met","Did Not Meet")))</f>
        <v>Did Not Meet</v>
      </c>
      <c r="L4279" s="13" t="str">
        <f>IF(Z4281&gt;94,"Met",IF(AB4281="--","n/a",IF(AB4281&gt;=0,"Met","Did Not Meet")))</f>
        <v>Did Not Meet</v>
      </c>
      <c r="M4279" s="1" t="s">
        <v>9</v>
      </c>
      <c r="N4279" s="14"/>
      <c r="O4279" s="35" t="s">
        <v>2506</v>
      </c>
      <c r="P4279" s="83" t="str">
        <f t="shared" ref="P4279" si="5468">IF(P4274="No"," ", IF(P4276="No"," ",IF(P4275="No", " ",IF(P4277="No"," ","X"))))</f>
        <v xml:space="preserve"> </v>
      </c>
      <c r="Q4279" s="108"/>
      <c r="R4279" s="5" t="s">
        <v>6</v>
      </c>
      <c r="S4279" s="1" t="s">
        <v>2</v>
      </c>
      <c r="T4279" s="1" t="s">
        <v>7</v>
      </c>
      <c r="U4279" s="5">
        <v>113</v>
      </c>
      <c r="V4279" s="1">
        <v>77.88</v>
      </c>
      <c r="W4279" s="1">
        <v>84.29</v>
      </c>
      <c r="X4279" s="6">
        <f t="shared" si="5401"/>
        <v>-6.4100000000000108</v>
      </c>
      <c r="Y4279" s="14">
        <v>79</v>
      </c>
      <c r="Z4279" s="1">
        <v>67.09</v>
      </c>
      <c r="AA4279" s="1">
        <v>81.13</v>
      </c>
      <c r="AB4279" s="72">
        <f t="shared" si="5441"/>
        <v>-14.039999999999992</v>
      </c>
      <c r="AC4279" s="53"/>
    </row>
    <row r="4280" spans="1:29" ht="15.75" x14ac:dyDescent="0.25">
      <c r="A4280" s="53">
        <v>6003142</v>
      </c>
      <c r="B4280" s="89" t="s">
        <v>2743</v>
      </c>
      <c r="C4280" s="53" t="s">
        <v>809</v>
      </c>
      <c r="D4280" s="50" t="s">
        <v>975</v>
      </c>
      <c r="E4280" s="48" t="str">
        <f>VLOOKUP('2012 Accountability Database'!A4274,Dems1112!$A$2:$G$1082,6)</f>
        <v>3 (Central AR)</v>
      </c>
      <c r="F4280" s="66"/>
      <c r="G4280" s="63" t="s">
        <v>2488</v>
      </c>
      <c r="H4280" s="61" t="str">
        <f t="shared" ref="H4280:I4280" si="5469">IF(H4278="Met","Yes",IF(H4279="Met","Yes","No"))</f>
        <v>No</v>
      </c>
      <c r="I4280" s="61" t="str">
        <f t="shared" si="5469"/>
        <v>No</v>
      </c>
      <c r="J4280" s="55"/>
      <c r="K4280" s="61" t="str">
        <f t="shared" ref="K4280:L4280" si="5470">IF(K4278="Met","Yes",IF(K4279="Met","Yes","No"))</f>
        <v>No</v>
      </c>
      <c r="L4280" s="61" t="str">
        <f t="shared" si="5470"/>
        <v>No</v>
      </c>
      <c r="M4280" s="1" t="s">
        <v>9</v>
      </c>
      <c r="N4280" s="14"/>
      <c r="O4280" s="35" t="s">
        <v>2505</v>
      </c>
      <c r="P4280" s="83" t="str">
        <f t="shared" ref="P4280" si="5471">IF(P4279="X"," ",IF(P4281="X"," ","X"))</f>
        <v xml:space="preserve"> </v>
      </c>
      <c r="Q4280" s="94" t="s">
        <v>2759</v>
      </c>
      <c r="R4280" s="5" t="s">
        <v>6</v>
      </c>
      <c r="S4280" s="1" t="s">
        <v>5</v>
      </c>
      <c r="T4280" s="1" t="s">
        <v>3</v>
      </c>
      <c r="U4280" s="5">
        <v>788</v>
      </c>
      <c r="V4280" s="1">
        <v>88.2</v>
      </c>
      <c r="W4280" s="1">
        <v>91.73</v>
      </c>
      <c r="X4280" s="6">
        <f t="shared" si="5401"/>
        <v>-3.5300000000000011</v>
      </c>
      <c r="Y4280" s="14">
        <v>512</v>
      </c>
      <c r="Z4280" s="1">
        <v>71.88</v>
      </c>
      <c r="AA4280" s="1">
        <v>81.239999999999995</v>
      </c>
      <c r="AB4280" s="72">
        <f t="shared" si="5441"/>
        <v>-9.36</v>
      </c>
      <c r="AC4280" s="53"/>
    </row>
    <row r="4281" spans="1:29" x14ac:dyDescent="0.25">
      <c r="A4281" s="54">
        <v>6003142</v>
      </c>
      <c r="B4281" s="90" t="s">
        <v>2743</v>
      </c>
      <c r="C4281" s="54" t="s">
        <v>809</v>
      </c>
      <c r="D4281" s="4"/>
      <c r="E4281" s="4"/>
      <c r="F4281" s="67"/>
      <c r="G4281" s="64"/>
      <c r="H4281" s="43"/>
      <c r="I4281" s="43"/>
      <c r="J4281" s="43"/>
      <c r="K4281" s="43"/>
      <c r="L4281" s="43"/>
      <c r="M4281" s="4" t="s">
        <v>9</v>
      </c>
      <c r="N4281" s="15"/>
      <c r="O4281" s="38" t="s">
        <v>2482</v>
      </c>
      <c r="P4281" s="84" t="str">
        <f>IF(E4275="Achieving School"," ","X")</f>
        <v>X</v>
      </c>
      <c r="Q4281" s="91"/>
      <c r="R4281" s="4" t="s">
        <v>6</v>
      </c>
      <c r="S4281" s="4" t="s">
        <v>5</v>
      </c>
      <c r="T4281" s="4" t="s">
        <v>7</v>
      </c>
      <c r="U4281" s="4">
        <v>326</v>
      </c>
      <c r="V4281" s="4">
        <v>77.61</v>
      </c>
      <c r="W4281" s="4">
        <v>84.29</v>
      </c>
      <c r="X4281" s="7">
        <f t="shared" si="5401"/>
        <v>-6.6800000000000068</v>
      </c>
      <c r="Y4281" s="15">
        <v>212</v>
      </c>
      <c r="Z4281" s="4">
        <v>66.510000000000005</v>
      </c>
      <c r="AA4281" s="4">
        <v>81.13</v>
      </c>
      <c r="AB4281" s="73">
        <f t="shared" si="5441"/>
        <v>-14.61999999999999</v>
      </c>
      <c r="AC4281" s="54"/>
    </row>
    <row r="4282" spans="1:29" x14ac:dyDescent="0.25">
      <c r="A4282" s="1">
        <v>6003143</v>
      </c>
      <c r="B4282" s="87" t="s">
        <v>2743</v>
      </c>
      <c r="C4282" s="55" t="s">
        <v>810</v>
      </c>
      <c r="E4282" s="42"/>
      <c r="F4282" s="65" t="s">
        <v>2483</v>
      </c>
      <c r="G4282" s="62"/>
      <c r="H4282" s="37" t="str">
        <f>IF(V4282&gt;94,"Met",IF(X4282="--","n/a",IF(X4282&gt;=0,"Met","Did Not Meet")))</f>
        <v>Met</v>
      </c>
      <c r="I4282" s="37" t="str">
        <f>IF(V4283&gt;94,"Met",IF(X4283="--","n/a",IF(X4283&gt;=0,"Met","Did Not Meet")))</f>
        <v>Met</v>
      </c>
      <c r="K4282" s="13" t="str">
        <f>IF(Z4282&gt;94,"Met",IF(AB4282="--","n/a",IF(AB4282&gt;=0,"Met","Did Not Meet")))</f>
        <v>Met</v>
      </c>
      <c r="L4282" s="13" t="str">
        <f>IF(Z4283&gt;94,"Met",IF(AB4283="--","n/a",IF(AB4283&gt;=0,"Met","Did Not Meet")))</f>
        <v>Met</v>
      </c>
      <c r="M4282" s="1" t="s">
        <v>4</v>
      </c>
      <c r="N4282" s="14" t="s">
        <v>2502</v>
      </c>
      <c r="O4282" s="5"/>
      <c r="P4282" s="44" t="str">
        <f t="shared" ref="P4282" si="5472">IF(H4284="Yes",IF(I4284="Yes","Yes","No"),"No")</f>
        <v>Yes</v>
      </c>
      <c r="Q4282" s="93"/>
      <c r="R4282" s="5" t="s">
        <v>1</v>
      </c>
      <c r="S4282" s="1" t="s">
        <v>2</v>
      </c>
      <c r="T4282" s="1" t="s">
        <v>3</v>
      </c>
      <c r="U4282" s="5">
        <v>349</v>
      </c>
      <c r="V4282" s="1">
        <v>75.930000000000007</v>
      </c>
      <c r="W4282" s="1">
        <v>67.180000000000007</v>
      </c>
      <c r="X4282" s="9">
        <f t="shared" si="5401"/>
        <v>8.75</v>
      </c>
      <c r="Y4282" s="14">
        <v>333</v>
      </c>
      <c r="Z4282" s="1">
        <v>75.38</v>
      </c>
      <c r="AA4282" s="1">
        <v>67.66</v>
      </c>
      <c r="AB4282" s="71">
        <f t="shared" si="5441"/>
        <v>7.7199999999999989</v>
      </c>
      <c r="AC4282" s="36"/>
    </row>
    <row r="4283" spans="1:29" ht="15.75" x14ac:dyDescent="0.25">
      <c r="A4283" s="53">
        <v>6003143</v>
      </c>
      <c r="B4283" s="89" t="s">
        <v>2743</v>
      </c>
      <c r="C4283" s="53" t="s">
        <v>810</v>
      </c>
      <c r="D4283" s="49" t="s">
        <v>2498</v>
      </c>
      <c r="E4283" s="34" t="str">
        <f>M4282</f>
        <v>Achieving School</v>
      </c>
      <c r="F4283" s="65" t="s">
        <v>2484</v>
      </c>
      <c r="G4283" s="62"/>
      <c r="H4283" s="13" t="str">
        <f>IF(V4284&gt;94,"Met",IF(X4284="--","n/a",IF(X4284&gt;=0,"Met","Did Not Meet")))</f>
        <v>Met</v>
      </c>
      <c r="I4283" s="13" t="str">
        <f>IF(V4285&gt;94,"Met",IF(X4285="--","n/a",IF(X4285&gt;=0,"Met","Did Not Meet")))</f>
        <v>Did Not Meet</v>
      </c>
      <c r="K4283" s="13" t="str">
        <f>IF(Z4284&gt;94,"Met",IF(AB4284="--","n/a",IF(AB4284&gt;=0,"Met","Did Not Meet")))</f>
        <v>Met</v>
      </c>
      <c r="L4283" s="13" t="str">
        <f>IF(Z4285&gt;94,"Met",IF(AB4285="--","n/a",IF(AB4285&gt;=0,"Met","Did Not Meet")))</f>
        <v>Did Not Meet</v>
      </c>
      <c r="M4283" s="1" t="s">
        <v>4</v>
      </c>
      <c r="N4283" s="14" t="s">
        <v>2501</v>
      </c>
      <c r="O4283" s="5"/>
      <c r="P4283" s="44" t="str">
        <f t="shared" ref="P4283" si="5473">IF(K4284="Yes",IF(L4284="Yes","Yes","No"),"No")</f>
        <v>Yes</v>
      </c>
      <c r="Q4283" s="94" t="s">
        <v>2759</v>
      </c>
      <c r="R4283" s="5" t="s">
        <v>1</v>
      </c>
      <c r="S4283" s="1" t="s">
        <v>2</v>
      </c>
      <c r="T4283" s="1" t="s">
        <v>7</v>
      </c>
      <c r="U4283" s="5">
        <v>216</v>
      </c>
      <c r="V4283" s="1">
        <v>66.67</v>
      </c>
      <c r="W4283" s="1">
        <v>61.54</v>
      </c>
      <c r="X4283" s="9">
        <f t="shared" si="5401"/>
        <v>5.1300000000000026</v>
      </c>
      <c r="Y4283" s="14">
        <v>210</v>
      </c>
      <c r="Z4283" s="1">
        <v>67.14</v>
      </c>
      <c r="AA4283" s="1">
        <v>62.21</v>
      </c>
      <c r="AB4283" s="71">
        <f t="shared" si="5441"/>
        <v>4.93</v>
      </c>
      <c r="AC4283" s="53"/>
    </row>
    <row r="4284" spans="1:29" ht="15" customHeight="1" x14ac:dyDescent="0.25">
      <c r="A4284" s="53">
        <v>6003143</v>
      </c>
      <c r="B4284" s="89" t="s">
        <v>2743</v>
      </c>
      <c r="C4284" s="53" t="s">
        <v>810</v>
      </c>
      <c r="D4284" s="49" t="s">
        <v>2499</v>
      </c>
      <c r="E4284" s="35" t="str">
        <f>VLOOKUP('2012 Accountability Database'!$A4282,'2011 AYP'!A$2:B$1072,2)</f>
        <v>SI_1 (School Improvement Year 1)</v>
      </c>
      <c r="F4284" s="66"/>
      <c r="G4284" s="63" t="s">
        <v>2485</v>
      </c>
      <c r="H4284" s="60" t="str">
        <f t="shared" ref="H4284:I4284" si="5474">IF(H4282="Met","Yes",IF(H4283="Met","Yes","No"))</f>
        <v>Yes</v>
      </c>
      <c r="I4284" s="60" t="str">
        <f t="shared" si="5474"/>
        <v>Yes</v>
      </c>
      <c r="J4284" s="42"/>
      <c r="K4284" s="60" t="str">
        <f t="shared" ref="K4284:L4284" si="5475">IF(K4282="Met","Yes",IF(K4283="Met","Yes","No"))</f>
        <v>Yes</v>
      </c>
      <c r="L4284" s="60" t="str">
        <f t="shared" si="5475"/>
        <v>Yes</v>
      </c>
      <c r="M4284" s="1" t="s">
        <v>4</v>
      </c>
      <c r="N4284" s="14" t="s">
        <v>2503</v>
      </c>
      <c r="O4284" s="5"/>
      <c r="P4284" s="44" t="str">
        <f t="shared" ref="P4284" si="5476">IF(H4288="Yes",IF(I4288="Yes","Yes","No"),"No")</f>
        <v>Yes</v>
      </c>
      <c r="Q4284" s="108" t="s">
        <v>2758</v>
      </c>
      <c r="R4284" s="5" t="s">
        <v>1</v>
      </c>
      <c r="S4284" s="1" t="s">
        <v>5</v>
      </c>
      <c r="T4284" s="1" t="s">
        <v>3</v>
      </c>
      <c r="U4284" s="5">
        <v>1018</v>
      </c>
      <c r="V4284" s="1">
        <v>67.290000000000006</v>
      </c>
      <c r="W4284" s="1">
        <v>67.180000000000007</v>
      </c>
      <c r="X4284" s="9">
        <f t="shared" si="5401"/>
        <v>0.10999999999999943</v>
      </c>
      <c r="Y4284" s="14">
        <v>949</v>
      </c>
      <c r="Z4284" s="1">
        <v>69.02</v>
      </c>
      <c r="AA4284" s="1">
        <v>67.66</v>
      </c>
      <c r="AB4284" s="71">
        <f t="shared" si="5441"/>
        <v>1.3599999999999994</v>
      </c>
      <c r="AC4284" s="53"/>
    </row>
    <row r="4285" spans="1:29" x14ac:dyDescent="0.25">
      <c r="A4285" s="53">
        <v>6003143</v>
      </c>
      <c r="B4285" s="89" t="s">
        <v>2743</v>
      </c>
      <c r="C4285" s="53" t="s">
        <v>810</v>
      </c>
      <c r="D4285" s="49" t="s">
        <v>2507</v>
      </c>
      <c r="E4285" s="47">
        <f>VLOOKUP('2012 Accountability Database'!A4282,Dems1112!$A$2:$G$1082,3)</f>
        <v>0.47</v>
      </c>
      <c r="F4285" s="66"/>
      <c r="G4285" s="52"/>
      <c r="M4285" s="1" t="s">
        <v>4</v>
      </c>
      <c r="N4285" s="14" t="s">
        <v>2504</v>
      </c>
      <c r="O4285" s="5"/>
      <c r="P4285" s="44" t="str">
        <f t="shared" ref="P4285" si="5477">IF(K4288="Yes",IF(L4288="Yes","Yes","No"),"No")</f>
        <v>No</v>
      </c>
      <c r="Q4285" s="108"/>
      <c r="R4285" s="5" t="s">
        <v>1</v>
      </c>
      <c r="S4285" s="1" t="s">
        <v>5</v>
      </c>
      <c r="T4285" s="1" t="s">
        <v>7</v>
      </c>
      <c r="U4285" s="5">
        <v>640</v>
      </c>
      <c r="V4285" s="1">
        <v>58.91</v>
      </c>
      <c r="W4285" s="1">
        <v>61.54</v>
      </c>
      <c r="X4285" s="6">
        <f t="shared" si="5401"/>
        <v>-2.6300000000000026</v>
      </c>
      <c r="Y4285" s="14">
        <v>602</v>
      </c>
      <c r="Z4285" s="1">
        <v>60.3</v>
      </c>
      <c r="AA4285" s="1">
        <v>62.21</v>
      </c>
      <c r="AB4285" s="72">
        <f t="shared" si="5441"/>
        <v>-1.9100000000000037</v>
      </c>
      <c r="AC4285" s="53"/>
    </row>
    <row r="4286" spans="1:29" x14ac:dyDescent="0.25">
      <c r="A4286" s="53">
        <v>6003143</v>
      </c>
      <c r="B4286" s="89" t="s">
        <v>2743</v>
      </c>
      <c r="C4286" s="53" t="s">
        <v>810</v>
      </c>
      <c r="D4286" s="50" t="s">
        <v>2508</v>
      </c>
      <c r="E4286" s="47">
        <f>VLOOKUP('2012 Accountability Database'!A4282,Dems1112!$A$2:$G$1082,4)</f>
        <v>0.5</v>
      </c>
      <c r="F4286" s="65" t="s">
        <v>2486</v>
      </c>
      <c r="G4286" s="62"/>
      <c r="H4286" s="13" t="str">
        <f>IF(V4286&gt;94,"Met",IF(X4286="--","n/a",IF(X4286&gt;=0,"Met","Did Not Meet")))</f>
        <v>Met</v>
      </c>
      <c r="I4286" s="13" t="str">
        <f>IF(V4287&gt;94,"Met",IF(X4287="--","n/a",IF(X4287&gt;=0,"Met","Did Not Meet")))</f>
        <v>Met</v>
      </c>
      <c r="J4286" s="13"/>
      <c r="K4286" s="13" t="str">
        <f>IF(Z4286&gt;94,"Met",IF(AB4286="--","n/a",IF(AB4286&gt;=0,"Met","Did Not Meet")))</f>
        <v>Did Not Meet</v>
      </c>
      <c r="L4286" s="13" t="str">
        <f>IF(Z4287&gt;94,"Met",IF(AB4287="--","n/a",IF(AB4287&gt;=0,"Met","Did Not Meet")))</f>
        <v>Did Not Meet</v>
      </c>
      <c r="M4286" s="1" t="s">
        <v>4</v>
      </c>
      <c r="N4286" s="68" t="s">
        <v>2497</v>
      </c>
      <c r="O4286" s="35"/>
      <c r="P4286" s="44"/>
      <c r="Q4286" s="108"/>
      <c r="R4286" s="5" t="s">
        <v>6</v>
      </c>
      <c r="S4286" s="1" t="s">
        <v>2</v>
      </c>
      <c r="T4286" s="1" t="s">
        <v>3</v>
      </c>
      <c r="U4286" s="5">
        <v>393</v>
      </c>
      <c r="V4286" s="1">
        <v>76.59</v>
      </c>
      <c r="W4286" s="1">
        <v>73.84</v>
      </c>
      <c r="X4286" s="9">
        <f t="shared" si="5401"/>
        <v>2.75</v>
      </c>
      <c r="Y4286" s="14">
        <v>333</v>
      </c>
      <c r="Z4286" s="1">
        <v>68.77</v>
      </c>
      <c r="AA4286" s="1">
        <v>69.349999999999994</v>
      </c>
      <c r="AB4286" s="72">
        <f t="shared" si="5441"/>
        <v>-0.57999999999999829</v>
      </c>
      <c r="AC4286" s="53"/>
    </row>
    <row r="4287" spans="1:29" x14ac:dyDescent="0.25">
      <c r="A4287" s="53">
        <v>6003143</v>
      </c>
      <c r="B4287" s="89" t="s">
        <v>2743</v>
      </c>
      <c r="C4287" s="53" t="s">
        <v>810</v>
      </c>
      <c r="D4287" s="50" t="s">
        <v>974</v>
      </c>
      <c r="E4287" s="47" t="str">
        <f>VLOOKUP('2012 Accountability Database'!A4282,Dems1112!$A$2:$G$1082,5)</f>
        <v>6-8</v>
      </c>
      <c r="F4287" s="65" t="s">
        <v>2487</v>
      </c>
      <c r="G4287" s="62"/>
      <c r="H4287" s="13" t="str">
        <f>IF(V4288&gt;94,"Met",IF(X4288="--","n/a",IF(X4288&gt;=0,"Met","Did Not Meet")))</f>
        <v>Did Not Meet</v>
      </c>
      <c r="I4287" s="13" t="str">
        <f>IF(V4289&gt;94,"Met",IF(X4289="--","n/a",IF(X4289&gt;=0,"Met","Did Not Meet")))</f>
        <v>Did Not Meet</v>
      </c>
      <c r="J4287" s="13"/>
      <c r="K4287" s="13" t="str">
        <f>IF(Z4288&gt;94,"Met",IF(AB4288="--","n/a",IF(AB4288&gt;=0,"Met","Did Not Meet")))</f>
        <v>Did Not Meet</v>
      </c>
      <c r="L4287" s="13" t="str">
        <f>IF(Z4289&gt;94,"Met",IF(AB4289="--","n/a",IF(AB4289&gt;=0,"Met","Did Not Meet")))</f>
        <v>Did Not Meet</v>
      </c>
      <c r="M4287" s="5" t="s">
        <v>4</v>
      </c>
      <c r="N4287" s="14"/>
      <c r="O4287" s="35" t="s">
        <v>2506</v>
      </c>
      <c r="P4287" s="83" t="str">
        <f t="shared" ref="P4287" si="5478">IF(P4282="No"," ", IF(P4284="No"," ",IF(P4283="No", " ",IF(P4285="No"," ","X"))))</f>
        <v xml:space="preserve"> </v>
      </c>
      <c r="Q4287" s="108"/>
      <c r="R4287" s="5" t="s">
        <v>6</v>
      </c>
      <c r="S4287" s="5" t="s">
        <v>2</v>
      </c>
      <c r="T4287" s="5" t="s">
        <v>7</v>
      </c>
      <c r="U4287" s="5">
        <v>237</v>
      </c>
      <c r="V4287" s="5">
        <v>68.349999999999994</v>
      </c>
      <c r="W4287" s="5">
        <v>66.900000000000006</v>
      </c>
      <c r="X4287" s="11">
        <f t="shared" si="5401"/>
        <v>1.4499999999999886</v>
      </c>
      <c r="Y4287" s="14">
        <v>210</v>
      </c>
      <c r="Z4287" s="5">
        <v>61.43</v>
      </c>
      <c r="AA4287" s="5">
        <v>63.08</v>
      </c>
      <c r="AB4287" s="72">
        <f t="shared" si="5441"/>
        <v>-1.6499999999999986</v>
      </c>
      <c r="AC4287" s="53"/>
    </row>
    <row r="4288" spans="1:29" ht="15.75" x14ac:dyDescent="0.25">
      <c r="A4288" s="53">
        <v>6003143</v>
      </c>
      <c r="B4288" s="89" t="s">
        <v>2743</v>
      </c>
      <c r="C4288" s="53" t="s">
        <v>810</v>
      </c>
      <c r="D4288" s="50" t="s">
        <v>975</v>
      </c>
      <c r="E4288" s="48" t="str">
        <f>VLOOKUP('2012 Accountability Database'!A4282,Dems1112!$A$2:$G$1082,6)</f>
        <v>3 (Central AR)</v>
      </c>
      <c r="F4288" s="66"/>
      <c r="G4288" s="63" t="s">
        <v>2488</v>
      </c>
      <c r="H4288" s="61" t="str">
        <f t="shared" ref="H4288:I4288" si="5479">IF(H4286="Met","Yes",IF(H4287="Met","Yes","No"))</f>
        <v>Yes</v>
      </c>
      <c r="I4288" s="61" t="str">
        <f t="shared" si="5479"/>
        <v>Yes</v>
      </c>
      <c r="J4288" s="55"/>
      <c r="K4288" s="61" t="str">
        <f t="shared" ref="K4288:L4288" si="5480">IF(K4286="Met","Yes",IF(K4287="Met","Yes","No"))</f>
        <v>No</v>
      </c>
      <c r="L4288" s="61" t="str">
        <f t="shared" si="5480"/>
        <v>No</v>
      </c>
      <c r="M4288" s="5" t="s">
        <v>4</v>
      </c>
      <c r="N4288" s="14"/>
      <c r="O4288" s="35" t="s">
        <v>2505</v>
      </c>
      <c r="P4288" s="83" t="str">
        <f t="shared" ref="P4288" si="5481">IF(P4287="X"," ",IF(P4289="X"," ","X"))</f>
        <v>X</v>
      </c>
      <c r="Q4288" s="94" t="s">
        <v>2759</v>
      </c>
      <c r="R4288" s="5" t="s">
        <v>6</v>
      </c>
      <c r="S4288" s="5" t="s">
        <v>5</v>
      </c>
      <c r="T4288" s="5" t="s">
        <v>3</v>
      </c>
      <c r="U4288" s="5">
        <v>1157</v>
      </c>
      <c r="V4288" s="5">
        <v>73.38</v>
      </c>
      <c r="W4288" s="5">
        <v>73.84</v>
      </c>
      <c r="X4288" s="8">
        <f t="shared" si="5401"/>
        <v>-0.46000000000000796</v>
      </c>
      <c r="Y4288" s="14">
        <v>950</v>
      </c>
      <c r="Z4288" s="5">
        <v>68.11</v>
      </c>
      <c r="AA4288" s="5">
        <v>69.349999999999994</v>
      </c>
      <c r="AB4288" s="72">
        <f t="shared" si="5441"/>
        <v>-1.2399999999999949</v>
      </c>
      <c r="AC4288" s="53"/>
    </row>
    <row r="4289" spans="1:29" x14ac:dyDescent="0.25">
      <c r="A4289" s="54">
        <v>6003143</v>
      </c>
      <c r="B4289" s="90" t="s">
        <v>2743</v>
      </c>
      <c r="C4289" s="54" t="s">
        <v>810</v>
      </c>
      <c r="D4289" s="4"/>
      <c r="E4289" s="4"/>
      <c r="F4289" s="67"/>
      <c r="G4289" s="64"/>
      <c r="H4289" s="43"/>
      <c r="I4289" s="43"/>
      <c r="J4289" s="43"/>
      <c r="K4289" s="43"/>
      <c r="L4289" s="43"/>
      <c r="M4289" s="4" t="s">
        <v>4</v>
      </c>
      <c r="N4289" s="15"/>
      <c r="O4289" s="38" t="s">
        <v>2482</v>
      </c>
      <c r="P4289" s="84" t="str">
        <f>IF(E4283="Achieving School"," ","X")</f>
        <v xml:space="preserve"> </v>
      </c>
      <c r="Q4289" s="91"/>
      <c r="R4289" s="4" t="s">
        <v>6</v>
      </c>
      <c r="S4289" s="4" t="s">
        <v>5</v>
      </c>
      <c r="T4289" s="4" t="s">
        <v>7</v>
      </c>
      <c r="U4289" s="4">
        <v>706</v>
      </c>
      <c r="V4289" s="4">
        <v>65.58</v>
      </c>
      <c r="W4289" s="4">
        <v>66.900000000000006</v>
      </c>
      <c r="X4289" s="7">
        <f t="shared" si="5401"/>
        <v>-1.3200000000000074</v>
      </c>
      <c r="Y4289" s="15">
        <v>603</v>
      </c>
      <c r="Z4289" s="4">
        <v>60.53</v>
      </c>
      <c r="AA4289" s="4">
        <v>63.08</v>
      </c>
      <c r="AB4289" s="73">
        <f t="shared" si="5441"/>
        <v>-2.5499999999999972</v>
      </c>
      <c r="AC4289" s="54"/>
    </row>
    <row r="4290" spans="1:29" x14ac:dyDescent="0.25">
      <c r="A4290" s="1">
        <v>6003146</v>
      </c>
      <c r="B4290" s="87" t="s">
        <v>2743</v>
      </c>
      <c r="C4290" s="55" t="s">
        <v>811</v>
      </c>
      <c r="E4290" s="42"/>
      <c r="F4290" s="65" t="s">
        <v>2483</v>
      </c>
      <c r="G4290" s="62"/>
      <c r="H4290" s="37" t="str">
        <f>IF(V4290&gt;94,"Met",IF(X4290="--","n/a",IF(X4290&gt;=0,"Met","Did Not Meet")))</f>
        <v>Met</v>
      </c>
      <c r="I4290" s="37" t="str">
        <f>IF(V4291&gt;94,"Met",IF(X4291="--","n/a",IF(X4291&gt;=0,"Met","Did Not Meet")))</f>
        <v>Met</v>
      </c>
      <c r="K4290" s="13" t="str">
        <f>IF(Z4290&gt;94,"Met",IF(AB4290="--","n/a",IF(AB4290&gt;=0,"Met","Did Not Meet")))</f>
        <v>Met</v>
      </c>
      <c r="L4290" s="13" t="str">
        <f>IF(Z4291&gt;94,"Met",IF(AB4291="--","n/a",IF(AB4291&gt;=0,"Met","Did Not Meet")))</f>
        <v>Met</v>
      </c>
      <c r="M4290" s="1" t="s">
        <v>9</v>
      </c>
      <c r="N4290" s="14" t="s">
        <v>2502</v>
      </c>
      <c r="O4290" s="5"/>
      <c r="P4290" s="44" t="str">
        <f t="shared" ref="P4290" si="5482">IF(H4292="Yes",IF(I4292="Yes","Yes","No"),"No")</f>
        <v>Yes</v>
      </c>
      <c r="Q4290" s="93"/>
      <c r="R4290" s="5" t="s">
        <v>1</v>
      </c>
      <c r="S4290" s="1" t="s">
        <v>2</v>
      </c>
      <c r="T4290" s="1" t="s">
        <v>3</v>
      </c>
      <c r="U4290" s="5">
        <v>190</v>
      </c>
      <c r="V4290" s="1">
        <v>68.42</v>
      </c>
      <c r="W4290" s="1">
        <v>59.76</v>
      </c>
      <c r="X4290" s="9">
        <f t="shared" ref="X4290:X4353" si="5483">V4290-W4290</f>
        <v>8.6600000000000037</v>
      </c>
      <c r="Y4290" s="14">
        <v>128</v>
      </c>
      <c r="Z4290" s="1">
        <v>76.56</v>
      </c>
      <c r="AA4290" s="1">
        <v>67.209999999999994</v>
      </c>
      <c r="AB4290" s="71">
        <f t="shared" si="5441"/>
        <v>9.3500000000000085</v>
      </c>
      <c r="AC4290" s="36"/>
    </row>
    <row r="4291" spans="1:29" ht="15.75" x14ac:dyDescent="0.25">
      <c r="A4291" s="53">
        <v>6003146</v>
      </c>
      <c r="B4291" s="89" t="s">
        <v>2743</v>
      </c>
      <c r="C4291" s="53" t="s">
        <v>811</v>
      </c>
      <c r="D4291" s="49" t="s">
        <v>2498</v>
      </c>
      <c r="E4291" s="34" t="str">
        <f>M4290</f>
        <v>Needs Improvement School</v>
      </c>
      <c r="F4291" s="65" t="s">
        <v>2484</v>
      </c>
      <c r="G4291" s="62"/>
      <c r="H4291" s="13" t="str">
        <f>IF(V4292&gt;94,"Met",IF(X4292="--","n/a",IF(X4292&gt;=0,"Met","Did Not Meet")))</f>
        <v>Did Not Meet</v>
      </c>
      <c r="I4291" s="13" t="str">
        <f>IF(V4293&gt;94,"Met",IF(X4293="--","n/a",IF(X4293&gt;=0,"Met","Did Not Meet")))</f>
        <v>Did Not Meet</v>
      </c>
      <c r="K4291" s="13" t="str">
        <f>IF(Z4292&gt;94,"Met",IF(AB4292="--","n/a",IF(AB4292&gt;=0,"Met","Did Not Meet")))</f>
        <v>Met</v>
      </c>
      <c r="L4291" s="13" t="str">
        <f>IF(Z4293&gt;94,"Met",IF(AB4293="--","n/a",IF(AB4293&gt;=0,"Met","Did Not Meet")))</f>
        <v>Met</v>
      </c>
      <c r="M4291" s="1" t="s">
        <v>9</v>
      </c>
      <c r="N4291" s="14" t="s">
        <v>2501</v>
      </c>
      <c r="O4291" s="5"/>
      <c r="P4291" s="44" t="str">
        <f t="shared" ref="P4291" si="5484">IF(K4292="Yes",IF(L4292="Yes","Yes","No"),"No")</f>
        <v>Yes</v>
      </c>
      <c r="Q4291" s="94" t="s">
        <v>2759</v>
      </c>
      <c r="R4291" s="5" t="s">
        <v>1</v>
      </c>
      <c r="S4291" s="1" t="s">
        <v>2</v>
      </c>
      <c r="T4291" s="1" t="s">
        <v>7</v>
      </c>
      <c r="U4291" s="5">
        <v>167</v>
      </c>
      <c r="V4291" s="1">
        <v>67.069999999999993</v>
      </c>
      <c r="W4291" s="1">
        <v>58.24</v>
      </c>
      <c r="X4291" s="9">
        <f t="shared" si="5483"/>
        <v>8.8299999999999912</v>
      </c>
      <c r="Y4291" s="14">
        <v>113</v>
      </c>
      <c r="Z4291" s="1">
        <v>74.34</v>
      </c>
      <c r="AA4291" s="1">
        <v>64.41</v>
      </c>
      <c r="AB4291" s="71">
        <f t="shared" si="5441"/>
        <v>9.9300000000000068</v>
      </c>
      <c r="AC4291" s="53"/>
    </row>
    <row r="4292" spans="1:29" ht="15" customHeight="1" x14ac:dyDescent="0.25">
      <c r="A4292" s="53">
        <v>6003146</v>
      </c>
      <c r="B4292" s="89" t="s">
        <v>2743</v>
      </c>
      <c r="C4292" s="53" t="s">
        <v>811</v>
      </c>
      <c r="D4292" s="49" t="s">
        <v>2499</v>
      </c>
      <c r="E4292" s="35" t="str">
        <f>VLOOKUP('2012 Accountability Database'!$A4290,'2011 AYP'!A$2:B$1072,2)</f>
        <v>SI_2 (School Improvement Year 2)</v>
      </c>
      <c r="F4292" s="66"/>
      <c r="G4292" s="63" t="s">
        <v>2485</v>
      </c>
      <c r="H4292" s="60" t="str">
        <f t="shared" ref="H4292:I4292" si="5485">IF(H4290="Met","Yes",IF(H4291="Met","Yes","No"))</f>
        <v>Yes</v>
      </c>
      <c r="I4292" s="60" t="str">
        <f t="shared" si="5485"/>
        <v>Yes</v>
      </c>
      <c r="J4292" s="42"/>
      <c r="K4292" s="60" t="str">
        <f t="shared" ref="K4292:L4292" si="5486">IF(K4290="Met","Yes",IF(K4291="Met","Yes","No"))</f>
        <v>Yes</v>
      </c>
      <c r="L4292" s="60" t="str">
        <f t="shared" si="5486"/>
        <v>Yes</v>
      </c>
      <c r="M4292" s="5" t="s">
        <v>9</v>
      </c>
      <c r="N4292" s="14" t="s">
        <v>2503</v>
      </c>
      <c r="O4292" s="5"/>
      <c r="P4292" s="44" t="str">
        <f t="shared" ref="P4292" si="5487">IF(H4296="Yes",IF(I4296="Yes","Yes","No"),"No")</f>
        <v>No</v>
      </c>
      <c r="Q4292" s="108" t="s">
        <v>2758</v>
      </c>
      <c r="R4292" s="5" t="s">
        <v>1</v>
      </c>
      <c r="S4292" s="5" t="s">
        <v>5</v>
      </c>
      <c r="T4292" s="5" t="s">
        <v>3</v>
      </c>
      <c r="U4292" s="5">
        <v>595</v>
      </c>
      <c r="V4292" s="5">
        <v>59.5</v>
      </c>
      <c r="W4292" s="5">
        <v>59.76</v>
      </c>
      <c r="X4292" s="8">
        <f t="shared" si="5483"/>
        <v>-0.25999999999999801</v>
      </c>
      <c r="Y4292" s="14">
        <v>375</v>
      </c>
      <c r="Z4292" s="5">
        <v>75.47</v>
      </c>
      <c r="AA4292" s="5">
        <v>67.209999999999994</v>
      </c>
      <c r="AB4292" s="71">
        <f t="shared" si="5441"/>
        <v>8.2600000000000051</v>
      </c>
      <c r="AC4292" s="53"/>
    </row>
    <row r="4293" spans="1:29" x14ac:dyDescent="0.25">
      <c r="A4293" s="53">
        <v>6003146</v>
      </c>
      <c r="B4293" s="89" t="s">
        <v>2743</v>
      </c>
      <c r="C4293" s="53" t="s">
        <v>811</v>
      </c>
      <c r="D4293" s="49" t="s">
        <v>2507</v>
      </c>
      <c r="E4293" s="47">
        <f>VLOOKUP('2012 Accountability Database'!A4290,Dems1112!$A$2:$G$1082,3)</f>
        <v>0.61</v>
      </c>
      <c r="F4293" s="66"/>
      <c r="G4293" s="52"/>
      <c r="M4293" s="1" t="s">
        <v>9</v>
      </c>
      <c r="N4293" s="14" t="s">
        <v>2504</v>
      </c>
      <c r="O4293" s="5"/>
      <c r="P4293" s="44" t="str">
        <f t="shared" ref="P4293" si="5488">IF(K4296="Yes",IF(L4296="Yes","Yes","No"),"No")</f>
        <v>No</v>
      </c>
      <c r="Q4293" s="108"/>
      <c r="R4293" s="5" t="s">
        <v>1</v>
      </c>
      <c r="S4293" s="1" t="s">
        <v>5</v>
      </c>
      <c r="T4293" s="1" t="s">
        <v>7</v>
      </c>
      <c r="U4293" s="5">
        <v>512</v>
      </c>
      <c r="V4293" s="1">
        <v>57.62</v>
      </c>
      <c r="W4293" s="1">
        <v>58.24</v>
      </c>
      <c r="X4293" s="6">
        <f t="shared" si="5483"/>
        <v>-0.62000000000000455</v>
      </c>
      <c r="Y4293" s="14">
        <v>316</v>
      </c>
      <c r="Z4293" s="1">
        <v>73.099999999999994</v>
      </c>
      <c r="AA4293" s="1">
        <v>64.41</v>
      </c>
      <c r="AB4293" s="71">
        <f t="shared" si="5441"/>
        <v>8.6899999999999977</v>
      </c>
      <c r="AC4293" s="53"/>
    </row>
    <row r="4294" spans="1:29" x14ac:dyDescent="0.25">
      <c r="A4294" s="53">
        <v>6003146</v>
      </c>
      <c r="B4294" s="89" t="s">
        <v>2743</v>
      </c>
      <c r="C4294" s="53" t="s">
        <v>811</v>
      </c>
      <c r="D4294" s="50" t="s">
        <v>2508</v>
      </c>
      <c r="E4294" s="47">
        <f>VLOOKUP('2012 Accountability Database'!A4290,Dems1112!$A$2:$G$1082,4)</f>
        <v>0.78</v>
      </c>
      <c r="F4294" s="65" t="s">
        <v>2486</v>
      </c>
      <c r="G4294" s="62"/>
      <c r="H4294" s="13" t="str">
        <f>IF(V4294&gt;94,"Met",IF(X4294="--","n/a",IF(X4294&gt;=0,"Met","Did Not Meet")))</f>
        <v>Did Not Meet</v>
      </c>
      <c r="I4294" s="13" t="str">
        <f>IF(V4295&gt;94,"Met",IF(X4295="--","n/a",IF(X4295&gt;=0,"Met","Did Not Meet")))</f>
        <v>Did Not Meet</v>
      </c>
      <c r="J4294" s="13"/>
      <c r="K4294" s="13" t="str">
        <f>IF(Z4294&gt;94,"Met",IF(AB4294="--","n/a",IF(AB4294&gt;=0,"Met","Did Not Meet")))</f>
        <v>Did Not Meet</v>
      </c>
      <c r="L4294" s="13" t="str">
        <f>IF(Z4295&gt;94,"Met",IF(AB4295="--","n/a",IF(AB4295&gt;=0,"Met","Did Not Meet")))</f>
        <v>Did Not Meet</v>
      </c>
      <c r="M4294" s="1" t="s">
        <v>9</v>
      </c>
      <c r="N4294" s="68" t="s">
        <v>2497</v>
      </c>
      <c r="O4294" s="35"/>
      <c r="P4294" s="44"/>
      <c r="Q4294" s="108"/>
      <c r="R4294" s="5" t="s">
        <v>6</v>
      </c>
      <c r="S4294" s="1" t="s">
        <v>2</v>
      </c>
      <c r="T4294" s="1" t="s">
        <v>3</v>
      </c>
      <c r="U4294" s="5">
        <v>190</v>
      </c>
      <c r="V4294" s="1">
        <v>64.739999999999995</v>
      </c>
      <c r="W4294" s="1">
        <v>66.91</v>
      </c>
      <c r="X4294" s="6">
        <f t="shared" si="5483"/>
        <v>-2.1700000000000017</v>
      </c>
      <c r="Y4294" s="14">
        <v>128</v>
      </c>
      <c r="Z4294" s="1">
        <v>33.590000000000003</v>
      </c>
      <c r="AA4294" s="1">
        <v>53.05</v>
      </c>
      <c r="AB4294" s="72">
        <f t="shared" si="5441"/>
        <v>-19.459999999999994</v>
      </c>
      <c r="AC4294" s="53"/>
    </row>
    <row r="4295" spans="1:29" x14ac:dyDescent="0.25">
      <c r="A4295" s="53">
        <v>6003146</v>
      </c>
      <c r="B4295" s="89" t="s">
        <v>2743</v>
      </c>
      <c r="C4295" s="53" t="s">
        <v>811</v>
      </c>
      <c r="D4295" s="50" t="s">
        <v>974</v>
      </c>
      <c r="E4295" s="47" t="str">
        <f>VLOOKUP('2012 Accountability Database'!A4290,Dems1112!$A$2:$G$1082,5)</f>
        <v>P-5</v>
      </c>
      <c r="F4295" s="65" t="s">
        <v>2487</v>
      </c>
      <c r="G4295" s="62"/>
      <c r="H4295" s="13" t="str">
        <f>IF(V4296&gt;94,"Met",IF(X4296="--","n/a",IF(X4296&gt;=0,"Met","Did Not Meet")))</f>
        <v>Did Not Meet</v>
      </c>
      <c r="I4295" s="13" t="str">
        <f>IF(V4297&gt;94,"Met",IF(X4297="--","n/a",IF(X4297&gt;=0,"Met","Did Not Meet")))</f>
        <v>Did Not Meet</v>
      </c>
      <c r="J4295" s="13"/>
      <c r="K4295" s="13" t="str">
        <f>IF(Z4296&gt;94,"Met",IF(AB4296="--","n/a",IF(AB4296&gt;=0,"Met","Did Not Meet")))</f>
        <v>Did Not Meet</v>
      </c>
      <c r="L4295" s="13" t="str">
        <f>IF(Z4297&gt;94,"Met",IF(AB4297="--","n/a",IF(AB4297&gt;=0,"Met","Did Not Meet")))</f>
        <v>Did Not Meet</v>
      </c>
      <c r="M4295" s="1" t="s">
        <v>9</v>
      </c>
      <c r="N4295" s="14"/>
      <c r="O4295" s="35" t="s">
        <v>2506</v>
      </c>
      <c r="P4295" s="83" t="str">
        <f t="shared" ref="P4295" si="5489">IF(P4290="No"," ", IF(P4292="No"," ",IF(P4291="No", " ",IF(P4293="No"," ","X"))))</f>
        <v xml:space="preserve"> </v>
      </c>
      <c r="Q4295" s="108"/>
      <c r="R4295" s="5" t="s">
        <v>6</v>
      </c>
      <c r="S4295" s="1" t="s">
        <v>2</v>
      </c>
      <c r="T4295" s="1" t="s">
        <v>7</v>
      </c>
      <c r="U4295" s="5">
        <v>167</v>
      </c>
      <c r="V4295" s="1">
        <v>63.47</v>
      </c>
      <c r="W4295" s="1">
        <v>65.88</v>
      </c>
      <c r="X4295" s="6">
        <f t="shared" si="5483"/>
        <v>-2.4099999999999966</v>
      </c>
      <c r="Y4295" s="14">
        <v>113</v>
      </c>
      <c r="Z4295" s="1">
        <v>32.74</v>
      </c>
      <c r="AA4295" s="1">
        <v>53.72</v>
      </c>
      <c r="AB4295" s="72">
        <f t="shared" si="5441"/>
        <v>-20.979999999999997</v>
      </c>
      <c r="AC4295" s="53"/>
    </row>
    <row r="4296" spans="1:29" ht="15.75" x14ac:dyDescent="0.25">
      <c r="A4296" s="53">
        <v>6003146</v>
      </c>
      <c r="B4296" s="89" t="s">
        <v>2743</v>
      </c>
      <c r="C4296" s="53" t="s">
        <v>811</v>
      </c>
      <c r="D4296" s="50" t="s">
        <v>975</v>
      </c>
      <c r="E4296" s="48" t="str">
        <f>VLOOKUP('2012 Accountability Database'!A4290,Dems1112!$A$2:$G$1082,6)</f>
        <v>3 (Central AR)</v>
      </c>
      <c r="F4296" s="66"/>
      <c r="G4296" s="63" t="s">
        <v>2488</v>
      </c>
      <c r="H4296" s="61" t="str">
        <f t="shared" ref="H4296:I4296" si="5490">IF(H4294="Met","Yes",IF(H4295="Met","Yes","No"))</f>
        <v>No</v>
      </c>
      <c r="I4296" s="61" t="str">
        <f t="shared" si="5490"/>
        <v>No</v>
      </c>
      <c r="J4296" s="55"/>
      <c r="K4296" s="61" t="str">
        <f t="shared" ref="K4296:L4296" si="5491">IF(K4294="Met","Yes",IF(K4295="Met","Yes","No"))</f>
        <v>No</v>
      </c>
      <c r="L4296" s="61" t="str">
        <f t="shared" si="5491"/>
        <v>No</v>
      </c>
      <c r="M4296" s="5" t="s">
        <v>9</v>
      </c>
      <c r="N4296" s="14"/>
      <c r="O4296" s="35" t="s">
        <v>2505</v>
      </c>
      <c r="P4296" s="83" t="str">
        <f t="shared" ref="P4296" si="5492">IF(P4295="X"," ",IF(P4297="X"," ","X"))</f>
        <v xml:space="preserve"> </v>
      </c>
      <c r="Q4296" s="94" t="s">
        <v>2759</v>
      </c>
      <c r="R4296" s="5" t="s">
        <v>6</v>
      </c>
      <c r="S4296" s="5" t="s">
        <v>5</v>
      </c>
      <c r="T4296" s="5" t="s">
        <v>3</v>
      </c>
      <c r="U4296" s="5">
        <v>595</v>
      </c>
      <c r="V4296" s="5">
        <v>62.52</v>
      </c>
      <c r="W4296" s="5">
        <v>66.91</v>
      </c>
      <c r="X4296" s="8">
        <f t="shared" si="5483"/>
        <v>-4.3899999999999935</v>
      </c>
      <c r="Y4296" s="14">
        <v>375</v>
      </c>
      <c r="Z4296" s="5">
        <v>48.53</v>
      </c>
      <c r="AA4296" s="5">
        <v>53.05</v>
      </c>
      <c r="AB4296" s="72">
        <f t="shared" si="5441"/>
        <v>-4.519999999999996</v>
      </c>
      <c r="AC4296" s="53"/>
    </row>
    <row r="4297" spans="1:29" x14ac:dyDescent="0.25">
      <c r="A4297" s="54">
        <v>6003146</v>
      </c>
      <c r="B4297" s="90" t="s">
        <v>2743</v>
      </c>
      <c r="C4297" s="54" t="s">
        <v>811</v>
      </c>
      <c r="D4297" s="4"/>
      <c r="E4297" s="4"/>
      <c r="F4297" s="67"/>
      <c r="G4297" s="64"/>
      <c r="H4297" s="43"/>
      <c r="I4297" s="43"/>
      <c r="J4297" s="43"/>
      <c r="K4297" s="43"/>
      <c r="L4297" s="43"/>
      <c r="M4297" s="4" t="s">
        <v>9</v>
      </c>
      <c r="N4297" s="15"/>
      <c r="O4297" s="38" t="s">
        <v>2482</v>
      </c>
      <c r="P4297" s="84" t="str">
        <f>IF(E4291="Achieving School"," ","X")</f>
        <v>X</v>
      </c>
      <c r="Q4297" s="91"/>
      <c r="R4297" s="4" t="s">
        <v>6</v>
      </c>
      <c r="S4297" s="4" t="s">
        <v>5</v>
      </c>
      <c r="T4297" s="4" t="s">
        <v>7</v>
      </c>
      <c r="U4297" s="4">
        <v>512</v>
      </c>
      <c r="V4297" s="4">
        <v>61.33</v>
      </c>
      <c r="W4297" s="4">
        <v>65.88</v>
      </c>
      <c r="X4297" s="7">
        <f t="shared" si="5483"/>
        <v>-4.5499999999999972</v>
      </c>
      <c r="Y4297" s="15">
        <v>316</v>
      </c>
      <c r="Z4297" s="4">
        <v>47.47</v>
      </c>
      <c r="AA4297" s="4">
        <v>53.72</v>
      </c>
      <c r="AB4297" s="73">
        <f t="shared" si="5441"/>
        <v>-6.25</v>
      </c>
      <c r="AC4297" s="54"/>
    </row>
    <row r="4298" spans="1:29" x14ac:dyDescent="0.25">
      <c r="A4298" s="1">
        <v>6003149</v>
      </c>
      <c r="B4298" s="87" t="s">
        <v>2743</v>
      </c>
      <c r="C4298" s="55" t="s">
        <v>812</v>
      </c>
      <c r="E4298" s="42"/>
      <c r="F4298" s="65" t="s">
        <v>2483</v>
      </c>
      <c r="G4298" s="62"/>
      <c r="H4298" s="37" t="str">
        <f>IF(V4298&gt;94,"Met",IF(X4298="--","n/a",IF(X4298&gt;=0,"Met","Did Not Meet")))</f>
        <v>Met</v>
      </c>
      <c r="I4298" s="37" t="str">
        <f>IF(V4299&gt;94,"Met",IF(X4299="--","n/a",IF(X4299&gt;=0,"Met","Did Not Meet")))</f>
        <v>Met</v>
      </c>
      <c r="K4298" s="13" t="str">
        <f>IF(Z4298&gt;94,"Met",IF(AB4298="--","n/a",IF(AB4298&gt;=0,"Met","Did Not Meet")))</f>
        <v>Met</v>
      </c>
      <c r="L4298" s="13" t="str">
        <f>IF(Z4299&gt;94,"Met",IF(AB4299="--","n/a",IF(AB4299&gt;=0,"Met","Did Not Meet")))</f>
        <v>Met</v>
      </c>
      <c r="M4298" s="1" t="s">
        <v>18</v>
      </c>
      <c r="N4298" s="14" t="s">
        <v>2502</v>
      </c>
      <c r="O4298" s="5"/>
      <c r="P4298" s="44" t="str">
        <f t="shared" ref="P4298" si="5493">IF(H4300="Yes",IF(I4300="Yes","Yes","No"),"No")</f>
        <v>Yes</v>
      </c>
      <c r="Q4298" s="93"/>
      <c r="R4298" s="5" t="s">
        <v>1</v>
      </c>
      <c r="S4298" s="1" t="s">
        <v>2</v>
      </c>
      <c r="T4298" s="1" t="s">
        <v>3</v>
      </c>
      <c r="U4298" s="5">
        <v>796</v>
      </c>
      <c r="V4298" s="1">
        <v>78.52</v>
      </c>
      <c r="W4298" s="1">
        <v>69.02</v>
      </c>
      <c r="X4298" s="9">
        <f t="shared" si="5483"/>
        <v>9.5</v>
      </c>
      <c r="Y4298" s="14">
        <v>742</v>
      </c>
      <c r="Z4298" s="1">
        <v>78.84</v>
      </c>
      <c r="AA4298" s="1">
        <v>71.400000000000006</v>
      </c>
      <c r="AB4298" s="71">
        <f t="shared" si="5441"/>
        <v>7.4399999999999977</v>
      </c>
      <c r="AC4298" s="36"/>
    </row>
    <row r="4299" spans="1:29" ht="15.75" x14ac:dyDescent="0.25">
      <c r="A4299" s="53">
        <v>6003149</v>
      </c>
      <c r="B4299" s="89" t="s">
        <v>2743</v>
      </c>
      <c r="C4299" s="53" t="s">
        <v>812</v>
      </c>
      <c r="D4299" s="49" t="s">
        <v>2498</v>
      </c>
      <c r="E4299" s="34" t="str">
        <f>M4298</f>
        <v>Needs Improvement Focus School</v>
      </c>
      <c r="F4299" s="65" t="s">
        <v>2484</v>
      </c>
      <c r="G4299" s="62"/>
      <c r="H4299" s="13" t="str">
        <f>IF(V4300&gt;94,"Met",IF(X4300="--","n/a",IF(X4300&gt;=0,"Met","Did Not Meet")))</f>
        <v>Met</v>
      </c>
      <c r="I4299" s="13" t="str">
        <f>IF(V4301&gt;94,"Met",IF(X4301="--","n/a",IF(X4301&gt;=0,"Met","Did Not Meet")))</f>
        <v>Met</v>
      </c>
      <c r="K4299" s="13" t="str">
        <f>IF(Z4300&gt;94,"Met",IF(AB4300="--","n/a",IF(AB4300&gt;=0,"Met","Did Not Meet")))</f>
        <v>Met</v>
      </c>
      <c r="L4299" s="13" t="str">
        <f>IF(Z4301&gt;94,"Met",IF(AB4301="--","n/a",IF(AB4301&gt;=0,"Met","Did Not Meet")))</f>
        <v>Met</v>
      </c>
      <c r="M4299" s="1" t="s">
        <v>18</v>
      </c>
      <c r="N4299" s="14" t="s">
        <v>2501</v>
      </c>
      <c r="O4299" s="5"/>
      <c r="P4299" s="44" t="str">
        <f t="shared" ref="P4299" si="5494">IF(K4300="Yes",IF(L4300="Yes","Yes","No"),"No")</f>
        <v>Yes</v>
      </c>
      <c r="Q4299" s="94" t="s">
        <v>2759</v>
      </c>
      <c r="R4299" s="5" t="s">
        <v>1</v>
      </c>
      <c r="S4299" s="1" t="s">
        <v>2</v>
      </c>
      <c r="T4299" s="1" t="s">
        <v>7</v>
      </c>
      <c r="U4299" s="5">
        <v>367</v>
      </c>
      <c r="V4299" s="1">
        <v>63.49</v>
      </c>
      <c r="W4299" s="1">
        <v>52.69</v>
      </c>
      <c r="X4299" s="9">
        <f t="shared" si="5483"/>
        <v>10.800000000000004</v>
      </c>
      <c r="Y4299" s="14">
        <v>342</v>
      </c>
      <c r="Z4299" s="1">
        <v>64.62</v>
      </c>
      <c r="AA4299" s="1">
        <v>57.02</v>
      </c>
      <c r="AB4299" s="71">
        <f t="shared" si="5441"/>
        <v>7.6000000000000014</v>
      </c>
      <c r="AC4299" s="53"/>
    </row>
    <row r="4300" spans="1:29" ht="15" customHeight="1" x14ac:dyDescent="0.25">
      <c r="A4300" s="53">
        <v>6003149</v>
      </c>
      <c r="B4300" s="89" t="s">
        <v>2743</v>
      </c>
      <c r="C4300" s="53" t="s">
        <v>812</v>
      </c>
      <c r="D4300" s="49" t="s">
        <v>2499</v>
      </c>
      <c r="E4300" s="35" t="str">
        <f>VLOOKUP('2012 Accountability Database'!$A4298,'2011 AYP'!A$2:B$1072,2)</f>
        <v>SI_5 (School Improvement Year 5)</v>
      </c>
      <c r="F4300" s="66"/>
      <c r="G4300" s="63" t="s">
        <v>2485</v>
      </c>
      <c r="H4300" s="60" t="str">
        <f t="shared" ref="H4300:I4300" si="5495">IF(H4298="Met","Yes",IF(H4299="Met","Yes","No"))</f>
        <v>Yes</v>
      </c>
      <c r="I4300" s="60" t="str">
        <f t="shared" si="5495"/>
        <v>Yes</v>
      </c>
      <c r="J4300" s="42"/>
      <c r="K4300" s="60" t="str">
        <f t="shared" ref="K4300:L4300" si="5496">IF(K4298="Met","Yes",IF(K4299="Met","Yes","No"))</f>
        <v>Yes</v>
      </c>
      <c r="L4300" s="60" t="str">
        <f t="shared" si="5496"/>
        <v>Yes</v>
      </c>
      <c r="M4300" s="5" t="s">
        <v>18</v>
      </c>
      <c r="N4300" s="14" t="s">
        <v>2503</v>
      </c>
      <c r="O4300" s="5"/>
      <c r="P4300" s="44" t="str">
        <f t="shared" ref="P4300" si="5497">IF(H4304="Yes",IF(I4304="Yes","Yes","No"),"No")</f>
        <v>No</v>
      </c>
      <c r="Q4300" s="108" t="s">
        <v>2758</v>
      </c>
      <c r="R4300" s="5" t="s">
        <v>1</v>
      </c>
      <c r="S4300" s="5" t="s">
        <v>5</v>
      </c>
      <c r="T4300" s="5" t="s">
        <v>3</v>
      </c>
      <c r="U4300" s="5">
        <v>2162</v>
      </c>
      <c r="V4300" s="5">
        <v>70.86</v>
      </c>
      <c r="W4300" s="5">
        <v>69.02</v>
      </c>
      <c r="X4300" s="11">
        <f t="shared" si="5483"/>
        <v>1.8400000000000034</v>
      </c>
      <c r="Y4300" s="14">
        <v>2013</v>
      </c>
      <c r="Z4300" s="5">
        <v>72.180000000000007</v>
      </c>
      <c r="AA4300" s="5">
        <v>71.400000000000006</v>
      </c>
      <c r="AB4300" s="71">
        <f t="shared" si="5441"/>
        <v>0.78000000000000114</v>
      </c>
      <c r="AC4300" s="53"/>
    </row>
    <row r="4301" spans="1:29" x14ac:dyDescent="0.25">
      <c r="A4301" s="53">
        <v>6003149</v>
      </c>
      <c r="B4301" s="89" t="s">
        <v>2743</v>
      </c>
      <c r="C4301" s="53" t="s">
        <v>812</v>
      </c>
      <c r="D4301" s="49" t="s">
        <v>2507</v>
      </c>
      <c r="E4301" s="47">
        <f>VLOOKUP('2012 Accountability Database'!A4298,Dems1112!$A$2:$G$1082,3)</f>
        <v>0.45</v>
      </c>
      <c r="F4301" s="66"/>
      <c r="G4301" s="52"/>
      <c r="M4301" s="1" t="s">
        <v>18</v>
      </c>
      <c r="N4301" s="14" t="s">
        <v>2504</v>
      </c>
      <c r="O4301" s="5"/>
      <c r="P4301" s="44" t="str">
        <f t="shared" ref="P4301" si="5498">IF(K4304="Yes",IF(L4304="Yes","Yes","No"),"No")</f>
        <v>No</v>
      </c>
      <c r="Q4301" s="108"/>
      <c r="R4301" s="5" t="s">
        <v>1</v>
      </c>
      <c r="S4301" s="1" t="s">
        <v>5</v>
      </c>
      <c r="T4301" s="1" t="s">
        <v>7</v>
      </c>
      <c r="U4301" s="5">
        <v>1018</v>
      </c>
      <c r="V4301" s="1">
        <v>54.22</v>
      </c>
      <c r="W4301" s="1">
        <v>52.69</v>
      </c>
      <c r="X4301" s="9">
        <f t="shared" si="5483"/>
        <v>1.5300000000000011</v>
      </c>
      <c r="Y4301" s="14">
        <v>930</v>
      </c>
      <c r="Z4301" s="1">
        <v>57.1</v>
      </c>
      <c r="AA4301" s="1">
        <v>57.02</v>
      </c>
      <c r="AB4301" s="71">
        <f t="shared" si="5441"/>
        <v>7.9999999999998295E-2</v>
      </c>
      <c r="AC4301" s="53"/>
    </row>
    <row r="4302" spans="1:29" x14ac:dyDescent="0.25">
      <c r="A4302" s="53">
        <v>6003149</v>
      </c>
      <c r="B4302" s="89" t="s">
        <v>2743</v>
      </c>
      <c r="C4302" s="53" t="s">
        <v>812</v>
      </c>
      <c r="D4302" s="50" t="s">
        <v>2508</v>
      </c>
      <c r="E4302" s="47">
        <f>VLOOKUP('2012 Accountability Database'!A4298,Dems1112!$A$2:$G$1082,4)</f>
        <v>0.4</v>
      </c>
      <c r="F4302" s="65" t="s">
        <v>2486</v>
      </c>
      <c r="G4302" s="62"/>
      <c r="H4302" s="13" t="str">
        <f>IF(V4302&gt;94,"Met",IF(X4302="--","n/a",IF(X4302&gt;=0,"Met","Did Not Meet")))</f>
        <v>Met</v>
      </c>
      <c r="I4302" s="13" t="str">
        <f>IF(V4303&gt;94,"Met",IF(X4303="--","n/a",IF(X4303&gt;=0,"Met","Did Not Meet")))</f>
        <v>Did Not Meet</v>
      </c>
      <c r="J4302" s="13"/>
      <c r="K4302" s="13" t="str">
        <f>IF(Z4302&gt;94,"Met",IF(AB4302="--","n/a",IF(AB4302&gt;=0,"Met","Did Not Meet")))</f>
        <v>Did Not Meet</v>
      </c>
      <c r="L4302" s="13" t="str">
        <f>IF(Z4303&gt;94,"Met",IF(AB4303="--","n/a",IF(AB4303&gt;=0,"Met","Did Not Meet")))</f>
        <v>Did Not Meet</v>
      </c>
      <c r="M4302" s="1" t="s">
        <v>18</v>
      </c>
      <c r="N4302" s="68" t="s">
        <v>2497</v>
      </c>
      <c r="O4302" s="35"/>
      <c r="P4302" s="44"/>
      <c r="Q4302" s="108"/>
      <c r="R4302" s="5" t="s">
        <v>6</v>
      </c>
      <c r="S4302" s="1" t="s">
        <v>2</v>
      </c>
      <c r="T4302" s="1" t="s">
        <v>3</v>
      </c>
      <c r="U4302" s="5">
        <v>862</v>
      </c>
      <c r="V4302" s="1">
        <v>75.41</v>
      </c>
      <c r="W4302" s="1">
        <v>74.760000000000005</v>
      </c>
      <c r="X4302" s="9">
        <f t="shared" si="5483"/>
        <v>0.64999999999999147</v>
      </c>
      <c r="Y4302" s="14">
        <v>743</v>
      </c>
      <c r="Z4302" s="1">
        <v>69.989999999999995</v>
      </c>
      <c r="AA4302" s="1">
        <v>70.7</v>
      </c>
      <c r="AB4302" s="72">
        <f t="shared" si="5441"/>
        <v>-0.71000000000000796</v>
      </c>
      <c r="AC4302" s="53"/>
    </row>
    <row r="4303" spans="1:29" x14ac:dyDescent="0.25">
      <c r="A4303" s="53">
        <v>6003149</v>
      </c>
      <c r="B4303" s="89" t="s">
        <v>2743</v>
      </c>
      <c r="C4303" s="53" t="s">
        <v>812</v>
      </c>
      <c r="D4303" s="50" t="s">
        <v>974</v>
      </c>
      <c r="E4303" s="47" t="str">
        <f>VLOOKUP('2012 Accountability Database'!A4298,Dems1112!$A$2:$G$1082,5)</f>
        <v>6-8</v>
      </c>
      <c r="F4303" s="65" t="s">
        <v>2487</v>
      </c>
      <c r="G4303" s="62"/>
      <c r="H4303" s="13" t="str">
        <f>IF(V4304&gt;94,"Met",IF(X4304="--","n/a",IF(X4304&gt;=0,"Met","Did Not Meet")))</f>
        <v>Did Not Meet</v>
      </c>
      <c r="I4303" s="13" t="str">
        <f>IF(V4305&gt;94,"Met",IF(X4305="--","n/a",IF(X4305&gt;=0,"Met","Did Not Meet")))</f>
        <v>Did Not Meet</v>
      </c>
      <c r="J4303" s="13"/>
      <c r="K4303" s="13" t="str">
        <f>IF(Z4304&gt;94,"Met",IF(AB4304="--","n/a",IF(AB4304&gt;=0,"Met","Did Not Meet")))</f>
        <v>Did Not Meet</v>
      </c>
      <c r="L4303" s="13" t="str">
        <f>IF(Z4305&gt;94,"Met",IF(AB4305="--","n/a",IF(AB4305&gt;=0,"Met","Did Not Meet")))</f>
        <v>Did Not Meet</v>
      </c>
      <c r="M4303" s="5" t="s">
        <v>18</v>
      </c>
      <c r="N4303" s="14"/>
      <c r="O4303" s="35" t="s">
        <v>2506</v>
      </c>
      <c r="P4303" s="83" t="str">
        <f t="shared" ref="P4303" si="5499">IF(P4298="No"," ", IF(P4300="No"," ",IF(P4299="No", " ",IF(P4301="No"," ","X"))))</f>
        <v xml:space="preserve"> </v>
      </c>
      <c r="Q4303" s="108"/>
      <c r="R4303" s="5" t="s">
        <v>6</v>
      </c>
      <c r="S4303" s="5" t="s">
        <v>2</v>
      </c>
      <c r="T4303" s="5" t="s">
        <v>7</v>
      </c>
      <c r="U4303" s="5">
        <v>381</v>
      </c>
      <c r="V4303" s="5">
        <v>59.58</v>
      </c>
      <c r="W4303" s="5">
        <v>59.81</v>
      </c>
      <c r="X4303" s="8">
        <f t="shared" si="5483"/>
        <v>-0.23000000000000398</v>
      </c>
      <c r="Y4303" s="14">
        <v>343</v>
      </c>
      <c r="Z4303" s="5">
        <v>55.1</v>
      </c>
      <c r="AA4303" s="5">
        <v>55.52</v>
      </c>
      <c r="AB4303" s="72">
        <f t="shared" si="5441"/>
        <v>-0.42000000000000171</v>
      </c>
      <c r="AC4303" s="53"/>
    </row>
    <row r="4304" spans="1:29" ht="15.75" x14ac:dyDescent="0.25">
      <c r="A4304" s="53">
        <v>6003149</v>
      </c>
      <c r="B4304" s="89" t="s">
        <v>2743</v>
      </c>
      <c r="C4304" s="53" t="s">
        <v>812</v>
      </c>
      <c r="D4304" s="50" t="s">
        <v>975</v>
      </c>
      <c r="E4304" s="48" t="str">
        <f>VLOOKUP('2012 Accountability Database'!A4298,Dems1112!$A$2:$G$1082,6)</f>
        <v>3 (Central AR)</v>
      </c>
      <c r="F4304" s="66"/>
      <c r="G4304" s="63" t="s">
        <v>2488</v>
      </c>
      <c r="H4304" s="61" t="str">
        <f t="shared" ref="H4304:I4304" si="5500">IF(H4302="Met","Yes",IF(H4303="Met","Yes","No"))</f>
        <v>Yes</v>
      </c>
      <c r="I4304" s="61" t="str">
        <f t="shared" si="5500"/>
        <v>No</v>
      </c>
      <c r="J4304" s="55"/>
      <c r="K4304" s="61" t="str">
        <f t="shared" ref="K4304:L4304" si="5501">IF(K4302="Met","Yes",IF(K4303="Met","Yes","No"))</f>
        <v>No</v>
      </c>
      <c r="L4304" s="61" t="str">
        <f t="shared" si="5501"/>
        <v>No</v>
      </c>
      <c r="M4304" s="1" t="s">
        <v>18</v>
      </c>
      <c r="N4304" s="14"/>
      <c r="O4304" s="35" t="s">
        <v>2505</v>
      </c>
      <c r="P4304" s="83" t="str">
        <f t="shared" ref="P4304" si="5502">IF(P4303="X"," ",IF(P4305="X"," ","X"))</f>
        <v xml:space="preserve"> </v>
      </c>
      <c r="Q4304" s="94" t="s">
        <v>2759</v>
      </c>
      <c r="R4304" s="5" t="s">
        <v>6</v>
      </c>
      <c r="S4304" s="1" t="s">
        <v>5</v>
      </c>
      <c r="T4304" s="1" t="s">
        <v>3</v>
      </c>
      <c r="U4304" s="5">
        <v>2424</v>
      </c>
      <c r="V4304" s="1">
        <v>73.14</v>
      </c>
      <c r="W4304" s="1">
        <v>74.760000000000005</v>
      </c>
      <c r="X4304" s="6">
        <f t="shared" si="5483"/>
        <v>-1.6200000000000045</v>
      </c>
      <c r="Y4304" s="14">
        <v>2014</v>
      </c>
      <c r="Z4304" s="1">
        <v>68.569999999999993</v>
      </c>
      <c r="AA4304" s="1">
        <v>70.7</v>
      </c>
      <c r="AB4304" s="72">
        <f t="shared" si="5441"/>
        <v>-2.1300000000000097</v>
      </c>
      <c r="AC4304" s="53"/>
    </row>
    <row r="4305" spans="1:29" x14ac:dyDescent="0.25">
      <c r="A4305" s="54">
        <v>6003149</v>
      </c>
      <c r="B4305" s="90" t="s">
        <v>2743</v>
      </c>
      <c r="C4305" s="54" t="s">
        <v>812</v>
      </c>
      <c r="D4305" s="4"/>
      <c r="E4305" s="4"/>
      <c r="F4305" s="67"/>
      <c r="G4305" s="64"/>
      <c r="H4305" s="43"/>
      <c r="I4305" s="43"/>
      <c r="J4305" s="43"/>
      <c r="K4305" s="43"/>
      <c r="L4305" s="43"/>
      <c r="M4305" s="4" t="s">
        <v>18</v>
      </c>
      <c r="N4305" s="15"/>
      <c r="O4305" s="38" t="s">
        <v>2482</v>
      </c>
      <c r="P4305" s="84" t="str">
        <f>IF(E4299="Achieving School"," ","X")</f>
        <v>X</v>
      </c>
      <c r="Q4305" s="91"/>
      <c r="R4305" s="4" t="s">
        <v>6</v>
      </c>
      <c r="S4305" s="4" t="s">
        <v>5</v>
      </c>
      <c r="T4305" s="4" t="s">
        <v>7</v>
      </c>
      <c r="U4305" s="4">
        <v>1085</v>
      </c>
      <c r="V4305" s="4">
        <v>56.68</v>
      </c>
      <c r="W4305" s="4">
        <v>59.81</v>
      </c>
      <c r="X4305" s="7">
        <f t="shared" si="5483"/>
        <v>-3.1300000000000026</v>
      </c>
      <c r="Y4305" s="15">
        <v>931</v>
      </c>
      <c r="Z4305" s="4">
        <v>53.17</v>
      </c>
      <c r="AA4305" s="4">
        <v>55.52</v>
      </c>
      <c r="AB4305" s="73">
        <f t="shared" si="5441"/>
        <v>-2.3500000000000014</v>
      </c>
      <c r="AC4305" s="54"/>
    </row>
    <row r="4306" spans="1:29" x14ac:dyDescent="0.25">
      <c r="A4306" s="1">
        <v>6003150</v>
      </c>
      <c r="B4306" s="87" t="s">
        <v>2743</v>
      </c>
      <c r="C4306" s="55" t="s">
        <v>813</v>
      </c>
      <c r="E4306" s="42"/>
      <c r="F4306" s="65" t="s">
        <v>2483</v>
      </c>
      <c r="G4306" s="62"/>
      <c r="H4306" s="37" t="str">
        <f>IF(V4306&gt;94,"Met",IF(X4306="--","n/a",IF(X4306&gt;=0,"Met","Did Not Meet")))</f>
        <v>Met</v>
      </c>
      <c r="I4306" s="37" t="str">
        <f>IF(V4307&gt;94,"Met",IF(X4307="--","n/a",IF(X4307&gt;=0,"Met","Did Not Meet")))</f>
        <v>Met</v>
      </c>
      <c r="K4306" s="13" t="str">
        <f>IF(Z4306&gt;94,"Met",IF(AB4306="--","n/a",IF(AB4306&gt;=0,"Met","Did Not Meet")))</f>
        <v>Met</v>
      </c>
      <c r="L4306" s="13" t="str">
        <f>IF(Z4307&gt;94,"Met",IF(AB4307="--","n/a",IF(AB4307&gt;=0,"Met","Did Not Meet")))</f>
        <v>Did Not Meet</v>
      </c>
      <c r="M4306" s="1" t="s">
        <v>4</v>
      </c>
      <c r="N4306" s="14" t="s">
        <v>2502</v>
      </c>
      <c r="O4306" s="5"/>
      <c r="P4306" s="44" t="str">
        <f t="shared" ref="P4306" si="5503">IF(H4308="Yes",IF(I4308="Yes","Yes","No"),"No")</f>
        <v>Yes</v>
      </c>
      <c r="Q4306" s="93"/>
      <c r="R4306" s="5" t="s">
        <v>1</v>
      </c>
      <c r="S4306" s="1" t="s">
        <v>2</v>
      </c>
      <c r="T4306" s="1" t="s">
        <v>3</v>
      </c>
      <c r="U4306" s="5">
        <v>262</v>
      </c>
      <c r="V4306" s="1">
        <v>94.66</v>
      </c>
      <c r="W4306" s="1">
        <v>92.69</v>
      </c>
      <c r="X4306" s="9">
        <f t="shared" si="5483"/>
        <v>1.9699999999999989</v>
      </c>
      <c r="Y4306" s="14">
        <v>162</v>
      </c>
      <c r="Z4306" s="1">
        <v>94.44</v>
      </c>
      <c r="AA4306" s="1">
        <v>94.41</v>
      </c>
      <c r="AB4306" s="71">
        <f t="shared" si="5441"/>
        <v>3.0000000000001137E-2</v>
      </c>
      <c r="AC4306" s="36"/>
    </row>
    <row r="4307" spans="1:29" ht="15.75" x14ac:dyDescent="0.25">
      <c r="A4307" s="53">
        <v>6003150</v>
      </c>
      <c r="B4307" s="89" t="s">
        <v>2743</v>
      </c>
      <c r="C4307" s="53" t="s">
        <v>813</v>
      </c>
      <c r="D4307" s="49" t="s">
        <v>2498</v>
      </c>
      <c r="E4307" s="34" t="str">
        <f>M4306</f>
        <v>Achieving School</v>
      </c>
      <c r="F4307" s="65" t="s">
        <v>2484</v>
      </c>
      <c r="G4307" s="62"/>
      <c r="H4307" s="13" t="str">
        <f>IF(V4308&gt;94,"Met",IF(X4308="--","n/a",IF(X4308&gt;=0,"Met","Did Not Meet")))</f>
        <v>Did Not Meet</v>
      </c>
      <c r="I4307" s="13" t="str">
        <f>IF(V4309&gt;94,"Met",IF(X4309="--","n/a",IF(X4309&gt;=0,"Met","Did Not Meet")))</f>
        <v>Did Not Meet</v>
      </c>
      <c r="K4307" s="13" t="str">
        <f>IF(Z4308&gt;94,"Met",IF(AB4308="--","n/a",IF(AB4308&gt;=0,"Met","Did Not Meet")))</f>
        <v>Did Not Meet</v>
      </c>
      <c r="L4307" s="13" t="str">
        <f>IF(Z4309&gt;94,"Met",IF(AB4309="--","n/a",IF(AB4309&gt;=0,"Met","Did Not Meet")))</f>
        <v>Did Not Meet</v>
      </c>
      <c r="M4307" s="5" t="s">
        <v>4</v>
      </c>
      <c r="N4307" s="14" t="s">
        <v>2501</v>
      </c>
      <c r="O4307" s="5"/>
      <c r="P4307" s="44" t="str">
        <f t="shared" ref="P4307" si="5504">IF(K4308="Yes",IF(L4308="Yes","Yes","No"),"No")</f>
        <v>No</v>
      </c>
      <c r="Q4307" s="94" t="s">
        <v>2759</v>
      </c>
      <c r="R4307" s="5" t="s">
        <v>1</v>
      </c>
      <c r="S4307" s="5" t="s">
        <v>2</v>
      </c>
      <c r="T4307" s="5" t="s">
        <v>7</v>
      </c>
      <c r="U4307" s="5">
        <v>101</v>
      </c>
      <c r="V4307" s="5">
        <v>87.13</v>
      </c>
      <c r="W4307" s="5">
        <v>85.21</v>
      </c>
      <c r="X4307" s="11">
        <f t="shared" si="5483"/>
        <v>1.9200000000000017</v>
      </c>
      <c r="Y4307" s="14">
        <v>64</v>
      </c>
      <c r="Z4307" s="5">
        <v>90.63</v>
      </c>
      <c r="AA4307" s="5">
        <v>95.18</v>
      </c>
      <c r="AB4307" s="72">
        <f t="shared" si="5441"/>
        <v>-4.5500000000000114</v>
      </c>
      <c r="AC4307" s="53"/>
    </row>
    <row r="4308" spans="1:29" ht="15" customHeight="1" x14ac:dyDescent="0.25">
      <c r="A4308" s="53">
        <v>6003150</v>
      </c>
      <c r="B4308" s="89" t="s">
        <v>2743</v>
      </c>
      <c r="C4308" s="53" t="s">
        <v>813</v>
      </c>
      <c r="D4308" s="49" t="s">
        <v>2499</v>
      </c>
      <c r="E4308" s="35" t="str">
        <f>VLOOKUP('2012 Accountability Database'!$A4306,'2011 AYP'!A$2:B$1072,2)</f>
        <v xml:space="preserve"> MS (Met Standards)</v>
      </c>
      <c r="F4308" s="66"/>
      <c r="G4308" s="63" t="s">
        <v>2485</v>
      </c>
      <c r="H4308" s="60" t="str">
        <f t="shared" ref="H4308:I4308" si="5505">IF(H4306="Met","Yes",IF(H4307="Met","Yes","No"))</f>
        <v>Yes</v>
      </c>
      <c r="I4308" s="60" t="str">
        <f t="shared" si="5505"/>
        <v>Yes</v>
      </c>
      <c r="J4308" s="42"/>
      <c r="K4308" s="60" t="str">
        <f t="shared" ref="K4308:L4308" si="5506">IF(K4306="Met","Yes",IF(K4307="Met","Yes","No"))</f>
        <v>Yes</v>
      </c>
      <c r="L4308" s="60" t="str">
        <f t="shared" si="5506"/>
        <v>No</v>
      </c>
      <c r="M4308" s="5" t="s">
        <v>4</v>
      </c>
      <c r="N4308" s="14" t="s">
        <v>2503</v>
      </c>
      <c r="O4308" s="5"/>
      <c r="P4308" s="44" t="str">
        <f t="shared" ref="P4308" si="5507">IF(H4312="Yes",IF(I4312="Yes","Yes","No"),"No")</f>
        <v>Yes</v>
      </c>
      <c r="Q4308" s="108" t="s">
        <v>2758</v>
      </c>
      <c r="R4308" s="5" t="s">
        <v>1</v>
      </c>
      <c r="S4308" s="5" t="s">
        <v>5</v>
      </c>
      <c r="T4308" s="5" t="s">
        <v>3</v>
      </c>
      <c r="U4308" s="5">
        <v>749</v>
      </c>
      <c r="V4308" s="5">
        <v>91.99</v>
      </c>
      <c r="W4308" s="5">
        <v>92.69</v>
      </c>
      <c r="X4308" s="8">
        <f t="shared" si="5483"/>
        <v>-0.70000000000000284</v>
      </c>
      <c r="Y4308" s="14">
        <v>454</v>
      </c>
      <c r="Z4308" s="5">
        <v>91.85</v>
      </c>
      <c r="AA4308" s="5">
        <v>94.41</v>
      </c>
      <c r="AB4308" s="72">
        <f t="shared" si="5441"/>
        <v>-2.5600000000000023</v>
      </c>
      <c r="AC4308" s="53"/>
    </row>
    <row r="4309" spans="1:29" x14ac:dyDescent="0.25">
      <c r="A4309" s="53">
        <v>6003150</v>
      </c>
      <c r="B4309" s="89" t="s">
        <v>2743</v>
      </c>
      <c r="C4309" s="53" t="s">
        <v>813</v>
      </c>
      <c r="D4309" s="49" t="s">
        <v>2507</v>
      </c>
      <c r="E4309" s="47">
        <f>VLOOKUP('2012 Accountability Database'!A4306,Dems1112!$A$2:$G$1082,3)</f>
        <v>0.38</v>
      </c>
      <c r="F4309" s="66"/>
      <c r="G4309" s="52"/>
      <c r="M4309" s="5" t="s">
        <v>4</v>
      </c>
      <c r="N4309" s="14" t="s">
        <v>2504</v>
      </c>
      <c r="O4309" s="5"/>
      <c r="P4309" s="44" t="str">
        <f t="shared" ref="P4309" si="5508">IF(K4312="Yes",IF(L4312="Yes","Yes","No"),"No")</f>
        <v>No</v>
      </c>
      <c r="Q4309" s="108"/>
      <c r="R4309" s="5" t="s">
        <v>1</v>
      </c>
      <c r="S4309" s="5" t="s">
        <v>5</v>
      </c>
      <c r="T4309" s="5" t="s">
        <v>7</v>
      </c>
      <c r="U4309" s="5">
        <v>275</v>
      </c>
      <c r="V4309" s="5">
        <v>82.91</v>
      </c>
      <c r="W4309" s="5">
        <v>85.21</v>
      </c>
      <c r="X4309" s="8">
        <f t="shared" si="5483"/>
        <v>-2.2999999999999972</v>
      </c>
      <c r="Y4309" s="14">
        <v>166</v>
      </c>
      <c r="Z4309" s="5">
        <v>88.55</v>
      </c>
      <c r="AA4309" s="5">
        <v>95.18</v>
      </c>
      <c r="AB4309" s="72">
        <f t="shared" si="5441"/>
        <v>-6.6300000000000097</v>
      </c>
      <c r="AC4309" s="53"/>
    </row>
    <row r="4310" spans="1:29" x14ac:dyDescent="0.25">
      <c r="A4310" s="53">
        <v>6003150</v>
      </c>
      <c r="B4310" s="89" t="s">
        <v>2743</v>
      </c>
      <c r="C4310" s="53" t="s">
        <v>813</v>
      </c>
      <c r="D4310" s="50" t="s">
        <v>2508</v>
      </c>
      <c r="E4310" s="47">
        <f>VLOOKUP('2012 Accountability Database'!A4306,Dems1112!$A$2:$G$1082,4)</f>
        <v>0.23</v>
      </c>
      <c r="F4310" s="65" t="s">
        <v>2486</v>
      </c>
      <c r="G4310" s="62"/>
      <c r="H4310" s="13" t="str">
        <f>IF(V4310&gt;94,"Met",IF(X4310="--","n/a",IF(X4310&gt;=0,"Met","Did Not Meet")))</f>
        <v>Met</v>
      </c>
      <c r="I4310" s="13" t="str">
        <f>IF(V4311&gt;94,"Met",IF(X4311="--","n/a",IF(X4311&gt;=0,"Met","Did Not Meet")))</f>
        <v>Met</v>
      </c>
      <c r="J4310" s="13"/>
      <c r="K4310" s="13" t="str">
        <f>IF(Z4310&gt;94,"Met",IF(AB4310="--","n/a",IF(AB4310&gt;=0,"Met","Did Not Meet")))</f>
        <v>Did Not Meet</v>
      </c>
      <c r="L4310" s="13" t="str">
        <f>IF(Z4311&gt;94,"Met",IF(AB4311="--","n/a",IF(AB4311&gt;=0,"Met","Did Not Meet")))</f>
        <v>Did Not Meet</v>
      </c>
      <c r="M4310" s="5" t="s">
        <v>4</v>
      </c>
      <c r="N4310" s="68" t="s">
        <v>2497</v>
      </c>
      <c r="O4310" s="35"/>
      <c r="P4310" s="44"/>
      <c r="Q4310" s="108"/>
      <c r="R4310" s="5" t="s">
        <v>6</v>
      </c>
      <c r="S4310" s="5" t="s">
        <v>2</v>
      </c>
      <c r="T4310" s="5" t="s">
        <v>3</v>
      </c>
      <c r="U4310" s="5">
        <v>262</v>
      </c>
      <c r="V4310" s="5">
        <v>91.98</v>
      </c>
      <c r="W4310" s="5">
        <v>88.84</v>
      </c>
      <c r="X4310" s="11">
        <f t="shared" si="5483"/>
        <v>3.1400000000000006</v>
      </c>
      <c r="Y4310" s="14">
        <v>162</v>
      </c>
      <c r="Z4310" s="5">
        <v>75.930000000000007</v>
      </c>
      <c r="AA4310" s="5">
        <v>79.88</v>
      </c>
      <c r="AB4310" s="72">
        <f t="shared" si="5441"/>
        <v>-3.9499999999999886</v>
      </c>
      <c r="AC4310" s="53"/>
    </row>
    <row r="4311" spans="1:29" x14ac:dyDescent="0.25">
      <c r="A4311" s="53">
        <v>6003150</v>
      </c>
      <c r="B4311" s="89" t="s">
        <v>2743</v>
      </c>
      <c r="C4311" s="53" t="s">
        <v>813</v>
      </c>
      <c r="D4311" s="50" t="s">
        <v>974</v>
      </c>
      <c r="E4311" s="47" t="str">
        <f>VLOOKUP('2012 Accountability Database'!A4306,Dems1112!$A$2:$G$1082,5)</f>
        <v>K-5</v>
      </c>
      <c r="F4311" s="65" t="s">
        <v>2487</v>
      </c>
      <c r="G4311" s="62"/>
      <c r="H4311" s="13" t="str">
        <f>IF(V4312&gt;94,"Met",IF(X4312="--","n/a",IF(X4312&gt;=0,"Met","Did Not Meet")))</f>
        <v>Met</v>
      </c>
      <c r="I4311" s="13" t="str">
        <f>IF(V4313&gt;94,"Met",IF(X4313="--","n/a",IF(X4313&gt;=0,"Met","Did Not Meet")))</f>
        <v>Met</v>
      </c>
      <c r="J4311" s="13"/>
      <c r="K4311" s="13" t="str">
        <f>IF(Z4312&gt;94,"Met",IF(AB4312="--","n/a",IF(AB4312&gt;=0,"Met","Did Not Meet")))</f>
        <v>Did Not Meet</v>
      </c>
      <c r="L4311" s="13" t="str">
        <f>IF(Z4313&gt;94,"Met",IF(AB4313="--","n/a",IF(AB4313&gt;=0,"Met","Did Not Meet")))</f>
        <v>Did Not Meet</v>
      </c>
      <c r="M4311" s="5" t="s">
        <v>4</v>
      </c>
      <c r="N4311" s="14"/>
      <c r="O4311" s="35" t="s">
        <v>2506</v>
      </c>
      <c r="P4311" s="83" t="str">
        <f t="shared" ref="P4311" si="5509">IF(P4306="No"," ", IF(P4308="No"," ",IF(P4307="No", " ",IF(P4309="No"," ","X"))))</f>
        <v xml:space="preserve"> </v>
      </c>
      <c r="Q4311" s="108"/>
      <c r="R4311" s="5" t="s">
        <v>6</v>
      </c>
      <c r="S4311" s="5" t="s">
        <v>2</v>
      </c>
      <c r="T4311" s="5" t="s">
        <v>7</v>
      </c>
      <c r="U4311" s="5">
        <v>101</v>
      </c>
      <c r="V4311" s="5">
        <v>80.2</v>
      </c>
      <c r="W4311" s="5">
        <v>77.33</v>
      </c>
      <c r="X4311" s="11">
        <f t="shared" si="5483"/>
        <v>2.8700000000000045</v>
      </c>
      <c r="Y4311" s="14">
        <v>64</v>
      </c>
      <c r="Z4311" s="5">
        <v>71.88</v>
      </c>
      <c r="AA4311" s="5">
        <v>77.489999999999995</v>
      </c>
      <c r="AB4311" s="72">
        <f t="shared" si="5441"/>
        <v>-5.6099999999999994</v>
      </c>
      <c r="AC4311" s="53"/>
    </row>
    <row r="4312" spans="1:29" ht="15.75" x14ac:dyDescent="0.25">
      <c r="A4312" s="53">
        <v>6003150</v>
      </c>
      <c r="B4312" s="89" t="s">
        <v>2743</v>
      </c>
      <c r="C4312" s="53" t="s">
        <v>813</v>
      </c>
      <c r="D4312" s="50" t="s">
        <v>975</v>
      </c>
      <c r="E4312" s="48" t="str">
        <f>VLOOKUP('2012 Accountability Database'!A4306,Dems1112!$A$2:$G$1082,6)</f>
        <v>3 (Central AR)</v>
      </c>
      <c r="F4312" s="66"/>
      <c r="G4312" s="63" t="s">
        <v>2488</v>
      </c>
      <c r="H4312" s="61" t="str">
        <f t="shared" ref="H4312:I4312" si="5510">IF(H4310="Met","Yes",IF(H4311="Met","Yes","No"))</f>
        <v>Yes</v>
      </c>
      <c r="I4312" s="61" t="str">
        <f t="shared" si="5510"/>
        <v>Yes</v>
      </c>
      <c r="J4312" s="55"/>
      <c r="K4312" s="61" t="str">
        <f t="shared" ref="K4312:L4312" si="5511">IF(K4310="Met","Yes",IF(K4311="Met","Yes","No"))</f>
        <v>No</v>
      </c>
      <c r="L4312" s="61" t="str">
        <f t="shared" si="5511"/>
        <v>No</v>
      </c>
      <c r="M4312" s="5" t="s">
        <v>4</v>
      </c>
      <c r="N4312" s="14"/>
      <c r="O4312" s="35" t="s">
        <v>2505</v>
      </c>
      <c r="P4312" s="83" t="str">
        <f t="shared" ref="P4312" si="5512">IF(P4311="X"," ",IF(P4313="X"," ","X"))</f>
        <v>X</v>
      </c>
      <c r="Q4312" s="94" t="s">
        <v>2759</v>
      </c>
      <c r="R4312" s="5" t="s">
        <v>6</v>
      </c>
      <c r="S4312" s="5" t="s">
        <v>5</v>
      </c>
      <c r="T4312" s="5" t="s">
        <v>3</v>
      </c>
      <c r="U4312" s="5">
        <v>749</v>
      </c>
      <c r="V4312" s="5">
        <v>89.45</v>
      </c>
      <c r="W4312" s="5">
        <v>88.84</v>
      </c>
      <c r="X4312" s="11">
        <f t="shared" si="5483"/>
        <v>0.60999999999999943</v>
      </c>
      <c r="Y4312" s="14">
        <v>454</v>
      </c>
      <c r="Z4312" s="5">
        <v>77.09</v>
      </c>
      <c r="AA4312" s="5">
        <v>79.88</v>
      </c>
      <c r="AB4312" s="72">
        <f t="shared" si="5441"/>
        <v>-2.789999999999992</v>
      </c>
      <c r="AC4312" s="53"/>
    </row>
    <row r="4313" spans="1:29" x14ac:dyDescent="0.25">
      <c r="A4313" s="54">
        <v>6003150</v>
      </c>
      <c r="B4313" s="90" t="s">
        <v>2743</v>
      </c>
      <c r="C4313" s="54" t="s">
        <v>813</v>
      </c>
      <c r="D4313" s="4"/>
      <c r="E4313" s="4"/>
      <c r="F4313" s="67"/>
      <c r="G4313" s="64"/>
      <c r="H4313" s="43"/>
      <c r="I4313" s="43"/>
      <c r="J4313" s="43"/>
      <c r="K4313" s="43"/>
      <c r="L4313" s="43"/>
      <c r="M4313" s="4" t="s">
        <v>4</v>
      </c>
      <c r="N4313" s="15"/>
      <c r="O4313" s="38" t="s">
        <v>2482</v>
      </c>
      <c r="P4313" s="84" t="str">
        <f>IF(E4307="Achieving School"," ","X")</f>
        <v xml:space="preserve"> </v>
      </c>
      <c r="Q4313" s="91"/>
      <c r="R4313" s="4" t="s">
        <v>6</v>
      </c>
      <c r="S4313" s="4" t="s">
        <v>5</v>
      </c>
      <c r="T4313" s="4" t="s">
        <v>7</v>
      </c>
      <c r="U4313" s="4">
        <v>275</v>
      </c>
      <c r="V4313" s="4">
        <v>77.819999999999993</v>
      </c>
      <c r="W4313" s="4">
        <v>77.33</v>
      </c>
      <c r="X4313" s="10">
        <f t="shared" si="5483"/>
        <v>0.48999999999999488</v>
      </c>
      <c r="Y4313" s="15">
        <v>166</v>
      </c>
      <c r="Z4313" s="4">
        <v>72.290000000000006</v>
      </c>
      <c r="AA4313" s="4">
        <v>77.489999999999995</v>
      </c>
      <c r="AB4313" s="73">
        <f t="shared" si="5441"/>
        <v>-5.1999999999999886</v>
      </c>
      <c r="AC4313" s="54"/>
    </row>
    <row r="4314" spans="1:29" x14ac:dyDescent="0.25">
      <c r="A4314" s="1">
        <v>6040702</v>
      </c>
      <c r="B4314" s="87" t="s">
        <v>2667</v>
      </c>
      <c r="C4314" s="55" t="s">
        <v>260</v>
      </c>
      <c r="E4314" s="42"/>
      <c r="F4314" s="65" t="s">
        <v>2483</v>
      </c>
      <c r="G4314" s="62"/>
      <c r="H4314" s="37" t="str">
        <f>IF(V4314&gt;94,"Met",IF(X4314="--","n/a",IF(X4314&gt;=0,"Met","Did Not Meet")))</f>
        <v>Met</v>
      </c>
      <c r="I4314" s="37" t="str">
        <f>IF(V4315&gt;94,"Met",IF(X4315="--","n/a",IF(X4315&gt;=0,"Met","Did Not Meet")))</f>
        <v>Met</v>
      </c>
      <c r="K4314" s="13" t="str">
        <f>IF(Z4314&gt;94,"Met",IF(AB4314="--","n/a",IF(AB4314&gt;=0,"Met","Did Not Meet")))</f>
        <v>Met</v>
      </c>
      <c r="L4314" s="13" t="str">
        <f>IF(Z4315&gt;94,"Met",IF(AB4315="--","n/a",IF(AB4315&gt;=0,"Met","Did Not Meet")))</f>
        <v>Met</v>
      </c>
      <c r="M4314" s="5" t="s">
        <v>9</v>
      </c>
      <c r="N4314" s="14" t="s">
        <v>2502</v>
      </c>
      <c r="O4314" s="5"/>
      <c r="P4314" s="44" t="str">
        <f t="shared" ref="P4314" si="5513">IF(H4316="Yes",IF(I4316="Yes","Yes","No"),"No")</f>
        <v>Yes</v>
      </c>
      <c r="Q4314" s="93"/>
      <c r="R4314" s="5" t="s">
        <v>1</v>
      </c>
      <c r="S4314" s="5" t="s">
        <v>2</v>
      </c>
      <c r="T4314" s="5" t="s">
        <v>3</v>
      </c>
      <c r="U4314" s="5">
        <v>183</v>
      </c>
      <c r="V4314" s="5">
        <v>88.52</v>
      </c>
      <c r="W4314" s="5">
        <v>76.08</v>
      </c>
      <c r="X4314" s="11">
        <f t="shared" si="5483"/>
        <v>12.439999999999998</v>
      </c>
      <c r="Y4314" s="14">
        <v>116</v>
      </c>
      <c r="Z4314" s="5">
        <v>84.48</v>
      </c>
      <c r="AA4314" s="5">
        <v>72.75</v>
      </c>
      <c r="AB4314" s="71">
        <f t="shared" si="5441"/>
        <v>11.730000000000004</v>
      </c>
      <c r="AC4314" s="36"/>
    </row>
    <row r="4315" spans="1:29" ht="15.75" x14ac:dyDescent="0.25">
      <c r="A4315" s="53">
        <v>6040702</v>
      </c>
      <c r="B4315" s="89" t="s">
        <v>2667</v>
      </c>
      <c r="C4315" s="53" t="s">
        <v>260</v>
      </c>
      <c r="D4315" s="49" t="s">
        <v>2498</v>
      </c>
      <c r="E4315" s="34" t="str">
        <f>M4314</f>
        <v>Needs Improvement School</v>
      </c>
      <c r="F4315" s="65" t="s">
        <v>2484</v>
      </c>
      <c r="G4315" s="62"/>
      <c r="H4315" s="13" t="str">
        <f>IF(V4316&gt;94,"Met",IF(X4316="--","n/a",IF(X4316&gt;=0,"Met","Did Not Meet")))</f>
        <v>Met</v>
      </c>
      <c r="I4315" s="13" t="str">
        <f>IF(V4317&gt;94,"Met",IF(X4317="--","n/a",IF(X4317&gt;=0,"Met","Did Not Meet")))</f>
        <v>Met</v>
      </c>
      <c r="K4315" s="13" t="str">
        <f>IF(Z4316&gt;94,"Met",IF(AB4316="--","n/a",IF(AB4316&gt;=0,"Met","Did Not Meet")))</f>
        <v>Met</v>
      </c>
      <c r="L4315" s="13" t="str">
        <f>IF(Z4317&gt;94,"Met",IF(AB4317="--","n/a",IF(AB4317&gt;=0,"Met","Did Not Meet")))</f>
        <v>Met</v>
      </c>
      <c r="M4315" s="1" t="s">
        <v>9</v>
      </c>
      <c r="N4315" s="14" t="s">
        <v>2501</v>
      </c>
      <c r="O4315" s="5"/>
      <c r="P4315" s="44" t="str">
        <f t="shared" ref="P4315" si="5514">IF(K4316="Yes",IF(L4316="Yes","Yes","No"),"No")</f>
        <v>Yes</v>
      </c>
      <c r="Q4315" s="94" t="s">
        <v>2759</v>
      </c>
      <c r="R4315" s="5" t="s">
        <v>1</v>
      </c>
      <c r="S4315" s="1" t="s">
        <v>2</v>
      </c>
      <c r="T4315" s="1" t="s">
        <v>7</v>
      </c>
      <c r="U4315" s="5">
        <v>79</v>
      </c>
      <c r="V4315" s="1">
        <v>79.75</v>
      </c>
      <c r="W4315" s="1">
        <v>54.17</v>
      </c>
      <c r="X4315" s="9">
        <f t="shared" si="5483"/>
        <v>25.58</v>
      </c>
      <c r="Y4315" s="14">
        <v>51</v>
      </c>
      <c r="Z4315" s="1">
        <v>74.510000000000005</v>
      </c>
      <c r="AA4315" s="1">
        <v>51.99</v>
      </c>
      <c r="AB4315" s="71">
        <f t="shared" si="5441"/>
        <v>22.520000000000003</v>
      </c>
      <c r="AC4315" s="53"/>
    </row>
    <row r="4316" spans="1:29" ht="15" customHeight="1" x14ac:dyDescent="0.25">
      <c r="A4316" s="53">
        <v>6040702</v>
      </c>
      <c r="B4316" s="89" t="s">
        <v>2667</v>
      </c>
      <c r="C4316" s="53" t="s">
        <v>260</v>
      </c>
      <c r="D4316" s="49" t="s">
        <v>2499</v>
      </c>
      <c r="E4316" s="35" t="str">
        <f>VLOOKUP('2012 Accountability Database'!$A4314,'2011 AYP'!A$2:B$1072,2)</f>
        <v xml:space="preserve"> A (Alert)</v>
      </c>
      <c r="F4316" s="66"/>
      <c r="G4316" s="63" t="s">
        <v>2485</v>
      </c>
      <c r="H4316" s="60" t="str">
        <f t="shared" ref="H4316:I4316" si="5515">IF(H4314="Met","Yes",IF(H4315="Met","Yes","No"))</f>
        <v>Yes</v>
      </c>
      <c r="I4316" s="60" t="str">
        <f t="shared" si="5515"/>
        <v>Yes</v>
      </c>
      <c r="J4316" s="42"/>
      <c r="K4316" s="60" t="str">
        <f t="shared" ref="K4316:L4316" si="5516">IF(K4314="Met","Yes",IF(K4315="Met","Yes","No"))</f>
        <v>Yes</v>
      </c>
      <c r="L4316" s="60" t="str">
        <f t="shared" si="5516"/>
        <v>Yes</v>
      </c>
      <c r="M4316" s="1" t="s">
        <v>9</v>
      </c>
      <c r="N4316" s="14" t="s">
        <v>2503</v>
      </c>
      <c r="O4316" s="5"/>
      <c r="P4316" s="44" t="str">
        <f t="shared" ref="P4316" si="5517">IF(H4320="Yes",IF(I4320="Yes","Yes","No"),"No")</f>
        <v>No</v>
      </c>
      <c r="Q4316" s="108" t="s">
        <v>2758</v>
      </c>
      <c r="R4316" s="5" t="s">
        <v>1</v>
      </c>
      <c r="S4316" s="1" t="s">
        <v>5</v>
      </c>
      <c r="T4316" s="1" t="s">
        <v>3</v>
      </c>
      <c r="U4316" s="5">
        <v>493</v>
      </c>
      <c r="V4316" s="1">
        <v>79.92</v>
      </c>
      <c r="W4316" s="1">
        <v>76.08</v>
      </c>
      <c r="X4316" s="9">
        <f t="shared" si="5483"/>
        <v>3.8400000000000034</v>
      </c>
      <c r="Y4316" s="14">
        <v>344</v>
      </c>
      <c r="Z4316" s="1">
        <v>75.58</v>
      </c>
      <c r="AA4316" s="1">
        <v>72.75</v>
      </c>
      <c r="AB4316" s="71">
        <f t="shared" si="5441"/>
        <v>2.8299999999999983</v>
      </c>
      <c r="AC4316" s="53"/>
    </row>
    <row r="4317" spans="1:29" x14ac:dyDescent="0.25">
      <c r="A4317" s="53">
        <v>6040702</v>
      </c>
      <c r="B4317" s="89" t="s">
        <v>2667</v>
      </c>
      <c r="C4317" s="53" t="s">
        <v>260</v>
      </c>
      <c r="D4317" s="49" t="s">
        <v>2507</v>
      </c>
      <c r="E4317" s="47">
        <f>VLOOKUP('2012 Accountability Database'!A4314,Dems1112!$A$2:$G$1082,3)</f>
        <v>0.28999999999999998</v>
      </c>
      <c r="F4317" s="66"/>
      <c r="G4317" s="52"/>
      <c r="M4317" s="1" t="s">
        <v>9</v>
      </c>
      <c r="N4317" s="14" t="s">
        <v>2504</v>
      </c>
      <c r="O4317" s="5"/>
      <c r="P4317" s="44" t="str">
        <f t="shared" ref="P4317" si="5518">IF(K4320="Yes",IF(L4320="Yes","Yes","No"),"No")</f>
        <v>No</v>
      </c>
      <c r="Q4317" s="108"/>
      <c r="R4317" s="5" t="s">
        <v>1</v>
      </c>
      <c r="S4317" s="1" t="s">
        <v>5</v>
      </c>
      <c r="T4317" s="1" t="s">
        <v>7</v>
      </c>
      <c r="U4317" s="5">
        <v>189</v>
      </c>
      <c r="V4317" s="1">
        <v>67.72</v>
      </c>
      <c r="W4317" s="1">
        <v>54.17</v>
      </c>
      <c r="X4317" s="9">
        <f t="shared" si="5483"/>
        <v>13.549999999999997</v>
      </c>
      <c r="Y4317" s="14">
        <v>135</v>
      </c>
      <c r="Z4317" s="1">
        <v>62.96</v>
      </c>
      <c r="AA4317" s="1">
        <v>51.99</v>
      </c>
      <c r="AB4317" s="71">
        <f t="shared" si="5441"/>
        <v>10.969999999999999</v>
      </c>
      <c r="AC4317" s="53"/>
    </row>
    <row r="4318" spans="1:29" x14ac:dyDescent="0.25">
      <c r="A4318" s="53">
        <v>6040702</v>
      </c>
      <c r="B4318" s="89" t="s">
        <v>2667</v>
      </c>
      <c r="C4318" s="53" t="s">
        <v>260</v>
      </c>
      <c r="D4318" s="50" t="s">
        <v>2508</v>
      </c>
      <c r="E4318" s="47">
        <f>VLOOKUP('2012 Accountability Database'!A4314,Dems1112!$A$2:$G$1082,4)</f>
        <v>0.36</v>
      </c>
      <c r="F4318" s="65" t="s">
        <v>2486</v>
      </c>
      <c r="G4318" s="62"/>
      <c r="H4318" s="13" t="str">
        <f>IF(V4318&gt;94,"Met",IF(X4318="--","n/a",IF(X4318&gt;=0,"Met","Did Not Meet")))</f>
        <v>Did Not Meet</v>
      </c>
      <c r="I4318" s="13" t="str">
        <f>IF(V4319&gt;94,"Met",IF(X4319="--","n/a",IF(X4319&gt;=0,"Met","Did Not Meet")))</f>
        <v>Met</v>
      </c>
      <c r="J4318" s="13"/>
      <c r="K4318" s="13" t="str">
        <f>IF(Z4318&gt;94,"Met",IF(AB4318="--","n/a",IF(AB4318&gt;=0,"Met","Did Not Meet")))</f>
        <v>Did Not Meet</v>
      </c>
      <c r="L4318" s="13" t="str">
        <f>IF(Z4319&gt;94,"Met",IF(AB4319="--","n/a",IF(AB4319&gt;=0,"Met","Did Not Meet")))</f>
        <v>Did Not Meet</v>
      </c>
      <c r="M4318" s="1" t="s">
        <v>9</v>
      </c>
      <c r="N4318" s="68" t="s">
        <v>2497</v>
      </c>
      <c r="O4318" s="35"/>
      <c r="P4318" s="44"/>
      <c r="Q4318" s="108"/>
      <c r="R4318" s="5" t="s">
        <v>6</v>
      </c>
      <c r="S4318" s="1" t="s">
        <v>2</v>
      </c>
      <c r="T4318" s="1" t="s">
        <v>3</v>
      </c>
      <c r="U4318" s="5">
        <v>183</v>
      </c>
      <c r="V4318" s="1">
        <v>79.78</v>
      </c>
      <c r="W4318" s="1">
        <v>80.069999999999993</v>
      </c>
      <c r="X4318" s="6">
        <f t="shared" si="5483"/>
        <v>-0.28999999999999204</v>
      </c>
      <c r="Y4318" s="14">
        <v>117</v>
      </c>
      <c r="Z4318" s="1">
        <v>58.12</v>
      </c>
      <c r="AA4318" s="1">
        <v>75.22</v>
      </c>
      <c r="AB4318" s="72">
        <f t="shared" si="5441"/>
        <v>-17.100000000000001</v>
      </c>
      <c r="AC4318" s="53"/>
    </row>
    <row r="4319" spans="1:29" x14ac:dyDescent="0.25">
      <c r="A4319" s="53">
        <v>6040702</v>
      </c>
      <c r="B4319" s="89" t="s">
        <v>2667</v>
      </c>
      <c r="C4319" s="53" t="s">
        <v>260</v>
      </c>
      <c r="D4319" s="50" t="s">
        <v>974</v>
      </c>
      <c r="E4319" s="47" t="str">
        <f>VLOOKUP('2012 Accountability Database'!A4314,Dems1112!$A$2:$G$1082,5)</f>
        <v>K-6</v>
      </c>
      <c r="F4319" s="65" t="s">
        <v>2487</v>
      </c>
      <c r="G4319" s="62"/>
      <c r="H4319" s="13" t="str">
        <f>IF(V4320&gt;94,"Met",IF(X4320="--","n/a",IF(X4320&gt;=0,"Met","Did Not Meet")))</f>
        <v>Did Not Meet</v>
      </c>
      <c r="I4319" s="13" t="str">
        <f>IF(V4321&gt;94,"Met",IF(X4321="--","n/a",IF(X4321&gt;=0,"Met","Did Not Meet")))</f>
        <v>Met</v>
      </c>
      <c r="J4319" s="13"/>
      <c r="K4319" s="13" t="str">
        <f>IF(Z4320&gt;94,"Met",IF(AB4320="--","n/a",IF(AB4320&gt;=0,"Met","Did Not Meet")))</f>
        <v>Did Not Meet</v>
      </c>
      <c r="L4319" s="13" t="str">
        <f>IF(Z4321&gt;94,"Met",IF(AB4321="--","n/a",IF(AB4321&gt;=0,"Met","Did Not Meet")))</f>
        <v>Did Not Meet</v>
      </c>
      <c r="M4319" s="1" t="s">
        <v>9</v>
      </c>
      <c r="N4319" s="14"/>
      <c r="O4319" s="35" t="s">
        <v>2506</v>
      </c>
      <c r="P4319" s="83" t="str">
        <f t="shared" ref="P4319" si="5519">IF(P4314="No"," ", IF(P4316="No"," ",IF(P4315="No", " ",IF(P4317="No"," ","X"))))</f>
        <v xml:space="preserve"> </v>
      </c>
      <c r="Q4319" s="108"/>
      <c r="R4319" s="5" t="s">
        <v>6</v>
      </c>
      <c r="S4319" s="1" t="s">
        <v>2</v>
      </c>
      <c r="T4319" s="1" t="s">
        <v>7</v>
      </c>
      <c r="U4319" s="5">
        <v>79</v>
      </c>
      <c r="V4319" s="1">
        <v>69.62</v>
      </c>
      <c r="W4319" s="1">
        <v>65.23</v>
      </c>
      <c r="X4319" s="9">
        <f t="shared" si="5483"/>
        <v>4.3900000000000006</v>
      </c>
      <c r="Y4319" s="14">
        <v>51</v>
      </c>
      <c r="Z4319" s="1">
        <v>50.98</v>
      </c>
      <c r="AA4319" s="1">
        <v>69.45</v>
      </c>
      <c r="AB4319" s="72">
        <f t="shared" si="5441"/>
        <v>-18.470000000000006</v>
      </c>
      <c r="AC4319" s="53"/>
    </row>
    <row r="4320" spans="1:29" ht="15.75" x14ac:dyDescent="0.25">
      <c r="A4320" s="53">
        <v>6040702</v>
      </c>
      <c r="B4320" s="89" t="s">
        <v>2667</v>
      </c>
      <c r="C4320" s="53" t="s">
        <v>260</v>
      </c>
      <c r="D4320" s="50" t="s">
        <v>975</v>
      </c>
      <c r="E4320" s="48" t="str">
        <f>VLOOKUP('2012 Accountability Database'!A4314,Dems1112!$A$2:$G$1082,6)</f>
        <v>3 (Central AR)</v>
      </c>
      <c r="F4320" s="66"/>
      <c r="G4320" s="63" t="s">
        <v>2488</v>
      </c>
      <c r="H4320" s="61" t="str">
        <f t="shared" ref="H4320:I4320" si="5520">IF(H4318="Met","Yes",IF(H4319="Met","Yes","No"))</f>
        <v>No</v>
      </c>
      <c r="I4320" s="61" t="str">
        <f t="shared" si="5520"/>
        <v>Yes</v>
      </c>
      <c r="J4320" s="55"/>
      <c r="K4320" s="61" t="str">
        <f t="shared" ref="K4320:L4320" si="5521">IF(K4318="Met","Yes",IF(K4319="Met","Yes","No"))</f>
        <v>No</v>
      </c>
      <c r="L4320" s="61" t="str">
        <f t="shared" si="5521"/>
        <v>No</v>
      </c>
      <c r="M4320" s="1" t="s">
        <v>9</v>
      </c>
      <c r="N4320" s="14"/>
      <c r="O4320" s="35" t="s">
        <v>2505</v>
      </c>
      <c r="P4320" s="83" t="str">
        <f t="shared" ref="P4320" si="5522">IF(P4319="X"," ",IF(P4321="X"," ","X"))</f>
        <v xml:space="preserve"> </v>
      </c>
      <c r="Q4320" s="94" t="s">
        <v>2759</v>
      </c>
      <c r="R4320" s="5" t="s">
        <v>6</v>
      </c>
      <c r="S4320" s="1" t="s">
        <v>5</v>
      </c>
      <c r="T4320" s="1" t="s">
        <v>3</v>
      </c>
      <c r="U4320" s="5">
        <v>493</v>
      </c>
      <c r="V4320" s="1">
        <v>77.48</v>
      </c>
      <c r="W4320" s="1">
        <v>80.069999999999993</v>
      </c>
      <c r="X4320" s="6">
        <f t="shared" si="5483"/>
        <v>-2.5899999999999892</v>
      </c>
      <c r="Y4320" s="14">
        <v>346</v>
      </c>
      <c r="Z4320" s="1">
        <v>67.92</v>
      </c>
      <c r="AA4320" s="1">
        <v>75.22</v>
      </c>
      <c r="AB4320" s="72">
        <f t="shared" ref="AB4320:AB4383" si="5523">Z4320-AA4320</f>
        <v>-7.2999999999999972</v>
      </c>
      <c r="AC4320" s="53"/>
    </row>
    <row r="4321" spans="1:29" x14ac:dyDescent="0.25">
      <c r="A4321" s="54">
        <v>6040702</v>
      </c>
      <c r="B4321" s="90" t="s">
        <v>2667</v>
      </c>
      <c r="C4321" s="54" t="s">
        <v>260</v>
      </c>
      <c r="D4321" s="4"/>
      <c r="E4321" s="4"/>
      <c r="F4321" s="67"/>
      <c r="G4321" s="64"/>
      <c r="H4321" s="43"/>
      <c r="I4321" s="43"/>
      <c r="J4321" s="43"/>
      <c r="K4321" s="43"/>
      <c r="L4321" s="43"/>
      <c r="M4321" s="4" t="s">
        <v>9</v>
      </c>
      <c r="N4321" s="15"/>
      <c r="O4321" s="38" t="s">
        <v>2482</v>
      </c>
      <c r="P4321" s="84" t="str">
        <f>IF(E4315="Achieving School"," ","X")</f>
        <v>X</v>
      </c>
      <c r="Q4321" s="91"/>
      <c r="R4321" s="4" t="s">
        <v>6</v>
      </c>
      <c r="S4321" s="4" t="s">
        <v>5</v>
      </c>
      <c r="T4321" s="4" t="s">
        <v>7</v>
      </c>
      <c r="U4321" s="4">
        <v>189</v>
      </c>
      <c r="V4321" s="4">
        <v>67.2</v>
      </c>
      <c r="W4321" s="4">
        <v>65.23</v>
      </c>
      <c r="X4321" s="10">
        <f t="shared" si="5483"/>
        <v>1.9699999999999989</v>
      </c>
      <c r="Y4321" s="15">
        <v>135</v>
      </c>
      <c r="Z4321" s="4">
        <v>62.22</v>
      </c>
      <c r="AA4321" s="4">
        <v>69.45</v>
      </c>
      <c r="AB4321" s="73">
        <f t="shared" si="5523"/>
        <v>-7.230000000000004</v>
      </c>
      <c r="AC4321" s="54"/>
    </row>
    <row r="4322" spans="1:29" x14ac:dyDescent="0.25">
      <c r="A4322" s="1">
        <v>6041702</v>
      </c>
      <c r="B4322" s="87" t="s">
        <v>151</v>
      </c>
      <c r="C4322" s="55" t="s">
        <v>151</v>
      </c>
      <c r="E4322" s="42"/>
      <c r="F4322" s="65" t="s">
        <v>2483</v>
      </c>
      <c r="G4322" s="62"/>
      <c r="H4322" s="37" t="str">
        <f>IF(V4322&gt;94,"Met",IF(X4322="--","n/a",IF(X4322&gt;=0,"Met","Did Not Meet")))</f>
        <v>Met</v>
      </c>
      <c r="I4322" s="37" t="str">
        <f>IF(V4323&gt;94,"Met",IF(X4323="--","n/a",IF(X4323&gt;=0,"Met","Did Not Meet")))</f>
        <v>Met</v>
      </c>
      <c r="K4322" s="13" t="str">
        <f>IF(Z4322&gt;94,"Met",IF(AB4322="--","n/a",IF(AB4322&gt;=0,"Met","Did Not Meet")))</f>
        <v>Met</v>
      </c>
      <c r="L4322" s="13" t="str">
        <f>IF(Z4323&gt;94,"Met",IF(AB4323="--","n/a",IF(AB4323&gt;=0,"Met","Did Not Meet")))</f>
        <v>Met</v>
      </c>
      <c r="M4322" s="1" t="s">
        <v>9</v>
      </c>
      <c r="N4322" s="14" t="s">
        <v>2502</v>
      </c>
      <c r="O4322" s="5"/>
      <c r="P4322" s="44" t="str">
        <f t="shared" ref="P4322" si="5524">IF(H4324="Yes",IF(I4324="Yes","Yes","No"),"No")</f>
        <v>Yes</v>
      </c>
      <c r="Q4322" s="93"/>
      <c r="R4322" s="5" t="s">
        <v>1</v>
      </c>
      <c r="S4322" s="1" t="s">
        <v>2</v>
      </c>
      <c r="T4322" s="1" t="s">
        <v>3</v>
      </c>
      <c r="U4322" s="5">
        <v>393</v>
      </c>
      <c r="V4322" s="1">
        <v>89.82</v>
      </c>
      <c r="W4322" s="1">
        <v>88.66</v>
      </c>
      <c r="X4322" s="9">
        <f t="shared" si="5483"/>
        <v>1.1599999999999966</v>
      </c>
      <c r="Y4322" s="14">
        <v>352</v>
      </c>
      <c r="Z4322" s="1">
        <v>92.05</v>
      </c>
      <c r="AA4322" s="1">
        <v>89.73</v>
      </c>
      <c r="AB4322" s="71">
        <f t="shared" si="5523"/>
        <v>2.3199999999999932</v>
      </c>
      <c r="AC4322" s="36"/>
    </row>
    <row r="4323" spans="1:29" ht="15.75" x14ac:dyDescent="0.25">
      <c r="A4323" s="53">
        <v>6041702</v>
      </c>
      <c r="B4323" s="89" t="s">
        <v>151</v>
      </c>
      <c r="C4323" s="53" t="s">
        <v>151</v>
      </c>
      <c r="D4323" s="49" t="s">
        <v>2498</v>
      </c>
      <c r="E4323" s="34" t="str">
        <f>M4322</f>
        <v>Needs Improvement School</v>
      </c>
      <c r="F4323" s="65" t="s">
        <v>2484</v>
      </c>
      <c r="G4323" s="62"/>
      <c r="H4323" s="13" t="str">
        <f>IF(V4324&gt;94,"Met",IF(X4324="--","n/a",IF(X4324&gt;=0,"Met","Did Not Meet")))</f>
        <v>Met</v>
      </c>
      <c r="I4323" s="13" t="str">
        <f>IF(V4325&gt;94,"Met",IF(X4325="--","n/a",IF(X4325&gt;=0,"Met","Did Not Meet")))</f>
        <v>Met</v>
      </c>
      <c r="K4323" s="13" t="str">
        <f>IF(Z4324&gt;94,"Met",IF(AB4324="--","n/a",IF(AB4324&gt;=0,"Met","Did Not Meet")))</f>
        <v>Met</v>
      </c>
      <c r="L4323" s="13" t="str">
        <f>IF(Z4325&gt;94,"Met",IF(AB4325="--","n/a",IF(AB4325&gt;=0,"Met","Did Not Meet")))</f>
        <v>Met</v>
      </c>
      <c r="M4323" s="1" t="s">
        <v>9</v>
      </c>
      <c r="N4323" s="14" t="s">
        <v>2501</v>
      </c>
      <c r="O4323" s="5"/>
      <c r="P4323" s="44" t="str">
        <f t="shared" ref="P4323" si="5525">IF(K4324="Yes",IF(L4324="Yes","Yes","No"),"No")</f>
        <v>Yes</v>
      </c>
      <c r="Q4323" s="94" t="s">
        <v>2759</v>
      </c>
      <c r="R4323" s="5" t="s">
        <v>1</v>
      </c>
      <c r="S4323" s="1" t="s">
        <v>2</v>
      </c>
      <c r="T4323" s="1" t="s">
        <v>7</v>
      </c>
      <c r="U4323" s="5">
        <v>144</v>
      </c>
      <c r="V4323" s="1">
        <v>80.56</v>
      </c>
      <c r="W4323" s="1">
        <v>75.81</v>
      </c>
      <c r="X4323" s="9">
        <f t="shared" si="5483"/>
        <v>4.75</v>
      </c>
      <c r="Y4323" s="14">
        <v>125</v>
      </c>
      <c r="Z4323" s="1">
        <v>84</v>
      </c>
      <c r="AA4323" s="1">
        <v>77.08</v>
      </c>
      <c r="AB4323" s="71">
        <f t="shared" si="5523"/>
        <v>6.9200000000000017</v>
      </c>
      <c r="AC4323" s="53"/>
    </row>
    <row r="4324" spans="1:29" ht="15" customHeight="1" x14ac:dyDescent="0.25">
      <c r="A4324" s="53">
        <v>6041702</v>
      </c>
      <c r="B4324" s="89" t="s">
        <v>151</v>
      </c>
      <c r="C4324" s="53" t="s">
        <v>151</v>
      </c>
      <c r="D4324" s="49" t="s">
        <v>2499</v>
      </c>
      <c r="E4324" s="35" t="str">
        <f>VLOOKUP('2012 Accountability Database'!$A4322,'2011 AYP'!A$2:B$1072,2)</f>
        <v xml:space="preserve"> A (Alert)</v>
      </c>
      <c r="F4324" s="66"/>
      <c r="G4324" s="63" t="s">
        <v>2485</v>
      </c>
      <c r="H4324" s="60" t="str">
        <f t="shared" ref="H4324:I4324" si="5526">IF(H4322="Met","Yes",IF(H4323="Met","Yes","No"))</f>
        <v>Yes</v>
      </c>
      <c r="I4324" s="60" t="str">
        <f t="shared" si="5526"/>
        <v>Yes</v>
      </c>
      <c r="J4324" s="42"/>
      <c r="K4324" s="60" t="str">
        <f t="shared" ref="K4324:L4324" si="5527">IF(K4322="Met","Yes",IF(K4323="Met","Yes","No"))</f>
        <v>Yes</v>
      </c>
      <c r="L4324" s="60" t="str">
        <f t="shared" si="5527"/>
        <v>Yes</v>
      </c>
      <c r="M4324" s="1" t="s">
        <v>9</v>
      </c>
      <c r="N4324" s="14" t="s">
        <v>2503</v>
      </c>
      <c r="O4324" s="5"/>
      <c r="P4324" s="44" t="str">
        <f t="shared" ref="P4324" si="5528">IF(H4328="Yes",IF(I4328="Yes","Yes","No"),"No")</f>
        <v>No</v>
      </c>
      <c r="Q4324" s="108" t="s">
        <v>2758</v>
      </c>
      <c r="R4324" s="5" t="s">
        <v>1</v>
      </c>
      <c r="S4324" s="1" t="s">
        <v>5</v>
      </c>
      <c r="T4324" s="1" t="s">
        <v>3</v>
      </c>
      <c r="U4324" s="5">
        <v>984</v>
      </c>
      <c r="V4324" s="1">
        <v>89.13</v>
      </c>
      <c r="W4324" s="1">
        <v>88.66</v>
      </c>
      <c r="X4324" s="9">
        <f t="shared" si="5483"/>
        <v>0.46999999999999886</v>
      </c>
      <c r="Y4324" s="14">
        <v>878</v>
      </c>
      <c r="Z4324" s="1">
        <v>90.89</v>
      </c>
      <c r="AA4324" s="1">
        <v>89.73</v>
      </c>
      <c r="AB4324" s="71">
        <f t="shared" si="5523"/>
        <v>1.1599999999999966</v>
      </c>
      <c r="AC4324" s="53"/>
    </row>
    <row r="4325" spans="1:29" x14ac:dyDescent="0.25">
      <c r="A4325" s="53">
        <v>6041702</v>
      </c>
      <c r="B4325" s="89" t="s">
        <v>151</v>
      </c>
      <c r="C4325" s="53" t="s">
        <v>151</v>
      </c>
      <c r="D4325" s="49" t="s">
        <v>2507</v>
      </c>
      <c r="E4325" s="47">
        <f>VLOOKUP('2012 Accountability Database'!A4322,Dems1112!$A$2:$G$1082,3)</f>
        <v>0.7</v>
      </c>
      <c r="F4325" s="66"/>
      <c r="G4325" s="52"/>
      <c r="M4325" s="1" t="s">
        <v>9</v>
      </c>
      <c r="N4325" s="14" t="s">
        <v>2504</v>
      </c>
      <c r="O4325" s="5"/>
      <c r="P4325" s="44" t="str">
        <f t="shared" ref="P4325" si="5529">IF(K4328="Yes",IF(L4328="Yes","Yes","No"),"No")</f>
        <v>No</v>
      </c>
      <c r="Q4325" s="108"/>
      <c r="R4325" s="5" t="s">
        <v>1</v>
      </c>
      <c r="S4325" s="1" t="s">
        <v>5</v>
      </c>
      <c r="T4325" s="1" t="s">
        <v>7</v>
      </c>
      <c r="U4325" s="5">
        <v>272</v>
      </c>
      <c r="V4325" s="1">
        <v>78.31</v>
      </c>
      <c r="W4325" s="1">
        <v>75.81</v>
      </c>
      <c r="X4325" s="9">
        <f t="shared" si="5483"/>
        <v>2.5</v>
      </c>
      <c r="Y4325" s="14">
        <v>241</v>
      </c>
      <c r="Z4325" s="1">
        <v>81.33</v>
      </c>
      <c r="AA4325" s="1">
        <v>77.08</v>
      </c>
      <c r="AB4325" s="71">
        <f t="shared" si="5523"/>
        <v>4.25</v>
      </c>
      <c r="AC4325" s="53"/>
    </row>
    <row r="4326" spans="1:29" x14ac:dyDescent="0.25">
      <c r="A4326" s="53">
        <v>6041702</v>
      </c>
      <c r="B4326" s="89" t="s">
        <v>151</v>
      </c>
      <c r="C4326" s="53" t="s">
        <v>151</v>
      </c>
      <c r="D4326" s="50" t="s">
        <v>2508</v>
      </c>
      <c r="E4326" s="47">
        <f>VLOOKUP('2012 Accountability Database'!A4322,Dems1112!$A$2:$G$1082,4)</f>
        <v>0.36</v>
      </c>
      <c r="F4326" s="65" t="s">
        <v>2486</v>
      </c>
      <c r="G4326" s="62"/>
      <c r="H4326" s="13" t="str">
        <f>IF(V4326&gt;94,"Met",IF(X4326="--","n/a",IF(X4326&gt;=0,"Met","Did Not Meet")))</f>
        <v>Did Not Meet</v>
      </c>
      <c r="I4326" s="13" t="str">
        <f>IF(V4327&gt;94,"Met",IF(X4327="--","n/a",IF(X4327&gt;=0,"Met","Did Not Meet")))</f>
        <v>Did Not Meet</v>
      </c>
      <c r="J4326" s="13"/>
      <c r="K4326" s="13" t="str">
        <f>IF(Z4326&gt;94,"Met",IF(AB4326="--","n/a",IF(AB4326&gt;=0,"Met","Did Not Meet")))</f>
        <v>Did Not Meet</v>
      </c>
      <c r="L4326" s="13" t="str">
        <f>IF(Z4327&gt;94,"Met",IF(AB4327="--","n/a",IF(AB4327&gt;=0,"Met","Did Not Meet")))</f>
        <v>Did Not Meet</v>
      </c>
      <c r="M4326" s="5" t="s">
        <v>9</v>
      </c>
      <c r="N4326" s="68" t="s">
        <v>2497</v>
      </c>
      <c r="O4326" s="35"/>
      <c r="P4326" s="44"/>
      <c r="Q4326" s="108"/>
      <c r="R4326" s="5" t="s">
        <v>6</v>
      </c>
      <c r="S4326" s="5" t="s">
        <v>2</v>
      </c>
      <c r="T4326" s="5" t="s">
        <v>3</v>
      </c>
      <c r="U4326" s="5">
        <v>577</v>
      </c>
      <c r="V4326" s="5">
        <v>80.94</v>
      </c>
      <c r="W4326" s="5">
        <v>86.08</v>
      </c>
      <c r="X4326" s="8">
        <f t="shared" si="5483"/>
        <v>-5.1400000000000006</v>
      </c>
      <c r="Y4326" s="14">
        <v>352</v>
      </c>
      <c r="Z4326" s="5">
        <v>82.67</v>
      </c>
      <c r="AA4326" s="5">
        <v>85.13</v>
      </c>
      <c r="AB4326" s="72">
        <f t="shared" si="5523"/>
        <v>-2.4599999999999937</v>
      </c>
      <c r="AC4326" s="53"/>
    </row>
    <row r="4327" spans="1:29" x14ac:dyDescent="0.25">
      <c r="A4327" s="53">
        <v>6041702</v>
      </c>
      <c r="B4327" s="89" t="s">
        <v>151</v>
      </c>
      <c r="C4327" s="53" t="s">
        <v>151</v>
      </c>
      <c r="D4327" s="50" t="s">
        <v>974</v>
      </c>
      <c r="E4327" s="47" t="str">
        <f>VLOOKUP('2012 Accountability Database'!A4322,Dems1112!$A$2:$G$1082,5)</f>
        <v>6-8</v>
      </c>
      <c r="F4327" s="65" t="s">
        <v>2487</v>
      </c>
      <c r="G4327" s="62"/>
      <c r="H4327" s="13" t="str">
        <f>IF(V4328&gt;94,"Met",IF(X4328="--","n/a",IF(X4328&gt;=0,"Met","Did Not Meet")))</f>
        <v>Did Not Meet</v>
      </c>
      <c r="I4327" s="13" t="str">
        <f>IF(V4329&gt;94,"Met",IF(X4329="--","n/a",IF(X4329&gt;=0,"Met","Did Not Meet")))</f>
        <v>Did Not Meet</v>
      </c>
      <c r="J4327" s="13"/>
      <c r="K4327" s="13" t="str">
        <f>IF(Z4328&gt;94,"Met",IF(AB4328="--","n/a",IF(AB4328&gt;=0,"Met","Did Not Meet")))</f>
        <v>Did Not Meet</v>
      </c>
      <c r="L4327" s="13" t="str">
        <f>IF(Z4329&gt;94,"Met",IF(AB4329="--","n/a",IF(AB4329&gt;=0,"Met","Did Not Meet")))</f>
        <v>Did Not Meet</v>
      </c>
      <c r="M4327" s="1" t="s">
        <v>9</v>
      </c>
      <c r="N4327" s="14"/>
      <c r="O4327" s="35" t="s">
        <v>2506</v>
      </c>
      <c r="P4327" s="83" t="str">
        <f t="shared" ref="P4327" si="5530">IF(P4322="No"," ", IF(P4324="No"," ",IF(P4323="No", " ",IF(P4325="No"," ","X"))))</f>
        <v xml:space="preserve"> </v>
      </c>
      <c r="Q4327" s="108"/>
      <c r="R4327" s="5" t="s">
        <v>6</v>
      </c>
      <c r="S4327" s="1" t="s">
        <v>2</v>
      </c>
      <c r="T4327" s="1" t="s">
        <v>7</v>
      </c>
      <c r="U4327" s="5">
        <v>191</v>
      </c>
      <c r="V4327" s="1">
        <v>65.97</v>
      </c>
      <c r="W4327" s="1">
        <v>67.27</v>
      </c>
      <c r="X4327" s="6">
        <f t="shared" si="5483"/>
        <v>-1.2999999999999972</v>
      </c>
      <c r="Y4327" s="14">
        <v>125</v>
      </c>
      <c r="Z4327" s="1">
        <v>68.8</v>
      </c>
      <c r="AA4327" s="1">
        <v>71.349999999999994</v>
      </c>
      <c r="AB4327" s="72">
        <f t="shared" si="5523"/>
        <v>-2.5499999999999972</v>
      </c>
      <c r="AC4327" s="53"/>
    </row>
    <row r="4328" spans="1:29" ht="15.75" x14ac:dyDescent="0.25">
      <c r="A4328" s="53">
        <v>6041702</v>
      </c>
      <c r="B4328" s="89" t="s">
        <v>151</v>
      </c>
      <c r="C4328" s="53" t="s">
        <v>151</v>
      </c>
      <c r="D4328" s="50" t="s">
        <v>975</v>
      </c>
      <c r="E4328" s="48" t="str">
        <f>VLOOKUP('2012 Accountability Database'!A4322,Dems1112!$A$2:$G$1082,6)</f>
        <v>3 (Central AR)</v>
      </c>
      <c r="F4328" s="66"/>
      <c r="G4328" s="63" t="s">
        <v>2488</v>
      </c>
      <c r="H4328" s="61" t="str">
        <f t="shared" ref="H4328:I4328" si="5531">IF(H4326="Met","Yes",IF(H4327="Met","Yes","No"))</f>
        <v>No</v>
      </c>
      <c r="I4328" s="61" t="str">
        <f t="shared" si="5531"/>
        <v>No</v>
      </c>
      <c r="J4328" s="55"/>
      <c r="K4328" s="61" t="str">
        <f t="shared" ref="K4328:L4328" si="5532">IF(K4326="Met","Yes",IF(K4327="Met","Yes","No"))</f>
        <v>No</v>
      </c>
      <c r="L4328" s="61" t="str">
        <f t="shared" si="5532"/>
        <v>No</v>
      </c>
      <c r="M4328" s="5" t="s">
        <v>9</v>
      </c>
      <c r="N4328" s="14"/>
      <c r="O4328" s="35" t="s">
        <v>2505</v>
      </c>
      <c r="P4328" s="83" t="str">
        <f t="shared" ref="P4328" si="5533">IF(P4327="X"," ",IF(P4329="X"," ","X"))</f>
        <v xml:space="preserve"> </v>
      </c>
      <c r="Q4328" s="94" t="s">
        <v>2759</v>
      </c>
      <c r="R4328" s="5" t="s">
        <v>6</v>
      </c>
      <c r="S4328" s="5" t="s">
        <v>5</v>
      </c>
      <c r="T4328" s="5" t="s">
        <v>3</v>
      </c>
      <c r="U4328" s="5">
        <v>1497</v>
      </c>
      <c r="V4328" s="5">
        <v>83.43</v>
      </c>
      <c r="W4328" s="5">
        <v>86.08</v>
      </c>
      <c r="X4328" s="8">
        <f t="shared" si="5483"/>
        <v>-2.6499999999999915</v>
      </c>
      <c r="Y4328" s="14">
        <v>881</v>
      </c>
      <c r="Z4328" s="5">
        <v>83.88</v>
      </c>
      <c r="AA4328" s="5">
        <v>85.13</v>
      </c>
      <c r="AB4328" s="72">
        <f t="shared" si="5523"/>
        <v>-1.25</v>
      </c>
      <c r="AC4328" s="53"/>
    </row>
    <row r="4329" spans="1:29" x14ac:dyDescent="0.25">
      <c r="A4329" s="54">
        <v>6041702</v>
      </c>
      <c r="B4329" s="90" t="s">
        <v>151</v>
      </c>
      <c r="C4329" s="54" t="s">
        <v>151</v>
      </c>
      <c r="D4329" s="4"/>
      <c r="E4329" s="4"/>
      <c r="F4329" s="67"/>
      <c r="G4329" s="64"/>
      <c r="H4329" s="43"/>
      <c r="I4329" s="43"/>
      <c r="J4329" s="43"/>
      <c r="K4329" s="43"/>
      <c r="L4329" s="43"/>
      <c r="M4329" s="4" t="s">
        <v>9</v>
      </c>
      <c r="N4329" s="15"/>
      <c r="O4329" s="38" t="s">
        <v>2482</v>
      </c>
      <c r="P4329" s="84" t="str">
        <f>IF(E4323="Achieving School"," ","X")</f>
        <v>X</v>
      </c>
      <c r="Q4329" s="91"/>
      <c r="R4329" s="4" t="s">
        <v>6</v>
      </c>
      <c r="S4329" s="4" t="s">
        <v>5</v>
      </c>
      <c r="T4329" s="4" t="s">
        <v>7</v>
      </c>
      <c r="U4329" s="4">
        <v>372</v>
      </c>
      <c r="V4329" s="4">
        <v>66.13</v>
      </c>
      <c r="W4329" s="4">
        <v>67.27</v>
      </c>
      <c r="X4329" s="7">
        <f t="shared" si="5483"/>
        <v>-1.1400000000000006</v>
      </c>
      <c r="Y4329" s="15">
        <v>241</v>
      </c>
      <c r="Z4329" s="4">
        <v>68.459999999999994</v>
      </c>
      <c r="AA4329" s="4">
        <v>71.349999999999994</v>
      </c>
      <c r="AB4329" s="73">
        <f t="shared" si="5523"/>
        <v>-2.8900000000000006</v>
      </c>
      <c r="AC4329" s="54"/>
    </row>
    <row r="4330" spans="1:29" x14ac:dyDescent="0.25">
      <c r="A4330" s="1">
        <v>6042701</v>
      </c>
      <c r="B4330" s="87" t="s">
        <v>81</v>
      </c>
      <c r="C4330" s="55" t="s">
        <v>81</v>
      </c>
      <c r="E4330" s="42"/>
      <c r="F4330" s="65" t="s">
        <v>2483</v>
      </c>
      <c r="G4330" s="62"/>
      <c r="H4330" s="37" t="str">
        <f>IF(V4330&gt;94,"Met",IF(X4330="--","n/a",IF(X4330&gt;=0,"Met","Did Not Meet")))</f>
        <v>Met</v>
      </c>
      <c r="I4330" s="37" t="str">
        <f>IF(V4331&gt;94,"Met",IF(X4331="--","n/a",IF(X4331&gt;=0,"Met","Did Not Meet")))</f>
        <v>Met</v>
      </c>
      <c r="K4330" s="13" t="str">
        <f>IF(Z4330&gt;94,"Met",IF(AB4330="--","n/a",IF(AB4330&gt;=0,"Met","Did Not Meet")))</f>
        <v>Met</v>
      </c>
      <c r="L4330" s="13" t="str">
        <f>IF(Z4331&gt;94,"Met",IF(AB4331="--","n/a",IF(AB4331&gt;=0,"Met","Did Not Meet")))</f>
        <v>Met</v>
      </c>
      <c r="M4330" s="1" t="s">
        <v>9</v>
      </c>
      <c r="N4330" s="14" t="s">
        <v>2502</v>
      </c>
      <c r="O4330" s="5"/>
      <c r="P4330" s="44" t="str">
        <f t="shared" ref="P4330" si="5534">IF(H4332="Yes",IF(I4332="Yes","Yes","No"),"No")</f>
        <v>Yes</v>
      </c>
      <c r="Q4330" s="93"/>
      <c r="R4330" s="5" t="s">
        <v>1</v>
      </c>
      <c r="S4330" s="1" t="s">
        <v>2</v>
      </c>
      <c r="T4330" s="1" t="s">
        <v>3</v>
      </c>
      <c r="U4330" s="5">
        <v>62</v>
      </c>
      <c r="V4330" s="1">
        <v>50</v>
      </c>
      <c r="W4330" s="1">
        <v>29.37</v>
      </c>
      <c r="X4330" s="9">
        <f t="shared" si="5483"/>
        <v>20.63</v>
      </c>
      <c r="Y4330" s="14">
        <v>41</v>
      </c>
      <c r="Z4330" s="1">
        <v>78.05</v>
      </c>
      <c r="AA4330" s="1">
        <v>34.159999999999997</v>
      </c>
      <c r="AB4330" s="71">
        <f t="shared" si="5523"/>
        <v>43.89</v>
      </c>
      <c r="AC4330" s="36"/>
    </row>
    <row r="4331" spans="1:29" ht="15.75" x14ac:dyDescent="0.25">
      <c r="A4331" s="53">
        <v>6042701</v>
      </c>
      <c r="B4331" s="89" t="s">
        <v>81</v>
      </c>
      <c r="C4331" s="53" t="s">
        <v>81</v>
      </c>
      <c r="D4331" s="49" t="s">
        <v>2498</v>
      </c>
      <c r="E4331" s="34" t="str">
        <f>M4330</f>
        <v>Needs Improvement School</v>
      </c>
      <c r="F4331" s="65" t="s">
        <v>2484</v>
      </c>
      <c r="G4331" s="62"/>
      <c r="H4331" s="13" t="str">
        <f>IF(V4332&gt;94,"Met",IF(X4332="--","n/a",IF(X4332&gt;=0,"Met","Did Not Meet")))</f>
        <v>Met</v>
      </c>
      <c r="I4331" s="13" t="str">
        <f>IF(V4333&gt;94,"Met",IF(X4333="--","n/a",IF(X4333&gt;=0,"Met","Did Not Meet")))</f>
        <v>Met</v>
      </c>
      <c r="K4331" s="13" t="str">
        <f>IF(Z4332&gt;94,"Met",IF(AB4332="--","n/a",IF(AB4332&gt;=0,"Met","Did Not Meet")))</f>
        <v>Met</v>
      </c>
      <c r="L4331" s="13" t="str">
        <f>IF(Z4333&gt;94,"Met",IF(AB4333="--","n/a",IF(AB4333&gt;=0,"Met","Did Not Meet")))</f>
        <v>Met</v>
      </c>
      <c r="M4331" s="1" t="s">
        <v>9</v>
      </c>
      <c r="N4331" s="14" t="s">
        <v>2501</v>
      </c>
      <c r="O4331" s="5"/>
      <c r="P4331" s="44" t="str">
        <f t="shared" ref="P4331" si="5535">IF(K4332="Yes",IF(L4332="Yes","Yes","No"),"No")</f>
        <v>Yes</v>
      </c>
      <c r="Q4331" s="94" t="s">
        <v>2759</v>
      </c>
      <c r="R4331" s="5" t="s">
        <v>1</v>
      </c>
      <c r="S4331" s="1" t="s">
        <v>2</v>
      </c>
      <c r="T4331" s="1" t="s">
        <v>7</v>
      </c>
      <c r="U4331" s="5">
        <v>59</v>
      </c>
      <c r="V4331" s="1">
        <v>49.15</v>
      </c>
      <c r="W4331" s="1">
        <v>29.67</v>
      </c>
      <c r="X4331" s="9">
        <f t="shared" si="5483"/>
        <v>19.479999999999997</v>
      </c>
      <c r="Y4331" s="14">
        <v>39</v>
      </c>
      <c r="Z4331" s="1">
        <v>76.92</v>
      </c>
      <c r="AA4331" s="1">
        <v>33.950000000000003</v>
      </c>
      <c r="AB4331" s="71">
        <f t="shared" si="5523"/>
        <v>42.97</v>
      </c>
      <c r="AC4331" s="53"/>
    </row>
    <row r="4332" spans="1:29" ht="15" customHeight="1" x14ac:dyDescent="0.25">
      <c r="A4332" s="53">
        <v>6042701</v>
      </c>
      <c r="B4332" s="89" t="s">
        <v>81</v>
      </c>
      <c r="C4332" s="53" t="s">
        <v>81</v>
      </c>
      <c r="D4332" s="49" t="s">
        <v>2499</v>
      </c>
      <c r="E4332" s="35" t="str">
        <f>VLOOKUP('2012 Accountability Database'!$A4330,'2011 AYP'!A$2:B$1072,2)</f>
        <v>SI_3 (School Improvement Year 3)</v>
      </c>
      <c r="F4332" s="66"/>
      <c r="G4332" s="63" t="s">
        <v>2485</v>
      </c>
      <c r="H4332" s="60" t="str">
        <f t="shared" ref="H4332:I4332" si="5536">IF(H4330="Met","Yes",IF(H4331="Met","Yes","No"))</f>
        <v>Yes</v>
      </c>
      <c r="I4332" s="60" t="str">
        <f t="shared" si="5536"/>
        <v>Yes</v>
      </c>
      <c r="J4332" s="42"/>
      <c r="K4332" s="60" t="str">
        <f t="shared" ref="K4332:L4332" si="5537">IF(K4330="Met","Yes",IF(K4331="Met","Yes","No"))</f>
        <v>Yes</v>
      </c>
      <c r="L4332" s="60" t="str">
        <f t="shared" si="5537"/>
        <v>Yes</v>
      </c>
      <c r="M4332" s="1" t="s">
        <v>9</v>
      </c>
      <c r="N4332" s="14" t="s">
        <v>2503</v>
      </c>
      <c r="O4332" s="5"/>
      <c r="P4332" s="44" t="str">
        <f t="shared" ref="P4332" si="5538">IF(H4336="Yes",IF(I4336="Yes","Yes","No"),"No")</f>
        <v>No</v>
      </c>
      <c r="Q4332" s="108" t="s">
        <v>2758</v>
      </c>
      <c r="R4332" s="5" t="s">
        <v>1</v>
      </c>
      <c r="S4332" s="1" t="s">
        <v>5</v>
      </c>
      <c r="T4332" s="1" t="s">
        <v>3</v>
      </c>
      <c r="U4332" s="5">
        <v>290</v>
      </c>
      <c r="V4332" s="1">
        <v>31.03</v>
      </c>
      <c r="W4332" s="1">
        <v>29.37</v>
      </c>
      <c r="X4332" s="9">
        <f t="shared" si="5483"/>
        <v>1.6600000000000001</v>
      </c>
      <c r="Y4332" s="14">
        <v>177</v>
      </c>
      <c r="Z4332" s="1">
        <v>49.72</v>
      </c>
      <c r="AA4332" s="1">
        <v>34.159999999999997</v>
      </c>
      <c r="AB4332" s="71">
        <f t="shared" si="5523"/>
        <v>15.560000000000002</v>
      </c>
      <c r="AC4332" s="53"/>
    </row>
    <row r="4333" spans="1:29" x14ac:dyDescent="0.25">
      <c r="A4333" s="53">
        <v>6042701</v>
      </c>
      <c r="B4333" s="89" t="s">
        <v>81</v>
      </c>
      <c r="C4333" s="53" t="s">
        <v>81</v>
      </c>
      <c r="D4333" s="49" t="s">
        <v>2507</v>
      </c>
      <c r="E4333" s="47">
        <f>VLOOKUP('2012 Accountability Database'!A4330,Dems1112!$A$2:$G$1082,3)</f>
        <v>0.99</v>
      </c>
      <c r="F4333" s="66"/>
      <c r="G4333" s="52"/>
      <c r="M4333" s="1" t="s">
        <v>9</v>
      </c>
      <c r="N4333" s="14" t="s">
        <v>2504</v>
      </c>
      <c r="O4333" s="5"/>
      <c r="P4333" s="44" t="str">
        <f t="shared" ref="P4333" si="5539">IF(K4336="Yes",IF(L4336="Yes","Yes","No"),"No")</f>
        <v>No</v>
      </c>
      <c r="Q4333" s="108"/>
      <c r="R4333" s="5" t="s">
        <v>1</v>
      </c>
      <c r="S4333" s="1" t="s">
        <v>5</v>
      </c>
      <c r="T4333" s="1" t="s">
        <v>7</v>
      </c>
      <c r="U4333" s="5">
        <v>275</v>
      </c>
      <c r="V4333" s="1">
        <v>30.91</v>
      </c>
      <c r="W4333" s="1">
        <v>29.67</v>
      </c>
      <c r="X4333" s="9">
        <f t="shared" si="5483"/>
        <v>1.2399999999999984</v>
      </c>
      <c r="Y4333" s="14">
        <v>171</v>
      </c>
      <c r="Z4333" s="1">
        <v>49.71</v>
      </c>
      <c r="AA4333" s="1">
        <v>33.950000000000003</v>
      </c>
      <c r="AB4333" s="71">
        <f t="shared" si="5523"/>
        <v>15.759999999999998</v>
      </c>
      <c r="AC4333" s="53"/>
    </row>
    <row r="4334" spans="1:29" x14ac:dyDescent="0.25">
      <c r="A4334" s="53">
        <v>6042701</v>
      </c>
      <c r="B4334" s="89" t="s">
        <v>81</v>
      </c>
      <c r="C4334" s="53" t="s">
        <v>81</v>
      </c>
      <c r="D4334" s="50" t="s">
        <v>2508</v>
      </c>
      <c r="E4334" s="47">
        <f>VLOOKUP('2012 Accountability Database'!A4330,Dems1112!$A$2:$G$1082,4)</f>
        <v>0.96</v>
      </c>
      <c r="F4334" s="65" t="s">
        <v>2486</v>
      </c>
      <c r="G4334" s="62"/>
      <c r="H4334" s="13" t="str">
        <f>IF(V4334&gt;94,"Met",IF(X4334="--","n/a",IF(X4334&gt;=0,"Met","Did Not Meet")))</f>
        <v>Did Not Meet</v>
      </c>
      <c r="I4334" s="13" t="str">
        <f>IF(V4335&gt;94,"Met",IF(X4335="--","n/a",IF(X4335&gt;=0,"Met","Did Not Meet")))</f>
        <v>Did Not Meet</v>
      </c>
      <c r="J4334" s="13"/>
      <c r="K4334" s="13" t="str">
        <f>IF(Z4334&gt;94,"Met",IF(AB4334="--","n/a",IF(AB4334&gt;=0,"Met","Did Not Meet")))</f>
        <v>Did Not Meet</v>
      </c>
      <c r="L4334" s="13" t="str">
        <f>IF(Z4335&gt;94,"Met",IF(AB4335="--","n/a",IF(AB4335&gt;=0,"Met","Did Not Meet")))</f>
        <v>Did Not Meet</v>
      </c>
      <c r="M4334" s="5" t="s">
        <v>9</v>
      </c>
      <c r="N4334" s="68" t="s">
        <v>2497</v>
      </c>
      <c r="O4334" s="35"/>
      <c r="P4334" s="44"/>
      <c r="Q4334" s="108"/>
      <c r="R4334" s="5" t="s">
        <v>6</v>
      </c>
      <c r="S4334" s="5" t="s">
        <v>2</v>
      </c>
      <c r="T4334" s="5" t="s">
        <v>3</v>
      </c>
      <c r="U4334" s="5">
        <v>62</v>
      </c>
      <c r="V4334" s="5">
        <v>22.58</v>
      </c>
      <c r="W4334" s="5">
        <v>25.61</v>
      </c>
      <c r="X4334" s="8">
        <f t="shared" si="5483"/>
        <v>-3.0300000000000011</v>
      </c>
      <c r="Y4334" s="14">
        <v>41</v>
      </c>
      <c r="Z4334" s="5">
        <v>14.63</v>
      </c>
      <c r="AA4334" s="5">
        <v>25.12</v>
      </c>
      <c r="AB4334" s="72">
        <f t="shared" si="5523"/>
        <v>-10.49</v>
      </c>
      <c r="AC4334" s="53"/>
    </row>
    <row r="4335" spans="1:29" x14ac:dyDescent="0.25">
      <c r="A4335" s="53">
        <v>6042701</v>
      </c>
      <c r="B4335" s="89" t="s">
        <v>81</v>
      </c>
      <c r="C4335" s="53" t="s">
        <v>81</v>
      </c>
      <c r="D4335" s="50" t="s">
        <v>974</v>
      </c>
      <c r="E4335" s="47" t="str">
        <f>VLOOKUP('2012 Accountability Database'!A4330,Dems1112!$A$2:$G$1082,5)</f>
        <v>K-8</v>
      </c>
      <c r="F4335" s="65" t="s">
        <v>2487</v>
      </c>
      <c r="G4335" s="62"/>
      <c r="H4335" s="13" t="str">
        <f>IF(V4336&gt;94,"Met",IF(X4336="--","n/a",IF(X4336&gt;=0,"Met","Did Not Meet")))</f>
        <v>Did Not Meet</v>
      </c>
      <c r="I4335" s="13" t="str">
        <f>IF(V4337&gt;94,"Met",IF(X4337="--","n/a",IF(X4337&gt;=0,"Met","Did Not Meet")))</f>
        <v>Did Not Meet</v>
      </c>
      <c r="J4335" s="13"/>
      <c r="K4335" s="13" t="str">
        <f>IF(Z4336&gt;94,"Met",IF(AB4336="--","n/a",IF(AB4336&gt;=0,"Met","Did Not Meet")))</f>
        <v>Did Not Meet</v>
      </c>
      <c r="L4335" s="13" t="str">
        <f>IF(Z4337&gt;94,"Met",IF(AB4337="--","n/a",IF(AB4337&gt;=0,"Met","Did Not Meet")))</f>
        <v>Did Not Meet</v>
      </c>
      <c r="M4335" s="1" t="s">
        <v>9</v>
      </c>
      <c r="N4335" s="14"/>
      <c r="O4335" s="35" t="s">
        <v>2506</v>
      </c>
      <c r="P4335" s="83" t="str">
        <f t="shared" ref="P4335" si="5540">IF(P4330="No"," ", IF(P4332="No"," ",IF(P4331="No", " ",IF(P4333="No"," ","X"))))</f>
        <v xml:space="preserve"> </v>
      </c>
      <c r="Q4335" s="108"/>
      <c r="R4335" s="5" t="s">
        <v>6</v>
      </c>
      <c r="S4335" s="1" t="s">
        <v>2</v>
      </c>
      <c r="T4335" s="1" t="s">
        <v>7</v>
      </c>
      <c r="U4335" s="5">
        <v>59</v>
      </c>
      <c r="V4335" s="1">
        <v>20.34</v>
      </c>
      <c r="W4335" s="1">
        <v>26.51</v>
      </c>
      <c r="X4335" s="6">
        <f t="shared" si="5483"/>
        <v>-6.1700000000000017</v>
      </c>
      <c r="Y4335" s="14">
        <v>39</v>
      </c>
      <c r="Z4335" s="1">
        <v>15.38</v>
      </c>
      <c r="AA4335" s="1">
        <v>25.86</v>
      </c>
      <c r="AB4335" s="72">
        <f t="shared" si="5523"/>
        <v>-10.479999999999999</v>
      </c>
      <c r="AC4335" s="53"/>
    </row>
    <row r="4336" spans="1:29" ht="15.75" x14ac:dyDescent="0.25">
      <c r="A4336" s="53">
        <v>6042701</v>
      </c>
      <c r="B4336" s="89" t="s">
        <v>81</v>
      </c>
      <c r="C4336" s="53" t="s">
        <v>81</v>
      </c>
      <c r="D4336" s="50" t="s">
        <v>975</v>
      </c>
      <c r="E4336" s="48" t="str">
        <f>VLOOKUP('2012 Accountability Database'!A4330,Dems1112!$A$2:$G$1082,6)</f>
        <v>3 (Central AR)</v>
      </c>
      <c r="F4336" s="66"/>
      <c r="G4336" s="63" t="s">
        <v>2488</v>
      </c>
      <c r="H4336" s="61" t="str">
        <f t="shared" ref="H4336:I4336" si="5541">IF(H4334="Met","Yes",IF(H4335="Met","Yes","No"))</f>
        <v>No</v>
      </c>
      <c r="I4336" s="61" t="str">
        <f t="shared" si="5541"/>
        <v>No</v>
      </c>
      <c r="J4336" s="55"/>
      <c r="K4336" s="61" t="str">
        <f t="shared" ref="K4336:L4336" si="5542">IF(K4334="Met","Yes",IF(K4335="Met","Yes","No"))</f>
        <v>No</v>
      </c>
      <c r="L4336" s="61" t="str">
        <f t="shared" si="5542"/>
        <v>No</v>
      </c>
      <c r="M4336" s="1" t="s">
        <v>9</v>
      </c>
      <c r="N4336" s="14"/>
      <c r="O4336" s="35" t="s">
        <v>2505</v>
      </c>
      <c r="P4336" s="83" t="str">
        <f t="shared" ref="P4336" si="5543">IF(P4335="X"," ",IF(P4337="X"," ","X"))</f>
        <v xml:space="preserve"> </v>
      </c>
      <c r="Q4336" s="94" t="s">
        <v>2759</v>
      </c>
      <c r="R4336" s="5" t="s">
        <v>6</v>
      </c>
      <c r="S4336" s="1" t="s">
        <v>5</v>
      </c>
      <c r="T4336" s="1" t="s">
        <v>3</v>
      </c>
      <c r="U4336" s="5">
        <v>290</v>
      </c>
      <c r="V4336" s="1">
        <v>21.38</v>
      </c>
      <c r="W4336" s="1">
        <v>25.61</v>
      </c>
      <c r="X4336" s="6">
        <f t="shared" si="5483"/>
        <v>-4.2300000000000004</v>
      </c>
      <c r="Y4336" s="14">
        <v>177</v>
      </c>
      <c r="Z4336" s="1">
        <v>19.77</v>
      </c>
      <c r="AA4336" s="1">
        <v>25.12</v>
      </c>
      <c r="AB4336" s="72">
        <f t="shared" si="5523"/>
        <v>-5.3500000000000014</v>
      </c>
      <c r="AC4336" s="53"/>
    </row>
    <row r="4337" spans="1:29" x14ac:dyDescent="0.25">
      <c r="A4337" s="54">
        <v>6042701</v>
      </c>
      <c r="B4337" s="90" t="s">
        <v>81</v>
      </c>
      <c r="C4337" s="54" t="s">
        <v>81</v>
      </c>
      <c r="D4337" s="4"/>
      <c r="E4337" s="4"/>
      <c r="F4337" s="67"/>
      <c r="G4337" s="64"/>
      <c r="H4337" s="43"/>
      <c r="I4337" s="43"/>
      <c r="J4337" s="43"/>
      <c r="K4337" s="43"/>
      <c r="L4337" s="43"/>
      <c r="M4337" s="4" t="s">
        <v>9</v>
      </c>
      <c r="N4337" s="15"/>
      <c r="O4337" s="38" t="s">
        <v>2482</v>
      </c>
      <c r="P4337" s="84" t="str">
        <f>IF(E4331="Achieving School"," ","X")</f>
        <v>X</v>
      </c>
      <c r="Q4337" s="91"/>
      <c r="R4337" s="4" t="s">
        <v>6</v>
      </c>
      <c r="S4337" s="4" t="s">
        <v>5</v>
      </c>
      <c r="T4337" s="4" t="s">
        <v>7</v>
      </c>
      <c r="U4337" s="4">
        <v>275</v>
      </c>
      <c r="V4337" s="4">
        <v>21.45</v>
      </c>
      <c r="W4337" s="4">
        <v>26.51</v>
      </c>
      <c r="X4337" s="7">
        <f t="shared" si="5483"/>
        <v>-5.0600000000000023</v>
      </c>
      <c r="Y4337" s="15">
        <v>171</v>
      </c>
      <c r="Z4337" s="4">
        <v>20.47</v>
      </c>
      <c r="AA4337" s="4">
        <v>25.86</v>
      </c>
      <c r="AB4337" s="73">
        <f t="shared" si="5523"/>
        <v>-5.3900000000000006</v>
      </c>
      <c r="AC4337" s="54"/>
    </row>
    <row r="4338" spans="1:29" x14ac:dyDescent="0.25">
      <c r="A4338" s="1">
        <v>6043701</v>
      </c>
      <c r="B4338" s="87" t="s">
        <v>2744</v>
      </c>
      <c r="C4338" s="55" t="s">
        <v>15</v>
      </c>
      <c r="E4338" s="42"/>
      <c r="F4338" s="65" t="s">
        <v>2483</v>
      </c>
      <c r="G4338" s="62"/>
      <c r="H4338" s="37" t="str">
        <f>IF(V4338&gt;94,"Met",IF(X4338="--","n/a",IF(X4338&gt;=0,"Met","Did Not Meet")))</f>
        <v>Met</v>
      </c>
      <c r="I4338" s="37" t="str">
        <f>IF(V4339&gt;94,"Met",IF(X4339="--","n/a",IF(X4339&gt;=0,"Met","Did Not Meet")))</f>
        <v>Met</v>
      </c>
      <c r="K4338" s="13" t="str">
        <f>IF(Z4338&gt;94,"Met",IF(AB4338="--","n/a",IF(AB4338&gt;=0,"Met","Did Not Meet")))</f>
        <v>Met</v>
      </c>
      <c r="L4338" s="13" t="str">
        <f>IF(Z4339&gt;94,"Met",IF(AB4339="--","n/a",IF(AB4339&gt;=0,"Met","Did Not Meet")))</f>
        <v>Met</v>
      </c>
      <c r="M4338" s="5" t="s">
        <v>9</v>
      </c>
      <c r="N4338" s="14" t="s">
        <v>2502</v>
      </c>
      <c r="O4338" s="5"/>
      <c r="P4338" s="44" t="str">
        <f t="shared" ref="P4338" si="5544">IF(H4340="Yes",IF(I4340="Yes","Yes","No"),"No")</f>
        <v>Yes</v>
      </c>
      <c r="Q4338" s="93"/>
      <c r="R4338" s="5" t="s">
        <v>1</v>
      </c>
      <c r="S4338" s="5" t="s">
        <v>2</v>
      </c>
      <c r="T4338" s="5" t="s">
        <v>3</v>
      </c>
      <c r="U4338" s="5">
        <v>212</v>
      </c>
      <c r="V4338" s="5">
        <v>73.11</v>
      </c>
      <c r="W4338" s="5">
        <v>67.599999999999994</v>
      </c>
      <c r="X4338" s="11">
        <f t="shared" si="5483"/>
        <v>5.5100000000000051</v>
      </c>
      <c r="Y4338" s="14">
        <v>141</v>
      </c>
      <c r="Z4338" s="5">
        <v>78.72</v>
      </c>
      <c r="AA4338" s="5">
        <v>67.5</v>
      </c>
      <c r="AB4338" s="71">
        <f t="shared" si="5523"/>
        <v>11.219999999999999</v>
      </c>
      <c r="AC4338" s="36"/>
    </row>
    <row r="4339" spans="1:29" ht="15.75" x14ac:dyDescent="0.25">
      <c r="A4339" s="53">
        <v>6043701</v>
      </c>
      <c r="B4339" s="89" t="s">
        <v>2744</v>
      </c>
      <c r="C4339" s="53" t="s">
        <v>15</v>
      </c>
      <c r="D4339" s="49" t="s">
        <v>2498</v>
      </c>
      <c r="E4339" s="34" t="str">
        <f>M4338</f>
        <v>Needs Improvement School</v>
      </c>
      <c r="F4339" s="65" t="s">
        <v>2484</v>
      </c>
      <c r="G4339" s="62"/>
      <c r="H4339" s="13" t="str">
        <f>IF(V4340&gt;94,"Met",IF(X4340="--","n/a",IF(X4340&gt;=0,"Met","Did Not Meet")))</f>
        <v>Met</v>
      </c>
      <c r="I4339" s="13" t="str">
        <f>IF(V4341&gt;94,"Met",IF(X4341="--","n/a",IF(X4341&gt;=0,"Met","Did Not Meet")))</f>
        <v>Met</v>
      </c>
      <c r="K4339" s="13" t="str">
        <f>IF(Z4340&gt;94,"Met",IF(AB4340="--","n/a",IF(AB4340&gt;=0,"Met","Did Not Meet")))</f>
        <v>Met</v>
      </c>
      <c r="L4339" s="13" t="str">
        <f>IF(Z4341&gt;94,"Met",IF(AB4341="--","n/a",IF(AB4341&gt;=0,"Met","Did Not Meet")))</f>
        <v>Did Not Meet</v>
      </c>
      <c r="M4339" s="5" t="s">
        <v>9</v>
      </c>
      <c r="N4339" s="14" t="s">
        <v>2501</v>
      </c>
      <c r="O4339" s="5"/>
      <c r="P4339" s="44" t="str">
        <f t="shared" ref="P4339" si="5545">IF(K4340="Yes",IF(L4340="Yes","Yes","No"),"No")</f>
        <v>Yes</v>
      </c>
      <c r="Q4339" s="94" t="s">
        <v>2759</v>
      </c>
      <c r="R4339" s="5" t="s">
        <v>1</v>
      </c>
      <c r="S4339" s="5" t="s">
        <v>2</v>
      </c>
      <c r="T4339" s="5" t="s">
        <v>7</v>
      </c>
      <c r="U4339" s="5">
        <v>136</v>
      </c>
      <c r="V4339" s="5">
        <v>66.91</v>
      </c>
      <c r="W4339" s="5">
        <v>60.9</v>
      </c>
      <c r="X4339" s="11">
        <f t="shared" si="5483"/>
        <v>6.009999999999998</v>
      </c>
      <c r="Y4339" s="14">
        <v>87</v>
      </c>
      <c r="Z4339" s="5">
        <v>71.260000000000005</v>
      </c>
      <c r="AA4339" s="5">
        <v>65.89</v>
      </c>
      <c r="AB4339" s="71">
        <f t="shared" si="5523"/>
        <v>5.3700000000000045</v>
      </c>
      <c r="AC4339" s="53"/>
    </row>
    <row r="4340" spans="1:29" ht="15" customHeight="1" x14ac:dyDescent="0.25">
      <c r="A4340" s="53">
        <v>6043701</v>
      </c>
      <c r="B4340" s="89" t="s">
        <v>2744</v>
      </c>
      <c r="C4340" s="53" t="s">
        <v>15</v>
      </c>
      <c r="D4340" s="49" t="s">
        <v>2499</v>
      </c>
      <c r="E4340" s="35" t="str">
        <f>VLOOKUP('2012 Accountability Database'!$A4338,'2011 AYP'!A$2:B$1072,2)</f>
        <v xml:space="preserve"> A (Alert)</v>
      </c>
      <c r="F4340" s="66"/>
      <c r="G4340" s="63" t="s">
        <v>2485</v>
      </c>
      <c r="H4340" s="60" t="str">
        <f t="shared" ref="H4340:I4340" si="5546">IF(H4338="Met","Yes",IF(H4339="Met","Yes","No"))</f>
        <v>Yes</v>
      </c>
      <c r="I4340" s="60" t="str">
        <f t="shared" si="5546"/>
        <v>Yes</v>
      </c>
      <c r="J4340" s="42"/>
      <c r="K4340" s="60" t="str">
        <f t="shared" ref="K4340:L4340" si="5547">IF(K4338="Met","Yes",IF(K4339="Met","Yes","No"))</f>
        <v>Yes</v>
      </c>
      <c r="L4340" s="60" t="str">
        <f t="shared" si="5547"/>
        <v>Yes</v>
      </c>
      <c r="M4340" s="5" t="s">
        <v>9</v>
      </c>
      <c r="N4340" s="14" t="s">
        <v>2503</v>
      </c>
      <c r="O4340" s="5"/>
      <c r="P4340" s="44" t="str">
        <f t="shared" ref="P4340" si="5548">IF(H4344="Yes",IF(I4344="Yes","Yes","No"),"No")</f>
        <v>No</v>
      </c>
      <c r="Q4340" s="108" t="s">
        <v>2758</v>
      </c>
      <c r="R4340" s="5" t="s">
        <v>1</v>
      </c>
      <c r="S4340" s="5" t="s">
        <v>5</v>
      </c>
      <c r="T4340" s="5" t="s">
        <v>3</v>
      </c>
      <c r="U4340" s="5">
        <v>636</v>
      </c>
      <c r="V4340" s="5">
        <v>70.28</v>
      </c>
      <c r="W4340" s="5">
        <v>67.599999999999994</v>
      </c>
      <c r="X4340" s="11">
        <f t="shared" si="5483"/>
        <v>2.6800000000000068</v>
      </c>
      <c r="Y4340" s="14">
        <v>421</v>
      </c>
      <c r="Z4340" s="5">
        <v>70.78</v>
      </c>
      <c r="AA4340" s="5">
        <v>67.5</v>
      </c>
      <c r="AB4340" s="71">
        <f t="shared" si="5523"/>
        <v>3.2800000000000011</v>
      </c>
      <c r="AC4340" s="53"/>
    </row>
    <row r="4341" spans="1:29" x14ac:dyDescent="0.25">
      <c r="A4341" s="53">
        <v>6043701</v>
      </c>
      <c r="B4341" s="89" t="s">
        <v>2744</v>
      </c>
      <c r="C4341" s="53" t="s">
        <v>15</v>
      </c>
      <c r="D4341" s="49" t="s">
        <v>2507</v>
      </c>
      <c r="E4341" s="47">
        <f>VLOOKUP('2012 Accountability Database'!A4338,Dems1112!$A$2:$G$1082,3)</f>
        <v>0.13</v>
      </c>
      <c r="F4341" s="66"/>
      <c r="G4341" s="52"/>
      <c r="M4341" s="1" t="s">
        <v>9</v>
      </c>
      <c r="N4341" s="14" t="s">
        <v>2504</v>
      </c>
      <c r="O4341" s="5"/>
      <c r="P4341" s="44" t="str">
        <f t="shared" ref="P4341" si="5549">IF(K4344="Yes",IF(L4344="Yes","Yes","No"),"No")</f>
        <v>No</v>
      </c>
      <c r="Q4341" s="108"/>
      <c r="R4341" s="5" t="s">
        <v>1</v>
      </c>
      <c r="S4341" s="1" t="s">
        <v>5</v>
      </c>
      <c r="T4341" s="1" t="s">
        <v>7</v>
      </c>
      <c r="U4341" s="5">
        <v>390</v>
      </c>
      <c r="V4341" s="1">
        <v>61.54</v>
      </c>
      <c r="W4341" s="1">
        <v>60.9</v>
      </c>
      <c r="X4341" s="9">
        <f t="shared" si="5483"/>
        <v>0.64000000000000057</v>
      </c>
      <c r="Y4341" s="14">
        <v>252</v>
      </c>
      <c r="Z4341" s="1">
        <v>65.48</v>
      </c>
      <c r="AA4341" s="1">
        <v>65.89</v>
      </c>
      <c r="AB4341" s="72">
        <f t="shared" si="5523"/>
        <v>-0.40999999999999659</v>
      </c>
      <c r="AC4341" s="53"/>
    </row>
    <row r="4342" spans="1:29" x14ac:dyDescent="0.25">
      <c r="A4342" s="53">
        <v>6043701</v>
      </c>
      <c r="B4342" s="89" t="s">
        <v>2744</v>
      </c>
      <c r="C4342" s="53" t="s">
        <v>15</v>
      </c>
      <c r="D4342" s="50" t="s">
        <v>2508</v>
      </c>
      <c r="E4342" s="47">
        <f>VLOOKUP('2012 Accountability Database'!A4338,Dems1112!$A$2:$G$1082,4)</f>
        <v>0</v>
      </c>
      <c r="F4342" s="65" t="s">
        <v>2486</v>
      </c>
      <c r="G4342" s="62"/>
      <c r="H4342" s="13" t="str">
        <f>IF(V4342&gt;94,"Met",IF(X4342="--","n/a",IF(X4342&gt;=0,"Met","Did Not Meet")))</f>
        <v>Did Not Meet</v>
      </c>
      <c r="I4342" s="13" t="str">
        <f>IF(V4343&gt;94,"Met",IF(X4343="--","n/a",IF(X4343&gt;=0,"Met","Did Not Meet")))</f>
        <v>Did Not Meet</v>
      </c>
      <c r="J4342" s="13"/>
      <c r="K4342" s="13" t="str">
        <f>IF(Z4342&gt;94,"Met",IF(AB4342="--","n/a",IF(AB4342&gt;=0,"Met","Did Not Meet")))</f>
        <v>Did Not Meet</v>
      </c>
      <c r="L4342" s="13" t="str">
        <f>IF(Z4343&gt;94,"Met",IF(AB4343="--","n/a",IF(AB4343&gt;=0,"Met","Did Not Meet")))</f>
        <v>Did Not Meet</v>
      </c>
      <c r="M4342" s="5" t="s">
        <v>9</v>
      </c>
      <c r="N4342" s="68" t="s">
        <v>2497</v>
      </c>
      <c r="O4342" s="35"/>
      <c r="P4342" s="44"/>
      <c r="Q4342" s="108"/>
      <c r="R4342" s="5" t="s">
        <v>6</v>
      </c>
      <c r="S4342" s="5" t="s">
        <v>2</v>
      </c>
      <c r="T4342" s="5" t="s">
        <v>3</v>
      </c>
      <c r="U4342" s="5">
        <v>213</v>
      </c>
      <c r="V4342" s="5">
        <v>70.42</v>
      </c>
      <c r="W4342" s="5">
        <v>74.42</v>
      </c>
      <c r="X4342" s="8">
        <f t="shared" si="5483"/>
        <v>-4</v>
      </c>
      <c r="Y4342" s="14">
        <v>141</v>
      </c>
      <c r="Z4342" s="5">
        <v>53.19</v>
      </c>
      <c r="AA4342" s="5">
        <v>62.94</v>
      </c>
      <c r="AB4342" s="72">
        <f t="shared" si="5523"/>
        <v>-9.75</v>
      </c>
      <c r="AC4342" s="53"/>
    </row>
    <row r="4343" spans="1:29" x14ac:dyDescent="0.25">
      <c r="A4343" s="53">
        <v>6043701</v>
      </c>
      <c r="B4343" s="89" t="s">
        <v>2744</v>
      </c>
      <c r="C4343" s="53" t="s">
        <v>15</v>
      </c>
      <c r="D4343" s="50" t="s">
        <v>974</v>
      </c>
      <c r="E4343" s="47" t="str">
        <f>VLOOKUP('2012 Accountability Database'!A4338,Dems1112!$A$2:$G$1082,5)</f>
        <v>K-6</v>
      </c>
      <c r="F4343" s="65" t="s">
        <v>2487</v>
      </c>
      <c r="G4343" s="62"/>
      <c r="H4343" s="13" t="str">
        <f>IF(V4344&gt;94,"Met",IF(X4344="--","n/a",IF(X4344&gt;=0,"Met","Did Not Meet")))</f>
        <v>Did Not Meet</v>
      </c>
      <c r="I4343" s="13" t="str">
        <f>IF(V4345&gt;94,"Met",IF(X4345="--","n/a",IF(X4345&gt;=0,"Met","Did Not Meet")))</f>
        <v>Did Not Meet</v>
      </c>
      <c r="J4343" s="13"/>
      <c r="K4343" s="13" t="str">
        <f>IF(Z4344&gt;94,"Met",IF(AB4344="--","n/a",IF(AB4344&gt;=0,"Met","Did Not Meet")))</f>
        <v>Did Not Meet</v>
      </c>
      <c r="L4343" s="13" t="str">
        <f>IF(Z4345&gt;94,"Met",IF(AB4345="--","n/a",IF(AB4345&gt;=0,"Met","Did Not Meet")))</f>
        <v>Did Not Meet</v>
      </c>
      <c r="M4343" s="1" t="s">
        <v>9</v>
      </c>
      <c r="N4343" s="14"/>
      <c r="O4343" s="35" t="s">
        <v>2506</v>
      </c>
      <c r="P4343" s="83" t="str">
        <f t="shared" ref="P4343" si="5550">IF(P4338="No"," ", IF(P4340="No"," ",IF(P4339="No", " ",IF(P4341="No"," ","X"))))</f>
        <v xml:space="preserve"> </v>
      </c>
      <c r="Q4343" s="108"/>
      <c r="R4343" s="5" t="s">
        <v>6</v>
      </c>
      <c r="S4343" s="1" t="s">
        <v>2</v>
      </c>
      <c r="T4343" s="1" t="s">
        <v>7</v>
      </c>
      <c r="U4343" s="5">
        <v>137</v>
      </c>
      <c r="V4343" s="1">
        <v>62.77</v>
      </c>
      <c r="W4343" s="1">
        <v>69</v>
      </c>
      <c r="X4343" s="6">
        <f t="shared" si="5483"/>
        <v>-6.2299999999999969</v>
      </c>
      <c r="Y4343" s="14">
        <v>87</v>
      </c>
      <c r="Z4343" s="1">
        <v>45.98</v>
      </c>
      <c r="AA4343" s="1">
        <v>56.3</v>
      </c>
      <c r="AB4343" s="72">
        <f t="shared" si="5523"/>
        <v>-10.32</v>
      </c>
      <c r="AC4343" s="53"/>
    </row>
    <row r="4344" spans="1:29" ht="15.75" x14ac:dyDescent="0.25">
      <c r="A4344" s="53">
        <v>6043701</v>
      </c>
      <c r="B4344" s="89" t="s">
        <v>2744</v>
      </c>
      <c r="C4344" s="53" t="s">
        <v>15</v>
      </c>
      <c r="D4344" s="50" t="s">
        <v>975</v>
      </c>
      <c r="E4344" s="48" t="str">
        <f>VLOOKUP('2012 Accountability Database'!A4338,Dems1112!$A$2:$G$1082,6)</f>
        <v>3 (Central AR)</v>
      </c>
      <c r="F4344" s="66"/>
      <c r="G4344" s="63" t="s">
        <v>2488</v>
      </c>
      <c r="H4344" s="61" t="str">
        <f t="shared" ref="H4344:I4344" si="5551">IF(H4342="Met","Yes",IF(H4343="Met","Yes","No"))</f>
        <v>No</v>
      </c>
      <c r="I4344" s="61" t="str">
        <f t="shared" si="5551"/>
        <v>No</v>
      </c>
      <c r="J4344" s="55"/>
      <c r="K4344" s="61" t="str">
        <f t="shared" ref="K4344:L4344" si="5552">IF(K4342="Met","Yes",IF(K4343="Met","Yes","No"))</f>
        <v>No</v>
      </c>
      <c r="L4344" s="61" t="str">
        <f t="shared" si="5552"/>
        <v>No</v>
      </c>
      <c r="M4344" s="5" t="s">
        <v>9</v>
      </c>
      <c r="N4344" s="14"/>
      <c r="O4344" s="35" t="s">
        <v>2505</v>
      </c>
      <c r="P4344" s="83" t="str">
        <f t="shared" ref="P4344" si="5553">IF(P4343="X"," ",IF(P4345="X"," ","X"))</f>
        <v xml:space="preserve"> </v>
      </c>
      <c r="Q4344" s="94" t="s">
        <v>2759</v>
      </c>
      <c r="R4344" s="5" t="s">
        <v>6</v>
      </c>
      <c r="S4344" s="5" t="s">
        <v>5</v>
      </c>
      <c r="T4344" s="5" t="s">
        <v>3</v>
      </c>
      <c r="U4344" s="5">
        <v>637</v>
      </c>
      <c r="V4344" s="5">
        <v>71.59</v>
      </c>
      <c r="W4344" s="5">
        <v>74.42</v>
      </c>
      <c r="X4344" s="8">
        <f t="shared" si="5483"/>
        <v>-2.8299999999999983</v>
      </c>
      <c r="Y4344" s="14">
        <v>421</v>
      </c>
      <c r="Z4344" s="5">
        <v>54.87</v>
      </c>
      <c r="AA4344" s="5">
        <v>62.94</v>
      </c>
      <c r="AB4344" s="72">
        <f t="shared" si="5523"/>
        <v>-8.07</v>
      </c>
      <c r="AC4344" s="53"/>
    </row>
    <row r="4345" spans="1:29" x14ac:dyDescent="0.25">
      <c r="A4345" s="54">
        <v>6043701</v>
      </c>
      <c r="B4345" s="90" t="s">
        <v>2744</v>
      </c>
      <c r="C4345" s="54" t="s">
        <v>15</v>
      </c>
      <c r="D4345" s="4"/>
      <c r="E4345" s="4"/>
      <c r="F4345" s="67"/>
      <c r="G4345" s="64"/>
      <c r="H4345" s="43"/>
      <c r="I4345" s="43"/>
      <c r="J4345" s="43"/>
      <c r="K4345" s="43"/>
      <c r="L4345" s="43"/>
      <c r="M4345" s="4" t="s">
        <v>9</v>
      </c>
      <c r="N4345" s="15"/>
      <c r="O4345" s="38" t="s">
        <v>2482</v>
      </c>
      <c r="P4345" s="84" t="str">
        <f>IF(E4339="Achieving School"," ","X")</f>
        <v>X</v>
      </c>
      <c r="Q4345" s="91"/>
      <c r="R4345" s="4" t="s">
        <v>6</v>
      </c>
      <c r="S4345" s="4" t="s">
        <v>5</v>
      </c>
      <c r="T4345" s="4" t="s">
        <v>7</v>
      </c>
      <c r="U4345" s="4">
        <v>391</v>
      </c>
      <c r="V4345" s="4">
        <v>63.17</v>
      </c>
      <c r="W4345" s="4">
        <v>69</v>
      </c>
      <c r="X4345" s="7">
        <f t="shared" si="5483"/>
        <v>-5.8299999999999983</v>
      </c>
      <c r="Y4345" s="15">
        <v>252</v>
      </c>
      <c r="Z4345" s="4">
        <v>47.22</v>
      </c>
      <c r="AA4345" s="4">
        <v>56.3</v>
      </c>
      <c r="AB4345" s="73">
        <f t="shared" si="5523"/>
        <v>-9.0799999999999983</v>
      </c>
      <c r="AC4345" s="54"/>
    </row>
    <row r="4346" spans="1:29" x14ac:dyDescent="0.25">
      <c r="A4346" s="1">
        <v>6043702</v>
      </c>
      <c r="B4346" s="87" t="s">
        <v>2744</v>
      </c>
      <c r="C4346" s="55" t="s">
        <v>269</v>
      </c>
      <c r="E4346" s="42"/>
      <c r="F4346" s="65" t="s">
        <v>2483</v>
      </c>
      <c r="G4346" s="62"/>
      <c r="H4346" s="37" t="str">
        <f>IF(V4346&gt;94,"Met",IF(X4346="--","n/a",IF(X4346&gt;=0,"Met","Did Not Meet")))</f>
        <v>Met</v>
      </c>
      <c r="I4346" s="37" t="str">
        <f>IF(V4347&gt;94,"Met",IF(X4347="--","n/a",IF(X4347&gt;=0,"Met","Did Not Meet")))</f>
        <v>Did Not Meet</v>
      </c>
      <c r="K4346" s="13" t="str">
        <f>IF(Z4346&gt;94,"Met",IF(AB4346="--","n/a",IF(AB4346&gt;=0,"Met","Did Not Meet")))</f>
        <v>Met</v>
      </c>
      <c r="L4346" s="13" t="str">
        <f>IF(Z4347&gt;94,"Met",IF(AB4347="--","n/a",IF(AB4347&gt;=0,"Met","Did Not Meet")))</f>
        <v>Met</v>
      </c>
      <c r="M4346" s="1" t="s">
        <v>4</v>
      </c>
      <c r="N4346" s="14" t="s">
        <v>2502</v>
      </c>
      <c r="O4346" s="5"/>
      <c r="P4346" s="44" t="str">
        <f t="shared" ref="P4346" si="5554">IF(H4348="Yes",IF(I4348="Yes","Yes","No"),"No")</f>
        <v>No</v>
      </c>
      <c r="Q4346" s="93"/>
      <c r="R4346" s="5" t="s">
        <v>1</v>
      </c>
      <c r="S4346" s="1" t="s">
        <v>2</v>
      </c>
      <c r="T4346" s="1" t="s">
        <v>3</v>
      </c>
      <c r="U4346" s="5">
        <v>67</v>
      </c>
      <c r="V4346" s="1">
        <v>85.07</v>
      </c>
      <c r="W4346" s="1">
        <v>79.81</v>
      </c>
      <c r="X4346" s="9">
        <f t="shared" si="5483"/>
        <v>5.2599999999999909</v>
      </c>
      <c r="Y4346" s="14">
        <v>61</v>
      </c>
      <c r="Z4346" s="1">
        <v>88.52</v>
      </c>
      <c r="AA4346" s="1">
        <v>79.63</v>
      </c>
      <c r="AB4346" s="71">
        <f t="shared" si="5523"/>
        <v>8.89</v>
      </c>
      <c r="AC4346" s="36"/>
    </row>
    <row r="4347" spans="1:29" ht="15.75" x14ac:dyDescent="0.25">
      <c r="A4347" s="53">
        <v>6043702</v>
      </c>
      <c r="B4347" s="89" t="s">
        <v>2744</v>
      </c>
      <c r="C4347" s="53" t="s">
        <v>269</v>
      </c>
      <c r="D4347" s="49" t="s">
        <v>2498</v>
      </c>
      <c r="E4347" s="34" t="str">
        <f>M4346</f>
        <v>Achieving School</v>
      </c>
      <c r="F4347" s="65" t="s">
        <v>2484</v>
      </c>
      <c r="G4347" s="62"/>
      <c r="H4347" s="13" t="str">
        <f>IF(V4348&gt;94,"Met",IF(X4348="--","n/a",IF(X4348&gt;=0,"Met","Did Not Meet")))</f>
        <v>Did Not Meet</v>
      </c>
      <c r="I4347" s="13" t="str">
        <f>IF(V4349&gt;94,"Met",IF(X4349="--","n/a",IF(X4349&gt;=0,"Met","Did Not Meet")))</f>
        <v>Did Not Meet</v>
      </c>
      <c r="K4347" s="13" t="str">
        <f>IF(Z4348&gt;94,"Met",IF(AB4348="--","n/a",IF(AB4348&gt;=0,"Met","Did Not Meet")))</f>
        <v>Did Not Meet</v>
      </c>
      <c r="L4347" s="13" t="str">
        <f>IF(Z4349&gt;94,"Met",IF(AB4349="--","n/a",IF(AB4349&gt;=0,"Met","Did Not Meet")))</f>
        <v>Did Not Meet</v>
      </c>
      <c r="M4347" s="1" t="s">
        <v>4</v>
      </c>
      <c r="N4347" s="14" t="s">
        <v>2501</v>
      </c>
      <c r="O4347" s="5"/>
      <c r="P4347" s="44" t="str">
        <f t="shared" ref="P4347" si="5555">IF(K4348="Yes",IF(L4348="Yes","Yes","No"),"No")</f>
        <v>Yes</v>
      </c>
      <c r="Q4347" s="94" t="s">
        <v>2759</v>
      </c>
      <c r="R4347" s="5" t="s">
        <v>1</v>
      </c>
      <c r="S4347" s="1" t="s">
        <v>2</v>
      </c>
      <c r="T4347" s="1" t="s">
        <v>7</v>
      </c>
      <c r="U4347" s="5">
        <v>35</v>
      </c>
      <c r="V4347" s="1">
        <v>74.290000000000006</v>
      </c>
      <c r="W4347" s="1">
        <v>74.540000000000006</v>
      </c>
      <c r="X4347" s="6">
        <f t="shared" si="5483"/>
        <v>-0.25</v>
      </c>
      <c r="Y4347" s="14">
        <v>32</v>
      </c>
      <c r="Z4347" s="1">
        <v>81.25</v>
      </c>
      <c r="AA4347" s="1">
        <v>77.78</v>
      </c>
      <c r="AB4347" s="71">
        <f t="shared" si="5523"/>
        <v>3.4699999999999989</v>
      </c>
      <c r="AC4347" s="53"/>
    </row>
    <row r="4348" spans="1:29" ht="15" customHeight="1" x14ac:dyDescent="0.25">
      <c r="A4348" s="53">
        <v>6043702</v>
      </c>
      <c r="B4348" s="89" t="s">
        <v>2744</v>
      </c>
      <c r="C4348" s="53" t="s">
        <v>269</v>
      </c>
      <c r="D4348" s="49" t="s">
        <v>2499</v>
      </c>
      <c r="E4348" s="35" t="str">
        <f>VLOOKUP('2012 Accountability Database'!$A4346,'2011 AYP'!A$2:B$1072,2)</f>
        <v xml:space="preserve"> A (Alert)</v>
      </c>
      <c r="F4348" s="66"/>
      <c r="G4348" s="63" t="s">
        <v>2485</v>
      </c>
      <c r="H4348" s="60" t="str">
        <f t="shared" ref="H4348:I4348" si="5556">IF(H4346="Met","Yes",IF(H4347="Met","Yes","No"))</f>
        <v>Yes</v>
      </c>
      <c r="I4348" s="60" t="str">
        <f t="shared" si="5556"/>
        <v>No</v>
      </c>
      <c r="J4348" s="42"/>
      <c r="K4348" s="60" t="str">
        <f t="shared" ref="K4348:L4348" si="5557">IF(K4346="Met","Yes",IF(K4347="Met","Yes","No"))</f>
        <v>Yes</v>
      </c>
      <c r="L4348" s="60" t="str">
        <f t="shared" si="5557"/>
        <v>Yes</v>
      </c>
      <c r="M4348" s="5" t="s">
        <v>4</v>
      </c>
      <c r="N4348" s="14" t="s">
        <v>2503</v>
      </c>
      <c r="O4348" s="5"/>
      <c r="P4348" s="44" t="str">
        <f t="shared" ref="P4348" si="5558">IF(H4352="Yes",IF(I4352="Yes","Yes","No"),"No")</f>
        <v>Yes</v>
      </c>
      <c r="Q4348" s="108" t="s">
        <v>2758</v>
      </c>
      <c r="R4348" s="5" t="s">
        <v>1</v>
      </c>
      <c r="S4348" s="5" t="s">
        <v>5</v>
      </c>
      <c r="T4348" s="5" t="s">
        <v>3</v>
      </c>
      <c r="U4348" s="5">
        <v>199</v>
      </c>
      <c r="V4348" s="5">
        <v>78.39</v>
      </c>
      <c r="W4348" s="5">
        <v>79.81</v>
      </c>
      <c r="X4348" s="8">
        <f t="shared" si="5483"/>
        <v>-1.4200000000000017</v>
      </c>
      <c r="Y4348" s="14">
        <v>186</v>
      </c>
      <c r="Z4348" s="5">
        <v>79.569999999999993</v>
      </c>
      <c r="AA4348" s="5">
        <v>79.63</v>
      </c>
      <c r="AB4348" s="72">
        <f t="shared" si="5523"/>
        <v>-6.0000000000002274E-2</v>
      </c>
      <c r="AC4348" s="53"/>
    </row>
    <row r="4349" spans="1:29" x14ac:dyDescent="0.25">
      <c r="A4349" s="53">
        <v>6043702</v>
      </c>
      <c r="B4349" s="89" t="s">
        <v>2744</v>
      </c>
      <c r="C4349" s="53" t="s">
        <v>269</v>
      </c>
      <c r="D4349" s="49" t="s">
        <v>2507</v>
      </c>
      <c r="E4349" s="47">
        <f>VLOOKUP('2012 Accountability Database'!A4346,Dems1112!$A$2:$G$1082,3)</f>
        <v>0.16</v>
      </c>
      <c r="F4349" s="66"/>
      <c r="G4349" s="52"/>
      <c r="M4349" s="1" t="s">
        <v>4</v>
      </c>
      <c r="N4349" s="14" t="s">
        <v>2504</v>
      </c>
      <c r="O4349" s="5"/>
      <c r="P4349" s="44" t="str">
        <f t="shared" ref="P4349" si="5559">IF(K4352="Yes",IF(L4352="Yes","Yes","No"),"No")</f>
        <v>No</v>
      </c>
      <c r="Q4349" s="108"/>
      <c r="R4349" s="5" t="s">
        <v>1</v>
      </c>
      <c r="S4349" s="1" t="s">
        <v>5</v>
      </c>
      <c r="T4349" s="1" t="s">
        <v>7</v>
      </c>
      <c r="U4349" s="5">
        <v>109</v>
      </c>
      <c r="V4349" s="1">
        <v>69.72</v>
      </c>
      <c r="W4349" s="1">
        <v>74.540000000000006</v>
      </c>
      <c r="X4349" s="6">
        <f t="shared" si="5483"/>
        <v>-4.8200000000000074</v>
      </c>
      <c r="Y4349" s="14">
        <v>101</v>
      </c>
      <c r="Z4349" s="1">
        <v>74.260000000000005</v>
      </c>
      <c r="AA4349" s="1">
        <v>77.78</v>
      </c>
      <c r="AB4349" s="72">
        <f t="shared" si="5523"/>
        <v>-3.519999999999996</v>
      </c>
      <c r="AC4349" s="53"/>
    </row>
    <row r="4350" spans="1:29" x14ac:dyDescent="0.25">
      <c r="A4350" s="53">
        <v>6043702</v>
      </c>
      <c r="B4350" s="89" t="s">
        <v>2744</v>
      </c>
      <c r="C4350" s="53" t="s">
        <v>269</v>
      </c>
      <c r="D4350" s="50" t="s">
        <v>2508</v>
      </c>
      <c r="E4350" s="47">
        <f>VLOOKUP('2012 Accountability Database'!A4346,Dems1112!$A$2:$G$1082,4)</f>
        <v>0</v>
      </c>
      <c r="F4350" s="65" t="s">
        <v>2486</v>
      </c>
      <c r="G4350" s="62"/>
      <c r="H4350" s="13" t="str">
        <f>IF(V4350&gt;94,"Met",IF(X4350="--","n/a",IF(X4350&gt;=0,"Met","Did Not Meet")))</f>
        <v>Met</v>
      </c>
      <c r="I4350" s="13" t="str">
        <f>IF(V4351&gt;94,"Met",IF(X4351="--","n/a",IF(X4351&gt;=0,"Met","Did Not Meet")))</f>
        <v>Met</v>
      </c>
      <c r="J4350" s="13"/>
      <c r="K4350" s="13" t="str">
        <f>IF(Z4350&gt;94,"Met",IF(AB4350="--","n/a",IF(AB4350&gt;=0,"Met","Did Not Meet")))</f>
        <v>Did Not Meet</v>
      </c>
      <c r="L4350" s="13" t="str">
        <f>IF(Z4351&gt;94,"Met",IF(AB4351="--","n/a",IF(AB4351&gt;=0,"Met","Did Not Meet")))</f>
        <v>Did Not Meet</v>
      </c>
      <c r="M4350" s="1" t="s">
        <v>4</v>
      </c>
      <c r="N4350" s="68" t="s">
        <v>2497</v>
      </c>
      <c r="O4350" s="35"/>
      <c r="P4350" s="44"/>
      <c r="Q4350" s="108"/>
      <c r="R4350" s="5" t="s">
        <v>6</v>
      </c>
      <c r="S4350" s="1" t="s">
        <v>2</v>
      </c>
      <c r="T4350" s="1" t="s">
        <v>3</v>
      </c>
      <c r="U4350" s="5">
        <v>86</v>
      </c>
      <c r="V4350" s="1">
        <v>75.58</v>
      </c>
      <c r="W4350" s="1">
        <v>71.510000000000005</v>
      </c>
      <c r="X4350" s="9">
        <f t="shared" si="5483"/>
        <v>4.0699999999999932</v>
      </c>
      <c r="Y4350" s="14">
        <v>61</v>
      </c>
      <c r="Z4350" s="1">
        <v>70.489999999999995</v>
      </c>
      <c r="AA4350" s="1">
        <v>74.540000000000006</v>
      </c>
      <c r="AB4350" s="72">
        <f t="shared" si="5523"/>
        <v>-4.0500000000000114</v>
      </c>
      <c r="AC4350" s="53"/>
    </row>
    <row r="4351" spans="1:29" x14ac:dyDescent="0.25">
      <c r="A4351" s="53">
        <v>6043702</v>
      </c>
      <c r="B4351" s="89" t="s">
        <v>2744</v>
      </c>
      <c r="C4351" s="53" t="s">
        <v>269</v>
      </c>
      <c r="D4351" s="50" t="s">
        <v>974</v>
      </c>
      <c r="E4351" s="47" t="str">
        <f>VLOOKUP('2012 Accountability Database'!A4346,Dems1112!$A$2:$G$1082,5)</f>
        <v>7-8</v>
      </c>
      <c r="F4351" s="65" t="s">
        <v>2487</v>
      </c>
      <c r="G4351" s="62"/>
      <c r="H4351" s="13" t="str">
        <f>IF(V4352&gt;94,"Met",IF(X4352="--","n/a",IF(X4352&gt;=0,"Met","Did Not Meet")))</f>
        <v>Did Not Meet</v>
      </c>
      <c r="I4351" s="13" t="str">
        <f>IF(V4353&gt;94,"Met",IF(X4353="--","n/a",IF(X4353&gt;=0,"Met","Did Not Meet")))</f>
        <v>Did Not Meet</v>
      </c>
      <c r="J4351" s="13"/>
      <c r="K4351" s="13" t="str">
        <f>IF(Z4352&gt;94,"Met",IF(AB4352="--","n/a",IF(AB4352&gt;=0,"Met","Did Not Meet")))</f>
        <v>Did Not Meet</v>
      </c>
      <c r="L4351" s="13" t="str">
        <f>IF(Z4353&gt;94,"Met",IF(AB4353="--","n/a",IF(AB4353&gt;=0,"Met","Did Not Meet")))</f>
        <v>Did Not Meet</v>
      </c>
      <c r="M4351" s="1" t="s">
        <v>4</v>
      </c>
      <c r="N4351" s="14"/>
      <c r="O4351" s="35" t="s">
        <v>2506</v>
      </c>
      <c r="P4351" s="83" t="str">
        <f t="shared" ref="P4351" si="5560">IF(P4346="No"," ", IF(P4348="No"," ",IF(P4347="No", " ",IF(P4349="No"," ","X"))))</f>
        <v xml:space="preserve"> </v>
      </c>
      <c r="Q4351" s="108"/>
      <c r="R4351" s="5" t="s">
        <v>6</v>
      </c>
      <c r="S4351" s="1" t="s">
        <v>2</v>
      </c>
      <c r="T4351" s="1" t="s">
        <v>7</v>
      </c>
      <c r="U4351" s="5">
        <v>50</v>
      </c>
      <c r="V4351" s="1">
        <v>66</v>
      </c>
      <c r="W4351" s="1">
        <v>61.8</v>
      </c>
      <c r="X4351" s="9">
        <f t="shared" si="5483"/>
        <v>4.2000000000000028</v>
      </c>
      <c r="Y4351" s="14">
        <v>32</v>
      </c>
      <c r="Z4351" s="1">
        <v>59.38</v>
      </c>
      <c r="AA4351" s="1">
        <v>61.12</v>
      </c>
      <c r="AB4351" s="72">
        <f t="shared" si="5523"/>
        <v>-1.7399999999999949</v>
      </c>
      <c r="AC4351" s="53"/>
    </row>
    <row r="4352" spans="1:29" ht="15.75" x14ac:dyDescent="0.25">
      <c r="A4352" s="53">
        <v>6043702</v>
      </c>
      <c r="B4352" s="89" t="s">
        <v>2744</v>
      </c>
      <c r="C4352" s="53" t="s">
        <v>269</v>
      </c>
      <c r="D4352" s="50" t="s">
        <v>975</v>
      </c>
      <c r="E4352" s="48" t="str">
        <f>VLOOKUP('2012 Accountability Database'!A4346,Dems1112!$A$2:$G$1082,6)</f>
        <v>3 (Central AR)</v>
      </c>
      <c r="F4352" s="66"/>
      <c r="G4352" s="63" t="s">
        <v>2488</v>
      </c>
      <c r="H4352" s="61" t="str">
        <f t="shared" ref="H4352:I4352" si="5561">IF(H4350="Met","Yes",IF(H4351="Met","Yes","No"))</f>
        <v>Yes</v>
      </c>
      <c r="I4352" s="61" t="str">
        <f t="shared" si="5561"/>
        <v>Yes</v>
      </c>
      <c r="J4352" s="55"/>
      <c r="K4352" s="61" t="str">
        <f t="shared" ref="K4352:L4352" si="5562">IF(K4350="Met","Yes",IF(K4351="Met","Yes","No"))</f>
        <v>No</v>
      </c>
      <c r="L4352" s="61" t="str">
        <f t="shared" si="5562"/>
        <v>No</v>
      </c>
      <c r="M4352" s="1" t="s">
        <v>4</v>
      </c>
      <c r="N4352" s="14"/>
      <c r="O4352" s="35" t="s">
        <v>2505</v>
      </c>
      <c r="P4352" s="83" t="str">
        <f t="shared" ref="P4352" si="5563">IF(P4351="X"," ",IF(P4353="X"," ","X"))</f>
        <v>X</v>
      </c>
      <c r="Q4352" s="94" t="s">
        <v>2759</v>
      </c>
      <c r="R4352" s="5" t="s">
        <v>6</v>
      </c>
      <c r="S4352" s="1" t="s">
        <v>5</v>
      </c>
      <c r="T4352" s="1" t="s">
        <v>3</v>
      </c>
      <c r="U4352" s="5">
        <v>244</v>
      </c>
      <c r="V4352" s="1">
        <v>70.08</v>
      </c>
      <c r="W4352" s="1">
        <v>71.510000000000005</v>
      </c>
      <c r="X4352" s="6">
        <f t="shared" si="5483"/>
        <v>-1.4300000000000068</v>
      </c>
      <c r="Y4352" s="14">
        <v>186</v>
      </c>
      <c r="Z4352" s="1">
        <v>68.28</v>
      </c>
      <c r="AA4352" s="1">
        <v>74.540000000000006</v>
      </c>
      <c r="AB4352" s="72">
        <f t="shared" si="5523"/>
        <v>-6.2600000000000051</v>
      </c>
      <c r="AC4352" s="53"/>
    </row>
    <row r="4353" spans="1:29" x14ac:dyDescent="0.25">
      <c r="A4353" s="54">
        <v>6043702</v>
      </c>
      <c r="B4353" s="90" t="s">
        <v>2744</v>
      </c>
      <c r="C4353" s="54" t="s">
        <v>269</v>
      </c>
      <c r="D4353" s="4"/>
      <c r="E4353" s="4"/>
      <c r="F4353" s="67"/>
      <c r="G4353" s="64"/>
      <c r="H4353" s="43"/>
      <c r="I4353" s="43"/>
      <c r="J4353" s="43"/>
      <c r="K4353" s="43"/>
      <c r="L4353" s="43"/>
      <c r="M4353" s="4" t="s">
        <v>4</v>
      </c>
      <c r="N4353" s="15"/>
      <c r="O4353" s="38" t="s">
        <v>2482</v>
      </c>
      <c r="P4353" s="84" t="str">
        <f>IF(E4347="Achieving School"," ","X")</f>
        <v xml:space="preserve"> </v>
      </c>
      <c r="Q4353" s="91"/>
      <c r="R4353" s="4" t="s">
        <v>6</v>
      </c>
      <c r="S4353" s="4" t="s">
        <v>5</v>
      </c>
      <c r="T4353" s="4" t="s">
        <v>7</v>
      </c>
      <c r="U4353" s="4">
        <v>124</v>
      </c>
      <c r="V4353" s="4">
        <v>58.06</v>
      </c>
      <c r="W4353" s="4">
        <v>61.8</v>
      </c>
      <c r="X4353" s="7">
        <f t="shared" si="5483"/>
        <v>-3.7399999999999949</v>
      </c>
      <c r="Y4353" s="15">
        <v>101</v>
      </c>
      <c r="Z4353" s="4">
        <v>56.44</v>
      </c>
      <c r="AA4353" s="4">
        <v>61.12</v>
      </c>
      <c r="AB4353" s="73">
        <f t="shared" si="5523"/>
        <v>-4.68</v>
      </c>
      <c r="AC4353" s="54"/>
    </row>
    <row r="4354" spans="1:29" x14ac:dyDescent="0.25">
      <c r="A4354" s="1">
        <v>6044702</v>
      </c>
      <c r="B4354" s="87" t="s">
        <v>2745</v>
      </c>
      <c r="C4354" s="55" t="s">
        <v>399</v>
      </c>
      <c r="E4354" s="42"/>
      <c r="F4354" s="65" t="s">
        <v>2483</v>
      </c>
      <c r="G4354" s="62"/>
      <c r="H4354" s="37" t="str">
        <f>IF(V4354&gt;94,"Met",IF(X4354="--","n/a",IF(X4354&gt;=0,"Met","Did Not Meet")))</f>
        <v>Met</v>
      </c>
      <c r="I4354" s="37" t="str">
        <f>IF(V4355&gt;94,"Met",IF(X4355="--","n/a",IF(X4355&gt;=0,"Met","Did Not Meet")))</f>
        <v>Met</v>
      </c>
      <c r="K4354" s="13" t="str">
        <f>IF(Z4354&gt;94,"Met",IF(AB4354="--","n/a",IF(AB4354&gt;=0,"Met","Did Not Meet")))</f>
        <v>Met</v>
      </c>
      <c r="L4354" s="13" t="str">
        <f>IF(Z4355&gt;94,"Met",IF(AB4355="--","n/a",IF(AB4355&gt;=0,"Met","Did Not Meet")))</f>
        <v>Met</v>
      </c>
      <c r="M4354" s="1" t="s">
        <v>37</v>
      </c>
      <c r="N4354" s="14" t="s">
        <v>2502</v>
      </c>
      <c r="O4354" s="5"/>
      <c r="P4354" s="44" t="str">
        <f t="shared" ref="P4354" si="5564">IF(H4356="Yes",IF(I4356="Yes","Yes","No"),"No")</f>
        <v>Yes</v>
      </c>
      <c r="Q4354" s="93"/>
      <c r="R4354" s="5" t="s">
        <v>1</v>
      </c>
      <c r="S4354" s="1" t="s">
        <v>2</v>
      </c>
      <c r="T4354" s="1" t="s">
        <v>3</v>
      </c>
      <c r="U4354" s="5">
        <v>121</v>
      </c>
      <c r="V4354" s="1">
        <v>63.64</v>
      </c>
      <c r="W4354" s="1">
        <v>59.73</v>
      </c>
      <c r="X4354" s="9">
        <f t="shared" ref="X4354:X4417" si="5565">V4354-W4354</f>
        <v>3.9100000000000037</v>
      </c>
      <c r="Y4354" s="14">
        <v>109</v>
      </c>
      <c r="Z4354" s="1">
        <v>68.81</v>
      </c>
      <c r="AA4354" s="1">
        <v>66.75</v>
      </c>
      <c r="AB4354" s="71">
        <f t="shared" si="5523"/>
        <v>2.0600000000000023</v>
      </c>
      <c r="AC4354" s="36" t="s">
        <v>19</v>
      </c>
    </row>
    <row r="4355" spans="1:29" ht="15.75" x14ac:dyDescent="0.25">
      <c r="A4355" s="53">
        <v>6044702</v>
      </c>
      <c r="B4355" s="89" t="s">
        <v>2745</v>
      </c>
      <c r="C4355" s="53" t="s">
        <v>399</v>
      </c>
      <c r="D4355" s="49" t="s">
        <v>2498</v>
      </c>
      <c r="E4355" s="34" t="str">
        <f>M4354</f>
        <v>Needs Improvement Priority School</v>
      </c>
      <c r="F4355" s="65" t="s">
        <v>2484</v>
      </c>
      <c r="G4355" s="62"/>
      <c r="H4355" s="13" t="str">
        <f>IF(V4356&gt;94,"Met",IF(X4356="--","n/a",IF(X4356&gt;=0,"Met","Did Not Meet")))</f>
        <v>Did Not Meet</v>
      </c>
      <c r="I4355" s="13" t="str">
        <f>IF(V4357&gt;94,"Met",IF(X4357="--","n/a",IF(X4357&gt;=0,"Met","Did Not Meet")))</f>
        <v>Did Not Meet</v>
      </c>
      <c r="K4355" s="13" t="str">
        <f>IF(Z4356&gt;94,"Met",IF(AB4356="--","n/a",IF(AB4356&gt;=0,"Met","Did Not Meet")))</f>
        <v>Did Not Meet</v>
      </c>
      <c r="L4355" s="13" t="str">
        <f>IF(Z4357&gt;94,"Met",IF(AB4357="--","n/a",IF(AB4357&gt;=0,"Met","Did Not Meet")))</f>
        <v>Did Not Meet</v>
      </c>
      <c r="M4355" s="5" t="s">
        <v>37</v>
      </c>
      <c r="N4355" s="14" t="s">
        <v>2501</v>
      </c>
      <c r="O4355" s="5"/>
      <c r="P4355" s="44" t="str">
        <f t="shared" ref="P4355" si="5566">IF(K4356="Yes",IF(L4356="Yes","Yes","No"),"No")</f>
        <v>Yes</v>
      </c>
      <c r="Q4355" s="94" t="s">
        <v>2759</v>
      </c>
      <c r="R4355" s="5" t="s">
        <v>1</v>
      </c>
      <c r="S4355" s="5" t="s">
        <v>2</v>
      </c>
      <c r="T4355" s="5" t="s">
        <v>7</v>
      </c>
      <c r="U4355" s="5">
        <v>99</v>
      </c>
      <c r="V4355" s="5">
        <v>63.64</v>
      </c>
      <c r="W4355" s="5">
        <v>60.71</v>
      </c>
      <c r="X4355" s="11">
        <f t="shared" si="5565"/>
        <v>2.9299999999999997</v>
      </c>
      <c r="Y4355" s="14">
        <v>90</v>
      </c>
      <c r="Z4355" s="5">
        <v>68.89</v>
      </c>
      <c r="AA4355" s="5">
        <v>68.03</v>
      </c>
      <c r="AB4355" s="71">
        <f t="shared" si="5523"/>
        <v>0.85999999999999943</v>
      </c>
      <c r="AC4355" s="53" t="s">
        <v>19</v>
      </c>
    </row>
    <row r="4356" spans="1:29" ht="15" customHeight="1" x14ac:dyDescent="0.25">
      <c r="A4356" s="53">
        <v>6044702</v>
      </c>
      <c r="B4356" s="89" t="s">
        <v>2745</v>
      </c>
      <c r="C4356" s="53" t="s">
        <v>399</v>
      </c>
      <c r="D4356" s="49" t="s">
        <v>2499</v>
      </c>
      <c r="E4356" s="35" t="str">
        <f>VLOOKUP('2012 Accountability Database'!$A4354,'2011 AYP'!A$2:B$1072,2)</f>
        <v>SI_2 (School Improvement Year 2)</v>
      </c>
      <c r="F4356" s="66"/>
      <c r="G4356" s="63" t="s">
        <v>2485</v>
      </c>
      <c r="H4356" s="60" t="str">
        <f t="shared" ref="H4356:I4356" si="5567">IF(H4354="Met","Yes",IF(H4355="Met","Yes","No"))</f>
        <v>Yes</v>
      </c>
      <c r="I4356" s="60" t="str">
        <f t="shared" si="5567"/>
        <v>Yes</v>
      </c>
      <c r="J4356" s="42"/>
      <c r="K4356" s="60" t="str">
        <f t="shared" ref="K4356:L4356" si="5568">IF(K4354="Met","Yes",IF(K4355="Met","Yes","No"))</f>
        <v>Yes</v>
      </c>
      <c r="L4356" s="60" t="str">
        <f t="shared" si="5568"/>
        <v>Yes</v>
      </c>
      <c r="M4356" s="1" t="s">
        <v>37</v>
      </c>
      <c r="N4356" s="14" t="s">
        <v>2503</v>
      </c>
      <c r="O4356" s="5"/>
      <c r="P4356" s="44" t="str">
        <f t="shared" ref="P4356" si="5569">IF(H4360="Yes",IF(I4360="Yes","Yes","No"),"No")</f>
        <v>No</v>
      </c>
      <c r="Q4356" s="108" t="s">
        <v>2758</v>
      </c>
      <c r="R4356" s="5" t="s">
        <v>1</v>
      </c>
      <c r="S4356" s="1" t="s">
        <v>5</v>
      </c>
      <c r="T4356" s="1" t="s">
        <v>3</v>
      </c>
      <c r="U4356" s="5">
        <v>351</v>
      </c>
      <c r="V4356" s="1">
        <v>56.13</v>
      </c>
      <c r="W4356" s="1">
        <v>59.73</v>
      </c>
      <c r="X4356" s="6">
        <f t="shared" si="5565"/>
        <v>-3.5999999999999943</v>
      </c>
      <c r="Y4356" s="14">
        <v>320</v>
      </c>
      <c r="Z4356" s="1">
        <v>63.75</v>
      </c>
      <c r="AA4356" s="1">
        <v>66.75</v>
      </c>
      <c r="AB4356" s="72">
        <f t="shared" si="5523"/>
        <v>-3</v>
      </c>
      <c r="AC4356" s="53" t="s">
        <v>19</v>
      </c>
    </row>
    <row r="4357" spans="1:29" x14ac:dyDescent="0.25">
      <c r="A4357" s="53">
        <v>6044702</v>
      </c>
      <c r="B4357" s="89" t="s">
        <v>2745</v>
      </c>
      <c r="C4357" s="53" t="s">
        <v>399</v>
      </c>
      <c r="D4357" s="49" t="s">
        <v>2507</v>
      </c>
      <c r="E4357" s="47">
        <f>VLOOKUP('2012 Accountability Database'!A4354,Dems1112!$A$2:$G$1082,3)</f>
        <v>0.98</v>
      </c>
      <c r="F4357" s="66"/>
      <c r="G4357" s="52"/>
      <c r="M4357" s="1" t="s">
        <v>37</v>
      </c>
      <c r="N4357" s="14" t="s">
        <v>2504</v>
      </c>
      <c r="O4357" s="5"/>
      <c r="P4357" s="44" t="str">
        <f t="shared" ref="P4357" si="5570">IF(K4360="Yes",IF(L4360="Yes","Yes","No"),"No")</f>
        <v>Yes</v>
      </c>
      <c r="Q4357" s="108"/>
      <c r="R4357" s="5" t="s">
        <v>1</v>
      </c>
      <c r="S4357" s="1" t="s">
        <v>5</v>
      </c>
      <c r="T4357" s="1" t="s">
        <v>7</v>
      </c>
      <c r="U4357" s="5">
        <v>291</v>
      </c>
      <c r="V4357" s="1">
        <v>56.01</v>
      </c>
      <c r="W4357" s="1">
        <v>60.71</v>
      </c>
      <c r="X4357" s="6">
        <f t="shared" si="5565"/>
        <v>-4.7000000000000028</v>
      </c>
      <c r="Y4357" s="14">
        <v>264</v>
      </c>
      <c r="Z4357" s="1">
        <v>63.26</v>
      </c>
      <c r="AA4357" s="1">
        <v>68.03</v>
      </c>
      <c r="AB4357" s="72">
        <f t="shared" si="5523"/>
        <v>-4.7700000000000031</v>
      </c>
      <c r="AC4357" s="53" t="s">
        <v>19</v>
      </c>
    </row>
    <row r="4358" spans="1:29" x14ac:dyDescent="0.25">
      <c r="A4358" s="53">
        <v>6044702</v>
      </c>
      <c r="B4358" s="89" t="s">
        <v>2745</v>
      </c>
      <c r="C4358" s="53" t="s">
        <v>399</v>
      </c>
      <c r="D4358" s="50" t="s">
        <v>2508</v>
      </c>
      <c r="E4358" s="47">
        <f>VLOOKUP('2012 Accountability Database'!A4354,Dems1112!$A$2:$G$1082,4)</f>
        <v>0.82</v>
      </c>
      <c r="F4358" s="65" t="s">
        <v>2486</v>
      </c>
      <c r="G4358" s="62"/>
      <c r="H4358" s="13" t="str">
        <f>IF(V4358&gt;94,"Met",IF(X4358="--","n/a",IF(X4358&gt;=0,"Met","Did Not Meet")))</f>
        <v>Met</v>
      </c>
      <c r="I4358" s="13" t="str">
        <f>IF(V4359&gt;94,"Met",IF(X4359="--","n/a",IF(X4359&gt;=0,"Met","Did Not Meet")))</f>
        <v>Did Not Meet</v>
      </c>
      <c r="J4358" s="13"/>
      <c r="K4358" s="13" t="str">
        <f>IF(Z4358&gt;94,"Met",IF(AB4358="--","n/a",IF(AB4358&gt;=0,"Met","Did Not Meet")))</f>
        <v>Met</v>
      </c>
      <c r="L4358" s="13" t="str">
        <f>IF(Z4359&gt;94,"Met",IF(AB4359="--","n/a",IF(AB4359&gt;=0,"Met","Did Not Meet")))</f>
        <v>Met</v>
      </c>
      <c r="M4358" s="5" t="s">
        <v>37</v>
      </c>
      <c r="N4358" s="68" t="s">
        <v>2497</v>
      </c>
      <c r="O4358" s="35"/>
      <c r="P4358" s="44"/>
      <c r="Q4358" s="108"/>
      <c r="R4358" s="5" t="s">
        <v>6</v>
      </c>
      <c r="S4358" s="5" t="s">
        <v>2</v>
      </c>
      <c r="T4358" s="5" t="s">
        <v>3</v>
      </c>
      <c r="U4358" s="5">
        <v>135</v>
      </c>
      <c r="V4358" s="5">
        <v>38.520000000000003</v>
      </c>
      <c r="W4358" s="5">
        <v>37.64</v>
      </c>
      <c r="X4358" s="11">
        <f t="shared" si="5565"/>
        <v>0.88000000000000256</v>
      </c>
      <c r="Y4358" s="14">
        <v>109</v>
      </c>
      <c r="Z4358" s="5">
        <v>36.700000000000003</v>
      </c>
      <c r="AA4358" s="5">
        <v>36.19</v>
      </c>
      <c r="AB4358" s="71">
        <f t="shared" si="5523"/>
        <v>0.51000000000000512</v>
      </c>
      <c r="AC4358" s="53" t="s">
        <v>19</v>
      </c>
    </row>
    <row r="4359" spans="1:29" x14ac:dyDescent="0.25">
      <c r="A4359" s="53">
        <v>6044702</v>
      </c>
      <c r="B4359" s="89" t="s">
        <v>2745</v>
      </c>
      <c r="C4359" s="53" t="s">
        <v>399</v>
      </c>
      <c r="D4359" s="50" t="s">
        <v>974</v>
      </c>
      <c r="E4359" s="47" t="str">
        <f>VLOOKUP('2012 Accountability Database'!A4354,Dems1112!$A$2:$G$1082,5)</f>
        <v>6-8</v>
      </c>
      <c r="F4359" s="65" t="s">
        <v>2487</v>
      </c>
      <c r="G4359" s="62"/>
      <c r="H4359" s="13" t="str">
        <f>IF(V4360&gt;94,"Met",IF(X4360="--","n/a",IF(X4360&gt;=0,"Met","Did Not Meet")))</f>
        <v>Did Not Meet</v>
      </c>
      <c r="I4359" s="13" t="str">
        <f>IF(V4361&gt;94,"Met",IF(X4361="--","n/a",IF(X4361&gt;=0,"Met","Did Not Meet")))</f>
        <v>Did Not Meet</v>
      </c>
      <c r="J4359" s="13"/>
      <c r="K4359" s="13" t="str">
        <f>IF(Z4360&gt;94,"Met",IF(AB4360="--","n/a",IF(AB4360&gt;=0,"Met","Did Not Meet")))</f>
        <v>Did Not Meet</v>
      </c>
      <c r="L4359" s="13" t="str">
        <f>IF(Z4361&gt;94,"Met",IF(AB4361="--","n/a",IF(AB4361&gt;=0,"Met","Did Not Meet")))</f>
        <v>Did Not Meet</v>
      </c>
      <c r="M4359" s="1" t="s">
        <v>37</v>
      </c>
      <c r="N4359" s="14"/>
      <c r="O4359" s="35" t="s">
        <v>2506</v>
      </c>
      <c r="P4359" s="83" t="str">
        <f t="shared" ref="P4359" si="5571">IF(P4354="No"," ", IF(P4356="No"," ",IF(P4355="No", " ",IF(P4357="No"," ","X"))))</f>
        <v xml:space="preserve"> </v>
      </c>
      <c r="Q4359" s="108"/>
      <c r="R4359" s="5" t="s">
        <v>6</v>
      </c>
      <c r="S4359" s="1" t="s">
        <v>2</v>
      </c>
      <c r="T4359" s="1" t="s">
        <v>7</v>
      </c>
      <c r="U4359" s="5">
        <v>111</v>
      </c>
      <c r="V4359" s="1">
        <v>37.840000000000003</v>
      </c>
      <c r="W4359" s="1">
        <v>37.99</v>
      </c>
      <c r="X4359" s="6">
        <f t="shared" si="5565"/>
        <v>-0.14999999999999858</v>
      </c>
      <c r="Y4359" s="14">
        <v>90</v>
      </c>
      <c r="Z4359" s="1">
        <v>37.78</v>
      </c>
      <c r="AA4359" s="1">
        <v>36.04</v>
      </c>
      <c r="AB4359" s="71">
        <f t="shared" si="5523"/>
        <v>1.740000000000002</v>
      </c>
      <c r="AC4359" s="53" t="s">
        <v>19</v>
      </c>
    </row>
    <row r="4360" spans="1:29" ht="15.75" x14ac:dyDescent="0.25">
      <c r="A4360" s="53">
        <v>6044702</v>
      </c>
      <c r="B4360" s="89" t="s">
        <v>2745</v>
      </c>
      <c r="C4360" s="53" t="s">
        <v>399</v>
      </c>
      <c r="D4360" s="50" t="s">
        <v>975</v>
      </c>
      <c r="E4360" s="48" t="str">
        <f>VLOOKUP('2012 Accountability Database'!A4354,Dems1112!$A$2:$G$1082,6)</f>
        <v>3 (Central AR)</v>
      </c>
      <c r="F4360" s="66"/>
      <c r="G4360" s="63" t="s">
        <v>2488</v>
      </c>
      <c r="H4360" s="61" t="str">
        <f t="shared" ref="H4360:I4360" si="5572">IF(H4358="Met","Yes",IF(H4359="Met","Yes","No"))</f>
        <v>Yes</v>
      </c>
      <c r="I4360" s="61" t="str">
        <f t="shared" si="5572"/>
        <v>No</v>
      </c>
      <c r="J4360" s="55"/>
      <c r="K4360" s="61" t="str">
        <f t="shared" ref="K4360:L4360" si="5573">IF(K4358="Met","Yes",IF(K4359="Met","Yes","No"))</f>
        <v>Yes</v>
      </c>
      <c r="L4360" s="61" t="str">
        <f t="shared" si="5573"/>
        <v>Yes</v>
      </c>
      <c r="M4360" s="1" t="s">
        <v>37</v>
      </c>
      <c r="N4360" s="14"/>
      <c r="O4360" s="35" t="s">
        <v>2505</v>
      </c>
      <c r="P4360" s="83" t="str">
        <f t="shared" ref="P4360" si="5574">IF(P4359="X"," ",IF(P4361="X"," ","X"))</f>
        <v xml:space="preserve"> </v>
      </c>
      <c r="Q4360" s="94" t="s">
        <v>2759</v>
      </c>
      <c r="R4360" s="5" t="s">
        <v>6</v>
      </c>
      <c r="S4360" s="1" t="s">
        <v>5</v>
      </c>
      <c r="T4360" s="1" t="s">
        <v>3</v>
      </c>
      <c r="U4360" s="5">
        <v>411</v>
      </c>
      <c r="V4360" s="1">
        <v>34.549999999999997</v>
      </c>
      <c r="W4360" s="1">
        <v>37.64</v>
      </c>
      <c r="X4360" s="6">
        <f t="shared" si="5565"/>
        <v>-3.0900000000000034</v>
      </c>
      <c r="Y4360" s="14">
        <v>322</v>
      </c>
      <c r="Z4360" s="1">
        <v>32.92</v>
      </c>
      <c r="AA4360" s="1">
        <v>36.19</v>
      </c>
      <c r="AB4360" s="72">
        <f t="shared" si="5523"/>
        <v>-3.269999999999996</v>
      </c>
      <c r="AC4360" s="53" t="s">
        <v>19</v>
      </c>
    </row>
    <row r="4361" spans="1:29" x14ac:dyDescent="0.25">
      <c r="A4361" s="54">
        <v>6044702</v>
      </c>
      <c r="B4361" s="90" t="s">
        <v>2745</v>
      </c>
      <c r="C4361" s="54" t="s">
        <v>399</v>
      </c>
      <c r="D4361" s="4"/>
      <c r="E4361" s="4"/>
      <c r="F4361" s="67"/>
      <c r="G4361" s="64"/>
      <c r="H4361" s="43"/>
      <c r="I4361" s="43"/>
      <c r="J4361" s="43"/>
      <c r="K4361" s="43"/>
      <c r="L4361" s="43"/>
      <c r="M4361" s="4" t="s">
        <v>37</v>
      </c>
      <c r="N4361" s="15"/>
      <c r="O4361" s="38" t="s">
        <v>2482</v>
      </c>
      <c r="P4361" s="84" t="str">
        <f>IF(E4355="Achieving School"," ","X")</f>
        <v>X</v>
      </c>
      <c r="Q4361" s="91"/>
      <c r="R4361" s="4" t="s">
        <v>6</v>
      </c>
      <c r="S4361" s="4" t="s">
        <v>5</v>
      </c>
      <c r="T4361" s="4" t="s">
        <v>7</v>
      </c>
      <c r="U4361" s="4">
        <v>333</v>
      </c>
      <c r="V4361" s="4">
        <v>33.33</v>
      </c>
      <c r="W4361" s="4">
        <v>37.99</v>
      </c>
      <c r="X4361" s="7">
        <f t="shared" si="5565"/>
        <v>-4.6600000000000037</v>
      </c>
      <c r="Y4361" s="15">
        <v>266</v>
      </c>
      <c r="Z4361" s="4">
        <v>31.95</v>
      </c>
      <c r="AA4361" s="4">
        <v>36.04</v>
      </c>
      <c r="AB4361" s="73">
        <f t="shared" si="5523"/>
        <v>-4.09</v>
      </c>
      <c r="AC4361" s="54" t="s">
        <v>19</v>
      </c>
    </row>
    <row r="4362" spans="1:29" x14ac:dyDescent="0.25">
      <c r="A4362" s="1">
        <v>6045701</v>
      </c>
      <c r="B4362" s="87" t="s">
        <v>2746</v>
      </c>
      <c r="C4362" s="55" t="s">
        <v>449</v>
      </c>
      <c r="E4362" s="42"/>
      <c r="F4362" s="65" t="s">
        <v>2483</v>
      </c>
      <c r="G4362" s="62"/>
      <c r="H4362" s="37" t="str">
        <f>IF(V4362&gt;94,"Met",IF(X4362="--","n/a",IF(X4362&gt;=0,"Met","Did Not Meet")))</f>
        <v>Did Not Meet</v>
      </c>
      <c r="I4362" s="37" t="str">
        <f>IF(V4363&gt;94,"Met",IF(X4363="--","n/a",IF(X4363&gt;=0,"Met","Did Not Meet")))</f>
        <v>Met</v>
      </c>
      <c r="K4362" s="13" t="str">
        <f>IF(Z4362&gt;94,"Met",IF(AB4362="--","n/a",IF(AB4362&gt;=0,"Met","Did Not Meet")))</f>
        <v>Met</v>
      </c>
      <c r="L4362" s="13" t="str">
        <f>IF(Z4363&gt;94,"Met",IF(AB4363="--","n/a",IF(AB4363&gt;=0,"Met","Did Not Meet")))</f>
        <v>Met</v>
      </c>
      <c r="M4362" s="1" t="s">
        <v>4</v>
      </c>
      <c r="N4362" s="14" t="s">
        <v>2502</v>
      </c>
      <c r="O4362" s="5"/>
      <c r="P4362" s="44" t="str">
        <f t="shared" ref="P4362" si="5575">IF(H4364="Yes",IF(I4364="Yes","Yes","No"),"No")</f>
        <v>No</v>
      </c>
      <c r="Q4362" s="93"/>
      <c r="R4362" s="5" t="s">
        <v>1</v>
      </c>
      <c r="S4362" s="1" t="s">
        <v>2</v>
      </c>
      <c r="T4362" s="1" t="s">
        <v>3</v>
      </c>
      <c r="U4362" s="5">
        <v>172</v>
      </c>
      <c r="V4362" s="1">
        <v>76.739999999999995</v>
      </c>
      <c r="W4362" s="1">
        <v>80.27</v>
      </c>
      <c r="X4362" s="6">
        <f t="shared" si="5565"/>
        <v>-3.5300000000000011</v>
      </c>
      <c r="Y4362" s="14">
        <v>79</v>
      </c>
      <c r="Z4362" s="1">
        <v>92.41</v>
      </c>
      <c r="AA4362" s="1">
        <v>91.78</v>
      </c>
      <c r="AB4362" s="71">
        <f t="shared" si="5523"/>
        <v>0.62999999999999545</v>
      </c>
      <c r="AC4362" s="36"/>
    </row>
    <row r="4363" spans="1:29" ht="15.75" x14ac:dyDescent="0.25">
      <c r="A4363" s="53">
        <v>6045701</v>
      </c>
      <c r="B4363" s="89" t="s">
        <v>2746</v>
      </c>
      <c r="C4363" s="53" t="s">
        <v>449</v>
      </c>
      <c r="D4363" s="49" t="s">
        <v>2498</v>
      </c>
      <c r="E4363" s="34" t="str">
        <f>M4362</f>
        <v>Achieving School</v>
      </c>
      <c r="F4363" s="65" t="s">
        <v>2484</v>
      </c>
      <c r="G4363" s="62"/>
      <c r="H4363" s="13" t="str">
        <f>IF(V4364&gt;94,"Met",IF(X4364="--","n/a",IF(X4364&gt;=0,"Met","Did Not Meet")))</f>
        <v>Did Not Meet</v>
      </c>
      <c r="I4363" s="13" t="str">
        <f>IF(V4365&gt;94,"Met",IF(X4365="--","n/a",IF(X4365&gt;=0,"Met","Did Not Meet")))</f>
        <v>Did Not Meet</v>
      </c>
      <c r="K4363" s="13" t="str">
        <f>IF(Z4364&gt;94,"Met",IF(AB4364="--","n/a",IF(AB4364&gt;=0,"Met","Did Not Meet")))</f>
        <v>Did Not Meet</v>
      </c>
      <c r="L4363" s="13" t="str">
        <f>IF(Z4365&gt;94,"Met",IF(AB4365="--","n/a",IF(AB4365&gt;=0,"Met","Did Not Meet")))</f>
        <v>Met</v>
      </c>
      <c r="M4363" s="1" t="s">
        <v>4</v>
      </c>
      <c r="N4363" s="14" t="s">
        <v>2501</v>
      </c>
      <c r="O4363" s="5"/>
      <c r="P4363" s="44" t="str">
        <f t="shared" ref="P4363" si="5576">IF(K4364="Yes",IF(L4364="Yes","Yes","No"),"No")</f>
        <v>Yes</v>
      </c>
      <c r="Q4363" s="94" t="s">
        <v>2759</v>
      </c>
      <c r="R4363" s="5" t="s">
        <v>1</v>
      </c>
      <c r="S4363" s="1" t="s">
        <v>2</v>
      </c>
      <c r="T4363" s="1" t="s">
        <v>7</v>
      </c>
      <c r="U4363" s="5">
        <v>68</v>
      </c>
      <c r="V4363" s="1">
        <v>69.12</v>
      </c>
      <c r="W4363" s="1">
        <v>68.489999999999995</v>
      </c>
      <c r="X4363" s="9">
        <f t="shared" si="5565"/>
        <v>0.63000000000000966</v>
      </c>
      <c r="Y4363" s="14">
        <v>26</v>
      </c>
      <c r="Z4363" s="1">
        <v>92.31</v>
      </c>
      <c r="AA4363" s="1">
        <v>86.11</v>
      </c>
      <c r="AB4363" s="71">
        <f t="shared" si="5523"/>
        <v>6.2000000000000028</v>
      </c>
      <c r="AC4363" s="53"/>
    </row>
    <row r="4364" spans="1:29" ht="15" customHeight="1" x14ac:dyDescent="0.25">
      <c r="A4364" s="53">
        <v>6045701</v>
      </c>
      <c r="B4364" s="89" t="s">
        <v>2746</v>
      </c>
      <c r="C4364" s="53" t="s">
        <v>449</v>
      </c>
      <c r="D4364" s="49" t="s">
        <v>2499</v>
      </c>
      <c r="E4364" s="35" t="str">
        <f>VLOOKUP('2012 Accountability Database'!$A4362,'2011 AYP'!A$2:B$1072,2)</f>
        <v xml:space="preserve"> A (Alert)</v>
      </c>
      <c r="F4364" s="66"/>
      <c r="G4364" s="63" t="s">
        <v>2485</v>
      </c>
      <c r="H4364" s="60" t="str">
        <f t="shared" ref="H4364:I4364" si="5577">IF(H4362="Met","Yes",IF(H4363="Met","Yes","No"))</f>
        <v>No</v>
      </c>
      <c r="I4364" s="60" t="str">
        <f t="shared" si="5577"/>
        <v>Yes</v>
      </c>
      <c r="J4364" s="42"/>
      <c r="K4364" s="60" t="str">
        <f t="shared" ref="K4364:L4364" si="5578">IF(K4362="Met","Yes",IF(K4363="Met","Yes","No"))</f>
        <v>Yes</v>
      </c>
      <c r="L4364" s="60" t="str">
        <f t="shared" si="5578"/>
        <v>Yes</v>
      </c>
      <c r="M4364" s="5" t="s">
        <v>4</v>
      </c>
      <c r="N4364" s="14" t="s">
        <v>2503</v>
      </c>
      <c r="O4364" s="5"/>
      <c r="P4364" s="44" t="str">
        <f t="shared" ref="P4364" si="5579">IF(H4368="Yes",IF(I4368="Yes","Yes","No"),"No")</f>
        <v>Yes</v>
      </c>
      <c r="Q4364" s="108" t="s">
        <v>2758</v>
      </c>
      <c r="R4364" s="5" t="s">
        <v>1</v>
      </c>
      <c r="S4364" s="5" t="s">
        <v>5</v>
      </c>
      <c r="T4364" s="5" t="s">
        <v>3</v>
      </c>
      <c r="U4364" s="5">
        <v>492</v>
      </c>
      <c r="V4364" s="5">
        <v>78.86</v>
      </c>
      <c r="W4364" s="5">
        <v>80.27</v>
      </c>
      <c r="X4364" s="8">
        <f t="shared" si="5565"/>
        <v>-1.4099999999999966</v>
      </c>
      <c r="Y4364" s="14">
        <v>243</v>
      </c>
      <c r="Z4364" s="5">
        <v>86.01</v>
      </c>
      <c r="AA4364" s="5">
        <v>91.78</v>
      </c>
      <c r="AB4364" s="72">
        <f t="shared" si="5523"/>
        <v>-5.769999999999996</v>
      </c>
      <c r="AC4364" s="53"/>
    </row>
    <row r="4365" spans="1:29" x14ac:dyDescent="0.25">
      <c r="A4365" s="53">
        <v>6045701</v>
      </c>
      <c r="B4365" s="89" t="s">
        <v>2746</v>
      </c>
      <c r="C4365" s="53" t="s">
        <v>449</v>
      </c>
      <c r="D4365" s="49" t="s">
        <v>2507</v>
      </c>
      <c r="E4365" s="47">
        <f>VLOOKUP('2012 Accountability Database'!A4362,Dems1112!$A$2:$G$1082,3)</f>
        <v>0.56000000000000005</v>
      </c>
      <c r="F4365" s="66"/>
      <c r="G4365" s="52"/>
      <c r="M4365" s="1" t="s">
        <v>4</v>
      </c>
      <c r="N4365" s="14" t="s">
        <v>2504</v>
      </c>
      <c r="O4365" s="5"/>
      <c r="P4365" s="44" t="str">
        <f t="shared" ref="P4365" si="5580">IF(K4368="Yes",IF(L4368="Yes","Yes","No"),"No")</f>
        <v>Yes</v>
      </c>
      <c r="Q4365" s="108"/>
      <c r="R4365" s="5" t="s">
        <v>1</v>
      </c>
      <c r="S4365" s="1" t="s">
        <v>5</v>
      </c>
      <c r="T4365" s="1" t="s">
        <v>7</v>
      </c>
      <c r="U4365" s="5">
        <v>201</v>
      </c>
      <c r="V4365" s="1">
        <v>67.66</v>
      </c>
      <c r="W4365" s="1">
        <v>68.489999999999995</v>
      </c>
      <c r="X4365" s="6">
        <f t="shared" si="5565"/>
        <v>-0.82999999999999829</v>
      </c>
      <c r="Y4365" s="14">
        <v>97</v>
      </c>
      <c r="Z4365" s="1">
        <v>87.63</v>
      </c>
      <c r="AA4365" s="1">
        <v>86.11</v>
      </c>
      <c r="AB4365" s="71">
        <f t="shared" si="5523"/>
        <v>1.519999999999996</v>
      </c>
      <c r="AC4365" s="53"/>
    </row>
    <row r="4366" spans="1:29" x14ac:dyDescent="0.25">
      <c r="A4366" s="53">
        <v>6045701</v>
      </c>
      <c r="B4366" s="89" t="s">
        <v>2746</v>
      </c>
      <c r="C4366" s="53" t="s">
        <v>449</v>
      </c>
      <c r="D4366" s="50" t="s">
        <v>2508</v>
      </c>
      <c r="E4366" s="47">
        <f>VLOOKUP('2012 Accountability Database'!A4362,Dems1112!$A$2:$G$1082,4)</f>
        <v>0.35</v>
      </c>
      <c r="F4366" s="65" t="s">
        <v>2486</v>
      </c>
      <c r="G4366" s="62"/>
      <c r="H4366" s="13" t="str">
        <f>IF(V4366&gt;94,"Met",IF(X4366="--","n/a",IF(X4366&gt;=0,"Met","Did Not Meet")))</f>
        <v>Did Not Meet</v>
      </c>
      <c r="I4366" s="13" t="str">
        <f>IF(V4367&gt;94,"Met",IF(X4367="--","n/a",IF(X4367&gt;=0,"Met","Did Not Meet")))</f>
        <v>Did Not Meet</v>
      </c>
      <c r="J4366" s="13"/>
      <c r="K4366" s="13" t="str">
        <f>IF(Z4366&gt;94,"Met",IF(AB4366="--","n/a",IF(AB4366&gt;=0,"Met","Did Not Meet")))</f>
        <v>Met</v>
      </c>
      <c r="L4366" s="13" t="str">
        <f>IF(Z4367&gt;94,"Met",IF(AB4367="--","n/a",IF(AB4367&gt;=0,"Met","Did Not Meet")))</f>
        <v>Did Not Meet</v>
      </c>
      <c r="M4366" s="1" t="s">
        <v>4</v>
      </c>
      <c r="N4366" s="68" t="s">
        <v>2497</v>
      </c>
      <c r="O4366" s="35"/>
      <c r="P4366" s="44"/>
      <c r="Q4366" s="108"/>
      <c r="R4366" s="5" t="s">
        <v>6</v>
      </c>
      <c r="S4366" s="1" t="s">
        <v>2</v>
      </c>
      <c r="T4366" s="1" t="s">
        <v>3</v>
      </c>
      <c r="U4366" s="5">
        <v>172</v>
      </c>
      <c r="V4366" s="1">
        <v>81.98</v>
      </c>
      <c r="W4366" s="1">
        <v>83.18</v>
      </c>
      <c r="X4366" s="6">
        <f t="shared" si="5565"/>
        <v>-1.2000000000000028</v>
      </c>
      <c r="Y4366" s="14">
        <v>79</v>
      </c>
      <c r="Z4366" s="1">
        <v>72.150000000000006</v>
      </c>
      <c r="AA4366" s="1">
        <v>71.790000000000006</v>
      </c>
      <c r="AB4366" s="71">
        <f t="shared" si="5523"/>
        <v>0.35999999999999943</v>
      </c>
      <c r="AC4366" s="53"/>
    </row>
    <row r="4367" spans="1:29" x14ac:dyDescent="0.25">
      <c r="A4367" s="53">
        <v>6045701</v>
      </c>
      <c r="B4367" s="89" t="s">
        <v>2746</v>
      </c>
      <c r="C4367" s="53" t="s">
        <v>449</v>
      </c>
      <c r="D4367" s="50" t="s">
        <v>974</v>
      </c>
      <c r="E4367" s="47" t="str">
        <f>VLOOKUP('2012 Accountability Database'!A4362,Dems1112!$A$2:$G$1082,5)</f>
        <v>K-4</v>
      </c>
      <c r="F4367" s="65" t="s">
        <v>2487</v>
      </c>
      <c r="G4367" s="62"/>
      <c r="H4367" s="13" t="str">
        <f>IF(V4368&gt;94,"Met",IF(X4368="--","n/a",IF(X4368&gt;=0,"Met","Did Not Meet")))</f>
        <v>Met</v>
      </c>
      <c r="I4367" s="13" t="str">
        <f>IF(V4369&gt;94,"Met",IF(X4369="--","n/a",IF(X4369&gt;=0,"Met","Did Not Meet")))</f>
        <v>Met</v>
      </c>
      <c r="J4367" s="13"/>
      <c r="K4367" s="13" t="str">
        <f>IF(Z4368&gt;94,"Met",IF(AB4368="--","n/a",IF(AB4368&gt;=0,"Met","Did Not Meet")))</f>
        <v>Did Not Meet</v>
      </c>
      <c r="L4367" s="13" t="str">
        <f>IF(Z4369&gt;94,"Met",IF(AB4369="--","n/a",IF(AB4369&gt;=0,"Met","Did Not Meet")))</f>
        <v>Met</v>
      </c>
      <c r="M4367" s="5" t="s">
        <v>4</v>
      </c>
      <c r="N4367" s="14"/>
      <c r="O4367" s="35" t="s">
        <v>2506</v>
      </c>
      <c r="P4367" s="83" t="str">
        <f t="shared" ref="P4367" si="5581">IF(P4362="No"," ", IF(P4364="No"," ",IF(P4363="No", " ",IF(P4365="No"," ","X"))))</f>
        <v xml:space="preserve"> </v>
      </c>
      <c r="Q4367" s="108"/>
      <c r="R4367" s="5" t="s">
        <v>6</v>
      </c>
      <c r="S4367" s="5" t="s">
        <v>2</v>
      </c>
      <c r="T4367" s="5" t="s">
        <v>7</v>
      </c>
      <c r="U4367" s="5">
        <v>68</v>
      </c>
      <c r="V4367" s="5">
        <v>72.06</v>
      </c>
      <c r="W4367" s="5">
        <v>72.78</v>
      </c>
      <c r="X4367" s="8">
        <f t="shared" si="5565"/>
        <v>-0.71999999999999886</v>
      </c>
      <c r="Y4367" s="14">
        <v>26</v>
      </c>
      <c r="Z4367" s="5">
        <v>57.69</v>
      </c>
      <c r="AA4367" s="5">
        <v>58.34</v>
      </c>
      <c r="AB4367" s="72">
        <f t="shared" si="5523"/>
        <v>-0.65000000000000568</v>
      </c>
      <c r="AC4367" s="53"/>
    </row>
    <row r="4368" spans="1:29" ht="15.75" x14ac:dyDescent="0.25">
      <c r="A4368" s="53">
        <v>6045701</v>
      </c>
      <c r="B4368" s="89" t="s">
        <v>2746</v>
      </c>
      <c r="C4368" s="53" t="s">
        <v>449</v>
      </c>
      <c r="D4368" s="50" t="s">
        <v>975</v>
      </c>
      <c r="E4368" s="48" t="str">
        <f>VLOOKUP('2012 Accountability Database'!A4362,Dems1112!$A$2:$G$1082,6)</f>
        <v>3 (Central AR)</v>
      </c>
      <c r="F4368" s="66"/>
      <c r="G4368" s="63" t="s">
        <v>2488</v>
      </c>
      <c r="H4368" s="61" t="str">
        <f t="shared" ref="H4368:I4368" si="5582">IF(H4366="Met","Yes",IF(H4367="Met","Yes","No"))</f>
        <v>Yes</v>
      </c>
      <c r="I4368" s="61" t="str">
        <f t="shared" si="5582"/>
        <v>Yes</v>
      </c>
      <c r="J4368" s="55"/>
      <c r="K4368" s="61" t="str">
        <f t="shared" ref="K4368:L4368" si="5583">IF(K4366="Met","Yes",IF(K4367="Met","Yes","No"))</f>
        <v>Yes</v>
      </c>
      <c r="L4368" s="61" t="str">
        <f t="shared" si="5583"/>
        <v>Yes</v>
      </c>
      <c r="M4368" s="5" t="s">
        <v>4</v>
      </c>
      <c r="N4368" s="14"/>
      <c r="O4368" s="35" t="s">
        <v>2505</v>
      </c>
      <c r="P4368" s="83" t="str">
        <f t="shared" ref="P4368" si="5584">IF(P4367="X"," ",IF(P4369="X"," ","X"))</f>
        <v>X</v>
      </c>
      <c r="Q4368" s="94" t="s">
        <v>2759</v>
      </c>
      <c r="R4368" s="5" t="s">
        <v>6</v>
      </c>
      <c r="S4368" s="5" t="s">
        <v>5</v>
      </c>
      <c r="T4368" s="5" t="s">
        <v>3</v>
      </c>
      <c r="U4368" s="5">
        <v>492</v>
      </c>
      <c r="V4368" s="5">
        <v>83.54</v>
      </c>
      <c r="W4368" s="5">
        <v>83.18</v>
      </c>
      <c r="X4368" s="11">
        <f t="shared" si="5565"/>
        <v>0.35999999999999943</v>
      </c>
      <c r="Y4368" s="14">
        <v>243</v>
      </c>
      <c r="Z4368" s="5">
        <v>69.14</v>
      </c>
      <c r="AA4368" s="5">
        <v>71.790000000000006</v>
      </c>
      <c r="AB4368" s="72">
        <f t="shared" si="5523"/>
        <v>-2.6500000000000057</v>
      </c>
      <c r="AC4368" s="53"/>
    </row>
    <row r="4369" spans="1:29" x14ac:dyDescent="0.25">
      <c r="A4369" s="54">
        <v>6045701</v>
      </c>
      <c r="B4369" s="90" t="s">
        <v>2746</v>
      </c>
      <c r="C4369" s="54" t="s">
        <v>449</v>
      </c>
      <c r="D4369" s="4"/>
      <c r="E4369" s="4"/>
      <c r="F4369" s="67"/>
      <c r="G4369" s="64"/>
      <c r="H4369" s="43"/>
      <c r="I4369" s="43"/>
      <c r="J4369" s="43"/>
      <c r="K4369" s="43"/>
      <c r="L4369" s="43"/>
      <c r="M4369" s="4" t="s">
        <v>4</v>
      </c>
      <c r="N4369" s="15"/>
      <c r="O4369" s="38" t="s">
        <v>2482</v>
      </c>
      <c r="P4369" s="84" t="str">
        <f>IF(E4363="Achieving School"," ","X")</f>
        <v xml:space="preserve"> </v>
      </c>
      <c r="Q4369" s="91"/>
      <c r="R4369" s="4" t="s">
        <v>6</v>
      </c>
      <c r="S4369" s="4" t="s">
        <v>5</v>
      </c>
      <c r="T4369" s="4" t="s">
        <v>7</v>
      </c>
      <c r="U4369" s="4">
        <v>201</v>
      </c>
      <c r="V4369" s="4">
        <v>74.63</v>
      </c>
      <c r="W4369" s="4">
        <v>72.78</v>
      </c>
      <c r="X4369" s="10">
        <f t="shared" si="5565"/>
        <v>1.8499999999999943</v>
      </c>
      <c r="Y4369" s="15">
        <v>97</v>
      </c>
      <c r="Z4369" s="4">
        <v>59.79</v>
      </c>
      <c r="AA4369" s="4">
        <v>58.34</v>
      </c>
      <c r="AB4369" s="74">
        <f t="shared" si="5523"/>
        <v>1.4499999999999957</v>
      </c>
      <c r="AC4369" s="54"/>
    </row>
    <row r="4370" spans="1:29" x14ac:dyDescent="0.25">
      <c r="A4370" s="1">
        <v>6046702</v>
      </c>
      <c r="B4370" s="87" t="s">
        <v>2747</v>
      </c>
      <c r="C4370" s="55" t="s">
        <v>450</v>
      </c>
      <c r="E4370" s="42"/>
      <c r="F4370" s="65" t="s">
        <v>2483</v>
      </c>
      <c r="G4370" s="62"/>
      <c r="H4370" s="37" t="str">
        <f>IF(V4370&gt;94,"Met",IF(X4370="--","n/a",IF(X4370&gt;=0,"Met","Did Not Meet")))</f>
        <v>Met</v>
      </c>
      <c r="I4370" s="37" t="str">
        <f>IF(V4371&gt;94,"Met",IF(X4371="--","n/a",IF(X4371&gt;=0,"Met","Did Not Meet")))</f>
        <v>Met</v>
      </c>
      <c r="K4370" s="13" t="str">
        <f>IF(Z4370&gt;94,"Met",IF(AB4370="--","n/a",IF(AB4370&gt;=0,"Met","Did Not Meet")))</f>
        <v>Met</v>
      </c>
      <c r="L4370" s="13" t="str">
        <f>IF(Z4371&gt;94,"Met",IF(AB4371="--","n/a",IF(AB4371&gt;=0,"Met","Did Not Meet")))</f>
        <v>Met</v>
      </c>
      <c r="M4370" s="5" t="s">
        <v>9</v>
      </c>
      <c r="N4370" s="14" t="s">
        <v>2502</v>
      </c>
      <c r="O4370" s="5"/>
      <c r="P4370" s="44" t="str">
        <f t="shared" ref="P4370" si="5585">IF(H4372="Yes",IF(I4372="Yes","Yes","No"),"No")</f>
        <v>Yes</v>
      </c>
      <c r="Q4370" s="93"/>
      <c r="R4370" s="5" t="s">
        <v>1</v>
      </c>
      <c r="S4370" s="5" t="s">
        <v>2</v>
      </c>
      <c r="T4370" s="5" t="s">
        <v>3</v>
      </c>
      <c r="U4370" s="5">
        <v>480</v>
      </c>
      <c r="V4370" s="5">
        <v>86.46</v>
      </c>
      <c r="W4370" s="5">
        <v>74.650000000000006</v>
      </c>
      <c r="X4370" s="11">
        <f t="shared" si="5565"/>
        <v>11.809999999999988</v>
      </c>
      <c r="Y4370" s="14">
        <v>459</v>
      </c>
      <c r="Z4370" s="5">
        <v>85.84</v>
      </c>
      <c r="AA4370" s="5">
        <v>73.13</v>
      </c>
      <c r="AB4370" s="71">
        <f t="shared" si="5523"/>
        <v>12.710000000000008</v>
      </c>
      <c r="AC4370" s="36"/>
    </row>
    <row r="4371" spans="1:29" ht="15.75" x14ac:dyDescent="0.25">
      <c r="A4371" s="53">
        <v>6046702</v>
      </c>
      <c r="B4371" s="89" t="s">
        <v>2747</v>
      </c>
      <c r="C4371" s="53" t="s">
        <v>450</v>
      </c>
      <c r="D4371" s="49" t="s">
        <v>2498</v>
      </c>
      <c r="E4371" s="34" t="str">
        <f>M4370</f>
        <v>Needs Improvement School</v>
      </c>
      <c r="F4371" s="65" t="s">
        <v>2484</v>
      </c>
      <c r="G4371" s="62"/>
      <c r="H4371" s="13" t="str">
        <f>IF(V4372&gt;94,"Met",IF(X4372="--","n/a",IF(X4372&gt;=0,"Met","Did Not Meet")))</f>
        <v>Met</v>
      </c>
      <c r="I4371" s="13" t="str">
        <f>IF(V4373&gt;94,"Met",IF(X4373="--","n/a",IF(X4373&gt;=0,"Met","Did Not Meet")))</f>
        <v>Met</v>
      </c>
      <c r="K4371" s="13" t="str">
        <f>IF(Z4372&gt;94,"Met",IF(AB4372="--","n/a",IF(AB4372&gt;=0,"Met","Did Not Meet")))</f>
        <v>Met</v>
      </c>
      <c r="L4371" s="13" t="str">
        <f>IF(Z4373&gt;94,"Met",IF(AB4373="--","n/a",IF(AB4373&gt;=0,"Met","Did Not Meet")))</f>
        <v>Met</v>
      </c>
      <c r="M4371" s="1" t="s">
        <v>9</v>
      </c>
      <c r="N4371" s="14" t="s">
        <v>2501</v>
      </c>
      <c r="O4371" s="5"/>
      <c r="P4371" s="44" t="str">
        <f t="shared" ref="P4371" si="5586">IF(K4372="Yes",IF(L4372="Yes","Yes","No"),"No")</f>
        <v>Yes</v>
      </c>
      <c r="Q4371" s="94" t="s">
        <v>2759</v>
      </c>
      <c r="R4371" s="5" t="s">
        <v>1</v>
      </c>
      <c r="S4371" s="1" t="s">
        <v>2</v>
      </c>
      <c r="T4371" s="1" t="s">
        <v>7</v>
      </c>
      <c r="U4371" s="5">
        <v>169</v>
      </c>
      <c r="V4371" s="1">
        <v>73.37</v>
      </c>
      <c r="W4371" s="1">
        <v>61.26</v>
      </c>
      <c r="X4371" s="9">
        <f t="shared" si="5565"/>
        <v>12.110000000000007</v>
      </c>
      <c r="Y4371" s="14">
        <v>160</v>
      </c>
      <c r="Z4371" s="1">
        <v>72.5</v>
      </c>
      <c r="AA4371" s="1">
        <v>63.56</v>
      </c>
      <c r="AB4371" s="71">
        <f t="shared" si="5523"/>
        <v>8.9399999999999977</v>
      </c>
      <c r="AC4371" s="53"/>
    </row>
    <row r="4372" spans="1:29" ht="15" customHeight="1" x14ac:dyDescent="0.25">
      <c r="A4372" s="53">
        <v>6046702</v>
      </c>
      <c r="B4372" s="89" t="s">
        <v>2747</v>
      </c>
      <c r="C4372" s="53" t="s">
        <v>450</v>
      </c>
      <c r="D4372" s="49" t="s">
        <v>2499</v>
      </c>
      <c r="E4372" s="35" t="str">
        <f>VLOOKUP('2012 Accountability Database'!$A4370,'2011 AYP'!A$2:B$1072,2)</f>
        <v xml:space="preserve"> A (Alert)</v>
      </c>
      <c r="F4372" s="66"/>
      <c r="G4372" s="63" t="s">
        <v>2485</v>
      </c>
      <c r="H4372" s="60" t="str">
        <f t="shared" ref="H4372:I4372" si="5587">IF(H4370="Met","Yes",IF(H4371="Met","Yes","No"))</f>
        <v>Yes</v>
      </c>
      <c r="I4372" s="60" t="str">
        <f t="shared" si="5587"/>
        <v>Yes</v>
      </c>
      <c r="J4372" s="42"/>
      <c r="K4372" s="60" t="str">
        <f t="shared" ref="K4372:L4372" si="5588">IF(K4370="Met","Yes",IF(K4371="Met","Yes","No"))</f>
        <v>Yes</v>
      </c>
      <c r="L4372" s="60" t="str">
        <f t="shared" si="5588"/>
        <v>Yes</v>
      </c>
      <c r="M4372" s="5" t="s">
        <v>9</v>
      </c>
      <c r="N4372" s="14" t="s">
        <v>2503</v>
      </c>
      <c r="O4372" s="5"/>
      <c r="P4372" s="44" t="str">
        <f t="shared" ref="P4372" si="5589">IF(H4376="Yes",IF(I4376="Yes","Yes","No"),"No")</f>
        <v>No</v>
      </c>
      <c r="Q4372" s="108" t="s">
        <v>2758</v>
      </c>
      <c r="R4372" s="5" t="s">
        <v>1</v>
      </c>
      <c r="S4372" s="5" t="s">
        <v>5</v>
      </c>
      <c r="T4372" s="5" t="s">
        <v>3</v>
      </c>
      <c r="U4372" s="5">
        <v>1343</v>
      </c>
      <c r="V4372" s="5">
        <v>78.33</v>
      </c>
      <c r="W4372" s="5">
        <v>74.650000000000006</v>
      </c>
      <c r="X4372" s="11">
        <f t="shared" si="5565"/>
        <v>3.6799999999999926</v>
      </c>
      <c r="Y4372" s="14">
        <v>1291</v>
      </c>
      <c r="Z4372" s="5">
        <v>77.38</v>
      </c>
      <c r="AA4372" s="5">
        <v>73.13</v>
      </c>
      <c r="AB4372" s="71">
        <f t="shared" si="5523"/>
        <v>4.25</v>
      </c>
      <c r="AC4372" s="53"/>
    </row>
    <row r="4373" spans="1:29" x14ac:dyDescent="0.25">
      <c r="A4373" s="53">
        <v>6046702</v>
      </c>
      <c r="B4373" s="89" t="s">
        <v>2747</v>
      </c>
      <c r="C4373" s="53" t="s">
        <v>450</v>
      </c>
      <c r="D4373" s="49" t="s">
        <v>2507</v>
      </c>
      <c r="E4373" s="47">
        <f>VLOOKUP('2012 Accountability Database'!A4370,Dems1112!$A$2:$G$1082,3)</f>
        <v>0.56000000000000005</v>
      </c>
      <c r="F4373" s="66"/>
      <c r="G4373" s="52"/>
      <c r="M4373" s="1" t="s">
        <v>9</v>
      </c>
      <c r="N4373" s="14" t="s">
        <v>2504</v>
      </c>
      <c r="O4373" s="5"/>
      <c r="P4373" s="44" t="str">
        <f t="shared" ref="P4373" si="5590">IF(K4376="Yes",IF(L4376="Yes","Yes","No"),"No")</f>
        <v>No</v>
      </c>
      <c r="Q4373" s="108"/>
      <c r="R4373" s="5" t="s">
        <v>1</v>
      </c>
      <c r="S4373" s="1" t="s">
        <v>5</v>
      </c>
      <c r="T4373" s="1" t="s">
        <v>7</v>
      </c>
      <c r="U4373" s="5">
        <v>452</v>
      </c>
      <c r="V4373" s="1">
        <v>66.150000000000006</v>
      </c>
      <c r="W4373" s="1">
        <v>61.26</v>
      </c>
      <c r="X4373" s="9">
        <f t="shared" si="5565"/>
        <v>4.8900000000000077</v>
      </c>
      <c r="Y4373" s="14">
        <v>435</v>
      </c>
      <c r="Z4373" s="1">
        <v>66.900000000000006</v>
      </c>
      <c r="AA4373" s="1">
        <v>63.56</v>
      </c>
      <c r="AB4373" s="71">
        <f t="shared" si="5523"/>
        <v>3.3400000000000034</v>
      </c>
      <c r="AC4373" s="53"/>
    </row>
    <row r="4374" spans="1:29" x14ac:dyDescent="0.25">
      <c r="A4374" s="53">
        <v>6046702</v>
      </c>
      <c r="B4374" s="89" t="s">
        <v>2747</v>
      </c>
      <c r="C4374" s="53" t="s">
        <v>450</v>
      </c>
      <c r="D4374" s="50" t="s">
        <v>2508</v>
      </c>
      <c r="E4374" s="47">
        <f>VLOOKUP('2012 Accountability Database'!A4370,Dems1112!$A$2:$G$1082,4)</f>
        <v>0.28999999999999998</v>
      </c>
      <c r="F4374" s="65" t="s">
        <v>2486</v>
      </c>
      <c r="G4374" s="62"/>
      <c r="H4374" s="13" t="str">
        <f>IF(V4374&gt;94,"Met",IF(X4374="--","n/a",IF(X4374&gt;=0,"Met","Did Not Meet")))</f>
        <v>Met</v>
      </c>
      <c r="I4374" s="13" t="str">
        <f>IF(V4375&gt;94,"Met",IF(X4375="--","n/a",IF(X4375&gt;=0,"Met","Did Not Meet")))</f>
        <v>Did Not Meet</v>
      </c>
      <c r="J4374" s="13"/>
      <c r="K4374" s="13" t="str">
        <f>IF(Z4374&gt;94,"Met",IF(AB4374="--","n/a",IF(AB4374&gt;=0,"Met","Did Not Meet")))</f>
        <v>Did Not Meet</v>
      </c>
      <c r="L4374" s="13" t="str">
        <f>IF(Z4375&gt;94,"Met",IF(AB4375="--","n/a",IF(AB4375&gt;=0,"Met","Did Not Meet")))</f>
        <v>Did Not Meet</v>
      </c>
      <c r="M4374" s="1" t="s">
        <v>9</v>
      </c>
      <c r="N4374" s="68" t="s">
        <v>2497</v>
      </c>
      <c r="O4374" s="35"/>
      <c r="P4374" s="44"/>
      <c r="Q4374" s="108"/>
      <c r="R4374" s="5" t="s">
        <v>6</v>
      </c>
      <c r="S4374" s="1" t="s">
        <v>2</v>
      </c>
      <c r="T4374" s="1" t="s">
        <v>3</v>
      </c>
      <c r="U4374" s="5">
        <v>624</v>
      </c>
      <c r="V4374" s="1">
        <v>75.959999999999994</v>
      </c>
      <c r="W4374" s="1">
        <v>75.44</v>
      </c>
      <c r="X4374" s="9">
        <f t="shared" si="5565"/>
        <v>0.51999999999999602</v>
      </c>
      <c r="Y4374" s="14">
        <v>459</v>
      </c>
      <c r="Z4374" s="1">
        <v>61.66</v>
      </c>
      <c r="AA4374" s="1">
        <v>67.400000000000006</v>
      </c>
      <c r="AB4374" s="72">
        <f t="shared" si="5523"/>
        <v>-5.7400000000000091</v>
      </c>
      <c r="AC4374" s="53"/>
    </row>
    <row r="4375" spans="1:29" x14ac:dyDescent="0.25">
      <c r="A4375" s="53">
        <v>6046702</v>
      </c>
      <c r="B4375" s="89" t="s">
        <v>2747</v>
      </c>
      <c r="C4375" s="53" t="s">
        <v>450</v>
      </c>
      <c r="D4375" s="50" t="s">
        <v>974</v>
      </c>
      <c r="E4375" s="47" t="str">
        <f>VLOOKUP('2012 Accountability Database'!A4370,Dems1112!$A$2:$G$1082,5)</f>
        <v>5-8</v>
      </c>
      <c r="F4375" s="65" t="s">
        <v>2487</v>
      </c>
      <c r="G4375" s="62"/>
      <c r="H4375" s="13" t="str">
        <f>IF(V4376&gt;94,"Met",IF(X4376="--","n/a",IF(X4376&gt;=0,"Met","Did Not Meet")))</f>
        <v>Did Not Meet</v>
      </c>
      <c r="I4375" s="13" t="str">
        <f>IF(V4377&gt;94,"Met",IF(X4377="--","n/a",IF(X4377&gt;=0,"Met","Did Not Meet")))</f>
        <v>Did Not Meet</v>
      </c>
      <c r="J4375" s="13"/>
      <c r="K4375" s="13" t="str">
        <f>IF(Z4376&gt;94,"Met",IF(AB4376="--","n/a",IF(AB4376&gt;=0,"Met","Did Not Meet")))</f>
        <v>Did Not Meet</v>
      </c>
      <c r="L4375" s="13" t="str">
        <f>IF(Z4377&gt;94,"Met",IF(AB4377="--","n/a",IF(AB4377&gt;=0,"Met","Did Not Meet")))</f>
        <v>Did Not Meet</v>
      </c>
      <c r="M4375" s="5" t="s">
        <v>9</v>
      </c>
      <c r="N4375" s="14"/>
      <c r="O4375" s="35" t="s">
        <v>2506</v>
      </c>
      <c r="P4375" s="83" t="str">
        <f t="shared" ref="P4375" si="5591">IF(P4370="No"," ", IF(P4372="No"," ",IF(P4371="No", " ",IF(P4373="No"," ","X"))))</f>
        <v xml:space="preserve"> </v>
      </c>
      <c r="Q4375" s="108"/>
      <c r="R4375" s="5" t="s">
        <v>6</v>
      </c>
      <c r="S4375" s="5" t="s">
        <v>2</v>
      </c>
      <c r="T4375" s="5" t="s">
        <v>7</v>
      </c>
      <c r="U4375" s="5">
        <v>192</v>
      </c>
      <c r="V4375" s="5">
        <v>55.73</v>
      </c>
      <c r="W4375" s="5">
        <v>61.91</v>
      </c>
      <c r="X4375" s="8">
        <f t="shared" si="5565"/>
        <v>-6.18</v>
      </c>
      <c r="Y4375" s="14">
        <v>160</v>
      </c>
      <c r="Z4375" s="5">
        <v>43.13</v>
      </c>
      <c r="AA4375" s="5">
        <v>52.18</v>
      </c>
      <c r="AB4375" s="72">
        <f t="shared" si="5523"/>
        <v>-9.0499999999999972</v>
      </c>
      <c r="AC4375" s="53"/>
    </row>
    <row r="4376" spans="1:29" ht="15.75" x14ac:dyDescent="0.25">
      <c r="A4376" s="53">
        <v>6046702</v>
      </c>
      <c r="B4376" s="89" t="s">
        <v>2747</v>
      </c>
      <c r="C4376" s="53" t="s">
        <v>450</v>
      </c>
      <c r="D4376" s="50" t="s">
        <v>975</v>
      </c>
      <c r="E4376" s="48" t="str">
        <f>VLOOKUP('2012 Accountability Database'!A4370,Dems1112!$A$2:$G$1082,6)</f>
        <v>3 (Central AR)</v>
      </c>
      <c r="F4376" s="66"/>
      <c r="G4376" s="63" t="s">
        <v>2488</v>
      </c>
      <c r="H4376" s="61" t="str">
        <f t="shared" ref="H4376:I4376" si="5592">IF(H4374="Met","Yes",IF(H4375="Met","Yes","No"))</f>
        <v>Yes</v>
      </c>
      <c r="I4376" s="61" t="str">
        <f t="shared" si="5592"/>
        <v>No</v>
      </c>
      <c r="J4376" s="55"/>
      <c r="K4376" s="61" t="str">
        <f t="shared" ref="K4376:L4376" si="5593">IF(K4374="Met","Yes",IF(K4375="Met","Yes","No"))</f>
        <v>No</v>
      </c>
      <c r="L4376" s="61" t="str">
        <f t="shared" si="5593"/>
        <v>No</v>
      </c>
      <c r="M4376" s="1" t="s">
        <v>9</v>
      </c>
      <c r="N4376" s="14"/>
      <c r="O4376" s="35" t="s">
        <v>2505</v>
      </c>
      <c r="P4376" s="83" t="str">
        <f t="shared" ref="P4376" si="5594">IF(P4375="X"," ",IF(P4377="X"," ","X"))</f>
        <v xml:space="preserve"> </v>
      </c>
      <c r="Q4376" s="94" t="s">
        <v>2759</v>
      </c>
      <c r="R4376" s="5" t="s">
        <v>6</v>
      </c>
      <c r="S4376" s="1" t="s">
        <v>5</v>
      </c>
      <c r="T4376" s="1" t="s">
        <v>3</v>
      </c>
      <c r="U4376" s="5">
        <v>1773</v>
      </c>
      <c r="V4376" s="1">
        <v>74.39</v>
      </c>
      <c r="W4376" s="1">
        <v>75.44</v>
      </c>
      <c r="X4376" s="6">
        <f t="shared" si="5565"/>
        <v>-1.0499999999999972</v>
      </c>
      <c r="Y4376" s="14">
        <v>1292</v>
      </c>
      <c r="Z4376" s="1">
        <v>65.63</v>
      </c>
      <c r="AA4376" s="1">
        <v>67.400000000000006</v>
      </c>
      <c r="AB4376" s="72">
        <f t="shared" si="5523"/>
        <v>-1.7700000000000102</v>
      </c>
      <c r="AC4376" s="53"/>
    </row>
    <row r="4377" spans="1:29" x14ac:dyDescent="0.25">
      <c r="A4377" s="54">
        <v>6046702</v>
      </c>
      <c r="B4377" s="90" t="s">
        <v>2747</v>
      </c>
      <c r="C4377" s="54" t="s">
        <v>450</v>
      </c>
      <c r="D4377" s="4"/>
      <c r="E4377" s="4"/>
      <c r="F4377" s="67"/>
      <c r="G4377" s="64"/>
      <c r="H4377" s="43"/>
      <c r="I4377" s="43"/>
      <c r="J4377" s="43"/>
      <c r="K4377" s="43"/>
      <c r="L4377" s="43"/>
      <c r="M4377" s="4" t="s">
        <v>9</v>
      </c>
      <c r="N4377" s="15"/>
      <c r="O4377" s="38" t="s">
        <v>2482</v>
      </c>
      <c r="P4377" s="84" t="str">
        <f>IF(E4371="Achieving School"," ","X")</f>
        <v>X</v>
      </c>
      <c r="Q4377" s="91"/>
      <c r="R4377" s="4" t="s">
        <v>6</v>
      </c>
      <c r="S4377" s="4" t="s">
        <v>5</v>
      </c>
      <c r="T4377" s="4" t="s">
        <v>7</v>
      </c>
      <c r="U4377" s="4">
        <v>541</v>
      </c>
      <c r="V4377" s="4">
        <v>58.96</v>
      </c>
      <c r="W4377" s="4">
        <v>61.91</v>
      </c>
      <c r="X4377" s="7">
        <f t="shared" si="5565"/>
        <v>-2.9499999999999957</v>
      </c>
      <c r="Y4377" s="15">
        <v>435</v>
      </c>
      <c r="Z4377" s="4">
        <v>49.66</v>
      </c>
      <c r="AA4377" s="4">
        <v>52.18</v>
      </c>
      <c r="AB4377" s="73">
        <f t="shared" si="5523"/>
        <v>-2.5200000000000031</v>
      </c>
      <c r="AC4377" s="54"/>
    </row>
    <row r="4378" spans="1:29" x14ac:dyDescent="0.25">
      <c r="A4378" s="1">
        <v>6048701</v>
      </c>
      <c r="B4378" s="87" t="s">
        <v>152</v>
      </c>
      <c r="C4378" s="55" t="s">
        <v>614</v>
      </c>
      <c r="E4378" s="42"/>
      <c r="F4378" s="65" t="s">
        <v>2483</v>
      </c>
      <c r="G4378" s="62"/>
      <c r="H4378" s="37" t="str">
        <f>IF(V4378&gt;94,"Met",IF(X4378="--","n/a",IF(X4378&gt;=0,"Met","Did Not Meet")))</f>
        <v>Met</v>
      </c>
      <c r="I4378" s="37" t="str">
        <f>IF(V4379&gt;94,"Met",IF(X4379="--","n/a",IF(X4379&gt;=0,"Met","Did Not Meet")))</f>
        <v>Met</v>
      </c>
      <c r="K4378" s="13" t="str">
        <f>IF(Z4378&gt;94,"Met",IF(AB4378="--","n/a",IF(AB4378&gt;=0,"Met","Did Not Meet")))</f>
        <v>Met</v>
      </c>
      <c r="L4378" s="13" t="str">
        <f>IF(Z4379&gt;94,"Met",IF(AB4379="--","n/a",IF(AB4379&gt;=0,"Met","Did Not Meet")))</f>
        <v>Met</v>
      </c>
      <c r="M4378" s="1" t="s">
        <v>4</v>
      </c>
      <c r="N4378" s="14" t="s">
        <v>2502</v>
      </c>
      <c r="O4378" s="5"/>
      <c r="P4378" s="44" t="str">
        <f t="shared" ref="P4378" si="5595">IF(H4380="Yes",IF(I4380="Yes","Yes","No"),"No")</f>
        <v>Yes</v>
      </c>
      <c r="Q4378" s="93"/>
      <c r="R4378" s="5" t="s">
        <v>1</v>
      </c>
      <c r="S4378" s="1" t="s">
        <v>2</v>
      </c>
      <c r="T4378" s="1" t="s">
        <v>3</v>
      </c>
      <c r="U4378" s="5">
        <v>90</v>
      </c>
      <c r="V4378" s="1">
        <v>86.67</v>
      </c>
      <c r="W4378" s="1">
        <v>77.08</v>
      </c>
      <c r="X4378" s="9">
        <f t="shared" si="5565"/>
        <v>9.5900000000000034</v>
      </c>
      <c r="Y4378" s="14">
        <v>46</v>
      </c>
      <c r="Z4378" s="1">
        <v>80.430000000000007</v>
      </c>
      <c r="AA4378" s="1">
        <v>55.1</v>
      </c>
      <c r="AB4378" s="71">
        <f t="shared" si="5523"/>
        <v>25.330000000000005</v>
      </c>
      <c r="AC4378" s="36"/>
    </row>
    <row r="4379" spans="1:29" ht="15.75" x14ac:dyDescent="0.25">
      <c r="A4379" s="53">
        <v>6048701</v>
      </c>
      <c r="B4379" s="89" t="s">
        <v>152</v>
      </c>
      <c r="C4379" s="53" t="s">
        <v>614</v>
      </c>
      <c r="D4379" s="49" t="s">
        <v>2498</v>
      </c>
      <c r="E4379" s="34" t="str">
        <f>M4378</f>
        <v>Achieving School</v>
      </c>
      <c r="F4379" s="65" t="s">
        <v>2484</v>
      </c>
      <c r="G4379" s="62"/>
      <c r="H4379" s="13" t="str">
        <f>IF(V4380&gt;94,"Met",IF(X4380="--","n/a",IF(X4380&gt;=0,"Met","Did Not Meet")))</f>
        <v>Met</v>
      </c>
      <c r="I4379" s="13" t="str">
        <f>IF(V4381&gt;94,"Met",IF(X4381="--","n/a",IF(X4381&gt;=0,"Met","Did Not Meet")))</f>
        <v>Met</v>
      </c>
      <c r="K4379" s="13" t="str">
        <f>IF(Z4380&gt;94,"Met",IF(AB4380="--","n/a",IF(AB4380&gt;=0,"Met","Did Not Meet")))</f>
        <v>Met</v>
      </c>
      <c r="L4379" s="13" t="str">
        <f>IF(Z4381&gt;94,"Met",IF(AB4381="--","n/a",IF(AB4381&gt;=0,"Met","Did Not Meet")))</f>
        <v>Met</v>
      </c>
      <c r="M4379" s="5" t="s">
        <v>4</v>
      </c>
      <c r="N4379" s="14" t="s">
        <v>2501</v>
      </c>
      <c r="O4379" s="5"/>
      <c r="P4379" s="44" t="str">
        <f t="shared" ref="P4379" si="5596">IF(K4380="Yes",IF(L4380="Yes","Yes","No"),"No")</f>
        <v>Yes</v>
      </c>
      <c r="Q4379" s="94" t="s">
        <v>2759</v>
      </c>
      <c r="R4379" s="5" t="s">
        <v>1</v>
      </c>
      <c r="S4379" s="5" t="s">
        <v>2</v>
      </c>
      <c r="T4379" s="5" t="s">
        <v>7</v>
      </c>
      <c r="U4379" s="5">
        <v>28</v>
      </c>
      <c r="V4379" s="5">
        <v>78.569999999999993</v>
      </c>
      <c r="W4379" s="5">
        <v>72.5</v>
      </c>
      <c r="X4379" s="11">
        <f t="shared" si="5565"/>
        <v>6.0699999999999932</v>
      </c>
      <c r="Y4379" s="14">
        <v>14</v>
      </c>
      <c r="Z4379" s="5">
        <v>78.569999999999993</v>
      </c>
      <c r="AA4379" s="5">
        <v>63.33</v>
      </c>
      <c r="AB4379" s="71">
        <f t="shared" si="5523"/>
        <v>15.239999999999995</v>
      </c>
      <c r="AC4379" s="53"/>
    </row>
    <row r="4380" spans="1:29" ht="15" customHeight="1" x14ac:dyDescent="0.25">
      <c r="A4380" s="53">
        <v>6048701</v>
      </c>
      <c r="B4380" s="89" t="s">
        <v>152</v>
      </c>
      <c r="C4380" s="53" t="s">
        <v>614</v>
      </c>
      <c r="D4380" s="49" t="s">
        <v>2499</v>
      </c>
      <c r="E4380" s="35" t="str">
        <f>VLOOKUP('2012 Accountability Database'!$A4378,'2011 AYP'!A$2:B$1072,2)</f>
        <v xml:space="preserve"> A (Alert)</v>
      </c>
      <c r="F4380" s="66"/>
      <c r="G4380" s="63" t="s">
        <v>2485</v>
      </c>
      <c r="H4380" s="60" t="str">
        <f t="shared" ref="H4380:I4380" si="5597">IF(H4378="Met","Yes",IF(H4379="Met","Yes","No"))</f>
        <v>Yes</v>
      </c>
      <c r="I4380" s="60" t="str">
        <f t="shared" si="5597"/>
        <v>Yes</v>
      </c>
      <c r="J4380" s="42"/>
      <c r="K4380" s="60" t="str">
        <f t="shared" ref="K4380:L4380" si="5598">IF(K4378="Met","Yes",IF(K4379="Met","Yes","No"))</f>
        <v>Yes</v>
      </c>
      <c r="L4380" s="60" t="str">
        <f t="shared" si="5598"/>
        <v>Yes</v>
      </c>
      <c r="M4380" s="1" t="s">
        <v>4</v>
      </c>
      <c r="N4380" s="14" t="s">
        <v>2503</v>
      </c>
      <c r="O4380" s="5"/>
      <c r="P4380" s="44" t="str">
        <f t="shared" ref="P4380" si="5599">IF(H4384="Yes",IF(I4384="Yes","Yes","No"),"No")</f>
        <v>No</v>
      </c>
      <c r="Q4380" s="108" t="s">
        <v>2758</v>
      </c>
      <c r="R4380" s="5" t="s">
        <v>1</v>
      </c>
      <c r="S4380" s="1" t="s">
        <v>5</v>
      </c>
      <c r="T4380" s="1" t="s">
        <v>3</v>
      </c>
      <c r="U4380" s="5">
        <v>234</v>
      </c>
      <c r="V4380" s="1">
        <v>83.33</v>
      </c>
      <c r="W4380" s="1">
        <v>77.08</v>
      </c>
      <c r="X4380" s="9">
        <f t="shared" si="5565"/>
        <v>6.25</v>
      </c>
      <c r="Y4380" s="14">
        <v>141</v>
      </c>
      <c r="Z4380" s="1">
        <v>64.540000000000006</v>
      </c>
      <c r="AA4380" s="1">
        <v>55.1</v>
      </c>
      <c r="AB4380" s="71">
        <f t="shared" si="5523"/>
        <v>9.4400000000000048</v>
      </c>
      <c r="AC4380" s="53"/>
    </row>
    <row r="4381" spans="1:29" x14ac:dyDescent="0.25">
      <c r="A4381" s="53">
        <v>6048701</v>
      </c>
      <c r="B4381" s="89" t="s">
        <v>152</v>
      </c>
      <c r="C4381" s="53" t="s">
        <v>614</v>
      </c>
      <c r="D4381" s="49" t="s">
        <v>2507</v>
      </c>
      <c r="E4381" s="47">
        <f>VLOOKUP('2012 Accountability Database'!A4378,Dems1112!$A$2:$G$1082,3)</f>
        <v>0.48</v>
      </c>
      <c r="F4381" s="66"/>
      <c r="G4381" s="52"/>
      <c r="M4381" s="5" t="s">
        <v>4</v>
      </c>
      <c r="N4381" s="14" t="s">
        <v>2504</v>
      </c>
      <c r="O4381" s="5"/>
      <c r="P4381" s="44" t="str">
        <f t="shared" ref="P4381" si="5600">IF(K4384="Yes",IF(L4384="Yes","Yes","No"),"No")</f>
        <v>Yes</v>
      </c>
      <c r="Q4381" s="108"/>
      <c r="R4381" s="5" t="s">
        <v>1</v>
      </c>
      <c r="S4381" s="5" t="s">
        <v>5</v>
      </c>
      <c r="T4381" s="5" t="s">
        <v>7</v>
      </c>
      <c r="U4381" s="5">
        <v>70</v>
      </c>
      <c r="V4381" s="5">
        <v>78.569999999999993</v>
      </c>
      <c r="W4381" s="5">
        <v>72.5</v>
      </c>
      <c r="X4381" s="11">
        <f t="shared" si="5565"/>
        <v>6.0699999999999932</v>
      </c>
      <c r="Y4381" s="14">
        <v>40</v>
      </c>
      <c r="Z4381" s="5">
        <v>65</v>
      </c>
      <c r="AA4381" s="5">
        <v>63.33</v>
      </c>
      <c r="AB4381" s="71">
        <f t="shared" si="5523"/>
        <v>1.6700000000000017</v>
      </c>
      <c r="AC4381" s="53"/>
    </row>
    <row r="4382" spans="1:29" x14ac:dyDescent="0.25">
      <c r="A4382" s="53">
        <v>6048701</v>
      </c>
      <c r="B4382" s="89" t="s">
        <v>152</v>
      </c>
      <c r="C4382" s="53" t="s">
        <v>614</v>
      </c>
      <c r="D4382" s="50" t="s">
        <v>2508</v>
      </c>
      <c r="E4382" s="47">
        <f>VLOOKUP('2012 Accountability Database'!A4378,Dems1112!$A$2:$G$1082,4)</f>
        <v>0.22</v>
      </c>
      <c r="F4382" s="65" t="s">
        <v>2486</v>
      </c>
      <c r="G4382" s="62"/>
      <c r="H4382" s="13" t="str">
        <f>IF(V4382&gt;94,"Met",IF(X4382="--","n/a",IF(X4382&gt;=0,"Met","Did Not Meet")))</f>
        <v>Met</v>
      </c>
      <c r="I4382" s="13" t="str">
        <f>IF(V4383&gt;94,"Met",IF(X4383="--","n/a",IF(X4383&gt;=0,"Met","Did Not Meet")))</f>
        <v>Did Not Meet</v>
      </c>
      <c r="J4382" s="13"/>
      <c r="K4382" s="13" t="str">
        <f>IF(Z4382&gt;94,"Met",IF(AB4382="--","n/a",IF(AB4382&gt;=0,"Met","Did Not Meet")))</f>
        <v>Met</v>
      </c>
      <c r="L4382" s="13" t="str">
        <f>IF(Z4383&gt;94,"Met",IF(AB4383="--","n/a",IF(AB4383&gt;=0,"Met","Did Not Meet")))</f>
        <v>Met</v>
      </c>
      <c r="M4382" s="1" t="s">
        <v>4</v>
      </c>
      <c r="N4382" s="68" t="s">
        <v>2497</v>
      </c>
      <c r="O4382" s="35"/>
      <c r="P4382" s="44"/>
      <c r="Q4382" s="108"/>
      <c r="R4382" s="5" t="s">
        <v>6</v>
      </c>
      <c r="S4382" s="1" t="s">
        <v>2</v>
      </c>
      <c r="T4382" s="1" t="s">
        <v>3</v>
      </c>
      <c r="U4382" s="5">
        <v>90</v>
      </c>
      <c r="V4382" s="1">
        <v>88.89</v>
      </c>
      <c r="W4382" s="1">
        <v>83.45</v>
      </c>
      <c r="X4382" s="9">
        <f t="shared" si="5565"/>
        <v>5.4399999999999977</v>
      </c>
      <c r="Y4382" s="14">
        <v>46</v>
      </c>
      <c r="Z4382" s="1">
        <v>78.260000000000005</v>
      </c>
      <c r="AA4382" s="1">
        <v>64.45</v>
      </c>
      <c r="AB4382" s="71">
        <f t="shared" si="5523"/>
        <v>13.810000000000002</v>
      </c>
      <c r="AC4382" s="53"/>
    </row>
    <row r="4383" spans="1:29" x14ac:dyDescent="0.25">
      <c r="A4383" s="53">
        <v>6048701</v>
      </c>
      <c r="B4383" s="89" t="s">
        <v>152</v>
      </c>
      <c r="C4383" s="53" t="s">
        <v>614</v>
      </c>
      <c r="D4383" s="50" t="s">
        <v>974</v>
      </c>
      <c r="E4383" s="47" t="str">
        <f>VLOOKUP('2012 Accountability Database'!A4378,Dems1112!$A$2:$G$1082,5)</f>
        <v>K-5</v>
      </c>
      <c r="F4383" s="65" t="s">
        <v>2487</v>
      </c>
      <c r="G4383" s="62"/>
      <c r="H4383" s="13" t="str">
        <f>IF(V4384&gt;94,"Met",IF(X4384="--","n/a",IF(X4384&gt;=0,"Met","Did Not Meet")))</f>
        <v>Met</v>
      </c>
      <c r="I4383" s="13" t="str">
        <f>IF(V4385&gt;94,"Met",IF(X4385="--","n/a",IF(X4385&gt;=0,"Met","Did Not Meet")))</f>
        <v>Did Not Meet</v>
      </c>
      <c r="J4383" s="13"/>
      <c r="K4383" s="13" t="str">
        <f>IF(Z4384&gt;94,"Met",IF(AB4384="--","n/a",IF(AB4384&gt;=0,"Met","Did Not Meet")))</f>
        <v>Did Not Meet</v>
      </c>
      <c r="L4383" s="13" t="str">
        <f>IF(Z4385&gt;94,"Met",IF(AB4385="--","n/a",IF(AB4385&gt;=0,"Met","Did Not Meet")))</f>
        <v>Did Not Meet</v>
      </c>
      <c r="M4383" s="1" t="s">
        <v>4</v>
      </c>
      <c r="N4383" s="14"/>
      <c r="O4383" s="35" t="s">
        <v>2506</v>
      </c>
      <c r="P4383" s="83" t="str">
        <f t="shared" ref="P4383" si="5601">IF(P4378="No"," ", IF(P4380="No"," ",IF(P4379="No", " ",IF(P4381="No"," ","X"))))</f>
        <v xml:space="preserve"> </v>
      </c>
      <c r="Q4383" s="108"/>
      <c r="R4383" s="5" t="s">
        <v>6</v>
      </c>
      <c r="S4383" s="1" t="s">
        <v>2</v>
      </c>
      <c r="T4383" s="1" t="s">
        <v>7</v>
      </c>
      <c r="U4383" s="5">
        <v>28</v>
      </c>
      <c r="V4383" s="1">
        <v>75</v>
      </c>
      <c r="W4383" s="1">
        <v>77.08</v>
      </c>
      <c r="X4383" s="6">
        <f t="shared" si="5565"/>
        <v>-2.0799999999999983</v>
      </c>
      <c r="Y4383" s="14">
        <v>14</v>
      </c>
      <c r="Z4383" s="1">
        <v>64.290000000000006</v>
      </c>
      <c r="AA4383" s="1">
        <v>57.22</v>
      </c>
      <c r="AB4383" s="71">
        <f t="shared" si="5523"/>
        <v>7.0700000000000074</v>
      </c>
      <c r="AC4383" s="53"/>
    </row>
    <row r="4384" spans="1:29" ht="15.75" x14ac:dyDescent="0.25">
      <c r="A4384" s="53">
        <v>6048701</v>
      </c>
      <c r="B4384" s="89" t="s">
        <v>152</v>
      </c>
      <c r="C4384" s="53" t="s">
        <v>614</v>
      </c>
      <c r="D4384" s="50" t="s">
        <v>975</v>
      </c>
      <c r="E4384" s="48" t="str">
        <f>VLOOKUP('2012 Accountability Database'!A4378,Dems1112!$A$2:$G$1082,6)</f>
        <v>3 (Central AR)</v>
      </c>
      <c r="F4384" s="66"/>
      <c r="G4384" s="63" t="s">
        <v>2488</v>
      </c>
      <c r="H4384" s="61" t="str">
        <f t="shared" ref="H4384:I4384" si="5602">IF(H4382="Met","Yes",IF(H4383="Met","Yes","No"))</f>
        <v>Yes</v>
      </c>
      <c r="I4384" s="61" t="str">
        <f t="shared" si="5602"/>
        <v>No</v>
      </c>
      <c r="J4384" s="55"/>
      <c r="K4384" s="61" t="str">
        <f t="shared" ref="K4384:L4384" si="5603">IF(K4382="Met","Yes",IF(K4383="Met","Yes","No"))</f>
        <v>Yes</v>
      </c>
      <c r="L4384" s="61" t="str">
        <f t="shared" si="5603"/>
        <v>Yes</v>
      </c>
      <c r="M4384" s="1" t="s">
        <v>4</v>
      </c>
      <c r="N4384" s="14"/>
      <c r="O4384" s="35" t="s">
        <v>2505</v>
      </c>
      <c r="P4384" s="83" t="str">
        <f t="shared" ref="P4384" si="5604">IF(P4383="X"," ",IF(P4385="X"," ","X"))</f>
        <v>X</v>
      </c>
      <c r="Q4384" s="94" t="s">
        <v>2759</v>
      </c>
      <c r="R4384" s="5" t="s">
        <v>6</v>
      </c>
      <c r="S4384" s="1" t="s">
        <v>5</v>
      </c>
      <c r="T4384" s="1" t="s">
        <v>3</v>
      </c>
      <c r="U4384" s="5">
        <v>234</v>
      </c>
      <c r="V4384" s="1">
        <v>83.76</v>
      </c>
      <c r="W4384" s="1">
        <v>83.45</v>
      </c>
      <c r="X4384" s="9">
        <f t="shared" si="5565"/>
        <v>0.31000000000000227</v>
      </c>
      <c r="Y4384" s="14">
        <v>141</v>
      </c>
      <c r="Z4384" s="1">
        <v>61.7</v>
      </c>
      <c r="AA4384" s="1">
        <v>64.45</v>
      </c>
      <c r="AB4384" s="72">
        <f t="shared" ref="AB4384:AB4447" si="5605">Z4384-AA4384</f>
        <v>-2.75</v>
      </c>
      <c r="AC4384" s="53"/>
    </row>
    <row r="4385" spans="1:29" x14ac:dyDescent="0.25">
      <c r="A4385" s="54">
        <v>6048701</v>
      </c>
      <c r="B4385" s="90" t="s">
        <v>152</v>
      </c>
      <c r="C4385" s="54" t="s">
        <v>614</v>
      </c>
      <c r="D4385" s="4"/>
      <c r="E4385" s="4"/>
      <c r="F4385" s="67"/>
      <c r="G4385" s="64"/>
      <c r="H4385" s="43"/>
      <c r="I4385" s="43"/>
      <c r="J4385" s="43"/>
      <c r="K4385" s="43"/>
      <c r="L4385" s="43"/>
      <c r="M4385" s="4" t="s">
        <v>4</v>
      </c>
      <c r="N4385" s="15"/>
      <c r="O4385" s="38" t="s">
        <v>2482</v>
      </c>
      <c r="P4385" s="84" t="str">
        <f>IF(E4379="Achieving School"," ","X")</f>
        <v xml:space="preserve"> </v>
      </c>
      <c r="Q4385" s="91"/>
      <c r="R4385" s="4" t="s">
        <v>6</v>
      </c>
      <c r="S4385" s="4" t="s">
        <v>5</v>
      </c>
      <c r="T4385" s="4" t="s">
        <v>7</v>
      </c>
      <c r="U4385" s="4">
        <v>70</v>
      </c>
      <c r="V4385" s="4">
        <v>75.709999999999994</v>
      </c>
      <c r="W4385" s="4">
        <v>77.08</v>
      </c>
      <c r="X4385" s="7">
        <f t="shared" si="5565"/>
        <v>-1.3700000000000045</v>
      </c>
      <c r="Y4385" s="15">
        <v>40</v>
      </c>
      <c r="Z4385" s="4">
        <v>55</v>
      </c>
      <c r="AA4385" s="4">
        <v>57.22</v>
      </c>
      <c r="AB4385" s="73">
        <f t="shared" si="5605"/>
        <v>-2.2199999999999989</v>
      </c>
      <c r="AC4385" s="54"/>
    </row>
    <row r="4386" spans="1:29" x14ac:dyDescent="0.25">
      <c r="A4386" s="1">
        <v>6048702</v>
      </c>
      <c r="B4386" s="87" t="s">
        <v>152</v>
      </c>
      <c r="C4386" s="55" t="s">
        <v>615</v>
      </c>
      <c r="E4386" s="42"/>
      <c r="F4386" s="65" t="s">
        <v>2483</v>
      </c>
      <c r="G4386" s="62"/>
      <c r="H4386" s="37" t="str">
        <f>IF(V4386&gt;94,"Met",IF(X4386="--","n/a",IF(X4386&gt;=0,"Met","Did Not Meet")))</f>
        <v>Met</v>
      </c>
      <c r="I4386" s="37" t="str">
        <f>IF(V4387&gt;94,"Met",IF(X4387="--","n/a",IF(X4387&gt;=0,"Met","Did Not Meet")))</f>
        <v>Met</v>
      </c>
      <c r="K4386" s="13" t="str">
        <f>IF(Z4386&gt;94,"Met",IF(AB4386="--","n/a",IF(AB4386&gt;=0,"Met","Did Not Meet")))</f>
        <v>Met</v>
      </c>
      <c r="L4386" s="13" t="str">
        <f>IF(Z4387&gt;94,"Met",IF(AB4387="--","n/a",IF(AB4387&gt;=0,"Met","Did Not Meet")))</f>
        <v>Did Not Meet</v>
      </c>
      <c r="M4386" s="5" t="s">
        <v>4</v>
      </c>
      <c r="N4386" s="14" t="s">
        <v>2502</v>
      </c>
      <c r="O4386" s="5"/>
      <c r="P4386" s="44" t="str">
        <f t="shared" ref="P4386" si="5606">IF(H4388="Yes",IF(I4388="Yes","Yes","No"),"No")</f>
        <v>Yes</v>
      </c>
      <c r="Q4386" s="93"/>
      <c r="R4386" s="5" t="s">
        <v>1</v>
      </c>
      <c r="S4386" s="5" t="s">
        <v>2</v>
      </c>
      <c r="T4386" s="5" t="s">
        <v>3</v>
      </c>
      <c r="U4386" s="5">
        <v>133</v>
      </c>
      <c r="V4386" s="5">
        <v>88.72</v>
      </c>
      <c r="W4386" s="5">
        <v>87.91</v>
      </c>
      <c r="X4386" s="11">
        <f t="shared" si="5565"/>
        <v>0.81000000000000227</v>
      </c>
      <c r="Y4386" s="14">
        <v>121</v>
      </c>
      <c r="Z4386" s="5">
        <v>89.26</v>
      </c>
      <c r="AA4386" s="5">
        <v>85.85</v>
      </c>
      <c r="AB4386" s="71">
        <f t="shared" si="5605"/>
        <v>3.4100000000000108</v>
      </c>
      <c r="AC4386" s="36"/>
    </row>
    <row r="4387" spans="1:29" ht="15.75" x14ac:dyDescent="0.25">
      <c r="A4387" s="53">
        <v>6048702</v>
      </c>
      <c r="B4387" s="89" t="s">
        <v>152</v>
      </c>
      <c r="C4387" s="53" t="s">
        <v>615</v>
      </c>
      <c r="D4387" s="49" t="s">
        <v>2498</v>
      </c>
      <c r="E4387" s="34" t="str">
        <f>M4386</f>
        <v>Achieving School</v>
      </c>
      <c r="F4387" s="65" t="s">
        <v>2484</v>
      </c>
      <c r="G4387" s="62"/>
      <c r="H4387" s="13" t="str">
        <f>IF(V4388&gt;94,"Met",IF(X4388="--","n/a",IF(X4388&gt;=0,"Met","Did Not Meet")))</f>
        <v>Did Not Meet</v>
      </c>
      <c r="I4387" s="13" t="str">
        <f>IF(V4389&gt;94,"Met",IF(X4389="--","n/a",IF(X4389&gt;=0,"Met","Did Not Meet")))</f>
        <v>Did Not Meet</v>
      </c>
      <c r="K4387" s="13" t="str">
        <f>IF(Z4388&gt;94,"Met",IF(AB4388="--","n/a",IF(AB4388&gt;=0,"Met","Did Not Meet")))</f>
        <v>Did Not Meet</v>
      </c>
      <c r="L4387" s="13" t="str">
        <f>IF(Z4389&gt;94,"Met",IF(AB4389="--","n/a",IF(AB4389&gt;=0,"Met","Did Not Meet")))</f>
        <v>Did Not Meet</v>
      </c>
      <c r="M4387" s="1" t="s">
        <v>4</v>
      </c>
      <c r="N4387" s="14" t="s">
        <v>2501</v>
      </c>
      <c r="O4387" s="5"/>
      <c r="P4387" s="44" t="str">
        <f t="shared" ref="P4387" si="5607">IF(K4388="Yes",IF(L4388="Yes","Yes","No"),"No")</f>
        <v>No</v>
      </c>
      <c r="Q4387" s="94" t="s">
        <v>2759</v>
      </c>
      <c r="R4387" s="5" t="s">
        <v>1</v>
      </c>
      <c r="S4387" s="1" t="s">
        <v>2</v>
      </c>
      <c r="T4387" s="1" t="s">
        <v>7</v>
      </c>
      <c r="U4387" s="5">
        <v>50</v>
      </c>
      <c r="V4387" s="1">
        <v>82</v>
      </c>
      <c r="W4387" s="1">
        <v>80.7</v>
      </c>
      <c r="X4387" s="9">
        <f t="shared" si="5565"/>
        <v>1.2999999999999972</v>
      </c>
      <c r="Y4387" s="14">
        <v>44</v>
      </c>
      <c r="Z4387" s="1">
        <v>79.55</v>
      </c>
      <c r="AA4387" s="1">
        <v>80.7</v>
      </c>
      <c r="AB4387" s="72">
        <f t="shared" si="5605"/>
        <v>-1.1500000000000057</v>
      </c>
      <c r="AC4387" s="53"/>
    </row>
    <row r="4388" spans="1:29" ht="15" customHeight="1" x14ac:dyDescent="0.25">
      <c r="A4388" s="53">
        <v>6048702</v>
      </c>
      <c r="B4388" s="89" t="s">
        <v>152</v>
      </c>
      <c r="C4388" s="53" t="s">
        <v>615</v>
      </c>
      <c r="D4388" s="49" t="s">
        <v>2499</v>
      </c>
      <c r="E4388" s="35" t="str">
        <f>VLOOKUP('2012 Accountability Database'!$A4386,'2011 AYP'!A$2:B$1072,2)</f>
        <v xml:space="preserve"> A (Alert)</v>
      </c>
      <c r="F4388" s="66"/>
      <c r="G4388" s="63" t="s">
        <v>2485</v>
      </c>
      <c r="H4388" s="60" t="str">
        <f t="shared" ref="H4388:I4388" si="5608">IF(H4386="Met","Yes",IF(H4387="Met","Yes","No"))</f>
        <v>Yes</v>
      </c>
      <c r="I4388" s="60" t="str">
        <f t="shared" si="5608"/>
        <v>Yes</v>
      </c>
      <c r="J4388" s="42"/>
      <c r="K4388" s="60" t="str">
        <f t="shared" ref="K4388:L4388" si="5609">IF(K4386="Met","Yes",IF(K4387="Met","Yes","No"))</f>
        <v>Yes</v>
      </c>
      <c r="L4388" s="60" t="str">
        <f t="shared" si="5609"/>
        <v>No</v>
      </c>
      <c r="M4388" s="1" t="s">
        <v>4</v>
      </c>
      <c r="N4388" s="14" t="s">
        <v>2503</v>
      </c>
      <c r="O4388" s="5"/>
      <c r="P4388" s="44" t="str">
        <f t="shared" ref="P4388" si="5610">IF(H4392="Yes",IF(I4392="Yes","Yes","No"),"No")</f>
        <v>Yes</v>
      </c>
      <c r="Q4388" s="108" t="s">
        <v>2758</v>
      </c>
      <c r="R4388" s="5" t="s">
        <v>1</v>
      </c>
      <c r="S4388" s="1" t="s">
        <v>5</v>
      </c>
      <c r="T4388" s="1" t="s">
        <v>3</v>
      </c>
      <c r="U4388" s="5">
        <v>434</v>
      </c>
      <c r="V4388" s="1">
        <v>85.94</v>
      </c>
      <c r="W4388" s="1">
        <v>87.91</v>
      </c>
      <c r="X4388" s="6">
        <f t="shared" si="5565"/>
        <v>-1.9699999999999989</v>
      </c>
      <c r="Y4388" s="14">
        <v>405</v>
      </c>
      <c r="Z4388" s="1">
        <v>83.95</v>
      </c>
      <c r="AA4388" s="1">
        <v>85.85</v>
      </c>
      <c r="AB4388" s="72">
        <f t="shared" si="5605"/>
        <v>-1.8999999999999915</v>
      </c>
      <c r="AC4388" s="53"/>
    </row>
    <row r="4389" spans="1:29" x14ac:dyDescent="0.25">
      <c r="A4389" s="53">
        <v>6048702</v>
      </c>
      <c r="B4389" s="89" t="s">
        <v>152</v>
      </c>
      <c r="C4389" s="53" t="s">
        <v>615</v>
      </c>
      <c r="D4389" s="49" t="s">
        <v>2507</v>
      </c>
      <c r="E4389" s="47">
        <f>VLOOKUP('2012 Accountability Database'!A4386,Dems1112!$A$2:$G$1082,3)</f>
        <v>0.49</v>
      </c>
      <c r="F4389" s="66"/>
      <c r="G4389" s="52"/>
      <c r="M4389" s="1" t="s">
        <v>4</v>
      </c>
      <c r="N4389" s="14" t="s">
        <v>2504</v>
      </c>
      <c r="O4389" s="5"/>
      <c r="P4389" s="44" t="str">
        <f t="shared" ref="P4389" si="5611">IF(K4392="Yes",IF(L4392="Yes","Yes","No"),"No")</f>
        <v>Yes</v>
      </c>
      <c r="Q4389" s="108"/>
      <c r="R4389" s="5" t="s">
        <v>1</v>
      </c>
      <c r="S4389" s="1" t="s">
        <v>5</v>
      </c>
      <c r="T4389" s="1" t="s">
        <v>7</v>
      </c>
      <c r="U4389" s="5">
        <v>130</v>
      </c>
      <c r="V4389" s="1">
        <v>78.459999999999994</v>
      </c>
      <c r="W4389" s="1">
        <v>80.7</v>
      </c>
      <c r="X4389" s="6">
        <f t="shared" si="5565"/>
        <v>-2.2400000000000091</v>
      </c>
      <c r="Y4389" s="14">
        <v>123</v>
      </c>
      <c r="Z4389" s="1">
        <v>78.05</v>
      </c>
      <c r="AA4389" s="1">
        <v>80.7</v>
      </c>
      <c r="AB4389" s="72">
        <f t="shared" si="5605"/>
        <v>-2.6500000000000057</v>
      </c>
      <c r="AC4389" s="53"/>
    </row>
    <row r="4390" spans="1:29" x14ac:dyDescent="0.25">
      <c r="A4390" s="53">
        <v>6048702</v>
      </c>
      <c r="B4390" s="89" t="s">
        <v>152</v>
      </c>
      <c r="C4390" s="53" t="s">
        <v>615</v>
      </c>
      <c r="D4390" s="50" t="s">
        <v>2508</v>
      </c>
      <c r="E4390" s="47">
        <f>VLOOKUP('2012 Accountability Database'!A4386,Dems1112!$A$2:$G$1082,4)</f>
        <v>0.35</v>
      </c>
      <c r="F4390" s="65" t="s">
        <v>2486</v>
      </c>
      <c r="G4390" s="62"/>
      <c r="H4390" s="13" t="str">
        <f>IF(V4390&gt;94,"Met",IF(X4390="--","n/a",IF(X4390&gt;=0,"Met","Did Not Meet")))</f>
        <v>Met</v>
      </c>
      <c r="I4390" s="13" t="str">
        <f>IF(V4391&gt;94,"Met",IF(X4391="--","n/a",IF(X4391&gt;=0,"Met","Did Not Meet")))</f>
        <v>Met</v>
      </c>
      <c r="J4390" s="13"/>
      <c r="K4390" s="13" t="str">
        <f>IF(Z4390&gt;94,"Met",IF(AB4390="--","n/a",IF(AB4390&gt;=0,"Met","Did Not Meet")))</f>
        <v>Met</v>
      </c>
      <c r="L4390" s="13" t="str">
        <f>IF(Z4391&gt;94,"Met",IF(AB4391="--","n/a",IF(AB4391&gt;=0,"Met","Did Not Meet")))</f>
        <v>Met</v>
      </c>
      <c r="M4390" s="1" t="s">
        <v>4</v>
      </c>
      <c r="N4390" s="68" t="s">
        <v>2497</v>
      </c>
      <c r="O4390" s="35"/>
      <c r="P4390" s="44"/>
      <c r="Q4390" s="108"/>
      <c r="R4390" s="5" t="s">
        <v>6</v>
      </c>
      <c r="S4390" s="1" t="s">
        <v>2</v>
      </c>
      <c r="T4390" s="1" t="s">
        <v>3</v>
      </c>
      <c r="U4390" s="5">
        <v>133</v>
      </c>
      <c r="V4390" s="1">
        <v>85.71</v>
      </c>
      <c r="W4390" s="1">
        <v>83.24</v>
      </c>
      <c r="X4390" s="9">
        <f t="shared" si="5565"/>
        <v>2.4699999999999989</v>
      </c>
      <c r="Y4390" s="14">
        <v>121</v>
      </c>
      <c r="Z4390" s="1">
        <v>83.47</v>
      </c>
      <c r="AA4390" s="1">
        <v>78.430000000000007</v>
      </c>
      <c r="AB4390" s="71">
        <f t="shared" si="5605"/>
        <v>5.039999999999992</v>
      </c>
      <c r="AC4390" s="53"/>
    </row>
    <row r="4391" spans="1:29" x14ac:dyDescent="0.25">
      <c r="A4391" s="53">
        <v>6048702</v>
      </c>
      <c r="B4391" s="89" t="s">
        <v>152</v>
      </c>
      <c r="C4391" s="53" t="s">
        <v>615</v>
      </c>
      <c r="D4391" s="50" t="s">
        <v>974</v>
      </c>
      <c r="E4391" s="47" t="str">
        <f>VLOOKUP('2012 Accountability Database'!A4386,Dems1112!$A$2:$G$1082,5)</f>
        <v>6-8</v>
      </c>
      <c r="F4391" s="65" t="s">
        <v>2487</v>
      </c>
      <c r="G4391" s="62"/>
      <c r="H4391" s="13" t="str">
        <f>IF(V4392&gt;94,"Met",IF(X4392="--","n/a",IF(X4392&gt;=0,"Met","Did Not Meet")))</f>
        <v>Met</v>
      </c>
      <c r="I4391" s="13" t="str">
        <f>IF(V4393&gt;94,"Met",IF(X4393="--","n/a",IF(X4393&gt;=0,"Met","Did Not Meet")))</f>
        <v>Met</v>
      </c>
      <c r="J4391" s="13"/>
      <c r="K4391" s="13" t="str">
        <f>IF(Z4392&gt;94,"Met",IF(AB4392="--","n/a",IF(AB4392&gt;=0,"Met","Did Not Meet")))</f>
        <v>Met</v>
      </c>
      <c r="L4391" s="13" t="str">
        <f>IF(Z4393&gt;94,"Met",IF(AB4393="--","n/a",IF(AB4393&gt;=0,"Met","Did Not Meet")))</f>
        <v>Met</v>
      </c>
      <c r="M4391" s="1" t="s">
        <v>4</v>
      </c>
      <c r="N4391" s="14"/>
      <c r="O4391" s="35" t="s">
        <v>2506</v>
      </c>
      <c r="P4391" s="83" t="str">
        <f t="shared" ref="P4391" si="5612">IF(P4386="No"," ", IF(P4388="No"," ",IF(P4387="No", " ",IF(P4389="No"," ","X"))))</f>
        <v xml:space="preserve"> </v>
      </c>
      <c r="Q4391" s="108"/>
      <c r="R4391" s="5" t="s">
        <v>6</v>
      </c>
      <c r="S4391" s="1" t="s">
        <v>2</v>
      </c>
      <c r="T4391" s="1" t="s">
        <v>7</v>
      </c>
      <c r="U4391" s="5">
        <v>50</v>
      </c>
      <c r="V4391" s="1">
        <v>80</v>
      </c>
      <c r="W4391" s="1">
        <v>77.08</v>
      </c>
      <c r="X4391" s="9">
        <f t="shared" si="5565"/>
        <v>2.9200000000000017</v>
      </c>
      <c r="Y4391" s="14">
        <v>44</v>
      </c>
      <c r="Z4391" s="1">
        <v>77.27</v>
      </c>
      <c r="AA4391" s="1">
        <v>73.459999999999994</v>
      </c>
      <c r="AB4391" s="71">
        <f t="shared" si="5605"/>
        <v>3.8100000000000023</v>
      </c>
      <c r="AC4391" s="53"/>
    </row>
    <row r="4392" spans="1:29" ht="15.75" x14ac:dyDescent="0.25">
      <c r="A4392" s="53">
        <v>6048702</v>
      </c>
      <c r="B4392" s="89" t="s">
        <v>152</v>
      </c>
      <c r="C4392" s="53" t="s">
        <v>615</v>
      </c>
      <c r="D4392" s="50" t="s">
        <v>975</v>
      </c>
      <c r="E4392" s="48" t="str">
        <f>VLOOKUP('2012 Accountability Database'!A4386,Dems1112!$A$2:$G$1082,6)</f>
        <v>3 (Central AR)</v>
      </c>
      <c r="F4392" s="66"/>
      <c r="G4392" s="63" t="s">
        <v>2488</v>
      </c>
      <c r="H4392" s="61" t="str">
        <f t="shared" ref="H4392:I4392" si="5613">IF(H4390="Met","Yes",IF(H4391="Met","Yes","No"))</f>
        <v>Yes</v>
      </c>
      <c r="I4392" s="61" t="str">
        <f t="shared" si="5613"/>
        <v>Yes</v>
      </c>
      <c r="J4392" s="55"/>
      <c r="K4392" s="61" t="str">
        <f t="shared" ref="K4392:L4392" si="5614">IF(K4390="Met","Yes",IF(K4391="Met","Yes","No"))</f>
        <v>Yes</v>
      </c>
      <c r="L4392" s="61" t="str">
        <f t="shared" si="5614"/>
        <v>Yes</v>
      </c>
      <c r="M4392" s="1" t="s">
        <v>4</v>
      </c>
      <c r="N4392" s="14"/>
      <c r="O4392" s="35" t="s">
        <v>2505</v>
      </c>
      <c r="P4392" s="83" t="str">
        <f t="shared" ref="P4392" si="5615">IF(P4391="X"," ",IF(P4393="X"," ","X"))</f>
        <v>X</v>
      </c>
      <c r="Q4392" s="94" t="s">
        <v>2759</v>
      </c>
      <c r="R4392" s="5" t="s">
        <v>6</v>
      </c>
      <c r="S4392" s="1" t="s">
        <v>5</v>
      </c>
      <c r="T4392" s="1" t="s">
        <v>3</v>
      </c>
      <c r="U4392" s="5">
        <v>512</v>
      </c>
      <c r="V4392" s="1">
        <v>84.18</v>
      </c>
      <c r="W4392" s="1">
        <v>83.24</v>
      </c>
      <c r="X4392" s="9">
        <f t="shared" si="5565"/>
        <v>0.94000000000001194</v>
      </c>
      <c r="Y4392" s="14">
        <v>405</v>
      </c>
      <c r="Z4392" s="1">
        <v>79.010000000000005</v>
      </c>
      <c r="AA4392" s="1">
        <v>78.430000000000007</v>
      </c>
      <c r="AB4392" s="71">
        <f t="shared" si="5605"/>
        <v>0.57999999999999829</v>
      </c>
      <c r="AC4392" s="53"/>
    </row>
    <row r="4393" spans="1:29" x14ac:dyDescent="0.25">
      <c r="A4393" s="54">
        <v>6048702</v>
      </c>
      <c r="B4393" s="90" t="s">
        <v>152</v>
      </c>
      <c r="C4393" s="54" t="s">
        <v>615</v>
      </c>
      <c r="D4393" s="4"/>
      <c r="E4393" s="4"/>
      <c r="F4393" s="67"/>
      <c r="G4393" s="64"/>
      <c r="H4393" s="43"/>
      <c r="I4393" s="43"/>
      <c r="J4393" s="43"/>
      <c r="K4393" s="43"/>
      <c r="L4393" s="43"/>
      <c r="M4393" s="4" t="s">
        <v>4</v>
      </c>
      <c r="N4393" s="15"/>
      <c r="O4393" s="38" t="s">
        <v>2482</v>
      </c>
      <c r="P4393" s="84" t="str">
        <f>IF(E4387="Achieving School"," ","X")</f>
        <v xml:space="preserve"> </v>
      </c>
      <c r="Q4393" s="91"/>
      <c r="R4393" s="4" t="s">
        <v>6</v>
      </c>
      <c r="S4393" s="4" t="s">
        <v>5</v>
      </c>
      <c r="T4393" s="4" t="s">
        <v>7</v>
      </c>
      <c r="U4393" s="4">
        <v>140</v>
      </c>
      <c r="V4393" s="4">
        <v>80</v>
      </c>
      <c r="W4393" s="4">
        <v>77.08</v>
      </c>
      <c r="X4393" s="10">
        <f t="shared" si="5565"/>
        <v>2.9200000000000017</v>
      </c>
      <c r="Y4393" s="15">
        <v>123</v>
      </c>
      <c r="Z4393" s="4">
        <v>77.239999999999995</v>
      </c>
      <c r="AA4393" s="4">
        <v>73.459999999999994</v>
      </c>
      <c r="AB4393" s="74">
        <f t="shared" si="5605"/>
        <v>3.7800000000000011</v>
      </c>
      <c r="AC4393" s="54"/>
    </row>
    <row r="4394" spans="1:29" x14ac:dyDescent="0.25">
      <c r="A4394" s="1">
        <v>6049702</v>
      </c>
      <c r="B4394" s="87" t="s">
        <v>2748</v>
      </c>
      <c r="C4394" s="55" t="s">
        <v>616</v>
      </c>
      <c r="E4394" s="42"/>
      <c r="F4394" s="65" t="s">
        <v>2483</v>
      </c>
      <c r="G4394" s="62"/>
      <c r="H4394" s="37" t="str">
        <f>IF(V4394&gt;94,"Met",IF(X4394="--","n/a",IF(X4394&gt;=0,"Met","Did Not Meet")))</f>
        <v>Met</v>
      </c>
      <c r="I4394" s="37" t="str">
        <f>IF(V4395&gt;94,"Met",IF(X4395="--","n/a",IF(X4395&gt;=0,"Met","Did Not Meet")))</f>
        <v>Met</v>
      </c>
      <c r="K4394" s="13" t="str">
        <f>IF(Z4394&gt;94,"Met",IF(AB4394="--","n/a",IF(AB4394&gt;=0,"Met","Did Not Meet")))</f>
        <v>Met</v>
      </c>
      <c r="L4394" s="13" t="str">
        <f>IF(Z4395&gt;94,"Met",IF(AB4395="--","n/a",IF(AB4395&gt;=0,"Met","Did Not Meet")))</f>
        <v>Met</v>
      </c>
      <c r="M4394" s="5" t="s">
        <v>9</v>
      </c>
      <c r="N4394" s="14" t="s">
        <v>2502</v>
      </c>
      <c r="O4394" s="5"/>
      <c r="P4394" s="44" t="str">
        <f t="shared" ref="P4394" si="5616">IF(H4396="Yes",IF(I4396="Yes","Yes","No"),"No")</f>
        <v>Yes</v>
      </c>
      <c r="Q4394" s="93"/>
      <c r="R4394" s="5" t="s">
        <v>1</v>
      </c>
      <c r="S4394" s="5" t="s">
        <v>2</v>
      </c>
      <c r="T4394" s="5" t="s">
        <v>3</v>
      </c>
      <c r="U4394" s="5">
        <v>148</v>
      </c>
      <c r="V4394" s="5">
        <v>59.46</v>
      </c>
      <c r="W4394" s="5">
        <v>49.24</v>
      </c>
      <c r="X4394" s="11">
        <f t="shared" si="5565"/>
        <v>10.219999999999999</v>
      </c>
      <c r="Y4394" s="14">
        <v>101</v>
      </c>
      <c r="Z4394" s="5">
        <v>66.34</v>
      </c>
      <c r="AA4394" s="5">
        <v>49.73</v>
      </c>
      <c r="AB4394" s="71">
        <f t="shared" si="5605"/>
        <v>16.610000000000007</v>
      </c>
      <c r="AC4394" s="36"/>
    </row>
    <row r="4395" spans="1:29" ht="15.75" x14ac:dyDescent="0.25">
      <c r="A4395" s="53">
        <v>6049702</v>
      </c>
      <c r="B4395" s="89" t="s">
        <v>2748</v>
      </c>
      <c r="C4395" s="53" t="s">
        <v>616</v>
      </c>
      <c r="D4395" s="49" t="s">
        <v>2498</v>
      </c>
      <c r="E4395" s="34" t="str">
        <f>M4394</f>
        <v>Needs Improvement School</v>
      </c>
      <c r="F4395" s="65" t="s">
        <v>2484</v>
      </c>
      <c r="G4395" s="62"/>
      <c r="H4395" s="13" t="str">
        <f>IF(V4396&gt;94,"Met",IF(X4396="--","n/a",IF(X4396&gt;=0,"Met","Did Not Meet")))</f>
        <v>Met</v>
      </c>
      <c r="I4395" s="13" t="str">
        <f>IF(V4397&gt;94,"Met",IF(X4397="--","n/a",IF(X4397&gt;=0,"Met","Did Not Meet")))</f>
        <v>Met</v>
      </c>
      <c r="K4395" s="13" t="str">
        <f>IF(Z4396&gt;94,"Met",IF(AB4396="--","n/a",IF(AB4396&gt;=0,"Met","Did Not Meet")))</f>
        <v>Met</v>
      </c>
      <c r="L4395" s="13" t="str">
        <f>IF(Z4397&gt;94,"Met",IF(AB4397="--","n/a",IF(AB4397&gt;=0,"Met","Did Not Meet")))</f>
        <v>Met</v>
      </c>
      <c r="M4395" s="5" t="s">
        <v>9</v>
      </c>
      <c r="N4395" s="14" t="s">
        <v>2501</v>
      </c>
      <c r="O4395" s="5"/>
      <c r="P4395" s="44" t="str">
        <f t="shared" ref="P4395" si="5617">IF(K4396="Yes",IF(L4396="Yes","Yes","No"),"No")</f>
        <v>Yes</v>
      </c>
      <c r="Q4395" s="94" t="s">
        <v>2759</v>
      </c>
      <c r="R4395" s="5" t="s">
        <v>1</v>
      </c>
      <c r="S4395" s="5" t="s">
        <v>2</v>
      </c>
      <c r="T4395" s="5" t="s">
        <v>7</v>
      </c>
      <c r="U4395" s="5">
        <v>113</v>
      </c>
      <c r="V4395" s="5">
        <v>58.41</v>
      </c>
      <c r="W4395" s="5">
        <v>46.08</v>
      </c>
      <c r="X4395" s="11">
        <f t="shared" si="5565"/>
        <v>12.329999999999998</v>
      </c>
      <c r="Y4395" s="14">
        <v>76</v>
      </c>
      <c r="Z4395" s="5">
        <v>68.42</v>
      </c>
      <c r="AA4395" s="5">
        <v>45.75</v>
      </c>
      <c r="AB4395" s="71">
        <f t="shared" si="5605"/>
        <v>22.67</v>
      </c>
      <c r="AC4395" s="53"/>
    </row>
    <row r="4396" spans="1:29" ht="15" customHeight="1" x14ac:dyDescent="0.25">
      <c r="A4396" s="53">
        <v>6049702</v>
      </c>
      <c r="B4396" s="89" t="s">
        <v>2748</v>
      </c>
      <c r="C4396" s="53" t="s">
        <v>616</v>
      </c>
      <c r="D4396" s="49" t="s">
        <v>2499</v>
      </c>
      <c r="E4396" s="35" t="str">
        <f>VLOOKUP('2012 Accountability Database'!$A4394,'2011 AYP'!A$2:B$1072,2)</f>
        <v>SI_1 (School Improvement Year 1)</v>
      </c>
      <c r="F4396" s="66"/>
      <c r="G4396" s="63" t="s">
        <v>2485</v>
      </c>
      <c r="H4396" s="60" t="str">
        <f t="shared" ref="H4396:I4396" si="5618">IF(H4394="Met","Yes",IF(H4395="Met","Yes","No"))</f>
        <v>Yes</v>
      </c>
      <c r="I4396" s="60" t="str">
        <f t="shared" si="5618"/>
        <v>Yes</v>
      </c>
      <c r="J4396" s="42"/>
      <c r="K4396" s="60" t="str">
        <f t="shared" ref="K4396:L4396" si="5619">IF(K4394="Met","Yes",IF(K4395="Met","Yes","No"))</f>
        <v>Yes</v>
      </c>
      <c r="L4396" s="60" t="str">
        <f t="shared" si="5619"/>
        <v>Yes</v>
      </c>
      <c r="M4396" s="1" t="s">
        <v>9</v>
      </c>
      <c r="N4396" s="14" t="s">
        <v>2503</v>
      </c>
      <c r="O4396" s="5"/>
      <c r="P4396" s="44" t="str">
        <f t="shared" ref="P4396" si="5620">IF(H4400="Yes",IF(I4400="Yes","Yes","No"),"No")</f>
        <v>No</v>
      </c>
      <c r="Q4396" s="108" t="s">
        <v>2758</v>
      </c>
      <c r="R4396" s="5" t="s">
        <v>1</v>
      </c>
      <c r="S4396" s="1" t="s">
        <v>5</v>
      </c>
      <c r="T4396" s="1" t="s">
        <v>3</v>
      </c>
      <c r="U4396" s="5">
        <v>262</v>
      </c>
      <c r="V4396" s="1">
        <v>54.58</v>
      </c>
      <c r="W4396" s="1">
        <v>49.24</v>
      </c>
      <c r="X4396" s="9">
        <f t="shared" si="5565"/>
        <v>5.3399999999999963</v>
      </c>
      <c r="Y4396" s="14">
        <v>209</v>
      </c>
      <c r="Z4396" s="1">
        <v>58.37</v>
      </c>
      <c r="AA4396" s="1">
        <v>49.73</v>
      </c>
      <c r="AB4396" s="71">
        <f t="shared" si="5605"/>
        <v>8.64</v>
      </c>
      <c r="AC4396" s="53"/>
    </row>
    <row r="4397" spans="1:29" x14ac:dyDescent="0.25">
      <c r="A4397" s="53">
        <v>6049702</v>
      </c>
      <c r="B4397" s="89" t="s">
        <v>2748</v>
      </c>
      <c r="C4397" s="53" t="s">
        <v>616</v>
      </c>
      <c r="D4397" s="49" t="s">
        <v>2507</v>
      </c>
      <c r="E4397" s="47">
        <f>VLOOKUP('2012 Accountability Database'!A4394,Dems1112!$A$2:$G$1082,3)</f>
        <v>0.99</v>
      </c>
      <c r="F4397" s="66"/>
      <c r="G4397" s="52"/>
      <c r="M4397" s="1" t="s">
        <v>9</v>
      </c>
      <c r="N4397" s="14" t="s">
        <v>2504</v>
      </c>
      <c r="O4397" s="5"/>
      <c r="P4397" s="44" t="str">
        <f t="shared" ref="P4397" si="5621">IF(K4400="Yes",IF(L4400="Yes","Yes","No"),"No")</f>
        <v>No</v>
      </c>
      <c r="Q4397" s="108"/>
      <c r="R4397" s="5" t="s">
        <v>1</v>
      </c>
      <c r="S4397" s="1" t="s">
        <v>5</v>
      </c>
      <c r="T4397" s="1" t="s">
        <v>7</v>
      </c>
      <c r="U4397" s="5">
        <v>207</v>
      </c>
      <c r="V4397" s="1">
        <v>52.66</v>
      </c>
      <c r="W4397" s="1">
        <v>46.08</v>
      </c>
      <c r="X4397" s="9">
        <f t="shared" si="5565"/>
        <v>6.5799999999999983</v>
      </c>
      <c r="Y4397" s="14">
        <v>166</v>
      </c>
      <c r="Z4397" s="1">
        <v>57.23</v>
      </c>
      <c r="AA4397" s="1">
        <v>45.75</v>
      </c>
      <c r="AB4397" s="71">
        <f t="shared" si="5605"/>
        <v>11.479999999999997</v>
      </c>
      <c r="AC4397" s="53"/>
    </row>
    <row r="4398" spans="1:29" x14ac:dyDescent="0.25">
      <c r="A4398" s="53">
        <v>6049702</v>
      </c>
      <c r="B4398" s="89" t="s">
        <v>2748</v>
      </c>
      <c r="C4398" s="53" t="s">
        <v>616</v>
      </c>
      <c r="D4398" s="50" t="s">
        <v>2508</v>
      </c>
      <c r="E4398" s="47">
        <f>VLOOKUP('2012 Accountability Database'!A4394,Dems1112!$A$2:$G$1082,4)</f>
        <v>0.8</v>
      </c>
      <c r="F4398" s="65" t="s">
        <v>2486</v>
      </c>
      <c r="G4398" s="62"/>
      <c r="H4398" s="13" t="str">
        <f>IF(V4398&gt;94,"Met",IF(X4398="--","n/a",IF(X4398&gt;=0,"Met","Did Not Meet")))</f>
        <v>Did Not Meet</v>
      </c>
      <c r="I4398" s="13" t="str">
        <f>IF(V4399&gt;94,"Met",IF(X4399="--","n/a",IF(X4399&gt;=0,"Met","Did Not Meet")))</f>
        <v>Did Not Meet</v>
      </c>
      <c r="J4398" s="13"/>
      <c r="K4398" s="13" t="str">
        <f>IF(Z4398&gt;94,"Met",IF(AB4398="--","n/a",IF(AB4398&gt;=0,"Met","Did Not Meet")))</f>
        <v>Did Not Meet</v>
      </c>
      <c r="L4398" s="13" t="str">
        <f>IF(Z4399&gt;94,"Met",IF(AB4399="--","n/a",IF(AB4399&gt;=0,"Met","Did Not Meet")))</f>
        <v>Did Not Meet</v>
      </c>
      <c r="M4398" s="1" t="s">
        <v>9</v>
      </c>
      <c r="N4398" s="68" t="s">
        <v>2497</v>
      </c>
      <c r="O4398" s="35"/>
      <c r="P4398" s="44"/>
      <c r="Q4398" s="108"/>
      <c r="R4398" s="5" t="s">
        <v>6</v>
      </c>
      <c r="S4398" s="1" t="s">
        <v>2</v>
      </c>
      <c r="T4398" s="1" t="s">
        <v>3</v>
      </c>
      <c r="U4398" s="5">
        <v>148</v>
      </c>
      <c r="V4398" s="1">
        <v>45.27</v>
      </c>
      <c r="W4398" s="1">
        <v>50.64</v>
      </c>
      <c r="X4398" s="6">
        <f t="shared" si="5565"/>
        <v>-5.3699999999999974</v>
      </c>
      <c r="Y4398" s="14">
        <v>101</v>
      </c>
      <c r="Z4398" s="1">
        <v>34.65</v>
      </c>
      <c r="AA4398" s="1">
        <v>40.86</v>
      </c>
      <c r="AB4398" s="72">
        <f t="shared" si="5605"/>
        <v>-6.2100000000000009</v>
      </c>
      <c r="AC4398" s="53"/>
    </row>
    <row r="4399" spans="1:29" x14ac:dyDescent="0.25">
      <c r="A4399" s="53">
        <v>6049702</v>
      </c>
      <c r="B4399" s="89" t="s">
        <v>2748</v>
      </c>
      <c r="C4399" s="53" t="s">
        <v>616</v>
      </c>
      <c r="D4399" s="50" t="s">
        <v>974</v>
      </c>
      <c r="E4399" s="47" t="str">
        <f>VLOOKUP('2012 Accountability Database'!A4394,Dems1112!$A$2:$G$1082,5)</f>
        <v>5-8</v>
      </c>
      <c r="F4399" s="65" t="s">
        <v>2487</v>
      </c>
      <c r="G4399" s="62"/>
      <c r="H4399" s="13" t="str">
        <f>IF(V4400&gt;94,"Met",IF(X4400="--","n/a",IF(X4400&gt;=0,"Met","Did Not Meet")))</f>
        <v>Did Not Meet</v>
      </c>
      <c r="I4399" s="13" t="str">
        <f>IF(V4401&gt;94,"Met",IF(X4401="--","n/a",IF(X4401&gt;=0,"Met","Did Not Meet")))</f>
        <v>Did Not Meet</v>
      </c>
      <c r="J4399" s="13"/>
      <c r="K4399" s="13" t="str">
        <f>IF(Z4400&gt;94,"Met",IF(AB4400="--","n/a",IF(AB4400&gt;=0,"Met","Did Not Meet")))</f>
        <v>Did Not Meet</v>
      </c>
      <c r="L4399" s="13" t="str">
        <f>IF(Z4401&gt;94,"Met",IF(AB4401="--","n/a",IF(AB4401&gt;=0,"Met","Did Not Meet")))</f>
        <v>Did Not Meet</v>
      </c>
      <c r="M4399" s="1" t="s">
        <v>9</v>
      </c>
      <c r="N4399" s="14"/>
      <c r="O4399" s="35" t="s">
        <v>2506</v>
      </c>
      <c r="P4399" s="83" t="str">
        <f t="shared" ref="P4399" si="5622">IF(P4394="No"," ", IF(P4396="No"," ",IF(P4395="No", " ",IF(P4397="No"," ","X"))))</f>
        <v xml:space="preserve"> </v>
      </c>
      <c r="Q4399" s="108"/>
      <c r="R4399" s="5" t="s">
        <v>6</v>
      </c>
      <c r="S4399" s="1" t="s">
        <v>2</v>
      </c>
      <c r="T4399" s="1" t="s">
        <v>7</v>
      </c>
      <c r="U4399" s="5">
        <v>113</v>
      </c>
      <c r="V4399" s="1">
        <v>41.59</v>
      </c>
      <c r="W4399" s="1">
        <v>49.68</v>
      </c>
      <c r="X4399" s="6">
        <f t="shared" si="5565"/>
        <v>-8.0899999999999963</v>
      </c>
      <c r="Y4399" s="14">
        <v>76</v>
      </c>
      <c r="Z4399" s="1">
        <v>35.53</v>
      </c>
      <c r="AA4399" s="1">
        <v>40.130000000000003</v>
      </c>
      <c r="AB4399" s="72">
        <f t="shared" si="5605"/>
        <v>-4.6000000000000014</v>
      </c>
      <c r="AC4399" s="53"/>
    </row>
    <row r="4400" spans="1:29" ht="15.75" x14ac:dyDescent="0.25">
      <c r="A4400" s="53">
        <v>6049702</v>
      </c>
      <c r="B4400" s="89" t="s">
        <v>2748</v>
      </c>
      <c r="C4400" s="53" t="s">
        <v>616</v>
      </c>
      <c r="D4400" s="50" t="s">
        <v>975</v>
      </c>
      <c r="E4400" s="48" t="str">
        <f>VLOOKUP('2012 Accountability Database'!A4394,Dems1112!$A$2:$G$1082,6)</f>
        <v>3 (Central AR)</v>
      </c>
      <c r="F4400" s="66"/>
      <c r="G4400" s="63" t="s">
        <v>2488</v>
      </c>
      <c r="H4400" s="61" t="str">
        <f t="shared" ref="H4400:I4400" si="5623">IF(H4398="Met","Yes",IF(H4399="Met","Yes","No"))</f>
        <v>No</v>
      </c>
      <c r="I4400" s="61" t="str">
        <f t="shared" si="5623"/>
        <v>No</v>
      </c>
      <c r="J4400" s="55"/>
      <c r="K4400" s="61" t="str">
        <f t="shared" ref="K4400:L4400" si="5624">IF(K4398="Met","Yes",IF(K4399="Met","Yes","No"))</f>
        <v>No</v>
      </c>
      <c r="L4400" s="61" t="str">
        <f t="shared" si="5624"/>
        <v>No</v>
      </c>
      <c r="M4400" s="1" t="s">
        <v>9</v>
      </c>
      <c r="N4400" s="14"/>
      <c r="O4400" s="35" t="s">
        <v>2505</v>
      </c>
      <c r="P4400" s="83" t="str">
        <f t="shared" ref="P4400" si="5625">IF(P4399="X"," ",IF(P4401="X"," ","X"))</f>
        <v xml:space="preserve"> </v>
      </c>
      <c r="Q4400" s="94" t="s">
        <v>2759</v>
      </c>
      <c r="R4400" s="5" t="s">
        <v>6</v>
      </c>
      <c r="S4400" s="1" t="s">
        <v>5</v>
      </c>
      <c r="T4400" s="1" t="s">
        <v>3</v>
      </c>
      <c r="U4400" s="5">
        <v>262</v>
      </c>
      <c r="V4400" s="1">
        <v>46.18</v>
      </c>
      <c r="W4400" s="1">
        <v>50.64</v>
      </c>
      <c r="X4400" s="6">
        <f t="shared" si="5565"/>
        <v>-4.4600000000000009</v>
      </c>
      <c r="Y4400" s="14">
        <v>209</v>
      </c>
      <c r="Z4400" s="1">
        <v>37.32</v>
      </c>
      <c r="AA4400" s="1">
        <v>40.86</v>
      </c>
      <c r="AB4400" s="72">
        <f t="shared" si="5605"/>
        <v>-3.5399999999999991</v>
      </c>
      <c r="AC4400" s="53"/>
    </row>
    <row r="4401" spans="1:29" x14ac:dyDescent="0.25">
      <c r="A4401" s="54">
        <v>6049702</v>
      </c>
      <c r="B4401" s="90" t="s">
        <v>2748</v>
      </c>
      <c r="C4401" s="54" t="s">
        <v>616</v>
      </c>
      <c r="D4401" s="4"/>
      <c r="E4401" s="4"/>
      <c r="F4401" s="67"/>
      <c r="G4401" s="64"/>
      <c r="H4401" s="43"/>
      <c r="I4401" s="43"/>
      <c r="J4401" s="43"/>
      <c r="K4401" s="43"/>
      <c r="L4401" s="43"/>
      <c r="M4401" s="4" t="s">
        <v>9</v>
      </c>
      <c r="N4401" s="15"/>
      <c r="O4401" s="38" t="s">
        <v>2482</v>
      </c>
      <c r="P4401" s="84" t="str">
        <f>IF(E4395="Achieving School"," ","X")</f>
        <v>X</v>
      </c>
      <c r="Q4401" s="91"/>
      <c r="R4401" s="4" t="s">
        <v>6</v>
      </c>
      <c r="S4401" s="4" t="s">
        <v>5</v>
      </c>
      <c r="T4401" s="4" t="s">
        <v>7</v>
      </c>
      <c r="U4401" s="4">
        <v>207</v>
      </c>
      <c r="V4401" s="4">
        <v>43</v>
      </c>
      <c r="W4401" s="4">
        <v>49.68</v>
      </c>
      <c r="X4401" s="7">
        <f t="shared" si="5565"/>
        <v>-6.68</v>
      </c>
      <c r="Y4401" s="15">
        <v>166</v>
      </c>
      <c r="Z4401" s="4">
        <v>36.75</v>
      </c>
      <c r="AA4401" s="4">
        <v>40.130000000000003</v>
      </c>
      <c r="AB4401" s="73">
        <f t="shared" si="5605"/>
        <v>-3.3800000000000026</v>
      </c>
      <c r="AC4401" s="54"/>
    </row>
    <row r="4402" spans="1:29" x14ac:dyDescent="0.25">
      <c r="A4402" s="1">
        <v>6050701</v>
      </c>
      <c r="B4402" s="87" t="s">
        <v>2749</v>
      </c>
      <c r="C4402" s="55" t="s">
        <v>579</v>
      </c>
      <c r="E4402" s="42"/>
      <c r="F4402" s="65" t="s">
        <v>2483</v>
      </c>
      <c r="G4402" s="62"/>
      <c r="H4402" s="37" t="str">
        <f>IF(V4402&gt;94,"Met",IF(X4402="--","n/a",IF(X4402&gt;=0,"Met","Did Not Meet")))</f>
        <v>Met</v>
      </c>
      <c r="I4402" s="37" t="str">
        <f>IF(V4403&gt;94,"Met",IF(X4403="--","n/a",IF(X4403&gt;=0,"Met","Did Not Meet")))</f>
        <v>Met</v>
      </c>
      <c r="K4402" s="13" t="str">
        <f>IF(Z4402&gt;94,"Met",IF(AB4402="--","n/a",IF(AB4402&gt;=0,"Met","Did Not Meet")))</f>
        <v>Met</v>
      </c>
      <c r="L4402" s="13" t="str">
        <f>IF(Z4403&gt;94,"Met",IF(AB4403="--","n/a",IF(AB4403&gt;=0,"Met","Did Not Meet")))</f>
        <v>Met</v>
      </c>
      <c r="M4402" s="1" t="s">
        <v>4</v>
      </c>
      <c r="N4402" s="14" t="s">
        <v>2502</v>
      </c>
      <c r="O4402" s="5"/>
      <c r="P4402" s="44" t="str">
        <f t="shared" ref="P4402" si="5626">IF(H4404="Yes",IF(I4404="Yes","Yes","No"),"No")</f>
        <v>Yes</v>
      </c>
      <c r="Q4402" s="93"/>
      <c r="R4402" s="5" t="s">
        <v>1</v>
      </c>
      <c r="S4402" s="1" t="s">
        <v>2</v>
      </c>
      <c r="T4402" s="1" t="s">
        <v>3</v>
      </c>
      <c r="U4402" s="5">
        <v>104</v>
      </c>
      <c r="V4402" s="1">
        <v>77.88</v>
      </c>
      <c r="W4402" s="1">
        <v>75.87</v>
      </c>
      <c r="X4402" s="9">
        <f t="shared" si="5565"/>
        <v>2.0099999999999909</v>
      </c>
      <c r="Y4402" s="14">
        <v>50</v>
      </c>
      <c r="Z4402" s="1">
        <v>82</v>
      </c>
      <c r="AA4402" s="1">
        <v>68.8</v>
      </c>
      <c r="AB4402" s="71">
        <f t="shared" si="5605"/>
        <v>13.200000000000003</v>
      </c>
      <c r="AC4402" s="36"/>
    </row>
    <row r="4403" spans="1:29" ht="15.75" x14ac:dyDescent="0.25">
      <c r="A4403" s="53">
        <v>6050701</v>
      </c>
      <c r="B4403" s="89" t="s">
        <v>2749</v>
      </c>
      <c r="C4403" s="53" t="s">
        <v>579</v>
      </c>
      <c r="D4403" s="49" t="s">
        <v>2498</v>
      </c>
      <c r="E4403" s="34" t="str">
        <f>M4402</f>
        <v>Achieving School</v>
      </c>
      <c r="F4403" s="65" t="s">
        <v>2484</v>
      </c>
      <c r="G4403" s="62"/>
      <c r="H4403" s="13" t="str">
        <f>IF(V4404&gt;94,"Met",IF(X4404="--","n/a",IF(X4404&gt;=0,"Met","Did Not Meet")))</f>
        <v>Did Not Meet</v>
      </c>
      <c r="I4403" s="13" t="str">
        <f>IF(V4405&gt;94,"Met",IF(X4405="--","n/a",IF(X4405&gt;=0,"Met","Did Not Meet")))</f>
        <v>Did Not Meet</v>
      </c>
      <c r="K4403" s="13" t="str">
        <f>IF(Z4404&gt;94,"Met",IF(AB4404="--","n/a",IF(AB4404&gt;=0,"Met","Did Not Meet")))</f>
        <v>Met</v>
      </c>
      <c r="L4403" s="13" t="str">
        <f>IF(Z4405&gt;94,"Met",IF(AB4405="--","n/a",IF(AB4405&gt;=0,"Met","Did Not Meet")))</f>
        <v>Did Not Meet</v>
      </c>
      <c r="M4403" s="5" t="s">
        <v>4</v>
      </c>
      <c r="N4403" s="14" t="s">
        <v>2501</v>
      </c>
      <c r="O4403" s="5"/>
      <c r="P4403" s="44" t="str">
        <f t="shared" ref="P4403" si="5627">IF(K4404="Yes",IF(L4404="Yes","Yes","No"),"No")</f>
        <v>Yes</v>
      </c>
      <c r="Q4403" s="94" t="s">
        <v>2759</v>
      </c>
      <c r="R4403" s="5" t="s">
        <v>1</v>
      </c>
      <c r="S4403" s="5" t="s">
        <v>2</v>
      </c>
      <c r="T4403" s="5" t="s">
        <v>7</v>
      </c>
      <c r="U4403" s="5">
        <v>65</v>
      </c>
      <c r="V4403" s="5">
        <v>70.77</v>
      </c>
      <c r="W4403" s="5">
        <v>64.27</v>
      </c>
      <c r="X4403" s="11">
        <f t="shared" si="5565"/>
        <v>6.5</v>
      </c>
      <c r="Y4403" s="14">
        <v>25</v>
      </c>
      <c r="Z4403" s="5">
        <v>84</v>
      </c>
      <c r="AA4403" s="5">
        <v>68.489999999999995</v>
      </c>
      <c r="AB4403" s="71">
        <f t="shared" si="5605"/>
        <v>15.510000000000005</v>
      </c>
      <c r="AC4403" s="53"/>
    </row>
    <row r="4404" spans="1:29" ht="15" customHeight="1" x14ac:dyDescent="0.25">
      <c r="A4404" s="53">
        <v>6050701</v>
      </c>
      <c r="B4404" s="89" t="s">
        <v>2749</v>
      </c>
      <c r="C4404" s="53" t="s">
        <v>579</v>
      </c>
      <c r="D4404" s="49" t="s">
        <v>2499</v>
      </c>
      <c r="E4404" s="35" t="str">
        <f>VLOOKUP('2012 Accountability Database'!$A4402,'2011 AYP'!A$2:B$1072,2)</f>
        <v xml:space="preserve"> A (Alert)</v>
      </c>
      <c r="F4404" s="66"/>
      <c r="G4404" s="63" t="s">
        <v>2485</v>
      </c>
      <c r="H4404" s="60" t="str">
        <f t="shared" ref="H4404:I4404" si="5628">IF(H4402="Met","Yes",IF(H4403="Met","Yes","No"))</f>
        <v>Yes</v>
      </c>
      <c r="I4404" s="60" t="str">
        <f t="shared" si="5628"/>
        <v>Yes</v>
      </c>
      <c r="J4404" s="42"/>
      <c r="K4404" s="60" t="str">
        <f t="shared" ref="K4404:L4404" si="5629">IF(K4402="Met","Yes",IF(K4403="Met","Yes","No"))</f>
        <v>Yes</v>
      </c>
      <c r="L4404" s="60" t="str">
        <f t="shared" si="5629"/>
        <v>Yes</v>
      </c>
      <c r="M4404" s="1" t="s">
        <v>4</v>
      </c>
      <c r="N4404" s="14" t="s">
        <v>2503</v>
      </c>
      <c r="O4404" s="5"/>
      <c r="P4404" s="44" t="str">
        <f t="shared" ref="P4404" si="5630">IF(H4408="Yes",IF(I4408="Yes","Yes","No"),"No")</f>
        <v>Yes</v>
      </c>
      <c r="Q4404" s="108" t="s">
        <v>2758</v>
      </c>
      <c r="R4404" s="5" t="s">
        <v>1</v>
      </c>
      <c r="S4404" s="1" t="s">
        <v>5</v>
      </c>
      <c r="T4404" s="1" t="s">
        <v>3</v>
      </c>
      <c r="U4404" s="5">
        <v>379</v>
      </c>
      <c r="V4404" s="1">
        <v>72.03</v>
      </c>
      <c r="W4404" s="1">
        <v>75.87</v>
      </c>
      <c r="X4404" s="6">
        <f t="shared" si="5565"/>
        <v>-3.8400000000000034</v>
      </c>
      <c r="Y4404" s="14">
        <v>212</v>
      </c>
      <c r="Z4404" s="1">
        <v>72.64</v>
      </c>
      <c r="AA4404" s="1">
        <v>68.8</v>
      </c>
      <c r="AB4404" s="71">
        <f t="shared" si="5605"/>
        <v>3.8400000000000034</v>
      </c>
      <c r="AC4404" s="53"/>
    </row>
    <row r="4405" spans="1:29" x14ac:dyDescent="0.25">
      <c r="A4405" s="53">
        <v>6050701</v>
      </c>
      <c r="B4405" s="89" t="s">
        <v>2749</v>
      </c>
      <c r="C4405" s="53" t="s">
        <v>579</v>
      </c>
      <c r="D4405" s="49" t="s">
        <v>2507</v>
      </c>
      <c r="E4405" s="47">
        <f>VLOOKUP('2012 Accountability Database'!A4402,Dems1112!$A$2:$G$1082,3)</f>
        <v>0.66</v>
      </c>
      <c r="F4405" s="66"/>
      <c r="G4405" s="52"/>
      <c r="M4405" s="1" t="s">
        <v>4</v>
      </c>
      <c r="N4405" s="14" t="s">
        <v>2504</v>
      </c>
      <c r="O4405" s="5"/>
      <c r="P4405" s="44" t="str">
        <f t="shared" ref="P4405" si="5631">IF(K4408="Yes",IF(L4408="Yes","Yes","No"),"No")</f>
        <v>Yes</v>
      </c>
      <c r="Q4405" s="108"/>
      <c r="R4405" s="5" t="s">
        <v>1</v>
      </c>
      <c r="S4405" s="1" t="s">
        <v>5</v>
      </c>
      <c r="T4405" s="1" t="s">
        <v>7</v>
      </c>
      <c r="U4405" s="5">
        <v>212</v>
      </c>
      <c r="V4405" s="1">
        <v>63.68</v>
      </c>
      <c r="W4405" s="1">
        <v>64.27</v>
      </c>
      <c r="X4405" s="6">
        <f t="shared" si="5565"/>
        <v>-0.58999999999999631</v>
      </c>
      <c r="Y4405" s="14">
        <v>116</v>
      </c>
      <c r="Z4405" s="1">
        <v>67.239999999999995</v>
      </c>
      <c r="AA4405" s="1">
        <v>68.489999999999995</v>
      </c>
      <c r="AB4405" s="72">
        <f t="shared" si="5605"/>
        <v>-1.25</v>
      </c>
      <c r="AC4405" s="53"/>
    </row>
    <row r="4406" spans="1:29" x14ac:dyDescent="0.25">
      <c r="A4406" s="53">
        <v>6050701</v>
      </c>
      <c r="B4406" s="89" t="s">
        <v>2749</v>
      </c>
      <c r="C4406" s="53" t="s">
        <v>579</v>
      </c>
      <c r="D4406" s="50" t="s">
        <v>2508</v>
      </c>
      <c r="E4406" s="47">
        <f>VLOOKUP('2012 Accountability Database'!A4402,Dems1112!$A$2:$G$1082,4)</f>
        <v>0.62</v>
      </c>
      <c r="F4406" s="65" t="s">
        <v>2486</v>
      </c>
      <c r="G4406" s="62"/>
      <c r="H4406" s="13" t="str">
        <f>IF(V4406&gt;94,"Met",IF(X4406="--","n/a",IF(X4406&gt;=0,"Met","Did Not Meet")))</f>
        <v>Met</v>
      </c>
      <c r="I4406" s="13" t="str">
        <f>IF(V4407&gt;94,"Met",IF(X4407="--","n/a",IF(X4407&gt;=0,"Met","Did Not Meet")))</f>
        <v>Met</v>
      </c>
      <c r="J4406" s="13"/>
      <c r="K4406" s="13" t="str">
        <f>IF(Z4406&gt;94,"Met",IF(AB4406="--","n/a",IF(AB4406&gt;=0,"Met","Did Not Meet")))</f>
        <v>Met</v>
      </c>
      <c r="L4406" s="13" t="str">
        <f>IF(Z4407&gt;94,"Met",IF(AB4407="--","n/a",IF(AB4407&gt;=0,"Met","Did Not Meet")))</f>
        <v>Met</v>
      </c>
      <c r="M4406" s="5" t="s">
        <v>4</v>
      </c>
      <c r="N4406" s="68" t="s">
        <v>2497</v>
      </c>
      <c r="O4406" s="35"/>
      <c r="P4406" s="44"/>
      <c r="Q4406" s="108"/>
      <c r="R4406" s="5" t="s">
        <v>6</v>
      </c>
      <c r="S4406" s="5" t="s">
        <v>2</v>
      </c>
      <c r="T4406" s="5" t="s">
        <v>3</v>
      </c>
      <c r="U4406" s="5">
        <v>104</v>
      </c>
      <c r="V4406" s="5">
        <v>88.46</v>
      </c>
      <c r="W4406" s="5">
        <v>85.53</v>
      </c>
      <c r="X4406" s="11">
        <f t="shared" si="5565"/>
        <v>2.9299999999999926</v>
      </c>
      <c r="Y4406" s="14">
        <v>50</v>
      </c>
      <c r="Z4406" s="5">
        <v>68</v>
      </c>
      <c r="AA4406" s="5">
        <v>59.04</v>
      </c>
      <c r="AB4406" s="71">
        <f t="shared" si="5605"/>
        <v>8.9600000000000009</v>
      </c>
      <c r="AC4406" s="53"/>
    </row>
    <row r="4407" spans="1:29" x14ac:dyDescent="0.25">
      <c r="A4407" s="53">
        <v>6050701</v>
      </c>
      <c r="B4407" s="89" t="s">
        <v>2749</v>
      </c>
      <c r="C4407" s="53" t="s">
        <v>579</v>
      </c>
      <c r="D4407" s="50" t="s">
        <v>974</v>
      </c>
      <c r="E4407" s="47" t="str">
        <f>VLOOKUP('2012 Accountability Database'!A4402,Dems1112!$A$2:$G$1082,5)</f>
        <v>K-4</v>
      </c>
      <c r="F4407" s="65" t="s">
        <v>2487</v>
      </c>
      <c r="G4407" s="62"/>
      <c r="H4407" s="13" t="str">
        <f>IF(V4408&gt;94,"Met",IF(X4408="--","n/a",IF(X4408&gt;=0,"Met","Did Not Meet")))</f>
        <v>Did Not Meet</v>
      </c>
      <c r="I4407" s="13" t="str">
        <f>IF(V4409&gt;94,"Met",IF(X4409="--","n/a",IF(X4409&gt;=0,"Met","Did Not Meet")))</f>
        <v>Did Not Meet</v>
      </c>
      <c r="J4407" s="13"/>
      <c r="K4407" s="13" t="str">
        <f>IF(Z4408&gt;94,"Met",IF(AB4408="--","n/a",IF(AB4408&gt;=0,"Met","Did Not Meet")))</f>
        <v>Did Not Meet</v>
      </c>
      <c r="L4407" s="13" t="str">
        <f>IF(Z4409&gt;94,"Met",IF(AB4409="--","n/a",IF(AB4409&gt;=0,"Met","Did Not Meet")))</f>
        <v>Did Not Meet</v>
      </c>
      <c r="M4407" s="1" t="s">
        <v>4</v>
      </c>
      <c r="N4407" s="14"/>
      <c r="O4407" s="35" t="s">
        <v>2506</v>
      </c>
      <c r="P4407" s="83" t="str">
        <f t="shared" ref="P4407" si="5632">IF(P4402="No"," ", IF(P4404="No"," ",IF(P4403="No", " ",IF(P4405="No"," ","X"))))</f>
        <v>X</v>
      </c>
      <c r="Q4407" s="108"/>
      <c r="R4407" s="5" t="s">
        <v>6</v>
      </c>
      <c r="S4407" s="1" t="s">
        <v>2</v>
      </c>
      <c r="T4407" s="1" t="s">
        <v>7</v>
      </c>
      <c r="U4407" s="5">
        <v>65</v>
      </c>
      <c r="V4407" s="1">
        <v>83.08</v>
      </c>
      <c r="W4407" s="1">
        <v>81.36</v>
      </c>
      <c r="X4407" s="9">
        <f t="shared" si="5565"/>
        <v>1.7199999999999989</v>
      </c>
      <c r="Y4407" s="14">
        <v>25</v>
      </c>
      <c r="Z4407" s="1">
        <v>64</v>
      </c>
      <c r="AA4407" s="1">
        <v>59.9</v>
      </c>
      <c r="AB4407" s="71">
        <f t="shared" si="5605"/>
        <v>4.1000000000000014</v>
      </c>
      <c r="AC4407" s="53"/>
    </row>
    <row r="4408" spans="1:29" ht="15.75" x14ac:dyDescent="0.25">
      <c r="A4408" s="53">
        <v>6050701</v>
      </c>
      <c r="B4408" s="89" t="s">
        <v>2749</v>
      </c>
      <c r="C4408" s="53" t="s">
        <v>579</v>
      </c>
      <c r="D4408" s="50" t="s">
        <v>975</v>
      </c>
      <c r="E4408" s="48" t="str">
        <f>VLOOKUP('2012 Accountability Database'!A4402,Dems1112!$A$2:$G$1082,6)</f>
        <v>3 (Central AR)</v>
      </c>
      <c r="F4408" s="66"/>
      <c r="G4408" s="63" t="s">
        <v>2488</v>
      </c>
      <c r="H4408" s="61" t="str">
        <f t="shared" ref="H4408:I4408" si="5633">IF(H4406="Met","Yes",IF(H4407="Met","Yes","No"))</f>
        <v>Yes</v>
      </c>
      <c r="I4408" s="61" t="str">
        <f t="shared" si="5633"/>
        <v>Yes</v>
      </c>
      <c r="J4408" s="55"/>
      <c r="K4408" s="61" t="str">
        <f t="shared" ref="K4408:L4408" si="5634">IF(K4406="Met","Yes",IF(K4407="Met","Yes","No"))</f>
        <v>Yes</v>
      </c>
      <c r="L4408" s="61" t="str">
        <f t="shared" si="5634"/>
        <v>Yes</v>
      </c>
      <c r="M4408" s="1" t="s">
        <v>4</v>
      </c>
      <c r="N4408" s="14"/>
      <c r="O4408" s="35" t="s">
        <v>2505</v>
      </c>
      <c r="P4408" s="83" t="str">
        <f t="shared" ref="P4408" si="5635">IF(P4407="X"," ",IF(P4409="X"," ","X"))</f>
        <v xml:space="preserve"> </v>
      </c>
      <c r="Q4408" s="94" t="s">
        <v>2759</v>
      </c>
      <c r="R4408" s="5" t="s">
        <v>6</v>
      </c>
      <c r="S4408" s="1" t="s">
        <v>5</v>
      </c>
      <c r="T4408" s="1" t="s">
        <v>3</v>
      </c>
      <c r="U4408" s="5">
        <v>379</v>
      </c>
      <c r="V4408" s="1">
        <v>77.84</v>
      </c>
      <c r="W4408" s="1">
        <v>85.53</v>
      </c>
      <c r="X4408" s="6">
        <f t="shared" si="5565"/>
        <v>-7.6899999999999977</v>
      </c>
      <c r="Y4408" s="14">
        <v>212</v>
      </c>
      <c r="Z4408" s="1">
        <v>58.49</v>
      </c>
      <c r="AA4408" s="1">
        <v>59.04</v>
      </c>
      <c r="AB4408" s="72">
        <f t="shared" si="5605"/>
        <v>-0.54999999999999716</v>
      </c>
      <c r="AC4408" s="53"/>
    </row>
    <row r="4409" spans="1:29" x14ac:dyDescent="0.25">
      <c r="A4409" s="54">
        <v>6050701</v>
      </c>
      <c r="B4409" s="90" t="s">
        <v>2749</v>
      </c>
      <c r="C4409" s="54" t="s">
        <v>579</v>
      </c>
      <c r="D4409" s="4"/>
      <c r="E4409" s="4"/>
      <c r="F4409" s="67"/>
      <c r="G4409" s="64"/>
      <c r="H4409" s="43"/>
      <c r="I4409" s="43"/>
      <c r="J4409" s="43"/>
      <c r="K4409" s="43"/>
      <c r="L4409" s="43"/>
      <c r="M4409" s="4" t="s">
        <v>4</v>
      </c>
      <c r="N4409" s="15"/>
      <c r="O4409" s="38" t="s">
        <v>2482</v>
      </c>
      <c r="P4409" s="84" t="str">
        <f>IF(E4403="Achieving School"," ","X")</f>
        <v xml:space="preserve"> </v>
      </c>
      <c r="Q4409" s="91"/>
      <c r="R4409" s="4" t="s">
        <v>6</v>
      </c>
      <c r="S4409" s="4" t="s">
        <v>5</v>
      </c>
      <c r="T4409" s="4" t="s">
        <v>7</v>
      </c>
      <c r="U4409" s="4">
        <v>212</v>
      </c>
      <c r="V4409" s="4">
        <v>72.64</v>
      </c>
      <c r="W4409" s="4">
        <v>81.36</v>
      </c>
      <c r="X4409" s="7">
        <f t="shared" si="5565"/>
        <v>-8.7199999999999989</v>
      </c>
      <c r="Y4409" s="15">
        <v>116</v>
      </c>
      <c r="Z4409" s="4">
        <v>55.17</v>
      </c>
      <c r="AA4409" s="4">
        <v>59.9</v>
      </c>
      <c r="AB4409" s="73">
        <f t="shared" si="5605"/>
        <v>-4.7299999999999969</v>
      </c>
      <c r="AC4409" s="54"/>
    </row>
    <row r="4410" spans="1:29" x14ac:dyDescent="0.25">
      <c r="A4410" s="1">
        <v>6050702</v>
      </c>
      <c r="B4410" s="87" t="s">
        <v>2749</v>
      </c>
      <c r="C4410" s="55" t="s">
        <v>578</v>
      </c>
      <c r="E4410" s="42"/>
      <c r="F4410" s="65" t="s">
        <v>2483</v>
      </c>
      <c r="G4410" s="62"/>
      <c r="H4410" s="37" t="str">
        <f>IF(V4410&gt;94,"Met",IF(X4410="--","n/a",IF(X4410&gt;=0,"Met","Did Not Meet")))</f>
        <v>Met</v>
      </c>
      <c r="I4410" s="37" t="str">
        <f>IF(V4411&gt;94,"Met",IF(X4411="--","n/a",IF(X4411&gt;=0,"Met","Did Not Meet")))</f>
        <v>Met</v>
      </c>
      <c r="K4410" s="13" t="str">
        <f>IF(Z4410&gt;94,"Met",IF(AB4410="--","n/a",IF(AB4410&gt;=0,"Met","Did Not Meet")))</f>
        <v>Met</v>
      </c>
      <c r="L4410" s="13" t="str">
        <f>IF(Z4411&gt;94,"Met",IF(AB4411="--","n/a",IF(AB4411&gt;=0,"Met","Did Not Meet")))</f>
        <v>Met</v>
      </c>
      <c r="M4410" s="1" t="s">
        <v>9</v>
      </c>
      <c r="N4410" s="14" t="s">
        <v>2502</v>
      </c>
      <c r="O4410" s="5"/>
      <c r="P4410" s="44" t="str">
        <f t="shared" ref="P4410" si="5636">IF(H4412="Yes",IF(I4412="Yes","Yes","No"),"No")</f>
        <v>Yes</v>
      </c>
      <c r="Q4410" s="93"/>
      <c r="R4410" s="5" t="s">
        <v>1</v>
      </c>
      <c r="S4410" s="1" t="s">
        <v>2</v>
      </c>
      <c r="T4410" s="1" t="s">
        <v>3</v>
      </c>
      <c r="U4410" s="5">
        <v>199</v>
      </c>
      <c r="V4410" s="1">
        <v>74.37</v>
      </c>
      <c r="W4410" s="1">
        <v>64.95</v>
      </c>
      <c r="X4410" s="9">
        <f t="shared" si="5565"/>
        <v>9.4200000000000017</v>
      </c>
      <c r="Y4410" s="14">
        <v>189</v>
      </c>
      <c r="Z4410" s="1">
        <v>77.78</v>
      </c>
      <c r="AA4410" s="1">
        <v>68.75</v>
      </c>
      <c r="AB4410" s="71">
        <f t="shared" si="5605"/>
        <v>9.0300000000000011</v>
      </c>
      <c r="AC4410" s="36"/>
    </row>
    <row r="4411" spans="1:29" ht="15.75" x14ac:dyDescent="0.25">
      <c r="A4411" s="53">
        <v>6050702</v>
      </c>
      <c r="B4411" s="89" t="s">
        <v>2749</v>
      </c>
      <c r="C4411" s="53" t="s">
        <v>578</v>
      </c>
      <c r="D4411" s="49" t="s">
        <v>2498</v>
      </c>
      <c r="E4411" s="34" t="str">
        <f>M4410</f>
        <v>Needs Improvement School</v>
      </c>
      <c r="F4411" s="65" t="s">
        <v>2484</v>
      </c>
      <c r="G4411" s="62"/>
      <c r="H4411" s="13" t="str">
        <f>IF(V4412&gt;94,"Met",IF(X4412="--","n/a",IF(X4412&gt;=0,"Met","Did Not Meet")))</f>
        <v>Met</v>
      </c>
      <c r="I4411" s="13" t="str">
        <f>IF(V4413&gt;94,"Met",IF(X4413="--","n/a",IF(X4413&gt;=0,"Met","Did Not Meet")))</f>
        <v>Met</v>
      </c>
      <c r="K4411" s="13" t="str">
        <f>IF(Z4412&gt;94,"Met",IF(AB4412="--","n/a",IF(AB4412&gt;=0,"Met","Did Not Meet")))</f>
        <v>Met</v>
      </c>
      <c r="L4411" s="13" t="str">
        <f>IF(Z4413&gt;94,"Met",IF(AB4413="--","n/a",IF(AB4413&gt;=0,"Met","Did Not Meet")))</f>
        <v>Met</v>
      </c>
      <c r="M4411" s="1" t="s">
        <v>9</v>
      </c>
      <c r="N4411" s="14" t="s">
        <v>2501</v>
      </c>
      <c r="O4411" s="5"/>
      <c r="P4411" s="44" t="str">
        <f t="shared" ref="P4411" si="5637">IF(K4412="Yes",IF(L4412="Yes","Yes","No"),"No")</f>
        <v>Yes</v>
      </c>
      <c r="Q4411" s="94" t="s">
        <v>2759</v>
      </c>
      <c r="R4411" s="5" t="s">
        <v>1</v>
      </c>
      <c r="S4411" s="1" t="s">
        <v>2</v>
      </c>
      <c r="T4411" s="1" t="s">
        <v>7</v>
      </c>
      <c r="U4411" s="5">
        <v>136</v>
      </c>
      <c r="V4411" s="1">
        <v>71.319999999999993</v>
      </c>
      <c r="W4411" s="1">
        <v>63.08</v>
      </c>
      <c r="X4411" s="9">
        <f t="shared" si="5565"/>
        <v>8.2399999999999949</v>
      </c>
      <c r="Y4411" s="14">
        <v>127</v>
      </c>
      <c r="Z4411" s="1">
        <v>75.59</v>
      </c>
      <c r="AA4411" s="1">
        <v>69.02</v>
      </c>
      <c r="AB4411" s="71">
        <f t="shared" si="5605"/>
        <v>6.5700000000000074</v>
      </c>
      <c r="AC4411" s="53"/>
    </row>
    <row r="4412" spans="1:29" ht="15" customHeight="1" x14ac:dyDescent="0.25">
      <c r="A4412" s="53">
        <v>6050702</v>
      </c>
      <c r="B4412" s="89" t="s">
        <v>2749</v>
      </c>
      <c r="C4412" s="53" t="s">
        <v>578</v>
      </c>
      <c r="D4412" s="49" t="s">
        <v>2499</v>
      </c>
      <c r="E4412" s="35" t="str">
        <f>VLOOKUP('2012 Accountability Database'!$A4410,'2011 AYP'!A$2:B$1072,2)</f>
        <v xml:space="preserve"> A (Alert)</v>
      </c>
      <c r="F4412" s="66"/>
      <c r="G4412" s="63" t="s">
        <v>2485</v>
      </c>
      <c r="H4412" s="60" t="str">
        <f t="shared" ref="H4412:I4412" si="5638">IF(H4410="Met","Yes",IF(H4411="Met","Yes","No"))</f>
        <v>Yes</v>
      </c>
      <c r="I4412" s="60" t="str">
        <f t="shared" si="5638"/>
        <v>Yes</v>
      </c>
      <c r="J4412" s="42"/>
      <c r="K4412" s="60" t="str">
        <f t="shared" ref="K4412:L4412" si="5639">IF(K4410="Met","Yes",IF(K4411="Met","Yes","No"))</f>
        <v>Yes</v>
      </c>
      <c r="L4412" s="60" t="str">
        <f t="shared" si="5639"/>
        <v>Yes</v>
      </c>
      <c r="M4412" s="5" t="s">
        <v>9</v>
      </c>
      <c r="N4412" s="14" t="s">
        <v>2503</v>
      </c>
      <c r="O4412" s="5"/>
      <c r="P4412" s="44" t="str">
        <f t="shared" ref="P4412" si="5640">IF(H4416="Yes",IF(I4416="Yes","Yes","No"),"No")</f>
        <v>No</v>
      </c>
      <c r="Q4412" s="108" t="s">
        <v>2758</v>
      </c>
      <c r="R4412" s="5" t="s">
        <v>1</v>
      </c>
      <c r="S4412" s="5" t="s">
        <v>5</v>
      </c>
      <c r="T4412" s="5" t="s">
        <v>3</v>
      </c>
      <c r="U4412" s="5">
        <v>335</v>
      </c>
      <c r="V4412" s="5">
        <v>69.25</v>
      </c>
      <c r="W4412" s="5">
        <v>64.95</v>
      </c>
      <c r="X4412" s="11">
        <f t="shared" si="5565"/>
        <v>4.2999999999999972</v>
      </c>
      <c r="Y4412" s="14">
        <v>321</v>
      </c>
      <c r="Z4412" s="5">
        <v>72.900000000000006</v>
      </c>
      <c r="AA4412" s="5">
        <v>68.75</v>
      </c>
      <c r="AB4412" s="71">
        <f t="shared" si="5605"/>
        <v>4.1500000000000057</v>
      </c>
      <c r="AC4412" s="53"/>
    </row>
    <row r="4413" spans="1:29" x14ac:dyDescent="0.25">
      <c r="A4413" s="53">
        <v>6050702</v>
      </c>
      <c r="B4413" s="89" t="s">
        <v>2749</v>
      </c>
      <c r="C4413" s="53" t="s">
        <v>578</v>
      </c>
      <c r="D4413" s="49" t="s">
        <v>2507</v>
      </c>
      <c r="E4413" s="47">
        <f>VLOOKUP('2012 Accountability Database'!A4410,Dems1112!$A$2:$G$1082,3)</f>
        <v>0.6</v>
      </c>
      <c r="F4413" s="66"/>
      <c r="G4413" s="52"/>
      <c r="M4413" s="5" t="s">
        <v>9</v>
      </c>
      <c r="N4413" s="14" t="s">
        <v>2504</v>
      </c>
      <c r="O4413" s="5"/>
      <c r="P4413" s="44" t="str">
        <f t="shared" ref="P4413" si="5641">IF(K4416="Yes",IF(L4416="Yes","Yes","No"),"No")</f>
        <v>No</v>
      </c>
      <c r="Q4413" s="108"/>
      <c r="R4413" s="5" t="s">
        <v>1</v>
      </c>
      <c r="S4413" s="5" t="s">
        <v>5</v>
      </c>
      <c r="T4413" s="5" t="s">
        <v>7</v>
      </c>
      <c r="U4413" s="5">
        <v>208</v>
      </c>
      <c r="V4413" s="5">
        <v>67.31</v>
      </c>
      <c r="W4413" s="5">
        <v>63.08</v>
      </c>
      <c r="X4413" s="11">
        <f t="shared" si="5565"/>
        <v>4.230000000000004</v>
      </c>
      <c r="Y4413" s="14">
        <v>198</v>
      </c>
      <c r="Z4413" s="5">
        <v>72.22</v>
      </c>
      <c r="AA4413" s="5">
        <v>69.02</v>
      </c>
      <c r="AB4413" s="71">
        <f t="shared" si="5605"/>
        <v>3.2000000000000028</v>
      </c>
      <c r="AC4413" s="53"/>
    </row>
    <row r="4414" spans="1:29" x14ac:dyDescent="0.25">
      <c r="A4414" s="53">
        <v>6050702</v>
      </c>
      <c r="B4414" s="89" t="s">
        <v>2749</v>
      </c>
      <c r="C4414" s="53" t="s">
        <v>578</v>
      </c>
      <c r="D4414" s="50" t="s">
        <v>2508</v>
      </c>
      <c r="E4414" s="47">
        <f>VLOOKUP('2012 Accountability Database'!A4410,Dems1112!$A$2:$G$1082,4)</f>
        <v>0.63</v>
      </c>
      <c r="F4414" s="65" t="s">
        <v>2486</v>
      </c>
      <c r="G4414" s="62"/>
      <c r="H4414" s="13" t="str">
        <f>IF(V4414&gt;94,"Met",IF(X4414="--","n/a",IF(X4414&gt;=0,"Met","Did Not Meet")))</f>
        <v>Did Not Meet</v>
      </c>
      <c r="I4414" s="13" t="str">
        <f>IF(V4415&gt;94,"Met",IF(X4415="--","n/a",IF(X4415&gt;=0,"Met","Did Not Meet")))</f>
        <v>Did Not Meet</v>
      </c>
      <c r="J4414" s="13"/>
      <c r="K4414" s="13" t="str">
        <f>IF(Z4414&gt;94,"Met",IF(AB4414="--","n/a",IF(AB4414&gt;=0,"Met","Did Not Meet")))</f>
        <v>Did Not Meet</v>
      </c>
      <c r="L4414" s="13" t="str">
        <f>IF(Z4415&gt;94,"Met",IF(AB4415="--","n/a",IF(AB4415&gt;=0,"Met","Did Not Meet")))</f>
        <v>Did Not Meet</v>
      </c>
      <c r="M4414" s="1" t="s">
        <v>9</v>
      </c>
      <c r="N4414" s="68" t="s">
        <v>2497</v>
      </c>
      <c r="O4414" s="35"/>
      <c r="P4414" s="44"/>
      <c r="Q4414" s="108"/>
      <c r="R4414" s="5" t="s">
        <v>6</v>
      </c>
      <c r="S4414" s="1" t="s">
        <v>2</v>
      </c>
      <c r="T4414" s="1" t="s">
        <v>3</v>
      </c>
      <c r="U4414" s="5">
        <v>240</v>
      </c>
      <c r="V4414" s="1">
        <v>60</v>
      </c>
      <c r="W4414" s="1">
        <v>82.47</v>
      </c>
      <c r="X4414" s="6">
        <f t="shared" si="5565"/>
        <v>-22.47</v>
      </c>
      <c r="Y4414" s="14">
        <v>189</v>
      </c>
      <c r="Z4414" s="1">
        <v>55.56</v>
      </c>
      <c r="AA4414" s="1">
        <v>79.86</v>
      </c>
      <c r="AB4414" s="72">
        <f t="shared" si="5605"/>
        <v>-24.299999999999997</v>
      </c>
      <c r="AC4414" s="53"/>
    </row>
    <row r="4415" spans="1:29" x14ac:dyDescent="0.25">
      <c r="A4415" s="53">
        <v>6050702</v>
      </c>
      <c r="B4415" s="89" t="s">
        <v>2749</v>
      </c>
      <c r="C4415" s="53" t="s">
        <v>578</v>
      </c>
      <c r="D4415" s="50" t="s">
        <v>974</v>
      </c>
      <c r="E4415" s="47" t="str">
        <f>VLOOKUP('2012 Accountability Database'!A4410,Dems1112!$A$2:$G$1082,5)</f>
        <v>5-8</v>
      </c>
      <c r="F4415" s="65" t="s">
        <v>2487</v>
      </c>
      <c r="G4415" s="62"/>
      <c r="H4415" s="13" t="str">
        <f>IF(V4416&gt;94,"Met",IF(X4416="--","n/a",IF(X4416&gt;=0,"Met","Did Not Meet")))</f>
        <v>Did Not Meet</v>
      </c>
      <c r="I4415" s="13" t="str">
        <f>IF(V4417&gt;94,"Met",IF(X4417="--","n/a",IF(X4417&gt;=0,"Met","Did Not Meet")))</f>
        <v>Did Not Meet</v>
      </c>
      <c r="J4415" s="13"/>
      <c r="K4415" s="13" t="str">
        <f>IF(Z4416&gt;94,"Met",IF(AB4416="--","n/a",IF(AB4416&gt;=0,"Met","Did Not Meet")))</f>
        <v>Did Not Meet</v>
      </c>
      <c r="L4415" s="13" t="str">
        <f>IF(Z4417&gt;94,"Met",IF(AB4417="--","n/a",IF(AB4417&gt;=0,"Met","Did Not Meet")))</f>
        <v>Did Not Meet</v>
      </c>
      <c r="M4415" s="5" t="s">
        <v>9</v>
      </c>
      <c r="N4415" s="14"/>
      <c r="O4415" s="35" t="s">
        <v>2506</v>
      </c>
      <c r="P4415" s="83" t="str">
        <f t="shared" ref="P4415" si="5642">IF(P4410="No"," ", IF(P4412="No"," ",IF(P4411="No", " ",IF(P4413="No"," ","X"))))</f>
        <v xml:space="preserve"> </v>
      </c>
      <c r="Q4415" s="108"/>
      <c r="R4415" s="5" t="s">
        <v>6</v>
      </c>
      <c r="S4415" s="5" t="s">
        <v>2</v>
      </c>
      <c r="T4415" s="5" t="s">
        <v>7</v>
      </c>
      <c r="U4415" s="5">
        <v>161</v>
      </c>
      <c r="V4415" s="5">
        <v>53.42</v>
      </c>
      <c r="W4415" s="5">
        <v>77.08</v>
      </c>
      <c r="X4415" s="8">
        <f t="shared" si="5565"/>
        <v>-23.659999999999997</v>
      </c>
      <c r="Y4415" s="14">
        <v>127</v>
      </c>
      <c r="Z4415" s="5">
        <v>51.18</v>
      </c>
      <c r="AA4415" s="5">
        <v>75.47</v>
      </c>
      <c r="AB4415" s="72">
        <f t="shared" si="5605"/>
        <v>-24.29</v>
      </c>
      <c r="AC4415" s="53"/>
    </row>
    <row r="4416" spans="1:29" ht="15.75" x14ac:dyDescent="0.25">
      <c r="A4416" s="53">
        <v>6050702</v>
      </c>
      <c r="B4416" s="89" t="s">
        <v>2749</v>
      </c>
      <c r="C4416" s="53" t="s">
        <v>578</v>
      </c>
      <c r="D4416" s="50" t="s">
        <v>975</v>
      </c>
      <c r="E4416" s="48" t="str">
        <f>VLOOKUP('2012 Accountability Database'!A4410,Dems1112!$A$2:$G$1082,6)</f>
        <v>3 (Central AR)</v>
      </c>
      <c r="F4416" s="66"/>
      <c r="G4416" s="63" t="s">
        <v>2488</v>
      </c>
      <c r="H4416" s="61" t="str">
        <f t="shared" ref="H4416:I4416" si="5643">IF(H4414="Met","Yes",IF(H4415="Met","Yes","No"))</f>
        <v>No</v>
      </c>
      <c r="I4416" s="61" t="str">
        <f t="shared" si="5643"/>
        <v>No</v>
      </c>
      <c r="J4416" s="55"/>
      <c r="K4416" s="61" t="str">
        <f t="shared" ref="K4416:L4416" si="5644">IF(K4414="Met","Yes",IF(K4415="Met","Yes","No"))</f>
        <v>No</v>
      </c>
      <c r="L4416" s="61" t="str">
        <f t="shared" si="5644"/>
        <v>No</v>
      </c>
      <c r="M4416" s="1" t="s">
        <v>9</v>
      </c>
      <c r="N4416" s="14"/>
      <c r="O4416" s="35" t="s">
        <v>2505</v>
      </c>
      <c r="P4416" s="83" t="str">
        <f t="shared" ref="P4416" si="5645">IF(P4415="X"," ",IF(P4417="X"," ","X"))</f>
        <v xml:space="preserve"> </v>
      </c>
      <c r="Q4416" s="94" t="s">
        <v>2759</v>
      </c>
      <c r="R4416" s="5" t="s">
        <v>6</v>
      </c>
      <c r="S4416" s="1" t="s">
        <v>5</v>
      </c>
      <c r="T4416" s="1" t="s">
        <v>3</v>
      </c>
      <c r="U4416" s="5">
        <v>376</v>
      </c>
      <c r="V4416" s="1">
        <v>67.55</v>
      </c>
      <c r="W4416" s="1">
        <v>82.47</v>
      </c>
      <c r="X4416" s="6">
        <f t="shared" si="5565"/>
        <v>-14.920000000000002</v>
      </c>
      <c r="Y4416" s="14">
        <v>321</v>
      </c>
      <c r="Z4416" s="1">
        <v>64.8</v>
      </c>
      <c r="AA4416" s="1">
        <v>79.86</v>
      </c>
      <c r="AB4416" s="72">
        <f t="shared" si="5605"/>
        <v>-15.060000000000002</v>
      </c>
      <c r="AC4416" s="53"/>
    </row>
    <row r="4417" spans="1:29" x14ac:dyDescent="0.25">
      <c r="A4417" s="54">
        <v>6050702</v>
      </c>
      <c r="B4417" s="90" t="s">
        <v>2749</v>
      </c>
      <c r="C4417" s="54" t="s">
        <v>578</v>
      </c>
      <c r="D4417" s="4"/>
      <c r="E4417" s="4"/>
      <c r="F4417" s="67"/>
      <c r="G4417" s="64"/>
      <c r="H4417" s="43"/>
      <c r="I4417" s="43"/>
      <c r="J4417" s="43"/>
      <c r="K4417" s="43"/>
      <c r="L4417" s="43"/>
      <c r="M4417" s="4" t="s">
        <v>9</v>
      </c>
      <c r="N4417" s="15"/>
      <c r="O4417" s="38" t="s">
        <v>2482</v>
      </c>
      <c r="P4417" s="84" t="str">
        <f>IF(E4411="Achieving School"," ","X")</f>
        <v>X</v>
      </c>
      <c r="Q4417" s="91"/>
      <c r="R4417" s="4" t="s">
        <v>6</v>
      </c>
      <c r="S4417" s="4" t="s">
        <v>5</v>
      </c>
      <c r="T4417" s="4" t="s">
        <v>7</v>
      </c>
      <c r="U4417" s="4">
        <v>233</v>
      </c>
      <c r="V4417" s="4">
        <v>60.09</v>
      </c>
      <c r="W4417" s="4">
        <v>77.08</v>
      </c>
      <c r="X4417" s="7">
        <f t="shared" si="5565"/>
        <v>-16.989999999999995</v>
      </c>
      <c r="Y4417" s="15">
        <v>198</v>
      </c>
      <c r="Z4417" s="4">
        <v>59.09</v>
      </c>
      <c r="AA4417" s="4">
        <v>75.47</v>
      </c>
      <c r="AB4417" s="73">
        <f t="shared" si="5605"/>
        <v>-16.379999999999995</v>
      </c>
      <c r="AC4417" s="54"/>
    </row>
    <row r="4418" spans="1:29" x14ac:dyDescent="0.25">
      <c r="A4418" s="1">
        <v>6091001</v>
      </c>
      <c r="B4418" s="87" t="s">
        <v>2750</v>
      </c>
      <c r="C4418" s="55" t="s">
        <v>265</v>
      </c>
      <c r="E4418" s="42"/>
      <c r="F4418" s="65" t="s">
        <v>2483</v>
      </c>
      <c r="G4418" s="62"/>
      <c r="H4418" s="37" t="str">
        <f>IF(V4418&gt;94,"Met",IF(X4418="--","n/a",IF(X4418&gt;=0,"Met","Did Not Meet")))</f>
        <v>Met</v>
      </c>
      <c r="I4418" s="37" t="str">
        <f>IF(V4419&gt;94,"Met",IF(X4419="--","n/a",IF(X4419&gt;=0,"Met","Did Not Meet")))</f>
        <v>Met</v>
      </c>
      <c r="K4418" s="13" t="str">
        <f>IF(Z4418&gt;94,"Met",IF(AB4418="--","n/a",IF(AB4418&gt;=0,"Met","Did Not Meet")))</f>
        <v>Met</v>
      </c>
      <c r="L4418" s="13" t="str">
        <f>IF(Z4419&gt;94,"Met",IF(AB4419="--","n/a",IF(AB4419&gt;=0,"Met","Did Not Meet")))</f>
        <v>Met</v>
      </c>
      <c r="M4418" s="1" t="s">
        <v>9</v>
      </c>
      <c r="N4418" s="14" t="s">
        <v>2502</v>
      </c>
      <c r="O4418" s="5"/>
      <c r="P4418" s="44" t="str">
        <f t="shared" ref="P4418" si="5646">IF(H4420="Yes",IF(I4420="Yes","Yes","No"),"No")</f>
        <v>Yes</v>
      </c>
      <c r="Q4418" s="93"/>
      <c r="R4418" s="5" t="s">
        <v>1</v>
      </c>
      <c r="S4418" s="1" t="s">
        <v>2</v>
      </c>
      <c r="T4418" s="1" t="s">
        <v>3</v>
      </c>
      <c r="U4418" s="5">
        <v>23</v>
      </c>
      <c r="V4418" s="1">
        <v>39.130000000000003</v>
      </c>
      <c r="W4418" s="1">
        <v>36.11</v>
      </c>
      <c r="X4418" s="9">
        <f t="shared" ref="X4418:X4481" si="5647">V4418-W4418</f>
        <v>3.0200000000000031</v>
      </c>
      <c r="Y4418" s="14">
        <v>13</v>
      </c>
      <c r="Z4418" s="1">
        <v>76.92</v>
      </c>
      <c r="AA4418" s="1">
        <v>65.08</v>
      </c>
      <c r="AB4418" s="71">
        <f t="shared" si="5605"/>
        <v>11.840000000000003</v>
      </c>
      <c r="AC4418" s="36"/>
    </row>
    <row r="4419" spans="1:29" ht="15.75" x14ac:dyDescent="0.25">
      <c r="A4419" s="53">
        <v>6091001</v>
      </c>
      <c r="B4419" s="89" t="s">
        <v>2750</v>
      </c>
      <c r="C4419" s="53" t="s">
        <v>265</v>
      </c>
      <c r="D4419" s="49" t="s">
        <v>2498</v>
      </c>
      <c r="E4419" s="34" t="str">
        <f>M4418</f>
        <v>Needs Improvement School</v>
      </c>
      <c r="F4419" s="65" t="s">
        <v>2484</v>
      </c>
      <c r="G4419" s="62"/>
      <c r="H4419" s="13" t="str">
        <f>IF(V4420&gt;94,"Met",IF(X4420="--","n/a",IF(X4420&gt;=0,"Met","Did Not Meet")))</f>
        <v>Met</v>
      </c>
      <c r="I4419" s="13" t="str">
        <f>IF(V4421&gt;94,"Met",IF(X4421="--","n/a",IF(X4421&gt;=0,"Met","Did Not Meet")))</f>
        <v>Met</v>
      </c>
      <c r="K4419" s="13" t="str">
        <f>IF(Z4420&gt;94,"Met",IF(AB4420="--","n/a",IF(AB4420&gt;=0,"Met","Did Not Meet")))</f>
        <v>Met</v>
      </c>
      <c r="L4419" s="13" t="str">
        <f>IF(Z4421&gt;94,"Met",IF(AB4421="--","n/a",IF(AB4421&gt;=0,"Met","Did Not Meet")))</f>
        <v>Met</v>
      </c>
      <c r="M4419" s="1" t="s">
        <v>9</v>
      </c>
      <c r="N4419" s="14" t="s">
        <v>2501</v>
      </c>
      <c r="O4419" s="5"/>
      <c r="P4419" s="44" t="str">
        <f t="shared" ref="P4419" si="5648">IF(K4420="Yes",IF(L4420="Yes","Yes","No"),"No")</f>
        <v>Yes</v>
      </c>
      <c r="Q4419" s="94" t="s">
        <v>2759</v>
      </c>
      <c r="R4419" s="5" t="s">
        <v>1</v>
      </c>
      <c r="S4419" s="1" t="s">
        <v>2</v>
      </c>
      <c r="T4419" s="1" t="s">
        <v>7</v>
      </c>
      <c r="U4419" s="5">
        <v>23</v>
      </c>
      <c r="V4419" s="1">
        <v>39.130000000000003</v>
      </c>
      <c r="W4419" s="1">
        <v>36.11</v>
      </c>
      <c r="X4419" s="9">
        <f t="shared" si="5647"/>
        <v>3.0200000000000031</v>
      </c>
      <c r="Y4419" s="14">
        <v>13</v>
      </c>
      <c r="Z4419" s="1">
        <v>76.92</v>
      </c>
      <c r="AA4419" s="1">
        <v>65.08</v>
      </c>
      <c r="AB4419" s="71">
        <f t="shared" si="5605"/>
        <v>11.840000000000003</v>
      </c>
      <c r="AC4419" s="53"/>
    </row>
    <row r="4420" spans="1:29" ht="15" customHeight="1" x14ac:dyDescent="0.25">
      <c r="A4420" s="53">
        <v>6091001</v>
      </c>
      <c r="B4420" s="89" t="s">
        <v>2750</v>
      </c>
      <c r="C4420" s="53" t="s">
        <v>265</v>
      </c>
      <c r="D4420" s="49" t="s">
        <v>2499</v>
      </c>
      <c r="E4420" s="35" t="str">
        <f>VLOOKUP('2012 Accountability Database'!$A4418,'2011 AYP'!A$2:B$1072,2)</f>
        <v>SI_1 (School Improvement Year 1)</v>
      </c>
      <c r="F4420" s="66"/>
      <c r="G4420" s="63" t="s">
        <v>2485</v>
      </c>
      <c r="H4420" s="60" t="str">
        <f t="shared" ref="H4420:I4420" si="5649">IF(H4418="Met","Yes",IF(H4419="Met","Yes","No"))</f>
        <v>Yes</v>
      </c>
      <c r="I4420" s="60" t="str">
        <f t="shared" si="5649"/>
        <v>Yes</v>
      </c>
      <c r="J4420" s="42"/>
      <c r="K4420" s="60" t="str">
        <f t="shared" ref="K4420:L4420" si="5650">IF(K4418="Met","Yes",IF(K4419="Met","Yes","No"))</f>
        <v>Yes</v>
      </c>
      <c r="L4420" s="60" t="str">
        <f t="shared" si="5650"/>
        <v>Yes</v>
      </c>
      <c r="M4420" s="5" t="s">
        <v>9</v>
      </c>
      <c r="N4420" s="14" t="s">
        <v>2503</v>
      </c>
      <c r="O4420" s="5"/>
      <c r="P4420" s="44" t="str">
        <f t="shared" ref="P4420" si="5651">IF(H4424="Yes",IF(I4424="Yes","Yes","No"),"No")</f>
        <v>Yes</v>
      </c>
      <c r="Q4420" s="108" t="s">
        <v>2758</v>
      </c>
      <c r="R4420" s="5" t="s">
        <v>1</v>
      </c>
      <c r="S4420" s="5" t="s">
        <v>5</v>
      </c>
      <c r="T4420" s="5" t="s">
        <v>3</v>
      </c>
      <c r="U4420" s="5">
        <v>61</v>
      </c>
      <c r="V4420" s="5">
        <v>39.340000000000003</v>
      </c>
      <c r="W4420" s="5">
        <v>36.11</v>
      </c>
      <c r="X4420" s="11">
        <f t="shared" si="5647"/>
        <v>3.230000000000004</v>
      </c>
      <c r="Y4420" s="14">
        <v>37</v>
      </c>
      <c r="Z4420" s="5">
        <v>67.569999999999993</v>
      </c>
      <c r="AA4420" s="5">
        <v>65.08</v>
      </c>
      <c r="AB4420" s="71">
        <f t="shared" si="5605"/>
        <v>2.4899999999999949</v>
      </c>
      <c r="AC4420" s="53"/>
    </row>
    <row r="4421" spans="1:29" x14ac:dyDescent="0.25">
      <c r="A4421" s="53">
        <v>6091001</v>
      </c>
      <c r="B4421" s="89" t="s">
        <v>2750</v>
      </c>
      <c r="C4421" s="53" t="s">
        <v>265</v>
      </c>
      <c r="D4421" s="49" t="s">
        <v>2507</v>
      </c>
      <c r="E4421" s="47">
        <f>VLOOKUP('2012 Accountability Database'!A4418,Dems1112!$A$2:$G$1082,3)</f>
        <v>0.42</v>
      </c>
      <c r="F4421" s="66"/>
      <c r="G4421" s="52"/>
      <c r="M4421" s="1" t="s">
        <v>9</v>
      </c>
      <c r="N4421" s="14" t="s">
        <v>2504</v>
      </c>
      <c r="O4421" s="5"/>
      <c r="P4421" s="44" t="str">
        <f t="shared" ref="P4421" si="5652">IF(K4424="Yes",IF(L4424="Yes","Yes","No"),"No")</f>
        <v>No</v>
      </c>
      <c r="Q4421" s="108"/>
      <c r="R4421" s="5" t="s">
        <v>1</v>
      </c>
      <c r="S4421" s="1" t="s">
        <v>5</v>
      </c>
      <c r="T4421" s="1" t="s">
        <v>7</v>
      </c>
      <c r="U4421" s="5">
        <v>61</v>
      </c>
      <c r="V4421" s="1">
        <v>39.340000000000003</v>
      </c>
      <c r="W4421" s="1">
        <v>36.11</v>
      </c>
      <c r="X4421" s="9">
        <f t="shared" si="5647"/>
        <v>3.230000000000004</v>
      </c>
      <c r="Y4421" s="14">
        <v>37</v>
      </c>
      <c r="Z4421" s="1">
        <v>67.569999999999993</v>
      </c>
      <c r="AA4421" s="1">
        <v>65.08</v>
      </c>
      <c r="AB4421" s="71">
        <f t="shared" si="5605"/>
        <v>2.4899999999999949</v>
      </c>
      <c r="AC4421" s="53"/>
    </row>
    <row r="4422" spans="1:29" x14ac:dyDescent="0.25">
      <c r="A4422" s="53">
        <v>6091001</v>
      </c>
      <c r="B4422" s="89" t="s">
        <v>2750</v>
      </c>
      <c r="C4422" s="53" t="s">
        <v>265</v>
      </c>
      <c r="D4422" s="50" t="s">
        <v>2508</v>
      </c>
      <c r="E4422" s="47">
        <f>VLOOKUP('2012 Accountability Database'!A4418,Dems1112!$A$2:$G$1082,4)</f>
        <v>0.64</v>
      </c>
      <c r="F4422" s="65" t="s">
        <v>2486</v>
      </c>
      <c r="G4422" s="62"/>
      <c r="H4422" s="13" t="str">
        <f>IF(V4422&gt;94,"Met",IF(X4422="--","n/a",IF(X4422&gt;=0,"Met","Did Not Meet")))</f>
        <v>Did Not Meet</v>
      </c>
      <c r="I4422" s="13" t="str">
        <f>IF(V4423&gt;94,"Met",IF(X4423="--","n/a",IF(X4423&gt;=0,"Met","Did Not Meet")))</f>
        <v>Did Not Meet</v>
      </c>
      <c r="J4422" s="13"/>
      <c r="K4422" s="13" t="str">
        <f>IF(Z4422&gt;94,"Met",IF(AB4422="--","n/a",IF(AB4422&gt;=0,"Met","Did Not Meet")))</f>
        <v>Did Not Meet</v>
      </c>
      <c r="L4422" s="13" t="str">
        <f>IF(Z4423&gt;94,"Met",IF(AB4423="--","n/a",IF(AB4423&gt;=0,"Met","Did Not Meet")))</f>
        <v>Did Not Meet</v>
      </c>
      <c r="M4422" s="1" t="s">
        <v>9</v>
      </c>
      <c r="N4422" s="68" t="s">
        <v>2497</v>
      </c>
      <c r="O4422" s="35"/>
      <c r="P4422" s="44"/>
      <c r="Q4422" s="108"/>
      <c r="R4422" s="5" t="s">
        <v>6</v>
      </c>
      <c r="S4422" s="1" t="s">
        <v>2</v>
      </c>
      <c r="T4422" s="1" t="s">
        <v>3</v>
      </c>
      <c r="U4422" s="5">
        <v>23</v>
      </c>
      <c r="V4422" s="1">
        <v>43.48</v>
      </c>
      <c r="W4422" s="1">
        <v>44.1</v>
      </c>
      <c r="X4422" s="6">
        <f t="shared" si="5647"/>
        <v>-0.62000000000000455</v>
      </c>
      <c r="Y4422" s="14">
        <v>13</v>
      </c>
      <c r="Z4422" s="1">
        <v>23.08</v>
      </c>
      <c r="AA4422" s="1">
        <v>25.8</v>
      </c>
      <c r="AB4422" s="72">
        <f t="shared" si="5605"/>
        <v>-2.7200000000000024</v>
      </c>
      <c r="AC4422" s="53"/>
    </row>
    <row r="4423" spans="1:29" x14ac:dyDescent="0.25">
      <c r="A4423" s="53">
        <v>6091001</v>
      </c>
      <c r="B4423" s="89" t="s">
        <v>2750</v>
      </c>
      <c r="C4423" s="53" t="s">
        <v>265</v>
      </c>
      <c r="D4423" s="50" t="s">
        <v>974</v>
      </c>
      <c r="E4423" s="47" t="str">
        <f>VLOOKUP('2012 Accountability Database'!A4418,Dems1112!$A$2:$G$1082,5)</f>
        <v>K-6</v>
      </c>
      <c r="F4423" s="65" t="s">
        <v>2487</v>
      </c>
      <c r="G4423" s="62"/>
      <c r="H4423" s="13" t="str">
        <f>IF(V4424&gt;94,"Met",IF(X4424="--","n/a",IF(X4424&gt;=0,"Met","Did Not Meet")))</f>
        <v>Met</v>
      </c>
      <c r="I4423" s="13" t="str">
        <f>IF(V4425&gt;94,"Met",IF(X4425="--","n/a",IF(X4425&gt;=0,"Met","Did Not Meet")))</f>
        <v>Met</v>
      </c>
      <c r="J4423" s="13"/>
      <c r="K4423" s="13" t="str">
        <f>IF(Z4424&gt;94,"Met",IF(AB4424="--","n/a",IF(AB4424&gt;=0,"Met","Did Not Meet")))</f>
        <v>Did Not Meet</v>
      </c>
      <c r="L4423" s="13" t="str">
        <f>IF(Z4425&gt;94,"Met",IF(AB4425="--","n/a",IF(AB4425&gt;=0,"Met","Did Not Meet")))</f>
        <v>Did Not Meet</v>
      </c>
      <c r="M4423" s="5" t="s">
        <v>9</v>
      </c>
      <c r="N4423" s="14"/>
      <c r="O4423" s="35" t="s">
        <v>2506</v>
      </c>
      <c r="P4423" s="83" t="str">
        <f t="shared" ref="P4423" si="5653">IF(P4418="No"," ", IF(P4420="No"," ",IF(P4419="No", " ",IF(P4421="No"," ","X"))))</f>
        <v xml:space="preserve"> </v>
      </c>
      <c r="Q4423" s="108"/>
      <c r="R4423" s="5" t="s">
        <v>6</v>
      </c>
      <c r="S4423" s="5" t="s">
        <v>2</v>
      </c>
      <c r="T4423" s="5" t="s">
        <v>7</v>
      </c>
      <c r="U4423" s="5">
        <v>23</v>
      </c>
      <c r="V4423" s="5">
        <v>43.48</v>
      </c>
      <c r="W4423" s="5">
        <v>44.1</v>
      </c>
      <c r="X4423" s="8">
        <f t="shared" si="5647"/>
        <v>-0.62000000000000455</v>
      </c>
      <c r="Y4423" s="14">
        <v>13</v>
      </c>
      <c r="Z4423" s="5">
        <v>23.08</v>
      </c>
      <c r="AA4423" s="5">
        <v>25.8</v>
      </c>
      <c r="AB4423" s="72">
        <f t="shared" si="5605"/>
        <v>-2.7200000000000024</v>
      </c>
      <c r="AC4423" s="53"/>
    </row>
    <row r="4424" spans="1:29" ht="15.75" x14ac:dyDescent="0.25">
      <c r="A4424" s="53">
        <v>6091001</v>
      </c>
      <c r="B4424" s="89" t="s">
        <v>2750</v>
      </c>
      <c r="C4424" s="53" t="s">
        <v>265</v>
      </c>
      <c r="D4424" s="50" t="s">
        <v>975</v>
      </c>
      <c r="E4424" s="48" t="str">
        <f>VLOOKUP('2012 Accountability Database'!A4418,Dems1112!$A$2:$G$1082,6)</f>
        <v>3 (Central AR)</v>
      </c>
      <c r="F4424" s="66"/>
      <c r="G4424" s="63" t="s">
        <v>2488</v>
      </c>
      <c r="H4424" s="61" t="str">
        <f t="shared" ref="H4424:I4424" si="5654">IF(H4422="Met","Yes",IF(H4423="Met","Yes","No"))</f>
        <v>Yes</v>
      </c>
      <c r="I4424" s="61" t="str">
        <f t="shared" si="5654"/>
        <v>Yes</v>
      </c>
      <c r="J4424" s="55"/>
      <c r="K4424" s="61" t="str">
        <f t="shared" ref="K4424:L4424" si="5655">IF(K4422="Met","Yes",IF(K4423="Met","Yes","No"))</f>
        <v>No</v>
      </c>
      <c r="L4424" s="61" t="str">
        <f t="shared" si="5655"/>
        <v>No</v>
      </c>
      <c r="M4424" s="1" t="s">
        <v>9</v>
      </c>
      <c r="N4424" s="14"/>
      <c r="O4424" s="35" t="s">
        <v>2505</v>
      </c>
      <c r="P4424" s="83" t="str">
        <f t="shared" ref="P4424" si="5656">IF(P4423="X"," ",IF(P4425="X"," ","X"))</f>
        <v xml:space="preserve"> </v>
      </c>
      <c r="Q4424" s="94" t="s">
        <v>2759</v>
      </c>
      <c r="R4424" s="5" t="s">
        <v>6</v>
      </c>
      <c r="S4424" s="1" t="s">
        <v>5</v>
      </c>
      <c r="T4424" s="1" t="s">
        <v>3</v>
      </c>
      <c r="U4424" s="5">
        <v>61</v>
      </c>
      <c r="V4424" s="1">
        <v>44.26</v>
      </c>
      <c r="W4424" s="1">
        <v>44.1</v>
      </c>
      <c r="X4424" s="9">
        <f t="shared" si="5647"/>
        <v>0.15999999999999659</v>
      </c>
      <c r="Y4424" s="14">
        <v>37</v>
      </c>
      <c r="Z4424" s="1">
        <v>18.920000000000002</v>
      </c>
      <c r="AA4424" s="1">
        <v>25.8</v>
      </c>
      <c r="AB4424" s="72">
        <f t="shared" si="5605"/>
        <v>-6.879999999999999</v>
      </c>
      <c r="AC4424" s="53"/>
    </row>
    <row r="4425" spans="1:29" x14ac:dyDescent="0.25">
      <c r="A4425" s="54">
        <v>6091001</v>
      </c>
      <c r="B4425" s="90" t="s">
        <v>2750</v>
      </c>
      <c r="C4425" s="54" t="s">
        <v>265</v>
      </c>
      <c r="D4425" s="4"/>
      <c r="E4425" s="4"/>
      <c r="F4425" s="67"/>
      <c r="G4425" s="64"/>
      <c r="H4425" s="43"/>
      <c r="I4425" s="43"/>
      <c r="J4425" s="43"/>
      <c r="K4425" s="43"/>
      <c r="L4425" s="43"/>
      <c r="M4425" s="4" t="s">
        <v>9</v>
      </c>
      <c r="N4425" s="15"/>
      <c r="O4425" s="38" t="s">
        <v>2482</v>
      </c>
      <c r="P4425" s="84" t="str">
        <f>IF(E4419="Achieving School"," ","X")</f>
        <v>X</v>
      </c>
      <c r="Q4425" s="91"/>
      <c r="R4425" s="4" t="s">
        <v>6</v>
      </c>
      <c r="S4425" s="4" t="s">
        <v>5</v>
      </c>
      <c r="T4425" s="4" t="s">
        <v>7</v>
      </c>
      <c r="U4425" s="4">
        <v>61</v>
      </c>
      <c r="V4425" s="4">
        <v>44.26</v>
      </c>
      <c r="W4425" s="4">
        <v>44.1</v>
      </c>
      <c r="X4425" s="10">
        <f t="shared" si="5647"/>
        <v>0.15999999999999659</v>
      </c>
      <c r="Y4425" s="15">
        <v>37</v>
      </c>
      <c r="Z4425" s="4">
        <v>18.920000000000002</v>
      </c>
      <c r="AA4425" s="4">
        <v>25.8</v>
      </c>
      <c r="AB4425" s="73">
        <f t="shared" si="5605"/>
        <v>-6.879999999999999</v>
      </c>
      <c r="AC4425" s="54"/>
    </row>
    <row r="4426" spans="1:29" x14ac:dyDescent="0.25">
      <c r="A4426" s="1">
        <v>6092001</v>
      </c>
      <c r="B4426" s="87" t="s">
        <v>2751</v>
      </c>
      <c r="C4426" s="55" t="s">
        <v>266</v>
      </c>
      <c r="E4426" s="42"/>
      <c r="F4426" s="65" t="s">
        <v>2483</v>
      </c>
      <c r="G4426" s="62"/>
      <c r="H4426" s="37" t="str">
        <f>IF(V4426&gt;94,"Met",IF(X4426="--","n/a",IF(X4426&gt;=0,"Met","Did Not Meet")))</f>
        <v>Did Not Meet</v>
      </c>
      <c r="I4426" s="37" t="str">
        <f>IF(V4427&gt;94,"Met",IF(X4427="--","n/a",IF(X4427&gt;=0,"Met","Did Not Meet")))</f>
        <v>Did Not Meet</v>
      </c>
      <c r="K4426" s="13" t="str">
        <f>IF(Z4426&gt;94,"Met",IF(AB4426="--","n/a",IF(AB4426&gt;=0,"Met","Did Not Meet")))</f>
        <v>Did Not Meet</v>
      </c>
      <c r="L4426" s="13" t="str">
        <f>IF(Z4427&gt;94,"Met",IF(AB4427="--","n/a",IF(AB4427&gt;=0,"Met","Did Not Meet")))</f>
        <v>Did Not Meet</v>
      </c>
      <c r="M4426" s="1" t="s">
        <v>9</v>
      </c>
      <c r="N4426" s="14" t="s">
        <v>2502</v>
      </c>
      <c r="O4426" s="5"/>
      <c r="P4426" s="44" t="str">
        <f t="shared" ref="P4426" si="5657">IF(H4428="Yes",IF(I4428="Yes","Yes","No"),"No")</f>
        <v>No</v>
      </c>
      <c r="Q4426" s="93"/>
      <c r="R4426" s="5" t="s">
        <v>1</v>
      </c>
      <c r="S4426" s="1" t="s">
        <v>2</v>
      </c>
      <c r="T4426" s="1" t="s">
        <v>3</v>
      </c>
      <c r="U4426" s="5">
        <v>40</v>
      </c>
      <c r="V4426" s="1">
        <v>0</v>
      </c>
      <c r="W4426" s="1">
        <v>12.5</v>
      </c>
      <c r="X4426" s="6">
        <f t="shared" si="5647"/>
        <v>-12.5</v>
      </c>
      <c r="Y4426" s="14">
        <v>25</v>
      </c>
      <c r="Z4426" s="1">
        <v>0</v>
      </c>
      <c r="AA4426" s="1">
        <v>18.149999999999999</v>
      </c>
      <c r="AB4426" s="72">
        <f t="shared" si="5605"/>
        <v>-18.149999999999999</v>
      </c>
      <c r="AC4426" s="36"/>
    </row>
    <row r="4427" spans="1:29" ht="15.75" x14ac:dyDescent="0.25">
      <c r="A4427" s="53">
        <v>6092001</v>
      </c>
      <c r="B4427" s="89" t="s">
        <v>2751</v>
      </c>
      <c r="C4427" s="53" t="s">
        <v>266</v>
      </c>
      <c r="D4427" s="49" t="s">
        <v>2498</v>
      </c>
      <c r="E4427" s="34" t="str">
        <f>M4426</f>
        <v>Needs Improvement School</v>
      </c>
      <c r="F4427" s="65" t="s">
        <v>2484</v>
      </c>
      <c r="G4427" s="62"/>
      <c r="H4427" s="13" t="str">
        <f>IF(V4428&gt;94,"Met",IF(X4428="--","n/a",IF(X4428&gt;=0,"Met","Did Not Meet")))</f>
        <v>Did Not Meet</v>
      </c>
      <c r="I4427" s="13" t="str">
        <f>IF(V4429&gt;94,"Met",IF(X4429="--","n/a",IF(X4429&gt;=0,"Met","Did Not Meet")))</f>
        <v>Did Not Meet</v>
      </c>
      <c r="K4427" s="13" t="str">
        <f>IF(Z4428&gt;94,"Met",IF(AB4428="--","n/a",IF(AB4428&gt;=0,"Met","Did Not Meet")))</f>
        <v>Did Not Meet</v>
      </c>
      <c r="L4427" s="13" t="str">
        <f>IF(Z4429&gt;94,"Met",IF(AB4429="--","n/a",IF(AB4429&gt;=0,"Met","Did Not Meet")))</f>
        <v>Did Not Meet</v>
      </c>
      <c r="M4427" s="1" t="s">
        <v>9</v>
      </c>
      <c r="N4427" s="14" t="s">
        <v>2501</v>
      </c>
      <c r="O4427" s="5"/>
      <c r="P4427" s="44" t="str">
        <f t="shared" ref="P4427" si="5658">IF(K4428="Yes",IF(L4428="Yes","Yes","No"),"No")</f>
        <v>No</v>
      </c>
      <c r="Q4427" s="94" t="s">
        <v>2759</v>
      </c>
      <c r="R4427" s="5" t="s">
        <v>1</v>
      </c>
      <c r="S4427" s="1" t="s">
        <v>2</v>
      </c>
      <c r="T4427" s="1" t="s">
        <v>7</v>
      </c>
      <c r="U4427" s="5">
        <v>40</v>
      </c>
      <c r="V4427" s="1">
        <v>0</v>
      </c>
      <c r="W4427" s="1">
        <v>12.5</v>
      </c>
      <c r="X4427" s="6">
        <f t="shared" si="5647"/>
        <v>-12.5</v>
      </c>
      <c r="Y4427" s="14">
        <v>25</v>
      </c>
      <c r="Z4427" s="1">
        <v>0</v>
      </c>
      <c r="AA4427" s="1">
        <v>18.149999999999999</v>
      </c>
      <c r="AB4427" s="72">
        <f t="shared" si="5605"/>
        <v>-18.149999999999999</v>
      </c>
      <c r="AC4427" s="53"/>
    </row>
    <row r="4428" spans="1:29" ht="15" customHeight="1" x14ac:dyDescent="0.25">
      <c r="A4428" s="53">
        <v>6092001</v>
      </c>
      <c r="B4428" s="89" t="s">
        <v>2751</v>
      </c>
      <c r="C4428" s="53" t="s">
        <v>266</v>
      </c>
      <c r="D4428" s="49" t="s">
        <v>2499</v>
      </c>
      <c r="E4428" s="35" t="str">
        <f>VLOOKUP('2012 Accountability Database'!$A4426,'2011 AYP'!A$2:B$1072,2)</f>
        <v>SI_5 (School Improvement Year 5)</v>
      </c>
      <c r="F4428" s="66"/>
      <c r="G4428" s="63" t="s">
        <v>2485</v>
      </c>
      <c r="H4428" s="60" t="str">
        <f t="shared" ref="H4428:I4428" si="5659">IF(H4426="Met","Yes",IF(H4427="Met","Yes","No"))</f>
        <v>No</v>
      </c>
      <c r="I4428" s="60" t="str">
        <f t="shared" si="5659"/>
        <v>No</v>
      </c>
      <c r="J4428" s="42"/>
      <c r="K4428" s="60" t="str">
        <f t="shared" ref="K4428:L4428" si="5660">IF(K4426="Met","Yes",IF(K4427="Met","Yes","No"))</f>
        <v>No</v>
      </c>
      <c r="L4428" s="60" t="str">
        <f t="shared" si="5660"/>
        <v>No</v>
      </c>
      <c r="M4428" s="5" t="s">
        <v>9</v>
      </c>
      <c r="N4428" s="14" t="s">
        <v>2503</v>
      </c>
      <c r="O4428" s="5"/>
      <c r="P4428" s="44" t="str">
        <f t="shared" ref="P4428" si="5661">IF(H4432="Yes",IF(I4432="Yes","Yes","No"),"No")</f>
        <v>No</v>
      </c>
      <c r="Q4428" s="108" t="s">
        <v>2758</v>
      </c>
      <c r="R4428" s="5" t="s">
        <v>1</v>
      </c>
      <c r="S4428" s="5" t="s">
        <v>5</v>
      </c>
      <c r="T4428" s="5" t="s">
        <v>3</v>
      </c>
      <c r="U4428" s="5">
        <v>131</v>
      </c>
      <c r="V4428" s="5">
        <v>2.29</v>
      </c>
      <c r="W4428" s="5">
        <v>12.5</v>
      </c>
      <c r="X4428" s="8">
        <f t="shared" si="5647"/>
        <v>-10.210000000000001</v>
      </c>
      <c r="Y4428" s="14">
        <v>80</v>
      </c>
      <c r="Z4428" s="5">
        <v>3.75</v>
      </c>
      <c r="AA4428" s="5">
        <v>18.149999999999999</v>
      </c>
      <c r="AB4428" s="72">
        <f t="shared" si="5605"/>
        <v>-14.399999999999999</v>
      </c>
      <c r="AC4428" s="53"/>
    </row>
    <row r="4429" spans="1:29" x14ac:dyDescent="0.25">
      <c r="A4429" s="53">
        <v>6092001</v>
      </c>
      <c r="B4429" s="89" t="s">
        <v>2751</v>
      </c>
      <c r="C4429" s="53" t="s">
        <v>266</v>
      </c>
      <c r="D4429" s="49" t="s">
        <v>2507</v>
      </c>
      <c r="E4429" s="47">
        <f>VLOOKUP('2012 Accountability Database'!A4426,Dems1112!$A$2:$G$1082,3)</f>
        <v>0.49</v>
      </c>
      <c r="F4429" s="66"/>
      <c r="G4429" s="52"/>
      <c r="M4429" s="1" t="s">
        <v>9</v>
      </c>
      <c r="N4429" s="14" t="s">
        <v>2504</v>
      </c>
      <c r="O4429" s="5"/>
      <c r="P4429" s="44" t="str">
        <f t="shared" ref="P4429" si="5662">IF(K4432="Yes",IF(L4432="Yes","Yes","No"),"No")</f>
        <v>No</v>
      </c>
      <c r="Q4429" s="108"/>
      <c r="R4429" s="5" t="s">
        <v>1</v>
      </c>
      <c r="S4429" s="1" t="s">
        <v>5</v>
      </c>
      <c r="T4429" s="1" t="s">
        <v>7</v>
      </c>
      <c r="U4429" s="5">
        <v>131</v>
      </c>
      <c r="V4429" s="1">
        <v>2.29</v>
      </c>
      <c r="W4429" s="1">
        <v>12.5</v>
      </c>
      <c r="X4429" s="6">
        <f t="shared" si="5647"/>
        <v>-10.210000000000001</v>
      </c>
      <c r="Y4429" s="14">
        <v>80</v>
      </c>
      <c r="Z4429" s="1">
        <v>3.75</v>
      </c>
      <c r="AA4429" s="1">
        <v>18.149999999999999</v>
      </c>
      <c r="AB4429" s="72">
        <f t="shared" si="5605"/>
        <v>-14.399999999999999</v>
      </c>
      <c r="AC4429" s="53"/>
    </row>
    <row r="4430" spans="1:29" x14ac:dyDescent="0.25">
      <c r="A4430" s="53">
        <v>6092001</v>
      </c>
      <c r="B4430" s="89" t="s">
        <v>2751</v>
      </c>
      <c r="C4430" s="53" t="s">
        <v>266</v>
      </c>
      <c r="D4430" s="50" t="s">
        <v>2508</v>
      </c>
      <c r="E4430" s="47">
        <f>VLOOKUP('2012 Accountability Database'!A4426,Dems1112!$A$2:$G$1082,4)</f>
        <v>0.79</v>
      </c>
      <c r="F4430" s="65" t="s">
        <v>2486</v>
      </c>
      <c r="G4430" s="62"/>
      <c r="H4430" s="13" t="str">
        <f>IF(V4430&gt;94,"Met",IF(X4430="--","n/a",IF(X4430&gt;=0,"Met","Did Not Meet")))</f>
        <v>Did Not Meet</v>
      </c>
      <c r="I4430" s="13" t="str">
        <f>IF(V4431&gt;94,"Met",IF(X4431="--","n/a",IF(X4431&gt;=0,"Met","Did Not Meet")))</f>
        <v>Did Not Meet</v>
      </c>
      <c r="J4430" s="13"/>
      <c r="K4430" s="13" t="str">
        <f>IF(Z4430&gt;94,"Met",IF(AB4430="--","n/a",IF(AB4430&gt;=0,"Met","Did Not Meet")))</f>
        <v>Did Not Meet</v>
      </c>
      <c r="L4430" s="13" t="str">
        <f>IF(Z4431&gt;94,"Met",IF(AB4431="--","n/a",IF(AB4431&gt;=0,"Met","Did Not Meet")))</f>
        <v>Did Not Meet</v>
      </c>
      <c r="M4430" s="1" t="s">
        <v>9</v>
      </c>
      <c r="N4430" s="68" t="s">
        <v>2497</v>
      </c>
      <c r="O4430" s="35"/>
      <c r="P4430" s="44"/>
      <c r="Q4430" s="108"/>
      <c r="R4430" s="5" t="s">
        <v>6</v>
      </c>
      <c r="S4430" s="1" t="s">
        <v>2</v>
      </c>
      <c r="T4430" s="1" t="s">
        <v>3</v>
      </c>
      <c r="U4430" s="5">
        <v>40</v>
      </c>
      <c r="V4430" s="1">
        <v>10</v>
      </c>
      <c r="W4430" s="1">
        <v>14.59</v>
      </c>
      <c r="X4430" s="6">
        <f t="shared" si="5647"/>
        <v>-4.59</v>
      </c>
      <c r="Y4430" s="14">
        <v>25</v>
      </c>
      <c r="Z4430" s="1">
        <v>8</v>
      </c>
      <c r="AA4430" s="1">
        <v>11.61</v>
      </c>
      <c r="AB4430" s="72">
        <f t="shared" si="5605"/>
        <v>-3.6099999999999994</v>
      </c>
      <c r="AC4430" s="53"/>
    </row>
    <row r="4431" spans="1:29" x14ac:dyDescent="0.25">
      <c r="A4431" s="53">
        <v>6092001</v>
      </c>
      <c r="B4431" s="89" t="s">
        <v>2751</v>
      </c>
      <c r="C4431" s="53" t="s">
        <v>266</v>
      </c>
      <c r="D4431" s="50" t="s">
        <v>974</v>
      </c>
      <c r="E4431" s="47" t="str">
        <f>VLOOKUP('2012 Accountability Database'!A4426,Dems1112!$A$2:$G$1082,5)</f>
        <v>K-8</v>
      </c>
      <c r="F4431" s="65" t="s">
        <v>2487</v>
      </c>
      <c r="G4431" s="62"/>
      <c r="H4431" s="13" t="str">
        <f>IF(V4432&gt;94,"Met",IF(X4432="--","n/a",IF(X4432&gt;=0,"Met","Did Not Meet")))</f>
        <v>Did Not Meet</v>
      </c>
      <c r="I4431" s="13" t="str">
        <f>IF(V4433&gt;94,"Met",IF(X4433="--","n/a",IF(X4433&gt;=0,"Met","Did Not Meet")))</f>
        <v>Did Not Meet</v>
      </c>
      <c r="J4431" s="13"/>
      <c r="K4431" s="13" t="str">
        <f>IF(Z4432&gt;94,"Met",IF(AB4432="--","n/a",IF(AB4432&gt;=0,"Met","Did Not Meet")))</f>
        <v>Did Not Meet</v>
      </c>
      <c r="L4431" s="13" t="str">
        <f>IF(Z4433&gt;94,"Met",IF(AB4433="--","n/a",IF(AB4433&gt;=0,"Met","Did Not Meet")))</f>
        <v>Did Not Meet</v>
      </c>
      <c r="M4431" s="1" t="s">
        <v>9</v>
      </c>
      <c r="N4431" s="14"/>
      <c r="O4431" s="35" t="s">
        <v>2506</v>
      </c>
      <c r="P4431" s="83" t="str">
        <f t="shared" ref="P4431" si="5663">IF(P4426="No"," ", IF(P4428="No"," ",IF(P4427="No", " ",IF(P4429="No"," ","X"))))</f>
        <v xml:space="preserve"> </v>
      </c>
      <c r="Q4431" s="108"/>
      <c r="R4431" s="5" t="s">
        <v>6</v>
      </c>
      <c r="S4431" s="1" t="s">
        <v>2</v>
      </c>
      <c r="T4431" s="1" t="s">
        <v>7</v>
      </c>
      <c r="U4431" s="5">
        <v>40</v>
      </c>
      <c r="V4431" s="1">
        <v>10</v>
      </c>
      <c r="W4431" s="1">
        <v>14.59</v>
      </c>
      <c r="X4431" s="6">
        <f t="shared" si="5647"/>
        <v>-4.59</v>
      </c>
      <c r="Y4431" s="14">
        <v>25</v>
      </c>
      <c r="Z4431" s="1">
        <v>8</v>
      </c>
      <c r="AA4431" s="1">
        <v>11.61</v>
      </c>
      <c r="AB4431" s="72">
        <f t="shared" si="5605"/>
        <v>-3.6099999999999994</v>
      </c>
      <c r="AC4431" s="53"/>
    </row>
    <row r="4432" spans="1:29" ht="15.75" x14ac:dyDescent="0.25">
      <c r="A4432" s="53">
        <v>6092001</v>
      </c>
      <c r="B4432" s="89" t="s">
        <v>2751</v>
      </c>
      <c r="C4432" s="53" t="s">
        <v>266</v>
      </c>
      <c r="D4432" s="50" t="s">
        <v>975</v>
      </c>
      <c r="E4432" s="48" t="str">
        <f>VLOOKUP('2012 Accountability Database'!A4426,Dems1112!$A$2:$G$1082,6)</f>
        <v>3 (Central AR)</v>
      </c>
      <c r="F4432" s="66"/>
      <c r="G4432" s="63" t="s">
        <v>2488</v>
      </c>
      <c r="H4432" s="61" t="str">
        <f t="shared" ref="H4432:I4432" si="5664">IF(H4430="Met","Yes",IF(H4431="Met","Yes","No"))</f>
        <v>No</v>
      </c>
      <c r="I4432" s="61" t="str">
        <f t="shared" si="5664"/>
        <v>No</v>
      </c>
      <c r="J4432" s="55"/>
      <c r="K4432" s="61" t="str">
        <f t="shared" ref="K4432:L4432" si="5665">IF(K4430="Met","Yes",IF(K4431="Met","Yes","No"))</f>
        <v>No</v>
      </c>
      <c r="L4432" s="61" t="str">
        <f t="shared" si="5665"/>
        <v>No</v>
      </c>
      <c r="M4432" s="1" t="s">
        <v>9</v>
      </c>
      <c r="N4432" s="14"/>
      <c r="O4432" s="35" t="s">
        <v>2505</v>
      </c>
      <c r="P4432" s="83" t="str">
        <f t="shared" ref="P4432" si="5666">IF(P4431="X"," ",IF(P4433="X"," ","X"))</f>
        <v xml:space="preserve"> </v>
      </c>
      <c r="Q4432" s="94" t="s">
        <v>2759</v>
      </c>
      <c r="R4432" s="5" t="s">
        <v>6</v>
      </c>
      <c r="S4432" s="1" t="s">
        <v>5</v>
      </c>
      <c r="T4432" s="1" t="s">
        <v>3</v>
      </c>
      <c r="U4432" s="5">
        <v>131</v>
      </c>
      <c r="V4432" s="1">
        <v>8.4</v>
      </c>
      <c r="W4432" s="1">
        <v>14.59</v>
      </c>
      <c r="X4432" s="6">
        <f t="shared" si="5647"/>
        <v>-6.1899999999999995</v>
      </c>
      <c r="Y4432" s="14">
        <v>80</v>
      </c>
      <c r="Z4432" s="1">
        <v>7.5</v>
      </c>
      <c r="AA4432" s="1">
        <v>11.61</v>
      </c>
      <c r="AB4432" s="72">
        <f t="shared" si="5605"/>
        <v>-4.1099999999999994</v>
      </c>
      <c r="AC4432" s="53"/>
    </row>
    <row r="4433" spans="1:29" x14ac:dyDescent="0.25">
      <c r="A4433" s="54">
        <v>6092001</v>
      </c>
      <c r="B4433" s="90" t="s">
        <v>2751</v>
      </c>
      <c r="C4433" s="54" t="s">
        <v>266</v>
      </c>
      <c r="D4433" s="4"/>
      <c r="E4433" s="4"/>
      <c r="F4433" s="67"/>
      <c r="G4433" s="64"/>
      <c r="H4433" s="43"/>
      <c r="I4433" s="43"/>
      <c r="J4433" s="43"/>
      <c r="K4433" s="43"/>
      <c r="L4433" s="43"/>
      <c r="M4433" s="4" t="s">
        <v>9</v>
      </c>
      <c r="N4433" s="15"/>
      <c r="O4433" s="38" t="s">
        <v>2482</v>
      </c>
      <c r="P4433" s="84" t="str">
        <f>IF(E4427="Achieving School"," ","X")</f>
        <v>X</v>
      </c>
      <c r="Q4433" s="91"/>
      <c r="R4433" s="4" t="s">
        <v>6</v>
      </c>
      <c r="S4433" s="4" t="s">
        <v>5</v>
      </c>
      <c r="T4433" s="4" t="s">
        <v>7</v>
      </c>
      <c r="U4433" s="4">
        <v>131</v>
      </c>
      <c r="V4433" s="4">
        <v>8.4</v>
      </c>
      <c r="W4433" s="4">
        <v>14.59</v>
      </c>
      <c r="X4433" s="7">
        <f t="shared" si="5647"/>
        <v>-6.1899999999999995</v>
      </c>
      <c r="Y4433" s="15">
        <v>80</v>
      </c>
      <c r="Z4433" s="4">
        <v>7.5</v>
      </c>
      <c r="AA4433" s="4">
        <v>11.61</v>
      </c>
      <c r="AB4433" s="73">
        <f t="shared" si="5605"/>
        <v>-4.1099999999999994</v>
      </c>
      <c r="AC4433" s="54"/>
    </row>
    <row r="4434" spans="1:29" x14ac:dyDescent="0.25">
      <c r="A4434" s="1">
        <v>6102005</v>
      </c>
      <c r="B4434" s="87" t="s">
        <v>2668</v>
      </c>
      <c r="C4434" s="55" t="s">
        <v>675</v>
      </c>
      <c r="E4434" s="42"/>
      <c r="F4434" s="65" t="s">
        <v>2483</v>
      </c>
      <c r="G4434" s="62"/>
      <c r="H4434" s="37" t="str">
        <f>IF(V4434&gt;94,"Met",IF(X4434="--","n/a",IF(X4434&gt;=0,"Met","Did Not Meet")))</f>
        <v>Met</v>
      </c>
      <c r="I4434" s="37" t="str">
        <f>IF(V4435&gt;94,"Met",IF(X4435="--","n/a",IF(X4435&gt;=0,"Met","Did Not Meet")))</f>
        <v>Met</v>
      </c>
      <c r="K4434" s="13" t="str">
        <f>IF(Z4434&gt;94,"Met",IF(AB4434="--","n/a",IF(AB4434&gt;=0,"Met","Did Not Meet")))</f>
        <v>Met</v>
      </c>
      <c r="L4434" s="13" t="str">
        <f>IF(Z4435&gt;94,"Met",IF(AB4435="--","n/a",IF(AB4435&gt;=0,"Met","Did Not Meet")))</f>
        <v>Met</v>
      </c>
      <c r="M4434" s="1" t="s">
        <v>9</v>
      </c>
      <c r="N4434" s="14" t="s">
        <v>2502</v>
      </c>
      <c r="O4434" s="5"/>
      <c r="P4434" s="44" t="str">
        <f t="shared" ref="P4434" si="5667">IF(H4436="Yes",IF(I4436="Yes","Yes","No"),"No")</f>
        <v>Yes</v>
      </c>
      <c r="Q4434" s="93"/>
      <c r="R4434" s="5" t="s">
        <v>1</v>
      </c>
      <c r="S4434" s="1" t="s">
        <v>2</v>
      </c>
      <c r="T4434" s="1" t="s">
        <v>3</v>
      </c>
      <c r="U4434" s="5">
        <v>140</v>
      </c>
      <c r="V4434" s="1">
        <v>69.290000000000006</v>
      </c>
      <c r="W4434" s="1">
        <v>61.4</v>
      </c>
      <c r="X4434" s="9">
        <f t="shared" si="5647"/>
        <v>7.8900000000000077</v>
      </c>
      <c r="Y4434" s="14">
        <v>98</v>
      </c>
      <c r="Z4434" s="1">
        <v>73.47</v>
      </c>
      <c r="AA4434" s="1">
        <v>54.6</v>
      </c>
      <c r="AB4434" s="71">
        <f t="shared" si="5605"/>
        <v>18.869999999999997</v>
      </c>
      <c r="AC4434" s="36"/>
    </row>
    <row r="4435" spans="1:29" ht="15.75" x14ac:dyDescent="0.25">
      <c r="A4435" s="53">
        <v>6102005</v>
      </c>
      <c r="B4435" s="89" t="s">
        <v>2668</v>
      </c>
      <c r="C4435" s="53" t="s">
        <v>675</v>
      </c>
      <c r="D4435" s="49" t="s">
        <v>2498</v>
      </c>
      <c r="E4435" s="34" t="str">
        <f>M4434</f>
        <v>Needs Improvement School</v>
      </c>
      <c r="F4435" s="65" t="s">
        <v>2484</v>
      </c>
      <c r="G4435" s="62"/>
      <c r="H4435" s="13" t="str">
        <f>IF(V4436&gt;94,"Met",IF(X4436="--","n/a",IF(X4436&gt;=0,"Met","Did Not Meet")))</f>
        <v>Met</v>
      </c>
      <c r="I4435" s="13" t="str">
        <f>IF(V4437&gt;94,"Met",IF(X4437="--","n/a",IF(X4437&gt;=0,"Met","Did Not Meet")))</f>
        <v>Met</v>
      </c>
      <c r="K4435" s="13" t="str">
        <f>IF(Z4436&gt;94,"Met",IF(AB4436="--","n/a",IF(AB4436&gt;=0,"Met","Did Not Meet")))</f>
        <v>Met</v>
      </c>
      <c r="L4435" s="13" t="str">
        <f>IF(Z4437&gt;94,"Met",IF(AB4437="--","n/a",IF(AB4437&gt;=0,"Met","Did Not Meet")))</f>
        <v>Met</v>
      </c>
      <c r="M4435" s="1" t="s">
        <v>9</v>
      </c>
      <c r="N4435" s="14" t="s">
        <v>2501</v>
      </c>
      <c r="O4435" s="5"/>
      <c r="P4435" s="44" t="str">
        <f t="shared" ref="P4435" si="5668">IF(K4436="Yes",IF(L4436="Yes","Yes","No"),"No")</f>
        <v>Yes</v>
      </c>
      <c r="Q4435" s="94" t="s">
        <v>2759</v>
      </c>
      <c r="R4435" s="5" t="s">
        <v>1</v>
      </c>
      <c r="S4435" s="1" t="s">
        <v>2</v>
      </c>
      <c r="T4435" s="1" t="s">
        <v>7</v>
      </c>
      <c r="U4435" s="5">
        <v>140</v>
      </c>
      <c r="V4435" s="1">
        <v>69.290000000000006</v>
      </c>
      <c r="W4435" s="1">
        <v>61.4</v>
      </c>
      <c r="X4435" s="9">
        <f t="shared" si="5647"/>
        <v>7.8900000000000077</v>
      </c>
      <c r="Y4435" s="14">
        <v>98</v>
      </c>
      <c r="Z4435" s="1">
        <v>73.47</v>
      </c>
      <c r="AA4435" s="1">
        <v>54.6</v>
      </c>
      <c r="AB4435" s="71">
        <f t="shared" si="5605"/>
        <v>18.869999999999997</v>
      </c>
      <c r="AC4435" s="53"/>
    </row>
    <row r="4436" spans="1:29" ht="15" customHeight="1" x14ac:dyDescent="0.25">
      <c r="A4436" s="53">
        <v>6102005</v>
      </c>
      <c r="B4436" s="89" t="s">
        <v>2668</v>
      </c>
      <c r="C4436" s="53" t="s">
        <v>675</v>
      </c>
      <c r="D4436" s="49" t="s">
        <v>2499</v>
      </c>
      <c r="E4436" s="35" t="str">
        <f>VLOOKUP('2012 Accountability Database'!$A4434,'2011 AYP'!A$2:B$1072,2)</f>
        <v xml:space="preserve"> A (Alert)</v>
      </c>
      <c r="F4436" s="66"/>
      <c r="G4436" s="63" t="s">
        <v>2485</v>
      </c>
      <c r="H4436" s="60" t="str">
        <f t="shared" ref="H4436:I4436" si="5669">IF(H4434="Met","Yes",IF(H4435="Met","Yes","No"))</f>
        <v>Yes</v>
      </c>
      <c r="I4436" s="60" t="str">
        <f t="shared" si="5669"/>
        <v>Yes</v>
      </c>
      <c r="J4436" s="42"/>
      <c r="K4436" s="60" t="str">
        <f t="shared" ref="K4436:L4436" si="5670">IF(K4434="Met","Yes",IF(K4435="Met","Yes","No"))</f>
        <v>Yes</v>
      </c>
      <c r="L4436" s="60" t="str">
        <f t="shared" si="5670"/>
        <v>Yes</v>
      </c>
      <c r="M4436" s="1" t="s">
        <v>9</v>
      </c>
      <c r="N4436" s="14" t="s">
        <v>2503</v>
      </c>
      <c r="O4436" s="5"/>
      <c r="P4436" s="44" t="str">
        <f t="shared" ref="P4436" si="5671">IF(H4440="Yes",IF(I4440="Yes","Yes","No"),"No")</f>
        <v>No</v>
      </c>
      <c r="Q4436" s="108" t="s">
        <v>2758</v>
      </c>
      <c r="R4436" s="5" t="s">
        <v>1</v>
      </c>
      <c r="S4436" s="1" t="s">
        <v>5</v>
      </c>
      <c r="T4436" s="1" t="s">
        <v>3</v>
      </c>
      <c r="U4436" s="5">
        <v>411</v>
      </c>
      <c r="V4436" s="1">
        <v>63.75</v>
      </c>
      <c r="W4436" s="1">
        <v>61.4</v>
      </c>
      <c r="X4436" s="9">
        <f t="shared" si="5647"/>
        <v>2.3500000000000014</v>
      </c>
      <c r="Y4436" s="14">
        <v>290</v>
      </c>
      <c r="Z4436" s="1">
        <v>61.38</v>
      </c>
      <c r="AA4436" s="1">
        <v>54.6</v>
      </c>
      <c r="AB4436" s="71">
        <f t="shared" si="5605"/>
        <v>6.7800000000000011</v>
      </c>
      <c r="AC4436" s="53"/>
    </row>
    <row r="4437" spans="1:29" x14ac:dyDescent="0.25">
      <c r="A4437" s="53">
        <v>6102005</v>
      </c>
      <c r="B4437" s="89" t="s">
        <v>2668</v>
      </c>
      <c r="C4437" s="53" t="s">
        <v>675</v>
      </c>
      <c r="D4437" s="49" t="s">
        <v>2507</v>
      </c>
      <c r="E4437" s="47">
        <f>VLOOKUP('2012 Accountability Database'!A4434,Dems1112!$A$2:$G$1082,3)</f>
        <v>0.02</v>
      </c>
      <c r="F4437" s="66"/>
      <c r="G4437" s="52"/>
      <c r="M4437" s="5" t="s">
        <v>9</v>
      </c>
      <c r="N4437" s="14" t="s">
        <v>2504</v>
      </c>
      <c r="O4437" s="5"/>
      <c r="P4437" s="44" t="str">
        <f t="shared" ref="P4437" si="5672">IF(K4440="Yes",IF(L4440="Yes","Yes","No"),"No")</f>
        <v>No</v>
      </c>
      <c r="Q4437" s="108"/>
      <c r="R4437" s="5" t="s">
        <v>1</v>
      </c>
      <c r="S4437" s="5" t="s">
        <v>5</v>
      </c>
      <c r="T4437" s="5" t="s">
        <v>7</v>
      </c>
      <c r="U4437" s="5">
        <v>387</v>
      </c>
      <c r="V4437" s="5">
        <v>62.79</v>
      </c>
      <c r="W4437" s="5">
        <v>61.4</v>
      </c>
      <c r="X4437" s="11">
        <f t="shared" si="5647"/>
        <v>1.3900000000000006</v>
      </c>
      <c r="Y4437" s="14">
        <v>274</v>
      </c>
      <c r="Z4437" s="5">
        <v>60.95</v>
      </c>
      <c r="AA4437" s="5">
        <v>54.6</v>
      </c>
      <c r="AB4437" s="71">
        <f t="shared" si="5605"/>
        <v>6.3500000000000014</v>
      </c>
      <c r="AC4437" s="53"/>
    </row>
    <row r="4438" spans="1:29" x14ac:dyDescent="0.25">
      <c r="A4438" s="53">
        <v>6102005</v>
      </c>
      <c r="B4438" s="89" t="s">
        <v>2668</v>
      </c>
      <c r="C4438" s="53" t="s">
        <v>675</v>
      </c>
      <c r="D4438" s="50" t="s">
        <v>2508</v>
      </c>
      <c r="E4438" s="47">
        <f>VLOOKUP('2012 Accountability Database'!A4434,Dems1112!$A$2:$G$1082,4)</f>
        <v>0.77</v>
      </c>
      <c r="F4438" s="65" t="s">
        <v>2486</v>
      </c>
      <c r="G4438" s="62"/>
      <c r="H4438" s="13" t="str">
        <f>IF(V4438&gt;94,"Met",IF(X4438="--","n/a",IF(X4438&gt;=0,"Met","Did Not Meet")))</f>
        <v>Did Not Meet</v>
      </c>
      <c r="I4438" s="13" t="str">
        <f>IF(V4439&gt;94,"Met",IF(X4439="--","n/a",IF(X4439&gt;=0,"Met","Did Not Meet")))</f>
        <v>Did Not Meet</v>
      </c>
      <c r="J4438" s="13"/>
      <c r="K4438" s="13" t="str">
        <f>IF(Z4438&gt;94,"Met",IF(AB4438="--","n/a",IF(AB4438&gt;=0,"Met","Did Not Meet")))</f>
        <v>Did Not Meet</v>
      </c>
      <c r="L4438" s="13" t="str">
        <f>IF(Z4439&gt;94,"Met",IF(AB4439="--","n/a",IF(AB4439&gt;=0,"Met","Did Not Meet")))</f>
        <v>Did Not Meet</v>
      </c>
      <c r="M4438" s="1" t="s">
        <v>9</v>
      </c>
      <c r="N4438" s="68" t="s">
        <v>2497</v>
      </c>
      <c r="O4438" s="35"/>
      <c r="P4438" s="44"/>
      <c r="Q4438" s="108"/>
      <c r="R4438" s="5" t="s">
        <v>6</v>
      </c>
      <c r="S4438" s="1" t="s">
        <v>2</v>
      </c>
      <c r="T4438" s="1" t="s">
        <v>3</v>
      </c>
      <c r="U4438" s="5">
        <v>140</v>
      </c>
      <c r="V4438" s="1">
        <v>69.290000000000006</v>
      </c>
      <c r="W4438" s="1">
        <v>72.86</v>
      </c>
      <c r="X4438" s="6">
        <f t="shared" si="5647"/>
        <v>-3.5699999999999932</v>
      </c>
      <c r="Y4438" s="14">
        <v>98</v>
      </c>
      <c r="Z4438" s="1">
        <v>37.76</v>
      </c>
      <c r="AA4438" s="1">
        <v>56.31</v>
      </c>
      <c r="AB4438" s="72">
        <f t="shared" si="5605"/>
        <v>-18.550000000000004</v>
      </c>
      <c r="AC4438" s="53"/>
    </row>
    <row r="4439" spans="1:29" x14ac:dyDescent="0.25">
      <c r="A4439" s="53">
        <v>6102005</v>
      </c>
      <c r="B4439" s="89" t="s">
        <v>2668</v>
      </c>
      <c r="C4439" s="53" t="s">
        <v>675</v>
      </c>
      <c r="D4439" s="50" t="s">
        <v>974</v>
      </c>
      <c r="E4439" s="47" t="str">
        <f>VLOOKUP('2012 Accountability Database'!A4434,Dems1112!$A$2:$G$1082,5)</f>
        <v>K-6</v>
      </c>
      <c r="F4439" s="65" t="s">
        <v>2487</v>
      </c>
      <c r="G4439" s="62"/>
      <c r="H4439" s="13" t="str">
        <f>IF(V4440&gt;94,"Met",IF(X4440="--","n/a",IF(X4440&gt;=0,"Met","Did Not Meet")))</f>
        <v>Did Not Meet</v>
      </c>
      <c r="I4439" s="13" t="str">
        <f>IF(V4441&gt;94,"Met",IF(X4441="--","n/a",IF(X4441&gt;=0,"Met","Did Not Meet")))</f>
        <v>Did Not Meet</v>
      </c>
      <c r="J4439" s="13"/>
      <c r="K4439" s="13" t="str">
        <f>IF(Z4440&gt;94,"Met",IF(AB4440="--","n/a",IF(AB4440&gt;=0,"Met","Did Not Meet")))</f>
        <v>Did Not Meet</v>
      </c>
      <c r="L4439" s="13" t="str">
        <f>IF(Z4441&gt;94,"Met",IF(AB4441="--","n/a",IF(AB4441&gt;=0,"Met","Did Not Meet")))</f>
        <v>Did Not Meet</v>
      </c>
      <c r="M4439" s="5" t="s">
        <v>9</v>
      </c>
      <c r="N4439" s="14"/>
      <c r="O4439" s="35" t="s">
        <v>2506</v>
      </c>
      <c r="P4439" s="83" t="str">
        <f t="shared" ref="P4439" si="5673">IF(P4434="No"," ", IF(P4436="No"," ",IF(P4435="No", " ",IF(P4437="No"," ","X"))))</f>
        <v xml:space="preserve"> </v>
      </c>
      <c r="Q4439" s="108"/>
      <c r="R4439" s="5" t="s">
        <v>6</v>
      </c>
      <c r="S4439" s="5" t="s">
        <v>2</v>
      </c>
      <c r="T4439" s="5" t="s">
        <v>7</v>
      </c>
      <c r="U4439" s="5">
        <v>140</v>
      </c>
      <c r="V4439" s="5">
        <v>69.290000000000006</v>
      </c>
      <c r="W4439" s="5">
        <v>72.86</v>
      </c>
      <c r="X4439" s="8">
        <f t="shared" si="5647"/>
        <v>-3.5699999999999932</v>
      </c>
      <c r="Y4439" s="14">
        <v>98</v>
      </c>
      <c r="Z4439" s="5">
        <v>37.76</v>
      </c>
      <c r="AA4439" s="5">
        <v>56.31</v>
      </c>
      <c r="AB4439" s="72">
        <f t="shared" si="5605"/>
        <v>-18.550000000000004</v>
      </c>
      <c r="AC4439" s="53"/>
    </row>
    <row r="4440" spans="1:29" ht="15.75" x14ac:dyDescent="0.25">
      <c r="A4440" s="53">
        <v>6102005</v>
      </c>
      <c r="B4440" s="89" t="s">
        <v>2668</v>
      </c>
      <c r="C4440" s="53" t="s">
        <v>675</v>
      </c>
      <c r="D4440" s="50" t="s">
        <v>975</v>
      </c>
      <c r="E4440" s="48" t="str">
        <f>VLOOKUP('2012 Accountability Database'!A4434,Dems1112!$A$2:$G$1082,6)</f>
        <v>2 (Northeast AR)</v>
      </c>
      <c r="F4440" s="66"/>
      <c r="G4440" s="63" t="s">
        <v>2488</v>
      </c>
      <c r="H4440" s="61" t="str">
        <f t="shared" ref="H4440:I4440" si="5674">IF(H4438="Met","Yes",IF(H4439="Met","Yes","No"))</f>
        <v>No</v>
      </c>
      <c r="I4440" s="61" t="str">
        <f t="shared" si="5674"/>
        <v>No</v>
      </c>
      <c r="J4440" s="55"/>
      <c r="K4440" s="61" t="str">
        <f t="shared" ref="K4440:L4440" si="5675">IF(K4438="Met","Yes",IF(K4439="Met","Yes","No"))</f>
        <v>No</v>
      </c>
      <c r="L4440" s="61" t="str">
        <f t="shared" si="5675"/>
        <v>No</v>
      </c>
      <c r="M4440" s="1" t="s">
        <v>9</v>
      </c>
      <c r="N4440" s="14"/>
      <c r="O4440" s="35" t="s">
        <v>2505</v>
      </c>
      <c r="P4440" s="83" t="str">
        <f t="shared" ref="P4440" si="5676">IF(P4439="X"," ",IF(P4441="X"," ","X"))</f>
        <v xml:space="preserve"> </v>
      </c>
      <c r="Q4440" s="94" t="s">
        <v>2759</v>
      </c>
      <c r="R4440" s="5" t="s">
        <v>6</v>
      </c>
      <c r="S4440" s="1" t="s">
        <v>5</v>
      </c>
      <c r="T4440" s="1" t="s">
        <v>3</v>
      </c>
      <c r="U4440" s="5">
        <v>411</v>
      </c>
      <c r="V4440" s="1">
        <v>67.88</v>
      </c>
      <c r="W4440" s="1">
        <v>72.86</v>
      </c>
      <c r="X4440" s="6">
        <f t="shared" si="5647"/>
        <v>-4.980000000000004</v>
      </c>
      <c r="Y4440" s="14">
        <v>290</v>
      </c>
      <c r="Z4440" s="1">
        <v>45.52</v>
      </c>
      <c r="AA4440" s="1">
        <v>56.31</v>
      </c>
      <c r="AB4440" s="72">
        <f t="shared" si="5605"/>
        <v>-10.79</v>
      </c>
      <c r="AC4440" s="53"/>
    </row>
    <row r="4441" spans="1:29" x14ac:dyDescent="0.25">
      <c r="A4441" s="54">
        <v>6102005</v>
      </c>
      <c r="B4441" s="90" t="s">
        <v>2668</v>
      </c>
      <c r="C4441" s="54" t="s">
        <v>675</v>
      </c>
      <c r="D4441" s="4"/>
      <c r="E4441" s="4"/>
      <c r="F4441" s="67"/>
      <c r="G4441" s="64"/>
      <c r="H4441" s="43"/>
      <c r="I4441" s="43"/>
      <c r="J4441" s="43"/>
      <c r="K4441" s="43"/>
      <c r="L4441" s="43"/>
      <c r="M4441" s="4" t="s">
        <v>9</v>
      </c>
      <c r="N4441" s="15"/>
      <c r="O4441" s="38" t="s">
        <v>2482</v>
      </c>
      <c r="P4441" s="84" t="str">
        <f>IF(E4435="Achieving School"," ","X")</f>
        <v>X</v>
      </c>
      <c r="Q4441" s="91"/>
      <c r="R4441" s="4" t="s">
        <v>6</v>
      </c>
      <c r="S4441" s="4" t="s">
        <v>5</v>
      </c>
      <c r="T4441" s="4" t="s">
        <v>7</v>
      </c>
      <c r="U4441" s="4">
        <v>387</v>
      </c>
      <c r="V4441" s="4">
        <v>67.44</v>
      </c>
      <c r="W4441" s="4">
        <v>72.86</v>
      </c>
      <c r="X4441" s="7">
        <f t="shared" si="5647"/>
        <v>-5.4200000000000017</v>
      </c>
      <c r="Y4441" s="15">
        <v>274</v>
      </c>
      <c r="Z4441" s="4">
        <v>44.53</v>
      </c>
      <c r="AA4441" s="4">
        <v>56.31</v>
      </c>
      <c r="AB4441" s="73">
        <f t="shared" si="5605"/>
        <v>-11.780000000000001</v>
      </c>
      <c r="AC4441" s="54"/>
    </row>
    <row r="4442" spans="1:29" x14ac:dyDescent="0.25">
      <c r="A4442" s="1">
        <v>6103009</v>
      </c>
      <c r="B4442" s="87" t="s">
        <v>2669</v>
      </c>
      <c r="C4442" s="55" t="s">
        <v>774</v>
      </c>
      <c r="E4442" s="42"/>
      <c r="F4442" s="65" t="s">
        <v>2483</v>
      </c>
      <c r="G4442" s="62"/>
      <c r="H4442" s="37" t="str">
        <f>IF(V4442&gt;94,"Met",IF(X4442="--","n/a",IF(X4442&gt;=0,"Met","Did Not Meet")))</f>
        <v>Met</v>
      </c>
      <c r="I4442" s="37" t="str">
        <f>IF(V4443&gt;94,"Met",IF(X4443="--","n/a",IF(X4443&gt;=0,"Met","Did Not Meet")))</f>
        <v>Did Not Meet</v>
      </c>
      <c r="K4442" s="13" t="str">
        <f>IF(Z4442&gt;94,"Met",IF(AB4442="--","n/a",IF(AB4442&gt;=0,"Met","Did Not Meet")))</f>
        <v>Met</v>
      </c>
      <c r="L4442" s="13" t="str">
        <f>IF(Z4443&gt;94,"Met",IF(AB4443="--","n/a",IF(AB4443&gt;=0,"Met","Did Not Meet")))</f>
        <v>Met</v>
      </c>
      <c r="M4442" s="1" t="s">
        <v>9</v>
      </c>
      <c r="N4442" s="14" t="s">
        <v>2502</v>
      </c>
      <c r="O4442" s="5"/>
      <c r="P4442" s="44" t="str">
        <f t="shared" ref="P4442" si="5677">IF(H4444="Yes",IF(I4444="Yes","Yes","No"),"No")</f>
        <v>No</v>
      </c>
      <c r="Q4442" s="93"/>
      <c r="R4442" s="5" t="s">
        <v>1</v>
      </c>
      <c r="S4442" s="1" t="s">
        <v>2</v>
      </c>
      <c r="T4442" s="1" t="s">
        <v>3</v>
      </c>
      <c r="U4442" s="5">
        <v>530</v>
      </c>
      <c r="V4442" s="1">
        <v>85.85</v>
      </c>
      <c r="W4442" s="1">
        <v>84.81</v>
      </c>
      <c r="X4442" s="9">
        <f t="shared" si="5647"/>
        <v>1.039999999999992</v>
      </c>
      <c r="Y4442" s="14">
        <v>368</v>
      </c>
      <c r="Z4442" s="1">
        <v>89.95</v>
      </c>
      <c r="AA4442" s="1">
        <v>82.79</v>
      </c>
      <c r="AB4442" s="71">
        <f t="shared" si="5605"/>
        <v>7.1599999999999966</v>
      </c>
      <c r="AC4442" s="36"/>
    </row>
    <row r="4443" spans="1:29" ht="15.75" x14ac:dyDescent="0.25">
      <c r="A4443" s="53">
        <v>6103009</v>
      </c>
      <c r="B4443" s="89" t="s">
        <v>2669</v>
      </c>
      <c r="C4443" s="53" t="s">
        <v>774</v>
      </c>
      <c r="D4443" s="49" t="s">
        <v>2498</v>
      </c>
      <c r="E4443" s="34" t="str">
        <f>M4442</f>
        <v>Needs Improvement School</v>
      </c>
      <c r="F4443" s="65" t="s">
        <v>2484</v>
      </c>
      <c r="G4443" s="62"/>
      <c r="H4443" s="13" t="str">
        <f>IF(V4444&gt;94,"Met",IF(X4444="--","n/a",IF(X4444&gt;=0,"Met","Did Not Meet")))</f>
        <v>Did Not Meet</v>
      </c>
      <c r="I4443" s="13" t="str">
        <f>IF(V4445&gt;94,"Met",IF(X4445="--","n/a",IF(X4445&gt;=0,"Met","Did Not Meet")))</f>
        <v>Did Not Meet</v>
      </c>
      <c r="K4443" s="13" t="str">
        <f>IF(Z4444&gt;94,"Met",IF(AB4444="--","n/a",IF(AB4444&gt;=0,"Met","Did Not Meet")))</f>
        <v>Did Not Meet</v>
      </c>
      <c r="L4443" s="13" t="str">
        <f>IF(Z4445&gt;94,"Met",IF(AB4445="--","n/a",IF(AB4445&gt;=0,"Met","Did Not Meet")))</f>
        <v>Did Not Meet</v>
      </c>
      <c r="M4443" s="5" t="s">
        <v>9</v>
      </c>
      <c r="N4443" s="14" t="s">
        <v>2501</v>
      </c>
      <c r="O4443" s="5"/>
      <c r="P4443" s="44" t="str">
        <f t="shared" ref="P4443" si="5678">IF(K4444="Yes",IF(L4444="Yes","Yes","No"),"No")</f>
        <v>Yes</v>
      </c>
      <c r="Q4443" s="94" t="s">
        <v>2759</v>
      </c>
      <c r="R4443" s="5" t="s">
        <v>1</v>
      </c>
      <c r="S4443" s="5" t="s">
        <v>2</v>
      </c>
      <c r="T4443" s="5" t="s">
        <v>7</v>
      </c>
      <c r="U4443" s="5">
        <v>361</v>
      </c>
      <c r="V4443" s="5">
        <v>81.16</v>
      </c>
      <c r="W4443" s="5">
        <v>82.13</v>
      </c>
      <c r="X4443" s="8">
        <f t="shared" si="5647"/>
        <v>-0.96999999999999886</v>
      </c>
      <c r="Y4443" s="14">
        <v>247</v>
      </c>
      <c r="Z4443" s="5">
        <v>86.64</v>
      </c>
      <c r="AA4443" s="5">
        <v>80.260000000000005</v>
      </c>
      <c r="AB4443" s="71">
        <f t="shared" si="5605"/>
        <v>6.3799999999999955</v>
      </c>
      <c r="AC4443" s="53"/>
    </row>
    <row r="4444" spans="1:29" ht="15" customHeight="1" x14ac:dyDescent="0.25">
      <c r="A4444" s="53">
        <v>6103009</v>
      </c>
      <c r="B4444" s="89" t="s">
        <v>2669</v>
      </c>
      <c r="C4444" s="53" t="s">
        <v>774</v>
      </c>
      <c r="D4444" s="49" t="s">
        <v>2499</v>
      </c>
      <c r="E4444" s="35" t="str">
        <f>VLOOKUP('2012 Accountability Database'!$A4442,'2011 AYP'!A$2:B$1072,2)</f>
        <v xml:space="preserve"> MS (Met Standards)</v>
      </c>
      <c r="F4444" s="66"/>
      <c r="G4444" s="63" t="s">
        <v>2485</v>
      </c>
      <c r="H4444" s="60" t="str">
        <f t="shared" ref="H4444:I4444" si="5679">IF(H4442="Met","Yes",IF(H4443="Met","Yes","No"))</f>
        <v>Yes</v>
      </c>
      <c r="I4444" s="60" t="str">
        <f t="shared" si="5679"/>
        <v>No</v>
      </c>
      <c r="J4444" s="42"/>
      <c r="K4444" s="60" t="str">
        <f t="shared" ref="K4444:L4444" si="5680">IF(K4442="Met","Yes",IF(K4443="Met","Yes","No"))</f>
        <v>Yes</v>
      </c>
      <c r="L4444" s="60" t="str">
        <f t="shared" si="5680"/>
        <v>Yes</v>
      </c>
      <c r="M4444" s="1" t="s">
        <v>9</v>
      </c>
      <c r="N4444" s="14" t="s">
        <v>2503</v>
      </c>
      <c r="O4444" s="5"/>
      <c r="P4444" s="44" t="str">
        <f t="shared" ref="P4444" si="5681">IF(H4448="Yes",IF(I4448="Yes","Yes","No"),"No")</f>
        <v>No</v>
      </c>
      <c r="Q4444" s="108" t="s">
        <v>2758</v>
      </c>
      <c r="R4444" s="5" t="s">
        <v>1</v>
      </c>
      <c r="S4444" s="1" t="s">
        <v>5</v>
      </c>
      <c r="T4444" s="1" t="s">
        <v>3</v>
      </c>
      <c r="U4444" s="5">
        <v>1565</v>
      </c>
      <c r="V4444" s="1">
        <v>83.64</v>
      </c>
      <c r="W4444" s="1">
        <v>84.81</v>
      </c>
      <c r="X4444" s="6">
        <f t="shared" si="5647"/>
        <v>-1.1700000000000017</v>
      </c>
      <c r="Y4444" s="14">
        <v>1116</v>
      </c>
      <c r="Z4444" s="1">
        <v>82.71</v>
      </c>
      <c r="AA4444" s="1">
        <v>82.79</v>
      </c>
      <c r="AB4444" s="72">
        <f t="shared" si="5605"/>
        <v>-8.0000000000012506E-2</v>
      </c>
      <c r="AC4444" s="53"/>
    </row>
    <row r="4445" spans="1:29" x14ac:dyDescent="0.25">
      <c r="A4445" s="53">
        <v>6103009</v>
      </c>
      <c r="B4445" s="89" t="s">
        <v>2669</v>
      </c>
      <c r="C4445" s="53" t="s">
        <v>774</v>
      </c>
      <c r="D4445" s="49" t="s">
        <v>2507</v>
      </c>
      <c r="E4445" s="47">
        <f>VLOOKUP('2012 Accountability Database'!A4442,Dems1112!$A$2:$G$1082,3)</f>
        <v>0.09</v>
      </c>
      <c r="F4445" s="66"/>
      <c r="G4445" s="52"/>
      <c r="M4445" s="1" t="s">
        <v>9</v>
      </c>
      <c r="N4445" s="14" t="s">
        <v>2504</v>
      </c>
      <c r="O4445" s="5"/>
      <c r="P4445" s="44" t="str">
        <f t="shared" ref="P4445" si="5682">IF(K4448="Yes",IF(L4448="Yes","Yes","No"),"No")</f>
        <v>No</v>
      </c>
      <c r="Q4445" s="108"/>
      <c r="R4445" s="5" t="s">
        <v>1</v>
      </c>
      <c r="S4445" s="1" t="s">
        <v>5</v>
      </c>
      <c r="T4445" s="1" t="s">
        <v>7</v>
      </c>
      <c r="U4445" s="5">
        <v>1063</v>
      </c>
      <c r="V4445" s="1">
        <v>79.959999999999994</v>
      </c>
      <c r="W4445" s="1">
        <v>82.13</v>
      </c>
      <c r="X4445" s="6">
        <f t="shared" si="5647"/>
        <v>-2.1700000000000017</v>
      </c>
      <c r="Y4445" s="14">
        <v>738</v>
      </c>
      <c r="Z4445" s="1">
        <v>79.95</v>
      </c>
      <c r="AA4445" s="1">
        <v>80.260000000000005</v>
      </c>
      <c r="AB4445" s="72">
        <f t="shared" si="5605"/>
        <v>-0.31000000000000227</v>
      </c>
      <c r="AC4445" s="53"/>
    </row>
    <row r="4446" spans="1:29" x14ac:dyDescent="0.25">
      <c r="A4446" s="53">
        <v>6103009</v>
      </c>
      <c r="B4446" s="89" t="s">
        <v>2669</v>
      </c>
      <c r="C4446" s="53" t="s">
        <v>774</v>
      </c>
      <c r="D4446" s="50" t="s">
        <v>2508</v>
      </c>
      <c r="E4446" s="47">
        <f>VLOOKUP('2012 Accountability Database'!A4442,Dems1112!$A$2:$G$1082,4)</f>
        <v>0.67</v>
      </c>
      <c r="F4446" s="65" t="s">
        <v>2486</v>
      </c>
      <c r="G4446" s="62"/>
      <c r="H4446" s="13" t="str">
        <f>IF(V4446&gt;94,"Met",IF(X4446="--","n/a",IF(X4446&gt;=0,"Met","Did Not Meet")))</f>
        <v>Did Not Meet</v>
      </c>
      <c r="I4446" s="13" t="str">
        <f>IF(V4447&gt;94,"Met",IF(X4447="--","n/a",IF(X4447&gt;=0,"Met","Did Not Meet")))</f>
        <v>Did Not Meet</v>
      </c>
      <c r="J4446" s="13"/>
      <c r="K4446" s="13" t="str">
        <f>IF(Z4446&gt;94,"Met",IF(AB4446="--","n/a",IF(AB4446&gt;=0,"Met","Did Not Meet")))</f>
        <v>Did Not Meet</v>
      </c>
      <c r="L4446" s="13" t="str">
        <f>IF(Z4447&gt;94,"Met",IF(AB4447="--","n/a",IF(AB4447&gt;=0,"Met","Did Not Meet")))</f>
        <v>Did Not Meet</v>
      </c>
      <c r="M4446" s="1" t="s">
        <v>9</v>
      </c>
      <c r="N4446" s="68" t="s">
        <v>2497</v>
      </c>
      <c r="O4446" s="35"/>
      <c r="P4446" s="44"/>
      <c r="Q4446" s="108"/>
      <c r="R4446" s="5" t="s">
        <v>6</v>
      </c>
      <c r="S4446" s="1" t="s">
        <v>2</v>
      </c>
      <c r="T4446" s="1" t="s">
        <v>3</v>
      </c>
      <c r="U4446" s="5">
        <v>530</v>
      </c>
      <c r="V4446" s="1">
        <v>86.98</v>
      </c>
      <c r="W4446" s="1">
        <v>89.75</v>
      </c>
      <c r="X4446" s="6">
        <f t="shared" si="5647"/>
        <v>-2.769999999999996</v>
      </c>
      <c r="Y4446" s="14">
        <v>368</v>
      </c>
      <c r="Z4446" s="1">
        <v>67.12</v>
      </c>
      <c r="AA4446" s="1">
        <v>80.5</v>
      </c>
      <c r="AB4446" s="72">
        <f t="shared" si="5605"/>
        <v>-13.379999999999995</v>
      </c>
      <c r="AC4446" s="53"/>
    </row>
    <row r="4447" spans="1:29" x14ac:dyDescent="0.25">
      <c r="A4447" s="53">
        <v>6103009</v>
      </c>
      <c r="B4447" s="89" t="s">
        <v>2669</v>
      </c>
      <c r="C4447" s="53" t="s">
        <v>774</v>
      </c>
      <c r="D4447" s="50" t="s">
        <v>974</v>
      </c>
      <c r="E4447" s="47" t="str">
        <f>VLOOKUP('2012 Accountability Database'!A4442,Dems1112!$A$2:$G$1082,5)</f>
        <v>K-2</v>
      </c>
      <c r="F4447" s="65" t="s">
        <v>2487</v>
      </c>
      <c r="G4447" s="62"/>
      <c r="H4447" s="13" t="str">
        <f>IF(V4448&gt;94,"Met",IF(X4448="--","n/a",IF(X4448&gt;=0,"Met","Did Not Meet")))</f>
        <v>Did Not Meet</v>
      </c>
      <c r="I4447" s="13" t="str">
        <f>IF(V4449&gt;94,"Met",IF(X4449="--","n/a",IF(X4449&gt;=0,"Met","Did Not Meet")))</f>
        <v>Did Not Meet</v>
      </c>
      <c r="J4447" s="13"/>
      <c r="K4447" s="13" t="str">
        <f>IF(Z4448&gt;94,"Met",IF(AB4448="--","n/a",IF(AB4448&gt;=0,"Met","Did Not Meet")))</f>
        <v>Did Not Meet</v>
      </c>
      <c r="L4447" s="13" t="str">
        <f>IF(Z4449&gt;94,"Met",IF(AB4449="--","n/a",IF(AB4449&gt;=0,"Met","Did Not Meet")))</f>
        <v>Did Not Meet</v>
      </c>
      <c r="M4447" s="1" t="s">
        <v>9</v>
      </c>
      <c r="N4447" s="14"/>
      <c r="O4447" s="35" t="s">
        <v>2506</v>
      </c>
      <c r="P4447" s="83" t="str">
        <f t="shared" ref="P4447" si="5683">IF(P4442="No"," ", IF(P4444="No"," ",IF(P4443="No", " ",IF(P4445="No"," ","X"))))</f>
        <v xml:space="preserve"> </v>
      </c>
      <c r="Q4447" s="108"/>
      <c r="R4447" s="5" t="s">
        <v>6</v>
      </c>
      <c r="S4447" s="1" t="s">
        <v>2</v>
      </c>
      <c r="T4447" s="1" t="s">
        <v>7</v>
      </c>
      <c r="U4447" s="5">
        <v>361</v>
      </c>
      <c r="V4447" s="1">
        <v>83.38</v>
      </c>
      <c r="W4447" s="1">
        <v>88</v>
      </c>
      <c r="X4447" s="6">
        <f t="shared" si="5647"/>
        <v>-4.6200000000000045</v>
      </c>
      <c r="Y4447" s="14">
        <v>247</v>
      </c>
      <c r="Z4447" s="1">
        <v>63.16</v>
      </c>
      <c r="AA4447" s="1">
        <v>77.27</v>
      </c>
      <c r="AB4447" s="72">
        <f t="shared" si="5605"/>
        <v>-14.11</v>
      </c>
      <c r="AC4447" s="53"/>
    </row>
    <row r="4448" spans="1:29" ht="15.75" x14ac:dyDescent="0.25">
      <c r="A4448" s="53">
        <v>6103009</v>
      </c>
      <c r="B4448" s="89" t="s">
        <v>2669</v>
      </c>
      <c r="C4448" s="53" t="s">
        <v>774</v>
      </c>
      <c r="D4448" s="50" t="s">
        <v>975</v>
      </c>
      <c r="E4448" s="48" t="str">
        <f>VLOOKUP('2012 Accountability Database'!A4442,Dems1112!$A$2:$G$1082,6)</f>
        <v>2 (Northeast AR)</v>
      </c>
      <c r="F4448" s="66"/>
      <c r="G4448" s="63" t="s">
        <v>2488</v>
      </c>
      <c r="H4448" s="61" t="str">
        <f t="shared" ref="H4448:I4448" si="5684">IF(H4446="Met","Yes",IF(H4447="Met","Yes","No"))</f>
        <v>No</v>
      </c>
      <c r="I4448" s="61" t="str">
        <f t="shared" si="5684"/>
        <v>No</v>
      </c>
      <c r="J4448" s="55"/>
      <c r="K4448" s="61" t="str">
        <f t="shared" ref="K4448:L4448" si="5685">IF(K4446="Met","Yes",IF(K4447="Met","Yes","No"))</f>
        <v>No</v>
      </c>
      <c r="L4448" s="61" t="str">
        <f t="shared" si="5685"/>
        <v>No</v>
      </c>
      <c r="M4448" s="1" t="s">
        <v>9</v>
      </c>
      <c r="N4448" s="14"/>
      <c r="O4448" s="35" t="s">
        <v>2505</v>
      </c>
      <c r="P4448" s="83" t="str">
        <f t="shared" ref="P4448" si="5686">IF(P4447="X"," ",IF(P4449="X"," ","X"))</f>
        <v xml:space="preserve"> </v>
      </c>
      <c r="Q4448" s="94" t="s">
        <v>2759</v>
      </c>
      <c r="R4448" s="5" t="s">
        <v>6</v>
      </c>
      <c r="S4448" s="1" t="s">
        <v>5</v>
      </c>
      <c r="T4448" s="1" t="s">
        <v>3</v>
      </c>
      <c r="U4448" s="5">
        <v>1565</v>
      </c>
      <c r="V4448" s="1">
        <v>87.86</v>
      </c>
      <c r="W4448" s="1">
        <v>89.75</v>
      </c>
      <c r="X4448" s="6">
        <f t="shared" si="5647"/>
        <v>-1.8900000000000006</v>
      </c>
      <c r="Y4448" s="14">
        <v>1115</v>
      </c>
      <c r="Z4448" s="1">
        <v>75.34</v>
      </c>
      <c r="AA4448" s="1">
        <v>80.5</v>
      </c>
      <c r="AB4448" s="72">
        <f t="shared" ref="AB4448:AB4511" si="5687">Z4448-AA4448</f>
        <v>-5.1599999999999966</v>
      </c>
      <c r="AC4448" s="53"/>
    </row>
    <row r="4449" spans="1:29" x14ac:dyDescent="0.25">
      <c r="A4449" s="54">
        <v>6103009</v>
      </c>
      <c r="B4449" s="90" t="s">
        <v>2669</v>
      </c>
      <c r="C4449" s="54" t="s">
        <v>774</v>
      </c>
      <c r="D4449" s="4"/>
      <c r="E4449" s="4"/>
      <c r="F4449" s="67"/>
      <c r="G4449" s="64"/>
      <c r="H4449" s="43"/>
      <c r="I4449" s="43"/>
      <c r="J4449" s="43"/>
      <c r="K4449" s="43"/>
      <c r="L4449" s="43"/>
      <c r="M4449" s="4" t="s">
        <v>9</v>
      </c>
      <c r="N4449" s="15"/>
      <c r="O4449" s="38" t="s">
        <v>2482</v>
      </c>
      <c r="P4449" s="84" t="str">
        <f>IF(E4443="Achieving School"," ","X")</f>
        <v>X</v>
      </c>
      <c r="Q4449" s="91"/>
      <c r="R4449" s="4" t="s">
        <v>6</v>
      </c>
      <c r="S4449" s="4" t="s">
        <v>5</v>
      </c>
      <c r="T4449" s="4" t="s">
        <v>7</v>
      </c>
      <c r="U4449" s="4">
        <v>1063</v>
      </c>
      <c r="V4449" s="4">
        <v>85.14</v>
      </c>
      <c r="W4449" s="4">
        <v>88</v>
      </c>
      <c r="X4449" s="7">
        <f t="shared" si="5647"/>
        <v>-2.8599999999999994</v>
      </c>
      <c r="Y4449" s="15">
        <v>737</v>
      </c>
      <c r="Z4449" s="4">
        <v>72.319999999999993</v>
      </c>
      <c r="AA4449" s="4">
        <v>77.27</v>
      </c>
      <c r="AB4449" s="73">
        <f t="shared" si="5687"/>
        <v>-4.9500000000000028</v>
      </c>
      <c r="AC4449" s="54"/>
    </row>
    <row r="4450" spans="1:29" x14ac:dyDescent="0.25">
      <c r="A4450" s="1">
        <v>6103011</v>
      </c>
      <c r="B4450" s="87" t="s">
        <v>2669</v>
      </c>
      <c r="C4450" s="55" t="s">
        <v>775</v>
      </c>
      <c r="E4450" s="42"/>
      <c r="F4450" s="65" t="s">
        <v>2483</v>
      </c>
      <c r="G4450" s="62"/>
      <c r="H4450" s="37" t="str">
        <f>IF(V4450&gt;94,"Met",IF(X4450="--","n/a",IF(X4450&gt;=0,"Met","Did Not Meet")))</f>
        <v>Met</v>
      </c>
      <c r="I4450" s="37" t="str">
        <f>IF(V4451&gt;94,"Met",IF(X4451="--","n/a",IF(X4451&gt;=0,"Met","Did Not Meet")))</f>
        <v>Did Not Meet</v>
      </c>
      <c r="K4450" s="13" t="str">
        <f>IF(Z4450&gt;94,"Met",IF(AB4450="--","n/a",IF(AB4450&gt;=0,"Met","Did Not Meet")))</f>
        <v>Met</v>
      </c>
      <c r="L4450" s="13" t="str">
        <f>IF(Z4451&gt;94,"Met",IF(AB4451="--","n/a",IF(AB4451&gt;=0,"Met","Did Not Meet")))</f>
        <v>Met</v>
      </c>
      <c r="M4450" s="1" t="s">
        <v>9</v>
      </c>
      <c r="N4450" s="14" t="s">
        <v>2502</v>
      </c>
      <c r="O4450" s="5"/>
      <c r="P4450" s="44" t="str">
        <f t="shared" ref="P4450" si="5688">IF(H4452="Yes",IF(I4452="Yes","Yes","No"),"No")</f>
        <v>No</v>
      </c>
      <c r="Q4450" s="93"/>
      <c r="R4450" s="5" t="s">
        <v>1</v>
      </c>
      <c r="S4450" s="1" t="s">
        <v>2</v>
      </c>
      <c r="T4450" s="1" t="s">
        <v>3</v>
      </c>
      <c r="U4450" s="5">
        <v>530</v>
      </c>
      <c r="V4450" s="1">
        <v>85.85</v>
      </c>
      <c r="W4450" s="1">
        <v>84.81</v>
      </c>
      <c r="X4450" s="9">
        <f t="shared" si="5647"/>
        <v>1.039999999999992</v>
      </c>
      <c r="Y4450" s="14">
        <v>368</v>
      </c>
      <c r="Z4450" s="1">
        <v>89.95</v>
      </c>
      <c r="AA4450" s="1">
        <v>82.79</v>
      </c>
      <c r="AB4450" s="71">
        <f t="shared" si="5687"/>
        <v>7.1599999999999966</v>
      </c>
      <c r="AC4450" s="36"/>
    </row>
    <row r="4451" spans="1:29" ht="15.75" x14ac:dyDescent="0.25">
      <c r="A4451" s="53">
        <v>6103011</v>
      </c>
      <c r="B4451" s="89" t="s">
        <v>2669</v>
      </c>
      <c r="C4451" s="53" t="s">
        <v>775</v>
      </c>
      <c r="D4451" s="49" t="s">
        <v>2498</v>
      </c>
      <c r="E4451" s="34" t="str">
        <f>M4450</f>
        <v>Needs Improvement School</v>
      </c>
      <c r="F4451" s="65" t="s">
        <v>2484</v>
      </c>
      <c r="G4451" s="62"/>
      <c r="H4451" s="13" t="str">
        <f>IF(V4452&gt;94,"Met",IF(X4452="--","n/a",IF(X4452&gt;=0,"Met","Did Not Meet")))</f>
        <v>Did Not Meet</v>
      </c>
      <c r="I4451" s="13" t="str">
        <f>IF(V4453&gt;94,"Met",IF(X4453="--","n/a",IF(X4453&gt;=0,"Met","Did Not Meet")))</f>
        <v>Did Not Meet</v>
      </c>
      <c r="K4451" s="13" t="str">
        <f>IF(Z4452&gt;94,"Met",IF(AB4452="--","n/a",IF(AB4452&gt;=0,"Met","Did Not Meet")))</f>
        <v>Did Not Meet</v>
      </c>
      <c r="L4451" s="13" t="str">
        <f>IF(Z4453&gt;94,"Met",IF(AB4453="--","n/a",IF(AB4453&gt;=0,"Met","Did Not Meet")))</f>
        <v>Did Not Meet</v>
      </c>
      <c r="M4451" s="1" t="s">
        <v>9</v>
      </c>
      <c r="N4451" s="14" t="s">
        <v>2501</v>
      </c>
      <c r="O4451" s="5"/>
      <c r="P4451" s="44" t="str">
        <f t="shared" ref="P4451" si="5689">IF(K4452="Yes",IF(L4452="Yes","Yes","No"),"No")</f>
        <v>Yes</v>
      </c>
      <c r="Q4451" s="94" t="s">
        <v>2759</v>
      </c>
      <c r="R4451" s="5" t="s">
        <v>1</v>
      </c>
      <c r="S4451" s="1" t="s">
        <v>2</v>
      </c>
      <c r="T4451" s="1" t="s">
        <v>7</v>
      </c>
      <c r="U4451" s="5">
        <v>361</v>
      </c>
      <c r="V4451" s="1">
        <v>81.16</v>
      </c>
      <c r="W4451" s="1">
        <v>82.13</v>
      </c>
      <c r="X4451" s="6">
        <f t="shared" si="5647"/>
        <v>-0.96999999999999886</v>
      </c>
      <c r="Y4451" s="14">
        <v>247</v>
      </c>
      <c r="Z4451" s="1">
        <v>86.64</v>
      </c>
      <c r="AA4451" s="1">
        <v>80.260000000000005</v>
      </c>
      <c r="AB4451" s="71">
        <f t="shared" si="5687"/>
        <v>6.3799999999999955</v>
      </c>
      <c r="AC4451" s="53"/>
    </row>
    <row r="4452" spans="1:29" ht="15" customHeight="1" x14ac:dyDescent="0.25">
      <c r="A4452" s="53">
        <v>6103011</v>
      </c>
      <c r="B4452" s="89" t="s">
        <v>2669</v>
      </c>
      <c r="C4452" s="53" t="s">
        <v>775</v>
      </c>
      <c r="D4452" s="49" t="s">
        <v>2499</v>
      </c>
      <c r="E4452" s="35" t="str">
        <f>VLOOKUP('2012 Accountability Database'!$A4450,'2011 AYP'!A$2:B$1072,2)</f>
        <v xml:space="preserve"> MS (Met Standards)</v>
      </c>
      <c r="F4452" s="66"/>
      <c r="G4452" s="63" t="s">
        <v>2485</v>
      </c>
      <c r="H4452" s="60" t="str">
        <f t="shared" ref="H4452:I4452" si="5690">IF(H4450="Met","Yes",IF(H4451="Met","Yes","No"))</f>
        <v>Yes</v>
      </c>
      <c r="I4452" s="60" t="str">
        <f t="shared" si="5690"/>
        <v>No</v>
      </c>
      <c r="J4452" s="42"/>
      <c r="K4452" s="60" t="str">
        <f t="shared" ref="K4452:L4452" si="5691">IF(K4450="Met","Yes",IF(K4451="Met","Yes","No"))</f>
        <v>Yes</v>
      </c>
      <c r="L4452" s="60" t="str">
        <f t="shared" si="5691"/>
        <v>Yes</v>
      </c>
      <c r="M4452" s="1" t="s">
        <v>9</v>
      </c>
      <c r="N4452" s="14" t="s">
        <v>2503</v>
      </c>
      <c r="O4452" s="5"/>
      <c r="P4452" s="44" t="str">
        <f t="shared" ref="P4452" si="5692">IF(H4456="Yes",IF(I4456="Yes","Yes","No"),"No")</f>
        <v>No</v>
      </c>
      <c r="Q4452" s="108" t="s">
        <v>2758</v>
      </c>
      <c r="R4452" s="5" t="s">
        <v>1</v>
      </c>
      <c r="S4452" s="1" t="s">
        <v>5</v>
      </c>
      <c r="T4452" s="1" t="s">
        <v>3</v>
      </c>
      <c r="U4452" s="5">
        <v>1565</v>
      </c>
      <c r="V4452" s="1">
        <v>83.64</v>
      </c>
      <c r="W4452" s="1">
        <v>84.81</v>
      </c>
      <c r="X4452" s="6">
        <f t="shared" si="5647"/>
        <v>-1.1700000000000017</v>
      </c>
      <c r="Y4452" s="14">
        <v>1116</v>
      </c>
      <c r="Z4452" s="1">
        <v>82.71</v>
      </c>
      <c r="AA4452" s="1">
        <v>82.79</v>
      </c>
      <c r="AB4452" s="72">
        <f t="shared" si="5687"/>
        <v>-8.0000000000012506E-2</v>
      </c>
      <c r="AC4452" s="53"/>
    </row>
    <row r="4453" spans="1:29" x14ac:dyDescent="0.25">
      <c r="A4453" s="53">
        <v>6103011</v>
      </c>
      <c r="B4453" s="89" t="s">
        <v>2669</v>
      </c>
      <c r="C4453" s="53" t="s">
        <v>775</v>
      </c>
      <c r="D4453" s="49" t="s">
        <v>2507</v>
      </c>
      <c r="E4453" s="47">
        <f>VLOOKUP('2012 Accountability Database'!A4450,Dems1112!$A$2:$G$1082,3)</f>
        <v>0.06</v>
      </c>
      <c r="F4453" s="66"/>
      <c r="G4453" s="52"/>
      <c r="M4453" s="5" t="s">
        <v>9</v>
      </c>
      <c r="N4453" s="14" t="s">
        <v>2504</v>
      </c>
      <c r="O4453" s="5"/>
      <c r="P4453" s="44" t="str">
        <f t="shared" ref="P4453" si="5693">IF(K4456="Yes",IF(L4456="Yes","Yes","No"),"No")</f>
        <v>No</v>
      </c>
      <c r="Q4453" s="108"/>
      <c r="R4453" s="5" t="s">
        <v>1</v>
      </c>
      <c r="S4453" s="5" t="s">
        <v>5</v>
      </c>
      <c r="T4453" s="5" t="s">
        <v>7</v>
      </c>
      <c r="U4453" s="5">
        <v>1063</v>
      </c>
      <c r="V4453" s="5">
        <v>79.959999999999994</v>
      </c>
      <c r="W4453" s="5">
        <v>82.13</v>
      </c>
      <c r="X4453" s="8">
        <f t="shared" si="5647"/>
        <v>-2.1700000000000017</v>
      </c>
      <c r="Y4453" s="14">
        <v>738</v>
      </c>
      <c r="Z4453" s="5">
        <v>79.95</v>
      </c>
      <c r="AA4453" s="5">
        <v>80.260000000000005</v>
      </c>
      <c r="AB4453" s="72">
        <f t="shared" si="5687"/>
        <v>-0.31000000000000227</v>
      </c>
      <c r="AC4453" s="53"/>
    </row>
    <row r="4454" spans="1:29" x14ac:dyDescent="0.25">
      <c r="A4454" s="53">
        <v>6103011</v>
      </c>
      <c r="B4454" s="89" t="s">
        <v>2669</v>
      </c>
      <c r="C4454" s="53" t="s">
        <v>775</v>
      </c>
      <c r="D4454" s="50" t="s">
        <v>2508</v>
      </c>
      <c r="E4454" s="47">
        <f>VLOOKUP('2012 Accountability Database'!A4450,Dems1112!$A$2:$G$1082,4)</f>
        <v>0.65</v>
      </c>
      <c r="F4454" s="65" t="s">
        <v>2486</v>
      </c>
      <c r="G4454" s="62"/>
      <c r="H4454" s="13" t="str">
        <f>IF(V4454&gt;94,"Met",IF(X4454="--","n/a",IF(X4454&gt;=0,"Met","Did Not Meet")))</f>
        <v>Did Not Meet</v>
      </c>
      <c r="I4454" s="13" t="str">
        <f>IF(V4455&gt;94,"Met",IF(X4455="--","n/a",IF(X4455&gt;=0,"Met","Did Not Meet")))</f>
        <v>Did Not Meet</v>
      </c>
      <c r="J4454" s="13"/>
      <c r="K4454" s="13" t="str">
        <f>IF(Z4454&gt;94,"Met",IF(AB4454="--","n/a",IF(AB4454&gt;=0,"Met","Did Not Meet")))</f>
        <v>Did Not Meet</v>
      </c>
      <c r="L4454" s="13" t="str">
        <f>IF(Z4455&gt;94,"Met",IF(AB4455="--","n/a",IF(AB4455&gt;=0,"Met","Did Not Meet")))</f>
        <v>Did Not Meet</v>
      </c>
      <c r="M4454" s="1" t="s">
        <v>9</v>
      </c>
      <c r="N4454" s="68" t="s">
        <v>2497</v>
      </c>
      <c r="O4454" s="35"/>
      <c r="P4454" s="44"/>
      <c r="Q4454" s="108"/>
      <c r="R4454" s="5" t="s">
        <v>6</v>
      </c>
      <c r="S4454" s="1" t="s">
        <v>2</v>
      </c>
      <c r="T4454" s="1" t="s">
        <v>3</v>
      </c>
      <c r="U4454" s="5">
        <v>530</v>
      </c>
      <c r="V4454" s="1">
        <v>86.98</v>
      </c>
      <c r="W4454" s="1">
        <v>89.75</v>
      </c>
      <c r="X4454" s="6">
        <f t="shared" si="5647"/>
        <v>-2.769999999999996</v>
      </c>
      <c r="Y4454" s="14">
        <v>368</v>
      </c>
      <c r="Z4454" s="1">
        <v>67.12</v>
      </c>
      <c r="AA4454" s="1">
        <v>80.5</v>
      </c>
      <c r="AB4454" s="72">
        <f t="shared" si="5687"/>
        <v>-13.379999999999995</v>
      </c>
      <c r="AC4454" s="53"/>
    </row>
    <row r="4455" spans="1:29" x14ac:dyDescent="0.25">
      <c r="A4455" s="53">
        <v>6103011</v>
      </c>
      <c r="B4455" s="89" t="s">
        <v>2669</v>
      </c>
      <c r="C4455" s="53" t="s">
        <v>775</v>
      </c>
      <c r="D4455" s="50" t="s">
        <v>974</v>
      </c>
      <c r="E4455" s="47" t="str">
        <f>VLOOKUP('2012 Accountability Database'!A4450,Dems1112!$A$2:$G$1082,5)</f>
        <v>3-6</v>
      </c>
      <c r="F4455" s="65" t="s">
        <v>2487</v>
      </c>
      <c r="G4455" s="62"/>
      <c r="H4455" s="13" t="str">
        <f>IF(V4456&gt;94,"Met",IF(X4456="--","n/a",IF(X4456&gt;=0,"Met","Did Not Meet")))</f>
        <v>Did Not Meet</v>
      </c>
      <c r="I4455" s="13" t="str">
        <f>IF(V4457&gt;94,"Met",IF(X4457="--","n/a",IF(X4457&gt;=0,"Met","Did Not Meet")))</f>
        <v>Did Not Meet</v>
      </c>
      <c r="J4455" s="13"/>
      <c r="K4455" s="13" t="str">
        <f>IF(Z4456&gt;94,"Met",IF(AB4456="--","n/a",IF(AB4456&gt;=0,"Met","Did Not Meet")))</f>
        <v>Did Not Meet</v>
      </c>
      <c r="L4455" s="13" t="str">
        <f>IF(Z4457&gt;94,"Met",IF(AB4457="--","n/a",IF(AB4457&gt;=0,"Met","Did Not Meet")))</f>
        <v>Did Not Meet</v>
      </c>
      <c r="M4455" s="1" t="s">
        <v>9</v>
      </c>
      <c r="N4455" s="14"/>
      <c r="O4455" s="35" t="s">
        <v>2506</v>
      </c>
      <c r="P4455" s="83" t="str">
        <f t="shared" ref="P4455" si="5694">IF(P4450="No"," ", IF(P4452="No"," ",IF(P4451="No", " ",IF(P4453="No"," ","X"))))</f>
        <v xml:space="preserve"> </v>
      </c>
      <c r="Q4455" s="108"/>
      <c r="R4455" s="5" t="s">
        <v>6</v>
      </c>
      <c r="S4455" s="1" t="s">
        <v>2</v>
      </c>
      <c r="T4455" s="1" t="s">
        <v>7</v>
      </c>
      <c r="U4455" s="5">
        <v>361</v>
      </c>
      <c r="V4455" s="1">
        <v>83.38</v>
      </c>
      <c r="W4455" s="1">
        <v>88</v>
      </c>
      <c r="X4455" s="6">
        <f t="shared" si="5647"/>
        <v>-4.6200000000000045</v>
      </c>
      <c r="Y4455" s="14">
        <v>247</v>
      </c>
      <c r="Z4455" s="1">
        <v>63.16</v>
      </c>
      <c r="AA4455" s="1">
        <v>77.27</v>
      </c>
      <c r="AB4455" s="72">
        <f t="shared" si="5687"/>
        <v>-14.11</v>
      </c>
      <c r="AC4455" s="53"/>
    </row>
    <row r="4456" spans="1:29" ht="15.75" x14ac:dyDescent="0.25">
      <c r="A4456" s="53">
        <v>6103011</v>
      </c>
      <c r="B4456" s="89" t="s">
        <v>2669</v>
      </c>
      <c r="C4456" s="53" t="s">
        <v>775</v>
      </c>
      <c r="D4456" s="50" t="s">
        <v>975</v>
      </c>
      <c r="E4456" s="48" t="str">
        <f>VLOOKUP('2012 Accountability Database'!A4450,Dems1112!$A$2:$G$1082,6)</f>
        <v>2 (Northeast AR)</v>
      </c>
      <c r="F4456" s="66"/>
      <c r="G4456" s="63" t="s">
        <v>2488</v>
      </c>
      <c r="H4456" s="61" t="str">
        <f t="shared" ref="H4456:I4456" si="5695">IF(H4454="Met","Yes",IF(H4455="Met","Yes","No"))</f>
        <v>No</v>
      </c>
      <c r="I4456" s="61" t="str">
        <f t="shared" si="5695"/>
        <v>No</v>
      </c>
      <c r="J4456" s="55"/>
      <c r="K4456" s="61" t="str">
        <f t="shared" ref="K4456:L4456" si="5696">IF(K4454="Met","Yes",IF(K4455="Met","Yes","No"))</f>
        <v>No</v>
      </c>
      <c r="L4456" s="61" t="str">
        <f t="shared" si="5696"/>
        <v>No</v>
      </c>
      <c r="M4456" s="1" t="s">
        <v>9</v>
      </c>
      <c r="N4456" s="14"/>
      <c r="O4456" s="35" t="s">
        <v>2505</v>
      </c>
      <c r="P4456" s="83" t="str">
        <f t="shared" ref="P4456" si="5697">IF(P4455="X"," ",IF(P4457="X"," ","X"))</f>
        <v xml:space="preserve"> </v>
      </c>
      <c r="Q4456" s="94" t="s">
        <v>2759</v>
      </c>
      <c r="R4456" s="5" t="s">
        <v>6</v>
      </c>
      <c r="S4456" s="1" t="s">
        <v>5</v>
      </c>
      <c r="T4456" s="1" t="s">
        <v>3</v>
      </c>
      <c r="U4456" s="5">
        <v>1565</v>
      </c>
      <c r="V4456" s="1">
        <v>87.86</v>
      </c>
      <c r="W4456" s="1">
        <v>89.75</v>
      </c>
      <c r="X4456" s="6">
        <f t="shared" si="5647"/>
        <v>-1.8900000000000006</v>
      </c>
      <c r="Y4456" s="14">
        <v>1115</v>
      </c>
      <c r="Z4456" s="1">
        <v>75.34</v>
      </c>
      <c r="AA4456" s="1">
        <v>80.5</v>
      </c>
      <c r="AB4456" s="72">
        <f t="shared" si="5687"/>
        <v>-5.1599999999999966</v>
      </c>
      <c r="AC4456" s="53"/>
    </row>
    <row r="4457" spans="1:29" x14ac:dyDescent="0.25">
      <c r="A4457" s="54">
        <v>6103011</v>
      </c>
      <c r="B4457" s="90" t="s">
        <v>2669</v>
      </c>
      <c r="C4457" s="54" t="s">
        <v>775</v>
      </c>
      <c r="D4457" s="4"/>
      <c r="E4457" s="4"/>
      <c r="F4457" s="67"/>
      <c r="G4457" s="64"/>
      <c r="H4457" s="43"/>
      <c r="I4457" s="43"/>
      <c r="J4457" s="43"/>
      <c r="K4457" s="43"/>
      <c r="L4457" s="43"/>
      <c r="M4457" s="4" t="s">
        <v>9</v>
      </c>
      <c r="N4457" s="15"/>
      <c r="O4457" s="38" t="s">
        <v>2482</v>
      </c>
      <c r="P4457" s="84" t="str">
        <f>IF(E4451="Achieving School"," ","X")</f>
        <v>X</v>
      </c>
      <c r="Q4457" s="91"/>
      <c r="R4457" s="4" t="s">
        <v>6</v>
      </c>
      <c r="S4457" s="4" t="s">
        <v>5</v>
      </c>
      <c r="T4457" s="4" t="s">
        <v>7</v>
      </c>
      <c r="U4457" s="4">
        <v>1063</v>
      </c>
      <c r="V4457" s="4">
        <v>85.14</v>
      </c>
      <c r="W4457" s="4">
        <v>88</v>
      </c>
      <c r="X4457" s="7">
        <f t="shared" si="5647"/>
        <v>-2.8599999999999994</v>
      </c>
      <c r="Y4457" s="15">
        <v>737</v>
      </c>
      <c r="Z4457" s="4">
        <v>72.319999999999993</v>
      </c>
      <c r="AA4457" s="4">
        <v>77.27</v>
      </c>
      <c r="AB4457" s="73">
        <f t="shared" si="5687"/>
        <v>-4.9500000000000028</v>
      </c>
      <c r="AC4457" s="54"/>
    </row>
    <row r="4458" spans="1:29" x14ac:dyDescent="0.25">
      <c r="A4458" s="1">
        <v>6103012</v>
      </c>
      <c r="B4458" s="87" t="s">
        <v>2669</v>
      </c>
      <c r="C4458" s="55" t="s">
        <v>776</v>
      </c>
      <c r="E4458" s="42"/>
      <c r="F4458" s="65" t="s">
        <v>2483</v>
      </c>
      <c r="G4458" s="62"/>
      <c r="H4458" s="37" t="str">
        <f>IF(V4458&gt;94,"Met",IF(X4458="--","n/a",IF(X4458&gt;=0,"Met","Did Not Meet")))</f>
        <v>Met</v>
      </c>
      <c r="I4458" s="37" t="str">
        <f>IF(V4459&gt;94,"Met",IF(X4459="--","n/a",IF(X4459&gt;=0,"Met","Did Not Meet")))</f>
        <v>Met</v>
      </c>
      <c r="K4458" s="13" t="str">
        <f>IF(Z4458&gt;94,"Met",IF(AB4458="--","n/a",IF(AB4458&gt;=0,"Met","Did Not Meet")))</f>
        <v>Met</v>
      </c>
      <c r="L4458" s="13" t="str">
        <f>IF(Z4459&gt;94,"Met",IF(AB4459="--","n/a",IF(AB4459&gt;=0,"Met","Did Not Meet")))</f>
        <v>Met</v>
      </c>
      <c r="M4458" s="1" t="s">
        <v>9</v>
      </c>
      <c r="N4458" s="14" t="s">
        <v>2502</v>
      </c>
      <c r="O4458" s="5"/>
      <c r="P4458" s="44" t="str">
        <f t="shared" ref="P4458" si="5698">IF(H4460="Yes",IF(I4460="Yes","Yes","No"),"No")</f>
        <v>Yes</v>
      </c>
      <c r="Q4458" s="93"/>
      <c r="R4458" s="5" t="s">
        <v>1</v>
      </c>
      <c r="S4458" s="1" t="s">
        <v>2</v>
      </c>
      <c r="T4458" s="1" t="s">
        <v>3</v>
      </c>
      <c r="U4458" s="5">
        <v>302</v>
      </c>
      <c r="V4458" s="1">
        <v>82.12</v>
      </c>
      <c r="W4458" s="1">
        <v>79.84</v>
      </c>
      <c r="X4458" s="9">
        <f t="shared" si="5647"/>
        <v>2.2800000000000011</v>
      </c>
      <c r="Y4458" s="14">
        <v>274</v>
      </c>
      <c r="Z4458" s="1">
        <v>83.94</v>
      </c>
      <c r="AA4458" s="1">
        <v>78.349999999999994</v>
      </c>
      <c r="AB4458" s="71">
        <f t="shared" si="5687"/>
        <v>5.5900000000000034</v>
      </c>
      <c r="AC4458" s="36"/>
    </row>
    <row r="4459" spans="1:29" ht="15.75" x14ac:dyDescent="0.25">
      <c r="A4459" s="53">
        <v>6103012</v>
      </c>
      <c r="B4459" s="89" t="s">
        <v>2669</v>
      </c>
      <c r="C4459" s="53" t="s">
        <v>776</v>
      </c>
      <c r="D4459" s="49" t="s">
        <v>2498</v>
      </c>
      <c r="E4459" s="34" t="str">
        <f>M4458</f>
        <v>Needs Improvement School</v>
      </c>
      <c r="F4459" s="65" t="s">
        <v>2484</v>
      </c>
      <c r="G4459" s="62"/>
      <c r="H4459" s="13" t="str">
        <f>IF(V4460&gt;94,"Met",IF(X4460="--","n/a",IF(X4460&gt;=0,"Met","Did Not Meet")))</f>
        <v>Did Not Meet</v>
      </c>
      <c r="I4459" s="13" t="str">
        <f>IF(V4461&gt;94,"Met",IF(X4461="--","n/a",IF(X4461&gt;=0,"Met","Did Not Meet")))</f>
        <v>Did Not Meet</v>
      </c>
      <c r="K4459" s="13" t="str">
        <f>IF(Z4460&gt;94,"Met",IF(AB4460="--","n/a",IF(AB4460&gt;=0,"Met","Did Not Meet")))</f>
        <v>Met</v>
      </c>
      <c r="L4459" s="13" t="str">
        <f>IF(Z4461&gt;94,"Met",IF(AB4461="--","n/a",IF(AB4461&gt;=0,"Met","Did Not Meet")))</f>
        <v>Met</v>
      </c>
      <c r="M4459" s="1" t="s">
        <v>9</v>
      </c>
      <c r="N4459" s="14" t="s">
        <v>2501</v>
      </c>
      <c r="O4459" s="5"/>
      <c r="P4459" s="44" t="str">
        <f t="shared" ref="P4459" si="5699">IF(K4460="Yes",IF(L4460="Yes","Yes","No"),"No")</f>
        <v>Yes</v>
      </c>
      <c r="Q4459" s="94" t="s">
        <v>2759</v>
      </c>
      <c r="R4459" s="5" t="s">
        <v>1</v>
      </c>
      <c r="S4459" s="1" t="s">
        <v>2</v>
      </c>
      <c r="T4459" s="1" t="s">
        <v>7</v>
      </c>
      <c r="U4459" s="5">
        <v>189</v>
      </c>
      <c r="V4459" s="1">
        <v>74.599999999999994</v>
      </c>
      <c r="W4459" s="1">
        <v>74.25</v>
      </c>
      <c r="X4459" s="9">
        <f t="shared" si="5647"/>
        <v>0.34999999999999432</v>
      </c>
      <c r="Y4459" s="14">
        <v>173</v>
      </c>
      <c r="Z4459" s="1">
        <v>78.03</v>
      </c>
      <c r="AA4459" s="1">
        <v>71.489999999999995</v>
      </c>
      <c r="AB4459" s="71">
        <f t="shared" si="5687"/>
        <v>6.5400000000000063</v>
      </c>
      <c r="AC4459" s="53"/>
    </row>
    <row r="4460" spans="1:29" ht="15" customHeight="1" x14ac:dyDescent="0.25">
      <c r="A4460" s="53">
        <v>6103012</v>
      </c>
      <c r="B4460" s="89" t="s">
        <v>2669</v>
      </c>
      <c r="C4460" s="53" t="s">
        <v>776</v>
      </c>
      <c r="D4460" s="49" t="s">
        <v>2499</v>
      </c>
      <c r="E4460" s="35" t="str">
        <f>VLOOKUP('2012 Accountability Database'!$A4458,'2011 AYP'!A$2:B$1072,2)</f>
        <v xml:space="preserve"> MS (Met Standards)</v>
      </c>
      <c r="F4460" s="66"/>
      <c r="G4460" s="63" t="s">
        <v>2485</v>
      </c>
      <c r="H4460" s="60" t="str">
        <f t="shared" ref="H4460:I4460" si="5700">IF(H4458="Met","Yes",IF(H4459="Met","Yes","No"))</f>
        <v>Yes</v>
      </c>
      <c r="I4460" s="60" t="str">
        <f t="shared" si="5700"/>
        <v>Yes</v>
      </c>
      <c r="J4460" s="42"/>
      <c r="K4460" s="60" t="str">
        <f t="shared" ref="K4460:L4460" si="5701">IF(K4458="Met","Yes",IF(K4459="Met","Yes","No"))</f>
        <v>Yes</v>
      </c>
      <c r="L4460" s="60" t="str">
        <f t="shared" si="5701"/>
        <v>Yes</v>
      </c>
      <c r="M4460" s="1" t="s">
        <v>9</v>
      </c>
      <c r="N4460" s="14" t="s">
        <v>2503</v>
      </c>
      <c r="O4460" s="5"/>
      <c r="P4460" s="44" t="str">
        <f t="shared" ref="P4460" si="5702">IF(H4464="Yes",IF(I4464="Yes","Yes","No"),"No")</f>
        <v>No</v>
      </c>
      <c r="Q4460" s="108" t="s">
        <v>2758</v>
      </c>
      <c r="R4460" s="5" t="s">
        <v>1</v>
      </c>
      <c r="S4460" s="1" t="s">
        <v>5</v>
      </c>
      <c r="T4460" s="1" t="s">
        <v>3</v>
      </c>
      <c r="U4460" s="5">
        <v>855</v>
      </c>
      <c r="V4460" s="1">
        <v>78.25</v>
      </c>
      <c r="W4460" s="1">
        <v>79.84</v>
      </c>
      <c r="X4460" s="6">
        <f t="shared" si="5647"/>
        <v>-1.5900000000000034</v>
      </c>
      <c r="Y4460" s="14">
        <v>769</v>
      </c>
      <c r="Z4460" s="1">
        <v>78.67</v>
      </c>
      <c r="AA4460" s="1">
        <v>78.349999999999994</v>
      </c>
      <c r="AB4460" s="71">
        <f t="shared" si="5687"/>
        <v>0.32000000000000739</v>
      </c>
      <c r="AC4460" s="53"/>
    </row>
    <row r="4461" spans="1:29" x14ac:dyDescent="0.25">
      <c r="A4461" s="53">
        <v>6103012</v>
      </c>
      <c r="B4461" s="89" t="s">
        <v>2669</v>
      </c>
      <c r="C4461" s="53" t="s">
        <v>776</v>
      </c>
      <c r="D4461" s="49" t="s">
        <v>2507</v>
      </c>
      <c r="E4461" s="47">
        <f>VLOOKUP('2012 Accountability Database'!A4458,Dems1112!$A$2:$G$1082,3)</f>
        <v>0.05</v>
      </c>
      <c r="F4461" s="66"/>
      <c r="G4461" s="52"/>
      <c r="M4461" s="5" t="s">
        <v>9</v>
      </c>
      <c r="N4461" s="14" t="s">
        <v>2504</v>
      </c>
      <c r="O4461" s="5"/>
      <c r="P4461" s="44" t="str">
        <f t="shared" ref="P4461" si="5703">IF(K4464="Yes",IF(L4464="Yes","Yes","No"),"No")</f>
        <v>No</v>
      </c>
      <c r="Q4461" s="108"/>
      <c r="R4461" s="5" t="s">
        <v>1</v>
      </c>
      <c r="S4461" s="5" t="s">
        <v>5</v>
      </c>
      <c r="T4461" s="5" t="s">
        <v>7</v>
      </c>
      <c r="U4461" s="5">
        <v>537</v>
      </c>
      <c r="V4461" s="5">
        <v>70.760000000000005</v>
      </c>
      <c r="W4461" s="5">
        <v>74.25</v>
      </c>
      <c r="X4461" s="8">
        <f t="shared" si="5647"/>
        <v>-3.4899999999999949</v>
      </c>
      <c r="Y4461" s="14">
        <v>487</v>
      </c>
      <c r="Z4461" s="5">
        <v>71.87</v>
      </c>
      <c r="AA4461" s="5">
        <v>71.489999999999995</v>
      </c>
      <c r="AB4461" s="71">
        <f t="shared" si="5687"/>
        <v>0.38000000000000966</v>
      </c>
      <c r="AC4461" s="53"/>
    </row>
    <row r="4462" spans="1:29" x14ac:dyDescent="0.25">
      <c r="A4462" s="53">
        <v>6103012</v>
      </c>
      <c r="B4462" s="89" t="s">
        <v>2669</v>
      </c>
      <c r="C4462" s="53" t="s">
        <v>776</v>
      </c>
      <c r="D4462" s="50" t="s">
        <v>2508</v>
      </c>
      <c r="E4462" s="47">
        <f>VLOOKUP('2012 Accountability Database'!A4458,Dems1112!$A$2:$G$1082,4)</f>
        <v>0.59</v>
      </c>
      <c r="F4462" s="65" t="s">
        <v>2486</v>
      </c>
      <c r="G4462" s="62"/>
      <c r="H4462" s="13" t="str">
        <f>IF(V4462&gt;94,"Met",IF(X4462="--","n/a",IF(X4462&gt;=0,"Met","Did Not Meet")))</f>
        <v>Did Not Meet</v>
      </c>
      <c r="I4462" s="13" t="str">
        <f>IF(V4463&gt;94,"Met",IF(X4463="--","n/a",IF(X4463&gt;=0,"Met","Did Not Meet")))</f>
        <v>Did Not Meet</v>
      </c>
      <c r="J4462" s="13"/>
      <c r="K4462" s="13" t="str">
        <f>IF(Z4462&gt;94,"Met",IF(AB4462="--","n/a",IF(AB4462&gt;=0,"Met","Did Not Meet")))</f>
        <v>Did Not Meet</v>
      </c>
      <c r="L4462" s="13" t="str">
        <f>IF(Z4463&gt;94,"Met",IF(AB4463="--","n/a",IF(AB4463&gt;=0,"Met","Did Not Meet")))</f>
        <v>Did Not Meet</v>
      </c>
      <c r="M4462" s="5" t="s">
        <v>9</v>
      </c>
      <c r="N4462" s="68" t="s">
        <v>2497</v>
      </c>
      <c r="O4462" s="35"/>
      <c r="P4462" s="44"/>
      <c r="Q4462" s="108"/>
      <c r="R4462" s="5" t="s">
        <v>6</v>
      </c>
      <c r="S4462" s="5" t="s">
        <v>2</v>
      </c>
      <c r="T4462" s="5" t="s">
        <v>3</v>
      </c>
      <c r="U4462" s="5">
        <v>518</v>
      </c>
      <c r="V4462" s="5">
        <v>86.68</v>
      </c>
      <c r="W4462" s="5">
        <v>87.7</v>
      </c>
      <c r="X4462" s="8">
        <f t="shared" si="5647"/>
        <v>-1.019999999999996</v>
      </c>
      <c r="Y4462" s="14">
        <v>274</v>
      </c>
      <c r="Z4462" s="5">
        <v>79.2</v>
      </c>
      <c r="AA4462" s="5">
        <v>82.68</v>
      </c>
      <c r="AB4462" s="72">
        <f t="shared" si="5687"/>
        <v>-3.480000000000004</v>
      </c>
      <c r="AC4462" s="53"/>
    </row>
    <row r="4463" spans="1:29" x14ac:dyDescent="0.25">
      <c r="A4463" s="53">
        <v>6103012</v>
      </c>
      <c r="B4463" s="89" t="s">
        <v>2669</v>
      </c>
      <c r="C4463" s="53" t="s">
        <v>776</v>
      </c>
      <c r="D4463" s="50" t="s">
        <v>974</v>
      </c>
      <c r="E4463" s="47" t="str">
        <f>VLOOKUP('2012 Accountability Database'!A4458,Dems1112!$A$2:$G$1082,5)</f>
        <v>7-9</v>
      </c>
      <c r="F4463" s="65" t="s">
        <v>2487</v>
      </c>
      <c r="G4463" s="62"/>
      <c r="H4463" s="13" t="str">
        <f>IF(V4464&gt;94,"Met",IF(X4464="--","n/a",IF(X4464&gt;=0,"Met","Did Not Meet")))</f>
        <v>Did Not Meet</v>
      </c>
      <c r="I4463" s="13" t="str">
        <f>IF(V4465&gt;94,"Met",IF(X4465="--","n/a",IF(X4465&gt;=0,"Met","Did Not Meet")))</f>
        <v>Did Not Meet</v>
      </c>
      <c r="J4463" s="13"/>
      <c r="K4463" s="13" t="str">
        <f>IF(Z4464&gt;94,"Met",IF(AB4464="--","n/a",IF(AB4464&gt;=0,"Met","Did Not Meet")))</f>
        <v>Did Not Meet</v>
      </c>
      <c r="L4463" s="13" t="str">
        <f>IF(Z4465&gt;94,"Met",IF(AB4465="--","n/a",IF(AB4465&gt;=0,"Met","Did Not Meet")))</f>
        <v>Did Not Meet</v>
      </c>
      <c r="M4463" s="5" t="s">
        <v>9</v>
      </c>
      <c r="N4463" s="14"/>
      <c r="O4463" s="35" t="s">
        <v>2506</v>
      </c>
      <c r="P4463" s="83" t="str">
        <f t="shared" ref="P4463" si="5704">IF(P4458="No"," ", IF(P4460="No"," ",IF(P4459="No", " ",IF(P4461="No"," ","X"))))</f>
        <v xml:space="preserve"> </v>
      </c>
      <c r="Q4463" s="108"/>
      <c r="R4463" s="5" t="s">
        <v>6</v>
      </c>
      <c r="S4463" s="5" t="s">
        <v>2</v>
      </c>
      <c r="T4463" s="5" t="s">
        <v>7</v>
      </c>
      <c r="U4463" s="5">
        <v>306</v>
      </c>
      <c r="V4463" s="5">
        <v>80.069999999999993</v>
      </c>
      <c r="W4463" s="5">
        <v>83.82</v>
      </c>
      <c r="X4463" s="8">
        <f t="shared" si="5647"/>
        <v>-3.75</v>
      </c>
      <c r="Y4463" s="14">
        <v>173</v>
      </c>
      <c r="Z4463" s="5">
        <v>72.83</v>
      </c>
      <c r="AA4463" s="5">
        <v>77.64</v>
      </c>
      <c r="AB4463" s="72">
        <f t="shared" si="5687"/>
        <v>-4.8100000000000023</v>
      </c>
      <c r="AC4463" s="53"/>
    </row>
    <row r="4464" spans="1:29" ht="15.75" x14ac:dyDescent="0.25">
      <c r="A4464" s="53">
        <v>6103012</v>
      </c>
      <c r="B4464" s="89" t="s">
        <v>2669</v>
      </c>
      <c r="C4464" s="53" t="s">
        <v>776</v>
      </c>
      <c r="D4464" s="50" t="s">
        <v>975</v>
      </c>
      <c r="E4464" s="48" t="str">
        <f>VLOOKUP('2012 Accountability Database'!A4458,Dems1112!$A$2:$G$1082,6)</f>
        <v>2 (Northeast AR)</v>
      </c>
      <c r="F4464" s="66"/>
      <c r="G4464" s="63" t="s">
        <v>2488</v>
      </c>
      <c r="H4464" s="61" t="str">
        <f t="shared" ref="H4464:I4464" si="5705">IF(H4462="Met","Yes",IF(H4463="Met","Yes","No"))</f>
        <v>No</v>
      </c>
      <c r="I4464" s="61" t="str">
        <f t="shared" si="5705"/>
        <v>No</v>
      </c>
      <c r="J4464" s="55"/>
      <c r="K4464" s="61" t="str">
        <f t="shared" ref="K4464:L4464" si="5706">IF(K4462="Met","Yes",IF(K4463="Met","Yes","No"))</f>
        <v>No</v>
      </c>
      <c r="L4464" s="61" t="str">
        <f t="shared" si="5706"/>
        <v>No</v>
      </c>
      <c r="M4464" s="1" t="s">
        <v>9</v>
      </c>
      <c r="N4464" s="14"/>
      <c r="O4464" s="35" t="s">
        <v>2505</v>
      </c>
      <c r="P4464" s="83" t="str">
        <f t="shared" ref="P4464" si="5707">IF(P4463="X"," ",IF(P4465="X"," ","X"))</f>
        <v xml:space="preserve"> </v>
      </c>
      <c r="Q4464" s="94" t="s">
        <v>2759</v>
      </c>
      <c r="R4464" s="5" t="s">
        <v>6</v>
      </c>
      <c r="S4464" s="1" t="s">
        <v>5</v>
      </c>
      <c r="T4464" s="1" t="s">
        <v>3</v>
      </c>
      <c r="U4464" s="5">
        <v>1476</v>
      </c>
      <c r="V4464" s="1">
        <v>85.03</v>
      </c>
      <c r="W4464" s="1">
        <v>87.7</v>
      </c>
      <c r="X4464" s="6">
        <f t="shared" si="5647"/>
        <v>-2.6700000000000017</v>
      </c>
      <c r="Y4464" s="14">
        <v>770</v>
      </c>
      <c r="Z4464" s="1">
        <v>78.180000000000007</v>
      </c>
      <c r="AA4464" s="1">
        <v>82.68</v>
      </c>
      <c r="AB4464" s="72">
        <f t="shared" si="5687"/>
        <v>-4.5</v>
      </c>
      <c r="AC4464" s="53"/>
    </row>
    <row r="4465" spans="1:29" x14ac:dyDescent="0.25">
      <c r="A4465" s="54">
        <v>6103012</v>
      </c>
      <c r="B4465" s="90" t="s">
        <v>2669</v>
      </c>
      <c r="C4465" s="54" t="s">
        <v>776</v>
      </c>
      <c r="D4465" s="4"/>
      <c r="E4465" s="4"/>
      <c r="F4465" s="67"/>
      <c r="G4465" s="64"/>
      <c r="H4465" s="43"/>
      <c r="I4465" s="43"/>
      <c r="J4465" s="43"/>
      <c r="K4465" s="43"/>
      <c r="L4465" s="43"/>
      <c r="M4465" s="4" t="s">
        <v>9</v>
      </c>
      <c r="N4465" s="15"/>
      <c r="O4465" s="38" t="s">
        <v>2482</v>
      </c>
      <c r="P4465" s="84" t="str">
        <f>IF(E4459="Achieving School"," ","X")</f>
        <v>X</v>
      </c>
      <c r="Q4465" s="91"/>
      <c r="R4465" s="4" t="s">
        <v>6</v>
      </c>
      <c r="S4465" s="4" t="s">
        <v>5</v>
      </c>
      <c r="T4465" s="4" t="s">
        <v>7</v>
      </c>
      <c r="U4465" s="4">
        <v>867</v>
      </c>
      <c r="V4465" s="4">
        <v>79.239999999999995</v>
      </c>
      <c r="W4465" s="4">
        <v>83.82</v>
      </c>
      <c r="X4465" s="7">
        <f t="shared" si="5647"/>
        <v>-4.5799999999999983</v>
      </c>
      <c r="Y4465" s="15">
        <v>488</v>
      </c>
      <c r="Z4465" s="4">
        <v>71.72</v>
      </c>
      <c r="AA4465" s="4">
        <v>77.64</v>
      </c>
      <c r="AB4465" s="73">
        <f t="shared" si="5687"/>
        <v>-5.9200000000000017</v>
      </c>
      <c r="AC4465" s="54"/>
    </row>
    <row r="4466" spans="1:29" x14ac:dyDescent="0.25">
      <c r="A4466" s="1">
        <v>6201003</v>
      </c>
      <c r="B4466" s="87" t="s">
        <v>2670</v>
      </c>
      <c r="C4466" s="55" t="s">
        <v>320</v>
      </c>
      <c r="E4466" s="42"/>
      <c r="F4466" s="65" t="s">
        <v>2483</v>
      </c>
      <c r="G4466" s="62"/>
      <c r="H4466" s="37" t="str">
        <f>IF(V4466&gt;94,"Met",IF(X4466="--","n/a",IF(X4466&gt;=0,"Met","Did Not Meet")))</f>
        <v>Met</v>
      </c>
      <c r="I4466" s="37" t="str">
        <f>IF(V4467&gt;94,"Met",IF(X4467="--","n/a",IF(X4467&gt;=0,"Met","Did Not Meet")))</f>
        <v>Met</v>
      </c>
      <c r="K4466" s="13" t="str">
        <f>IF(Z4466&gt;94,"Met",IF(AB4466="--","n/a",IF(AB4466&gt;=0,"Met","Did Not Meet")))</f>
        <v>Met</v>
      </c>
      <c r="L4466" s="13" t="str">
        <f>IF(Z4467&gt;94,"Met",IF(AB4467="--","n/a",IF(AB4467&gt;=0,"Met","Did Not Meet")))</f>
        <v>Met</v>
      </c>
      <c r="M4466" s="1" t="s">
        <v>18</v>
      </c>
      <c r="N4466" s="14" t="s">
        <v>2502</v>
      </c>
      <c r="O4466" s="5"/>
      <c r="P4466" s="44" t="str">
        <f t="shared" ref="P4466" si="5708">IF(H4468="Yes",IF(I4468="Yes","Yes","No"),"No")</f>
        <v>Yes</v>
      </c>
      <c r="Q4466" s="93"/>
      <c r="R4466" s="5" t="s">
        <v>1</v>
      </c>
      <c r="S4466" s="1" t="s">
        <v>2</v>
      </c>
      <c r="T4466" s="1" t="s">
        <v>3</v>
      </c>
      <c r="U4466" s="5">
        <v>440</v>
      </c>
      <c r="V4466" s="1">
        <v>63.64</v>
      </c>
      <c r="W4466" s="1">
        <v>58.81</v>
      </c>
      <c r="X4466" s="9">
        <f t="shared" si="5647"/>
        <v>4.8299999999999983</v>
      </c>
      <c r="Y4466" s="14">
        <v>226</v>
      </c>
      <c r="Z4466" s="1">
        <v>72.12</v>
      </c>
      <c r="AA4466" s="1">
        <v>65.959999999999994</v>
      </c>
      <c r="AB4466" s="71">
        <f t="shared" si="5687"/>
        <v>6.1600000000000108</v>
      </c>
      <c r="AC4466" s="36" t="s">
        <v>19</v>
      </c>
    </row>
    <row r="4467" spans="1:29" ht="15.75" x14ac:dyDescent="0.25">
      <c r="A4467" s="53">
        <v>6201003</v>
      </c>
      <c r="B4467" s="89" t="s">
        <v>2670</v>
      </c>
      <c r="C4467" s="53" t="s">
        <v>320</v>
      </c>
      <c r="D4467" s="49" t="s">
        <v>2498</v>
      </c>
      <c r="E4467" s="34" t="str">
        <f>M4466</f>
        <v>Needs Improvement Focus School</v>
      </c>
      <c r="F4467" s="65" t="s">
        <v>2484</v>
      </c>
      <c r="G4467" s="62"/>
      <c r="H4467" s="13" t="str">
        <f>IF(V4468&gt;94,"Met",IF(X4468="--","n/a",IF(X4468&gt;=0,"Met","Did Not Meet")))</f>
        <v>Did Not Meet</v>
      </c>
      <c r="I4467" s="13" t="str">
        <f>IF(V4469&gt;94,"Met",IF(X4469="--","n/a",IF(X4469&gt;=0,"Met","Did Not Meet")))</f>
        <v>Did Not Meet</v>
      </c>
      <c r="K4467" s="13" t="str">
        <f>IF(Z4468&gt;94,"Met",IF(AB4468="--","n/a",IF(AB4468&gt;=0,"Met","Did Not Meet")))</f>
        <v>Met</v>
      </c>
      <c r="L4467" s="13" t="str">
        <f>IF(Z4469&gt;94,"Met",IF(AB4469="--","n/a",IF(AB4469&gt;=0,"Met","Did Not Meet")))</f>
        <v>Met</v>
      </c>
      <c r="M4467" s="1" t="s">
        <v>18</v>
      </c>
      <c r="N4467" s="14" t="s">
        <v>2501</v>
      </c>
      <c r="O4467" s="5"/>
      <c r="P4467" s="44" t="str">
        <f t="shared" ref="P4467" si="5709">IF(K4468="Yes",IF(L4468="Yes","Yes","No"),"No")</f>
        <v>Yes</v>
      </c>
      <c r="Q4467" s="94" t="s">
        <v>2759</v>
      </c>
      <c r="R4467" s="5" t="s">
        <v>1</v>
      </c>
      <c r="S4467" s="1" t="s">
        <v>2</v>
      </c>
      <c r="T4467" s="1" t="s">
        <v>7</v>
      </c>
      <c r="U4467" s="5">
        <v>398</v>
      </c>
      <c r="V4467" s="1">
        <v>60.05</v>
      </c>
      <c r="W4467" s="1">
        <v>58.81</v>
      </c>
      <c r="X4467" s="9">
        <f t="shared" si="5647"/>
        <v>1.2399999999999949</v>
      </c>
      <c r="Y4467" s="14">
        <v>199</v>
      </c>
      <c r="Z4467" s="1">
        <v>68.84</v>
      </c>
      <c r="AA4467" s="1">
        <v>65.959999999999994</v>
      </c>
      <c r="AB4467" s="71">
        <f t="shared" si="5687"/>
        <v>2.8800000000000097</v>
      </c>
      <c r="AC4467" s="53" t="s">
        <v>19</v>
      </c>
    </row>
    <row r="4468" spans="1:29" ht="15" customHeight="1" x14ac:dyDescent="0.25">
      <c r="A4468" s="53">
        <v>6201003</v>
      </c>
      <c r="B4468" s="89" t="s">
        <v>2670</v>
      </c>
      <c r="C4468" s="53" t="s">
        <v>320</v>
      </c>
      <c r="D4468" s="49" t="s">
        <v>2499</v>
      </c>
      <c r="E4468" s="35" t="str">
        <f>VLOOKUP('2012 Accountability Database'!$A4466,'2011 AYP'!A$2:B$1072,2)</f>
        <v>SI_M (School Improvement - Met Standards)</v>
      </c>
      <c r="F4468" s="66"/>
      <c r="G4468" s="63" t="s">
        <v>2485</v>
      </c>
      <c r="H4468" s="60" t="str">
        <f t="shared" ref="H4468:I4468" si="5710">IF(H4466="Met","Yes",IF(H4467="Met","Yes","No"))</f>
        <v>Yes</v>
      </c>
      <c r="I4468" s="60" t="str">
        <f t="shared" si="5710"/>
        <v>Yes</v>
      </c>
      <c r="J4468" s="42"/>
      <c r="K4468" s="60" t="str">
        <f t="shared" ref="K4468:L4468" si="5711">IF(K4466="Met","Yes",IF(K4467="Met","Yes","No"))</f>
        <v>Yes</v>
      </c>
      <c r="L4468" s="60" t="str">
        <f t="shared" si="5711"/>
        <v>Yes</v>
      </c>
      <c r="M4468" s="1" t="s">
        <v>18</v>
      </c>
      <c r="N4468" s="14" t="s">
        <v>2503</v>
      </c>
      <c r="O4468" s="5"/>
      <c r="P4468" s="44" t="str">
        <f t="shared" ref="P4468" si="5712">IF(H4472="Yes",IF(I4472="Yes","Yes","No"),"No")</f>
        <v>No</v>
      </c>
      <c r="Q4468" s="108" t="s">
        <v>2758</v>
      </c>
      <c r="R4468" s="5" t="s">
        <v>1</v>
      </c>
      <c r="S4468" s="1" t="s">
        <v>5</v>
      </c>
      <c r="T4468" s="1" t="s">
        <v>3</v>
      </c>
      <c r="U4468" s="5">
        <v>884</v>
      </c>
      <c r="V4468" s="1">
        <v>57.92</v>
      </c>
      <c r="W4468" s="1">
        <v>58.81</v>
      </c>
      <c r="X4468" s="6">
        <f t="shared" si="5647"/>
        <v>-0.89000000000000057</v>
      </c>
      <c r="Y4468" s="14">
        <v>433</v>
      </c>
      <c r="Z4468" s="1">
        <v>68.13</v>
      </c>
      <c r="AA4468" s="1">
        <v>65.959999999999994</v>
      </c>
      <c r="AB4468" s="71">
        <f t="shared" si="5687"/>
        <v>2.1700000000000017</v>
      </c>
      <c r="AC4468" s="53" t="s">
        <v>19</v>
      </c>
    </row>
    <row r="4469" spans="1:29" x14ac:dyDescent="0.25">
      <c r="A4469" s="53">
        <v>6201003</v>
      </c>
      <c r="B4469" s="89" t="s">
        <v>2670</v>
      </c>
      <c r="C4469" s="53" t="s">
        <v>320</v>
      </c>
      <c r="D4469" s="49" t="s">
        <v>2507</v>
      </c>
      <c r="E4469" s="47">
        <f>VLOOKUP('2012 Accountability Database'!A4466,Dems1112!$A$2:$G$1082,3)</f>
        <v>0.85</v>
      </c>
      <c r="F4469" s="66"/>
      <c r="G4469" s="52"/>
      <c r="M4469" s="5" t="s">
        <v>18</v>
      </c>
      <c r="N4469" s="14" t="s">
        <v>2504</v>
      </c>
      <c r="O4469" s="5"/>
      <c r="P4469" s="44" t="str">
        <f t="shared" ref="P4469" si="5713">IF(K4472="Yes",IF(L4472="Yes","Yes","No"),"No")</f>
        <v>Yes</v>
      </c>
      <c r="Q4469" s="108"/>
      <c r="R4469" s="5" t="s">
        <v>1</v>
      </c>
      <c r="S4469" s="5" t="s">
        <v>5</v>
      </c>
      <c r="T4469" s="5" t="s">
        <v>7</v>
      </c>
      <c r="U4469" s="5">
        <v>842</v>
      </c>
      <c r="V4469" s="5">
        <v>55.94</v>
      </c>
      <c r="W4469" s="5">
        <v>58.81</v>
      </c>
      <c r="X4469" s="8">
        <f t="shared" si="5647"/>
        <v>-2.8700000000000045</v>
      </c>
      <c r="Y4469" s="14">
        <v>406</v>
      </c>
      <c r="Z4469" s="5">
        <v>66.260000000000005</v>
      </c>
      <c r="AA4469" s="5">
        <v>65.959999999999994</v>
      </c>
      <c r="AB4469" s="71">
        <f t="shared" si="5687"/>
        <v>0.30000000000001137</v>
      </c>
      <c r="AC4469" s="53" t="s">
        <v>19</v>
      </c>
    </row>
    <row r="4470" spans="1:29" x14ac:dyDescent="0.25">
      <c r="A4470" s="53">
        <v>6201003</v>
      </c>
      <c r="B4470" s="89" t="s">
        <v>2670</v>
      </c>
      <c r="C4470" s="53" t="s">
        <v>320</v>
      </c>
      <c r="D4470" s="50" t="s">
        <v>2508</v>
      </c>
      <c r="E4470" s="47">
        <f>VLOOKUP('2012 Accountability Database'!A4466,Dems1112!$A$2:$G$1082,4)</f>
        <v>0.88</v>
      </c>
      <c r="F4470" s="65" t="s">
        <v>2486</v>
      </c>
      <c r="G4470" s="62"/>
      <c r="H4470" s="13" t="str">
        <f>IF(V4470&gt;94,"Met",IF(X4470="--","n/a",IF(X4470&gt;=0,"Met","Did Not Meet")))</f>
        <v>Met</v>
      </c>
      <c r="I4470" s="13" t="str">
        <f>IF(V4471&gt;94,"Met",IF(X4471="--","n/a",IF(X4471&gt;=0,"Met","Did Not Meet")))</f>
        <v>Did Not Meet</v>
      </c>
      <c r="J4470" s="13"/>
      <c r="K4470" s="13" t="str">
        <f>IF(Z4470&gt;94,"Met",IF(AB4470="--","n/a",IF(AB4470&gt;=0,"Met","Did Not Meet")))</f>
        <v>Met</v>
      </c>
      <c r="L4470" s="13" t="str">
        <f>IF(Z4471&gt;94,"Met",IF(AB4471="--","n/a",IF(AB4471&gt;=0,"Met","Did Not Meet")))</f>
        <v>Met</v>
      </c>
      <c r="M4470" s="1" t="s">
        <v>18</v>
      </c>
      <c r="N4470" s="68" t="s">
        <v>2497</v>
      </c>
      <c r="O4470" s="35"/>
      <c r="P4470" s="44"/>
      <c r="Q4470" s="108"/>
      <c r="R4470" s="5" t="s">
        <v>6</v>
      </c>
      <c r="S4470" s="1" t="s">
        <v>2</v>
      </c>
      <c r="T4470" s="1" t="s">
        <v>3</v>
      </c>
      <c r="U4470" s="5">
        <v>440</v>
      </c>
      <c r="V4470" s="1">
        <v>76.36</v>
      </c>
      <c r="W4470" s="1">
        <v>74.16</v>
      </c>
      <c r="X4470" s="9">
        <f t="shared" si="5647"/>
        <v>2.2000000000000028</v>
      </c>
      <c r="Y4470" s="14">
        <v>226</v>
      </c>
      <c r="Z4470" s="1">
        <v>55.75</v>
      </c>
      <c r="AA4470" s="1">
        <v>42.38</v>
      </c>
      <c r="AB4470" s="71">
        <f t="shared" si="5687"/>
        <v>13.369999999999997</v>
      </c>
      <c r="AC4470" s="53" t="s">
        <v>19</v>
      </c>
    </row>
    <row r="4471" spans="1:29" x14ac:dyDescent="0.25">
      <c r="A4471" s="53">
        <v>6201003</v>
      </c>
      <c r="B4471" s="89" t="s">
        <v>2670</v>
      </c>
      <c r="C4471" s="53" t="s">
        <v>320</v>
      </c>
      <c r="D4471" s="50" t="s">
        <v>974</v>
      </c>
      <c r="E4471" s="47" t="str">
        <f>VLOOKUP('2012 Accountability Database'!A4466,Dems1112!$A$2:$G$1082,5)</f>
        <v>P-2</v>
      </c>
      <c r="F4471" s="65" t="s">
        <v>2487</v>
      </c>
      <c r="G4471" s="62"/>
      <c r="H4471" s="13" t="str">
        <f>IF(V4472&gt;94,"Met",IF(X4472="--","n/a",IF(X4472&gt;=0,"Met","Did Not Meet")))</f>
        <v>Did Not Meet</v>
      </c>
      <c r="I4471" s="13" t="str">
        <f>IF(V4473&gt;94,"Met",IF(X4473="--","n/a",IF(X4473&gt;=0,"Met","Did Not Meet")))</f>
        <v>Did Not Meet</v>
      </c>
      <c r="J4471" s="13"/>
      <c r="K4471" s="13" t="str">
        <f>IF(Z4472&gt;94,"Met",IF(AB4472="--","n/a",IF(AB4472&gt;=0,"Met","Did Not Meet")))</f>
        <v>Met</v>
      </c>
      <c r="L4471" s="13" t="str">
        <f>IF(Z4473&gt;94,"Met",IF(AB4473="--","n/a",IF(AB4473&gt;=0,"Met","Did Not Meet")))</f>
        <v>Met</v>
      </c>
      <c r="M4471" s="1" t="s">
        <v>18</v>
      </c>
      <c r="N4471" s="14"/>
      <c r="O4471" s="35" t="s">
        <v>2506</v>
      </c>
      <c r="P4471" s="83" t="str">
        <f t="shared" ref="P4471" si="5714">IF(P4466="No"," ", IF(P4468="No"," ",IF(P4467="No", " ",IF(P4469="No"," ","X"))))</f>
        <v xml:space="preserve"> </v>
      </c>
      <c r="Q4471" s="108"/>
      <c r="R4471" s="5" t="s">
        <v>6</v>
      </c>
      <c r="S4471" s="1" t="s">
        <v>2</v>
      </c>
      <c r="T4471" s="1" t="s">
        <v>7</v>
      </c>
      <c r="U4471" s="5">
        <v>398</v>
      </c>
      <c r="V4471" s="1">
        <v>73.87</v>
      </c>
      <c r="W4471" s="1">
        <v>74.16</v>
      </c>
      <c r="X4471" s="6">
        <f t="shared" si="5647"/>
        <v>-0.28999999999999204</v>
      </c>
      <c r="Y4471" s="14">
        <v>199</v>
      </c>
      <c r="Z4471" s="1">
        <v>52.26</v>
      </c>
      <c r="AA4471" s="1">
        <v>42.38</v>
      </c>
      <c r="AB4471" s="71">
        <f t="shared" si="5687"/>
        <v>9.8799999999999955</v>
      </c>
      <c r="AC4471" s="53" t="s">
        <v>19</v>
      </c>
    </row>
    <row r="4472" spans="1:29" ht="15.75" x14ac:dyDescent="0.25">
      <c r="A4472" s="53">
        <v>6201003</v>
      </c>
      <c r="B4472" s="89" t="s">
        <v>2670</v>
      </c>
      <c r="C4472" s="53" t="s">
        <v>320</v>
      </c>
      <c r="D4472" s="50" t="s">
        <v>975</v>
      </c>
      <c r="E4472" s="48" t="str">
        <f>VLOOKUP('2012 Accountability Database'!A4466,Dems1112!$A$2:$G$1082,6)</f>
        <v>2 (Northeast AR)</v>
      </c>
      <c r="F4472" s="66"/>
      <c r="G4472" s="63" t="s">
        <v>2488</v>
      </c>
      <c r="H4472" s="61" t="str">
        <f t="shared" ref="H4472:I4472" si="5715">IF(H4470="Met","Yes",IF(H4471="Met","Yes","No"))</f>
        <v>Yes</v>
      </c>
      <c r="I4472" s="61" t="str">
        <f t="shared" si="5715"/>
        <v>No</v>
      </c>
      <c r="J4472" s="55"/>
      <c r="K4472" s="61" t="str">
        <f t="shared" ref="K4472:L4472" si="5716">IF(K4470="Met","Yes",IF(K4471="Met","Yes","No"))</f>
        <v>Yes</v>
      </c>
      <c r="L4472" s="61" t="str">
        <f t="shared" si="5716"/>
        <v>Yes</v>
      </c>
      <c r="M4472" s="5" t="s">
        <v>18</v>
      </c>
      <c r="N4472" s="14"/>
      <c r="O4472" s="35" t="s">
        <v>2505</v>
      </c>
      <c r="P4472" s="83" t="str">
        <f t="shared" ref="P4472" si="5717">IF(P4471="X"," ",IF(P4473="X"," ","X"))</f>
        <v xml:space="preserve"> </v>
      </c>
      <c r="Q4472" s="94" t="s">
        <v>2759</v>
      </c>
      <c r="R4472" s="5" t="s">
        <v>6</v>
      </c>
      <c r="S4472" s="5" t="s">
        <v>5</v>
      </c>
      <c r="T4472" s="5" t="s">
        <v>3</v>
      </c>
      <c r="U4472" s="5">
        <v>884</v>
      </c>
      <c r="V4472" s="5">
        <v>73.19</v>
      </c>
      <c r="W4472" s="5">
        <v>74.16</v>
      </c>
      <c r="X4472" s="8">
        <f t="shared" si="5647"/>
        <v>-0.96999999999999886</v>
      </c>
      <c r="Y4472" s="14">
        <v>433</v>
      </c>
      <c r="Z4472" s="5">
        <v>48.5</v>
      </c>
      <c r="AA4472" s="5">
        <v>42.38</v>
      </c>
      <c r="AB4472" s="71">
        <f t="shared" si="5687"/>
        <v>6.1199999999999974</v>
      </c>
      <c r="AC4472" s="53" t="s">
        <v>19</v>
      </c>
    </row>
    <row r="4473" spans="1:29" x14ac:dyDescent="0.25">
      <c r="A4473" s="54">
        <v>6201003</v>
      </c>
      <c r="B4473" s="90" t="s">
        <v>2670</v>
      </c>
      <c r="C4473" s="54" t="s">
        <v>320</v>
      </c>
      <c r="D4473" s="4"/>
      <c r="E4473" s="4"/>
      <c r="F4473" s="67"/>
      <c r="G4473" s="64"/>
      <c r="H4473" s="43"/>
      <c r="I4473" s="43"/>
      <c r="J4473" s="43"/>
      <c r="K4473" s="43"/>
      <c r="L4473" s="43"/>
      <c r="M4473" s="4" t="s">
        <v>18</v>
      </c>
      <c r="N4473" s="15"/>
      <c r="O4473" s="38" t="s">
        <v>2482</v>
      </c>
      <c r="P4473" s="84" t="str">
        <f>IF(E4467="Achieving School"," ","X")</f>
        <v>X</v>
      </c>
      <c r="Q4473" s="91"/>
      <c r="R4473" s="4" t="s">
        <v>6</v>
      </c>
      <c r="S4473" s="4" t="s">
        <v>5</v>
      </c>
      <c r="T4473" s="4" t="s">
        <v>7</v>
      </c>
      <c r="U4473" s="4">
        <v>842</v>
      </c>
      <c r="V4473" s="4">
        <v>71.849999999999994</v>
      </c>
      <c r="W4473" s="4">
        <v>74.16</v>
      </c>
      <c r="X4473" s="7">
        <f t="shared" si="5647"/>
        <v>-2.3100000000000023</v>
      </c>
      <c r="Y4473" s="15">
        <v>406</v>
      </c>
      <c r="Z4473" s="4">
        <v>46.31</v>
      </c>
      <c r="AA4473" s="4">
        <v>42.38</v>
      </c>
      <c r="AB4473" s="74">
        <f t="shared" si="5687"/>
        <v>3.9299999999999997</v>
      </c>
      <c r="AC4473" s="54" t="s">
        <v>19</v>
      </c>
    </row>
    <row r="4474" spans="1:29" x14ac:dyDescent="0.25">
      <c r="A4474" s="1">
        <v>6201010</v>
      </c>
      <c r="B4474" s="87" t="s">
        <v>2670</v>
      </c>
      <c r="C4474" s="55" t="s">
        <v>470</v>
      </c>
      <c r="E4474" s="42"/>
      <c r="F4474" s="65" t="s">
        <v>2483</v>
      </c>
      <c r="G4474" s="62"/>
      <c r="H4474" s="37" t="str">
        <f>IF(V4474&gt;94,"Met",IF(X4474="--","n/a",IF(X4474&gt;=0,"Met","Did Not Meet")))</f>
        <v>Met</v>
      </c>
      <c r="I4474" s="37" t="str">
        <f>IF(V4475&gt;94,"Met",IF(X4475="--","n/a",IF(X4475&gt;=0,"Met","Did Not Meet")))</f>
        <v>Met</v>
      </c>
      <c r="K4474" s="13" t="str">
        <f>IF(Z4474&gt;94,"Met",IF(AB4474="--","n/a",IF(AB4474&gt;=0,"Met","Did Not Meet")))</f>
        <v>Met</v>
      </c>
      <c r="L4474" s="13" t="str">
        <f>IF(Z4475&gt;94,"Met",IF(AB4475="--","n/a",IF(AB4475&gt;=0,"Met","Did Not Meet")))</f>
        <v>Met</v>
      </c>
      <c r="M4474" s="5" t="s">
        <v>37</v>
      </c>
      <c r="N4474" s="14" t="s">
        <v>2502</v>
      </c>
      <c r="O4474" s="5"/>
      <c r="P4474" s="44" t="str">
        <f t="shared" ref="P4474" si="5718">IF(H4476="Yes",IF(I4476="Yes","Yes","No"),"No")</f>
        <v>Yes</v>
      </c>
      <c r="Q4474" s="93"/>
      <c r="R4474" s="5" t="s">
        <v>1</v>
      </c>
      <c r="S4474" s="5" t="s">
        <v>2</v>
      </c>
      <c r="T4474" s="5" t="s">
        <v>3</v>
      </c>
      <c r="U4474" s="5">
        <v>441</v>
      </c>
      <c r="V4474" s="5">
        <v>56.69</v>
      </c>
      <c r="W4474" s="5">
        <v>44.64</v>
      </c>
      <c r="X4474" s="11">
        <f t="shared" si="5647"/>
        <v>12.049999999999997</v>
      </c>
      <c r="Y4474" s="14">
        <v>410</v>
      </c>
      <c r="Z4474" s="5">
        <v>56.83</v>
      </c>
      <c r="AA4474" s="5">
        <v>44.22</v>
      </c>
      <c r="AB4474" s="71">
        <f t="shared" si="5687"/>
        <v>12.61</v>
      </c>
      <c r="AC4474" s="36"/>
    </row>
    <row r="4475" spans="1:29" ht="15.75" x14ac:dyDescent="0.25">
      <c r="A4475" s="53">
        <v>6201010</v>
      </c>
      <c r="B4475" s="89" t="s">
        <v>2670</v>
      </c>
      <c r="C4475" s="53" t="s">
        <v>470</v>
      </c>
      <c r="D4475" s="49" t="s">
        <v>2498</v>
      </c>
      <c r="E4475" s="34" t="str">
        <f>M4474</f>
        <v>Needs Improvement Priority School</v>
      </c>
      <c r="F4475" s="65" t="s">
        <v>2484</v>
      </c>
      <c r="G4475" s="62"/>
      <c r="H4475" s="13" t="str">
        <f>IF(V4476&gt;94,"Met",IF(X4476="--","n/a",IF(X4476&gt;=0,"Met","Did Not Meet")))</f>
        <v>Met</v>
      </c>
      <c r="I4475" s="13" t="str">
        <f>IF(V4477&gt;94,"Met",IF(X4477="--","n/a",IF(X4477&gt;=0,"Met","Did Not Meet")))</f>
        <v>Met</v>
      </c>
      <c r="K4475" s="13" t="str">
        <f>IF(Z4476&gt;94,"Met",IF(AB4476="--","n/a",IF(AB4476&gt;=0,"Met","Did Not Meet")))</f>
        <v>Met</v>
      </c>
      <c r="L4475" s="13" t="str">
        <f>IF(Z4477&gt;94,"Met",IF(AB4477="--","n/a",IF(AB4477&gt;=0,"Met","Did Not Meet")))</f>
        <v>Met</v>
      </c>
      <c r="M4475" s="1" t="s">
        <v>37</v>
      </c>
      <c r="N4475" s="14" t="s">
        <v>2501</v>
      </c>
      <c r="O4475" s="5"/>
      <c r="P4475" s="44" t="str">
        <f t="shared" ref="P4475" si="5719">IF(K4476="Yes",IF(L4476="Yes","Yes","No"),"No")</f>
        <v>Yes</v>
      </c>
      <c r="Q4475" s="94" t="s">
        <v>2759</v>
      </c>
      <c r="R4475" s="5" t="s">
        <v>1</v>
      </c>
      <c r="S4475" s="1" t="s">
        <v>2</v>
      </c>
      <c r="T4475" s="1" t="s">
        <v>7</v>
      </c>
      <c r="U4475" s="5">
        <v>381</v>
      </c>
      <c r="V4475" s="1">
        <v>52.49</v>
      </c>
      <c r="W4475" s="1">
        <v>44.64</v>
      </c>
      <c r="X4475" s="9">
        <f t="shared" si="5647"/>
        <v>7.8500000000000014</v>
      </c>
      <c r="Y4475" s="14">
        <v>351</v>
      </c>
      <c r="Z4475" s="1">
        <v>52.14</v>
      </c>
      <c r="AA4475" s="1">
        <v>44.22</v>
      </c>
      <c r="AB4475" s="71">
        <f t="shared" si="5687"/>
        <v>7.9200000000000017</v>
      </c>
      <c r="AC4475" s="53"/>
    </row>
    <row r="4476" spans="1:29" ht="15" customHeight="1" x14ac:dyDescent="0.25">
      <c r="A4476" s="53">
        <v>6201010</v>
      </c>
      <c r="B4476" s="89" t="s">
        <v>2670</v>
      </c>
      <c r="C4476" s="53" t="s">
        <v>470</v>
      </c>
      <c r="D4476" s="49" t="s">
        <v>2499</v>
      </c>
      <c r="E4476" s="35" t="str">
        <f>VLOOKUP('2012 Accountability Database'!$A4474,'2011 AYP'!A$2:B$1072,2)</f>
        <v>SI_7 (School Improvement Year 7)</v>
      </c>
      <c r="F4476" s="66"/>
      <c r="G4476" s="63" t="s">
        <v>2485</v>
      </c>
      <c r="H4476" s="60" t="str">
        <f t="shared" ref="H4476:I4476" si="5720">IF(H4474="Met","Yes",IF(H4475="Met","Yes","No"))</f>
        <v>Yes</v>
      </c>
      <c r="I4476" s="60" t="str">
        <f t="shared" si="5720"/>
        <v>Yes</v>
      </c>
      <c r="J4476" s="42"/>
      <c r="K4476" s="60" t="str">
        <f t="shared" ref="K4476:L4476" si="5721">IF(K4474="Met","Yes",IF(K4475="Met","Yes","No"))</f>
        <v>Yes</v>
      </c>
      <c r="L4476" s="60" t="str">
        <f t="shared" si="5721"/>
        <v>Yes</v>
      </c>
      <c r="M4476" s="1" t="s">
        <v>37</v>
      </c>
      <c r="N4476" s="14" t="s">
        <v>2503</v>
      </c>
      <c r="O4476" s="5"/>
      <c r="P4476" s="44" t="str">
        <f t="shared" ref="P4476" si="5722">IF(H4480="Yes",IF(I4480="Yes","Yes","No"),"No")</f>
        <v>No</v>
      </c>
      <c r="Q4476" s="108" t="s">
        <v>2758</v>
      </c>
      <c r="R4476" s="5" t="s">
        <v>1</v>
      </c>
      <c r="S4476" s="1" t="s">
        <v>5</v>
      </c>
      <c r="T4476" s="1" t="s">
        <v>3</v>
      </c>
      <c r="U4476" s="5">
        <v>1379</v>
      </c>
      <c r="V4476" s="1">
        <v>46.7</v>
      </c>
      <c r="W4476" s="1">
        <v>44.64</v>
      </c>
      <c r="X4476" s="9">
        <f t="shared" si="5647"/>
        <v>2.0600000000000023</v>
      </c>
      <c r="Y4476" s="14">
        <v>1297</v>
      </c>
      <c r="Z4476" s="1">
        <v>46.8</v>
      </c>
      <c r="AA4476" s="1">
        <v>44.22</v>
      </c>
      <c r="AB4476" s="71">
        <f t="shared" si="5687"/>
        <v>2.5799999999999983</v>
      </c>
      <c r="AC4476" s="53"/>
    </row>
    <row r="4477" spans="1:29" x14ac:dyDescent="0.25">
      <c r="A4477" s="53">
        <v>6201010</v>
      </c>
      <c r="B4477" s="89" t="s">
        <v>2670</v>
      </c>
      <c r="C4477" s="53" t="s">
        <v>470</v>
      </c>
      <c r="D4477" s="49" t="s">
        <v>2507</v>
      </c>
      <c r="E4477" s="47">
        <f>VLOOKUP('2012 Accountability Database'!A4474,Dems1112!$A$2:$G$1082,3)</f>
        <v>0.83</v>
      </c>
      <c r="F4477" s="66"/>
      <c r="G4477" s="52"/>
      <c r="M4477" s="1" t="s">
        <v>37</v>
      </c>
      <c r="N4477" s="14" t="s">
        <v>2504</v>
      </c>
      <c r="O4477" s="5"/>
      <c r="P4477" s="44" t="str">
        <f t="shared" ref="P4477" si="5723">IF(K4480="Yes",IF(L4480="Yes","Yes","No"),"No")</f>
        <v>No</v>
      </c>
      <c r="Q4477" s="108"/>
      <c r="R4477" s="5" t="s">
        <v>1</v>
      </c>
      <c r="S4477" s="1" t="s">
        <v>5</v>
      </c>
      <c r="T4477" s="1" t="s">
        <v>7</v>
      </c>
      <c r="U4477" s="5">
        <v>1319</v>
      </c>
      <c r="V4477" s="1">
        <v>45.03</v>
      </c>
      <c r="W4477" s="1">
        <v>44.64</v>
      </c>
      <c r="X4477" s="9">
        <f t="shared" si="5647"/>
        <v>0.39000000000000057</v>
      </c>
      <c r="Y4477" s="14">
        <v>1238</v>
      </c>
      <c r="Z4477" s="1">
        <v>44.99</v>
      </c>
      <c r="AA4477" s="1">
        <v>44.22</v>
      </c>
      <c r="AB4477" s="71">
        <f t="shared" si="5687"/>
        <v>0.77000000000000313</v>
      </c>
      <c r="AC4477" s="53"/>
    </row>
    <row r="4478" spans="1:29" x14ac:dyDescent="0.25">
      <c r="A4478" s="53">
        <v>6201010</v>
      </c>
      <c r="B4478" s="89" t="s">
        <v>2670</v>
      </c>
      <c r="C4478" s="53" t="s">
        <v>470</v>
      </c>
      <c r="D4478" s="50" t="s">
        <v>2508</v>
      </c>
      <c r="E4478" s="47">
        <f>VLOOKUP('2012 Accountability Database'!A4474,Dems1112!$A$2:$G$1082,4)</f>
        <v>0.8</v>
      </c>
      <c r="F4478" s="65" t="s">
        <v>2486</v>
      </c>
      <c r="G4478" s="62"/>
      <c r="H4478" s="13" t="str">
        <f>IF(V4478&gt;94,"Met",IF(X4478="--","n/a",IF(X4478&gt;=0,"Met","Did Not Meet")))</f>
        <v>Met</v>
      </c>
      <c r="I4478" s="13" t="str">
        <f>IF(V4479&gt;94,"Met",IF(X4479="--","n/a",IF(X4479&gt;=0,"Met","Did Not Meet")))</f>
        <v>Did Not Meet</v>
      </c>
      <c r="J4478" s="13"/>
      <c r="K4478" s="13" t="str">
        <f>IF(Z4478&gt;94,"Met",IF(AB4478="--","n/a",IF(AB4478&gt;=0,"Met","Did Not Meet")))</f>
        <v>Met</v>
      </c>
      <c r="L4478" s="13" t="str">
        <f>IF(Z4479&gt;94,"Met",IF(AB4479="--","n/a",IF(AB4479&gt;=0,"Met","Did Not Meet")))</f>
        <v>Did Not Meet</v>
      </c>
      <c r="M4478" s="5" t="s">
        <v>37</v>
      </c>
      <c r="N4478" s="68" t="s">
        <v>2497</v>
      </c>
      <c r="O4478" s="35"/>
      <c r="P4478" s="44"/>
      <c r="Q4478" s="108"/>
      <c r="R4478" s="5" t="s">
        <v>6</v>
      </c>
      <c r="S4478" s="5" t="s">
        <v>2</v>
      </c>
      <c r="T4478" s="5" t="s">
        <v>3</v>
      </c>
      <c r="U4478" s="5">
        <v>473</v>
      </c>
      <c r="V4478" s="5">
        <v>43.97</v>
      </c>
      <c r="W4478" s="5">
        <v>42.78</v>
      </c>
      <c r="X4478" s="11">
        <f t="shared" si="5647"/>
        <v>1.1899999999999977</v>
      </c>
      <c r="Y4478" s="14">
        <v>411</v>
      </c>
      <c r="Z4478" s="5">
        <v>37.47</v>
      </c>
      <c r="AA4478" s="5">
        <v>36.44</v>
      </c>
      <c r="AB4478" s="71">
        <f t="shared" si="5687"/>
        <v>1.0300000000000011</v>
      </c>
      <c r="AC4478" s="53"/>
    </row>
    <row r="4479" spans="1:29" x14ac:dyDescent="0.25">
      <c r="A4479" s="53">
        <v>6201010</v>
      </c>
      <c r="B4479" s="89" t="s">
        <v>2670</v>
      </c>
      <c r="C4479" s="53" t="s">
        <v>470</v>
      </c>
      <c r="D4479" s="50" t="s">
        <v>974</v>
      </c>
      <c r="E4479" s="47" t="str">
        <f>VLOOKUP('2012 Accountability Database'!A4474,Dems1112!$A$2:$G$1082,5)</f>
        <v>7-8</v>
      </c>
      <c r="F4479" s="65" t="s">
        <v>2487</v>
      </c>
      <c r="G4479" s="62"/>
      <c r="H4479" s="13" t="str">
        <f>IF(V4480&gt;94,"Met",IF(X4480="--","n/a",IF(X4480&gt;=0,"Met","Did Not Meet")))</f>
        <v>Did Not Meet</v>
      </c>
      <c r="I4479" s="13" t="str">
        <f>IF(V4481&gt;94,"Met",IF(X4481="--","n/a",IF(X4481&gt;=0,"Met","Did Not Meet")))</f>
        <v>Did Not Meet</v>
      </c>
      <c r="J4479" s="13"/>
      <c r="K4479" s="13" t="str">
        <f>IF(Z4480&gt;94,"Met",IF(AB4480="--","n/a",IF(AB4480&gt;=0,"Met","Did Not Meet")))</f>
        <v>Did Not Meet</v>
      </c>
      <c r="L4479" s="13" t="str">
        <f>IF(Z4481&gt;94,"Met",IF(AB4481="--","n/a",IF(AB4481&gt;=0,"Met","Did Not Meet")))</f>
        <v>Did Not Meet</v>
      </c>
      <c r="M4479" s="5" t="s">
        <v>37</v>
      </c>
      <c r="N4479" s="14"/>
      <c r="O4479" s="35" t="s">
        <v>2506</v>
      </c>
      <c r="P4479" s="83" t="str">
        <f t="shared" ref="P4479" si="5724">IF(P4474="No"," ", IF(P4476="No"," ",IF(P4475="No", " ",IF(P4477="No"," ","X"))))</f>
        <v xml:space="preserve"> </v>
      </c>
      <c r="Q4479" s="108"/>
      <c r="R4479" s="5" t="s">
        <v>6</v>
      </c>
      <c r="S4479" s="5" t="s">
        <v>2</v>
      </c>
      <c r="T4479" s="5" t="s">
        <v>7</v>
      </c>
      <c r="U4479" s="5">
        <v>399</v>
      </c>
      <c r="V4479" s="5">
        <v>40.35</v>
      </c>
      <c r="W4479" s="5">
        <v>42.78</v>
      </c>
      <c r="X4479" s="8">
        <f t="shared" si="5647"/>
        <v>-2.4299999999999997</v>
      </c>
      <c r="Y4479" s="14">
        <v>352</v>
      </c>
      <c r="Z4479" s="5">
        <v>34.090000000000003</v>
      </c>
      <c r="AA4479" s="5">
        <v>36.44</v>
      </c>
      <c r="AB4479" s="72">
        <f t="shared" si="5687"/>
        <v>-2.3499999999999943</v>
      </c>
      <c r="AC4479" s="53"/>
    </row>
    <row r="4480" spans="1:29" ht="15.75" x14ac:dyDescent="0.25">
      <c r="A4480" s="53">
        <v>6201010</v>
      </c>
      <c r="B4480" s="89" t="s">
        <v>2670</v>
      </c>
      <c r="C4480" s="53" t="s">
        <v>470</v>
      </c>
      <c r="D4480" s="50" t="s">
        <v>975</v>
      </c>
      <c r="E4480" s="48" t="str">
        <f>VLOOKUP('2012 Accountability Database'!A4474,Dems1112!$A$2:$G$1082,6)</f>
        <v>2 (Northeast AR)</v>
      </c>
      <c r="F4480" s="66"/>
      <c r="G4480" s="63" t="s">
        <v>2488</v>
      </c>
      <c r="H4480" s="61" t="str">
        <f t="shared" ref="H4480:I4480" si="5725">IF(H4478="Met","Yes",IF(H4479="Met","Yes","No"))</f>
        <v>Yes</v>
      </c>
      <c r="I4480" s="61" t="str">
        <f t="shared" si="5725"/>
        <v>No</v>
      </c>
      <c r="J4480" s="55"/>
      <c r="K4480" s="61" t="str">
        <f t="shared" ref="K4480:L4480" si="5726">IF(K4478="Met","Yes",IF(K4479="Met","Yes","No"))</f>
        <v>Yes</v>
      </c>
      <c r="L4480" s="61" t="str">
        <f t="shared" si="5726"/>
        <v>No</v>
      </c>
      <c r="M4480" s="5" t="s">
        <v>37</v>
      </c>
      <c r="N4480" s="14"/>
      <c r="O4480" s="35" t="s">
        <v>2505</v>
      </c>
      <c r="P4480" s="83" t="str">
        <f t="shared" ref="P4480" si="5727">IF(P4479="X"," ",IF(P4481="X"," ","X"))</f>
        <v xml:space="preserve"> </v>
      </c>
      <c r="Q4480" s="94" t="s">
        <v>2759</v>
      </c>
      <c r="R4480" s="5" t="s">
        <v>6</v>
      </c>
      <c r="S4480" s="5" t="s">
        <v>5</v>
      </c>
      <c r="T4480" s="5" t="s">
        <v>3</v>
      </c>
      <c r="U4480" s="5">
        <v>1490</v>
      </c>
      <c r="V4480" s="5">
        <v>41.01</v>
      </c>
      <c r="W4480" s="5">
        <v>42.78</v>
      </c>
      <c r="X4480" s="8">
        <f t="shared" si="5647"/>
        <v>-1.7700000000000031</v>
      </c>
      <c r="Y4480" s="14">
        <v>1299</v>
      </c>
      <c r="Z4480" s="5">
        <v>34.64</v>
      </c>
      <c r="AA4480" s="5">
        <v>36.44</v>
      </c>
      <c r="AB4480" s="72">
        <f t="shared" si="5687"/>
        <v>-1.7999999999999972</v>
      </c>
      <c r="AC4480" s="53"/>
    </row>
    <row r="4481" spans="1:29" x14ac:dyDescent="0.25">
      <c r="A4481" s="54">
        <v>6201010</v>
      </c>
      <c r="B4481" s="90" t="s">
        <v>2670</v>
      </c>
      <c r="C4481" s="54" t="s">
        <v>470</v>
      </c>
      <c r="D4481" s="4"/>
      <c r="E4481" s="4"/>
      <c r="F4481" s="67"/>
      <c r="G4481" s="64"/>
      <c r="H4481" s="43"/>
      <c r="I4481" s="43"/>
      <c r="J4481" s="43"/>
      <c r="K4481" s="43"/>
      <c r="L4481" s="43"/>
      <c r="M4481" s="4" t="s">
        <v>37</v>
      </c>
      <c r="N4481" s="15"/>
      <c r="O4481" s="38" t="s">
        <v>2482</v>
      </c>
      <c r="P4481" s="84" t="str">
        <f>IF(E4475="Achieving School"," ","X")</f>
        <v>X</v>
      </c>
      <c r="Q4481" s="91"/>
      <c r="R4481" s="4" t="s">
        <v>6</v>
      </c>
      <c r="S4481" s="4" t="s">
        <v>5</v>
      </c>
      <c r="T4481" s="4" t="s">
        <v>7</v>
      </c>
      <c r="U4481" s="4">
        <v>1416</v>
      </c>
      <c r="V4481" s="4">
        <v>39.83</v>
      </c>
      <c r="W4481" s="4">
        <v>42.78</v>
      </c>
      <c r="X4481" s="7">
        <f t="shared" si="5647"/>
        <v>-2.9500000000000028</v>
      </c>
      <c r="Y4481" s="15">
        <v>1240</v>
      </c>
      <c r="Z4481" s="4">
        <v>33.549999999999997</v>
      </c>
      <c r="AA4481" s="4">
        <v>36.44</v>
      </c>
      <c r="AB4481" s="73">
        <f t="shared" si="5687"/>
        <v>-2.8900000000000006</v>
      </c>
      <c r="AC4481" s="54"/>
    </row>
    <row r="4482" spans="1:29" x14ac:dyDescent="0.25">
      <c r="A4482" s="1">
        <v>6201014</v>
      </c>
      <c r="B4482" s="87" t="s">
        <v>2670</v>
      </c>
      <c r="C4482" s="55" t="s">
        <v>471</v>
      </c>
      <c r="E4482" s="42"/>
      <c r="F4482" s="65" t="s">
        <v>2483</v>
      </c>
      <c r="G4482" s="62"/>
      <c r="H4482" s="37" t="str">
        <f>IF(V4482&gt;94,"Met",IF(X4482="--","n/a",IF(X4482&gt;=0,"Met","Did Not Meet")))</f>
        <v>Met</v>
      </c>
      <c r="I4482" s="37" t="str">
        <f>IF(V4483&gt;94,"Met",IF(X4483="--","n/a",IF(X4483&gt;=0,"Met","Did Not Meet")))</f>
        <v>Met</v>
      </c>
      <c r="K4482" s="13" t="str">
        <f>IF(Z4482&gt;94,"Met",IF(AB4482="--","n/a",IF(AB4482&gt;=0,"Met","Did Not Meet")))</f>
        <v>Met</v>
      </c>
      <c r="L4482" s="13" t="str">
        <f>IF(Z4483&gt;94,"Met",IF(AB4483="--","n/a",IF(AB4483&gt;=0,"Met","Did Not Meet")))</f>
        <v>Met</v>
      </c>
      <c r="M4482" s="1" t="s">
        <v>18</v>
      </c>
      <c r="N4482" s="14" t="s">
        <v>2502</v>
      </c>
      <c r="O4482" s="5"/>
      <c r="P4482" s="44" t="str">
        <f t="shared" ref="P4482" si="5728">IF(H4484="Yes",IF(I4484="Yes","Yes","No"),"No")</f>
        <v>Yes</v>
      </c>
      <c r="Q4482" s="93"/>
      <c r="R4482" s="5" t="s">
        <v>1</v>
      </c>
      <c r="S4482" s="1" t="s">
        <v>2</v>
      </c>
      <c r="T4482" s="1" t="s">
        <v>3</v>
      </c>
      <c r="U4482" s="5">
        <v>440</v>
      </c>
      <c r="V4482" s="1">
        <v>63.64</v>
      </c>
      <c r="W4482" s="1">
        <v>58.81</v>
      </c>
      <c r="X4482" s="9">
        <f t="shared" ref="X4482:X4545" si="5729">V4482-W4482</f>
        <v>4.8299999999999983</v>
      </c>
      <c r="Y4482" s="14">
        <v>226</v>
      </c>
      <c r="Z4482" s="1">
        <v>72.12</v>
      </c>
      <c r="AA4482" s="1">
        <v>65.959999999999994</v>
      </c>
      <c r="AB4482" s="71">
        <f t="shared" si="5687"/>
        <v>6.1600000000000108</v>
      </c>
      <c r="AC4482" s="36" t="s">
        <v>19</v>
      </c>
    </row>
    <row r="4483" spans="1:29" ht="15.75" x14ac:dyDescent="0.25">
      <c r="A4483" s="53">
        <v>6201014</v>
      </c>
      <c r="B4483" s="89" t="s">
        <v>2670</v>
      </c>
      <c r="C4483" s="53" t="s">
        <v>471</v>
      </c>
      <c r="D4483" s="49" t="s">
        <v>2498</v>
      </c>
      <c r="E4483" s="34" t="str">
        <f>M4482</f>
        <v>Needs Improvement Focus School</v>
      </c>
      <c r="F4483" s="65" t="s">
        <v>2484</v>
      </c>
      <c r="G4483" s="62"/>
      <c r="H4483" s="13" t="str">
        <f>IF(V4484&gt;94,"Met",IF(X4484="--","n/a",IF(X4484&gt;=0,"Met","Did Not Meet")))</f>
        <v>Did Not Meet</v>
      </c>
      <c r="I4483" s="13" t="str">
        <f>IF(V4485&gt;94,"Met",IF(X4485="--","n/a",IF(X4485&gt;=0,"Met","Did Not Meet")))</f>
        <v>Did Not Meet</v>
      </c>
      <c r="K4483" s="13" t="str">
        <f>IF(Z4484&gt;94,"Met",IF(AB4484="--","n/a",IF(AB4484&gt;=0,"Met","Did Not Meet")))</f>
        <v>Met</v>
      </c>
      <c r="L4483" s="13" t="str">
        <f>IF(Z4485&gt;94,"Met",IF(AB4485="--","n/a",IF(AB4485&gt;=0,"Met","Did Not Meet")))</f>
        <v>Met</v>
      </c>
      <c r="M4483" s="1" t="s">
        <v>18</v>
      </c>
      <c r="N4483" s="14" t="s">
        <v>2501</v>
      </c>
      <c r="O4483" s="5"/>
      <c r="P4483" s="44" t="str">
        <f t="shared" ref="P4483" si="5730">IF(K4484="Yes",IF(L4484="Yes","Yes","No"),"No")</f>
        <v>Yes</v>
      </c>
      <c r="Q4483" s="94" t="s">
        <v>2759</v>
      </c>
      <c r="R4483" s="5" t="s">
        <v>1</v>
      </c>
      <c r="S4483" s="1" t="s">
        <v>2</v>
      </c>
      <c r="T4483" s="1" t="s">
        <v>7</v>
      </c>
      <c r="U4483" s="5">
        <v>398</v>
      </c>
      <c r="V4483" s="1">
        <v>60.05</v>
      </c>
      <c r="W4483" s="1">
        <v>58.81</v>
      </c>
      <c r="X4483" s="9">
        <f t="shared" si="5729"/>
        <v>1.2399999999999949</v>
      </c>
      <c r="Y4483" s="14">
        <v>199</v>
      </c>
      <c r="Z4483" s="1">
        <v>68.84</v>
      </c>
      <c r="AA4483" s="1">
        <v>65.959999999999994</v>
      </c>
      <c r="AB4483" s="71">
        <f t="shared" si="5687"/>
        <v>2.8800000000000097</v>
      </c>
      <c r="AC4483" s="53" t="s">
        <v>19</v>
      </c>
    </row>
    <row r="4484" spans="1:29" ht="15" customHeight="1" x14ac:dyDescent="0.25">
      <c r="A4484" s="53">
        <v>6201014</v>
      </c>
      <c r="B4484" s="89" t="s">
        <v>2670</v>
      </c>
      <c r="C4484" s="53" t="s">
        <v>471</v>
      </c>
      <c r="D4484" s="49" t="s">
        <v>2499</v>
      </c>
      <c r="E4484" s="35" t="str">
        <f>VLOOKUP('2012 Accountability Database'!$A4482,'2011 AYP'!A$2:B$1072,2)</f>
        <v xml:space="preserve"> MS (Met Standards)</v>
      </c>
      <c r="F4484" s="66"/>
      <c r="G4484" s="63" t="s">
        <v>2485</v>
      </c>
      <c r="H4484" s="60" t="str">
        <f t="shared" ref="H4484:I4484" si="5731">IF(H4482="Met","Yes",IF(H4483="Met","Yes","No"))</f>
        <v>Yes</v>
      </c>
      <c r="I4484" s="60" t="str">
        <f t="shared" si="5731"/>
        <v>Yes</v>
      </c>
      <c r="J4484" s="42"/>
      <c r="K4484" s="60" t="str">
        <f t="shared" ref="K4484:L4484" si="5732">IF(K4482="Met","Yes",IF(K4483="Met","Yes","No"))</f>
        <v>Yes</v>
      </c>
      <c r="L4484" s="60" t="str">
        <f t="shared" si="5732"/>
        <v>Yes</v>
      </c>
      <c r="M4484" s="5" t="s">
        <v>18</v>
      </c>
      <c r="N4484" s="14" t="s">
        <v>2503</v>
      </c>
      <c r="O4484" s="5"/>
      <c r="P4484" s="44" t="str">
        <f t="shared" ref="P4484" si="5733">IF(H4488="Yes",IF(I4488="Yes","Yes","No"),"No")</f>
        <v>No</v>
      </c>
      <c r="Q4484" s="108" t="s">
        <v>2758</v>
      </c>
      <c r="R4484" s="5" t="s">
        <v>1</v>
      </c>
      <c r="S4484" s="5" t="s">
        <v>5</v>
      </c>
      <c r="T4484" s="5" t="s">
        <v>3</v>
      </c>
      <c r="U4484" s="5">
        <v>884</v>
      </c>
      <c r="V4484" s="5">
        <v>57.92</v>
      </c>
      <c r="W4484" s="5">
        <v>58.81</v>
      </c>
      <c r="X4484" s="8">
        <f t="shared" si="5729"/>
        <v>-0.89000000000000057</v>
      </c>
      <c r="Y4484" s="14">
        <v>433</v>
      </c>
      <c r="Z4484" s="5">
        <v>68.13</v>
      </c>
      <c r="AA4484" s="5">
        <v>65.959999999999994</v>
      </c>
      <c r="AB4484" s="71">
        <f t="shared" si="5687"/>
        <v>2.1700000000000017</v>
      </c>
      <c r="AC4484" s="53" t="s">
        <v>19</v>
      </c>
    </row>
    <row r="4485" spans="1:29" x14ac:dyDescent="0.25">
      <c r="A4485" s="53">
        <v>6201014</v>
      </c>
      <c r="B4485" s="89" t="s">
        <v>2670</v>
      </c>
      <c r="C4485" s="53" t="s">
        <v>471</v>
      </c>
      <c r="D4485" s="49" t="s">
        <v>2507</v>
      </c>
      <c r="E4485" s="47">
        <f>VLOOKUP('2012 Accountability Database'!A4482,Dems1112!$A$2:$G$1082,3)</f>
        <v>0.84</v>
      </c>
      <c r="F4485" s="66"/>
      <c r="G4485" s="52"/>
      <c r="M4485" s="5" t="s">
        <v>18</v>
      </c>
      <c r="N4485" s="14" t="s">
        <v>2504</v>
      </c>
      <c r="O4485" s="5"/>
      <c r="P4485" s="44" t="str">
        <f t="shared" ref="P4485" si="5734">IF(K4488="Yes",IF(L4488="Yes","Yes","No"),"No")</f>
        <v>Yes</v>
      </c>
      <c r="Q4485" s="108"/>
      <c r="R4485" s="5" t="s">
        <v>1</v>
      </c>
      <c r="S4485" s="5" t="s">
        <v>5</v>
      </c>
      <c r="T4485" s="5" t="s">
        <v>7</v>
      </c>
      <c r="U4485" s="5">
        <v>842</v>
      </c>
      <c r="V4485" s="5">
        <v>55.94</v>
      </c>
      <c r="W4485" s="5">
        <v>58.81</v>
      </c>
      <c r="X4485" s="8">
        <f t="shared" si="5729"/>
        <v>-2.8700000000000045</v>
      </c>
      <c r="Y4485" s="14">
        <v>406</v>
      </c>
      <c r="Z4485" s="5">
        <v>66.260000000000005</v>
      </c>
      <c r="AA4485" s="5">
        <v>65.959999999999994</v>
      </c>
      <c r="AB4485" s="71">
        <f t="shared" si="5687"/>
        <v>0.30000000000001137</v>
      </c>
      <c r="AC4485" s="53" t="s">
        <v>19</v>
      </c>
    </row>
    <row r="4486" spans="1:29" x14ac:dyDescent="0.25">
      <c r="A4486" s="53">
        <v>6201014</v>
      </c>
      <c r="B4486" s="89" t="s">
        <v>2670</v>
      </c>
      <c r="C4486" s="53" t="s">
        <v>471</v>
      </c>
      <c r="D4486" s="50" t="s">
        <v>2508</v>
      </c>
      <c r="E4486" s="47">
        <f>VLOOKUP('2012 Accountability Database'!A4482,Dems1112!$A$2:$G$1082,4)</f>
        <v>0.87</v>
      </c>
      <c r="F4486" s="65" t="s">
        <v>2486</v>
      </c>
      <c r="G4486" s="62"/>
      <c r="H4486" s="13" t="str">
        <f>IF(V4486&gt;94,"Met",IF(X4486="--","n/a",IF(X4486&gt;=0,"Met","Did Not Meet")))</f>
        <v>Met</v>
      </c>
      <c r="I4486" s="13" t="str">
        <f>IF(V4487&gt;94,"Met",IF(X4487="--","n/a",IF(X4487&gt;=0,"Met","Did Not Meet")))</f>
        <v>Did Not Meet</v>
      </c>
      <c r="J4486" s="13"/>
      <c r="K4486" s="13" t="str">
        <f>IF(Z4486&gt;94,"Met",IF(AB4486="--","n/a",IF(AB4486&gt;=0,"Met","Did Not Meet")))</f>
        <v>Met</v>
      </c>
      <c r="L4486" s="13" t="str">
        <f>IF(Z4487&gt;94,"Met",IF(AB4487="--","n/a",IF(AB4487&gt;=0,"Met","Did Not Meet")))</f>
        <v>Met</v>
      </c>
      <c r="M4486" s="5" t="s">
        <v>18</v>
      </c>
      <c r="N4486" s="68" t="s">
        <v>2497</v>
      </c>
      <c r="O4486" s="35"/>
      <c r="P4486" s="44"/>
      <c r="Q4486" s="108"/>
      <c r="R4486" s="5" t="s">
        <v>6</v>
      </c>
      <c r="S4486" s="5" t="s">
        <v>2</v>
      </c>
      <c r="T4486" s="5" t="s">
        <v>3</v>
      </c>
      <c r="U4486" s="5">
        <v>440</v>
      </c>
      <c r="V4486" s="5">
        <v>76.36</v>
      </c>
      <c r="W4486" s="5">
        <v>74.16</v>
      </c>
      <c r="X4486" s="11">
        <f t="shared" si="5729"/>
        <v>2.2000000000000028</v>
      </c>
      <c r="Y4486" s="14">
        <v>226</v>
      </c>
      <c r="Z4486" s="5">
        <v>55.75</v>
      </c>
      <c r="AA4486" s="5">
        <v>42.38</v>
      </c>
      <c r="AB4486" s="71">
        <f t="shared" si="5687"/>
        <v>13.369999999999997</v>
      </c>
      <c r="AC4486" s="53" t="s">
        <v>19</v>
      </c>
    </row>
    <row r="4487" spans="1:29" x14ac:dyDescent="0.25">
      <c r="A4487" s="53">
        <v>6201014</v>
      </c>
      <c r="B4487" s="89" t="s">
        <v>2670</v>
      </c>
      <c r="C4487" s="53" t="s">
        <v>471</v>
      </c>
      <c r="D4487" s="50" t="s">
        <v>974</v>
      </c>
      <c r="E4487" s="47" t="str">
        <f>VLOOKUP('2012 Accountability Database'!A4482,Dems1112!$A$2:$G$1082,5)</f>
        <v>3-4</v>
      </c>
      <c r="F4487" s="65" t="s">
        <v>2487</v>
      </c>
      <c r="G4487" s="62"/>
      <c r="H4487" s="13" t="str">
        <f>IF(V4488&gt;94,"Met",IF(X4488="--","n/a",IF(X4488&gt;=0,"Met","Did Not Meet")))</f>
        <v>Did Not Meet</v>
      </c>
      <c r="I4487" s="13" t="str">
        <f>IF(V4489&gt;94,"Met",IF(X4489="--","n/a",IF(X4489&gt;=0,"Met","Did Not Meet")))</f>
        <v>Did Not Meet</v>
      </c>
      <c r="J4487" s="13"/>
      <c r="K4487" s="13" t="str">
        <f>IF(Z4488&gt;94,"Met",IF(AB4488="--","n/a",IF(AB4488&gt;=0,"Met","Did Not Meet")))</f>
        <v>Met</v>
      </c>
      <c r="L4487" s="13" t="str">
        <f>IF(Z4489&gt;94,"Met",IF(AB4489="--","n/a",IF(AB4489&gt;=0,"Met","Did Not Meet")))</f>
        <v>Met</v>
      </c>
      <c r="M4487" s="5" t="s">
        <v>18</v>
      </c>
      <c r="N4487" s="14"/>
      <c r="O4487" s="35" t="s">
        <v>2506</v>
      </c>
      <c r="P4487" s="83" t="str">
        <f t="shared" ref="P4487" si="5735">IF(P4482="No"," ", IF(P4484="No"," ",IF(P4483="No", " ",IF(P4485="No"," ","X"))))</f>
        <v xml:space="preserve"> </v>
      </c>
      <c r="Q4487" s="108"/>
      <c r="R4487" s="5" t="s">
        <v>6</v>
      </c>
      <c r="S4487" s="5" t="s">
        <v>2</v>
      </c>
      <c r="T4487" s="5" t="s">
        <v>7</v>
      </c>
      <c r="U4487" s="5">
        <v>398</v>
      </c>
      <c r="V4487" s="5">
        <v>73.87</v>
      </c>
      <c r="W4487" s="5">
        <v>74.16</v>
      </c>
      <c r="X4487" s="8">
        <f t="shared" si="5729"/>
        <v>-0.28999999999999204</v>
      </c>
      <c r="Y4487" s="14">
        <v>199</v>
      </c>
      <c r="Z4487" s="5">
        <v>52.26</v>
      </c>
      <c r="AA4487" s="5">
        <v>42.38</v>
      </c>
      <c r="AB4487" s="71">
        <f t="shared" si="5687"/>
        <v>9.8799999999999955</v>
      </c>
      <c r="AC4487" s="53" t="s">
        <v>19</v>
      </c>
    </row>
    <row r="4488" spans="1:29" ht="15.75" x14ac:dyDescent="0.25">
      <c r="A4488" s="53">
        <v>6201014</v>
      </c>
      <c r="B4488" s="89" t="s">
        <v>2670</v>
      </c>
      <c r="C4488" s="53" t="s">
        <v>471</v>
      </c>
      <c r="D4488" s="50" t="s">
        <v>975</v>
      </c>
      <c r="E4488" s="48" t="str">
        <f>VLOOKUP('2012 Accountability Database'!A4482,Dems1112!$A$2:$G$1082,6)</f>
        <v>2 (Northeast AR)</v>
      </c>
      <c r="F4488" s="66"/>
      <c r="G4488" s="63" t="s">
        <v>2488</v>
      </c>
      <c r="H4488" s="61" t="str">
        <f t="shared" ref="H4488:I4488" si="5736">IF(H4486="Met","Yes",IF(H4487="Met","Yes","No"))</f>
        <v>Yes</v>
      </c>
      <c r="I4488" s="61" t="str">
        <f t="shared" si="5736"/>
        <v>No</v>
      </c>
      <c r="J4488" s="55"/>
      <c r="K4488" s="61" t="str">
        <f t="shared" ref="K4488:L4488" si="5737">IF(K4486="Met","Yes",IF(K4487="Met","Yes","No"))</f>
        <v>Yes</v>
      </c>
      <c r="L4488" s="61" t="str">
        <f t="shared" si="5737"/>
        <v>Yes</v>
      </c>
      <c r="M4488" s="1" t="s">
        <v>18</v>
      </c>
      <c r="N4488" s="14"/>
      <c r="O4488" s="35" t="s">
        <v>2505</v>
      </c>
      <c r="P4488" s="83" t="str">
        <f t="shared" ref="P4488" si="5738">IF(P4487="X"," ",IF(P4489="X"," ","X"))</f>
        <v xml:space="preserve"> </v>
      </c>
      <c r="Q4488" s="94" t="s">
        <v>2759</v>
      </c>
      <c r="R4488" s="5" t="s">
        <v>6</v>
      </c>
      <c r="S4488" s="1" t="s">
        <v>5</v>
      </c>
      <c r="T4488" s="1" t="s">
        <v>3</v>
      </c>
      <c r="U4488" s="5">
        <v>884</v>
      </c>
      <c r="V4488" s="1">
        <v>73.19</v>
      </c>
      <c r="W4488" s="1">
        <v>74.16</v>
      </c>
      <c r="X4488" s="6">
        <f t="shared" si="5729"/>
        <v>-0.96999999999999886</v>
      </c>
      <c r="Y4488" s="14">
        <v>433</v>
      </c>
      <c r="Z4488" s="1">
        <v>48.5</v>
      </c>
      <c r="AA4488" s="1">
        <v>42.38</v>
      </c>
      <c r="AB4488" s="71">
        <f t="shared" si="5687"/>
        <v>6.1199999999999974</v>
      </c>
      <c r="AC4488" s="53" t="s">
        <v>19</v>
      </c>
    </row>
    <row r="4489" spans="1:29" x14ac:dyDescent="0.25">
      <c r="A4489" s="54">
        <v>6201014</v>
      </c>
      <c r="B4489" s="90" t="s">
        <v>2670</v>
      </c>
      <c r="C4489" s="54" t="s">
        <v>471</v>
      </c>
      <c r="D4489" s="4"/>
      <c r="E4489" s="4"/>
      <c r="F4489" s="67"/>
      <c r="G4489" s="64"/>
      <c r="H4489" s="43"/>
      <c r="I4489" s="43"/>
      <c r="J4489" s="43"/>
      <c r="K4489" s="43"/>
      <c r="L4489" s="43"/>
      <c r="M4489" s="4" t="s">
        <v>18</v>
      </c>
      <c r="N4489" s="15"/>
      <c r="O4489" s="38" t="s">
        <v>2482</v>
      </c>
      <c r="P4489" s="84" t="str">
        <f>IF(E4483="Achieving School"," ","X")</f>
        <v>X</v>
      </c>
      <c r="Q4489" s="91"/>
      <c r="R4489" s="4" t="s">
        <v>6</v>
      </c>
      <c r="S4489" s="4" t="s">
        <v>5</v>
      </c>
      <c r="T4489" s="4" t="s">
        <v>7</v>
      </c>
      <c r="U4489" s="4">
        <v>842</v>
      </c>
      <c r="V4489" s="4">
        <v>71.849999999999994</v>
      </c>
      <c r="W4489" s="4">
        <v>74.16</v>
      </c>
      <c r="X4489" s="7">
        <f t="shared" si="5729"/>
        <v>-2.3100000000000023</v>
      </c>
      <c r="Y4489" s="15">
        <v>406</v>
      </c>
      <c r="Z4489" s="4">
        <v>46.31</v>
      </c>
      <c r="AA4489" s="4">
        <v>42.38</v>
      </c>
      <c r="AB4489" s="74">
        <f t="shared" si="5687"/>
        <v>3.9299999999999997</v>
      </c>
      <c r="AC4489" s="54" t="s">
        <v>19</v>
      </c>
    </row>
    <row r="4490" spans="1:29" x14ac:dyDescent="0.25">
      <c r="A4490" s="1">
        <v>6201702</v>
      </c>
      <c r="B4490" s="87" t="s">
        <v>2670</v>
      </c>
      <c r="C4490" s="55" t="s">
        <v>472</v>
      </c>
      <c r="E4490" s="42"/>
      <c r="F4490" s="65" t="s">
        <v>2483</v>
      </c>
      <c r="G4490" s="62"/>
      <c r="H4490" s="37" t="str">
        <f>IF(V4490&gt;94,"Met",IF(X4490="--","n/a",IF(X4490&gt;=0,"Met","Did Not Meet")))</f>
        <v>Did Not Meet</v>
      </c>
      <c r="I4490" s="37" t="str">
        <f>IF(V4491&gt;94,"Met",IF(X4491="--","n/a",IF(X4491&gt;=0,"Met","Did Not Meet")))</f>
        <v>Did Not Meet</v>
      </c>
      <c r="K4490" s="13" t="str">
        <f>IF(Z4490&gt;94,"Met",IF(AB4490="--","n/a",IF(AB4490&gt;=0,"Met","Did Not Meet")))</f>
        <v>Did Not Meet</v>
      </c>
      <c r="L4490" s="13" t="str">
        <f>IF(Z4491&gt;94,"Met",IF(AB4491="--","n/a",IF(AB4491&gt;=0,"Met","Did Not Meet")))</f>
        <v>Did Not Meet</v>
      </c>
      <c r="M4490" s="1" t="s">
        <v>18</v>
      </c>
      <c r="N4490" s="14" t="s">
        <v>2502</v>
      </c>
      <c r="O4490" s="5"/>
      <c r="P4490" s="44" t="str">
        <f t="shared" ref="P4490" si="5739">IF(H4492="Yes",IF(I4492="Yes","Yes","No"),"No")</f>
        <v>No</v>
      </c>
      <c r="Q4490" s="93"/>
      <c r="R4490" s="5" t="s">
        <v>1</v>
      </c>
      <c r="S4490" s="1" t="s">
        <v>2</v>
      </c>
      <c r="T4490" s="1" t="s">
        <v>3</v>
      </c>
      <c r="U4490" s="5">
        <v>454</v>
      </c>
      <c r="V4490" s="1">
        <v>46.7</v>
      </c>
      <c r="W4490" s="1">
        <v>53.46</v>
      </c>
      <c r="X4490" s="6">
        <f t="shared" si="5729"/>
        <v>-6.759999999999998</v>
      </c>
      <c r="Y4490" s="14">
        <v>434</v>
      </c>
      <c r="Z4490" s="1">
        <v>53.46</v>
      </c>
      <c r="AA4490" s="1">
        <v>59.99</v>
      </c>
      <c r="AB4490" s="72">
        <f t="shared" si="5687"/>
        <v>-6.5300000000000011</v>
      </c>
      <c r="AC4490" s="36"/>
    </row>
    <row r="4491" spans="1:29" ht="15.75" x14ac:dyDescent="0.25">
      <c r="A4491" s="53">
        <v>6201702</v>
      </c>
      <c r="B4491" s="89" t="s">
        <v>2670</v>
      </c>
      <c r="C4491" s="53" t="s">
        <v>472</v>
      </c>
      <c r="D4491" s="49" t="s">
        <v>2498</v>
      </c>
      <c r="E4491" s="34" t="str">
        <f>M4490</f>
        <v>Needs Improvement Focus School</v>
      </c>
      <c r="F4491" s="65" t="s">
        <v>2484</v>
      </c>
      <c r="G4491" s="62"/>
      <c r="H4491" s="13" t="str">
        <f>IF(V4492&gt;94,"Met",IF(X4492="--","n/a",IF(X4492&gt;=0,"Met","Did Not Meet")))</f>
        <v>Did Not Meet</v>
      </c>
      <c r="I4491" s="13" t="str">
        <f>IF(V4493&gt;94,"Met",IF(X4493="--","n/a",IF(X4493&gt;=0,"Met","Did Not Meet")))</f>
        <v>Did Not Meet</v>
      </c>
      <c r="K4491" s="13" t="str">
        <f>IF(Z4492&gt;94,"Met",IF(AB4492="--","n/a",IF(AB4492&gt;=0,"Met","Did Not Meet")))</f>
        <v>Did Not Meet</v>
      </c>
      <c r="L4491" s="13" t="str">
        <f>IF(Z4493&gt;94,"Met",IF(AB4493="--","n/a",IF(AB4493&gt;=0,"Met","Did Not Meet")))</f>
        <v>Did Not Meet</v>
      </c>
      <c r="M4491" s="1" t="s">
        <v>18</v>
      </c>
      <c r="N4491" s="14" t="s">
        <v>2501</v>
      </c>
      <c r="O4491" s="5"/>
      <c r="P4491" s="44" t="str">
        <f t="shared" ref="P4491" si="5740">IF(K4492="Yes",IF(L4492="Yes","Yes","No"),"No")</f>
        <v>No</v>
      </c>
      <c r="Q4491" s="94" t="s">
        <v>2759</v>
      </c>
      <c r="R4491" s="5" t="s">
        <v>1</v>
      </c>
      <c r="S4491" s="1" t="s">
        <v>2</v>
      </c>
      <c r="T4491" s="1" t="s">
        <v>7</v>
      </c>
      <c r="U4491" s="5">
        <v>411</v>
      </c>
      <c r="V4491" s="1">
        <v>44.77</v>
      </c>
      <c r="W4491" s="1">
        <v>53.46</v>
      </c>
      <c r="X4491" s="6">
        <f t="shared" si="5729"/>
        <v>-8.6899999999999977</v>
      </c>
      <c r="Y4491" s="14">
        <v>392</v>
      </c>
      <c r="Z4491" s="1">
        <v>51.28</v>
      </c>
      <c r="AA4491" s="1">
        <v>59.99</v>
      </c>
      <c r="AB4491" s="72">
        <f t="shared" si="5687"/>
        <v>-8.7100000000000009</v>
      </c>
      <c r="AC4491" s="53"/>
    </row>
    <row r="4492" spans="1:29" ht="15" customHeight="1" x14ac:dyDescent="0.25">
      <c r="A4492" s="53">
        <v>6201702</v>
      </c>
      <c r="B4492" s="89" t="s">
        <v>2670</v>
      </c>
      <c r="C4492" s="53" t="s">
        <v>472</v>
      </c>
      <c r="D4492" s="49" t="s">
        <v>2499</v>
      </c>
      <c r="E4492" s="35" t="str">
        <f>VLOOKUP('2012 Accountability Database'!$A4490,'2011 AYP'!A$2:B$1072,2)</f>
        <v xml:space="preserve"> A (Alert)</v>
      </c>
      <c r="F4492" s="66"/>
      <c r="G4492" s="63" t="s">
        <v>2485</v>
      </c>
      <c r="H4492" s="60" t="str">
        <f t="shared" ref="H4492:I4492" si="5741">IF(H4490="Met","Yes",IF(H4491="Met","Yes","No"))</f>
        <v>No</v>
      </c>
      <c r="I4492" s="60" t="str">
        <f t="shared" si="5741"/>
        <v>No</v>
      </c>
      <c r="J4492" s="42"/>
      <c r="K4492" s="60" t="str">
        <f t="shared" ref="K4492:L4492" si="5742">IF(K4490="Met","Yes",IF(K4491="Met","Yes","No"))</f>
        <v>No</v>
      </c>
      <c r="L4492" s="60" t="str">
        <f t="shared" si="5742"/>
        <v>No</v>
      </c>
      <c r="M4492" s="5" t="s">
        <v>18</v>
      </c>
      <c r="N4492" s="14" t="s">
        <v>2503</v>
      </c>
      <c r="O4492" s="5"/>
      <c r="P4492" s="44" t="str">
        <f t="shared" ref="P4492" si="5743">IF(H4496="Yes",IF(I4496="Yes","Yes","No"),"No")</f>
        <v>No</v>
      </c>
      <c r="Q4492" s="108" t="s">
        <v>2758</v>
      </c>
      <c r="R4492" s="5" t="s">
        <v>1</v>
      </c>
      <c r="S4492" s="5" t="s">
        <v>5</v>
      </c>
      <c r="T4492" s="5" t="s">
        <v>3</v>
      </c>
      <c r="U4492" s="5">
        <v>909</v>
      </c>
      <c r="V4492" s="5">
        <v>47.96</v>
      </c>
      <c r="W4492" s="5">
        <v>53.46</v>
      </c>
      <c r="X4492" s="8">
        <f t="shared" si="5729"/>
        <v>-5.5</v>
      </c>
      <c r="Y4492" s="14">
        <v>867</v>
      </c>
      <c r="Z4492" s="5">
        <v>54.9</v>
      </c>
      <c r="AA4492" s="5">
        <v>59.99</v>
      </c>
      <c r="AB4492" s="72">
        <f t="shared" si="5687"/>
        <v>-5.0900000000000034</v>
      </c>
      <c r="AC4492" s="53"/>
    </row>
    <row r="4493" spans="1:29" x14ac:dyDescent="0.25">
      <c r="A4493" s="53">
        <v>6201702</v>
      </c>
      <c r="B4493" s="89" t="s">
        <v>2670</v>
      </c>
      <c r="C4493" s="53" t="s">
        <v>472</v>
      </c>
      <c r="D4493" s="49" t="s">
        <v>2507</v>
      </c>
      <c r="E4493" s="47">
        <f>VLOOKUP('2012 Accountability Database'!A4490,Dems1112!$A$2:$G$1082,3)</f>
        <v>0.85</v>
      </c>
      <c r="F4493" s="66"/>
      <c r="G4493" s="52"/>
      <c r="M4493" s="1" t="s">
        <v>18</v>
      </c>
      <c r="N4493" s="14" t="s">
        <v>2504</v>
      </c>
      <c r="O4493" s="5"/>
      <c r="P4493" s="44" t="str">
        <f t="shared" ref="P4493" si="5744">IF(K4496="Yes",IF(L4496="Yes","Yes","No"),"No")</f>
        <v>No</v>
      </c>
      <c r="Q4493" s="108"/>
      <c r="R4493" s="5" t="s">
        <v>1</v>
      </c>
      <c r="S4493" s="1" t="s">
        <v>5</v>
      </c>
      <c r="T4493" s="1" t="s">
        <v>7</v>
      </c>
      <c r="U4493" s="5">
        <v>866</v>
      </c>
      <c r="V4493" s="1">
        <v>47.11</v>
      </c>
      <c r="W4493" s="1">
        <v>53.46</v>
      </c>
      <c r="X4493" s="6">
        <f t="shared" si="5729"/>
        <v>-6.3500000000000014</v>
      </c>
      <c r="Y4493" s="14">
        <v>825</v>
      </c>
      <c r="Z4493" s="1">
        <v>53.94</v>
      </c>
      <c r="AA4493" s="1">
        <v>59.99</v>
      </c>
      <c r="AB4493" s="72">
        <f t="shared" si="5687"/>
        <v>-6.0500000000000043</v>
      </c>
      <c r="AC4493" s="53"/>
    </row>
    <row r="4494" spans="1:29" x14ac:dyDescent="0.25">
      <c r="A4494" s="53">
        <v>6201702</v>
      </c>
      <c r="B4494" s="89" t="s">
        <v>2670</v>
      </c>
      <c r="C4494" s="53" t="s">
        <v>472</v>
      </c>
      <c r="D4494" s="50" t="s">
        <v>2508</v>
      </c>
      <c r="E4494" s="47">
        <f>VLOOKUP('2012 Accountability Database'!A4490,Dems1112!$A$2:$G$1082,4)</f>
        <v>0.88</v>
      </c>
      <c r="F4494" s="65" t="s">
        <v>2486</v>
      </c>
      <c r="G4494" s="62"/>
      <c r="H4494" s="13" t="str">
        <f>IF(V4494&gt;94,"Met",IF(X4494="--","n/a",IF(X4494&gt;=0,"Met","Did Not Meet")))</f>
        <v>Did Not Meet</v>
      </c>
      <c r="I4494" s="13" t="str">
        <f>IF(V4495&gt;94,"Met",IF(X4495="--","n/a",IF(X4495&gt;=0,"Met","Did Not Meet")))</f>
        <v>Did Not Meet</v>
      </c>
      <c r="J4494" s="13"/>
      <c r="K4494" s="13" t="str">
        <f>IF(Z4494&gt;94,"Met",IF(AB4494="--","n/a",IF(AB4494&gt;=0,"Met","Did Not Meet")))</f>
        <v>Did Not Meet</v>
      </c>
      <c r="L4494" s="13" t="str">
        <f>IF(Z4495&gt;94,"Met",IF(AB4495="--","n/a",IF(AB4495&gt;=0,"Met","Did Not Meet")))</f>
        <v>Did Not Meet</v>
      </c>
      <c r="M4494" s="5" t="s">
        <v>18</v>
      </c>
      <c r="N4494" s="68" t="s">
        <v>2497</v>
      </c>
      <c r="O4494" s="35"/>
      <c r="P4494" s="44"/>
      <c r="Q4494" s="108"/>
      <c r="R4494" s="5" t="s">
        <v>6</v>
      </c>
      <c r="S4494" s="5" t="s">
        <v>2</v>
      </c>
      <c r="T4494" s="5" t="s">
        <v>3</v>
      </c>
      <c r="U4494" s="5">
        <v>454</v>
      </c>
      <c r="V4494" s="5">
        <v>48.46</v>
      </c>
      <c r="W4494" s="5">
        <v>55.28</v>
      </c>
      <c r="X4494" s="8">
        <f t="shared" si="5729"/>
        <v>-6.82</v>
      </c>
      <c r="Y4494" s="14">
        <v>434</v>
      </c>
      <c r="Z4494" s="5">
        <v>40.32</v>
      </c>
      <c r="AA4494" s="5">
        <v>49.19</v>
      </c>
      <c r="AB4494" s="72">
        <f t="shared" si="5687"/>
        <v>-8.8699999999999974</v>
      </c>
      <c r="AC4494" s="53"/>
    </row>
    <row r="4495" spans="1:29" x14ac:dyDescent="0.25">
      <c r="A4495" s="53">
        <v>6201702</v>
      </c>
      <c r="B4495" s="89" t="s">
        <v>2670</v>
      </c>
      <c r="C4495" s="53" t="s">
        <v>472</v>
      </c>
      <c r="D4495" s="50" t="s">
        <v>974</v>
      </c>
      <c r="E4495" s="47" t="str">
        <f>VLOOKUP('2012 Accountability Database'!A4490,Dems1112!$A$2:$G$1082,5)</f>
        <v>5-6</v>
      </c>
      <c r="F4495" s="65" t="s">
        <v>2487</v>
      </c>
      <c r="G4495" s="62"/>
      <c r="H4495" s="13" t="str">
        <f>IF(V4496&gt;94,"Met",IF(X4496="--","n/a",IF(X4496&gt;=0,"Met","Did Not Meet")))</f>
        <v>Did Not Meet</v>
      </c>
      <c r="I4495" s="13" t="str">
        <f>IF(V4497&gt;94,"Met",IF(X4497="--","n/a",IF(X4497&gt;=0,"Met","Did Not Meet")))</f>
        <v>Did Not Meet</v>
      </c>
      <c r="J4495" s="13"/>
      <c r="K4495" s="13" t="str">
        <f>IF(Z4496&gt;94,"Met",IF(AB4496="--","n/a",IF(AB4496&gt;=0,"Met","Did Not Meet")))</f>
        <v>Did Not Meet</v>
      </c>
      <c r="L4495" s="13" t="str">
        <f>IF(Z4497&gt;94,"Met",IF(AB4497="--","n/a",IF(AB4497&gt;=0,"Met","Did Not Meet")))</f>
        <v>Did Not Meet</v>
      </c>
      <c r="M4495" s="1" t="s">
        <v>18</v>
      </c>
      <c r="N4495" s="14"/>
      <c r="O4495" s="35" t="s">
        <v>2506</v>
      </c>
      <c r="P4495" s="83" t="str">
        <f t="shared" ref="P4495" si="5745">IF(P4490="No"," ", IF(P4492="No"," ",IF(P4491="No", " ",IF(P4493="No"," ","X"))))</f>
        <v xml:space="preserve"> </v>
      </c>
      <c r="Q4495" s="108"/>
      <c r="R4495" s="5" t="s">
        <v>6</v>
      </c>
      <c r="S4495" s="1" t="s">
        <v>2</v>
      </c>
      <c r="T4495" s="1" t="s">
        <v>7</v>
      </c>
      <c r="U4495" s="5">
        <v>411</v>
      </c>
      <c r="V4495" s="1">
        <v>45.01</v>
      </c>
      <c r="W4495" s="1">
        <v>55.28</v>
      </c>
      <c r="X4495" s="6">
        <f t="shared" si="5729"/>
        <v>-10.270000000000003</v>
      </c>
      <c r="Y4495" s="14">
        <v>392</v>
      </c>
      <c r="Z4495" s="1">
        <v>36.729999999999997</v>
      </c>
      <c r="AA4495" s="1">
        <v>49.19</v>
      </c>
      <c r="AB4495" s="72">
        <f t="shared" si="5687"/>
        <v>-12.46</v>
      </c>
      <c r="AC4495" s="53"/>
    </row>
    <row r="4496" spans="1:29" ht="15.75" x14ac:dyDescent="0.25">
      <c r="A4496" s="53">
        <v>6201702</v>
      </c>
      <c r="B4496" s="89" t="s">
        <v>2670</v>
      </c>
      <c r="C4496" s="53" t="s">
        <v>472</v>
      </c>
      <c r="D4496" s="50" t="s">
        <v>975</v>
      </c>
      <c r="E4496" s="48" t="str">
        <f>VLOOKUP('2012 Accountability Database'!A4490,Dems1112!$A$2:$G$1082,6)</f>
        <v>2 (Northeast AR)</v>
      </c>
      <c r="F4496" s="66"/>
      <c r="G4496" s="63" t="s">
        <v>2488</v>
      </c>
      <c r="H4496" s="61" t="str">
        <f t="shared" ref="H4496:I4496" si="5746">IF(H4494="Met","Yes",IF(H4495="Met","Yes","No"))</f>
        <v>No</v>
      </c>
      <c r="I4496" s="61" t="str">
        <f t="shared" si="5746"/>
        <v>No</v>
      </c>
      <c r="J4496" s="55"/>
      <c r="K4496" s="61" t="str">
        <f t="shared" ref="K4496:L4496" si="5747">IF(K4494="Met","Yes",IF(K4495="Met","Yes","No"))</f>
        <v>No</v>
      </c>
      <c r="L4496" s="61" t="str">
        <f t="shared" si="5747"/>
        <v>No</v>
      </c>
      <c r="M4496" s="1" t="s">
        <v>18</v>
      </c>
      <c r="N4496" s="14"/>
      <c r="O4496" s="35" t="s">
        <v>2505</v>
      </c>
      <c r="P4496" s="83" t="str">
        <f t="shared" ref="P4496" si="5748">IF(P4495="X"," ",IF(P4497="X"," ","X"))</f>
        <v xml:space="preserve"> </v>
      </c>
      <c r="Q4496" s="94" t="s">
        <v>2759</v>
      </c>
      <c r="R4496" s="5" t="s">
        <v>6</v>
      </c>
      <c r="S4496" s="1" t="s">
        <v>5</v>
      </c>
      <c r="T4496" s="1" t="s">
        <v>3</v>
      </c>
      <c r="U4496" s="5">
        <v>909</v>
      </c>
      <c r="V4496" s="1">
        <v>49.83</v>
      </c>
      <c r="W4496" s="1">
        <v>55.28</v>
      </c>
      <c r="X4496" s="6">
        <f t="shared" si="5729"/>
        <v>-5.4500000000000028</v>
      </c>
      <c r="Y4496" s="14">
        <v>867</v>
      </c>
      <c r="Z4496" s="1">
        <v>42.45</v>
      </c>
      <c r="AA4496" s="1">
        <v>49.19</v>
      </c>
      <c r="AB4496" s="72">
        <f t="shared" si="5687"/>
        <v>-6.7399999999999949</v>
      </c>
      <c r="AC4496" s="53"/>
    </row>
    <row r="4497" spans="1:29" x14ac:dyDescent="0.25">
      <c r="A4497" s="54">
        <v>6201702</v>
      </c>
      <c r="B4497" s="90" t="s">
        <v>2670</v>
      </c>
      <c r="C4497" s="54" t="s">
        <v>472</v>
      </c>
      <c r="D4497" s="4"/>
      <c r="E4497" s="4"/>
      <c r="F4497" s="67"/>
      <c r="G4497" s="64"/>
      <c r="H4497" s="43"/>
      <c r="I4497" s="43"/>
      <c r="J4497" s="43"/>
      <c r="K4497" s="43"/>
      <c r="L4497" s="43"/>
      <c r="M4497" s="4" t="s">
        <v>18</v>
      </c>
      <c r="N4497" s="15"/>
      <c r="O4497" s="38" t="s">
        <v>2482</v>
      </c>
      <c r="P4497" s="84" t="str">
        <f>IF(E4491="Achieving School"," ","X")</f>
        <v>X</v>
      </c>
      <c r="Q4497" s="91"/>
      <c r="R4497" s="4" t="s">
        <v>6</v>
      </c>
      <c r="S4497" s="4" t="s">
        <v>5</v>
      </c>
      <c r="T4497" s="4" t="s">
        <v>7</v>
      </c>
      <c r="U4497" s="4">
        <v>866</v>
      </c>
      <c r="V4497" s="4">
        <v>48.27</v>
      </c>
      <c r="W4497" s="4">
        <v>55.28</v>
      </c>
      <c r="X4497" s="7">
        <f t="shared" si="5729"/>
        <v>-7.009999999999998</v>
      </c>
      <c r="Y4497" s="15">
        <v>825</v>
      </c>
      <c r="Z4497" s="4">
        <v>40.85</v>
      </c>
      <c r="AA4497" s="4">
        <v>49.19</v>
      </c>
      <c r="AB4497" s="73">
        <f t="shared" si="5687"/>
        <v>-8.3399999999999963</v>
      </c>
      <c r="AC4497" s="54"/>
    </row>
    <row r="4498" spans="1:29" x14ac:dyDescent="0.25">
      <c r="A4498" s="1">
        <v>6202022</v>
      </c>
      <c r="B4498" s="87" t="s">
        <v>2671</v>
      </c>
      <c r="C4498" s="55" t="s">
        <v>568</v>
      </c>
      <c r="E4498" s="42"/>
      <c r="F4498" s="65" t="s">
        <v>2483</v>
      </c>
      <c r="G4498" s="62"/>
      <c r="H4498" s="37" t="str">
        <f>IF(V4498&gt;94,"Met",IF(X4498="--","n/a",IF(X4498&gt;=0,"Met","Did Not Meet")))</f>
        <v>Met</v>
      </c>
      <c r="I4498" s="37" t="str">
        <f>IF(V4499&gt;94,"Met",IF(X4499="--","n/a",IF(X4499&gt;=0,"Met","Did Not Meet")))</f>
        <v>Met</v>
      </c>
      <c r="K4498" s="13" t="str">
        <f>IF(Z4498&gt;94,"Met",IF(AB4498="--","n/a",IF(AB4498&gt;=0,"Met","Did Not Meet")))</f>
        <v>Met</v>
      </c>
      <c r="L4498" s="13" t="str">
        <f>IF(Z4499&gt;94,"Met",IF(AB4499="--","n/a",IF(AB4499&gt;=0,"Met","Did Not Meet")))</f>
        <v>Met</v>
      </c>
      <c r="M4498" s="5" t="s">
        <v>18</v>
      </c>
      <c r="N4498" s="14" t="s">
        <v>2502</v>
      </c>
      <c r="O4498" s="5"/>
      <c r="P4498" s="44" t="str">
        <f t="shared" ref="P4498" si="5749">IF(H4500="Yes",IF(I4500="Yes","Yes","No"),"No")</f>
        <v>Yes</v>
      </c>
      <c r="Q4498" s="93"/>
      <c r="R4498" s="5" t="s">
        <v>1</v>
      </c>
      <c r="S4498" s="5" t="s">
        <v>2</v>
      </c>
      <c r="T4498" s="5" t="s">
        <v>3</v>
      </c>
      <c r="U4498" s="5">
        <v>118</v>
      </c>
      <c r="V4498" s="5">
        <v>68.64</v>
      </c>
      <c r="W4498" s="5">
        <v>59.17</v>
      </c>
      <c r="X4498" s="11">
        <f t="shared" si="5729"/>
        <v>9.4699999999999989</v>
      </c>
      <c r="Y4498" s="14">
        <v>80</v>
      </c>
      <c r="Z4498" s="5">
        <v>66.25</v>
      </c>
      <c r="AA4498" s="5">
        <v>55.48</v>
      </c>
      <c r="AB4498" s="71">
        <f t="shared" si="5687"/>
        <v>10.770000000000003</v>
      </c>
      <c r="AC4498" s="36"/>
    </row>
    <row r="4499" spans="1:29" ht="15.75" x14ac:dyDescent="0.25">
      <c r="A4499" s="53">
        <v>6202022</v>
      </c>
      <c r="B4499" s="89" t="s">
        <v>2671</v>
      </c>
      <c r="C4499" s="53" t="s">
        <v>568</v>
      </c>
      <c r="D4499" s="49" t="s">
        <v>2498</v>
      </c>
      <c r="E4499" s="34" t="str">
        <f>M4498</f>
        <v>Needs Improvement Focus School</v>
      </c>
      <c r="F4499" s="65" t="s">
        <v>2484</v>
      </c>
      <c r="G4499" s="62"/>
      <c r="H4499" s="13" t="str">
        <f>IF(V4500&gt;94,"Met",IF(X4500="--","n/a",IF(X4500&gt;=0,"Met","Did Not Meet")))</f>
        <v>Met</v>
      </c>
      <c r="I4499" s="13" t="str">
        <f>IF(V4501&gt;94,"Met",IF(X4501="--","n/a",IF(X4501&gt;=0,"Met","Did Not Meet")))</f>
        <v>Met</v>
      </c>
      <c r="K4499" s="13" t="str">
        <f>IF(Z4500&gt;94,"Met",IF(AB4500="--","n/a",IF(AB4500&gt;=0,"Met","Did Not Meet")))</f>
        <v>Met</v>
      </c>
      <c r="L4499" s="13" t="str">
        <f>IF(Z4501&gt;94,"Met",IF(AB4501="--","n/a",IF(AB4501&gt;=0,"Met","Did Not Meet")))</f>
        <v>Met</v>
      </c>
      <c r="M4499" s="1" t="s">
        <v>18</v>
      </c>
      <c r="N4499" s="14" t="s">
        <v>2501</v>
      </c>
      <c r="O4499" s="5"/>
      <c r="P4499" s="44" t="str">
        <f t="shared" ref="P4499" si="5750">IF(K4500="Yes",IF(L4500="Yes","Yes","No"),"No")</f>
        <v>Yes</v>
      </c>
      <c r="Q4499" s="94" t="s">
        <v>2759</v>
      </c>
      <c r="R4499" s="5" t="s">
        <v>1</v>
      </c>
      <c r="S4499" s="1" t="s">
        <v>2</v>
      </c>
      <c r="T4499" s="1" t="s">
        <v>7</v>
      </c>
      <c r="U4499" s="5">
        <v>118</v>
      </c>
      <c r="V4499" s="1">
        <v>68.64</v>
      </c>
      <c r="W4499" s="1">
        <v>59.17</v>
      </c>
      <c r="X4499" s="9">
        <f t="shared" si="5729"/>
        <v>9.4699999999999989</v>
      </c>
      <c r="Y4499" s="14">
        <v>80</v>
      </c>
      <c r="Z4499" s="1">
        <v>66.25</v>
      </c>
      <c r="AA4499" s="1">
        <v>55.48</v>
      </c>
      <c r="AB4499" s="71">
        <f t="shared" si="5687"/>
        <v>10.770000000000003</v>
      </c>
      <c r="AC4499" s="53"/>
    </row>
    <row r="4500" spans="1:29" ht="15" customHeight="1" x14ac:dyDescent="0.25">
      <c r="A4500" s="53">
        <v>6202022</v>
      </c>
      <c r="B4500" s="89" t="s">
        <v>2671</v>
      </c>
      <c r="C4500" s="53" t="s">
        <v>568</v>
      </c>
      <c r="D4500" s="49" t="s">
        <v>2499</v>
      </c>
      <c r="E4500" s="35" t="str">
        <f>VLOOKUP('2012 Accountability Database'!$A4498,'2011 AYP'!A$2:B$1072,2)</f>
        <v>SI_8 (School Improvement Year 8)</v>
      </c>
      <c r="F4500" s="66"/>
      <c r="G4500" s="63" t="s">
        <v>2485</v>
      </c>
      <c r="H4500" s="60" t="str">
        <f t="shared" ref="H4500:I4500" si="5751">IF(H4498="Met","Yes",IF(H4499="Met","Yes","No"))</f>
        <v>Yes</v>
      </c>
      <c r="I4500" s="60" t="str">
        <f t="shared" si="5751"/>
        <v>Yes</v>
      </c>
      <c r="J4500" s="42"/>
      <c r="K4500" s="60" t="str">
        <f t="shared" ref="K4500:L4500" si="5752">IF(K4498="Met","Yes",IF(K4499="Met","Yes","No"))</f>
        <v>Yes</v>
      </c>
      <c r="L4500" s="60" t="str">
        <f t="shared" si="5752"/>
        <v>Yes</v>
      </c>
      <c r="M4500" s="1" t="s">
        <v>18</v>
      </c>
      <c r="N4500" s="14" t="s">
        <v>2503</v>
      </c>
      <c r="O4500" s="5"/>
      <c r="P4500" s="44" t="str">
        <f t="shared" ref="P4500" si="5753">IF(H4504="Yes",IF(I4504="Yes","Yes","No"),"No")</f>
        <v>No</v>
      </c>
      <c r="Q4500" s="108" t="s">
        <v>2758</v>
      </c>
      <c r="R4500" s="5" t="s">
        <v>1</v>
      </c>
      <c r="S4500" s="1" t="s">
        <v>5</v>
      </c>
      <c r="T4500" s="1" t="s">
        <v>3</v>
      </c>
      <c r="U4500" s="5">
        <v>340</v>
      </c>
      <c r="V4500" s="1">
        <v>61.18</v>
      </c>
      <c r="W4500" s="1">
        <v>59.17</v>
      </c>
      <c r="X4500" s="9">
        <f t="shared" si="5729"/>
        <v>2.009999999999998</v>
      </c>
      <c r="Y4500" s="14">
        <v>216</v>
      </c>
      <c r="Z4500" s="1">
        <v>59.26</v>
      </c>
      <c r="AA4500" s="1">
        <v>55.48</v>
      </c>
      <c r="AB4500" s="71">
        <f t="shared" si="5687"/>
        <v>3.7800000000000011</v>
      </c>
      <c r="AC4500" s="53"/>
    </row>
    <row r="4501" spans="1:29" x14ac:dyDescent="0.25">
      <c r="A4501" s="53">
        <v>6202022</v>
      </c>
      <c r="B4501" s="89" t="s">
        <v>2671</v>
      </c>
      <c r="C4501" s="53" t="s">
        <v>568</v>
      </c>
      <c r="D4501" s="49" t="s">
        <v>2507</v>
      </c>
      <c r="E4501" s="47">
        <f>VLOOKUP('2012 Accountability Database'!A4498,Dems1112!$A$2:$G$1082,3)</f>
        <v>0.85</v>
      </c>
      <c r="F4501" s="66"/>
      <c r="G4501" s="52"/>
      <c r="M4501" s="1" t="s">
        <v>18</v>
      </c>
      <c r="N4501" s="14" t="s">
        <v>2504</v>
      </c>
      <c r="O4501" s="5"/>
      <c r="P4501" s="44" t="str">
        <f t="shared" ref="P4501" si="5754">IF(K4504="Yes",IF(L4504="Yes","Yes","No"),"No")</f>
        <v>No</v>
      </c>
      <c r="Q4501" s="108"/>
      <c r="R4501" s="5" t="s">
        <v>1</v>
      </c>
      <c r="S4501" s="1" t="s">
        <v>5</v>
      </c>
      <c r="T4501" s="1" t="s">
        <v>7</v>
      </c>
      <c r="U4501" s="5">
        <v>340</v>
      </c>
      <c r="V4501" s="1">
        <v>61.18</v>
      </c>
      <c r="W4501" s="1">
        <v>59.17</v>
      </c>
      <c r="X4501" s="9">
        <f t="shared" si="5729"/>
        <v>2.009999999999998</v>
      </c>
      <c r="Y4501" s="14">
        <v>216</v>
      </c>
      <c r="Z4501" s="1">
        <v>59.26</v>
      </c>
      <c r="AA4501" s="1">
        <v>55.48</v>
      </c>
      <c r="AB4501" s="71">
        <f t="shared" si="5687"/>
        <v>3.7800000000000011</v>
      </c>
      <c r="AC4501" s="53"/>
    </row>
    <row r="4502" spans="1:29" x14ac:dyDescent="0.25">
      <c r="A4502" s="53">
        <v>6202022</v>
      </c>
      <c r="B4502" s="89" t="s">
        <v>2671</v>
      </c>
      <c r="C4502" s="53" t="s">
        <v>568</v>
      </c>
      <c r="D4502" s="50" t="s">
        <v>2508</v>
      </c>
      <c r="E4502" s="47">
        <f>VLOOKUP('2012 Accountability Database'!A4498,Dems1112!$A$2:$G$1082,4)</f>
        <v>0.87</v>
      </c>
      <c r="F4502" s="65" t="s">
        <v>2486</v>
      </c>
      <c r="G4502" s="62"/>
      <c r="H4502" s="13" t="str">
        <f>IF(V4502&gt;94,"Met",IF(X4502="--","n/a",IF(X4502&gt;=0,"Met","Did Not Meet")))</f>
        <v>Did Not Meet</v>
      </c>
      <c r="I4502" s="13" t="str">
        <f>IF(V4503&gt;94,"Met",IF(X4503="--","n/a",IF(X4503&gt;=0,"Met","Did Not Meet")))</f>
        <v>Did Not Meet</v>
      </c>
      <c r="J4502" s="13"/>
      <c r="K4502" s="13" t="str">
        <f>IF(Z4502&gt;94,"Met",IF(AB4502="--","n/a",IF(AB4502&gt;=0,"Met","Did Not Meet")))</f>
        <v>Did Not Meet</v>
      </c>
      <c r="L4502" s="13" t="str">
        <f>IF(Z4503&gt;94,"Met",IF(AB4503="--","n/a",IF(AB4503&gt;=0,"Met","Did Not Meet")))</f>
        <v>Did Not Meet</v>
      </c>
      <c r="M4502" s="1" t="s">
        <v>18</v>
      </c>
      <c r="N4502" s="68" t="s">
        <v>2497</v>
      </c>
      <c r="O4502" s="35"/>
      <c r="P4502" s="44"/>
      <c r="Q4502" s="108"/>
      <c r="R4502" s="5" t="s">
        <v>6</v>
      </c>
      <c r="S4502" s="1" t="s">
        <v>2</v>
      </c>
      <c r="T4502" s="1" t="s">
        <v>3</v>
      </c>
      <c r="U4502" s="5">
        <v>118</v>
      </c>
      <c r="V4502" s="1">
        <v>55.08</v>
      </c>
      <c r="W4502" s="1">
        <v>66.11</v>
      </c>
      <c r="X4502" s="6">
        <f t="shared" si="5729"/>
        <v>-11.030000000000001</v>
      </c>
      <c r="Y4502" s="14">
        <v>80</v>
      </c>
      <c r="Z4502" s="1">
        <v>32.5</v>
      </c>
      <c r="AA4502" s="1">
        <v>52.86</v>
      </c>
      <c r="AB4502" s="72">
        <f t="shared" si="5687"/>
        <v>-20.36</v>
      </c>
      <c r="AC4502" s="53"/>
    </row>
    <row r="4503" spans="1:29" x14ac:dyDescent="0.25">
      <c r="A4503" s="53">
        <v>6202022</v>
      </c>
      <c r="B4503" s="89" t="s">
        <v>2671</v>
      </c>
      <c r="C4503" s="53" t="s">
        <v>568</v>
      </c>
      <c r="D4503" s="50" t="s">
        <v>974</v>
      </c>
      <c r="E4503" s="47" t="str">
        <f>VLOOKUP('2012 Accountability Database'!A4498,Dems1112!$A$2:$G$1082,5)</f>
        <v>K-6</v>
      </c>
      <c r="F4503" s="65" t="s">
        <v>2487</v>
      </c>
      <c r="G4503" s="62"/>
      <c r="H4503" s="13" t="str">
        <f>IF(V4504&gt;94,"Met",IF(X4504="--","n/a",IF(X4504&gt;=0,"Met","Did Not Meet")))</f>
        <v>Did Not Meet</v>
      </c>
      <c r="I4503" s="13" t="str">
        <f>IF(V4505&gt;94,"Met",IF(X4505="--","n/a",IF(X4505&gt;=0,"Met","Did Not Meet")))</f>
        <v>Did Not Meet</v>
      </c>
      <c r="J4503" s="13"/>
      <c r="K4503" s="13" t="str">
        <f>IF(Z4504&gt;94,"Met",IF(AB4504="--","n/a",IF(AB4504&gt;=0,"Met","Did Not Meet")))</f>
        <v>Did Not Meet</v>
      </c>
      <c r="L4503" s="13" t="str">
        <f>IF(Z4505&gt;94,"Met",IF(AB4505="--","n/a",IF(AB4505&gt;=0,"Met","Did Not Meet")))</f>
        <v>Did Not Meet</v>
      </c>
      <c r="M4503" s="5" t="s">
        <v>18</v>
      </c>
      <c r="N4503" s="14"/>
      <c r="O4503" s="35" t="s">
        <v>2506</v>
      </c>
      <c r="P4503" s="83" t="str">
        <f t="shared" ref="P4503" si="5755">IF(P4498="No"," ", IF(P4500="No"," ",IF(P4499="No", " ",IF(P4501="No"," ","X"))))</f>
        <v xml:space="preserve"> </v>
      </c>
      <c r="Q4503" s="108"/>
      <c r="R4503" s="5" t="s">
        <v>6</v>
      </c>
      <c r="S4503" s="5" t="s">
        <v>2</v>
      </c>
      <c r="T4503" s="5" t="s">
        <v>7</v>
      </c>
      <c r="U4503" s="5">
        <v>118</v>
      </c>
      <c r="V4503" s="5">
        <v>55.08</v>
      </c>
      <c r="W4503" s="5">
        <v>66.11</v>
      </c>
      <c r="X4503" s="8">
        <f t="shared" si="5729"/>
        <v>-11.030000000000001</v>
      </c>
      <c r="Y4503" s="14">
        <v>80</v>
      </c>
      <c r="Z4503" s="5">
        <v>32.5</v>
      </c>
      <c r="AA4503" s="5">
        <v>52.86</v>
      </c>
      <c r="AB4503" s="72">
        <f t="shared" si="5687"/>
        <v>-20.36</v>
      </c>
      <c r="AC4503" s="53"/>
    </row>
    <row r="4504" spans="1:29" ht="15.75" x14ac:dyDescent="0.25">
      <c r="A4504" s="53">
        <v>6202022</v>
      </c>
      <c r="B4504" s="89" t="s">
        <v>2671</v>
      </c>
      <c r="C4504" s="53" t="s">
        <v>568</v>
      </c>
      <c r="D4504" s="50" t="s">
        <v>975</v>
      </c>
      <c r="E4504" s="48" t="str">
        <f>VLOOKUP('2012 Accountability Database'!A4498,Dems1112!$A$2:$G$1082,6)</f>
        <v>2 (Northeast AR)</v>
      </c>
      <c r="F4504" s="66"/>
      <c r="G4504" s="63" t="s">
        <v>2488</v>
      </c>
      <c r="H4504" s="61" t="str">
        <f t="shared" ref="H4504:I4504" si="5756">IF(H4502="Met","Yes",IF(H4503="Met","Yes","No"))</f>
        <v>No</v>
      </c>
      <c r="I4504" s="61" t="str">
        <f t="shared" si="5756"/>
        <v>No</v>
      </c>
      <c r="J4504" s="55"/>
      <c r="K4504" s="61" t="str">
        <f t="shared" ref="K4504:L4504" si="5757">IF(K4502="Met","Yes",IF(K4503="Met","Yes","No"))</f>
        <v>No</v>
      </c>
      <c r="L4504" s="61" t="str">
        <f t="shared" si="5757"/>
        <v>No</v>
      </c>
      <c r="M4504" s="1" t="s">
        <v>18</v>
      </c>
      <c r="N4504" s="14"/>
      <c r="O4504" s="35" t="s">
        <v>2505</v>
      </c>
      <c r="P4504" s="83" t="str">
        <f t="shared" ref="P4504" si="5758">IF(P4503="X"," ",IF(P4505="X"," ","X"))</f>
        <v xml:space="preserve"> </v>
      </c>
      <c r="Q4504" s="94" t="s">
        <v>2759</v>
      </c>
      <c r="R4504" s="5" t="s">
        <v>6</v>
      </c>
      <c r="S4504" s="1" t="s">
        <v>5</v>
      </c>
      <c r="T4504" s="1" t="s">
        <v>3</v>
      </c>
      <c r="U4504" s="5">
        <v>340</v>
      </c>
      <c r="V4504" s="1">
        <v>59.12</v>
      </c>
      <c r="W4504" s="1">
        <v>66.11</v>
      </c>
      <c r="X4504" s="6">
        <f t="shared" si="5729"/>
        <v>-6.990000000000002</v>
      </c>
      <c r="Y4504" s="14">
        <v>216</v>
      </c>
      <c r="Z4504" s="1">
        <v>42.59</v>
      </c>
      <c r="AA4504" s="1">
        <v>52.86</v>
      </c>
      <c r="AB4504" s="72">
        <f t="shared" si="5687"/>
        <v>-10.269999999999996</v>
      </c>
      <c r="AC4504" s="53"/>
    </row>
    <row r="4505" spans="1:29" x14ac:dyDescent="0.25">
      <c r="A4505" s="54">
        <v>6202022</v>
      </c>
      <c r="B4505" s="90" t="s">
        <v>2671</v>
      </c>
      <c r="C4505" s="54" t="s">
        <v>568</v>
      </c>
      <c r="D4505" s="4"/>
      <c r="E4505" s="4"/>
      <c r="F4505" s="67"/>
      <c r="G4505" s="64"/>
      <c r="H4505" s="43"/>
      <c r="I4505" s="43"/>
      <c r="J4505" s="43"/>
      <c r="K4505" s="43"/>
      <c r="L4505" s="43"/>
      <c r="M4505" s="4" t="s">
        <v>18</v>
      </c>
      <c r="N4505" s="15"/>
      <c r="O4505" s="38" t="s">
        <v>2482</v>
      </c>
      <c r="P4505" s="84" t="str">
        <f>IF(E4499="Achieving School"," ","X")</f>
        <v>X</v>
      </c>
      <c r="Q4505" s="91"/>
      <c r="R4505" s="4" t="s">
        <v>6</v>
      </c>
      <c r="S4505" s="4" t="s">
        <v>5</v>
      </c>
      <c r="T4505" s="4" t="s">
        <v>7</v>
      </c>
      <c r="U4505" s="4">
        <v>340</v>
      </c>
      <c r="V4505" s="4">
        <v>59.12</v>
      </c>
      <c r="W4505" s="4">
        <v>66.11</v>
      </c>
      <c r="X4505" s="7">
        <f t="shared" si="5729"/>
        <v>-6.990000000000002</v>
      </c>
      <c r="Y4505" s="15">
        <v>216</v>
      </c>
      <c r="Z4505" s="4">
        <v>42.59</v>
      </c>
      <c r="AA4505" s="4">
        <v>52.86</v>
      </c>
      <c r="AB4505" s="73">
        <f t="shared" si="5687"/>
        <v>-10.269999999999996</v>
      </c>
      <c r="AC4505" s="54"/>
    </row>
    <row r="4506" spans="1:29" x14ac:dyDescent="0.25">
      <c r="A4506" s="1">
        <v>6205027</v>
      </c>
      <c r="B4506" s="87" t="s">
        <v>2752</v>
      </c>
      <c r="C4506" s="55" t="s">
        <v>751</v>
      </c>
      <c r="E4506" s="42"/>
      <c r="F4506" s="65" t="s">
        <v>2483</v>
      </c>
      <c r="G4506" s="62"/>
      <c r="H4506" s="37" t="str">
        <f>IF(V4506&gt;94,"Met",IF(X4506="--","n/a",IF(X4506&gt;=0,"Met","Did Not Meet")))</f>
        <v>Met</v>
      </c>
      <c r="I4506" s="37" t="str">
        <f>IF(V4507&gt;94,"Met",IF(X4507="--","n/a",IF(X4507&gt;=0,"Met","Did Not Meet")))</f>
        <v>Met</v>
      </c>
      <c r="K4506" s="13" t="str">
        <f>IF(Z4506&gt;94,"Met",IF(AB4506="--","n/a",IF(AB4506&gt;=0,"Met","Did Not Meet")))</f>
        <v>Met</v>
      </c>
      <c r="L4506" s="13" t="str">
        <f>IF(Z4507&gt;94,"Met",IF(AB4507="--","n/a",IF(AB4507&gt;=0,"Met","Did Not Meet")))</f>
        <v>Met</v>
      </c>
      <c r="M4506" s="1" t="s">
        <v>9</v>
      </c>
      <c r="N4506" s="14" t="s">
        <v>2502</v>
      </c>
      <c r="O4506" s="5"/>
      <c r="P4506" s="44" t="str">
        <f t="shared" ref="P4506" si="5759">IF(H4508="Yes",IF(I4508="Yes","Yes","No"),"No")</f>
        <v>Yes</v>
      </c>
      <c r="Q4506" s="93"/>
      <c r="R4506" s="5" t="s">
        <v>1</v>
      </c>
      <c r="S4506" s="1" t="s">
        <v>2</v>
      </c>
      <c r="T4506" s="1" t="s">
        <v>3</v>
      </c>
      <c r="U4506" s="5">
        <v>92</v>
      </c>
      <c r="V4506" s="1">
        <v>80.430000000000007</v>
      </c>
      <c r="W4506" s="1">
        <v>71.16</v>
      </c>
      <c r="X4506" s="9">
        <f t="shared" si="5729"/>
        <v>9.2700000000000102</v>
      </c>
      <c r="Y4506" s="14">
        <v>42</v>
      </c>
      <c r="Z4506" s="1">
        <v>92.86</v>
      </c>
      <c r="AA4506" s="1">
        <v>78.84</v>
      </c>
      <c r="AB4506" s="71">
        <f t="shared" si="5687"/>
        <v>14.019999999999996</v>
      </c>
      <c r="AC4506" s="36"/>
    </row>
    <row r="4507" spans="1:29" ht="15.75" x14ac:dyDescent="0.25">
      <c r="A4507" s="53">
        <v>6205027</v>
      </c>
      <c r="B4507" s="89" t="s">
        <v>2752</v>
      </c>
      <c r="C4507" s="53" t="s">
        <v>751</v>
      </c>
      <c r="D4507" s="49" t="s">
        <v>2498</v>
      </c>
      <c r="E4507" s="34" t="str">
        <f>M4506</f>
        <v>Needs Improvement School</v>
      </c>
      <c r="F4507" s="65" t="s">
        <v>2484</v>
      </c>
      <c r="G4507" s="62"/>
      <c r="H4507" s="13" t="str">
        <f>IF(V4508&gt;94,"Met",IF(X4508="--","n/a",IF(X4508&gt;=0,"Met","Did Not Meet")))</f>
        <v>Did Not Meet</v>
      </c>
      <c r="I4507" s="13" t="str">
        <f>IF(V4509&gt;94,"Met",IF(X4509="--","n/a",IF(X4509&gt;=0,"Met","Did Not Meet")))</f>
        <v>Did Not Meet</v>
      </c>
      <c r="K4507" s="13" t="str">
        <f>IF(Z4508&gt;94,"Met",IF(AB4508="--","n/a",IF(AB4508&gt;=0,"Met","Did Not Meet")))</f>
        <v>Met</v>
      </c>
      <c r="L4507" s="13" t="str">
        <f>IF(Z4509&gt;94,"Met",IF(AB4509="--","n/a",IF(AB4509&gt;=0,"Met","Did Not Meet")))</f>
        <v>Met</v>
      </c>
      <c r="M4507" s="1" t="s">
        <v>9</v>
      </c>
      <c r="N4507" s="14" t="s">
        <v>2501</v>
      </c>
      <c r="O4507" s="5"/>
      <c r="P4507" s="44" t="str">
        <f t="shared" ref="P4507" si="5760">IF(K4508="Yes",IF(L4508="Yes","Yes","No"),"No")</f>
        <v>Yes</v>
      </c>
      <c r="Q4507" s="94" t="s">
        <v>2759</v>
      </c>
      <c r="R4507" s="5" t="s">
        <v>1</v>
      </c>
      <c r="S4507" s="1" t="s">
        <v>2</v>
      </c>
      <c r="T4507" s="1" t="s">
        <v>7</v>
      </c>
      <c r="U4507" s="5">
        <v>92</v>
      </c>
      <c r="V4507" s="1">
        <v>80.430000000000007</v>
      </c>
      <c r="W4507" s="1">
        <v>71.16</v>
      </c>
      <c r="X4507" s="9">
        <f t="shared" si="5729"/>
        <v>9.2700000000000102</v>
      </c>
      <c r="Y4507" s="14">
        <v>42</v>
      </c>
      <c r="Z4507" s="1">
        <v>92.86</v>
      </c>
      <c r="AA4507" s="1">
        <v>78.84</v>
      </c>
      <c r="AB4507" s="71">
        <f t="shared" si="5687"/>
        <v>14.019999999999996</v>
      </c>
      <c r="AC4507" s="53"/>
    </row>
    <row r="4508" spans="1:29" ht="15" customHeight="1" x14ac:dyDescent="0.25">
      <c r="A4508" s="53">
        <v>6205027</v>
      </c>
      <c r="B4508" s="89" t="s">
        <v>2752</v>
      </c>
      <c r="C4508" s="53" t="s">
        <v>751</v>
      </c>
      <c r="D4508" s="49" t="s">
        <v>2499</v>
      </c>
      <c r="E4508" s="35" t="str">
        <f>VLOOKUP('2012 Accountability Database'!$A4506,'2011 AYP'!A$2:B$1072,2)</f>
        <v xml:space="preserve"> MS (Met Standards)</v>
      </c>
      <c r="F4508" s="66"/>
      <c r="G4508" s="63" t="s">
        <v>2485</v>
      </c>
      <c r="H4508" s="60" t="str">
        <f t="shared" ref="H4508:I4508" si="5761">IF(H4506="Met","Yes",IF(H4507="Met","Yes","No"))</f>
        <v>Yes</v>
      </c>
      <c r="I4508" s="60" t="str">
        <f t="shared" si="5761"/>
        <v>Yes</v>
      </c>
      <c r="J4508" s="42"/>
      <c r="K4508" s="60" t="str">
        <f t="shared" ref="K4508:L4508" si="5762">IF(K4506="Met","Yes",IF(K4507="Met","Yes","No"))</f>
        <v>Yes</v>
      </c>
      <c r="L4508" s="60" t="str">
        <f t="shared" si="5762"/>
        <v>Yes</v>
      </c>
      <c r="M4508" s="5" t="s">
        <v>9</v>
      </c>
      <c r="N4508" s="14" t="s">
        <v>2503</v>
      </c>
      <c r="O4508" s="5"/>
      <c r="P4508" s="44" t="str">
        <f t="shared" ref="P4508" si="5763">IF(H4512="Yes",IF(I4512="Yes","Yes","No"),"No")</f>
        <v>No</v>
      </c>
      <c r="Q4508" s="108" t="s">
        <v>2758</v>
      </c>
      <c r="R4508" s="5" t="s">
        <v>1</v>
      </c>
      <c r="S4508" s="5" t="s">
        <v>5</v>
      </c>
      <c r="T4508" s="5" t="s">
        <v>3</v>
      </c>
      <c r="U4508" s="5">
        <v>267</v>
      </c>
      <c r="V4508" s="5">
        <v>70.790000000000006</v>
      </c>
      <c r="W4508" s="5">
        <v>71.16</v>
      </c>
      <c r="X4508" s="8">
        <f t="shared" si="5729"/>
        <v>-0.36999999999999034</v>
      </c>
      <c r="Y4508" s="14">
        <v>126</v>
      </c>
      <c r="Z4508" s="5">
        <v>80.16</v>
      </c>
      <c r="AA4508" s="5">
        <v>78.84</v>
      </c>
      <c r="AB4508" s="71">
        <f t="shared" si="5687"/>
        <v>1.3199999999999932</v>
      </c>
      <c r="AC4508" s="53"/>
    </row>
    <row r="4509" spans="1:29" x14ac:dyDescent="0.25">
      <c r="A4509" s="53">
        <v>6205027</v>
      </c>
      <c r="B4509" s="89" t="s">
        <v>2752</v>
      </c>
      <c r="C4509" s="53" t="s">
        <v>751</v>
      </c>
      <c r="D4509" s="49" t="s">
        <v>2507</v>
      </c>
      <c r="E4509" s="47">
        <f>VLOOKUP('2012 Accountability Database'!A4506,Dems1112!$A$2:$G$1082,3)</f>
        <v>0.19</v>
      </c>
      <c r="F4509" s="66"/>
      <c r="G4509" s="52"/>
      <c r="M4509" s="1" t="s">
        <v>9</v>
      </c>
      <c r="N4509" s="14" t="s">
        <v>2504</v>
      </c>
      <c r="O4509" s="5"/>
      <c r="P4509" s="44" t="str">
        <f t="shared" ref="P4509" si="5764">IF(K4512="Yes",IF(L4512="Yes","Yes","No"),"No")</f>
        <v>No</v>
      </c>
      <c r="Q4509" s="108"/>
      <c r="R4509" s="5" t="s">
        <v>1</v>
      </c>
      <c r="S4509" s="1" t="s">
        <v>5</v>
      </c>
      <c r="T4509" s="1" t="s">
        <v>7</v>
      </c>
      <c r="U4509" s="5">
        <v>253</v>
      </c>
      <c r="V4509" s="1">
        <v>70.75</v>
      </c>
      <c r="W4509" s="1">
        <v>71.16</v>
      </c>
      <c r="X4509" s="6">
        <f t="shared" si="5729"/>
        <v>-0.40999999999999659</v>
      </c>
      <c r="Y4509" s="14">
        <v>120</v>
      </c>
      <c r="Z4509" s="1">
        <v>80.83</v>
      </c>
      <c r="AA4509" s="1">
        <v>78.84</v>
      </c>
      <c r="AB4509" s="71">
        <f t="shared" si="5687"/>
        <v>1.9899999999999949</v>
      </c>
      <c r="AC4509" s="53"/>
    </row>
    <row r="4510" spans="1:29" x14ac:dyDescent="0.25">
      <c r="A4510" s="53">
        <v>6205027</v>
      </c>
      <c r="B4510" s="89" t="s">
        <v>2752</v>
      </c>
      <c r="C4510" s="53" t="s">
        <v>751</v>
      </c>
      <c r="D4510" s="50" t="s">
        <v>2508</v>
      </c>
      <c r="E4510" s="47">
        <f>VLOOKUP('2012 Accountability Database'!A4506,Dems1112!$A$2:$G$1082,4)</f>
        <v>0.86</v>
      </c>
      <c r="F4510" s="65" t="s">
        <v>2486</v>
      </c>
      <c r="G4510" s="62"/>
      <c r="H4510" s="13" t="str">
        <f>IF(V4510&gt;94,"Met",IF(X4510="--","n/a",IF(X4510&gt;=0,"Met","Did Not Meet")))</f>
        <v>Did Not Meet</v>
      </c>
      <c r="I4510" s="13" t="str">
        <f>IF(V4511&gt;94,"Met",IF(X4511="--","n/a",IF(X4511&gt;=0,"Met","Did Not Meet")))</f>
        <v>Did Not Meet</v>
      </c>
      <c r="J4510" s="13"/>
      <c r="K4510" s="13" t="str">
        <f>IF(Z4510&gt;94,"Met",IF(AB4510="--","n/a",IF(AB4510&gt;=0,"Met","Did Not Meet")))</f>
        <v>Did Not Meet</v>
      </c>
      <c r="L4510" s="13" t="str">
        <f>IF(Z4511&gt;94,"Met",IF(AB4511="--","n/a",IF(AB4511&gt;=0,"Met","Did Not Meet")))</f>
        <v>Did Not Meet</v>
      </c>
      <c r="M4510" s="5" t="s">
        <v>9</v>
      </c>
      <c r="N4510" s="68" t="s">
        <v>2497</v>
      </c>
      <c r="O4510" s="35"/>
      <c r="P4510" s="44"/>
      <c r="Q4510" s="108"/>
      <c r="R4510" s="5" t="s">
        <v>6</v>
      </c>
      <c r="S4510" s="5" t="s">
        <v>2</v>
      </c>
      <c r="T4510" s="5" t="s">
        <v>3</v>
      </c>
      <c r="U4510" s="5">
        <v>92</v>
      </c>
      <c r="V4510" s="5">
        <v>78.260000000000005</v>
      </c>
      <c r="W4510" s="5">
        <v>84.55</v>
      </c>
      <c r="X4510" s="8">
        <f t="shared" si="5729"/>
        <v>-6.289999999999992</v>
      </c>
      <c r="Y4510" s="14">
        <v>42</v>
      </c>
      <c r="Z4510" s="5">
        <v>33.33</v>
      </c>
      <c r="AA4510" s="5">
        <v>55.34</v>
      </c>
      <c r="AB4510" s="72">
        <f t="shared" si="5687"/>
        <v>-22.010000000000005</v>
      </c>
      <c r="AC4510" s="53"/>
    </row>
    <row r="4511" spans="1:29" x14ac:dyDescent="0.25">
      <c r="A4511" s="53">
        <v>6205027</v>
      </c>
      <c r="B4511" s="89" t="s">
        <v>2752</v>
      </c>
      <c r="C4511" s="53" t="s">
        <v>751</v>
      </c>
      <c r="D4511" s="50" t="s">
        <v>974</v>
      </c>
      <c r="E4511" s="47" t="str">
        <f>VLOOKUP('2012 Accountability Database'!A4506,Dems1112!$A$2:$G$1082,5)</f>
        <v>K-4</v>
      </c>
      <c r="F4511" s="65" t="s">
        <v>2487</v>
      </c>
      <c r="G4511" s="62"/>
      <c r="H4511" s="13" t="str">
        <f>IF(V4512&gt;94,"Met",IF(X4512="--","n/a",IF(X4512&gt;=0,"Met","Did Not Meet")))</f>
        <v>Did Not Meet</v>
      </c>
      <c r="I4511" s="13" t="str">
        <f>IF(V4513&gt;94,"Met",IF(X4513="--","n/a",IF(X4513&gt;=0,"Met","Did Not Meet")))</f>
        <v>Did Not Meet</v>
      </c>
      <c r="J4511" s="13"/>
      <c r="K4511" s="13" t="str">
        <f>IF(Z4512&gt;94,"Met",IF(AB4512="--","n/a",IF(AB4512&gt;=0,"Met","Did Not Meet")))</f>
        <v>Did Not Meet</v>
      </c>
      <c r="L4511" s="13" t="str">
        <f>IF(Z4513&gt;94,"Met",IF(AB4513="--","n/a",IF(AB4513&gt;=0,"Met","Did Not Meet")))</f>
        <v>Did Not Meet</v>
      </c>
      <c r="M4511" s="5" t="s">
        <v>9</v>
      </c>
      <c r="N4511" s="14"/>
      <c r="O4511" s="35" t="s">
        <v>2506</v>
      </c>
      <c r="P4511" s="83" t="str">
        <f t="shared" ref="P4511" si="5765">IF(P4506="No"," ", IF(P4508="No"," ",IF(P4507="No", " ",IF(P4509="No"," ","X"))))</f>
        <v xml:space="preserve"> </v>
      </c>
      <c r="Q4511" s="108"/>
      <c r="R4511" s="5" t="s">
        <v>6</v>
      </c>
      <c r="S4511" s="5" t="s">
        <v>2</v>
      </c>
      <c r="T4511" s="5" t="s">
        <v>7</v>
      </c>
      <c r="U4511" s="5">
        <v>92</v>
      </c>
      <c r="V4511" s="5">
        <v>78.260000000000005</v>
      </c>
      <c r="W4511" s="5">
        <v>84.55</v>
      </c>
      <c r="X4511" s="8">
        <f t="shared" si="5729"/>
        <v>-6.289999999999992</v>
      </c>
      <c r="Y4511" s="14">
        <v>42</v>
      </c>
      <c r="Z4511" s="5">
        <v>33.33</v>
      </c>
      <c r="AA4511" s="5">
        <v>55.34</v>
      </c>
      <c r="AB4511" s="72">
        <f t="shared" si="5687"/>
        <v>-22.010000000000005</v>
      </c>
      <c r="AC4511" s="53"/>
    </row>
    <row r="4512" spans="1:29" ht="15.75" x14ac:dyDescent="0.25">
      <c r="A4512" s="53">
        <v>6205027</v>
      </c>
      <c r="B4512" s="89" t="s">
        <v>2752</v>
      </c>
      <c r="C4512" s="53" t="s">
        <v>751</v>
      </c>
      <c r="D4512" s="50" t="s">
        <v>975</v>
      </c>
      <c r="E4512" s="48" t="str">
        <f>VLOOKUP('2012 Accountability Database'!A4506,Dems1112!$A$2:$G$1082,6)</f>
        <v>2 (Northeast AR)</v>
      </c>
      <c r="F4512" s="66"/>
      <c r="G4512" s="63" t="s">
        <v>2488</v>
      </c>
      <c r="H4512" s="61" t="str">
        <f t="shared" ref="H4512:I4512" si="5766">IF(H4510="Met","Yes",IF(H4511="Met","Yes","No"))</f>
        <v>No</v>
      </c>
      <c r="I4512" s="61" t="str">
        <f t="shared" si="5766"/>
        <v>No</v>
      </c>
      <c r="J4512" s="55"/>
      <c r="K4512" s="61" t="str">
        <f t="shared" ref="K4512:L4512" si="5767">IF(K4510="Met","Yes",IF(K4511="Met","Yes","No"))</f>
        <v>No</v>
      </c>
      <c r="L4512" s="61" t="str">
        <f t="shared" si="5767"/>
        <v>No</v>
      </c>
      <c r="M4512" s="1" t="s">
        <v>9</v>
      </c>
      <c r="N4512" s="14"/>
      <c r="O4512" s="35" t="s">
        <v>2505</v>
      </c>
      <c r="P4512" s="83" t="str">
        <f t="shared" ref="P4512" si="5768">IF(P4511="X"," ",IF(P4513="X"," ","X"))</f>
        <v xml:space="preserve"> </v>
      </c>
      <c r="Q4512" s="94" t="s">
        <v>2759</v>
      </c>
      <c r="R4512" s="5" t="s">
        <v>6</v>
      </c>
      <c r="S4512" s="1" t="s">
        <v>5</v>
      </c>
      <c r="T4512" s="1" t="s">
        <v>3</v>
      </c>
      <c r="U4512" s="5">
        <v>267</v>
      </c>
      <c r="V4512" s="1">
        <v>77.53</v>
      </c>
      <c r="W4512" s="1">
        <v>84.55</v>
      </c>
      <c r="X4512" s="6">
        <f t="shared" si="5729"/>
        <v>-7.019999999999996</v>
      </c>
      <c r="Y4512" s="14">
        <v>126</v>
      </c>
      <c r="Z4512" s="1">
        <v>42.86</v>
      </c>
      <c r="AA4512" s="1">
        <v>55.34</v>
      </c>
      <c r="AB4512" s="72">
        <f t="shared" ref="AB4512:AB4575" si="5769">Z4512-AA4512</f>
        <v>-12.480000000000004</v>
      </c>
      <c r="AC4512" s="53"/>
    </row>
    <row r="4513" spans="1:29" x14ac:dyDescent="0.25">
      <c r="A4513" s="54">
        <v>6205027</v>
      </c>
      <c r="B4513" s="90" t="s">
        <v>2752</v>
      </c>
      <c r="C4513" s="54" t="s">
        <v>751</v>
      </c>
      <c r="D4513" s="4"/>
      <c r="E4513" s="4"/>
      <c r="F4513" s="67"/>
      <c r="G4513" s="64"/>
      <c r="H4513" s="43"/>
      <c r="I4513" s="43"/>
      <c r="J4513" s="43"/>
      <c r="K4513" s="43"/>
      <c r="L4513" s="43"/>
      <c r="M4513" s="4" t="s">
        <v>9</v>
      </c>
      <c r="N4513" s="15"/>
      <c r="O4513" s="38" t="s">
        <v>2482</v>
      </c>
      <c r="P4513" s="84" t="str">
        <f>IF(E4507="Achieving School"," ","X")</f>
        <v>X</v>
      </c>
      <c r="Q4513" s="91"/>
      <c r="R4513" s="4" t="s">
        <v>6</v>
      </c>
      <c r="S4513" s="4" t="s">
        <v>5</v>
      </c>
      <c r="T4513" s="4" t="s">
        <v>7</v>
      </c>
      <c r="U4513" s="4">
        <v>253</v>
      </c>
      <c r="V4513" s="4">
        <v>77.47</v>
      </c>
      <c r="W4513" s="4">
        <v>84.55</v>
      </c>
      <c r="X4513" s="7">
        <f t="shared" si="5729"/>
        <v>-7.0799999999999983</v>
      </c>
      <c r="Y4513" s="15">
        <v>120</v>
      </c>
      <c r="Z4513" s="4">
        <v>42.5</v>
      </c>
      <c r="AA4513" s="4">
        <v>55.34</v>
      </c>
      <c r="AB4513" s="73">
        <f t="shared" si="5769"/>
        <v>-12.840000000000003</v>
      </c>
      <c r="AC4513" s="54"/>
    </row>
    <row r="4514" spans="1:29" x14ac:dyDescent="0.25">
      <c r="A4514" s="1">
        <v>6301001</v>
      </c>
      <c r="B4514" s="87" t="s">
        <v>2672</v>
      </c>
      <c r="C4514" s="55" t="s">
        <v>284</v>
      </c>
      <c r="E4514" s="42"/>
      <c r="F4514" s="65" t="s">
        <v>2483</v>
      </c>
      <c r="G4514" s="62"/>
      <c r="H4514" s="37" t="str">
        <f>IF(V4514&gt;94,"Met",IF(X4514="--","n/a",IF(X4514&gt;=0,"Met","Did Not Meet")))</f>
        <v>Met</v>
      </c>
      <c r="I4514" s="37" t="str">
        <f>IF(V4515&gt;94,"Met",IF(X4515="--","n/a",IF(X4515&gt;=0,"Met","Did Not Meet")))</f>
        <v>Met</v>
      </c>
      <c r="K4514" s="13" t="str">
        <f>IF(Z4514&gt;94,"Met",IF(AB4514="--","n/a",IF(AB4514&gt;=0,"Met","Did Not Meet")))</f>
        <v>Did Not Meet</v>
      </c>
      <c r="L4514" s="13" t="str">
        <f>IF(Z4515&gt;94,"Met",IF(AB4515="--","n/a",IF(AB4515&gt;=0,"Met","Did Not Meet")))</f>
        <v>Did Not Meet</v>
      </c>
      <c r="M4514" s="1" t="s">
        <v>4</v>
      </c>
      <c r="N4514" s="14" t="s">
        <v>2502</v>
      </c>
      <c r="O4514" s="5"/>
      <c r="P4514" s="44" t="str">
        <f t="shared" ref="P4514" si="5770">IF(H4516="Yes",IF(I4516="Yes","Yes","No"),"No")</f>
        <v>Yes</v>
      </c>
      <c r="Q4514" s="93"/>
      <c r="R4514" s="5" t="s">
        <v>1</v>
      </c>
      <c r="S4514" s="1" t="s">
        <v>2</v>
      </c>
      <c r="T4514" s="1" t="s">
        <v>3</v>
      </c>
      <c r="U4514" s="5">
        <v>215</v>
      </c>
      <c r="V4514" s="1">
        <v>90.7</v>
      </c>
      <c r="W4514" s="1">
        <v>83.78</v>
      </c>
      <c r="X4514" s="9">
        <f t="shared" si="5729"/>
        <v>6.9200000000000017</v>
      </c>
      <c r="Y4514" s="14">
        <v>104</v>
      </c>
      <c r="Z4514" s="1">
        <v>75.959999999999994</v>
      </c>
      <c r="AA4514" s="1">
        <v>82.13</v>
      </c>
      <c r="AB4514" s="72">
        <f t="shared" si="5769"/>
        <v>-6.1700000000000017</v>
      </c>
      <c r="AC4514" s="36"/>
    </row>
    <row r="4515" spans="1:29" ht="15.75" x14ac:dyDescent="0.25">
      <c r="A4515" s="53">
        <v>6301001</v>
      </c>
      <c r="B4515" s="89" t="s">
        <v>2672</v>
      </c>
      <c r="C4515" s="53" t="s">
        <v>284</v>
      </c>
      <c r="D4515" s="49" t="s">
        <v>2498</v>
      </c>
      <c r="E4515" s="34" t="str">
        <f>M4514</f>
        <v>Achieving School</v>
      </c>
      <c r="F4515" s="65" t="s">
        <v>2484</v>
      </c>
      <c r="G4515" s="62"/>
      <c r="H4515" s="13" t="str">
        <f>IF(V4516&gt;94,"Met",IF(X4516="--","n/a",IF(X4516&gt;=0,"Met","Did Not Meet")))</f>
        <v>Did Not Meet</v>
      </c>
      <c r="I4515" s="13" t="str">
        <f>IF(V4517&gt;94,"Met",IF(X4517="--","n/a",IF(X4517&gt;=0,"Met","Did Not Meet")))</f>
        <v>Did Not Meet</v>
      </c>
      <c r="K4515" s="13" t="str">
        <f>IF(Z4516&gt;94,"Met",IF(AB4516="--","n/a",IF(AB4516&gt;=0,"Met","Did Not Meet")))</f>
        <v>Did Not Meet</v>
      </c>
      <c r="L4515" s="13" t="str">
        <f>IF(Z4517&gt;94,"Met",IF(AB4517="--","n/a",IF(AB4517&gt;=0,"Met","Did Not Meet")))</f>
        <v>Did Not Meet</v>
      </c>
      <c r="M4515" s="1" t="s">
        <v>4</v>
      </c>
      <c r="N4515" s="14" t="s">
        <v>2501</v>
      </c>
      <c r="O4515" s="5"/>
      <c r="P4515" s="44" t="str">
        <f t="shared" ref="P4515" si="5771">IF(K4516="Yes",IF(L4516="Yes","Yes","No"),"No")</f>
        <v>No</v>
      </c>
      <c r="Q4515" s="94" t="s">
        <v>2759</v>
      </c>
      <c r="R4515" s="5" t="s">
        <v>1</v>
      </c>
      <c r="S4515" s="1" t="s">
        <v>2</v>
      </c>
      <c r="T4515" s="1" t="s">
        <v>7</v>
      </c>
      <c r="U4515" s="5">
        <v>95</v>
      </c>
      <c r="V4515" s="1">
        <v>85.26</v>
      </c>
      <c r="W4515" s="1">
        <v>75.67</v>
      </c>
      <c r="X4515" s="9">
        <f t="shared" si="5729"/>
        <v>9.5900000000000034</v>
      </c>
      <c r="Y4515" s="14">
        <v>43</v>
      </c>
      <c r="Z4515" s="1">
        <v>65.12</v>
      </c>
      <c r="AA4515" s="1">
        <v>78.430000000000007</v>
      </c>
      <c r="AB4515" s="72">
        <f t="shared" si="5769"/>
        <v>-13.310000000000002</v>
      </c>
      <c r="AC4515" s="53"/>
    </row>
    <row r="4516" spans="1:29" ht="15" customHeight="1" x14ac:dyDescent="0.25">
      <c r="A4516" s="53">
        <v>6301001</v>
      </c>
      <c r="B4516" s="89" t="s">
        <v>2672</v>
      </c>
      <c r="C4516" s="53" t="s">
        <v>284</v>
      </c>
      <c r="D4516" s="49" t="s">
        <v>2499</v>
      </c>
      <c r="E4516" s="35" t="str">
        <f>VLOOKUP('2012 Accountability Database'!$A4514,'2011 AYP'!A$2:B$1072,2)</f>
        <v>SI_M (School Improvement - Met Standards)</v>
      </c>
      <c r="F4516" s="66"/>
      <c r="G4516" s="63" t="s">
        <v>2485</v>
      </c>
      <c r="H4516" s="60" t="str">
        <f t="shared" ref="H4516:I4516" si="5772">IF(H4514="Met","Yes",IF(H4515="Met","Yes","No"))</f>
        <v>Yes</v>
      </c>
      <c r="I4516" s="60" t="str">
        <f t="shared" si="5772"/>
        <v>Yes</v>
      </c>
      <c r="J4516" s="42"/>
      <c r="K4516" s="60" t="str">
        <f t="shared" ref="K4516:L4516" si="5773">IF(K4514="Met","Yes",IF(K4515="Met","Yes","No"))</f>
        <v>No</v>
      </c>
      <c r="L4516" s="60" t="str">
        <f t="shared" si="5773"/>
        <v>No</v>
      </c>
      <c r="M4516" s="5" t="s">
        <v>4</v>
      </c>
      <c r="N4516" s="14" t="s">
        <v>2503</v>
      </c>
      <c r="O4516" s="5"/>
      <c r="P4516" s="44" t="str">
        <f t="shared" ref="P4516" si="5774">IF(H4520="Yes",IF(I4520="Yes","Yes","No"),"No")</f>
        <v>Yes</v>
      </c>
      <c r="Q4516" s="108" t="s">
        <v>2758</v>
      </c>
      <c r="R4516" s="5" t="s">
        <v>1</v>
      </c>
      <c r="S4516" s="5" t="s">
        <v>5</v>
      </c>
      <c r="T4516" s="5" t="s">
        <v>3</v>
      </c>
      <c r="U4516" s="5">
        <v>1067</v>
      </c>
      <c r="V4516" s="5">
        <v>80.790000000000006</v>
      </c>
      <c r="W4516" s="5">
        <v>83.78</v>
      </c>
      <c r="X4516" s="8">
        <f t="shared" si="5729"/>
        <v>-2.9899999999999949</v>
      </c>
      <c r="Y4516" s="14">
        <v>714</v>
      </c>
      <c r="Z4516" s="5">
        <v>78.010000000000005</v>
      </c>
      <c r="AA4516" s="5">
        <v>82.13</v>
      </c>
      <c r="AB4516" s="72">
        <f t="shared" si="5769"/>
        <v>-4.1199999999999903</v>
      </c>
      <c r="AC4516" s="53"/>
    </row>
    <row r="4517" spans="1:29" x14ac:dyDescent="0.25">
      <c r="A4517" s="53">
        <v>6301001</v>
      </c>
      <c r="B4517" s="89" t="s">
        <v>2672</v>
      </c>
      <c r="C4517" s="53" t="s">
        <v>284</v>
      </c>
      <c r="D4517" s="49" t="s">
        <v>2507</v>
      </c>
      <c r="E4517" s="47">
        <f>VLOOKUP('2012 Accountability Database'!A4514,Dems1112!$A$2:$G$1082,3)</f>
        <v>0.06</v>
      </c>
      <c r="F4517" s="66"/>
      <c r="G4517" s="52"/>
      <c r="M4517" s="5" t="s">
        <v>4</v>
      </c>
      <c r="N4517" s="14" t="s">
        <v>2504</v>
      </c>
      <c r="O4517" s="5"/>
      <c r="P4517" s="44" t="str">
        <f t="shared" ref="P4517" si="5775">IF(K4520="Yes",IF(L4520="Yes","Yes","No"),"No")</f>
        <v>No</v>
      </c>
      <c r="Q4517" s="108"/>
      <c r="R4517" s="5" t="s">
        <v>1</v>
      </c>
      <c r="S4517" s="5" t="s">
        <v>5</v>
      </c>
      <c r="T4517" s="5" t="s">
        <v>7</v>
      </c>
      <c r="U4517" s="5">
        <v>503</v>
      </c>
      <c r="V4517" s="5">
        <v>71.37</v>
      </c>
      <c r="W4517" s="5">
        <v>75.67</v>
      </c>
      <c r="X4517" s="8">
        <f t="shared" si="5729"/>
        <v>-4.2999999999999972</v>
      </c>
      <c r="Y4517" s="14">
        <v>332</v>
      </c>
      <c r="Z4517" s="5">
        <v>69.88</v>
      </c>
      <c r="AA4517" s="5">
        <v>78.430000000000007</v>
      </c>
      <c r="AB4517" s="72">
        <f t="shared" si="5769"/>
        <v>-8.5500000000000114</v>
      </c>
      <c r="AC4517" s="53"/>
    </row>
    <row r="4518" spans="1:29" x14ac:dyDescent="0.25">
      <c r="A4518" s="53">
        <v>6301001</v>
      </c>
      <c r="B4518" s="89" t="s">
        <v>2672</v>
      </c>
      <c r="C4518" s="53" t="s">
        <v>284</v>
      </c>
      <c r="D4518" s="50" t="s">
        <v>2508</v>
      </c>
      <c r="E4518" s="47">
        <f>VLOOKUP('2012 Accountability Database'!A4514,Dems1112!$A$2:$G$1082,4)</f>
        <v>0.43</v>
      </c>
      <c r="F4518" s="65" t="s">
        <v>2486</v>
      </c>
      <c r="G4518" s="62"/>
      <c r="H4518" s="13" t="str">
        <f>IF(V4518&gt;94,"Met",IF(X4518="--","n/a",IF(X4518&gt;=0,"Met","Did Not Meet")))</f>
        <v>Met</v>
      </c>
      <c r="I4518" s="13" t="str">
        <f>IF(V4519&gt;94,"Met",IF(X4519="--","n/a",IF(X4519&gt;=0,"Met","Did Not Meet")))</f>
        <v>Met</v>
      </c>
      <c r="J4518" s="13"/>
      <c r="K4518" s="13" t="str">
        <f>IF(Z4518&gt;94,"Met",IF(AB4518="--","n/a",IF(AB4518&gt;=0,"Met","Did Not Meet")))</f>
        <v>Did Not Meet</v>
      </c>
      <c r="L4518" s="13" t="str">
        <f>IF(Z4519&gt;94,"Met",IF(AB4519="--","n/a",IF(AB4519&gt;=0,"Met","Did Not Meet")))</f>
        <v>Did Not Meet</v>
      </c>
      <c r="M4518" s="5" t="s">
        <v>4</v>
      </c>
      <c r="N4518" s="68" t="s">
        <v>2497</v>
      </c>
      <c r="O4518" s="35"/>
      <c r="P4518" s="44"/>
      <c r="Q4518" s="108"/>
      <c r="R4518" s="5" t="s">
        <v>6</v>
      </c>
      <c r="S4518" s="5" t="s">
        <v>2</v>
      </c>
      <c r="T4518" s="5" t="s">
        <v>3</v>
      </c>
      <c r="U4518" s="5">
        <v>215</v>
      </c>
      <c r="V4518" s="5">
        <v>93.02</v>
      </c>
      <c r="W4518" s="5">
        <v>83.56</v>
      </c>
      <c r="X4518" s="11">
        <f t="shared" si="5729"/>
        <v>9.4599999999999937</v>
      </c>
      <c r="Y4518" s="14">
        <v>104</v>
      </c>
      <c r="Z4518" s="5">
        <v>57.69</v>
      </c>
      <c r="AA4518" s="5">
        <v>71.59</v>
      </c>
      <c r="AB4518" s="72">
        <f t="shared" si="5769"/>
        <v>-13.900000000000006</v>
      </c>
      <c r="AC4518" s="53"/>
    </row>
    <row r="4519" spans="1:29" x14ac:dyDescent="0.25">
      <c r="A4519" s="53">
        <v>6301001</v>
      </c>
      <c r="B4519" s="89" t="s">
        <v>2672</v>
      </c>
      <c r="C4519" s="53" t="s">
        <v>284</v>
      </c>
      <c r="D4519" s="50" t="s">
        <v>974</v>
      </c>
      <c r="E4519" s="47" t="str">
        <f>VLOOKUP('2012 Accountability Database'!A4514,Dems1112!$A$2:$G$1082,5)</f>
        <v>K-4</v>
      </c>
      <c r="F4519" s="65" t="s">
        <v>2487</v>
      </c>
      <c r="G4519" s="62"/>
      <c r="H4519" s="13" t="str">
        <f>IF(V4520&gt;94,"Met",IF(X4520="--","n/a",IF(X4520&gt;=0,"Met","Did Not Meet")))</f>
        <v>Did Not Meet</v>
      </c>
      <c r="I4519" s="13" t="str">
        <f>IF(V4521&gt;94,"Met",IF(X4521="--","n/a",IF(X4521&gt;=0,"Met","Did Not Meet")))</f>
        <v>Did Not Meet</v>
      </c>
      <c r="J4519" s="13"/>
      <c r="K4519" s="13" t="str">
        <f>IF(Z4520&gt;94,"Met",IF(AB4520="--","n/a",IF(AB4520&gt;=0,"Met","Did Not Meet")))</f>
        <v>Did Not Meet</v>
      </c>
      <c r="L4519" s="13" t="str">
        <f>IF(Z4521&gt;94,"Met",IF(AB4521="--","n/a",IF(AB4521&gt;=0,"Met","Did Not Meet")))</f>
        <v>Did Not Meet</v>
      </c>
      <c r="M4519" s="1" t="s">
        <v>4</v>
      </c>
      <c r="N4519" s="14"/>
      <c r="O4519" s="35" t="s">
        <v>2506</v>
      </c>
      <c r="P4519" s="83" t="str">
        <f t="shared" ref="P4519" si="5776">IF(P4514="No"," ", IF(P4516="No"," ",IF(P4515="No", " ",IF(P4517="No"," ","X"))))</f>
        <v xml:space="preserve"> </v>
      </c>
      <c r="Q4519" s="108"/>
      <c r="R4519" s="5" t="s">
        <v>6</v>
      </c>
      <c r="S4519" s="1" t="s">
        <v>2</v>
      </c>
      <c r="T4519" s="1" t="s">
        <v>7</v>
      </c>
      <c r="U4519" s="5">
        <v>95</v>
      </c>
      <c r="V4519" s="1">
        <v>89.47</v>
      </c>
      <c r="W4519" s="1">
        <v>74.8</v>
      </c>
      <c r="X4519" s="9">
        <f t="shared" si="5729"/>
        <v>14.670000000000002</v>
      </c>
      <c r="Y4519" s="14">
        <v>43</v>
      </c>
      <c r="Z4519" s="1">
        <v>65.12</v>
      </c>
      <c r="AA4519" s="1">
        <v>65.849999999999994</v>
      </c>
      <c r="AB4519" s="72">
        <f t="shared" si="5769"/>
        <v>-0.72999999999998977</v>
      </c>
      <c r="AC4519" s="53"/>
    </row>
    <row r="4520" spans="1:29" ht="15.75" x14ac:dyDescent="0.25">
      <c r="A4520" s="53">
        <v>6301001</v>
      </c>
      <c r="B4520" s="89" t="s">
        <v>2672</v>
      </c>
      <c r="C4520" s="53" t="s">
        <v>284</v>
      </c>
      <c r="D4520" s="50" t="s">
        <v>975</v>
      </c>
      <c r="E4520" s="48" t="str">
        <f>VLOOKUP('2012 Accountability Database'!A4514,Dems1112!$A$2:$G$1082,6)</f>
        <v>2 (Northeast AR)</v>
      </c>
      <c r="F4520" s="66"/>
      <c r="G4520" s="63" t="s">
        <v>2488</v>
      </c>
      <c r="H4520" s="61" t="str">
        <f t="shared" ref="H4520:I4520" si="5777">IF(H4518="Met","Yes",IF(H4519="Met","Yes","No"))</f>
        <v>Yes</v>
      </c>
      <c r="I4520" s="61" t="str">
        <f t="shared" si="5777"/>
        <v>Yes</v>
      </c>
      <c r="J4520" s="55"/>
      <c r="K4520" s="61" t="str">
        <f t="shared" ref="K4520:L4520" si="5778">IF(K4518="Met","Yes",IF(K4519="Met","Yes","No"))</f>
        <v>No</v>
      </c>
      <c r="L4520" s="61" t="str">
        <f t="shared" si="5778"/>
        <v>No</v>
      </c>
      <c r="M4520" s="1" t="s">
        <v>4</v>
      </c>
      <c r="N4520" s="14"/>
      <c r="O4520" s="35" t="s">
        <v>2505</v>
      </c>
      <c r="P4520" s="83" t="str">
        <f t="shared" ref="P4520" si="5779">IF(P4519="X"," ",IF(P4521="X"," ","X"))</f>
        <v>X</v>
      </c>
      <c r="Q4520" s="94" t="s">
        <v>2759</v>
      </c>
      <c r="R4520" s="5" t="s">
        <v>6</v>
      </c>
      <c r="S4520" s="1" t="s">
        <v>5</v>
      </c>
      <c r="T4520" s="1" t="s">
        <v>3</v>
      </c>
      <c r="U4520" s="5">
        <v>1067</v>
      </c>
      <c r="V4520" s="1">
        <v>82.1</v>
      </c>
      <c r="W4520" s="1">
        <v>83.56</v>
      </c>
      <c r="X4520" s="6">
        <f t="shared" si="5729"/>
        <v>-1.460000000000008</v>
      </c>
      <c r="Y4520" s="14">
        <v>714</v>
      </c>
      <c r="Z4520" s="1">
        <v>62.46</v>
      </c>
      <c r="AA4520" s="1">
        <v>71.59</v>
      </c>
      <c r="AB4520" s="72">
        <f t="shared" si="5769"/>
        <v>-9.1300000000000026</v>
      </c>
      <c r="AC4520" s="53"/>
    </row>
    <row r="4521" spans="1:29" x14ac:dyDescent="0.25">
      <c r="A4521" s="54">
        <v>6301001</v>
      </c>
      <c r="B4521" s="90" t="s">
        <v>2672</v>
      </c>
      <c r="C4521" s="54" t="s">
        <v>284</v>
      </c>
      <c r="D4521" s="4"/>
      <c r="E4521" s="4"/>
      <c r="F4521" s="67"/>
      <c r="G4521" s="64"/>
      <c r="H4521" s="43"/>
      <c r="I4521" s="43"/>
      <c r="J4521" s="43"/>
      <c r="K4521" s="43"/>
      <c r="L4521" s="43"/>
      <c r="M4521" s="4" t="s">
        <v>4</v>
      </c>
      <c r="N4521" s="15"/>
      <c r="O4521" s="38" t="s">
        <v>2482</v>
      </c>
      <c r="P4521" s="84" t="str">
        <f>IF(E4515="Achieving School"," ","X")</f>
        <v xml:space="preserve"> </v>
      </c>
      <c r="Q4521" s="91"/>
      <c r="R4521" s="4" t="s">
        <v>6</v>
      </c>
      <c r="S4521" s="4" t="s">
        <v>5</v>
      </c>
      <c r="T4521" s="4" t="s">
        <v>7</v>
      </c>
      <c r="U4521" s="4">
        <v>503</v>
      </c>
      <c r="V4521" s="4">
        <v>73.959999999999994</v>
      </c>
      <c r="W4521" s="4">
        <v>74.8</v>
      </c>
      <c r="X4521" s="7">
        <f t="shared" si="5729"/>
        <v>-0.84000000000000341</v>
      </c>
      <c r="Y4521" s="15">
        <v>332</v>
      </c>
      <c r="Z4521" s="4">
        <v>56.33</v>
      </c>
      <c r="AA4521" s="4">
        <v>65.849999999999994</v>
      </c>
      <c r="AB4521" s="73">
        <f t="shared" si="5769"/>
        <v>-9.519999999999996</v>
      </c>
      <c r="AC4521" s="54"/>
    </row>
    <row r="4522" spans="1:29" x14ac:dyDescent="0.25">
      <c r="A4522" s="1">
        <v>6302006</v>
      </c>
      <c r="B4522" s="87" t="s">
        <v>2673</v>
      </c>
      <c r="C4522" s="55" t="s">
        <v>293</v>
      </c>
      <c r="E4522" s="42"/>
      <c r="F4522" s="65" t="s">
        <v>2483</v>
      </c>
      <c r="G4522" s="62"/>
      <c r="H4522" s="37" t="str">
        <f>IF(V4522&gt;94,"Met",IF(X4522="--","n/a",IF(X4522&gt;=0,"Met","Did Not Meet")))</f>
        <v>Met</v>
      </c>
      <c r="I4522" s="37" t="str">
        <f>IF(V4523&gt;94,"Met",IF(X4523="--","n/a",IF(X4523&gt;=0,"Met","Did Not Meet")))</f>
        <v>Met</v>
      </c>
      <c r="K4522" s="13" t="str">
        <f>IF(Z4522&gt;94,"Met",IF(AB4522="--","n/a",IF(AB4522&gt;=0,"Met","Did Not Meet")))</f>
        <v>Met</v>
      </c>
      <c r="L4522" s="13" t="str">
        <f>IF(Z4523&gt;94,"Met",IF(AB4523="--","n/a",IF(AB4523&gt;=0,"Met","Did Not Meet")))</f>
        <v>Met</v>
      </c>
      <c r="M4522" s="1" t="s">
        <v>4</v>
      </c>
      <c r="N4522" s="14" t="s">
        <v>2502</v>
      </c>
      <c r="O4522" s="5"/>
      <c r="P4522" s="44" t="str">
        <f t="shared" ref="P4522" si="5780">IF(H4524="Yes",IF(I4524="Yes","Yes","No"),"No")</f>
        <v>Yes</v>
      </c>
      <c r="Q4522" s="93"/>
      <c r="R4522" s="5" t="s">
        <v>1</v>
      </c>
      <c r="S4522" s="1" t="s">
        <v>2</v>
      </c>
      <c r="T4522" s="1" t="s">
        <v>3</v>
      </c>
      <c r="U4522" s="5">
        <v>252</v>
      </c>
      <c r="V4522" s="1">
        <v>94.44</v>
      </c>
      <c r="W4522" s="1">
        <v>90.4</v>
      </c>
      <c r="X4522" s="9">
        <f t="shared" si="5729"/>
        <v>4.039999999999992</v>
      </c>
      <c r="Y4522" s="14">
        <v>156</v>
      </c>
      <c r="Z4522" s="1">
        <v>91.03</v>
      </c>
      <c r="AA4522" s="1">
        <v>84.81</v>
      </c>
      <c r="AB4522" s="71">
        <f t="shared" si="5769"/>
        <v>6.2199999999999989</v>
      </c>
      <c r="AC4522" s="36"/>
    </row>
    <row r="4523" spans="1:29" ht="15.75" x14ac:dyDescent="0.25">
      <c r="A4523" s="53">
        <v>6302006</v>
      </c>
      <c r="B4523" s="89" t="s">
        <v>2673</v>
      </c>
      <c r="C4523" s="53" t="s">
        <v>293</v>
      </c>
      <c r="D4523" s="49" t="s">
        <v>2498</v>
      </c>
      <c r="E4523" s="34" t="str">
        <f>M4522</f>
        <v>Achieving School</v>
      </c>
      <c r="F4523" s="65" t="s">
        <v>2484</v>
      </c>
      <c r="G4523" s="62"/>
      <c r="H4523" s="13" t="str">
        <f>IF(V4524&gt;94,"Met",IF(X4524="--","n/a",IF(X4524&gt;=0,"Met","Did Not Meet")))</f>
        <v>Did Not Meet</v>
      </c>
      <c r="I4523" s="13" t="str">
        <f>IF(V4525&gt;94,"Met",IF(X4525="--","n/a",IF(X4525&gt;=0,"Met","Did Not Meet")))</f>
        <v>Met</v>
      </c>
      <c r="K4523" s="13" t="str">
        <f>IF(Z4524&gt;94,"Met",IF(AB4524="--","n/a",IF(AB4524&gt;=0,"Met","Did Not Meet")))</f>
        <v>Met</v>
      </c>
      <c r="L4523" s="13" t="str">
        <f>IF(Z4525&gt;94,"Met",IF(AB4525="--","n/a",IF(AB4525&gt;=0,"Met","Did Not Meet")))</f>
        <v>Met</v>
      </c>
      <c r="M4523" s="1" t="s">
        <v>4</v>
      </c>
      <c r="N4523" s="14" t="s">
        <v>2501</v>
      </c>
      <c r="O4523" s="5"/>
      <c r="P4523" s="44" t="str">
        <f t="shared" ref="P4523" si="5781">IF(K4524="Yes",IF(L4524="Yes","Yes","No"),"No")</f>
        <v>Yes</v>
      </c>
      <c r="Q4523" s="94" t="s">
        <v>2759</v>
      </c>
      <c r="R4523" s="5" t="s">
        <v>1</v>
      </c>
      <c r="S4523" s="1" t="s">
        <v>2</v>
      </c>
      <c r="T4523" s="1" t="s">
        <v>7</v>
      </c>
      <c r="U4523" s="5">
        <v>68</v>
      </c>
      <c r="V4523" s="1">
        <v>82.35</v>
      </c>
      <c r="W4523" s="1">
        <v>73.989999999999995</v>
      </c>
      <c r="X4523" s="9">
        <f t="shared" si="5729"/>
        <v>8.36</v>
      </c>
      <c r="Y4523" s="14">
        <v>43</v>
      </c>
      <c r="Z4523" s="1">
        <v>83.72</v>
      </c>
      <c r="AA4523" s="1">
        <v>80.23</v>
      </c>
      <c r="AB4523" s="71">
        <f t="shared" si="5769"/>
        <v>3.4899999999999949</v>
      </c>
      <c r="AC4523" s="53"/>
    </row>
    <row r="4524" spans="1:29" ht="15" customHeight="1" x14ac:dyDescent="0.25">
      <c r="A4524" s="53">
        <v>6302006</v>
      </c>
      <c r="B4524" s="89" t="s">
        <v>2673</v>
      </c>
      <c r="C4524" s="53" t="s">
        <v>293</v>
      </c>
      <c r="D4524" s="49" t="s">
        <v>2499</v>
      </c>
      <c r="E4524" s="35" t="str">
        <f>VLOOKUP('2012 Accountability Database'!$A4522,'2011 AYP'!A$2:B$1072,2)</f>
        <v xml:space="preserve"> MS (Met Standards)</v>
      </c>
      <c r="F4524" s="66"/>
      <c r="G4524" s="63" t="s">
        <v>2485</v>
      </c>
      <c r="H4524" s="60" t="str">
        <f t="shared" ref="H4524:I4524" si="5782">IF(H4522="Met","Yes",IF(H4523="Met","Yes","No"))</f>
        <v>Yes</v>
      </c>
      <c r="I4524" s="60" t="str">
        <f t="shared" si="5782"/>
        <v>Yes</v>
      </c>
      <c r="J4524" s="42"/>
      <c r="K4524" s="60" t="str">
        <f t="shared" ref="K4524:L4524" si="5783">IF(K4522="Met","Yes",IF(K4523="Met","Yes","No"))</f>
        <v>Yes</v>
      </c>
      <c r="L4524" s="60" t="str">
        <f t="shared" si="5783"/>
        <v>Yes</v>
      </c>
      <c r="M4524" s="1" t="s">
        <v>4</v>
      </c>
      <c r="N4524" s="14" t="s">
        <v>2503</v>
      </c>
      <c r="O4524" s="5"/>
      <c r="P4524" s="44" t="str">
        <f t="shared" ref="P4524" si="5784">IF(H4528="Yes",IF(I4528="Yes","Yes","No"),"No")</f>
        <v>Yes</v>
      </c>
      <c r="Q4524" s="108" t="s">
        <v>2758</v>
      </c>
      <c r="R4524" s="5" t="s">
        <v>1</v>
      </c>
      <c r="S4524" s="1" t="s">
        <v>5</v>
      </c>
      <c r="T4524" s="1" t="s">
        <v>3</v>
      </c>
      <c r="U4524" s="5">
        <v>765</v>
      </c>
      <c r="V4524" s="1">
        <v>90.33</v>
      </c>
      <c r="W4524" s="1">
        <v>90.4</v>
      </c>
      <c r="X4524" s="6">
        <f t="shared" si="5729"/>
        <v>-7.000000000000739E-2</v>
      </c>
      <c r="Y4524" s="14">
        <v>490</v>
      </c>
      <c r="Z4524" s="1">
        <v>87.14</v>
      </c>
      <c r="AA4524" s="1">
        <v>84.81</v>
      </c>
      <c r="AB4524" s="71">
        <f t="shared" si="5769"/>
        <v>2.3299999999999983</v>
      </c>
      <c r="AC4524" s="53"/>
    </row>
    <row r="4525" spans="1:29" x14ac:dyDescent="0.25">
      <c r="A4525" s="53">
        <v>6302006</v>
      </c>
      <c r="B4525" s="89" t="s">
        <v>2673</v>
      </c>
      <c r="C4525" s="53" t="s">
        <v>293</v>
      </c>
      <c r="D4525" s="49" t="s">
        <v>2507</v>
      </c>
      <c r="E4525" s="47">
        <f>VLOOKUP('2012 Accountability Database'!A4522,Dems1112!$A$2:$G$1082,3)</f>
        <v>7.0000000000000007E-2</v>
      </c>
      <c r="F4525" s="66"/>
      <c r="G4525" s="52"/>
      <c r="M4525" s="5" t="s">
        <v>4</v>
      </c>
      <c r="N4525" s="14" t="s">
        <v>2504</v>
      </c>
      <c r="O4525" s="5"/>
      <c r="P4525" s="44" t="str">
        <f t="shared" ref="P4525" si="5785">IF(K4528="Yes",IF(L4528="Yes","Yes","No"),"No")</f>
        <v>No</v>
      </c>
      <c r="Q4525" s="108"/>
      <c r="R4525" s="5" t="s">
        <v>1</v>
      </c>
      <c r="S4525" s="5" t="s">
        <v>5</v>
      </c>
      <c r="T4525" s="5" t="s">
        <v>7</v>
      </c>
      <c r="U4525" s="5">
        <v>232</v>
      </c>
      <c r="V4525" s="5">
        <v>74.14</v>
      </c>
      <c r="W4525" s="5">
        <v>73.989999999999995</v>
      </c>
      <c r="X4525" s="11">
        <f t="shared" si="5729"/>
        <v>0.15000000000000568</v>
      </c>
      <c r="Y4525" s="14">
        <v>147</v>
      </c>
      <c r="Z4525" s="5">
        <v>82.31</v>
      </c>
      <c r="AA4525" s="5">
        <v>80.23</v>
      </c>
      <c r="AB4525" s="71">
        <f t="shared" si="5769"/>
        <v>2.0799999999999983</v>
      </c>
      <c r="AC4525" s="53"/>
    </row>
    <row r="4526" spans="1:29" x14ac:dyDescent="0.25">
      <c r="A4526" s="53">
        <v>6302006</v>
      </c>
      <c r="B4526" s="89" t="s">
        <v>2673</v>
      </c>
      <c r="C4526" s="53" t="s">
        <v>293</v>
      </c>
      <c r="D4526" s="50" t="s">
        <v>2508</v>
      </c>
      <c r="E4526" s="47">
        <f>VLOOKUP('2012 Accountability Database'!A4522,Dems1112!$A$2:$G$1082,4)</f>
        <v>0.24</v>
      </c>
      <c r="F4526" s="65" t="s">
        <v>2486</v>
      </c>
      <c r="G4526" s="62"/>
      <c r="H4526" s="13" t="str">
        <f>IF(V4526&gt;94,"Met",IF(X4526="--","n/a",IF(X4526&gt;=0,"Met","Did Not Meet")))</f>
        <v>Met</v>
      </c>
      <c r="I4526" s="13" t="str">
        <f>IF(V4527&gt;94,"Met",IF(X4527="--","n/a",IF(X4527&gt;=0,"Met","Did Not Meet")))</f>
        <v>Met</v>
      </c>
      <c r="J4526" s="13"/>
      <c r="K4526" s="13" t="str">
        <f>IF(Z4526&gt;94,"Met",IF(AB4526="--","n/a",IF(AB4526&gt;=0,"Met","Did Not Meet")))</f>
        <v>Did Not Meet</v>
      </c>
      <c r="L4526" s="13" t="str">
        <f>IF(Z4527&gt;94,"Met",IF(AB4527="--","n/a",IF(AB4527&gt;=0,"Met","Did Not Meet")))</f>
        <v>Did Not Meet</v>
      </c>
      <c r="M4526" s="1" t="s">
        <v>4</v>
      </c>
      <c r="N4526" s="68" t="s">
        <v>2497</v>
      </c>
      <c r="O4526" s="35"/>
      <c r="P4526" s="44"/>
      <c r="Q4526" s="108"/>
      <c r="R4526" s="5" t="s">
        <v>6</v>
      </c>
      <c r="S4526" s="1" t="s">
        <v>2</v>
      </c>
      <c r="T4526" s="1" t="s">
        <v>3</v>
      </c>
      <c r="U4526" s="5">
        <v>252</v>
      </c>
      <c r="V4526" s="1">
        <v>94.84</v>
      </c>
      <c r="W4526" s="1">
        <v>93.6</v>
      </c>
      <c r="X4526" s="9">
        <f t="shared" si="5729"/>
        <v>1.2400000000000091</v>
      </c>
      <c r="Y4526" s="14">
        <v>156</v>
      </c>
      <c r="Z4526" s="1">
        <v>64.099999999999994</v>
      </c>
      <c r="AA4526" s="1">
        <v>83.77</v>
      </c>
      <c r="AB4526" s="72">
        <f t="shared" si="5769"/>
        <v>-19.670000000000002</v>
      </c>
      <c r="AC4526" s="53"/>
    </row>
    <row r="4527" spans="1:29" x14ac:dyDescent="0.25">
      <c r="A4527" s="53">
        <v>6302006</v>
      </c>
      <c r="B4527" s="89" t="s">
        <v>2673</v>
      </c>
      <c r="C4527" s="53" t="s">
        <v>293</v>
      </c>
      <c r="D4527" s="50" t="s">
        <v>974</v>
      </c>
      <c r="E4527" s="47" t="str">
        <f>VLOOKUP('2012 Accountability Database'!A4522,Dems1112!$A$2:$G$1082,5)</f>
        <v>K-5</v>
      </c>
      <c r="F4527" s="65" t="s">
        <v>2487</v>
      </c>
      <c r="G4527" s="62"/>
      <c r="H4527" s="13" t="str">
        <f>IF(V4528&gt;94,"Met",IF(X4528="--","n/a",IF(X4528&gt;=0,"Met","Did Not Meet")))</f>
        <v>Did Not Meet</v>
      </c>
      <c r="I4527" s="13" t="str">
        <f>IF(V4529&gt;94,"Met",IF(X4529="--","n/a",IF(X4529&gt;=0,"Met","Did Not Meet")))</f>
        <v>Met</v>
      </c>
      <c r="J4527" s="13"/>
      <c r="K4527" s="13" t="str">
        <f>IF(Z4528&gt;94,"Met",IF(AB4528="--","n/a",IF(AB4528&gt;=0,"Met","Did Not Meet")))</f>
        <v>Did Not Meet</v>
      </c>
      <c r="L4527" s="13" t="str">
        <f>IF(Z4529&gt;94,"Met",IF(AB4529="--","n/a",IF(AB4529&gt;=0,"Met","Did Not Meet")))</f>
        <v>Did Not Meet</v>
      </c>
      <c r="M4527" s="1" t="s">
        <v>4</v>
      </c>
      <c r="N4527" s="14"/>
      <c r="O4527" s="35" t="s">
        <v>2506</v>
      </c>
      <c r="P4527" s="83" t="str">
        <f t="shared" ref="P4527" si="5786">IF(P4522="No"," ", IF(P4524="No"," ",IF(P4523="No", " ",IF(P4525="No"," ","X"))))</f>
        <v xml:space="preserve"> </v>
      </c>
      <c r="Q4527" s="108"/>
      <c r="R4527" s="5" t="s">
        <v>6</v>
      </c>
      <c r="S4527" s="1" t="s">
        <v>2</v>
      </c>
      <c r="T4527" s="1" t="s">
        <v>7</v>
      </c>
      <c r="U4527" s="5">
        <v>68</v>
      </c>
      <c r="V4527" s="1">
        <v>85.29</v>
      </c>
      <c r="W4527" s="1">
        <v>81.42</v>
      </c>
      <c r="X4527" s="9">
        <f t="shared" si="5729"/>
        <v>3.8700000000000045</v>
      </c>
      <c r="Y4527" s="14">
        <v>43</v>
      </c>
      <c r="Z4527" s="1">
        <v>53.49</v>
      </c>
      <c r="AA4527" s="1">
        <v>71.239999999999995</v>
      </c>
      <c r="AB4527" s="72">
        <f t="shared" si="5769"/>
        <v>-17.749999999999993</v>
      </c>
      <c r="AC4527" s="53"/>
    </row>
    <row r="4528" spans="1:29" ht="15.75" x14ac:dyDescent="0.25">
      <c r="A4528" s="53">
        <v>6302006</v>
      </c>
      <c r="B4528" s="89" t="s">
        <v>2673</v>
      </c>
      <c r="C4528" s="53" t="s">
        <v>293</v>
      </c>
      <c r="D4528" s="50" t="s">
        <v>975</v>
      </c>
      <c r="E4528" s="48" t="str">
        <f>VLOOKUP('2012 Accountability Database'!A4522,Dems1112!$A$2:$G$1082,6)</f>
        <v>3 (Central AR)</v>
      </c>
      <c r="F4528" s="66"/>
      <c r="G4528" s="63" t="s">
        <v>2488</v>
      </c>
      <c r="H4528" s="61" t="str">
        <f t="shared" ref="H4528:I4528" si="5787">IF(H4526="Met","Yes",IF(H4527="Met","Yes","No"))</f>
        <v>Yes</v>
      </c>
      <c r="I4528" s="61" t="str">
        <f t="shared" si="5787"/>
        <v>Yes</v>
      </c>
      <c r="J4528" s="55"/>
      <c r="K4528" s="61" t="str">
        <f t="shared" ref="K4528:L4528" si="5788">IF(K4526="Met","Yes",IF(K4527="Met","Yes","No"))</f>
        <v>No</v>
      </c>
      <c r="L4528" s="61" t="str">
        <f t="shared" si="5788"/>
        <v>No</v>
      </c>
      <c r="M4528" s="5" t="s">
        <v>4</v>
      </c>
      <c r="N4528" s="14"/>
      <c r="O4528" s="35" t="s">
        <v>2505</v>
      </c>
      <c r="P4528" s="83" t="str">
        <f t="shared" ref="P4528" si="5789">IF(P4527="X"," ",IF(P4529="X"," ","X"))</f>
        <v>X</v>
      </c>
      <c r="Q4528" s="94" t="s">
        <v>2759</v>
      </c>
      <c r="R4528" s="5" t="s">
        <v>6</v>
      </c>
      <c r="S4528" s="5" t="s">
        <v>5</v>
      </c>
      <c r="T4528" s="5" t="s">
        <v>3</v>
      </c>
      <c r="U4528" s="5">
        <v>765</v>
      </c>
      <c r="V4528" s="5">
        <v>93.07</v>
      </c>
      <c r="W4528" s="5">
        <v>93.6</v>
      </c>
      <c r="X4528" s="8">
        <f t="shared" si="5729"/>
        <v>-0.53000000000000114</v>
      </c>
      <c r="Y4528" s="14">
        <v>490</v>
      </c>
      <c r="Z4528" s="5">
        <v>73.27</v>
      </c>
      <c r="AA4528" s="5">
        <v>83.77</v>
      </c>
      <c r="AB4528" s="72">
        <f t="shared" si="5769"/>
        <v>-10.5</v>
      </c>
      <c r="AC4528" s="53"/>
    </row>
    <row r="4529" spans="1:29" x14ac:dyDescent="0.25">
      <c r="A4529" s="54">
        <v>6302006</v>
      </c>
      <c r="B4529" s="90" t="s">
        <v>2673</v>
      </c>
      <c r="C4529" s="54" t="s">
        <v>293</v>
      </c>
      <c r="D4529" s="4"/>
      <c r="E4529" s="4"/>
      <c r="F4529" s="67"/>
      <c r="G4529" s="64"/>
      <c r="H4529" s="43"/>
      <c r="I4529" s="43"/>
      <c r="J4529" s="43"/>
      <c r="K4529" s="43"/>
      <c r="L4529" s="43"/>
      <c r="M4529" s="4" t="s">
        <v>4</v>
      </c>
      <c r="N4529" s="15"/>
      <c r="O4529" s="38" t="s">
        <v>2482</v>
      </c>
      <c r="P4529" s="84" t="str">
        <f>IF(E4523="Achieving School"," ","X")</f>
        <v xml:space="preserve"> </v>
      </c>
      <c r="Q4529" s="91"/>
      <c r="R4529" s="4" t="s">
        <v>6</v>
      </c>
      <c r="S4529" s="4" t="s">
        <v>5</v>
      </c>
      <c r="T4529" s="4" t="s">
        <v>7</v>
      </c>
      <c r="U4529" s="4">
        <v>232</v>
      </c>
      <c r="V4529" s="4">
        <v>81.900000000000006</v>
      </c>
      <c r="W4529" s="4">
        <v>81.42</v>
      </c>
      <c r="X4529" s="10">
        <f t="shared" si="5729"/>
        <v>0.48000000000000398</v>
      </c>
      <c r="Y4529" s="15">
        <v>147</v>
      </c>
      <c r="Z4529" s="4">
        <v>63.27</v>
      </c>
      <c r="AA4529" s="4">
        <v>71.239999999999995</v>
      </c>
      <c r="AB4529" s="73">
        <f t="shared" si="5769"/>
        <v>-7.9699999999999918</v>
      </c>
      <c r="AC4529" s="54"/>
    </row>
    <row r="4530" spans="1:29" x14ac:dyDescent="0.25">
      <c r="A4530" s="1">
        <v>6302007</v>
      </c>
      <c r="B4530" s="87" t="s">
        <v>2673</v>
      </c>
      <c r="C4530" s="55" t="s">
        <v>294</v>
      </c>
      <c r="E4530" s="42"/>
      <c r="F4530" s="65" t="s">
        <v>2483</v>
      </c>
      <c r="G4530" s="62"/>
      <c r="H4530" s="37" t="str">
        <f>IF(V4530&gt;94,"Met",IF(X4530="--","n/a",IF(X4530&gt;=0,"Met","Did Not Meet")))</f>
        <v>Met</v>
      </c>
      <c r="I4530" s="37" t="str">
        <f>IF(V4531&gt;94,"Met",IF(X4531="--","n/a",IF(X4531&gt;=0,"Met","Did Not Meet")))</f>
        <v>Met</v>
      </c>
      <c r="K4530" s="13" t="str">
        <f>IF(Z4530&gt;94,"Met",IF(AB4530="--","n/a",IF(AB4530&gt;=0,"Met","Did Not Meet")))</f>
        <v>Did Not Meet</v>
      </c>
      <c r="L4530" s="13" t="str">
        <f>IF(Z4531&gt;94,"Met",IF(AB4531="--","n/a",IF(AB4531&gt;=0,"Met","Did Not Meet")))</f>
        <v>Met</v>
      </c>
      <c r="M4530" s="1" t="s">
        <v>9</v>
      </c>
      <c r="N4530" s="14" t="s">
        <v>2502</v>
      </c>
      <c r="O4530" s="5"/>
      <c r="P4530" s="44" t="str">
        <f t="shared" ref="P4530" si="5790">IF(H4532="Yes",IF(I4532="Yes","Yes","No"),"No")</f>
        <v>Yes</v>
      </c>
      <c r="Q4530" s="93"/>
      <c r="R4530" s="5" t="s">
        <v>1</v>
      </c>
      <c r="S4530" s="1" t="s">
        <v>2</v>
      </c>
      <c r="T4530" s="1" t="s">
        <v>3</v>
      </c>
      <c r="U4530" s="5">
        <v>220</v>
      </c>
      <c r="V4530" s="1">
        <v>86.82</v>
      </c>
      <c r="W4530" s="1">
        <v>82.31</v>
      </c>
      <c r="X4530" s="9">
        <f t="shared" si="5729"/>
        <v>4.5099999999999909</v>
      </c>
      <c r="Y4530" s="14">
        <v>141</v>
      </c>
      <c r="Z4530" s="1">
        <v>89.36</v>
      </c>
      <c r="AA4530" s="1">
        <v>90.28</v>
      </c>
      <c r="AB4530" s="72">
        <f t="shared" si="5769"/>
        <v>-0.92000000000000171</v>
      </c>
      <c r="AC4530" s="36"/>
    </row>
    <row r="4531" spans="1:29" ht="15.75" x14ac:dyDescent="0.25">
      <c r="A4531" s="53">
        <v>6302007</v>
      </c>
      <c r="B4531" s="89" t="s">
        <v>2673</v>
      </c>
      <c r="C4531" s="53" t="s">
        <v>294</v>
      </c>
      <c r="D4531" s="49" t="s">
        <v>2498</v>
      </c>
      <c r="E4531" s="34" t="str">
        <f>M4530</f>
        <v>Needs Improvement School</v>
      </c>
      <c r="F4531" s="65" t="s">
        <v>2484</v>
      </c>
      <c r="G4531" s="62"/>
      <c r="H4531" s="13" t="str">
        <f>IF(V4532&gt;94,"Met",IF(X4532="--","n/a",IF(X4532&gt;=0,"Met","Did Not Meet")))</f>
        <v>Did Not Meet</v>
      </c>
      <c r="I4531" s="13" t="str">
        <f>IF(V4533&gt;94,"Met",IF(X4533="--","n/a",IF(X4533&gt;=0,"Met","Did Not Meet")))</f>
        <v>Met</v>
      </c>
      <c r="K4531" s="13" t="str">
        <f>IF(Z4532&gt;94,"Met",IF(AB4532="--","n/a",IF(AB4532&gt;=0,"Met","Did Not Meet")))</f>
        <v>Did Not Meet</v>
      </c>
      <c r="L4531" s="13" t="str">
        <f>IF(Z4533&gt;94,"Met",IF(AB4533="--","n/a",IF(AB4533&gt;=0,"Met","Did Not Meet")))</f>
        <v>Did Not Meet</v>
      </c>
      <c r="M4531" s="1" t="s">
        <v>9</v>
      </c>
      <c r="N4531" s="14" t="s">
        <v>2501</v>
      </c>
      <c r="O4531" s="5"/>
      <c r="P4531" s="44" t="str">
        <f t="shared" ref="P4531" si="5791">IF(K4532="Yes",IF(L4532="Yes","Yes","No"),"No")</f>
        <v>No</v>
      </c>
      <c r="Q4531" s="94" t="s">
        <v>2759</v>
      </c>
      <c r="R4531" s="5" t="s">
        <v>1</v>
      </c>
      <c r="S4531" s="1" t="s">
        <v>2</v>
      </c>
      <c r="T4531" s="1" t="s">
        <v>7</v>
      </c>
      <c r="U4531" s="5">
        <v>149</v>
      </c>
      <c r="V4531" s="1">
        <v>81.88</v>
      </c>
      <c r="W4531" s="1">
        <v>73.37</v>
      </c>
      <c r="X4531" s="9">
        <f t="shared" si="5729"/>
        <v>8.5099999999999909</v>
      </c>
      <c r="Y4531" s="14">
        <v>92</v>
      </c>
      <c r="Z4531" s="1">
        <v>86.96</v>
      </c>
      <c r="AA4531" s="1">
        <v>85.68</v>
      </c>
      <c r="AB4531" s="71">
        <f t="shared" si="5769"/>
        <v>1.2799999999999869</v>
      </c>
      <c r="AC4531" s="53"/>
    </row>
    <row r="4532" spans="1:29" ht="15" customHeight="1" x14ac:dyDescent="0.25">
      <c r="A4532" s="53">
        <v>6302007</v>
      </c>
      <c r="B4532" s="89" t="s">
        <v>2673</v>
      </c>
      <c r="C4532" s="53" t="s">
        <v>294</v>
      </c>
      <c r="D4532" s="49" t="s">
        <v>2499</v>
      </c>
      <c r="E4532" s="35" t="str">
        <f>VLOOKUP('2012 Accountability Database'!$A4530,'2011 AYP'!A$2:B$1072,2)</f>
        <v xml:space="preserve"> MS (Met Standards)</v>
      </c>
      <c r="F4532" s="66"/>
      <c r="G4532" s="63" t="s">
        <v>2485</v>
      </c>
      <c r="H4532" s="60" t="str">
        <f t="shared" ref="H4532:I4532" si="5792">IF(H4530="Met","Yes",IF(H4531="Met","Yes","No"))</f>
        <v>Yes</v>
      </c>
      <c r="I4532" s="60" t="str">
        <f t="shared" si="5792"/>
        <v>Yes</v>
      </c>
      <c r="J4532" s="42"/>
      <c r="K4532" s="60" t="str">
        <f t="shared" ref="K4532:L4532" si="5793">IF(K4530="Met","Yes",IF(K4531="Met","Yes","No"))</f>
        <v>No</v>
      </c>
      <c r="L4532" s="60" t="str">
        <f t="shared" si="5793"/>
        <v>Yes</v>
      </c>
      <c r="M4532" s="5" t="s">
        <v>9</v>
      </c>
      <c r="N4532" s="14" t="s">
        <v>2503</v>
      </c>
      <c r="O4532" s="5"/>
      <c r="P4532" s="44" t="str">
        <f t="shared" ref="P4532" si="5794">IF(H4536="Yes",IF(I4536="Yes","Yes","No"),"No")</f>
        <v>No</v>
      </c>
      <c r="Q4532" s="108" t="s">
        <v>2758</v>
      </c>
      <c r="R4532" s="5" t="s">
        <v>1</v>
      </c>
      <c r="S4532" s="5" t="s">
        <v>5</v>
      </c>
      <c r="T4532" s="5" t="s">
        <v>3</v>
      </c>
      <c r="U4532" s="5">
        <v>669</v>
      </c>
      <c r="V4532" s="5">
        <v>81.17</v>
      </c>
      <c r="W4532" s="5">
        <v>82.31</v>
      </c>
      <c r="X4532" s="8">
        <f t="shared" si="5729"/>
        <v>-1.1400000000000006</v>
      </c>
      <c r="Y4532" s="14">
        <v>434</v>
      </c>
      <c r="Z4532" s="5">
        <v>85.25</v>
      </c>
      <c r="AA4532" s="5">
        <v>90.28</v>
      </c>
      <c r="AB4532" s="72">
        <f t="shared" si="5769"/>
        <v>-5.0300000000000011</v>
      </c>
      <c r="AC4532" s="53"/>
    </row>
    <row r="4533" spans="1:29" x14ac:dyDescent="0.25">
      <c r="A4533" s="53">
        <v>6302007</v>
      </c>
      <c r="B4533" s="89" t="s">
        <v>2673</v>
      </c>
      <c r="C4533" s="53" t="s">
        <v>294</v>
      </c>
      <c r="D4533" s="49" t="s">
        <v>2507</v>
      </c>
      <c r="E4533" s="47">
        <f>VLOOKUP('2012 Accountability Database'!A4530,Dems1112!$A$2:$G$1082,3)</f>
        <v>0.39</v>
      </c>
      <c r="F4533" s="66"/>
      <c r="G4533" s="52"/>
      <c r="M4533" s="1" t="s">
        <v>9</v>
      </c>
      <c r="N4533" s="14" t="s">
        <v>2504</v>
      </c>
      <c r="O4533" s="5"/>
      <c r="P4533" s="44" t="str">
        <f t="shared" ref="P4533" si="5795">IF(K4536="Yes",IF(L4536="Yes","Yes","No"),"No")</f>
        <v>No</v>
      </c>
      <c r="Q4533" s="108"/>
      <c r="R4533" s="5" t="s">
        <v>1</v>
      </c>
      <c r="S4533" s="1" t="s">
        <v>5</v>
      </c>
      <c r="T4533" s="1" t="s">
        <v>7</v>
      </c>
      <c r="U4533" s="5">
        <v>449</v>
      </c>
      <c r="V4533" s="1">
        <v>73.72</v>
      </c>
      <c r="W4533" s="1">
        <v>73.37</v>
      </c>
      <c r="X4533" s="9">
        <f t="shared" si="5729"/>
        <v>0.34999999999999432</v>
      </c>
      <c r="Y4533" s="14">
        <v>286</v>
      </c>
      <c r="Z4533" s="1">
        <v>81.819999999999993</v>
      </c>
      <c r="AA4533" s="1">
        <v>85.68</v>
      </c>
      <c r="AB4533" s="72">
        <f t="shared" si="5769"/>
        <v>-3.8600000000000136</v>
      </c>
      <c r="AC4533" s="53"/>
    </row>
    <row r="4534" spans="1:29" x14ac:dyDescent="0.25">
      <c r="A4534" s="53">
        <v>6302007</v>
      </c>
      <c r="B4534" s="89" t="s">
        <v>2673</v>
      </c>
      <c r="C4534" s="53" t="s">
        <v>294</v>
      </c>
      <c r="D4534" s="50" t="s">
        <v>2508</v>
      </c>
      <c r="E4534" s="47">
        <f>VLOOKUP('2012 Accountability Database'!A4530,Dems1112!$A$2:$G$1082,4)</f>
        <v>0.66</v>
      </c>
      <c r="F4534" s="65" t="s">
        <v>2486</v>
      </c>
      <c r="G4534" s="62"/>
      <c r="H4534" s="13" t="str">
        <f>IF(V4534&gt;94,"Met",IF(X4534="--","n/a",IF(X4534&gt;=0,"Met","Did Not Meet")))</f>
        <v>Did Not Meet</v>
      </c>
      <c r="I4534" s="13" t="str">
        <f>IF(V4535&gt;94,"Met",IF(X4535="--","n/a",IF(X4535&gt;=0,"Met","Did Not Meet")))</f>
        <v>Did Not Meet</v>
      </c>
      <c r="J4534" s="13"/>
      <c r="K4534" s="13" t="str">
        <f>IF(Z4534&gt;94,"Met",IF(AB4534="--","n/a",IF(AB4534&gt;=0,"Met","Did Not Meet")))</f>
        <v>Did Not Meet</v>
      </c>
      <c r="L4534" s="13" t="str">
        <f>IF(Z4535&gt;94,"Met",IF(AB4535="--","n/a",IF(AB4535&gt;=0,"Met","Did Not Meet")))</f>
        <v>Did Not Meet</v>
      </c>
      <c r="M4534" s="1" t="s">
        <v>9</v>
      </c>
      <c r="N4534" s="68" t="s">
        <v>2497</v>
      </c>
      <c r="O4534" s="35"/>
      <c r="P4534" s="44"/>
      <c r="Q4534" s="108"/>
      <c r="R4534" s="5" t="s">
        <v>6</v>
      </c>
      <c r="S4534" s="1" t="s">
        <v>2</v>
      </c>
      <c r="T4534" s="1" t="s">
        <v>3</v>
      </c>
      <c r="U4534" s="5">
        <v>220</v>
      </c>
      <c r="V4534" s="1">
        <v>86.36</v>
      </c>
      <c r="W4534" s="1">
        <v>88.4</v>
      </c>
      <c r="X4534" s="6">
        <f t="shared" si="5729"/>
        <v>-2.0400000000000063</v>
      </c>
      <c r="Y4534" s="14">
        <v>142</v>
      </c>
      <c r="Z4534" s="1">
        <v>73.94</v>
      </c>
      <c r="AA4534" s="1">
        <v>80.099999999999994</v>
      </c>
      <c r="AB4534" s="72">
        <f t="shared" si="5769"/>
        <v>-6.1599999999999966</v>
      </c>
      <c r="AC4534" s="53"/>
    </row>
    <row r="4535" spans="1:29" x14ac:dyDescent="0.25">
      <c r="A4535" s="53">
        <v>6302007</v>
      </c>
      <c r="B4535" s="89" t="s">
        <v>2673</v>
      </c>
      <c r="C4535" s="53" t="s">
        <v>294</v>
      </c>
      <c r="D4535" s="50" t="s">
        <v>974</v>
      </c>
      <c r="E4535" s="47" t="str">
        <f>VLOOKUP('2012 Accountability Database'!A4530,Dems1112!$A$2:$G$1082,5)</f>
        <v>K-5</v>
      </c>
      <c r="F4535" s="65" t="s">
        <v>2487</v>
      </c>
      <c r="G4535" s="62"/>
      <c r="H4535" s="13" t="str">
        <f>IF(V4536&gt;94,"Met",IF(X4536="--","n/a",IF(X4536&gt;=0,"Met","Did Not Meet")))</f>
        <v>Did Not Meet</v>
      </c>
      <c r="I4535" s="13" t="str">
        <f>IF(V4537&gt;94,"Met",IF(X4537="--","n/a",IF(X4537&gt;=0,"Met","Did Not Meet")))</f>
        <v>Did Not Meet</v>
      </c>
      <c r="J4535" s="13"/>
      <c r="K4535" s="13" t="str">
        <f>IF(Z4536&gt;94,"Met",IF(AB4536="--","n/a",IF(AB4536&gt;=0,"Met","Did Not Meet")))</f>
        <v>Did Not Meet</v>
      </c>
      <c r="L4535" s="13" t="str">
        <f>IF(Z4537&gt;94,"Met",IF(AB4537="--","n/a",IF(AB4537&gt;=0,"Met","Did Not Meet")))</f>
        <v>Did Not Meet</v>
      </c>
      <c r="M4535" s="1" t="s">
        <v>9</v>
      </c>
      <c r="N4535" s="14"/>
      <c r="O4535" s="35" t="s">
        <v>2506</v>
      </c>
      <c r="P4535" s="83" t="str">
        <f t="shared" ref="P4535" si="5796">IF(P4530="No"," ", IF(P4532="No"," ",IF(P4531="No", " ",IF(P4533="No"," ","X"))))</f>
        <v xml:space="preserve"> </v>
      </c>
      <c r="Q4535" s="108"/>
      <c r="R4535" s="5" t="s">
        <v>6</v>
      </c>
      <c r="S4535" s="1" t="s">
        <v>2</v>
      </c>
      <c r="T4535" s="1" t="s">
        <v>7</v>
      </c>
      <c r="U4535" s="5">
        <v>149</v>
      </c>
      <c r="V4535" s="1">
        <v>81.88</v>
      </c>
      <c r="W4535" s="1">
        <v>84</v>
      </c>
      <c r="X4535" s="6">
        <f t="shared" si="5729"/>
        <v>-2.1200000000000045</v>
      </c>
      <c r="Y4535" s="14">
        <v>93</v>
      </c>
      <c r="Z4535" s="1">
        <v>69.89</v>
      </c>
      <c r="AA4535" s="1">
        <v>76.38</v>
      </c>
      <c r="AB4535" s="72">
        <f t="shared" si="5769"/>
        <v>-6.4899999999999949</v>
      </c>
      <c r="AC4535" s="53"/>
    </row>
    <row r="4536" spans="1:29" ht="15.75" x14ac:dyDescent="0.25">
      <c r="A4536" s="53">
        <v>6302007</v>
      </c>
      <c r="B4536" s="89" t="s">
        <v>2673</v>
      </c>
      <c r="C4536" s="53" t="s">
        <v>294</v>
      </c>
      <c r="D4536" s="50" t="s">
        <v>975</v>
      </c>
      <c r="E4536" s="48" t="str">
        <f>VLOOKUP('2012 Accountability Database'!A4530,Dems1112!$A$2:$G$1082,6)</f>
        <v>3 (Central AR)</v>
      </c>
      <c r="F4536" s="66"/>
      <c r="G4536" s="63" t="s">
        <v>2488</v>
      </c>
      <c r="H4536" s="61" t="str">
        <f t="shared" ref="H4536:I4536" si="5797">IF(H4534="Met","Yes",IF(H4535="Met","Yes","No"))</f>
        <v>No</v>
      </c>
      <c r="I4536" s="61" t="str">
        <f t="shared" si="5797"/>
        <v>No</v>
      </c>
      <c r="J4536" s="55"/>
      <c r="K4536" s="61" t="str">
        <f t="shared" ref="K4536:L4536" si="5798">IF(K4534="Met","Yes",IF(K4535="Met","Yes","No"))</f>
        <v>No</v>
      </c>
      <c r="L4536" s="61" t="str">
        <f t="shared" si="5798"/>
        <v>No</v>
      </c>
      <c r="M4536" s="1" t="s">
        <v>9</v>
      </c>
      <c r="N4536" s="14"/>
      <c r="O4536" s="35" t="s">
        <v>2505</v>
      </c>
      <c r="P4536" s="83" t="str">
        <f t="shared" ref="P4536" si="5799">IF(P4535="X"," ",IF(P4537="X"," ","X"))</f>
        <v xml:space="preserve"> </v>
      </c>
      <c r="Q4536" s="94" t="s">
        <v>2759</v>
      </c>
      <c r="R4536" s="5" t="s">
        <v>6</v>
      </c>
      <c r="S4536" s="1" t="s">
        <v>5</v>
      </c>
      <c r="T4536" s="1" t="s">
        <v>3</v>
      </c>
      <c r="U4536" s="5">
        <v>671</v>
      </c>
      <c r="V4536" s="1">
        <v>85.54</v>
      </c>
      <c r="W4536" s="1">
        <v>88.4</v>
      </c>
      <c r="X4536" s="6">
        <f t="shared" si="5729"/>
        <v>-2.8599999999999994</v>
      </c>
      <c r="Y4536" s="14">
        <v>437</v>
      </c>
      <c r="Z4536" s="1">
        <v>75.510000000000005</v>
      </c>
      <c r="AA4536" s="1">
        <v>80.099999999999994</v>
      </c>
      <c r="AB4536" s="72">
        <f t="shared" si="5769"/>
        <v>-4.5899999999999892</v>
      </c>
      <c r="AC4536" s="53"/>
    </row>
    <row r="4537" spans="1:29" x14ac:dyDescent="0.25">
      <c r="A4537" s="54">
        <v>6302007</v>
      </c>
      <c r="B4537" s="90" t="s">
        <v>2673</v>
      </c>
      <c r="C4537" s="54" t="s">
        <v>294</v>
      </c>
      <c r="D4537" s="4"/>
      <c r="E4537" s="4"/>
      <c r="F4537" s="67"/>
      <c r="G4537" s="64"/>
      <c r="H4537" s="43"/>
      <c r="I4537" s="43"/>
      <c r="J4537" s="43"/>
      <c r="K4537" s="43"/>
      <c r="L4537" s="43"/>
      <c r="M4537" s="4" t="s">
        <v>9</v>
      </c>
      <c r="N4537" s="15"/>
      <c r="O4537" s="38" t="s">
        <v>2482</v>
      </c>
      <c r="P4537" s="84" t="str">
        <f>IF(E4531="Achieving School"," ","X")</f>
        <v>X</v>
      </c>
      <c r="Q4537" s="91"/>
      <c r="R4537" s="4" t="s">
        <v>6</v>
      </c>
      <c r="S4537" s="4" t="s">
        <v>5</v>
      </c>
      <c r="T4537" s="4" t="s">
        <v>7</v>
      </c>
      <c r="U4537" s="4">
        <v>451</v>
      </c>
      <c r="V4537" s="4">
        <v>80.709999999999994</v>
      </c>
      <c r="W4537" s="4">
        <v>84</v>
      </c>
      <c r="X4537" s="7">
        <f t="shared" si="5729"/>
        <v>-3.2900000000000063</v>
      </c>
      <c r="Y4537" s="15">
        <v>289</v>
      </c>
      <c r="Z4537" s="4">
        <v>70.930000000000007</v>
      </c>
      <c r="AA4537" s="4">
        <v>76.38</v>
      </c>
      <c r="AB4537" s="73">
        <f t="shared" si="5769"/>
        <v>-5.4499999999999886</v>
      </c>
      <c r="AC4537" s="54"/>
    </row>
    <row r="4538" spans="1:29" x14ac:dyDescent="0.25">
      <c r="A4538" s="1">
        <v>6302008</v>
      </c>
      <c r="B4538" s="87" t="s">
        <v>2673</v>
      </c>
      <c r="C4538" s="55" t="s">
        <v>295</v>
      </c>
      <c r="E4538" s="42"/>
      <c r="F4538" s="65" t="s">
        <v>2483</v>
      </c>
      <c r="G4538" s="62"/>
      <c r="H4538" s="37" t="str">
        <f>IF(V4538&gt;94,"Met",IF(X4538="--","n/a",IF(X4538&gt;=0,"Met","Did Not Meet")))</f>
        <v>Met</v>
      </c>
      <c r="I4538" s="37" t="str">
        <f>IF(V4539&gt;94,"Met",IF(X4539="--","n/a",IF(X4539&gt;=0,"Met","Did Not Meet")))</f>
        <v>Met</v>
      </c>
      <c r="K4538" s="13" t="str">
        <f>IF(Z4538&gt;94,"Met",IF(AB4538="--","n/a",IF(AB4538&gt;=0,"Met","Did Not Meet")))</f>
        <v>Did Not Meet</v>
      </c>
      <c r="L4538" s="13" t="str">
        <f>IF(Z4539&gt;94,"Met",IF(AB4539="--","n/a",IF(AB4539&gt;=0,"Met","Did Not Meet")))</f>
        <v>Did Not Meet</v>
      </c>
      <c r="M4538" s="1" t="s">
        <v>9</v>
      </c>
      <c r="N4538" s="14" t="s">
        <v>2502</v>
      </c>
      <c r="O4538" s="5"/>
      <c r="P4538" s="44" t="str">
        <f t="shared" ref="P4538" si="5800">IF(H4540="Yes",IF(I4540="Yes","Yes","No"),"No")</f>
        <v>Yes</v>
      </c>
      <c r="Q4538" s="93"/>
      <c r="R4538" s="5" t="s">
        <v>1</v>
      </c>
      <c r="S4538" s="1" t="s">
        <v>2</v>
      </c>
      <c r="T4538" s="1" t="s">
        <v>3</v>
      </c>
      <c r="U4538" s="5">
        <v>274</v>
      </c>
      <c r="V4538" s="1">
        <v>93.8</v>
      </c>
      <c r="W4538" s="1">
        <v>90.93</v>
      </c>
      <c r="X4538" s="9">
        <f t="shared" si="5729"/>
        <v>2.8699999999999903</v>
      </c>
      <c r="Y4538" s="14">
        <v>177</v>
      </c>
      <c r="Z4538" s="1">
        <v>92.09</v>
      </c>
      <c r="AA4538" s="1">
        <v>94.18</v>
      </c>
      <c r="AB4538" s="72">
        <f t="shared" si="5769"/>
        <v>-2.0900000000000034</v>
      </c>
      <c r="AC4538" s="36"/>
    </row>
    <row r="4539" spans="1:29" ht="15.75" x14ac:dyDescent="0.25">
      <c r="A4539" s="53">
        <v>6302008</v>
      </c>
      <c r="B4539" s="89" t="s">
        <v>2673</v>
      </c>
      <c r="C4539" s="53" t="s">
        <v>295</v>
      </c>
      <c r="D4539" s="49" t="s">
        <v>2498</v>
      </c>
      <c r="E4539" s="34" t="str">
        <f>M4538</f>
        <v>Needs Improvement School</v>
      </c>
      <c r="F4539" s="65" t="s">
        <v>2484</v>
      </c>
      <c r="G4539" s="62"/>
      <c r="H4539" s="13" t="str">
        <f>IF(V4540&gt;94,"Met",IF(X4540="--","n/a",IF(X4540&gt;=0,"Met","Did Not Meet")))</f>
        <v>Did Not Meet</v>
      </c>
      <c r="I4539" s="13" t="str">
        <f>IF(V4541&gt;94,"Met",IF(X4541="--","n/a",IF(X4541&gt;=0,"Met","Did Not Meet")))</f>
        <v>Met</v>
      </c>
      <c r="K4539" s="13" t="str">
        <f>IF(Z4540&gt;94,"Met",IF(AB4540="--","n/a",IF(AB4540&gt;=0,"Met","Did Not Meet")))</f>
        <v>Did Not Meet</v>
      </c>
      <c r="L4539" s="13" t="str">
        <f>IF(Z4541&gt;94,"Met",IF(AB4541="--","n/a",IF(AB4541&gt;=0,"Met","Did Not Meet")))</f>
        <v>Did Not Meet</v>
      </c>
      <c r="M4539" s="1" t="s">
        <v>9</v>
      </c>
      <c r="N4539" s="14" t="s">
        <v>2501</v>
      </c>
      <c r="O4539" s="5"/>
      <c r="P4539" s="44" t="str">
        <f t="shared" ref="P4539" si="5801">IF(K4540="Yes",IF(L4540="Yes","Yes","No"),"No")</f>
        <v>No</v>
      </c>
      <c r="Q4539" s="94" t="s">
        <v>2759</v>
      </c>
      <c r="R4539" s="5" t="s">
        <v>1</v>
      </c>
      <c r="S4539" s="1" t="s">
        <v>2</v>
      </c>
      <c r="T4539" s="1" t="s">
        <v>7</v>
      </c>
      <c r="U4539" s="5">
        <v>96</v>
      </c>
      <c r="V4539" s="1">
        <v>85.42</v>
      </c>
      <c r="W4539" s="1">
        <v>76.040000000000006</v>
      </c>
      <c r="X4539" s="9">
        <f t="shared" si="5729"/>
        <v>9.3799999999999955</v>
      </c>
      <c r="Y4539" s="14">
        <v>55</v>
      </c>
      <c r="Z4539" s="1">
        <v>80</v>
      </c>
      <c r="AA4539" s="1">
        <v>91.81</v>
      </c>
      <c r="AB4539" s="72">
        <f t="shared" si="5769"/>
        <v>-11.810000000000002</v>
      </c>
      <c r="AC4539" s="53"/>
    </row>
    <row r="4540" spans="1:29" ht="15" customHeight="1" x14ac:dyDescent="0.25">
      <c r="A4540" s="53">
        <v>6302008</v>
      </c>
      <c r="B4540" s="89" t="s">
        <v>2673</v>
      </c>
      <c r="C4540" s="53" t="s">
        <v>295</v>
      </c>
      <c r="D4540" s="49" t="s">
        <v>2499</v>
      </c>
      <c r="E4540" s="35" t="str">
        <f>VLOOKUP('2012 Accountability Database'!$A4538,'2011 AYP'!A$2:B$1072,2)</f>
        <v xml:space="preserve"> MS (Met Standards)</v>
      </c>
      <c r="F4540" s="66"/>
      <c r="G4540" s="63" t="s">
        <v>2485</v>
      </c>
      <c r="H4540" s="60" t="str">
        <f t="shared" ref="H4540:I4540" si="5802">IF(H4538="Met","Yes",IF(H4539="Met","Yes","No"))</f>
        <v>Yes</v>
      </c>
      <c r="I4540" s="60" t="str">
        <f t="shared" si="5802"/>
        <v>Yes</v>
      </c>
      <c r="J4540" s="42"/>
      <c r="K4540" s="60" t="str">
        <f t="shared" ref="K4540:L4540" si="5803">IF(K4538="Met","Yes",IF(K4539="Met","Yes","No"))</f>
        <v>No</v>
      </c>
      <c r="L4540" s="60" t="str">
        <f t="shared" si="5803"/>
        <v>No</v>
      </c>
      <c r="M4540" s="1" t="s">
        <v>9</v>
      </c>
      <c r="N4540" s="14" t="s">
        <v>2503</v>
      </c>
      <c r="O4540" s="5"/>
      <c r="P4540" s="44" t="str">
        <f t="shared" ref="P4540" si="5804">IF(H4544="Yes",IF(I4544="Yes","Yes","No"),"No")</f>
        <v>No</v>
      </c>
      <c r="Q4540" s="108" t="s">
        <v>2758</v>
      </c>
      <c r="R4540" s="5" t="s">
        <v>1</v>
      </c>
      <c r="S4540" s="1" t="s">
        <v>5</v>
      </c>
      <c r="T4540" s="1" t="s">
        <v>3</v>
      </c>
      <c r="U4540" s="5">
        <v>863</v>
      </c>
      <c r="V4540" s="1">
        <v>89.46</v>
      </c>
      <c r="W4540" s="1">
        <v>90.93</v>
      </c>
      <c r="X4540" s="6">
        <f t="shared" si="5729"/>
        <v>-1.4700000000000131</v>
      </c>
      <c r="Y4540" s="14">
        <v>568</v>
      </c>
      <c r="Z4540" s="1">
        <v>89.96</v>
      </c>
      <c r="AA4540" s="1">
        <v>94.18</v>
      </c>
      <c r="AB4540" s="72">
        <f t="shared" si="5769"/>
        <v>-4.2200000000000131</v>
      </c>
      <c r="AC4540" s="53"/>
    </row>
    <row r="4541" spans="1:29" x14ac:dyDescent="0.25">
      <c r="A4541" s="53">
        <v>6302008</v>
      </c>
      <c r="B4541" s="89" t="s">
        <v>2673</v>
      </c>
      <c r="C4541" s="53" t="s">
        <v>295</v>
      </c>
      <c r="D4541" s="49" t="s">
        <v>2507</v>
      </c>
      <c r="E4541" s="47">
        <f>VLOOKUP('2012 Accountability Database'!A4538,Dems1112!$A$2:$G$1082,3)</f>
        <v>0.12</v>
      </c>
      <c r="F4541" s="66"/>
      <c r="G4541" s="52"/>
      <c r="M4541" s="1" t="s">
        <v>9</v>
      </c>
      <c r="N4541" s="14" t="s">
        <v>2504</v>
      </c>
      <c r="O4541" s="5"/>
      <c r="P4541" s="44" t="str">
        <f t="shared" ref="P4541" si="5805">IF(K4544="Yes",IF(L4544="Yes","Yes","No"),"No")</f>
        <v>No</v>
      </c>
      <c r="Q4541" s="108"/>
      <c r="R4541" s="5" t="s">
        <v>1</v>
      </c>
      <c r="S4541" s="1" t="s">
        <v>5</v>
      </c>
      <c r="T4541" s="1" t="s">
        <v>7</v>
      </c>
      <c r="U4541" s="5">
        <v>276</v>
      </c>
      <c r="V4541" s="1">
        <v>76.81</v>
      </c>
      <c r="W4541" s="1">
        <v>76.040000000000006</v>
      </c>
      <c r="X4541" s="9">
        <f t="shared" si="5729"/>
        <v>0.76999999999999602</v>
      </c>
      <c r="Y4541" s="14">
        <v>175</v>
      </c>
      <c r="Z4541" s="1">
        <v>82.86</v>
      </c>
      <c r="AA4541" s="1">
        <v>91.81</v>
      </c>
      <c r="AB4541" s="72">
        <f t="shared" si="5769"/>
        <v>-8.9500000000000028</v>
      </c>
      <c r="AC4541" s="53"/>
    </row>
    <row r="4542" spans="1:29" x14ac:dyDescent="0.25">
      <c r="A4542" s="53">
        <v>6302008</v>
      </c>
      <c r="B4542" s="89" t="s">
        <v>2673</v>
      </c>
      <c r="C4542" s="53" t="s">
        <v>295</v>
      </c>
      <c r="D4542" s="50" t="s">
        <v>2508</v>
      </c>
      <c r="E4542" s="47">
        <f>VLOOKUP('2012 Accountability Database'!A4538,Dems1112!$A$2:$G$1082,4)</f>
        <v>0.34</v>
      </c>
      <c r="F4542" s="65" t="s">
        <v>2486</v>
      </c>
      <c r="G4542" s="62"/>
      <c r="H4542" s="13" t="str">
        <f>IF(V4542&gt;94,"Met",IF(X4542="--","n/a",IF(X4542&gt;=0,"Met","Did Not Meet")))</f>
        <v>Did Not Meet</v>
      </c>
      <c r="I4542" s="13" t="str">
        <f>IF(V4543&gt;94,"Met",IF(X4543="--","n/a",IF(X4543&gt;=0,"Met","Did Not Meet")))</f>
        <v>Did Not Meet</v>
      </c>
      <c r="J4542" s="13"/>
      <c r="K4542" s="13" t="str">
        <f>IF(Z4542&gt;94,"Met",IF(AB4542="--","n/a",IF(AB4542&gt;=0,"Met","Did Not Meet")))</f>
        <v>Did Not Meet</v>
      </c>
      <c r="L4542" s="13" t="str">
        <f>IF(Z4543&gt;94,"Met",IF(AB4543="--","n/a",IF(AB4543&gt;=0,"Met","Did Not Meet")))</f>
        <v>Did Not Meet</v>
      </c>
      <c r="M4542" s="1" t="s">
        <v>9</v>
      </c>
      <c r="N4542" s="68" t="s">
        <v>2497</v>
      </c>
      <c r="O4542" s="35"/>
      <c r="P4542" s="44"/>
      <c r="Q4542" s="108"/>
      <c r="R4542" s="5" t="s">
        <v>6</v>
      </c>
      <c r="S4542" s="1" t="s">
        <v>2</v>
      </c>
      <c r="T4542" s="1" t="s">
        <v>3</v>
      </c>
      <c r="U4542" s="5">
        <v>274</v>
      </c>
      <c r="V4542" s="1">
        <v>90.51</v>
      </c>
      <c r="W4542" s="1">
        <v>96.11</v>
      </c>
      <c r="X4542" s="6">
        <f t="shared" si="5729"/>
        <v>-5.5999999999999943</v>
      </c>
      <c r="Y4542" s="14">
        <v>177</v>
      </c>
      <c r="Z4542" s="1">
        <v>73.45</v>
      </c>
      <c r="AA4542" s="1">
        <v>87.87</v>
      </c>
      <c r="AB4542" s="72">
        <f t="shared" si="5769"/>
        <v>-14.420000000000002</v>
      </c>
      <c r="AC4542" s="53"/>
    </row>
    <row r="4543" spans="1:29" x14ac:dyDescent="0.25">
      <c r="A4543" s="53">
        <v>6302008</v>
      </c>
      <c r="B4543" s="89" t="s">
        <v>2673</v>
      </c>
      <c r="C4543" s="53" t="s">
        <v>295</v>
      </c>
      <c r="D4543" s="50" t="s">
        <v>974</v>
      </c>
      <c r="E4543" s="47" t="str">
        <f>VLOOKUP('2012 Accountability Database'!A4538,Dems1112!$A$2:$G$1082,5)</f>
        <v>K-5</v>
      </c>
      <c r="F4543" s="65" t="s">
        <v>2487</v>
      </c>
      <c r="G4543" s="62"/>
      <c r="H4543" s="13" t="str">
        <f>IF(V4544&gt;94,"Met",IF(X4544="--","n/a",IF(X4544&gt;=0,"Met","Did Not Meet")))</f>
        <v>Did Not Meet</v>
      </c>
      <c r="I4543" s="13" t="str">
        <f>IF(V4545&gt;94,"Met",IF(X4545="--","n/a",IF(X4545&gt;=0,"Met","Did Not Meet")))</f>
        <v>Did Not Meet</v>
      </c>
      <c r="J4543" s="13"/>
      <c r="K4543" s="13" t="str">
        <f>IF(Z4544&gt;94,"Met",IF(AB4544="--","n/a",IF(AB4544&gt;=0,"Met","Did Not Meet")))</f>
        <v>Did Not Meet</v>
      </c>
      <c r="L4543" s="13" t="str">
        <f>IF(Z4545&gt;94,"Met",IF(AB4545="--","n/a",IF(AB4545&gt;=0,"Met","Did Not Meet")))</f>
        <v>Did Not Meet</v>
      </c>
      <c r="M4543" s="1" t="s">
        <v>9</v>
      </c>
      <c r="N4543" s="14"/>
      <c r="O4543" s="35" t="s">
        <v>2506</v>
      </c>
      <c r="P4543" s="83" t="str">
        <f t="shared" ref="P4543" si="5806">IF(P4538="No"," ", IF(P4540="No"," ",IF(P4539="No", " ",IF(P4541="No"," ","X"))))</f>
        <v xml:space="preserve"> </v>
      </c>
      <c r="Q4543" s="108"/>
      <c r="R4543" s="5" t="s">
        <v>6</v>
      </c>
      <c r="S4543" s="1" t="s">
        <v>2</v>
      </c>
      <c r="T4543" s="1" t="s">
        <v>7</v>
      </c>
      <c r="U4543" s="5">
        <v>96</v>
      </c>
      <c r="V4543" s="1">
        <v>80.209999999999994</v>
      </c>
      <c r="W4543" s="1">
        <v>90.62</v>
      </c>
      <c r="X4543" s="6">
        <f t="shared" si="5729"/>
        <v>-10.410000000000011</v>
      </c>
      <c r="Y4543" s="14">
        <v>55</v>
      </c>
      <c r="Z4543" s="1">
        <v>54.55</v>
      </c>
      <c r="AA4543" s="1">
        <v>82</v>
      </c>
      <c r="AB4543" s="72">
        <f t="shared" si="5769"/>
        <v>-27.450000000000003</v>
      </c>
      <c r="AC4543" s="53"/>
    </row>
    <row r="4544" spans="1:29" ht="15.75" x14ac:dyDescent="0.25">
      <c r="A4544" s="53">
        <v>6302008</v>
      </c>
      <c r="B4544" s="89" t="s">
        <v>2673</v>
      </c>
      <c r="C4544" s="53" t="s">
        <v>295</v>
      </c>
      <c r="D4544" s="50" t="s">
        <v>975</v>
      </c>
      <c r="E4544" s="48" t="str">
        <f>VLOOKUP('2012 Accountability Database'!A4538,Dems1112!$A$2:$G$1082,6)</f>
        <v>3 (Central AR)</v>
      </c>
      <c r="F4544" s="66"/>
      <c r="G4544" s="63" t="s">
        <v>2488</v>
      </c>
      <c r="H4544" s="61" t="str">
        <f t="shared" ref="H4544:I4544" si="5807">IF(H4542="Met","Yes",IF(H4543="Met","Yes","No"))</f>
        <v>No</v>
      </c>
      <c r="I4544" s="61" t="str">
        <f t="shared" si="5807"/>
        <v>No</v>
      </c>
      <c r="J4544" s="55"/>
      <c r="K4544" s="61" t="str">
        <f t="shared" ref="K4544:L4544" si="5808">IF(K4542="Met","Yes",IF(K4543="Met","Yes","No"))</f>
        <v>No</v>
      </c>
      <c r="L4544" s="61" t="str">
        <f t="shared" si="5808"/>
        <v>No</v>
      </c>
      <c r="M4544" s="1" t="s">
        <v>9</v>
      </c>
      <c r="N4544" s="14"/>
      <c r="O4544" s="35" t="s">
        <v>2505</v>
      </c>
      <c r="P4544" s="83" t="str">
        <f t="shared" ref="P4544" si="5809">IF(P4543="X"," ",IF(P4545="X"," ","X"))</f>
        <v xml:space="preserve"> </v>
      </c>
      <c r="Q4544" s="94" t="s">
        <v>2759</v>
      </c>
      <c r="R4544" s="5" t="s">
        <v>6</v>
      </c>
      <c r="S4544" s="1" t="s">
        <v>5</v>
      </c>
      <c r="T4544" s="1" t="s">
        <v>3</v>
      </c>
      <c r="U4544" s="5">
        <v>863</v>
      </c>
      <c r="V4544" s="1">
        <v>91.77</v>
      </c>
      <c r="W4544" s="1">
        <v>96.11</v>
      </c>
      <c r="X4544" s="6">
        <f t="shared" si="5729"/>
        <v>-4.3400000000000034</v>
      </c>
      <c r="Y4544" s="14">
        <v>568</v>
      </c>
      <c r="Z4544" s="1">
        <v>80.63</v>
      </c>
      <c r="AA4544" s="1">
        <v>87.87</v>
      </c>
      <c r="AB4544" s="72">
        <f t="shared" si="5769"/>
        <v>-7.2400000000000091</v>
      </c>
      <c r="AC4544" s="53"/>
    </row>
    <row r="4545" spans="1:29" x14ac:dyDescent="0.25">
      <c r="A4545" s="54">
        <v>6302008</v>
      </c>
      <c r="B4545" s="90" t="s">
        <v>2673</v>
      </c>
      <c r="C4545" s="54" t="s">
        <v>295</v>
      </c>
      <c r="D4545" s="4"/>
      <c r="E4545" s="4"/>
      <c r="F4545" s="67"/>
      <c r="G4545" s="64"/>
      <c r="H4545" s="43"/>
      <c r="I4545" s="43"/>
      <c r="J4545" s="43"/>
      <c r="K4545" s="43"/>
      <c r="L4545" s="43"/>
      <c r="M4545" s="4" t="s">
        <v>9</v>
      </c>
      <c r="N4545" s="15"/>
      <c r="O4545" s="38" t="s">
        <v>2482</v>
      </c>
      <c r="P4545" s="84" t="str">
        <f>IF(E4539="Achieving School"," ","X")</f>
        <v>X</v>
      </c>
      <c r="Q4545" s="91"/>
      <c r="R4545" s="4" t="s">
        <v>6</v>
      </c>
      <c r="S4545" s="4" t="s">
        <v>5</v>
      </c>
      <c r="T4545" s="4" t="s">
        <v>7</v>
      </c>
      <c r="U4545" s="4">
        <v>276</v>
      </c>
      <c r="V4545" s="4">
        <v>84.06</v>
      </c>
      <c r="W4545" s="4">
        <v>90.62</v>
      </c>
      <c r="X4545" s="7">
        <f t="shared" si="5729"/>
        <v>-6.5600000000000023</v>
      </c>
      <c r="Y4545" s="15">
        <v>175</v>
      </c>
      <c r="Z4545" s="4">
        <v>70.290000000000006</v>
      </c>
      <c r="AA4545" s="4">
        <v>82</v>
      </c>
      <c r="AB4545" s="73">
        <f t="shared" si="5769"/>
        <v>-11.709999999999994</v>
      </c>
      <c r="AC4545" s="54"/>
    </row>
    <row r="4546" spans="1:29" x14ac:dyDescent="0.25">
      <c r="A4546" s="1">
        <v>6302009</v>
      </c>
      <c r="B4546" s="87" t="s">
        <v>2673</v>
      </c>
      <c r="C4546" s="55" t="s">
        <v>296</v>
      </c>
      <c r="E4546" s="42"/>
      <c r="F4546" s="65" t="s">
        <v>2483</v>
      </c>
      <c r="G4546" s="62"/>
      <c r="H4546" s="37" t="str">
        <f>IF(V4546&gt;94,"Met",IF(X4546="--","n/a",IF(X4546&gt;=0,"Met","Did Not Meet")))</f>
        <v>Met</v>
      </c>
      <c r="I4546" s="37" t="str">
        <f>IF(V4547&gt;94,"Met",IF(X4547="--","n/a",IF(X4547&gt;=0,"Met","Did Not Meet")))</f>
        <v>Met</v>
      </c>
      <c r="K4546" s="13" t="str">
        <f>IF(Z4546&gt;94,"Met",IF(AB4546="--","n/a",IF(AB4546&gt;=0,"Met","Did Not Meet")))</f>
        <v>Met</v>
      </c>
      <c r="L4546" s="13" t="str">
        <f>IF(Z4547&gt;94,"Met",IF(AB4547="--","n/a",IF(AB4547&gt;=0,"Met","Did Not Meet")))</f>
        <v>Met</v>
      </c>
      <c r="M4546" s="1" t="s">
        <v>4</v>
      </c>
      <c r="N4546" s="14" t="s">
        <v>2502</v>
      </c>
      <c r="O4546" s="5"/>
      <c r="P4546" s="44" t="str">
        <f t="shared" ref="P4546" si="5810">IF(H4548="Yes",IF(I4548="Yes","Yes","No"),"No")</f>
        <v>Yes</v>
      </c>
      <c r="Q4546" s="93"/>
      <c r="R4546" s="5" t="s">
        <v>1</v>
      </c>
      <c r="S4546" s="1" t="s">
        <v>2</v>
      </c>
      <c r="T4546" s="1" t="s">
        <v>3</v>
      </c>
      <c r="U4546" s="5">
        <v>230</v>
      </c>
      <c r="V4546" s="1">
        <v>91.3</v>
      </c>
      <c r="W4546" s="1">
        <v>86.79</v>
      </c>
      <c r="X4546" s="9">
        <f t="shared" ref="X4546:X4609" si="5811">V4546-W4546</f>
        <v>4.5099999999999909</v>
      </c>
      <c r="Y4546" s="14">
        <v>148</v>
      </c>
      <c r="Z4546" s="1">
        <v>91.89</v>
      </c>
      <c r="AA4546" s="1">
        <v>82.63</v>
      </c>
      <c r="AB4546" s="71">
        <f t="shared" si="5769"/>
        <v>9.2600000000000051</v>
      </c>
      <c r="AC4546" s="36"/>
    </row>
    <row r="4547" spans="1:29" ht="15.75" x14ac:dyDescent="0.25">
      <c r="A4547" s="53">
        <v>6302009</v>
      </c>
      <c r="B4547" s="89" t="s">
        <v>2673</v>
      </c>
      <c r="C4547" s="53" t="s">
        <v>296</v>
      </c>
      <c r="D4547" s="49" t="s">
        <v>2498</v>
      </c>
      <c r="E4547" s="34" t="str">
        <f>M4546</f>
        <v>Achieving School</v>
      </c>
      <c r="F4547" s="65" t="s">
        <v>2484</v>
      </c>
      <c r="G4547" s="62"/>
      <c r="H4547" s="13" t="str">
        <f>IF(V4548&gt;94,"Met",IF(X4548="--","n/a",IF(X4548&gt;=0,"Met","Did Not Meet")))</f>
        <v>Did Not Meet</v>
      </c>
      <c r="I4547" s="13" t="str">
        <f>IF(V4549&gt;94,"Met",IF(X4549="--","n/a",IF(X4549&gt;=0,"Met","Did Not Meet")))</f>
        <v>Did Not Meet</v>
      </c>
      <c r="K4547" s="13" t="str">
        <f>IF(Z4548&gt;94,"Met",IF(AB4548="--","n/a",IF(AB4548&gt;=0,"Met","Did Not Meet")))</f>
        <v>Did Not Meet</v>
      </c>
      <c r="L4547" s="13" t="str">
        <f>IF(Z4549&gt;94,"Met",IF(AB4549="--","n/a",IF(AB4549&gt;=0,"Met","Did Not Meet")))</f>
        <v>Did Not Meet</v>
      </c>
      <c r="M4547" s="1" t="s">
        <v>4</v>
      </c>
      <c r="N4547" s="14" t="s">
        <v>2501</v>
      </c>
      <c r="O4547" s="5"/>
      <c r="P4547" s="44" t="str">
        <f t="shared" ref="P4547" si="5812">IF(K4548="Yes",IF(L4548="Yes","Yes","No"),"No")</f>
        <v>Yes</v>
      </c>
      <c r="Q4547" s="94" t="s">
        <v>2759</v>
      </c>
      <c r="R4547" s="5" t="s">
        <v>1</v>
      </c>
      <c r="S4547" s="1" t="s">
        <v>2</v>
      </c>
      <c r="T4547" s="1" t="s">
        <v>7</v>
      </c>
      <c r="U4547" s="5">
        <v>112</v>
      </c>
      <c r="V4547" s="1">
        <v>82.14</v>
      </c>
      <c r="W4547" s="1">
        <v>78.72</v>
      </c>
      <c r="X4547" s="9">
        <f t="shared" si="5811"/>
        <v>3.4200000000000017</v>
      </c>
      <c r="Y4547" s="14">
        <v>70</v>
      </c>
      <c r="Z4547" s="1">
        <v>82.86</v>
      </c>
      <c r="AA4547" s="1">
        <v>74</v>
      </c>
      <c r="AB4547" s="71">
        <f t="shared" si="5769"/>
        <v>8.86</v>
      </c>
      <c r="AC4547" s="53"/>
    </row>
    <row r="4548" spans="1:29" ht="15" customHeight="1" x14ac:dyDescent="0.25">
      <c r="A4548" s="53">
        <v>6302009</v>
      </c>
      <c r="B4548" s="89" t="s">
        <v>2673</v>
      </c>
      <c r="C4548" s="53" t="s">
        <v>296</v>
      </c>
      <c r="D4548" s="49" t="s">
        <v>2499</v>
      </c>
      <c r="E4548" s="35" t="str">
        <f>VLOOKUP('2012 Accountability Database'!$A4546,'2011 AYP'!A$2:B$1072,2)</f>
        <v xml:space="preserve"> MS (Met Standards)</v>
      </c>
      <c r="F4548" s="66"/>
      <c r="G4548" s="63" t="s">
        <v>2485</v>
      </c>
      <c r="H4548" s="60" t="str">
        <f t="shared" ref="H4548:I4548" si="5813">IF(H4546="Met","Yes",IF(H4547="Met","Yes","No"))</f>
        <v>Yes</v>
      </c>
      <c r="I4548" s="60" t="str">
        <f t="shared" si="5813"/>
        <v>Yes</v>
      </c>
      <c r="J4548" s="42"/>
      <c r="K4548" s="60" t="str">
        <f t="shared" ref="K4548:L4548" si="5814">IF(K4546="Met","Yes",IF(K4547="Met","Yes","No"))</f>
        <v>Yes</v>
      </c>
      <c r="L4548" s="60" t="str">
        <f t="shared" si="5814"/>
        <v>Yes</v>
      </c>
      <c r="M4548" s="5" t="s">
        <v>4</v>
      </c>
      <c r="N4548" s="14" t="s">
        <v>2503</v>
      </c>
      <c r="O4548" s="5"/>
      <c r="P4548" s="44" t="str">
        <f t="shared" ref="P4548" si="5815">IF(H4552="Yes",IF(I4552="Yes","Yes","No"),"No")</f>
        <v>Yes</v>
      </c>
      <c r="Q4548" s="108" t="s">
        <v>2758</v>
      </c>
      <c r="R4548" s="5" t="s">
        <v>1</v>
      </c>
      <c r="S4548" s="5" t="s">
        <v>5</v>
      </c>
      <c r="T4548" s="5" t="s">
        <v>3</v>
      </c>
      <c r="U4548" s="5">
        <v>695</v>
      </c>
      <c r="V4548" s="5">
        <v>85.9</v>
      </c>
      <c r="W4548" s="5">
        <v>86.79</v>
      </c>
      <c r="X4548" s="8">
        <f t="shared" si="5811"/>
        <v>-0.89000000000000057</v>
      </c>
      <c r="Y4548" s="14">
        <v>446</v>
      </c>
      <c r="Z4548" s="5">
        <v>80.27</v>
      </c>
      <c r="AA4548" s="5">
        <v>82.63</v>
      </c>
      <c r="AB4548" s="72">
        <f t="shared" si="5769"/>
        <v>-2.3599999999999994</v>
      </c>
      <c r="AC4548" s="53"/>
    </row>
    <row r="4549" spans="1:29" x14ac:dyDescent="0.25">
      <c r="A4549" s="53">
        <v>6302009</v>
      </c>
      <c r="B4549" s="89" t="s">
        <v>2673</v>
      </c>
      <c r="C4549" s="53" t="s">
        <v>296</v>
      </c>
      <c r="D4549" s="49" t="s">
        <v>2507</v>
      </c>
      <c r="E4549" s="47">
        <f>VLOOKUP('2012 Accountability Database'!A4546,Dems1112!$A$2:$G$1082,3)</f>
        <v>0.18</v>
      </c>
      <c r="F4549" s="66"/>
      <c r="G4549" s="52"/>
      <c r="M4549" s="1" t="s">
        <v>4</v>
      </c>
      <c r="N4549" s="14" t="s">
        <v>2504</v>
      </c>
      <c r="O4549" s="5"/>
      <c r="P4549" s="44" t="str">
        <f t="shared" ref="P4549" si="5816">IF(K4552="Yes",IF(L4552="Yes","Yes","No"),"No")</f>
        <v>No</v>
      </c>
      <c r="Q4549" s="108"/>
      <c r="R4549" s="5" t="s">
        <v>1</v>
      </c>
      <c r="S4549" s="1" t="s">
        <v>5</v>
      </c>
      <c r="T4549" s="1" t="s">
        <v>7</v>
      </c>
      <c r="U4549" s="5">
        <v>329</v>
      </c>
      <c r="V4549" s="1">
        <v>76.290000000000006</v>
      </c>
      <c r="W4549" s="1">
        <v>78.72</v>
      </c>
      <c r="X4549" s="6">
        <f t="shared" si="5811"/>
        <v>-2.4299999999999926</v>
      </c>
      <c r="Y4549" s="14">
        <v>201</v>
      </c>
      <c r="Z4549" s="1">
        <v>71.64</v>
      </c>
      <c r="AA4549" s="1">
        <v>74</v>
      </c>
      <c r="AB4549" s="72">
        <f t="shared" si="5769"/>
        <v>-2.3599999999999994</v>
      </c>
      <c r="AC4549" s="53"/>
    </row>
    <row r="4550" spans="1:29" x14ac:dyDescent="0.25">
      <c r="A4550" s="53">
        <v>6302009</v>
      </c>
      <c r="B4550" s="89" t="s">
        <v>2673</v>
      </c>
      <c r="C4550" s="53" t="s">
        <v>296</v>
      </c>
      <c r="D4550" s="50" t="s">
        <v>2508</v>
      </c>
      <c r="E4550" s="47">
        <f>VLOOKUP('2012 Accountability Database'!A4546,Dems1112!$A$2:$G$1082,4)</f>
        <v>0.48</v>
      </c>
      <c r="F4550" s="65" t="s">
        <v>2486</v>
      </c>
      <c r="G4550" s="62"/>
      <c r="H4550" s="13" t="str">
        <f>IF(V4550&gt;94,"Met",IF(X4550="--","n/a",IF(X4550&gt;=0,"Met","Did Not Meet")))</f>
        <v>Met</v>
      </c>
      <c r="I4550" s="13" t="str">
        <f>IF(V4551&gt;94,"Met",IF(X4551="--","n/a",IF(X4551&gt;=0,"Met","Did Not Meet")))</f>
        <v>Met</v>
      </c>
      <c r="J4550" s="13"/>
      <c r="K4550" s="13" t="str">
        <f>IF(Z4550&gt;94,"Met",IF(AB4550="--","n/a",IF(AB4550&gt;=0,"Met","Did Not Meet")))</f>
        <v>Did Not Meet</v>
      </c>
      <c r="L4550" s="13" t="str">
        <f>IF(Z4551&gt;94,"Met",IF(AB4551="--","n/a",IF(AB4551&gt;=0,"Met","Did Not Meet")))</f>
        <v>Did Not Meet</v>
      </c>
      <c r="M4550" s="1" t="s">
        <v>4</v>
      </c>
      <c r="N4550" s="68" t="s">
        <v>2497</v>
      </c>
      <c r="O4550" s="35"/>
      <c r="P4550" s="44"/>
      <c r="Q4550" s="108"/>
      <c r="R4550" s="5" t="s">
        <v>6</v>
      </c>
      <c r="S4550" s="1" t="s">
        <v>2</v>
      </c>
      <c r="T4550" s="1" t="s">
        <v>3</v>
      </c>
      <c r="U4550" s="5">
        <v>230</v>
      </c>
      <c r="V4550" s="1">
        <v>90.43</v>
      </c>
      <c r="W4550" s="1">
        <v>88.35</v>
      </c>
      <c r="X4550" s="9">
        <f t="shared" si="5811"/>
        <v>2.0800000000000125</v>
      </c>
      <c r="Y4550" s="14">
        <v>148</v>
      </c>
      <c r="Z4550" s="1">
        <v>63.51</v>
      </c>
      <c r="AA4550" s="1">
        <v>73.64</v>
      </c>
      <c r="AB4550" s="72">
        <f t="shared" si="5769"/>
        <v>-10.130000000000003</v>
      </c>
      <c r="AC4550" s="53"/>
    </row>
    <row r="4551" spans="1:29" x14ac:dyDescent="0.25">
      <c r="A4551" s="53">
        <v>6302009</v>
      </c>
      <c r="B4551" s="89" t="s">
        <v>2673</v>
      </c>
      <c r="C4551" s="53" t="s">
        <v>296</v>
      </c>
      <c r="D4551" s="50" t="s">
        <v>974</v>
      </c>
      <c r="E4551" s="47" t="str">
        <f>VLOOKUP('2012 Accountability Database'!A4546,Dems1112!$A$2:$G$1082,5)</f>
        <v>K-5</v>
      </c>
      <c r="F4551" s="65" t="s">
        <v>2487</v>
      </c>
      <c r="G4551" s="62"/>
      <c r="H4551" s="13" t="str">
        <f>IF(V4552&gt;94,"Met",IF(X4552="--","n/a",IF(X4552&gt;=0,"Met","Did Not Meet")))</f>
        <v>Did Not Meet</v>
      </c>
      <c r="I4551" s="13" t="str">
        <f>IF(V4553&gt;94,"Met",IF(X4553="--","n/a",IF(X4553&gt;=0,"Met","Did Not Meet")))</f>
        <v>Did Not Meet</v>
      </c>
      <c r="J4551" s="13"/>
      <c r="K4551" s="13" t="str">
        <f>IF(Z4552&gt;94,"Met",IF(AB4552="--","n/a",IF(AB4552&gt;=0,"Met","Did Not Meet")))</f>
        <v>Did Not Meet</v>
      </c>
      <c r="L4551" s="13" t="str">
        <f>IF(Z4553&gt;94,"Met",IF(AB4553="--","n/a",IF(AB4553&gt;=0,"Met","Did Not Meet")))</f>
        <v>Did Not Meet</v>
      </c>
      <c r="M4551" s="5" t="s">
        <v>4</v>
      </c>
      <c r="N4551" s="14"/>
      <c r="O4551" s="35" t="s">
        <v>2506</v>
      </c>
      <c r="P4551" s="83" t="str">
        <f t="shared" ref="P4551" si="5817">IF(P4546="No"," ", IF(P4548="No"," ",IF(P4547="No", " ",IF(P4549="No"," ","X"))))</f>
        <v xml:space="preserve"> </v>
      </c>
      <c r="Q4551" s="108"/>
      <c r="R4551" s="5" t="s">
        <v>6</v>
      </c>
      <c r="S4551" s="5" t="s">
        <v>2</v>
      </c>
      <c r="T4551" s="5" t="s">
        <v>7</v>
      </c>
      <c r="U4551" s="5">
        <v>112</v>
      </c>
      <c r="V4551" s="5">
        <v>82.14</v>
      </c>
      <c r="W4551" s="5">
        <v>81.17</v>
      </c>
      <c r="X4551" s="11">
        <f t="shared" si="5811"/>
        <v>0.96999999999999886</v>
      </c>
      <c r="Y4551" s="14">
        <v>70</v>
      </c>
      <c r="Z4551" s="5">
        <v>48.57</v>
      </c>
      <c r="AA4551" s="5">
        <v>67.17</v>
      </c>
      <c r="AB4551" s="72">
        <f t="shared" si="5769"/>
        <v>-18.600000000000001</v>
      </c>
      <c r="AC4551" s="53"/>
    </row>
    <row r="4552" spans="1:29" ht="15.75" x14ac:dyDescent="0.25">
      <c r="A4552" s="53">
        <v>6302009</v>
      </c>
      <c r="B4552" s="89" t="s">
        <v>2673</v>
      </c>
      <c r="C4552" s="53" t="s">
        <v>296</v>
      </c>
      <c r="D4552" s="50" t="s">
        <v>975</v>
      </c>
      <c r="E4552" s="48" t="str">
        <f>VLOOKUP('2012 Accountability Database'!A4546,Dems1112!$A$2:$G$1082,6)</f>
        <v>3 (Central AR)</v>
      </c>
      <c r="F4552" s="66"/>
      <c r="G4552" s="63" t="s">
        <v>2488</v>
      </c>
      <c r="H4552" s="61" t="str">
        <f t="shared" ref="H4552:I4552" si="5818">IF(H4550="Met","Yes",IF(H4551="Met","Yes","No"))</f>
        <v>Yes</v>
      </c>
      <c r="I4552" s="61" t="str">
        <f t="shared" si="5818"/>
        <v>Yes</v>
      </c>
      <c r="J4552" s="55"/>
      <c r="K4552" s="61" t="str">
        <f t="shared" ref="K4552:L4552" si="5819">IF(K4550="Met","Yes",IF(K4551="Met","Yes","No"))</f>
        <v>No</v>
      </c>
      <c r="L4552" s="61" t="str">
        <f t="shared" si="5819"/>
        <v>No</v>
      </c>
      <c r="M4552" s="5" t="s">
        <v>4</v>
      </c>
      <c r="N4552" s="14"/>
      <c r="O4552" s="35" t="s">
        <v>2505</v>
      </c>
      <c r="P4552" s="83" t="str">
        <f t="shared" ref="P4552" si="5820">IF(P4551="X"," ",IF(P4553="X"," ","X"))</f>
        <v>X</v>
      </c>
      <c r="Q4552" s="94" t="s">
        <v>2759</v>
      </c>
      <c r="R4552" s="5" t="s">
        <v>6</v>
      </c>
      <c r="S4552" s="5" t="s">
        <v>5</v>
      </c>
      <c r="T4552" s="5" t="s">
        <v>3</v>
      </c>
      <c r="U4552" s="5">
        <v>695</v>
      </c>
      <c r="V4552" s="5">
        <v>87.05</v>
      </c>
      <c r="W4552" s="5">
        <v>88.35</v>
      </c>
      <c r="X4552" s="8">
        <f t="shared" si="5811"/>
        <v>-1.2999999999999972</v>
      </c>
      <c r="Y4552" s="14">
        <v>446</v>
      </c>
      <c r="Z4552" s="5">
        <v>66.37</v>
      </c>
      <c r="AA4552" s="5">
        <v>73.64</v>
      </c>
      <c r="AB4552" s="72">
        <f t="shared" si="5769"/>
        <v>-7.269999999999996</v>
      </c>
      <c r="AC4552" s="53"/>
    </row>
    <row r="4553" spans="1:29" x14ac:dyDescent="0.25">
      <c r="A4553" s="54">
        <v>6302009</v>
      </c>
      <c r="B4553" s="90" t="s">
        <v>2673</v>
      </c>
      <c r="C4553" s="54" t="s">
        <v>296</v>
      </c>
      <c r="D4553" s="4"/>
      <c r="E4553" s="4"/>
      <c r="F4553" s="67"/>
      <c r="G4553" s="64"/>
      <c r="H4553" s="43"/>
      <c r="I4553" s="43"/>
      <c r="J4553" s="43"/>
      <c r="K4553" s="43"/>
      <c r="L4553" s="43"/>
      <c r="M4553" s="4" t="s">
        <v>4</v>
      </c>
      <c r="N4553" s="15"/>
      <c r="O4553" s="38" t="s">
        <v>2482</v>
      </c>
      <c r="P4553" s="84" t="str">
        <f>IF(E4547="Achieving School"," ","X")</f>
        <v xml:space="preserve"> </v>
      </c>
      <c r="Q4553" s="91"/>
      <c r="R4553" s="4" t="s">
        <v>6</v>
      </c>
      <c r="S4553" s="4" t="s">
        <v>5</v>
      </c>
      <c r="T4553" s="4" t="s">
        <v>7</v>
      </c>
      <c r="U4553" s="4">
        <v>329</v>
      </c>
      <c r="V4553" s="4">
        <v>79.94</v>
      </c>
      <c r="W4553" s="4">
        <v>81.17</v>
      </c>
      <c r="X4553" s="7">
        <f t="shared" si="5811"/>
        <v>-1.230000000000004</v>
      </c>
      <c r="Y4553" s="15">
        <v>201</v>
      </c>
      <c r="Z4553" s="4">
        <v>57.21</v>
      </c>
      <c r="AA4553" s="4">
        <v>67.17</v>
      </c>
      <c r="AB4553" s="73">
        <f t="shared" si="5769"/>
        <v>-9.9600000000000009</v>
      </c>
      <c r="AC4553" s="54"/>
    </row>
    <row r="4554" spans="1:29" x14ac:dyDescent="0.25">
      <c r="A4554" s="1">
        <v>6302011</v>
      </c>
      <c r="B4554" s="87" t="s">
        <v>2673</v>
      </c>
      <c r="C4554" s="55" t="s">
        <v>297</v>
      </c>
      <c r="E4554" s="42"/>
      <c r="F4554" s="65" t="s">
        <v>2483</v>
      </c>
      <c r="G4554" s="62"/>
      <c r="H4554" s="37" t="str">
        <f>IF(V4554&gt;94,"Met",IF(X4554="--","n/a",IF(X4554&gt;=0,"Met","Did Not Meet")))</f>
        <v>Met</v>
      </c>
      <c r="I4554" s="37" t="str">
        <f>IF(V4555&gt;94,"Met",IF(X4555="--","n/a",IF(X4555&gt;=0,"Met","Did Not Meet")))</f>
        <v>Met</v>
      </c>
      <c r="K4554" s="13" t="str">
        <f>IF(Z4554&gt;94,"Met",IF(AB4554="--","n/a",IF(AB4554&gt;=0,"Met","Did Not Meet")))</f>
        <v>Met</v>
      </c>
      <c r="L4554" s="13" t="str">
        <f>IF(Z4555&gt;94,"Met",IF(AB4555="--","n/a",IF(AB4555&gt;=0,"Met","Did Not Meet")))</f>
        <v>Met</v>
      </c>
      <c r="M4554" s="5" t="s">
        <v>4</v>
      </c>
      <c r="N4554" s="14" t="s">
        <v>2502</v>
      </c>
      <c r="O4554" s="5"/>
      <c r="P4554" s="44" t="str">
        <f t="shared" ref="P4554" si="5821">IF(H4556="Yes",IF(I4556="Yes","Yes","No"),"No")</f>
        <v>Yes</v>
      </c>
      <c r="Q4554" s="93"/>
      <c r="R4554" s="5" t="s">
        <v>1</v>
      </c>
      <c r="S4554" s="5" t="s">
        <v>2</v>
      </c>
      <c r="T4554" s="5" t="s">
        <v>3</v>
      </c>
      <c r="U4554" s="5">
        <v>712</v>
      </c>
      <c r="V4554" s="5">
        <v>86.8</v>
      </c>
      <c r="W4554" s="5">
        <v>82.59</v>
      </c>
      <c r="X4554" s="11">
        <f t="shared" si="5811"/>
        <v>4.2099999999999937</v>
      </c>
      <c r="Y4554" s="14">
        <v>665</v>
      </c>
      <c r="Z4554" s="5">
        <v>89.32</v>
      </c>
      <c r="AA4554" s="5">
        <v>83.95</v>
      </c>
      <c r="AB4554" s="71">
        <f t="shared" si="5769"/>
        <v>5.3699999999999903</v>
      </c>
      <c r="AC4554" s="36"/>
    </row>
    <row r="4555" spans="1:29" ht="15.75" x14ac:dyDescent="0.25">
      <c r="A4555" s="53">
        <v>6302011</v>
      </c>
      <c r="B4555" s="89" t="s">
        <v>2673</v>
      </c>
      <c r="C4555" s="53" t="s">
        <v>297</v>
      </c>
      <c r="D4555" s="49" t="s">
        <v>2498</v>
      </c>
      <c r="E4555" s="34" t="str">
        <f>M4554</f>
        <v>Achieving School</v>
      </c>
      <c r="F4555" s="65" t="s">
        <v>2484</v>
      </c>
      <c r="G4555" s="62"/>
      <c r="H4555" s="13" t="str">
        <f>IF(V4556&gt;94,"Met",IF(X4556="--","n/a",IF(X4556&gt;=0,"Met","Did Not Meet")))</f>
        <v>Met</v>
      </c>
      <c r="I4555" s="13" t="str">
        <f>IF(V4557&gt;94,"Met",IF(X4557="--","n/a",IF(X4557&gt;=0,"Met","Did Not Meet")))</f>
        <v>Did Not Meet</v>
      </c>
      <c r="K4555" s="13" t="str">
        <f>IF(Z4556&gt;94,"Met",IF(AB4556="--","n/a",IF(AB4556&gt;=0,"Met","Did Not Meet")))</f>
        <v>Met</v>
      </c>
      <c r="L4555" s="13" t="str">
        <f>IF(Z4557&gt;94,"Met",IF(AB4557="--","n/a",IF(AB4557&gt;=0,"Met","Did Not Meet")))</f>
        <v>Met</v>
      </c>
      <c r="M4555" s="1" t="s">
        <v>4</v>
      </c>
      <c r="N4555" s="14" t="s">
        <v>2501</v>
      </c>
      <c r="O4555" s="5"/>
      <c r="P4555" s="44" t="str">
        <f t="shared" ref="P4555" si="5822">IF(K4556="Yes",IF(L4556="Yes","Yes","No"),"No")</f>
        <v>Yes</v>
      </c>
      <c r="Q4555" s="94" t="s">
        <v>2759</v>
      </c>
      <c r="R4555" s="5" t="s">
        <v>1</v>
      </c>
      <c r="S4555" s="1" t="s">
        <v>2</v>
      </c>
      <c r="T4555" s="1" t="s">
        <v>7</v>
      </c>
      <c r="U4555" s="5">
        <v>290</v>
      </c>
      <c r="V4555" s="1">
        <v>74.48</v>
      </c>
      <c r="W4555" s="1">
        <v>71.099999999999994</v>
      </c>
      <c r="X4555" s="9">
        <f t="shared" si="5811"/>
        <v>3.3800000000000097</v>
      </c>
      <c r="Y4555" s="14">
        <v>262</v>
      </c>
      <c r="Z4555" s="1">
        <v>80.150000000000006</v>
      </c>
      <c r="AA4555" s="1">
        <v>74.5</v>
      </c>
      <c r="AB4555" s="71">
        <f t="shared" si="5769"/>
        <v>5.6500000000000057</v>
      </c>
      <c r="AC4555" s="53"/>
    </row>
    <row r="4556" spans="1:29" ht="15" customHeight="1" x14ac:dyDescent="0.25">
      <c r="A4556" s="53">
        <v>6302011</v>
      </c>
      <c r="B4556" s="89" t="s">
        <v>2673</v>
      </c>
      <c r="C4556" s="53" t="s">
        <v>297</v>
      </c>
      <c r="D4556" s="49" t="s">
        <v>2499</v>
      </c>
      <c r="E4556" s="35" t="str">
        <f>VLOOKUP('2012 Accountability Database'!$A4554,'2011 AYP'!A$2:B$1072,2)</f>
        <v>SI_2 (School Improvement Year 2)</v>
      </c>
      <c r="F4556" s="66"/>
      <c r="G4556" s="63" t="s">
        <v>2485</v>
      </c>
      <c r="H4556" s="60" t="str">
        <f t="shared" ref="H4556:I4556" si="5823">IF(H4554="Met","Yes",IF(H4555="Met","Yes","No"))</f>
        <v>Yes</v>
      </c>
      <c r="I4556" s="60" t="str">
        <f t="shared" si="5823"/>
        <v>Yes</v>
      </c>
      <c r="J4556" s="42"/>
      <c r="K4556" s="60" t="str">
        <f t="shared" ref="K4556:L4556" si="5824">IF(K4554="Met","Yes",IF(K4555="Met","Yes","No"))</f>
        <v>Yes</v>
      </c>
      <c r="L4556" s="60" t="str">
        <f t="shared" si="5824"/>
        <v>Yes</v>
      </c>
      <c r="M4556" s="1" t="s">
        <v>4</v>
      </c>
      <c r="N4556" s="14" t="s">
        <v>2503</v>
      </c>
      <c r="O4556" s="5"/>
      <c r="P4556" s="44" t="str">
        <f t="shared" ref="P4556" si="5825">IF(H4560="Yes",IF(I4560="Yes","Yes","No"),"No")</f>
        <v>Yes</v>
      </c>
      <c r="Q4556" s="108" t="s">
        <v>2758</v>
      </c>
      <c r="R4556" s="5" t="s">
        <v>1</v>
      </c>
      <c r="S4556" s="1" t="s">
        <v>5</v>
      </c>
      <c r="T4556" s="1" t="s">
        <v>3</v>
      </c>
      <c r="U4556" s="5">
        <v>2145</v>
      </c>
      <c r="V4556" s="1">
        <v>83.73</v>
      </c>
      <c r="W4556" s="1">
        <v>82.59</v>
      </c>
      <c r="X4556" s="9">
        <f t="shared" si="5811"/>
        <v>1.1400000000000006</v>
      </c>
      <c r="Y4556" s="14">
        <v>2014</v>
      </c>
      <c r="Z4556" s="1">
        <v>85.55</v>
      </c>
      <c r="AA4556" s="1">
        <v>83.95</v>
      </c>
      <c r="AB4556" s="71">
        <f t="shared" si="5769"/>
        <v>1.5999999999999943</v>
      </c>
      <c r="AC4556" s="53"/>
    </row>
    <row r="4557" spans="1:29" x14ac:dyDescent="0.25">
      <c r="A4557" s="53">
        <v>6302011</v>
      </c>
      <c r="B4557" s="89" t="s">
        <v>2673</v>
      </c>
      <c r="C4557" s="53" t="s">
        <v>297</v>
      </c>
      <c r="D4557" s="49" t="s">
        <v>2507</v>
      </c>
      <c r="E4557" s="47">
        <f>VLOOKUP('2012 Accountability Database'!A4554,Dems1112!$A$2:$G$1082,3)</f>
        <v>0.17</v>
      </c>
      <c r="F4557" s="66"/>
      <c r="G4557" s="52"/>
      <c r="M4557" s="1" t="s">
        <v>4</v>
      </c>
      <c r="N4557" s="14" t="s">
        <v>2504</v>
      </c>
      <c r="O4557" s="5"/>
      <c r="P4557" s="44" t="str">
        <f t="shared" ref="P4557" si="5826">IF(K4560="Yes",IF(L4560="Yes","Yes","No"),"No")</f>
        <v>Yes</v>
      </c>
      <c r="Q4557" s="108"/>
      <c r="R4557" s="5" t="s">
        <v>1</v>
      </c>
      <c r="S4557" s="1" t="s">
        <v>5</v>
      </c>
      <c r="T4557" s="1" t="s">
        <v>7</v>
      </c>
      <c r="U4557" s="5">
        <v>876</v>
      </c>
      <c r="V4557" s="1">
        <v>69.98</v>
      </c>
      <c r="W4557" s="1">
        <v>71.099999999999994</v>
      </c>
      <c r="X4557" s="6">
        <f t="shared" si="5811"/>
        <v>-1.1199999999999903</v>
      </c>
      <c r="Y4557" s="14">
        <v>789</v>
      </c>
      <c r="Z4557" s="1">
        <v>74.650000000000006</v>
      </c>
      <c r="AA4557" s="1">
        <v>74.5</v>
      </c>
      <c r="AB4557" s="71">
        <f t="shared" si="5769"/>
        <v>0.15000000000000568</v>
      </c>
      <c r="AC4557" s="53"/>
    </row>
    <row r="4558" spans="1:29" x14ac:dyDescent="0.25">
      <c r="A4558" s="53">
        <v>6302011</v>
      </c>
      <c r="B4558" s="89" t="s">
        <v>2673</v>
      </c>
      <c r="C4558" s="53" t="s">
        <v>297</v>
      </c>
      <c r="D4558" s="50" t="s">
        <v>2508</v>
      </c>
      <c r="E4558" s="47">
        <f>VLOOKUP('2012 Accountability Database'!A4554,Dems1112!$A$2:$G$1082,4)</f>
        <v>0.38</v>
      </c>
      <c r="F4558" s="65" t="s">
        <v>2486</v>
      </c>
      <c r="G4558" s="62"/>
      <c r="H4558" s="13" t="str">
        <f>IF(V4558&gt;94,"Met",IF(X4558="--","n/a",IF(X4558&gt;=0,"Met","Did Not Meet")))</f>
        <v>Met</v>
      </c>
      <c r="I4558" s="13" t="str">
        <f>IF(V4559&gt;94,"Met",IF(X4559="--","n/a",IF(X4559&gt;=0,"Met","Did Not Meet")))</f>
        <v>Met</v>
      </c>
      <c r="J4558" s="13"/>
      <c r="K4558" s="13" t="str">
        <f>IF(Z4558&gt;94,"Met",IF(AB4558="--","n/a",IF(AB4558&gt;=0,"Met","Did Not Meet")))</f>
        <v>Met</v>
      </c>
      <c r="L4558" s="13" t="str">
        <f>IF(Z4559&gt;94,"Met",IF(AB4559="--","n/a",IF(AB4559&gt;=0,"Met","Did Not Meet")))</f>
        <v>Met</v>
      </c>
      <c r="M4558" s="1" t="s">
        <v>4</v>
      </c>
      <c r="N4558" s="68" t="s">
        <v>2497</v>
      </c>
      <c r="O4558" s="35"/>
      <c r="P4558" s="44"/>
      <c r="Q4558" s="108"/>
      <c r="R4558" s="5" t="s">
        <v>6</v>
      </c>
      <c r="S4558" s="1" t="s">
        <v>2</v>
      </c>
      <c r="T4558" s="1" t="s">
        <v>3</v>
      </c>
      <c r="U4558" s="5">
        <v>712</v>
      </c>
      <c r="V4558" s="1">
        <v>89.19</v>
      </c>
      <c r="W4558" s="1">
        <v>86.46</v>
      </c>
      <c r="X4558" s="9">
        <f t="shared" si="5811"/>
        <v>2.730000000000004</v>
      </c>
      <c r="Y4558" s="14">
        <v>666</v>
      </c>
      <c r="Z4558" s="1">
        <v>86.94</v>
      </c>
      <c r="AA4558" s="1">
        <v>84.63</v>
      </c>
      <c r="AB4558" s="71">
        <f t="shared" si="5769"/>
        <v>2.3100000000000023</v>
      </c>
      <c r="AC4558" s="53"/>
    </row>
    <row r="4559" spans="1:29" x14ac:dyDescent="0.25">
      <c r="A4559" s="53">
        <v>6302011</v>
      </c>
      <c r="B4559" s="89" t="s">
        <v>2673</v>
      </c>
      <c r="C4559" s="53" t="s">
        <v>297</v>
      </c>
      <c r="D4559" s="50" t="s">
        <v>974</v>
      </c>
      <c r="E4559" s="47" t="str">
        <f>VLOOKUP('2012 Accountability Database'!A4554,Dems1112!$A$2:$G$1082,5)</f>
        <v>6-7</v>
      </c>
      <c r="F4559" s="65" t="s">
        <v>2487</v>
      </c>
      <c r="G4559" s="62"/>
      <c r="H4559" s="13" t="str">
        <f>IF(V4560&gt;94,"Met",IF(X4560="--","n/a",IF(X4560&gt;=0,"Met","Did Not Meet")))</f>
        <v>Did Not Meet</v>
      </c>
      <c r="I4559" s="13" t="str">
        <f>IF(V4561&gt;94,"Met",IF(X4561="--","n/a",IF(X4561&gt;=0,"Met","Did Not Meet")))</f>
        <v>Did Not Meet</v>
      </c>
      <c r="J4559" s="13"/>
      <c r="K4559" s="13" t="str">
        <f>IF(Z4560&gt;94,"Met",IF(AB4560="--","n/a",IF(AB4560&gt;=0,"Met","Did Not Meet")))</f>
        <v>Met</v>
      </c>
      <c r="L4559" s="13" t="str">
        <f>IF(Z4561&gt;94,"Met",IF(AB4561="--","n/a",IF(AB4561&gt;=0,"Met","Did Not Meet")))</f>
        <v>Did Not Meet</v>
      </c>
      <c r="M4559" s="5" t="s">
        <v>4</v>
      </c>
      <c r="N4559" s="14"/>
      <c r="O4559" s="35" t="s">
        <v>2506</v>
      </c>
      <c r="P4559" s="83" t="str">
        <f t="shared" ref="P4559" si="5827">IF(P4554="No"," ", IF(P4556="No"," ",IF(P4555="No", " ",IF(P4557="No"," ","X"))))</f>
        <v>X</v>
      </c>
      <c r="Q4559" s="108"/>
      <c r="R4559" s="5" t="s">
        <v>6</v>
      </c>
      <c r="S4559" s="5" t="s">
        <v>2</v>
      </c>
      <c r="T4559" s="5" t="s">
        <v>7</v>
      </c>
      <c r="U4559" s="5">
        <v>290</v>
      </c>
      <c r="V4559" s="5">
        <v>78.97</v>
      </c>
      <c r="W4559" s="5">
        <v>77.010000000000005</v>
      </c>
      <c r="X4559" s="11">
        <f t="shared" si="5811"/>
        <v>1.9599999999999937</v>
      </c>
      <c r="Y4559" s="14">
        <v>263</v>
      </c>
      <c r="Z4559" s="5">
        <v>77.95</v>
      </c>
      <c r="AA4559" s="5">
        <v>74.849999999999994</v>
      </c>
      <c r="AB4559" s="71">
        <f t="shared" si="5769"/>
        <v>3.1000000000000085</v>
      </c>
      <c r="AC4559" s="53"/>
    </row>
    <row r="4560" spans="1:29" ht="15.75" x14ac:dyDescent="0.25">
      <c r="A4560" s="53">
        <v>6302011</v>
      </c>
      <c r="B4560" s="89" t="s">
        <v>2673</v>
      </c>
      <c r="C4560" s="53" t="s">
        <v>297</v>
      </c>
      <c r="D4560" s="50" t="s">
        <v>975</v>
      </c>
      <c r="E4560" s="48" t="str">
        <f>VLOOKUP('2012 Accountability Database'!A4554,Dems1112!$A$2:$G$1082,6)</f>
        <v>3 (Central AR)</v>
      </c>
      <c r="F4560" s="66"/>
      <c r="G4560" s="63" t="s">
        <v>2488</v>
      </c>
      <c r="H4560" s="61" t="str">
        <f t="shared" ref="H4560:I4560" si="5828">IF(H4558="Met","Yes",IF(H4559="Met","Yes","No"))</f>
        <v>Yes</v>
      </c>
      <c r="I4560" s="61" t="str">
        <f t="shared" si="5828"/>
        <v>Yes</v>
      </c>
      <c r="J4560" s="55"/>
      <c r="K4560" s="61" t="str">
        <f t="shared" ref="K4560:L4560" si="5829">IF(K4558="Met","Yes",IF(K4559="Met","Yes","No"))</f>
        <v>Yes</v>
      </c>
      <c r="L4560" s="61" t="str">
        <f t="shared" si="5829"/>
        <v>Yes</v>
      </c>
      <c r="M4560" s="1" t="s">
        <v>4</v>
      </c>
      <c r="N4560" s="14"/>
      <c r="O4560" s="35" t="s">
        <v>2505</v>
      </c>
      <c r="P4560" s="83" t="str">
        <f t="shared" ref="P4560" si="5830">IF(P4559="X"," ",IF(P4561="X"," ","X"))</f>
        <v xml:space="preserve"> </v>
      </c>
      <c r="Q4560" s="94" t="s">
        <v>2759</v>
      </c>
      <c r="R4560" s="5" t="s">
        <v>6</v>
      </c>
      <c r="S4560" s="1" t="s">
        <v>5</v>
      </c>
      <c r="T4560" s="1" t="s">
        <v>3</v>
      </c>
      <c r="U4560" s="5">
        <v>2145</v>
      </c>
      <c r="V4560" s="1">
        <v>86.25</v>
      </c>
      <c r="W4560" s="1">
        <v>86.46</v>
      </c>
      <c r="X4560" s="6">
        <f t="shared" si="5811"/>
        <v>-0.20999999999999375</v>
      </c>
      <c r="Y4560" s="14">
        <v>2016</v>
      </c>
      <c r="Z4560" s="1">
        <v>84.72</v>
      </c>
      <c r="AA4560" s="1">
        <v>84.63</v>
      </c>
      <c r="AB4560" s="71">
        <f t="shared" si="5769"/>
        <v>9.0000000000003411E-2</v>
      </c>
      <c r="AC4560" s="53"/>
    </row>
    <row r="4561" spans="1:29" x14ac:dyDescent="0.25">
      <c r="A4561" s="54">
        <v>6302011</v>
      </c>
      <c r="B4561" s="90" t="s">
        <v>2673</v>
      </c>
      <c r="C4561" s="54" t="s">
        <v>297</v>
      </c>
      <c r="D4561" s="4"/>
      <c r="E4561" s="4"/>
      <c r="F4561" s="67"/>
      <c r="G4561" s="64"/>
      <c r="H4561" s="43"/>
      <c r="I4561" s="43"/>
      <c r="J4561" s="43"/>
      <c r="K4561" s="43"/>
      <c r="L4561" s="43"/>
      <c r="M4561" s="4" t="s">
        <v>4</v>
      </c>
      <c r="N4561" s="15"/>
      <c r="O4561" s="38" t="s">
        <v>2482</v>
      </c>
      <c r="P4561" s="84" t="str">
        <f>IF(E4555="Achieving School"," ","X")</f>
        <v xml:space="preserve"> </v>
      </c>
      <c r="Q4561" s="91"/>
      <c r="R4561" s="4" t="s">
        <v>6</v>
      </c>
      <c r="S4561" s="4" t="s">
        <v>5</v>
      </c>
      <c r="T4561" s="4" t="s">
        <v>7</v>
      </c>
      <c r="U4561" s="4">
        <v>876</v>
      </c>
      <c r="V4561" s="4">
        <v>74.540000000000006</v>
      </c>
      <c r="W4561" s="4">
        <v>77.010000000000005</v>
      </c>
      <c r="X4561" s="7">
        <f t="shared" si="5811"/>
        <v>-2.4699999999999989</v>
      </c>
      <c r="Y4561" s="15">
        <v>791</v>
      </c>
      <c r="Z4561" s="4">
        <v>73.959999999999994</v>
      </c>
      <c r="AA4561" s="4">
        <v>74.849999999999994</v>
      </c>
      <c r="AB4561" s="73">
        <f t="shared" si="5769"/>
        <v>-0.89000000000000057</v>
      </c>
      <c r="AC4561" s="54"/>
    </row>
    <row r="4562" spans="1:29" x14ac:dyDescent="0.25">
      <c r="A4562" s="1">
        <v>6303020</v>
      </c>
      <c r="B4562" s="87" t="s">
        <v>2674</v>
      </c>
      <c r="C4562" s="55" t="s">
        <v>332</v>
      </c>
      <c r="E4562" s="42"/>
      <c r="F4562" s="65" t="s">
        <v>2483</v>
      </c>
      <c r="G4562" s="62"/>
      <c r="H4562" s="37" t="str">
        <f>IF(V4562&gt;94,"Met",IF(X4562="--","n/a",IF(X4562&gt;=0,"Met","Did Not Meet")))</f>
        <v>Met</v>
      </c>
      <c r="I4562" s="37" t="str">
        <f>IF(V4563&gt;94,"Met",IF(X4563="--","n/a",IF(X4563&gt;=0,"Met","Did Not Meet")))</f>
        <v>Met</v>
      </c>
      <c r="K4562" s="13" t="str">
        <f>IF(Z4562&gt;94,"Met",IF(AB4562="--","n/a",IF(AB4562&gt;=0,"Met","Did Not Meet")))</f>
        <v>Met</v>
      </c>
      <c r="L4562" s="13" t="str">
        <f>IF(Z4563&gt;94,"Met",IF(AB4563="--","n/a",IF(AB4563&gt;=0,"Met","Did Not Meet")))</f>
        <v>Met</v>
      </c>
      <c r="M4562" s="1" t="s">
        <v>9</v>
      </c>
      <c r="N4562" s="14" t="s">
        <v>2502</v>
      </c>
      <c r="O4562" s="5"/>
      <c r="P4562" s="44" t="str">
        <f t="shared" ref="P4562" si="5831">IF(H4564="Yes",IF(I4564="Yes","Yes","No"),"No")</f>
        <v>Yes</v>
      </c>
      <c r="Q4562" s="93"/>
      <c r="R4562" s="5" t="s">
        <v>1</v>
      </c>
      <c r="S4562" s="1" t="s">
        <v>2</v>
      </c>
      <c r="T4562" s="1" t="s">
        <v>3</v>
      </c>
      <c r="U4562" s="5">
        <v>482</v>
      </c>
      <c r="V4562" s="1">
        <v>87.76</v>
      </c>
      <c r="W4562" s="1">
        <v>84.53</v>
      </c>
      <c r="X4562" s="9">
        <f t="shared" si="5811"/>
        <v>3.230000000000004</v>
      </c>
      <c r="Y4562" s="14">
        <v>299</v>
      </c>
      <c r="Z4562" s="1">
        <v>86.96</v>
      </c>
      <c r="AA4562" s="1">
        <v>81.290000000000006</v>
      </c>
      <c r="AB4562" s="71">
        <f t="shared" si="5769"/>
        <v>5.6699999999999875</v>
      </c>
      <c r="AC4562" s="36"/>
    </row>
    <row r="4563" spans="1:29" ht="15.75" x14ac:dyDescent="0.25">
      <c r="A4563" s="53">
        <v>6303020</v>
      </c>
      <c r="B4563" s="89" t="s">
        <v>2674</v>
      </c>
      <c r="C4563" s="53" t="s">
        <v>332</v>
      </c>
      <c r="D4563" s="49" t="s">
        <v>2498</v>
      </c>
      <c r="E4563" s="34" t="str">
        <f>M4562</f>
        <v>Needs Improvement School</v>
      </c>
      <c r="F4563" s="65" t="s">
        <v>2484</v>
      </c>
      <c r="G4563" s="62"/>
      <c r="H4563" s="13" t="str">
        <f>IF(V4564&gt;94,"Met",IF(X4564="--","n/a",IF(X4564&gt;=0,"Met","Did Not Meet")))</f>
        <v>Did Not Meet</v>
      </c>
      <c r="I4563" s="13" t="str">
        <f>IF(V4565&gt;94,"Met",IF(X4565="--","n/a",IF(X4565&gt;=0,"Met","Did Not Meet")))</f>
        <v>Did Not Meet</v>
      </c>
      <c r="K4563" s="13" t="str">
        <f>IF(Z4564&gt;94,"Met",IF(AB4564="--","n/a",IF(AB4564&gt;=0,"Met","Did Not Meet")))</f>
        <v>Met</v>
      </c>
      <c r="L4563" s="13" t="str">
        <f>IF(Z4565&gt;94,"Met",IF(AB4565="--","n/a",IF(AB4565&gt;=0,"Met","Did Not Meet")))</f>
        <v>Did Not Meet</v>
      </c>
      <c r="M4563" s="1" t="s">
        <v>9</v>
      </c>
      <c r="N4563" s="14" t="s">
        <v>2501</v>
      </c>
      <c r="O4563" s="5"/>
      <c r="P4563" s="44" t="str">
        <f t="shared" ref="P4563" si="5832">IF(K4564="Yes",IF(L4564="Yes","Yes","No"),"No")</f>
        <v>Yes</v>
      </c>
      <c r="Q4563" s="94" t="s">
        <v>2759</v>
      </c>
      <c r="R4563" s="5" t="s">
        <v>1</v>
      </c>
      <c r="S4563" s="1" t="s">
        <v>2</v>
      </c>
      <c r="T4563" s="1" t="s">
        <v>7</v>
      </c>
      <c r="U4563" s="5">
        <v>240</v>
      </c>
      <c r="V4563" s="1">
        <v>80</v>
      </c>
      <c r="W4563" s="1">
        <v>75.510000000000005</v>
      </c>
      <c r="X4563" s="9">
        <f t="shared" si="5811"/>
        <v>4.4899999999999949</v>
      </c>
      <c r="Y4563" s="14">
        <v>146</v>
      </c>
      <c r="Z4563" s="1">
        <v>82.19</v>
      </c>
      <c r="AA4563" s="1">
        <v>77.239999999999995</v>
      </c>
      <c r="AB4563" s="71">
        <f t="shared" si="5769"/>
        <v>4.9500000000000028</v>
      </c>
      <c r="AC4563" s="53"/>
    </row>
    <row r="4564" spans="1:29" ht="15" customHeight="1" x14ac:dyDescent="0.25">
      <c r="A4564" s="53">
        <v>6303020</v>
      </c>
      <c r="B4564" s="89" t="s">
        <v>2674</v>
      </c>
      <c r="C4564" s="53" t="s">
        <v>332</v>
      </c>
      <c r="D4564" s="49" t="s">
        <v>2499</v>
      </c>
      <c r="E4564" s="35" t="str">
        <f>VLOOKUP('2012 Accountability Database'!$A4562,'2011 AYP'!A$2:B$1072,2)</f>
        <v>SI_M (School Improvement - Met Standards)</v>
      </c>
      <c r="F4564" s="66"/>
      <c r="G4564" s="63" t="s">
        <v>2485</v>
      </c>
      <c r="H4564" s="60" t="str">
        <f t="shared" ref="H4564:I4564" si="5833">IF(H4562="Met","Yes",IF(H4563="Met","Yes","No"))</f>
        <v>Yes</v>
      </c>
      <c r="I4564" s="60" t="str">
        <f t="shared" si="5833"/>
        <v>Yes</v>
      </c>
      <c r="J4564" s="42"/>
      <c r="K4564" s="60" t="str">
        <f t="shared" ref="K4564:L4564" si="5834">IF(K4562="Met","Yes",IF(K4563="Met","Yes","No"))</f>
        <v>Yes</v>
      </c>
      <c r="L4564" s="60" t="str">
        <f t="shared" si="5834"/>
        <v>Yes</v>
      </c>
      <c r="M4564" s="5" t="s">
        <v>9</v>
      </c>
      <c r="N4564" s="14" t="s">
        <v>2503</v>
      </c>
      <c r="O4564" s="5"/>
      <c r="P4564" s="44" t="str">
        <f t="shared" ref="P4564" si="5835">IF(H4568="Yes",IF(I4568="Yes","Yes","No"),"No")</f>
        <v>No</v>
      </c>
      <c r="Q4564" s="108" t="s">
        <v>2758</v>
      </c>
      <c r="R4564" s="5" t="s">
        <v>1</v>
      </c>
      <c r="S4564" s="5" t="s">
        <v>5</v>
      </c>
      <c r="T4564" s="5" t="s">
        <v>3</v>
      </c>
      <c r="U4564" s="5">
        <v>1441</v>
      </c>
      <c r="V4564" s="5">
        <v>83.34</v>
      </c>
      <c r="W4564" s="5">
        <v>84.53</v>
      </c>
      <c r="X4564" s="8">
        <f t="shared" si="5811"/>
        <v>-1.1899999999999977</v>
      </c>
      <c r="Y4564" s="14">
        <v>902</v>
      </c>
      <c r="Z4564" s="5">
        <v>81.37</v>
      </c>
      <c r="AA4564" s="5">
        <v>81.290000000000006</v>
      </c>
      <c r="AB4564" s="71">
        <f t="shared" si="5769"/>
        <v>7.9999999999998295E-2</v>
      </c>
      <c r="AC4564" s="53"/>
    </row>
    <row r="4565" spans="1:29" x14ac:dyDescent="0.25">
      <c r="A4565" s="53">
        <v>6303020</v>
      </c>
      <c r="B4565" s="89" t="s">
        <v>2674</v>
      </c>
      <c r="C4565" s="53" t="s">
        <v>332</v>
      </c>
      <c r="D4565" s="49" t="s">
        <v>2507</v>
      </c>
      <c r="E4565" s="47">
        <f>VLOOKUP('2012 Accountability Database'!A4562,Dems1112!$A$2:$G$1082,3)</f>
        <v>0.21</v>
      </c>
      <c r="F4565" s="66"/>
      <c r="G4565" s="52"/>
      <c r="M4565" s="1" t="s">
        <v>9</v>
      </c>
      <c r="N4565" s="14" t="s">
        <v>2504</v>
      </c>
      <c r="O4565" s="5"/>
      <c r="P4565" s="44" t="str">
        <f t="shared" ref="P4565" si="5836">IF(K4568="Yes",IF(L4568="Yes","Yes","No"),"No")</f>
        <v>No</v>
      </c>
      <c r="Q4565" s="108"/>
      <c r="R4565" s="5" t="s">
        <v>1</v>
      </c>
      <c r="S4565" s="1" t="s">
        <v>5</v>
      </c>
      <c r="T4565" s="1" t="s">
        <v>7</v>
      </c>
      <c r="U4565" s="5">
        <v>728</v>
      </c>
      <c r="V4565" s="1">
        <v>73.209999999999994</v>
      </c>
      <c r="W4565" s="1">
        <v>75.510000000000005</v>
      </c>
      <c r="X4565" s="6">
        <f t="shared" si="5811"/>
        <v>-2.3000000000000114</v>
      </c>
      <c r="Y4565" s="14">
        <v>443</v>
      </c>
      <c r="Z4565" s="1">
        <v>76.98</v>
      </c>
      <c r="AA4565" s="1">
        <v>77.239999999999995</v>
      </c>
      <c r="AB4565" s="72">
        <f t="shared" si="5769"/>
        <v>-0.25999999999999091</v>
      </c>
      <c r="AC4565" s="53"/>
    </row>
    <row r="4566" spans="1:29" x14ac:dyDescent="0.25">
      <c r="A4566" s="53">
        <v>6303020</v>
      </c>
      <c r="B4566" s="89" t="s">
        <v>2674</v>
      </c>
      <c r="C4566" s="53" t="s">
        <v>332</v>
      </c>
      <c r="D4566" s="50" t="s">
        <v>2508</v>
      </c>
      <c r="E4566" s="47">
        <f>VLOOKUP('2012 Accountability Database'!A4562,Dems1112!$A$2:$G$1082,4)</f>
        <v>0.48</v>
      </c>
      <c r="F4566" s="65" t="s">
        <v>2486</v>
      </c>
      <c r="G4566" s="62"/>
      <c r="H4566" s="13" t="str">
        <f>IF(V4566&gt;94,"Met",IF(X4566="--","n/a",IF(X4566&gt;=0,"Met","Did Not Meet")))</f>
        <v>Did Not Meet</v>
      </c>
      <c r="I4566" s="13" t="str">
        <f>IF(V4567&gt;94,"Met",IF(X4567="--","n/a",IF(X4567&gt;=0,"Met","Did Not Meet")))</f>
        <v>Did Not Meet</v>
      </c>
      <c r="J4566" s="13"/>
      <c r="K4566" s="13" t="str">
        <f>IF(Z4566&gt;94,"Met",IF(AB4566="--","n/a",IF(AB4566&gt;=0,"Met","Did Not Meet")))</f>
        <v>Did Not Meet</v>
      </c>
      <c r="L4566" s="13" t="str">
        <f>IF(Z4567&gt;94,"Met",IF(AB4567="--","n/a",IF(AB4567&gt;=0,"Met","Did Not Meet")))</f>
        <v>Did Not Meet</v>
      </c>
      <c r="M4566" s="1" t="s">
        <v>9</v>
      </c>
      <c r="N4566" s="68" t="s">
        <v>2497</v>
      </c>
      <c r="O4566" s="35"/>
      <c r="P4566" s="44"/>
      <c r="Q4566" s="108"/>
      <c r="R4566" s="5" t="s">
        <v>6</v>
      </c>
      <c r="S4566" s="1" t="s">
        <v>2</v>
      </c>
      <c r="T4566" s="1" t="s">
        <v>3</v>
      </c>
      <c r="U4566" s="5">
        <v>482</v>
      </c>
      <c r="V4566" s="1">
        <v>87.14</v>
      </c>
      <c r="W4566" s="1">
        <v>91.47</v>
      </c>
      <c r="X4566" s="6">
        <f t="shared" si="5811"/>
        <v>-4.3299999999999983</v>
      </c>
      <c r="Y4566" s="14">
        <v>299</v>
      </c>
      <c r="Z4566" s="1">
        <v>61.87</v>
      </c>
      <c r="AA4566" s="1">
        <v>71.2</v>
      </c>
      <c r="AB4566" s="72">
        <f t="shared" si="5769"/>
        <v>-9.3300000000000054</v>
      </c>
      <c r="AC4566" s="53"/>
    </row>
    <row r="4567" spans="1:29" x14ac:dyDescent="0.25">
      <c r="A4567" s="53">
        <v>6303020</v>
      </c>
      <c r="B4567" s="89" t="s">
        <v>2674</v>
      </c>
      <c r="C4567" s="53" t="s">
        <v>332</v>
      </c>
      <c r="D4567" s="50" t="s">
        <v>974</v>
      </c>
      <c r="E4567" s="47" t="str">
        <f>VLOOKUP('2012 Accountability Database'!A4562,Dems1112!$A$2:$G$1082,5)</f>
        <v>K-5</v>
      </c>
      <c r="F4567" s="65" t="s">
        <v>2487</v>
      </c>
      <c r="G4567" s="62"/>
      <c r="H4567" s="13" t="str">
        <f>IF(V4568&gt;94,"Met",IF(X4568="--","n/a",IF(X4568&gt;=0,"Met","Did Not Meet")))</f>
        <v>Did Not Meet</v>
      </c>
      <c r="I4567" s="13" t="str">
        <f>IF(V4569&gt;94,"Met",IF(X4569="--","n/a",IF(X4569&gt;=0,"Met","Did Not Meet")))</f>
        <v>Did Not Meet</v>
      </c>
      <c r="J4567" s="13"/>
      <c r="K4567" s="13" t="str">
        <f>IF(Z4568&gt;94,"Met",IF(AB4568="--","n/a",IF(AB4568&gt;=0,"Met","Did Not Meet")))</f>
        <v>Did Not Meet</v>
      </c>
      <c r="L4567" s="13" t="str">
        <f>IF(Z4569&gt;94,"Met",IF(AB4569="--","n/a",IF(AB4569&gt;=0,"Met","Did Not Meet")))</f>
        <v>Did Not Meet</v>
      </c>
      <c r="M4567" s="5" t="s">
        <v>9</v>
      </c>
      <c r="N4567" s="14"/>
      <c r="O4567" s="35" t="s">
        <v>2506</v>
      </c>
      <c r="P4567" s="83" t="str">
        <f t="shared" ref="P4567" si="5837">IF(P4562="No"," ", IF(P4564="No"," ",IF(P4563="No", " ",IF(P4565="No"," ","X"))))</f>
        <v xml:space="preserve"> </v>
      </c>
      <c r="Q4567" s="108"/>
      <c r="R4567" s="5" t="s">
        <v>6</v>
      </c>
      <c r="S4567" s="5" t="s">
        <v>2</v>
      </c>
      <c r="T4567" s="5" t="s">
        <v>7</v>
      </c>
      <c r="U4567" s="5">
        <v>240</v>
      </c>
      <c r="V4567" s="5">
        <v>78.75</v>
      </c>
      <c r="W4567" s="5">
        <v>85.53</v>
      </c>
      <c r="X4567" s="8">
        <f t="shared" si="5811"/>
        <v>-6.7800000000000011</v>
      </c>
      <c r="Y4567" s="14">
        <v>146</v>
      </c>
      <c r="Z4567" s="5">
        <v>49.32</v>
      </c>
      <c r="AA4567" s="5">
        <v>66.62</v>
      </c>
      <c r="AB4567" s="72">
        <f t="shared" si="5769"/>
        <v>-17.300000000000004</v>
      </c>
      <c r="AC4567" s="53"/>
    </row>
    <row r="4568" spans="1:29" ht="15.75" x14ac:dyDescent="0.25">
      <c r="A4568" s="53">
        <v>6303020</v>
      </c>
      <c r="B4568" s="89" t="s">
        <v>2674</v>
      </c>
      <c r="C4568" s="53" t="s">
        <v>332</v>
      </c>
      <c r="D4568" s="50" t="s">
        <v>975</v>
      </c>
      <c r="E4568" s="48" t="str">
        <f>VLOOKUP('2012 Accountability Database'!A4562,Dems1112!$A$2:$G$1082,6)</f>
        <v>3 (Central AR)</v>
      </c>
      <c r="F4568" s="66"/>
      <c r="G4568" s="63" t="s">
        <v>2488</v>
      </c>
      <c r="H4568" s="61" t="str">
        <f t="shared" ref="H4568:I4568" si="5838">IF(H4566="Met","Yes",IF(H4567="Met","Yes","No"))</f>
        <v>No</v>
      </c>
      <c r="I4568" s="61" t="str">
        <f t="shared" si="5838"/>
        <v>No</v>
      </c>
      <c r="J4568" s="55"/>
      <c r="K4568" s="61" t="str">
        <f t="shared" ref="K4568:L4568" si="5839">IF(K4566="Met","Yes",IF(K4567="Met","Yes","No"))</f>
        <v>No</v>
      </c>
      <c r="L4568" s="61" t="str">
        <f t="shared" si="5839"/>
        <v>No</v>
      </c>
      <c r="M4568" s="1" t="s">
        <v>9</v>
      </c>
      <c r="N4568" s="14"/>
      <c r="O4568" s="35" t="s">
        <v>2505</v>
      </c>
      <c r="P4568" s="83" t="str">
        <f t="shared" ref="P4568" si="5840">IF(P4567="X"," ",IF(P4569="X"," ","X"))</f>
        <v xml:space="preserve"> </v>
      </c>
      <c r="Q4568" s="94" t="s">
        <v>2759</v>
      </c>
      <c r="R4568" s="5" t="s">
        <v>6</v>
      </c>
      <c r="S4568" s="1" t="s">
        <v>5</v>
      </c>
      <c r="T4568" s="1" t="s">
        <v>3</v>
      </c>
      <c r="U4568" s="5">
        <v>1443</v>
      </c>
      <c r="V4568" s="1">
        <v>88.01</v>
      </c>
      <c r="W4568" s="1">
        <v>91.47</v>
      </c>
      <c r="X4568" s="6">
        <f t="shared" si="5811"/>
        <v>-3.4599999999999937</v>
      </c>
      <c r="Y4568" s="14">
        <v>907</v>
      </c>
      <c r="Z4568" s="1">
        <v>67.92</v>
      </c>
      <c r="AA4568" s="1">
        <v>71.2</v>
      </c>
      <c r="AB4568" s="72">
        <f t="shared" si="5769"/>
        <v>-3.2800000000000011</v>
      </c>
      <c r="AC4568" s="53"/>
    </row>
    <row r="4569" spans="1:29" x14ac:dyDescent="0.25">
      <c r="A4569" s="54">
        <v>6303020</v>
      </c>
      <c r="B4569" s="90" t="s">
        <v>2674</v>
      </c>
      <c r="C4569" s="54" t="s">
        <v>332</v>
      </c>
      <c r="D4569" s="4"/>
      <c r="E4569" s="4"/>
      <c r="F4569" s="67"/>
      <c r="G4569" s="64"/>
      <c r="H4569" s="43"/>
      <c r="I4569" s="43"/>
      <c r="J4569" s="43"/>
      <c r="K4569" s="43"/>
      <c r="L4569" s="43"/>
      <c r="M4569" s="4" t="s">
        <v>9</v>
      </c>
      <c r="N4569" s="15"/>
      <c r="O4569" s="38" t="s">
        <v>2482</v>
      </c>
      <c r="P4569" s="84" t="str">
        <f>IF(E4563="Achieving School"," ","X")</f>
        <v>X</v>
      </c>
      <c r="Q4569" s="91"/>
      <c r="R4569" s="4" t="s">
        <v>6</v>
      </c>
      <c r="S4569" s="4" t="s">
        <v>5</v>
      </c>
      <c r="T4569" s="4" t="s">
        <v>7</v>
      </c>
      <c r="U4569" s="4">
        <v>730</v>
      </c>
      <c r="V4569" s="4">
        <v>80.27</v>
      </c>
      <c r="W4569" s="4">
        <v>85.53</v>
      </c>
      <c r="X4569" s="7">
        <f t="shared" si="5811"/>
        <v>-5.2600000000000051</v>
      </c>
      <c r="Y4569" s="15">
        <v>448</v>
      </c>
      <c r="Z4569" s="4">
        <v>60.49</v>
      </c>
      <c r="AA4569" s="4">
        <v>66.62</v>
      </c>
      <c r="AB4569" s="73">
        <f t="shared" si="5769"/>
        <v>-6.1300000000000026</v>
      </c>
      <c r="AC4569" s="54"/>
    </row>
    <row r="4570" spans="1:29" x14ac:dyDescent="0.25">
      <c r="A4570" s="1">
        <v>6303023</v>
      </c>
      <c r="B4570" s="87" t="s">
        <v>2674</v>
      </c>
      <c r="C4570" s="55" t="s">
        <v>333</v>
      </c>
      <c r="E4570" s="42"/>
      <c r="F4570" s="65" t="s">
        <v>2483</v>
      </c>
      <c r="G4570" s="62"/>
      <c r="H4570" s="37" t="str">
        <f>IF(V4570&gt;94,"Met",IF(X4570="--","n/a",IF(X4570&gt;=0,"Met","Did Not Meet")))</f>
        <v>Met</v>
      </c>
      <c r="I4570" s="37" t="str">
        <f>IF(V4571&gt;94,"Met",IF(X4571="--","n/a",IF(X4571&gt;=0,"Met","Did Not Meet")))</f>
        <v>Met</v>
      </c>
      <c r="K4570" s="13" t="str">
        <f>IF(Z4570&gt;94,"Met",IF(AB4570="--","n/a",IF(AB4570&gt;=0,"Met","Did Not Meet")))</f>
        <v>Met</v>
      </c>
      <c r="L4570" s="13" t="str">
        <f>IF(Z4571&gt;94,"Met",IF(AB4571="--","n/a",IF(AB4571&gt;=0,"Met","Did Not Meet")))</f>
        <v>Did Not Meet</v>
      </c>
      <c r="M4570" s="5" t="s">
        <v>4</v>
      </c>
      <c r="N4570" s="14" t="s">
        <v>2502</v>
      </c>
      <c r="O4570" s="5"/>
      <c r="P4570" s="44" t="str">
        <f t="shared" ref="P4570" si="5841">IF(H4572="Yes",IF(I4572="Yes","Yes","No"),"No")</f>
        <v>Yes</v>
      </c>
      <c r="Q4570" s="93"/>
      <c r="R4570" s="5" t="s">
        <v>1</v>
      </c>
      <c r="S4570" s="5" t="s">
        <v>2</v>
      </c>
      <c r="T4570" s="5" t="s">
        <v>3</v>
      </c>
      <c r="U4570" s="5">
        <v>247</v>
      </c>
      <c r="V4570" s="5">
        <v>94.74</v>
      </c>
      <c r="W4570" s="5">
        <v>92.74</v>
      </c>
      <c r="X4570" s="11">
        <f t="shared" si="5811"/>
        <v>2</v>
      </c>
      <c r="Y4570" s="14">
        <v>162</v>
      </c>
      <c r="Z4570" s="5">
        <v>95.68</v>
      </c>
      <c r="AA4570" s="5">
        <v>97.54</v>
      </c>
      <c r="AB4570" s="72">
        <f t="shared" si="5769"/>
        <v>-1.8599999999999994</v>
      </c>
      <c r="AC4570" s="36"/>
    </row>
    <row r="4571" spans="1:29" ht="15.75" x14ac:dyDescent="0.25">
      <c r="A4571" s="53">
        <v>6303023</v>
      </c>
      <c r="B4571" s="89" t="s">
        <v>2674</v>
      </c>
      <c r="C4571" s="53" t="s">
        <v>333</v>
      </c>
      <c r="D4571" s="49" t="s">
        <v>2498</v>
      </c>
      <c r="E4571" s="34" t="str">
        <f>M4570</f>
        <v>Achieving School</v>
      </c>
      <c r="F4571" s="65" t="s">
        <v>2484</v>
      </c>
      <c r="G4571" s="62"/>
      <c r="H4571" s="13" t="str">
        <f>IF(V4572&gt;94,"Met",IF(X4572="--","n/a",IF(X4572&gt;=0,"Met","Did Not Meet")))</f>
        <v>Met</v>
      </c>
      <c r="I4571" s="13" t="str">
        <f>IF(V4573&gt;94,"Met",IF(X4573="--","n/a",IF(X4573&gt;=0,"Met","Did Not Meet")))</f>
        <v>Met</v>
      </c>
      <c r="K4571" s="13" t="str">
        <f>IF(Z4572&gt;94,"Met",IF(AB4572="--","n/a",IF(AB4572&gt;=0,"Met","Did Not Meet")))</f>
        <v>Met</v>
      </c>
      <c r="L4571" s="13" t="str">
        <f>IF(Z4573&gt;94,"Met",IF(AB4573="--","n/a",IF(AB4573&gt;=0,"Met","Did Not Meet")))</f>
        <v>Did Not Meet</v>
      </c>
      <c r="M4571" s="1" t="s">
        <v>4</v>
      </c>
      <c r="N4571" s="14" t="s">
        <v>2501</v>
      </c>
      <c r="O4571" s="5"/>
      <c r="P4571" s="44" t="str">
        <f t="shared" ref="P4571" si="5842">IF(K4572="Yes",IF(L4572="Yes","Yes","No"),"No")</f>
        <v>No</v>
      </c>
      <c r="Q4571" s="94" t="s">
        <v>2759</v>
      </c>
      <c r="R4571" s="5" t="s">
        <v>1</v>
      </c>
      <c r="S4571" s="1" t="s">
        <v>2</v>
      </c>
      <c r="T4571" s="1" t="s">
        <v>7</v>
      </c>
      <c r="U4571" s="5">
        <v>109</v>
      </c>
      <c r="V4571" s="1">
        <v>88.07</v>
      </c>
      <c r="W4571" s="1">
        <v>82.54</v>
      </c>
      <c r="X4571" s="9">
        <f t="shared" si="5811"/>
        <v>5.5299999999999869</v>
      </c>
      <c r="Y4571" s="14">
        <v>68</v>
      </c>
      <c r="Z4571" s="1">
        <v>92.65</v>
      </c>
      <c r="AA4571" s="1">
        <v>94.27</v>
      </c>
      <c r="AB4571" s="72">
        <f t="shared" si="5769"/>
        <v>-1.6199999999999903</v>
      </c>
      <c r="AC4571" s="53"/>
    </row>
    <row r="4572" spans="1:29" ht="15" customHeight="1" x14ac:dyDescent="0.25">
      <c r="A4572" s="53">
        <v>6303023</v>
      </c>
      <c r="B4572" s="89" t="s">
        <v>2674</v>
      </c>
      <c r="C4572" s="53" t="s">
        <v>333</v>
      </c>
      <c r="D4572" s="49" t="s">
        <v>2499</v>
      </c>
      <c r="E4572" s="35" t="str">
        <f>VLOOKUP('2012 Accountability Database'!$A4570,'2011 AYP'!A$2:B$1072,2)</f>
        <v xml:space="preserve"> MS (Met Standards)</v>
      </c>
      <c r="F4572" s="66"/>
      <c r="G4572" s="63" t="s">
        <v>2485</v>
      </c>
      <c r="H4572" s="60" t="str">
        <f t="shared" ref="H4572:I4572" si="5843">IF(H4570="Met","Yes",IF(H4571="Met","Yes","No"))</f>
        <v>Yes</v>
      </c>
      <c r="I4572" s="60" t="str">
        <f t="shared" si="5843"/>
        <v>Yes</v>
      </c>
      <c r="J4572" s="42"/>
      <c r="K4572" s="60" t="str">
        <f t="shared" ref="K4572:L4572" si="5844">IF(K4570="Met","Yes",IF(K4571="Met","Yes","No"))</f>
        <v>Yes</v>
      </c>
      <c r="L4572" s="60" t="str">
        <f t="shared" si="5844"/>
        <v>No</v>
      </c>
      <c r="M4572" s="1" t="s">
        <v>4</v>
      </c>
      <c r="N4572" s="14" t="s">
        <v>2503</v>
      </c>
      <c r="O4572" s="5"/>
      <c r="P4572" s="44" t="str">
        <f t="shared" ref="P4572" si="5845">IF(H4576="Yes",IF(I4576="Yes","Yes","No"),"No")</f>
        <v>No</v>
      </c>
      <c r="Q4572" s="108" t="s">
        <v>2758</v>
      </c>
      <c r="R4572" s="5" t="s">
        <v>1</v>
      </c>
      <c r="S4572" s="1" t="s">
        <v>5</v>
      </c>
      <c r="T4572" s="1" t="s">
        <v>3</v>
      </c>
      <c r="U4572" s="5">
        <v>716</v>
      </c>
      <c r="V4572" s="1">
        <v>93.16</v>
      </c>
      <c r="W4572" s="1">
        <v>92.74</v>
      </c>
      <c r="X4572" s="9">
        <f t="shared" si="5811"/>
        <v>0.42000000000000171</v>
      </c>
      <c r="Y4572" s="14">
        <v>459</v>
      </c>
      <c r="Z4572" s="1">
        <v>95.64</v>
      </c>
      <c r="AA4572" s="1">
        <v>97.54</v>
      </c>
      <c r="AB4572" s="72">
        <f t="shared" si="5769"/>
        <v>-1.9000000000000057</v>
      </c>
      <c r="AC4572" s="53"/>
    </row>
    <row r="4573" spans="1:29" x14ac:dyDescent="0.25">
      <c r="A4573" s="53">
        <v>6303023</v>
      </c>
      <c r="B4573" s="89" t="s">
        <v>2674</v>
      </c>
      <c r="C4573" s="53" t="s">
        <v>333</v>
      </c>
      <c r="D4573" s="49" t="s">
        <v>2507</v>
      </c>
      <c r="E4573" s="47">
        <f>VLOOKUP('2012 Accountability Database'!A4570,Dems1112!$A$2:$G$1082,3)</f>
        <v>0.1</v>
      </c>
      <c r="F4573" s="66"/>
      <c r="G4573" s="52"/>
      <c r="M4573" s="1" t="s">
        <v>4</v>
      </c>
      <c r="N4573" s="14" t="s">
        <v>2504</v>
      </c>
      <c r="O4573" s="5"/>
      <c r="P4573" s="44" t="str">
        <f t="shared" ref="P4573" si="5846">IF(K4576="Yes",IF(L4576="Yes","Yes","No"),"No")</f>
        <v>No</v>
      </c>
      <c r="Q4573" s="108"/>
      <c r="R4573" s="5" t="s">
        <v>1</v>
      </c>
      <c r="S4573" s="1" t="s">
        <v>5</v>
      </c>
      <c r="T4573" s="1" t="s">
        <v>7</v>
      </c>
      <c r="U4573" s="5">
        <v>275</v>
      </c>
      <c r="V4573" s="1">
        <v>84</v>
      </c>
      <c r="W4573" s="1">
        <v>82.54</v>
      </c>
      <c r="X4573" s="9">
        <f t="shared" si="5811"/>
        <v>1.4599999999999937</v>
      </c>
      <c r="Y4573" s="14">
        <v>167</v>
      </c>
      <c r="Z4573" s="1">
        <v>91.62</v>
      </c>
      <c r="AA4573" s="1">
        <v>94.27</v>
      </c>
      <c r="AB4573" s="72">
        <f t="shared" si="5769"/>
        <v>-2.6499999999999915</v>
      </c>
      <c r="AC4573" s="53"/>
    </row>
    <row r="4574" spans="1:29" x14ac:dyDescent="0.25">
      <c r="A4574" s="53">
        <v>6303023</v>
      </c>
      <c r="B4574" s="89" t="s">
        <v>2674</v>
      </c>
      <c r="C4574" s="53" t="s">
        <v>333</v>
      </c>
      <c r="D4574" s="50" t="s">
        <v>2508</v>
      </c>
      <c r="E4574" s="47">
        <f>VLOOKUP('2012 Accountability Database'!A4570,Dems1112!$A$2:$G$1082,4)</f>
        <v>0.4</v>
      </c>
      <c r="F4574" s="65" t="s">
        <v>2486</v>
      </c>
      <c r="G4574" s="62"/>
      <c r="H4574" s="13" t="str">
        <f>IF(V4574&gt;94,"Met",IF(X4574="--","n/a",IF(X4574&gt;=0,"Met","Did Not Meet")))</f>
        <v>Met</v>
      </c>
      <c r="I4574" s="13" t="str">
        <f>IF(V4575&gt;94,"Met",IF(X4575="--","n/a",IF(X4575&gt;=0,"Met","Did Not Meet")))</f>
        <v>Did Not Meet</v>
      </c>
      <c r="J4574" s="13"/>
      <c r="K4574" s="13" t="str">
        <f>IF(Z4574&gt;94,"Met",IF(AB4574="--","n/a",IF(AB4574&gt;=0,"Met","Did Not Meet")))</f>
        <v>Did Not Meet</v>
      </c>
      <c r="L4574" s="13" t="str">
        <f>IF(Z4575&gt;94,"Met",IF(AB4575="--","n/a",IF(AB4575&gt;=0,"Met","Did Not Meet")))</f>
        <v>Did Not Meet</v>
      </c>
      <c r="M4574" s="1" t="s">
        <v>4</v>
      </c>
      <c r="N4574" s="68" t="s">
        <v>2497</v>
      </c>
      <c r="O4574" s="35"/>
      <c r="P4574" s="44"/>
      <c r="Q4574" s="108"/>
      <c r="R4574" s="5" t="s">
        <v>6</v>
      </c>
      <c r="S4574" s="1" t="s">
        <v>2</v>
      </c>
      <c r="T4574" s="1" t="s">
        <v>3</v>
      </c>
      <c r="U4574" s="5">
        <v>247</v>
      </c>
      <c r="V4574" s="1">
        <v>96.36</v>
      </c>
      <c r="W4574" s="1">
        <v>98.47</v>
      </c>
      <c r="X4574" s="6">
        <f t="shared" si="5811"/>
        <v>-2.1099999999999994</v>
      </c>
      <c r="Y4574" s="14">
        <v>163</v>
      </c>
      <c r="Z4574" s="1">
        <v>74.23</v>
      </c>
      <c r="AA4574" s="1">
        <v>83.5</v>
      </c>
      <c r="AB4574" s="72">
        <f t="shared" si="5769"/>
        <v>-9.269999999999996</v>
      </c>
      <c r="AC4574" s="53"/>
    </row>
    <row r="4575" spans="1:29" x14ac:dyDescent="0.25">
      <c r="A4575" s="53">
        <v>6303023</v>
      </c>
      <c r="B4575" s="89" t="s">
        <v>2674</v>
      </c>
      <c r="C4575" s="53" t="s">
        <v>333</v>
      </c>
      <c r="D4575" s="50" t="s">
        <v>974</v>
      </c>
      <c r="E4575" s="47" t="str">
        <f>VLOOKUP('2012 Accountability Database'!A4570,Dems1112!$A$2:$G$1082,5)</f>
        <v>K-5</v>
      </c>
      <c r="F4575" s="65" t="s">
        <v>2487</v>
      </c>
      <c r="G4575" s="62"/>
      <c r="H4575" s="13" t="str">
        <f>IF(V4576&gt;94,"Met",IF(X4576="--","n/a",IF(X4576&gt;=0,"Met","Did Not Meet")))</f>
        <v>Met</v>
      </c>
      <c r="I4575" s="13" t="str">
        <f>IF(V4577&gt;94,"Met",IF(X4577="--","n/a",IF(X4577&gt;=0,"Met","Did Not Meet")))</f>
        <v>Did Not Meet</v>
      </c>
      <c r="J4575" s="13"/>
      <c r="K4575" s="13" t="str">
        <f>IF(Z4576&gt;94,"Met",IF(AB4576="--","n/a",IF(AB4576&gt;=0,"Met","Did Not Meet")))</f>
        <v>Did Not Meet</v>
      </c>
      <c r="L4575" s="13" t="str">
        <f>IF(Z4577&gt;94,"Met",IF(AB4577="--","n/a",IF(AB4577&gt;=0,"Met","Did Not Meet")))</f>
        <v>Did Not Meet</v>
      </c>
      <c r="M4575" s="5" t="s">
        <v>4</v>
      </c>
      <c r="N4575" s="14"/>
      <c r="O4575" s="35" t="s">
        <v>2506</v>
      </c>
      <c r="P4575" s="83" t="str">
        <f t="shared" ref="P4575" si="5847">IF(P4570="No"," ", IF(P4572="No"," ",IF(P4571="No", " ",IF(P4573="No"," ","X"))))</f>
        <v xml:space="preserve"> </v>
      </c>
      <c r="Q4575" s="108"/>
      <c r="R4575" s="5" t="s">
        <v>6</v>
      </c>
      <c r="S4575" s="5" t="s">
        <v>2</v>
      </c>
      <c r="T4575" s="5" t="s">
        <v>7</v>
      </c>
      <c r="U4575" s="5">
        <v>109</v>
      </c>
      <c r="V4575" s="5">
        <v>92.66</v>
      </c>
      <c r="W4575" s="5">
        <v>96.73</v>
      </c>
      <c r="X4575" s="8">
        <f t="shared" si="5811"/>
        <v>-4.0700000000000074</v>
      </c>
      <c r="Y4575" s="14">
        <v>69</v>
      </c>
      <c r="Z4575" s="5">
        <v>66.67</v>
      </c>
      <c r="AA4575" s="5">
        <v>75.680000000000007</v>
      </c>
      <c r="AB4575" s="72">
        <f t="shared" si="5769"/>
        <v>-9.0100000000000051</v>
      </c>
      <c r="AC4575" s="53"/>
    </row>
    <row r="4576" spans="1:29" ht="15.75" x14ac:dyDescent="0.25">
      <c r="A4576" s="53">
        <v>6303023</v>
      </c>
      <c r="B4576" s="89" t="s">
        <v>2674</v>
      </c>
      <c r="C4576" s="53" t="s">
        <v>333</v>
      </c>
      <c r="D4576" s="50" t="s">
        <v>975</v>
      </c>
      <c r="E4576" s="48" t="str">
        <f>VLOOKUP('2012 Accountability Database'!A4570,Dems1112!$A$2:$G$1082,6)</f>
        <v>3 (Central AR)</v>
      </c>
      <c r="F4576" s="66"/>
      <c r="G4576" s="63" t="s">
        <v>2488</v>
      </c>
      <c r="H4576" s="61" t="str">
        <f t="shared" ref="H4576:I4576" si="5848">IF(H4574="Met","Yes",IF(H4575="Met","Yes","No"))</f>
        <v>Yes</v>
      </c>
      <c r="I4576" s="61" t="str">
        <f t="shared" si="5848"/>
        <v>No</v>
      </c>
      <c r="J4576" s="55"/>
      <c r="K4576" s="61" t="str">
        <f t="shared" ref="K4576:L4576" si="5849">IF(K4574="Met","Yes",IF(K4575="Met","Yes","No"))</f>
        <v>No</v>
      </c>
      <c r="L4576" s="61" t="str">
        <f t="shared" si="5849"/>
        <v>No</v>
      </c>
      <c r="M4576" s="5" t="s">
        <v>4</v>
      </c>
      <c r="N4576" s="14"/>
      <c r="O4576" s="35" t="s">
        <v>2505</v>
      </c>
      <c r="P4576" s="83" t="str">
        <f t="shared" ref="P4576" si="5850">IF(P4575="X"," ",IF(P4577="X"," ","X"))</f>
        <v>X</v>
      </c>
      <c r="Q4576" s="94" t="s">
        <v>2759</v>
      </c>
      <c r="R4576" s="5" t="s">
        <v>6</v>
      </c>
      <c r="S4576" s="5" t="s">
        <v>5</v>
      </c>
      <c r="T4576" s="5" t="s">
        <v>3</v>
      </c>
      <c r="U4576" s="5">
        <v>716</v>
      </c>
      <c r="V4576" s="5">
        <v>96.93</v>
      </c>
      <c r="W4576" s="5">
        <v>98.47</v>
      </c>
      <c r="X4576" s="8">
        <f t="shared" si="5811"/>
        <v>-1.539999999999992</v>
      </c>
      <c r="Y4576" s="14">
        <v>461</v>
      </c>
      <c r="Z4576" s="5">
        <v>82.21</v>
      </c>
      <c r="AA4576" s="5">
        <v>83.5</v>
      </c>
      <c r="AB4576" s="72">
        <f t="shared" ref="AB4576:AB4639" si="5851">Z4576-AA4576</f>
        <v>-1.2900000000000063</v>
      </c>
      <c r="AC4576" s="53"/>
    </row>
    <row r="4577" spans="1:29" x14ac:dyDescent="0.25">
      <c r="A4577" s="54">
        <v>6303023</v>
      </c>
      <c r="B4577" s="90" t="s">
        <v>2674</v>
      </c>
      <c r="C4577" s="54" t="s">
        <v>333</v>
      </c>
      <c r="D4577" s="4"/>
      <c r="E4577" s="4"/>
      <c r="F4577" s="67"/>
      <c r="G4577" s="64"/>
      <c r="H4577" s="43"/>
      <c r="I4577" s="43"/>
      <c r="J4577" s="43"/>
      <c r="K4577" s="43"/>
      <c r="L4577" s="43"/>
      <c r="M4577" s="4" t="s">
        <v>4</v>
      </c>
      <c r="N4577" s="15"/>
      <c r="O4577" s="38" t="s">
        <v>2482</v>
      </c>
      <c r="P4577" s="84" t="str">
        <f>IF(E4571="Achieving School"," ","X")</f>
        <v xml:space="preserve"> </v>
      </c>
      <c r="Q4577" s="91"/>
      <c r="R4577" s="4" t="s">
        <v>6</v>
      </c>
      <c r="S4577" s="4" t="s">
        <v>5</v>
      </c>
      <c r="T4577" s="4" t="s">
        <v>7</v>
      </c>
      <c r="U4577" s="4">
        <v>275</v>
      </c>
      <c r="V4577" s="4">
        <v>93.45</v>
      </c>
      <c r="W4577" s="4">
        <v>96.73</v>
      </c>
      <c r="X4577" s="7">
        <f t="shared" si="5811"/>
        <v>-3.2800000000000011</v>
      </c>
      <c r="Y4577" s="15">
        <v>169</v>
      </c>
      <c r="Z4577" s="4">
        <v>73.959999999999994</v>
      </c>
      <c r="AA4577" s="4">
        <v>75.680000000000007</v>
      </c>
      <c r="AB4577" s="73">
        <f t="shared" si="5851"/>
        <v>-1.7200000000000131</v>
      </c>
      <c r="AC4577" s="54"/>
    </row>
    <row r="4578" spans="1:29" x14ac:dyDescent="0.25">
      <c r="A4578" s="1">
        <v>6303024</v>
      </c>
      <c r="B4578" s="87" t="s">
        <v>2674</v>
      </c>
      <c r="C4578" s="55" t="s">
        <v>334</v>
      </c>
      <c r="E4578" s="42"/>
      <c r="F4578" s="65" t="s">
        <v>2483</v>
      </c>
      <c r="G4578" s="62"/>
      <c r="H4578" s="37" t="str">
        <f>IF(V4578&gt;94,"Met",IF(X4578="--","n/a",IF(X4578&gt;=0,"Met","Did Not Meet")))</f>
        <v>Met</v>
      </c>
      <c r="I4578" s="37" t="str">
        <f>IF(V4579&gt;94,"Met",IF(X4579="--","n/a",IF(X4579&gt;=0,"Met","Did Not Meet")))</f>
        <v>Did Not Meet</v>
      </c>
      <c r="K4578" s="13" t="str">
        <f>IF(Z4578&gt;94,"Met",IF(AB4578="--","n/a",IF(AB4578&gt;=0,"Met","Did Not Meet")))</f>
        <v>Met</v>
      </c>
      <c r="L4578" s="13" t="str">
        <f>IF(Z4579&gt;94,"Met",IF(AB4579="--","n/a",IF(AB4579&gt;=0,"Met","Did Not Meet")))</f>
        <v>Did Not Meet</v>
      </c>
      <c r="M4578" s="1" t="s">
        <v>9</v>
      </c>
      <c r="N4578" s="14" t="s">
        <v>2502</v>
      </c>
      <c r="O4578" s="5"/>
      <c r="P4578" s="44" t="str">
        <f t="shared" ref="P4578" si="5852">IF(H4580="Yes",IF(I4580="Yes","Yes","No"),"No")</f>
        <v>No</v>
      </c>
      <c r="Q4578" s="93"/>
      <c r="R4578" s="5" t="s">
        <v>1</v>
      </c>
      <c r="S4578" s="1" t="s">
        <v>2</v>
      </c>
      <c r="T4578" s="1" t="s">
        <v>3</v>
      </c>
      <c r="U4578" s="5">
        <v>199</v>
      </c>
      <c r="V4578" s="1">
        <v>90.95</v>
      </c>
      <c r="W4578" s="1">
        <v>89.28</v>
      </c>
      <c r="X4578" s="9">
        <f t="shared" si="5811"/>
        <v>1.6700000000000017</v>
      </c>
      <c r="Y4578" s="14">
        <v>129</v>
      </c>
      <c r="Z4578" s="1">
        <v>85.27</v>
      </c>
      <c r="AA4578" s="1">
        <v>81.97</v>
      </c>
      <c r="AB4578" s="71">
        <f t="shared" si="5851"/>
        <v>3.2999999999999972</v>
      </c>
      <c r="AC4578" s="36"/>
    </row>
    <row r="4579" spans="1:29" ht="15.75" x14ac:dyDescent="0.25">
      <c r="A4579" s="53">
        <v>6303024</v>
      </c>
      <c r="B4579" s="89" t="s">
        <v>2674</v>
      </c>
      <c r="C4579" s="53" t="s">
        <v>334</v>
      </c>
      <c r="D4579" s="49" t="s">
        <v>2498</v>
      </c>
      <c r="E4579" s="34" t="str">
        <f>M4578</f>
        <v>Needs Improvement School</v>
      </c>
      <c r="F4579" s="65" t="s">
        <v>2484</v>
      </c>
      <c r="G4579" s="62"/>
      <c r="H4579" s="13" t="str">
        <f>IF(V4580&gt;94,"Met",IF(X4580="--","n/a",IF(X4580&gt;=0,"Met","Did Not Meet")))</f>
        <v>Did Not Meet</v>
      </c>
      <c r="I4579" s="13" t="str">
        <f>IF(V4581&gt;94,"Met",IF(X4581="--","n/a",IF(X4581&gt;=0,"Met","Did Not Meet")))</f>
        <v>Did Not Meet</v>
      </c>
      <c r="K4579" s="13" t="str">
        <f>IF(Z4580&gt;94,"Met",IF(AB4580="--","n/a",IF(AB4580&gt;=0,"Met","Did Not Meet")))</f>
        <v>Met</v>
      </c>
      <c r="L4579" s="13" t="str">
        <f>IF(Z4581&gt;94,"Met",IF(AB4581="--","n/a",IF(AB4581&gt;=0,"Met","Did Not Meet")))</f>
        <v>Did Not Meet</v>
      </c>
      <c r="M4579" s="1" t="s">
        <v>9</v>
      </c>
      <c r="N4579" s="14" t="s">
        <v>2501</v>
      </c>
      <c r="O4579" s="5"/>
      <c r="P4579" s="44" t="str">
        <f t="shared" ref="P4579" si="5853">IF(K4580="Yes",IF(L4580="Yes","Yes","No"),"No")</f>
        <v>No</v>
      </c>
      <c r="Q4579" s="94" t="s">
        <v>2759</v>
      </c>
      <c r="R4579" s="5" t="s">
        <v>1</v>
      </c>
      <c r="S4579" s="1" t="s">
        <v>2</v>
      </c>
      <c r="T4579" s="1" t="s">
        <v>7</v>
      </c>
      <c r="U4579" s="5">
        <v>104</v>
      </c>
      <c r="V4579" s="1">
        <v>84.62</v>
      </c>
      <c r="W4579" s="1">
        <v>84.88</v>
      </c>
      <c r="X4579" s="6">
        <f t="shared" si="5811"/>
        <v>-0.25999999999999091</v>
      </c>
      <c r="Y4579" s="14">
        <v>67</v>
      </c>
      <c r="Z4579" s="1">
        <v>80.599999999999994</v>
      </c>
      <c r="AA4579" s="1">
        <v>83.34</v>
      </c>
      <c r="AB4579" s="72">
        <f t="shared" si="5851"/>
        <v>-2.7400000000000091</v>
      </c>
      <c r="AC4579" s="53"/>
    </row>
    <row r="4580" spans="1:29" ht="15" customHeight="1" x14ac:dyDescent="0.25">
      <c r="A4580" s="53">
        <v>6303024</v>
      </c>
      <c r="B4580" s="89" t="s">
        <v>2674</v>
      </c>
      <c r="C4580" s="53" t="s">
        <v>334</v>
      </c>
      <c r="D4580" s="49" t="s">
        <v>2499</v>
      </c>
      <c r="E4580" s="35" t="str">
        <f>VLOOKUP('2012 Accountability Database'!$A4578,'2011 AYP'!A$2:B$1072,2)</f>
        <v xml:space="preserve"> MS (Met Standards)</v>
      </c>
      <c r="F4580" s="66"/>
      <c r="G4580" s="63" t="s">
        <v>2485</v>
      </c>
      <c r="H4580" s="60" t="str">
        <f t="shared" ref="H4580:I4580" si="5854">IF(H4578="Met","Yes",IF(H4579="Met","Yes","No"))</f>
        <v>Yes</v>
      </c>
      <c r="I4580" s="60" t="str">
        <f t="shared" si="5854"/>
        <v>No</v>
      </c>
      <c r="J4580" s="42"/>
      <c r="K4580" s="60" t="str">
        <f t="shared" ref="K4580:L4580" si="5855">IF(K4578="Met","Yes",IF(K4579="Met","Yes","No"))</f>
        <v>Yes</v>
      </c>
      <c r="L4580" s="60" t="str">
        <f t="shared" si="5855"/>
        <v>No</v>
      </c>
      <c r="M4580" s="1" t="s">
        <v>9</v>
      </c>
      <c r="N4580" s="14" t="s">
        <v>2503</v>
      </c>
      <c r="O4580" s="5"/>
      <c r="P4580" s="44" t="str">
        <f t="shared" ref="P4580" si="5856">IF(H4584="Yes",IF(I4584="Yes","Yes","No"),"No")</f>
        <v>No</v>
      </c>
      <c r="Q4580" s="108" t="s">
        <v>2758</v>
      </c>
      <c r="R4580" s="5" t="s">
        <v>1</v>
      </c>
      <c r="S4580" s="1" t="s">
        <v>5</v>
      </c>
      <c r="T4580" s="1" t="s">
        <v>3</v>
      </c>
      <c r="U4580" s="5">
        <v>582</v>
      </c>
      <c r="V4580" s="1">
        <v>88.49</v>
      </c>
      <c r="W4580" s="1">
        <v>89.28</v>
      </c>
      <c r="X4580" s="6">
        <f t="shared" si="5811"/>
        <v>-0.79000000000000625</v>
      </c>
      <c r="Y4580" s="14">
        <v>381</v>
      </c>
      <c r="Z4580" s="1">
        <v>82.68</v>
      </c>
      <c r="AA4580" s="1">
        <v>81.97</v>
      </c>
      <c r="AB4580" s="71">
        <f t="shared" si="5851"/>
        <v>0.71000000000000796</v>
      </c>
      <c r="AC4580" s="53"/>
    </row>
    <row r="4581" spans="1:29" x14ac:dyDescent="0.25">
      <c r="A4581" s="53">
        <v>6303024</v>
      </c>
      <c r="B4581" s="89" t="s">
        <v>2674</v>
      </c>
      <c r="C4581" s="53" t="s">
        <v>334</v>
      </c>
      <c r="D4581" s="49" t="s">
        <v>2507</v>
      </c>
      <c r="E4581" s="47">
        <f>VLOOKUP('2012 Accountability Database'!A4578,Dems1112!$A$2:$G$1082,3)</f>
        <v>0.31</v>
      </c>
      <c r="F4581" s="66"/>
      <c r="G4581" s="52"/>
      <c r="M4581" s="1" t="s">
        <v>9</v>
      </c>
      <c r="N4581" s="14" t="s">
        <v>2504</v>
      </c>
      <c r="O4581" s="5"/>
      <c r="P4581" s="44" t="str">
        <f t="shared" ref="P4581" si="5857">IF(K4584="Yes",IF(L4584="Yes","Yes","No"),"No")</f>
        <v>No</v>
      </c>
      <c r="Q4581" s="108"/>
      <c r="R4581" s="5" t="s">
        <v>1</v>
      </c>
      <c r="S4581" s="1" t="s">
        <v>5</v>
      </c>
      <c r="T4581" s="1" t="s">
        <v>7</v>
      </c>
      <c r="U4581" s="5">
        <v>317</v>
      </c>
      <c r="V4581" s="1">
        <v>82.02</v>
      </c>
      <c r="W4581" s="1">
        <v>84.88</v>
      </c>
      <c r="X4581" s="6">
        <f t="shared" si="5811"/>
        <v>-2.8599999999999994</v>
      </c>
      <c r="Y4581" s="14">
        <v>207</v>
      </c>
      <c r="Z4581" s="1">
        <v>81.16</v>
      </c>
      <c r="AA4581" s="1">
        <v>83.34</v>
      </c>
      <c r="AB4581" s="72">
        <f t="shared" si="5851"/>
        <v>-2.1800000000000068</v>
      </c>
      <c r="AC4581" s="53"/>
    </row>
    <row r="4582" spans="1:29" x14ac:dyDescent="0.25">
      <c r="A4582" s="53">
        <v>6303024</v>
      </c>
      <c r="B4582" s="89" t="s">
        <v>2674</v>
      </c>
      <c r="C4582" s="53" t="s">
        <v>334</v>
      </c>
      <c r="D4582" s="50" t="s">
        <v>2508</v>
      </c>
      <c r="E4582" s="47">
        <f>VLOOKUP('2012 Accountability Database'!A4578,Dems1112!$A$2:$G$1082,4)</f>
        <v>0.49</v>
      </c>
      <c r="F4582" s="65" t="s">
        <v>2486</v>
      </c>
      <c r="G4582" s="62"/>
      <c r="H4582" s="13" t="str">
        <f>IF(V4582&gt;94,"Met",IF(X4582="--","n/a",IF(X4582&gt;=0,"Met","Did Not Meet")))</f>
        <v>Did Not Meet</v>
      </c>
      <c r="I4582" s="13" t="str">
        <f>IF(V4583&gt;94,"Met",IF(X4583="--","n/a",IF(X4583&gt;=0,"Met","Did Not Meet")))</f>
        <v>Did Not Meet</v>
      </c>
      <c r="J4582" s="13"/>
      <c r="K4582" s="13" t="str">
        <f>IF(Z4582&gt;94,"Met",IF(AB4582="--","n/a",IF(AB4582&gt;=0,"Met","Did Not Meet")))</f>
        <v>Did Not Meet</v>
      </c>
      <c r="L4582" s="13" t="str">
        <f>IF(Z4583&gt;94,"Met",IF(AB4583="--","n/a",IF(AB4583&gt;=0,"Met","Did Not Meet")))</f>
        <v>Did Not Meet</v>
      </c>
      <c r="M4582" s="1" t="s">
        <v>9</v>
      </c>
      <c r="N4582" s="68" t="s">
        <v>2497</v>
      </c>
      <c r="O4582" s="35"/>
      <c r="P4582" s="44"/>
      <c r="Q4582" s="108"/>
      <c r="R4582" s="5" t="s">
        <v>6</v>
      </c>
      <c r="S4582" s="1" t="s">
        <v>2</v>
      </c>
      <c r="T4582" s="1" t="s">
        <v>3</v>
      </c>
      <c r="U4582" s="5">
        <v>199</v>
      </c>
      <c r="V4582" s="1">
        <v>90.95</v>
      </c>
      <c r="W4582" s="1">
        <v>92.69</v>
      </c>
      <c r="X4582" s="6">
        <f t="shared" si="5811"/>
        <v>-1.7399999999999949</v>
      </c>
      <c r="Y4582" s="14">
        <v>129</v>
      </c>
      <c r="Z4582" s="1">
        <v>63.57</v>
      </c>
      <c r="AA4582" s="1">
        <v>66.459999999999994</v>
      </c>
      <c r="AB4582" s="72">
        <f t="shared" si="5851"/>
        <v>-2.8899999999999935</v>
      </c>
      <c r="AC4582" s="53"/>
    </row>
    <row r="4583" spans="1:29" x14ac:dyDescent="0.25">
      <c r="A4583" s="53">
        <v>6303024</v>
      </c>
      <c r="B4583" s="89" t="s">
        <v>2674</v>
      </c>
      <c r="C4583" s="53" t="s">
        <v>334</v>
      </c>
      <c r="D4583" s="50" t="s">
        <v>974</v>
      </c>
      <c r="E4583" s="47" t="str">
        <f>VLOOKUP('2012 Accountability Database'!A4578,Dems1112!$A$2:$G$1082,5)</f>
        <v>K-5</v>
      </c>
      <c r="F4583" s="65" t="s">
        <v>2487</v>
      </c>
      <c r="G4583" s="62"/>
      <c r="H4583" s="13" t="str">
        <f>IF(V4584&gt;94,"Met",IF(X4584="--","n/a",IF(X4584&gt;=0,"Met","Did Not Meet")))</f>
        <v>Did Not Meet</v>
      </c>
      <c r="I4583" s="13" t="str">
        <f>IF(V4585&gt;94,"Met",IF(X4585="--","n/a",IF(X4585&gt;=0,"Met","Did Not Meet")))</f>
        <v>Did Not Meet</v>
      </c>
      <c r="J4583" s="13"/>
      <c r="K4583" s="13" t="str">
        <f>IF(Z4584&gt;94,"Met",IF(AB4584="--","n/a",IF(AB4584&gt;=0,"Met","Did Not Meet")))</f>
        <v>Did Not Meet</v>
      </c>
      <c r="L4583" s="13" t="str">
        <f>IF(Z4585&gt;94,"Met",IF(AB4585="--","n/a",IF(AB4585&gt;=0,"Met","Did Not Meet")))</f>
        <v>Did Not Meet</v>
      </c>
      <c r="M4583" s="5" t="s">
        <v>9</v>
      </c>
      <c r="N4583" s="14"/>
      <c r="O4583" s="35" t="s">
        <v>2506</v>
      </c>
      <c r="P4583" s="83" t="str">
        <f t="shared" ref="P4583" si="5858">IF(P4578="No"," ", IF(P4580="No"," ",IF(P4579="No", " ",IF(P4581="No"," ","X"))))</f>
        <v xml:space="preserve"> </v>
      </c>
      <c r="Q4583" s="108"/>
      <c r="R4583" s="5" t="s">
        <v>6</v>
      </c>
      <c r="S4583" s="5" t="s">
        <v>2</v>
      </c>
      <c r="T4583" s="5" t="s">
        <v>7</v>
      </c>
      <c r="U4583" s="5">
        <v>104</v>
      </c>
      <c r="V4583" s="5">
        <v>84.62</v>
      </c>
      <c r="W4583" s="5">
        <v>90.21</v>
      </c>
      <c r="X4583" s="8">
        <f t="shared" si="5811"/>
        <v>-5.5899999999999892</v>
      </c>
      <c r="Y4583" s="14">
        <v>67</v>
      </c>
      <c r="Z4583" s="5">
        <v>55.22</v>
      </c>
      <c r="AA4583" s="5">
        <v>63.06</v>
      </c>
      <c r="AB4583" s="72">
        <f t="shared" si="5851"/>
        <v>-7.8400000000000034</v>
      </c>
      <c r="AC4583" s="53"/>
    </row>
    <row r="4584" spans="1:29" ht="15.75" x14ac:dyDescent="0.25">
      <c r="A4584" s="53">
        <v>6303024</v>
      </c>
      <c r="B4584" s="89" t="s">
        <v>2674</v>
      </c>
      <c r="C4584" s="53" t="s">
        <v>334</v>
      </c>
      <c r="D4584" s="50" t="s">
        <v>975</v>
      </c>
      <c r="E4584" s="48" t="str">
        <f>VLOOKUP('2012 Accountability Database'!A4578,Dems1112!$A$2:$G$1082,6)</f>
        <v>3 (Central AR)</v>
      </c>
      <c r="F4584" s="66"/>
      <c r="G4584" s="63" t="s">
        <v>2488</v>
      </c>
      <c r="H4584" s="61" t="str">
        <f t="shared" ref="H4584:I4584" si="5859">IF(H4582="Met","Yes",IF(H4583="Met","Yes","No"))</f>
        <v>No</v>
      </c>
      <c r="I4584" s="61" t="str">
        <f t="shared" si="5859"/>
        <v>No</v>
      </c>
      <c r="J4584" s="55"/>
      <c r="K4584" s="61" t="str">
        <f t="shared" ref="K4584:L4584" si="5860">IF(K4582="Met","Yes",IF(K4583="Met","Yes","No"))</f>
        <v>No</v>
      </c>
      <c r="L4584" s="61" t="str">
        <f t="shared" si="5860"/>
        <v>No</v>
      </c>
      <c r="M4584" s="1" t="s">
        <v>9</v>
      </c>
      <c r="N4584" s="14"/>
      <c r="O4584" s="35" t="s">
        <v>2505</v>
      </c>
      <c r="P4584" s="83" t="str">
        <f t="shared" ref="P4584" si="5861">IF(P4583="X"," ",IF(P4585="X"," ","X"))</f>
        <v xml:space="preserve"> </v>
      </c>
      <c r="Q4584" s="94" t="s">
        <v>2759</v>
      </c>
      <c r="R4584" s="5" t="s">
        <v>6</v>
      </c>
      <c r="S4584" s="1" t="s">
        <v>5</v>
      </c>
      <c r="T4584" s="1" t="s">
        <v>3</v>
      </c>
      <c r="U4584" s="5">
        <v>582</v>
      </c>
      <c r="V4584" s="1">
        <v>90.89</v>
      </c>
      <c r="W4584" s="1">
        <v>92.69</v>
      </c>
      <c r="X4584" s="6">
        <f t="shared" si="5811"/>
        <v>-1.7999999999999972</v>
      </c>
      <c r="Y4584" s="14">
        <v>382</v>
      </c>
      <c r="Z4584" s="1">
        <v>64.400000000000006</v>
      </c>
      <c r="AA4584" s="1">
        <v>66.459999999999994</v>
      </c>
      <c r="AB4584" s="72">
        <f t="shared" si="5851"/>
        <v>-2.0599999999999881</v>
      </c>
      <c r="AC4584" s="53"/>
    </row>
    <row r="4585" spans="1:29" x14ac:dyDescent="0.25">
      <c r="A4585" s="54">
        <v>6303024</v>
      </c>
      <c r="B4585" s="90" t="s">
        <v>2674</v>
      </c>
      <c r="C4585" s="54" t="s">
        <v>334</v>
      </c>
      <c r="D4585" s="4"/>
      <c r="E4585" s="4"/>
      <c r="F4585" s="67"/>
      <c r="G4585" s="64"/>
      <c r="H4585" s="43"/>
      <c r="I4585" s="43"/>
      <c r="J4585" s="43"/>
      <c r="K4585" s="43"/>
      <c r="L4585" s="43"/>
      <c r="M4585" s="4" t="s">
        <v>9</v>
      </c>
      <c r="N4585" s="15"/>
      <c r="O4585" s="38" t="s">
        <v>2482</v>
      </c>
      <c r="P4585" s="84" t="str">
        <f>IF(E4579="Achieving School"," ","X")</f>
        <v>X</v>
      </c>
      <c r="Q4585" s="91"/>
      <c r="R4585" s="4" t="s">
        <v>6</v>
      </c>
      <c r="S4585" s="4" t="s">
        <v>5</v>
      </c>
      <c r="T4585" s="4" t="s">
        <v>7</v>
      </c>
      <c r="U4585" s="4">
        <v>317</v>
      </c>
      <c r="V4585" s="4">
        <v>86.12</v>
      </c>
      <c r="W4585" s="4">
        <v>90.21</v>
      </c>
      <c r="X4585" s="7">
        <f t="shared" si="5811"/>
        <v>-4.0899999999999892</v>
      </c>
      <c r="Y4585" s="15">
        <v>208</v>
      </c>
      <c r="Z4585" s="4">
        <v>57.21</v>
      </c>
      <c r="AA4585" s="4">
        <v>63.06</v>
      </c>
      <c r="AB4585" s="73">
        <f t="shared" si="5851"/>
        <v>-5.8500000000000014</v>
      </c>
      <c r="AC4585" s="54"/>
    </row>
    <row r="4586" spans="1:29" x14ac:dyDescent="0.25">
      <c r="A4586" s="1">
        <v>6303025</v>
      </c>
      <c r="B4586" s="87" t="s">
        <v>2674</v>
      </c>
      <c r="C4586" s="55" t="s">
        <v>335</v>
      </c>
      <c r="E4586" s="42"/>
      <c r="F4586" s="65" t="s">
        <v>2483</v>
      </c>
      <c r="G4586" s="62"/>
      <c r="H4586" s="37" t="str">
        <f>IF(V4586&gt;94,"Met",IF(X4586="--","n/a",IF(X4586&gt;=0,"Met","Did Not Meet")))</f>
        <v>Met</v>
      </c>
      <c r="I4586" s="37" t="str">
        <f>IF(V4587&gt;94,"Met",IF(X4587="--","n/a",IF(X4587&gt;=0,"Met","Did Not Meet")))</f>
        <v>Met</v>
      </c>
      <c r="K4586" s="13" t="str">
        <f>IF(Z4586&gt;94,"Met",IF(AB4586="--","n/a",IF(AB4586&gt;=0,"Met","Did Not Meet")))</f>
        <v>Met</v>
      </c>
      <c r="L4586" s="13" t="str">
        <f>IF(Z4587&gt;94,"Met",IF(AB4587="--","n/a",IF(AB4587&gt;=0,"Met","Did Not Meet")))</f>
        <v>Did Not Meet</v>
      </c>
      <c r="M4586" s="1" t="s">
        <v>4</v>
      </c>
      <c r="N4586" s="14" t="s">
        <v>2502</v>
      </c>
      <c r="O4586" s="5"/>
      <c r="P4586" s="44" t="str">
        <f t="shared" ref="P4586" si="5862">IF(H4588="Yes",IF(I4588="Yes","Yes","No"),"No")</f>
        <v>Yes</v>
      </c>
      <c r="Q4586" s="93"/>
      <c r="R4586" s="5" t="s">
        <v>1</v>
      </c>
      <c r="S4586" s="1" t="s">
        <v>2</v>
      </c>
      <c r="T4586" s="1" t="s">
        <v>3</v>
      </c>
      <c r="U4586" s="5">
        <v>286</v>
      </c>
      <c r="V4586" s="1">
        <v>95.45</v>
      </c>
      <c r="W4586" s="1">
        <v>93.62</v>
      </c>
      <c r="X4586" s="9">
        <f t="shared" si="5811"/>
        <v>1.8299999999999983</v>
      </c>
      <c r="Y4586" s="14">
        <v>173</v>
      </c>
      <c r="Z4586" s="1">
        <v>93.06</v>
      </c>
      <c r="AA4586" s="1">
        <v>86.61</v>
      </c>
      <c r="AB4586" s="71">
        <f t="shared" si="5851"/>
        <v>6.4500000000000028</v>
      </c>
      <c r="AC4586" s="36"/>
    </row>
    <row r="4587" spans="1:29" ht="15.75" x14ac:dyDescent="0.25">
      <c r="A4587" s="53">
        <v>6303025</v>
      </c>
      <c r="B4587" s="89" t="s">
        <v>2674</v>
      </c>
      <c r="C4587" s="53" t="s">
        <v>335</v>
      </c>
      <c r="D4587" s="49" t="s">
        <v>2498</v>
      </c>
      <c r="E4587" s="34" t="str">
        <f>M4586</f>
        <v>Achieving School</v>
      </c>
      <c r="F4587" s="65" t="s">
        <v>2484</v>
      </c>
      <c r="G4587" s="62"/>
      <c r="H4587" s="13" t="str">
        <f>IF(V4588&gt;94,"Met",IF(X4588="--","n/a",IF(X4588&gt;=0,"Met","Did Not Meet")))</f>
        <v>Did Not Meet</v>
      </c>
      <c r="I4587" s="13" t="str">
        <f>IF(V4589&gt;94,"Met",IF(X4589="--","n/a",IF(X4589&gt;=0,"Met","Did Not Meet")))</f>
        <v>Did Not Meet</v>
      </c>
      <c r="K4587" s="13" t="str">
        <f>IF(Z4588&gt;94,"Met",IF(AB4588="--","n/a",IF(AB4588&gt;=0,"Met","Did Not Meet")))</f>
        <v>Did Not Meet</v>
      </c>
      <c r="L4587" s="13" t="str">
        <f>IF(Z4589&gt;94,"Met",IF(AB4589="--","n/a",IF(AB4589&gt;=0,"Met","Did Not Meet")))</f>
        <v>Did Not Meet</v>
      </c>
      <c r="M4587" s="5" t="s">
        <v>4</v>
      </c>
      <c r="N4587" s="14" t="s">
        <v>2501</v>
      </c>
      <c r="O4587" s="5"/>
      <c r="P4587" s="44" t="str">
        <f t="shared" ref="P4587" si="5863">IF(K4588="Yes",IF(L4588="Yes","Yes","No"),"No")</f>
        <v>No</v>
      </c>
      <c r="Q4587" s="94" t="s">
        <v>2759</v>
      </c>
      <c r="R4587" s="5" t="s">
        <v>1</v>
      </c>
      <c r="S4587" s="5" t="s">
        <v>2</v>
      </c>
      <c r="T4587" s="5" t="s">
        <v>7</v>
      </c>
      <c r="U4587" s="5">
        <v>79</v>
      </c>
      <c r="V4587" s="5">
        <v>84.81</v>
      </c>
      <c r="W4587" s="5">
        <v>83.76</v>
      </c>
      <c r="X4587" s="11">
        <f t="shared" si="5811"/>
        <v>1.0499999999999972</v>
      </c>
      <c r="Y4587" s="14">
        <v>40</v>
      </c>
      <c r="Z4587" s="5">
        <v>75</v>
      </c>
      <c r="AA4587" s="5">
        <v>75.319999999999993</v>
      </c>
      <c r="AB4587" s="72">
        <f t="shared" si="5851"/>
        <v>-0.31999999999999318</v>
      </c>
      <c r="AC4587" s="53"/>
    </row>
    <row r="4588" spans="1:29" ht="15" customHeight="1" x14ac:dyDescent="0.25">
      <c r="A4588" s="53">
        <v>6303025</v>
      </c>
      <c r="B4588" s="89" t="s">
        <v>2674</v>
      </c>
      <c r="C4588" s="53" t="s">
        <v>335</v>
      </c>
      <c r="D4588" s="49" t="s">
        <v>2499</v>
      </c>
      <c r="E4588" s="35" t="str">
        <f>VLOOKUP('2012 Accountability Database'!$A4586,'2011 AYP'!A$2:B$1072,2)</f>
        <v xml:space="preserve"> MS (Met Standards)</v>
      </c>
      <c r="F4588" s="66"/>
      <c r="G4588" s="63" t="s">
        <v>2485</v>
      </c>
      <c r="H4588" s="60" t="str">
        <f t="shared" ref="H4588:I4588" si="5864">IF(H4586="Met","Yes",IF(H4587="Met","Yes","No"))</f>
        <v>Yes</v>
      </c>
      <c r="I4588" s="60" t="str">
        <f t="shared" si="5864"/>
        <v>Yes</v>
      </c>
      <c r="J4588" s="42"/>
      <c r="K4588" s="60" t="str">
        <f t="shared" ref="K4588:L4588" si="5865">IF(K4586="Met","Yes",IF(K4587="Met","Yes","No"))</f>
        <v>Yes</v>
      </c>
      <c r="L4588" s="60" t="str">
        <f t="shared" si="5865"/>
        <v>No</v>
      </c>
      <c r="M4588" s="1" t="s">
        <v>4</v>
      </c>
      <c r="N4588" s="14" t="s">
        <v>2503</v>
      </c>
      <c r="O4588" s="5"/>
      <c r="P4588" s="44" t="str">
        <f t="shared" ref="P4588" si="5866">IF(H4592="Yes",IF(I4592="Yes","Yes","No"),"No")</f>
        <v>Yes</v>
      </c>
      <c r="Q4588" s="108" t="s">
        <v>2758</v>
      </c>
      <c r="R4588" s="5" t="s">
        <v>1</v>
      </c>
      <c r="S4588" s="1" t="s">
        <v>5</v>
      </c>
      <c r="T4588" s="1" t="s">
        <v>3</v>
      </c>
      <c r="U4588" s="5">
        <v>829</v>
      </c>
      <c r="V4588" s="1">
        <v>92.4</v>
      </c>
      <c r="W4588" s="1">
        <v>93.62</v>
      </c>
      <c r="X4588" s="6">
        <f t="shared" si="5811"/>
        <v>-1.2199999999999989</v>
      </c>
      <c r="Y4588" s="14">
        <v>539</v>
      </c>
      <c r="Z4588" s="1">
        <v>85.9</v>
      </c>
      <c r="AA4588" s="1">
        <v>86.61</v>
      </c>
      <c r="AB4588" s="72">
        <f t="shared" si="5851"/>
        <v>-0.70999999999999375</v>
      </c>
      <c r="AC4588" s="53"/>
    </row>
    <row r="4589" spans="1:29" x14ac:dyDescent="0.25">
      <c r="A4589" s="53">
        <v>6303025</v>
      </c>
      <c r="B4589" s="89" t="s">
        <v>2674</v>
      </c>
      <c r="C4589" s="53" t="s">
        <v>335</v>
      </c>
      <c r="D4589" s="49" t="s">
        <v>2507</v>
      </c>
      <c r="E4589" s="47">
        <f>VLOOKUP('2012 Accountability Database'!A4586,Dems1112!$A$2:$G$1082,3)</f>
        <v>0.08</v>
      </c>
      <c r="F4589" s="66"/>
      <c r="G4589" s="52"/>
      <c r="M4589" s="5" t="s">
        <v>4</v>
      </c>
      <c r="N4589" s="14" t="s">
        <v>2504</v>
      </c>
      <c r="O4589" s="5"/>
      <c r="P4589" s="44" t="str">
        <f t="shared" ref="P4589" si="5867">IF(K4592="Yes",IF(L4592="Yes","Yes","No"),"No")</f>
        <v>No</v>
      </c>
      <c r="Q4589" s="108"/>
      <c r="R4589" s="5" t="s">
        <v>1</v>
      </c>
      <c r="S4589" s="5" t="s">
        <v>5</v>
      </c>
      <c r="T4589" s="5" t="s">
        <v>7</v>
      </c>
      <c r="U4589" s="5">
        <v>243</v>
      </c>
      <c r="V4589" s="5">
        <v>79.010000000000005</v>
      </c>
      <c r="W4589" s="5">
        <v>83.76</v>
      </c>
      <c r="X4589" s="8">
        <f t="shared" si="5811"/>
        <v>-4.75</v>
      </c>
      <c r="Y4589" s="14">
        <v>160</v>
      </c>
      <c r="Z4589" s="5">
        <v>71.88</v>
      </c>
      <c r="AA4589" s="5">
        <v>75.319999999999993</v>
      </c>
      <c r="AB4589" s="72">
        <f t="shared" si="5851"/>
        <v>-3.4399999999999977</v>
      </c>
      <c r="AC4589" s="53"/>
    </row>
    <row r="4590" spans="1:29" x14ac:dyDescent="0.25">
      <c r="A4590" s="53">
        <v>6303025</v>
      </c>
      <c r="B4590" s="89" t="s">
        <v>2674</v>
      </c>
      <c r="C4590" s="53" t="s">
        <v>335</v>
      </c>
      <c r="D4590" s="50" t="s">
        <v>2508</v>
      </c>
      <c r="E4590" s="47">
        <f>VLOOKUP('2012 Accountability Database'!A4586,Dems1112!$A$2:$G$1082,4)</f>
        <v>0.22</v>
      </c>
      <c r="F4590" s="65" t="s">
        <v>2486</v>
      </c>
      <c r="G4590" s="62"/>
      <c r="H4590" s="13" t="str">
        <f>IF(V4590&gt;94,"Met",IF(X4590="--","n/a",IF(X4590&gt;=0,"Met","Did Not Meet")))</f>
        <v>Met</v>
      </c>
      <c r="I4590" s="13" t="str">
        <f>IF(V4591&gt;94,"Met",IF(X4591="--","n/a",IF(X4591&gt;=0,"Met","Did Not Meet")))</f>
        <v>Met</v>
      </c>
      <c r="J4590" s="13"/>
      <c r="K4590" s="13" t="str">
        <f>IF(Z4590&gt;94,"Met",IF(AB4590="--","n/a",IF(AB4590&gt;=0,"Met","Did Not Meet")))</f>
        <v>Did Not Meet</v>
      </c>
      <c r="L4590" s="13" t="str">
        <f>IF(Z4591&gt;94,"Met",IF(AB4591="--","n/a",IF(AB4591&gt;=0,"Met","Did Not Meet")))</f>
        <v>Did Not Meet</v>
      </c>
      <c r="M4590" s="1" t="s">
        <v>4</v>
      </c>
      <c r="N4590" s="68" t="s">
        <v>2497</v>
      </c>
      <c r="O4590" s="35"/>
      <c r="P4590" s="44"/>
      <c r="Q4590" s="108"/>
      <c r="R4590" s="5" t="s">
        <v>6</v>
      </c>
      <c r="S4590" s="1" t="s">
        <v>2</v>
      </c>
      <c r="T4590" s="1" t="s">
        <v>3</v>
      </c>
      <c r="U4590" s="5">
        <v>286</v>
      </c>
      <c r="V4590" s="1">
        <v>95.8</v>
      </c>
      <c r="W4590" s="1">
        <v>93.96</v>
      </c>
      <c r="X4590" s="9">
        <f t="shared" si="5811"/>
        <v>1.8400000000000034</v>
      </c>
      <c r="Y4590" s="14">
        <v>173</v>
      </c>
      <c r="Z4590" s="1">
        <v>76.3</v>
      </c>
      <c r="AA4590" s="1">
        <v>77.849999999999994</v>
      </c>
      <c r="AB4590" s="72">
        <f t="shared" si="5851"/>
        <v>-1.5499999999999972</v>
      </c>
      <c r="AC4590" s="53"/>
    </row>
    <row r="4591" spans="1:29" x14ac:dyDescent="0.25">
      <c r="A4591" s="53">
        <v>6303025</v>
      </c>
      <c r="B4591" s="89" t="s">
        <v>2674</v>
      </c>
      <c r="C4591" s="53" t="s">
        <v>335</v>
      </c>
      <c r="D4591" s="50" t="s">
        <v>974</v>
      </c>
      <c r="E4591" s="47" t="str">
        <f>VLOOKUP('2012 Accountability Database'!A4586,Dems1112!$A$2:$G$1082,5)</f>
        <v>K-5</v>
      </c>
      <c r="F4591" s="65" t="s">
        <v>2487</v>
      </c>
      <c r="G4591" s="62"/>
      <c r="H4591" s="13" t="str">
        <f>IF(V4592&gt;94,"Met",IF(X4592="--","n/a",IF(X4592&gt;=0,"Met","Did Not Meet")))</f>
        <v>Did Not Meet</v>
      </c>
      <c r="I4591" s="13" t="str">
        <f>IF(V4593&gt;94,"Met",IF(X4593="--","n/a",IF(X4593&gt;=0,"Met","Did Not Meet")))</f>
        <v>Did Not Meet</v>
      </c>
      <c r="J4591" s="13"/>
      <c r="K4591" s="13" t="str">
        <f>IF(Z4592&gt;94,"Met",IF(AB4592="--","n/a",IF(AB4592&gt;=0,"Met","Did Not Meet")))</f>
        <v>Did Not Meet</v>
      </c>
      <c r="L4591" s="13" t="str">
        <f>IF(Z4593&gt;94,"Met",IF(AB4593="--","n/a",IF(AB4593&gt;=0,"Met","Did Not Meet")))</f>
        <v>Did Not Meet</v>
      </c>
      <c r="M4591" s="1" t="s">
        <v>4</v>
      </c>
      <c r="N4591" s="14"/>
      <c r="O4591" s="35" t="s">
        <v>2506</v>
      </c>
      <c r="P4591" s="83" t="str">
        <f t="shared" ref="P4591" si="5868">IF(P4586="No"," ", IF(P4588="No"," ",IF(P4587="No", " ",IF(P4589="No"," ","X"))))</f>
        <v xml:space="preserve"> </v>
      </c>
      <c r="Q4591" s="108"/>
      <c r="R4591" s="5" t="s">
        <v>6</v>
      </c>
      <c r="S4591" s="1" t="s">
        <v>2</v>
      </c>
      <c r="T4591" s="1" t="s">
        <v>7</v>
      </c>
      <c r="U4591" s="5">
        <v>79</v>
      </c>
      <c r="V4591" s="1">
        <v>88.61</v>
      </c>
      <c r="W4591" s="1">
        <v>84.91</v>
      </c>
      <c r="X4591" s="9">
        <f t="shared" si="5811"/>
        <v>3.7000000000000028</v>
      </c>
      <c r="Y4591" s="14">
        <v>40</v>
      </c>
      <c r="Z4591" s="1">
        <v>60</v>
      </c>
      <c r="AA4591" s="1">
        <v>62.99</v>
      </c>
      <c r="AB4591" s="72">
        <f t="shared" si="5851"/>
        <v>-2.990000000000002</v>
      </c>
      <c r="AC4591" s="53"/>
    </row>
    <row r="4592" spans="1:29" ht="15.75" x14ac:dyDescent="0.25">
      <c r="A4592" s="53">
        <v>6303025</v>
      </c>
      <c r="B4592" s="89" t="s">
        <v>2674</v>
      </c>
      <c r="C4592" s="53" t="s">
        <v>335</v>
      </c>
      <c r="D4592" s="50" t="s">
        <v>975</v>
      </c>
      <c r="E4592" s="48" t="str">
        <f>VLOOKUP('2012 Accountability Database'!A4586,Dems1112!$A$2:$G$1082,6)</f>
        <v>3 (Central AR)</v>
      </c>
      <c r="F4592" s="66"/>
      <c r="G4592" s="63" t="s">
        <v>2488</v>
      </c>
      <c r="H4592" s="61" t="str">
        <f t="shared" ref="H4592:I4592" si="5869">IF(H4590="Met","Yes",IF(H4591="Met","Yes","No"))</f>
        <v>Yes</v>
      </c>
      <c r="I4592" s="61" t="str">
        <f t="shared" si="5869"/>
        <v>Yes</v>
      </c>
      <c r="J4592" s="55"/>
      <c r="K4592" s="61" t="str">
        <f t="shared" ref="K4592:L4592" si="5870">IF(K4590="Met","Yes",IF(K4591="Met","Yes","No"))</f>
        <v>No</v>
      </c>
      <c r="L4592" s="61" t="str">
        <f t="shared" si="5870"/>
        <v>No</v>
      </c>
      <c r="M4592" s="1" t="s">
        <v>4</v>
      </c>
      <c r="N4592" s="14"/>
      <c r="O4592" s="35" t="s">
        <v>2505</v>
      </c>
      <c r="P4592" s="83" t="str">
        <f t="shared" ref="P4592" si="5871">IF(P4591="X"," ",IF(P4593="X"," ","X"))</f>
        <v>X</v>
      </c>
      <c r="Q4592" s="94" t="s">
        <v>2759</v>
      </c>
      <c r="R4592" s="5" t="s">
        <v>6</v>
      </c>
      <c r="S4592" s="1" t="s">
        <v>5</v>
      </c>
      <c r="T4592" s="1" t="s">
        <v>3</v>
      </c>
      <c r="U4592" s="5">
        <v>829</v>
      </c>
      <c r="V4592" s="1">
        <v>93.73</v>
      </c>
      <c r="W4592" s="1">
        <v>93.96</v>
      </c>
      <c r="X4592" s="6">
        <f t="shared" si="5811"/>
        <v>-0.22999999999998977</v>
      </c>
      <c r="Y4592" s="14">
        <v>539</v>
      </c>
      <c r="Z4592" s="1">
        <v>74.400000000000006</v>
      </c>
      <c r="AA4592" s="1">
        <v>77.849999999999994</v>
      </c>
      <c r="AB4592" s="72">
        <f t="shared" si="5851"/>
        <v>-3.4499999999999886</v>
      </c>
      <c r="AC4592" s="53"/>
    </row>
    <row r="4593" spans="1:29" x14ac:dyDescent="0.25">
      <c r="A4593" s="54">
        <v>6303025</v>
      </c>
      <c r="B4593" s="90" t="s">
        <v>2674</v>
      </c>
      <c r="C4593" s="54" t="s">
        <v>335</v>
      </c>
      <c r="D4593" s="4"/>
      <c r="E4593" s="4"/>
      <c r="F4593" s="67"/>
      <c r="G4593" s="64"/>
      <c r="H4593" s="43"/>
      <c r="I4593" s="43"/>
      <c r="J4593" s="43"/>
      <c r="K4593" s="43"/>
      <c r="L4593" s="43"/>
      <c r="M4593" s="4" t="s">
        <v>4</v>
      </c>
      <c r="N4593" s="15"/>
      <c r="O4593" s="38" t="s">
        <v>2482</v>
      </c>
      <c r="P4593" s="84" t="str">
        <f>IF(E4587="Achieving School"," ","X")</f>
        <v xml:space="preserve"> </v>
      </c>
      <c r="Q4593" s="91"/>
      <c r="R4593" s="4" t="s">
        <v>6</v>
      </c>
      <c r="S4593" s="4" t="s">
        <v>5</v>
      </c>
      <c r="T4593" s="4" t="s">
        <v>7</v>
      </c>
      <c r="U4593" s="4">
        <v>243</v>
      </c>
      <c r="V4593" s="4">
        <v>84.36</v>
      </c>
      <c r="W4593" s="4">
        <v>84.91</v>
      </c>
      <c r="X4593" s="7">
        <f t="shared" si="5811"/>
        <v>-0.54999999999999716</v>
      </c>
      <c r="Y4593" s="15">
        <v>160</v>
      </c>
      <c r="Z4593" s="4">
        <v>57.5</v>
      </c>
      <c r="AA4593" s="4">
        <v>62.99</v>
      </c>
      <c r="AB4593" s="73">
        <f t="shared" si="5851"/>
        <v>-5.490000000000002</v>
      </c>
      <c r="AC4593" s="54"/>
    </row>
    <row r="4594" spans="1:29" x14ac:dyDescent="0.25">
      <c r="A4594" s="1">
        <v>6303026</v>
      </c>
      <c r="B4594" s="87" t="s">
        <v>2674</v>
      </c>
      <c r="C4594" s="55" t="s">
        <v>336</v>
      </c>
      <c r="E4594" s="42"/>
      <c r="F4594" s="65" t="s">
        <v>2483</v>
      </c>
      <c r="G4594" s="62"/>
      <c r="H4594" s="37" t="str">
        <f>IF(V4594&gt;94,"Met",IF(X4594="--","n/a",IF(X4594&gt;=0,"Met","Did Not Meet")))</f>
        <v>Met</v>
      </c>
      <c r="I4594" s="37" t="str">
        <f>IF(V4595&gt;94,"Met",IF(X4595="--","n/a",IF(X4595&gt;=0,"Met","Did Not Meet")))</f>
        <v>Met</v>
      </c>
      <c r="K4594" s="13" t="str">
        <f>IF(Z4594&gt;94,"Met",IF(AB4594="--","n/a",IF(AB4594&gt;=0,"Met","Did Not Meet")))</f>
        <v>Met</v>
      </c>
      <c r="L4594" s="13" t="str">
        <f>IF(Z4595&gt;94,"Met",IF(AB4595="--","n/a",IF(AB4595&gt;=0,"Met","Did Not Meet")))</f>
        <v>Met</v>
      </c>
      <c r="M4594" s="1" t="s">
        <v>4</v>
      </c>
      <c r="N4594" s="14" t="s">
        <v>2502</v>
      </c>
      <c r="O4594" s="5"/>
      <c r="P4594" s="44" t="str">
        <f t="shared" ref="P4594" si="5872">IF(H4596="Yes",IF(I4596="Yes","Yes","No"),"No")</f>
        <v>Yes</v>
      </c>
      <c r="Q4594" s="93"/>
      <c r="R4594" s="5" t="s">
        <v>1</v>
      </c>
      <c r="S4594" s="1" t="s">
        <v>2</v>
      </c>
      <c r="T4594" s="1" t="s">
        <v>3</v>
      </c>
      <c r="U4594" s="5">
        <v>1050</v>
      </c>
      <c r="V4594" s="1">
        <v>87.9</v>
      </c>
      <c r="W4594" s="1">
        <v>80.77</v>
      </c>
      <c r="X4594" s="9">
        <f t="shared" si="5811"/>
        <v>7.1300000000000097</v>
      </c>
      <c r="Y4594" s="14">
        <v>989</v>
      </c>
      <c r="Z4594" s="1">
        <v>89.69</v>
      </c>
      <c r="AA4594" s="1">
        <v>80.900000000000006</v>
      </c>
      <c r="AB4594" s="71">
        <f t="shared" si="5851"/>
        <v>8.789999999999992</v>
      </c>
      <c r="AC4594" s="36"/>
    </row>
    <row r="4595" spans="1:29" ht="15.75" x14ac:dyDescent="0.25">
      <c r="A4595" s="53">
        <v>6303026</v>
      </c>
      <c r="B4595" s="89" t="s">
        <v>2674</v>
      </c>
      <c r="C4595" s="53" t="s">
        <v>336</v>
      </c>
      <c r="D4595" s="49" t="s">
        <v>2498</v>
      </c>
      <c r="E4595" s="34" t="str">
        <f>M4594</f>
        <v>Achieving School</v>
      </c>
      <c r="F4595" s="65" t="s">
        <v>2484</v>
      </c>
      <c r="G4595" s="62"/>
      <c r="H4595" s="13" t="str">
        <f>IF(V4596&gt;94,"Met",IF(X4596="--","n/a",IF(X4596&gt;=0,"Met","Did Not Meet")))</f>
        <v>Met</v>
      </c>
      <c r="I4595" s="13" t="str">
        <f>IF(V4597&gt;94,"Met",IF(X4597="--","n/a",IF(X4597&gt;=0,"Met","Did Not Meet")))</f>
        <v>Met</v>
      </c>
      <c r="K4595" s="13" t="str">
        <f>IF(Z4596&gt;94,"Met",IF(AB4596="--","n/a",IF(AB4596&gt;=0,"Met","Did Not Meet")))</f>
        <v>Met</v>
      </c>
      <c r="L4595" s="13" t="str">
        <f>IF(Z4597&gt;94,"Met",IF(AB4597="--","n/a",IF(AB4597&gt;=0,"Met","Did Not Meet")))</f>
        <v>Met</v>
      </c>
      <c r="M4595" s="5" t="s">
        <v>4</v>
      </c>
      <c r="N4595" s="14" t="s">
        <v>2501</v>
      </c>
      <c r="O4595" s="5"/>
      <c r="P4595" s="44" t="str">
        <f t="shared" ref="P4595" si="5873">IF(K4596="Yes",IF(L4596="Yes","Yes","No"),"No")</f>
        <v>Yes</v>
      </c>
      <c r="Q4595" s="94" t="s">
        <v>2759</v>
      </c>
      <c r="R4595" s="5" t="s">
        <v>1</v>
      </c>
      <c r="S4595" s="5" t="s">
        <v>2</v>
      </c>
      <c r="T4595" s="5" t="s">
        <v>7</v>
      </c>
      <c r="U4595" s="5">
        <v>507</v>
      </c>
      <c r="V4595" s="5">
        <v>79.09</v>
      </c>
      <c r="W4595" s="5">
        <v>68.430000000000007</v>
      </c>
      <c r="X4595" s="11">
        <f t="shared" si="5811"/>
        <v>10.659999999999997</v>
      </c>
      <c r="Y4595" s="14">
        <v>470</v>
      </c>
      <c r="Z4595" s="5">
        <v>83.19</v>
      </c>
      <c r="AA4595" s="5">
        <v>69.849999999999994</v>
      </c>
      <c r="AB4595" s="71">
        <f t="shared" si="5851"/>
        <v>13.340000000000003</v>
      </c>
      <c r="AC4595" s="53"/>
    </row>
    <row r="4596" spans="1:29" ht="15" customHeight="1" x14ac:dyDescent="0.25">
      <c r="A4596" s="53">
        <v>6303026</v>
      </c>
      <c r="B4596" s="89" t="s">
        <v>2674</v>
      </c>
      <c r="C4596" s="53" t="s">
        <v>336</v>
      </c>
      <c r="D4596" s="49" t="s">
        <v>2499</v>
      </c>
      <c r="E4596" s="35" t="str">
        <f>VLOOKUP('2012 Accountability Database'!$A4594,'2011 AYP'!A$2:B$1072,2)</f>
        <v>SI_3 (School Improvement Year 3)</v>
      </c>
      <c r="F4596" s="66"/>
      <c r="G4596" s="63" t="s">
        <v>2485</v>
      </c>
      <c r="H4596" s="60" t="str">
        <f t="shared" ref="H4596:I4596" si="5874">IF(H4594="Met","Yes",IF(H4595="Met","Yes","No"))</f>
        <v>Yes</v>
      </c>
      <c r="I4596" s="60" t="str">
        <f t="shared" si="5874"/>
        <v>Yes</v>
      </c>
      <c r="J4596" s="42"/>
      <c r="K4596" s="60" t="str">
        <f t="shared" ref="K4596:L4596" si="5875">IF(K4594="Met","Yes",IF(K4595="Met","Yes","No"))</f>
        <v>Yes</v>
      </c>
      <c r="L4596" s="60" t="str">
        <f t="shared" si="5875"/>
        <v>Yes</v>
      </c>
      <c r="M4596" s="5" t="s">
        <v>4</v>
      </c>
      <c r="N4596" s="14" t="s">
        <v>2503</v>
      </c>
      <c r="O4596" s="5"/>
      <c r="P4596" s="44" t="str">
        <f t="shared" ref="P4596" si="5876">IF(H4600="Yes",IF(I4600="Yes","Yes","No"),"No")</f>
        <v>Yes</v>
      </c>
      <c r="Q4596" s="108" t="s">
        <v>2758</v>
      </c>
      <c r="R4596" s="5" t="s">
        <v>1</v>
      </c>
      <c r="S4596" s="5" t="s">
        <v>5</v>
      </c>
      <c r="T4596" s="5" t="s">
        <v>3</v>
      </c>
      <c r="U4596" s="5">
        <v>3098</v>
      </c>
      <c r="V4596" s="5">
        <v>82.34</v>
      </c>
      <c r="W4596" s="5">
        <v>80.77</v>
      </c>
      <c r="X4596" s="11">
        <f t="shared" si="5811"/>
        <v>1.5700000000000074</v>
      </c>
      <c r="Y4596" s="14">
        <v>2872</v>
      </c>
      <c r="Z4596" s="5">
        <v>83.53</v>
      </c>
      <c r="AA4596" s="5">
        <v>80.900000000000006</v>
      </c>
      <c r="AB4596" s="71">
        <f t="shared" si="5851"/>
        <v>2.6299999999999955</v>
      </c>
      <c r="AC4596" s="53"/>
    </row>
    <row r="4597" spans="1:29" x14ac:dyDescent="0.25">
      <c r="A4597" s="53">
        <v>6303026</v>
      </c>
      <c r="B4597" s="89" t="s">
        <v>2674</v>
      </c>
      <c r="C4597" s="53" t="s">
        <v>336</v>
      </c>
      <c r="D4597" s="49" t="s">
        <v>2507</v>
      </c>
      <c r="E4597" s="47">
        <f>VLOOKUP('2012 Accountability Database'!A4594,Dems1112!$A$2:$G$1082,3)</f>
        <v>0.25</v>
      </c>
      <c r="F4597" s="66"/>
      <c r="G4597" s="52"/>
      <c r="M4597" s="1" t="s">
        <v>4</v>
      </c>
      <c r="N4597" s="14" t="s">
        <v>2504</v>
      </c>
      <c r="O4597" s="5"/>
      <c r="P4597" s="44" t="str">
        <f t="shared" ref="P4597" si="5877">IF(K4600="Yes",IF(L4600="Yes","Yes","No"),"No")</f>
        <v>Yes</v>
      </c>
      <c r="Q4597" s="108"/>
      <c r="R4597" s="5" t="s">
        <v>1</v>
      </c>
      <c r="S4597" s="1" t="s">
        <v>5</v>
      </c>
      <c r="T4597" s="1" t="s">
        <v>7</v>
      </c>
      <c r="U4597" s="5">
        <v>1446</v>
      </c>
      <c r="V4597" s="1">
        <v>70.33</v>
      </c>
      <c r="W4597" s="1">
        <v>68.430000000000007</v>
      </c>
      <c r="X4597" s="9">
        <f t="shared" si="5811"/>
        <v>1.8999999999999915</v>
      </c>
      <c r="Y4597" s="14">
        <v>1296</v>
      </c>
      <c r="Z4597" s="1">
        <v>73.3</v>
      </c>
      <c r="AA4597" s="1">
        <v>69.849999999999994</v>
      </c>
      <c r="AB4597" s="71">
        <f t="shared" si="5851"/>
        <v>3.4500000000000028</v>
      </c>
      <c r="AC4597" s="53"/>
    </row>
    <row r="4598" spans="1:29" x14ac:dyDescent="0.25">
      <c r="A4598" s="53">
        <v>6303026</v>
      </c>
      <c r="B4598" s="89" t="s">
        <v>2674</v>
      </c>
      <c r="C4598" s="53" t="s">
        <v>336</v>
      </c>
      <c r="D4598" s="50" t="s">
        <v>2508</v>
      </c>
      <c r="E4598" s="47">
        <f>VLOOKUP('2012 Accountability Database'!A4594,Dems1112!$A$2:$G$1082,4)</f>
        <v>0.44</v>
      </c>
      <c r="F4598" s="65" t="s">
        <v>2486</v>
      </c>
      <c r="G4598" s="62"/>
      <c r="H4598" s="13" t="str">
        <f>IF(V4598&gt;94,"Met",IF(X4598="--","n/a",IF(X4598&gt;=0,"Met","Did Not Meet")))</f>
        <v>Met</v>
      </c>
      <c r="I4598" s="13" t="str">
        <f>IF(V4599&gt;94,"Met",IF(X4599="--","n/a",IF(X4599&gt;=0,"Met","Did Not Meet")))</f>
        <v>Met</v>
      </c>
      <c r="J4598" s="13"/>
      <c r="K4598" s="13" t="str">
        <f>IF(Z4598&gt;94,"Met",IF(AB4598="--","n/a",IF(AB4598&gt;=0,"Met","Did Not Meet")))</f>
        <v>Met</v>
      </c>
      <c r="L4598" s="13" t="str">
        <f>IF(Z4599&gt;94,"Met",IF(AB4599="--","n/a",IF(AB4599&gt;=0,"Met","Did Not Meet")))</f>
        <v>Met</v>
      </c>
      <c r="M4598" s="1" t="s">
        <v>4</v>
      </c>
      <c r="N4598" s="68" t="s">
        <v>2497</v>
      </c>
      <c r="O4598" s="35"/>
      <c r="P4598" s="44"/>
      <c r="Q4598" s="108"/>
      <c r="R4598" s="5" t="s">
        <v>6</v>
      </c>
      <c r="S4598" s="1" t="s">
        <v>2</v>
      </c>
      <c r="T4598" s="1" t="s">
        <v>3</v>
      </c>
      <c r="U4598" s="5">
        <v>1132</v>
      </c>
      <c r="V4598" s="1">
        <v>86.04</v>
      </c>
      <c r="W4598" s="1">
        <v>84.85</v>
      </c>
      <c r="X4598" s="9">
        <f t="shared" si="5811"/>
        <v>1.1900000000000119</v>
      </c>
      <c r="Y4598" s="14">
        <v>998</v>
      </c>
      <c r="Z4598" s="1">
        <v>84.07</v>
      </c>
      <c r="AA4598" s="1">
        <v>83.58</v>
      </c>
      <c r="AB4598" s="71">
        <f t="shared" si="5851"/>
        <v>0.48999999999999488</v>
      </c>
      <c r="AC4598" s="53"/>
    </row>
    <row r="4599" spans="1:29" x14ac:dyDescent="0.25">
      <c r="A4599" s="53">
        <v>6303026</v>
      </c>
      <c r="B4599" s="89" t="s">
        <v>2674</v>
      </c>
      <c r="C4599" s="53" t="s">
        <v>336</v>
      </c>
      <c r="D4599" s="50" t="s">
        <v>974</v>
      </c>
      <c r="E4599" s="47" t="str">
        <f>VLOOKUP('2012 Accountability Database'!A4594,Dems1112!$A$2:$G$1082,5)</f>
        <v>6-8</v>
      </c>
      <c r="F4599" s="65" t="s">
        <v>2487</v>
      </c>
      <c r="G4599" s="62"/>
      <c r="H4599" s="13" t="str">
        <f>IF(V4600&gt;94,"Met",IF(X4600="--","n/a",IF(X4600&gt;=0,"Met","Did Not Meet")))</f>
        <v>Did Not Meet</v>
      </c>
      <c r="I4599" s="13" t="str">
        <f>IF(V4601&gt;94,"Met",IF(X4601="--","n/a",IF(X4601&gt;=0,"Met","Did Not Meet")))</f>
        <v>Did Not Meet</v>
      </c>
      <c r="J4599" s="13"/>
      <c r="K4599" s="13" t="str">
        <f>IF(Z4600&gt;94,"Met",IF(AB4600="--","n/a",IF(AB4600&gt;=0,"Met","Did Not Meet")))</f>
        <v>Did Not Meet</v>
      </c>
      <c r="L4599" s="13" t="str">
        <f>IF(Z4601&gt;94,"Met",IF(AB4601="--","n/a",IF(AB4601&gt;=0,"Met","Did Not Meet")))</f>
        <v>Did Not Meet</v>
      </c>
      <c r="M4599" s="1" t="s">
        <v>4</v>
      </c>
      <c r="N4599" s="14"/>
      <c r="O4599" s="35" t="s">
        <v>2506</v>
      </c>
      <c r="P4599" s="83" t="str">
        <f t="shared" ref="P4599" si="5878">IF(P4594="No"," ", IF(P4596="No"," ",IF(P4595="No", " ",IF(P4597="No"," ","X"))))</f>
        <v>X</v>
      </c>
      <c r="Q4599" s="108"/>
      <c r="R4599" s="5" t="s">
        <v>6</v>
      </c>
      <c r="S4599" s="1" t="s">
        <v>2</v>
      </c>
      <c r="T4599" s="1" t="s">
        <v>7</v>
      </c>
      <c r="U4599" s="5">
        <v>528</v>
      </c>
      <c r="V4599" s="1">
        <v>76.89</v>
      </c>
      <c r="W4599" s="1">
        <v>75.319999999999993</v>
      </c>
      <c r="X4599" s="9">
        <f t="shared" si="5811"/>
        <v>1.5700000000000074</v>
      </c>
      <c r="Y4599" s="14">
        <v>478</v>
      </c>
      <c r="Z4599" s="1">
        <v>75.31</v>
      </c>
      <c r="AA4599" s="1">
        <v>74.209999999999994</v>
      </c>
      <c r="AB4599" s="71">
        <f t="shared" si="5851"/>
        <v>1.1000000000000085</v>
      </c>
      <c r="AC4599" s="53"/>
    </row>
    <row r="4600" spans="1:29" ht="15.75" x14ac:dyDescent="0.25">
      <c r="A4600" s="53">
        <v>6303026</v>
      </c>
      <c r="B4600" s="89" t="s">
        <v>2674</v>
      </c>
      <c r="C4600" s="53" t="s">
        <v>336</v>
      </c>
      <c r="D4600" s="50" t="s">
        <v>975</v>
      </c>
      <c r="E4600" s="48" t="str">
        <f>VLOOKUP('2012 Accountability Database'!A4594,Dems1112!$A$2:$G$1082,6)</f>
        <v>3 (Central AR)</v>
      </c>
      <c r="F4600" s="66"/>
      <c r="G4600" s="63" t="s">
        <v>2488</v>
      </c>
      <c r="H4600" s="61" t="str">
        <f t="shared" ref="H4600:I4600" si="5879">IF(H4598="Met","Yes",IF(H4599="Met","Yes","No"))</f>
        <v>Yes</v>
      </c>
      <c r="I4600" s="61" t="str">
        <f t="shared" si="5879"/>
        <v>Yes</v>
      </c>
      <c r="J4600" s="55"/>
      <c r="K4600" s="61" t="str">
        <f t="shared" ref="K4600:L4600" si="5880">IF(K4598="Met","Yes",IF(K4599="Met","Yes","No"))</f>
        <v>Yes</v>
      </c>
      <c r="L4600" s="61" t="str">
        <f t="shared" si="5880"/>
        <v>Yes</v>
      </c>
      <c r="M4600" s="5" t="s">
        <v>4</v>
      </c>
      <c r="N4600" s="14"/>
      <c r="O4600" s="35" t="s">
        <v>2505</v>
      </c>
      <c r="P4600" s="83" t="str">
        <f t="shared" ref="P4600" si="5881">IF(P4599="X"," ",IF(P4601="X"," ","X"))</f>
        <v xml:space="preserve"> </v>
      </c>
      <c r="Q4600" s="94" t="s">
        <v>2759</v>
      </c>
      <c r="R4600" s="5" t="s">
        <v>6</v>
      </c>
      <c r="S4600" s="5" t="s">
        <v>5</v>
      </c>
      <c r="T4600" s="5" t="s">
        <v>3</v>
      </c>
      <c r="U4600" s="5">
        <v>3360</v>
      </c>
      <c r="V4600" s="5">
        <v>84.7</v>
      </c>
      <c r="W4600" s="5">
        <v>84.85</v>
      </c>
      <c r="X4600" s="8">
        <f t="shared" si="5811"/>
        <v>-0.14999999999999147</v>
      </c>
      <c r="Y4600" s="14">
        <v>2887</v>
      </c>
      <c r="Z4600" s="5">
        <v>83.2</v>
      </c>
      <c r="AA4600" s="5">
        <v>83.58</v>
      </c>
      <c r="AB4600" s="72">
        <f t="shared" si="5851"/>
        <v>-0.37999999999999545</v>
      </c>
      <c r="AC4600" s="53"/>
    </row>
    <row r="4601" spans="1:29" x14ac:dyDescent="0.25">
      <c r="A4601" s="54">
        <v>6303026</v>
      </c>
      <c r="B4601" s="90" t="s">
        <v>2674</v>
      </c>
      <c r="C4601" s="54" t="s">
        <v>336</v>
      </c>
      <c r="D4601" s="4"/>
      <c r="E4601" s="4"/>
      <c r="F4601" s="67"/>
      <c r="G4601" s="64"/>
      <c r="H4601" s="43"/>
      <c r="I4601" s="43"/>
      <c r="J4601" s="43"/>
      <c r="K4601" s="43"/>
      <c r="L4601" s="43"/>
      <c r="M4601" s="4" t="s">
        <v>4</v>
      </c>
      <c r="N4601" s="15"/>
      <c r="O4601" s="38" t="s">
        <v>2482</v>
      </c>
      <c r="P4601" s="84" t="str">
        <f>IF(E4595="Achieving School"," ","X")</f>
        <v xml:space="preserve"> </v>
      </c>
      <c r="Q4601" s="91"/>
      <c r="R4601" s="4" t="s">
        <v>6</v>
      </c>
      <c r="S4601" s="4" t="s">
        <v>5</v>
      </c>
      <c r="T4601" s="4" t="s">
        <v>7</v>
      </c>
      <c r="U4601" s="4">
        <v>1495</v>
      </c>
      <c r="V4601" s="4">
        <v>74.25</v>
      </c>
      <c r="W4601" s="4">
        <v>75.319999999999993</v>
      </c>
      <c r="X4601" s="7">
        <f t="shared" si="5811"/>
        <v>-1.0699999999999932</v>
      </c>
      <c r="Y4601" s="15">
        <v>1309</v>
      </c>
      <c r="Z4601" s="4">
        <v>73.569999999999993</v>
      </c>
      <c r="AA4601" s="4">
        <v>74.209999999999994</v>
      </c>
      <c r="AB4601" s="73">
        <f t="shared" si="5851"/>
        <v>-0.64000000000000057</v>
      </c>
      <c r="AC4601" s="54"/>
    </row>
    <row r="4602" spans="1:29" x14ac:dyDescent="0.25">
      <c r="A4602" s="1">
        <v>6303027</v>
      </c>
      <c r="B4602" s="87" t="s">
        <v>2674</v>
      </c>
      <c r="C4602" s="55" t="s">
        <v>337</v>
      </c>
      <c r="E4602" s="42"/>
      <c r="F4602" s="65" t="s">
        <v>2483</v>
      </c>
      <c r="G4602" s="62"/>
      <c r="H4602" s="37" t="str">
        <f>IF(V4602&gt;94,"Met",IF(X4602="--","n/a",IF(X4602&gt;=0,"Met","Did Not Meet")))</f>
        <v>Met</v>
      </c>
      <c r="I4602" s="37" t="str">
        <f>IF(V4603&gt;94,"Met",IF(X4603="--","n/a",IF(X4603&gt;=0,"Met","Did Not Meet")))</f>
        <v>Did Not Meet</v>
      </c>
      <c r="K4602" s="13" t="str">
        <f>IF(Z4602&gt;94,"Met",IF(AB4602="--","n/a",IF(AB4602&gt;=0,"Met","Did Not Meet")))</f>
        <v>Met</v>
      </c>
      <c r="L4602" s="13" t="str">
        <f>IF(Z4603&gt;94,"Met",IF(AB4603="--","n/a",IF(AB4603&gt;=0,"Met","Did Not Meet")))</f>
        <v>Met</v>
      </c>
      <c r="M4602" s="1" t="s">
        <v>4</v>
      </c>
      <c r="N4602" s="14" t="s">
        <v>2502</v>
      </c>
      <c r="O4602" s="5"/>
      <c r="P4602" s="44" t="str">
        <f t="shared" ref="P4602" si="5882">IF(H4604="Yes",IF(I4604="Yes","Yes","No"),"No")</f>
        <v>No</v>
      </c>
      <c r="Q4602" s="93"/>
      <c r="R4602" s="5" t="s">
        <v>1</v>
      </c>
      <c r="S4602" s="1" t="s">
        <v>2</v>
      </c>
      <c r="T4602" s="1" t="s">
        <v>3</v>
      </c>
      <c r="U4602" s="5">
        <v>264</v>
      </c>
      <c r="V4602" s="1">
        <v>90.91</v>
      </c>
      <c r="W4602" s="1">
        <v>89.68</v>
      </c>
      <c r="X4602" s="9">
        <f t="shared" si="5811"/>
        <v>1.2299999999999898</v>
      </c>
      <c r="Y4602" s="14">
        <v>155</v>
      </c>
      <c r="Z4602" s="1">
        <v>92.26</v>
      </c>
      <c r="AA4602" s="1">
        <v>80.03</v>
      </c>
      <c r="AB4602" s="71">
        <f t="shared" si="5851"/>
        <v>12.230000000000004</v>
      </c>
      <c r="AC4602" s="36"/>
    </row>
    <row r="4603" spans="1:29" ht="15.75" x14ac:dyDescent="0.25">
      <c r="A4603" s="53">
        <v>6303027</v>
      </c>
      <c r="B4603" s="89" t="s">
        <v>2674</v>
      </c>
      <c r="C4603" s="53" t="s">
        <v>337</v>
      </c>
      <c r="D4603" s="49" t="s">
        <v>2498</v>
      </c>
      <c r="E4603" s="34" t="str">
        <f>M4602</f>
        <v>Achieving School</v>
      </c>
      <c r="F4603" s="65" t="s">
        <v>2484</v>
      </c>
      <c r="G4603" s="62"/>
      <c r="H4603" s="13" t="str">
        <f>IF(V4604&gt;94,"Met",IF(X4604="--","n/a",IF(X4604&gt;=0,"Met","Did Not Meet")))</f>
        <v>Did Not Meet</v>
      </c>
      <c r="I4603" s="13" t="str">
        <f>IF(V4605&gt;94,"Met",IF(X4605="--","n/a",IF(X4605&gt;=0,"Met","Did Not Meet")))</f>
        <v>Did Not Meet</v>
      </c>
      <c r="K4603" s="13" t="str">
        <f>IF(Z4604&gt;94,"Met",IF(AB4604="--","n/a",IF(AB4604&gt;=0,"Met","Did Not Meet")))</f>
        <v>Met</v>
      </c>
      <c r="L4603" s="13" t="str">
        <f>IF(Z4605&gt;94,"Met",IF(AB4605="--","n/a",IF(AB4605&gt;=0,"Met","Did Not Meet")))</f>
        <v>Met</v>
      </c>
      <c r="M4603" s="1" t="s">
        <v>4</v>
      </c>
      <c r="N4603" s="14" t="s">
        <v>2501</v>
      </c>
      <c r="O4603" s="5"/>
      <c r="P4603" s="44" t="str">
        <f t="shared" ref="P4603" si="5883">IF(K4604="Yes",IF(L4604="Yes","Yes","No"),"No")</f>
        <v>Yes</v>
      </c>
      <c r="Q4603" s="94" t="s">
        <v>2759</v>
      </c>
      <c r="R4603" s="5" t="s">
        <v>1</v>
      </c>
      <c r="S4603" s="1" t="s">
        <v>2</v>
      </c>
      <c r="T4603" s="1" t="s">
        <v>7</v>
      </c>
      <c r="U4603" s="5">
        <v>127</v>
      </c>
      <c r="V4603" s="1">
        <v>81.89</v>
      </c>
      <c r="W4603" s="1">
        <v>82.87</v>
      </c>
      <c r="X4603" s="6">
        <f t="shared" si="5811"/>
        <v>-0.98000000000000398</v>
      </c>
      <c r="Y4603" s="14">
        <v>73</v>
      </c>
      <c r="Z4603" s="1">
        <v>89.04</v>
      </c>
      <c r="AA4603" s="1">
        <v>71.59</v>
      </c>
      <c r="AB4603" s="71">
        <f t="shared" si="5851"/>
        <v>17.450000000000003</v>
      </c>
      <c r="AC4603" s="53"/>
    </row>
    <row r="4604" spans="1:29" ht="15" customHeight="1" x14ac:dyDescent="0.25">
      <c r="A4604" s="53">
        <v>6303027</v>
      </c>
      <c r="B4604" s="89" t="s">
        <v>2674</v>
      </c>
      <c r="C4604" s="53" t="s">
        <v>337</v>
      </c>
      <c r="D4604" s="49" t="s">
        <v>2499</v>
      </c>
      <c r="E4604" s="35" t="str">
        <f>VLOOKUP('2012 Accountability Database'!$A4602,'2011 AYP'!A$2:B$1072,2)</f>
        <v xml:space="preserve"> MS (Met Standards)</v>
      </c>
      <c r="F4604" s="66"/>
      <c r="G4604" s="63" t="s">
        <v>2485</v>
      </c>
      <c r="H4604" s="60" t="str">
        <f t="shared" ref="H4604:I4604" si="5884">IF(H4602="Met","Yes",IF(H4603="Met","Yes","No"))</f>
        <v>Yes</v>
      </c>
      <c r="I4604" s="60" t="str">
        <f t="shared" si="5884"/>
        <v>No</v>
      </c>
      <c r="J4604" s="42"/>
      <c r="K4604" s="60" t="str">
        <f t="shared" ref="K4604:L4604" si="5885">IF(K4602="Met","Yes",IF(K4603="Met","Yes","No"))</f>
        <v>Yes</v>
      </c>
      <c r="L4604" s="60" t="str">
        <f t="shared" si="5885"/>
        <v>Yes</v>
      </c>
      <c r="M4604" s="5" t="s">
        <v>4</v>
      </c>
      <c r="N4604" s="14" t="s">
        <v>2503</v>
      </c>
      <c r="O4604" s="5"/>
      <c r="P4604" s="44" t="str">
        <f t="shared" ref="P4604" si="5886">IF(H4608="Yes",IF(I4608="Yes","Yes","No"),"No")</f>
        <v>Yes</v>
      </c>
      <c r="Q4604" s="108" t="s">
        <v>2758</v>
      </c>
      <c r="R4604" s="5" t="s">
        <v>1</v>
      </c>
      <c r="S4604" s="5" t="s">
        <v>5</v>
      </c>
      <c r="T4604" s="5" t="s">
        <v>3</v>
      </c>
      <c r="U4604" s="5">
        <v>722</v>
      </c>
      <c r="V4604" s="5">
        <v>89.2</v>
      </c>
      <c r="W4604" s="5">
        <v>89.68</v>
      </c>
      <c r="X4604" s="8">
        <f t="shared" si="5811"/>
        <v>-0.48000000000000398</v>
      </c>
      <c r="Y4604" s="14">
        <v>457</v>
      </c>
      <c r="Z4604" s="5">
        <v>81.400000000000006</v>
      </c>
      <c r="AA4604" s="5">
        <v>80.03</v>
      </c>
      <c r="AB4604" s="71">
        <f t="shared" si="5851"/>
        <v>1.3700000000000045</v>
      </c>
      <c r="AC4604" s="53"/>
    </row>
    <row r="4605" spans="1:29" x14ac:dyDescent="0.25">
      <c r="A4605" s="53">
        <v>6303027</v>
      </c>
      <c r="B4605" s="89" t="s">
        <v>2674</v>
      </c>
      <c r="C4605" s="53" t="s">
        <v>337</v>
      </c>
      <c r="D4605" s="49" t="s">
        <v>2507</v>
      </c>
      <c r="E4605" s="47">
        <f>VLOOKUP('2012 Accountability Database'!A4602,Dems1112!$A$2:$G$1082,3)</f>
        <v>0.35</v>
      </c>
      <c r="F4605" s="66"/>
      <c r="G4605" s="52"/>
      <c r="M4605" s="1" t="s">
        <v>4</v>
      </c>
      <c r="N4605" s="14" t="s">
        <v>2504</v>
      </c>
      <c r="O4605" s="5"/>
      <c r="P4605" s="44" t="str">
        <f t="shared" ref="P4605" si="5887">IF(K4608="Yes",IF(L4608="Yes","Yes","No"),"No")</f>
        <v>No</v>
      </c>
      <c r="Q4605" s="108"/>
      <c r="R4605" s="5" t="s">
        <v>1</v>
      </c>
      <c r="S4605" s="1" t="s">
        <v>5</v>
      </c>
      <c r="T4605" s="1" t="s">
        <v>7</v>
      </c>
      <c r="U4605" s="5">
        <v>330</v>
      </c>
      <c r="V4605" s="1">
        <v>79.7</v>
      </c>
      <c r="W4605" s="1">
        <v>82.87</v>
      </c>
      <c r="X4605" s="6">
        <f t="shared" si="5811"/>
        <v>-3.1700000000000017</v>
      </c>
      <c r="Y4605" s="14">
        <v>203</v>
      </c>
      <c r="Z4605" s="1">
        <v>73.400000000000006</v>
      </c>
      <c r="AA4605" s="1">
        <v>71.59</v>
      </c>
      <c r="AB4605" s="71">
        <f t="shared" si="5851"/>
        <v>1.8100000000000023</v>
      </c>
      <c r="AC4605" s="53"/>
    </row>
    <row r="4606" spans="1:29" x14ac:dyDescent="0.25">
      <c r="A4606" s="53">
        <v>6303027</v>
      </c>
      <c r="B4606" s="89" t="s">
        <v>2674</v>
      </c>
      <c r="C4606" s="53" t="s">
        <v>337</v>
      </c>
      <c r="D4606" s="50" t="s">
        <v>2508</v>
      </c>
      <c r="E4606" s="47">
        <f>VLOOKUP('2012 Accountability Database'!A4602,Dems1112!$A$2:$G$1082,4)</f>
        <v>0.48</v>
      </c>
      <c r="F4606" s="65" t="s">
        <v>2486</v>
      </c>
      <c r="G4606" s="62"/>
      <c r="H4606" s="13" t="str">
        <f>IF(V4606&gt;94,"Met",IF(X4606="--","n/a",IF(X4606&gt;=0,"Met","Did Not Meet")))</f>
        <v>Met</v>
      </c>
      <c r="I4606" s="13" t="str">
        <f>IF(V4607&gt;94,"Met",IF(X4607="--","n/a",IF(X4607&gt;=0,"Met","Did Not Meet")))</f>
        <v>Met</v>
      </c>
      <c r="J4606" s="13"/>
      <c r="K4606" s="13" t="str">
        <f>IF(Z4606&gt;94,"Met",IF(AB4606="--","n/a",IF(AB4606&gt;=0,"Met","Did Not Meet")))</f>
        <v>Did Not Meet</v>
      </c>
      <c r="L4606" s="13" t="str">
        <f>IF(Z4607&gt;94,"Met",IF(AB4607="--","n/a",IF(AB4607&gt;=0,"Met","Did Not Meet")))</f>
        <v>Did Not Meet</v>
      </c>
      <c r="M4606" s="5" t="s">
        <v>4</v>
      </c>
      <c r="N4606" s="68" t="s">
        <v>2497</v>
      </c>
      <c r="O4606" s="35"/>
      <c r="P4606" s="44"/>
      <c r="Q4606" s="108"/>
      <c r="R4606" s="5" t="s">
        <v>6</v>
      </c>
      <c r="S4606" s="5" t="s">
        <v>2</v>
      </c>
      <c r="T4606" s="5" t="s">
        <v>3</v>
      </c>
      <c r="U4606" s="5">
        <v>265</v>
      </c>
      <c r="V4606" s="5">
        <v>93.96</v>
      </c>
      <c r="W4606" s="5">
        <v>93.25</v>
      </c>
      <c r="X4606" s="11">
        <f t="shared" si="5811"/>
        <v>0.70999999999999375</v>
      </c>
      <c r="Y4606" s="14">
        <v>155</v>
      </c>
      <c r="Z4606" s="5">
        <v>63.87</v>
      </c>
      <c r="AA4606" s="5">
        <v>67.680000000000007</v>
      </c>
      <c r="AB4606" s="72">
        <f t="shared" si="5851"/>
        <v>-3.8100000000000094</v>
      </c>
      <c r="AC4606" s="53"/>
    </row>
    <row r="4607" spans="1:29" x14ac:dyDescent="0.25">
      <c r="A4607" s="53">
        <v>6303027</v>
      </c>
      <c r="B4607" s="89" t="s">
        <v>2674</v>
      </c>
      <c r="C4607" s="53" t="s">
        <v>337</v>
      </c>
      <c r="D4607" s="50" t="s">
        <v>974</v>
      </c>
      <c r="E4607" s="47" t="str">
        <f>VLOOKUP('2012 Accountability Database'!A4602,Dems1112!$A$2:$G$1082,5)</f>
        <v>K-5</v>
      </c>
      <c r="F4607" s="65" t="s">
        <v>2487</v>
      </c>
      <c r="G4607" s="62"/>
      <c r="H4607" s="13" t="str">
        <f>IF(V4608&gt;94,"Met",IF(X4608="--","n/a",IF(X4608&gt;=0,"Met","Did Not Meet")))</f>
        <v>Did Not Meet</v>
      </c>
      <c r="I4607" s="13" t="str">
        <f>IF(V4609&gt;94,"Met",IF(X4609="--","n/a",IF(X4609&gt;=0,"Met","Did Not Meet")))</f>
        <v>Did Not Meet</v>
      </c>
      <c r="J4607" s="13"/>
      <c r="K4607" s="13" t="str">
        <f>IF(Z4608&gt;94,"Met",IF(AB4608="--","n/a",IF(AB4608&gt;=0,"Met","Did Not Meet")))</f>
        <v>Did Not Meet</v>
      </c>
      <c r="L4607" s="13" t="str">
        <f>IF(Z4609&gt;94,"Met",IF(AB4609="--","n/a",IF(AB4609&gt;=0,"Met","Did Not Meet")))</f>
        <v>Did Not Meet</v>
      </c>
      <c r="M4607" s="1" t="s">
        <v>4</v>
      </c>
      <c r="N4607" s="14"/>
      <c r="O4607" s="35" t="s">
        <v>2506</v>
      </c>
      <c r="P4607" s="83" t="str">
        <f t="shared" ref="P4607" si="5888">IF(P4602="No"," ", IF(P4604="No"," ",IF(P4603="No", " ",IF(P4605="No"," ","X"))))</f>
        <v xml:space="preserve"> </v>
      </c>
      <c r="Q4607" s="108"/>
      <c r="R4607" s="5" t="s">
        <v>6</v>
      </c>
      <c r="S4607" s="1" t="s">
        <v>2</v>
      </c>
      <c r="T4607" s="1" t="s">
        <v>7</v>
      </c>
      <c r="U4607" s="5">
        <v>128</v>
      </c>
      <c r="V4607" s="1">
        <v>89.06</v>
      </c>
      <c r="W4607" s="1">
        <v>88.01</v>
      </c>
      <c r="X4607" s="9">
        <f t="shared" si="5811"/>
        <v>1.0499999999999972</v>
      </c>
      <c r="Y4607" s="14">
        <v>73</v>
      </c>
      <c r="Z4607" s="1">
        <v>61.64</v>
      </c>
      <c r="AA4607" s="1">
        <v>63.85</v>
      </c>
      <c r="AB4607" s="72">
        <f t="shared" si="5851"/>
        <v>-2.2100000000000009</v>
      </c>
      <c r="AC4607" s="53"/>
    </row>
    <row r="4608" spans="1:29" ht="15.75" x14ac:dyDescent="0.25">
      <c r="A4608" s="53">
        <v>6303027</v>
      </c>
      <c r="B4608" s="89" t="s">
        <v>2674</v>
      </c>
      <c r="C4608" s="53" t="s">
        <v>337</v>
      </c>
      <c r="D4608" s="50" t="s">
        <v>975</v>
      </c>
      <c r="E4608" s="48" t="str">
        <f>VLOOKUP('2012 Accountability Database'!A4602,Dems1112!$A$2:$G$1082,6)</f>
        <v>3 (Central AR)</v>
      </c>
      <c r="F4608" s="66"/>
      <c r="G4608" s="63" t="s">
        <v>2488</v>
      </c>
      <c r="H4608" s="61" t="str">
        <f t="shared" ref="H4608:I4608" si="5889">IF(H4606="Met","Yes",IF(H4607="Met","Yes","No"))</f>
        <v>Yes</v>
      </c>
      <c r="I4608" s="61" t="str">
        <f t="shared" si="5889"/>
        <v>Yes</v>
      </c>
      <c r="J4608" s="55"/>
      <c r="K4608" s="61" t="str">
        <f t="shared" ref="K4608:L4608" si="5890">IF(K4606="Met","Yes",IF(K4607="Met","Yes","No"))</f>
        <v>No</v>
      </c>
      <c r="L4608" s="61" t="str">
        <f t="shared" si="5890"/>
        <v>No</v>
      </c>
      <c r="M4608" s="5" t="s">
        <v>4</v>
      </c>
      <c r="N4608" s="14"/>
      <c r="O4608" s="35" t="s">
        <v>2505</v>
      </c>
      <c r="P4608" s="83" t="str">
        <f t="shared" ref="P4608" si="5891">IF(P4607="X"," ",IF(P4609="X"," ","X"))</f>
        <v>X</v>
      </c>
      <c r="Q4608" s="94" t="s">
        <v>2759</v>
      </c>
      <c r="R4608" s="5" t="s">
        <v>6</v>
      </c>
      <c r="S4608" s="5" t="s">
        <v>5</v>
      </c>
      <c r="T4608" s="5" t="s">
        <v>3</v>
      </c>
      <c r="U4608" s="5">
        <v>723</v>
      </c>
      <c r="V4608" s="5">
        <v>91.98</v>
      </c>
      <c r="W4608" s="5">
        <v>93.25</v>
      </c>
      <c r="X4608" s="8">
        <f t="shared" si="5811"/>
        <v>-1.269999999999996</v>
      </c>
      <c r="Y4608" s="14">
        <v>459</v>
      </c>
      <c r="Z4608" s="5">
        <v>63.4</v>
      </c>
      <c r="AA4608" s="5">
        <v>67.680000000000007</v>
      </c>
      <c r="AB4608" s="72">
        <f t="shared" si="5851"/>
        <v>-4.2800000000000082</v>
      </c>
      <c r="AC4608" s="53"/>
    </row>
    <row r="4609" spans="1:29" x14ac:dyDescent="0.25">
      <c r="A4609" s="54">
        <v>6303027</v>
      </c>
      <c r="B4609" s="90" t="s">
        <v>2674</v>
      </c>
      <c r="C4609" s="54" t="s">
        <v>337</v>
      </c>
      <c r="D4609" s="4"/>
      <c r="E4609" s="4"/>
      <c r="F4609" s="67"/>
      <c r="G4609" s="64"/>
      <c r="H4609" s="43"/>
      <c r="I4609" s="43"/>
      <c r="J4609" s="43"/>
      <c r="K4609" s="43"/>
      <c r="L4609" s="43"/>
      <c r="M4609" s="4" t="s">
        <v>4</v>
      </c>
      <c r="N4609" s="15"/>
      <c r="O4609" s="38" t="s">
        <v>2482</v>
      </c>
      <c r="P4609" s="84" t="str">
        <f>IF(E4603="Achieving School"," ","X")</f>
        <v xml:space="preserve"> </v>
      </c>
      <c r="Q4609" s="91"/>
      <c r="R4609" s="4" t="s">
        <v>6</v>
      </c>
      <c r="S4609" s="4" t="s">
        <v>5</v>
      </c>
      <c r="T4609" s="4" t="s">
        <v>7</v>
      </c>
      <c r="U4609" s="4">
        <v>331</v>
      </c>
      <c r="V4609" s="4">
        <v>85.2</v>
      </c>
      <c r="W4609" s="4">
        <v>88.01</v>
      </c>
      <c r="X4609" s="7">
        <f t="shared" si="5811"/>
        <v>-2.8100000000000023</v>
      </c>
      <c r="Y4609" s="15">
        <v>205</v>
      </c>
      <c r="Z4609" s="4">
        <v>57.56</v>
      </c>
      <c r="AA4609" s="4">
        <v>63.85</v>
      </c>
      <c r="AB4609" s="73">
        <f t="shared" si="5851"/>
        <v>-6.2899999999999991</v>
      </c>
      <c r="AC4609" s="54"/>
    </row>
    <row r="4610" spans="1:29" x14ac:dyDescent="0.25">
      <c r="A4610" s="1">
        <v>6303028</v>
      </c>
      <c r="B4610" s="87" t="s">
        <v>2674</v>
      </c>
      <c r="C4610" s="55" t="s">
        <v>338</v>
      </c>
      <c r="E4610" s="42"/>
      <c r="F4610" s="65" t="s">
        <v>2483</v>
      </c>
      <c r="G4610" s="62"/>
      <c r="H4610" s="37" t="str">
        <f>IF(V4610&gt;94,"Met",IF(X4610="--","n/a",IF(X4610&gt;=0,"Met","Did Not Meet")))</f>
        <v>Met</v>
      </c>
      <c r="I4610" s="37" t="str">
        <f>IF(V4611&gt;94,"Met",IF(X4611="--","n/a",IF(X4611&gt;=0,"Met","Did Not Meet")))</f>
        <v>Met</v>
      </c>
      <c r="K4610" s="13" t="str">
        <f>IF(Z4610&gt;94,"Met",IF(AB4610="--","n/a",IF(AB4610&gt;=0,"Met","Did Not Meet")))</f>
        <v>Met</v>
      </c>
      <c r="L4610" s="13" t="str">
        <f>IF(Z4611&gt;94,"Met",IF(AB4611="--","n/a",IF(AB4611&gt;=0,"Met","Did Not Meet")))</f>
        <v>Met</v>
      </c>
      <c r="M4610" s="5" t="s">
        <v>18</v>
      </c>
      <c r="N4610" s="14" t="s">
        <v>2502</v>
      </c>
      <c r="O4610" s="5"/>
      <c r="P4610" s="44" t="str">
        <f t="shared" ref="P4610" si="5892">IF(H4612="Yes",IF(I4612="Yes","Yes","No"),"No")</f>
        <v>Yes</v>
      </c>
      <c r="Q4610" s="93"/>
      <c r="R4610" s="5" t="s">
        <v>1</v>
      </c>
      <c r="S4610" s="5" t="s">
        <v>2</v>
      </c>
      <c r="T4610" s="5" t="s">
        <v>3</v>
      </c>
      <c r="U4610" s="5">
        <v>840</v>
      </c>
      <c r="V4610" s="5">
        <v>89.88</v>
      </c>
      <c r="W4610" s="5">
        <v>84.03</v>
      </c>
      <c r="X4610" s="11">
        <f t="shared" ref="X4610:X4673" si="5893">V4610-W4610</f>
        <v>5.8499999999999943</v>
      </c>
      <c r="Y4610" s="14">
        <v>793</v>
      </c>
      <c r="Z4610" s="5">
        <v>90.92</v>
      </c>
      <c r="AA4610" s="5">
        <v>84.14</v>
      </c>
      <c r="AB4610" s="71">
        <f t="shared" si="5851"/>
        <v>6.7800000000000011</v>
      </c>
      <c r="AC4610" s="36" t="s">
        <v>19</v>
      </c>
    </row>
    <row r="4611" spans="1:29" ht="15.75" x14ac:dyDescent="0.25">
      <c r="A4611" s="53">
        <v>6303028</v>
      </c>
      <c r="B4611" s="89" t="s">
        <v>2674</v>
      </c>
      <c r="C4611" s="53" t="s">
        <v>338</v>
      </c>
      <c r="D4611" s="49" t="s">
        <v>2498</v>
      </c>
      <c r="E4611" s="34" t="str">
        <f>M4610</f>
        <v>Needs Improvement Focus School</v>
      </c>
      <c r="F4611" s="65" t="s">
        <v>2484</v>
      </c>
      <c r="G4611" s="62"/>
      <c r="H4611" s="13" t="str">
        <f>IF(V4612&gt;94,"Met",IF(X4612="--","n/a",IF(X4612&gt;=0,"Met","Did Not Meet")))</f>
        <v>Met</v>
      </c>
      <c r="I4611" s="13" t="str">
        <f>IF(V4613&gt;94,"Met",IF(X4613="--","n/a",IF(X4613&gt;=0,"Met","Did Not Meet")))</f>
        <v>Met</v>
      </c>
      <c r="K4611" s="13" t="str">
        <f>IF(Z4612&gt;94,"Met",IF(AB4612="--","n/a",IF(AB4612&gt;=0,"Met","Did Not Meet")))</f>
        <v>Met</v>
      </c>
      <c r="L4611" s="13" t="str">
        <f>IF(Z4613&gt;94,"Met",IF(AB4613="--","n/a",IF(AB4613&gt;=0,"Met","Did Not Meet")))</f>
        <v>Met</v>
      </c>
      <c r="M4611" s="1" t="s">
        <v>18</v>
      </c>
      <c r="N4611" s="14" t="s">
        <v>2501</v>
      </c>
      <c r="O4611" s="5"/>
      <c r="P4611" s="44" t="str">
        <f t="shared" ref="P4611" si="5894">IF(K4612="Yes",IF(L4612="Yes","Yes","No"),"No")</f>
        <v>Yes</v>
      </c>
      <c r="Q4611" s="94" t="s">
        <v>2759</v>
      </c>
      <c r="R4611" s="5" t="s">
        <v>1</v>
      </c>
      <c r="S4611" s="1" t="s">
        <v>2</v>
      </c>
      <c r="T4611" s="1" t="s">
        <v>7</v>
      </c>
      <c r="U4611" s="5">
        <v>312</v>
      </c>
      <c r="V4611" s="1">
        <v>78.849999999999994</v>
      </c>
      <c r="W4611" s="1">
        <v>64.27</v>
      </c>
      <c r="X4611" s="9">
        <f t="shared" si="5893"/>
        <v>14.579999999999998</v>
      </c>
      <c r="Y4611" s="14">
        <v>286</v>
      </c>
      <c r="Z4611" s="1">
        <v>80.77</v>
      </c>
      <c r="AA4611" s="1">
        <v>66.400000000000006</v>
      </c>
      <c r="AB4611" s="71">
        <f t="shared" si="5851"/>
        <v>14.36999999999999</v>
      </c>
      <c r="AC4611" s="53" t="s">
        <v>19</v>
      </c>
    </row>
    <row r="4612" spans="1:29" ht="15" customHeight="1" x14ac:dyDescent="0.25">
      <c r="A4612" s="53">
        <v>6303028</v>
      </c>
      <c r="B4612" s="89" t="s">
        <v>2674</v>
      </c>
      <c r="C4612" s="53" t="s">
        <v>338</v>
      </c>
      <c r="D4612" s="49" t="s">
        <v>2499</v>
      </c>
      <c r="E4612" s="35" t="str">
        <f>VLOOKUP('2012 Accountability Database'!$A4610,'2011 AYP'!A$2:B$1072,2)</f>
        <v>SI_4 (School Improvement Year 4)</v>
      </c>
      <c r="F4612" s="66"/>
      <c r="G4612" s="63" t="s">
        <v>2485</v>
      </c>
      <c r="H4612" s="60" t="str">
        <f t="shared" ref="H4612:I4612" si="5895">IF(H4610="Met","Yes",IF(H4611="Met","Yes","No"))</f>
        <v>Yes</v>
      </c>
      <c r="I4612" s="60" t="str">
        <f t="shared" si="5895"/>
        <v>Yes</v>
      </c>
      <c r="J4612" s="42"/>
      <c r="K4612" s="60" t="str">
        <f t="shared" ref="K4612:L4612" si="5896">IF(K4610="Met","Yes",IF(K4611="Met","Yes","No"))</f>
        <v>Yes</v>
      </c>
      <c r="L4612" s="60" t="str">
        <f t="shared" si="5896"/>
        <v>Yes</v>
      </c>
      <c r="M4612" s="1" t="s">
        <v>18</v>
      </c>
      <c r="N4612" s="14" t="s">
        <v>2503</v>
      </c>
      <c r="O4612" s="5"/>
      <c r="P4612" s="44" t="str">
        <f t="shared" ref="P4612" si="5897">IF(H4616="Yes",IF(I4616="Yes","Yes","No"),"No")</f>
        <v>Yes</v>
      </c>
      <c r="Q4612" s="108" t="s">
        <v>2758</v>
      </c>
      <c r="R4612" s="5" t="s">
        <v>1</v>
      </c>
      <c r="S4612" s="1" t="s">
        <v>5</v>
      </c>
      <c r="T4612" s="1" t="s">
        <v>3</v>
      </c>
      <c r="U4612" s="5">
        <v>2349</v>
      </c>
      <c r="V4612" s="1">
        <v>85.1</v>
      </c>
      <c r="W4612" s="1">
        <v>84.03</v>
      </c>
      <c r="X4612" s="9">
        <f t="shared" si="5893"/>
        <v>1.0699999999999932</v>
      </c>
      <c r="Y4612" s="14">
        <v>2241</v>
      </c>
      <c r="Z4612" s="1">
        <v>85.72</v>
      </c>
      <c r="AA4612" s="1">
        <v>84.14</v>
      </c>
      <c r="AB4612" s="71">
        <f t="shared" si="5851"/>
        <v>1.5799999999999983</v>
      </c>
      <c r="AC4612" s="53" t="s">
        <v>19</v>
      </c>
    </row>
    <row r="4613" spans="1:29" x14ac:dyDescent="0.25">
      <c r="A4613" s="53">
        <v>6303028</v>
      </c>
      <c r="B4613" s="89" t="s">
        <v>2674</v>
      </c>
      <c r="C4613" s="53" t="s">
        <v>338</v>
      </c>
      <c r="D4613" s="49" t="s">
        <v>2507</v>
      </c>
      <c r="E4613" s="47">
        <f>VLOOKUP('2012 Accountability Database'!A4610,Dems1112!$A$2:$G$1082,3)</f>
        <v>0.15</v>
      </c>
      <c r="F4613" s="66"/>
      <c r="G4613" s="52"/>
      <c r="M4613" s="1" t="s">
        <v>18</v>
      </c>
      <c r="N4613" s="14" t="s">
        <v>2504</v>
      </c>
      <c r="O4613" s="5"/>
      <c r="P4613" s="44" t="str">
        <f t="shared" ref="P4613" si="5898">IF(K4616="Yes",IF(L4616="Yes","Yes","No"),"No")</f>
        <v>Yes</v>
      </c>
      <c r="Q4613" s="108"/>
      <c r="R4613" s="5" t="s">
        <v>1</v>
      </c>
      <c r="S4613" s="1" t="s">
        <v>5</v>
      </c>
      <c r="T4613" s="1" t="s">
        <v>7</v>
      </c>
      <c r="U4613" s="5">
        <v>796</v>
      </c>
      <c r="V4613" s="1">
        <v>67.209999999999994</v>
      </c>
      <c r="W4613" s="1">
        <v>64.27</v>
      </c>
      <c r="X4613" s="9">
        <f t="shared" si="5893"/>
        <v>2.9399999999999977</v>
      </c>
      <c r="Y4613" s="14">
        <v>731</v>
      </c>
      <c r="Z4613" s="1">
        <v>68.95</v>
      </c>
      <c r="AA4613" s="1">
        <v>66.400000000000006</v>
      </c>
      <c r="AB4613" s="71">
        <f t="shared" si="5851"/>
        <v>2.5499999999999972</v>
      </c>
      <c r="AC4613" s="53" t="s">
        <v>19</v>
      </c>
    </row>
    <row r="4614" spans="1:29" x14ac:dyDescent="0.25">
      <c r="A4614" s="53">
        <v>6303028</v>
      </c>
      <c r="B4614" s="89" t="s">
        <v>2674</v>
      </c>
      <c r="C4614" s="53" t="s">
        <v>338</v>
      </c>
      <c r="D4614" s="50" t="s">
        <v>2508</v>
      </c>
      <c r="E4614" s="47">
        <f>VLOOKUP('2012 Accountability Database'!A4610,Dems1112!$A$2:$G$1082,4)</f>
        <v>0.32</v>
      </c>
      <c r="F4614" s="65" t="s">
        <v>2486</v>
      </c>
      <c r="G4614" s="62"/>
      <c r="H4614" s="13" t="str">
        <f>IF(V4614&gt;94,"Met",IF(X4614="--","n/a",IF(X4614&gt;=0,"Met","Did Not Meet")))</f>
        <v>Met</v>
      </c>
      <c r="I4614" s="13" t="str">
        <f>IF(V4615&gt;94,"Met",IF(X4615="--","n/a",IF(X4615&gt;=0,"Met","Did Not Meet")))</f>
        <v>Met</v>
      </c>
      <c r="J4614" s="13"/>
      <c r="K4614" s="13" t="str">
        <f>IF(Z4614&gt;94,"Met",IF(AB4614="--","n/a",IF(AB4614&gt;=0,"Met","Did Not Meet")))</f>
        <v>Met</v>
      </c>
      <c r="L4614" s="13" t="str">
        <f>IF(Z4615&gt;94,"Met",IF(AB4615="--","n/a",IF(AB4615&gt;=0,"Met","Did Not Meet")))</f>
        <v>Met</v>
      </c>
      <c r="M4614" s="1" t="s">
        <v>18</v>
      </c>
      <c r="N4614" s="68" t="s">
        <v>2497</v>
      </c>
      <c r="O4614" s="35"/>
      <c r="P4614" s="44"/>
      <c r="Q4614" s="108"/>
      <c r="R4614" s="5" t="s">
        <v>6</v>
      </c>
      <c r="S4614" s="1" t="s">
        <v>2</v>
      </c>
      <c r="T4614" s="1" t="s">
        <v>3</v>
      </c>
      <c r="U4614" s="5">
        <v>951</v>
      </c>
      <c r="V4614" s="1">
        <v>87.28</v>
      </c>
      <c r="W4614" s="1">
        <v>85.24</v>
      </c>
      <c r="X4614" s="9">
        <f t="shared" si="5893"/>
        <v>2.0400000000000063</v>
      </c>
      <c r="Y4614" s="14">
        <v>795</v>
      </c>
      <c r="Z4614" s="1">
        <v>84.15</v>
      </c>
      <c r="AA4614" s="1">
        <v>81.69</v>
      </c>
      <c r="AB4614" s="71">
        <f t="shared" si="5851"/>
        <v>2.460000000000008</v>
      </c>
      <c r="AC4614" s="53" t="s">
        <v>19</v>
      </c>
    </row>
    <row r="4615" spans="1:29" x14ac:dyDescent="0.25">
      <c r="A4615" s="53">
        <v>6303028</v>
      </c>
      <c r="B4615" s="89" t="s">
        <v>2674</v>
      </c>
      <c r="C4615" s="53" t="s">
        <v>338</v>
      </c>
      <c r="D4615" s="50" t="s">
        <v>974</v>
      </c>
      <c r="E4615" s="47" t="str">
        <f>VLOOKUP('2012 Accountability Database'!A4610,Dems1112!$A$2:$G$1082,5)</f>
        <v>6-8</v>
      </c>
      <c r="F4615" s="65" t="s">
        <v>2487</v>
      </c>
      <c r="G4615" s="62"/>
      <c r="H4615" s="13" t="str">
        <f>IF(V4616&gt;94,"Met",IF(X4616="--","n/a",IF(X4616&gt;=0,"Met","Did Not Meet")))</f>
        <v>Did Not Meet</v>
      </c>
      <c r="I4615" s="13" t="str">
        <f>IF(V4617&gt;94,"Met",IF(X4617="--","n/a",IF(X4617&gt;=0,"Met","Did Not Meet")))</f>
        <v>Did Not Meet</v>
      </c>
      <c r="J4615" s="13"/>
      <c r="K4615" s="13" t="str">
        <f>IF(Z4616&gt;94,"Met",IF(AB4616="--","n/a",IF(AB4616&gt;=0,"Met","Did Not Meet")))</f>
        <v>Did Not Meet</v>
      </c>
      <c r="L4615" s="13" t="str">
        <f>IF(Z4617&gt;94,"Met",IF(AB4617="--","n/a",IF(AB4617&gt;=0,"Met","Did Not Meet")))</f>
        <v>Did Not Meet</v>
      </c>
      <c r="M4615" s="5" t="s">
        <v>18</v>
      </c>
      <c r="N4615" s="14"/>
      <c r="O4615" s="35" t="s">
        <v>2506</v>
      </c>
      <c r="P4615" s="83" t="str">
        <f t="shared" ref="P4615" si="5899">IF(P4610="No"," ", IF(P4612="No"," ",IF(P4611="No", " ",IF(P4613="No"," ","X"))))</f>
        <v>X</v>
      </c>
      <c r="Q4615" s="108"/>
      <c r="R4615" s="5" t="s">
        <v>6</v>
      </c>
      <c r="S4615" s="5" t="s">
        <v>2</v>
      </c>
      <c r="T4615" s="5" t="s">
        <v>7</v>
      </c>
      <c r="U4615" s="5">
        <v>329</v>
      </c>
      <c r="V4615" s="5">
        <v>73.25</v>
      </c>
      <c r="W4615" s="5">
        <v>68.33</v>
      </c>
      <c r="X4615" s="11">
        <f t="shared" si="5893"/>
        <v>4.9200000000000017</v>
      </c>
      <c r="Y4615" s="14">
        <v>288</v>
      </c>
      <c r="Z4615" s="5">
        <v>69.44</v>
      </c>
      <c r="AA4615" s="5">
        <v>64.900000000000006</v>
      </c>
      <c r="AB4615" s="71">
        <f t="shared" si="5851"/>
        <v>4.539999999999992</v>
      </c>
      <c r="AC4615" s="53" t="s">
        <v>19</v>
      </c>
    </row>
    <row r="4616" spans="1:29" ht="15.75" x14ac:dyDescent="0.25">
      <c r="A4616" s="53">
        <v>6303028</v>
      </c>
      <c r="B4616" s="89" t="s">
        <v>2674</v>
      </c>
      <c r="C4616" s="53" t="s">
        <v>338</v>
      </c>
      <c r="D4616" s="50" t="s">
        <v>975</v>
      </c>
      <c r="E4616" s="48" t="str">
        <f>VLOOKUP('2012 Accountability Database'!A4610,Dems1112!$A$2:$G$1082,6)</f>
        <v>3 (Central AR)</v>
      </c>
      <c r="F4616" s="66"/>
      <c r="G4616" s="63" t="s">
        <v>2488</v>
      </c>
      <c r="H4616" s="61" t="str">
        <f t="shared" ref="H4616:I4616" si="5900">IF(H4614="Met","Yes",IF(H4615="Met","Yes","No"))</f>
        <v>Yes</v>
      </c>
      <c r="I4616" s="61" t="str">
        <f t="shared" si="5900"/>
        <v>Yes</v>
      </c>
      <c r="J4616" s="55"/>
      <c r="K4616" s="61" t="str">
        <f t="shared" ref="K4616:L4616" si="5901">IF(K4614="Met","Yes",IF(K4615="Met","Yes","No"))</f>
        <v>Yes</v>
      </c>
      <c r="L4616" s="61" t="str">
        <f t="shared" si="5901"/>
        <v>Yes</v>
      </c>
      <c r="M4616" s="5" t="s">
        <v>18</v>
      </c>
      <c r="N4616" s="14"/>
      <c r="O4616" s="35" t="s">
        <v>2505</v>
      </c>
      <c r="P4616" s="83" t="str">
        <f t="shared" ref="P4616" si="5902">IF(P4615="X"," ",IF(P4617="X"," ","X"))</f>
        <v xml:space="preserve"> </v>
      </c>
      <c r="Q4616" s="94" t="s">
        <v>2759</v>
      </c>
      <c r="R4616" s="5" t="s">
        <v>6</v>
      </c>
      <c r="S4616" s="5" t="s">
        <v>5</v>
      </c>
      <c r="T4616" s="5" t="s">
        <v>3</v>
      </c>
      <c r="U4616" s="5">
        <v>2613</v>
      </c>
      <c r="V4616" s="5">
        <v>84.27</v>
      </c>
      <c r="W4616" s="5">
        <v>85.24</v>
      </c>
      <c r="X4616" s="8">
        <f t="shared" si="5893"/>
        <v>-0.96999999999999886</v>
      </c>
      <c r="Y4616" s="14">
        <v>2249</v>
      </c>
      <c r="Z4616" s="5">
        <v>80.66</v>
      </c>
      <c r="AA4616" s="5">
        <v>81.69</v>
      </c>
      <c r="AB4616" s="72">
        <f t="shared" si="5851"/>
        <v>-1.0300000000000011</v>
      </c>
      <c r="AC4616" s="53" t="s">
        <v>19</v>
      </c>
    </row>
    <row r="4617" spans="1:29" x14ac:dyDescent="0.25">
      <c r="A4617" s="54">
        <v>6303028</v>
      </c>
      <c r="B4617" s="90" t="s">
        <v>2674</v>
      </c>
      <c r="C4617" s="54" t="s">
        <v>338</v>
      </c>
      <c r="D4617" s="4"/>
      <c r="E4617" s="4"/>
      <c r="F4617" s="67"/>
      <c r="G4617" s="64"/>
      <c r="H4617" s="43"/>
      <c r="I4617" s="43"/>
      <c r="J4617" s="43"/>
      <c r="K4617" s="43"/>
      <c r="L4617" s="43"/>
      <c r="M4617" s="4" t="s">
        <v>18</v>
      </c>
      <c r="N4617" s="15"/>
      <c r="O4617" s="38" t="s">
        <v>2482</v>
      </c>
      <c r="P4617" s="84" t="str">
        <f>IF(E4611="Achieving School"," ","X")</f>
        <v>X</v>
      </c>
      <c r="Q4617" s="91"/>
      <c r="R4617" s="4" t="s">
        <v>6</v>
      </c>
      <c r="S4617" s="4" t="s">
        <v>5</v>
      </c>
      <c r="T4617" s="4" t="s">
        <v>7</v>
      </c>
      <c r="U4617" s="4">
        <v>829</v>
      </c>
      <c r="V4617" s="4">
        <v>66.95</v>
      </c>
      <c r="W4617" s="4">
        <v>68.33</v>
      </c>
      <c r="X4617" s="7">
        <f t="shared" si="5893"/>
        <v>-1.3799999999999955</v>
      </c>
      <c r="Y4617" s="15">
        <v>738</v>
      </c>
      <c r="Z4617" s="4">
        <v>63.14</v>
      </c>
      <c r="AA4617" s="4">
        <v>64.900000000000006</v>
      </c>
      <c r="AB4617" s="73">
        <f t="shared" si="5851"/>
        <v>-1.7600000000000051</v>
      </c>
      <c r="AC4617" s="54" t="s">
        <v>19</v>
      </c>
    </row>
    <row r="4618" spans="1:29" x14ac:dyDescent="0.25">
      <c r="A4618" s="1">
        <v>6303029</v>
      </c>
      <c r="B4618" s="87" t="s">
        <v>2674</v>
      </c>
      <c r="C4618" s="55" t="s">
        <v>339</v>
      </c>
      <c r="E4618" s="42"/>
      <c r="F4618" s="65" t="s">
        <v>2483</v>
      </c>
      <c r="G4618" s="62"/>
      <c r="H4618" s="37" t="str">
        <f>IF(V4618&gt;94,"Met",IF(X4618="--","n/a",IF(X4618&gt;=0,"Met","Did Not Meet")))</f>
        <v>Met</v>
      </c>
      <c r="I4618" s="37" t="str">
        <f>IF(V4619&gt;94,"Met",IF(X4619="--","n/a",IF(X4619&gt;=0,"Met","Did Not Meet")))</f>
        <v>Met</v>
      </c>
      <c r="K4618" s="13" t="str">
        <f>IF(Z4618&gt;94,"Met",IF(AB4618="--","n/a",IF(AB4618&gt;=0,"Met","Did Not Meet")))</f>
        <v>Met</v>
      </c>
      <c r="L4618" s="13" t="str">
        <f>IF(Z4619&gt;94,"Met",IF(AB4619="--","n/a",IF(AB4619&gt;=0,"Met","Did Not Meet")))</f>
        <v>Met</v>
      </c>
      <c r="M4618" s="5" t="s">
        <v>9</v>
      </c>
      <c r="N4618" s="14" t="s">
        <v>2502</v>
      </c>
      <c r="O4618" s="5"/>
      <c r="P4618" s="44" t="str">
        <f t="shared" ref="P4618" si="5903">IF(H4620="Yes",IF(I4620="Yes","Yes","No"),"No")</f>
        <v>Yes</v>
      </c>
      <c r="Q4618" s="93"/>
      <c r="R4618" s="5" t="s">
        <v>1</v>
      </c>
      <c r="S4618" s="5" t="s">
        <v>2</v>
      </c>
      <c r="T4618" s="5" t="s">
        <v>3</v>
      </c>
      <c r="U4618" s="5">
        <v>278</v>
      </c>
      <c r="V4618" s="5">
        <v>95.32</v>
      </c>
      <c r="W4618" s="5">
        <v>92.98</v>
      </c>
      <c r="X4618" s="11">
        <f t="shared" si="5893"/>
        <v>2.3399999999999892</v>
      </c>
      <c r="Y4618" s="14">
        <v>176</v>
      </c>
      <c r="Z4618" s="5">
        <v>94.32</v>
      </c>
      <c r="AA4618" s="5">
        <v>91.96</v>
      </c>
      <c r="AB4618" s="71">
        <f t="shared" si="5851"/>
        <v>2.3599999999999994</v>
      </c>
      <c r="AC4618" s="36"/>
    </row>
    <row r="4619" spans="1:29" ht="15.75" x14ac:dyDescent="0.25">
      <c r="A4619" s="53">
        <v>6303029</v>
      </c>
      <c r="B4619" s="89" t="s">
        <v>2674</v>
      </c>
      <c r="C4619" s="53" t="s">
        <v>339</v>
      </c>
      <c r="D4619" s="49" t="s">
        <v>2498</v>
      </c>
      <c r="E4619" s="34" t="str">
        <f>M4618</f>
        <v>Needs Improvement School</v>
      </c>
      <c r="F4619" s="65" t="s">
        <v>2484</v>
      </c>
      <c r="G4619" s="62"/>
      <c r="H4619" s="13" t="str">
        <f>IF(V4620&gt;94,"Met",IF(X4620="--","n/a",IF(X4620&gt;=0,"Met","Did Not Meet")))</f>
        <v>Did Not Meet</v>
      </c>
      <c r="I4619" s="13" t="str">
        <f>IF(V4621&gt;94,"Met",IF(X4621="--","n/a",IF(X4621&gt;=0,"Met","Did Not Meet")))</f>
        <v>Did Not Meet</v>
      </c>
      <c r="K4619" s="13" t="str">
        <f>IF(Z4620&gt;94,"Met",IF(AB4620="--","n/a",IF(AB4620&gt;=0,"Met","Did Not Meet")))</f>
        <v>Did Not Meet</v>
      </c>
      <c r="L4619" s="13" t="str">
        <f>IF(Z4621&gt;94,"Met",IF(AB4621="--","n/a",IF(AB4621&gt;=0,"Met","Did Not Meet")))</f>
        <v>Did Not Meet</v>
      </c>
      <c r="M4619" s="1" t="s">
        <v>9</v>
      </c>
      <c r="N4619" s="14" t="s">
        <v>2501</v>
      </c>
      <c r="O4619" s="5"/>
      <c r="P4619" s="44" t="str">
        <f t="shared" ref="P4619" si="5904">IF(K4620="Yes",IF(L4620="Yes","Yes","No"),"No")</f>
        <v>Yes</v>
      </c>
      <c r="Q4619" s="94" t="s">
        <v>2759</v>
      </c>
      <c r="R4619" s="5" t="s">
        <v>1</v>
      </c>
      <c r="S4619" s="1" t="s">
        <v>2</v>
      </c>
      <c r="T4619" s="1" t="s">
        <v>7</v>
      </c>
      <c r="U4619" s="5">
        <v>129</v>
      </c>
      <c r="V4619" s="1">
        <v>90.7</v>
      </c>
      <c r="W4619" s="1">
        <v>86.79</v>
      </c>
      <c r="X4619" s="9">
        <f t="shared" si="5893"/>
        <v>3.9099999999999966</v>
      </c>
      <c r="Y4619" s="14">
        <v>86</v>
      </c>
      <c r="Z4619" s="1">
        <v>93.02</v>
      </c>
      <c r="AA4619" s="1">
        <v>88.85</v>
      </c>
      <c r="AB4619" s="71">
        <f t="shared" si="5851"/>
        <v>4.1700000000000017</v>
      </c>
      <c r="AC4619" s="53"/>
    </row>
    <row r="4620" spans="1:29" ht="15" customHeight="1" x14ac:dyDescent="0.25">
      <c r="A4620" s="53">
        <v>6303029</v>
      </c>
      <c r="B4620" s="89" t="s">
        <v>2674</v>
      </c>
      <c r="C4620" s="53" t="s">
        <v>339</v>
      </c>
      <c r="D4620" s="49" t="s">
        <v>2499</v>
      </c>
      <c r="E4620" s="35" t="str">
        <f>VLOOKUP('2012 Accountability Database'!$A4618,'2011 AYP'!A$2:B$1072,2)</f>
        <v xml:space="preserve"> MS (Met Standards)</v>
      </c>
      <c r="F4620" s="66"/>
      <c r="G4620" s="63" t="s">
        <v>2485</v>
      </c>
      <c r="H4620" s="60" t="str">
        <f t="shared" ref="H4620:I4620" si="5905">IF(H4618="Met","Yes",IF(H4619="Met","Yes","No"))</f>
        <v>Yes</v>
      </c>
      <c r="I4620" s="60" t="str">
        <f t="shared" si="5905"/>
        <v>Yes</v>
      </c>
      <c r="J4620" s="42"/>
      <c r="K4620" s="60" t="str">
        <f t="shared" ref="K4620:L4620" si="5906">IF(K4618="Met","Yes",IF(K4619="Met","Yes","No"))</f>
        <v>Yes</v>
      </c>
      <c r="L4620" s="60" t="str">
        <f t="shared" si="5906"/>
        <v>Yes</v>
      </c>
      <c r="M4620" s="1" t="s">
        <v>9</v>
      </c>
      <c r="N4620" s="14" t="s">
        <v>2503</v>
      </c>
      <c r="O4620" s="5"/>
      <c r="P4620" s="44" t="str">
        <f t="shared" ref="P4620" si="5907">IF(H4624="Yes",IF(I4624="Yes","Yes","No"),"No")</f>
        <v>No</v>
      </c>
      <c r="Q4620" s="108" t="s">
        <v>2758</v>
      </c>
      <c r="R4620" s="5" t="s">
        <v>1</v>
      </c>
      <c r="S4620" s="1" t="s">
        <v>5</v>
      </c>
      <c r="T4620" s="1" t="s">
        <v>3</v>
      </c>
      <c r="U4620" s="5">
        <v>809</v>
      </c>
      <c r="V4620" s="1">
        <v>91.59</v>
      </c>
      <c r="W4620" s="1">
        <v>92.98</v>
      </c>
      <c r="X4620" s="6">
        <f t="shared" si="5893"/>
        <v>-1.3900000000000006</v>
      </c>
      <c r="Y4620" s="14">
        <v>516</v>
      </c>
      <c r="Z4620" s="1">
        <v>90.31</v>
      </c>
      <c r="AA4620" s="1">
        <v>91.96</v>
      </c>
      <c r="AB4620" s="72">
        <f t="shared" si="5851"/>
        <v>-1.6499999999999915</v>
      </c>
      <c r="AC4620" s="53"/>
    </row>
    <row r="4621" spans="1:29" x14ac:dyDescent="0.25">
      <c r="A4621" s="53">
        <v>6303029</v>
      </c>
      <c r="B4621" s="89" t="s">
        <v>2674</v>
      </c>
      <c r="C4621" s="53" t="s">
        <v>339</v>
      </c>
      <c r="D4621" s="49" t="s">
        <v>2507</v>
      </c>
      <c r="E4621" s="47">
        <f>VLOOKUP('2012 Accountability Database'!A4618,Dems1112!$A$2:$G$1082,3)</f>
        <v>0.2</v>
      </c>
      <c r="F4621" s="66"/>
      <c r="G4621" s="52"/>
      <c r="M4621" s="1" t="s">
        <v>9</v>
      </c>
      <c r="N4621" s="14" t="s">
        <v>2504</v>
      </c>
      <c r="O4621" s="5"/>
      <c r="P4621" s="44" t="str">
        <f t="shared" ref="P4621" si="5908">IF(K4624="Yes",IF(L4624="Yes","Yes","No"),"No")</f>
        <v>No</v>
      </c>
      <c r="Q4621" s="108"/>
      <c r="R4621" s="5" t="s">
        <v>1</v>
      </c>
      <c r="S4621" s="1" t="s">
        <v>5</v>
      </c>
      <c r="T4621" s="1" t="s">
        <v>7</v>
      </c>
      <c r="U4621" s="5">
        <v>345</v>
      </c>
      <c r="V4621" s="1">
        <v>83.77</v>
      </c>
      <c r="W4621" s="1">
        <v>86.79</v>
      </c>
      <c r="X4621" s="6">
        <f t="shared" si="5893"/>
        <v>-3.0200000000000102</v>
      </c>
      <c r="Y4621" s="14">
        <v>224</v>
      </c>
      <c r="Z4621" s="1">
        <v>87.5</v>
      </c>
      <c r="AA4621" s="1">
        <v>88.85</v>
      </c>
      <c r="AB4621" s="72">
        <f t="shared" si="5851"/>
        <v>-1.3499999999999943</v>
      </c>
      <c r="AC4621" s="53"/>
    </row>
    <row r="4622" spans="1:29" x14ac:dyDescent="0.25">
      <c r="A4622" s="53">
        <v>6303029</v>
      </c>
      <c r="B4622" s="89" t="s">
        <v>2674</v>
      </c>
      <c r="C4622" s="53" t="s">
        <v>339</v>
      </c>
      <c r="D4622" s="50" t="s">
        <v>2508</v>
      </c>
      <c r="E4622" s="47">
        <f>VLOOKUP('2012 Accountability Database'!A4618,Dems1112!$A$2:$G$1082,4)</f>
        <v>0.42</v>
      </c>
      <c r="F4622" s="65" t="s">
        <v>2486</v>
      </c>
      <c r="G4622" s="62"/>
      <c r="H4622" s="13" t="str">
        <f>IF(V4622&gt;94,"Met",IF(X4622="--","n/a",IF(X4622&gt;=0,"Met","Did Not Meet")))</f>
        <v>Did Not Meet</v>
      </c>
      <c r="I4622" s="13" t="str">
        <f>IF(V4623&gt;94,"Met",IF(X4623="--","n/a",IF(X4623&gt;=0,"Met","Did Not Meet")))</f>
        <v>Did Not Meet</v>
      </c>
      <c r="J4622" s="13"/>
      <c r="K4622" s="13" t="str">
        <f>IF(Z4622&gt;94,"Met",IF(AB4622="--","n/a",IF(AB4622&gt;=0,"Met","Did Not Meet")))</f>
        <v>Did Not Meet</v>
      </c>
      <c r="L4622" s="13" t="str">
        <f>IF(Z4623&gt;94,"Met",IF(AB4623="--","n/a",IF(AB4623&gt;=0,"Met","Did Not Meet")))</f>
        <v>Did Not Meet</v>
      </c>
      <c r="M4622" s="1" t="s">
        <v>9</v>
      </c>
      <c r="N4622" s="68" t="s">
        <v>2497</v>
      </c>
      <c r="O4622" s="35"/>
      <c r="P4622" s="44"/>
      <c r="Q4622" s="108"/>
      <c r="R4622" s="5" t="s">
        <v>6</v>
      </c>
      <c r="S4622" s="1" t="s">
        <v>2</v>
      </c>
      <c r="T4622" s="1" t="s">
        <v>3</v>
      </c>
      <c r="U4622" s="5">
        <v>278</v>
      </c>
      <c r="V4622" s="1">
        <v>92.09</v>
      </c>
      <c r="W4622" s="1">
        <v>95.78</v>
      </c>
      <c r="X4622" s="6">
        <f t="shared" si="5893"/>
        <v>-3.6899999999999977</v>
      </c>
      <c r="Y4622" s="14">
        <v>176</v>
      </c>
      <c r="Z4622" s="1">
        <v>65.91</v>
      </c>
      <c r="AA4622" s="1">
        <v>78.02</v>
      </c>
      <c r="AB4622" s="72">
        <f t="shared" si="5851"/>
        <v>-12.11</v>
      </c>
      <c r="AC4622" s="53"/>
    </row>
    <row r="4623" spans="1:29" x14ac:dyDescent="0.25">
      <c r="A4623" s="53">
        <v>6303029</v>
      </c>
      <c r="B4623" s="89" t="s">
        <v>2674</v>
      </c>
      <c r="C4623" s="53" t="s">
        <v>339</v>
      </c>
      <c r="D4623" s="50" t="s">
        <v>974</v>
      </c>
      <c r="E4623" s="47" t="str">
        <f>VLOOKUP('2012 Accountability Database'!A4618,Dems1112!$A$2:$G$1082,5)</f>
        <v>K-5</v>
      </c>
      <c r="F4623" s="65" t="s">
        <v>2487</v>
      </c>
      <c r="G4623" s="62"/>
      <c r="H4623" s="13" t="str">
        <f>IF(V4624&gt;94,"Met",IF(X4624="--","n/a",IF(X4624&gt;=0,"Met","Did Not Meet")))</f>
        <v>Did Not Meet</v>
      </c>
      <c r="I4623" s="13" t="str">
        <f>IF(V4625&gt;94,"Met",IF(X4625="--","n/a",IF(X4625&gt;=0,"Met","Did Not Meet")))</f>
        <v>Did Not Meet</v>
      </c>
      <c r="J4623" s="13"/>
      <c r="K4623" s="13" t="str">
        <f>IF(Z4624&gt;94,"Met",IF(AB4624="--","n/a",IF(AB4624&gt;=0,"Met","Did Not Meet")))</f>
        <v>Did Not Meet</v>
      </c>
      <c r="L4623" s="13" t="str">
        <f>IF(Z4625&gt;94,"Met",IF(AB4625="--","n/a",IF(AB4625&gt;=0,"Met","Did Not Meet")))</f>
        <v>Did Not Meet</v>
      </c>
      <c r="M4623" s="1" t="s">
        <v>9</v>
      </c>
      <c r="N4623" s="14"/>
      <c r="O4623" s="35" t="s">
        <v>2506</v>
      </c>
      <c r="P4623" s="83" t="str">
        <f t="shared" ref="P4623" si="5909">IF(P4618="No"," ", IF(P4620="No"," ",IF(P4619="No", " ",IF(P4621="No"," ","X"))))</f>
        <v xml:space="preserve"> </v>
      </c>
      <c r="Q4623" s="108"/>
      <c r="R4623" s="5" t="s">
        <v>6</v>
      </c>
      <c r="S4623" s="1" t="s">
        <v>2</v>
      </c>
      <c r="T4623" s="1" t="s">
        <v>7</v>
      </c>
      <c r="U4623" s="5">
        <v>129</v>
      </c>
      <c r="V4623" s="1">
        <v>86.05</v>
      </c>
      <c r="W4623" s="1">
        <v>92.57</v>
      </c>
      <c r="X4623" s="6">
        <f t="shared" si="5893"/>
        <v>-6.519999999999996</v>
      </c>
      <c r="Y4623" s="14">
        <v>86</v>
      </c>
      <c r="Z4623" s="1">
        <v>59.3</v>
      </c>
      <c r="AA4623" s="1">
        <v>71.510000000000005</v>
      </c>
      <c r="AB4623" s="72">
        <f t="shared" si="5851"/>
        <v>-12.210000000000008</v>
      </c>
      <c r="AC4623" s="53"/>
    </row>
    <row r="4624" spans="1:29" ht="15.75" x14ac:dyDescent="0.25">
      <c r="A4624" s="53">
        <v>6303029</v>
      </c>
      <c r="B4624" s="89" t="s">
        <v>2674</v>
      </c>
      <c r="C4624" s="53" t="s">
        <v>339</v>
      </c>
      <c r="D4624" s="50" t="s">
        <v>975</v>
      </c>
      <c r="E4624" s="48" t="str">
        <f>VLOOKUP('2012 Accountability Database'!A4618,Dems1112!$A$2:$G$1082,6)</f>
        <v>3 (Central AR)</v>
      </c>
      <c r="F4624" s="66"/>
      <c r="G4624" s="63" t="s">
        <v>2488</v>
      </c>
      <c r="H4624" s="61" t="str">
        <f t="shared" ref="H4624:I4624" si="5910">IF(H4622="Met","Yes",IF(H4623="Met","Yes","No"))</f>
        <v>No</v>
      </c>
      <c r="I4624" s="61" t="str">
        <f t="shared" si="5910"/>
        <v>No</v>
      </c>
      <c r="J4624" s="55"/>
      <c r="K4624" s="61" t="str">
        <f t="shared" ref="K4624:L4624" si="5911">IF(K4622="Met","Yes",IF(K4623="Met","Yes","No"))</f>
        <v>No</v>
      </c>
      <c r="L4624" s="61" t="str">
        <f t="shared" si="5911"/>
        <v>No</v>
      </c>
      <c r="M4624" s="5" t="s">
        <v>9</v>
      </c>
      <c r="N4624" s="14"/>
      <c r="O4624" s="35" t="s">
        <v>2505</v>
      </c>
      <c r="P4624" s="83" t="str">
        <f t="shared" ref="P4624" si="5912">IF(P4623="X"," ",IF(P4625="X"," ","X"))</f>
        <v xml:space="preserve"> </v>
      </c>
      <c r="Q4624" s="94" t="s">
        <v>2759</v>
      </c>
      <c r="R4624" s="5" t="s">
        <v>6</v>
      </c>
      <c r="S4624" s="5" t="s">
        <v>5</v>
      </c>
      <c r="T4624" s="5" t="s">
        <v>3</v>
      </c>
      <c r="U4624" s="5">
        <v>809</v>
      </c>
      <c r="V4624" s="5">
        <v>91.97</v>
      </c>
      <c r="W4624" s="5">
        <v>95.78</v>
      </c>
      <c r="X4624" s="8">
        <f t="shared" si="5893"/>
        <v>-3.8100000000000023</v>
      </c>
      <c r="Y4624" s="14">
        <v>516</v>
      </c>
      <c r="Z4624" s="5">
        <v>69.959999999999994</v>
      </c>
      <c r="AA4624" s="5">
        <v>78.02</v>
      </c>
      <c r="AB4624" s="72">
        <f t="shared" si="5851"/>
        <v>-8.0600000000000023</v>
      </c>
      <c r="AC4624" s="53"/>
    </row>
    <row r="4625" spans="1:29" x14ac:dyDescent="0.25">
      <c r="A4625" s="54">
        <v>6303029</v>
      </c>
      <c r="B4625" s="90" t="s">
        <v>2674</v>
      </c>
      <c r="C4625" s="54" t="s">
        <v>339</v>
      </c>
      <c r="D4625" s="4"/>
      <c r="E4625" s="4"/>
      <c r="F4625" s="67"/>
      <c r="G4625" s="64"/>
      <c r="H4625" s="43"/>
      <c r="I4625" s="43"/>
      <c r="J4625" s="43"/>
      <c r="K4625" s="43"/>
      <c r="L4625" s="43"/>
      <c r="M4625" s="4" t="s">
        <v>9</v>
      </c>
      <c r="N4625" s="15"/>
      <c r="O4625" s="38" t="s">
        <v>2482</v>
      </c>
      <c r="P4625" s="84" t="str">
        <f>IF(E4619="Achieving School"," ","X")</f>
        <v>X</v>
      </c>
      <c r="Q4625" s="91"/>
      <c r="R4625" s="4" t="s">
        <v>6</v>
      </c>
      <c r="S4625" s="4" t="s">
        <v>5</v>
      </c>
      <c r="T4625" s="4" t="s">
        <v>7</v>
      </c>
      <c r="U4625" s="4">
        <v>345</v>
      </c>
      <c r="V4625" s="4">
        <v>87.25</v>
      </c>
      <c r="W4625" s="4">
        <v>92.57</v>
      </c>
      <c r="X4625" s="7">
        <f t="shared" si="5893"/>
        <v>-5.3199999999999932</v>
      </c>
      <c r="Y4625" s="15">
        <v>224</v>
      </c>
      <c r="Z4625" s="4">
        <v>62.5</v>
      </c>
      <c r="AA4625" s="4">
        <v>71.510000000000005</v>
      </c>
      <c r="AB4625" s="73">
        <f t="shared" si="5851"/>
        <v>-9.0100000000000051</v>
      </c>
      <c r="AC4625" s="54"/>
    </row>
    <row r="4626" spans="1:29" x14ac:dyDescent="0.25">
      <c r="A4626" s="1">
        <v>6303036</v>
      </c>
      <c r="B4626" s="87" t="s">
        <v>2674</v>
      </c>
      <c r="C4626" s="55" t="s">
        <v>340</v>
      </c>
      <c r="E4626" s="42"/>
      <c r="F4626" s="65" t="s">
        <v>2483</v>
      </c>
      <c r="G4626" s="62"/>
      <c r="H4626" s="37" t="str">
        <f>IF(V4626&gt;94,"Met",IF(X4626="--","n/a",IF(X4626&gt;=0,"Met","Did Not Meet")))</f>
        <v>Did Not Meet</v>
      </c>
      <c r="I4626" s="37" t="str">
        <f>IF(V4627&gt;94,"Met",IF(X4627="--","n/a",IF(X4627&gt;=0,"Met","Did Not Meet")))</f>
        <v>Did Not Meet</v>
      </c>
      <c r="K4626" s="13" t="str">
        <f>IF(Z4626&gt;94,"Met",IF(AB4626="--","n/a",IF(AB4626&gt;=0,"Met","Did Not Meet")))</f>
        <v>Did Not Meet</v>
      </c>
      <c r="L4626" s="13" t="str">
        <f>IF(Z4627&gt;94,"Met",IF(AB4627="--","n/a",IF(AB4627&gt;=0,"Met","Did Not Meet")))</f>
        <v>Did Not Meet</v>
      </c>
      <c r="M4626" s="1" t="s">
        <v>9</v>
      </c>
      <c r="N4626" s="14" t="s">
        <v>2502</v>
      </c>
      <c r="O4626" s="5"/>
      <c r="P4626" s="44" t="str">
        <f t="shared" ref="P4626" si="5913">IF(H4628="Yes",IF(I4628="Yes","Yes","No"),"No")</f>
        <v>No</v>
      </c>
      <c r="Q4626" s="93"/>
      <c r="R4626" s="5" t="s">
        <v>1</v>
      </c>
      <c r="S4626" s="1" t="s">
        <v>2</v>
      </c>
      <c r="T4626" s="1" t="s">
        <v>3</v>
      </c>
      <c r="U4626" s="5">
        <v>39</v>
      </c>
      <c r="V4626" s="1">
        <v>82.05</v>
      </c>
      <c r="W4626" s="1">
        <v>83.7</v>
      </c>
      <c r="X4626" s="6">
        <f t="shared" si="5893"/>
        <v>-1.6500000000000057</v>
      </c>
      <c r="Y4626" s="14">
        <v>25</v>
      </c>
      <c r="Z4626" s="1">
        <v>72</v>
      </c>
      <c r="AA4626" s="1">
        <v>75.319999999999993</v>
      </c>
      <c r="AB4626" s="72">
        <f t="shared" si="5851"/>
        <v>-3.3199999999999932</v>
      </c>
      <c r="AC4626" s="36"/>
    </row>
    <row r="4627" spans="1:29" ht="15.75" x14ac:dyDescent="0.25">
      <c r="A4627" s="53">
        <v>6303036</v>
      </c>
      <c r="B4627" s="89" t="s">
        <v>2674</v>
      </c>
      <c r="C4627" s="53" t="s">
        <v>340</v>
      </c>
      <c r="D4627" s="49" t="s">
        <v>2498</v>
      </c>
      <c r="E4627" s="34" t="str">
        <f>M4626</f>
        <v>Needs Improvement School</v>
      </c>
      <c r="F4627" s="65" t="s">
        <v>2484</v>
      </c>
      <c r="G4627" s="62"/>
      <c r="H4627" s="13" t="str">
        <f>IF(V4628&gt;94,"Met",IF(X4628="--","n/a",IF(X4628&gt;=0,"Met","Did Not Meet")))</f>
        <v>Did Not Meet</v>
      </c>
      <c r="I4627" s="13" t="str">
        <f>IF(V4629&gt;94,"Met",IF(X4629="--","n/a",IF(X4629&gt;=0,"Met","Did Not Meet")))</f>
        <v>Did Not Meet</v>
      </c>
      <c r="K4627" s="13" t="str">
        <f>IF(Z4628&gt;94,"Met",IF(AB4628="--","n/a",IF(AB4628&gt;=0,"Met","Did Not Meet")))</f>
        <v>Did Not Meet</v>
      </c>
      <c r="L4627" s="13" t="str">
        <f>IF(Z4629&gt;94,"Met",IF(AB4629="--","n/a",IF(AB4629&gt;=0,"Met","Did Not Meet")))</f>
        <v>Did Not Meet</v>
      </c>
      <c r="M4627" s="1" t="s">
        <v>9</v>
      </c>
      <c r="N4627" s="14" t="s">
        <v>2501</v>
      </c>
      <c r="O4627" s="5"/>
      <c r="P4627" s="44" t="str">
        <f t="shared" ref="P4627" si="5914">IF(K4628="Yes",IF(L4628="Yes","Yes","No"),"No")</f>
        <v>No</v>
      </c>
      <c r="Q4627" s="94" t="s">
        <v>2759</v>
      </c>
      <c r="R4627" s="5" t="s">
        <v>1</v>
      </c>
      <c r="S4627" s="1" t="s">
        <v>2</v>
      </c>
      <c r="T4627" s="1" t="s">
        <v>7</v>
      </c>
      <c r="U4627" s="5">
        <v>35</v>
      </c>
      <c r="V4627" s="1">
        <v>80</v>
      </c>
      <c r="W4627" s="1">
        <v>82.18</v>
      </c>
      <c r="X4627" s="6">
        <f t="shared" si="5893"/>
        <v>-2.1800000000000068</v>
      </c>
      <c r="Y4627" s="14">
        <v>22</v>
      </c>
      <c r="Z4627" s="1">
        <v>68.180000000000007</v>
      </c>
      <c r="AA4627" s="1">
        <v>78.17</v>
      </c>
      <c r="AB4627" s="72">
        <f t="shared" si="5851"/>
        <v>-9.9899999999999949</v>
      </c>
      <c r="AC4627" s="53"/>
    </row>
    <row r="4628" spans="1:29" ht="15" customHeight="1" x14ac:dyDescent="0.25">
      <c r="A4628" s="53">
        <v>6303036</v>
      </c>
      <c r="B4628" s="89" t="s">
        <v>2674</v>
      </c>
      <c r="C4628" s="53" t="s">
        <v>340</v>
      </c>
      <c r="D4628" s="49" t="s">
        <v>2499</v>
      </c>
      <c r="E4628" s="35" t="str">
        <f>VLOOKUP('2012 Accountability Database'!$A4626,'2011 AYP'!A$2:B$1072,2)</f>
        <v xml:space="preserve"> MS (Met Standards)</v>
      </c>
      <c r="F4628" s="66"/>
      <c r="G4628" s="63" t="s">
        <v>2485</v>
      </c>
      <c r="H4628" s="60" t="str">
        <f t="shared" ref="H4628:I4628" si="5915">IF(H4626="Met","Yes",IF(H4627="Met","Yes","No"))</f>
        <v>No</v>
      </c>
      <c r="I4628" s="60" t="str">
        <f t="shared" si="5915"/>
        <v>No</v>
      </c>
      <c r="J4628" s="42"/>
      <c r="K4628" s="60" t="str">
        <f t="shared" ref="K4628:L4628" si="5916">IF(K4626="Met","Yes",IF(K4627="Met","Yes","No"))</f>
        <v>No</v>
      </c>
      <c r="L4628" s="60" t="str">
        <f t="shared" si="5916"/>
        <v>No</v>
      </c>
      <c r="M4628" s="1" t="s">
        <v>9</v>
      </c>
      <c r="N4628" s="14" t="s">
        <v>2503</v>
      </c>
      <c r="O4628" s="5"/>
      <c r="P4628" s="44" t="str">
        <f t="shared" ref="P4628" si="5917">IF(H4632="Yes",IF(I4632="Yes","Yes","No"),"No")</f>
        <v>Yes</v>
      </c>
      <c r="Q4628" s="108" t="s">
        <v>2758</v>
      </c>
      <c r="R4628" s="5" t="s">
        <v>1</v>
      </c>
      <c r="S4628" s="1" t="s">
        <v>5</v>
      </c>
      <c r="T4628" s="1" t="s">
        <v>3</v>
      </c>
      <c r="U4628" s="5">
        <v>131</v>
      </c>
      <c r="V4628" s="1">
        <v>78.63</v>
      </c>
      <c r="W4628" s="1">
        <v>83.7</v>
      </c>
      <c r="X4628" s="6">
        <f t="shared" si="5893"/>
        <v>-5.0700000000000074</v>
      </c>
      <c r="Y4628" s="14">
        <v>79</v>
      </c>
      <c r="Z4628" s="1">
        <v>69.62</v>
      </c>
      <c r="AA4628" s="1">
        <v>75.319999999999993</v>
      </c>
      <c r="AB4628" s="72">
        <f t="shared" si="5851"/>
        <v>-5.6999999999999886</v>
      </c>
      <c r="AC4628" s="53"/>
    </row>
    <row r="4629" spans="1:29" x14ac:dyDescent="0.25">
      <c r="A4629" s="53">
        <v>6303036</v>
      </c>
      <c r="B4629" s="89" t="s">
        <v>2674</v>
      </c>
      <c r="C4629" s="53" t="s">
        <v>340</v>
      </c>
      <c r="D4629" s="49" t="s">
        <v>2507</v>
      </c>
      <c r="E4629" s="47">
        <f>VLOOKUP('2012 Accountability Database'!A4626,Dems1112!$A$2:$G$1082,3)</f>
        <v>0.04</v>
      </c>
      <c r="F4629" s="66"/>
      <c r="G4629" s="52"/>
      <c r="M4629" s="1" t="s">
        <v>9</v>
      </c>
      <c r="N4629" s="14" t="s">
        <v>2504</v>
      </c>
      <c r="O4629" s="5"/>
      <c r="P4629" s="44" t="str">
        <f t="shared" ref="P4629" si="5918">IF(K4632="Yes",IF(L4632="Yes","Yes","No"),"No")</f>
        <v>No</v>
      </c>
      <c r="Q4629" s="108"/>
      <c r="R4629" s="5" t="s">
        <v>1</v>
      </c>
      <c r="S4629" s="1" t="s">
        <v>5</v>
      </c>
      <c r="T4629" s="1" t="s">
        <v>7</v>
      </c>
      <c r="U4629" s="5">
        <v>108</v>
      </c>
      <c r="V4629" s="1">
        <v>75.930000000000007</v>
      </c>
      <c r="W4629" s="1">
        <v>82.18</v>
      </c>
      <c r="X4629" s="6">
        <f t="shared" si="5893"/>
        <v>-6.25</v>
      </c>
      <c r="Y4629" s="14">
        <v>64</v>
      </c>
      <c r="Z4629" s="1">
        <v>68.75</v>
      </c>
      <c r="AA4629" s="1">
        <v>78.17</v>
      </c>
      <c r="AB4629" s="72">
        <f t="shared" si="5851"/>
        <v>-9.4200000000000017</v>
      </c>
      <c r="AC4629" s="53"/>
    </row>
    <row r="4630" spans="1:29" x14ac:dyDescent="0.25">
      <c r="A4630" s="53">
        <v>6303036</v>
      </c>
      <c r="B4630" s="89" t="s">
        <v>2674</v>
      </c>
      <c r="C4630" s="53" t="s">
        <v>340</v>
      </c>
      <c r="D4630" s="50" t="s">
        <v>2508</v>
      </c>
      <c r="E4630" s="47">
        <f>VLOOKUP('2012 Accountability Database'!A4626,Dems1112!$A$2:$G$1082,4)</f>
        <v>0.78</v>
      </c>
      <c r="F4630" s="65" t="s">
        <v>2486</v>
      </c>
      <c r="G4630" s="62"/>
      <c r="H4630" s="13" t="str">
        <f>IF(V4630&gt;94,"Met",IF(X4630="--","n/a",IF(X4630&gt;=0,"Met","Did Not Meet")))</f>
        <v>Met</v>
      </c>
      <c r="I4630" s="13" t="str">
        <f>IF(V4631&gt;94,"Met",IF(X4631="--","n/a",IF(X4631&gt;=0,"Met","Did Not Meet")))</f>
        <v>Met</v>
      </c>
      <c r="J4630" s="13"/>
      <c r="K4630" s="13" t="str">
        <f>IF(Z4630&gt;94,"Met",IF(AB4630="--","n/a",IF(AB4630&gt;=0,"Met","Did Not Meet")))</f>
        <v>Did Not Meet</v>
      </c>
      <c r="L4630" s="13" t="str">
        <f>IF(Z4631&gt;94,"Met",IF(AB4631="--","n/a",IF(AB4631&gt;=0,"Met","Did Not Meet")))</f>
        <v>Did Not Meet</v>
      </c>
      <c r="M4630" s="1" t="s">
        <v>9</v>
      </c>
      <c r="N4630" s="68" t="s">
        <v>2497</v>
      </c>
      <c r="O4630" s="35"/>
      <c r="P4630" s="44"/>
      <c r="Q4630" s="108"/>
      <c r="R4630" s="5" t="s">
        <v>6</v>
      </c>
      <c r="S4630" s="1" t="s">
        <v>2</v>
      </c>
      <c r="T4630" s="1" t="s">
        <v>3</v>
      </c>
      <c r="U4630" s="5">
        <v>39</v>
      </c>
      <c r="V4630" s="1">
        <v>89.74</v>
      </c>
      <c r="W4630" s="1">
        <v>87.78</v>
      </c>
      <c r="X4630" s="9">
        <f t="shared" si="5893"/>
        <v>1.9599999999999937</v>
      </c>
      <c r="Y4630" s="14">
        <v>25</v>
      </c>
      <c r="Z4630" s="1">
        <v>72</v>
      </c>
      <c r="AA4630" s="1">
        <v>82.37</v>
      </c>
      <c r="AB4630" s="72">
        <f t="shared" si="5851"/>
        <v>-10.370000000000005</v>
      </c>
      <c r="AC4630" s="53"/>
    </row>
    <row r="4631" spans="1:29" x14ac:dyDescent="0.25">
      <c r="A4631" s="53">
        <v>6303036</v>
      </c>
      <c r="B4631" s="89" t="s">
        <v>2674</v>
      </c>
      <c r="C4631" s="53" t="s">
        <v>340</v>
      </c>
      <c r="D4631" s="50" t="s">
        <v>974</v>
      </c>
      <c r="E4631" s="47" t="str">
        <f>VLOOKUP('2012 Accountability Database'!A4626,Dems1112!$A$2:$G$1082,5)</f>
        <v>K-5</v>
      </c>
      <c r="F4631" s="65" t="s">
        <v>2487</v>
      </c>
      <c r="G4631" s="62"/>
      <c r="H4631" s="13" t="str">
        <f>IF(V4632&gt;94,"Met",IF(X4632="--","n/a",IF(X4632&gt;=0,"Met","Did Not Meet")))</f>
        <v>Did Not Meet</v>
      </c>
      <c r="I4631" s="13" t="str">
        <f>IF(V4633&gt;94,"Met",IF(X4633="--","n/a",IF(X4633&gt;=0,"Met","Did Not Meet")))</f>
        <v>Did Not Meet</v>
      </c>
      <c r="J4631" s="13"/>
      <c r="K4631" s="13" t="str">
        <f>IF(Z4632&gt;94,"Met",IF(AB4632="--","n/a",IF(AB4632&gt;=0,"Met","Did Not Meet")))</f>
        <v>Did Not Meet</v>
      </c>
      <c r="L4631" s="13" t="str">
        <f>IF(Z4633&gt;94,"Met",IF(AB4633="--","n/a",IF(AB4633&gt;=0,"Met","Did Not Meet")))</f>
        <v>Did Not Meet</v>
      </c>
      <c r="M4631" s="5" t="s">
        <v>9</v>
      </c>
      <c r="N4631" s="14"/>
      <c r="O4631" s="35" t="s">
        <v>2506</v>
      </c>
      <c r="P4631" s="83" t="str">
        <f t="shared" ref="P4631" si="5919">IF(P4626="No"," ", IF(P4628="No"," ",IF(P4627="No", " ",IF(P4629="No"," ","X"))))</f>
        <v xml:space="preserve"> </v>
      </c>
      <c r="Q4631" s="108"/>
      <c r="R4631" s="5" t="s">
        <v>6</v>
      </c>
      <c r="S4631" s="5" t="s">
        <v>2</v>
      </c>
      <c r="T4631" s="5" t="s">
        <v>7</v>
      </c>
      <c r="U4631" s="5">
        <v>35</v>
      </c>
      <c r="V4631" s="5">
        <v>88.57</v>
      </c>
      <c r="W4631" s="5">
        <v>84.72</v>
      </c>
      <c r="X4631" s="11">
        <f t="shared" si="5893"/>
        <v>3.8499999999999943</v>
      </c>
      <c r="Y4631" s="14">
        <v>22</v>
      </c>
      <c r="Z4631" s="5">
        <v>68.180000000000007</v>
      </c>
      <c r="AA4631" s="5">
        <v>78.17</v>
      </c>
      <c r="AB4631" s="72">
        <f t="shared" si="5851"/>
        <v>-9.9899999999999949</v>
      </c>
      <c r="AC4631" s="53"/>
    </row>
    <row r="4632" spans="1:29" ht="15.75" x14ac:dyDescent="0.25">
      <c r="A4632" s="53">
        <v>6303036</v>
      </c>
      <c r="B4632" s="89" t="s">
        <v>2674</v>
      </c>
      <c r="C4632" s="53" t="s">
        <v>340</v>
      </c>
      <c r="D4632" s="50" t="s">
        <v>975</v>
      </c>
      <c r="E4632" s="48" t="str">
        <f>VLOOKUP('2012 Accountability Database'!A4626,Dems1112!$A$2:$G$1082,6)</f>
        <v>3 (Central AR)</v>
      </c>
      <c r="F4632" s="66"/>
      <c r="G4632" s="63" t="s">
        <v>2488</v>
      </c>
      <c r="H4632" s="61" t="str">
        <f t="shared" ref="H4632:I4632" si="5920">IF(H4630="Met","Yes",IF(H4631="Met","Yes","No"))</f>
        <v>Yes</v>
      </c>
      <c r="I4632" s="61" t="str">
        <f t="shared" si="5920"/>
        <v>Yes</v>
      </c>
      <c r="J4632" s="55"/>
      <c r="K4632" s="61" t="str">
        <f t="shared" ref="K4632:L4632" si="5921">IF(K4630="Met","Yes",IF(K4631="Met","Yes","No"))</f>
        <v>No</v>
      </c>
      <c r="L4632" s="61" t="str">
        <f t="shared" si="5921"/>
        <v>No</v>
      </c>
      <c r="M4632" s="1" t="s">
        <v>9</v>
      </c>
      <c r="N4632" s="14"/>
      <c r="O4632" s="35" t="s">
        <v>2505</v>
      </c>
      <c r="P4632" s="83" t="str">
        <f t="shared" ref="P4632" si="5922">IF(P4631="X"," ",IF(P4633="X"," ","X"))</f>
        <v xml:space="preserve"> </v>
      </c>
      <c r="Q4632" s="94" t="s">
        <v>2759</v>
      </c>
      <c r="R4632" s="5" t="s">
        <v>6</v>
      </c>
      <c r="S4632" s="1" t="s">
        <v>5</v>
      </c>
      <c r="T4632" s="1" t="s">
        <v>3</v>
      </c>
      <c r="U4632" s="5">
        <v>131</v>
      </c>
      <c r="V4632" s="1">
        <v>86.26</v>
      </c>
      <c r="W4632" s="1">
        <v>87.78</v>
      </c>
      <c r="X4632" s="6">
        <f t="shared" si="5893"/>
        <v>-1.519999999999996</v>
      </c>
      <c r="Y4632" s="14">
        <v>79</v>
      </c>
      <c r="Z4632" s="1">
        <v>63.29</v>
      </c>
      <c r="AA4632" s="1">
        <v>82.37</v>
      </c>
      <c r="AB4632" s="72">
        <f t="shared" si="5851"/>
        <v>-19.080000000000005</v>
      </c>
      <c r="AC4632" s="53"/>
    </row>
    <row r="4633" spans="1:29" x14ac:dyDescent="0.25">
      <c r="A4633" s="54">
        <v>6303036</v>
      </c>
      <c r="B4633" s="90" t="s">
        <v>2674</v>
      </c>
      <c r="C4633" s="54" t="s">
        <v>340</v>
      </c>
      <c r="D4633" s="4"/>
      <c r="E4633" s="4"/>
      <c r="F4633" s="67"/>
      <c r="G4633" s="64"/>
      <c r="H4633" s="43"/>
      <c r="I4633" s="43"/>
      <c r="J4633" s="43"/>
      <c r="K4633" s="43"/>
      <c r="L4633" s="43"/>
      <c r="M4633" s="4" t="s">
        <v>9</v>
      </c>
      <c r="N4633" s="15"/>
      <c r="O4633" s="38" t="s">
        <v>2482</v>
      </c>
      <c r="P4633" s="84" t="str">
        <f>IF(E4627="Achieving School"," ","X")</f>
        <v>X</v>
      </c>
      <c r="Q4633" s="91"/>
      <c r="R4633" s="4" t="s">
        <v>6</v>
      </c>
      <c r="S4633" s="4" t="s">
        <v>5</v>
      </c>
      <c r="T4633" s="4" t="s">
        <v>7</v>
      </c>
      <c r="U4633" s="4">
        <v>108</v>
      </c>
      <c r="V4633" s="4">
        <v>83.33</v>
      </c>
      <c r="W4633" s="4">
        <v>84.72</v>
      </c>
      <c r="X4633" s="7">
        <f t="shared" si="5893"/>
        <v>-1.3900000000000006</v>
      </c>
      <c r="Y4633" s="15">
        <v>64</v>
      </c>
      <c r="Z4633" s="4">
        <v>59.38</v>
      </c>
      <c r="AA4633" s="4">
        <v>78.17</v>
      </c>
      <c r="AB4633" s="73">
        <f t="shared" si="5851"/>
        <v>-18.79</v>
      </c>
      <c r="AC4633" s="54"/>
    </row>
    <row r="4634" spans="1:29" x14ac:dyDescent="0.25">
      <c r="A4634" s="1">
        <v>6304029</v>
      </c>
      <c r="B4634" s="87" t="s">
        <v>2737</v>
      </c>
      <c r="C4634" s="55" t="s">
        <v>533</v>
      </c>
      <c r="E4634" s="42"/>
      <c r="F4634" s="65" t="s">
        <v>2483</v>
      </c>
      <c r="G4634" s="62"/>
      <c r="H4634" s="37" t="str">
        <f>IF(V4634&gt;94,"Met",IF(X4634="--","n/a",IF(X4634&gt;=0,"Met","Did Not Meet")))</f>
        <v>Met</v>
      </c>
      <c r="I4634" s="37" t="str">
        <f>IF(V4635&gt;94,"Met",IF(X4635="--","n/a",IF(X4635&gt;=0,"Met","Did Not Meet")))</f>
        <v>Met</v>
      </c>
      <c r="K4634" s="13" t="str">
        <f>IF(Z4634&gt;94,"Met",IF(AB4634="--","n/a",IF(AB4634&gt;=0,"Met","Did Not Meet")))</f>
        <v>Did Not Meet</v>
      </c>
      <c r="L4634" s="13" t="str">
        <f>IF(Z4635&gt;94,"Met",IF(AB4635="--","n/a",IF(AB4635&gt;=0,"Met","Did Not Meet")))</f>
        <v>Did Not Meet</v>
      </c>
      <c r="M4634" s="1" t="s">
        <v>4</v>
      </c>
      <c r="N4634" s="14" t="s">
        <v>2502</v>
      </c>
      <c r="O4634" s="5"/>
      <c r="P4634" s="44" t="str">
        <f t="shared" ref="P4634" si="5923">IF(H4636="Yes",IF(I4636="Yes","Yes","No"),"No")</f>
        <v>Yes</v>
      </c>
      <c r="Q4634" s="93"/>
      <c r="R4634" s="5" t="s">
        <v>1</v>
      </c>
      <c r="S4634" s="1" t="s">
        <v>2</v>
      </c>
      <c r="T4634" s="1" t="s">
        <v>3</v>
      </c>
      <c r="U4634" s="5">
        <v>140</v>
      </c>
      <c r="V4634" s="1">
        <v>83.57</v>
      </c>
      <c r="W4634" s="1">
        <v>75.7</v>
      </c>
      <c r="X4634" s="9">
        <f t="shared" si="5893"/>
        <v>7.8699999999999903</v>
      </c>
      <c r="Y4634" s="14">
        <v>73</v>
      </c>
      <c r="Z4634" s="1">
        <v>79.45</v>
      </c>
      <c r="AA4634" s="1">
        <v>84.72</v>
      </c>
      <c r="AB4634" s="72">
        <f t="shared" si="5851"/>
        <v>-5.269999999999996</v>
      </c>
      <c r="AC4634" s="36"/>
    </row>
    <row r="4635" spans="1:29" ht="15.75" x14ac:dyDescent="0.25">
      <c r="A4635" s="53">
        <v>6304029</v>
      </c>
      <c r="B4635" s="89" t="s">
        <v>2737</v>
      </c>
      <c r="C4635" s="53" t="s">
        <v>533</v>
      </c>
      <c r="D4635" s="49" t="s">
        <v>2498</v>
      </c>
      <c r="E4635" s="34" t="str">
        <f>M4634</f>
        <v>Achieving School</v>
      </c>
      <c r="F4635" s="65" t="s">
        <v>2484</v>
      </c>
      <c r="G4635" s="62"/>
      <c r="H4635" s="13" t="str">
        <f>IF(V4636&gt;94,"Met",IF(X4636="--","n/a",IF(X4636&gt;=0,"Met","Did Not Meet")))</f>
        <v>Did Not Meet</v>
      </c>
      <c r="I4635" s="13" t="str">
        <f>IF(V4637&gt;94,"Met",IF(X4637="--","n/a",IF(X4637&gt;=0,"Met","Did Not Meet")))</f>
        <v>Did Not Meet</v>
      </c>
      <c r="K4635" s="13" t="str">
        <f>IF(Z4636&gt;94,"Met",IF(AB4636="--","n/a",IF(AB4636&gt;=0,"Met","Did Not Meet")))</f>
        <v>Did Not Meet</v>
      </c>
      <c r="L4635" s="13" t="str">
        <f>IF(Z4637&gt;94,"Met",IF(AB4637="--","n/a",IF(AB4637&gt;=0,"Met","Did Not Meet")))</f>
        <v>Did Not Meet</v>
      </c>
      <c r="M4635" s="1" t="s">
        <v>4</v>
      </c>
      <c r="N4635" s="14" t="s">
        <v>2501</v>
      </c>
      <c r="O4635" s="5"/>
      <c r="P4635" s="44" t="str">
        <f t="shared" ref="P4635" si="5924">IF(K4636="Yes",IF(L4636="Yes","Yes","No"),"No")</f>
        <v>No</v>
      </c>
      <c r="Q4635" s="94" t="s">
        <v>2759</v>
      </c>
      <c r="R4635" s="5" t="s">
        <v>1</v>
      </c>
      <c r="S4635" s="1" t="s">
        <v>2</v>
      </c>
      <c r="T4635" s="1" t="s">
        <v>7</v>
      </c>
      <c r="U4635" s="5">
        <v>78</v>
      </c>
      <c r="V4635" s="1">
        <v>73.08</v>
      </c>
      <c r="W4635" s="1">
        <v>68.069999999999993</v>
      </c>
      <c r="X4635" s="9">
        <f t="shared" si="5893"/>
        <v>5.0100000000000051</v>
      </c>
      <c r="Y4635" s="14">
        <v>41</v>
      </c>
      <c r="Z4635" s="1">
        <v>73.17</v>
      </c>
      <c r="AA4635" s="1">
        <v>79.63</v>
      </c>
      <c r="AB4635" s="72">
        <f t="shared" si="5851"/>
        <v>-6.4599999999999937</v>
      </c>
      <c r="AC4635" s="53"/>
    </row>
    <row r="4636" spans="1:29" ht="15" customHeight="1" x14ac:dyDescent="0.25">
      <c r="A4636" s="53">
        <v>6304029</v>
      </c>
      <c r="B4636" s="89" t="s">
        <v>2737</v>
      </c>
      <c r="C4636" s="53" t="s">
        <v>533</v>
      </c>
      <c r="D4636" s="49" t="s">
        <v>2499</v>
      </c>
      <c r="E4636" s="35" t="str">
        <f>VLOOKUP('2012 Accountability Database'!$A4634,'2011 AYP'!A$2:B$1072,2)</f>
        <v>SI_M (School Improvement - Met Standards)</v>
      </c>
      <c r="F4636" s="66"/>
      <c r="G4636" s="63" t="s">
        <v>2485</v>
      </c>
      <c r="H4636" s="60" t="str">
        <f t="shared" ref="H4636:I4636" si="5925">IF(H4634="Met","Yes",IF(H4635="Met","Yes","No"))</f>
        <v>Yes</v>
      </c>
      <c r="I4636" s="60" t="str">
        <f t="shared" si="5925"/>
        <v>Yes</v>
      </c>
      <c r="J4636" s="42"/>
      <c r="K4636" s="60" t="str">
        <f t="shared" ref="K4636:L4636" si="5926">IF(K4634="Met","Yes",IF(K4635="Met","Yes","No"))</f>
        <v>No</v>
      </c>
      <c r="L4636" s="60" t="str">
        <f t="shared" si="5926"/>
        <v>No</v>
      </c>
      <c r="M4636" s="5" t="s">
        <v>4</v>
      </c>
      <c r="N4636" s="14" t="s">
        <v>2503</v>
      </c>
      <c r="O4636" s="5"/>
      <c r="P4636" s="44" t="str">
        <f t="shared" ref="P4636" si="5927">IF(H4640="Yes",IF(I4640="Yes","Yes","No"),"No")</f>
        <v>Yes</v>
      </c>
      <c r="Q4636" s="108" t="s">
        <v>2758</v>
      </c>
      <c r="R4636" s="5" t="s">
        <v>1</v>
      </c>
      <c r="S4636" s="5" t="s">
        <v>5</v>
      </c>
      <c r="T4636" s="5" t="s">
        <v>3</v>
      </c>
      <c r="U4636" s="5">
        <v>480</v>
      </c>
      <c r="V4636" s="5">
        <v>72.290000000000006</v>
      </c>
      <c r="W4636" s="5">
        <v>75.7</v>
      </c>
      <c r="X4636" s="8">
        <f t="shared" si="5893"/>
        <v>-3.4099999999999966</v>
      </c>
      <c r="Y4636" s="14">
        <v>228</v>
      </c>
      <c r="Z4636" s="5">
        <v>77.19</v>
      </c>
      <c r="AA4636" s="5">
        <v>84.72</v>
      </c>
      <c r="AB4636" s="72">
        <f t="shared" si="5851"/>
        <v>-7.5300000000000011</v>
      </c>
      <c r="AC4636" s="53"/>
    </row>
    <row r="4637" spans="1:29" x14ac:dyDescent="0.25">
      <c r="A4637" s="53">
        <v>6304029</v>
      </c>
      <c r="B4637" s="89" t="s">
        <v>2737</v>
      </c>
      <c r="C4637" s="53" t="s">
        <v>533</v>
      </c>
      <c r="D4637" s="49" t="s">
        <v>2507</v>
      </c>
      <c r="E4637" s="47">
        <f>VLOOKUP('2012 Accountability Database'!A4634,Dems1112!$A$2:$G$1082,3)</f>
        <v>0.06</v>
      </c>
      <c r="F4637" s="66"/>
      <c r="G4637" s="52"/>
      <c r="M4637" s="1" t="s">
        <v>4</v>
      </c>
      <c r="N4637" s="14" t="s">
        <v>2504</v>
      </c>
      <c r="O4637" s="5"/>
      <c r="P4637" s="44" t="str">
        <f t="shared" ref="P4637" si="5928">IF(K4640="Yes",IF(L4640="Yes","Yes","No"),"No")</f>
        <v>No</v>
      </c>
      <c r="Q4637" s="108"/>
      <c r="R4637" s="5" t="s">
        <v>1</v>
      </c>
      <c r="S4637" s="1" t="s">
        <v>5</v>
      </c>
      <c r="T4637" s="1" t="s">
        <v>7</v>
      </c>
      <c r="U4637" s="5">
        <v>267</v>
      </c>
      <c r="V4637" s="1">
        <v>60.67</v>
      </c>
      <c r="W4637" s="1">
        <v>68.069999999999993</v>
      </c>
      <c r="X4637" s="6">
        <f t="shared" si="5893"/>
        <v>-7.3999999999999915</v>
      </c>
      <c r="Y4637" s="14">
        <v>126</v>
      </c>
      <c r="Z4637" s="1">
        <v>70.63</v>
      </c>
      <c r="AA4637" s="1">
        <v>79.63</v>
      </c>
      <c r="AB4637" s="72">
        <f t="shared" si="5851"/>
        <v>-9</v>
      </c>
      <c r="AC4637" s="53"/>
    </row>
    <row r="4638" spans="1:29" x14ac:dyDescent="0.25">
      <c r="A4638" s="53">
        <v>6304029</v>
      </c>
      <c r="B4638" s="89" t="s">
        <v>2737</v>
      </c>
      <c r="C4638" s="53" t="s">
        <v>533</v>
      </c>
      <c r="D4638" s="50" t="s">
        <v>2508</v>
      </c>
      <c r="E4638" s="47">
        <f>VLOOKUP('2012 Accountability Database'!A4634,Dems1112!$A$2:$G$1082,4)</f>
        <v>0.49</v>
      </c>
      <c r="F4638" s="65" t="s">
        <v>2486</v>
      </c>
      <c r="G4638" s="62"/>
      <c r="H4638" s="13" t="str">
        <f>IF(V4638&gt;94,"Met",IF(X4638="--","n/a",IF(X4638&gt;=0,"Met","Did Not Meet")))</f>
        <v>Met</v>
      </c>
      <c r="I4638" s="13" t="str">
        <f>IF(V4639&gt;94,"Met",IF(X4639="--","n/a",IF(X4639&gt;=0,"Met","Did Not Meet")))</f>
        <v>Met</v>
      </c>
      <c r="J4638" s="13"/>
      <c r="K4638" s="13" t="str">
        <f>IF(Z4638&gt;94,"Met",IF(AB4638="--","n/a",IF(AB4638&gt;=0,"Met","Did Not Meet")))</f>
        <v>Did Not Meet</v>
      </c>
      <c r="L4638" s="13" t="str">
        <f>IF(Z4639&gt;94,"Met",IF(AB4639="--","n/a",IF(AB4639&gt;=0,"Met","Did Not Meet")))</f>
        <v>Did Not Meet</v>
      </c>
      <c r="M4638" s="1" t="s">
        <v>4</v>
      </c>
      <c r="N4638" s="68" t="s">
        <v>2497</v>
      </c>
      <c r="O4638" s="35"/>
      <c r="P4638" s="44"/>
      <c r="Q4638" s="108"/>
      <c r="R4638" s="5" t="s">
        <v>6</v>
      </c>
      <c r="S4638" s="1" t="s">
        <v>2</v>
      </c>
      <c r="T4638" s="1" t="s">
        <v>3</v>
      </c>
      <c r="U4638" s="5">
        <v>140</v>
      </c>
      <c r="V4638" s="1">
        <v>86.43</v>
      </c>
      <c r="W4638" s="1">
        <v>82.89</v>
      </c>
      <c r="X4638" s="9">
        <f t="shared" si="5893"/>
        <v>3.5400000000000063</v>
      </c>
      <c r="Y4638" s="14">
        <v>73</v>
      </c>
      <c r="Z4638" s="1">
        <v>45.21</v>
      </c>
      <c r="AA4638" s="1">
        <v>61.22</v>
      </c>
      <c r="AB4638" s="72">
        <f t="shared" si="5851"/>
        <v>-16.009999999999998</v>
      </c>
      <c r="AC4638" s="53"/>
    </row>
    <row r="4639" spans="1:29" x14ac:dyDescent="0.25">
      <c r="A4639" s="53">
        <v>6304029</v>
      </c>
      <c r="B4639" s="89" t="s">
        <v>2737</v>
      </c>
      <c r="C4639" s="53" t="s">
        <v>533</v>
      </c>
      <c r="D4639" s="50" t="s">
        <v>974</v>
      </c>
      <c r="E4639" s="47" t="str">
        <f>VLOOKUP('2012 Accountability Database'!A4634,Dems1112!$A$2:$G$1082,5)</f>
        <v>K-4</v>
      </c>
      <c r="F4639" s="65" t="s">
        <v>2487</v>
      </c>
      <c r="G4639" s="62"/>
      <c r="H4639" s="13" t="str">
        <f>IF(V4640&gt;94,"Met",IF(X4640="--","n/a",IF(X4640&gt;=0,"Met","Did Not Meet")))</f>
        <v>Did Not Meet</v>
      </c>
      <c r="I4639" s="13" t="str">
        <f>IF(V4641&gt;94,"Met",IF(X4641="--","n/a",IF(X4641&gt;=0,"Met","Did Not Meet")))</f>
        <v>Did Not Meet</v>
      </c>
      <c r="J4639" s="13"/>
      <c r="K4639" s="13" t="str">
        <f>IF(Z4640&gt;94,"Met",IF(AB4640="--","n/a",IF(AB4640&gt;=0,"Met","Did Not Meet")))</f>
        <v>Did Not Meet</v>
      </c>
      <c r="L4639" s="13" t="str">
        <f>IF(Z4641&gt;94,"Met",IF(AB4641="--","n/a",IF(AB4641&gt;=0,"Met","Did Not Meet")))</f>
        <v>Did Not Meet</v>
      </c>
      <c r="M4639" s="5" t="s">
        <v>4</v>
      </c>
      <c r="N4639" s="14"/>
      <c r="O4639" s="35" t="s">
        <v>2506</v>
      </c>
      <c r="P4639" s="83" t="str">
        <f t="shared" ref="P4639" si="5929">IF(P4634="No"," ", IF(P4636="No"," ",IF(P4635="No", " ",IF(P4637="No"," ","X"))))</f>
        <v xml:space="preserve"> </v>
      </c>
      <c r="Q4639" s="108"/>
      <c r="R4639" s="5" t="s">
        <v>6</v>
      </c>
      <c r="S4639" s="5" t="s">
        <v>2</v>
      </c>
      <c r="T4639" s="5" t="s">
        <v>7</v>
      </c>
      <c r="U4639" s="5">
        <v>78</v>
      </c>
      <c r="V4639" s="5">
        <v>80.77</v>
      </c>
      <c r="W4639" s="5">
        <v>73.22</v>
      </c>
      <c r="X4639" s="11">
        <f t="shared" si="5893"/>
        <v>7.5499999999999972</v>
      </c>
      <c r="Y4639" s="14">
        <v>41</v>
      </c>
      <c r="Z4639" s="5">
        <v>34.15</v>
      </c>
      <c r="AA4639" s="5">
        <v>49.07</v>
      </c>
      <c r="AB4639" s="72">
        <f t="shared" si="5851"/>
        <v>-14.920000000000002</v>
      </c>
      <c r="AC4639" s="53"/>
    </row>
    <row r="4640" spans="1:29" ht="15.75" x14ac:dyDescent="0.25">
      <c r="A4640" s="53">
        <v>6304029</v>
      </c>
      <c r="B4640" s="89" t="s">
        <v>2737</v>
      </c>
      <c r="C4640" s="53" t="s">
        <v>533</v>
      </c>
      <c r="D4640" s="50" t="s">
        <v>975</v>
      </c>
      <c r="E4640" s="48" t="str">
        <f>VLOOKUP('2012 Accountability Database'!A4634,Dems1112!$A$2:$G$1082,6)</f>
        <v>3 (Central AR)</v>
      </c>
      <c r="F4640" s="66"/>
      <c r="G4640" s="63" t="s">
        <v>2488</v>
      </c>
      <c r="H4640" s="61" t="str">
        <f t="shared" ref="H4640:I4640" si="5930">IF(H4638="Met","Yes",IF(H4639="Met","Yes","No"))</f>
        <v>Yes</v>
      </c>
      <c r="I4640" s="61" t="str">
        <f t="shared" si="5930"/>
        <v>Yes</v>
      </c>
      <c r="J4640" s="55"/>
      <c r="K4640" s="61" t="str">
        <f t="shared" ref="K4640:L4640" si="5931">IF(K4638="Met","Yes",IF(K4639="Met","Yes","No"))</f>
        <v>No</v>
      </c>
      <c r="L4640" s="61" t="str">
        <f t="shared" si="5931"/>
        <v>No</v>
      </c>
      <c r="M4640" s="1" t="s">
        <v>4</v>
      </c>
      <c r="N4640" s="14"/>
      <c r="O4640" s="35" t="s">
        <v>2505</v>
      </c>
      <c r="P4640" s="83" t="str">
        <f t="shared" ref="P4640" si="5932">IF(P4639="X"," ",IF(P4641="X"," ","X"))</f>
        <v>X</v>
      </c>
      <c r="Q4640" s="94" t="s">
        <v>2759</v>
      </c>
      <c r="R4640" s="5" t="s">
        <v>6</v>
      </c>
      <c r="S4640" s="1" t="s">
        <v>5</v>
      </c>
      <c r="T4640" s="1" t="s">
        <v>3</v>
      </c>
      <c r="U4640" s="5">
        <v>480</v>
      </c>
      <c r="V4640" s="1">
        <v>80.42</v>
      </c>
      <c r="W4640" s="1">
        <v>82.89</v>
      </c>
      <c r="X4640" s="6">
        <f t="shared" si="5893"/>
        <v>-2.4699999999999989</v>
      </c>
      <c r="Y4640" s="14">
        <v>228</v>
      </c>
      <c r="Z4640" s="1">
        <v>47.37</v>
      </c>
      <c r="AA4640" s="1">
        <v>61.22</v>
      </c>
      <c r="AB4640" s="72">
        <f t="shared" ref="AB4640:AB4703" si="5933">Z4640-AA4640</f>
        <v>-13.850000000000001</v>
      </c>
      <c r="AC4640" s="53"/>
    </row>
    <row r="4641" spans="1:29" x14ac:dyDescent="0.25">
      <c r="A4641" s="54">
        <v>6304029</v>
      </c>
      <c r="B4641" s="90" t="s">
        <v>2737</v>
      </c>
      <c r="C4641" s="54" t="s">
        <v>533</v>
      </c>
      <c r="D4641" s="4"/>
      <c r="E4641" s="4"/>
      <c r="F4641" s="67"/>
      <c r="G4641" s="64"/>
      <c r="H4641" s="43"/>
      <c r="I4641" s="43"/>
      <c r="J4641" s="43"/>
      <c r="K4641" s="43"/>
      <c r="L4641" s="43"/>
      <c r="M4641" s="4" t="s">
        <v>4</v>
      </c>
      <c r="N4641" s="15"/>
      <c r="O4641" s="38" t="s">
        <v>2482</v>
      </c>
      <c r="P4641" s="84" t="str">
        <f>IF(E4635="Achieving School"," ","X")</f>
        <v xml:space="preserve"> </v>
      </c>
      <c r="Q4641" s="91"/>
      <c r="R4641" s="4" t="s">
        <v>6</v>
      </c>
      <c r="S4641" s="4" t="s">
        <v>5</v>
      </c>
      <c r="T4641" s="4" t="s">
        <v>7</v>
      </c>
      <c r="U4641" s="4">
        <v>267</v>
      </c>
      <c r="V4641" s="4">
        <v>70.790000000000006</v>
      </c>
      <c r="W4641" s="4">
        <v>73.22</v>
      </c>
      <c r="X4641" s="7">
        <f t="shared" si="5893"/>
        <v>-2.4299999999999926</v>
      </c>
      <c r="Y4641" s="15">
        <v>126</v>
      </c>
      <c r="Z4641" s="4">
        <v>38.1</v>
      </c>
      <c r="AA4641" s="4">
        <v>49.07</v>
      </c>
      <c r="AB4641" s="73">
        <f t="shared" si="5933"/>
        <v>-10.969999999999999</v>
      </c>
      <c r="AC4641" s="54"/>
    </row>
    <row r="4642" spans="1:29" x14ac:dyDescent="0.25">
      <c r="A4642" s="1">
        <v>6304031</v>
      </c>
      <c r="B4642" s="87" t="s">
        <v>2737</v>
      </c>
      <c r="C4642" s="55" t="s">
        <v>534</v>
      </c>
      <c r="E4642" s="42"/>
      <c r="F4642" s="65" t="s">
        <v>2483</v>
      </c>
      <c r="G4642" s="62"/>
      <c r="H4642" s="37" t="str">
        <f>IF(V4642&gt;94,"Met",IF(X4642="--","n/a",IF(X4642&gt;=0,"Met","Did Not Meet")))</f>
        <v>Met</v>
      </c>
      <c r="I4642" s="37" t="str">
        <f>IF(V4643&gt;94,"Met",IF(X4643="--","n/a",IF(X4643&gt;=0,"Met","Did Not Meet")))</f>
        <v>Met</v>
      </c>
      <c r="K4642" s="13" t="str">
        <f>IF(Z4642&gt;94,"Met",IF(AB4642="--","n/a",IF(AB4642&gt;=0,"Met","Did Not Meet")))</f>
        <v>Met</v>
      </c>
      <c r="L4642" s="13" t="str">
        <f>IF(Z4643&gt;94,"Met",IF(AB4643="--","n/a",IF(AB4643&gt;=0,"Met","Did Not Meet")))</f>
        <v>Met</v>
      </c>
      <c r="M4642" s="1" t="s">
        <v>4</v>
      </c>
      <c r="N4642" s="14" t="s">
        <v>2502</v>
      </c>
      <c r="O4642" s="5"/>
      <c r="P4642" s="44" t="str">
        <f t="shared" ref="P4642" si="5934">IF(H4644="Yes",IF(I4644="Yes","Yes","No"),"No")</f>
        <v>Yes</v>
      </c>
      <c r="Q4642" s="93"/>
      <c r="R4642" s="5" t="s">
        <v>1</v>
      </c>
      <c r="S4642" s="1" t="s">
        <v>2</v>
      </c>
      <c r="T4642" s="1" t="s">
        <v>3</v>
      </c>
      <c r="U4642" s="5">
        <v>316</v>
      </c>
      <c r="V4642" s="1">
        <v>80.38</v>
      </c>
      <c r="W4642" s="1">
        <v>69.069999999999993</v>
      </c>
      <c r="X4642" s="9">
        <f t="shared" si="5893"/>
        <v>11.310000000000002</v>
      </c>
      <c r="Y4642" s="14">
        <v>302</v>
      </c>
      <c r="Z4642" s="1">
        <v>83.11</v>
      </c>
      <c r="AA4642" s="1">
        <v>68.16</v>
      </c>
      <c r="AB4642" s="71">
        <f t="shared" si="5933"/>
        <v>14.950000000000003</v>
      </c>
      <c r="AC4642" s="36"/>
    </row>
    <row r="4643" spans="1:29" ht="15.75" x14ac:dyDescent="0.25">
      <c r="A4643" s="53">
        <v>6304031</v>
      </c>
      <c r="B4643" s="89" t="s">
        <v>2737</v>
      </c>
      <c r="C4643" s="53" t="s">
        <v>534</v>
      </c>
      <c r="D4643" s="49" t="s">
        <v>2498</v>
      </c>
      <c r="E4643" s="34" t="str">
        <f>M4642</f>
        <v>Achieving School</v>
      </c>
      <c r="F4643" s="65" t="s">
        <v>2484</v>
      </c>
      <c r="G4643" s="62"/>
      <c r="H4643" s="13" t="str">
        <f>IF(V4644&gt;94,"Met",IF(X4644="--","n/a",IF(X4644&gt;=0,"Met","Did Not Meet")))</f>
        <v>Met</v>
      </c>
      <c r="I4643" s="13" t="str">
        <f>IF(V4645&gt;94,"Met",IF(X4645="--","n/a",IF(X4645&gt;=0,"Met","Did Not Meet")))</f>
        <v>Met</v>
      </c>
      <c r="K4643" s="13" t="str">
        <f>IF(Z4644&gt;94,"Met",IF(AB4644="--","n/a",IF(AB4644&gt;=0,"Met","Did Not Meet")))</f>
        <v>Met</v>
      </c>
      <c r="L4643" s="13" t="str">
        <f>IF(Z4645&gt;94,"Met",IF(AB4645="--","n/a",IF(AB4645&gt;=0,"Met","Did Not Meet")))</f>
        <v>Met</v>
      </c>
      <c r="M4643" s="1" t="s">
        <v>4</v>
      </c>
      <c r="N4643" s="14" t="s">
        <v>2501</v>
      </c>
      <c r="O4643" s="5"/>
      <c r="P4643" s="44" t="str">
        <f t="shared" ref="P4643" si="5935">IF(K4644="Yes",IF(L4644="Yes","Yes","No"),"No")</f>
        <v>Yes</v>
      </c>
      <c r="Q4643" s="94" t="s">
        <v>2759</v>
      </c>
      <c r="R4643" s="5" t="s">
        <v>1</v>
      </c>
      <c r="S4643" s="1" t="s">
        <v>2</v>
      </c>
      <c r="T4643" s="1" t="s">
        <v>7</v>
      </c>
      <c r="U4643" s="5">
        <v>174</v>
      </c>
      <c r="V4643" s="1">
        <v>71.84</v>
      </c>
      <c r="W4643" s="1">
        <v>59.14</v>
      </c>
      <c r="X4643" s="9">
        <f t="shared" si="5893"/>
        <v>12.700000000000003</v>
      </c>
      <c r="Y4643" s="14">
        <v>165</v>
      </c>
      <c r="Z4643" s="1">
        <v>79.39</v>
      </c>
      <c r="AA4643" s="1">
        <v>60.04</v>
      </c>
      <c r="AB4643" s="71">
        <f t="shared" si="5933"/>
        <v>19.350000000000001</v>
      </c>
      <c r="AC4643" s="53"/>
    </row>
    <row r="4644" spans="1:29" ht="15" customHeight="1" x14ac:dyDescent="0.25">
      <c r="A4644" s="53">
        <v>6304031</v>
      </c>
      <c r="B4644" s="89" t="s">
        <v>2737</v>
      </c>
      <c r="C4644" s="53" t="s">
        <v>534</v>
      </c>
      <c r="D4644" s="49" t="s">
        <v>2499</v>
      </c>
      <c r="E4644" s="35" t="str">
        <f>VLOOKUP('2012 Accountability Database'!$A4642,'2011 AYP'!A$2:B$1072,2)</f>
        <v>SI_4 (School Improvement Year 4)</v>
      </c>
      <c r="F4644" s="66"/>
      <c r="G4644" s="63" t="s">
        <v>2485</v>
      </c>
      <c r="H4644" s="60" t="str">
        <f t="shared" ref="H4644:I4644" si="5936">IF(H4642="Met","Yes",IF(H4643="Met","Yes","No"))</f>
        <v>Yes</v>
      </c>
      <c r="I4644" s="60" t="str">
        <f t="shared" si="5936"/>
        <v>Yes</v>
      </c>
      <c r="J4644" s="42"/>
      <c r="K4644" s="60" t="str">
        <f t="shared" ref="K4644:L4644" si="5937">IF(K4642="Met","Yes",IF(K4643="Met","Yes","No"))</f>
        <v>Yes</v>
      </c>
      <c r="L4644" s="60" t="str">
        <f t="shared" si="5937"/>
        <v>Yes</v>
      </c>
      <c r="M4644" s="1" t="s">
        <v>4</v>
      </c>
      <c r="N4644" s="14" t="s">
        <v>2503</v>
      </c>
      <c r="O4644" s="5"/>
      <c r="P4644" s="44" t="str">
        <f t="shared" ref="P4644" si="5938">IF(H4648="Yes",IF(I4648="Yes","Yes","No"),"No")</f>
        <v>Yes</v>
      </c>
      <c r="Q4644" s="108" t="s">
        <v>2758</v>
      </c>
      <c r="R4644" s="5" t="s">
        <v>1</v>
      </c>
      <c r="S4644" s="1" t="s">
        <v>5</v>
      </c>
      <c r="T4644" s="1" t="s">
        <v>3</v>
      </c>
      <c r="U4644" s="5">
        <v>949</v>
      </c>
      <c r="V4644" s="1">
        <v>71.44</v>
      </c>
      <c r="W4644" s="1">
        <v>69.069999999999993</v>
      </c>
      <c r="X4644" s="9">
        <f t="shared" si="5893"/>
        <v>2.3700000000000045</v>
      </c>
      <c r="Y4644" s="14">
        <v>907</v>
      </c>
      <c r="Z4644" s="1">
        <v>72.55</v>
      </c>
      <c r="AA4644" s="1">
        <v>68.16</v>
      </c>
      <c r="AB4644" s="71">
        <f t="shared" si="5933"/>
        <v>4.3900000000000006</v>
      </c>
      <c r="AC4644" s="53"/>
    </row>
    <row r="4645" spans="1:29" x14ac:dyDescent="0.25">
      <c r="A4645" s="53">
        <v>6304031</v>
      </c>
      <c r="B4645" s="89" t="s">
        <v>2737</v>
      </c>
      <c r="C4645" s="53" t="s">
        <v>534</v>
      </c>
      <c r="D4645" s="49" t="s">
        <v>2507</v>
      </c>
      <c r="E4645" s="47">
        <f>VLOOKUP('2012 Accountability Database'!A4642,Dems1112!$A$2:$G$1082,3)</f>
        <v>0.04</v>
      </c>
      <c r="F4645" s="66"/>
      <c r="G4645" s="52"/>
      <c r="M4645" s="5" t="s">
        <v>4</v>
      </c>
      <c r="N4645" s="14" t="s">
        <v>2504</v>
      </c>
      <c r="O4645" s="5"/>
      <c r="P4645" s="44" t="str">
        <f t="shared" ref="P4645" si="5939">IF(K4648="Yes",IF(L4648="Yes","Yes","No"),"No")</f>
        <v>Yes</v>
      </c>
      <c r="Q4645" s="108"/>
      <c r="R4645" s="5" t="s">
        <v>1</v>
      </c>
      <c r="S4645" s="5" t="s">
        <v>5</v>
      </c>
      <c r="T4645" s="5" t="s">
        <v>7</v>
      </c>
      <c r="U4645" s="5">
        <v>494</v>
      </c>
      <c r="V4645" s="5">
        <v>62.35</v>
      </c>
      <c r="W4645" s="5">
        <v>59.14</v>
      </c>
      <c r="X4645" s="11">
        <f t="shared" si="5893"/>
        <v>3.2100000000000009</v>
      </c>
      <c r="Y4645" s="14">
        <v>469</v>
      </c>
      <c r="Z4645" s="5">
        <v>66.52</v>
      </c>
      <c r="AA4645" s="5">
        <v>60.04</v>
      </c>
      <c r="AB4645" s="71">
        <f t="shared" si="5933"/>
        <v>6.4799999999999969</v>
      </c>
      <c r="AC4645" s="53"/>
    </row>
    <row r="4646" spans="1:29" x14ac:dyDescent="0.25">
      <c r="A4646" s="53">
        <v>6304031</v>
      </c>
      <c r="B4646" s="89" t="s">
        <v>2737</v>
      </c>
      <c r="C4646" s="53" t="s">
        <v>534</v>
      </c>
      <c r="D4646" s="50" t="s">
        <v>2508</v>
      </c>
      <c r="E4646" s="47">
        <f>VLOOKUP('2012 Accountability Database'!A4642,Dems1112!$A$2:$G$1082,4)</f>
        <v>0.52</v>
      </c>
      <c r="F4646" s="65" t="s">
        <v>2486</v>
      </c>
      <c r="G4646" s="62"/>
      <c r="H4646" s="13" t="str">
        <f>IF(V4646&gt;94,"Met",IF(X4646="--","n/a",IF(X4646&gt;=0,"Met","Did Not Meet")))</f>
        <v>Met</v>
      </c>
      <c r="I4646" s="13" t="str">
        <f>IF(V4647&gt;94,"Met",IF(X4647="--","n/a",IF(X4647&gt;=0,"Met","Did Not Meet")))</f>
        <v>Met</v>
      </c>
      <c r="J4646" s="13"/>
      <c r="K4646" s="13" t="str">
        <f>IF(Z4646&gt;94,"Met",IF(AB4646="--","n/a",IF(AB4646&gt;=0,"Met","Did Not Meet")))</f>
        <v>Met</v>
      </c>
      <c r="L4646" s="13" t="str">
        <f>IF(Z4647&gt;94,"Met",IF(AB4647="--","n/a",IF(AB4647&gt;=0,"Met","Did Not Meet")))</f>
        <v>Met</v>
      </c>
      <c r="M4646" s="1" t="s">
        <v>4</v>
      </c>
      <c r="N4646" s="68" t="s">
        <v>2497</v>
      </c>
      <c r="O4646" s="35"/>
      <c r="P4646" s="44"/>
      <c r="Q4646" s="108"/>
      <c r="R4646" s="5" t="s">
        <v>6</v>
      </c>
      <c r="S4646" s="1" t="s">
        <v>2</v>
      </c>
      <c r="T4646" s="1" t="s">
        <v>3</v>
      </c>
      <c r="U4646" s="5">
        <v>337</v>
      </c>
      <c r="V4646" s="1">
        <v>78.64</v>
      </c>
      <c r="W4646" s="1">
        <v>72.16</v>
      </c>
      <c r="X4646" s="9">
        <f t="shared" si="5893"/>
        <v>6.480000000000004</v>
      </c>
      <c r="Y4646" s="14">
        <v>302</v>
      </c>
      <c r="Z4646" s="1">
        <v>74.17</v>
      </c>
      <c r="AA4646" s="1">
        <v>67.87</v>
      </c>
      <c r="AB4646" s="71">
        <f t="shared" si="5933"/>
        <v>6.2999999999999972</v>
      </c>
      <c r="AC4646" s="53"/>
    </row>
    <row r="4647" spans="1:29" x14ac:dyDescent="0.25">
      <c r="A4647" s="53">
        <v>6304031</v>
      </c>
      <c r="B4647" s="89" t="s">
        <v>2737</v>
      </c>
      <c r="C4647" s="53" t="s">
        <v>534</v>
      </c>
      <c r="D4647" s="50" t="s">
        <v>974</v>
      </c>
      <c r="E4647" s="47" t="str">
        <f>VLOOKUP('2012 Accountability Database'!A4642,Dems1112!$A$2:$G$1082,5)</f>
        <v>5-8</v>
      </c>
      <c r="F4647" s="65" t="s">
        <v>2487</v>
      </c>
      <c r="G4647" s="62"/>
      <c r="H4647" s="13" t="str">
        <f>IF(V4648&gt;94,"Met",IF(X4648="--","n/a",IF(X4648&gt;=0,"Met","Did Not Meet")))</f>
        <v>Met</v>
      </c>
      <c r="I4647" s="13" t="str">
        <f>IF(V4649&gt;94,"Met",IF(X4649="--","n/a",IF(X4649&gt;=0,"Met","Did Not Meet")))</f>
        <v>Met</v>
      </c>
      <c r="J4647" s="13"/>
      <c r="K4647" s="13" t="str">
        <f>IF(Z4648&gt;94,"Met",IF(AB4648="--","n/a",IF(AB4648&gt;=0,"Met","Did Not Meet")))</f>
        <v>Did Not Meet</v>
      </c>
      <c r="L4647" s="13" t="str">
        <f>IF(Z4649&gt;94,"Met",IF(AB4649="--","n/a",IF(AB4649&gt;=0,"Met","Did Not Meet")))</f>
        <v>Did Not Meet</v>
      </c>
      <c r="M4647" s="1" t="s">
        <v>4</v>
      </c>
      <c r="N4647" s="14"/>
      <c r="O4647" s="35" t="s">
        <v>2506</v>
      </c>
      <c r="P4647" s="83" t="str">
        <f t="shared" ref="P4647" si="5940">IF(P4642="No"," ", IF(P4644="No"," ",IF(P4643="No", " ",IF(P4645="No"," ","X"))))</f>
        <v>X</v>
      </c>
      <c r="Q4647" s="108"/>
      <c r="R4647" s="5" t="s">
        <v>6</v>
      </c>
      <c r="S4647" s="1" t="s">
        <v>2</v>
      </c>
      <c r="T4647" s="1" t="s">
        <v>7</v>
      </c>
      <c r="U4647" s="5">
        <v>188</v>
      </c>
      <c r="V4647" s="1">
        <v>71.81</v>
      </c>
      <c r="W4647" s="1">
        <v>64.099999999999994</v>
      </c>
      <c r="X4647" s="9">
        <f t="shared" si="5893"/>
        <v>7.710000000000008</v>
      </c>
      <c r="Y4647" s="14">
        <v>165</v>
      </c>
      <c r="Z4647" s="1">
        <v>69.09</v>
      </c>
      <c r="AA4647" s="1">
        <v>65.33</v>
      </c>
      <c r="AB4647" s="71">
        <f t="shared" si="5933"/>
        <v>3.7600000000000051</v>
      </c>
      <c r="AC4647" s="53"/>
    </row>
    <row r="4648" spans="1:29" ht="15.75" x14ac:dyDescent="0.25">
      <c r="A4648" s="53">
        <v>6304031</v>
      </c>
      <c r="B4648" s="89" t="s">
        <v>2737</v>
      </c>
      <c r="C4648" s="53" t="s">
        <v>534</v>
      </c>
      <c r="D4648" s="50" t="s">
        <v>975</v>
      </c>
      <c r="E4648" s="48" t="str">
        <f>VLOOKUP('2012 Accountability Database'!A4642,Dems1112!$A$2:$G$1082,6)</f>
        <v>3 (Central AR)</v>
      </c>
      <c r="F4648" s="66"/>
      <c r="G4648" s="63" t="s">
        <v>2488</v>
      </c>
      <c r="H4648" s="61" t="str">
        <f t="shared" ref="H4648:I4648" si="5941">IF(H4646="Met","Yes",IF(H4647="Met","Yes","No"))</f>
        <v>Yes</v>
      </c>
      <c r="I4648" s="61" t="str">
        <f t="shared" si="5941"/>
        <v>Yes</v>
      </c>
      <c r="J4648" s="55"/>
      <c r="K4648" s="61" t="str">
        <f t="shared" ref="K4648:L4648" si="5942">IF(K4646="Met","Yes",IF(K4647="Met","Yes","No"))</f>
        <v>Yes</v>
      </c>
      <c r="L4648" s="61" t="str">
        <f t="shared" si="5942"/>
        <v>Yes</v>
      </c>
      <c r="M4648" s="5" t="s">
        <v>4</v>
      </c>
      <c r="N4648" s="14"/>
      <c r="O4648" s="35" t="s">
        <v>2505</v>
      </c>
      <c r="P4648" s="83" t="str">
        <f t="shared" ref="P4648" si="5943">IF(P4647="X"," ",IF(P4649="X"," ","X"))</f>
        <v xml:space="preserve"> </v>
      </c>
      <c r="Q4648" s="94" t="s">
        <v>2759</v>
      </c>
      <c r="R4648" s="5" t="s">
        <v>6</v>
      </c>
      <c r="S4648" s="5" t="s">
        <v>5</v>
      </c>
      <c r="T4648" s="5" t="s">
        <v>3</v>
      </c>
      <c r="U4648" s="5">
        <v>970</v>
      </c>
      <c r="V4648" s="5">
        <v>73.400000000000006</v>
      </c>
      <c r="W4648" s="5">
        <v>72.16</v>
      </c>
      <c r="X4648" s="11">
        <f t="shared" si="5893"/>
        <v>1.2400000000000091</v>
      </c>
      <c r="Y4648" s="14">
        <v>907</v>
      </c>
      <c r="Z4648" s="5">
        <v>66.81</v>
      </c>
      <c r="AA4648" s="5">
        <v>67.87</v>
      </c>
      <c r="AB4648" s="72">
        <f t="shared" si="5933"/>
        <v>-1.0600000000000023</v>
      </c>
      <c r="AC4648" s="53"/>
    </row>
    <row r="4649" spans="1:29" x14ac:dyDescent="0.25">
      <c r="A4649" s="54">
        <v>6304031</v>
      </c>
      <c r="B4649" s="90" t="s">
        <v>2737</v>
      </c>
      <c r="C4649" s="54" t="s">
        <v>534</v>
      </c>
      <c r="D4649" s="4"/>
      <c r="E4649" s="4"/>
      <c r="F4649" s="67"/>
      <c r="G4649" s="64"/>
      <c r="H4649" s="43"/>
      <c r="I4649" s="43"/>
      <c r="J4649" s="43"/>
      <c r="K4649" s="43"/>
      <c r="L4649" s="43"/>
      <c r="M4649" s="4" t="s">
        <v>4</v>
      </c>
      <c r="N4649" s="15"/>
      <c r="O4649" s="38" t="s">
        <v>2482</v>
      </c>
      <c r="P4649" s="84" t="str">
        <f>IF(E4643="Achieving School"," ","X")</f>
        <v xml:space="preserve"> </v>
      </c>
      <c r="Q4649" s="91"/>
      <c r="R4649" s="4" t="s">
        <v>6</v>
      </c>
      <c r="S4649" s="4" t="s">
        <v>5</v>
      </c>
      <c r="T4649" s="4" t="s">
        <v>7</v>
      </c>
      <c r="U4649" s="4">
        <v>508</v>
      </c>
      <c r="V4649" s="4">
        <v>64.959999999999994</v>
      </c>
      <c r="W4649" s="4">
        <v>64.099999999999994</v>
      </c>
      <c r="X4649" s="10">
        <f t="shared" si="5893"/>
        <v>0.85999999999999943</v>
      </c>
      <c r="Y4649" s="15">
        <v>469</v>
      </c>
      <c r="Z4649" s="4">
        <v>62.26</v>
      </c>
      <c r="AA4649" s="4">
        <v>65.33</v>
      </c>
      <c r="AB4649" s="73">
        <f t="shared" si="5933"/>
        <v>-3.0700000000000003</v>
      </c>
      <c r="AC4649" s="54"/>
    </row>
    <row r="4650" spans="1:29" x14ac:dyDescent="0.25">
      <c r="A4650" s="1">
        <v>6401001</v>
      </c>
      <c r="B4650" s="87" t="s">
        <v>2675</v>
      </c>
      <c r="C4650" s="55" t="s">
        <v>924</v>
      </c>
      <c r="E4650" s="42"/>
      <c r="F4650" s="65" t="s">
        <v>2483</v>
      </c>
      <c r="G4650" s="62"/>
      <c r="H4650" s="37" t="str">
        <f>IF(V4650&gt;94,"Met",IF(X4650="--","n/a",IF(X4650&gt;=0,"Met","Did Not Meet")))</f>
        <v>Met</v>
      </c>
      <c r="I4650" s="37" t="str">
        <f>IF(V4651&gt;94,"Met",IF(X4651="--","n/a",IF(X4651&gt;=0,"Met","Did Not Meet")))</f>
        <v>Met</v>
      </c>
      <c r="K4650" s="13" t="str">
        <f>IF(Z4650&gt;94,"Met",IF(AB4650="--","n/a",IF(AB4650&gt;=0,"Met","Did Not Meet")))</f>
        <v>Did Not Meet</v>
      </c>
      <c r="L4650" s="13" t="str">
        <f>IF(Z4651&gt;94,"Met",IF(AB4651="--","n/a",IF(AB4651&gt;=0,"Met","Did Not Meet")))</f>
        <v>Did Not Meet</v>
      </c>
      <c r="M4650" s="1" t="s">
        <v>4</v>
      </c>
      <c r="N4650" s="14" t="s">
        <v>2502</v>
      </c>
      <c r="O4650" s="5"/>
      <c r="P4650" s="44" t="str">
        <f t="shared" ref="P4650" si="5944">IF(H4652="Yes",IF(I4652="Yes","Yes","No"),"No")</f>
        <v>Yes</v>
      </c>
      <c r="Q4650" s="93"/>
      <c r="R4650" s="5" t="s">
        <v>1</v>
      </c>
      <c r="S4650" s="1" t="s">
        <v>2</v>
      </c>
      <c r="T4650" s="1" t="s">
        <v>3</v>
      </c>
      <c r="U4650" s="5">
        <v>229</v>
      </c>
      <c r="V4650" s="1">
        <v>84.72</v>
      </c>
      <c r="W4650" s="1">
        <v>75.23</v>
      </c>
      <c r="X4650" s="9">
        <f t="shared" si="5893"/>
        <v>9.4899999999999949</v>
      </c>
      <c r="Y4650" s="14">
        <v>104</v>
      </c>
      <c r="Z4650" s="1">
        <v>80.77</v>
      </c>
      <c r="AA4650" s="1">
        <v>84.84</v>
      </c>
      <c r="AB4650" s="72">
        <f t="shared" si="5933"/>
        <v>-4.0700000000000074</v>
      </c>
      <c r="AC4650" s="36"/>
    </row>
    <row r="4651" spans="1:29" ht="15.75" x14ac:dyDescent="0.25">
      <c r="A4651" s="53">
        <v>6401001</v>
      </c>
      <c r="B4651" s="89" t="s">
        <v>2675</v>
      </c>
      <c r="C4651" s="53" t="s">
        <v>924</v>
      </c>
      <c r="D4651" s="49" t="s">
        <v>2498</v>
      </c>
      <c r="E4651" s="34" t="str">
        <f>M4650</f>
        <v>Achieving School</v>
      </c>
      <c r="F4651" s="65" t="s">
        <v>2484</v>
      </c>
      <c r="G4651" s="62"/>
      <c r="H4651" s="13" t="str">
        <f>IF(V4652&gt;94,"Met",IF(X4652="--","n/a",IF(X4652&gt;=0,"Met","Did Not Meet")))</f>
        <v>Did Not Meet</v>
      </c>
      <c r="I4651" s="13" t="str">
        <f>IF(V4653&gt;94,"Met",IF(X4653="--","n/a",IF(X4653&gt;=0,"Met","Did Not Meet")))</f>
        <v>Did Not Meet</v>
      </c>
      <c r="K4651" s="13" t="str">
        <f>IF(Z4652&gt;94,"Met",IF(AB4652="--","n/a",IF(AB4652&gt;=0,"Met","Did Not Meet")))</f>
        <v>Did Not Meet</v>
      </c>
      <c r="L4651" s="13" t="str">
        <f>IF(Z4653&gt;94,"Met",IF(AB4653="--","n/a",IF(AB4653&gt;=0,"Met","Did Not Meet")))</f>
        <v>Did Not Meet</v>
      </c>
      <c r="M4651" s="1" t="s">
        <v>4</v>
      </c>
      <c r="N4651" s="14" t="s">
        <v>2501</v>
      </c>
      <c r="O4651" s="5"/>
      <c r="P4651" s="44" t="str">
        <f t="shared" ref="P4651" si="5945">IF(K4652="Yes",IF(L4652="Yes","Yes","No"),"No")</f>
        <v>No</v>
      </c>
      <c r="Q4651" s="94" t="s">
        <v>2759</v>
      </c>
      <c r="R4651" s="5" t="s">
        <v>1</v>
      </c>
      <c r="S4651" s="1" t="s">
        <v>2</v>
      </c>
      <c r="T4651" s="1" t="s">
        <v>7</v>
      </c>
      <c r="U4651" s="5">
        <v>188</v>
      </c>
      <c r="V4651" s="1">
        <v>82.98</v>
      </c>
      <c r="W4651" s="1">
        <v>71.08</v>
      </c>
      <c r="X4651" s="9">
        <f t="shared" si="5893"/>
        <v>11.900000000000006</v>
      </c>
      <c r="Y4651" s="14">
        <v>83</v>
      </c>
      <c r="Z4651" s="1">
        <v>79.52</v>
      </c>
      <c r="AA4651" s="1">
        <v>81.069999999999993</v>
      </c>
      <c r="AB4651" s="72">
        <f t="shared" si="5933"/>
        <v>-1.5499999999999972</v>
      </c>
      <c r="AC4651" s="53"/>
    </row>
    <row r="4652" spans="1:29" ht="15" customHeight="1" x14ac:dyDescent="0.25">
      <c r="A4652" s="53">
        <v>6401001</v>
      </c>
      <c r="B4652" s="89" t="s">
        <v>2675</v>
      </c>
      <c r="C4652" s="53" t="s">
        <v>924</v>
      </c>
      <c r="D4652" s="49" t="s">
        <v>2499</v>
      </c>
      <c r="E4652" s="35" t="str">
        <f>VLOOKUP('2012 Accountability Database'!$A4650,'2011 AYP'!A$2:B$1072,2)</f>
        <v xml:space="preserve"> A (Alert)</v>
      </c>
      <c r="F4652" s="66"/>
      <c r="G4652" s="63" t="s">
        <v>2485</v>
      </c>
      <c r="H4652" s="60" t="str">
        <f t="shared" ref="H4652:I4652" si="5946">IF(H4650="Met","Yes",IF(H4651="Met","Yes","No"))</f>
        <v>Yes</v>
      </c>
      <c r="I4652" s="60" t="str">
        <f t="shared" si="5946"/>
        <v>Yes</v>
      </c>
      <c r="J4652" s="42"/>
      <c r="K4652" s="60" t="str">
        <f t="shared" ref="K4652:L4652" si="5947">IF(K4650="Met","Yes",IF(K4651="Met","Yes","No"))</f>
        <v>No</v>
      </c>
      <c r="L4652" s="60" t="str">
        <f t="shared" si="5947"/>
        <v>No</v>
      </c>
      <c r="M4652" s="1" t="s">
        <v>4</v>
      </c>
      <c r="N4652" s="14" t="s">
        <v>2503</v>
      </c>
      <c r="O4652" s="5"/>
      <c r="P4652" s="44" t="str">
        <f t="shared" ref="P4652" si="5948">IF(H4656="Yes",IF(I4656="Yes","Yes","No"),"No")</f>
        <v>Yes</v>
      </c>
      <c r="Q4652" s="108" t="s">
        <v>2758</v>
      </c>
      <c r="R4652" s="5" t="s">
        <v>1</v>
      </c>
      <c r="S4652" s="1" t="s">
        <v>5</v>
      </c>
      <c r="T4652" s="1" t="s">
        <v>3</v>
      </c>
      <c r="U4652" s="5">
        <v>732</v>
      </c>
      <c r="V4652" s="1">
        <v>72.95</v>
      </c>
      <c r="W4652" s="1">
        <v>75.23</v>
      </c>
      <c r="X4652" s="6">
        <f t="shared" si="5893"/>
        <v>-2.2800000000000011</v>
      </c>
      <c r="Y4652" s="14">
        <v>345</v>
      </c>
      <c r="Z4652" s="1">
        <v>78.55</v>
      </c>
      <c r="AA4652" s="1">
        <v>84.84</v>
      </c>
      <c r="AB4652" s="72">
        <f t="shared" si="5933"/>
        <v>-6.2900000000000063</v>
      </c>
      <c r="AC4652" s="53"/>
    </row>
    <row r="4653" spans="1:29" x14ac:dyDescent="0.25">
      <c r="A4653" s="53">
        <v>6401001</v>
      </c>
      <c r="B4653" s="89" t="s">
        <v>2675</v>
      </c>
      <c r="C4653" s="53" t="s">
        <v>924</v>
      </c>
      <c r="D4653" s="49" t="s">
        <v>2507</v>
      </c>
      <c r="E4653" s="47">
        <f>VLOOKUP('2012 Accountability Database'!A4650,Dems1112!$A$2:$G$1082,3)</f>
        <v>0.26</v>
      </c>
      <c r="F4653" s="66"/>
      <c r="G4653" s="52"/>
      <c r="M4653" s="1" t="s">
        <v>4</v>
      </c>
      <c r="N4653" s="14" t="s">
        <v>2504</v>
      </c>
      <c r="O4653" s="5"/>
      <c r="P4653" s="44" t="str">
        <f t="shared" ref="P4653" si="5949">IF(K4656="Yes",IF(L4656="Yes","Yes","No"),"No")</f>
        <v>No</v>
      </c>
      <c r="Q4653" s="108"/>
      <c r="R4653" s="5" t="s">
        <v>1</v>
      </c>
      <c r="S4653" s="1" t="s">
        <v>5</v>
      </c>
      <c r="T4653" s="1" t="s">
        <v>7</v>
      </c>
      <c r="U4653" s="5">
        <v>573</v>
      </c>
      <c r="V4653" s="1">
        <v>69.63</v>
      </c>
      <c r="W4653" s="1">
        <v>71.08</v>
      </c>
      <c r="X4653" s="6">
        <f t="shared" si="5893"/>
        <v>-1.4500000000000028</v>
      </c>
      <c r="Y4653" s="14">
        <v>263</v>
      </c>
      <c r="Z4653" s="1">
        <v>75.67</v>
      </c>
      <c r="AA4653" s="1">
        <v>81.069999999999993</v>
      </c>
      <c r="AB4653" s="72">
        <f t="shared" si="5933"/>
        <v>-5.3999999999999915</v>
      </c>
      <c r="AC4653" s="53"/>
    </row>
    <row r="4654" spans="1:29" x14ac:dyDescent="0.25">
      <c r="A4654" s="53">
        <v>6401001</v>
      </c>
      <c r="B4654" s="89" t="s">
        <v>2675</v>
      </c>
      <c r="C4654" s="53" t="s">
        <v>924</v>
      </c>
      <c r="D4654" s="50" t="s">
        <v>2508</v>
      </c>
      <c r="E4654" s="47">
        <f>VLOOKUP('2012 Accountability Database'!A4650,Dems1112!$A$2:$G$1082,4)</f>
        <v>0.77</v>
      </c>
      <c r="F4654" s="65" t="s">
        <v>2486</v>
      </c>
      <c r="G4654" s="62"/>
      <c r="H4654" s="13" t="str">
        <f>IF(V4654&gt;94,"Met",IF(X4654="--","n/a",IF(X4654&gt;=0,"Met","Did Not Meet")))</f>
        <v>Met</v>
      </c>
      <c r="I4654" s="13" t="str">
        <f>IF(V4655&gt;94,"Met",IF(X4655="--","n/a",IF(X4655&gt;=0,"Met","Did Not Meet")))</f>
        <v>Met</v>
      </c>
      <c r="J4654" s="13"/>
      <c r="K4654" s="13" t="str">
        <f>IF(Z4654&gt;94,"Met",IF(AB4654="--","n/a",IF(AB4654&gt;=0,"Met","Did Not Meet")))</f>
        <v>Did Not Meet</v>
      </c>
      <c r="L4654" s="13" t="str">
        <f>IF(Z4655&gt;94,"Met",IF(AB4655="--","n/a",IF(AB4655&gt;=0,"Met","Did Not Meet")))</f>
        <v>Did Not Meet</v>
      </c>
      <c r="M4654" s="5" t="s">
        <v>4</v>
      </c>
      <c r="N4654" s="68" t="s">
        <v>2497</v>
      </c>
      <c r="O4654" s="35"/>
      <c r="P4654" s="44"/>
      <c r="Q4654" s="108"/>
      <c r="R4654" s="5" t="s">
        <v>6</v>
      </c>
      <c r="S4654" s="5" t="s">
        <v>2</v>
      </c>
      <c r="T4654" s="5" t="s">
        <v>3</v>
      </c>
      <c r="U4654" s="5">
        <v>229</v>
      </c>
      <c r="V4654" s="5">
        <v>85.15</v>
      </c>
      <c r="W4654" s="5">
        <v>77.45</v>
      </c>
      <c r="X4654" s="11">
        <f t="shared" si="5893"/>
        <v>7.7000000000000028</v>
      </c>
      <c r="Y4654" s="14">
        <v>104</v>
      </c>
      <c r="Z4654" s="5">
        <v>50.96</v>
      </c>
      <c r="AA4654" s="5">
        <v>61.75</v>
      </c>
      <c r="AB4654" s="72">
        <f t="shared" si="5933"/>
        <v>-10.79</v>
      </c>
      <c r="AC4654" s="53"/>
    </row>
    <row r="4655" spans="1:29" x14ac:dyDescent="0.25">
      <c r="A4655" s="53">
        <v>6401001</v>
      </c>
      <c r="B4655" s="89" t="s">
        <v>2675</v>
      </c>
      <c r="C4655" s="53" t="s">
        <v>924</v>
      </c>
      <c r="D4655" s="50" t="s">
        <v>974</v>
      </c>
      <c r="E4655" s="47" t="str">
        <f>VLOOKUP('2012 Accountability Database'!A4650,Dems1112!$A$2:$G$1082,5)</f>
        <v>K-4</v>
      </c>
      <c r="F4655" s="65" t="s">
        <v>2487</v>
      </c>
      <c r="G4655" s="62"/>
      <c r="H4655" s="13" t="str">
        <f>IF(V4656&gt;94,"Met",IF(X4656="--","n/a",IF(X4656&gt;=0,"Met","Did Not Meet")))</f>
        <v>Met</v>
      </c>
      <c r="I4655" s="13" t="str">
        <f>IF(V4657&gt;94,"Met",IF(X4657="--","n/a",IF(X4657&gt;=0,"Met","Did Not Meet")))</f>
        <v>Met</v>
      </c>
      <c r="J4655" s="13"/>
      <c r="K4655" s="13" t="str">
        <f>IF(Z4656&gt;94,"Met",IF(AB4656="--","n/a",IF(AB4656&gt;=0,"Met","Did Not Meet")))</f>
        <v>Did Not Meet</v>
      </c>
      <c r="L4655" s="13" t="str">
        <f>IF(Z4657&gt;94,"Met",IF(AB4657="--","n/a",IF(AB4657&gt;=0,"Met","Did Not Meet")))</f>
        <v>Did Not Meet</v>
      </c>
      <c r="M4655" s="1" t="s">
        <v>4</v>
      </c>
      <c r="N4655" s="14"/>
      <c r="O4655" s="35" t="s">
        <v>2506</v>
      </c>
      <c r="P4655" s="83" t="str">
        <f t="shared" ref="P4655" si="5950">IF(P4650="No"," ", IF(P4652="No"," ",IF(P4651="No", " ",IF(P4653="No"," ","X"))))</f>
        <v xml:space="preserve"> </v>
      </c>
      <c r="Q4655" s="108"/>
      <c r="R4655" s="5" t="s">
        <v>6</v>
      </c>
      <c r="S4655" s="1" t="s">
        <v>2</v>
      </c>
      <c r="T4655" s="1" t="s">
        <v>7</v>
      </c>
      <c r="U4655" s="5">
        <v>188</v>
      </c>
      <c r="V4655" s="1">
        <v>83.51</v>
      </c>
      <c r="W4655" s="1">
        <v>76.47</v>
      </c>
      <c r="X4655" s="9">
        <f t="shared" si="5893"/>
        <v>7.0400000000000063</v>
      </c>
      <c r="Y4655" s="14">
        <v>83</v>
      </c>
      <c r="Z4655" s="1">
        <v>49.4</v>
      </c>
      <c r="AA4655" s="1">
        <v>58.15</v>
      </c>
      <c r="AB4655" s="72">
        <f t="shared" si="5933"/>
        <v>-8.75</v>
      </c>
      <c r="AC4655" s="53"/>
    </row>
    <row r="4656" spans="1:29" ht="15.75" x14ac:dyDescent="0.25">
      <c r="A4656" s="53">
        <v>6401001</v>
      </c>
      <c r="B4656" s="89" t="s">
        <v>2675</v>
      </c>
      <c r="C4656" s="53" t="s">
        <v>924</v>
      </c>
      <c r="D4656" s="50" t="s">
        <v>975</v>
      </c>
      <c r="E4656" s="48" t="str">
        <f>VLOOKUP('2012 Accountability Database'!A4650,Dems1112!$A$2:$G$1082,6)</f>
        <v>1 (Northwest AR)</v>
      </c>
      <c r="F4656" s="66"/>
      <c r="G4656" s="63" t="s">
        <v>2488</v>
      </c>
      <c r="H4656" s="61" t="str">
        <f t="shared" ref="H4656:I4656" si="5951">IF(H4654="Met","Yes",IF(H4655="Met","Yes","No"))</f>
        <v>Yes</v>
      </c>
      <c r="I4656" s="61" t="str">
        <f t="shared" si="5951"/>
        <v>Yes</v>
      </c>
      <c r="J4656" s="55"/>
      <c r="K4656" s="61" t="str">
        <f t="shared" ref="K4656:L4656" si="5952">IF(K4654="Met","Yes",IF(K4655="Met","Yes","No"))</f>
        <v>No</v>
      </c>
      <c r="L4656" s="61" t="str">
        <f t="shared" si="5952"/>
        <v>No</v>
      </c>
      <c r="M4656" s="5" t="s">
        <v>4</v>
      </c>
      <c r="N4656" s="14"/>
      <c r="O4656" s="35" t="s">
        <v>2505</v>
      </c>
      <c r="P4656" s="83" t="str">
        <f t="shared" ref="P4656" si="5953">IF(P4655="X"," ",IF(P4657="X"," ","X"))</f>
        <v>X</v>
      </c>
      <c r="Q4656" s="94" t="s">
        <v>2759</v>
      </c>
      <c r="R4656" s="5" t="s">
        <v>6</v>
      </c>
      <c r="S4656" s="5" t="s">
        <v>5</v>
      </c>
      <c r="T4656" s="5" t="s">
        <v>3</v>
      </c>
      <c r="U4656" s="5">
        <v>732</v>
      </c>
      <c r="V4656" s="5">
        <v>78.83</v>
      </c>
      <c r="W4656" s="5">
        <v>77.45</v>
      </c>
      <c r="X4656" s="11">
        <f t="shared" si="5893"/>
        <v>1.3799999999999955</v>
      </c>
      <c r="Y4656" s="14">
        <v>345</v>
      </c>
      <c r="Z4656" s="5">
        <v>57.68</v>
      </c>
      <c r="AA4656" s="5">
        <v>61.75</v>
      </c>
      <c r="AB4656" s="72">
        <f t="shared" si="5933"/>
        <v>-4.07</v>
      </c>
      <c r="AC4656" s="53"/>
    </row>
    <row r="4657" spans="1:29" x14ac:dyDescent="0.25">
      <c r="A4657" s="54">
        <v>6401001</v>
      </c>
      <c r="B4657" s="90" t="s">
        <v>2675</v>
      </c>
      <c r="C4657" s="54" t="s">
        <v>924</v>
      </c>
      <c r="D4657" s="4"/>
      <c r="E4657" s="4"/>
      <c r="F4657" s="67"/>
      <c r="G4657" s="64"/>
      <c r="H4657" s="43"/>
      <c r="I4657" s="43"/>
      <c r="J4657" s="43"/>
      <c r="K4657" s="43"/>
      <c r="L4657" s="43"/>
      <c r="M4657" s="4" t="s">
        <v>4</v>
      </c>
      <c r="N4657" s="15"/>
      <c r="O4657" s="38" t="s">
        <v>2482</v>
      </c>
      <c r="P4657" s="84" t="str">
        <f>IF(E4651="Achieving School"," ","X")</f>
        <v xml:space="preserve"> </v>
      </c>
      <c r="Q4657" s="91"/>
      <c r="R4657" s="4" t="s">
        <v>6</v>
      </c>
      <c r="S4657" s="4" t="s">
        <v>5</v>
      </c>
      <c r="T4657" s="4" t="s">
        <v>7</v>
      </c>
      <c r="U4657" s="4">
        <v>573</v>
      </c>
      <c r="V4657" s="4">
        <v>76.790000000000006</v>
      </c>
      <c r="W4657" s="4">
        <v>76.47</v>
      </c>
      <c r="X4657" s="10">
        <f t="shared" si="5893"/>
        <v>0.32000000000000739</v>
      </c>
      <c r="Y4657" s="15">
        <v>263</v>
      </c>
      <c r="Z4657" s="4">
        <v>55.51</v>
      </c>
      <c r="AA4657" s="4">
        <v>58.15</v>
      </c>
      <c r="AB4657" s="73">
        <f t="shared" si="5933"/>
        <v>-2.6400000000000006</v>
      </c>
      <c r="AC4657" s="54"/>
    </row>
    <row r="4658" spans="1:29" x14ac:dyDescent="0.25">
      <c r="A4658" s="1">
        <v>6401004</v>
      </c>
      <c r="B4658" s="87" t="s">
        <v>2675</v>
      </c>
      <c r="C4658" s="55" t="s">
        <v>925</v>
      </c>
      <c r="E4658" s="42"/>
      <c r="F4658" s="65" t="s">
        <v>2483</v>
      </c>
      <c r="G4658" s="62"/>
      <c r="H4658" s="37" t="str">
        <f>IF(V4658&gt;94,"Met",IF(X4658="--","n/a",IF(X4658&gt;=0,"Met","Did Not Meet")))</f>
        <v>Met</v>
      </c>
      <c r="I4658" s="37" t="str">
        <f>IF(V4659&gt;94,"Met",IF(X4659="--","n/a",IF(X4659&gt;=0,"Met","Did Not Meet")))</f>
        <v>Met</v>
      </c>
      <c r="K4658" s="13" t="str">
        <f>IF(Z4658&gt;94,"Met",IF(AB4658="--","n/a",IF(AB4658&gt;=0,"Met","Did Not Meet")))</f>
        <v>Met</v>
      </c>
      <c r="L4658" s="13" t="str">
        <f>IF(Z4659&gt;94,"Met",IF(AB4659="--","n/a",IF(AB4659&gt;=0,"Met","Did Not Meet")))</f>
        <v>Met</v>
      </c>
      <c r="M4658" s="1" t="s">
        <v>4</v>
      </c>
      <c r="N4658" s="14" t="s">
        <v>2502</v>
      </c>
      <c r="O4658" s="5"/>
      <c r="P4658" s="44" t="str">
        <f t="shared" ref="P4658" si="5954">IF(H4660="Yes",IF(I4660="Yes","Yes","No"),"No")</f>
        <v>Yes</v>
      </c>
      <c r="Q4658" s="93"/>
      <c r="R4658" s="5" t="s">
        <v>1</v>
      </c>
      <c r="S4658" s="1" t="s">
        <v>2</v>
      </c>
      <c r="T4658" s="1" t="s">
        <v>3</v>
      </c>
      <c r="U4658" s="5">
        <v>467</v>
      </c>
      <c r="V4658" s="1">
        <v>75.16</v>
      </c>
      <c r="W4658" s="1">
        <v>66.09</v>
      </c>
      <c r="X4658" s="9">
        <f t="shared" si="5893"/>
        <v>9.0699999999999932</v>
      </c>
      <c r="Y4658" s="14">
        <v>443</v>
      </c>
      <c r="Z4658" s="1">
        <v>80.81</v>
      </c>
      <c r="AA4658" s="1">
        <v>69.709999999999994</v>
      </c>
      <c r="AB4658" s="71">
        <f t="shared" si="5933"/>
        <v>11.100000000000009</v>
      </c>
      <c r="AC4658" s="36"/>
    </row>
    <row r="4659" spans="1:29" ht="15.75" x14ac:dyDescent="0.25">
      <c r="A4659" s="53">
        <v>6401004</v>
      </c>
      <c r="B4659" s="89" t="s">
        <v>2675</v>
      </c>
      <c r="C4659" s="53" t="s">
        <v>925</v>
      </c>
      <c r="D4659" s="49" t="s">
        <v>2498</v>
      </c>
      <c r="E4659" s="34" t="str">
        <f>M4658</f>
        <v>Achieving School</v>
      </c>
      <c r="F4659" s="65" t="s">
        <v>2484</v>
      </c>
      <c r="G4659" s="62"/>
      <c r="H4659" s="13" t="str">
        <f>IF(V4660&gt;94,"Met",IF(X4660="--","n/a",IF(X4660&gt;=0,"Met","Did Not Meet")))</f>
        <v>Met</v>
      </c>
      <c r="I4659" s="13" t="str">
        <f>IF(V4661&gt;94,"Met",IF(X4661="--","n/a",IF(X4661&gt;=0,"Met","Did Not Meet")))</f>
        <v>Did Not Meet</v>
      </c>
      <c r="K4659" s="13" t="str">
        <f>IF(Z4660&gt;94,"Met",IF(AB4660="--","n/a",IF(AB4660&gt;=0,"Met","Did Not Meet")))</f>
        <v>Met</v>
      </c>
      <c r="L4659" s="13" t="str">
        <f>IF(Z4661&gt;94,"Met",IF(AB4661="--","n/a",IF(AB4661&gt;=0,"Met","Did Not Meet")))</f>
        <v>Met</v>
      </c>
      <c r="M4659" s="1" t="s">
        <v>4</v>
      </c>
      <c r="N4659" s="14" t="s">
        <v>2501</v>
      </c>
      <c r="O4659" s="5"/>
      <c r="P4659" s="44" t="str">
        <f t="shared" ref="P4659" si="5955">IF(K4660="Yes",IF(L4660="Yes","Yes","No"),"No")</f>
        <v>Yes</v>
      </c>
      <c r="Q4659" s="94" t="s">
        <v>2759</v>
      </c>
      <c r="R4659" s="5" t="s">
        <v>1</v>
      </c>
      <c r="S4659" s="1" t="s">
        <v>2</v>
      </c>
      <c r="T4659" s="1" t="s">
        <v>7</v>
      </c>
      <c r="U4659" s="5">
        <v>344</v>
      </c>
      <c r="V4659" s="1">
        <v>67.73</v>
      </c>
      <c r="W4659" s="1">
        <v>60.14</v>
      </c>
      <c r="X4659" s="9">
        <f t="shared" si="5893"/>
        <v>7.5900000000000034</v>
      </c>
      <c r="Y4659" s="14">
        <v>324</v>
      </c>
      <c r="Z4659" s="1">
        <v>74.69</v>
      </c>
      <c r="AA4659" s="1">
        <v>64.55</v>
      </c>
      <c r="AB4659" s="71">
        <f t="shared" si="5933"/>
        <v>10.14</v>
      </c>
      <c r="AC4659" s="53"/>
    </row>
    <row r="4660" spans="1:29" ht="15" customHeight="1" x14ac:dyDescent="0.25">
      <c r="A4660" s="53">
        <v>6401004</v>
      </c>
      <c r="B4660" s="89" t="s">
        <v>2675</v>
      </c>
      <c r="C4660" s="53" t="s">
        <v>925</v>
      </c>
      <c r="D4660" s="49" t="s">
        <v>2499</v>
      </c>
      <c r="E4660" s="35" t="str">
        <f>VLOOKUP('2012 Accountability Database'!$A4658,'2011 AYP'!A$2:B$1072,2)</f>
        <v>SI_6 (School Improvement Year 6)</v>
      </c>
      <c r="F4660" s="66"/>
      <c r="G4660" s="63" t="s">
        <v>2485</v>
      </c>
      <c r="H4660" s="60" t="str">
        <f t="shared" ref="H4660:I4660" si="5956">IF(H4658="Met","Yes",IF(H4659="Met","Yes","No"))</f>
        <v>Yes</v>
      </c>
      <c r="I4660" s="60" t="str">
        <f t="shared" si="5956"/>
        <v>Yes</v>
      </c>
      <c r="J4660" s="42"/>
      <c r="K4660" s="60" t="str">
        <f t="shared" ref="K4660:L4660" si="5957">IF(K4658="Met","Yes",IF(K4659="Met","Yes","No"))</f>
        <v>Yes</v>
      </c>
      <c r="L4660" s="60" t="str">
        <f t="shared" si="5957"/>
        <v>Yes</v>
      </c>
      <c r="M4660" s="5" t="s">
        <v>4</v>
      </c>
      <c r="N4660" s="14" t="s">
        <v>2503</v>
      </c>
      <c r="O4660" s="5"/>
      <c r="P4660" s="44" t="str">
        <f t="shared" ref="P4660" si="5958">IF(H4664="Yes",IF(I4664="Yes","Yes","No"),"No")</f>
        <v>Yes</v>
      </c>
      <c r="Q4660" s="108" t="s">
        <v>2758</v>
      </c>
      <c r="R4660" s="5" t="s">
        <v>1</v>
      </c>
      <c r="S4660" s="5" t="s">
        <v>5</v>
      </c>
      <c r="T4660" s="5" t="s">
        <v>3</v>
      </c>
      <c r="U4660" s="5">
        <v>1407</v>
      </c>
      <c r="V4660" s="5">
        <v>67.59</v>
      </c>
      <c r="W4660" s="5">
        <v>66.09</v>
      </c>
      <c r="X4660" s="11">
        <f t="shared" si="5893"/>
        <v>1.5</v>
      </c>
      <c r="Y4660" s="14">
        <v>1333</v>
      </c>
      <c r="Z4660" s="5">
        <v>71.87</v>
      </c>
      <c r="AA4660" s="5">
        <v>69.709999999999994</v>
      </c>
      <c r="AB4660" s="71">
        <f t="shared" si="5933"/>
        <v>2.1600000000000108</v>
      </c>
      <c r="AC4660" s="53"/>
    </row>
    <row r="4661" spans="1:29" x14ac:dyDescent="0.25">
      <c r="A4661" s="53">
        <v>6401004</v>
      </c>
      <c r="B4661" s="89" t="s">
        <v>2675</v>
      </c>
      <c r="C4661" s="53" t="s">
        <v>925</v>
      </c>
      <c r="D4661" s="49" t="s">
        <v>2507</v>
      </c>
      <c r="E4661" s="47">
        <f>VLOOKUP('2012 Accountability Database'!A4658,Dems1112!$A$2:$G$1082,3)</f>
        <v>0.2</v>
      </c>
      <c r="F4661" s="66"/>
      <c r="G4661" s="52"/>
      <c r="M4661" s="1" t="s">
        <v>4</v>
      </c>
      <c r="N4661" s="14" t="s">
        <v>2504</v>
      </c>
      <c r="O4661" s="5"/>
      <c r="P4661" s="44" t="str">
        <f t="shared" ref="P4661" si="5959">IF(K4664="Yes",IF(L4664="Yes","Yes","No"),"No")</f>
        <v>Yes</v>
      </c>
      <c r="Q4661" s="108"/>
      <c r="R4661" s="5" t="s">
        <v>1</v>
      </c>
      <c r="S4661" s="1" t="s">
        <v>5</v>
      </c>
      <c r="T4661" s="1" t="s">
        <v>7</v>
      </c>
      <c r="U4661" s="5">
        <v>1020</v>
      </c>
      <c r="V4661" s="1">
        <v>60</v>
      </c>
      <c r="W4661" s="1">
        <v>60.14</v>
      </c>
      <c r="X4661" s="6">
        <f t="shared" si="5893"/>
        <v>-0.14000000000000057</v>
      </c>
      <c r="Y4661" s="14">
        <v>955</v>
      </c>
      <c r="Z4661" s="1">
        <v>65.13</v>
      </c>
      <c r="AA4661" s="1">
        <v>64.55</v>
      </c>
      <c r="AB4661" s="71">
        <f t="shared" si="5933"/>
        <v>0.57999999999999829</v>
      </c>
      <c r="AC4661" s="53"/>
    </row>
    <row r="4662" spans="1:29" x14ac:dyDescent="0.25">
      <c r="A4662" s="53">
        <v>6401004</v>
      </c>
      <c r="B4662" s="89" t="s">
        <v>2675</v>
      </c>
      <c r="C4662" s="53" t="s">
        <v>925</v>
      </c>
      <c r="D4662" s="50" t="s">
        <v>2508</v>
      </c>
      <c r="E4662" s="47">
        <f>VLOOKUP('2012 Accountability Database'!A4658,Dems1112!$A$2:$G$1082,4)</f>
        <v>0.74</v>
      </c>
      <c r="F4662" s="65" t="s">
        <v>2486</v>
      </c>
      <c r="G4662" s="62"/>
      <c r="H4662" s="13" t="str">
        <f>IF(V4662&gt;94,"Met",IF(X4662="--","n/a",IF(X4662&gt;=0,"Met","Did Not Meet")))</f>
        <v>Met</v>
      </c>
      <c r="I4662" s="13" t="str">
        <f>IF(V4663&gt;94,"Met",IF(X4663="--","n/a",IF(X4663&gt;=0,"Met","Did Not Meet")))</f>
        <v>Met</v>
      </c>
      <c r="J4662" s="13"/>
      <c r="K4662" s="13" t="str">
        <f>IF(Z4662&gt;94,"Met",IF(AB4662="--","n/a",IF(AB4662&gt;=0,"Met","Did Not Meet")))</f>
        <v>Met</v>
      </c>
      <c r="L4662" s="13" t="str">
        <f>IF(Z4663&gt;94,"Met",IF(AB4663="--","n/a",IF(AB4663&gt;=0,"Met","Did Not Meet")))</f>
        <v>Met</v>
      </c>
      <c r="M4662" s="1" t="s">
        <v>4</v>
      </c>
      <c r="N4662" s="68" t="s">
        <v>2497</v>
      </c>
      <c r="O4662" s="35"/>
      <c r="P4662" s="44"/>
      <c r="Q4662" s="108"/>
      <c r="R4662" s="5" t="s">
        <v>6</v>
      </c>
      <c r="S4662" s="1" t="s">
        <v>2</v>
      </c>
      <c r="T4662" s="1" t="s">
        <v>3</v>
      </c>
      <c r="U4662" s="5">
        <v>493</v>
      </c>
      <c r="V4662" s="1">
        <v>75.25</v>
      </c>
      <c r="W4662" s="1">
        <v>66.290000000000006</v>
      </c>
      <c r="X4662" s="9">
        <f t="shared" si="5893"/>
        <v>8.9599999999999937</v>
      </c>
      <c r="Y4662" s="14">
        <v>443</v>
      </c>
      <c r="Z4662" s="1">
        <v>72.459999999999994</v>
      </c>
      <c r="AA4662" s="1">
        <v>66.849999999999994</v>
      </c>
      <c r="AB4662" s="71">
        <f t="shared" si="5933"/>
        <v>5.6099999999999994</v>
      </c>
      <c r="AC4662" s="53"/>
    </row>
    <row r="4663" spans="1:29" x14ac:dyDescent="0.25">
      <c r="A4663" s="53">
        <v>6401004</v>
      </c>
      <c r="B4663" s="89" t="s">
        <v>2675</v>
      </c>
      <c r="C4663" s="53" t="s">
        <v>925</v>
      </c>
      <c r="D4663" s="50" t="s">
        <v>974</v>
      </c>
      <c r="E4663" s="47" t="str">
        <f>VLOOKUP('2012 Accountability Database'!A4658,Dems1112!$A$2:$G$1082,5)</f>
        <v>5-8</v>
      </c>
      <c r="F4663" s="65" t="s">
        <v>2487</v>
      </c>
      <c r="G4663" s="62"/>
      <c r="H4663" s="13" t="str">
        <f>IF(V4664&gt;94,"Met",IF(X4664="--","n/a",IF(X4664&gt;=0,"Met","Did Not Meet")))</f>
        <v>Met</v>
      </c>
      <c r="I4663" s="13" t="str">
        <f>IF(V4665&gt;94,"Met",IF(X4665="--","n/a",IF(X4665&gt;=0,"Met","Did Not Meet")))</f>
        <v>Met</v>
      </c>
      <c r="J4663" s="13"/>
      <c r="K4663" s="13" t="str">
        <f>IF(Z4664&gt;94,"Met",IF(AB4664="--","n/a",IF(AB4664&gt;=0,"Met","Did Not Meet")))</f>
        <v>Met</v>
      </c>
      <c r="L4663" s="13" t="str">
        <f>IF(Z4665&gt;94,"Met",IF(AB4665="--","n/a",IF(AB4665&gt;=0,"Met","Did Not Meet")))</f>
        <v>Met</v>
      </c>
      <c r="M4663" s="1" t="s">
        <v>4</v>
      </c>
      <c r="N4663" s="14"/>
      <c r="O4663" s="35" t="s">
        <v>2506</v>
      </c>
      <c r="P4663" s="83" t="str">
        <f t="shared" ref="P4663" si="5960">IF(P4658="No"," ", IF(P4660="No"," ",IF(P4659="No", " ",IF(P4661="No"," ","X"))))</f>
        <v>X</v>
      </c>
      <c r="Q4663" s="108"/>
      <c r="R4663" s="5" t="s">
        <v>6</v>
      </c>
      <c r="S4663" s="1" t="s">
        <v>2</v>
      </c>
      <c r="T4663" s="1" t="s">
        <v>7</v>
      </c>
      <c r="U4663" s="5">
        <v>356</v>
      </c>
      <c r="V4663" s="1">
        <v>70.22</v>
      </c>
      <c r="W4663" s="1">
        <v>60.41</v>
      </c>
      <c r="X4663" s="9">
        <f t="shared" si="5893"/>
        <v>9.8100000000000023</v>
      </c>
      <c r="Y4663" s="14">
        <v>324</v>
      </c>
      <c r="Z4663" s="1">
        <v>67.900000000000006</v>
      </c>
      <c r="AA4663" s="1">
        <v>60.95</v>
      </c>
      <c r="AB4663" s="71">
        <f t="shared" si="5933"/>
        <v>6.9500000000000028</v>
      </c>
      <c r="AC4663" s="53"/>
    </row>
    <row r="4664" spans="1:29" ht="15.75" x14ac:dyDescent="0.25">
      <c r="A4664" s="53">
        <v>6401004</v>
      </c>
      <c r="B4664" s="89" t="s">
        <v>2675</v>
      </c>
      <c r="C4664" s="53" t="s">
        <v>925</v>
      </c>
      <c r="D4664" s="50" t="s">
        <v>975</v>
      </c>
      <c r="E4664" s="48" t="str">
        <f>VLOOKUP('2012 Accountability Database'!A4658,Dems1112!$A$2:$G$1082,6)</f>
        <v>1 (Northwest AR)</v>
      </c>
      <c r="F4664" s="66"/>
      <c r="G4664" s="63" t="s">
        <v>2488</v>
      </c>
      <c r="H4664" s="61" t="str">
        <f t="shared" ref="H4664:I4664" si="5961">IF(H4662="Met","Yes",IF(H4663="Met","Yes","No"))</f>
        <v>Yes</v>
      </c>
      <c r="I4664" s="61" t="str">
        <f t="shared" si="5961"/>
        <v>Yes</v>
      </c>
      <c r="J4664" s="55"/>
      <c r="K4664" s="61" t="str">
        <f t="shared" ref="K4664:L4664" si="5962">IF(K4662="Met","Yes",IF(K4663="Met","Yes","No"))</f>
        <v>Yes</v>
      </c>
      <c r="L4664" s="61" t="str">
        <f t="shared" si="5962"/>
        <v>Yes</v>
      </c>
      <c r="M4664" s="1" t="s">
        <v>4</v>
      </c>
      <c r="N4664" s="14"/>
      <c r="O4664" s="35" t="s">
        <v>2505</v>
      </c>
      <c r="P4664" s="83" t="str">
        <f t="shared" ref="P4664" si="5963">IF(P4663="X"," ",IF(P4665="X"," ","X"))</f>
        <v xml:space="preserve"> </v>
      </c>
      <c r="Q4664" s="94" t="s">
        <v>2759</v>
      </c>
      <c r="R4664" s="5" t="s">
        <v>6</v>
      </c>
      <c r="S4664" s="1" t="s">
        <v>5</v>
      </c>
      <c r="T4664" s="1" t="s">
        <v>3</v>
      </c>
      <c r="U4664" s="5">
        <v>1457</v>
      </c>
      <c r="V4664" s="1">
        <v>68.569999999999993</v>
      </c>
      <c r="W4664" s="1">
        <v>66.290000000000006</v>
      </c>
      <c r="X4664" s="9">
        <f t="shared" si="5893"/>
        <v>2.2799999999999869</v>
      </c>
      <c r="Y4664" s="14">
        <v>1336</v>
      </c>
      <c r="Z4664" s="1">
        <v>67.37</v>
      </c>
      <c r="AA4664" s="1">
        <v>66.849999999999994</v>
      </c>
      <c r="AB4664" s="71">
        <f t="shared" si="5933"/>
        <v>0.52000000000001023</v>
      </c>
      <c r="AC4664" s="53"/>
    </row>
    <row r="4665" spans="1:29" x14ac:dyDescent="0.25">
      <c r="A4665" s="54">
        <v>6401004</v>
      </c>
      <c r="B4665" s="90" t="s">
        <v>2675</v>
      </c>
      <c r="C4665" s="54" t="s">
        <v>925</v>
      </c>
      <c r="D4665" s="4"/>
      <c r="E4665" s="4"/>
      <c r="F4665" s="67"/>
      <c r="G4665" s="64"/>
      <c r="H4665" s="43"/>
      <c r="I4665" s="43"/>
      <c r="J4665" s="43"/>
      <c r="K4665" s="43"/>
      <c r="L4665" s="43"/>
      <c r="M4665" s="4" t="s">
        <v>4</v>
      </c>
      <c r="N4665" s="15"/>
      <c r="O4665" s="38" t="s">
        <v>2482</v>
      </c>
      <c r="P4665" s="84" t="str">
        <f>IF(E4659="Achieving School"," ","X")</f>
        <v xml:space="preserve"> </v>
      </c>
      <c r="Q4665" s="91"/>
      <c r="R4665" s="4" t="s">
        <v>6</v>
      </c>
      <c r="S4665" s="4" t="s">
        <v>5</v>
      </c>
      <c r="T4665" s="4" t="s">
        <v>7</v>
      </c>
      <c r="U4665" s="4">
        <v>1043</v>
      </c>
      <c r="V4665" s="4">
        <v>62.22</v>
      </c>
      <c r="W4665" s="4">
        <v>60.41</v>
      </c>
      <c r="X4665" s="10">
        <f t="shared" si="5893"/>
        <v>1.8100000000000023</v>
      </c>
      <c r="Y4665" s="15">
        <v>958</v>
      </c>
      <c r="Z4665" s="4">
        <v>61.8</v>
      </c>
      <c r="AA4665" s="4">
        <v>60.95</v>
      </c>
      <c r="AB4665" s="74">
        <f t="shared" si="5933"/>
        <v>0.84999999999999432</v>
      </c>
      <c r="AC4665" s="54"/>
    </row>
    <row r="4666" spans="1:29" x14ac:dyDescent="0.25">
      <c r="A4666" s="1">
        <v>6502001</v>
      </c>
      <c r="B4666" s="87" t="s">
        <v>2676</v>
      </c>
      <c r="C4666" s="55" t="s">
        <v>845</v>
      </c>
      <c r="E4666" s="42"/>
      <c r="F4666" s="65" t="s">
        <v>2483</v>
      </c>
      <c r="G4666" s="62"/>
      <c r="H4666" s="37" t="str">
        <f>IF(V4666&gt;94,"Met",IF(X4666="--","n/a",IF(X4666&gt;=0,"Met","Did Not Meet")))</f>
        <v>Met</v>
      </c>
      <c r="I4666" s="37" t="str">
        <f>IF(V4667&gt;94,"Met",IF(X4667="--","n/a",IF(X4667&gt;=0,"Met","Did Not Meet")))</f>
        <v>Met</v>
      </c>
      <c r="K4666" s="13" t="str">
        <f>IF(Z4666&gt;94,"Met",IF(AB4666="--","n/a",IF(AB4666&gt;=0,"Met","Did Not Meet")))</f>
        <v>Met</v>
      </c>
      <c r="L4666" s="13" t="str">
        <f>IF(Z4667&gt;94,"Met",IF(AB4667="--","n/a",IF(AB4667&gt;=0,"Met","Did Not Meet")))</f>
        <v>Met</v>
      </c>
      <c r="M4666" s="5" t="s">
        <v>4</v>
      </c>
      <c r="N4666" s="14" t="s">
        <v>2502</v>
      </c>
      <c r="O4666" s="5"/>
      <c r="P4666" s="44" t="str">
        <f t="shared" ref="P4666" si="5964">IF(H4668="Yes",IF(I4668="Yes","Yes","No"),"No")</f>
        <v>Yes</v>
      </c>
      <c r="Q4666" s="93"/>
      <c r="R4666" s="5" t="s">
        <v>1</v>
      </c>
      <c r="S4666" s="5" t="s">
        <v>2</v>
      </c>
      <c r="T4666" s="5" t="s">
        <v>3</v>
      </c>
      <c r="U4666" s="5">
        <v>39</v>
      </c>
      <c r="V4666" s="5">
        <v>92.31</v>
      </c>
      <c r="W4666" s="5">
        <v>75.55</v>
      </c>
      <c r="X4666" s="11">
        <f t="shared" si="5893"/>
        <v>16.760000000000005</v>
      </c>
      <c r="Y4666" s="14">
        <v>26</v>
      </c>
      <c r="Z4666" s="5">
        <v>100</v>
      </c>
      <c r="AA4666" s="5">
        <v>71.63</v>
      </c>
      <c r="AB4666" s="71">
        <f t="shared" si="5933"/>
        <v>28.370000000000005</v>
      </c>
      <c r="AC4666" s="36"/>
    </row>
    <row r="4667" spans="1:29" ht="15.75" x14ac:dyDescent="0.25">
      <c r="A4667" s="53">
        <v>6502001</v>
      </c>
      <c r="B4667" s="89" t="s">
        <v>2676</v>
      </c>
      <c r="C4667" s="53" t="s">
        <v>845</v>
      </c>
      <c r="D4667" s="49" t="s">
        <v>2498</v>
      </c>
      <c r="E4667" s="34" t="str">
        <f>M4666</f>
        <v>Achieving School</v>
      </c>
      <c r="F4667" s="65" t="s">
        <v>2484</v>
      </c>
      <c r="G4667" s="62"/>
      <c r="H4667" s="13" t="str">
        <f>IF(V4668&gt;94,"Met",IF(X4668="--","n/a",IF(X4668&gt;=0,"Met","Did Not Meet")))</f>
        <v>Met</v>
      </c>
      <c r="I4667" s="13" t="str">
        <f>IF(V4669&gt;94,"Met",IF(X4669="--","n/a",IF(X4669&gt;=0,"Met","Did Not Meet")))</f>
        <v>Met</v>
      </c>
      <c r="K4667" s="13" t="str">
        <f>IF(Z4668&gt;94,"Met",IF(AB4668="--","n/a",IF(AB4668&gt;=0,"Met","Did Not Meet")))</f>
        <v>Met</v>
      </c>
      <c r="L4667" s="13" t="str">
        <f>IF(Z4669&gt;94,"Met",IF(AB4669="--","n/a",IF(AB4669&gt;=0,"Met","Did Not Meet")))</f>
        <v>Met</v>
      </c>
      <c r="M4667" s="1" t="s">
        <v>4</v>
      </c>
      <c r="N4667" s="14" t="s">
        <v>2501</v>
      </c>
      <c r="O4667" s="5"/>
      <c r="P4667" s="44" t="str">
        <f t="shared" ref="P4667" si="5965">IF(K4668="Yes",IF(L4668="Yes","Yes","No"),"No")</f>
        <v>Yes</v>
      </c>
      <c r="Q4667" s="94" t="s">
        <v>2759</v>
      </c>
      <c r="R4667" s="5" t="s">
        <v>1</v>
      </c>
      <c r="S4667" s="1" t="s">
        <v>2</v>
      </c>
      <c r="T4667" s="1" t="s">
        <v>7</v>
      </c>
      <c r="U4667" s="5">
        <v>34</v>
      </c>
      <c r="V4667" s="1">
        <v>91.18</v>
      </c>
      <c r="W4667" s="1">
        <v>70.67</v>
      </c>
      <c r="X4667" s="9">
        <f t="shared" si="5893"/>
        <v>20.510000000000005</v>
      </c>
      <c r="Y4667" s="14">
        <v>22</v>
      </c>
      <c r="Z4667" s="1">
        <v>100</v>
      </c>
      <c r="AA4667" s="1">
        <v>67.650000000000006</v>
      </c>
      <c r="AB4667" s="71">
        <f t="shared" si="5933"/>
        <v>32.349999999999994</v>
      </c>
      <c r="AC4667" s="53"/>
    </row>
    <row r="4668" spans="1:29" ht="15" customHeight="1" x14ac:dyDescent="0.25">
      <c r="A4668" s="53">
        <v>6502001</v>
      </c>
      <c r="B4668" s="89" t="s">
        <v>2676</v>
      </c>
      <c r="C4668" s="53" t="s">
        <v>845</v>
      </c>
      <c r="D4668" s="49" t="s">
        <v>2499</v>
      </c>
      <c r="E4668" s="35" t="str">
        <f>VLOOKUP('2012 Accountability Database'!$A4666,'2011 AYP'!A$2:B$1072,2)</f>
        <v xml:space="preserve"> MS (Met Standards)</v>
      </c>
      <c r="F4668" s="66"/>
      <c r="G4668" s="63" t="s">
        <v>2485</v>
      </c>
      <c r="H4668" s="60" t="str">
        <f t="shared" ref="H4668:I4668" si="5966">IF(H4666="Met","Yes",IF(H4667="Met","Yes","No"))</f>
        <v>Yes</v>
      </c>
      <c r="I4668" s="60" t="str">
        <f t="shared" si="5966"/>
        <v>Yes</v>
      </c>
      <c r="J4668" s="42"/>
      <c r="K4668" s="60" t="str">
        <f t="shared" ref="K4668:L4668" si="5967">IF(K4666="Met","Yes",IF(K4667="Met","Yes","No"))</f>
        <v>Yes</v>
      </c>
      <c r="L4668" s="60" t="str">
        <f t="shared" si="5967"/>
        <v>Yes</v>
      </c>
      <c r="M4668" s="1" t="s">
        <v>4</v>
      </c>
      <c r="N4668" s="14" t="s">
        <v>2503</v>
      </c>
      <c r="O4668" s="5"/>
      <c r="P4668" s="44" t="str">
        <f t="shared" ref="P4668" si="5968">IF(H4672="Yes",IF(I4672="Yes","Yes","No"),"No")</f>
        <v>Yes</v>
      </c>
      <c r="Q4668" s="108" t="s">
        <v>2758</v>
      </c>
      <c r="R4668" s="5" t="s">
        <v>1</v>
      </c>
      <c r="S4668" s="1" t="s">
        <v>5</v>
      </c>
      <c r="T4668" s="1" t="s">
        <v>3</v>
      </c>
      <c r="U4668" s="5">
        <v>161</v>
      </c>
      <c r="V4668" s="1">
        <v>83.23</v>
      </c>
      <c r="W4668" s="1">
        <v>75.55</v>
      </c>
      <c r="X4668" s="9">
        <f t="shared" si="5893"/>
        <v>7.6800000000000068</v>
      </c>
      <c r="Y4668" s="14">
        <v>112</v>
      </c>
      <c r="Z4668" s="1">
        <v>86.61</v>
      </c>
      <c r="AA4668" s="1">
        <v>71.63</v>
      </c>
      <c r="AB4668" s="71">
        <f t="shared" si="5933"/>
        <v>14.980000000000004</v>
      </c>
      <c r="AC4668" s="53"/>
    </row>
    <row r="4669" spans="1:29" x14ac:dyDescent="0.25">
      <c r="A4669" s="53">
        <v>6502001</v>
      </c>
      <c r="B4669" s="89" t="s">
        <v>2676</v>
      </c>
      <c r="C4669" s="53" t="s">
        <v>845</v>
      </c>
      <c r="D4669" s="49" t="s">
        <v>2507</v>
      </c>
      <c r="E4669" s="47">
        <f>VLOOKUP('2012 Accountability Database'!A4666,Dems1112!$A$2:$G$1082,3)</f>
        <v>0.02</v>
      </c>
      <c r="F4669" s="66"/>
      <c r="G4669" s="52"/>
      <c r="M4669" s="5" t="s">
        <v>4</v>
      </c>
      <c r="N4669" s="14" t="s">
        <v>2504</v>
      </c>
      <c r="O4669" s="5"/>
      <c r="P4669" s="44" t="str">
        <f t="shared" ref="P4669" si="5969">IF(K4672="Yes",IF(L4672="Yes","Yes","No"),"No")</f>
        <v>Yes</v>
      </c>
      <c r="Q4669" s="108"/>
      <c r="R4669" s="5" t="s">
        <v>1</v>
      </c>
      <c r="S4669" s="5" t="s">
        <v>5</v>
      </c>
      <c r="T4669" s="5" t="s">
        <v>7</v>
      </c>
      <c r="U4669" s="5">
        <v>137</v>
      </c>
      <c r="V4669" s="5">
        <v>80.290000000000006</v>
      </c>
      <c r="W4669" s="5">
        <v>70.67</v>
      </c>
      <c r="X4669" s="11">
        <f t="shared" si="5893"/>
        <v>9.6200000000000045</v>
      </c>
      <c r="Y4669" s="14">
        <v>92</v>
      </c>
      <c r="Z4669" s="5">
        <v>84.78</v>
      </c>
      <c r="AA4669" s="5">
        <v>67.650000000000006</v>
      </c>
      <c r="AB4669" s="71">
        <f t="shared" si="5933"/>
        <v>17.129999999999995</v>
      </c>
      <c r="AC4669" s="53"/>
    </row>
    <row r="4670" spans="1:29" x14ac:dyDescent="0.25">
      <c r="A4670" s="53">
        <v>6502001</v>
      </c>
      <c r="B4670" s="89" t="s">
        <v>2676</v>
      </c>
      <c r="C4670" s="53" t="s">
        <v>845</v>
      </c>
      <c r="D4670" s="50" t="s">
        <v>2508</v>
      </c>
      <c r="E4670" s="47">
        <f>VLOOKUP('2012 Accountability Database'!A4666,Dems1112!$A$2:$G$1082,4)</f>
        <v>0.81</v>
      </c>
      <c r="F4670" s="65" t="s">
        <v>2486</v>
      </c>
      <c r="G4670" s="62"/>
      <c r="H4670" s="13" t="str">
        <f>IF(V4670&gt;94,"Met",IF(X4670="--","n/a",IF(X4670&gt;=0,"Met","Did Not Meet")))</f>
        <v>Met</v>
      </c>
      <c r="I4670" s="13" t="str">
        <f>IF(V4671&gt;94,"Met",IF(X4671="--","n/a",IF(X4671&gt;=0,"Met","Did Not Meet")))</f>
        <v>Met</v>
      </c>
      <c r="J4670" s="13"/>
      <c r="K4670" s="13" t="str">
        <f>IF(Z4670&gt;94,"Met",IF(AB4670="--","n/a",IF(AB4670&gt;=0,"Met","Did Not Meet")))</f>
        <v>Met</v>
      </c>
      <c r="L4670" s="13" t="str">
        <f>IF(Z4671&gt;94,"Met",IF(AB4671="--","n/a",IF(AB4671&gt;=0,"Met","Did Not Meet")))</f>
        <v>Met</v>
      </c>
      <c r="M4670" s="1" t="s">
        <v>4</v>
      </c>
      <c r="N4670" s="68" t="s">
        <v>2497</v>
      </c>
      <c r="O4670" s="35"/>
      <c r="P4670" s="44"/>
      <c r="Q4670" s="108"/>
      <c r="R4670" s="5" t="s">
        <v>6</v>
      </c>
      <c r="S4670" s="1" t="s">
        <v>2</v>
      </c>
      <c r="T4670" s="1" t="s">
        <v>3</v>
      </c>
      <c r="U4670" s="5">
        <v>39</v>
      </c>
      <c r="V4670" s="1">
        <v>94.87</v>
      </c>
      <c r="W4670" s="1">
        <v>92.36</v>
      </c>
      <c r="X4670" s="9">
        <f t="shared" si="5893"/>
        <v>2.5100000000000051</v>
      </c>
      <c r="Y4670" s="14">
        <v>26</v>
      </c>
      <c r="Z4670" s="1">
        <v>96.15</v>
      </c>
      <c r="AA4670" s="1">
        <v>86.9</v>
      </c>
      <c r="AB4670" s="71">
        <f t="shared" si="5933"/>
        <v>9.25</v>
      </c>
      <c r="AC4670" s="53"/>
    </row>
    <row r="4671" spans="1:29" x14ac:dyDescent="0.25">
      <c r="A4671" s="53">
        <v>6502001</v>
      </c>
      <c r="B4671" s="89" t="s">
        <v>2676</v>
      </c>
      <c r="C4671" s="53" t="s">
        <v>845</v>
      </c>
      <c r="D4671" s="50" t="s">
        <v>974</v>
      </c>
      <c r="E4671" s="47" t="str">
        <f>VLOOKUP('2012 Accountability Database'!A4666,Dems1112!$A$2:$G$1082,5)</f>
        <v>K-6</v>
      </c>
      <c r="F4671" s="65" t="s">
        <v>2487</v>
      </c>
      <c r="G4671" s="62"/>
      <c r="H4671" s="13" t="str">
        <f>IF(V4672&gt;94,"Met",IF(X4672="--","n/a",IF(X4672&gt;=0,"Met","Did Not Meet")))</f>
        <v>Did Not Meet</v>
      </c>
      <c r="I4671" s="13" t="str">
        <f>IF(V4673&gt;94,"Met",IF(X4673="--","n/a",IF(X4673&gt;=0,"Met","Did Not Meet")))</f>
        <v>Did Not Meet</v>
      </c>
      <c r="J4671" s="13"/>
      <c r="K4671" s="13" t="str">
        <f>IF(Z4672&gt;94,"Met",IF(AB4672="--","n/a",IF(AB4672&gt;=0,"Met","Did Not Meet")))</f>
        <v>Met</v>
      </c>
      <c r="L4671" s="13" t="str">
        <f>IF(Z4673&gt;94,"Met",IF(AB4673="--","n/a",IF(AB4673&gt;=0,"Met","Did Not Meet")))</f>
        <v>Met</v>
      </c>
      <c r="M4671" s="1" t="s">
        <v>4</v>
      </c>
      <c r="N4671" s="14"/>
      <c r="O4671" s="35" t="s">
        <v>2506</v>
      </c>
      <c r="P4671" s="83" t="str">
        <f t="shared" ref="P4671" si="5970">IF(P4666="No"," ", IF(P4668="No"," ",IF(P4667="No", " ",IF(P4669="No"," ","X"))))</f>
        <v>X</v>
      </c>
      <c r="Q4671" s="108"/>
      <c r="R4671" s="5" t="s">
        <v>6</v>
      </c>
      <c r="S4671" s="1" t="s">
        <v>2</v>
      </c>
      <c r="T4671" s="1" t="s">
        <v>7</v>
      </c>
      <c r="U4671" s="5">
        <v>34</v>
      </c>
      <c r="V4671" s="1">
        <v>94.12</v>
      </c>
      <c r="W4671" s="1">
        <v>90.83</v>
      </c>
      <c r="X4671" s="9">
        <f t="shared" si="5893"/>
        <v>3.2900000000000063</v>
      </c>
      <c r="Y4671" s="14">
        <v>22</v>
      </c>
      <c r="Z4671" s="1">
        <v>95.45</v>
      </c>
      <c r="AA4671" s="1">
        <v>83.82</v>
      </c>
      <c r="AB4671" s="71">
        <f t="shared" si="5933"/>
        <v>11.63000000000001</v>
      </c>
      <c r="AC4671" s="53"/>
    </row>
    <row r="4672" spans="1:29" ht="15.75" x14ac:dyDescent="0.25">
      <c r="A4672" s="53">
        <v>6502001</v>
      </c>
      <c r="B4672" s="89" t="s">
        <v>2676</v>
      </c>
      <c r="C4672" s="53" t="s">
        <v>845</v>
      </c>
      <c r="D4672" s="50" t="s">
        <v>975</v>
      </c>
      <c r="E4672" s="48" t="str">
        <f>VLOOKUP('2012 Accountability Database'!A4666,Dems1112!$A$2:$G$1082,6)</f>
        <v>1 (Northwest AR)</v>
      </c>
      <c r="F4672" s="66"/>
      <c r="G4672" s="63" t="s">
        <v>2488</v>
      </c>
      <c r="H4672" s="61" t="str">
        <f t="shared" ref="H4672:I4672" si="5971">IF(H4670="Met","Yes",IF(H4671="Met","Yes","No"))</f>
        <v>Yes</v>
      </c>
      <c r="I4672" s="61" t="str">
        <f t="shared" si="5971"/>
        <v>Yes</v>
      </c>
      <c r="J4672" s="55"/>
      <c r="K4672" s="61" t="str">
        <f t="shared" ref="K4672:L4672" si="5972">IF(K4670="Met","Yes",IF(K4671="Met","Yes","No"))</f>
        <v>Yes</v>
      </c>
      <c r="L4672" s="61" t="str">
        <f t="shared" si="5972"/>
        <v>Yes</v>
      </c>
      <c r="M4672" s="5" t="s">
        <v>4</v>
      </c>
      <c r="N4672" s="14"/>
      <c r="O4672" s="35" t="s">
        <v>2505</v>
      </c>
      <c r="P4672" s="83" t="str">
        <f t="shared" ref="P4672" si="5973">IF(P4671="X"," ",IF(P4673="X"," ","X"))</f>
        <v xml:space="preserve"> </v>
      </c>
      <c r="Q4672" s="94" t="s">
        <v>2759</v>
      </c>
      <c r="R4672" s="5" t="s">
        <v>6</v>
      </c>
      <c r="S4672" s="5" t="s">
        <v>5</v>
      </c>
      <c r="T4672" s="5" t="s">
        <v>3</v>
      </c>
      <c r="U4672" s="5">
        <v>161</v>
      </c>
      <c r="V4672" s="5">
        <v>91.3</v>
      </c>
      <c r="W4672" s="5">
        <v>92.36</v>
      </c>
      <c r="X4672" s="8">
        <f t="shared" si="5893"/>
        <v>-1.0600000000000023</v>
      </c>
      <c r="Y4672" s="14">
        <v>112</v>
      </c>
      <c r="Z4672" s="5">
        <v>90.18</v>
      </c>
      <c r="AA4672" s="5">
        <v>86.9</v>
      </c>
      <c r="AB4672" s="71">
        <f t="shared" si="5933"/>
        <v>3.2800000000000011</v>
      </c>
      <c r="AC4672" s="53"/>
    </row>
    <row r="4673" spans="1:29" x14ac:dyDescent="0.25">
      <c r="A4673" s="54">
        <v>6502001</v>
      </c>
      <c r="B4673" s="90" t="s">
        <v>2676</v>
      </c>
      <c r="C4673" s="54" t="s">
        <v>845</v>
      </c>
      <c r="D4673" s="4"/>
      <c r="E4673" s="4"/>
      <c r="F4673" s="67"/>
      <c r="G4673" s="64"/>
      <c r="H4673" s="43"/>
      <c r="I4673" s="43"/>
      <c r="J4673" s="43"/>
      <c r="K4673" s="43"/>
      <c r="L4673" s="43"/>
      <c r="M4673" s="4" t="s">
        <v>4</v>
      </c>
      <c r="N4673" s="15"/>
      <c r="O4673" s="38" t="s">
        <v>2482</v>
      </c>
      <c r="P4673" s="84" t="str">
        <f>IF(E4667="Achieving School"," ","X")</f>
        <v xml:space="preserve"> </v>
      </c>
      <c r="Q4673" s="91"/>
      <c r="R4673" s="4" t="s">
        <v>6</v>
      </c>
      <c r="S4673" s="4" t="s">
        <v>5</v>
      </c>
      <c r="T4673" s="4" t="s">
        <v>7</v>
      </c>
      <c r="U4673" s="4">
        <v>137</v>
      </c>
      <c r="V4673" s="4">
        <v>90.51</v>
      </c>
      <c r="W4673" s="4">
        <v>90.83</v>
      </c>
      <c r="X4673" s="7">
        <f t="shared" si="5893"/>
        <v>-0.31999999999999318</v>
      </c>
      <c r="Y4673" s="15">
        <v>92</v>
      </c>
      <c r="Z4673" s="4">
        <v>89.13</v>
      </c>
      <c r="AA4673" s="4">
        <v>83.82</v>
      </c>
      <c r="AB4673" s="74">
        <f t="shared" si="5933"/>
        <v>5.3100000000000023</v>
      </c>
      <c r="AC4673" s="54"/>
    </row>
    <row r="4674" spans="1:29" x14ac:dyDescent="0.25">
      <c r="A4674" s="1">
        <v>6502005</v>
      </c>
      <c r="B4674" s="87" t="s">
        <v>2676</v>
      </c>
      <c r="C4674" s="55" t="s">
        <v>846</v>
      </c>
      <c r="E4674" s="42"/>
      <c r="F4674" s="65" t="s">
        <v>2483</v>
      </c>
      <c r="G4674" s="62"/>
      <c r="H4674" s="37" t="str">
        <f>IF(V4674&gt;94,"Met",IF(X4674="--","n/a",IF(X4674&gt;=0,"Met","Did Not Meet")))</f>
        <v>Did Not Meet</v>
      </c>
      <c r="I4674" s="37" t="str">
        <f>IF(V4675&gt;94,"Met",IF(X4675="--","n/a",IF(X4675&gt;=0,"Met","Did Not Meet")))</f>
        <v>Did Not Meet</v>
      </c>
      <c r="K4674" s="13" t="str">
        <f>IF(Z4674&gt;94,"Met",IF(AB4674="--","n/a",IF(AB4674&gt;=0,"Met","Did Not Meet")))</f>
        <v>Did Not Meet</v>
      </c>
      <c r="L4674" s="13" t="str">
        <f>IF(Z4675&gt;94,"Met",IF(AB4675="--","n/a",IF(AB4675&gt;=0,"Met","Did Not Meet")))</f>
        <v>Did Not Meet</v>
      </c>
      <c r="M4674" s="1" t="s">
        <v>9</v>
      </c>
      <c r="N4674" s="14" t="s">
        <v>2502</v>
      </c>
      <c r="O4674" s="5"/>
      <c r="P4674" s="44" t="str">
        <f t="shared" ref="P4674" si="5974">IF(H4676="Yes",IF(I4676="Yes","Yes","No"),"No")</f>
        <v>No</v>
      </c>
      <c r="Q4674" s="93"/>
      <c r="R4674" s="5" t="s">
        <v>1</v>
      </c>
      <c r="S4674" s="1" t="s">
        <v>2</v>
      </c>
      <c r="T4674" s="1" t="s">
        <v>3</v>
      </c>
      <c r="U4674" s="5">
        <v>224</v>
      </c>
      <c r="V4674" s="1">
        <v>86.61</v>
      </c>
      <c r="W4674" s="1">
        <v>89.64</v>
      </c>
      <c r="X4674" s="6">
        <f t="shared" ref="X4674:X4737" si="5975">V4674-W4674</f>
        <v>-3.0300000000000011</v>
      </c>
      <c r="Y4674" s="14">
        <v>171</v>
      </c>
      <c r="Z4674" s="1">
        <v>87.72</v>
      </c>
      <c r="AA4674" s="1">
        <v>87.85</v>
      </c>
      <c r="AB4674" s="72">
        <f t="shared" si="5933"/>
        <v>-0.12999999999999545</v>
      </c>
      <c r="AC4674" s="36"/>
    </row>
    <row r="4675" spans="1:29" ht="15.75" x14ac:dyDescent="0.25">
      <c r="A4675" s="53">
        <v>6502005</v>
      </c>
      <c r="B4675" s="89" t="s">
        <v>2676</v>
      </c>
      <c r="C4675" s="53" t="s">
        <v>846</v>
      </c>
      <c r="D4675" s="49" t="s">
        <v>2498</v>
      </c>
      <c r="E4675" s="34" t="str">
        <f>M4674</f>
        <v>Needs Improvement School</v>
      </c>
      <c r="F4675" s="65" t="s">
        <v>2484</v>
      </c>
      <c r="G4675" s="62"/>
      <c r="H4675" s="13" t="str">
        <f>IF(V4676&gt;94,"Met",IF(X4676="--","n/a",IF(X4676&gt;=0,"Met","Did Not Meet")))</f>
        <v>Did Not Meet</v>
      </c>
      <c r="I4675" s="13" t="str">
        <f>IF(V4677&gt;94,"Met",IF(X4677="--","n/a",IF(X4677&gt;=0,"Met","Did Not Meet")))</f>
        <v>Did Not Meet</v>
      </c>
      <c r="K4675" s="13" t="str">
        <f>IF(Z4676&gt;94,"Met",IF(AB4676="--","n/a",IF(AB4676&gt;=0,"Met","Did Not Meet")))</f>
        <v>Did Not Meet</v>
      </c>
      <c r="L4675" s="13" t="str">
        <f>IF(Z4677&gt;94,"Met",IF(AB4677="--","n/a",IF(AB4677&gt;=0,"Met","Did Not Meet")))</f>
        <v>Did Not Meet</v>
      </c>
      <c r="M4675" s="1" t="s">
        <v>9</v>
      </c>
      <c r="N4675" s="14" t="s">
        <v>2501</v>
      </c>
      <c r="O4675" s="5"/>
      <c r="P4675" s="44" t="str">
        <f t="shared" ref="P4675" si="5976">IF(K4676="Yes",IF(L4676="Yes","Yes","No"),"No")</f>
        <v>No</v>
      </c>
      <c r="Q4675" s="94" t="s">
        <v>2759</v>
      </c>
      <c r="R4675" s="5" t="s">
        <v>1</v>
      </c>
      <c r="S4675" s="1" t="s">
        <v>2</v>
      </c>
      <c r="T4675" s="1" t="s">
        <v>7</v>
      </c>
      <c r="U4675" s="5">
        <v>156</v>
      </c>
      <c r="V4675" s="1">
        <v>82.05</v>
      </c>
      <c r="W4675" s="1">
        <v>85.72</v>
      </c>
      <c r="X4675" s="6">
        <f t="shared" si="5975"/>
        <v>-3.6700000000000017</v>
      </c>
      <c r="Y4675" s="14">
        <v>111</v>
      </c>
      <c r="Z4675" s="1">
        <v>83.78</v>
      </c>
      <c r="AA4675" s="1">
        <v>84.44</v>
      </c>
      <c r="AB4675" s="72">
        <f t="shared" si="5933"/>
        <v>-0.65999999999999659</v>
      </c>
      <c r="AC4675" s="53"/>
    </row>
    <row r="4676" spans="1:29" ht="15" customHeight="1" x14ac:dyDescent="0.25">
      <c r="A4676" s="53">
        <v>6502005</v>
      </c>
      <c r="B4676" s="89" t="s">
        <v>2676</v>
      </c>
      <c r="C4676" s="53" t="s">
        <v>846</v>
      </c>
      <c r="D4676" s="49" t="s">
        <v>2499</v>
      </c>
      <c r="E4676" s="35" t="str">
        <f>VLOOKUP('2012 Accountability Database'!$A4674,'2011 AYP'!A$2:B$1072,2)</f>
        <v xml:space="preserve"> MS (Met Standards)</v>
      </c>
      <c r="F4676" s="66"/>
      <c r="G4676" s="63" t="s">
        <v>2485</v>
      </c>
      <c r="H4676" s="60" t="str">
        <f t="shared" ref="H4676:I4676" si="5977">IF(H4674="Met","Yes",IF(H4675="Met","Yes","No"))</f>
        <v>No</v>
      </c>
      <c r="I4676" s="60" t="str">
        <f t="shared" si="5977"/>
        <v>No</v>
      </c>
      <c r="J4676" s="42"/>
      <c r="K4676" s="60" t="str">
        <f t="shared" ref="K4676:L4676" si="5978">IF(K4674="Met","Yes",IF(K4675="Met","Yes","No"))</f>
        <v>No</v>
      </c>
      <c r="L4676" s="60" t="str">
        <f t="shared" si="5978"/>
        <v>No</v>
      </c>
      <c r="M4676" s="1" t="s">
        <v>9</v>
      </c>
      <c r="N4676" s="14" t="s">
        <v>2503</v>
      </c>
      <c r="O4676" s="5"/>
      <c r="P4676" s="44" t="str">
        <f t="shared" ref="P4676" si="5979">IF(H4680="Yes",IF(I4680="Yes","Yes","No"),"No")</f>
        <v>Yes</v>
      </c>
      <c r="Q4676" s="108" t="s">
        <v>2758</v>
      </c>
      <c r="R4676" s="5" t="s">
        <v>1</v>
      </c>
      <c r="S4676" s="1" t="s">
        <v>5</v>
      </c>
      <c r="T4676" s="1" t="s">
        <v>3</v>
      </c>
      <c r="U4676" s="5">
        <v>677</v>
      </c>
      <c r="V4676" s="1">
        <v>86.56</v>
      </c>
      <c r="W4676" s="1">
        <v>89.64</v>
      </c>
      <c r="X4676" s="6">
        <f t="shared" si="5975"/>
        <v>-3.0799999999999983</v>
      </c>
      <c r="Y4676" s="14">
        <v>484</v>
      </c>
      <c r="Z4676" s="1">
        <v>86.98</v>
      </c>
      <c r="AA4676" s="1">
        <v>87.85</v>
      </c>
      <c r="AB4676" s="72">
        <f t="shared" si="5933"/>
        <v>-0.86999999999999034</v>
      </c>
      <c r="AC4676" s="53"/>
    </row>
    <row r="4677" spans="1:29" x14ac:dyDescent="0.25">
      <c r="A4677" s="53">
        <v>6502005</v>
      </c>
      <c r="B4677" s="89" t="s">
        <v>2676</v>
      </c>
      <c r="C4677" s="53" t="s">
        <v>846</v>
      </c>
      <c r="D4677" s="49" t="s">
        <v>2507</v>
      </c>
      <c r="E4677" s="47">
        <f>VLOOKUP('2012 Accountability Database'!A4674,Dems1112!$A$2:$G$1082,3)</f>
        <v>0.05</v>
      </c>
      <c r="F4677" s="66"/>
      <c r="G4677" s="52"/>
      <c r="M4677" s="1" t="s">
        <v>9</v>
      </c>
      <c r="N4677" s="14" t="s">
        <v>2504</v>
      </c>
      <c r="O4677" s="5"/>
      <c r="P4677" s="44" t="str">
        <f t="shared" ref="P4677" si="5980">IF(K4680="Yes",IF(L4680="Yes","Yes","No"),"No")</f>
        <v>No</v>
      </c>
      <c r="Q4677" s="108"/>
      <c r="R4677" s="5" t="s">
        <v>1</v>
      </c>
      <c r="S4677" s="1" t="s">
        <v>5</v>
      </c>
      <c r="T4677" s="1" t="s">
        <v>7</v>
      </c>
      <c r="U4677" s="5">
        <v>456</v>
      </c>
      <c r="V4677" s="1">
        <v>81.36</v>
      </c>
      <c r="W4677" s="1">
        <v>85.72</v>
      </c>
      <c r="X4677" s="6">
        <f t="shared" si="5975"/>
        <v>-4.3599999999999994</v>
      </c>
      <c r="Y4677" s="14">
        <v>319</v>
      </c>
      <c r="Z4677" s="1">
        <v>82.76</v>
      </c>
      <c r="AA4677" s="1">
        <v>84.44</v>
      </c>
      <c r="AB4677" s="72">
        <f t="shared" si="5933"/>
        <v>-1.6799999999999926</v>
      </c>
      <c r="AC4677" s="53"/>
    </row>
    <row r="4678" spans="1:29" x14ac:dyDescent="0.25">
      <c r="A4678" s="53">
        <v>6502005</v>
      </c>
      <c r="B4678" s="89" t="s">
        <v>2676</v>
      </c>
      <c r="C4678" s="53" t="s">
        <v>846</v>
      </c>
      <c r="D4678" s="50" t="s">
        <v>2508</v>
      </c>
      <c r="E4678" s="47">
        <f>VLOOKUP('2012 Accountability Database'!A4674,Dems1112!$A$2:$G$1082,4)</f>
        <v>0.74</v>
      </c>
      <c r="F4678" s="65" t="s">
        <v>2486</v>
      </c>
      <c r="G4678" s="62"/>
      <c r="H4678" s="13" t="str">
        <f>IF(V4678&gt;94,"Met",IF(X4678="--","n/a",IF(X4678&gt;=0,"Met","Did Not Meet")))</f>
        <v>Met</v>
      </c>
      <c r="I4678" s="13" t="str">
        <f>IF(V4679&gt;94,"Met",IF(X4679="--","n/a",IF(X4679&gt;=0,"Met","Did Not Meet")))</f>
        <v>Met</v>
      </c>
      <c r="J4678" s="13"/>
      <c r="K4678" s="13" t="str">
        <f>IF(Z4678&gt;94,"Met",IF(AB4678="--","n/a",IF(AB4678&gt;=0,"Met","Did Not Meet")))</f>
        <v>Did Not Meet</v>
      </c>
      <c r="L4678" s="13" t="str">
        <f>IF(Z4679&gt;94,"Met",IF(AB4679="--","n/a",IF(AB4679&gt;=0,"Met","Did Not Meet")))</f>
        <v>Did Not Meet</v>
      </c>
      <c r="M4678" s="1" t="s">
        <v>9</v>
      </c>
      <c r="N4678" s="68" t="s">
        <v>2497</v>
      </c>
      <c r="O4678" s="35"/>
      <c r="P4678" s="44"/>
      <c r="Q4678" s="108"/>
      <c r="R4678" s="5" t="s">
        <v>6</v>
      </c>
      <c r="S4678" s="1" t="s">
        <v>2</v>
      </c>
      <c r="T4678" s="1" t="s">
        <v>3</v>
      </c>
      <c r="U4678" s="5">
        <v>224</v>
      </c>
      <c r="V4678" s="1">
        <v>92.86</v>
      </c>
      <c r="W4678" s="1">
        <v>92.33</v>
      </c>
      <c r="X4678" s="9">
        <f t="shared" si="5975"/>
        <v>0.53000000000000114</v>
      </c>
      <c r="Y4678" s="14">
        <v>172</v>
      </c>
      <c r="Z4678" s="1">
        <v>66.28</v>
      </c>
      <c r="AA4678" s="1">
        <v>78.72</v>
      </c>
      <c r="AB4678" s="72">
        <f t="shared" si="5933"/>
        <v>-12.439999999999998</v>
      </c>
      <c r="AC4678" s="53"/>
    </row>
    <row r="4679" spans="1:29" x14ac:dyDescent="0.25">
      <c r="A4679" s="53">
        <v>6502005</v>
      </c>
      <c r="B4679" s="89" t="s">
        <v>2676</v>
      </c>
      <c r="C4679" s="53" t="s">
        <v>846</v>
      </c>
      <c r="D4679" s="50" t="s">
        <v>974</v>
      </c>
      <c r="E4679" s="47" t="str">
        <f>VLOOKUP('2012 Accountability Database'!A4674,Dems1112!$A$2:$G$1082,5)</f>
        <v>K-6</v>
      </c>
      <c r="F4679" s="65" t="s">
        <v>2487</v>
      </c>
      <c r="G4679" s="62"/>
      <c r="H4679" s="13" t="str">
        <f>IF(V4680&gt;94,"Met",IF(X4680="--","n/a",IF(X4680&gt;=0,"Met","Did Not Meet")))</f>
        <v>Did Not Meet</v>
      </c>
      <c r="I4679" s="13" t="str">
        <f>IF(V4681&gt;94,"Met",IF(X4681="--","n/a",IF(X4681&gt;=0,"Met","Did Not Meet")))</f>
        <v>Did Not Meet</v>
      </c>
      <c r="J4679" s="13"/>
      <c r="K4679" s="13" t="str">
        <f>IF(Z4680&gt;94,"Met",IF(AB4680="--","n/a",IF(AB4680&gt;=0,"Met","Did Not Meet")))</f>
        <v>Did Not Meet</v>
      </c>
      <c r="L4679" s="13" t="str">
        <f>IF(Z4681&gt;94,"Met",IF(AB4681="--","n/a",IF(AB4681&gt;=0,"Met","Did Not Meet")))</f>
        <v>Did Not Meet</v>
      </c>
      <c r="M4679" s="1" t="s">
        <v>9</v>
      </c>
      <c r="N4679" s="14"/>
      <c r="O4679" s="35" t="s">
        <v>2506</v>
      </c>
      <c r="P4679" s="83" t="str">
        <f t="shared" ref="P4679" si="5981">IF(P4674="No"," ", IF(P4676="No"," ",IF(P4675="No", " ",IF(P4677="No"," ","X"))))</f>
        <v xml:space="preserve"> </v>
      </c>
      <c r="Q4679" s="108"/>
      <c r="R4679" s="5" t="s">
        <v>6</v>
      </c>
      <c r="S4679" s="1" t="s">
        <v>2</v>
      </c>
      <c r="T4679" s="1" t="s">
        <v>7</v>
      </c>
      <c r="U4679" s="5">
        <v>156</v>
      </c>
      <c r="V4679" s="1">
        <v>91.03</v>
      </c>
      <c r="W4679" s="1">
        <v>88.69</v>
      </c>
      <c r="X4679" s="9">
        <f t="shared" si="5975"/>
        <v>2.3400000000000034</v>
      </c>
      <c r="Y4679" s="14">
        <v>112</v>
      </c>
      <c r="Z4679" s="1">
        <v>60.71</v>
      </c>
      <c r="AA4679" s="1">
        <v>71.14</v>
      </c>
      <c r="AB4679" s="72">
        <f t="shared" si="5933"/>
        <v>-10.43</v>
      </c>
      <c r="AC4679" s="53"/>
    </row>
    <row r="4680" spans="1:29" ht="15.75" x14ac:dyDescent="0.25">
      <c r="A4680" s="53">
        <v>6502005</v>
      </c>
      <c r="B4680" s="89" t="s">
        <v>2676</v>
      </c>
      <c r="C4680" s="53" t="s">
        <v>846</v>
      </c>
      <c r="D4680" s="50" t="s">
        <v>975</v>
      </c>
      <c r="E4680" s="48" t="str">
        <f>VLOOKUP('2012 Accountability Database'!A4674,Dems1112!$A$2:$G$1082,6)</f>
        <v>1 (Northwest AR)</v>
      </c>
      <c r="F4680" s="66"/>
      <c r="G4680" s="63" t="s">
        <v>2488</v>
      </c>
      <c r="H4680" s="61" t="str">
        <f t="shared" ref="H4680:I4680" si="5982">IF(H4678="Met","Yes",IF(H4679="Met","Yes","No"))</f>
        <v>Yes</v>
      </c>
      <c r="I4680" s="61" t="str">
        <f t="shared" si="5982"/>
        <v>Yes</v>
      </c>
      <c r="J4680" s="55"/>
      <c r="K4680" s="61" t="str">
        <f t="shared" ref="K4680:L4680" si="5983">IF(K4678="Met","Yes",IF(K4679="Met","Yes","No"))</f>
        <v>No</v>
      </c>
      <c r="L4680" s="61" t="str">
        <f t="shared" si="5983"/>
        <v>No</v>
      </c>
      <c r="M4680" s="1" t="s">
        <v>9</v>
      </c>
      <c r="N4680" s="14"/>
      <c r="O4680" s="35" t="s">
        <v>2505</v>
      </c>
      <c r="P4680" s="83" t="str">
        <f t="shared" ref="P4680" si="5984">IF(P4679="X"," ",IF(P4681="X"," ","X"))</f>
        <v xml:space="preserve"> </v>
      </c>
      <c r="Q4680" s="94" t="s">
        <v>2759</v>
      </c>
      <c r="R4680" s="5" t="s">
        <v>6</v>
      </c>
      <c r="S4680" s="1" t="s">
        <v>5</v>
      </c>
      <c r="T4680" s="1" t="s">
        <v>3</v>
      </c>
      <c r="U4680" s="5">
        <v>677</v>
      </c>
      <c r="V4680" s="1">
        <v>91.14</v>
      </c>
      <c r="W4680" s="1">
        <v>92.33</v>
      </c>
      <c r="X4680" s="6">
        <f t="shared" si="5975"/>
        <v>-1.1899999999999977</v>
      </c>
      <c r="Y4680" s="14">
        <v>487</v>
      </c>
      <c r="Z4680" s="1">
        <v>72.48</v>
      </c>
      <c r="AA4680" s="1">
        <v>78.72</v>
      </c>
      <c r="AB4680" s="72">
        <f t="shared" si="5933"/>
        <v>-6.2399999999999949</v>
      </c>
      <c r="AC4680" s="53"/>
    </row>
    <row r="4681" spans="1:29" x14ac:dyDescent="0.25">
      <c r="A4681" s="54">
        <v>6502005</v>
      </c>
      <c r="B4681" s="90" t="s">
        <v>2676</v>
      </c>
      <c r="C4681" s="54" t="s">
        <v>846</v>
      </c>
      <c r="D4681" s="4"/>
      <c r="E4681" s="4"/>
      <c r="F4681" s="67"/>
      <c r="G4681" s="64"/>
      <c r="H4681" s="43"/>
      <c r="I4681" s="43"/>
      <c r="J4681" s="43"/>
      <c r="K4681" s="43"/>
      <c r="L4681" s="43"/>
      <c r="M4681" s="4" t="s">
        <v>9</v>
      </c>
      <c r="N4681" s="15"/>
      <c r="O4681" s="38" t="s">
        <v>2482</v>
      </c>
      <c r="P4681" s="84" t="str">
        <f>IF(E4675="Achieving School"," ","X")</f>
        <v>X</v>
      </c>
      <c r="Q4681" s="91"/>
      <c r="R4681" s="4" t="s">
        <v>6</v>
      </c>
      <c r="S4681" s="4" t="s">
        <v>5</v>
      </c>
      <c r="T4681" s="4" t="s">
        <v>7</v>
      </c>
      <c r="U4681" s="4">
        <v>456</v>
      </c>
      <c r="V4681" s="4">
        <v>87.5</v>
      </c>
      <c r="W4681" s="4">
        <v>88.69</v>
      </c>
      <c r="X4681" s="7">
        <f t="shared" si="5975"/>
        <v>-1.1899999999999977</v>
      </c>
      <c r="Y4681" s="15">
        <v>322</v>
      </c>
      <c r="Z4681" s="4">
        <v>65.84</v>
      </c>
      <c r="AA4681" s="4">
        <v>71.14</v>
      </c>
      <c r="AB4681" s="73">
        <f t="shared" si="5933"/>
        <v>-5.2999999999999972</v>
      </c>
      <c r="AC4681" s="54"/>
    </row>
    <row r="4682" spans="1:29" x14ac:dyDescent="0.25">
      <c r="A4682" s="1">
        <v>6505009</v>
      </c>
      <c r="B4682" s="87" t="s">
        <v>2677</v>
      </c>
      <c r="C4682" s="55" t="s">
        <v>745</v>
      </c>
      <c r="E4682" s="42"/>
      <c r="F4682" s="65" t="s">
        <v>2483</v>
      </c>
      <c r="G4682" s="62"/>
      <c r="H4682" s="37" t="str">
        <f>IF(V4682&gt;94,"Met",IF(X4682="--","n/a",IF(X4682&gt;=0,"Met","Did Not Meet")))</f>
        <v>Did Not Meet</v>
      </c>
      <c r="I4682" s="37" t="str">
        <f>IF(V4683&gt;94,"Met",IF(X4683="--","n/a",IF(X4683&gt;=0,"Met","Did Not Meet")))</f>
        <v>Did Not Meet</v>
      </c>
      <c r="K4682" s="13" t="str">
        <f>IF(Z4682&gt;94,"Met",IF(AB4682="--","n/a",IF(AB4682&gt;=0,"Met","Did Not Meet")))</f>
        <v>Met</v>
      </c>
      <c r="L4682" s="13" t="str">
        <f>IF(Z4683&gt;94,"Met",IF(AB4683="--","n/a",IF(AB4683&gt;=0,"Met","Did Not Meet")))</f>
        <v>Met</v>
      </c>
      <c r="M4682" s="1" t="s">
        <v>9</v>
      </c>
      <c r="N4682" s="14" t="s">
        <v>2502</v>
      </c>
      <c r="O4682" s="5"/>
      <c r="P4682" s="44" t="str">
        <f t="shared" ref="P4682" si="5985">IF(H4684="Yes",IF(I4684="Yes","Yes","No"),"No")</f>
        <v>No</v>
      </c>
      <c r="Q4682" s="93"/>
      <c r="R4682" s="5" t="s">
        <v>1</v>
      </c>
      <c r="S4682" s="1" t="s">
        <v>2</v>
      </c>
      <c r="T4682" s="1" t="s">
        <v>3</v>
      </c>
      <c r="U4682" s="5">
        <v>52</v>
      </c>
      <c r="V4682" s="1">
        <v>75</v>
      </c>
      <c r="W4682" s="1">
        <v>77.08</v>
      </c>
      <c r="X4682" s="6">
        <f t="shared" si="5975"/>
        <v>-2.0799999999999983</v>
      </c>
      <c r="Y4682" s="14">
        <v>37</v>
      </c>
      <c r="Z4682" s="1">
        <v>72.97</v>
      </c>
      <c r="AA4682" s="1">
        <v>71.05</v>
      </c>
      <c r="AB4682" s="71">
        <f t="shared" si="5933"/>
        <v>1.9200000000000017</v>
      </c>
      <c r="AC4682" s="36"/>
    </row>
    <row r="4683" spans="1:29" ht="15.75" x14ac:dyDescent="0.25">
      <c r="A4683" s="53">
        <v>6505009</v>
      </c>
      <c r="B4683" s="89" t="s">
        <v>2677</v>
      </c>
      <c r="C4683" s="53" t="s">
        <v>745</v>
      </c>
      <c r="D4683" s="49" t="s">
        <v>2498</v>
      </c>
      <c r="E4683" s="34" t="str">
        <f>M4682</f>
        <v>Needs Improvement School</v>
      </c>
      <c r="F4683" s="65" t="s">
        <v>2484</v>
      </c>
      <c r="G4683" s="62"/>
      <c r="H4683" s="13" t="str">
        <f>IF(V4684&gt;94,"Met",IF(X4684="--","n/a",IF(X4684&gt;=0,"Met","Did Not Meet")))</f>
        <v>Did Not Meet</v>
      </c>
      <c r="I4683" s="13" t="str">
        <f>IF(V4685&gt;94,"Met",IF(X4685="--","n/a",IF(X4685&gt;=0,"Met","Did Not Meet")))</f>
        <v>Did Not Meet</v>
      </c>
      <c r="K4683" s="13" t="str">
        <f>IF(Z4684&gt;94,"Met",IF(AB4684="--","n/a",IF(AB4684&gt;=0,"Met","Did Not Meet")))</f>
        <v>Did Not Meet</v>
      </c>
      <c r="L4683" s="13" t="str">
        <f>IF(Z4685&gt;94,"Met",IF(AB4685="--","n/a",IF(AB4685&gt;=0,"Met","Did Not Meet")))</f>
        <v>Met</v>
      </c>
      <c r="M4683" s="1" t="s">
        <v>9</v>
      </c>
      <c r="N4683" s="14" t="s">
        <v>2501</v>
      </c>
      <c r="O4683" s="5"/>
      <c r="P4683" s="44" t="str">
        <f t="shared" ref="P4683" si="5986">IF(K4684="Yes",IF(L4684="Yes","Yes","No"),"No")</f>
        <v>Yes</v>
      </c>
      <c r="Q4683" s="94" t="s">
        <v>2759</v>
      </c>
      <c r="R4683" s="5" t="s">
        <v>1</v>
      </c>
      <c r="S4683" s="1" t="s">
        <v>2</v>
      </c>
      <c r="T4683" s="1" t="s">
        <v>7</v>
      </c>
      <c r="U4683" s="5">
        <v>45</v>
      </c>
      <c r="V4683" s="1">
        <v>73.33</v>
      </c>
      <c r="W4683" s="1">
        <v>73.81</v>
      </c>
      <c r="X4683" s="6">
        <f t="shared" si="5975"/>
        <v>-0.48000000000000398</v>
      </c>
      <c r="Y4683" s="14">
        <v>35</v>
      </c>
      <c r="Z4683" s="1">
        <v>71.430000000000007</v>
      </c>
      <c r="AA4683" s="1">
        <v>66.67</v>
      </c>
      <c r="AB4683" s="71">
        <f t="shared" si="5933"/>
        <v>4.7600000000000051</v>
      </c>
      <c r="AC4683" s="53"/>
    </row>
    <row r="4684" spans="1:29" ht="15" customHeight="1" x14ac:dyDescent="0.25">
      <c r="A4684" s="53">
        <v>6505009</v>
      </c>
      <c r="B4684" s="89" t="s">
        <v>2677</v>
      </c>
      <c r="C4684" s="53" t="s">
        <v>745</v>
      </c>
      <c r="D4684" s="49" t="s">
        <v>2499</v>
      </c>
      <c r="E4684" s="35" t="str">
        <f>VLOOKUP('2012 Accountability Database'!$A4682,'2011 AYP'!A$2:B$1072,2)</f>
        <v xml:space="preserve"> A (Alert)</v>
      </c>
      <c r="F4684" s="66"/>
      <c r="G4684" s="63" t="s">
        <v>2485</v>
      </c>
      <c r="H4684" s="60" t="str">
        <f t="shared" ref="H4684:I4684" si="5987">IF(H4682="Met","Yes",IF(H4683="Met","Yes","No"))</f>
        <v>No</v>
      </c>
      <c r="I4684" s="60" t="str">
        <f t="shared" si="5987"/>
        <v>No</v>
      </c>
      <c r="J4684" s="42"/>
      <c r="K4684" s="60" t="str">
        <f t="shared" ref="K4684:L4684" si="5988">IF(K4682="Met","Yes",IF(K4683="Met","Yes","No"))</f>
        <v>Yes</v>
      </c>
      <c r="L4684" s="60" t="str">
        <f t="shared" si="5988"/>
        <v>Yes</v>
      </c>
      <c r="M4684" s="5" t="s">
        <v>9</v>
      </c>
      <c r="N4684" s="14" t="s">
        <v>2503</v>
      </c>
      <c r="O4684" s="5"/>
      <c r="P4684" s="44" t="str">
        <f t="shared" ref="P4684" si="5989">IF(H4688="Yes",IF(I4688="Yes","Yes","No"),"No")</f>
        <v>No</v>
      </c>
      <c r="Q4684" s="108" t="s">
        <v>2758</v>
      </c>
      <c r="R4684" s="5" t="s">
        <v>1</v>
      </c>
      <c r="S4684" s="5" t="s">
        <v>5</v>
      </c>
      <c r="T4684" s="5" t="s">
        <v>3</v>
      </c>
      <c r="U4684" s="5">
        <v>152</v>
      </c>
      <c r="V4684" s="5">
        <v>73.680000000000007</v>
      </c>
      <c r="W4684" s="5">
        <v>77.08</v>
      </c>
      <c r="X4684" s="8">
        <f t="shared" si="5975"/>
        <v>-3.3999999999999915</v>
      </c>
      <c r="Y4684" s="14">
        <v>110</v>
      </c>
      <c r="Z4684" s="5">
        <v>70</v>
      </c>
      <c r="AA4684" s="5">
        <v>71.05</v>
      </c>
      <c r="AB4684" s="72">
        <f t="shared" si="5933"/>
        <v>-1.0499999999999972</v>
      </c>
      <c r="AC4684" s="53"/>
    </row>
    <row r="4685" spans="1:29" x14ac:dyDescent="0.25">
      <c r="A4685" s="53">
        <v>6505009</v>
      </c>
      <c r="B4685" s="89" t="s">
        <v>2677</v>
      </c>
      <c r="C4685" s="53" t="s">
        <v>745</v>
      </c>
      <c r="D4685" s="49" t="s">
        <v>2507</v>
      </c>
      <c r="E4685" s="47">
        <f>VLOOKUP('2012 Accountability Database'!A4682,Dems1112!$A$2:$G$1082,3)</f>
        <v>0.06</v>
      </c>
      <c r="F4685" s="66"/>
      <c r="G4685" s="52"/>
      <c r="M4685" s="5" t="s">
        <v>9</v>
      </c>
      <c r="N4685" s="14" t="s">
        <v>2504</v>
      </c>
      <c r="O4685" s="5"/>
      <c r="P4685" s="44" t="str">
        <f t="shared" ref="P4685" si="5990">IF(K4688="Yes",IF(L4688="Yes","Yes","No"),"No")</f>
        <v>No</v>
      </c>
      <c r="Q4685" s="108"/>
      <c r="R4685" s="5" t="s">
        <v>1</v>
      </c>
      <c r="S4685" s="5" t="s">
        <v>5</v>
      </c>
      <c r="T4685" s="5" t="s">
        <v>7</v>
      </c>
      <c r="U4685" s="5">
        <v>134</v>
      </c>
      <c r="V4685" s="5">
        <v>71.64</v>
      </c>
      <c r="W4685" s="5">
        <v>73.81</v>
      </c>
      <c r="X4685" s="8">
        <f t="shared" si="5975"/>
        <v>-2.1700000000000017</v>
      </c>
      <c r="Y4685" s="14">
        <v>100</v>
      </c>
      <c r="Z4685" s="5">
        <v>67</v>
      </c>
      <c r="AA4685" s="5">
        <v>66.67</v>
      </c>
      <c r="AB4685" s="71">
        <f t="shared" si="5933"/>
        <v>0.32999999999999829</v>
      </c>
      <c r="AC4685" s="53"/>
    </row>
    <row r="4686" spans="1:29" x14ac:dyDescent="0.25">
      <c r="A4686" s="53">
        <v>6505009</v>
      </c>
      <c r="B4686" s="89" t="s">
        <v>2677</v>
      </c>
      <c r="C4686" s="53" t="s">
        <v>745</v>
      </c>
      <c r="D4686" s="50" t="s">
        <v>2508</v>
      </c>
      <c r="E4686" s="47">
        <f>VLOOKUP('2012 Accountability Database'!A4682,Dems1112!$A$2:$G$1082,4)</f>
        <v>0.89</v>
      </c>
      <c r="F4686" s="65" t="s">
        <v>2486</v>
      </c>
      <c r="G4686" s="62"/>
      <c r="H4686" s="13" t="str">
        <f>IF(V4686&gt;94,"Met",IF(X4686="--","n/a",IF(X4686&gt;=0,"Met","Did Not Meet")))</f>
        <v>Did Not Meet</v>
      </c>
      <c r="I4686" s="13" t="str">
        <f>IF(V4687&gt;94,"Met",IF(X4687="--","n/a",IF(X4687&gt;=0,"Met","Did Not Meet")))</f>
        <v>Did Not Meet</v>
      </c>
      <c r="J4686" s="13"/>
      <c r="K4686" s="13" t="str">
        <f>IF(Z4686&gt;94,"Met",IF(AB4686="--","n/a",IF(AB4686&gt;=0,"Met","Did Not Meet")))</f>
        <v>Did Not Meet</v>
      </c>
      <c r="L4686" s="13" t="str">
        <f>IF(Z4687&gt;94,"Met",IF(AB4687="--","n/a",IF(AB4687&gt;=0,"Met","Did Not Meet")))</f>
        <v>Did Not Meet</v>
      </c>
      <c r="M4686" s="1" t="s">
        <v>9</v>
      </c>
      <c r="N4686" s="68" t="s">
        <v>2497</v>
      </c>
      <c r="O4686" s="35"/>
      <c r="P4686" s="44"/>
      <c r="Q4686" s="108"/>
      <c r="R4686" s="5" t="s">
        <v>6</v>
      </c>
      <c r="S4686" s="1" t="s">
        <v>2</v>
      </c>
      <c r="T4686" s="1" t="s">
        <v>3</v>
      </c>
      <c r="U4686" s="5">
        <v>52</v>
      </c>
      <c r="V4686" s="1">
        <v>75</v>
      </c>
      <c r="W4686" s="1">
        <v>82.81</v>
      </c>
      <c r="X4686" s="6">
        <f t="shared" si="5975"/>
        <v>-7.8100000000000023</v>
      </c>
      <c r="Y4686" s="14">
        <v>37</v>
      </c>
      <c r="Z4686" s="1">
        <v>45.95</v>
      </c>
      <c r="AA4686" s="1">
        <v>68.64</v>
      </c>
      <c r="AB4686" s="72">
        <f t="shared" si="5933"/>
        <v>-22.689999999999998</v>
      </c>
      <c r="AC4686" s="53"/>
    </row>
    <row r="4687" spans="1:29" x14ac:dyDescent="0.25">
      <c r="A4687" s="53">
        <v>6505009</v>
      </c>
      <c r="B4687" s="89" t="s">
        <v>2677</v>
      </c>
      <c r="C4687" s="53" t="s">
        <v>745</v>
      </c>
      <c r="D4687" s="50" t="s">
        <v>974</v>
      </c>
      <c r="E4687" s="47" t="str">
        <f>VLOOKUP('2012 Accountability Database'!A4682,Dems1112!$A$2:$G$1082,5)</f>
        <v>K-6</v>
      </c>
      <c r="F4687" s="65" t="s">
        <v>2487</v>
      </c>
      <c r="G4687" s="62"/>
      <c r="H4687" s="13" t="str">
        <f>IF(V4688&gt;94,"Met",IF(X4688="--","n/a",IF(X4688&gt;=0,"Met","Did Not Meet")))</f>
        <v>Did Not Meet</v>
      </c>
      <c r="I4687" s="13" t="str">
        <f>IF(V4689&gt;94,"Met",IF(X4689="--","n/a",IF(X4689&gt;=0,"Met","Did Not Meet")))</f>
        <v>Did Not Meet</v>
      </c>
      <c r="J4687" s="13"/>
      <c r="K4687" s="13" t="str">
        <f>IF(Z4688&gt;94,"Met",IF(AB4688="--","n/a",IF(AB4688&gt;=0,"Met","Did Not Meet")))</f>
        <v>Did Not Meet</v>
      </c>
      <c r="L4687" s="13" t="str">
        <f>IF(Z4689&gt;94,"Met",IF(AB4689="--","n/a",IF(AB4689&gt;=0,"Met","Did Not Meet")))</f>
        <v>Did Not Meet</v>
      </c>
      <c r="M4687" s="1" t="s">
        <v>9</v>
      </c>
      <c r="N4687" s="14"/>
      <c r="O4687" s="35" t="s">
        <v>2506</v>
      </c>
      <c r="P4687" s="83" t="str">
        <f t="shared" ref="P4687" si="5991">IF(P4682="No"," ", IF(P4684="No"," ",IF(P4683="No", " ",IF(P4685="No"," ","X"))))</f>
        <v xml:space="preserve"> </v>
      </c>
      <c r="Q4687" s="108"/>
      <c r="R4687" s="5" t="s">
        <v>6</v>
      </c>
      <c r="S4687" s="1" t="s">
        <v>2</v>
      </c>
      <c r="T4687" s="1" t="s">
        <v>7</v>
      </c>
      <c r="U4687" s="5">
        <v>45</v>
      </c>
      <c r="V4687" s="1">
        <v>73.33</v>
      </c>
      <c r="W4687" s="1">
        <v>82.54</v>
      </c>
      <c r="X4687" s="6">
        <f t="shared" si="5975"/>
        <v>-9.210000000000008</v>
      </c>
      <c r="Y4687" s="14">
        <v>35</v>
      </c>
      <c r="Z4687" s="1">
        <v>45.71</v>
      </c>
      <c r="AA4687" s="1">
        <v>66.67</v>
      </c>
      <c r="AB4687" s="72">
        <f t="shared" si="5933"/>
        <v>-20.96</v>
      </c>
      <c r="AC4687" s="53"/>
    </row>
    <row r="4688" spans="1:29" ht="15.75" x14ac:dyDescent="0.25">
      <c r="A4688" s="53">
        <v>6505009</v>
      </c>
      <c r="B4688" s="89" t="s">
        <v>2677</v>
      </c>
      <c r="C4688" s="53" t="s">
        <v>745</v>
      </c>
      <c r="D4688" s="50" t="s">
        <v>975</v>
      </c>
      <c r="E4688" s="48" t="str">
        <f>VLOOKUP('2012 Accountability Database'!A4682,Dems1112!$A$2:$G$1082,6)</f>
        <v>1 (Northwest AR)</v>
      </c>
      <c r="F4688" s="66"/>
      <c r="G4688" s="63" t="s">
        <v>2488</v>
      </c>
      <c r="H4688" s="61" t="str">
        <f t="shared" ref="H4688:I4688" si="5992">IF(H4686="Met","Yes",IF(H4687="Met","Yes","No"))</f>
        <v>No</v>
      </c>
      <c r="I4688" s="61" t="str">
        <f t="shared" si="5992"/>
        <v>No</v>
      </c>
      <c r="J4688" s="55"/>
      <c r="K4688" s="61" t="str">
        <f t="shared" ref="K4688:L4688" si="5993">IF(K4686="Met","Yes",IF(K4687="Met","Yes","No"))</f>
        <v>No</v>
      </c>
      <c r="L4688" s="61" t="str">
        <f t="shared" si="5993"/>
        <v>No</v>
      </c>
      <c r="M4688" s="5" t="s">
        <v>9</v>
      </c>
      <c r="N4688" s="14"/>
      <c r="O4688" s="35" t="s">
        <v>2505</v>
      </c>
      <c r="P4688" s="83" t="str">
        <f t="shared" ref="P4688" si="5994">IF(P4687="X"," ",IF(P4689="X"," ","X"))</f>
        <v xml:space="preserve"> </v>
      </c>
      <c r="Q4688" s="94" t="s">
        <v>2759</v>
      </c>
      <c r="R4688" s="5" t="s">
        <v>6</v>
      </c>
      <c r="S4688" s="5" t="s">
        <v>5</v>
      </c>
      <c r="T4688" s="5" t="s">
        <v>3</v>
      </c>
      <c r="U4688" s="5">
        <v>152</v>
      </c>
      <c r="V4688" s="5">
        <v>73.680000000000007</v>
      </c>
      <c r="W4688" s="5">
        <v>82.81</v>
      </c>
      <c r="X4688" s="8">
        <f t="shared" si="5975"/>
        <v>-9.1299999999999955</v>
      </c>
      <c r="Y4688" s="14">
        <v>110</v>
      </c>
      <c r="Z4688" s="5">
        <v>52.73</v>
      </c>
      <c r="AA4688" s="5">
        <v>68.64</v>
      </c>
      <c r="AB4688" s="72">
        <f t="shared" si="5933"/>
        <v>-15.910000000000004</v>
      </c>
      <c r="AC4688" s="53"/>
    </row>
    <row r="4689" spans="1:29" x14ac:dyDescent="0.25">
      <c r="A4689" s="54">
        <v>6505009</v>
      </c>
      <c r="B4689" s="90" t="s">
        <v>2677</v>
      </c>
      <c r="C4689" s="54" t="s">
        <v>745</v>
      </c>
      <c r="D4689" s="4"/>
      <c r="E4689" s="4"/>
      <c r="F4689" s="67"/>
      <c r="G4689" s="64"/>
      <c r="H4689" s="43"/>
      <c r="I4689" s="43"/>
      <c r="J4689" s="43"/>
      <c r="K4689" s="43"/>
      <c r="L4689" s="43"/>
      <c r="M4689" s="4" t="s">
        <v>9</v>
      </c>
      <c r="N4689" s="15"/>
      <c r="O4689" s="38" t="s">
        <v>2482</v>
      </c>
      <c r="P4689" s="84" t="str">
        <f>IF(E4683="Achieving School"," ","X")</f>
        <v>X</v>
      </c>
      <c r="Q4689" s="91"/>
      <c r="R4689" s="4" t="s">
        <v>6</v>
      </c>
      <c r="S4689" s="4" t="s">
        <v>5</v>
      </c>
      <c r="T4689" s="4" t="s">
        <v>7</v>
      </c>
      <c r="U4689" s="4">
        <v>134</v>
      </c>
      <c r="V4689" s="4">
        <v>72.39</v>
      </c>
      <c r="W4689" s="4">
        <v>82.54</v>
      </c>
      <c r="X4689" s="7">
        <f t="shared" si="5975"/>
        <v>-10.150000000000006</v>
      </c>
      <c r="Y4689" s="15">
        <v>100</v>
      </c>
      <c r="Z4689" s="4">
        <v>51</v>
      </c>
      <c r="AA4689" s="4">
        <v>66.67</v>
      </c>
      <c r="AB4689" s="73">
        <f t="shared" si="5933"/>
        <v>-15.670000000000002</v>
      </c>
      <c r="AC4689" s="54"/>
    </row>
    <row r="4690" spans="1:29" x14ac:dyDescent="0.25">
      <c r="A4690" s="1">
        <v>6505012</v>
      </c>
      <c r="B4690" s="87" t="s">
        <v>2677</v>
      </c>
      <c r="C4690" s="55" t="s">
        <v>746</v>
      </c>
      <c r="E4690" s="42"/>
      <c r="F4690" s="65" t="s">
        <v>2483</v>
      </c>
      <c r="G4690" s="62"/>
      <c r="H4690" s="37" t="str">
        <f>IF(V4690&gt;94,"Met",IF(X4690="--","n/a",IF(X4690&gt;=0,"Met","Did Not Meet")))</f>
        <v>Met</v>
      </c>
      <c r="I4690" s="37" t="str">
        <f>IF(V4691&gt;94,"Met",IF(X4691="--","n/a",IF(X4691&gt;=0,"Met","Did Not Meet")))</f>
        <v>Met</v>
      </c>
      <c r="K4690" s="13" t="str">
        <f>IF(Z4690&gt;94,"Met",IF(AB4690="--","n/a",IF(AB4690&gt;=0,"Met","Did Not Meet")))</f>
        <v>Met</v>
      </c>
      <c r="L4690" s="13" t="str">
        <f>IF(Z4691&gt;94,"Met",IF(AB4691="--","n/a",IF(AB4691&gt;=0,"Met","Did Not Meet")))</f>
        <v>Met</v>
      </c>
      <c r="M4690" s="1" t="s">
        <v>4</v>
      </c>
      <c r="N4690" s="14" t="s">
        <v>2502</v>
      </c>
      <c r="O4690" s="5"/>
      <c r="P4690" s="44" t="str">
        <f t="shared" ref="P4690" si="5995">IF(H4692="Yes",IF(I4692="Yes","Yes","No"),"No")</f>
        <v>Yes</v>
      </c>
      <c r="Q4690" s="93"/>
      <c r="R4690" s="5" t="s">
        <v>1</v>
      </c>
      <c r="S4690" s="1" t="s">
        <v>2</v>
      </c>
      <c r="T4690" s="1" t="s">
        <v>3</v>
      </c>
      <c r="U4690" s="5">
        <v>65</v>
      </c>
      <c r="V4690" s="1">
        <v>89.23</v>
      </c>
      <c r="W4690" s="1">
        <v>83.74</v>
      </c>
      <c r="X4690" s="9">
        <f t="shared" si="5975"/>
        <v>5.4900000000000091</v>
      </c>
      <c r="Y4690" s="14">
        <v>48</v>
      </c>
      <c r="Z4690" s="1">
        <v>85.42</v>
      </c>
      <c r="AA4690" s="1">
        <v>79.16</v>
      </c>
      <c r="AB4690" s="71">
        <f t="shared" si="5933"/>
        <v>6.2600000000000051</v>
      </c>
      <c r="AC4690" s="36"/>
    </row>
    <row r="4691" spans="1:29" ht="15.75" x14ac:dyDescent="0.25">
      <c r="A4691" s="53">
        <v>6505012</v>
      </c>
      <c r="B4691" s="89" t="s">
        <v>2677</v>
      </c>
      <c r="C4691" s="53" t="s">
        <v>746</v>
      </c>
      <c r="D4691" s="49" t="s">
        <v>2498</v>
      </c>
      <c r="E4691" s="34" t="str">
        <f>M4690</f>
        <v>Achieving School</v>
      </c>
      <c r="F4691" s="65" t="s">
        <v>2484</v>
      </c>
      <c r="G4691" s="62"/>
      <c r="H4691" s="13" t="str">
        <f>IF(V4692&gt;94,"Met",IF(X4692="--","n/a",IF(X4692&gt;=0,"Met","Did Not Meet")))</f>
        <v>Did Not Meet</v>
      </c>
      <c r="I4691" s="13" t="str">
        <f>IF(V4693&gt;94,"Met",IF(X4693="--","n/a",IF(X4693&gt;=0,"Met","Did Not Meet")))</f>
        <v>Did Not Meet</v>
      </c>
      <c r="K4691" s="13" t="str">
        <f>IF(Z4692&gt;94,"Met",IF(AB4692="--","n/a",IF(AB4692&gt;=0,"Met","Did Not Meet")))</f>
        <v>Met</v>
      </c>
      <c r="L4691" s="13" t="str">
        <f>IF(Z4693&gt;94,"Met",IF(AB4693="--","n/a",IF(AB4693&gt;=0,"Met","Did Not Meet")))</f>
        <v>Met</v>
      </c>
      <c r="M4691" s="1" t="s">
        <v>4</v>
      </c>
      <c r="N4691" s="14" t="s">
        <v>2501</v>
      </c>
      <c r="O4691" s="5"/>
      <c r="P4691" s="44" t="str">
        <f t="shared" ref="P4691" si="5996">IF(K4692="Yes",IF(L4692="Yes","Yes","No"),"No")</f>
        <v>Yes</v>
      </c>
      <c r="Q4691" s="94" t="s">
        <v>2759</v>
      </c>
      <c r="R4691" s="5" t="s">
        <v>1</v>
      </c>
      <c r="S4691" s="1" t="s">
        <v>2</v>
      </c>
      <c r="T4691" s="1" t="s">
        <v>7</v>
      </c>
      <c r="U4691" s="5">
        <v>54</v>
      </c>
      <c r="V4691" s="1">
        <v>87.04</v>
      </c>
      <c r="W4691" s="1">
        <v>80.23</v>
      </c>
      <c r="X4691" s="9">
        <f t="shared" si="5975"/>
        <v>6.8100000000000023</v>
      </c>
      <c r="Y4691" s="14">
        <v>40</v>
      </c>
      <c r="Z4691" s="1">
        <v>85</v>
      </c>
      <c r="AA4691" s="1">
        <v>77.709999999999994</v>
      </c>
      <c r="AB4691" s="71">
        <f t="shared" si="5933"/>
        <v>7.2900000000000063</v>
      </c>
      <c r="AC4691" s="53"/>
    </row>
    <row r="4692" spans="1:29" ht="15" customHeight="1" x14ac:dyDescent="0.25">
      <c r="A4692" s="53">
        <v>6505012</v>
      </c>
      <c r="B4692" s="89" t="s">
        <v>2677</v>
      </c>
      <c r="C4692" s="53" t="s">
        <v>746</v>
      </c>
      <c r="D4692" s="49" t="s">
        <v>2499</v>
      </c>
      <c r="E4692" s="35" t="str">
        <f>VLOOKUP('2012 Accountability Database'!$A4690,'2011 AYP'!A$2:B$1072,2)</f>
        <v xml:space="preserve"> MS (Met Standards)</v>
      </c>
      <c r="F4692" s="66"/>
      <c r="G4692" s="63" t="s">
        <v>2485</v>
      </c>
      <c r="H4692" s="60" t="str">
        <f t="shared" ref="H4692:I4692" si="5997">IF(H4690="Met","Yes",IF(H4691="Met","Yes","No"))</f>
        <v>Yes</v>
      </c>
      <c r="I4692" s="60" t="str">
        <f t="shared" si="5997"/>
        <v>Yes</v>
      </c>
      <c r="J4692" s="42"/>
      <c r="K4692" s="60" t="str">
        <f t="shared" ref="K4692:L4692" si="5998">IF(K4690="Met","Yes",IF(K4691="Met","Yes","No"))</f>
        <v>Yes</v>
      </c>
      <c r="L4692" s="60" t="str">
        <f t="shared" si="5998"/>
        <v>Yes</v>
      </c>
      <c r="M4692" s="1" t="s">
        <v>4</v>
      </c>
      <c r="N4692" s="14" t="s">
        <v>2503</v>
      </c>
      <c r="O4692" s="5"/>
      <c r="P4692" s="44" t="str">
        <f t="shared" ref="P4692" si="5999">IF(H4696="Yes",IF(I4696="Yes","Yes","No"),"No")</f>
        <v>Yes</v>
      </c>
      <c r="Q4692" s="108" t="s">
        <v>2758</v>
      </c>
      <c r="R4692" s="5" t="s">
        <v>1</v>
      </c>
      <c r="S4692" s="1" t="s">
        <v>5</v>
      </c>
      <c r="T4692" s="1" t="s">
        <v>3</v>
      </c>
      <c r="U4692" s="5">
        <v>186</v>
      </c>
      <c r="V4692" s="1">
        <v>81.72</v>
      </c>
      <c r="W4692" s="1">
        <v>83.74</v>
      </c>
      <c r="X4692" s="6">
        <f t="shared" si="5975"/>
        <v>-2.019999999999996</v>
      </c>
      <c r="Y4692" s="14">
        <v>138</v>
      </c>
      <c r="Z4692" s="1">
        <v>79.709999999999994</v>
      </c>
      <c r="AA4692" s="1">
        <v>79.16</v>
      </c>
      <c r="AB4692" s="71">
        <f t="shared" si="5933"/>
        <v>0.54999999999999716</v>
      </c>
      <c r="AC4692" s="53"/>
    </row>
    <row r="4693" spans="1:29" x14ac:dyDescent="0.25">
      <c r="A4693" s="53">
        <v>6505012</v>
      </c>
      <c r="B4693" s="89" t="s">
        <v>2677</v>
      </c>
      <c r="C4693" s="53" t="s">
        <v>746</v>
      </c>
      <c r="D4693" s="49" t="s">
        <v>2507</v>
      </c>
      <c r="E4693" s="47">
        <f>VLOOKUP('2012 Accountability Database'!A4690,Dems1112!$A$2:$G$1082,3)</f>
        <v>0.05</v>
      </c>
      <c r="F4693" s="66"/>
      <c r="G4693" s="52"/>
      <c r="M4693" s="5" t="s">
        <v>4</v>
      </c>
      <c r="N4693" s="14" t="s">
        <v>2504</v>
      </c>
      <c r="O4693" s="5"/>
      <c r="P4693" s="44" t="str">
        <f t="shared" ref="P4693" si="6000">IF(K4696="Yes",IF(L4696="Yes","Yes","No"),"No")</f>
        <v>No</v>
      </c>
      <c r="Q4693" s="108"/>
      <c r="R4693" s="5" t="s">
        <v>1</v>
      </c>
      <c r="S4693" s="5" t="s">
        <v>5</v>
      </c>
      <c r="T4693" s="5" t="s">
        <v>7</v>
      </c>
      <c r="U4693" s="5">
        <v>155</v>
      </c>
      <c r="V4693" s="5">
        <v>78.709999999999994</v>
      </c>
      <c r="W4693" s="5">
        <v>80.23</v>
      </c>
      <c r="X4693" s="8">
        <f t="shared" si="5975"/>
        <v>-1.5200000000000102</v>
      </c>
      <c r="Y4693" s="14">
        <v>115</v>
      </c>
      <c r="Z4693" s="5">
        <v>78.260000000000005</v>
      </c>
      <c r="AA4693" s="5">
        <v>77.709999999999994</v>
      </c>
      <c r="AB4693" s="71">
        <f t="shared" si="5933"/>
        <v>0.55000000000001137</v>
      </c>
      <c r="AC4693" s="53"/>
    </row>
    <row r="4694" spans="1:29" x14ac:dyDescent="0.25">
      <c r="A4694" s="53">
        <v>6505012</v>
      </c>
      <c r="B4694" s="89" t="s">
        <v>2677</v>
      </c>
      <c r="C4694" s="53" t="s">
        <v>746</v>
      </c>
      <c r="D4694" s="50" t="s">
        <v>2508</v>
      </c>
      <c r="E4694" s="47">
        <f>VLOOKUP('2012 Accountability Database'!A4690,Dems1112!$A$2:$G$1082,4)</f>
        <v>0.85</v>
      </c>
      <c r="F4694" s="65" t="s">
        <v>2486</v>
      </c>
      <c r="G4694" s="62"/>
      <c r="H4694" s="13" t="str">
        <f>IF(V4694&gt;94,"Met",IF(X4694="--","n/a",IF(X4694&gt;=0,"Met","Did Not Meet")))</f>
        <v>Met</v>
      </c>
      <c r="I4694" s="13" t="str">
        <f>IF(V4695&gt;94,"Met",IF(X4695="--","n/a",IF(X4695&gt;=0,"Met","Did Not Meet")))</f>
        <v>Met</v>
      </c>
      <c r="J4694" s="13"/>
      <c r="K4694" s="13" t="str">
        <f>IF(Z4694&gt;94,"Met",IF(AB4694="--","n/a",IF(AB4694&gt;=0,"Met","Did Not Meet")))</f>
        <v>Did Not Meet</v>
      </c>
      <c r="L4694" s="13" t="str">
        <f>IF(Z4695&gt;94,"Met",IF(AB4695="--","n/a",IF(AB4695&gt;=0,"Met","Did Not Meet")))</f>
        <v>Did Not Meet</v>
      </c>
      <c r="M4694" s="1" t="s">
        <v>4</v>
      </c>
      <c r="N4694" s="68" t="s">
        <v>2497</v>
      </c>
      <c r="O4694" s="35"/>
      <c r="P4694" s="44"/>
      <c r="Q4694" s="108"/>
      <c r="R4694" s="5" t="s">
        <v>6</v>
      </c>
      <c r="S4694" s="1" t="s">
        <v>2</v>
      </c>
      <c r="T4694" s="1" t="s">
        <v>3</v>
      </c>
      <c r="U4694" s="5">
        <v>65</v>
      </c>
      <c r="V4694" s="1">
        <v>90.77</v>
      </c>
      <c r="W4694" s="1">
        <v>86.69</v>
      </c>
      <c r="X4694" s="9">
        <f t="shared" si="5975"/>
        <v>4.0799999999999983</v>
      </c>
      <c r="Y4694" s="14">
        <v>48</v>
      </c>
      <c r="Z4694" s="1">
        <v>66.67</v>
      </c>
      <c r="AA4694" s="1">
        <v>70.83</v>
      </c>
      <c r="AB4694" s="72">
        <f t="shared" si="5933"/>
        <v>-4.1599999999999966</v>
      </c>
      <c r="AC4694" s="53"/>
    </row>
    <row r="4695" spans="1:29" x14ac:dyDescent="0.25">
      <c r="A4695" s="53">
        <v>6505012</v>
      </c>
      <c r="B4695" s="89" t="s">
        <v>2677</v>
      </c>
      <c r="C4695" s="53" t="s">
        <v>746</v>
      </c>
      <c r="D4695" s="50" t="s">
        <v>974</v>
      </c>
      <c r="E4695" s="47" t="str">
        <f>VLOOKUP('2012 Accountability Database'!A4690,Dems1112!$A$2:$G$1082,5)</f>
        <v>K-6</v>
      </c>
      <c r="F4695" s="65" t="s">
        <v>2487</v>
      </c>
      <c r="G4695" s="62"/>
      <c r="H4695" s="13" t="str">
        <f>IF(V4696&gt;94,"Met",IF(X4696="--","n/a",IF(X4696&gt;=0,"Met","Did Not Meet")))</f>
        <v>Did Not Meet</v>
      </c>
      <c r="I4695" s="13" t="str">
        <f>IF(V4697&gt;94,"Met",IF(X4697="--","n/a",IF(X4697&gt;=0,"Met","Did Not Meet")))</f>
        <v>Met</v>
      </c>
      <c r="J4695" s="13"/>
      <c r="K4695" s="13" t="str">
        <f>IF(Z4696&gt;94,"Met",IF(AB4696="--","n/a",IF(AB4696&gt;=0,"Met","Did Not Meet")))</f>
        <v>Did Not Meet</v>
      </c>
      <c r="L4695" s="13" t="str">
        <f>IF(Z4697&gt;94,"Met",IF(AB4697="--","n/a",IF(AB4697&gt;=0,"Met","Did Not Meet")))</f>
        <v>Did Not Meet</v>
      </c>
      <c r="M4695" s="1" t="s">
        <v>4</v>
      </c>
      <c r="N4695" s="14"/>
      <c r="O4695" s="35" t="s">
        <v>2506</v>
      </c>
      <c r="P4695" s="83" t="str">
        <f t="shared" ref="P4695" si="6001">IF(P4690="No"," ", IF(P4692="No"," ",IF(P4691="No", " ",IF(P4693="No"," ","X"))))</f>
        <v xml:space="preserve"> </v>
      </c>
      <c r="Q4695" s="108"/>
      <c r="R4695" s="5" t="s">
        <v>6</v>
      </c>
      <c r="S4695" s="1" t="s">
        <v>2</v>
      </c>
      <c r="T4695" s="1" t="s">
        <v>7</v>
      </c>
      <c r="U4695" s="5">
        <v>54</v>
      </c>
      <c r="V4695" s="1">
        <v>88.89</v>
      </c>
      <c r="W4695" s="1">
        <v>83.82</v>
      </c>
      <c r="X4695" s="9">
        <f t="shared" si="5975"/>
        <v>5.0700000000000074</v>
      </c>
      <c r="Y4695" s="14">
        <v>40</v>
      </c>
      <c r="Z4695" s="1">
        <v>60</v>
      </c>
      <c r="AA4695" s="1">
        <v>70.27</v>
      </c>
      <c r="AB4695" s="72">
        <f t="shared" si="5933"/>
        <v>-10.269999999999996</v>
      </c>
      <c r="AC4695" s="53"/>
    </row>
    <row r="4696" spans="1:29" ht="15.75" x14ac:dyDescent="0.25">
      <c r="A4696" s="53">
        <v>6505012</v>
      </c>
      <c r="B4696" s="89" t="s">
        <v>2677</v>
      </c>
      <c r="C4696" s="53" t="s">
        <v>746</v>
      </c>
      <c r="D4696" s="50" t="s">
        <v>975</v>
      </c>
      <c r="E4696" s="48" t="str">
        <f>VLOOKUP('2012 Accountability Database'!A4690,Dems1112!$A$2:$G$1082,6)</f>
        <v>1 (Northwest AR)</v>
      </c>
      <c r="F4696" s="66"/>
      <c r="G4696" s="63" t="s">
        <v>2488</v>
      </c>
      <c r="H4696" s="61" t="str">
        <f t="shared" ref="H4696:I4696" si="6002">IF(H4694="Met","Yes",IF(H4695="Met","Yes","No"))</f>
        <v>Yes</v>
      </c>
      <c r="I4696" s="61" t="str">
        <f t="shared" si="6002"/>
        <v>Yes</v>
      </c>
      <c r="J4696" s="55"/>
      <c r="K4696" s="61" t="str">
        <f t="shared" ref="K4696:L4696" si="6003">IF(K4694="Met","Yes",IF(K4695="Met","Yes","No"))</f>
        <v>No</v>
      </c>
      <c r="L4696" s="61" t="str">
        <f t="shared" si="6003"/>
        <v>No</v>
      </c>
      <c r="M4696" s="1" t="s">
        <v>4</v>
      </c>
      <c r="N4696" s="14"/>
      <c r="O4696" s="35" t="s">
        <v>2505</v>
      </c>
      <c r="P4696" s="83" t="str">
        <f t="shared" ref="P4696" si="6004">IF(P4695="X"," ",IF(P4697="X"," ","X"))</f>
        <v>X</v>
      </c>
      <c r="Q4696" s="94" t="s">
        <v>2759</v>
      </c>
      <c r="R4696" s="5" t="s">
        <v>6</v>
      </c>
      <c r="S4696" s="1" t="s">
        <v>5</v>
      </c>
      <c r="T4696" s="1" t="s">
        <v>3</v>
      </c>
      <c r="U4696" s="5">
        <v>186</v>
      </c>
      <c r="V4696" s="1">
        <v>86.56</v>
      </c>
      <c r="W4696" s="1">
        <v>86.69</v>
      </c>
      <c r="X4696" s="6">
        <f t="shared" si="5975"/>
        <v>-0.12999999999999545</v>
      </c>
      <c r="Y4696" s="14">
        <v>138</v>
      </c>
      <c r="Z4696" s="1">
        <v>68.12</v>
      </c>
      <c r="AA4696" s="1">
        <v>70.83</v>
      </c>
      <c r="AB4696" s="72">
        <f t="shared" si="5933"/>
        <v>-2.7099999999999937</v>
      </c>
      <c r="AC4696" s="53"/>
    </row>
    <row r="4697" spans="1:29" x14ac:dyDescent="0.25">
      <c r="A4697" s="54">
        <v>6505012</v>
      </c>
      <c r="B4697" s="90" t="s">
        <v>2677</v>
      </c>
      <c r="C4697" s="54" t="s">
        <v>746</v>
      </c>
      <c r="D4697" s="4"/>
      <c r="E4697" s="4"/>
      <c r="F4697" s="67"/>
      <c r="G4697" s="64"/>
      <c r="H4697" s="43"/>
      <c r="I4697" s="43"/>
      <c r="J4697" s="43"/>
      <c r="K4697" s="43"/>
      <c r="L4697" s="43"/>
      <c r="M4697" s="4" t="s">
        <v>4</v>
      </c>
      <c r="N4697" s="15"/>
      <c r="O4697" s="38" t="s">
        <v>2482</v>
      </c>
      <c r="P4697" s="84" t="str">
        <f>IF(E4691="Achieving School"," ","X")</f>
        <v xml:space="preserve"> </v>
      </c>
      <c r="Q4697" s="91"/>
      <c r="R4697" s="4" t="s">
        <v>6</v>
      </c>
      <c r="S4697" s="4" t="s">
        <v>5</v>
      </c>
      <c r="T4697" s="4" t="s">
        <v>7</v>
      </c>
      <c r="U4697" s="4">
        <v>155</v>
      </c>
      <c r="V4697" s="4">
        <v>84.52</v>
      </c>
      <c r="W4697" s="4">
        <v>83.82</v>
      </c>
      <c r="X4697" s="10">
        <f t="shared" si="5975"/>
        <v>0.70000000000000284</v>
      </c>
      <c r="Y4697" s="15">
        <v>115</v>
      </c>
      <c r="Z4697" s="4">
        <v>63.48</v>
      </c>
      <c r="AA4697" s="4">
        <v>70.27</v>
      </c>
      <c r="AB4697" s="73">
        <f t="shared" si="5933"/>
        <v>-6.7899999999999991</v>
      </c>
      <c r="AC4697" s="54"/>
    </row>
    <row r="4698" spans="1:29" x14ac:dyDescent="0.25">
      <c r="A4698" s="1">
        <v>6505013</v>
      </c>
      <c r="B4698" s="87" t="s">
        <v>2677</v>
      </c>
      <c r="C4698" s="55" t="s">
        <v>747</v>
      </c>
      <c r="E4698" s="42"/>
      <c r="F4698" s="65" t="s">
        <v>2483</v>
      </c>
      <c r="G4698" s="62"/>
      <c r="H4698" s="37" t="str">
        <f>IF(V4698&gt;94,"Met",IF(X4698="--","n/a",IF(X4698&gt;=0,"Met","Did Not Meet")))</f>
        <v>Met</v>
      </c>
      <c r="I4698" s="37" t="str">
        <f>IF(V4699&gt;94,"Met",IF(X4699="--","n/a",IF(X4699&gt;=0,"Met","Did Not Meet")))</f>
        <v>Met</v>
      </c>
      <c r="K4698" s="13" t="str">
        <f>IF(Z4698&gt;94,"Met",IF(AB4698="--","n/a",IF(AB4698&gt;=0,"Met","Did Not Meet")))</f>
        <v>Met</v>
      </c>
      <c r="L4698" s="13" t="str">
        <f>IF(Z4699&gt;94,"Met",IF(AB4699="--","n/a",IF(AB4699&gt;=0,"Met","Did Not Meet")))</f>
        <v>Met</v>
      </c>
      <c r="M4698" s="1" t="s">
        <v>4</v>
      </c>
      <c r="N4698" s="14" t="s">
        <v>2502</v>
      </c>
      <c r="O4698" s="5"/>
      <c r="P4698" s="44" t="str">
        <f t="shared" ref="P4698" si="6005">IF(H4700="Yes",IF(I4700="Yes","Yes","No"),"No")</f>
        <v>Yes</v>
      </c>
      <c r="Q4698" s="93"/>
      <c r="R4698" s="5" t="s">
        <v>1</v>
      </c>
      <c r="S4698" s="1" t="s">
        <v>2</v>
      </c>
      <c r="T4698" s="1" t="s">
        <v>3</v>
      </c>
      <c r="U4698" s="5">
        <v>70</v>
      </c>
      <c r="V4698" s="1">
        <v>80</v>
      </c>
      <c r="W4698" s="1">
        <v>69.88</v>
      </c>
      <c r="X4698" s="9">
        <f t="shared" si="5975"/>
        <v>10.120000000000005</v>
      </c>
      <c r="Y4698" s="14">
        <v>50</v>
      </c>
      <c r="Z4698" s="1">
        <v>76</v>
      </c>
      <c r="AA4698" s="1">
        <v>74.33</v>
      </c>
      <c r="AB4698" s="71">
        <f t="shared" si="5933"/>
        <v>1.6700000000000017</v>
      </c>
      <c r="AC4698" s="36"/>
    </row>
    <row r="4699" spans="1:29" ht="15.75" x14ac:dyDescent="0.25">
      <c r="A4699" s="53">
        <v>6505013</v>
      </c>
      <c r="B4699" s="89" t="s">
        <v>2677</v>
      </c>
      <c r="C4699" s="53" t="s">
        <v>747</v>
      </c>
      <c r="D4699" s="49" t="s">
        <v>2498</v>
      </c>
      <c r="E4699" s="34" t="str">
        <f>M4698</f>
        <v>Achieving School</v>
      </c>
      <c r="F4699" s="65" t="s">
        <v>2484</v>
      </c>
      <c r="G4699" s="62"/>
      <c r="H4699" s="13" t="str">
        <f>IF(V4700&gt;94,"Met",IF(X4700="--","n/a",IF(X4700&gt;=0,"Met","Did Not Meet")))</f>
        <v>Met</v>
      </c>
      <c r="I4699" s="13" t="str">
        <f>IF(V4701&gt;94,"Met",IF(X4701="--","n/a",IF(X4701&gt;=0,"Met","Did Not Meet")))</f>
        <v>Did Not Meet</v>
      </c>
      <c r="K4699" s="13" t="str">
        <f>IF(Z4700&gt;94,"Met",IF(AB4700="--","n/a",IF(AB4700&gt;=0,"Met","Did Not Meet")))</f>
        <v>Met</v>
      </c>
      <c r="L4699" s="13" t="str">
        <f>IF(Z4701&gt;94,"Met",IF(AB4701="--","n/a",IF(AB4701&gt;=0,"Met","Did Not Meet")))</f>
        <v>Did Not Meet</v>
      </c>
      <c r="M4699" s="1" t="s">
        <v>4</v>
      </c>
      <c r="N4699" s="14" t="s">
        <v>2501</v>
      </c>
      <c r="O4699" s="5"/>
      <c r="P4699" s="44" t="str">
        <f t="shared" ref="P4699" si="6006">IF(K4700="Yes",IF(L4700="Yes","Yes","No"),"No")</f>
        <v>Yes</v>
      </c>
      <c r="Q4699" s="94" t="s">
        <v>2759</v>
      </c>
      <c r="R4699" s="5" t="s">
        <v>1</v>
      </c>
      <c r="S4699" s="1" t="s">
        <v>2</v>
      </c>
      <c r="T4699" s="1" t="s">
        <v>7</v>
      </c>
      <c r="U4699" s="5">
        <v>54</v>
      </c>
      <c r="V4699" s="1">
        <v>75.930000000000007</v>
      </c>
      <c r="W4699" s="1">
        <v>65</v>
      </c>
      <c r="X4699" s="9">
        <f t="shared" si="5975"/>
        <v>10.930000000000007</v>
      </c>
      <c r="Y4699" s="14">
        <v>40</v>
      </c>
      <c r="Z4699" s="1">
        <v>77.5</v>
      </c>
      <c r="AA4699" s="1">
        <v>73.17</v>
      </c>
      <c r="AB4699" s="71">
        <f t="shared" si="5933"/>
        <v>4.3299999999999983</v>
      </c>
      <c r="AC4699" s="53"/>
    </row>
    <row r="4700" spans="1:29" ht="15" customHeight="1" x14ac:dyDescent="0.25">
      <c r="A4700" s="53">
        <v>6505013</v>
      </c>
      <c r="B4700" s="89" t="s">
        <v>2677</v>
      </c>
      <c r="C4700" s="53" t="s">
        <v>747</v>
      </c>
      <c r="D4700" s="49" t="s">
        <v>2499</v>
      </c>
      <c r="E4700" s="35" t="str">
        <f>VLOOKUP('2012 Accountability Database'!$A4698,'2011 AYP'!A$2:B$1072,2)</f>
        <v>SI_2 (School Improvement Year 2)</v>
      </c>
      <c r="F4700" s="66"/>
      <c r="G4700" s="63" t="s">
        <v>2485</v>
      </c>
      <c r="H4700" s="60" t="str">
        <f t="shared" ref="H4700:I4700" si="6007">IF(H4698="Met","Yes",IF(H4699="Met","Yes","No"))</f>
        <v>Yes</v>
      </c>
      <c r="I4700" s="60" t="str">
        <f t="shared" si="6007"/>
        <v>Yes</v>
      </c>
      <c r="J4700" s="42"/>
      <c r="K4700" s="60" t="str">
        <f t="shared" ref="K4700:L4700" si="6008">IF(K4698="Met","Yes",IF(K4699="Met","Yes","No"))</f>
        <v>Yes</v>
      </c>
      <c r="L4700" s="60" t="str">
        <f t="shared" si="6008"/>
        <v>Yes</v>
      </c>
      <c r="M4700" s="1" t="s">
        <v>4</v>
      </c>
      <c r="N4700" s="14" t="s">
        <v>2503</v>
      </c>
      <c r="O4700" s="5"/>
      <c r="P4700" s="44" t="str">
        <f t="shared" ref="P4700" si="6009">IF(H4704="Yes",IF(I4704="Yes","Yes","No"),"No")</f>
        <v>Yes</v>
      </c>
      <c r="Q4700" s="108" t="s">
        <v>2758</v>
      </c>
      <c r="R4700" s="5" t="s">
        <v>1</v>
      </c>
      <c r="S4700" s="1" t="s">
        <v>5</v>
      </c>
      <c r="T4700" s="1" t="s">
        <v>3</v>
      </c>
      <c r="U4700" s="5">
        <v>207</v>
      </c>
      <c r="V4700" s="1">
        <v>71.5</v>
      </c>
      <c r="W4700" s="1">
        <v>69.88</v>
      </c>
      <c r="X4700" s="9">
        <f t="shared" si="5975"/>
        <v>1.6200000000000045</v>
      </c>
      <c r="Y4700" s="14">
        <v>143</v>
      </c>
      <c r="Z4700" s="1">
        <v>75.52</v>
      </c>
      <c r="AA4700" s="1">
        <v>74.33</v>
      </c>
      <c r="AB4700" s="71">
        <f t="shared" si="5933"/>
        <v>1.1899999999999977</v>
      </c>
      <c r="AC4700" s="53"/>
    </row>
    <row r="4701" spans="1:29" x14ac:dyDescent="0.25">
      <c r="A4701" s="53">
        <v>6505013</v>
      </c>
      <c r="B4701" s="89" t="s">
        <v>2677</v>
      </c>
      <c r="C4701" s="53" t="s">
        <v>747</v>
      </c>
      <c r="D4701" s="49" t="s">
        <v>2507</v>
      </c>
      <c r="E4701" s="47">
        <f>VLOOKUP('2012 Accountability Database'!A4698,Dems1112!$A$2:$G$1082,3)</f>
        <v>0</v>
      </c>
      <c r="F4701" s="66"/>
      <c r="G4701" s="52"/>
      <c r="M4701" s="5" t="s">
        <v>4</v>
      </c>
      <c r="N4701" s="14" t="s">
        <v>2504</v>
      </c>
      <c r="O4701" s="5"/>
      <c r="P4701" s="44" t="str">
        <f t="shared" ref="P4701" si="6010">IF(K4704="Yes",IF(L4704="Yes","Yes","No"),"No")</f>
        <v>Yes</v>
      </c>
      <c r="Q4701" s="108"/>
      <c r="R4701" s="5" t="s">
        <v>1</v>
      </c>
      <c r="S4701" s="5" t="s">
        <v>5</v>
      </c>
      <c r="T4701" s="5" t="s">
        <v>7</v>
      </c>
      <c r="U4701" s="5">
        <v>156</v>
      </c>
      <c r="V4701" s="5">
        <v>64.739999999999995</v>
      </c>
      <c r="W4701" s="5">
        <v>65</v>
      </c>
      <c r="X4701" s="8">
        <f t="shared" si="5975"/>
        <v>-0.26000000000000512</v>
      </c>
      <c r="Y4701" s="14">
        <v>106</v>
      </c>
      <c r="Z4701" s="5">
        <v>71.7</v>
      </c>
      <c r="AA4701" s="5">
        <v>73.17</v>
      </c>
      <c r="AB4701" s="72">
        <f t="shared" si="5933"/>
        <v>-1.4699999999999989</v>
      </c>
      <c r="AC4701" s="53"/>
    </row>
    <row r="4702" spans="1:29" x14ac:dyDescent="0.25">
      <c r="A4702" s="53">
        <v>6505013</v>
      </c>
      <c r="B4702" s="89" t="s">
        <v>2677</v>
      </c>
      <c r="C4702" s="53" t="s">
        <v>747</v>
      </c>
      <c r="D4702" s="50" t="s">
        <v>2508</v>
      </c>
      <c r="E4702" s="47">
        <f>VLOOKUP('2012 Accountability Database'!A4698,Dems1112!$A$2:$G$1082,4)</f>
        <v>0.75</v>
      </c>
      <c r="F4702" s="65" t="s">
        <v>2486</v>
      </c>
      <c r="G4702" s="62"/>
      <c r="H4702" s="13" t="str">
        <f>IF(V4702&gt;94,"Met",IF(X4702="--","n/a",IF(X4702&gt;=0,"Met","Did Not Meet")))</f>
        <v>Met</v>
      </c>
      <c r="I4702" s="13" t="str">
        <f>IF(V4703&gt;94,"Met",IF(X4703="--","n/a",IF(X4703&gt;=0,"Met","Did Not Meet")))</f>
        <v>Met</v>
      </c>
      <c r="J4702" s="13"/>
      <c r="K4702" s="13" t="str">
        <f>IF(Z4702&gt;94,"Met",IF(AB4702="--","n/a",IF(AB4702&gt;=0,"Met","Did Not Meet")))</f>
        <v>Met</v>
      </c>
      <c r="L4702" s="13" t="str">
        <f>IF(Z4703&gt;94,"Met",IF(AB4703="--","n/a",IF(AB4703&gt;=0,"Met","Did Not Meet")))</f>
        <v>Met</v>
      </c>
      <c r="M4702" s="1" t="s">
        <v>4</v>
      </c>
      <c r="N4702" s="68" t="s">
        <v>2497</v>
      </c>
      <c r="O4702" s="35"/>
      <c r="P4702" s="44"/>
      <c r="Q4702" s="108"/>
      <c r="R4702" s="5" t="s">
        <v>6</v>
      </c>
      <c r="S4702" s="1" t="s">
        <v>2</v>
      </c>
      <c r="T4702" s="1" t="s">
        <v>3</v>
      </c>
      <c r="U4702" s="5">
        <v>70</v>
      </c>
      <c r="V4702" s="1">
        <v>78.569999999999993</v>
      </c>
      <c r="W4702" s="1">
        <v>76.430000000000007</v>
      </c>
      <c r="X4702" s="9">
        <f t="shared" si="5975"/>
        <v>2.1399999999999864</v>
      </c>
      <c r="Y4702" s="14">
        <v>50</v>
      </c>
      <c r="Z4702" s="1">
        <v>62</v>
      </c>
      <c r="AA4702" s="1">
        <v>57.83</v>
      </c>
      <c r="AB4702" s="71">
        <f t="shared" si="5933"/>
        <v>4.1700000000000017</v>
      </c>
      <c r="AC4702" s="53"/>
    </row>
    <row r="4703" spans="1:29" x14ac:dyDescent="0.25">
      <c r="A4703" s="53">
        <v>6505013</v>
      </c>
      <c r="B4703" s="89" t="s">
        <v>2677</v>
      </c>
      <c r="C4703" s="53" t="s">
        <v>747</v>
      </c>
      <c r="D4703" s="50" t="s">
        <v>974</v>
      </c>
      <c r="E4703" s="47" t="str">
        <f>VLOOKUP('2012 Accountability Database'!A4698,Dems1112!$A$2:$G$1082,5)</f>
        <v>K-6</v>
      </c>
      <c r="F4703" s="65" t="s">
        <v>2487</v>
      </c>
      <c r="G4703" s="62"/>
      <c r="H4703" s="13" t="str">
        <f>IF(V4704&gt;94,"Met",IF(X4704="--","n/a",IF(X4704&gt;=0,"Met","Did Not Meet")))</f>
        <v>Did Not Meet</v>
      </c>
      <c r="I4703" s="13" t="str">
        <f>IF(V4705&gt;94,"Met",IF(X4705="--","n/a",IF(X4705&gt;=0,"Met","Did Not Meet")))</f>
        <v>Did Not Meet</v>
      </c>
      <c r="J4703" s="13"/>
      <c r="K4703" s="13" t="str">
        <f>IF(Z4704&gt;94,"Met",IF(AB4704="--","n/a",IF(AB4704&gt;=0,"Met","Did Not Meet")))</f>
        <v>Met</v>
      </c>
      <c r="L4703" s="13" t="str">
        <f>IF(Z4705&gt;94,"Met",IF(AB4705="--","n/a",IF(AB4705&gt;=0,"Met","Did Not Meet")))</f>
        <v>Did Not Meet</v>
      </c>
      <c r="M4703" s="5" t="s">
        <v>4</v>
      </c>
      <c r="N4703" s="14"/>
      <c r="O4703" s="35" t="s">
        <v>2506</v>
      </c>
      <c r="P4703" s="83" t="str">
        <f t="shared" ref="P4703" si="6011">IF(P4698="No"," ", IF(P4700="No"," ",IF(P4699="No", " ",IF(P4701="No"," ","X"))))</f>
        <v>X</v>
      </c>
      <c r="Q4703" s="108"/>
      <c r="R4703" s="5" t="s">
        <v>6</v>
      </c>
      <c r="S4703" s="5" t="s">
        <v>2</v>
      </c>
      <c r="T4703" s="5" t="s">
        <v>7</v>
      </c>
      <c r="U4703" s="5">
        <v>54</v>
      </c>
      <c r="V4703" s="5">
        <v>72.22</v>
      </c>
      <c r="W4703" s="5">
        <v>71.67</v>
      </c>
      <c r="X4703" s="11">
        <f t="shared" si="5975"/>
        <v>0.54999999999999716</v>
      </c>
      <c r="Y4703" s="14">
        <v>40</v>
      </c>
      <c r="Z4703" s="5">
        <v>52.5</v>
      </c>
      <c r="AA4703" s="5">
        <v>50.81</v>
      </c>
      <c r="AB4703" s="71">
        <f t="shared" si="5933"/>
        <v>1.6899999999999977</v>
      </c>
      <c r="AC4703" s="53"/>
    </row>
    <row r="4704" spans="1:29" ht="15.75" x14ac:dyDescent="0.25">
      <c r="A4704" s="53">
        <v>6505013</v>
      </c>
      <c r="B4704" s="89" t="s">
        <v>2677</v>
      </c>
      <c r="C4704" s="53" t="s">
        <v>747</v>
      </c>
      <c r="D4704" s="50" t="s">
        <v>975</v>
      </c>
      <c r="E4704" s="48" t="str">
        <f>VLOOKUP('2012 Accountability Database'!A4698,Dems1112!$A$2:$G$1082,6)</f>
        <v>1 (Northwest AR)</v>
      </c>
      <c r="F4704" s="66"/>
      <c r="G4704" s="63" t="s">
        <v>2488</v>
      </c>
      <c r="H4704" s="61" t="str">
        <f t="shared" ref="H4704:I4704" si="6012">IF(H4702="Met","Yes",IF(H4703="Met","Yes","No"))</f>
        <v>Yes</v>
      </c>
      <c r="I4704" s="61" t="str">
        <f t="shared" si="6012"/>
        <v>Yes</v>
      </c>
      <c r="J4704" s="55"/>
      <c r="K4704" s="61" t="str">
        <f t="shared" ref="K4704:L4704" si="6013">IF(K4702="Met","Yes",IF(K4703="Met","Yes","No"))</f>
        <v>Yes</v>
      </c>
      <c r="L4704" s="61" t="str">
        <f t="shared" si="6013"/>
        <v>Yes</v>
      </c>
      <c r="M4704" s="5" t="s">
        <v>4</v>
      </c>
      <c r="N4704" s="14"/>
      <c r="O4704" s="35" t="s">
        <v>2505</v>
      </c>
      <c r="P4704" s="83" t="str">
        <f t="shared" ref="P4704" si="6014">IF(P4703="X"," ",IF(P4705="X"," ","X"))</f>
        <v xml:space="preserve"> </v>
      </c>
      <c r="Q4704" s="94" t="s">
        <v>2759</v>
      </c>
      <c r="R4704" s="5" t="s">
        <v>6</v>
      </c>
      <c r="S4704" s="5" t="s">
        <v>5</v>
      </c>
      <c r="T4704" s="5" t="s">
        <v>3</v>
      </c>
      <c r="U4704" s="5">
        <v>207</v>
      </c>
      <c r="V4704" s="5">
        <v>75.36</v>
      </c>
      <c r="W4704" s="5">
        <v>76.430000000000007</v>
      </c>
      <c r="X4704" s="8">
        <f t="shared" si="5975"/>
        <v>-1.0700000000000074</v>
      </c>
      <c r="Y4704" s="14">
        <v>143</v>
      </c>
      <c r="Z4704" s="5">
        <v>60.14</v>
      </c>
      <c r="AA4704" s="5">
        <v>57.83</v>
      </c>
      <c r="AB4704" s="71">
        <f t="shared" ref="AB4704:AB4745" si="6015">Z4704-AA4704</f>
        <v>2.3100000000000023</v>
      </c>
      <c r="AC4704" s="53"/>
    </row>
    <row r="4705" spans="1:29" x14ac:dyDescent="0.25">
      <c r="A4705" s="54">
        <v>6505013</v>
      </c>
      <c r="B4705" s="90" t="s">
        <v>2677</v>
      </c>
      <c r="C4705" s="54" t="s">
        <v>747</v>
      </c>
      <c r="D4705" s="4"/>
      <c r="E4705" s="4"/>
      <c r="F4705" s="67"/>
      <c r="G4705" s="64"/>
      <c r="H4705" s="43"/>
      <c r="I4705" s="43"/>
      <c r="J4705" s="43"/>
      <c r="K4705" s="43"/>
      <c r="L4705" s="43"/>
      <c r="M4705" s="4" t="s">
        <v>4</v>
      </c>
      <c r="N4705" s="15"/>
      <c r="O4705" s="38" t="s">
        <v>2482</v>
      </c>
      <c r="P4705" s="84" t="str">
        <f>IF(E4699="Achieving School"," ","X")</f>
        <v xml:space="preserve"> </v>
      </c>
      <c r="Q4705" s="91"/>
      <c r="R4705" s="4" t="s">
        <v>6</v>
      </c>
      <c r="S4705" s="4" t="s">
        <v>5</v>
      </c>
      <c r="T4705" s="4" t="s">
        <v>7</v>
      </c>
      <c r="U4705" s="4">
        <v>156</v>
      </c>
      <c r="V4705" s="4">
        <v>69.23</v>
      </c>
      <c r="W4705" s="4">
        <v>71.67</v>
      </c>
      <c r="X4705" s="7">
        <f t="shared" si="5975"/>
        <v>-2.4399999999999977</v>
      </c>
      <c r="Y4705" s="15">
        <v>106</v>
      </c>
      <c r="Z4705" s="4">
        <v>50</v>
      </c>
      <c r="AA4705" s="4">
        <v>50.81</v>
      </c>
      <c r="AB4705" s="73">
        <f t="shared" si="6015"/>
        <v>-0.81000000000000227</v>
      </c>
      <c r="AC4705" s="54"/>
    </row>
    <row r="4706" spans="1:29" x14ac:dyDescent="0.25">
      <c r="A4706" s="1">
        <v>6601001</v>
      </c>
      <c r="B4706" s="87" t="s">
        <v>2678</v>
      </c>
      <c r="C4706" s="55" t="s">
        <v>473</v>
      </c>
      <c r="E4706" s="42"/>
      <c r="F4706" s="65" t="s">
        <v>2483</v>
      </c>
      <c r="G4706" s="62"/>
      <c r="H4706" s="37" t="str">
        <f>IF(V4706&gt;94,"Met",IF(X4706="--","n/a",IF(X4706&gt;=0,"Met","Did Not Meet")))</f>
        <v>Met</v>
      </c>
      <c r="I4706" s="37" t="str">
        <f>IF(V4707&gt;94,"Met",IF(X4707="--","n/a",IF(X4707&gt;=0,"Met","Did Not Meet")))</f>
        <v>Met</v>
      </c>
      <c r="K4706" s="13" t="str">
        <f>IF(Z4706&gt;94,"Met",IF(AB4706="--","n/a",IF(AB4706&gt;=0,"Met","Did Not Meet")))</f>
        <v>Met</v>
      </c>
      <c r="L4706" s="13" t="str">
        <f>IF(Z4707&gt;94,"Met",IF(AB4707="--","n/a",IF(AB4707&gt;=0,"Met","Did Not Meet")))</f>
        <v>Met</v>
      </c>
      <c r="M4706" s="1" t="s">
        <v>4</v>
      </c>
      <c r="N4706" s="14" t="s">
        <v>2502</v>
      </c>
      <c r="O4706" s="5"/>
      <c r="P4706" s="44" t="str">
        <f t="shared" ref="P4706" si="6016">IF(H4708="Yes",IF(I4708="Yes","Yes","No"),"No")</f>
        <v>Yes</v>
      </c>
      <c r="Q4706" s="93"/>
      <c r="R4706" s="5" t="s">
        <v>1</v>
      </c>
      <c r="S4706" s="1" t="s">
        <v>2</v>
      </c>
      <c r="T4706" s="1" t="s">
        <v>3</v>
      </c>
      <c r="U4706" s="5">
        <v>171</v>
      </c>
      <c r="V4706" s="1">
        <v>87.72</v>
      </c>
      <c r="W4706" s="1">
        <v>81.14</v>
      </c>
      <c r="X4706" s="9">
        <f t="shared" si="5975"/>
        <v>6.5799999999999983</v>
      </c>
      <c r="Y4706" s="14">
        <v>127</v>
      </c>
      <c r="Z4706" s="1">
        <v>90.55</v>
      </c>
      <c r="AA4706" s="1">
        <v>84</v>
      </c>
      <c r="AB4706" s="71">
        <f t="shared" si="6015"/>
        <v>6.5499999999999972</v>
      </c>
      <c r="AC4706" s="36"/>
    </row>
    <row r="4707" spans="1:29" ht="15.75" x14ac:dyDescent="0.25">
      <c r="A4707" s="53">
        <v>6601001</v>
      </c>
      <c r="B4707" s="89" t="s">
        <v>2678</v>
      </c>
      <c r="C4707" s="53" t="s">
        <v>473</v>
      </c>
      <c r="D4707" s="49" t="s">
        <v>2498</v>
      </c>
      <c r="E4707" s="34" t="str">
        <f>M4706</f>
        <v>Achieving School</v>
      </c>
      <c r="F4707" s="65" t="s">
        <v>2484</v>
      </c>
      <c r="G4707" s="62"/>
      <c r="H4707" s="13" t="str">
        <f>IF(V4708&gt;94,"Met",IF(X4708="--","n/a",IF(X4708&gt;=0,"Met","Did Not Meet")))</f>
        <v>Did Not Meet</v>
      </c>
      <c r="I4707" s="13" t="str">
        <f>IF(V4709&gt;94,"Met",IF(X4709="--","n/a",IF(X4709&gt;=0,"Met","Did Not Meet")))</f>
        <v>Did Not Meet</v>
      </c>
      <c r="K4707" s="13" t="str">
        <f>IF(Z4708&gt;94,"Met",IF(AB4708="--","n/a",IF(AB4708&gt;=0,"Met","Did Not Meet")))</f>
        <v>Met</v>
      </c>
      <c r="L4707" s="13" t="str">
        <f>IF(Z4709&gt;94,"Met",IF(AB4709="--","n/a",IF(AB4709&gt;=0,"Met","Did Not Meet")))</f>
        <v>Met</v>
      </c>
      <c r="M4707" s="1" t="s">
        <v>4</v>
      </c>
      <c r="N4707" s="14" t="s">
        <v>2501</v>
      </c>
      <c r="O4707" s="5"/>
      <c r="P4707" s="44" t="str">
        <f t="shared" ref="P4707" si="6017">IF(K4708="Yes",IF(L4708="Yes","Yes","No"),"No")</f>
        <v>Yes</v>
      </c>
      <c r="Q4707" s="94" t="s">
        <v>2759</v>
      </c>
      <c r="R4707" s="5" t="s">
        <v>1</v>
      </c>
      <c r="S4707" s="1" t="s">
        <v>2</v>
      </c>
      <c r="T4707" s="1" t="s">
        <v>7</v>
      </c>
      <c r="U4707" s="5">
        <v>121</v>
      </c>
      <c r="V4707" s="1">
        <v>83.47</v>
      </c>
      <c r="W4707" s="1">
        <v>74.58</v>
      </c>
      <c r="X4707" s="9">
        <f t="shared" si="5975"/>
        <v>8.89</v>
      </c>
      <c r="Y4707" s="14">
        <v>84</v>
      </c>
      <c r="Z4707" s="1">
        <v>85.71</v>
      </c>
      <c r="AA4707" s="1">
        <v>79.02</v>
      </c>
      <c r="AB4707" s="71">
        <f t="shared" si="6015"/>
        <v>6.6899999999999977</v>
      </c>
      <c r="AC4707" s="53"/>
    </row>
    <row r="4708" spans="1:29" ht="15" customHeight="1" x14ac:dyDescent="0.25">
      <c r="A4708" s="53">
        <v>6601001</v>
      </c>
      <c r="B4708" s="89" t="s">
        <v>2678</v>
      </c>
      <c r="C4708" s="53" t="s">
        <v>473</v>
      </c>
      <c r="D4708" s="49" t="s">
        <v>2499</v>
      </c>
      <c r="E4708" s="35" t="str">
        <f>VLOOKUP('2012 Accountability Database'!$A4706,'2011 AYP'!A$2:B$1072,2)</f>
        <v xml:space="preserve"> A (Alert)</v>
      </c>
      <c r="F4708" s="66"/>
      <c r="G4708" s="63" t="s">
        <v>2485</v>
      </c>
      <c r="H4708" s="60" t="str">
        <f t="shared" ref="H4708:I4708" si="6018">IF(H4706="Met","Yes",IF(H4707="Met","Yes","No"))</f>
        <v>Yes</v>
      </c>
      <c r="I4708" s="60" t="str">
        <f t="shared" si="6018"/>
        <v>Yes</v>
      </c>
      <c r="J4708" s="42"/>
      <c r="K4708" s="60" t="str">
        <f t="shared" ref="K4708:L4708" si="6019">IF(K4706="Met","Yes",IF(K4707="Met","Yes","No"))</f>
        <v>Yes</v>
      </c>
      <c r="L4708" s="60" t="str">
        <f t="shared" si="6019"/>
        <v>Yes</v>
      </c>
      <c r="M4708" s="1" t="s">
        <v>4</v>
      </c>
      <c r="N4708" s="14" t="s">
        <v>2503</v>
      </c>
      <c r="O4708" s="5"/>
      <c r="P4708" s="44" t="str">
        <f t="shared" ref="P4708" si="6020">IF(H4712="Yes",IF(I4712="Yes","Yes","No"),"No")</f>
        <v>Yes</v>
      </c>
      <c r="Q4708" s="108" t="s">
        <v>2758</v>
      </c>
      <c r="R4708" s="5" t="s">
        <v>1</v>
      </c>
      <c r="S4708" s="1" t="s">
        <v>5</v>
      </c>
      <c r="T4708" s="1" t="s">
        <v>3</v>
      </c>
      <c r="U4708" s="5">
        <v>520</v>
      </c>
      <c r="V4708" s="1">
        <v>80.77</v>
      </c>
      <c r="W4708" s="1">
        <v>81.14</v>
      </c>
      <c r="X4708" s="6">
        <f t="shared" si="5975"/>
        <v>-0.37000000000000455</v>
      </c>
      <c r="Y4708" s="14">
        <v>370</v>
      </c>
      <c r="Z4708" s="1">
        <v>85.41</v>
      </c>
      <c r="AA4708" s="1">
        <v>84</v>
      </c>
      <c r="AB4708" s="71">
        <f t="shared" si="6015"/>
        <v>1.4099999999999966</v>
      </c>
      <c r="AC4708" s="53"/>
    </row>
    <row r="4709" spans="1:29" x14ac:dyDescent="0.25">
      <c r="A4709" s="53">
        <v>6601001</v>
      </c>
      <c r="B4709" s="89" t="s">
        <v>2678</v>
      </c>
      <c r="C4709" s="53" t="s">
        <v>473</v>
      </c>
      <c r="D4709" s="49" t="s">
        <v>2507</v>
      </c>
      <c r="E4709" s="47">
        <f>VLOOKUP('2012 Accountability Database'!A4706,Dems1112!$A$2:$G$1082,3)</f>
        <v>0.37</v>
      </c>
      <c r="F4709" s="66"/>
      <c r="G4709" s="52"/>
      <c r="M4709" s="5" t="s">
        <v>4</v>
      </c>
      <c r="N4709" s="14" t="s">
        <v>2504</v>
      </c>
      <c r="O4709" s="5"/>
      <c r="P4709" s="44" t="str">
        <f t="shared" ref="P4709" si="6021">IF(K4712="Yes",IF(L4712="Yes","Yes","No"),"No")</f>
        <v>Yes</v>
      </c>
      <c r="Q4709" s="108"/>
      <c r="R4709" s="5" t="s">
        <v>1</v>
      </c>
      <c r="S4709" s="5" t="s">
        <v>5</v>
      </c>
      <c r="T4709" s="5" t="s">
        <v>7</v>
      </c>
      <c r="U4709" s="5">
        <v>357</v>
      </c>
      <c r="V4709" s="5">
        <v>73.67</v>
      </c>
      <c r="W4709" s="5">
        <v>74.58</v>
      </c>
      <c r="X4709" s="8">
        <f t="shared" si="5975"/>
        <v>-0.90999999999999659</v>
      </c>
      <c r="Y4709" s="14">
        <v>245</v>
      </c>
      <c r="Z4709" s="5">
        <v>80</v>
      </c>
      <c r="AA4709" s="5">
        <v>79.02</v>
      </c>
      <c r="AB4709" s="71">
        <f t="shared" si="6015"/>
        <v>0.98000000000000398</v>
      </c>
      <c r="AC4709" s="53"/>
    </row>
    <row r="4710" spans="1:29" x14ac:dyDescent="0.25">
      <c r="A4710" s="53">
        <v>6601001</v>
      </c>
      <c r="B4710" s="89" t="s">
        <v>2678</v>
      </c>
      <c r="C4710" s="53" t="s">
        <v>473</v>
      </c>
      <c r="D4710" s="50" t="s">
        <v>2508</v>
      </c>
      <c r="E4710" s="47">
        <f>VLOOKUP('2012 Accountability Database'!A4706,Dems1112!$A$2:$G$1082,4)</f>
        <v>0.71</v>
      </c>
      <c r="F4710" s="65" t="s">
        <v>2486</v>
      </c>
      <c r="G4710" s="62"/>
      <c r="H4710" s="13" t="str">
        <f>IF(V4710&gt;94,"Met",IF(X4710="--","n/a",IF(X4710&gt;=0,"Met","Did Not Meet")))</f>
        <v>Met</v>
      </c>
      <c r="I4710" s="13" t="str">
        <f>IF(V4711&gt;94,"Met",IF(X4711="--","n/a",IF(X4711&gt;=0,"Met","Did Not Meet")))</f>
        <v>Met</v>
      </c>
      <c r="J4710" s="13"/>
      <c r="K4710" s="13" t="str">
        <f>IF(Z4710&gt;94,"Met",IF(AB4710="--","n/a",IF(AB4710&gt;=0,"Met","Did Not Meet")))</f>
        <v>Did Not Meet</v>
      </c>
      <c r="L4710" s="13" t="str">
        <f>IF(Z4711&gt;94,"Met",IF(AB4711="--","n/a",IF(AB4711&gt;=0,"Met","Did Not Meet")))</f>
        <v>Did Not Meet</v>
      </c>
      <c r="M4710" s="1" t="s">
        <v>4</v>
      </c>
      <c r="N4710" s="68" t="s">
        <v>2497</v>
      </c>
      <c r="O4710" s="35"/>
      <c r="P4710" s="44"/>
      <c r="Q4710" s="108"/>
      <c r="R4710" s="5" t="s">
        <v>6</v>
      </c>
      <c r="S4710" s="1" t="s">
        <v>2</v>
      </c>
      <c r="T4710" s="1" t="s">
        <v>3</v>
      </c>
      <c r="U4710" s="5">
        <v>171</v>
      </c>
      <c r="V4710" s="1">
        <v>78.95</v>
      </c>
      <c r="W4710" s="1">
        <v>74.86</v>
      </c>
      <c r="X4710" s="9">
        <f t="shared" si="5975"/>
        <v>4.0900000000000034</v>
      </c>
      <c r="Y4710" s="14">
        <v>127</v>
      </c>
      <c r="Z4710" s="1">
        <v>60.63</v>
      </c>
      <c r="AA4710" s="1">
        <v>61.45</v>
      </c>
      <c r="AB4710" s="72">
        <f t="shared" si="6015"/>
        <v>-0.82000000000000028</v>
      </c>
      <c r="AC4710" s="53"/>
    </row>
    <row r="4711" spans="1:29" x14ac:dyDescent="0.25">
      <c r="A4711" s="53">
        <v>6601001</v>
      </c>
      <c r="B4711" s="89" t="s">
        <v>2678</v>
      </c>
      <c r="C4711" s="53" t="s">
        <v>473</v>
      </c>
      <c r="D4711" s="50" t="s">
        <v>974</v>
      </c>
      <c r="E4711" s="47" t="str">
        <f>VLOOKUP('2012 Accountability Database'!A4706,Dems1112!$A$2:$G$1082,5)</f>
        <v>K-6</v>
      </c>
      <c r="F4711" s="65" t="s">
        <v>2487</v>
      </c>
      <c r="G4711" s="62"/>
      <c r="H4711" s="13" t="str">
        <f>IF(V4712&gt;94,"Met",IF(X4712="--","n/a",IF(X4712&gt;=0,"Met","Did Not Meet")))</f>
        <v>Met</v>
      </c>
      <c r="I4711" s="13" t="str">
        <f>IF(V4713&gt;94,"Met",IF(X4713="--","n/a",IF(X4713&gt;=0,"Met","Did Not Meet")))</f>
        <v>Met</v>
      </c>
      <c r="J4711" s="13"/>
      <c r="K4711" s="13" t="str">
        <f>IF(Z4712&gt;94,"Met",IF(AB4712="--","n/a",IF(AB4712&gt;=0,"Met","Did Not Meet")))</f>
        <v>Met</v>
      </c>
      <c r="L4711" s="13" t="str">
        <f>IF(Z4713&gt;94,"Met",IF(AB4713="--","n/a",IF(AB4713&gt;=0,"Met","Did Not Meet")))</f>
        <v>Met</v>
      </c>
      <c r="M4711" s="1" t="s">
        <v>4</v>
      </c>
      <c r="N4711" s="14"/>
      <c r="O4711" s="35" t="s">
        <v>2506</v>
      </c>
      <c r="P4711" s="83" t="str">
        <f t="shared" ref="P4711" si="6022">IF(P4706="No"," ", IF(P4708="No"," ",IF(P4707="No", " ",IF(P4709="No"," ","X"))))</f>
        <v>X</v>
      </c>
      <c r="Q4711" s="108"/>
      <c r="R4711" s="5" t="s">
        <v>6</v>
      </c>
      <c r="S4711" s="1" t="s">
        <v>2</v>
      </c>
      <c r="T4711" s="1" t="s">
        <v>7</v>
      </c>
      <c r="U4711" s="5">
        <v>121</v>
      </c>
      <c r="V4711" s="1">
        <v>73.55</v>
      </c>
      <c r="W4711" s="1">
        <v>66.11</v>
      </c>
      <c r="X4711" s="9">
        <f t="shared" si="5975"/>
        <v>7.4399999999999977</v>
      </c>
      <c r="Y4711" s="14">
        <v>84</v>
      </c>
      <c r="Z4711" s="1">
        <v>50</v>
      </c>
      <c r="AA4711" s="1">
        <v>51.41</v>
      </c>
      <c r="AB4711" s="72">
        <f t="shared" si="6015"/>
        <v>-1.4099999999999966</v>
      </c>
      <c r="AC4711" s="53"/>
    </row>
    <row r="4712" spans="1:29" ht="15.75" x14ac:dyDescent="0.25">
      <c r="A4712" s="53">
        <v>6601001</v>
      </c>
      <c r="B4712" s="89" t="s">
        <v>2678</v>
      </c>
      <c r="C4712" s="53" t="s">
        <v>473</v>
      </c>
      <c r="D4712" s="50" t="s">
        <v>975</v>
      </c>
      <c r="E4712" s="48" t="str">
        <f>VLOOKUP('2012 Accountability Database'!A4706,Dems1112!$A$2:$G$1082,6)</f>
        <v>1 (Northwest AR)</v>
      </c>
      <c r="F4712" s="66"/>
      <c r="G4712" s="63" t="s">
        <v>2488</v>
      </c>
      <c r="H4712" s="61" t="str">
        <f t="shared" ref="H4712:I4712" si="6023">IF(H4710="Met","Yes",IF(H4711="Met","Yes","No"))</f>
        <v>Yes</v>
      </c>
      <c r="I4712" s="61" t="str">
        <f t="shared" si="6023"/>
        <v>Yes</v>
      </c>
      <c r="J4712" s="55"/>
      <c r="K4712" s="61" t="str">
        <f t="shared" ref="K4712:L4712" si="6024">IF(K4710="Met","Yes",IF(K4711="Met","Yes","No"))</f>
        <v>Yes</v>
      </c>
      <c r="L4712" s="61" t="str">
        <f t="shared" si="6024"/>
        <v>Yes</v>
      </c>
      <c r="M4712" s="1" t="s">
        <v>4</v>
      </c>
      <c r="N4712" s="14"/>
      <c r="O4712" s="35" t="s">
        <v>2505</v>
      </c>
      <c r="P4712" s="83" t="str">
        <f t="shared" ref="P4712" si="6025">IF(P4711="X"," ",IF(P4713="X"," ","X"))</f>
        <v xml:space="preserve"> </v>
      </c>
      <c r="Q4712" s="94" t="s">
        <v>2759</v>
      </c>
      <c r="R4712" s="5" t="s">
        <v>6</v>
      </c>
      <c r="S4712" s="1" t="s">
        <v>5</v>
      </c>
      <c r="T4712" s="1" t="s">
        <v>3</v>
      </c>
      <c r="U4712" s="5">
        <v>520</v>
      </c>
      <c r="V4712" s="1">
        <v>75.19</v>
      </c>
      <c r="W4712" s="1">
        <v>74.86</v>
      </c>
      <c r="X4712" s="9">
        <f t="shared" si="5975"/>
        <v>0.32999999999999829</v>
      </c>
      <c r="Y4712" s="14">
        <v>370</v>
      </c>
      <c r="Z4712" s="1">
        <v>62.7</v>
      </c>
      <c r="AA4712" s="1">
        <v>61.45</v>
      </c>
      <c r="AB4712" s="71">
        <f t="shared" si="6015"/>
        <v>1.25</v>
      </c>
      <c r="AC4712" s="53"/>
    </row>
    <row r="4713" spans="1:29" x14ac:dyDescent="0.25">
      <c r="A4713" s="54">
        <v>6601001</v>
      </c>
      <c r="B4713" s="90" t="s">
        <v>2678</v>
      </c>
      <c r="C4713" s="54" t="s">
        <v>473</v>
      </c>
      <c r="D4713" s="4"/>
      <c r="E4713" s="4"/>
      <c r="F4713" s="67"/>
      <c r="G4713" s="64"/>
      <c r="H4713" s="43"/>
      <c r="I4713" s="43"/>
      <c r="J4713" s="43"/>
      <c r="K4713" s="43"/>
      <c r="L4713" s="43"/>
      <c r="M4713" s="4" t="s">
        <v>4</v>
      </c>
      <c r="N4713" s="15"/>
      <c r="O4713" s="38" t="s">
        <v>2482</v>
      </c>
      <c r="P4713" s="84" t="str">
        <f>IF(E4707="Achieving School"," ","X")</f>
        <v xml:space="preserve"> </v>
      </c>
      <c r="Q4713" s="91"/>
      <c r="R4713" s="4" t="s">
        <v>6</v>
      </c>
      <c r="S4713" s="4" t="s">
        <v>5</v>
      </c>
      <c r="T4713" s="4" t="s">
        <v>7</v>
      </c>
      <c r="U4713" s="4">
        <v>357</v>
      </c>
      <c r="V4713" s="4">
        <v>67.790000000000006</v>
      </c>
      <c r="W4713" s="4">
        <v>66.11</v>
      </c>
      <c r="X4713" s="10">
        <f t="shared" si="5975"/>
        <v>1.6800000000000068</v>
      </c>
      <c r="Y4713" s="15">
        <v>245</v>
      </c>
      <c r="Z4713" s="4">
        <v>53.88</v>
      </c>
      <c r="AA4713" s="4">
        <v>51.41</v>
      </c>
      <c r="AB4713" s="74">
        <f t="shared" si="6015"/>
        <v>2.470000000000006</v>
      </c>
      <c r="AC4713" s="54"/>
    </row>
    <row r="4714" spans="1:29" x14ac:dyDescent="0.25">
      <c r="A4714" s="1">
        <v>6601002</v>
      </c>
      <c r="B4714" s="87" t="s">
        <v>2678</v>
      </c>
      <c r="C4714" s="55" t="s">
        <v>474</v>
      </c>
      <c r="E4714" s="42"/>
      <c r="F4714" s="65" t="s">
        <v>2483</v>
      </c>
      <c r="G4714" s="62"/>
      <c r="H4714" s="37" t="str">
        <f>IF(V4714&gt;94,"Met",IF(X4714="--","n/a",IF(X4714&gt;=0,"Met","Did Not Meet")))</f>
        <v>Met</v>
      </c>
      <c r="I4714" s="37" t="str">
        <f>IF(V4715&gt;94,"Met",IF(X4715="--","n/a",IF(X4715&gt;=0,"Met","Did Not Meet")))</f>
        <v>Met</v>
      </c>
      <c r="K4714" s="13" t="str">
        <f>IF(Z4714&gt;94,"Met",IF(AB4714="--","n/a",IF(AB4714&gt;=0,"Met","Did Not Meet")))</f>
        <v>Met</v>
      </c>
      <c r="L4714" s="13" t="str">
        <f>IF(Z4715&gt;94,"Met",IF(AB4715="--","n/a",IF(AB4715&gt;=0,"Met","Did Not Meet")))</f>
        <v>Met</v>
      </c>
      <c r="M4714" s="1" t="s">
        <v>4</v>
      </c>
      <c r="N4714" s="14" t="s">
        <v>2502</v>
      </c>
      <c r="O4714" s="5"/>
      <c r="P4714" s="44" t="str">
        <f t="shared" ref="P4714" si="6026">IF(H4716="Yes",IF(I4716="Yes","Yes","No"),"No")</f>
        <v>Yes</v>
      </c>
      <c r="Q4714" s="93"/>
      <c r="R4714" s="5" t="s">
        <v>1</v>
      </c>
      <c r="S4714" s="1" t="s">
        <v>2</v>
      </c>
      <c r="T4714" s="1" t="s">
        <v>3</v>
      </c>
      <c r="U4714" s="5">
        <v>177</v>
      </c>
      <c r="V4714" s="1">
        <v>79.099999999999994</v>
      </c>
      <c r="W4714" s="1">
        <v>76.16</v>
      </c>
      <c r="X4714" s="9">
        <f t="shared" si="5975"/>
        <v>2.9399999999999977</v>
      </c>
      <c r="Y4714" s="14">
        <v>130</v>
      </c>
      <c r="Z4714" s="1">
        <v>83.08</v>
      </c>
      <c r="AA4714" s="1">
        <v>79.47</v>
      </c>
      <c r="AB4714" s="71">
        <f t="shared" si="6015"/>
        <v>3.6099999999999994</v>
      </c>
      <c r="AC4714" s="36"/>
    </row>
    <row r="4715" spans="1:29" ht="15.75" x14ac:dyDescent="0.25">
      <c r="A4715" s="53">
        <v>6601002</v>
      </c>
      <c r="B4715" s="89" t="s">
        <v>2678</v>
      </c>
      <c r="C4715" s="53" t="s">
        <v>474</v>
      </c>
      <c r="D4715" s="49" t="s">
        <v>2498</v>
      </c>
      <c r="E4715" s="34" t="str">
        <f>M4714</f>
        <v>Achieving School</v>
      </c>
      <c r="F4715" s="65" t="s">
        <v>2484</v>
      </c>
      <c r="G4715" s="62"/>
      <c r="H4715" s="13" t="str">
        <f>IF(V4716&gt;94,"Met",IF(X4716="--","n/a",IF(X4716&gt;=0,"Met","Did Not Meet")))</f>
        <v>Did Not Meet</v>
      </c>
      <c r="I4715" s="13" t="str">
        <f>IF(V4717&gt;94,"Met",IF(X4717="--","n/a",IF(X4717&gt;=0,"Met","Did Not Meet")))</f>
        <v>Did Not Meet</v>
      </c>
      <c r="K4715" s="13" t="str">
        <f>IF(Z4716&gt;94,"Met",IF(AB4716="--","n/a",IF(AB4716&gt;=0,"Met","Did Not Meet")))</f>
        <v>Did Not Meet</v>
      </c>
      <c r="L4715" s="13" t="str">
        <f>IF(Z4717&gt;94,"Met",IF(AB4717="--","n/a",IF(AB4717&gt;=0,"Met","Did Not Meet")))</f>
        <v>Did Not Meet</v>
      </c>
      <c r="M4715" s="1" t="s">
        <v>4</v>
      </c>
      <c r="N4715" s="14" t="s">
        <v>2501</v>
      </c>
      <c r="O4715" s="5"/>
      <c r="P4715" s="44" t="str">
        <f t="shared" ref="P4715" si="6027">IF(K4716="Yes",IF(L4716="Yes","Yes","No"),"No")</f>
        <v>Yes</v>
      </c>
      <c r="Q4715" s="94" t="s">
        <v>2759</v>
      </c>
      <c r="R4715" s="5" t="s">
        <v>1</v>
      </c>
      <c r="S4715" s="1" t="s">
        <v>2</v>
      </c>
      <c r="T4715" s="1" t="s">
        <v>7</v>
      </c>
      <c r="U4715" s="5">
        <v>123</v>
      </c>
      <c r="V4715" s="1">
        <v>73.98</v>
      </c>
      <c r="W4715" s="1">
        <v>71.63</v>
      </c>
      <c r="X4715" s="9">
        <f t="shared" si="5975"/>
        <v>2.3500000000000085</v>
      </c>
      <c r="Y4715" s="14">
        <v>92</v>
      </c>
      <c r="Z4715" s="1">
        <v>79.349999999999994</v>
      </c>
      <c r="AA4715" s="1">
        <v>76.08</v>
      </c>
      <c r="AB4715" s="71">
        <f t="shared" si="6015"/>
        <v>3.269999999999996</v>
      </c>
      <c r="AC4715" s="53"/>
    </row>
    <row r="4716" spans="1:29" ht="15" customHeight="1" x14ac:dyDescent="0.25">
      <c r="A4716" s="53">
        <v>6601002</v>
      </c>
      <c r="B4716" s="89" t="s">
        <v>2678</v>
      </c>
      <c r="C4716" s="53" t="s">
        <v>474</v>
      </c>
      <c r="D4716" s="49" t="s">
        <v>2499</v>
      </c>
      <c r="E4716" s="35" t="str">
        <f>VLOOKUP('2012 Accountability Database'!$A4714,'2011 AYP'!A$2:B$1072,2)</f>
        <v xml:space="preserve"> MS (Met Standards)</v>
      </c>
      <c r="F4716" s="66"/>
      <c r="G4716" s="63" t="s">
        <v>2485</v>
      </c>
      <c r="H4716" s="60" t="str">
        <f t="shared" ref="H4716:I4716" si="6028">IF(H4714="Met","Yes",IF(H4715="Met","Yes","No"))</f>
        <v>Yes</v>
      </c>
      <c r="I4716" s="60" t="str">
        <f t="shared" si="6028"/>
        <v>Yes</v>
      </c>
      <c r="J4716" s="42"/>
      <c r="K4716" s="60" t="str">
        <f t="shared" ref="K4716:L4716" si="6029">IF(K4714="Met","Yes",IF(K4715="Met","Yes","No"))</f>
        <v>Yes</v>
      </c>
      <c r="L4716" s="60" t="str">
        <f t="shared" si="6029"/>
        <v>Yes</v>
      </c>
      <c r="M4716" s="5" t="s">
        <v>4</v>
      </c>
      <c r="N4716" s="14" t="s">
        <v>2503</v>
      </c>
      <c r="O4716" s="5"/>
      <c r="P4716" s="44" t="str">
        <f t="shared" ref="P4716" si="6030">IF(H4720="Yes",IF(I4720="Yes","Yes","No"),"No")</f>
        <v>Yes</v>
      </c>
      <c r="Q4716" s="108" t="s">
        <v>2758</v>
      </c>
      <c r="R4716" s="5" t="s">
        <v>1</v>
      </c>
      <c r="S4716" s="5" t="s">
        <v>5</v>
      </c>
      <c r="T4716" s="5" t="s">
        <v>3</v>
      </c>
      <c r="U4716" s="5">
        <v>513</v>
      </c>
      <c r="V4716" s="5">
        <v>74.27</v>
      </c>
      <c r="W4716" s="5">
        <v>76.16</v>
      </c>
      <c r="X4716" s="8">
        <f t="shared" si="5975"/>
        <v>-1.8900000000000006</v>
      </c>
      <c r="Y4716" s="14">
        <v>376</v>
      </c>
      <c r="Z4716" s="5">
        <v>78.19</v>
      </c>
      <c r="AA4716" s="5">
        <v>79.47</v>
      </c>
      <c r="AB4716" s="72">
        <f t="shared" si="6015"/>
        <v>-1.2800000000000011</v>
      </c>
      <c r="AC4716" s="53"/>
    </row>
    <row r="4717" spans="1:29" x14ac:dyDescent="0.25">
      <c r="A4717" s="53">
        <v>6601002</v>
      </c>
      <c r="B4717" s="89" t="s">
        <v>2678</v>
      </c>
      <c r="C4717" s="53" t="s">
        <v>474</v>
      </c>
      <c r="D4717" s="49" t="s">
        <v>2507</v>
      </c>
      <c r="E4717" s="47">
        <f>VLOOKUP('2012 Accountability Database'!A4714,Dems1112!$A$2:$G$1082,3)</f>
        <v>0.27</v>
      </c>
      <c r="F4717" s="66"/>
      <c r="G4717" s="52"/>
      <c r="M4717" s="5" t="s">
        <v>4</v>
      </c>
      <c r="N4717" s="14" t="s">
        <v>2504</v>
      </c>
      <c r="O4717" s="5"/>
      <c r="P4717" s="44" t="str">
        <f t="shared" ref="P4717" si="6031">IF(K4720="Yes",IF(L4720="Yes","Yes","No"),"No")</f>
        <v>No</v>
      </c>
      <c r="Q4717" s="108"/>
      <c r="R4717" s="5" t="s">
        <v>1</v>
      </c>
      <c r="S4717" s="5" t="s">
        <v>5</v>
      </c>
      <c r="T4717" s="5" t="s">
        <v>7</v>
      </c>
      <c r="U4717" s="5">
        <v>360</v>
      </c>
      <c r="V4717" s="5">
        <v>67.5</v>
      </c>
      <c r="W4717" s="5">
        <v>71.63</v>
      </c>
      <c r="X4717" s="8">
        <f t="shared" si="5975"/>
        <v>-4.1299999999999955</v>
      </c>
      <c r="Y4717" s="14">
        <v>266</v>
      </c>
      <c r="Z4717" s="5">
        <v>74.44</v>
      </c>
      <c r="AA4717" s="5">
        <v>76.08</v>
      </c>
      <c r="AB4717" s="72">
        <f t="shared" si="6015"/>
        <v>-1.6400000000000006</v>
      </c>
      <c r="AC4717" s="53"/>
    </row>
    <row r="4718" spans="1:29" x14ac:dyDescent="0.25">
      <c r="A4718" s="53">
        <v>6601002</v>
      </c>
      <c r="B4718" s="89" t="s">
        <v>2678</v>
      </c>
      <c r="C4718" s="53" t="s">
        <v>474</v>
      </c>
      <c r="D4718" s="50" t="s">
        <v>2508</v>
      </c>
      <c r="E4718" s="47">
        <f>VLOOKUP('2012 Accountability Database'!A4714,Dems1112!$A$2:$G$1082,4)</f>
        <v>0.69</v>
      </c>
      <c r="F4718" s="65" t="s">
        <v>2486</v>
      </c>
      <c r="G4718" s="62"/>
      <c r="H4718" s="13" t="str">
        <f>IF(V4718&gt;94,"Met",IF(X4718="--","n/a",IF(X4718&gt;=0,"Met","Did Not Meet")))</f>
        <v>Met</v>
      </c>
      <c r="I4718" s="13" t="str">
        <f>IF(V4719&gt;94,"Met",IF(X4719="--","n/a",IF(X4719&gt;=0,"Met","Did Not Meet")))</f>
        <v>Met</v>
      </c>
      <c r="J4718" s="13"/>
      <c r="K4718" s="13" t="str">
        <f>IF(Z4718&gt;94,"Met",IF(AB4718="--","n/a",IF(AB4718&gt;=0,"Met","Did Not Meet")))</f>
        <v>Did Not Meet</v>
      </c>
      <c r="L4718" s="13" t="str">
        <f>IF(Z4719&gt;94,"Met",IF(AB4719="--","n/a",IF(AB4719&gt;=0,"Met","Did Not Meet")))</f>
        <v>Did Not Meet</v>
      </c>
      <c r="M4718" s="1" t="s">
        <v>4</v>
      </c>
      <c r="N4718" s="68" t="s">
        <v>2497</v>
      </c>
      <c r="O4718" s="35"/>
      <c r="P4718" s="44"/>
      <c r="Q4718" s="108"/>
      <c r="R4718" s="5" t="s">
        <v>6</v>
      </c>
      <c r="S4718" s="1" t="s">
        <v>2</v>
      </c>
      <c r="T4718" s="1" t="s">
        <v>3</v>
      </c>
      <c r="U4718" s="5">
        <v>177</v>
      </c>
      <c r="V4718" s="1">
        <v>84.18</v>
      </c>
      <c r="W4718" s="1">
        <v>83.57</v>
      </c>
      <c r="X4718" s="9">
        <f t="shared" si="5975"/>
        <v>0.61000000000001364</v>
      </c>
      <c r="Y4718" s="14">
        <v>130</v>
      </c>
      <c r="Z4718" s="1">
        <v>66.150000000000006</v>
      </c>
      <c r="AA4718" s="1">
        <v>74.33</v>
      </c>
      <c r="AB4718" s="72">
        <f t="shared" si="6015"/>
        <v>-8.1799999999999926</v>
      </c>
      <c r="AC4718" s="53"/>
    </row>
    <row r="4719" spans="1:29" x14ac:dyDescent="0.25">
      <c r="A4719" s="53">
        <v>6601002</v>
      </c>
      <c r="B4719" s="89" t="s">
        <v>2678</v>
      </c>
      <c r="C4719" s="53" t="s">
        <v>474</v>
      </c>
      <c r="D4719" s="50" t="s">
        <v>974</v>
      </c>
      <c r="E4719" s="47" t="str">
        <f>VLOOKUP('2012 Accountability Database'!A4714,Dems1112!$A$2:$G$1082,5)</f>
        <v>K-6</v>
      </c>
      <c r="F4719" s="65" t="s">
        <v>2487</v>
      </c>
      <c r="G4719" s="62"/>
      <c r="H4719" s="13" t="str">
        <f>IF(V4720&gt;94,"Met",IF(X4720="--","n/a",IF(X4720&gt;=0,"Met","Did Not Meet")))</f>
        <v>Did Not Meet</v>
      </c>
      <c r="I4719" s="13" t="str">
        <f>IF(V4721&gt;94,"Met",IF(X4721="--","n/a",IF(X4721&gt;=0,"Met","Did Not Meet")))</f>
        <v>Did Not Meet</v>
      </c>
      <c r="J4719" s="13"/>
      <c r="K4719" s="13" t="str">
        <f>IF(Z4720&gt;94,"Met",IF(AB4720="--","n/a",IF(AB4720&gt;=0,"Met","Did Not Meet")))</f>
        <v>Did Not Meet</v>
      </c>
      <c r="L4719" s="13" t="str">
        <f>IF(Z4721&gt;94,"Met",IF(AB4721="--","n/a",IF(AB4721&gt;=0,"Met","Did Not Meet")))</f>
        <v>Did Not Meet</v>
      </c>
      <c r="M4719" s="5" t="s">
        <v>4</v>
      </c>
      <c r="N4719" s="14"/>
      <c r="O4719" s="35" t="s">
        <v>2506</v>
      </c>
      <c r="P4719" s="83" t="str">
        <f t="shared" ref="P4719" si="6032">IF(P4714="No"," ", IF(P4716="No"," ",IF(P4715="No", " ",IF(P4717="No"," ","X"))))</f>
        <v xml:space="preserve"> </v>
      </c>
      <c r="Q4719" s="108"/>
      <c r="R4719" s="5" t="s">
        <v>6</v>
      </c>
      <c r="S4719" s="5" t="s">
        <v>2</v>
      </c>
      <c r="T4719" s="5" t="s">
        <v>7</v>
      </c>
      <c r="U4719" s="5">
        <v>123</v>
      </c>
      <c r="V4719" s="5">
        <v>81.3</v>
      </c>
      <c r="W4719" s="5">
        <v>80.36</v>
      </c>
      <c r="X4719" s="11">
        <f t="shared" si="5975"/>
        <v>0.93999999999999773</v>
      </c>
      <c r="Y4719" s="14">
        <v>92</v>
      </c>
      <c r="Z4719" s="5">
        <v>65.22</v>
      </c>
      <c r="AA4719" s="5">
        <v>70.11</v>
      </c>
      <c r="AB4719" s="72">
        <f t="shared" si="6015"/>
        <v>-4.8900000000000006</v>
      </c>
      <c r="AC4719" s="53"/>
    </row>
    <row r="4720" spans="1:29" ht="15.75" x14ac:dyDescent="0.25">
      <c r="A4720" s="53">
        <v>6601002</v>
      </c>
      <c r="B4720" s="89" t="s">
        <v>2678</v>
      </c>
      <c r="C4720" s="53" t="s">
        <v>474</v>
      </c>
      <c r="D4720" s="50" t="s">
        <v>975</v>
      </c>
      <c r="E4720" s="48" t="str">
        <f>VLOOKUP('2012 Accountability Database'!A4714,Dems1112!$A$2:$G$1082,6)</f>
        <v>1 (Northwest AR)</v>
      </c>
      <c r="F4720" s="66"/>
      <c r="G4720" s="63" t="s">
        <v>2488</v>
      </c>
      <c r="H4720" s="61" t="str">
        <f t="shared" ref="H4720:I4720" si="6033">IF(H4718="Met","Yes",IF(H4719="Met","Yes","No"))</f>
        <v>Yes</v>
      </c>
      <c r="I4720" s="61" t="str">
        <f t="shared" si="6033"/>
        <v>Yes</v>
      </c>
      <c r="J4720" s="55"/>
      <c r="K4720" s="61" t="str">
        <f t="shared" ref="K4720:L4720" si="6034">IF(K4718="Met","Yes",IF(K4719="Met","Yes","No"))</f>
        <v>No</v>
      </c>
      <c r="L4720" s="61" t="str">
        <f t="shared" si="6034"/>
        <v>No</v>
      </c>
      <c r="M4720" s="1" t="s">
        <v>4</v>
      </c>
      <c r="N4720" s="14"/>
      <c r="O4720" s="35" t="s">
        <v>2505</v>
      </c>
      <c r="P4720" s="83" t="str">
        <f t="shared" ref="P4720" si="6035">IF(P4719="X"," ",IF(P4721="X"," ","X"))</f>
        <v>X</v>
      </c>
      <c r="Q4720" s="94" t="s">
        <v>2759</v>
      </c>
      <c r="R4720" s="5" t="s">
        <v>6</v>
      </c>
      <c r="S4720" s="1" t="s">
        <v>5</v>
      </c>
      <c r="T4720" s="1" t="s">
        <v>3</v>
      </c>
      <c r="U4720" s="5">
        <v>513</v>
      </c>
      <c r="V4720" s="1">
        <v>82.46</v>
      </c>
      <c r="W4720" s="1">
        <v>83.57</v>
      </c>
      <c r="X4720" s="6">
        <f t="shared" si="5975"/>
        <v>-1.1099999999999994</v>
      </c>
      <c r="Y4720" s="14">
        <v>376</v>
      </c>
      <c r="Z4720" s="1">
        <v>69.95</v>
      </c>
      <c r="AA4720" s="1">
        <v>74.33</v>
      </c>
      <c r="AB4720" s="72">
        <f t="shared" si="6015"/>
        <v>-4.3799999999999955</v>
      </c>
      <c r="AC4720" s="53"/>
    </row>
    <row r="4721" spans="1:29" x14ac:dyDescent="0.25">
      <c r="A4721" s="54">
        <v>6601002</v>
      </c>
      <c r="B4721" s="90" t="s">
        <v>2678</v>
      </c>
      <c r="C4721" s="54" t="s">
        <v>474</v>
      </c>
      <c r="D4721" s="4"/>
      <c r="E4721" s="4"/>
      <c r="F4721" s="67"/>
      <c r="G4721" s="64"/>
      <c r="H4721" s="43"/>
      <c r="I4721" s="43"/>
      <c r="J4721" s="43"/>
      <c r="K4721" s="43"/>
      <c r="L4721" s="43"/>
      <c r="M4721" s="4" t="s">
        <v>4</v>
      </c>
      <c r="N4721" s="15"/>
      <c r="O4721" s="38" t="s">
        <v>2482</v>
      </c>
      <c r="P4721" s="84" t="str">
        <f>IF(E4715="Achieving School"," ","X")</f>
        <v xml:space="preserve"> </v>
      </c>
      <c r="Q4721" s="91"/>
      <c r="R4721" s="4" t="s">
        <v>6</v>
      </c>
      <c r="S4721" s="4" t="s">
        <v>5</v>
      </c>
      <c r="T4721" s="4" t="s">
        <v>7</v>
      </c>
      <c r="U4721" s="4">
        <v>360</v>
      </c>
      <c r="V4721" s="4">
        <v>77.5</v>
      </c>
      <c r="W4721" s="4">
        <v>80.36</v>
      </c>
      <c r="X4721" s="7">
        <f t="shared" si="5975"/>
        <v>-2.8599999999999994</v>
      </c>
      <c r="Y4721" s="15">
        <v>266</v>
      </c>
      <c r="Z4721" s="4">
        <v>65.790000000000006</v>
      </c>
      <c r="AA4721" s="4">
        <v>70.11</v>
      </c>
      <c r="AB4721" s="73">
        <f t="shared" si="6015"/>
        <v>-4.3199999999999932</v>
      </c>
      <c r="AC4721" s="54"/>
    </row>
    <row r="4722" spans="1:29" x14ac:dyDescent="0.25">
      <c r="A4722" s="1">
        <v>6601003</v>
      </c>
      <c r="B4722" s="87" t="s">
        <v>2678</v>
      </c>
      <c r="C4722" s="55" t="s">
        <v>475</v>
      </c>
      <c r="E4722" s="42"/>
      <c r="F4722" s="65" t="s">
        <v>2483</v>
      </c>
      <c r="G4722" s="62"/>
      <c r="H4722" s="37" t="str">
        <f>IF(V4722&gt;94,"Met",IF(X4722="--","n/a",IF(X4722&gt;=0,"Met","Did Not Meet")))</f>
        <v>Met</v>
      </c>
      <c r="I4722" s="37" t="str">
        <f>IF(V4723&gt;94,"Met",IF(X4723="--","n/a",IF(X4723&gt;=0,"Met","Did Not Meet")))</f>
        <v>Met</v>
      </c>
      <c r="K4722" s="13" t="str">
        <f>IF(Z4722&gt;94,"Met",IF(AB4722="--","n/a",IF(AB4722&gt;=0,"Met","Did Not Meet")))</f>
        <v>Met</v>
      </c>
      <c r="L4722" s="13" t="str">
        <f>IF(Z4723&gt;94,"Met",IF(AB4723="--","n/a",IF(AB4723&gt;=0,"Met","Did Not Meet")))</f>
        <v>Met</v>
      </c>
      <c r="M4722" s="1" t="s">
        <v>4</v>
      </c>
      <c r="N4722" s="14" t="s">
        <v>2502</v>
      </c>
      <c r="O4722" s="5"/>
      <c r="P4722" s="44" t="str">
        <f t="shared" ref="P4722" si="6036">IF(H4724="Yes",IF(I4724="Yes","Yes","No"),"No")</f>
        <v>Yes</v>
      </c>
      <c r="Q4722" s="93"/>
      <c r="R4722" s="5" t="s">
        <v>1</v>
      </c>
      <c r="S4722" s="1" t="s">
        <v>2</v>
      </c>
      <c r="T4722" s="1" t="s">
        <v>3</v>
      </c>
      <c r="U4722" s="5">
        <v>143</v>
      </c>
      <c r="V4722" s="1">
        <v>83.22</v>
      </c>
      <c r="W4722" s="1">
        <v>79.08</v>
      </c>
      <c r="X4722" s="9">
        <f t="shared" si="5975"/>
        <v>4.1400000000000006</v>
      </c>
      <c r="Y4722" s="14">
        <v>100</v>
      </c>
      <c r="Z4722" s="1">
        <v>82</v>
      </c>
      <c r="AA4722" s="1">
        <v>76.86</v>
      </c>
      <c r="AB4722" s="71">
        <f t="shared" si="6015"/>
        <v>5.1400000000000006</v>
      </c>
      <c r="AC4722" s="36"/>
    </row>
    <row r="4723" spans="1:29" ht="15.75" x14ac:dyDescent="0.25">
      <c r="A4723" s="53">
        <v>6601003</v>
      </c>
      <c r="B4723" s="89" t="s">
        <v>2678</v>
      </c>
      <c r="C4723" s="53" t="s">
        <v>475</v>
      </c>
      <c r="D4723" s="49" t="s">
        <v>2498</v>
      </c>
      <c r="E4723" s="34" t="str">
        <f>M4722</f>
        <v>Achieving School</v>
      </c>
      <c r="F4723" s="65" t="s">
        <v>2484</v>
      </c>
      <c r="G4723" s="62"/>
      <c r="H4723" s="13" t="str">
        <f>IF(V4724&gt;94,"Met",IF(X4724="--","n/a",IF(X4724&gt;=0,"Met","Did Not Meet")))</f>
        <v>Met</v>
      </c>
      <c r="I4723" s="13" t="str">
        <f>IF(V4725&gt;94,"Met",IF(X4725="--","n/a",IF(X4725&gt;=0,"Met","Did Not Meet")))</f>
        <v>Met</v>
      </c>
      <c r="K4723" s="13" t="str">
        <f>IF(Z4724&gt;94,"Met",IF(AB4724="--","n/a",IF(AB4724&gt;=0,"Met","Did Not Meet")))</f>
        <v>Met</v>
      </c>
      <c r="L4723" s="13" t="str">
        <f>IF(Z4725&gt;94,"Met",IF(AB4725="--","n/a",IF(AB4725&gt;=0,"Met","Did Not Meet")))</f>
        <v>Met</v>
      </c>
      <c r="M4723" s="1" t="s">
        <v>4</v>
      </c>
      <c r="N4723" s="14" t="s">
        <v>2501</v>
      </c>
      <c r="O4723" s="5"/>
      <c r="P4723" s="44" t="str">
        <f t="shared" ref="P4723" si="6037">IF(K4724="Yes",IF(L4724="Yes","Yes","No"),"No")</f>
        <v>Yes</v>
      </c>
      <c r="Q4723" s="94" t="s">
        <v>2759</v>
      </c>
      <c r="R4723" s="5" t="s">
        <v>1</v>
      </c>
      <c r="S4723" s="1" t="s">
        <v>2</v>
      </c>
      <c r="T4723" s="1" t="s">
        <v>7</v>
      </c>
      <c r="U4723" s="5">
        <v>91</v>
      </c>
      <c r="V4723" s="1">
        <v>75.819999999999993</v>
      </c>
      <c r="W4723" s="1">
        <v>66.39</v>
      </c>
      <c r="X4723" s="9">
        <f t="shared" si="5975"/>
        <v>9.4299999999999926</v>
      </c>
      <c r="Y4723" s="14">
        <v>61</v>
      </c>
      <c r="Z4723" s="1">
        <v>73.77</v>
      </c>
      <c r="AA4723" s="1">
        <v>67.569999999999993</v>
      </c>
      <c r="AB4723" s="71">
        <f t="shared" si="6015"/>
        <v>6.2000000000000028</v>
      </c>
      <c r="AC4723" s="53"/>
    </row>
    <row r="4724" spans="1:29" ht="15" customHeight="1" x14ac:dyDescent="0.25">
      <c r="A4724" s="53">
        <v>6601003</v>
      </c>
      <c r="B4724" s="89" t="s">
        <v>2678</v>
      </c>
      <c r="C4724" s="53" t="s">
        <v>475</v>
      </c>
      <c r="D4724" s="49" t="s">
        <v>2499</v>
      </c>
      <c r="E4724" s="35" t="str">
        <f>VLOOKUP('2012 Accountability Database'!$A4722,'2011 AYP'!A$2:B$1072,2)</f>
        <v xml:space="preserve"> A (Alert)</v>
      </c>
      <c r="F4724" s="66"/>
      <c r="G4724" s="63" t="s">
        <v>2485</v>
      </c>
      <c r="H4724" s="60" t="str">
        <f t="shared" ref="H4724:I4724" si="6038">IF(H4722="Met","Yes",IF(H4723="Met","Yes","No"))</f>
        <v>Yes</v>
      </c>
      <c r="I4724" s="60" t="str">
        <f t="shared" si="6038"/>
        <v>Yes</v>
      </c>
      <c r="J4724" s="42"/>
      <c r="K4724" s="60" t="str">
        <f t="shared" ref="K4724:L4724" si="6039">IF(K4722="Met","Yes",IF(K4723="Met","Yes","No"))</f>
        <v>Yes</v>
      </c>
      <c r="L4724" s="60" t="str">
        <f t="shared" si="6039"/>
        <v>Yes</v>
      </c>
      <c r="M4724" s="1" t="s">
        <v>4</v>
      </c>
      <c r="N4724" s="14" t="s">
        <v>2503</v>
      </c>
      <c r="O4724" s="5"/>
      <c r="P4724" s="44" t="str">
        <f t="shared" ref="P4724" si="6040">IF(H4728="Yes",IF(I4728="Yes","Yes","No"),"No")</f>
        <v>Yes</v>
      </c>
      <c r="Q4724" s="108" t="s">
        <v>2758</v>
      </c>
      <c r="R4724" s="5" t="s">
        <v>1</v>
      </c>
      <c r="S4724" s="1" t="s">
        <v>5</v>
      </c>
      <c r="T4724" s="1" t="s">
        <v>3</v>
      </c>
      <c r="U4724" s="5">
        <v>437</v>
      </c>
      <c r="V4724" s="1">
        <v>80.09</v>
      </c>
      <c r="W4724" s="1">
        <v>79.08</v>
      </c>
      <c r="X4724" s="9">
        <f t="shared" si="5975"/>
        <v>1.0100000000000051</v>
      </c>
      <c r="Y4724" s="14">
        <v>316</v>
      </c>
      <c r="Z4724" s="1">
        <v>79.75</v>
      </c>
      <c r="AA4724" s="1">
        <v>76.86</v>
      </c>
      <c r="AB4724" s="71">
        <f t="shared" si="6015"/>
        <v>2.8900000000000006</v>
      </c>
      <c r="AC4724" s="53"/>
    </row>
    <row r="4725" spans="1:29" x14ac:dyDescent="0.25">
      <c r="A4725" s="53">
        <v>6601003</v>
      </c>
      <c r="B4725" s="89" t="s">
        <v>2678</v>
      </c>
      <c r="C4725" s="53" t="s">
        <v>475</v>
      </c>
      <c r="D4725" s="49" t="s">
        <v>2507</v>
      </c>
      <c r="E4725" s="47">
        <f>VLOOKUP('2012 Accountability Database'!A4722,Dems1112!$A$2:$G$1082,3)</f>
        <v>0.35</v>
      </c>
      <c r="F4725" s="66"/>
      <c r="G4725" s="52"/>
      <c r="M4725" s="5" t="s">
        <v>4</v>
      </c>
      <c r="N4725" s="14" t="s">
        <v>2504</v>
      </c>
      <c r="O4725" s="5"/>
      <c r="P4725" s="44" t="str">
        <f t="shared" ref="P4725" si="6041">IF(K4728="Yes",IF(L4728="Yes","Yes","No"),"No")</f>
        <v>No</v>
      </c>
      <c r="Q4725" s="108"/>
      <c r="R4725" s="5" t="s">
        <v>1</v>
      </c>
      <c r="S4725" s="5" t="s">
        <v>5</v>
      </c>
      <c r="T4725" s="5" t="s">
        <v>7</v>
      </c>
      <c r="U4725" s="5">
        <v>272</v>
      </c>
      <c r="V4725" s="5">
        <v>69.489999999999995</v>
      </c>
      <c r="W4725" s="5">
        <v>66.39</v>
      </c>
      <c r="X4725" s="11">
        <f t="shared" si="5975"/>
        <v>3.0999999999999943</v>
      </c>
      <c r="Y4725" s="14">
        <v>194</v>
      </c>
      <c r="Z4725" s="5">
        <v>70.62</v>
      </c>
      <c r="AA4725" s="5">
        <v>67.569999999999993</v>
      </c>
      <c r="AB4725" s="71">
        <f t="shared" si="6015"/>
        <v>3.0500000000000114</v>
      </c>
      <c r="AC4725" s="53"/>
    </row>
    <row r="4726" spans="1:29" x14ac:dyDescent="0.25">
      <c r="A4726" s="53">
        <v>6601003</v>
      </c>
      <c r="B4726" s="89" t="s">
        <v>2678</v>
      </c>
      <c r="C4726" s="53" t="s">
        <v>475</v>
      </c>
      <c r="D4726" s="50" t="s">
        <v>2508</v>
      </c>
      <c r="E4726" s="47">
        <f>VLOOKUP('2012 Accountability Database'!A4722,Dems1112!$A$2:$G$1082,4)</f>
        <v>0.65</v>
      </c>
      <c r="F4726" s="65" t="s">
        <v>2486</v>
      </c>
      <c r="G4726" s="62"/>
      <c r="H4726" s="13" t="str">
        <f>IF(V4726&gt;94,"Met",IF(X4726="--","n/a",IF(X4726&gt;=0,"Met","Did Not Meet")))</f>
        <v>Met</v>
      </c>
      <c r="I4726" s="13" t="str">
        <f>IF(V4727&gt;94,"Met",IF(X4727="--","n/a",IF(X4727&gt;=0,"Met","Did Not Meet")))</f>
        <v>Met</v>
      </c>
      <c r="J4726" s="13"/>
      <c r="K4726" s="13" t="str">
        <f>IF(Z4726&gt;94,"Met",IF(AB4726="--","n/a",IF(AB4726&gt;=0,"Met","Did Not Meet")))</f>
        <v>Did Not Meet</v>
      </c>
      <c r="L4726" s="13" t="str">
        <f>IF(Z4727&gt;94,"Met",IF(AB4727="--","n/a",IF(AB4727&gt;=0,"Met","Did Not Meet")))</f>
        <v>Did Not Meet</v>
      </c>
      <c r="M4726" s="1" t="s">
        <v>4</v>
      </c>
      <c r="N4726" s="68" t="s">
        <v>2497</v>
      </c>
      <c r="O4726" s="35"/>
      <c r="P4726" s="44"/>
      <c r="Q4726" s="108"/>
      <c r="R4726" s="5" t="s">
        <v>6</v>
      </c>
      <c r="S4726" s="1" t="s">
        <v>2</v>
      </c>
      <c r="T4726" s="1" t="s">
        <v>3</v>
      </c>
      <c r="U4726" s="5">
        <v>143</v>
      </c>
      <c r="V4726" s="1">
        <v>79.02</v>
      </c>
      <c r="W4726" s="1">
        <v>75.39</v>
      </c>
      <c r="X4726" s="9">
        <f t="shared" si="5975"/>
        <v>3.6299999999999955</v>
      </c>
      <c r="Y4726" s="14">
        <v>100</v>
      </c>
      <c r="Z4726" s="1">
        <v>51</v>
      </c>
      <c r="AA4726" s="1">
        <v>64.41</v>
      </c>
      <c r="AB4726" s="72">
        <f t="shared" si="6015"/>
        <v>-13.409999999999997</v>
      </c>
      <c r="AC4726" s="53"/>
    </row>
    <row r="4727" spans="1:29" x14ac:dyDescent="0.25">
      <c r="A4727" s="53">
        <v>6601003</v>
      </c>
      <c r="B4727" s="89" t="s">
        <v>2678</v>
      </c>
      <c r="C4727" s="53" t="s">
        <v>475</v>
      </c>
      <c r="D4727" s="50" t="s">
        <v>974</v>
      </c>
      <c r="E4727" s="47" t="str">
        <f>VLOOKUP('2012 Accountability Database'!A4722,Dems1112!$A$2:$G$1082,5)</f>
        <v>K-6</v>
      </c>
      <c r="F4727" s="65" t="s">
        <v>2487</v>
      </c>
      <c r="G4727" s="62"/>
      <c r="H4727" s="13" t="str">
        <f>IF(V4728&gt;94,"Met",IF(X4728="--","n/a",IF(X4728&gt;=0,"Met","Did Not Meet")))</f>
        <v>Met</v>
      </c>
      <c r="I4727" s="13" t="str">
        <f>IF(V4729&gt;94,"Met",IF(X4729="--","n/a",IF(X4729&gt;=0,"Met","Did Not Meet")))</f>
        <v>Did Not Meet</v>
      </c>
      <c r="J4727" s="13"/>
      <c r="K4727" s="13" t="str">
        <f>IF(Z4728&gt;94,"Met",IF(AB4728="--","n/a",IF(AB4728&gt;=0,"Met","Did Not Meet")))</f>
        <v>Did Not Meet</v>
      </c>
      <c r="L4727" s="13" t="str">
        <f>IF(Z4729&gt;94,"Met",IF(AB4729="--","n/a",IF(AB4729&gt;=0,"Met","Did Not Meet")))</f>
        <v>Did Not Meet</v>
      </c>
      <c r="M4727" s="1" t="s">
        <v>4</v>
      </c>
      <c r="N4727" s="14"/>
      <c r="O4727" s="35" t="s">
        <v>2506</v>
      </c>
      <c r="P4727" s="83" t="str">
        <f t="shared" ref="P4727" si="6042">IF(P4722="No"," ", IF(P4724="No"," ",IF(P4723="No", " ",IF(P4725="No"," ","X"))))</f>
        <v xml:space="preserve"> </v>
      </c>
      <c r="Q4727" s="108"/>
      <c r="R4727" s="5" t="s">
        <v>6</v>
      </c>
      <c r="S4727" s="1" t="s">
        <v>2</v>
      </c>
      <c r="T4727" s="1" t="s">
        <v>7</v>
      </c>
      <c r="U4727" s="5">
        <v>91</v>
      </c>
      <c r="V4727" s="1">
        <v>70.33</v>
      </c>
      <c r="W4727" s="1">
        <v>69.45</v>
      </c>
      <c r="X4727" s="9">
        <f t="shared" si="5975"/>
        <v>0.87999999999999545</v>
      </c>
      <c r="Y4727" s="14">
        <v>61</v>
      </c>
      <c r="Z4727" s="1">
        <v>39.340000000000003</v>
      </c>
      <c r="AA4727" s="1">
        <v>56.28</v>
      </c>
      <c r="AB4727" s="72">
        <f t="shared" si="6015"/>
        <v>-16.939999999999998</v>
      </c>
      <c r="AC4727" s="53"/>
    </row>
    <row r="4728" spans="1:29" ht="15.75" x14ac:dyDescent="0.25">
      <c r="A4728" s="53">
        <v>6601003</v>
      </c>
      <c r="B4728" s="89" t="s">
        <v>2678</v>
      </c>
      <c r="C4728" s="53" t="s">
        <v>475</v>
      </c>
      <c r="D4728" s="50" t="s">
        <v>975</v>
      </c>
      <c r="E4728" s="48" t="str">
        <f>VLOOKUP('2012 Accountability Database'!A4722,Dems1112!$A$2:$G$1082,6)</f>
        <v>1 (Northwest AR)</v>
      </c>
      <c r="F4728" s="66"/>
      <c r="G4728" s="63" t="s">
        <v>2488</v>
      </c>
      <c r="H4728" s="61" t="str">
        <f t="shared" ref="H4728:I4728" si="6043">IF(H4726="Met","Yes",IF(H4727="Met","Yes","No"))</f>
        <v>Yes</v>
      </c>
      <c r="I4728" s="61" t="str">
        <f t="shared" si="6043"/>
        <v>Yes</v>
      </c>
      <c r="J4728" s="55"/>
      <c r="K4728" s="61" t="str">
        <f t="shared" ref="K4728:L4728" si="6044">IF(K4726="Met","Yes",IF(K4727="Met","Yes","No"))</f>
        <v>No</v>
      </c>
      <c r="L4728" s="61" t="str">
        <f t="shared" si="6044"/>
        <v>No</v>
      </c>
      <c r="M4728" s="1" t="s">
        <v>4</v>
      </c>
      <c r="N4728" s="14"/>
      <c r="O4728" s="35" t="s">
        <v>2505</v>
      </c>
      <c r="P4728" s="83" t="str">
        <f t="shared" ref="P4728" si="6045">IF(P4727="X"," ",IF(P4729="X"," ","X"))</f>
        <v>X</v>
      </c>
      <c r="Q4728" s="94" t="s">
        <v>2759</v>
      </c>
      <c r="R4728" s="5" t="s">
        <v>6</v>
      </c>
      <c r="S4728" s="1" t="s">
        <v>5</v>
      </c>
      <c r="T4728" s="1" t="s">
        <v>3</v>
      </c>
      <c r="U4728" s="5">
        <v>437</v>
      </c>
      <c r="V4728" s="1">
        <v>76.89</v>
      </c>
      <c r="W4728" s="1">
        <v>75.39</v>
      </c>
      <c r="X4728" s="9">
        <f t="shared" si="5975"/>
        <v>1.5</v>
      </c>
      <c r="Y4728" s="14">
        <v>316</v>
      </c>
      <c r="Z4728" s="1">
        <v>59.81</v>
      </c>
      <c r="AA4728" s="1">
        <v>64.41</v>
      </c>
      <c r="AB4728" s="72">
        <f t="shared" si="6015"/>
        <v>-4.5999999999999943</v>
      </c>
      <c r="AC4728" s="53"/>
    </row>
    <row r="4729" spans="1:29" x14ac:dyDescent="0.25">
      <c r="A4729" s="54">
        <v>6601003</v>
      </c>
      <c r="B4729" s="90" t="s">
        <v>2678</v>
      </c>
      <c r="C4729" s="54" t="s">
        <v>475</v>
      </c>
      <c r="D4729" s="4"/>
      <c r="E4729" s="4"/>
      <c r="F4729" s="67"/>
      <c r="G4729" s="64"/>
      <c r="H4729" s="43"/>
      <c r="I4729" s="43"/>
      <c r="J4729" s="43"/>
      <c r="K4729" s="43"/>
      <c r="L4729" s="43"/>
      <c r="M4729" s="4" t="s">
        <v>4</v>
      </c>
      <c r="N4729" s="15"/>
      <c r="O4729" s="38" t="s">
        <v>2482</v>
      </c>
      <c r="P4729" s="84" t="str">
        <f>IF(E4723="Achieving School"," ","X")</f>
        <v xml:space="preserve"> </v>
      </c>
      <c r="Q4729" s="91"/>
      <c r="R4729" s="4" t="s">
        <v>6</v>
      </c>
      <c r="S4729" s="4" t="s">
        <v>5</v>
      </c>
      <c r="T4729" s="4" t="s">
        <v>7</v>
      </c>
      <c r="U4729" s="4">
        <v>272</v>
      </c>
      <c r="V4729" s="4">
        <v>69.12</v>
      </c>
      <c r="W4729" s="4">
        <v>69.45</v>
      </c>
      <c r="X4729" s="7">
        <f t="shared" si="5975"/>
        <v>-0.32999999999999829</v>
      </c>
      <c r="Y4729" s="15">
        <v>194</v>
      </c>
      <c r="Z4729" s="4">
        <v>50.52</v>
      </c>
      <c r="AA4729" s="4">
        <v>56.28</v>
      </c>
      <c r="AB4729" s="73">
        <f t="shared" si="6015"/>
        <v>-5.759999999999998</v>
      </c>
      <c r="AC4729" s="54"/>
    </row>
    <row r="4730" spans="1:29" x14ac:dyDescent="0.25">
      <c r="A4730" s="1">
        <v>6601006</v>
      </c>
      <c r="B4730" s="87" t="s">
        <v>2678</v>
      </c>
      <c r="C4730" s="55" t="s">
        <v>476</v>
      </c>
      <c r="E4730" s="42"/>
      <c r="F4730" s="65" t="s">
        <v>2483</v>
      </c>
      <c r="G4730" s="62"/>
      <c r="H4730" s="37" t="str">
        <f>IF(V4730&gt;94,"Met",IF(X4730="--","n/a",IF(X4730&gt;=0,"Met","Did Not Meet")))</f>
        <v>Met</v>
      </c>
      <c r="I4730" s="37" t="str">
        <f>IF(V4731&gt;94,"Met",IF(X4731="--","n/a",IF(X4731&gt;=0,"Met","Did Not Meet")))</f>
        <v>Met</v>
      </c>
      <c r="K4730" s="13" t="str">
        <f>IF(Z4730&gt;94,"Met",IF(AB4730="--","n/a",IF(AB4730&gt;=0,"Met","Did Not Meet")))</f>
        <v>Did Not Meet</v>
      </c>
      <c r="L4730" s="13" t="str">
        <f>IF(Z4731&gt;94,"Met",IF(AB4731="--","n/a",IF(AB4731&gt;=0,"Met","Did Not Meet")))</f>
        <v>Did Not Meet</v>
      </c>
      <c r="M4730" s="1" t="s">
        <v>9</v>
      </c>
      <c r="N4730" s="14" t="s">
        <v>2502</v>
      </c>
      <c r="O4730" s="5"/>
      <c r="P4730" s="44" t="str">
        <f t="shared" ref="P4730" si="6046">IF(H4732="Yes",IF(I4732="Yes","Yes","No"),"No")</f>
        <v>Yes</v>
      </c>
      <c r="Q4730" s="93"/>
      <c r="R4730" s="5" t="s">
        <v>1</v>
      </c>
      <c r="S4730" s="1" t="s">
        <v>2</v>
      </c>
      <c r="T4730" s="1" t="s">
        <v>3</v>
      </c>
      <c r="U4730" s="5">
        <v>192</v>
      </c>
      <c r="V4730" s="1">
        <v>88.54</v>
      </c>
      <c r="W4730" s="1">
        <v>87.88</v>
      </c>
      <c r="X4730" s="9">
        <f t="shared" si="5975"/>
        <v>0.6600000000000108</v>
      </c>
      <c r="Y4730" s="14">
        <v>142</v>
      </c>
      <c r="Z4730" s="1">
        <v>83.8</v>
      </c>
      <c r="AA4730" s="1">
        <v>85.33</v>
      </c>
      <c r="AB4730" s="72">
        <f t="shared" si="6015"/>
        <v>-1.5300000000000011</v>
      </c>
      <c r="AC4730" s="36"/>
    </row>
    <row r="4731" spans="1:29" ht="15.75" x14ac:dyDescent="0.25">
      <c r="A4731" s="53">
        <v>6601006</v>
      </c>
      <c r="B4731" s="89" t="s">
        <v>2678</v>
      </c>
      <c r="C4731" s="53" t="s">
        <v>476</v>
      </c>
      <c r="D4731" s="49" t="s">
        <v>2498</v>
      </c>
      <c r="E4731" s="34" t="str">
        <f>M4730</f>
        <v>Needs Improvement School</v>
      </c>
      <c r="F4731" s="65" t="s">
        <v>2484</v>
      </c>
      <c r="G4731" s="62"/>
      <c r="H4731" s="13" t="str">
        <f>IF(V4732&gt;94,"Met",IF(X4732="--","n/a",IF(X4732&gt;=0,"Met","Did Not Meet")))</f>
        <v>Did Not Meet</v>
      </c>
      <c r="I4731" s="13" t="str">
        <f>IF(V4733&gt;94,"Met",IF(X4733="--","n/a",IF(X4733&gt;=0,"Met","Did Not Meet")))</f>
        <v>Did Not Meet</v>
      </c>
      <c r="K4731" s="13" t="str">
        <f>IF(Z4732&gt;94,"Met",IF(AB4732="--","n/a",IF(AB4732&gt;=0,"Met","Did Not Meet")))</f>
        <v>Did Not Meet</v>
      </c>
      <c r="L4731" s="13" t="str">
        <f>IF(Z4733&gt;94,"Met",IF(AB4733="--","n/a",IF(AB4733&gt;=0,"Met","Did Not Meet")))</f>
        <v>Did Not Meet</v>
      </c>
      <c r="M4731" s="1" t="s">
        <v>9</v>
      </c>
      <c r="N4731" s="14" t="s">
        <v>2501</v>
      </c>
      <c r="O4731" s="5"/>
      <c r="P4731" s="44" t="str">
        <f t="shared" ref="P4731" si="6047">IF(K4732="Yes",IF(L4732="Yes","Yes","No"),"No")</f>
        <v>No</v>
      </c>
      <c r="Q4731" s="94" t="s">
        <v>2759</v>
      </c>
      <c r="R4731" s="5" t="s">
        <v>1</v>
      </c>
      <c r="S4731" s="1" t="s">
        <v>2</v>
      </c>
      <c r="T4731" s="1" t="s">
        <v>7</v>
      </c>
      <c r="U4731" s="5">
        <v>135</v>
      </c>
      <c r="V4731" s="1">
        <v>84.44</v>
      </c>
      <c r="W4731" s="1">
        <v>82.86</v>
      </c>
      <c r="X4731" s="9">
        <f t="shared" si="5975"/>
        <v>1.5799999999999983</v>
      </c>
      <c r="Y4731" s="14">
        <v>101</v>
      </c>
      <c r="Z4731" s="1">
        <v>81.19</v>
      </c>
      <c r="AA4731" s="1">
        <v>81.47</v>
      </c>
      <c r="AB4731" s="72">
        <f t="shared" si="6015"/>
        <v>-0.28000000000000114</v>
      </c>
      <c r="AC4731" s="53"/>
    </row>
    <row r="4732" spans="1:29" ht="15" customHeight="1" x14ac:dyDescent="0.25">
      <c r="A4732" s="53">
        <v>6601006</v>
      </c>
      <c r="B4732" s="89" t="s">
        <v>2678</v>
      </c>
      <c r="C4732" s="53" t="s">
        <v>476</v>
      </c>
      <c r="D4732" s="49" t="s">
        <v>2499</v>
      </c>
      <c r="E4732" s="35" t="str">
        <f>VLOOKUP('2012 Accountability Database'!$A4730,'2011 AYP'!A$2:B$1072,2)</f>
        <v xml:space="preserve"> MS (Met Standards)</v>
      </c>
      <c r="F4732" s="66"/>
      <c r="G4732" s="63" t="s">
        <v>2485</v>
      </c>
      <c r="H4732" s="60" t="str">
        <f t="shared" ref="H4732:I4732" si="6048">IF(H4730="Met","Yes",IF(H4731="Met","Yes","No"))</f>
        <v>Yes</v>
      </c>
      <c r="I4732" s="60" t="str">
        <f t="shared" si="6048"/>
        <v>Yes</v>
      </c>
      <c r="J4732" s="42"/>
      <c r="K4732" s="60" t="str">
        <f t="shared" ref="K4732:L4732" si="6049">IF(K4730="Met","Yes",IF(K4731="Met","Yes","No"))</f>
        <v>No</v>
      </c>
      <c r="L4732" s="60" t="str">
        <f t="shared" si="6049"/>
        <v>No</v>
      </c>
      <c r="M4732" s="1" t="s">
        <v>9</v>
      </c>
      <c r="N4732" s="14" t="s">
        <v>2503</v>
      </c>
      <c r="O4732" s="5"/>
      <c r="P4732" s="44" t="str">
        <f t="shared" ref="P4732" si="6050">IF(H4736="Yes",IF(I4736="Yes","Yes","No"),"No")</f>
        <v>No</v>
      </c>
      <c r="Q4732" s="108" t="s">
        <v>2758</v>
      </c>
      <c r="R4732" s="5" t="s">
        <v>1</v>
      </c>
      <c r="S4732" s="1" t="s">
        <v>5</v>
      </c>
      <c r="T4732" s="1" t="s">
        <v>3</v>
      </c>
      <c r="U4732" s="5">
        <v>543</v>
      </c>
      <c r="V4732" s="1">
        <v>85.08</v>
      </c>
      <c r="W4732" s="1">
        <v>87.88</v>
      </c>
      <c r="X4732" s="6">
        <f t="shared" si="5975"/>
        <v>-2.7999999999999972</v>
      </c>
      <c r="Y4732" s="14">
        <v>392</v>
      </c>
      <c r="Z4732" s="1">
        <v>79.08</v>
      </c>
      <c r="AA4732" s="1">
        <v>85.33</v>
      </c>
      <c r="AB4732" s="72">
        <f t="shared" si="6015"/>
        <v>-6.25</v>
      </c>
      <c r="AC4732" s="53"/>
    </row>
    <row r="4733" spans="1:29" x14ac:dyDescent="0.25">
      <c r="A4733" s="53">
        <v>6601006</v>
      </c>
      <c r="B4733" s="89" t="s">
        <v>2678</v>
      </c>
      <c r="C4733" s="53" t="s">
        <v>476</v>
      </c>
      <c r="D4733" s="49" t="s">
        <v>2507</v>
      </c>
      <c r="E4733" s="47">
        <f>VLOOKUP('2012 Accountability Database'!A4730,Dems1112!$A$2:$G$1082,3)</f>
        <v>0.42</v>
      </c>
      <c r="F4733" s="66"/>
      <c r="G4733" s="52"/>
      <c r="M4733" s="1" t="s">
        <v>9</v>
      </c>
      <c r="N4733" s="14" t="s">
        <v>2504</v>
      </c>
      <c r="O4733" s="5"/>
      <c r="P4733" s="44" t="str">
        <f t="shared" ref="P4733" si="6051">IF(K4736="Yes",IF(L4736="Yes","Yes","No"),"No")</f>
        <v>No</v>
      </c>
      <c r="Q4733" s="108"/>
      <c r="R4733" s="5" t="s">
        <v>1</v>
      </c>
      <c r="S4733" s="1" t="s">
        <v>5</v>
      </c>
      <c r="T4733" s="1" t="s">
        <v>7</v>
      </c>
      <c r="U4733" s="5">
        <v>377</v>
      </c>
      <c r="V4733" s="1">
        <v>80.64</v>
      </c>
      <c r="W4733" s="1">
        <v>82.86</v>
      </c>
      <c r="X4733" s="6">
        <f t="shared" si="5975"/>
        <v>-2.2199999999999989</v>
      </c>
      <c r="Y4733" s="14">
        <v>276</v>
      </c>
      <c r="Z4733" s="1">
        <v>76.81</v>
      </c>
      <c r="AA4733" s="1">
        <v>81.47</v>
      </c>
      <c r="AB4733" s="72">
        <f t="shared" si="6015"/>
        <v>-4.6599999999999966</v>
      </c>
      <c r="AC4733" s="53"/>
    </row>
    <row r="4734" spans="1:29" x14ac:dyDescent="0.25">
      <c r="A4734" s="53">
        <v>6601006</v>
      </c>
      <c r="B4734" s="89" t="s">
        <v>2678</v>
      </c>
      <c r="C4734" s="53" t="s">
        <v>476</v>
      </c>
      <c r="D4734" s="50" t="s">
        <v>2508</v>
      </c>
      <c r="E4734" s="47">
        <f>VLOOKUP('2012 Accountability Database'!A4730,Dems1112!$A$2:$G$1082,4)</f>
        <v>0.69</v>
      </c>
      <c r="F4734" s="65" t="s">
        <v>2486</v>
      </c>
      <c r="G4734" s="62"/>
      <c r="H4734" s="13" t="str">
        <f>IF(V4734&gt;94,"Met",IF(X4734="--","n/a",IF(X4734&gt;=0,"Met","Did Not Meet")))</f>
        <v>Did Not Meet</v>
      </c>
      <c r="I4734" s="13" t="str">
        <f>IF(V4735&gt;94,"Met",IF(X4735="--","n/a",IF(X4735&gt;=0,"Met","Did Not Meet")))</f>
        <v>Met</v>
      </c>
      <c r="J4734" s="13"/>
      <c r="K4734" s="13" t="str">
        <f>IF(Z4734&gt;94,"Met",IF(AB4734="--","n/a",IF(AB4734&gt;=0,"Met","Did Not Meet")))</f>
        <v>Did Not Meet</v>
      </c>
      <c r="L4734" s="13" t="str">
        <f>IF(Z4735&gt;94,"Met",IF(AB4735="--","n/a",IF(AB4735&gt;=0,"Met","Did Not Meet")))</f>
        <v>Did Not Meet</v>
      </c>
      <c r="M4734" s="1" t="s">
        <v>9</v>
      </c>
      <c r="N4734" s="68" t="s">
        <v>2497</v>
      </c>
      <c r="O4734" s="35"/>
      <c r="P4734" s="44"/>
      <c r="Q4734" s="108"/>
      <c r="R4734" s="5" t="s">
        <v>6</v>
      </c>
      <c r="S4734" s="1" t="s">
        <v>2</v>
      </c>
      <c r="T4734" s="1" t="s">
        <v>3</v>
      </c>
      <c r="U4734" s="5">
        <v>192</v>
      </c>
      <c r="V4734" s="1">
        <v>85.94</v>
      </c>
      <c r="W4734" s="1">
        <v>87.36</v>
      </c>
      <c r="X4734" s="6">
        <f t="shared" si="5975"/>
        <v>-1.4200000000000017</v>
      </c>
      <c r="Y4734" s="14">
        <v>142</v>
      </c>
      <c r="Z4734" s="1">
        <v>60.56</v>
      </c>
      <c r="AA4734" s="1">
        <v>79.47</v>
      </c>
      <c r="AB4734" s="72">
        <f t="shared" si="6015"/>
        <v>-18.909999999999997</v>
      </c>
      <c r="AC4734" s="53"/>
    </row>
    <row r="4735" spans="1:29" x14ac:dyDescent="0.25">
      <c r="A4735" s="53">
        <v>6601006</v>
      </c>
      <c r="B4735" s="89" t="s">
        <v>2678</v>
      </c>
      <c r="C4735" s="53" t="s">
        <v>476</v>
      </c>
      <c r="D4735" s="50" t="s">
        <v>974</v>
      </c>
      <c r="E4735" s="47" t="str">
        <f>VLOOKUP('2012 Accountability Database'!A4730,Dems1112!$A$2:$G$1082,5)</f>
        <v>K-6</v>
      </c>
      <c r="F4735" s="65" t="s">
        <v>2487</v>
      </c>
      <c r="G4735" s="62"/>
      <c r="H4735" s="13" t="str">
        <f>IF(V4736&gt;94,"Met",IF(X4736="--","n/a",IF(X4736&gt;=0,"Met","Did Not Meet")))</f>
        <v>Did Not Meet</v>
      </c>
      <c r="I4735" s="13" t="str">
        <f>IF(V4737&gt;94,"Met",IF(X4737="--","n/a",IF(X4737&gt;=0,"Met","Did Not Meet")))</f>
        <v>Did Not Meet</v>
      </c>
      <c r="J4735" s="13"/>
      <c r="K4735" s="13" t="str">
        <f>IF(Z4736&gt;94,"Met",IF(AB4736="--","n/a",IF(AB4736&gt;=0,"Met","Did Not Meet")))</f>
        <v>Did Not Meet</v>
      </c>
      <c r="L4735" s="13" t="str">
        <f>IF(Z4737&gt;94,"Met",IF(AB4737="--","n/a",IF(AB4737&gt;=0,"Met","Did Not Meet")))</f>
        <v>Did Not Meet</v>
      </c>
      <c r="M4735" s="1" t="s">
        <v>9</v>
      </c>
      <c r="N4735" s="14"/>
      <c r="O4735" s="35" t="s">
        <v>2506</v>
      </c>
      <c r="P4735" s="83" t="str">
        <f t="shared" ref="P4735" si="6052">IF(P4730="No"," ", IF(P4732="No"," ",IF(P4731="No", " ",IF(P4733="No"," ","X"))))</f>
        <v xml:space="preserve"> </v>
      </c>
      <c r="Q4735" s="108"/>
      <c r="R4735" s="5" t="s">
        <v>6</v>
      </c>
      <c r="S4735" s="1" t="s">
        <v>2</v>
      </c>
      <c r="T4735" s="1" t="s">
        <v>7</v>
      </c>
      <c r="U4735" s="5">
        <v>135</v>
      </c>
      <c r="V4735" s="1">
        <v>82.22</v>
      </c>
      <c r="W4735" s="1">
        <v>82.12</v>
      </c>
      <c r="X4735" s="9">
        <f t="shared" si="5975"/>
        <v>9.9999999999994316E-2</v>
      </c>
      <c r="Y4735" s="14">
        <v>101</v>
      </c>
      <c r="Z4735" s="1">
        <v>54.46</v>
      </c>
      <c r="AA4735" s="1">
        <v>74.25</v>
      </c>
      <c r="AB4735" s="72">
        <f t="shared" si="6015"/>
        <v>-19.79</v>
      </c>
      <c r="AC4735" s="53"/>
    </row>
    <row r="4736" spans="1:29" ht="15.75" x14ac:dyDescent="0.25">
      <c r="A4736" s="53">
        <v>6601006</v>
      </c>
      <c r="B4736" s="89" t="s">
        <v>2678</v>
      </c>
      <c r="C4736" s="53" t="s">
        <v>476</v>
      </c>
      <c r="D4736" s="50" t="s">
        <v>975</v>
      </c>
      <c r="E4736" s="48" t="str">
        <f>VLOOKUP('2012 Accountability Database'!A4730,Dems1112!$A$2:$G$1082,6)</f>
        <v>1 (Northwest AR)</v>
      </c>
      <c r="F4736" s="66"/>
      <c r="G4736" s="63" t="s">
        <v>2488</v>
      </c>
      <c r="H4736" s="61" t="str">
        <f t="shared" ref="H4736:I4736" si="6053">IF(H4734="Met","Yes",IF(H4735="Met","Yes","No"))</f>
        <v>No</v>
      </c>
      <c r="I4736" s="61" t="str">
        <f t="shared" si="6053"/>
        <v>Yes</v>
      </c>
      <c r="J4736" s="55"/>
      <c r="K4736" s="61" t="str">
        <f t="shared" ref="K4736:L4736" si="6054">IF(K4734="Met","Yes",IF(K4735="Met","Yes","No"))</f>
        <v>No</v>
      </c>
      <c r="L4736" s="61" t="str">
        <f t="shared" si="6054"/>
        <v>No</v>
      </c>
      <c r="M4736" s="5" t="s">
        <v>9</v>
      </c>
      <c r="N4736" s="14"/>
      <c r="O4736" s="35" t="s">
        <v>2505</v>
      </c>
      <c r="P4736" s="83" t="str">
        <f t="shared" ref="P4736" si="6055">IF(P4735="X"," ",IF(P4737="X"," ","X"))</f>
        <v xml:space="preserve"> </v>
      </c>
      <c r="Q4736" s="94" t="s">
        <v>2759</v>
      </c>
      <c r="R4736" s="5" t="s">
        <v>6</v>
      </c>
      <c r="S4736" s="5" t="s">
        <v>5</v>
      </c>
      <c r="T4736" s="5" t="s">
        <v>3</v>
      </c>
      <c r="U4736" s="5">
        <v>543</v>
      </c>
      <c r="V4736" s="5">
        <v>84.16</v>
      </c>
      <c r="W4736" s="5">
        <v>87.36</v>
      </c>
      <c r="X4736" s="8">
        <f t="shared" si="5975"/>
        <v>-3.2000000000000028</v>
      </c>
      <c r="Y4736" s="14">
        <v>392</v>
      </c>
      <c r="Z4736" s="5">
        <v>67.349999999999994</v>
      </c>
      <c r="AA4736" s="5">
        <v>79.47</v>
      </c>
      <c r="AB4736" s="72">
        <f t="shared" si="6015"/>
        <v>-12.120000000000005</v>
      </c>
      <c r="AC4736" s="53"/>
    </row>
    <row r="4737" spans="1:29" x14ac:dyDescent="0.25">
      <c r="A4737" s="54">
        <v>6601006</v>
      </c>
      <c r="B4737" s="90" t="s">
        <v>2678</v>
      </c>
      <c r="C4737" s="54" t="s">
        <v>476</v>
      </c>
      <c r="D4737" s="4"/>
      <c r="E4737" s="4"/>
      <c r="F4737" s="67"/>
      <c r="G4737" s="64"/>
      <c r="H4737" s="43"/>
      <c r="I4737" s="43"/>
      <c r="J4737" s="43"/>
      <c r="K4737" s="43"/>
      <c r="L4737" s="43"/>
      <c r="M4737" s="4" t="s">
        <v>9</v>
      </c>
      <c r="N4737" s="15"/>
      <c r="O4737" s="38" t="s">
        <v>2482</v>
      </c>
      <c r="P4737" s="84" t="str">
        <f>IF(E4731="Achieving School"," ","X")</f>
        <v>X</v>
      </c>
      <c r="Q4737" s="91"/>
      <c r="R4737" s="4" t="s">
        <v>6</v>
      </c>
      <c r="S4737" s="4" t="s">
        <v>5</v>
      </c>
      <c r="T4737" s="4" t="s">
        <v>7</v>
      </c>
      <c r="U4737" s="4">
        <v>377</v>
      </c>
      <c r="V4737" s="4">
        <v>79.05</v>
      </c>
      <c r="W4737" s="4">
        <v>82.12</v>
      </c>
      <c r="X4737" s="7">
        <f t="shared" si="5975"/>
        <v>-3.0700000000000074</v>
      </c>
      <c r="Y4737" s="15">
        <v>276</v>
      </c>
      <c r="Z4737" s="4">
        <v>61.23</v>
      </c>
      <c r="AA4737" s="4">
        <v>74.25</v>
      </c>
      <c r="AB4737" s="73">
        <f t="shared" si="6015"/>
        <v>-13.020000000000003</v>
      </c>
      <c r="AC4737" s="54"/>
    </row>
    <row r="4738" spans="1:29" x14ac:dyDescent="0.25">
      <c r="A4738" s="1">
        <v>6601007</v>
      </c>
      <c r="B4738" s="87" t="s">
        <v>2678</v>
      </c>
      <c r="C4738" s="55" t="s">
        <v>477</v>
      </c>
      <c r="E4738" s="42"/>
      <c r="F4738" s="65" t="s">
        <v>2483</v>
      </c>
      <c r="G4738" s="62"/>
      <c r="H4738" s="37" t="str">
        <f>IF(V4738&gt;94,"Met",IF(X4738="--","n/a",IF(X4738&gt;=0,"Met","Did Not Meet")))</f>
        <v>Did Not Meet</v>
      </c>
      <c r="I4738" s="37" t="str">
        <f>IF(V4739&gt;94,"Met",IF(X4739="--","n/a",IF(X4739&gt;=0,"Met","Did Not Meet")))</f>
        <v>Did Not Meet</v>
      </c>
      <c r="K4738" s="13" t="str">
        <f>IF(Z4738&gt;94,"Met",IF(AB4738="--","n/a",IF(AB4738&gt;=0,"Met","Did Not Meet")))</f>
        <v>Met</v>
      </c>
      <c r="L4738" s="13" t="str">
        <f>IF(Z4739&gt;94,"Met",IF(AB4739="--","n/a",IF(AB4739&gt;=0,"Met","Did Not Meet")))</f>
        <v>Met</v>
      </c>
      <c r="M4738" s="1" t="s">
        <v>9</v>
      </c>
      <c r="N4738" s="14" t="s">
        <v>2502</v>
      </c>
      <c r="O4738" s="5"/>
      <c r="P4738" s="44" t="str">
        <f t="shared" ref="P4738" si="6056">IF(H4740="Yes",IF(I4740="Yes","Yes","No"),"No")</f>
        <v>No</v>
      </c>
      <c r="Q4738" s="93"/>
      <c r="R4738" s="5" t="s">
        <v>1</v>
      </c>
      <c r="S4738" s="1" t="s">
        <v>2</v>
      </c>
      <c r="T4738" s="1" t="s">
        <v>3</v>
      </c>
      <c r="U4738" s="5">
        <v>143</v>
      </c>
      <c r="V4738" s="1">
        <v>76.22</v>
      </c>
      <c r="W4738" s="1">
        <v>80.02</v>
      </c>
      <c r="X4738" s="6">
        <f t="shared" ref="X4738:X4801" si="6057">V4738-W4738</f>
        <v>-3.7999999999999972</v>
      </c>
      <c r="Y4738" s="14">
        <v>90</v>
      </c>
      <c r="Z4738" s="1">
        <v>86.67</v>
      </c>
      <c r="AA4738" s="1">
        <v>83.7</v>
      </c>
      <c r="AB4738" s="71">
        <f t="shared" si="6015"/>
        <v>2.9699999999999989</v>
      </c>
      <c r="AC4738" s="36"/>
    </row>
    <row r="4739" spans="1:29" ht="15.75" x14ac:dyDescent="0.25">
      <c r="A4739" s="53">
        <v>6601007</v>
      </c>
      <c r="B4739" s="89" t="s">
        <v>2678</v>
      </c>
      <c r="C4739" s="53" t="s">
        <v>477</v>
      </c>
      <c r="D4739" s="49" t="s">
        <v>2498</v>
      </c>
      <c r="E4739" s="34" t="str">
        <f>M4738</f>
        <v>Needs Improvement School</v>
      </c>
      <c r="F4739" s="65" t="s">
        <v>2484</v>
      </c>
      <c r="G4739" s="62"/>
      <c r="H4739" s="13" t="str">
        <f>IF(V4740&gt;94,"Met",IF(X4740="--","n/a",IF(X4740&gt;=0,"Met","Did Not Meet")))</f>
        <v>Did Not Meet</v>
      </c>
      <c r="I4739" s="13" t="str">
        <f>IF(V4741&gt;94,"Met",IF(X4741="--","n/a",IF(X4741&gt;=0,"Met","Did Not Meet")))</f>
        <v>Did Not Meet</v>
      </c>
      <c r="K4739" s="13" t="str">
        <f>IF(Z4740&gt;94,"Met",IF(AB4740="--","n/a",IF(AB4740&gt;=0,"Met","Did Not Meet")))</f>
        <v>Met</v>
      </c>
      <c r="L4739" s="13" t="str">
        <f>IF(Z4741&gt;94,"Met",IF(AB4741="--","n/a",IF(AB4741&gt;=0,"Met","Did Not Meet")))</f>
        <v>Met</v>
      </c>
      <c r="M4739" s="1" t="s">
        <v>9</v>
      </c>
      <c r="N4739" s="14" t="s">
        <v>2501</v>
      </c>
      <c r="O4739" s="5"/>
      <c r="P4739" s="44" t="str">
        <f t="shared" ref="P4739" si="6058">IF(K4740="Yes",IF(L4740="Yes","Yes","No"),"No")</f>
        <v>Yes</v>
      </c>
      <c r="Q4739" s="94" t="s">
        <v>2759</v>
      </c>
      <c r="R4739" s="5" t="s">
        <v>1</v>
      </c>
      <c r="S4739" s="1" t="s">
        <v>2</v>
      </c>
      <c r="T4739" s="1" t="s">
        <v>7</v>
      </c>
      <c r="U4739" s="5">
        <v>122</v>
      </c>
      <c r="V4739" s="1">
        <v>73.77</v>
      </c>
      <c r="W4739" s="1">
        <v>78.66</v>
      </c>
      <c r="X4739" s="6">
        <f t="shared" si="6057"/>
        <v>-4.8900000000000006</v>
      </c>
      <c r="Y4739" s="14">
        <v>75</v>
      </c>
      <c r="Z4739" s="1">
        <v>85.33</v>
      </c>
      <c r="AA4739" s="1">
        <v>82.37</v>
      </c>
      <c r="AB4739" s="71">
        <f t="shared" si="6015"/>
        <v>2.9599999999999937</v>
      </c>
      <c r="AC4739" s="53"/>
    </row>
    <row r="4740" spans="1:29" ht="15" customHeight="1" x14ac:dyDescent="0.25">
      <c r="A4740" s="53">
        <v>6601007</v>
      </c>
      <c r="B4740" s="89" t="s">
        <v>2678</v>
      </c>
      <c r="C4740" s="53" t="s">
        <v>477</v>
      </c>
      <c r="D4740" s="49" t="s">
        <v>2499</v>
      </c>
      <c r="E4740" s="35" t="str">
        <f>VLOOKUP('2012 Accountability Database'!$A4738,'2011 AYP'!A$2:B$1072,2)</f>
        <v xml:space="preserve"> MS (Met Standards)</v>
      </c>
      <c r="F4740" s="66"/>
      <c r="G4740" s="63" t="s">
        <v>2485</v>
      </c>
      <c r="H4740" s="60" t="str">
        <f t="shared" ref="H4740:I4740" si="6059">IF(H4738="Met","Yes",IF(H4739="Met","Yes","No"))</f>
        <v>No</v>
      </c>
      <c r="I4740" s="60" t="str">
        <f t="shared" si="6059"/>
        <v>No</v>
      </c>
      <c r="J4740" s="42"/>
      <c r="K4740" s="60" t="str">
        <f t="shared" ref="K4740:L4740" si="6060">IF(K4738="Met","Yes",IF(K4739="Met","Yes","No"))</f>
        <v>Yes</v>
      </c>
      <c r="L4740" s="60" t="str">
        <f t="shared" si="6060"/>
        <v>Yes</v>
      </c>
      <c r="M4740" s="1" t="s">
        <v>9</v>
      </c>
      <c r="N4740" s="14" t="s">
        <v>2503</v>
      </c>
      <c r="O4740" s="5"/>
      <c r="P4740" s="44" t="str">
        <f t="shared" ref="P4740" si="6061">IF(H4744="Yes",IF(I4744="Yes","Yes","No"),"No")</f>
        <v>No</v>
      </c>
      <c r="Q4740" s="108" t="s">
        <v>2758</v>
      </c>
      <c r="R4740" s="5" t="s">
        <v>1</v>
      </c>
      <c r="S4740" s="1" t="s">
        <v>5</v>
      </c>
      <c r="T4740" s="1" t="s">
        <v>3</v>
      </c>
      <c r="U4740" s="5">
        <v>420</v>
      </c>
      <c r="V4740" s="1">
        <v>77.14</v>
      </c>
      <c r="W4740" s="1">
        <v>80.02</v>
      </c>
      <c r="X4740" s="6">
        <f t="shared" si="6057"/>
        <v>-2.8799999999999955</v>
      </c>
      <c r="Y4740" s="14">
        <v>291</v>
      </c>
      <c r="Z4740" s="1">
        <v>85.57</v>
      </c>
      <c r="AA4740" s="1">
        <v>83.7</v>
      </c>
      <c r="AB4740" s="71">
        <f t="shared" si="6015"/>
        <v>1.8699999999999903</v>
      </c>
      <c r="AC4740" s="53"/>
    </row>
    <row r="4741" spans="1:29" x14ac:dyDescent="0.25">
      <c r="A4741" s="53">
        <v>6601007</v>
      </c>
      <c r="B4741" s="89" t="s">
        <v>2678</v>
      </c>
      <c r="C4741" s="53" t="s">
        <v>477</v>
      </c>
      <c r="D4741" s="49" t="s">
        <v>2507</v>
      </c>
      <c r="E4741" s="47">
        <f>VLOOKUP('2012 Accountability Database'!A4738,Dems1112!$A$2:$G$1082,3)</f>
        <v>0.38</v>
      </c>
      <c r="F4741" s="66"/>
      <c r="G4741" s="52"/>
      <c r="M4741" s="5" t="s">
        <v>9</v>
      </c>
      <c r="N4741" s="14" t="s">
        <v>2504</v>
      </c>
      <c r="O4741" s="5"/>
      <c r="P4741" s="44" t="str">
        <f t="shared" ref="P4741" si="6062">IF(K4744="Yes",IF(L4744="Yes","Yes","No"),"No")</f>
        <v>No</v>
      </c>
      <c r="Q4741" s="108"/>
      <c r="R4741" s="5" t="s">
        <v>1</v>
      </c>
      <c r="S4741" s="5" t="s">
        <v>5</v>
      </c>
      <c r="T4741" s="5" t="s">
        <v>7</v>
      </c>
      <c r="U4741" s="5">
        <v>364</v>
      </c>
      <c r="V4741" s="5">
        <v>75.55</v>
      </c>
      <c r="W4741" s="5">
        <v>78.66</v>
      </c>
      <c r="X4741" s="8">
        <f t="shared" si="6057"/>
        <v>-3.1099999999999994</v>
      </c>
      <c r="Y4741" s="14">
        <v>247</v>
      </c>
      <c r="Z4741" s="5">
        <v>84.21</v>
      </c>
      <c r="AA4741" s="5">
        <v>82.37</v>
      </c>
      <c r="AB4741" s="71">
        <f t="shared" si="6015"/>
        <v>1.8399999999999892</v>
      </c>
      <c r="AC4741" s="53"/>
    </row>
    <row r="4742" spans="1:29" x14ac:dyDescent="0.25">
      <c r="A4742" s="53">
        <v>6601007</v>
      </c>
      <c r="B4742" s="89" t="s">
        <v>2678</v>
      </c>
      <c r="C4742" s="53" t="s">
        <v>477</v>
      </c>
      <c r="D4742" s="50" t="s">
        <v>2508</v>
      </c>
      <c r="E4742" s="47">
        <f>VLOOKUP('2012 Accountability Database'!A4738,Dems1112!$A$2:$G$1082,4)</f>
        <v>0.82</v>
      </c>
      <c r="F4742" s="65" t="s">
        <v>2486</v>
      </c>
      <c r="G4742" s="62"/>
      <c r="H4742" s="13" t="str">
        <f>IF(V4742&gt;94,"Met",IF(X4742="--","n/a",IF(X4742&gt;=0,"Met","Did Not Meet")))</f>
        <v>Did Not Meet</v>
      </c>
      <c r="I4742" s="13" t="str">
        <f>IF(V4743&gt;94,"Met",IF(X4743="--","n/a",IF(X4743&gt;=0,"Met","Did Not Meet")))</f>
        <v>Did Not Meet</v>
      </c>
      <c r="J4742" s="13"/>
      <c r="K4742" s="13" t="str">
        <f>IF(Z4742&gt;94,"Met",IF(AB4742="--","n/a",IF(AB4742&gt;=0,"Met","Did Not Meet")))</f>
        <v>Did Not Meet</v>
      </c>
      <c r="L4742" s="13" t="str">
        <f>IF(Z4743&gt;94,"Met",IF(AB4743="--","n/a",IF(AB4743&gt;=0,"Met","Did Not Meet")))</f>
        <v>Did Not Meet</v>
      </c>
      <c r="M4742" s="1" t="s">
        <v>9</v>
      </c>
      <c r="N4742" s="68" t="s">
        <v>2497</v>
      </c>
      <c r="O4742" s="35"/>
      <c r="P4742" s="44"/>
      <c r="Q4742" s="108"/>
      <c r="R4742" s="5" t="s">
        <v>6</v>
      </c>
      <c r="S4742" s="1" t="s">
        <v>2</v>
      </c>
      <c r="T4742" s="1" t="s">
        <v>3</v>
      </c>
      <c r="U4742" s="5">
        <v>143</v>
      </c>
      <c r="V4742" s="1">
        <v>81.12</v>
      </c>
      <c r="W4742" s="1">
        <v>84.15</v>
      </c>
      <c r="X4742" s="6">
        <f t="shared" si="6057"/>
        <v>-3.0300000000000011</v>
      </c>
      <c r="Y4742" s="14">
        <v>90</v>
      </c>
      <c r="Z4742" s="1">
        <v>68.89</v>
      </c>
      <c r="AA4742" s="1">
        <v>75.55</v>
      </c>
      <c r="AB4742" s="72">
        <f t="shared" si="6015"/>
        <v>-6.6599999999999966</v>
      </c>
      <c r="AC4742" s="53"/>
    </row>
    <row r="4743" spans="1:29" x14ac:dyDescent="0.25">
      <c r="A4743" s="53">
        <v>6601007</v>
      </c>
      <c r="B4743" s="89" t="s">
        <v>2678</v>
      </c>
      <c r="C4743" s="53" t="s">
        <v>477</v>
      </c>
      <c r="D4743" s="50" t="s">
        <v>974</v>
      </c>
      <c r="E4743" s="47" t="str">
        <f>VLOOKUP('2012 Accountability Database'!A4738,Dems1112!$A$2:$G$1082,5)</f>
        <v>K-6</v>
      </c>
      <c r="F4743" s="65" t="s">
        <v>2487</v>
      </c>
      <c r="G4743" s="62"/>
      <c r="H4743" s="13" t="str">
        <f>IF(V4744&gt;94,"Met",IF(X4744="--","n/a",IF(X4744&gt;=0,"Met","Did Not Meet")))</f>
        <v>Did Not Meet</v>
      </c>
      <c r="I4743" s="13" t="str">
        <f>IF(V4745&gt;94,"Met",IF(X4745="--","n/a",IF(X4745&gt;=0,"Met","Did Not Meet")))</f>
        <v>Did Not Meet</v>
      </c>
      <c r="J4743" s="13"/>
      <c r="K4743" s="13" t="str">
        <f>IF(Z4744&gt;94,"Met",IF(AB4744="--","n/a",IF(AB4744&gt;=0,"Met","Did Not Meet")))</f>
        <v>Did Not Meet</v>
      </c>
      <c r="L4743" s="13" t="str">
        <f>IF(Z4745&gt;94,"Met",IF(AB4745="--","n/a",IF(AB4745&gt;=0,"Met","Did Not Meet")))</f>
        <v>Met</v>
      </c>
      <c r="M4743" s="1" t="s">
        <v>9</v>
      </c>
      <c r="N4743" s="14"/>
      <c r="O4743" s="35" t="s">
        <v>2506</v>
      </c>
      <c r="P4743" s="83" t="str">
        <f t="shared" ref="P4743" si="6063">IF(P4738="No"," ", IF(P4740="No"," ",IF(P4739="No", " ",IF(P4741="No"," ","X"))))</f>
        <v xml:space="preserve"> </v>
      </c>
      <c r="Q4743" s="108"/>
      <c r="R4743" s="5" t="s">
        <v>6</v>
      </c>
      <c r="S4743" s="1" t="s">
        <v>2</v>
      </c>
      <c r="T4743" s="1" t="s">
        <v>7</v>
      </c>
      <c r="U4743" s="5">
        <v>122</v>
      </c>
      <c r="V4743" s="1">
        <v>79.510000000000005</v>
      </c>
      <c r="W4743" s="1">
        <v>83.41</v>
      </c>
      <c r="X4743" s="6">
        <f t="shared" si="6057"/>
        <v>-3.8999999999999915</v>
      </c>
      <c r="Y4743" s="14">
        <v>75</v>
      </c>
      <c r="Z4743" s="1">
        <v>68</v>
      </c>
      <c r="AA4743" s="1">
        <v>75.319999999999993</v>
      </c>
      <c r="AB4743" s="72">
        <f t="shared" si="6015"/>
        <v>-7.3199999999999932</v>
      </c>
      <c r="AC4743" s="53"/>
    </row>
    <row r="4744" spans="1:29" ht="15.75" x14ac:dyDescent="0.25">
      <c r="A4744" s="53">
        <v>6601007</v>
      </c>
      <c r="B4744" s="89" t="s">
        <v>2678</v>
      </c>
      <c r="C4744" s="53" t="s">
        <v>477</v>
      </c>
      <c r="D4744" s="50" t="s">
        <v>975</v>
      </c>
      <c r="E4744" s="48" t="str">
        <f>VLOOKUP('2012 Accountability Database'!A4738,Dems1112!$A$2:$G$1082,6)</f>
        <v>1 (Northwest AR)</v>
      </c>
      <c r="F4744" s="66"/>
      <c r="G4744" s="63" t="s">
        <v>2488</v>
      </c>
      <c r="H4744" s="61" t="str">
        <f t="shared" ref="H4744:I4744" si="6064">IF(H4742="Met","Yes",IF(H4743="Met","Yes","No"))</f>
        <v>No</v>
      </c>
      <c r="I4744" s="61" t="str">
        <f t="shared" si="6064"/>
        <v>No</v>
      </c>
      <c r="J4744" s="55"/>
      <c r="K4744" s="61" t="str">
        <f t="shared" ref="K4744:L4744" si="6065">IF(K4742="Met","Yes",IF(K4743="Met","Yes","No"))</f>
        <v>No</v>
      </c>
      <c r="L4744" s="61" t="str">
        <f t="shared" si="6065"/>
        <v>Yes</v>
      </c>
      <c r="M4744" s="1" t="s">
        <v>9</v>
      </c>
      <c r="N4744" s="14"/>
      <c r="O4744" s="35" t="s">
        <v>2505</v>
      </c>
      <c r="P4744" s="83" t="str">
        <f t="shared" ref="P4744" si="6066">IF(P4743="X"," ",IF(P4745="X"," ","X"))</f>
        <v xml:space="preserve"> </v>
      </c>
      <c r="Q4744" s="94" t="s">
        <v>2759</v>
      </c>
      <c r="R4744" s="5" t="s">
        <v>6</v>
      </c>
      <c r="S4744" s="1" t="s">
        <v>5</v>
      </c>
      <c r="T4744" s="1" t="s">
        <v>3</v>
      </c>
      <c r="U4744" s="5">
        <v>420</v>
      </c>
      <c r="V4744" s="1">
        <v>82.86</v>
      </c>
      <c r="W4744" s="1">
        <v>84.15</v>
      </c>
      <c r="X4744" s="6">
        <f t="shared" si="6057"/>
        <v>-1.2900000000000063</v>
      </c>
      <c r="Y4744" s="14">
        <v>291</v>
      </c>
      <c r="Z4744" s="1">
        <v>74.569999999999993</v>
      </c>
      <c r="AA4744" s="1">
        <v>75.55</v>
      </c>
      <c r="AB4744" s="72">
        <f t="shared" si="6015"/>
        <v>-0.98000000000000398</v>
      </c>
      <c r="AC4744" s="53"/>
    </row>
    <row r="4745" spans="1:29" x14ac:dyDescent="0.25">
      <c r="A4745" s="54">
        <v>6601007</v>
      </c>
      <c r="B4745" s="90" t="s">
        <v>2678</v>
      </c>
      <c r="C4745" s="54" t="s">
        <v>477</v>
      </c>
      <c r="D4745" s="4"/>
      <c r="E4745" s="4"/>
      <c r="F4745" s="67"/>
      <c r="G4745" s="64"/>
      <c r="H4745" s="43"/>
      <c r="I4745" s="43"/>
      <c r="J4745" s="43"/>
      <c r="K4745" s="43"/>
      <c r="L4745" s="43"/>
      <c r="M4745" s="4" t="s">
        <v>9</v>
      </c>
      <c r="N4745" s="15"/>
      <c r="O4745" s="38" t="s">
        <v>2482</v>
      </c>
      <c r="P4745" s="84" t="str">
        <f>IF(E4739="Achieving School"," ","X")</f>
        <v>X</v>
      </c>
      <c r="Q4745" s="91"/>
      <c r="R4745" s="4" t="s">
        <v>6</v>
      </c>
      <c r="S4745" s="4" t="s">
        <v>5</v>
      </c>
      <c r="T4745" s="4" t="s">
        <v>7</v>
      </c>
      <c r="U4745" s="4">
        <v>364</v>
      </c>
      <c r="V4745" s="4">
        <v>82.14</v>
      </c>
      <c r="W4745" s="4">
        <v>83.41</v>
      </c>
      <c r="X4745" s="7">
        <f t="shared" si="6057"/>
        <v>-1.269999999999996</v>
      </c>
      <c r="Y4745" s="15">
        <v>247</v>
      </c>
      <c r="Z4745" s="4">
        <v>75.709999999999994</v>
      </c>
      <c r="AA4745" s="4">
        <v>75.319999999999993</v>
      </c>
      <c r="AB4745" s="74">
        <f t="shared" si="6015"/>
        <v>0.39000000000000057</v>
      </c>
      <c r="AC4745" s="54"/>
    </row>
    <row r="4746" spans="1:29" x14ac:dyDescent="0.25">
      <c r="A4746" s="1">
        <v>6601008</v>
      </c>
      <c r="B4746" s="87" t="s">
        <v>2678</v>
      </c>
      <c r="C4746" s="55" t="s">
        <v>478</v>
      </c>
      <c r="E4746" s="42"/>
      <c r="F4746" s="65" t="s">
        <v>2483</v>
      </c>
      <c r="G4746" s="62"/>
      <c r="H4746" s="37" t="str">
        <f>IF(V4746&gt;94,"Met",IF(X4746="--","n/a",IF(X4746&gt;=0,"Met","Did Not Meet")))</f>
        <v>Met</v>
      </c>
      <c r="I4746" s="37" t="str">
        <f>IF(V4747&gt;94,"Met",IF(X4747="--","n/a",IF(X4747&gt;=0,"Met","Did Not Meet")))</f>
        <v>Met</v>
      </c>
      <c r="K4746" s="13" t="str">
        <f>IF(Z4746&gt;94,"Met",IF(AB4746="--","n/a",IF(AB4746&gt;=0,"Met","Did Not Meet")))</f>
        <v>Met</v>
      </c>
      <c r="L4746" s="13" t="str">
        <f>IF(Z4747&gt;94,"Met",IF(AB4747="--","n/a",IF(AB4747&gt;=0,"Met","Did Not Meet")))</f>
        <v>Met</v>
      </c>
      <c r="M4746" s="5" t="s">
        <v>9</v>
      </c>
      <c r="N4746" s="14" t="s">
        <v>2502</v>
      </c>
      <c r="O4746" s="5"/>
      <c r="P4746" s="44" t="str">
        <f t="shared" ref="P4746" si="6067">IF(H4748="Yes",IF(I4748="Yes","Yes","No"),"No")</f>
        <v>Yes</v>
      </c>
      <c r="Q4746" s="93"/>
      <c r="R4746" s="5" t="s">
        <v>1</v>
      </c>
      <c r="S4746" s="5" t="s">
        <v>2</v>
      </c>
      <c r="T4746" s="5" t="s">
        <v>3</v>
      </c>
      <c r="U4746" s="5">
        <v>123</v>
      </c>
      <c r="V4746" s="5">
        <v>92.68</v>
      </c>
      <c r="W4746" s="5">
        <v>90.83</v>
      </c>
      <c r="X4746" s="11">
        <f t="shared" si="6057"/>
        <v>1.8500000000000085</v>
      </c>
      <c r="Y4746" s="14">
        <v>84</v>
      </c>
      <c r="Z4746" s="5">
        <v>95.24</v>
      </c>
      <c r="AA4746" s="20" t="s">
        <v>970</v>
      </c>
      <c r="AB4746" s="77" t="s">
        <v>970</v>
      </c>
      <c r="AC4746" s="36"/>
    </row>
    <row r="4747" spans="1:29" ht="15.75" x14ac:dyDescent="0.25">
      <c r="A4747" s="53">
        <v>6601008</v>
      </c>
      <c r="B4747" s="89" t="s">
        <v>2678</v>
      </c>
      <c r="C4747" s="53" t="s">
        <v>478</v>
      </c>
      <c r="D4747" s="49" t="s">
        <v>2498</v>
      </c>
      <c r="E4747" s="34" t="str">
        <f>M4746</f>
        <v>Needs Improvement School</v>
      </c>
      <c r="F4747" s="65" t="s">
        <v>2484</v>
      </c>
      <c r="G4747" s="62"/>
      <c r="H4747" s="13" t="str">
        <f>IF(V4748&gt;94,"Met",IF(X4748="--","n/a",IF(X4748&gt;=0,"Met","Did Not Meet")))</f>
        <v>Did Not Meet</v>
      </c>
      <c r="I4747" s="13" t="str">
        <f>IF(V4749&gt;94,"Met",IF(X4749="--","n/a",IF(X4749&gt;=0,"Met","Did Not Meet")))</f>
        <v>Did Not Meet</v>
      </c>
      <c r="K4747" s="13" t="str">
        <f>IF(Z4748&gt;94,"Met",IF(AB4748="--","n/a",IF(AB4748&gt;=0,"Met","Did Not Meet")))</f>
        <v>Did Not Meet</v>
      </c>
      <c r="L4747" s="13" t="str">
        <f>IF(Z4749&gt;94,"Met",IF(AB4749="--","n/a",IF(AB4749&gt;=0,"Met","Did Not Meet")))</f>
        <v>Did Not Meet</v>
      </c>
      <c r="M4747" s="1" t="s">
        <v>9</v>
      </c>
      <c r="N4747" s="14" t="s">
        <v>2501</v>
      </c>
      <c r="O4747" s="5"/>
      <c r="P4747" s="44" t="str">
        <f t="shared" ref="P4747" si="6068">IF(K4748="Yes",IF(L4748="Yes","Yes","No"),"No")</f>
        <v>Yes</v>
      </c>
      <c r="Q4747" s="94" t="s">
        <v>2759</v>
      </c>
      <c r="R4747" s="5" t="s">
        <v>1</v>
      </c>
      <c r="S4747" s="1" t="s">
        <v>2</v>
      </c>
      <c r="T4747" s="1" t="s">
        <v>7</v>
      </c>
      <c r="U4747" s="5">
        <v>96</v>
      </c>
      <c r="V4747" s="1">
        <v>90.63</v>
      </c>
      <c r="W4747" s="1">
        <v>90.48</v>
      </c>
      <c r="X4747" s="9">
        <f t="shared" si="6057"/>
        <v>0.14999999999999147</v>
      </c>
      <c r="Y4747" s="14">
        <v>66</v>
      </c>
      <c r="Z4747" s="1">
        <v>95.45</v>
      </c>
      <c r="AA4747" s="1">
        <v>95</v>
      </c>
      <c r="AB4747" s="71">
        <f t="shared" ref="AB4747:AB4810" si="6069">Z4747-AA4747</f>
        <v>0.45000000000000284</v>
      </c>
      <c r="AC4747" s="53"/>
    </row>
    <row r="4748" spans="1:29" ht="15" customHeight="1" x14ac:dyDescent="0.25">
      <c r="A4748" s="53">
        <v>6601008</v>
      </c>
      <c r="B4748" s="89" t="s">
        <v>2678</v>
      </c>
      <c r="C4748" s="53" t="s">
        <v>478</v>
      </c>
      <c r="D4748" s="49" t="s">
        <v>2499</v>
      </c>
      <c r="E4748" s="35" t="str">
        <f>VLOOKUP('2012 Accountability Database'!$A4746,'2011 AYP'!A$2:B$1072,2)</f>
        <v xml:space="preserve"> MS (Met Standards)</v>
      </c>
      <c r="F4748" s="66"/>
      <c r="G4748" s="63" t="s">
        <v>2485</v>
      </c>
      <c r="H4748" s="60" t="str">
        <f t="shared" ref="H4748:I4748" si="6070">IF(H4746="Met","Yes",IF(H4747="Met","Yes","No"))</f>
        <v>Yes</v>
      </c>
      <c r="I4748" s="60" t="str">
        <f t="shared" si="6070"/>
        <v>Yes</v>
      </c>
      <c r="J4748" s="42"/>
      <c r="K4748" s="60" t="str">
        <f t="shared" ref="K4748:L4748" si="6071">IF(K4746="Met","Yes",IF(K4747="Met","Yes","No"))</f>
        <v>Yes</v>
      </c>
      <c r="L4748" s="60" t="str">
        <f t="shared" si="6071"/>
        <v>Yes</v>
      </c>
      <c r="M4748" s="5" t="s">
        <v>9</v>
      </c>
      <c r="N4748" s="14" t="s">
        <v>2503</v>
      </c>
      <c r="O4748" s="5"/>
      <c r="P4748" s="44" t="str">
        <f t="shared" ref="P4748" si="6072">IF(H4752="Yes",IF(I4752="Yes","Yes","No"),"No")</f>
        <v>No</v>
      </c>
      <c r="Q4748" s="108" t="s">
        <v>2758</v>
      </c>
      <c r="R4748" s="5" t="s">
        <v>1</v>
      </c>
      <c r="S4748" s="5" t="s">
        <v>5</v>
      </c>
      <c r="T4748" s="5" t="s">
        <v>3</v>
      </c>
      <c r="U4748" s="5">
        <v>335</v>
      </c>
      <c r="V4748" s="5">
        <v>89.85</v>
      </c>
      <c r="W4748" s="5">
        <v>90.83</v>
      </c>
      <c r="X4748" s="8">
        <f t="shared" si="6057"/>
        <v>-0.98000000000000398</v>
      </c>
      <c r="Y4748" s="14">
        <v>234</v>
      </c>
      <c r="Z4748" s="5">
        <v>92.74</v>
      </c>
      <c r="AA4748" s="5">
        <v>95.24</v>
      </c>
      <c r="AB4748" s="72">
        <f t="shared" si="6069"/>
        <v>-2.5</v>
      </c>
      <c r="AC4748" s="53"/>
    </row>
    <row r="4749" spans="1:29" x14ac:dyDescent="0.25">
      <c r="A4749" s="53">
        <v>6601008</v>
      </c>
      <c r="B4749" s="89" t="s">
        <v>2678</v>
      </c>
      <c r="C4749" s="53" t="s">
        <v>478</v>
      </c>
      <c r="D4749" s="49" t="s">
        <v>2507</v>
      </c>
      <c r="E4749" s="47">
        <f>VLOOKUP('2012 Accountability Database'!A4746,Dems1112!$A$2:$G$1082,3)</f>
        <v>0.43</v>
      </c>
      <c r="F4749" s="66"/>
      <c r="G4749" s="52"/>
      <c r="M4749" s="1" t="s">
        <v>9</v>
      </c>
      <c r="N4749" s="14" t="s">
        <v>2504</v>
      </c>
      <c r="O4749" s="5"/>
      <c r="P4749" s="44" t="str">
        <f t="shared" ref="P4749" si="6073">IF(K4752="Yes",IF(L4752="Yes","Yes","No"),"No")</f>
        <v>No</v>
      </c>
      <c r="Q4749" s="108"/>
      <c r="R4749" s="5" t="s">
        <v>1</v>
      </c>
      <c r="S4749" s="1" t="s">
        <v>5</v>
      </c>
      <c r="T4749" s="1" t="s">
        <v>7</v>
      </c>
      <c r="U4749" s="5">
        <v>251</v>
      </c>
      <c r="V4749" s="1">
        <v>88.84</v>
      </c>
      <c r="W4749" s="1">
        <v>90.48</v>
      </c>
      <c r="X4749" s="6">
        <f t="shared" si="6057"/>
        <v>-1.6400000000000006</v>
      </c>
      <c r="Y4749" s="14">
        <v>176</v>
      </c>
      <c r="Z4749" s="1">
        <v>93.75</v>
      </c>
      <c r="AA4749" s="1">
        <v>95</v>
      </c>
      <c r="AB4749" s="72">
        <f t="shared" si="6069"/>
        <v>-1.25</v>
      </c>
      <c r="AC4749" s="53"/>
    </row>
    <row r="4750" spans="1:29" x14ac:dyDescent="0.25">
      <c r="A4750" s="53">
        <v>6601008</v>
      </c>
      <c r="B4750" s="89" t="s">
        <v>2678</v>
      </c>
      <c r="C4750" s="53" t="s">
        <v>478</v>
      </c>
      <c r="D4750" s="50" t="s">
        <v>2508</v>
      </c>
      <c r="E4750" s="47">
        <f>VLOOKUP('2012 Accountability Database'!A4746,Dems1112!$A$2:$G$1082,4)</f>
        <v>0.74</v>
      </c>
      <c r="F4750" s="65" t="s">
        <v>2486</v>
      </c>
      <c r="G4750" s="62"/>
      <c r="H4750" s="13" t="str">
        <f>IF(V4750&gt;94,"Met",IF(X4750="--","n/a",IF(X4750&gt;=0,"Met","Did Not Meet")))</f>
        <v>Did Not Meet</v>
      </c>
      <c r="I4750" s="13" t="str">
        <f>IF(V4751&gt;94,"Met",IF(X4751="--","n/a",IF(X4751&gt;=0,"Met","Did Not Meet")))</f>
        <v>Did Not Meet</v>
      </c>
      <c r="J4750" s="13"/>
      <c r="K4750" s="13" t="str">
        <f>IF(Z4750&gt;94,"Met",IF(AB4750="--","n/a",IF(AB4750&gt;=0,"Met","Did Not Meet")))</f>
        <v>Did Not Meet</v>
      </c>
      <c r="L4750" s="13" t="str">
        <f>IF(Z4751&gt;94,"Met",IF(AB4751="--","n/a",IF(AB4751&gt;=0,"Met","Did Not Meet")))</f>
        <v>Did Not Meet</v>
      </c>
      <c r="M4750" s="1" t="s">
        <v>9</v>
      </c>
      <c r="N4750" s="68" t="s">
        <v>2497</v>
      </c>
      <c r="O4750" s="35"/>
      <c r="P4750" s="44"/>
      <c r="Q4750" s="108"/>
      <c r="R4750" s="5" t="s">
        <v>6</v>
      </c>
      <c r="S4750" s="1" t="s">
        <v>2</v>
      </c>
      <c r="T4750" s="1" t="s">
        <v>3</v>
      </c>
      <c r="U4750" s="5">
        <v>123</v>
      </c>
      <c r="V4750" s="1">
        <v>89.43</v>
      </c>
      <c r="W4750" s="1">
        <v>91.67</v>
      </c>
      <c r="X4750" s="6">
        <f t="shared" si="6057"/>
        <v>-2.2399999999999949</v>
      </c>
      <c r="Y4750" s="14">
        <v>84</v>
      </c>
      <c r="Z4750" s="1">
        <v>73.81</v>
      </c>
      <c r="AA4750" s="1">
        <v>92.86</v>
      </c>
      <c r="AB4750" s="72">
        <f t="shared" si="6069"/>
        <v>-19.049999999999997</v>
      </c>
      <c r="AC4750" s="53"/>
    </row>
    <row r="4751" spans="1:29" x14ac:dyDescent="0.25">
      <c r="A4751" s="53">
        <v>6601008</v>
      </c>
      <c r="B4751" s="89" t="s">
        <v>2678</v>
      </c>
      <c r="C4751" s="53" t="s">
        <v>478</v>
      </c>
      <c r="D4751" s="50" t="s">
        <v>974</v>
      </c>
      <c r="E4751" s="47" t="str">
        <f>VLOOKUP('2012 Accountability Database'!A4746,Dems1112!$A$2:$G$1082,5)</f>
        <v>K-6</v>
      </c>
      <c r="F4751" s="65" t="s">
        <v>2487</v>
      </c>
      <c r="G4751" s="62"/>
      <c r="H4751" s="13" t="str">
        <f>IF(V4752&gt;94,"Met",IF(X4752="--","n/a",IF(X4752&gt;=0,"Met","Did Not Meet")))</f>
        <v>Did Not Meet</v>
      </c>
      <c r="I4751" s="13" t="str">
        <f>IF(V4753&gt;94,"Met",IF(X4753="--","n/a",IF(X4753&gt;=0,"Met","Did Not Meet")))</f>
        <v>Did Not Meet</v>
      </c>
      <c r="J4751" s="13"/>
      <c r="K4751" s="13" t="str">
        <f>IF(Z4752&gt;94,"Met",IF(AB4752="--","n/a",IF(AB4752&gt;=0,"Met","Did Not Meet")))</f>
        <v>Did Not Meet</v>
      </c>
      <c r="L4751" s="13" t="str">
        <f>IF(Z4753&gt;94,"Met",IF(AB4753="--","n/a",IF(AB4753&gt;=0,"Met","Did Not Meet")))</f>
        <v>Did Not Meet</v>
      </c>
      <c r="M4751" s="1" t="s">
        <v>9</v>
      </c>
      <c r="N4751" s="14"/>
      <c r="O4751" s="35" t="s">
        <v>2506</v>
      </c>
      <c r="P4751" s="83" t="str">
        <f t="shared" ref="P4751" si="6074">IF(P4746="No"," ", IF(P4748="No"," ",IF(P4747="No", " ",IF(P4749="No"," ","X"))))</f>
        <v xml:space="preserve"> </v>
      </c>
      <c r="Q4751" s="108"/>
      <c r="R4751" s="5" t="s">
        <v>6</v>
      </c>
      <c r="S4751" s="1" t="s">
        <v>2</v>
      </c>
      <c r="T4751" s="1" t="s">
        <v>7</v>
      </c>
      <c r="U4751" s="5">
        <v>96</v>
      </c>
      <c r="V4751" s="1">
        <v>86.46</v>
      </c>
      <c r="W4751" s="1">
        <v>91.67</v>
      </c>
      <c r="X4751" s="6">
        <f t="shared" si="6057"/>
        <v>-5.210000000000008</v>
      </c>
      <c r="Y4751" s="14">
        <v>66</v>
      </c>
      <c r="Z4751" s="1">
        <v>69.7</v>
      </c>
      <c r="AA4751" s="1">
        <v>91.67</v>
      </c>
      <c r="AB4751" s="72">
        <f t="shared" si="6069"/>
        <v>-21.97</v>
      </c>
      <c r="AC4751" s="53"/>
    </row>
    <row r="4752" spans="1:29" ht="15.75" x14ac:dyDescent="0.25">
      <c r="A4752" s="53">
        <v>6601008</v>
      </c>
      <c r="B4752" s="89" t="s">
        <v>2678</v>
      </c>
      <c r="C4752" s="53" t="s">
        <v>478</v>
      </c>
      <c r="D4752" s="50" t="s">
        <v>975</v>
      </c>
      <c r="E4752" s="48" t="str">
        <f>VLOOKUP('2012 Accountability Database'!A4746,Dems1112!$A$2:$G$1082,6)</f>
        <v>1 (Northwest AR)</v>
      </c>
      <c r="F4752" s="66"/>
      <c r="G4752" s="63" t="s">
        <v>2488</v>
      </c>
      <c r="H4752" s="61" t="str">
        <f t="shared" ref="H4752:I4752" si="6075">IF(H4750="Met","Yes",IF(H4751="Met","Yes","No"))</f>
        <v>No</v>
      </c>
      <c r="I4752" s="61" t="str">
        <f t="shared" si="6075"/>
        <v>No</v>
      </c>
      <c r="J4752" s="55"/>
      <c r="K4752" s="61" t="str">
        <f t="shared" ref="K4752:L4752" si="6076">IF(K4750="Met","Yes",IF(K4751="Met","Yes","No"))</f>
        <v>No</v>
      </c>
      <c r="L4752" s="61" t="str">
        <f t="shared" si="6076"/>
        <v>No</v>
      </c>
      <c r="M4752" s="1" t="s">
        <v>9</v>
      </c>
      <c r="N4752" s="14"/>
      <c r="O4752" s="35" t="s">
        <v>2505</v>
      </c>
      <c r="P4752" s="83" t="str">
        <f t="shared" ref="P4752" si="6077">IF(P4751="X"," ",IF(P4753="X"," ","X"))</f>
        <v xml:space="preserve"> </v>
      </c>
      <c r="Q4752" s="94" t="s">
        <v>2759</v>
      </c>
      <c r="R4752" s="5" t="s">
        <v>6</v>
      </c>
      <c r="S4752" s="1" t="s">
        <v>5</v>
      </c>
      <c r="T4752" s="1" t="s">
        <v>3</v>
      </c>
      <c r="U4752" s="5">
        <v>335</v>
      </c>
      <c r="V4752" s="1">
        <v>89.85</v>
      </c>
      <c r="W4752" s="1">
        <v>91.67</v>
      </c>
      <c r="X4752" s="6">
        <f t="shared" si="6057"/>
        <v>-1.8200000000000074</v>
      </c>
      <c r="Y4752" s="14">
        <v>234</v>
      </c>
      <c r="Z4752" s="1">
        <v>83.76</v>
      </c>
      <c r="AA4752" s="1">
        <v>92.86</v>
      </c>
      <c r="AB4752" s="72">
        <f t="shared" si="6069"/>
        <v>-9.0999999999999943</v>
      </c>
      <c r="AC4752" s="53"/>
    </row>
    <row r="4753" spans="1:29" x14ac:dyDescent="0.25">
      <c r="A4753" s="54">
        <v>6601008</v>
      </c>
      <c r="B4753" s="90" t="s">
        <v>2678</v>
      </c>
      <c r="C4753" s="54" t="s">
        <v>478</v>
      </c>
      <c r="D4753" s="4"/>
      <c r="E4753" s="4"/>
      <c r="F4753" s="67"/>
      <c r="G4753" s="64"/>
      <c r="H4753" s="43"/>
      <c r="I4753" s="43"/>
      <c r="J4753" s="43"/>
      <c r="K4753" s="43"/>
      <c r="L4753" s="43"/>
      <c r="M4753" s="4" t="s">
        <v>9</v>
      </c>
      <c r="N4753" s="15"/>
      <c r="O4753" s="38" t="s">
        <v>2482</v>
      </c>
      <c r="P4753" s="84" t="str">
        <f>IF(E4747="Achieving School"," ","X")</f>
        <v>X</v>
      </c>
      <c r="Q4753" s="91"/>
      <c r="R4753" s="4" t="s">
        <v>6</v>
      </c>
      <c r="S4753" s="4" t="s">
        <v>5</v>
      </c>
      <c r="T4753" s="4" t="s">
        <v>7</v>
      </c>
      <c r="U4753" s="4">
        <v>251</v>
      </c>
      <c r="V4753" s="4">
        <v>88.05</v>
      </c>
      <c r="W4753" s="4">
        <v>91.67</v>
      </c>
      <c r="X4753" s="7">
        <f t="shared" si="6057"/>
        <v>-3.6200000000000045</v>
      </c>
      <c r="Y4753" s="15">
        <v>176</v>
      </c>
      <c r="Z4753" s="4">
        <v>80.680000000000007</v>
      </c>
      <c r="AA4753" s="4">
        <v>91.67</v>
      </c>
      <c r="AB4753" s="73">
        <f t="shared" si="6069"/>
        <v>-10.989999999999995</v>
      </c>
      <c r="AC4753" s="54"/>
    </row>
    <row r="4754" spans="1:29" x14ac:dyDescent="0.25">
      <c r="A4754" s="1">
        <v>6601010</v>
      </c>
      <c r="B4754" s="87" t="s">
        <v>2678</v>
      </c>
      <c r="C4754" s="55" t="s">
        <v>479</v>
      </c>
      <c r="E4754" s="42"/>
      <c r="F4754" s="65" t="s">
        <v>2483</v>
      </c>
      <c r="G4754" s="62"/>
      <c r="H4754" s="37" t="str">
        <f>IF(V4754&gt;94,"Met",IF(X4754="--","n/a",IF(X4754&gt;=0,"Met","Did Not Meet")))</f>
        <v>Met</v>
      </c>
      <c r="I4754" s="37" t="str">
        <f>IF(V4755&gt;94,"Met",IF(X4755="--","n/a",IF(X4755&gt;=0,"Met","Did Not Meet")))</f>
        <v>Met</v>
      </c>
      <c r="K4754" s="13" t="str">
        <f>IF(Z4754&gt;94,"Met",IF(AB4754="--","n/a",IF(AB4754&gt;=0,"Met","Did Not Meet")))</f>
        <v>Did Not Meet</v>
      </c>
      <c r="L4754" s="13" t="str">
        <f>IF(Z4755&gt;94,"Met",IF(AB4755="--","n/a",IF(AB4755&gt;=0,"Met","Did Not Meet")))</f>
        <v>Did Not Meet</v>
      </c>
      <c r="M4754" s="5" t="s">
        <v>4</v>
      </c>
      <c r="N4754" s="14" t="s">
        <v>2502</v>
      </c>
      <c r="O4754" s="5"/>
      <c r="P4754" s="44" t="str">
        <f t="shared" ref="P4754" si="6078">IF(H4756="Yes",IF(I4756="Yes","Yes","No"),"No")</f>
        <v>Yes</v>
      </c>
      <c r="Q4754" s="93"/>
      <c r="R4754" s="5" t="s">
        <v>1</v>
      </c>
      <c r="S4754" s="5" t="s">
        <v>2</v>
      </c>
      <c r="T4754" s="5" t="s">
        <v>3</v>
      </c>
      <c r="U4754" s="5">
        <v>279</v>
      </c>
      <c r="V4754" s="5">
        <v>84.59</v>
      </c>
      <c r="W4754" s="5">
        <v>81.42</v>
      </c>
      <c r="X4754" s="11">
        <f t="shared" si="6057"/>
        <v>3.1700000000000017</v>
      </c>
      <c r="Y4754" s="14">
        <v>200</v>
      </c>
      <c r="Z4754" s="5">
        <v>83.5</v>
      </c>
      <c r="AA4754" s="5">
        <v>86.14</v>
      </c>
      <c r="AB4754" s="72">
        <f t="shared" si="6069"/>
        <v>-2.6400000000000006</v>
      </c>
      <c r="AC4754" s="36"/>
    </row>
    <row r="4755" spans="1:29" ht="15.75" x14ac:dyDescent="0.25">
      <c r="A4755" s="53">
        <v>6601010</v>
      </c>
      <c r="B4755" s="89" t="s">
        <v>2678</v>
      </c>
      <c r="C4755" s="53" t="s">
        <v>479</v>
      </c>
      <c r="D4755" s="49" t="s">
        <v>2498</v>
      </c>
      <c r="E4755" s="34" t="str">
        <f>M4754</f>
        <v>Achieving School</v>
      </c>
      <c r="F4755" s="65" t="s">
        <v>2484</v>
      </c>
      <c r="G4755" s="62"/>
      <c r="H4755" s="13" t="str">
        <f>IF(V4756&gt;94,"Met",IF(X4756="--","n/a",IF(X4756&gt;=0,"Met","Did Not Meet")))</f>
        <v>Did Not Meet</v>
      </c>
      <c r="I4755" s="13" t="str">
        <f>IF(V4757&gt;94,"Met",IF(X4757="--","n/a",IF(X4757&gt;=0,"Met","Did Not Meet")))</f>
        <v>Did Not Meet</v>
      </c>
      <c r="K4755" s="13" t="str">
        <f>IF(Z4756&gt;94,"Met",IF(AB4756="--","n/a",IF(AB4756&gt;=0,"Met","Did Not Meet")))</f>
        <v>Did Not Meet</v>
      </c>
      <c r="L4755" s="13" t="str">
        <f>IF(Z4757&gt;94,"Met",IF(AB4757="--","n/a",IF(AB4757&gt;=0,"Met","Did Not Meet")))</f>
        <v>Did Not Meet</v>
      </c>
      <c r="M4755" s="5" t="s">
        <v>4</v>
      </c>
      <c r="N4755" s="14" t="s">
        <v>2501</v>
      </c>
      <c r="O4755" s="5"/>
      <c r="P4755" s="44" t="str">
        <f t="shared" ref="P4755" si="6079">IF(K4756="Yes",IF(L4756="Yes","Yes","No"),"No")</f>
        <v>No</v>
      </c>
      <c r="Q4755" s="94" t="s">
        <v>2759</v>
      </c>
      <c r="R4755" s="5" t="s">
        <v>1</v>
      </c>
      <c r="S4755" s="5" t="s">
        <v>2</v>
      </c>
      <c r="T4755" s="5" t="s">
        <v>7</v>
      </c>
      <c r="U4755" s="5">
        <v>209</v>
      </c>
      <c r="V4755" s="5">
        <v>79.430000000000007</v>
      </c>
      <c r="W4755" s="5">
        <v>74.92</v>
      </c>
      <c r="X4755" s="11">
        <f t="shared" si="6057"/>
        <v>4.5100000000000051</v>
      </c>
      <c r="Y4755" s="14">
        <v>146</v>
      </c>
      <c r="Z4755" s="5">
        <v>78.08</v>
      </c>
      <c r="AA4755" s="5">
        <v>82.57</v>
      </c>
      <c r="AB4755" s="72">
        <f t="shared" si="6069"/>
        <v>-4.4899999999999949</v>
      </c>
      <c r="AC4755" s="53"/>
    </row>
    <row r="4756" spans="1:29" ht="15" customHeight="1" x14ac:dyDescent="0.25">
      <c r="A4756" s="53">
        <v>6601010</v>
      </c>
      <c r="B4756" s="89" t="s">
        <v>2678</v>
      </c>
      <c r="C4756" s="53" t="s">
        <v>479</v>
      </c>
      <c r="D4756" s="49" t="s">
        <v>2499</v>
      </c>
      <c r="E4756" s="35" t="str">
        <f>VLOOKUP('2012 Accountability Database'!$A4754,'2011 AYP'!A$2:B$1072,2)</f>
        <v xml:space="preserve"> MS (Met Standards)</v>
      </c>
      <c r="F4756" s="66"/>
      <c r="G4756" s="63" t="s">
        <v>2485</v>
      </c>
      <c r="H4756" s="60" t="str">
        <f t="shared" ref="H4756:I4756" si="6080">IF(H4754="Met","Yes",IF(H4755="Met","Yes","No"))</f>
        <v>Yes</v>
      </c>
      <c r="I4756" s="60" t="str">
        <f t="shared" si="6080"/>
        <v>Yes</v>
      </c>
      <c r="J4756" s="42"/>
      <c r="K4756" s="60" t="str">
        <f t="shared" ref="K4756:L4756" si="6081">IF(K4754="Met","Yes",IF(K4755="Met","Yes","No"))</f>
        <v>No</v>
      </c>
      <c r="L4756" s="60" t="str">
        <f t="shared" si="6081"/>
        <v>No</v>
      </c>
      <c r="M4756" s="1" t="s">
        <v>4</v>
      </c>
      <c r="N4756" s="14" t="s">
        <v>2503</v>
      </c>
      <c r="O4756" s="5"/>
      <c r="P4756" s="44" t="str">
        <f t="shared" ref="P4756" si="6082">IF(H4760="Yes",IF(I4760="Yes","Yes","No"),"No")</f>
        <v>Yes</v>
      </c>
      <c r="Q4756" s="108" t="s">
        <v>2758</v>
      </c>
      <c r="R4756" s="5" t="s">
        <v>1</v>
      </c>
      <c r="S4756" s="1" t="s">
        <v>5</v>
      </c>
      <c r="T4756" s="1" t="s">
        <v>3</v>
      </c>
      <c r="U4756" s="5">
        <v>891</v>
      </c>
      <c r="V4756" s="1">
        <v>79.239999999999995</v>
      </c>
      <c r="W4756" s="1">
        <v>81.42</v>
      </c>
      <c r="X4756" s="6">
        <f t="shared" si="6057"/>
        <v>-2.1800000000000068</v>
      </c>
      <c r="Y4756" s="14">
        <v>633</v>
      </c>
      <c r="Z4756" s="1">
        <v>82.94</v>
      </c>
      <c r="AA4756" s="1">
        <v>86.14</v>
      </c>
      <c r="AB4756" s="72">
        <f t="shared" si="6069"/>
        <v>-3.2000000000000028</v>
      </c>
      <c r="AC4756" s="53"/>
    </row>
    <row r="4757" spans="1:29" x14ac:dyDescent="0.25">
      <c r="A4757" s="53">
        <v>6601010</v>
      </c>
      <c r="B4757" s="89" t="s">
        <v>2678</v>
      </c>
      <c r="C4757" s="53" t="s">
        <v>479</v>
      </c>
      <c r="D4757" s="49" t="s">
        <v>2507</v>
      </c>
      <c r="E4757" s="47">
        <f>VLOOKUP('2012 Accountability Database'!A4754,Dems1112!$A$2:$G$1082,3)</f>
        <v>0.44</v>
      </c>
      <c r="F4757" s="66"/>
      <c r="G4757" s="52"/>
      <c r="M4757" s="5" t="s">
        <v>4</v>
      </c>
      <c r="N4757" s="14" t="s">
        <v>2504</v>
      </c>
      <c r="O4757" s="5"/>
      <c r="P4757" s="44" t="str">
        <f t="shared" ref="P4757" si="6083">IF(K4760="Yes",IF(L4760="Yes","Yes","No"),"No")</f>
        <v>No</v>
      </c>
      <c r="Q4757" s="108"/>
      <c r="R4757" s="5" t="s">
        <v>1</v>
      </c>
      <c r="S4757" s="5" t="s">
        <v>5</v>
      </c>
      <c r="T4757" s="5" t="s">
        <v>7</v>
      </c>
      <c r="U4757" s="5">
        <v>661</v>
      </c>
      <c r="V4757" s="5">
        <v>72.92</v>
      </c>
      <c r="W4757" s="5">
        <v>74.92</v>
      </c>
      <c r="X4757" s="8">
        <f t="shared" si="6057"/>
        <v>-2</v>
      </c>
      <c r="Y4757" s="14">
        <v>460</v>
      </c>
      <c r="Z4757" s="5">
        <v>78.7</v>
      </c>
      <c r="AA4757" s="5">
        <v>82.57</v>
      </c>
      <c r="AB4757" s="72">
        <f t="shared" si="6069"/>
        <v>-3.8699999999999903</v>
      </c>
      <c r="AC4757" s="53"/>
    </row>
    <row r="4758" spans="1:29" x14ac:dyDescent="0.25">
      <c r="A4758" s="53">
        <v>6601010</v>
      </c>
      <c r="B4758" s="89" t="s">
        <v>2678</v>
      </c>
      <c r="C4758" s="53" t="s">
        <v>479</v>
      </c>
      <c r="D4758" s="50" t="s">
        <v>2508</v>
      </c>
      <c r="E4758" s="47">
        <f>VLOOKUP('2012 Accountability Database'!A4754,Dems1112!$A$2:$G$1082,4)</f>
        <v>0.79</v>
      </c>
      <c r="F4758" s="65" t="s">
        <v>2486</v>
      </c>
      <c r="G4758" s="62"/>
      <c r="H4758" s="13" t="str">
        <f>IF(V4758&gt;94,"Met",IF(X4758="--","n/a",IF(X4758&gt;=0,"Met","Did Not Meet")))</f>
        <v>Met</v>
      </c>
      <c r="I4758" s="13" t="str">
        <f>IF(V4759&gt;94,"Met",IF(X4759="--","n/a",IF(X4759&gt;=0,"Met","Did Not Meet")))</f>
        <v>Met</v>
      </c>
      <c r="J4758" s="13"/>
      <c r="K4758" s="13" t="str">
        <f>IF(Z4758&gt;94,"Met",IF(AB4758="--","n/a",IF(AB4758&gt;=0,"Met","Did Not Meet")))</f>
        <v>Did Not Meet</v>
      </c>
      <c r="L4758" s="13" t="str">
        <f>IF(Z4759&gt;94,"Met",IF(AB4759="--","n/a",IF(AB4759&gt;=0,"Met","Did Not Meet")))</f>
        <v>Did Not Meet</v>
      </c>
      <c r="M4758" s="1" t="s">
        <v>4</v>
      </c>
      <c r="N4758" s="68" t="s">
        <v>2497</v>
      </c>
      <c r="O4758" s="35"/>
      <c r="P4758" s="44"/>
      <c r="Q4758" s="108"/>
      <c r="R4758" s="5" t="s">
        <v>6</v>
      </c>
      <c r="S4758" s="1" t="s">
        <v>2</v>
      </c>
      <c r="T4758" s="1" t="s">
        <v>3</v>
      </c>
      <c r="U4758" s="5">
        <v>279</v>
      </c>
      <c r="V4758" s="1">
        <v>82.44</v>
      </c>
      <c r="W4758" s="1">
        <v>81.099999999999994</v>
      </c>
      <c r="X4758" s="9">
        <f t="shared" si="6057"/>
        <v>1.3400000000000034</v>
      </c>
      <c r="Y4758" s="14">
        <v>200</v>
      </c>
      <c r="Z4758" s="1">
        <v>65</v>
      </c>
      <c r="AA4758" s="1">
        <v>74.64</v>
      </c>
      <c r="AB4758" s="72">
        <f t="shared" si="6069"/>
        <v>-9.64</v>
      </c>
      <c r="AC4758" s="53"/>
    </row>
    <row r="4759" spans="1:29" x14ac:dyDescent="0.25">
      <c r="A4759" s="53">
        <v>6601010</v>
      </c>
      <c r="B4759" s="89" t="s">
        <v>2678</v>
      </c>
      <c r="C4759" s="53" t="s">
        <v>479</v>
      </c>
      <c r="D4759" s="50" t="s">
        <v>974</v>
      </c>
      <c r="E4759" s="47" t="str">
        <f>VLOOKUP('2012 Accountability Database'!A4754,Dems1112!$A$2:$G$1082,5)</f>
        <v>P-6</v>
      </c>
      <c r="F4759" s="65" t="s">
        <v>2487</v>
      </c>
      <c r="G4759" s="62"/>
      <c r="H4759" s="13" t="str">
        <f>IF(V4760&gt;94,"Met",IF(X4760="--","n/a",IF(X4760&gt;=0,"Met","Did Not Meet")))</f>
        <v>Did Not Meet</v>
      </c>
      <c r="I4759" s="13" t="str">
        <f>IF(V4761&gt;94,"Met",IF(X4761="--","n/a",IF(X4761&gt;=0,"Met","Did Not Meet")))</f>
        <v>Did Not Meet</v>
      </c>
      <c r="J4759" s="13"/>
      <c r="K4759" s="13" t="str">
        <f>IF(Z4760&gt;94,"Met",IF(AB4760="--","n/a",IF(AB4760&gt;=0,"Met","Did Not Meet")))</f>
        <v>Did Not Meet</v>
      </c>
      <c r="L4759" s="13" t="str">
        <f>IF(Z4761&gt;94,"Met",IF(AB4761="--","n/a",IF(AB4761&gt;=0,"Met","Did Not Meet")))</f>
        <v>Did Not Meet</v>
      </c>
      <c r="M4759" s="1" t="s">
        <v>4</v>
      </c>
      <c r="N4759" s="14"/>
      <c r="O4759" s="35" t="s">
        <v>2506</v>
      </c>
      <c r="P4759" s="83" t="str">
        <f t="shared" ref="P4759" si="6084">IF(P4754="No"," ", IF(P4756="No"," ",IF(P4755="No", " ",IF(P4757="No"," ","X"))))</f>
        <v xml:space="preserve"> </v>
      </c>
      <c r="Q4759" s="108"/>
      <c r="R4759" s="5" t="s">
        <v>6</v>
      </c>
      <c r="S4759" s="1" t="s">
        <v>2</v>
      </c>
      <c r="T4759" s="1" t="s">
        <v>7</v>
      </c>
      <c r="U4759" s="5">
        <v>209</v>
      </c>
      <c r="V4759" s="1">
        <v>79.900000000000006</v>
      </c>
      <c r="W4759" s="1">
        <v>76.650000000000006</v>
      </c>
      <c r="X4759" s="9">
        <f t="shared" si="6057"/>
        <v>3.25</v>
      </c>
      <c r="Y4759" s="14">
        <v>146</v>
      </c>
      <c r="Z4759" s="1">
        <v>61.64</v>
      </c>
      <c r="AA4759" s="1">
        <v>69.87</v>
      </c>
      <c r="AB4759" s="72">
        <f t="shared" si="6069"/>
        <v>-8.230000000000004</v>
      </c>
      <c r="AC4759" s="53"/>
    </row>
    <row r="4760" spans="1:29" ht="15.75" x14ac:dyDescent="0.25">
      <c r="A4760" s="53">
        <v>6601010</v>
      </c>
      <c r="B4760" s="89" t="s">
        <v>2678</v>
      </c>
      <c r="C4760" s="53" t="s">
        <v>479</v>
      </c>
      <c r="D4760" s="50" t="s">
        <v>975</v>
      </c>
      <c r="E4760" s="48" t="str">
        <f>VLOOKUP('2012 Accountability Database'!A4754,Dems1112!$A$2:$G$1082,6)</f>
        <v>1 (Northwest AR)</v>
      </c>
      <c r="F4760" s="66"/>
      <c r="G4760" s="63" t="s">
        <v>2488</v>
      </c>
      <c r="H4760" s="61" t="str">
        <f t="shared" ref="H4760:I4760" si="6085">IF(H4758="Met","Yes",IF(H4759="Met","Yes","No"))</f>
        <v>Yes</v>
      </c>
      <c r="I4760" s="61" t="str">
        <f t="shared" si="6085"/>
        <v>Yes</v>
      </c>
      <c r="J4760" s="55"/>
      <c r="K4760" s="61" t="str">
        <f t="shared" ref="K4760:L4760" si="6086">IF(K4758="Met","Yes",IF(K4759="Met","Yes","No"))</f>
        <v>No</v>
      </c>
      <c r="L4760" s="61" t="str">
        <f t="shared" si="6086"/>
        <v>No</v>
      </c>
      <c r="M4760" s="1" t="s">
        <v>4</v>
      </c>
      <c r="N4760" s="14"/>
      <c r="O4760" s="35" t="s">
        <v>2505</v>
      </c>
      <c r="P4760" s="83" t="str">
        <f t="shared" ref="P4760" si="6087">IF(P4759="X"," ",IF(P4761="X"," ","X"))</f>
        <v>X</v>
      </c>
      <c r="Q4760" s="94" t="s">
        <v>2759</v>
      </c>
      <c r="R4760" s="5" t="s">
        <v>6</v>
      </c>
      <c r="S4760" s="1" t="s">
        <v>5</v>
      </c>
      <c r="T4760" s="1" t="s">
        <v>3</v>
      </c>
      <c r="U4760" s="5">
        <v>891</v>
      </c>
      <c r="V4760" s="1">
        <v>79.459999999999994</v>
      </c>
      <c r="W4760" s="1">
        <v>81.099999999999994</v>
      </c>
      <c r="X4760" s="6">
        <f t="shared" si="6057"/>
        <v>-1.6400000000000006</v>
      </c>
      <c r="Y4760" s="14">
        <v>634</v>
      </c>
      <c r="Z4760" s="1">
        <v>68.61</v>
      </c>
      <c r="AA4760" s="1">
        <v>74.64</v>
      </c>
      <c r="AB4760" s="72">
        <f t="shared" si="6069"/>
        <v>-6.0300000000000011</v>
      </c>
      <c r="AC4760" s="53"/>
    </row>
    <row r="4761" spans="1:29" x14ac:dyDescent="0.25">
      <c r="A4761" s="54">
        <v>6601010</v>
      </c>
      <c r="B4761" s="90" t="s">
        <v>2678</v>
      </c>
      <c r="C4761" s="54" t="s">
        <v>479</v>
      </c>
      <c r="D4761" s="4"/>
      <c r="E4761" s="4"/>
      <c r="F4761" s="67"/>
      <c r="G4761" s="64"/>
      <c r="H4761" s="43"/>
      <c r="I4761" s="43"/>
      <c r="J4761" s="43"/>
      <c r="K4761" s="43"/>
      <c r="L4761" s="43"/>
      <c r="M4761" s="4" t="s">
        <v>4</v>
      </c>
      <c r="N4761" s="15"/>
      <c r="O4761" s="38" t="s">
        <v>2482</v>
      </c>
      <c r="P4761" s="84" t="str">
        <f>IF(E4755="Achieving School"," ","X")</f>
        <v xml:space="preserve"> </v>
      </c>
      <c r="Q4761" s="91"/>
      <c r="R4761" s="4" t="s">
        <v>6</v>
      </c>
      <c r="S4761" s="4" t="s">
        <v>5</v>
      </c>
      <c r="T4761" s="4" t="s">
        <v>7</v>
      </c>
      <c r="U4761" s="4">
        <v>661</v>
      </c>
      <c r="V4761" s="4">
        <v>75.040000000000006</v>
      </c>
      <c r="W4761" s="4">
        <v>76.650000000000006</v>
      </c>
      <c r="X4761" s="7">
        <f t="shared" si="6057"/>
        <v>-1.6099999999999994</v>
      </c>
      <c r="Y4761" s="15">
        <v>461</v>
      </c>
      <c r="Z4761" s="4">
        <v>64.209999999999994</v>
      </c>
      <c r="AA4761" s="4">
        <v>69.87</v>
      </c>
      <c r="AB4761" s="73">
        <f t="shared" si="6069"/>
        <v>-5.6600000000000108</v>
      </c>
      <c r="AC4761" s="54"/>
    </row>
    <row r="4762" spans="1:29" x14ac:dyDescent="0.25">
      <c r="A4762" s="1">
        <v>6601011</v>
      </c>
      <c r="B4762" s="87" t="s">
        <v>2678</v>
      </c>
      <c r="C4762" s="55" t="s">
        <v>480</v>
      </c>
      <c r="E4762" s="42"/>
      <c r="F4762" s="65" t="s">
        <v>2483</v>
      </c>
      <c r="G4762" s="62"/>
      <c r="H4762" s="37" t="str">
        <f>IF(V4762&gt;94,"Met",IF(X4762="--","n/a",IF(X4762&gt;=0,"Met","Did Not Meet")))</f>
        <v>Met</v>
      </c>
      <c r="I4762" s="37" t="str">
        <f>IF(V4763&gt;94,"Met",IF(X4763="--","n/a",IF(X4763&gt;=0,"Met","Did Not Meet")))</f>
        <v>Met</v>
      </c>
      <c r="K4762" s="13" t="str">
        <f>IF(Z4762&gt;94,"Met",IF(AB4762="--","n/a",IF(AB4762&gt;=0,"Met","Did Not Meet")))</f>
        <v>Met</v>
      </c>
      <c r="L4762" s="13" t="str">
        <f>IF(Z4763&gt;94,"Met",IF(AB4763="--","n/a",IF(AB4763&gt;=0,"Met","Did Not Meet")))</f>
        <v>Met</v>
      </c>
      <c r="M4762" s="1" t="s">
        <v>9</v>
      </c>
      <c r="N4762" s="14" t="s">
        <v>2502</v>
      </c>
      <c r="O4762" s="5"/>
      <c r="P4762" s="44" t="str">
        <f t="shared" ref="P4762" si="6088">IF(H4764="Yes",IF(I4764="Yes","Yes","No"),"No")</f>
        <v>Yes</v>
      </c>
      <c r="Q4762" s="93"/>
      <c r="R4762" s="5" t="s">
        <v>1</v>
      </c>
      <c r="S4762" s="1" t="s">
        <v>2</v>
      </c>
      <c r="T4762" s="1" t="s">
        <v>3</v>
      </c>
      <c r="U4762" s="5">
        <v>171</v>
      </c>
      <c r="V4762" s="1">
        <v>67.25</v>
      </c>
      <c r="W4762" s="1">
        <v>57.53</v>
      </c>
      <c r="X4762" s="9">
        <f t="shared" si="6057"/>
        <v>9.7199999999999989</v>
      </c>
      <c r="Y4762" s="14">
        <v>121</v>
      </c>
      <c r="Z4762" s="1">
        <v>77.69</v>
      </c>
      <c r="AA4762" s="1">
        <v>73.5</v>
      </c>
      <c r="AB4762" s="71">
        <f t="shared" si="6069"/>
        <v>4.1899999999999977</v>
      </c>
      <c r="AC4762" s="36"/>
    </row>
    <row r="4763" spans="1:29" ht="15.75" x14ac:dyDescent="0.25">
      <c r="A4763" s="53">
        <v>6601011</v>
      </c>
      <c r="B4763" s="89" t="s">
        <v>2678</v>
      </c>
      <c r="C4763" s="53" t="s">
        <v>480</v>
      </c>
      <c r="D4763" s="49" t="s">
        <v>2498</v>
      </c>
      <c r="E4763" s="34" t="str">
        <f>M4762</f>
        <v>Needs Improvement School</v>
      </c>
      <c r="F4763" s="65" t="s">
        <v>2484</v>
      </c>
      <c r="G4763" s="62"/>
      <c r="H4763" s="13" t="str">
        <f>IF(V4764&gt;94,"Met",IF(X4764="--","n/a",IF(X4764&gt;=0,"Met","Did Not Meet")))</f>
        <v>Met</v>
      </c>
      <c r="I4763" s="13" t="str">
        <f>IF(V4765&gt;94,"Met",IF(X4765="--","n/a",IF(X4765&gt;=0,"Met","Did Not Meet")))</f>
        <v>Met</v>
      </c>
      <c r="K4763" s="13" t="str">
        <f>IF(Z4764&gt;94,"Met",IF(AB4764="--","n/a",IF(AB4764&gt;=0,"Met","Did Not Meet")))</f>
        <v>Did Not Meet</v>
      </c>
      <c r="L4763" s="13" t="str">
        <f>IF(Z4765&gt;94,"Met",IF(AB4765="--","n/a",IF(AB4765&gt;=0,"Met","Did Not Meet")))</f>
        <v>Did Not Meet</v>
      </c>
      <c r="M4763" s="1" t="s">
        <v>9</v>
      </c>
      <c r="N4763" s="14" t="s">
        <v>2501</v>
      </c>
      <c r="O4763" s="5"/>
      <c r="P4763" s="44" t="str">
        <f t="shared" ref="P4763" si="6089">IF(K4764="Yes",IF(L4764="Yes","Yes","No"),"No")</f>
        <v>Yes</v>
      </c>
      <c r="Q4763" s="94" t="s">
        <v>2759</v>
      </c>
      <c r="R4763" s="5" t="s">
        <v>1</v>
      </c>
      <c r="S4763" s="1" t="s">
        <v>2</v>
      </c>
      <c r="T4763" s="1" t="s">
        <v>7</v>
      </c>
      <c r="U4763" s="5">
        <v>162</v>
      </c>
      <c r="V4763" s="1">
        <v>66.05</v>
      </c>
      <c r="W4763" s="1">
        <v>56.09</v>
      </c>
      <c r="X4763" s="9">
        <f t="shared" si="6057"/>
        <v>9.9599999999999937</v>
      </c>
      <c r="Y4763" s="14">
        <v>112</v>
      </c>
      <c r="Z4763" s="1">
        <v>77.680000000000007</v>
      </c>
      <c r="AA4763" s="1">
        <v>73.17</v>
      </c>
      <c r="AB4763" s="71">
        <f t="shared" si="6069"/>
        <v>4.5100000000000051</v>
      </c>
      <c r="AC4763" s="53"/>
    </row>
    <row r="4764" spans="1:29" ht="15" customHeight="1" x14ac:dyDescent="0.25">
      <c r="A4764" s="53">
        <v>6601011</v>
      </c>
      <c r="B4764" s="89" t="s">
        <v>2678</v>
      </c>
      <c r="C4764" s="53" t="s">
        <v>480</v>
      </c>
      <c r="D4764" s="49" t="s">
        <v>2499</v>
      </c>
      <c r="E4764" s="35" t="str">
        <f>VLOOKUP('2012 Accountability Database'!$A4762,'2011 AYP'!A$2:B$1072,2)</f>
        <v>SI_6 (School Improvement Year 6)</v>
      </c>
      <c r="F4764" s="66"/>
      <c r="G4764" s="63" t="s">
        <v>2485</v>
      </c>
      <c r="H4764" s="60" t="str">
        <f t="shared" ref="H4764:I4764" si="6090">IF(H4762="Met","Yes",IF(H4763="Met","Yes","No"))</f>
        <v>Yes</v>
      </c>
      <c r="I4764" s="60" t="str">
        <f t="shared" si="6090"/>
        <v>Yes</v>
      </c>
      <c r="J4764" s="42"/>
      <c r="K4764" s="60" t="str">
        <f t="shared" ref="K4764:L4764" si="6091">IF(K4762="Met","Yes",IF(K4763="Met","Yes","No"))</f>
        <v>Yes</v>
      </c>
      <c r="L4764" s="60" t="str">
        <f t="shared" si="6091"/>
        <v>Yes</v>
      </c>
      <c r="M4764" s="1" t="s">
        <v>9</v>
      </c>
      <c r="N4764" s="14" t="s">
        <v>2503</v>
      </c>
      <c r="O4764" s="5"/>
      <c r="P4764" s="44" t="str">
        <f t="shared" ref="P4764" si="6092">IF(H4768="Yes",IF(I4768="Yes","Yes","No"),"No")</f>
        <v>No</v>
      </c>
      <c r="Q4764" s="108" t="s">
        <v>2758</v>
      </c>
      <c r="R4764" s="5" t="s">
        <v>1</v>
      </c>
      <c r="S4764" s="1" t="s">
        <v>5</v>
      </c>
      <c r="T4764" s="1" t="s">
        <v>3</v>
      </c>
      <c r="U4764" s="5">
        <v>544</v>
      </c>
      <c r="V4764" s="1">
        <v>58.46</v>
      </c>
      <c r="W4764" s="1">
        <v>57.53</v>
      </c>
      <c r="X4764" s="9">
        <f t="shared" si="6057"/>
        <v>0.92999999999999972</v>
      </c>
      <c r="Y4764" s="14">
        <v>396</v>
      </c>
      <c r="Z4764" s="1">
        <v>72.98</v>
      </c>
      <c r="AA4764" s="1">
        <v>73.5</v>
      </c>
      <c r="AB4764" s="72">
        <f t="shared" si="6069"/>
        <v>-0.51999999999999602</v>
      </c>
      <c r="AC4764" s="53"/>
    </row>
    <row r="4765" spans="1:29" x14ac:dyDescent="0.25">
      <c r="A4765" s="53">
        <v>6601011</v>
      </c>
      <c r="B4765" s="89" t="s">
        <v>2678</v>
      </c>
      <c r="C4765" s="53" t="s">
        <v>480</v>
      </c>
      <c r="D4765" s="49" t="s">
        <v>2507</v>
      </c>
      <c r="E4765" s="47">
        <f>VLOOKUP('2012 Accountability Database'!A4762,Dems1112!$A$2:$G$1082,3)</f>
        <v>0.86</v>
      </c>
      <c r="F4765" s="66"/>
      <c r="G4765" s="52"/>
      <c r="M4765" s="1" t="s">
        <v>9</v>
      </c>
      <c r="N4765" s="14" t="s">
        <v>2504</v>
      </c>
      <c r="O4765" s="5"/>
      <c r="P4765" s="44" t="str">
        <f t="shared" ref="P4765" si="6093">IF(K4768="Yes",IF(L4768="Yes","Yes","No"),"No")</f>
        <v>No</v>
      </c>
      <c r="Q4765" s="108"/>
      <c r="R4765" s="5" t="s">
        <v>1</v>
      </c>
      <c r="S4765" s="1" t="s">
        <v>5</v>
      </c>
      <c r="T4765" s="1" t="s">
        <v>7</v>
      </c>
      <c r="U4765" s="5">
        <v>517</v>
      </c>
      <c r="V4765" s="1">
        <v>57.25</v>
      </c>
      <c r="W4765" s="1">
        <v>56.09</v>
      </c>
      <c r="X4765" s="9">
        <f t="shared" si="6057"/>
        <v>1.1599999999999966</v>
      </c>
      <c r="Y4765" s="14">
        <v>376</v>
      </c>
      <c r="Z4765" s="1">
        <v>72.61</v>
      </c>
      <c r="AA4765" s="1">
        <v>73.17</v>
      </c>
      <c r="AB4765" s="72">
        <f t="shared" si="6069"/>
        <v>-0.56000000000000227</v>
      </c>
      <c r="AC4765" s="53"/>
    </row>
    <row r="4766" spans="1:29" x14ac:dyDescent="0.25">
      <c r="A4766" s="53">
        <v>6601011</v>
      </c>
      <c r="B4766" s="89" t="s">
        <v>2678</v>
      </c>
      <c r="C4766" s="53" t="s">
        <v>480</v>
      </c>
      <c r="D4766" s="50" t="s">
        <v>2508</v>
      </c>
      <c r="E4766" s="47">
        <f>VLOOKUP('2012 Accountability Database'!A4762,Dems1112!$A$2:$G$1082,4)</f>
        <v>0.96</v>
      </c>
      <c r="F4766" s="65" t="s">
        <v>2486</v>
      </c>
      <c r="G4766" s="62"/>
      <c r="H4766" s="13" t="str">
        <f>IF(V4766&gt;94,"Met",IF(X4766="--","n/a",IF(X4766&gt;=0,"Met","Did Not Meet")))</f>
        <v>Did Not Meet</v>
      </c>
      <c r="I4766" s="13" t="str">
        <f>IF(V4767&gt;94,"Met",IF(X4767="--","n/a",IF(X4767&gt;=0,"Met","Did Not Meet")))</f>
        <v>Did Not Meet</v>
      </c>
      <c r="J4766" s="13"/>
      <c r="K4766" s="13" t="str">
        <f>IF(Z4766&gt;94,"Met",IF(AB4766="--","n/a",IF(AB4766&gt;=0,"Met","Did Not Meet")))</f>
        <v>Did Not Meet</v>
      </c>
      <c r="L4766" s="13" t="str">
        <f>IF(Z4767&gt;94,"Met",IF(AB4767="--","n/a",IF(AB4767&gt;=0,"Met","Did Not Meet")))</f>
        <v>Did Not Meet</v>
      </c>
      <c r="M4766" s="5" t="s">
        <v>9</v>
      </c>
      <c r="N4766" s="68" t="s">
        <v>2497</v>
      </c>
      <c r="O4766" s="35"/>
      <c r="P4766" s="44"/>
      <c r="Q4766" s="108"/>
      <c r="R4766" s="5" t="s">
        <v>6</v>
      </c>
      <c r="S4766" s="5" t="s">
        <v>2</v>
      </c>
      <c r="T4766" s="5" t="s">
        <v>3</v>
      </c>
      <c r="U4766" s="5">
        <v>172</v>
      </c>
      <c r="V4766" s="5">
        <v>68.02</v>
      </c>
      <c r="W4766" s="5">
        <v>72.03</v>
      </c>
      <c r="X4766" s="8">
        <f t="shared" si="6057"/>
        <v>-4.0100000000000051</v>
      </c>
      <c r="Y4766" s="14">
        <v>121</v>
      </c>
      <c r="Z4766" s="5">
        <v>49.59</v>
      </c>
      <c r="AA4766" s="5">
        <v>67.77</v>
      </c>
      <c r="AB4766" s="72">
        <f t="shared" si="6069"/>
        <v>-18.179999999999993</v>
      </c>
      <c r="AC4766" s="53"/>
    </row>
    <row r="4767" spans="1:29" x14ac:dyDescent="0.25">
      <c r="A4767" s="53">
        <v>6601011</v>
      </c>
      <c r="B4767" s="89" t="s">
        <v>2678</v>
      </c>
      <c r="C4767" s="53" t="s">
        <v>480</v>
      </c>
      <c r="D4767" s="50" t="s">
        <v>974</v>
      </c>
      <c r="E4767" s="47" t="str">
        <f>VLOOKUP('2012 Accountability Database'!A4762,Dems1112!$A$2:$G$1082,5)</f>
        <v>P-6</v>
      </c>
      <c r="F4767" s="65" t="s">
        <v>2487</v>
      </c>
      <c r="G4767" s="62"/>
      <c r="H4767" s="13" t="str">
        <f>IF(V4768&gt;94,"Met",IF(X4768="--","n/a",IF(X4768&gt;=0,"Met","Did Not Meet")))</f>
        <v>Did Not Meet</v>
      </c>
      <c r="I4767" s="13" t="str">
        <f>IF(V4769&gt;94,"Met",IF(X4769="--","n/a",IF(X4769&gt;=0,"Met","Did Not Meet")))</f>
        <v>Did Not Meet</v>
      </c>
      <c r="J4767" s="13"/>
      <c r="K4767" s="13" t="str">
        <f>IF(Z4768&gt;94,"Met",IF(AB4768="--","n/a",IF(AB4768&gt;=0,"Met","Did Not Meet")))</f>
        <v>Did Not Meet</v>
      </c>
      <c r="L4767" s="13" t="str">
        <f>IF(Z4769&gt;94,"Met",IF(AB4769="--","n/a",IF(AB4769&gt;=0,"Met","Did Not Meet")))</f>
        <v>Did Not Meet</v>
      </c>
      <c r="M4767" s="5" t="s">
        <v>9</v>
      </c>
      <c r="N4767" s="14"/>
      <c r="O4767" s="35" t="s">
        <v>2506</v>
      </c>
      <c r="P4767" s="83" t="str">
        <f t="shared" ref="P4767" si="6094">IF(P4762="No"," ", IF(P4764="No"," ",IF(P4763="No", " ",IF(P4765="No"," ","X"))))</f>
        <v xml:space="preserve"> </v>
      </c>
      <c r="Q4767" s="108"/>
      <c r="R4767" s="5" t="s">
        <v>6</v>
      </c>
      <c r="S4767" s="5" t="s">
        <v>2</v>
      </c>
      <c r="T4767" s="5" t="s">
        <v>7</v>
      </c>
      <c r="U4767" s="5">
        <v>163</v>
      </c>
      <c r="V4767" s="5">
        <v>68.099999999999994</v>
      </c>
      <c r="W4767" s="5">
        <v>71.459999999999994</v>
      </c>
      <c r="X4767" s="8">
        <f t="shared" si="6057"/>
        <v>-3.3599999999999994</v>
      </c>
      <c r="Y4767" s="14">
        <v>112</v>
      </c>
      <c r="Z4767" s="5">
        <v>49.11</v>
      </c>
      <c r="AA4767" s="5">
        <v>66.459999999999994</v>
      </c>
      <c r="AB4767" s="72">
        <f t="shared" si="6069"/>
        <v>-17.349999999999994</v>
      </c>
      <c r="AC4767" s="53"/>
    </row>
    <row r="4768" spans="1:29" ht="15.75" x14ac:dyDescent="0.25">
      <c r="A4768" s="53">
        <v>6601011</v>
      </c>
      <c r="B4768" s="89" t="s">
        <v>2678</v>
      </c>
      <c r="C4768" s="53" t="s">
        <v>480</v>
      </c>
      <c r="D4768" s="50" t="s">
        <v>975</v>
      </c>
      <c r="E4768" s="48" t="str">
        <f>VLOOKUP('2012 Accountability Database'!A4762,Dems1112!$A$2:$G$1082,6)</f>
        <v>1 (Northwest AR)</v>
      </c>
      <c r="F4768" s="66"/>
      <c r="G4768" s="63" t="s">
        <v>2488</v>
      </c>
      <c r="H4768" s="61" t="str">
        <f t="shared" ref="H4768:I4768" si="6095">IF(H4766="Met","Yes",IF(H4767="Met","Yes","No"))</f>
        <v>No</v>
      </c>
      <c r="I4768" s="61" t="str">
        <f t="shared" si="6095"/>
        <v>No</v>
      </c>
      <c r="J4768" s="55"/>
      <c r="K4768" s="61" t="str">
        <f t="shared" ref="K4768:L4768" si="6096">IF(K4766="Met","Yes",IF(K4767="Met","Yes","No"))</f>
        <v>No</v>
      </c>
      <c r="L4768" s="61" t="str">
        <f t="shared" si="6096"/>
        <v>No</v>
      </c>
      <c r="M4768" s="5" t="s">
        <v>9</v>
      </c>
      <c r="N4768" s="14"/>
      <c r="O4768" s="35" t="s">
        <v>2505</v>
      </c>
      <c r="P4768" s="83" t="str">
        <f t="shared" ref="P4768" si="6097">IF(P4767="X"," ",IF(P4769="X"," ","X"))</f>
        <v xml:space="preserve"> </v>
      </c>
      <c r="Q4768" s="94" t="s">
        <v>2759</v>
      </c>
      <c r="R4768" s="5" t="s">
        <v>6</v>
      </c>
      <c r="S4768" s="5" t="s">
        <v>5</v>
      </c>
      <c r="T4768" s="5" t="s">
        <v>3</v>
      </c>
      <c r="U4768" s="5">
        <v>546</v>
      </c>
      <c r="V4768" s="5">
        <v>66.3</v>
      </c>
      <c r="W4768" s="5">
        <v>72.03</v>
      </c>
      <c r="X4768" s="8">
        <f t="shared" si="6057"/>
        <v>-5.730000000000004</v>
      </c>
      <c r="Y4768" s="14">
        <v>397</v>
      </c>
      <c r="Z4768" s="5">
        <v>61.21</v>
      </c>
      <c r="AA4768" s="5">
        <v>67.77</v>
      </c>
      <c r="AB4768" s="72">
        <f t="shared" si="6069"/>
        <v>-6.5599999999999952</v>
      </c>
      <c r="AC4768" s="53"/>
    </row>
    <row r="4769" spans="1:29" x14ac:dyDescent="0.25">
      <c r="A4769" s="54">
        <v>6601011</v>
      </c>
      <c r="B4769" s="90" t="s">
        <v>2678</v>
      </c>
      <c r="C4769" s="54" t="s">
        <v>480</v>
      </c>
      <c r="D4769" s="4"/>
      <c r="E4769" s="4"/>
      <c r="F4769" s="67"/>
      <c r="G4769" s="64"/>
      <c r="H4769" s="43"/>
      <c r="I4769" s="43"/>
      <c r="J4769" s="43"/>
      <c r="K4769" s="43"/>
      <c r="L4769" s="43"/>
      <c r="M4769" s="4" t="s">
        <v>9</v>
      </c>
      <c r="N4769" s="15"/>
      <c r="O4769" s="38" t="s">
        <v>2482</v>
      </c>
      <c r="P4769" s="84" t="str">
        <f>IF(E4763="Achieving School"," ","X")</f>
        <v>X</v>
      </c>
      <c r="Q4769" s="91"/>
      <c r="R4769" s="4" t="s">
        <v>6</v>
      </c>
      <c r="S4769" s="4" t="s">
        <v>5</v>
      </c>
      <c r="T4769" s="4" t="s">
        <v>7</v>
      </c>
      <c r="U4769" s="4">
        <v>519</v>
      </c>
      <c r="V4769" s="4">
        <v>66.09</v>
      </c>
      <c r="W4769" s="4">
        <v>71.459999999999994</v>
      </c>
      <c r="X4769" s="7">
        <f t="shared" si="6057"/>
        <v>-5.3699999999999903</v>
      </c>
      <c r="Y4769" s="15">
        <v>377</v>
      </c>
      <c r="Z4769" s="4">
        <v>60.21</v>
      </c>
      <c r="AA4769" s="4">
        <v>66.459999999999994</v>
      </c>
      <c r="AB4769" s="73">
        <f t="shared" si="6069"/>
        <v>-6.2499999999999929</v>
      </c>
      <c r="AC4769" s="54"/>
    </row>
    <row r="4770" spans="1:29" x14ac:dyDescent="0.25">
      <c r="A4770" s="1">
        <v>6601012</v>
      </c>
      <c r="B4770" s="87" t="s">
        <v>2678</v>
      </c>
      <c r="C4770" s="55" t="s">
        <v>481</v>
      </c>
      <c r="E4770" s="42"/>
      <c r="F4770" s="65" t="s">
        <v>2483</v>
      </c>
      <c r="G4770" s="62"/>
      <c r="H4770" s="37" t="str">
        <f>IF(V4770&gt;94,"Met",IF(X4770="--","n/a",IF(X4770&gt;=0,"Met","Did Not Meet")))</f>
        <v>Met</v>
      </c>
      <c r="I4770" s="37" t="str">
        <f>IF(V4771&gt;94,"Met",IF(X4771="--","n/a",IF(X4771&gt;=0,"Met","Did Not Meet")))</f>
        <v>Met</v>
      </c>
      <c r="K4770" s="13" t="str">
        <f>IF(Z4770&gt;94,"Met",IF(AB4770="--","n/a",IF(AB4770&gt;=0,"Met","Did Not Meet")))</f>
        <v>Met</v>
      </c>
      <c r="L4770" s="13" t="str">
        <f>IF(Z4771&gt;94,"Met",IF(AB4771="--","n/a",IF(AB4771&gt;=0,"Met","Did Not Meet")))</f>
        <v>Met</v>
      </c>
      <c r="M4770" s="1" t="s">
        <v>4</v>
      </c>
      <c r="N4770" s="14" t="s">
        <v>2502</v>
      </c>
      <c r="O4770" s="5"/>
      <c r="P4770" s="44" t="str">
        <f t="shared" ref="P4770" si="6098">IF(H4772="Yes",IF(I4772="Yes","Yes","No"),"No")</f>
        <v>Yes</v>
      </c>
      <c r="Q4770" s="93"/>
      <c r="R4770" s="5" t="s">
        <v>1</v>
      </c>
      <c r="S4770" s="1" t="s">
        <v>2</v>
      </c>
      <c r="T4770" s="1" t="s">
        <v>3</v>
      </c>
      <c r="U4770" s="5">
        <v>211</v>
      </c>
      <c r="V4770" s="1">
        <v>87.68</v>
      </c>
      <c r="W4770" s="1">
        <v>79.819999999999993</v>
      </c>
      <c r="X4770" s="9">
        <f t="shared" si="6057"/>
        <v>7.8600000000000136</v>
      </c>
      <c r="Y4770" s="14">
        <v>142</v>
      </c>
      <c r="Z4770" s="1">
        <v>91.55</v>
      </c>
      <c r="AA4770" s="1">
        <v>82.45</v>
      </c>
      <c r="AB4770" s="71">
        <f t="shared" si="6069"/>
        <v>9.0999999999999943</v>
      </c>
      <c r="AC4770" s="36"/>
    </row>
    <row r="4771" spans="1:29" ht="15.75" x14ac:dyDescent="0.25">
      <c r="A4771" s="53">
        <v>6601012</v>
      </c>
      <c r="B4771" s="89" t="s">
        <v>2678</v>
      </c>
      <c r="C4771" s="53" t="s">
        <v>481</v>
      </c>
      <c r="D4771" s="49" t="s">
        <v>2498</v>
      </c>
      <c r="E4771" s="34" t="str">
        <f>M4770</f>
        <v>Achieving School</v>
      </c>
      <c r="F4771" s="65" t="s">
        <v>2484</v>
      </c>
      <c r="G4771" s="62"/>
      <c r="H4771" s="13" t="str">
        <f>IF(V4772&gt;94,"Met",IF(X4772="--","n/a",IF(X4772&gt;=0,"Met","Did Not Meet")))</f>
        <v>Met</v>
      </c>
      <c r="I4771" s="13" t="str">
        <f>IF(V4773&gt;94,"Met",IF(X4773="--","n/a",IF(X4773&gt;=0,"Met","Did Not Meet")))</f>
        <v>Met</v>
      </c>
      <c r="K4771" s="13" t="str">
        <f>IF(Z4772&gt;94,"Met",IF(AB4772="--","n/a",IF(AB4772&gt;=0,"Met","Did Not Meet")))</f>
        <v>Met</v>
      </c>
      <c r="L4771" s="13" t="str">
        <f>IF(Z4773&gt;94,"Met",IF(AB4773="--","n/a",IF(AB4773&gt;=0,"Met","Did Not Meet")))</f>
        <v>Did Not Meet</v>
      </c>
      <c r="M4771" s="1" t="s">
        <v>4</v>
      </c>
      <c r="N4771" s="14" t="s">
        <v>2501</v>
      </c>
      <c r="O4771" s="5"/>
      <c r="P4771" s="44" t="str">
        <f t="shared" ref="P4771" si="6099">IF(K4772="Yes",IF(L4772="Yes","Yes","No"),"No")</f>
        <v>Yes</v>
      </c>
      <c r="Q4771" s="94" t="s">
        <v>2759</v>
      </c>
      <c r="R4771" s="5" t="s">
        <v>1</v>
      </c>
      <c r="S4771" s="1" t="s">
        <v>2</v>
      </c>
      <c r="T4771" s="1" t="s">
        <v>7</v>
      </c>
      <c r="U4771" s="5">
        <v>143</v>
      </c>
      <c r="V4771" s="1">
        <v>82.52</v>
      </c>
      <c r="W4771" s="1">
        <v>72.64</v>
      </c>
      <c r="X4771" s="9">
        <f t="shared" si="6057"/>
        <v>9.8799999999999955</v>
      </c>
      <c r="Y4771" s="14">
        <v>92</v>
      </c>
      <c r="Z4771" s="1">
        <v>86.96</v>
      </c>
      <c r="AA4771" s="1">
        <v>81</v>
      </c>
      <c r="AB4771" s="71">
        <f t="shared" si="6069"/>
        <v>5.9599999999999937</v>
      </c>
      <c r="AC4771" s="53"/>
    </row>
    <row r="4772" spans="1:29" ht="15" customHeight="1" x14ac:dyDescent="0.25">
      <c r="A4772" s="53">
        <v>6601012</v>
      </c>
      <c r="B4772" s="89" t="s">
        <v>2678</v>
      </c>
      <c r="C4772" s="53" t="s">
        <v>481</v>
      </c>
      <c r="D4772" s="49" t="s">
        <v>2499</v>
      </c>
      <c r="E4772" s="35" t="str">
        <f>VLOOKUP('2012 Accountability Database'!$A4770,'2011 AYP'!A$2:B$1072,2)</f>
        <v xml:space="preserve"> A (Alert)</v>
      </c>
      <c r="F4772" s="66"/>
      <c r="G4772" s="63" t="s">
        <v>2485</v>
      </c>
      <c r="H4772" s="60" t="str">
        <f t="shared" ref="H4772:I4772" si="6100">IF(H4770="Met","Yes",IF(H4771="Met","Yes","No"))</f>
        <v>Yes</v>
      </c>
      <c r="I4772" s="60" t="str">
        <f t="shared" si="6100"/>
        <v>Yes</v>
      </c>
      <c r="J4772" s="42"/>
      <c r="K4772" s="60" t="str">
        <f t="shared" ref="K4772:L4772" si="6101">IF(K4770="Met","Yes",IF(K4771="Met","Yes","No"))</f>
        <v>Yes</v>
      </c>
      <c r="L4772" s="60" t="str">
        <f t="shared" si="6101"/>
        <v>Yes</v>
      </c>
      <c r="M4772" s="1" t="s">
        <v>4</v>
      </c>
      <c r="N4772" s="14" t="s">
        <v>2503</v>
      </c>
      <c r="O4772" s="5"/>
      <c r="P4772" s="44" t="str">
        <f t="shared" ref="P4772" si="6102">IF(H4776="Yes",IF(I4776="Yes","Yes","No"),"No")</f>
        <v>No</v>
      </c>
      <c r="Q4772" s="108" t="s">
        <v>2758</v>
      </c>
      <c r="R4772" s="5" t="s">
        <v>1</v>
      </c>
      <c r="S4772" s="1" t="s">
        <v>5</v>
      </c>
      <c r="T4772" s="1" t="s">
        <v>3</v>
      </c>
      <c r="U4772" s="5">
        <v>623</v>
      </c>
      <c r="V4772" s="1">
        <v>81.38</v>
      </c>
      <c r="W4772" s="1">
        <v>79.819999999999993</v>
      </c>
      <c r="X4772" s="9">
        <f t="shared" si="6057"/>
        <v>1.5600000000000023</v>
      </c>
      <c r="Y4772" s="14">
        <v>423</v>
      </c>
      <c r="Z4772" s="1">
        <v>85.82</v>
      </c>
      <c r="AA4772" s="1">
        <v>82.45</v>
      </c>
      <c r="AB4772" s="71">
        <f t="shared" si="6069"/>
        <v>3.3699999999999903</v>
      </c>
      <c r="AC4772" s="53"/>
    </row>
    <row r="4773" spans="1:29" x14ac:dyDescent="0.25">
      <c r="A4773" s="53">
        <v>6601012</v>
      </c>
      <c r="B4773" s="89" t="s">
        <v>2678</v>
      </c>
      <c r="C4773" s="53" t="s">
        <v>481</v>
      </c>
      <c r="D4773" s="49" t="s">
        <v>2507</v>
      </c>
      <c r="E4773" s="47">
        <f>VLOOKUP('2012 Accountability Database'!A4770,Dems1112!$A$2:$G$1082,3)</f>
        <v>0.38</v>
      </c>
      <c r="F4773" s="66"/>
      <c r="G4773" s="52"/>
      <c r="M4773" s="1" t="s">
        <v>4</v>
      </c>
      <c r="N4773" s="14" t="s">
        <v>2504</v>
      </c>
      <c r="O4773" s="5"/>
      <c r="P4773" s="44" t="str">
        <f t="shared" ref="P4773" si="6103">IF(K4776="Yes",IF(L4776="Yes","Yes","No"),"No")</f>
        <v>Yes</v>
      </c>
      <c r="Q4773" s="108"/>
      <c r="R4773" s="5" t="s">
        <v>1</v>
      </c>
      <c r="S4773" s="1" t="s">
        <v>5</v>
      </c>
      <c r="T4773" s="1" t="s">
        <v>7</v>
      </c>
      <c r="U4773" s="5">
        <v>400</v>
      </c>
      <c r="V4773" s="1">
        <v>73.75</v>
      </c>
      <c r="W4773" s="1">
        <v>72.64</v>
      </c>
      <c r="X4773" s="9">
        <f t="shared" si="6057"/>
        <v>1.1099999999999994</v>
      </c>
      <c r="Y4773" s="14">
        <v>253</v>
      </c>
      <c r="Z4773" s="1">
        <v>80.63</v>
      </c>
      <c r="AA4773" s="1">
        <v>81</v>
      </c>
      <c r="AB4773" s="72">
        <f t="shared" si="6069"/>
        <v>-0.37000000000000455</v>
      </c>
      <c r="AC4773" s="53"/>
    </row>
    <row r="4774" spans="1:29" x14ac:dyDescent="0.25">
      <c r="A4774" s="53">
        <v>6601012</v>
      </c>
      <c r="B4774" s="89" t="s">
        <v>2678</v>
      </c>
      <c r="C4774" s="53" t="s">
        <v>481</v>
      </c>
      <c r="D4774" s="50" t="s">
        <v>2508</v>
      </c>
      <c r="E4774" s="47">
        <f>VLOOKUP('2012 Accountability Database'!A4770,Dems1112!$A$2:$G$1082,4)</f>
        <v>0.63</v>
      </c>
      <c r="F4774" s="65" t="s">
        <v>2486</v>
      </c>
      <c r="G4774" s="62"/>
      <c r="H4774" s="13" t="str">
        <f>IF(V4774&gt;94,"Met",IF(X4774="--","n/a",IF(X4774&gt;=0,"Met","Did Not Meet")))</f>
        <v>Did Not Meet</v>
      </c>
      <c r="I4774" s="13" t="str">
        <f>IF(V4775&gt;94,"Met",IF(X4775="--","n/a",IF(X4775&gt;=0,"Met","Did Not Meet")))</f>
        <v>Met</v>
      </c>
      <c r="J4774" s="13"/>
      <c r="K4774" s="13" t="str">
        <f>IF(Z4774&gt;94,"Met",IF(AB4774="--","n/a",IF(AB4774&gt;=0,"Met","Did Not Meet")))</f>
        <v>Met</v>
      </c>
      <c r="L4774" s="13" t="str">
        <f>IF(Z4775&gt;94,"Met",IF(AB4775="--","n/a",IF(AB4775&gt;=0,"Met","Did Not Meet")))</f>
        <v>Met</v>
      </c>
      <c r="M4774" s="5" t="s">
        <v>4</v>
      </c>
      <c r="N4774" s="68" t="s">
        <v>2497</v>
      </c>
      <c r="O4774" s="35"/>
      <c r="P4774" s="44"/>
      <c r="Q4774" s="108"/>
      <c r="R4774" s="5" t="s">
        <v>6</v>
      </c>
      <c r="S4774" s="5" t="s">
        <v>2</v>
      </c>
      <c r="T4774" s="5" t="s">
        <v>3</v>
      </c>
      <c r="U4774" s="5">
        <v>211</v>
      </c>
      <c r="V4774" s="5">
        <v>82.94</v>
      </c>
      <c r="W4774" s="5">
        <v>83.78</v>
      </c>
      <c r="X4774" s="8">
        <f t="shared" si="6057"/>
        <v>-0.84000000000000341</v>
      </c>
      <c r="Y4774" s="14">
        <v>142</v>
      </c>
      <c r="Z4774" s="5">
        <v>79.58</v>
      </c>
      <c r="AA4774" s="5">
        <v>79.19</v>
      </c>
      <c r="AB4774" s="71">
        <f t="shared" si="6069"/>
        <v>0.39000000000000057</v>
      </c>
      <c r="AC4774" s="53"/>
    </row>
    <row r="4775" spans="1:29" x14ac:dyDescent="0.25">
      <c r="A4775" s="53">
        <v>6601012</v>
      </c>
      <c r="B4775" s="89" t="s">
        <v>2678</v>
      </c>
      <c r="C4775" s="53" t="s">
        <v>481</v>
      </c>
      <c r="D4775" s="50" t="s">
        <v>974</v>
      </c>
      <c r="E4775" s="47" t="str">
        <f>VLOOKUP('2012 Accountability Database'!A4770,Dems1112!$A$2:$G$1082,5)</f>
        <v>P-6</v>
      </c>
      <c r="F4775" s="65" t="s">
        <v>2487</v>
      </c>
      <c r="G4775" s="62"/>
      <c r="H4775" s="13" t="str">
        <f>IF(V4776&gt;94,"Met",IF(X4776="--","n/a",IF(X4776&gt;=0,"Met","Did Not Meet")))</f>
        <v>Did Not Meet</v>
      </c>
      <c r="I4775" s="13" t="str">
        <f>IF(V4777&gt;94,"Met",IF(X4777="--","n/a",IF(X4777&gt;=0,"Met","Did Not Meet")))</f>
        <v>Did Not Meet</v>
      </c>
      <c r="J4775" s="13"/>
      <c r="K4775" s="13" t="str">
        <f>IF(Z4776&gt;94,"Met",IF(AB4776="--","n/a",IF(AB4776&gt;=0,"Met","Did Not Meet")))</f>
        <v>Did Not Meet</v>
      </c>
      <c r="L4775" s="13" t="str">
        <f>IF(Z4777&gt;94,"Met",IF(AB4777="--","n/a",IF(AB4777&gt;=0,"Met","Did Not Meet")))</f>
        <v>Did Not Meet</v>
      </c>
      <c r="M4775" s="1" t="s">
        <v>4</v>
      </c>
      <c r="N4775" s="14"/>
      <c r="O4775" s="35" t="s">
        <v>2506</v>
      </c>
      <c r="P4775" s="83" t="str">
        <f t="shared" ref="P4775" si="6104">IF(P4770="No"," ", IF(P4772="No"," ",IF(P4771="No", " ",IF(P4773="No"," ","X"))))</f>
        <v xml:space="preserve"> </v>
      </c>
      <c r="Q4775" s="108"/>
      <c r="R4775" s="5" t="s">
        <v>6</v>
      </c>
      <c r="S4775" s="1" t="s">
        <v>2</v>
      </c>
      <c r="T4775" s="1" t="s">
        <v>7</v>
      </c>
      <c r="U4775" s="5">
        <v>143</v>
      </c>
      <c r="V4775" s="1">
        <v>78.319999999999993</v>
      </c>
      <c r="W4775" s="1">
        <v>78.11</v>
      </c>
      <c r="X4775" s="9">
        <f t="shared" si="6057"/>
        <v>0.20999999999999375</v>
      </c>
      <c r="Y4775" s="14">
        <v>92</v>
      </c>
      <c r="Z4775" s="1">
        <v>75</v>
      </c>
      <c r="AA4775" s="1">
        <v>73.17</v>
      </c>
      <c r="AB4775" s="71">
        <f t="shared" si="6069"/>
        <v>1.8299999999999983</v>
      </c>
      <c r="AC4775" s="53"/>
    </row>
    <row r="4776" spans="1:29" ht="15.75" x14ac:dyDescent="0.25">
      <c r="A4776" s="53">
        <v>6601012</v>
      </c>
      <c r="B4776" s="89" t="s">
        <v>2678</v>
      </c>
      <c r="C4776" s="53" t="s">
        <v>481</v>
      </c>
      <c r="D4776" s="50" t="s">
        <v>975</v>
      </c>
      <c r="E4776" s="48" t="str">
        <f>VLOOKUP('2012 Accountability Database'!A4770,Dems1112!$A$2:$G$1082,6)</f>
        <v>1 (Northwest AR)</v>
      </c>
      <c r="F4776" s="66"/>
      <c r="G4776" s="63" t="s">
        <v>2488</v>
      </c>
      <c r="H4776" s="61" t="str">
        <f t="shared" ref="H4776:I4776" si="6105">IF(H4774="Met","Yes",IF(H4775="Met","Yes","No"))</f>
        <v>No</v>
      </c>
      <c r="I4776" s="61" t="str">
        <f t="shared" si="6105"/>
        <v>Yes</v>
      </c>
      <c r="J4776" s="55"/>
      <c r="K4776" s="61" t="str">
        <f t="shared" ref="K4776:L4776" si="6106">IF(K4774="Met","Yes",IF(K4775="Met","Yes","No"))</f>
        <v>Yes</v>
      </c>
      <c r="L4776" s="61" t="str">
        <f t="shared" si="6106"/>
        <v>Yes</v>
      </c>
      <c r="M4776" s="1" t="s">
        <v>4</v>
      </c>
      <c r="N4776" s="14"/>
      <c r="O4776" s="35" t="s">
        <v>2505</v>
      </c>
      <c r="P4776" s="83" t="str">
        <f t="shared" ref="P4776" si="6107">IF(P4775="X"," ",IF(P4777="X"," ","X"))</f>
        <v>X</v>
      </c>
      <c r="Q4776" s="94" t="s">
        <v>2759</v>
      </c>
      <c r="R4776" s="5" t="s">
        <v>6</v>
      </c>
      <c r="S4776" s="1" t="s">
        <v>5</v>
      </c>
      <c r="T4776" s="1" t="s">
        <v>3</v>
      </c>
      <c r="U4776" s="5">
        <v>623</v>
      </c>
      <c r="V4776" s="1">
        <v>80.900000000000006</v>
      </c>
      <c r="W4776" s="1">
        <v>83.78</v>
      </c>
      <c r="X4776" s="6">
        <f t="shared" si="6057"/>
        <v>-2.8799999999999955</v>
      </c>
      <c r="Y4776" s="14">
        <v>424</v>
      </c>
      <c r="Z4776" s="1">
        <v>77.12</v>
      </c>
      <c r="AA4776" s="1">
        <v>79.19</v>
      </c>
      <c r="AB4776" s="72">
        <f t="shared" si="6069"/>
        <v>-2.0699999999999932</v>
      </c>
      <c r="AC4776" s="53"/>
    </row>
    <row r="4777" spans="1:29" x14ac:dyDescent="0.25">
      <c r="A4777" s="54">
        <v>6601012</v>
      </c>
      <c r="B4777" s="90" t="s">
        <v>2678</v>
      </c>
      <c r="C4777" s="54" t="s">
        <v>481</v>
      </c>
      <c r="D4777" s="4"/>
      <c r="E4777" s="4"/>
      <c r="F4777" s="67"/>
      <c r="G4777" s="64"/>
      <c r="H4777" s="43"/>
      <c r="I4777" s="43"/>
      <c r="J4777" s="43"/>
      <c r="K4777" s="43"/>
      <c r="L4777" s="43"/>
      <c r="M4777" s="4" t="s">
        <v>4</v>
      </c>
      <c r="N4777" s="15"/>
      <c r="O4777" s="38" t="s">
        <v>2482</v>
      </c>
      <c r="P4777" s="84" t="str">
        <f>IF(E4771="Achieving School"," ","X")</f>
        <v xml:space="preserve"> </v>
      </c>
      <c r="Q4777" s="91"/>
      <c r="R4777" s="4" t="s">
        <v>6</v>
      </c>
      <c r="S4777" s="4" t="s">
        <v>5</v>
      </c>
      <c r="T4777" s="4" t="s">
        <v>7</v>
      </c>
      <c r="U4777" s="4">
        <v>400</v>
      </c>
      <c r="V4777" s="4">
        <v>74.25</v>
      </c>
      <c r="W4777" s="4">
        <v>78.11</v>
      </c>
      <c r="X4777" s="7">
        <f t="shared" si="6057"/>
        <v>-3.8599999999999994</v>
      </c>
      <c r="Y4777" s="15">
        <v>254</v>
      </c>
      <c r="Z4777" s="4">
        <v>70.47</v>
      </c>
      <c r="AA4777" s="4">
        <v>73.17</v>
      </c>
      <c r="AB4777" s="73">
        <f t="shared" si="6069"/>
        <v>-2.7000000000000028</v>
      </c>
      <c r="AC4777" s="54"/>
    </row>
    <row r="4778" spans="1:29" x14ac:dyDescent="0.25">
      <c r="A4778" s="1">
        <v>6601014</v>
      </c>
      <c r="B4778" s="87" t="s">
        <v>2678</v>
      </c>
      <c r="C4778" s="55" t="s">
        <v>482</v>
      </c>
      <c r="E4778" s="42"/>
      <c r="F4778" s="65" t="s">
        <v>2483</v>
      </c>
      <c r="G4778" s="62"/>
      <c r="H4778" s="37" t="str">
        <f>IF(V4778&gt;94,"Met",IF(X4778="--","n/a",IF(X4778&gt;=0,"Met","Did Not Meet")))</f>
        <v>Met</v>
      </c>
      <c r="I4778" s="37" t="str">
        <f>IF(V4779&gt;94,"Met",IF(X4779="--","n/a",IF(X4779&gt;=0,"Met","Did Not Meet")))</f>
        <v>Met</v>
      </c>
      <c r="K4778" s="13" t="str">
        <f>IF(Z4778&gt;94,"Met",IF(AB4778="--","n/a",IF(AB4778&gt;=0,"Met","Did Not Meet")))</f>
        <v>Met</v>
      </c>
      <c r="L4778" s="13" t="str">
        <f>IF(Z4779&gt;94,"Met",IF(AB4779="--","n/a",IF(AB4779&gt;=0,"Met","Did Not Meet")))</f>
        <v>Met</v>
      </c>
      <c r="M4778" s="1" t="s">
        <v>4</v>
      </c>
      <c r="N4778" s="14" t="s">
        <v>2502</v>
      </c>
      <c r="O4778" s="5"/>
      <c r="P4778" s="44" t="str">
        <f t="shared" ref="P4778" si="6108">IF(H4780="Yes",IF(I4780="Yes","Yes","No"),"No")</f>
        <v>Yes</v>
      </c>
      <c r="Q4778" s="93"/>
      <c r="R4778" s="5" t="s">
        <v>1</v>
      </c>
      <c r="S4778" s="1" t="s">
        <v>2</v>
      </c>
      <c r="T4778" s="1" t="s">
        <v>3</v>
      </c>
      <c r="U4778" s="5">
        <v>217</v>
      </c>
      <c r="V4778" s="1">
        <v>73.73</v>
      </c>
      <c r="W4778" s="1">
        <v>71.33</v>
      </c>
      <c r="X4778" s="9">
        <f t="shared" si="6057"/>
        <v>2.4000000000000057</v>
      </c>
      <c r="Y4778" s="14">
        <v>147</v>
      </c>
      <c r="Z4778" s="1">
        <v>85.03</v>
      </c>
      <c r="AA4778" s="1">
        <v>81.31</v>
      </c>
      <c r="AB4778" s="71">
        <f t="shared" si="6069"/>
        <v>3.7199999999999989</v>
      </c>
      <c r="AC4778" s="36"/>
    </row>
    <row r="4779" spans="1:29" ht="15.75" x14ac:dyDescent="0.25">
      <c r="A4779" s="53">
        <v>6601014</v>
      </c>
      <c r="B4779" s="89" t="s">
        <v>2678</v>
      </c>
      <c r="C4779" s="53" t="s">
        <v>482</v>
      </c>
      <c r="D4779" s="49" t="s">
        <v>2498</v>
      </c>
      <c r="E4779" s="34" t="str">
        <f>M4778</f>
        <v>Achieving School</v>
      </c>
      <c r="F4779" s="65" t="s">
        <v>2484</v>
      </c>
      <c r="G4779" s="62"/>
      <c r="H4779" s="13" t="str">
        <f>IF(V4780&gt;94,"Met",IF(X4780="--","n/a",IF(X4780&gt;=0,"Met","Did Not Meet")))</f>
        <v>Did Not Meet</v>
      </c>
      <c r="I4779" s="13" t="str">
        <f>IF(V4781&gt;94,"Met",IF(X4781="--","n/a",IF(X4781&gt;=0,"Met","Did Not Meet")))</f>
        <v>Did Not Meet</v>
      </c>
      <c r="K4779" s="13" t="str">
        <f>IF(Z4780&gt;94,"Met",IF(AB4780="--","n/a",IF(AB4780&gt;=0,"Met","Did Not Meet")))</f>
        <v>Did Not Meet</v>
      </c>
      <c r="L4779" s="13" t="str">
        <f>IF(Z4781&gt;94,"Met",IF(AB4781="--","n/a",IF(AB4781&gt;=0,"Met","Did Not Meet")))</f>
        <v>Did Not Meet</v>
      </c>
      <c r="M4779" s="1" t="s">
        <v>4</v>
      </c>
      <c r="N4779" s="14" t="s">
        <v>2501</v>
      </c>
      <c r="O4779" s="5"/>
      <c r="P4779" s="44" t="str">
        <f t="shared" ref="P4779" si="6109">IF(K4780="Yes",IF(L4780="Yes","Yes","No"),"No")</f>
        <v>Yes</v>
      </c>
      <c r="Q4779" s="94" t="s">
        <v>2759</v>
      </c>
      <c r="R4779" s="5" t="s">
        <v>1</v>
      </c>
      <c r="S4779" s="1" t="s">
        <v>2</v>
      </c>
      <c r="T4779" s="1" t="s">
        <v>7</v>
      </c>
      <c r="U4779" s="5">
        <v>210</v>
      </c>
      <c r="V4779" s="1">
        <v>72.86</v>
      </c>
      <c r="W4779" s="1">
        <v>70.14</v>
      </c>
      <c r="X4779" s="9">
        <f t="shared" si="6057"/>
        <v>2.7199999999999989</v>
      </c>
      <c r="Y4779" s="14">
        <v>141</v>
      </c>
      <c r="Z4779" s="1">
        <v>84.4</v>
      </c>
      <c r="AA4779" s="1">
        <v>80.77</v>
      </c>
      <c r="AB4779" s="71">
        <f t="shared" si="6069"/>
        <v>3.6300000000000097</v>
      </c>
      <c r="AC4779" s="53"/>
    </row>
    <row r="4780" spans="1:29" ht="15" customHeight="1" x14ac:dyDescent="0.25">
      <c r="A4780" s="53">
        <v>6601014</v>
      </c>
      <c r="B4780" s="89" t="s">
        <v>2678</v>
      </c>
      <c r="C4780" s="53" t="s">
        <v>482</v>
      </c>
      <c r="D4780" s="49" t="s">
        <v>2499</v>
      </c>
      <c r="E4780" s="35" t="str">
        <f>VLOOKUP('2012 Accountability Database'!$A4778,'2011 AYP'!A$2:B$1072,2)</f>
        <v>SI_5 (School Improvement Year 5)</v>
      </c>
      <c r="F4780" s="66"/>
      <c r="G4780" s="63" t="s">
        <v>2485</v>
      </c>
      <c r="H4780" s="60" t="str">
        <f t="shared" ref="H4780:I4780" si="6110">IF(H4778="Met","Yes",IF(H4779="Met","Yes","No"))</f>
        <v>Yes</v>
      </c>
      <c r="I4780" s="60" t="str">
        <f t="shared" si="6110"/>
        <v>Yes</v>
      </c>
      <c r="J4780" s="42"/>
      <c r="K4780" s="60" t="str">
        <f t="shared" ref="K4780:L4780" si="6111">IF(K4778="Met","Yes",IF(K4779="Met","Yes","No"))</f>
        <v>Yes</v>
      </c>
      <c r="L4780" s="60" t="str">
        <f t="shared" si="6111"/>
        <v>Yes</v>
      </c>
      <c r="M4780" s="1" t="s">
        <v>4</v>
      </c>
      <c r="N4780" s="14" t="s">
        <v>2503</v>
      </c>
      <c r="O4780" s="5"/>
      <c r="P4780" s="44" t="str">
        <f t="shared" ref="P4780" si="6112">IF(H4784="Yes",IF(I4784="Yes","Yes","No"),"No")</f>
        <v>Yes</v>
      </c>
      <c r="Q4780" s="108" t="s">
        <v>2758</v>
      </c>
      <c r="R4780" s="5" t="s">
        <v>1</v>
      </c>
      <c r="S4780" s="1" t="s">
        <v>5</v>
      </c>
      <c r="T4780" s="1" t="s">
        <v>3</v>
      </c>
      <c r="U4780" s="5">
        <v>650</v>
      </c>
      <c r="V4780" s="1">
        <v>68.92</v>
      </c>
      <c r="W4780" s="1">
        <v>71.33</v>
      </c>
      <c r="X4780" s="6">
        <f t="shared" si="6057"/>
        <v>-2.4099999999999966</v>
      </c>
      <c r="Y4780" s="14">
        <v>433</v>
      </c>
      <c r="Z4780" s="1">
        <v>81.06</v>
      </c>
      <c r="AA4780" s="1">
        <v>81.31</v>
      </c>
      <c r="AB4780" s="72">
        <f t="shared" si="6069"/>
        <v>-0.25</v>
      </c>
      <c r="AC4780" s="53"/>
    </row>
    <row r="4781" spans="1:29" x14ac:dyDescent="0.25">
      <c r="A4781" s="53">
        <v>6601014</v>
      </c>
      <c r="B4781" s="89" t="s">
        <v>2678</v>
      </c>
      <c r="C4781" s="53" t="s">
        <v>482</v>
      </c>
      <c r="D4781" s="49" t="s">
        <v>2507</v>
      </c>
      <c r="E4781" s="47">
        <f>VLOOKUP('2012 Accountability Database'!A4778,Dems1112!$A$2:$G$1082,3)</f>
        <v>0.7</v>
      </c>
      <c r="F4781" s="66"/>
      <c r="G4781" s="52"/>
      <c r="M4781" s="5" t="s">
        <v>4</v>
      </c>
      <c r="N4781" s="14" t="s">
        <v>2504</v>
      </c>
      <c r="O4781" s="5"/>
      <c r="P4781" s="44" t="str">
        <f t="shared" ref="P4781" si="6113">IF(K4784="Yes",IF(L4784="Yes","Yes","No"),"No")</f>
        <v>No</v>
      </c>
      <c r="Q4781" s="108"/>
      <c r="R4781" s="5" t="s">
        <v>1</v>
      </c>
      <c r="S4781" s="5" t="s">
        <v>5</v>
      </c>
      <c r="T4781" s="5" t="s">
        <v>7</v>
      </c>
      <c r="U4781" s="5">
        <v>621</v>
      </c>
      <c r="V4781" s="5">
        <v>67.63</v>
      </c>
      <c r="W4781" s="5">
        <v>70.14</v>
      </c>
      <c r="X4781" s="8">
        <f t="shared" si="6057"/>
        <v>-2.5100000000000051</v>
      </c>
      <c r="Y4781" s="14">
        <v>410</v>
      </c>
      <c r="Z4781" s="5">
        <v>80.73</v>
      </c>
      <c r="AA4781" s="5">
        <v>80.77</v>
      </c>
      <c r="AB4781" s="72">
        <f t="shared" si="6069"/>
        <v>-3.9999999999992042E-2</v>
      </c>
      <c r="AC4781" s="53"/>
    </row>
    <row r="4782" spans="1:29" x14ac:dyDescent="0.25">
      <c r="A4782" s="53">
        <v>6601014</v>
      </c>
      <c r="B4782" s="89" t="s">
        <v>2678</v>
      </c>
      <c r="C4782" s="53" t="s">
        <v>482</v>
      </c>
      <c r="D4782" s="50" t="s">
        <v>2508</v>
      </c>
      <c r="E4782" s="47">
        <f>VLOOKUP('2012 Accountability Database'!A4778,Dems1112!$A$2:$G$1082,4)</f>
        <v>0.95</v>
      </c>
      <c r="F4782" s="65" t="s">
        <v>2486</v>
      </c>
      <c r="G4782" s="62"/>
      <c r="H4782" s="13" t="str">
        <f>IF(V4782&gt;94,"Met",IF(X4782="--","n/a",IF(X4782&gt;=0,"Met","Did Not Meet")))</f>
        <v>Met</v>
      </c>
      <c r="I4782" s="13" t="str">
        <f>IF(V4783&gt;94,"Met",IF(X4783="--","n/a",IF(X4783&gt;=0,"Met","Did Not Meet")))</f>
        <v>Met</v>
      </c>
      <c r="J4782" s="13"/>
      <c r="K4782" s="13" t="str">
        <f>IF(Z4782&gt;94,"Met",IF(AB4782="--","n/a",IF(AB4782&gt;=0,"Met","Did Not Meet")))</f>
        <v>Did Not Meet</v>
      </c>
      <c r="L4782" s="13" t="str">
        <f>IF(Z4783&gt;94,"Met",IF(AB4783="--","n/a",IF(AB4783&gt;=0,"Met","Did Not Meet")))</f>
        <v>Did Not Meet</v>
      </c>
      <c r="M4782" s="5" t="s">
        <v>4</v>
      </c>
      <c r="N4782" s="68" t="s">
        <v>2497</v>
      </c>
      <c r="O4782" s="35"/>
      <c r="P4782" s="44"/>
      <c r="Q4782" s="108"/>
      <c r="R4782" s="5" t="s">
        <v>6</v>
      </c>
      <c r="S4782" s="5" t="s">
        <v>2</v>
      </c>
      <c r="T4782" s="5" t="s">
        <v>3</v>
      </c>
      <c r="U4782" s="5">
        <v>218</v>
      </c>
      <c r="V4782" s="5">
        <v>73.39</v>
      </c>
      <c r="W4782" s="5">
        <v>72.13</v>
      </c>
      <c r="X4782" s="11">
        <f t="shared" si="6057"/>
        <v>1.2600000000000051</v>
      </c>
      <c r="Y4782" s="14">
        <v>148</v>
      </c>
      <c r="Z4782" s="5">
        <v>68.92</v>
      </c>
      <c r="AA4782" s="5">
        <v>72.86</v>
      </c>
      <c r="AB4782" s="72">
        <f t="shared" si="6069"/>
        <v>-3.9399999999999977</v>
      </c>
      <c r="AC4782" s="53"/>
    </row>
    <row r="4783" spans="1:29" x14ac:dyDescent="0.25">
      <c r="A4783" s="53">
        <v>6601014</v>
      </c>
      <c r="B4783" s="89" t="s">
        <v>2678</v>
      </c>
      <c r="C4783" s="53" t="s">
        <v>482</v>
      </c>
      <c r="D4783" s="50" t="s">
        <v>974</v>
      </c>
      <c r="E4783" s="47" t="str">
        <f>VLOOKUP('2012 Accountability Database'!A4778,Dems1112!$A$2:$G$1082,5)</f>
        <v>P-6</v>
      </c>
      <c r="F4783" s="65" t="s">
        <v>2487</v>
      </c>
      <c r="G4783" s="62"/>
      <c r="H4783" s="13" t="str">
        <f>IF(V4784&gt;94,"Met",IF(X4784="--","n/a",IF(X4784&gt;=0,"Met","Did Not Meet")))</f>
        <v>Did Not Meet</v>
      </c>
      <c r="I4783" s="13" t="str">
        <f>IF(V4785&gt;94,"Met",IF(X4785="--","n/a",IF(X4785&gt;=0,"Met","Did Not Meet")))</f>
        <v>Did Not Meet</v>
      </c>
      <c r="J4783" s="13"/>
      <c r="K4783" s="13" t="str">
        <f>IF(Z4784&gt;94,"Met",IF(AB4784="--","n/a",IF(AB4784&gt;=0,"Met","Did Not Meet")))</f>
        <v>Did Not Meet</v>
      </c>
      <c r="L4783" s="13" t="str">
        <f>IF(Z4785&gt;94,"Met",IF(AB4785="--","n/a",IF(AB4785&gt;=0,"Met","Did Not Meet")))</f>
        <v>Did Not Meet</v>
      </c>
      <c r="M4783" s="1" t="s">
        <v>4</v>
      </c>
      <c r="N4783" s="14"/>
      <c r="O4783" s="35" t="s">
        <v>2506</v>
      </c>
      <c r="P4783" s="83" t="str">
        <f t="shared" ref="P4783" si="6114">IF(P4778="No"," ", IF(P4780="No"," ",IF(P4779="No", " ",IF(P4781="No"," ","X"))))</f>
        <v xml:space="preserve"> </v>
      </c>
      <c r="Q4783" s="108"/>
      <c r="R4783" s="5" t="s">
        <v>6</v>
      </c>
      <c r="S4783" s="1" t="s">
        <v>2</v>
      </c>
      <c r="T4783" s="1" t="s">
        <v>7</v>
      </c>
      <c r="U4783" s="5">
        <v>211</v>
      </c>
      <c r="V4783" s="1">
        <v>72.510000000000005</v>
      </c>
      <c r="W4783" s="1">
        <v>70.989999999999995</v>
      </c>
      <c r="X4783" s="9">
        <f t="shared" si="6057"/>
        <v>1.5200000000000102</v>
      </c>
      <c r="Y4783" s="14">
        <v>142</v>
      </c>
      <c r="Z4783" s="1">
        <v>67.61</v>
      </c>
      <c r="AA4783" s="1">
        <v>71.790000000000006</v>
      </c>
      <c r="AB4783" s="72">
        <f t="shared" si="6069"/>
        <v>-4.1800000000000068</v>
      </c>
      <c r="AC4783" s="53"/>
    </row>
    <row r="4784" spans="1:29" ht="15.75" x14ac:dyDescent="0.25">
      <c r="A4784" s="53">
        <v>6601014</v>
      </c>
      <c r="B4784" s="89" t="s">
        <v>2678</v>
      </c>
      <c r="C4784" s="53" t="s">
        <v>482</v>
      </c>
      <c r="D4784" s="50" t="s">
        <v>975</v>
      </c>
      <c r="E4784" s="48" t="str">
        <f>VLOOKUP('2012 Accountability Database'!A4778,Dems1112!$A$2:$G$1082,6)</f>
        <v>1 (Northwest AR)</v>
      </c>
      <c r="F4784" s="66"/>
      <c r="G4784" s="63" t="s">
        <v>2488</v>
      </c>
      <c r="H4784" s="61" t="str">
        <f t="shared" ref="H4784:I4784" si="6115">IF(H4782="Met","Yes",IF(H4783="Met","Yes","No"))</f>
        <v>Yes</v>
      </c>
      <c r="I4784" s="61" t="str">
        <f t="shared" si="6115"/>
        <v>Yes</v>
      </c>
      <c r="J4784" s="55"/>
      <c r="K4784" s="61" t="str">
        <f t="shared" ref="K4784:L4784" si="6116">IF(K4782="Met","Yes",IF(K4783="Met","Yes","No"))</f>
        <v>No</v>
      </c>
      <c r="L4784" s="61" t="str">
        <f t="shared" si="6116"/>
        <v>No</v>
      </c>
      <c r="M4784" s="1" t="s">
        <v>4</v>
      </c>
      <c r="N4784" s="14"/>
      <c r="O4784" s="35" t="s">
        <v>2505</v>
      </c>
      <c r="P4784" s="83" t="str">
        <f t="shared" ref="P4784" si="6117">IF(P4783="X"," ",IF(P4785="X"," ","X"))</f>
        <v>X</v>
      </c>
      <c r="Q4784" s="94" t="s">
        <v>2759</v>
      </c>
      <c r="R4784" s="5" t="s">
        <v>6</v>
      </c>
      <c r="S4784" s="1" t="s">
        <v>5</v>
      </c>
      <c r="T4784" s="1" t="s">
        <v>3</v>
      </c>
      <c r="U4784" s="5">
        <v>651</v>
      </c>
      <c r="V4784" s="1">
        <v>69.89</v>
      </c>
      <c r="W4784" s="1">
        <v>72.13</v>
      </c>
      <c r="X4784" s="6">
        <f t="shared" si="6057"/>
        <v>-2.2399999999999949</v>
      </c>
      <c r="Y4784" s="14">
        <v>437</v>
      </c>
      <c r="Z4784" s="1">
        <v>70.25</v>
      </c>
      <c r="AA4784" s="1">
        <v>72.86</v>
      </c>
      <c r="AB4784" s="72">
        <f t="shared" si="6069"/>
        <v>-2.6099999999999994</v>
      </c>
      <c r="AC4784" s="53"/>
    </row>
    <row r="4785" spans="1:29" x14ac:dyDescent="0.25">
      <c r="A4785" s="54">
        <v>6601014</v>
      </c>
      <c r="B4785" s="90" t="s">
        <v>2678</v>
      </c>
      <c r="C4785" s="54" t="s">
        <v>482</v>
      </c>
      <c r="D4785" s="4"/>
      <c r="E4785" s="4"/>
      <c r="F4785" s="67"/>
      <c r="G4785" s="64"/>
      <c r="H4785" s="43"/>
      <c r="I4785" s="43"/>
      <c r="J4785" s="43"/>
      <c r="K4785" s="43"/>
      <c r="L4785" s="43"/>
      <c r="M4785" s="4" t="s">
        <v>4</v>
      </c>
      <c r="N4785" s="15"/>
      <c r="O4785" s="38" t="s">
        <v>2482</v>
      </c>
      <c r="P4785" s="84" t="str">
        <f>IF(E4779="Achieving School"," ","X")</f>
        <v xml:space="preserve"> </v>
      </c>
      <c r="Q4785" s="91"/>
      <c r="R4785" s="4" t="s">
        <v>6</v>
      </c>
      <c r="S4785" s="4" t="s">
        <v>5</v>
      </c>
      <c r="T4785" s="4" t="s">
        <v>7</v>
      </c>
      <c r="U4785" s="4">
        <v>622</v>
      </c>
      <c r="V4785" s="4">
        <v>68.81</v>
      </c>
      <c r="W4785" s="4">
        <v>70.989999999999995</v>
      </c>
      <c r="X4785" s="7">
        <f t="shared" si="6057"/>
        <v>-2.1799999999999926</v>
      </c>
      <c r="Y4785" s="15">
        <v>414</v>
      </c>
      <c r="Z4785" s="4">
        <v>69.319999999999993</v>
      </c>
      <c r="AA4785" s="4">
        <v>71.790000000000006</v>
      </c>
      <c r="AB4785" s="73">
        <f t="shared" si="6069"/>
        <v>-2.4700000000000131</v>
      </c>
      <c r="AC4785" s="54"/>
    </row>
    <row r="4786" spans="1:29" x14ac:dyDescent="0.25">
      <c r="A4786" s="1">
        <v>6601016</v>
      </c>
      <c r="B4786" s="87" t="s">
        <v>2678</v>
      </c>
      <c r="C4786" s="55" t="s">
        <v>483</v>
      </c>
      <c r="E4786" s="42"/>
      <c r="F4786" s="65" t="s">
        <v>2483</v>
      </c>
      <c r="G4786" s="62"/>
      <c r="H4786" s="37" t="str">
        <f>IF(V4786&gt;94,"Met",IF(X4786="--","n/a",IF(X4786&gt;=0,"Met","Did Not Meet")))</f>
        <v>Met</v>
      </c>
      <c r="I4786" s="37" t="str">
        <f>IF(V4787&gt;94,"Met",IF(X4787="--","n/a",IF(X4787&gt;=0,"Met","Did Not Meet")))</f>
        <v>Met</v>
      </c>
      <c r="K4786" s="13" t="str">
        <f>IF(Z4786&gt;94,"Met",IF(AB4786="--","n/a",IF(AB4786&gt;=0,"Met","Did Not Meet")))</f>
        <v>Met</v>
      </c>
      <c r="L4786" s="13" t="str">
        <f>IF(Z4787&gt;94,"Met",IF(AB4787="--","n/a",IF(AB4787&gt;=0,"Met","Did Not Meet")))</f>
        <v>Met</v>
      </c>
      <c r="M4786" s="1" t="s">
        <v>4</v>
      </c>
      <c r="N4786" s="14" t="s">
        <v>2502</v>
      </c>
      <c r="O4786" s="5"/>
      <c r="P4786" s="44" t="str">
        <f t="shared" ref="P4786" si="6118">IF(H4788="Yes",IF(I4788="Yes","Yes","No"),"No")</f>
        <v>Yes</v>
      </c>
      <c r="Q4786" s="93"/>
      <c r="R4786" s="5" t="s">
        <v>1</v>
      </c>
      <c r="S4786" s="1" t="s">
        <v>2</v>
      </c>
      <c r="T4786" s="1" t="s">
        <v>3</v>
      </c>
      <c r="U4786" s="5">
        <v>222</v>
      </c>
      <c r="V4786" s="1">
        <v>75.680000000000007</v>
      </c>
      <c r="W4786" s="1">
        <v>70.290000000000006</v>
      </c>
      <c r="X4786" s="9">
        <f t="shared" si="6057"/>
        <v>5.3900000000000006</v>
      </c>
      <c r="Y4786" s="14">
        <v>153</v>
      </c>
      <c r="Z4786" s="1">
        <v>82.35</v>
      </c>
      <c r="AA4786" s="1">
        <v>81.05</v>
      </c>
      <c r="AB4786" s="71">
        <f t="shared" si="6069"/>
        <v>1.2999999999999972</v>
      </c>
      <c r="AC4786" s="36"/>
    </row>
    <row r="4787" spans="1:29" ht="15.75" x14ac:dyDescent="0.25">
      <c r="A4787" s="53">
        <v>6601016</v>
      </c>
      <c r="B4787" s="89" t="s">
        <v>2678</v>
      </c>
      <c r="C4787" s="53" t="s">
        <v>483</v>
      </c>
      <c r="D4787" s="49" t="s">
        <v>2498</v>
      </c>
      <c r="E4787" s="34" t="str">
        <f>M4786</f>
        <v>Achieving School</v>
      </c>
      <c r="F4787" s="65" t="s">
        <v>2484</v>
      </c>
      <c r="G4787" s="62"/>
      <c r="H4787" s="13" t="str">
        <f>IF(V4788&gt;94,"Met",IF(X4788="--","n/a",IF(X4788&gt;=0,"Met","Did Not Meet")))</f>
        <v>Did Not Meet</v>
      </c>
      <c r="I4787" s="13" t="str">
        <f>IF(V4789&gt;94,"Met",IF(X4789="--","n/a",IF(X4789&gt;=0,"Met","Did Not Meet")))</f>
        <v>Did Not Meet</v>
      </c>
      <c r="K4787" s="13" t="str">
        <f>IF(Z4788&gt;94,"Met",IF(AB4788="--","n/a",IF(AB4788&gt;=0,"Met","Did Not Meet")))</f>
        <v>Did Not Meet</v>
      </c>
      <c r="L4787" s="13" t="str">
        <f>IF(Z4789&gt;94,"Met",IF(AB4789="--","n/a",IF(AB4789&gt;=0,"Met","Did Not Meet")))</f>
        <v>Did Not Meet</v>
      </c>
      <c r="M4787" s="1" t="s">
        <v>4</v>
      </c>
      <c r="N4787" s="14" t="s">
        <v>2501</v>
      </c>
      <c r="O4787" s="5"/>
      <c r="P4787" s="44" t="str">
        <f t="shared" ref="P4787" si="6119">IF(K4788="Yes",IF(L4788="Yes","Yes","No"),"No")</f>
        <v>Yes</v>
      </c>
      <c r="Q4787" s="94" t="s">
        <v>2759</v>
      </c>
      <c r="R4787" s="5" t="s">
        <v>1</v>
      </c>
      <c r="S4787" s="1" t="s">
        <v>2</v>
      </c>
      <c r="T4787" s="1" t="s">
        <v>7</v>
      </c>
      <c r="U4787" s="5">
        <v>213</v>
      </c>
      <c r="V4787" s="1">
        <v>75.59</v>
      </c>
      <c r="W4787" s="1">
        <v>69.45</v>
      </c>
      <c r="X4787" s="9">
        <f t="shared" si="6057"/>
        <v>6.1400000000000006</v>
      </c>
      <c r="Y4787" s="14">
        <v>148</v>
      </c>
      <c r="Z4787" s="1">
        <v>82.43</v>
      </c>
      <c r="AA4787" s="1">
        <v>79.84</v>
      </c>
      <c r="AB4787" s="71">
        <f t="shared" si="6069"/>
        <v>2.5900000000000034</v>
      </c>
      <c r="AC4787" s="53"/>
    </row>
    <row r="4788" spans="1:29" ht="15" customHeight="1" x14ac:dyDescent="0.25">
      <c r="A4788" s="53">
        <v>6601016</v>
      </c>
      <c r="B4788" s="89" t="s">
        <v>2678</v>
      </c>
      <c r="C4788" s="53" t="s">
        <v>483</v>
      </c>
      <c r="D4788" s="49" t="s">
        <v>2499</v>
      </c>
      <c r="E4788" s="35" t="str">
        <f>VLOOKUP('2012 Accountability Database'!$A4786,'2011 AYP'!A$2:B$1072,2)</f>
        <v>SI_2 (School Improvement Year 2)</v>
      </c>
      <c r="F4788" s="66"/>
      <c r="G4788" s="63" t="s">
        <v>2485</v>
      </c>
      <c r="H4788" s="60" t="str">
        <f t="shared" ref="H4788:I4788" si="6120">IF(H4786="Met","Yes",IF(H4787="Met","Yes","No"))</f>
        <v>Yes</v>
      </c>
      <c r="I4788" s="60" t="str">
        <f t="shared" si="6120"/>
        <v>Yes</v>
      </c>
      <c r="J4788" s="42"/>
      <c r="K4788" s="60" t="str">
        <f t="shared" ref="K4788:L4788" si="6121">IF(K4786="Met","Yes",IF(K4787="Met","Yes","No"))</f>
        <v>Yes</v>
      </c>
      <c r="L4788" s="60" t="str">
        <f t="shared" si="6121"/>
        <v>Yes</v>
      </c>
      <c r="M4788" s="1" t="s">
        <v>4</v>
      </c>
      <c r="N4788" s="14" t="s">
        <v>2503</v>
      </c>
      <c r="O4788" s="5"/>
      <c r="P4788" s="44" t="str">
        <f t="shared" ref="P4788" si="6122">IF(H4792="Yes",IF(I4792="Yes","Yes","No"),"No")</f>
        <v>Yes</v>
      </c>
      <c r="Q4788" s="108" t="s">
        <v>2758</v>
      </c>
      <c r="R4788" s="5" t="s">
        <v>1</v>
      </c>
      <c r="S4788" s="1" t="s">
        <v>5</v>
      </c>
      <c r="T4788" s="1" t="s">
        <v>3</v>
      </c>
      <c r="U4788" s="5">
        <v>666</v>
      </c>
      <c r="V4788" s="1">
        <v>66.52</v>
      </c>
      <c r="W4788" s="1">
        <v>70.290000000000006</v>
      </c>
      <c r="X4788" s="6">
        <f t="shared" si="6057"/>
        <v>-3.7700000000000102</v>
      </c>
      <c r="Y4788" s="14">
        <v>466</v>
      </c>
      <c r="Z4788" s="1">
        <v>77.900000000000006</v>
      </c>
      <c r="AA4788" s="1">
        <v>81.05</v>
      </c>
      <c r="AB4788" s="72">
        <f t="shared" si="6069"/>
        <v>-3.1499999999999915</v>
      </c>
      <c r="AC4788" s="53"/>
    </row>
    <row r="4789" spans="1:29" x14ac:dyDescent="0.25">
      <c r="A4789" s="53">
        <v>6601016</v>
      </c>
      <c r="B4789" s="89" t="s">
        <v>2678</v>
      </c>
      <c r="C4789" s="53" t="s">
        <v>483</v>
      </c>
      <c r="D4789" s="49" t="s">
        <v>2507</v>
      </c>
      <c r="E4789" s="47">
        <f>VLOOKUP('2012 Accountability Database'!A4786,Dems1112!$A$2:$G$1082,3)</f>
        <v>0.82</v>
      </c>
      <c r="F4789" s="66"/>
      <c r="G4789" s="52"/>
      <c r="M4789" s="1" t="s">
        <v>4</v>
      </c>
      <c r="N4789" s="14" t="s">
        <v>2504</v>
      </c>
      <c r="O4789" s="5"/>
      <c r="P4789" s="44" t="str">
        <f t="shared" ref="P4789" si="6123">IF(K4792="Yes",IF(L4792="Yes","Yes","No"),"No")</f>
        <v>No</v>
      </c>
      <c r="Q4789" s="108"/>
      <c r="R4789" s="5" t="s">
        <v>1</v>
      </c>
      <c r="S4789" s="1" t="s">
        <v>5</v>
      </c>
      <c r="T4789" s="1" t="s">
        <v>7</v>
      </c>
      <c r="U4789" s="5">
        <v>634</v>
      </c>
      <c r="V4789" s="1">
        <v>65.62</v>
      </c>
      <c r="W4789" s="1">
        <v>69.45</v>
      </c>
      <c r="X4789" s="6">
        <f t="shared" si="6057"/>
        <v>-3.8299999999999983</v>
      </c>
      <c r="Y4789" s="14">
        <v>443</v>
      </c>
      <c r="Z4789" s="1">
        <v>76.98</v>
      </c>
      <c r="AA4789" s="1">
        <v>79.84</v>
      </c>
      <c r="AB4789" s="72">
        <f t="shared" si="6069"/>
        <v>-2.8599999999999994</v>
      </c>
      <c r="AC4789" s="53"/>
    </row>
    <row r="4790" spans="1:29" x14ac:dyDescent="0.25">
      <c r="A4790" s="53">
        <v>6601016</v>
      </c>
      <c r="B4790" s="89" t="s">
        <v>2678</v>
      </c>
      <c r="C4790" s="53" t="s">
        <v>483</v>
      </c>
      <c r="D4790" s="50" t="s">
        <v>2508</v>
      </c>
      <c r="E4790" s="47">
        <f>VLOOKUP('2012 Accountability Database'!A4786,Dems1112!$A$2:$G$1082,4)</f>
        <v>0.94</v>
      </c>
      <c r="F4790" s="65" t="s">
        <v>2486</v>
      </c>
      <c r="G4790" s="62"/>
      <c r="H4790" s="13" t="str">
        <f>IF(V4790&gt;94,"Met",IF(X4790="--","n/a",IF(X4790&gt;=0,"Met","Did Not Meet")))</f>
        <v>Met</v>
      </c>
      <c r="I4790" s="13" t="str">
        <f>IF(V4791&gt;94,"Met",IF(X4791="--","n/a",IF(X4791&gt;=0,"Met","Did Not Meet")))</f>
        <v>Met</v>
      </c>
      <c r="J4790" s="13"/>
      <c r="K4790" s="13" t="str">
        <f>IF(Z4790&gt;94,"Met",IF(AB4790="--","n/a",IF(AB4790&gt;=0,"Met","Did Not Meet")))</f>
        <v>Did Not Meet</v>
      </c>
      <c r="L4790" s="13" t="str">
        <f>IF(Z4791&gt;94,"Met",IF(AB4791="--","n/a",IF(AB4791&gt;=0,"Met","Did Not Meet")))</f>
        <v>Did Not Meet</v>
      </c>
      <c r="M4790" s="1" t="s">
        <v>4</v>
      </c>
      <c r="N4790" s="68" t="s">
        <v>2497</v>
      </c>
      <c r="O4790" s="35"/>
      <c r="P4790" s="44"/>
      <c r="Q4790" s="108"/>
      <c r="R4790" s="5" t="s">
        <v>6</v>
      </c>
      <c r="S4790" s="1" t="s">
        <v>2</v>
      </c>
      <c r="T4790" s="1" t="s">
        <v>3</v>
      </c>
      <c r="U4790" s="5">
        <v>223</v>
      </c>
      <c r="V4790" s="1">
        <v>77.58</v>
      </c>
      <c r="W4790" s="1">
        <v>74.97</v>
      </c>
      <c r="X4790" s="9">
        <f t="shared" si="6057"/>
        <v>2.6099999999999994</v>
      </c>
      <c r="Y4790" s="14">
        <v>153</v>
      </c>
      <c r="Z4790" s="1">
        <v>73.2</v>
      </c>
      <c r="AA4790" s="1">
        <v>76.17</v>
      </c>
      <c r="AB4790" s="72">
        <f t="shared" si="6069"/>
        <v>-2.9699999999999989</v>
      </c>
      <c r="AC4790" s="53"/>
    </row>
    <row r="4791" spans="1:29" x14ac:dyDescent="0.25">
      <c r="A4791" s="53">
        <v>6601016</v>
      </c>
      <c r="B4791" s="89" t="s">
        <v>2678</v>
      </c>
      <c r="C4791" s="53" t="s">
        <v>483</v>
      </c>
      <c r="D4791" s="50" t="s">
        <v>974</v>
      </c>
      <c r="E4791" s="47" t="str">
        <f>VLOOKUP('2012 Accountability Database'!A4786,Dems1112!$A$2:$G$1082,5)</f>
        <v>K-6</v>
      </c>
      <c r="F4791" s="65" t="s">
        <v>2487</v>
      </c>
      <c r="G4791" s="62"/>
      <c r="H4791" s="13" t="str">
        <f>IF(V4792&gt;94,"Met",IF(X4792="--","n/a",IF(X4792&gt;=0,"Met","Did Not Meet")))</f>
        <v>Did Not Meet</v>
      </c>
      <c r="I4791" s="13" t="str">
        <f>IF(V4793&gt;94,"Met",IF(X4793="--","n/a",IF(X4793&gt;=0,"Met","Did Not Meet")))</f>
        <v>Did Not Meet</v>
      </c>
      <c r="J4791" s="13"/>
      <c r="K4791" s="13" t="str">
        <f>IF(Z4792&gt;94,"Met",IF(AB4792="--","n/a",IF(AB4792&gt;=0,"Met","Did Not Meet")))</f>
        <v>Did Not Meet</v>
      </c>
      <c r="L4791" s="13" t="str">
        <f>IF(Z4793&gt;94,"Met",IF(AB4793="--","n/a",IF(AB4793&gt;=0,"Met","Did Not Meet")))</f>
        <v>Did Not Meet</v>
      </c>
      <c r="M4791" s="1" t="s">
        <v>4</v>
      </c>
      <c r="N4791" s="14"/>
      <c r="O4791" s="35" t="s">
        <v>2506</v>
      </c>
      <c r="P4791" s="83" t="str">
        <f t="shared" ref="P4791" si="6124">IF(P4786="No"," ", IF(P4788="No"," ",IF(P4787="No", " ",IF(P4789="No"," ","X"))))</f>
        <v xml:space="preserve"> </v>
      </c>
      <c r="Q4791" s="108"/>
      <c r="R4791" s="5" t="s">
        <v>6</v>
      </c>
      <c r="S4791" s="1" t="s">
        <v>2</v>
      </c>
      <c r="T4791" s="1" t="s">
        <v>7</v>
      </c>
      <c r="U4791" s="5">
        <v>214</v>
      </c>
      <c r="V4791" s="1">
        <v>77.099999999999994</v>
      </c>
      <c r="W4791" s="1">
        <v>73.88</v>
      </c>
      <c r="X4791" s="9">
        <f t="shared" si="6057"/>
        <v>3.2199999999999989</v>
      </c>
      <c r="Y4791" s="14">
        <v>148</v>
      </c>
      <c r="Z4791" s="1">
        <v>72.3</v>
      </c>
      <c r="AA4791" s="1">
        <v>74.650000000000006</v>
      </c>
      <c r="AB4791" s="72">
        <f t="shared" si="6069"/>
        <v>-2.3500000000000085</v>
      </c>
      <c r="AC4791" s="53"/>
    </row>
    <row r="4792" spans="1:29" ht="15.75" x14ac:dyDescent="0.25">
      <c r="A4792" s="53">
        <v>6601016</v>
      </c>
      <c r="B4792" s="89" t="s">
        <v>2678</v>
      </c>
      <c r="C4792" s="53" t="s">
        <v>483</v>
      </c>
      <c r="D4792" s="50" t="s">
        <v>975</v>
      </c>
      <c r="E4792" s="48" t="str">
        <f>VLOOKUP('2012 Accountability Database'!A4786,Dems1112!$A$2:$G$1082,6)</f>
        <v>1 (Northwest AR)</v>
      </c>
      <c r="F4792" s="66"/>
      <c r="G4792" s="63" t="s">
        <v>2488</v>
      </c>
      <c r="H4792" s="61" t="str">
        <f t="shared" ref="H4792:I4792" si="6125">IF(H4790="Met","Yes",IF(H4791="Met","Yes","No"))</f>
        <v>Yes</v>
      </c>
      <c r="I4792" s="61" t="str">
        <f t="shared" si="6125"/>
        <v>Yes</v>
      </c>
      <c r="J4792" s="55"/>
      <c r="K4792" s="61" t="str">
        <f t="shared" ref="K4792:L4792" si="6126">IF(K4790="Met","Yes",IF(K4791="Met","Yes","No"))</f>
        <v>No</v>
      </c>
      <c r="L4792" s="61" t="str">
        <f t="shared" si="6126"/>
        <v>No</v>
      </c>
      <c r="M4792" s="5" t="s">
        <v>4</v>
      </c>
      <c r="N4792" s="14"/>
      <c r="O4792" s="35" t="s">
        <v>2505</v>
      </c>
      <c r="P4792" s="83" t="str">
        <f t="shared" ref="P4792" si="6127">IF(P4791="X"," ",IF(P4793="X"," ","X"))</f>
        <v>X</v>
      </c>
      <c r="Q4792" s="94" t="s">
        <v>2759</v>
      </c>
      <c r="R4792" s="5" t="s">
        <v>6</v>
      </c>
      <c r="S4792" s="5" t="s">
        <v>5</v>
      </c>
      <c r="T4792" s="5" t="s">
        <v>3</v>
      </c>
      <c r="U4792" s="5">
        <v>667</v>
      </c>
      <c r="V4792" s="5">
        <v>71.36</v>
      </c>
      <c r="W4792" s="5">
        <v>74.97</v>
      </c>
      <c r="X4792" s="8">
        <f t="shared" si="6057"/>
        <v>-3.6099999999999994</v>
      </c>
      <c r="Y4792" s="14">
        <v>468</v>
      </c>
      <c r="Z4792" s="5">
        <v>70.94</v>
      </c>
      <c r="AA4792" s="5">
        <v>76.17</v>
      </c>
      <c r="AB4792" s="72">
        <f t="shared" si="6069"/>
        <v>-5.230000000000004</v>
      </c>
      <c r="AC4792" s="53"/>
    </row>
    <row r="4793" spans="1:29" x14ac:dyDescent="0.25">
      <c r="A4793" s="54">
        <v>6601016</v>
      </c>
      <c r="B4793" s="90" t="s">
        <v>2678</v>
      </c>
      <c r="C4793" s="54" t="s">
        <v>483</v>
      </c>
      <c r="D4793" s="4"/>
      <c r="E4793" s="4"/>
      <c r="F4793" s="67"/>
      <c r="G4793" s="64"/>
      <c r="H4793" s="43"/>
      <c r="I4793" s="43"/>
      <c r="J4793" s="43"/>
      <c r="K4793" s="43"/>
      <c r="L4793" s="43"/>
      <c r="M4793" s="4" t="s">
        <v>4</v>
      </c>
      <c r="N4793" s="15"/>
      <c r="O4793" s="38" t="s">
        <v>2482</v>
      </c>
      <c r="P4793" s="84" t="str">
        <f>IF(E4787="Achieving School"," ","X")</f>
        <v xml:space="preserve"> </v>
      </c>
      <c r="Q4793" s="91"/>
      <c r="R4793" s="4" t="s">
        <v>6</v>
      </c>
      <c r="S4793" s="4" t="s">
        <v>5</v>
      </c>
      <c r="T4793" s="4" t="s">
        <v>7</v>
      </c>
      <c r="U4793" s="4">
        <v>635</v>
      </c>
      <c r="V4793" s="4">
        <v>70.239999999999995</v>
      </c>
      <c r="W4793" s="4">
        <v>73.88</v>
      </c>
      <c r="X4793" s="7">
        <f t="shared" si="6057"/>
        <v>-3.6400000000000006</v>
      </c>
      <c r="Y4793" s="15">
        <v>445</v>
      </c>
      <c r="Z4793" s="4">
        <v>69.44</v>
      </c>
      <c r="AA4793" s="4">
        <v>74.650000000000006</v>
      </c>
      <c r="AB4793" s="73">
        <f t="shared" si="6069"/>
        <v>-5.210000000000008</v>
      </c>
      <c r="AC4793" s="54"/>
    </row>
    <row r="4794" spans="1:29" x14ac:dyDescent="0.25">
      <c r="A4794" s="1">
        <v>6601017</v>
      </c>
      <c r="B4794" s="87" t="s">
        <v>2678</v>
      </c>
      <c r="C4794" s="55" t="s">
        <v>484</v>
      </c>
      <c r="E4794" s="42"/>
      <c r="F4794" s="65" t="s">
        <v>2483</v>
      </c>
      <c r="G4794" s="62"/>
      <c r="H4794" s="37" t="str">
        <f>IF(V4794&gt;94,"Met",IF(X4794="--","n/a",IF(X4794&gt;=0,"Met","Did Not Meet")))</f>
        <v>Met</v>
      </c>
      <c r="I4794" s="37" t="str">
        <f>IF(V4795&gt;94,"Met",IF(X4795="--","n/a",IF(X4795&gt;=0,"Met","Did Not Meet")))</f>
        <v>Met</v>
      </c>
      <c r="K4794" s="13" t="str">
        <f>IF(Z4794&gt;94,"Met",IF(AB4794="--","n/a",IF(AB4794&gt;=0,"Met","Did Not Meet")))</f>
        <v>Met</v>
      </c>
      <c r="L4794" s="13" t="str">
        <f>IF(Z4795&gt;94,"Met",IF(AB4795="--","n/a",IF(AB4795&gt;=0,"Met","Did Not Meet")))</f>
        <v>Met</v>
      </c>
      <c r="M4794" s="5" t="s">
        <v>9</v>
      </c>
      <c r="N4794" s="14" t="s">
        <v>2502</v>
      </c>
      <c r="O4794" s="5"/>
      <c r="P4794" s="44" t="str">
        <f t="shared" ref="P4794" si="6128">IF(H4796="Yes",IF(I4796="Yes","Yes","No"),"No")</f>
        <v>Yes</v>
      </c>
      <c r="Q4794" s="93"/>
      <c r="R4794" s="5" t="s">
        <v>1</v>
      </c>
      <c r="S4794" s="5" t="s">
        <v>2</v>
      </c>
      <c r="T4794" s="5" t="s">
        <v>3</v>
      </c>
      <c r="U4794" s="5">
        <v>327</v>
      </c>
      <c r="V4794" s="5">
        <v>74.31</v>
      </c>
      <c r="W4794" s="5">
        <v>70.72</v>
      </c>
      <c r="X4794" s="11">
        <f t="shared" si="6057"/>
        <v>3.5900000000000034</v>
      </c>
      <c r="Y4794" s="14">
        <v>233</v>
      </c>
      <c r="Z4794" s="5">
        <v>78.11</v>
      </c>
      <c r="AA4794" s="5">
        <v>75.040000000000006</v>
      </c>
      <c r="AB4794" s="71">
        <f t="shared" si="6069"/>
        <v>3.0699999999999932</v>
      </c>
      <c r="AC4794" s="36"/>
    </row>
    <row r="4795" spans="1:29" ht="15.75" x14ac:dyDescent="0.25">
      <c r="A4795" s="53">
        <v>6601017</v>
      </c>
      <c r="B4795" s="89" t="s">
        <v>2678</v>
      </c>
      <c r="C4795" s="53" t="s">
        <v>484</v>
      </c>
      <c r="D4795" s="49" t="s">
        <v>2498</v>
      </c>
      <c r="E4795" s="34" t="str">
        <f>M4794</f>
        <v>Needs Improvement School</v>
      </c>
      <c r="F4795" s="65" t="s">
        <v>2484</v>
      </c>
      <c r="G4795" s="62"/>
      <c r="H4795" s="13" t="str">
        <f>IF(V4796&gt;94,"Met",IF(X4796="--","n/a",IF(X4796&gt;=0,"Met","Did Not Meet")))</f>
        <v>Did Not Meet</v>
      </c>
      <c r="I4795" s="13" t="str">
        <f>IF(V4797&gt;94,"Met",IF(X4797="--","n/a",IF(X4797&gt;=0,"Met","Did Not Meet")))</f>
        <v>Did Not Meet</v>
      </c>
      <c r="K4795" s="13" t="str">
        <f>IF(Z4796&gt;94,"Met",IF(AB4796="--","n/a",IF(AB4796&gt;=0,"Met","Did Not Meet")))</f>
        <v>Did Not Meet</v>
      </c>
      <c r="L4795" s="13" t="str">
        <f>IF(Z4797&gt;94,"Met",IF(AB4797="--","n/a",IF(AB4797&gt;=0,"Met","Did Not Meet")))</f>
        <v>Did Not Meet</v>
      </c>
      <c r="M4795" s="5" t="s">
        <v>9</v>
      </c>
      <c r="N4795" s="14" t="s">
        <v>2501</v>
      </c>
      <c r="O4795" s="5"/>
      <c r="P4795" s="44" t="str">
        <f t="shared" ref="P4795" si="6129">IF(K4796="Yes",IF(L4796="Yes","Yes","No"),"No")</f>
        <v>Yes</v>
      </c>
      <c r="Q4795" s="94" t="s">
        <v>2759</v>
      </c>
      <c r="R4795" s="5" t="s">
        <v>1</v>
      </c>
      <c r="S4795" s="5" t="s">
        <v>2</v>
      </c>
      <c r="T4795" s="5" t="s">
        <v>7</v>
      </c>
      <c r="U4795" s="5">
        <v>315</v>
      </c>
      <c r="V4795" s="5">
        <v>73.650000000000006</v>
      </c>
      <c r="W4795" s="5">
        <v>69.650000000000006</v>
      </c>
      <c r="X4795" s="11">
        <f t="shared" si="6057"/>
        <v>4</v>
      </c>
      <c r="Y4795" s="14">
        <v>226</v>
      </c>
      <c r="Z4795" s="5">
        <v>77.88</v>
      </c>
      <c r="AA4795" s="5">
        <v>74.849999999999994</v>
      </c>
      <c r="AB4795" s="71">
        <f t="shared" si="6069"/>
        <v>3.0300000000000011</v>
      </c>
      <c r="AC4795" s="53"/>
    </row>
    <row r="4796" spans="1:29" ht="15" customHeight="1" x14ac:dyDescent="0.25">
      <c r="A4796" s="53">
        <v>6601017</v>
      </c>
      <c r="B4796" s="89" t="s">
        <v>2678</v>
      </c>
      <c r="C4796" s="53" t="s">
        <v>484</v>
      </c>
      <c r="D4796" s="49" t="s">
        <v>2499</v>
      </c>
      <c r="E4796" s="35" t="str">
        <f>VLOOKUP('2012 Accountability Database'!$A4794,'2011 AYP'!A$2:B$1072,2)</f>
        <v>SI_6 (School Improvement Year 6)</v>
      </c>
      <c r="F4796" s="66"/>
      <c r="G4796" s="63" t="s">
        <v>2485</v>
      </c>
      <c r="H4796" s="60" t="str">
        <f t="shared" ref="H4796:I4796" si="6130">IF(H4794="Met","Yes",IF(H4795="Met","Yes","No"))</f>
        <v>Yes</v>
      </c>
      <c r="I4796" s="60" t="str">
        <f t="shared" si="6130"/>
        <v>Yes</v>
      </c>
      <c r="J4796" s="42"/>
      <c r="K4796" s="60" t="str">
        <f t="shared" ref="K4796:L4796" si="6131">IF(K4794="Met","Yes",IF(K4795="Met","Yes","No"))</f>
        <v>Yes</v>
      </c>
      <c r="L4796" s="60" t="str">
        <f t="shared" si="6131"/>
        <v>Yes</v>
      </c>
      <c r="M4796" s="1" t="s">
        <v>9</v>
      </c>
      <c r="N4796" s="14" t="s">
        <v>2503</v>
      </c>
      <c r="O4796" s="5"/>
      <c r="P4796" s="44" t="str">
        <f t="shared" ref="P4796" si="6132">IF(H4800="Yes",IF(I4800="Yes","Yes","No"),"No")</f>
        <v>No</v>
      </c>
      <c r="Q4796" s="108" t="s">
        <v>2758</v>
      </c>
      <c r="R4796" s="5" t="s">
        <v>1</v>
      </c>
      <c r="S4796" s="1" t="s">
        <v>5</v>
      </c>
      <c r="T4796" s="1" t="s">
        <v>3</v>
      </c>
      <c r="U4796" s="5">
        <v>962</v>
      </c>
      <c r="V4796" s="1">
        <v>68.400000000000006</v>
      </c>
      <c r="W4796" s="1">
        <v>70.72</v>
      </c>
      <c r="X4796" s="6">
        <f t="shared" si="6057"/>
        <v>-2.3199999999999932</v>
      </c>
      <c r="Y4796" s="14">
        <v>689</v>
      </c>
      <c r="Z4796" s="1">
        <v>71.7</v>
      </c>
      <c r="AA4796" s="1">
        <v>75.040000000000006</v>
      </c>
      <c r="AB4796" s="72">
        <f t="shared" si="6069"/>
        <v>-3.3400000000000034</v>
      </c>
      <c r="AC4796" s="53"/>
    </row>
    <row r="4797" spans="1:29" x14ac:dyDescent="0.25">
      <c r="A4797" s="53">
        <v>6601017</v>
      </c>
      <c r="B4797" s="89" t="s">
        <v>2678</v>
      </c>
      <c r="C4797" s="53" t="s">
        <v>484</v>
      </c>
      <c r="D4797" s="49" t="s">
        <v>2507</v>
      </c>
      <c r="E4797" s="47">
        <f>VLOOKUP('2012 Accountability Database'!A4794,Dems1112!$A$2:$G$1082,3)</f>
        <v>0.88</v>
      </c>
      <c r="F4797" s="66"/>
      <c r="G4797" s="52"/>
      <c r="M4797" s="1" t="s">
        <v>9</v>
      </c>
      <c r="N4797" s="14" t="s">
        <v>2504</v>
      </c>
      <c r="O4797" s="5"/>
      <c r="P4797" s="44" t="str">
        <f t="shared" ref="P4797" si="6133">IF(K4800="Yes",IF(L4800="Yes","Yes","No"),"No")</f>
        <v>No</v>
      </c>
      <c r="Q4797" s="108"/>
      <c r="R4797" s="5" t="s">
        <v>1</v>
      </c>
      <c r="S4797" s="1" t="s">
        <v>5</v>
      </c>
      <c r="T4797" s="1" t="s">
        <v>7</v>
      </c>
      <c r="U4797" s="5">
        <v>928</v>
      </c>
      <c r="V4797" s="1">
        <v>67.56</v>
      </c>
      <c r="W4797" s="1">
        <v>69.650000000000006</v>
      </c>
      <c r="X4797" s="6">
        <f t="shared" si="6057"/>
        <v>-2.0900000000000034</v>
      </c>
      <c r="Y4797" s="14">
        <v>666</v>
      </c>
      <c r="Z4797" s="1">
        <v>71.47</v>
      </c>
      <c r="AA4797" s="1">
        <v>74.849999999999994</v>
      </c>
      <c r="AB4797" s="72">
        <f t="shared" si="6069"/>
        <v>-3.3799999999999955</v>
      </c>
      <c r="AC4797" s="53"/>
    </row>
    <row r="4798" spans="1:29" x14ac:dyDescent="0.25">
      <c r="A4798" s="53">
        <v>6601017</v>
      </c>
      <c r="B4798" s="89" t="s">
        <v>2678</v>
      </c>
      <c r="C4798" s="53" t="s">
        <v>484</v>
      </c>
      <c r="D4798" s="50" t="s">
        <v>2508</v>
      </c>
      <c r="E4798" s="47">
        <f>VLOOKUP('2012 Accountability Database'!A4794,Dems1112!$A$2:$G$1082,4)</f>
        <v>0.94</v>
      </c>
      <c r="F4798" s="65" t="s">
        <v>2486</v>
      </c>
      <c r="G4798" s="62"/>
      <c r="H4798" s="13" t="str">
        <f>IF(V4798&gt;94,"Met",IF(X4798="--","n/a",IF(X4798&gt;=0,"Met","Did Not Meet")))</f>
        <v>Did Not Meet</v>
      </c>
      <c r="I4798" s="13" t="str">
        <f>IF(V4799&gt;94,"Met",IF(X4799="--","n/a",IF(X4799&gt;=0,"Met","Did Not Meet")))</f>
        <v>Did Not Meet</v>
      </c>
      <c r="J4798" s="13"/>
      <c r="K4798" s="13" t="str">
        <f>IF(Z4798&gt;94,"Met",IF(AB4798="--","n/a",IF(AB4798&gt;=0,"Met","Did Not Meet")))</f>
        <v>Did Not Meet</v>
      </c>
      <c r="L4798" s="13" t="str">
        <f>IF(Z4799&gt;94,"Met",IF(AB4799="--","n/a",IF(AB4799&gt;=0,"Met","Did Not Meet")))</f>
        <v>Did Not Meet</v>
      </c>
      <c r="M4798" s="1" t="s">
        <v>9</v>
      </c>
      <c r="N4798" s="68" t="s">
        <v>2497</v>
      </c>
      <c r="O4798" s="35"/>
      <c r="P4798" s="44"/>
      <c r="Q4798" s="108"/>
      <c r="R4798" s="5" t="s">
        <v>6</v>
      </c>
      <c r="S4798" s="1" t="s">
        <v>2</v>
      </c>
      <c r="T4798" s="1" t="s">
        <v>3</v>
      </c>
      <c r="U4798" s="5">
        <v>327</v>
      </c>
      <c r="V4798" s="1">
        <v>75.23</v>
      </c>
      <c r="W4798" s="1">
        <v>76.34</v>
      </c>
      <c r="X4798" s="6">
        <f t="shared" si="6057"/>
        <v>-1.1099999999999994</v>
      </c>
      <c r="Y4798" s="14">
        <v>234</v>
      </c>
      <c r="Z4798" s="1">
        <v>59.4</v>
      </c>
      <c r="AA4798" s="1">
        <v>67.400000000000006</v>
      </c>
      <c r="AB4798" s="72">
        <f t="shared" si="6069"/>
        <v>-8.0000000000000071</v>
      </c>
      <c r="AC4798" s="53"/>
    </row>
    <row r="4799" spans="1:29" x14ac:dyDescent="0.25">
      <c r="A4799" s="53">
        <v>6601017</v>
      </c>
      <c r="B4799" s="89" t="s">
        <v>2678</v>
      </c>
      <c r="C4799" s="53" t="s">
        <v>484</v>
      </c>
      <c r="D4799" s="50" t="s">
        <v>974</v>
      </c>
      <c r="E4799" s="47" t="str">
        <f>VLOOKUP('2012 Accountability Database'!A4794,Dems1112!$A$2:$G$1082,5)</f>
        <v>K-6</v>
      </c>
      <c r="F4799" s="65" t="s">
        <v>2487</v>
      </c>
      <c r="G4799" s="62"/>
      <c r="H4799" s="13" t="str">
        <f>IF(V4800&gt;94,"Met",IF(X4800="--","n/a",IF(X4800&gt;=0,"Met","Did Not Meet")))</f>
        <v>Did Not Meet</v>
      </c>
      <c r="I4799" s="13" t="str">
        <f>IF(V4801&gt;94,"Met",IF(X4801="--","n/a",IF(X4801&gt;=0,"Met","Did Not Meet")))</f>
        <v>Did Not Meet</v>
      </c>
      <c r="J4799" s="13"/>
      <c r="K4799" s="13" t="str">
        <f>IF(Z4800&gt;94,"Met",IF(AB4800="--","n/a",IF(AB4800&gt;=0,"Met","Did Not Meet")))</f>
        <v>Did Not Meet</v>
      </c>
      <c r="L4799" s="13" t="str">
        <f>IF(Z4801&gt;94,"Met",IF(AB4801="--","n/a",IF(AB4801&gt;=0,"Met","Did Not Meet")))</f>
        <v>Did Not Meet</v>
      </c>
      <c r="M4799" s="1" t="s">
        <v>9</v>
      </c>
      <c r="N4799" s="14"/>
      <c r="O4799" s="35" t="s">
        <v>2506</v>
      </c>
      <c r="P4799" s="83" t="str">
        <f t="shared" ref="P4799" si="6134">IF(P4794="No"," ", IF(P4796="No"," ",IF(P4795="No", " ",IF(P4797="No"," ","X"))))</f>
        <v xml:space="preserve"> </v>
      </c>
      <c r="Q4799" s="108"/>
      <c r="R4799" s="5" t="s">
        <v>6</v>
      </c>
      <c r="S4799" s="1" t="s">
        <v>2</v>
      </c>
      <c r="T4799" s="1" t="s">
        <v>7</v>
      </c>
      <c r="U4799" s="5">
        <v>315</v>
      </c>
      <c r="V4799" s="1">
        <v>74.599999999999994</v>
      </c>
      <c r="W4799" s="1">
        <v>75.78</v>
      </c>
      <c r="X4799" s="6">
        <f t="shared" si="6057"/>
        <v>-1.1800000000000068</v>
      </c>
      <c r="Y4799" s="14">
        <v>227</v>
      </c>
      <c r="Z4799" s="1">
        <v>59.03</v>
      </c>
      <c r="AA4799" s="1">
        <v>66.900000000000006</v>
      </c>
      <c r="AB4799" s="72">
        <f t="shared" si="6069"/>
        <v>-7.8700000000000045</v>
      </c>
      <c r="AC4799" s="53"/>
    </row>
    <row r="4800" spans="1:29" ht="15.75" x14ac:dyDescent="0.25">
      <c r="A4800" s="53">
        <v>6601017</v>
      </c>
      <c r="B4800" s="89" t="s">
        <v>2678</v>
      </c>
      <c r="C4800" s="53" t="s">
        <v>484</v>
      </c>
      <c r="D4800" s="50" t="s">
        <v>975</v>
      </c>
      <c r="E4800" s="48" t="str">
        <f>VLOOKUP('2012 Accountability Database'!A4794,Dems1112!$A$2:$G$1082,6)</f>
        <v>1 (Northwest AR)</v>
      </c>
      <c r="F4800" s="66"/>
      <c r="G4800" s="63" t="s">
        <v>2488</v>
      </c>
      <c r="H4800" s="61" t="str">
        <f t="shared" ref="H4800:I4800" si="6135">IF(H4798="Met","Yes",IF(H4799="Met","Yes","No"))</f>
        <v>No</v>
      </c>
      <c r="I4800" s="61" t="str">
        <f t="shared" si="6135"/>
        <v>No</v>
      </c>
      <c r="J4800" s="55"/>
      <c r="K4800" s="61" t="str">
        <f t="shared" ref="K4800:L4800" si="6136">IF(K4798="Met","Yes",IF(K4799="Met","Yes","No"))</f>
        <v>No</v>
      </c>
      <c r="L4800" s="61" t="str">
        <f t="shared" si="6136"/>
        <v>No</v>
      </c>
      <c r="M4800" s="5" t="s">
        <v>9</v>
      </c>
      <c r="N4800" s="14"/>
      <c r="O4800" s="35" t="s">
        <v>2505</v>
      </c>
      <c r="P4800" s="83" t="str">
        <f t="shared" ref="P4800" si="6137">IF(P4799="X"," ",IF(P4801="X"," ","X"))</f>
        <v xml:space="preserve"> </v>
      </c>
      <c r="Q4800" s="94" t="s">
        <v>2759</v>
      </c>
      <c r="R4800" s="5" t="s">
        <v>6</v>
      </c>
      <c r="S4800" s="5" t="s">
        <v>5</v>
      </c>
      <c r="T4800" s="5" t="s">
        <v>3</v>
      </c>
      <c r="U4800" s="5">
        <v>962</v>
      </c>
      <c r="V4800" s="5">
        <v>72.97</v>
      </c>
      <c r="W4800" s="5">
        <v>76.34</v>
      </c>
      <c r="X4800" s="8">
        <f t="shared" si="6057"/>
        <v>-3.3700000000000045</v>
      </c>
      <c r="Y4800" s="14">
        <v>692</v>
      </c>
      <c r="Z4800" s="5">
        <v>61.99</v>
      </c>
      <c r="AA4800" s="5">
        <v>67.400000000000006</v>
      </c>
      <c r="AB4800" s="72">
        <f t="shared" si="6069"/>
        <v>-5.4100000000000037</v>
      </c>
      <c r="AC4800" s="53"/>
    </row>
    <row r="4801" spans="1:29" x14ac:dyDescent="0.25">
      <c r="A4801" s="54">
        <v>6601017</v>
      </c>
      <c r="B4801" s="90" t="s">
        <v>2678</v>
      </c>
      <c r="C4801" s="54" t="s">
        <v>484</v>
      </c>
      <c r="D4801" s="4"/>
      <c r="E4801" s="4"/>
      <c r="F4801" s="67"/>
      <c r="G4801" s="64"/>
      <c r="H4801" s="43"/>
      <c r="I4801" s="43"/>
      <c r="J4801" s="43"/>
      <c r="K4801" s="43"/>
      <c r="L4801" s="43"/>
      <c r="M4801" s="4" t="s">
        <v>9</v>
      </c>
      <c r="N4801" s="15"/>
      <c r="O4801" s="38" t="s">
        <v>2482</v>
      </c>
      <c r="P4801" s="84" t="str">
        <f>IF(E4795="Achieving School"," ","X")</f>
        <v>X</v>
      </c>
      <c r="Q4801" s="91"/>
      <c r="R4801" s="4" t="s">
        <v>6</v>
      </c>
      <c r="S4801" s="4" t="s">
        <v>5</v>
      </c>
      <c r="T4801" s="4" t="s">
        <v>7</v>
      </c>
      <c r="U4801" s="4">
        <v>928</v>
      </c>
      <c r="V4801" s="4">
        <v>72.41</v>
      </c>
      <c r="W4801" s="4">
        <v>75.78</v>
      </c>
      <c r="X4801" s="7">
        <f t="shared" si="6057"/>
        <v>-3.3700000000000045</v>
      </c>
      <c r="Y4801" s="15">
        <v>669</v>
      </c>
      <c r="Z4801" s="4">
        <v>61.58</v>
      </c>
      <c r="AA4801" s="4">
        <v>66.900000000000006</v>
      </c>
      <c r="AB4801" s="73">
        <f t="shared" si="6069"/>
        <v>-5.3200000000000074</v>
      </c>
      <c r="AC4801" s="54"/>
    </row>
    <row r="4802" spans="1:29" x14ac:dyDescent="0.25">
      <c r="A4802" s="1">
        <v>6601018</v>
      </c>
      <c r="B4802" s="87" t="s">
        <v>2678</v>
      </c>
      <c r="C4802" s="55" t="s">
        <v>485</v>
      </c>
      <c r="E4802" s="42"/>
      <c r="F4802" s="65" t="s">
        <v>2483</v>
      </c>
      <c r="G4802" s="62"/>
      <c r="H4802" s="37" t="str">
        <f>IF(V4802&gt;94,"Met",IF(X4802="--","n/a",IF(X4802&gt;=0,"Met","Did Not Meet")))</f>
        <v>Did Not Meet</v>
      </c>
      <c r="I4802" s="37" t="str">
        <f>IF(V4803&gt;94,"Met",IF(X4803="--","n/a",IF(X4803&gt;=0,"Met","Did Not Meet")))</f>
        <v>Did Not Meet</v>
      </c>
      <c r="K4802" s="13" t="str">
        <f>IF(Z4802&gt;94,"Met",IF(AB4802="--","n/a",IF(AB4802&gt;=0,"Met","Did Not Meet")))</f>
        <v>Did Not Meet</v>
      </c>
      <c r="L4802" s="13" t="str">
        <f>IF(Z4803&gt;94,"Met",IF(AB4803="--","n/a",IF(AB4803&gt;=0,"Met","Did Not Meet")))</f>
        <v>Did Not Meet</v>
      </c>
      <c r="M4802" s="1" t="s">
        <v>9</v>
      </c>
      <c r="N4802" s="14" t="s">
        <v>2502</v>
      </c>
      <c r="O4802" s="5"/>
      <c r="P4802" s="44" t="str">
        <f t="shared" ref="P4802" si="6138">IF(H4804="Yes",IF(I4804="Yes","Yes","No"),"No")</f>
        <v>No</v>
      </c>
      <c r="Q4802" s="93"/>
      <c r="R4802" s="5" t="s">
        <v>1</v>
      </c>
      <c r="S4802" s="1" t="s">
        <v>2</v>
      </c>
      <c r="T4802" s="1" t="s">
        <v>3</v>
      </c>
      <c r="U4802" s="5">
        <v>263</v>
      </c>
      <c r="V4802" s="1">
        <v>73.760000000000005</v>
      </c>
      <c r="W4802" s="1">
        <v>76.819999999999993</v>
      </c>
      <c r="X4802" s="6">
        <f t="shared" ref="X4802:X4865" si="6139">V4802-W4802</f>
        <v>-3.0599999999999881</v>
      </c>
      <c r="Y4802" s="14">
        <v>190</v>
      </c>
      <c r="Z4802" s="1">
        <v>75.790000000000006</v>
      </c>
      <c r="AA4802" s="1">
        <v>83.15</v>
      </c>
      <c r="AB4802" s="72">
        <f t="shared" si="6069"/>
        <v>-7.3599999999999994</v>
      </c>
      <c r="AC4802" s="36"/>
    </row>
    <row r="4803" spans="1:29" ht="15.75" x14ac:dyDescent="0.25">
      <c r="A4803" s="53">
        <v>6601018</v>
      </c>
      <c r="B4803" s="89" t="s">
        <v>2678</v>
      </c>
      <c r="C4803" s="53" t="s">
        <v>485</v>
      </c>
      <c r="D4803" s="49" t="s">
        <v>2498</v>
      </c>
      <c r="E4803" s="34" t="str">
        <f>M4802</f>
        <v>Needs Improvement School</v>
      </c>
      <c r="F4803" s="65" t="s">
        <v>2484</v>
      </c>
      <c r="G4803" s="62"/>
      <c r="H4803" s="13" t="str">
        <f>IF(V4804&gt;94,"Met",IF(X4804="--","n/a",IF(X4804&gt;=0,"Met","Did Not Meet")))</f>
        <v>Did Not Meet</v>
      </c>
      <c r="I4803" s="13" t="str">
        <f>IF(V4805&gt;94,"Met",IF(X4805="--","n/a",IF(X4805&gt;=0,"Met","Did Not Meet")))</f>
        <v>Did Not Meet</v>
      </c>
      <c r="K4803" s="13" t="str">
        <f>IF(Z4804&gt;94,"Met",IF(AB4804="--","n/a",IF(AB4804&gt;=0,"Met","Did Not Meet")))</f>
        <v>Did Not Meet</v>
      </c>
      <c r="L4803" s="13" t="str">
        <f>IF(Z4805&gt;94,"Met",IF(AB4805="--","n/a",IF(AB4805&gt;=0,"Met","Did Not Meet")))</f>
        <v>Did Not Meet</v>
      </c>
      <c r="M4803" s="1" t="s">
        <v>9</v>
      </c>
      <c r="N4803" s="14" t="s">
        <v>2501</v>
      </c>
      <c r="O4803" s="5"/>
      <c r="P4803" s="44" t="str">
        <f t="shared" ref="P4803" si="6140">IF(K4804="Yes",IF(L4804="Yes","Yes","No"),"No")</f>
        <v>No</v>
      </c>
      <c r="Q4803" s="94" t="s">
        <v>2759</v>
      </c>
      <c r="R4803" s="5" t="s">
        <v>1</v>
      </c>
      <c r="S4803" s="1" t="s">
        <v>2</v>
      </c>
      <c r="T4803" s="1" t="s">
        <v>7</v>
      </c>
      <c r="U4803" s="5">
        <v>244</v>
      </c>
      <c r="V4803" s="1">
        <v>71.72</v>
      </c>
      <c r="W4803" s="1">
        <v>75.650000000000006</v>
      </c>
      <c r="X4803" s="6">
        <f t="shared" si="6139"/>
        <v>-3.9300000000000068</v>
      </c>
      <c r="Y4803" s="14">
        <v>175</v>
      </c>
      <c r="Z4803" s="1">
        <v>74.86</v>
      </c>
      <c r="AA4803" s="1">
        <v>82.51</v>
      </c>
      <c r="AB4803" s="72">
        <f t="shared" si="6069"/>
        <v>-7.6500000000000057</v>
      </c>
      <c r="AC4803" s="53"/>
    </row>
    <row r="4804" spans="1:29" ht="15" customHeight="1" x14ac:dyDescent="0.25">
      <c r="A4804" s="53">
        <v>6601018</v>
      </c>
      <c r="B4804" s="89" t="s">
        <v>2678</v>
      </c>
      <c r="C4804" s="53" t="s">
        <v>485</v>
      </c>
      <c r="D4804" s="49" t="s">
        <v>2499</v>
      </c>
      <c r="E4804" s="35" t="str">
        <f>VLOOKUP('2012 Accountability Database'!$A4802,'2011 AYP'!A$2:B$1072,2)</f>
        <v>SI_6 (School Improvement Year 6)</v>
      </c>
      <c r="F4804" s="66"/>
      <c r="G4804" s="63" t="s">
        <v>2485</v>
      </c>
      <c r="H4804" s="60" t="str">
        <f t="shared" ref="H4804:I4804" si="6141">IF(H4802="Met","Yes",IF(H4803="Met","Yes","No"))</f>
        <v>No</v>
      </c>
      <c r="I4804" s="60" t="str">
        <f t="shared" si="6141"/>
        <v>No</v>
      </c>
      <c r="J4804" s="42"/>
      <c r="K4804" s="60" t="str">
        <f t="shared" ref="K4804:L4804" si="6142">IF(K4802="Met","Yes",IF(K4803="Met","Yes","No"))</f>
        <v>No</v>
      </c>
      <c r="L4804" s="60" t="str">
        <f t="shared" si="6142"/>
        <v>No</v>
      </c>
      <c r="M4804" s="5" t="s">
        <v>9</v>
      </c>
      <c r="N4804" s="14" t="s">
        <v>2503</v>
      </c>
      <c r="O4804" s="5"/>
      <c r="P4804" s="44" t="str">
        <f t="shared" ref="P4804" si="6143">IF(H4808="Yes",IF(I4808="Yes","Yes","No"),"No")</f>
        <v>No</v>
      </c>
      <c r="Q4804" s="108" t="s">
        <v>2758</v>
      </c>
      <c r="R4804" s="5" t="s">
        <v>1</v>
      </c>
      <c r="S4804" s="5" t="s">
        <v>5</v>
      </c>
      <c r="T4804" s="5" t="s">
        <v>3</v>
      </c>
      <c r="U4804" s="5">
        <v>783</v>
      </c>
      <c r="V4804" s="5">
        <v>71.78</v>
      </c>
      <c r="W4804" s="5">
        <v>76.819999999999993</v>
      </c>
      <c r="X4804" s="8">
        <f t="shared" si="6139"/>
        <v>-5.039999999999992</v>
      </c>
      <c r="Y4804" s="14">
        <v>560</v>
      </c>
      <c r="Z4804" s="5">
        <v>78.75</v>
      </c>
      <c r="AA4804" s="5">
        <v>83.15</v>
      </c>
      <c r="AB4804" s="72">
        <f t="shared" si="6069"/>
        <v>-4.4000000000000057</v>
      </c>
      <c r="AC4804" s="53"/>
    </row>
    <row r="4805" spans="1:29" x14ac:dyDescent="0.25">
      <c r="A4805" s="53">
        <v>6601018</v>
      </c>
      <c r="B4805" s="89" t="s">
        <v>2678</v>
      </c>
      <c r="C4805" s="53" t="s">
        <v>485</v>
      </c>
      <c r="D4805" s="49" t="s">
        <v>2507</v>
      </c>
      <c r="E4805" s="47">
        <f>VLOOKUP('2012 Accountability Database'!A4802,Dems1112!$A$2:$G$1082,3)</f>
        <v>0.87</v>
      </c>
      <c r="F4805" s="66"/>
      <c r="G4805" s="52"/>
      <c r="M4805" s="1" t="s">
        <v>9</v>
      </c>
      <c r="N4805" s="14" t="s">
        <v>2504</v>
      </c>
      <c r="O4805" s="5"/>
      <c r="P4805" s="44" t="str">
        <f t="shared" ref="P4805" si="6144">IF(K4808="Yes",IF(L4808="Yes","Yes","No"),"No")</f>
        <v>No</v>
      </c>
      <c r="Q4805" s="108"/>
      <c r="R4805" s="5" t="s">
        <v>1</v>
      </c>
      <c r="S4805" s="1" t="s">
        <v>5</v>
      </c>
      <c r="T4805" s="1" t="s">
        <v>7</v>
      </c>
      <c r="U4805" s="5">
        <v>735</v>
      </c>
      <c r="V4805" s="1">
        <v>70.34</v>
      </c>
      <c r="W4805" s="1">
        <v>75.650000000000006</v>
      </c>
      <c r="X4805" s="6">
        <f t="shared" si="6139"/>
        <v>-5.3100000000000023</v>
      </c>
      <c r="Y4805" s="14">
        <v>524</v>
      </c>
      <c r="Z4805" s="1">
        <v>78.05</v>
      </c>
      <c r="AA4805" s="1">
        <v>82.51</v>
      </c>
      <c r="AB4805" s="72">
        <f t="shared" si="6069"/>
        <v>-4.460000000000008</v>
      </c>
      <c r="AC4805" s="53"/>
    </row>
    <row r="4806" spans="1:29" x14ac:dyDescent="0.25">
      <c r="A4806" s="53">
        <v>6601018</v>
      </c>
      <c r="B4806" s="89" t="s">
        <v>2678</v>
      </c>
      <c r="C4806" s="53" t="s">
        <v>485</v>
      </c>
      <c r="D4806" s="50" t="s">
        <v>2508</v>
      </c>
      <c r="E4806" s="47">
        <f>VLOOKUP('2012 Accountability Database'!A4802,Dems1112!$A$2:$G$1082,4)</f>
        <v>0.92</v>
      </c>
      <c r="F4806" s="65" t="s">
        <v>2486</v>
      </c>
      <c r="G4806" s="62"/>
      <c r="H4806" s="13" t="str">
        <f>IF(V4806&gt;94,"Met",IF(X4806="--","n/a",IF(X4806&gt;=0,"Met","Did Not Meet")))</f>
        <v>Did Not Meet</v>
      </c>
      <c r="I4806" s="13" t="str">
        <f>IF(V4807&gt;94,"Met",IF(X4807="--","n/a",IF(X4807&gt;=0,"Met","Did Not Meet")))</f>
        <v>Did Not Meet</v>
      </c>
      <c r="J4806" s="13"/>
      <c r="K4806" s="13" t="str">
        <f>IF(Z4806&gt;94,"Met",IF(AB4806="--","n/a",IF(AB4806&gt;=0,"Met","Did Not Meet")))</f>
        <v>Did Not Meet</v>
      </c>
      <c r="L4806" s="13" t="str">
        <f>IF(Z4807&gt;94,"Met",IF(AB4807="--","n/a",IF(AB4807&gt;=0,"Met","Did Not Meet")))</f>
        <v>Did Not Meet</v>
      </c>
      <c r="M4806" s="1" t="s">
        <v>9</v>
      </c>
      <c r="N4806" s="68" t="s">
        <v>2497</v>
      </c>
      <c r="O4806" s="35"/>
      <c r="P4806" s="44"/>
      <c r="Q4806" s="108"/>
      <c r="R4806" s="5" t="s">
        <v>6</v>
      </c>
      <c r="S4806" s="1" t="s">
        <v>2</v>
      </c>
      <c r="T4806" s="1" t="s">
        <v>3</v>
      </c>
      <c r="U4806" s="5">
        <v>263</v>
      </c>
      <c r="V4806" s="1">
        <v>74.900000000000006</v>
      </c>
      <c r="W4806" s="1">
        <v>80.739999999999995</v>
      </c>
      <c r="X4806" s="6">
        <f t="shared" si="6139"/>
        <v>-5.8399999999999892</v>
      </c>
      <c r="Y4806" s="14">
        <v>190</v>
      </c>
      <c r="Z4806" s="1">
        <v>56.84</v>
      </c>
      <c r="AA4806" s="1">
        <v>73.239999999999995</v>
      </c>
      <c r="AB4806" s="72">
        <f t="shared" si="6069"/>
        <v>-16.399999999999991</v>
      </c>
      <c r="AC4806" s="53"/>
    </row>
    <row r="4807" spans="1:29" x14ac:dyDescent="0.25">
      <c r="A4807" s="53">
        <v>6601018</v>
      </c>
      <c r="B4807" s="89" t="s">
        <v>2678</v>
      </c>
      <c r="C4807" s="53" t="s">
        <v>485</v>
      </c>
      <c r="D4807" s="50" t="s">
        <v>974</v>
      </c>
      <c r="E4807" s="47" t="str">
        <f>VLOOKUP('2012 Accountability Database'!A4802,Dems1112!$A$2:$G$1082,5)</f>
        <v>K-6</v>
      </c>
      <c r="F4807" s="65" t="s">
        <v>2487</v>
      </c>
      <c r="G4807" s="62"/>
      <c r="H4807" s="13" t="str">
        <f>IF(V4808&gt;94,"Met",IF(X4808="--","n/a",IF(X4808&gt;=0,"Met","Did Not Meet")))</f>
        <v>Did Not Meet</v>
      </c>
      <c r="I4807" s="13" t="str">
        <f>IF(V4809&gt;94,"Met",IF(X4809="--","n/a",IF(X4809&gt;=0,"Met","Did Not Meet")))</f>
        <v>Did Not Meet</v>
      </c>
      <c r="J4807" s="13"/>
      <c r="K4807" s="13" t="str">
        <f>IF(Z4808&gt;94,"Met",IF(AB4808="--","n/a",IF(AB4808&gt;=0,"Met","Did Not Meet")))</f>
        <v>Did Not Meet</v>
      </c>
      <c r="L4807" s="13" t="str">
        <f>IF(Z4809&gt;94,"Met",IF(AB4809="--","n/a",IF(AB4809&gt;=0,"Met","Did Not Meet")))</f>
        <v>Did Not Meet</v>
      </c>
      <c r="M4807" s="1" t="s">
        <v>9</v>
      </c>
      <c r="N4807" s="14"/>
      <c r="O4807" s="35" t="s">
        <v>2506</v>
      </c>
      <c r="P4807" s="83" t="str">
        <f t="shared" ref="P4807" si="6145">IF(P4802="No"," ", IF(P4804="No"," ",IF(P4803="No", " ",IF(P4805="No"," ","X"))))</f>
        <v xml:space="preserve"> </v>
      </c>
      <c r="Q4807" s="108"/>
      <c r="R4807" s="5" t="s">
        <v>6</v>
      </c>
      <c r="S4807" s="1" t="s">
        <v>2</v>
      </c>
      <c r="T4807" s="1" t="s">
        <v>7</v>
      </c>
      <c r="U4807" s="5">
        <v>244</v>
      </c>
      <c r="V4807" s="1">
        <v>74.59</v>
      </c>
      <c r="W4807" s="1">
        <v>79.84</v>
      </c>
      <c r="X4807" s="6">
        <f t="shared" si="6139"/>
        <v>-5.25</v>
      </c>
      <c r="Y4807" s="14">
        <v>175</v>
      </c>
      <c r="Z4807" s="1">
        <v>54.86</v>
      </c>
      <c r="AA4807" s="1">
        <v>72.45</v>
      </c>
      <c r="AB4807" s="72">
        <f t="shared" si="6069"/>
        <v>-17.590000000000003</v>
      </c>
      <c r="AC4807" s="53"/>
    </row>
    <row r="4808" spans="1:29" ht="15.75" x14ac:dyDescent="0.25">
      <c r="A4808" s="53">
        <v>6601018</v>
      </c>
      <c r="B4808" s="89" t="s">
        <v>2678</v>
      </c>
      <c r="C4808" s="53" t="s">
        <v>485</v>
      </c>
      <c r="D4808" s="50" t="s">
        <v>975</v>
      </c>
      <c r="E4808" s="48" t="str">
        <f>VLOOKUP('2012 Accountability Database'!A4802,Dems1112!$A$2:$G$1082,6)</f>
        <v>1 (Northwest AR)</v>
      </c>
      <c r="F4808" s="66"/>
      <c r="G4808" s="63" t="s">
        <v>2488</v>
      </c>
      <c r="H4808" s="61" t="str">
        <f t="shared" ref="H4808:I4808" si="6146">IF(H4806="Met","Yes",IF(H4807="Met","Yes","No"))</f>
        <v>No</v>
      </c>
      <c r="I4808" s="61" t="str">
        <f t="shared" si="6146"/>
        <v>No</v>
      </c>
      <c r="J4808" s="55"/>
      <c r="K4808" s="61" t="str">
        <f t="shared" ref="K4808:L4808" si="6147">IF(K4806="Met","Yes",IF(K4807="Met","Yes","No"))</f>
        <v>No</v>
      </c>
      <c r="L4808" s="61" t="str">
        <f t="shared" si="6147"/>
        <v>No</v>
      </c>
      <c r="M4808" s="1" t="s">
        <v>9</v>
      </c>
      <c r="N4808" s="14"/>
      <c r="O4808" s="35" t="s">
        <v>2505</v>
      </c>
      <c r="P4808" s="83" t="str">
        <f t="shared" ref="P4808" si="6148">IF(P4807="X"," ",IF(P4809="X"," ","X"))</f>
        <v xml:space="preserve"> </v>
      </c>
      <c r="Q4808" s="94" t="s">
        <v>2759</v>
      </c>
      <c r="R4808" s="5" t="s">
        <v>6</v>
      </c>
      <c r="S4808" s="1" t="s">
        <v>5</v>
      </c>
      <c r="T4808" s="1" t="s">
        <v>3</v>
      </c>
      <c r="U4808" s="5">
        <v>783</v>
      </c>
      <c r="V4808" s="1">
        <v>74.459999999999994</v>
      </c>
      <c r="W4808" s="1">
        <v>80.739999999999995</v>
      </c>
      <c r="X4808" s="6">
        <f t="shared" si="6139"/>
        <v>-6.2800000000000011</v>
      </c>
      <c r="Y4808" s="14">
        <v>563</v>
      </c>
      <c r="Z4808" s="1">
        <v>65.36</v>
      </c>
      <c r="AA4808" s="1">
        <v>73.239999999999995</v>
      </c>
      <c r="AB4808" s="72">
        <f t="shared" si="6069"/>
        <v>-7.8799999999999955</v>
      </c>
      <c r="AC4808" s="53"/>
    </row>
    <row r="4809" spans="1:29" x14ac:dyDescent="0.25">
      <c r="A4809" s="54">
        <v>6601018</v>
      </c>
      <c r="B4809" s="90" t="s">
        <v>2678</v>
      </c>
      <c r="C4809" s="54" t="s">
        <v>485</v>
      </c>
      <c r="D4809" s="4"/>
      <c r="E4809" s="4"/>
      <c r="F4809" s="67"/>
      <c r="G4809" s="64"/>
      <c r="H4809" s="43"/>
      <c r="I4809" s="43"/>
      <c r="J4809" s="43"/>
      <c r="K4809" s="43"/>
      <c r="L4809" s="43"/>
      <c r="M4809" s="4" t="s">
        <v>9</v>
      </c>
      <c r="N4809" s="15"/>
      <c r="O4809" s="38" t="s">
        <v>2482</v>
      </c>
      <c r="P4809" s="84" t="str">
        <f>IF(E4803="Achieving School"," ","X")</f>
        <v>X</v>
      </c>
      <c r="Q4809" s="91"/>
      <c r="R4809" s="4" t="s">
        <v>6</v>
      </c>
      <c r="S4809" s="4" t="s">
        <v>5</v>
      </c>
      <c r="T4809" s="4" t="s">
        <v>7</v>
      </c>
      <c r="U4809" s="4">
        <v>735</v>
      </c>
      <c r="V4809" s="4">
        <v>73.739999999999995</v>
      </c>
      <c r="W4809" s="4">
        <v>79.84</v>
      </c>
      <c r="X4809" s="7">
        <f t="shared" si="6139"/>
        <v>-6.1000000000000085</v>
      </c>
      <c r="Y4809" s="15">
        <v>527</v>
      </c>
      <c r="Z4809" s="4">
        <v>64.709999999999994</v>
      </c>
      <c r="AA4809" s="4">
        <v>72.45</v>
      </c>
      <c r="AB4809" s="73">
        <f t="shared" si="6069"/>
        <v>-7.7400000000000091</v>
      </c>
      <c r="AC4809" s="54"/>
    </row>
    <row r="4810" spans="1:29" x14ac:dyDescent="0.25">
      <c r="A4810" s="1">
        <v>6601019</v>
      </c>
      <c r="B4810" s="87" t="s">
        <v>2678</v>
      </c>
      <c r="C4810" s="55" t="s">
        <v>486</v>
      </c>
      <c r="E4810" s="42"/>
      <c r="F4810" s="65" t="s">
        <v>2483</v>
      </c>
      <c r="G4810" s="62"/>
      <c r="H4810" s="37" t="str">
        <f>IF(V4810&gt;94,"Met",IF(X4810="--","n/a",IF(X4810&gt;=0,"Met","Did Not Meet")))</f>
        <v>Met</v>
      </c>
      <c r="I4810" s="37" t="str">
        <f>IF(V4811&gt;94,"Met",IF(X4811="--","n/a",IF(X4811&gt;=0,"Met","Did Not Meet")))</f>
        <v>Met</v>
      </c>
      <c r="K4810" s="13" t="str">
        <f>IF(Z4810&gt;94,"Met",IF(AB4810="--","n/a",IF(AB4810&gt;=0,"Met","Did Not Meet")))</f>
        <v>Did Not Meet</v>
      </c>
      <c r="L4810" s="13" t="str">
        <f>IF(Z4811&gt;94,"Met",IF(AB4811="--","n/a",IF(AB4811&gt;=0,"Met","Did Not Meet")))</f>
        <v>Did Not Meet</v>
      </c>
      <c r="M4810" s="1" t="s">
        <v>37</v>
      </c>
      <c r="N4810" s="14" t="s">
        <v>2502</v>
      </c>
      <c r="O4810" s="5"/>
      <c r="P4810" s="44" t="str">
        <f t="shared" ref="P4810" si="6149">IF(H4812="Yes",IF(I4812="Yes","Yes","No"),"No")</f>
        <v>Yes</v>
      </c>
      <c r="Q4810" s="93"/>
      <c r="R4810" s="5" t="s">
        <v>1</v>
      </c>
      <c r="S4810" s="1" t="s">
        <v>2</v>
      </c>
      <c r="T4810" s="1" t="s">
        <v>3</v>
      </c>
      <c r="U4810" s="5">
        <v>182</v>
      </c>
      <c r="V4810" s="1">
        <v>70.88</v>
      </c>
      <c r="W4810" s="1">
        <v>63.43</v>
      </c>
      <c r="X4810" s="9">
        <f t="shared" si="6139"/>
        <v>7.4499999999999957</v>
      </c>
      <c r="Y4810" s="14">
        <v>129</v>
      </c>
      <c r="Z4810" s="1">
        <v>74.42</v>
      </c>
      <c r="AA4810" s="1">
        <v>76.91</v>
      </c>
      <c r="AB4810" s="72">
        <f t="shared" si="6069"/>
        <v>-2.4899999999999949</v>
      </c>
      <c r="AC4810" s="36" t="s">
        <v>19</v>
      </c>
    </row>
    <row r="4811" spans="1:29" ht="15.75" x14ac:dyDescent="0.25">
      <c r="A4811" s="53">
        <v>6601019</v>
      </c>
      <c r="B4811" s="89" t="s">
        <v>2678</v>
      </c>
      <c r="C4811" s="53" t="s">
        <v>486</v>
      </c>
      <c r="D4811" s="49" t="s">
        <v>2498</v>
      </c>
      <c r="E4811" s="34" t="str">
        <f>M4810</f>
        <v>Needs Improvement Priority School</v>
      </c>
      <c r="F4811" s="65" t="s">
        <v>2484</v>
      </c>
      <c r="G4811" s="62"/>
      <c r="H4811" s="13" t="str">
        <f>IF(V4812&gt;94,"Met",IF(X4812="--","n/a",IF(X4812&gt;=0,"Met","Did Not Meet")))</f>
        <v>Did Not Meet</v>
      </c>
      <c r="I4811" s="13" t="str">
        <f>IF(V4813&gt;94,"Met",IF(X4813="--","n/a",IF(X4813&gt;=0,"Met","Did Not Meet")))</f>
        <v>Did Not Meet</v>
      </c>
      <c r="K4811" s="13" t="str">
        <f>IF(Z4812&gt;94,"Met",IF(AB4812="--","n/a",IF(AB4812&gt;=0,"Met","Did Not Meet")))</f>
        <v>Did Not Meet</v>
      </c>
      <c r="L4811" s="13" t="str">
        <f>IF(Z4813&gt;94,"Met",IF(AB4813="--","n/a",IF(AB4813&gt;=0,"Met","Did Not Meet")))</f>
        <v>Did Not Meet</v>
      </c>
      <c r="M4811" s="5" t="s">
        <v>37</v>
      </c>
      <c r="N4811" s="14" t="s">
        <v>2501</v>
      </c>
      <c r="O4811" s="5"/>
      <c r="P4811" s="44" t="str">
        <f t="shared" ref="P4811" si="6150">IF(K4812="Yes",IF(L4812="Yes","Yes","No"),"No")</f>
        <v>No</v>
      </c>
      <c r="Q4811" s="94" t="s">
        <v>2759</v>
      </c>
      <c r="R4811" s="5" t="s">
        <v>1</v>
      </c>
      <c r="S4811" s="5" t="s">
        <v>2</v>
      </c>
      <c r="T4811" s="5" t="s">
        <v>7</v>
      </c>
      <c r="U4811" s="5">
        <v>178</v>
      </c>
      <c r="V4811" s="5">
        <v>70.22</v>
      </c>
      <c r="W4811" s="5">
        <v>63.33</v>
      </c>
      <c r="X4811" s="11">
        <f t="shared" si="6139"/>
        <v>6.8900000000000006</v>
      </c>
      <c r="Y4811" s="14">
        <v>127</v>
      </c>
      <c r="Z4811" s="5">
        <v>74.02</v>
      </c>
      <c r="AA4811" s="5">
        <v>76.55</v>
      </c>
      <c r="AB4811" s="72">
        <f t="shared" ref="AB4811:AB4874" si="6151">Z4811-AA4811</f>
        <v>-2.5300000000000011</v>
      </c>
      <c r="AC4811" s="53" t="s">
        <v>19</v>
      </c>
    </row>
    <row r="4812" spans="1:29" ht="15" customHeight="1" x14ac:dyDescent="0.25">
      <c r="A4812" s="53">
        <v>6601019</v>
      </c>
      <c r="B4812" s="89" t="s">
        <v>2678</v>
      </c>
      <c r="C4812" s="53" t="s">
        <v>486</v>
      </c>
      <c r="D4812" s="49" t="s">
        <v>2499</v>
      </c>
      <c r="E4812" s="35" t="str">
        <f>VLOOKUP('2012 Accountability Database'!$A4810,'2011 AYP'!A$2:B$1072,2)</f>
        <v>SI_M (School Improvement - Met Standards)</v>
      </c>
      <c r="F4812" s="66"/>
      <c r="G4812" s="63" t="s">
        <v>2485</v>
      </c>
      <c r="H4812" s="60" t="str">
        <f t="shared" ref="H4812:I4812" si="6152">IF(H4810="Met","Yes",IF(H4811="Met","Yes","No"))</f>
        <v>Yes</v>
      </c>
      <c r="I4812" s="60" t="str">
        <f t="shared" si="6152"/>
        <v>Yes</v>
      </c>
      <c r="J4812" s="42"/>
      <c r="K4812" s="60" t="str">
        <f t="shared" ref="K4812:L4812" si="6153">IF(K4810="Met","Yes",IF(K4811="Met","Yes","No"))</f>
        <v>No</v>
      </c>
      <c r="L4812" s="60" t="str">
        <f t="shared" si="6153"/>
        <v>No</v>
      </c>
      <c r="M4812" s="1" t="s">
        <v>37</v>
      </c>
      <c r="N4812" s="14" t="s">
        <v>2503</v>
      </c>
      <c r="O4812" s="5"/>
      <c r="P4812" s="44" t="str">
        <f t="shared" ref="P4812" si="6154">IF(H4816="Yes",IF(I4816="Yes","Yes","No"),"No")</f>
        <v>No</v>
      </c>
      <c r="Q4812" s="108" t="s">
        <v>2758</v>
      </c>
      <c r="R4812" s="5" t="s">
        <v>1</v>
      </c>
      <c r="S4812" s="1" t="s">
        <v>5</v>
      </c>
      <c r="T4812" s="1" t="s">
        <v>3</v>
      </c>
      <c r="U4812" s="5">
        <v>547</v>
      </c>
      <c r="V4812" s="1">
        <v>57.4</v>
      </c>
      <c r="W4812" s="1">
        <v>63.43</v>
      </c>
      <c r="X4812" s="6">
        <f t="shared" si="6139"/>
        <v>-6.0300000000000011</v>
      </c>
      <c r="Y4812" s="14">
        <v>395</v>
      </c>
      <c r="Z4812" s="1">
        <v>71.650000000000006</v>
      </c>
      <c r="AA4812" s="1">
        <v>76.91</v>
      </c>
      <c r="AB4812" s="72">
        <f t="shared" si="6151"/>
        <v>-5.2599999999999909</v>
      </c>
      <c r="AC4812" s="53" t="s">
        <v>19</v>
      </c>
    </row>
    <row r="4813" spans="1:29" x14ac:dyDescent="0.25">
      <c r="A4813" s="53">
        <v>6601019</v>
      </c>
      <c r="B4813" s="89" t="s">
        <v>2678</v>
      </c>
      <c r="C4813" s="53" t="s">
        <v>486</v>
      </c>
      <c r="D4813" s="49" t="s">
        <v>2507</v>
      </c>
      <c r="E4813" s="47">
        <f>VLOOKUP('2012 Accountability Database'!A4810,Dems1112!$A$2:$G$1082,3)</f>
        <v>0.82</v>
      </c>
      <c r="F4813" s="66"/>
      <c r="G4813" s="52"/>
      <c r="M4813" s="1" t="s">
        <v>37</v>
      </c>
      <c r="N4813" s="14" t="s">
        <v>2504</v>
      </c>
      <c r="O4813" s="5"/>
      <c r="P4813" s="44" t="str">
        <f t="shared" ref="P4813" si="6155">IF(K4816="Yes",IF(L4816="Yes","Yes","No"),"No")</f>
        <v>Yes</v>
      </c>
      <c r="Q4813" s="108"/>
      <c r="R4813" s="5" t="s">
        <v>1</v>
      </c>
      <c r="S4813" s="1" t="s">
        <v>5</v>
      </c>
      <c r="T4813" s="1" t="s">
        <v>7</v>
      </c>
      <c r="U4813" s="5">
        <v>538</v>
      </c>
      <c r="V4813" s="1">
        <v>56.88</v>
      </c>
      <c r="W4813" s="1">
        <v>63.33</v>
      </c>
      <c r="X4813" s="6">
        <f t="shared" si="6139"/>
        <v>-6.4499999999999957</v>
      </c>
      <c r="Y4813" s="14">
        <v>390</v>
      </c>
      <c r="Z4813" s="1">
        <v>71.28</v>
      </c>
      <c r="AA4813" s="1">
        <v>76.55</v>
      </c>
      <c r="AB4813" s="72">
        <f t="shared" si="6151"/>
        <v>-5.269999999999996</v>
      </c>
      <c r="AC4813" s="53" t="s">
        <v>19</v>
      </c>
    </row>
    <row r="4814" spans="1:29" x14ac:dyDescent="0.25">
      <c r="A4814" s="53">
        <v>6601019</v>
      </c>
      <c r="B4814" s="89" t="s">
        <v>2678</v>
      </c>
      <c r="C4814" s="53" t="s">
        <v>486</v>
      </c>
      <c r="D4814" s="50" t="s">
        <v>2508</v>
      </c>
      <c r="E4814" s="47">
        <f>VLOOKUP('2012 Accountability Database'!A4810,Dems1112!$A$2:$G$1082,4)</f>
        <v>0.96</v>
      </c>
      <c r="F4814" s="65" t="s">
        <v>2486</v>
      </c>
      <c r="G4814" s="62"/>
      <c r="H4814" s="13" t="str">
        <f>IF(V4814&gt;94,"Met",IF(X4814="--","n/a",IF(X4814&gt;=0,"Met","Did Not Meet")))</f>
        <v>Did Not Meet</v>
      </c>
      <c r="I4814" s="13" t="str">
        <f>IF(V4815&gt;94,"Met",IF(X4815="--","n/a",IF(X4815&gt;=0,"Met","Did Not Meet")))</f>
        <v>Did Not Meet</v>
      </c>
      <c r="J4814" s="13"/>
      <c r="K4814" s="13" t="str">
        <f>IF(Z4814&gt;94,"Met",IF(AB4814="--","n/a",IF(AB4814&gt;=0,"Met","Did Not Meet")))</f>
        <v>Met</v>
      </c>
      <c r="L4814" s="13" t="str">
        <f>IF(Z4815&gt;94,"Met",IF(AB4815="--","n/a",IF(AB4815&gt;=0,"Met","Did Not Meet")))</f>
        <v>Met</v>
      </c>
      <c r="M4814" s="1" t="s">
        <v>37</v>
      </c>
      <c r="N4814" s="68" t="s">
        <v>2497</v>
      </c>
      <c r="O4814" s="35"/>
      <c r="P4814" s="44"/>
      <c r="Q4814" s="108"/>
      <c r="R4814" s="5" t="s">
        <v>6</v>
      </c>
      <c r="S4814" s="1" t="s">
        <v>2</v>
      </c>
      <c r="T4814" s="1" t="s">
        <v>3</v>
      </c>
      <c r="U4814" s="5">
        <v>182</v>
      </c>
      <c r="V4814" s="1">
        <v>63.74</v>
      </c>
      <c r="W4814" s="1">
        <v>65.5</v>
      </c>
      <c r="X4814" s="6">
        <f t="shared" si="6139"/>
        <v>-1.759999999999998</v>
      </c>
      <c r="Y4814" s="14">
        <v>129</v>
      </c>
      <c r="Z4814" s="1">
        <v>64.34</v>
      </c>
      <c r="AA4814" s="1">
        <v>63.62</v>
      </c>
      <c r="AB4814" s="71">
        <f t="shared" si="6151"/>
        <v>0.72000000000000597</v>
      </c>
      <c r="AC4814" s="53" t="s">
        <v>19</v>
      </c>
    </row>
    <row r="4815" spans="1:29" x14ac:dyDescent="0.25">
      <c r="A4815" s="53">
        <v>6601019</v>
      </c>
      <c r="B4815" s="89" t="s">
        <v>2678</v>
      </c>
      <c r="C4815" s="53" t="s">
        <v>486</v>
      </c>
      <c r="D4815" s="50" t="s">
        <v>974</v>
      </c>
      <c r="E4815" s="47" t="str">
        <f>VLOOKUP('2012 Accountability Database'!A4810,Dems1112!$A$2:$G$1082,5)</f>
        <v>K-6</v>
      </c>
      <c r="F4815" s="65" t="s">
        <v>2487</v>
      </c>
      <c r="G4815" s="62"/>
      <c r="H4815" s="13" t="str">
        <f>IF(V4816&gt;94,"Met",IF(X4816="--","n/a",IF(X4816&gt;=0,"Met","Did Not Meet")))</f>
        <v>Did Not Meet</v>
      </c>
      <c r="I4815" s="13" t="str">
        <f>IF(V4817&gt;94,"Met",IF(X4817="--","n/a",IF(X4817&gt;=0,"Met","Did Not Meet")))</f>
        <v>Did Not Meet</v>
      </c>
      <c r="J4815" s="13"/>
      <c r="K4815" s="13" t="str">
        <f>IF(Z4816&gt;94,"Met",IF(AB4816="--","n/a",IF(AB4816&gt;=0,"Met","Did Not Meet")))</f>
        <v>Did Not Meet</v>
      </c>
      <c r="L4815" s="13" t="str">
        <f>IF(Z4817&gt;94,"Met",IF(AB4817="--","n/a",IF(AB4817&gt;=0,"Met","Did Not Meet")))</f>
        <v>Did Not Meet</v>
      </c>
      <c r="M4815" s="1" t="s">
        <v>37</v>
      </c>
      <c r="N4815" s="14"/>
      <c r="O4815" s="35" t="s">
        <v>2506</v>
      </c>
      <c r="P4815" s="83" t="str">
        <f t="shared" ref="P4815" si="6156">IF(P4810="No"," ", IF(P4812="No"," ",IF(P4811="No", " ",IF(P4813="No"," ","X"))))</f>
        <v xml:space="preserve"> </v>
      </c>
      <c r="Q4815" s="108"/>
      <c r="R4815" s="5" t="s">
        <v>6</v>
      </c>
      <c r="S4815" s="1" t="s">
        <v>2</v>
      </c>
      <c r="T4815" s="1" t="s">
        <v>7</v>
      </c>
      <c r="U4815" s="5">
        <v>178</v>
      </c>
      <c r="V4815" s="1">
        <v>63.48</v>
      </c>
      <c r="W4815" s="1">
        <v>64.900000000000006</v>
      </c>
      <c r="X4815" s="6">
        <f t="shared" si="6139"/>
        <v>-1.4200000000000088</v>
      </c>
      <c r="Y4815" s="14">
        <v>127</v>
      </c>
      <c r="Z4815" s="1">
        <v>63.78</v>
      </c>
      <c r="AA4815" s="1">
        <v>63.05</v>
      </c>
      <c r="AB4815" s="71">
        <f t="shared" si="6151"/>
        <v>0.73000000000000398</v>
      </c>
      <c r="AC4815" s="53" t="s">
        <v>19</v>
      </c>
    </row>
    <row r="4816" spans="1:29" ht="15.75" x14ac:dyDescent="0.25">
      <c r="A4816" s="53">
        <v>6601019</v>
      </c>
      <c r="B4816" s="89" t="s">
        <v>2678</v>
      </c>
      <c r="C4816" s="53" t="s">
        <v>486</v>
      </c>
      <c r="D4816" s="50" t="s">
        <v>975</v>
      </c>
      <c r="E4816" s="48" t="str">
        <f>VLOOKUP('2012 Accountability Database'!A4810,Dems1112!$A$2:$G$1082,6)</f>
        <v>1 (Northwest AR)</v>
      </c>
      <c r="F4816" s="66"/>
      <c r="G4816" s="63" t="s">
        <v>2488</v>
      </c>
      <c r="H4816" s="61" t="str">
        <f t="shared" ref="H4816:I4816" si="6157">IF(H4814="Met","Yes",IF(H4815="Met","Yes","No"))</f>
        <v>No</v>
      </c>
      <c r="I4816" s="61" t="str">
        <f t="shared" si="6157"/>
        <v>No</v>
      </c>
      <c r="J4816" s="55"/>
      <c r="K4816" s="61" t="str">
        <f t="shared" ref="K4816:L4816" si="6158">IF(K4814="Met","Yes",IF(K4815="Met","Yes","No"))</f>
        <v>Yes</v>
      </c>
      <c r="L4816" s="61" t="str">
        <f t="shared" si="6158"/>
        <v>Yes</v>
      </c>
      <c r="M4816" s="5" t="s">
        <v>37</v>
      </c>
      <c r="N4816" s="14"/>
      <c r="O4816" s="35" t="s">
        <v>2505</v>
      </c>
      <c r="P4816" s="83" t="str">
        <f t="shared" ref="P4816" si="6159">IF(P4815="X"," ",IF(P4817="X"," ","X"))</f>
        <v xml:space="preserve"> </v>
      </c>
      <c r="Q4816" s="94" t="s">
        <v>2759</v>
      </c>
      <c r="R4816" s="5" t="s">
        <v>6</v>
      </c>
      <c r="S4816" s="5" t="s">
        <v>5</v>
      </c>
      <c r="T4816" s="5" t="s">
        <v>3</v>
      </c>
      <c r="U4816" s="5">
        <v>547</v>
      </c>
      <c r="V4816" s="5">
        <v>56.86</v>
      </c>
      <c r="W4816" s="5">
        <v>65.5</v>
      </c>
      <c r="X4816" s="8">
        <f t="shared" si="6139"/>
        <v>-8.64</v>
      </c>
      <c r="Y4816" s="14">
        <v>395</v>
      </c>
      <c r="Z4816" s="5">
        <v>57.97</v>
      </c>
      <c r="AA4816" s="5">
        <v>63.62</v>
      </c>
      <c r="AB4816" s="72">
        <f t="shared" si="6151"/>
        <v>-5.6499999999999986</v>
      </c>
      <c r="AC4816" s="53" t="s">
        <v>19</v>
      </c>
    </row>
    <row r="4817" spans="1:29" x14ac:dyDescent="0.25">
      <c r="A4817" s="54">
        <v>6601019</v>
      </c>
      <c r="B4817" s="90" t="s">
        <v>2678</v>
      </c>
      <c r="C4817" s="54" t="s">
        <v>486</v>
      </c>
      <c r="D4817" s="4"/>
      <c r="E4817" s="4"/>
      <c r="F4817" s="67"/>
      <c r="G4817" s="64"/>
      <c r="H4817" s="43"/>
      <c r="I4817" s="43"/>
      <c r="J4817" s="43"/>
      <c r="K4817" s="43"/>
      <c r="L4817" s="43"/>
      <c r="M4817" s="4" t="s">
        <v>37</v>
      </c>
      <c r="N4817" s="15"/>
      <c r="O4817" s="38" t="s">
        <v>2482</v>
      </c>
      <c r="P4817" s="84" t="str">
        <f>IF(E4811="Achieving School"," ","X")</f>
        <v>X</v>
      </c>
      <c r="Q4817" s="91"/>
      <c r="R4817" s="4" t="s">
        <v>6</v>
      </c>
      <c r="S4817" s="4" t="s">
        <v>5</v>
      </c>
      <c r="T4817" s="4" t="s">
        <v>7</v>
      </c>
      <c r="U4817" s="4">
        <v>538</v>
      </c>
      <c r="V4817" s="4">
        <v>56.32</v>
      </c>
      <c r="W4817" s="4">
        <v>64.900000000000006</v>
      </c>
      <c r="X4817" s="7">
        <f t="shared" si="6139"/>
        <v>-8.5800000000000054</v>
      </c>
      <c r="Y4817" s="15">
        <v>390</v>
      </c>
      <c r="Z4817" s="4">
        <v>57.44</v>
      </c>
      <c r="AA4817" s="4">
        <v>63.05</v>
      </c>
      <c r="AB4817" s="73">
        <f t="shared" si="6151"/>
        <v>-5.6099999999999994</v>
      </c>
      <c r="AC4817" s="54" t="s">
        <v>19</v>
      </c>
    </row>
    <row r="4818" spans="1:29" x14ac:dyDescent="0.25">
      <c r="A4818" s="1">
        <v>6601020</v>
      </c>
      <c r="B4818" s="87" t="s">
        <v>2678</v>
      </c>
      <c r="C4818" s="55" t="s">
        <v>487</v>
      </c>
      <c r="E4818" s="42"/>
      <c r="F4818" s="65" t="s">
        <v>2483</v>
      </c>
      <c r="G4818" s="62"/>
      <c r="H4818" s="37" t="str">
        <f>IF(V4818&gt;94,"Met",IF(X4818="--","n/a",IF(X4818&gt;=0,"Met","Did Not Meet")))</f>
        <v>Met</v>
      </c>
      <c r="I4818" s="37" t="str">
        <f>IF(V4819&gt;94,"Met",IF(X4819="--","n/a",IF(X4819&gt;=0,"Met","Did Not Meet")))</f>
        <v>Met</v>
      </c>
      <c r="K4818" s="13" t="str">
        <f>IF(Z4818&gt;94,"Met",IF(AB4818="--","n/a",IF(AB4818&gt;=0,"Met","Did Not Meet")))</f>
        <v>Met</v>
      </c>
      <c r="L4818" s="13" t="str">
        <f>IF(Z4819&gt;94,"Met",IF(AB4819="--","n/a",IF(AB4819&gt;=0,"Met","Did Not Meet")))</f>
        <v>Met</v>
      </c>
      <c r="M4818" s="1" t="s">
        <v>9</v>
      </c>
      <c r="N4818" s="14" t="s">
        <v>2502</v>
      </c>
      <c r="O4818" s="5"/>
      <c r="P4818" s="44" t="str">
        <f t="shared" ref="P4818" si="6160">IF(H4820="Yes",IF(I4820="Yes","Yes","No"),"No")</f>
        <v>Yes</v>
      </c>
      <c r="Q4818" s="93"/>
      <c r="R4818" s="5" t="s">
        <v>1</v>
      </c>
      <c r="S4818" s="1" t="s">
        <v>2</v>
      </c>
      <c r="T4818" s="1" t="s">
        <v>3</v>
      </c>
      <c r="U4818" s="5">
        <v>484</v>
      </c>
      <c r="V4818" s="1">
        <v>90.7</v>
      </c>
      <c r="W4818" s="1">
        <v>85.33</v>
      </c>
      <c r="X4818" s="9">
        <f t="shared" si="6139"/>
        <v>5.3700000000000045</v>
      </c>
      <c r="Y4818" s="14">
        <v>436</v>
      </c>
      <c r="Z4818" s="1">
        <v>91.51</v>
      </c>
      <c r="AA4818" s="1">
        <v>86.04</v>
      </c>
      <c r="AB4818" s="71">
        <f t="shared" si="6151"/>
        <v>5.4699999999999989</v>
      </c>
      <c r="AC4818" s="36"/>
    </row>
    <row r="4819" spans="1:29" ht="15.75" x14ac:dyDescent="0.25">
      <c r="A4819" s="53">
        <v>6601020</v>
      </c>
      <c r="B4819" s="89" t="s">
        <v>2678</v>
      </c>
      <c r="C4819" s="53" t="s">
        <v>487</v>
      </c>
      <c r="D4819" s="49" t="s">
        <v>2498</v>
      </c>
      <c r="E4819" s="34" t="str">
        <f>M4818</f>
        <v>Needs Improvement School</v>
      </c>
      <c r="F4819" s="65" t="s">
        <v>2484</v>
      </c>
      <c r="G4819" s="62"/>
      <c r="H4819" s="13" t="str">
        <f>IF(V4820&gt;94,"Met",IF(X4820="--","n/a",IF(X4820&gt;=0,"Met","Did Not Meet")))</f>
        <v>Met</v>
      </c>
      <c r="I4819" s="13" t="str">
        <f>IF(V4821&gt;94,"Met",IF(X4821="--","n/a",IF(X4821&gt;=0,"Met","Did Not Meet")))</f>
        <v>Met</v>
      </c>
      <c r="K4819" s="13" t="str">
        <f>IF(Z4820&gt;94,"Met",IF(AB4820="--","n/a",IF(AB4820&gt;=0,"Met","Did Not Meet")))</f>
        <v>Met</v>
      </c>
      <c r="L4819" s="13" t="str">
        <f>IF(Z4821&gt;94,"Met",IF(AB4821="--","n/a",IF(AB4821&gt;=0,"Met","Did Not Meet")))</f>
        <v>Met</v>
      </c>
      <c r="M4819" s="1" t="s">
        <v>9</v>
      </c>
      <c r="N4819" s="14" t="s">
        <v>2501</v>
      </c>
      <c r="O4819" s="5"/>
      <c r="P4819" s="44" t="str">
        <f t="shared" ref="P4819" si="6161">IF(K4820="Yes",IF(L4820="Yes","Yes","No"),"No")</f>
        <v>Yes</v>
      </c>
      <c r="Q4819" s="94" t="s">
        <v>2759</v>
      </c>
      <c r="R4819" s="5" t="s">
        <v>1</v>
      </c>
      <c r="S4819" s="1" t="s">
        <v>2</v>
      </c>
      <c r="T4819" s="1" t="s">
        <v>7</v>
      </c>
      <c r="U4819" s="5">
        <v>223</v>
      </c>
      <c r="V4819" s="1">
        <v>82.06</v>
      </c>
      <c r="W4819" s="1">
        <v>75.42</v>
      </c>
      <c r="X4819" s="9">
        <f t="shared" si="6139"/>
        <v>6.6400000000000006</v>
      </c>
      <c r="Y4819" s="14">
        <v>207</v>
      </c>
      <c r="Z4819" s="1">
        <v>84.54</v>
      </c>
      <c r="AA4819" s="1">
        <v>78.239999999999995</v>
      </c>
      <c r="AB4819" s="71">
        <f t="shared" si="6151"/>
        <v>6.3000000000000114</v>
      </c>
      <c r="AC4819" s="53"/>
    </row>
    <row r="4820" spans="1:29" ht="15" customHeight="1" x14ac:dyDescent="0.25">
      <c r="A4820" s="53">
        <v>6601020</v>
      </c>
      <c r="B4820" s="89" t="s">
        <v>2678</v>
      </c>
      <c r="C4820" s="53" t="s">
        <v>487</v>
      </c>
      <c r="D4820" s="49" t="s">
        <v>2499</v>
      </c>
      <c r="E4820" s="35" t="str">
        <f>VLOOKUP('2012 Accountability Database'!$A4818,'2011 AYP'!A$2:B$1072,2)</f>
        <v>SI_3 (School Improvement Year 3)</v>
      </c>
      <c r="F4820" s="66"/>
      <c r="G4820" s="63" t="s">
        <v>2485</v>
      </c>
      <c r="H4820" s="60" t="str">
        <f t="shared" ref="H4820:I4820" si="6162">IF(H4818="Met","Yes",IF(H4819="Met","Yes","No"))</f>
        <v>Yes</v>
      </c>
      <c r="I4820" s="60" t="str">
        <f t="shared" si="6162"/>
        <v>Yes</v>
      </c>
      <c r="J4820" s="42"/>
      <c r="K4820" s="60" t="str">
        <f t="shared" ref="K4820:L4820" si="6163">IF(K4818="Met","Yes",IF(K4819="Met","Yes","No"))</f>
        <v>Yes</v>
      </c>
      <c r="L4820" s="60" t="str">
        <f t="shared" si="6163"/>
        <v>Yes</v>
      </c>
      <c r="M4820" s="1" t="s">
        <v>9</v>
      </c>
      <c r="N4820" s="14" t="s">
        <v>2503</v>
      </c>
      <c r="O4820" s="5"/>
      <c r="P4820" s="44" t="str">
        <f t="shared" ref="P4820" si="6164">IF(H4824="Yes",IF(I4824="Yes","Yes","No"),"No")</f>
        <v>No</v>
      </c>
      <c r="Q4820" s="108" t="s">
        <v>2758</v>
      </c>
      <c r="R4820" s="5" t="s">
        <v>1</v>
      </c>
      <c r="S4820" s="1" t="s">
        <v>5</v>
      </c>
      <c r="T4820" s="1" t="s">
        <v>3</v>
      </c>
      <c r="U4820" s="5">
        <v>1459</v>
      </c>
      <c r="V4820" s="1">
        <v>86.36</v>
      </c>
      <c r="W4820" s="1">
        <v>85.33</v>
      </c>
      <c r="X4820" s="9">
        <f t="shared" si="6139"/>
        <v>1.0300000000000011</v>
      </c>
      <c r="Y4820" s="14">
        <v>1308</v>
      </c>
      <c r="Z4820" s="1">
        <v>87.69</v>
      </c>
      <c r="AA4820" s="1">
        <v>86.04</v>
      </c>
      <c r="AB4820" s="71">
        <f t="shared" si="6151"/>
        <v>1.6499999999999915</v>
      </c>
      <c r="AC4820" s="53"/>
    </row>
    <row r="4821" spans="1:29" x14ac:dyDescent="0.25">
      <c r="A4821" s="53">
        <v>6601020</v>
      </c>
      <c r="B4821" s="89" t="s">
        <v>2678</v>
      </c>
      <c r="C4821" s="53" t="s">
        <v>487</v>
      </c>
      <c r="D4821" s="49" t="s">
        <v>2507</v>
      </c>
      <c r="E4821" s="47">
        <f>VLOOKUP('2012 Accountability Database'!A4818,Dems1112!$A$2:$G$1082,3)</f>
        <v>0.32</v>
      </c>
      <c r="F4821" s="66"/>
      <c r="G4821" s="52"/>
      <c r="M4821" s="5" t="s">
        <v>9</v>
      </c>
      <c r="N4821" s="14" t="s">
        <v>2504</v>
      </c>
      <c r="O4821" s="5"/>
      <c r="P4821" s="44" t="str">
        <f t="shared" ref="P4821" si="6165">IF(K4824="Yes",IF(L4824="Yes","Yes","No"),"No")</f>
        <v>No</v>
      </c>
      <c r="Q4821" s="108"/>
      <c r="R4821" s="5" t="s">
        <v>1</v>
      </c>
      <c r="S4821" s="5" t="s">
        <v>5</v>
      </c>
      <c r="T4821" s="5" t="s">
        <v>7</v>
      </c>
      <c r="U4821" s="5">
        <v>648</v>
      </c>
      <c r="V4821" s="5">
        <v>76.23</v>
      </c>
      <c r="W4821" s="5">
        <v>75.42</v>
      </c>
      <c r="X4821" s="11">
        <f t="shared" si="6139"/>
        <v>0.81000000000000227</v>
      </c>
      <c r="Y4821" s="14">
        <v>596</v>
      </c>
      <c r="Z4821" s="5">
        <v>79.36</v>
      </c>
      <c r="AA4821" s="5">
        <v>78.239999999999995</v>
      </c>
      <c r="AB4821" s="71">
        <f t="shared" si="6151"/>
        <v>1.1200000000000045</v>
      </c>
      <c r="AC4821" s="53"/>
    </row>
    <row r="4822" spans="1:29" x14ac:dyDescent="0.25">
      <c r="A4822" s="53">
        <v>6601020</v>
      </c>
      <c r="B4822" s="89" t="s">
        <v>2678</v>
      </c>
      <c r="C4822" s="53" t="s">
        <v>487</v>
      </c>
      <c r="D4822" s="50" t="s">
        <v>2508</v>
      </c>
      <c r="E4822" s="47">
        <f>VLOOKUP('2012 Accountability Database'!A4818,Dems1112!$A$2:$G$1082,4)</f>
        <v>0.41</v>
      </c>
      <c r="F4822" s="65" t="s">
        <v>2486</v>
      </c>
      <c r="G4822" s="62"/>
      <c r="H4822" s="13" t="str">
        <f>IF(V4822&gt;94,"Met",IF(X4822="--","n/a",IF(X4822&gt;=0,"Met","Did Not Meet")))</f>
        <v>Met</v>
      </c>
      <c r="I4822" s="13" t="str">
        <f>IF(V4823&gt;94,"Met",IF(X4823="--","n/a",IF(X4823&gt;=0,"Met","Did Not Meet")))</f>
        <v>Did Not Meet</v>
      </c>
      <c r="J4822" s="13"/>
      <c r="K4822" s="13" t="str">
        <f>IF(Z4822&gt;94,"Met",IF(AB4822="--","n/a",IF(AB4822&gt;=0,"Met","Did Not Meet")))</f>
        <v>Did Not Meet</v>
      </c>
      <c r="L4822" s="13" t="str">
        <f>IF(Z4823&gt;94,"Met",IF(AB4823="--","n/a",IF(AB4823&gt;=0,"Met","Did Not Meet")))</f>
        <v>Did Not Meet</v>
      </c>
      <c r="M4822" s="1" t="s">
        <v>9</v>
      </c>
      <c r="N4822" s="68" t="s">
        <v>2497</v>
      </c>
      <c r="O4822" s="35"/>
      <c r="P4822" s="44"/>
      <c r="Q4822" s="108"/>
      <c r="R4822" s="5" t="s">
        <v>6</v>
      </c>
      <c r="S4822" s="1" t="s">
        <v>2</v>
      </c>
      <c r="T4822" s="1" t="s">
        <v>3</v>
      </c>
      <c r="U4822" s="5">
        <v>793</v>
      </c>
      <c r="V4822" s="1">
        <v>85.62</v>
      </c>
      <c r="W4822" s="1">
        <v>85.14</v>
      </c>
      <c r="X4822" s="9">
        <f t="shared" si="6139"/>
        <v>0.48000000000000398</v>
      </c>
      <c r="Y4822" s="14">
        <v>436</v>
      </c>
      <c r="Z4822" s="1">
        <v>82.34</v>
      </c>
      <c r="AA4822" s="1">
        <v>83.34</v>
      </c>
      <c r="AB4822" s="72">
        <f t="shared" si="6151"/>
        <v>-1</v>
      </c>
      <c r="AC4822" s="53"/>
    </row>
    <row r="4823" spans="1:29" x14ac:dyDescent="0.25">
      <c r="A4823" s="53">
        <v>6601020</v>
      </c>
      <c r="B4823" s="89" t="s">
        <v>2678</v>
      </c>
      <c r="C4823" s="53" t="s">
        <v>487</v>
      </c>
      <c r="D4823" s="50" t="s">
        <v>974</v>
      </c>
      <c r="E4823" s="47" t="str">
        <f>VLOOKUP('2012 Accountability Database'!A4818,Dems1112!$A$2:$G$1082,5)</f>
        <v>7-9</v>
      </c>
      <c r="F4823" s="65" t="s">
        <v>2487</v>
      </c>
      <c r="G4823" s="62"/>
      <c r="H4823" s="13" t="str">
        <f>IF(V4824&gt;94,"Met",IF(X4824="--","n/a",IF(X4824&gt;=0,"Met","Did Not Meet")))</f>
        <v>Met</v>
      </c>
      <c r="I4823" s="13" t="str">
        <f>IF(V4825&gt;94,"Met",IF(X4825="--","n/a",IF(X4825&gt;=0,"Met","Did Not Meet")))</f>
        <v>Did Not Meet</v>
      </c>
      <c r="J4823" s="13"/>
      <c r="K4823" s="13" t="str">
        <f>IF(Z4824&gt;94,"Met",IF(AB4824="--","n/a",IF(AB4824&gt;=0,"Met","Did Not Meet")))</f>
        <v>Did Not Meet</v>
      </c>
      <c r="L4823" s="13" t="str">
        <f>IF(Z4825&gt;94,"Met",IF(AB4825="--","n/a",IF(AB4825&gt;=0,"Met","Did Not Meet")))</f>
        <v>Did Not Meet</v>
      </c>
      <c r="M4823" s="1" t="s">
        <v>9</v>
      </c>
      <c r="N4823" s="14"/>
      <c r="O4823" s="35" t="s">
        <v>2506</v>
      </c>
      <c r="P4823" s="83" t="str">
        <f t="shared" ref="P4823" si="6166">IF(P4818="No"," ", IF(P4820="No"," ",IF(P4819="No", " ",IF(P4821="No"," ","X"))))</f>
        <v xml:space="preserve"> </v>
      </c>
      <c r="Q4823" s="108"/>
      <c r="R4823" s="5" t="s">
        <v>6</v>
      </c>
      <c r="S4823" s="1" t="s">
        <v>2</v>
      </c>
      <c r="T4823" s="1" t="s">
        <v>7</v>
      </c>
      <c r="U4823" s="5">
        <v>335</v>
      </c>
      <c r="V4823" s="1">
        <v>75.22</v>
      </c>
      <c r="W4823" s="1">
        <v>77.010000000000005</v>
      </c>
      <c r="X4823" s="6">
        <f t="shared" si="6139"/>
        <v>-1.7900000000000063</v>
      </c>
      <c r="Y4823" s="14">
        <v>207</v>
      </c>
      <c r="Z4823" s="1">
        <v>72.95</v>
      </c>
      <c r="AA4823" s="1">
        <v>75.459999999999994</v>
      </c>
      <c r="AB4823" s="72">
        <f t="shared" si="6151"/>
        <v>-2.5099999999999909</v>
      </c>
      <c r="AC4823" s="53"/>
    </row>
    <row r="4824" spans="1:29" ht="15.75" x14ac:dyDescent="0.25">
      <c r="A4824" s="53">
        <v>6601020</v>
      </c>
      <c r="B4824" s="89" t="s">
        <v>2678</v>
      </c>
      <c r="C4824" s="53" t="s">
        <v>487</v>
      </c>
      <c r="D4824" s="50" t="s">
        <v>975</v>
      </c>
      <c r="E4824" s="48" t="str">
        <f>VLOOKUP('2012 Accountability Database'!A4818,Dems1112!$A$2:$G$1082,6)</f>
        <v>1 (Northwest AR)</v>
      </c>
      <c r="F4824" s="66"/>
      <c r="G4824" s="63" t="s">
        <v>2488</v>
      </c>
      <c r="H4824" s="61" t="str">
        <f t="shared" ref="H4824:I4824" si="6167">IF(H4822="Met","Yes",IF(H4823="Met","Yes","No"))</f>
        <v>Yes</v>
      </c>
      <c r="I4824" s="61" t="str">
        <f t="shared" si="6167"/>
        <v>No</v>
      </c>
      <c r="J4824" s="55"/>
      <c r="K4824" s="61" t="str">
        <f t="shared" ref="K4824:L4824" si="6168">IF(K4822="Met","Yes",IF(K4823="Met","Yes","No"))</f>
        <v>No</v>
      </c>
      <c r="L4824" s="61" t="str">
        <f t="shared" si="6168"/>
        <v>No</v>
      </c>
      <c r="M4824" s="1" t="s">
        <v>9</v>
      </c>
      <c r="N4824" s="14"/>
      <c r="O4824" s="35" t="s">
        <v>2505</v>
      </c>
      <c r="P4824" s="83" t="str">
        <f t="shared" ref="P4824" si="6169">IF(P4823="X"," ",IF(P4825="X"," ","X"))</f>
        <v xml:space="preserve"> </v>
      </c>
      <c r="Q4824" s="94" t="s">
        <v>2759</v>
      </c>
      <c r="R4824" s="5" t="s">
        <v>6</v>
      </c>
      <c r="S4824" s="1" t="s">
        <v>5</v>
      </c>
      <c r="T4824" s="1" t="s">
        <v>3</v>
      </c>
      <c r="U4824" s="5">
        <v>2369</v>
      </c>
      <c r="V4824" s="1">
        <v>85.44</v>
      </c>
      <c r="W4824" s="1">
        <v>85.14</v>
      </c>
      <c r="X4824" s="9">
        <f t="shared" si="6139"/>
        <v>0.29999999999999716</v>
      </c>
      <c r="Y4824" s="14">
        <v>1309</v>
      </c>
      <c r="Z4824" s="1">
        <v>82.89</v>
      </c>
      <c r="AA4824" s="1">
        <v>83.34</v>
      </c>
      <c r="AB4824" s="72">
        <f t="shared" si="6151"/>
        <v>-0.45000000000000284</v>
      </c>
      <c r="AC4824" s="53"/>
    </row>
    <row r="4825" spans="1:29" x14ac:dyDescent="0.25">
      <c r="A4825" s="54">
        <v>6601020</v>
      </c>
      <c r="B4825" s="90" t="s">
        <v>2678</v>
      </c>
      <c r="C4825" s="54" t="s">
        <v>487</v>
      </c>
      <c r="D4825" s="4"/>
      <c r="E4825" s="4"/>
      <c r="F4825" s="67"/>
      <c r="G4825" s="64"/>
      <c r="H4825" s="43"/>
      <c r="I4825" s="43"/>
      <c r="J4825" s="43"/>
      <c r="K4825" s="43"/>
      <c r="L4825" s="43"/>
      <c r="M4825" s="4" t="s">
        <v>9</v>
      </c>
      <c r="N4825" s="15"/>
      <c r="O4825" s="38" t="s">
        <v>2482</v>
      </c>
      <c r="P4825" s="84" t="str">
        <f>IF(E4819="Achieving School"," ","X")</f>
        <v>X</v>
      </c>
      <c r="Q4825" s="91"/>
      <c r="R4825" s="4" t="s">
        <v>6</v>
      </c>
      <c r="S4825" s="4" t="s">
        <v>5</v>
      </c>
      <c r="T4825" s="4" t="s">
        <v>7</v>
      </c>
      <c r="U4825" s="4">
        <v>962</v>
      </c>
      <c r="V4825" s="4">
        <v>76.3</v>
      </c>
      <c r="W4825" s="4">
        <v>77.010000000000005</v>
      </c>
      <c r="X4825" s="7">
        <f t="shared" si="6139"/>
        <v>-0.71000000000000796</v>
      </c>
      <c r="Y4825" s="15">
        <v>597</v>
      </c>
      <c r="Z4825" s="4">
        <v>73.87</v>
      </c>
      <c r="AA4825" s="4">
        <v>75.459999999999994</v>
      </c>
      <c r="AB4825" s="73">
        <f t="shared" si="6151"/>
        <v>-1.5899999999999892</v>
      </c>
      <c r="AC4825" s="54"/>
    </row>
    <row r="4826" spans="1:29" x14ac:dyDescent="0.25">
      <c r="A4826" s="1">
        <v>6601021</v>
      </c>
      <c r="B4826" s="87" t="s">
        <v>2678</v>
      </c>
      <c r="C4826" s="55" t="s">
        <v>488</v>
      </c>
      <c r="E4826" s="42"/>
      <c r="F4826" s="65" t="s">
        <v>2483</v>
      </c>
      <c r="G4826" s="62"/>
      <c r="H4826" s="37" t="str">
        <f>IF(V4826&gt;94,"Met",IF(X4826="--","n/a",IF(X4826&gt;=0,"Met","Did Not Meet")))</f>
        <v>Met</v>
      </c>
      <c r="I4826" s="37" t="str">
        <f>IF(V4827&gt;94,"Met",IF(X4827="--","n/a",IF(X4827&gt;=0,"Met","Did Not Meet")))</f>
        <v>Met</v>
      </c>
      <c r="K4826" s="13" t="str">
        <f>IF(Z4826&gt;94,"Met",IF(AB4826="--","n/a",IF(AB4826&gt;=0,"Met","Did Not Meet")))</f>
        <v>Met</v>
      </c>
      <c r="L4826" s="13" t="str">
        <f>IF(Z4827&gt;94,"Met",IF(AB4827="--","n/a",IF(AB4827&gt;=0,"Met","Did Not Meet")))</f>
        <v>Met</v>
      </c>
      <c r="M4826" s="1" t="s">
        <v>18</v>
      </c>
      <c r="N4826" s="14" t="s">
        <v>2502</v>
      </c>
      <c r="O4826" s="5"/>
      <c r="P4826" s="44" t="str">
        <f t="shared" ref="P4826" si="6170">IF(H4828="Yes",IF(I4828="Yes","Yes","No"),"No")</f>
        <v>Yes</v>
      </c>
      <c r="Q4826" s="93"/>
      <c r="R4826" s="5" t="s">
        <v>1</v>
      </c>
      <c r="S4826" s="1" t="s">
        <v>2</v>
      </c>
      <c r="T4826" s="1" t="s">
        <v>3</v>
      </c>
      <c r="U4826" s="5">
        <v>331</v>
      </c>
      <c r="V4826" s="1">
        <v>64.05</v>
      </c>
      <c r="W4826" s="1">
        <v>58.48</v>
      </c>
      <c r="X4826" s="9">
        <f t="shared" si="6139"/>
        <v>5.57</v>
      </c>
      <c r="Y4826" s="14">
        <v>309</v>
      </c>
      <c r="Z4826" s="1">
        <v>67.959999999999994</v>
      </c>
      <c r="AA4826" s="1">
        <v>60.98</v>
      </c>
      <c r="AB4826" s="71">
        <f t="shared" si="6151"/>
        <v>6.9799999999999969</v>
      </c>
      <c r="AC4826" s="36" t="s">
        <v>19</v>
      </c>
    </row>
    <row r="4827" spans="1:29" ht="15.75" x14ac:dyDescent="0.25">
      <c r="A4827" s="53">
        <v>6601021</v>
      </c>
      <c r="B4827" s="89" t="s">
        <v>2678</v>
      </c>
      <c r="C4827" s="53" t="s">
        <v>488</v>
      </c>
      <c r="D4827" s="49" t="s">
        <v>2498</v>
      </c>
      <c r="E4827" s="34" t="str">
        <f>M4826</f>
        <v>Needs Improvement Focus School</v>
      </c>
      <c r="F4827" s="65" t="s">
        <v>2484</v>
      </c>
      <c r="G4827" s="62"/>
      <c r="H4827" s="13" t="str">
        <f>IF(V4828&gt;94,"Met",IF(X4828="--","n/a",IF(X4828&gt;=0,"Met","Did Not Meet")))</f>
        <v>Met</v>
      </c>
      <c r="I4827" s="13" t="str">
        <f>IF(V4829&gt;94,"Met",IF(X4829="--","n/a",IF(X4829&gt;=0,"Met","Did Not Meet")))</f>
        <v>Did Not Meet</v>
      </c>
      <c r="K4827" s="13" t="str">
        <f>IF(Z4828&gt;94,"Met",IF(AB4828="--","n/a",IF(AB4828&gt;=0,"Met","Did Not Meet")))</f>
        <v>Met</v>
      </c>
      <c r="L4827" s="13" t="str">
        <f>IF(Z4829&gt;94,"Met",IF(AB4829="--","n/a",IF(AB4829&gt;=0,"Met","Did Not Meet")))</f>
        <v>Met</v>
      </c>
      <c r="M4827" s="1" t="s">
        <v>18</v>
      </c>
      <c r="N4827" s="14" t="s">
        <v>2501</v>
      </c>
      <c r="O4827" s="5"/>
      <c r="P4827" s="44" t="str">
        <f t="shared" ref="P4827" si="6171">IF(K4828="Yes",IF(L4828="Yes","Yes","No"),"No")</f>
        <v>Yes</v>
      </c>
      <c r="Q4827" s="94" t="s">
        <v>2759</v>
      </c>
      <c r="R4827" s="5" t="s">
        <v>1</v>
      </c>
      <c r="S4827" s="1" t="s">
        <v>2</v>
      </c>
      <c r="T4827" s="1" t="s">
        <v>7</v>
      </c>
      <c r="U4827" s="5">
        <v>320</v>
      </c>
      <c r="V4827" s="1">
        <v>63.13</v>
      </c>
      <c r="W4827" s="1">
        <v>56.96</v>
      </c>
      <c r="X4827" s="9">
        <f t="shared" si="6139"/>
        <v>6.1700000000000017</v>
      </c>
      <c r="Y4827" s="14">
        <v>300</v>
      </c>
      <c r="Z4827" s="1">
        <v>67</v>
      </c>
      <c r="AA4827" s="1">
        <v>59.9</v>
      </c>
      <c r="AB4827" s="71">
        <f t="shared" si="6151"/>
        <v>7.1000000000000014</v>
      </c>
      <c r="AC4827" s="53" t="s">
        <v>19</v>
      </c>
    </row>
    <row r="4828" spans="1:29" ht="15" customHeight="1" x14ac:dyDescent="0.25">
      <c r="A4828" s="53">
        <v>6601021</v>
      </c>
      <c r="B4828" s="89" t="s">
        <v>2678</v>
      </c>
      <c r="C4828" s="53" t="s">
        <v>488</v>
      </c>
      <c r="D4828" s="49" t="s">
        <v>2499</v>
      </c>
      <c r="E4828" s="35" t="str">
        <f>VLOOKUP('2012 Accountability Database'!$A4826,'2011 AYP'!A$2:B$1072,2)</f>
        <v>SI_8 (School Improvement Year 8)</v>
      </c>
      <c r="F4828" s="66"/>
      <c r="G4828" s="63" t="s">
        <v>2485</v>
      </c>
      <c r="H4828" s="60" t="str">
        <f t="shared" ref="H4828:I4828" si="6172">IF(H4826="Met","Yes",IF(H4827="Met","Yes","No"))</f>
        <v>Yes</v>
      </c>
      <c r="I4828" s="60" t="str">
        <f t="shared" si="6172"/>
        <v>Yes</v>
      </c>
      <c r="J4828" s="42"/>
      <c r="K4828" s="60" t="str">
        <f t="shared" ref="K4828:L4828" si="6173">IF(K4826="Met","Yes",IF(K4827="Met","Yes","No"))</f>
        <v>Yes</v>
      </c>
      <c r="L4828" s="60" t="str">
        <f t="shared" si="6173"/>
        <v>Yes</v>
      </c>
      <c r="M4828" s="1" t="s">
        <v>18</v>
      </c>
      <c r="N4828" s="14" t="s">
        <v>2503</v>
      </c>
      <c r="O4828" s="5"/>
      <c r="P4828" s="44" t="str">
        <f t="shared" ref="P4828" si="6174">IF(H4832="Yes",IF(I4832="Yes","Yes","No"),"No")</f>
        <v>Yes</v>
      </c>
      <c r="Q4828" s="108" t="s">
        <v>2758</v>
      </c>
      <c r="R4828" s="5" t="s">
        <v>1</v>
      </c>
      <c r="S4828" s="1" t="s">
        <v>5</v>
      </c>
      <c r="T4828" s="1" t="s">
        <v>3</v>
      </c>
      <c r="U4828" s="5">
        <v>1003</v>
      </c>
      <c r="V4828" s="1">
        <v>58.62</v>
      </c>
      <c r="W4828" s="1">
        <v>58.48</v>
      </c>
      <c r="X4828" s="9">
        <f t="shared" si="6139"/>
        <v>0.14000000000000057</v>
      </c>
      <c r="Y4828" s="14">
        <v>928</v>
      </c>
      <c r="Z4828" s="1">
        <v>61.75</v>
      </c>
      <c r="AA4828" s="1">
        <v>60.98</v>
      </c>
      <c r="AB4828" s="71">
        <f t="shared" si="6151"/>
        <v>0.77000000000000313</v>
      </c>
      <c r="AC4828" s="53" t="s">
        <v>19</v>
      </c>
    </row>
    <row r="4829" spans="1:29" x14ac:dyDescent="0.25">
      <c r="A4829" s="53">
        <v>6601021</v>
      </c>
      <c r="B4829" s="89" t="s">
        <v>2678</v>
      </c>
      <c r="C4829" s="53" t="s">
        <v>488</v>
      </c>
      <c r="D4829" s="49" t="s">
        <v>2507</v>
      </c>
      <c r="E4829" s="47">
        <f>VLOOKUP('2012 Accountability Database'!A4826,Dems1112!$A$2:$G$1082,3)</f>
        <v>0.71</v>
      </c>
      <c r="F4829" s="66"/>
      <c r="G4829" s="52"/>
      <c r="M4829" s="1" t="s">
        <v>18</v>
      </c>
      <c r="N4829" s="14" t="s">
        <v>2504</v>
      </c>
      <c r="O4829" s="5"/>
      <c r="P4829" s="44" t="str">
        <f t="shared" ref="P4829" si="6175">IF(K4832="Yes",IF(L4832="Yes","Yes","No"),"No")</f>
        <v>Yes</v>
      </c>
      <c r="Q4829" s="108"/>
      <c r="R4829" s="5" t="s">
        <v>1</v>
      </c>
      <c r="S4829" s="1" t="s">
        <v>5</v>
      </c>
      <c r="T4829" s="1" t="s">
        <v>7</v>
      </c>
      <c r="U4829" s="5">
        <v>952</v>
      </c>
      <c r="V4829" s="1">
        <v>56.93</v>
      </c>
      <c r="W4829" s="1">
        <v>56.96</v>
      </c>
      <c r="X4829" s="6">
        <f t="shared" si="6139"/>
        <v>-3.0000000000001137E-2</v>
      </c>
      <c r="Y4829" s="14">
        <v>883</v>
      </c>
      <c r="Z4829" s="1">
        <v>60.25</v>
      </c>
      <c r="AA4829" s="1">
        <v>59.9</v>
      </c>
      <c r="AB4829" s="71">
        <f t="shared" si="6151"/>
        <v>0.35000000000000142</v>
      </c>
      <c r="AC4829" s="53" t="s">
        <v>19</v>
      </c>
    </row>
    <row r="4830" spans="1:29" x14ac:dyDescent="0.25">
      <c r="A4830" s="53">
        <v>6601021</v>
      </c>
      <c r="B4830" s="89" t="s">
        <v>2678</v>
      </c>
      <c r="C4830" s="53" t="s">
        <v>488</v>
      </c>
      <c r="D4830" s="50" t="s">
        <v>2508</v>
      </c>
      <c r="E4830" s="47">
        <f>VLOOKUP('2012 Accountability Database'!A4826,Dems1112!$A$2:$G$1082,4)</f>
        <v>0.93</v>
      </c>
      <c r="F4830" s="65" t="s">
        <v>2486</v>
      </c>
      <c r="G4830" s="62"/>
      <c r="H4830" s="13" t="str">
        <f>IF(V4830&gt;94,"Met",IF(X4830="--","n/a",IF(X4830&gt;=0,"Met","Did Not Meet")))</f>
        <v>Met</v>
      </c>
      <c r="I4830" s="13" t="str">
        <f>IF(V4831&gt;94,"Met",IF(X4831="--","n/a",IF(X4831&gt;=0,"Met","Did Not Meet")))</f>
        <v>Met</v>
      </c>
      <c r="J4830" s="13"/>
      <c r="K4830" s="13" t="str">
        <f>IF(Z4830&gt;94,"Met",IF(AB4830="--","n/a",IF(AB4830&gt;=0,"Met","Did Not Meet")))</f>
        <v>Met</v>
      </c>
      <c r="L4830" s="13" t="str">
        <f>IF(Z4831&gt;94,"Met",IF(AB4831="--","n/a",IF(AB4831&gt;=0,"Met","Did Not Meet")))</f>
        <v>Met</v>
      </c>
      <c r="M4830" s="1" t="s">
        <v>18</v>
      </c>
      <c r="N4830" s="68" t="s">
        <v>2497</v>
      </c>
      <c r="O4830" s="35"/>
      <c r="P4830" s="44"/>
      <c r="Q4830" s="108"/>
      <c r="R4830" s="5" t="s">
        <v>6</v>
      </c>
      <c r="S4830" s="1" t="s">
        <v>2</v>
      </c>
      <c r="T4830" s="1" t="s">
        <v>3</v>
      </c>
      <c r="U4830" s="5">
        <v>563</v>
      </c>
      <c r="V4830" s="1">
        <v>71.23</v>
      </c>
      <c r="W4830" s="1">
        <v>65.150000000000006</v>
      </c>
      <c r="X4830" s="9">
        <f t="shared" si="6139"/>
        <v>6.0799999999999983</v>
      </c>
      <c r="Y4830" s="14">
        <v>310</v>
      </c>
      <c r="Z4830" s="1">
        <v>68.39</v>
      </c>
      <c r="AA4830" s="1">
        <v>59.77</v>
      </c>
      <c r="AB4830" s="71">
        <f t="shared" si="6151"/>
        <v>8.6199999999999974</v>
      </c>
      <c r="AC4830" s="53" t="s">
        <v>19</v>
      </c>
    </row>
    <row r="4831" spans="1:29" x14ac:dyDescent="0.25">
      <c r="A4831" s="53">
        <v>6601021</v>
      </c>
      <c r="B4831" s="89" t="s">
        <v>2678</v>
      </c>
      <c r="C4831" s="53" t="s">
        <v>488</v>
      </c>
      <c r="D4831" s="50" t="s">
        <v>974</v>
      </c>
      <c r="E4831" s="47" t="str">
        <f>VLOOKUP('2012 Accountability Database'!A4826,Dems1112!$A$2:$G$1082,5)</f>
        <v>7-9</v>
      </c>
      <c r="F4831" s="65" t="s">
        <v>2487</v>
      </c>
      <c r="G4831" s="62"/>
      <c r="H4831" s="13" t="str">
        <f>IF(V4832&gt;94,"Met",IF(X4832="--","n/a",IF(X4832&gt;=0,"Met","Did Not Meet")))</f>
        <v>Met</v>
      </c>
      <c r="I4831" s="13" t="str">
        <f>IF(V4833&gt;94,"Met",IF(X4833="--","n/a",IF(X4833&gt;=0,"Met","Did Not Meet")))</f>
        <v>Met</v>
      </c>
      <c r="J4831" s="13"/>
      <c r="K4831" s="13" t="str">
        <f>IF(Z4832&gt;94,"Met",IF(AB4832="--","n/a",IF(AB4832&gt;=0,"Met","Did Not Meet")))</f>
        <v>Met</v>
      </c>
      <c r="L4831" s="13" t="str">
        <f>IF(Z4833&gt;94,"Met",IF(AB4833="--","n/a",IF(AB4833&gt;=0,"Met","Did Not Meet")))</f>
        <v>Met</v>
      </c>
      <c r="M4831" s="1" t="s">
        <v>18</v>
      </c>
      <c r="N4831" s="14"/>
      <c r="O4831" s="35" t="s">
        <v>2506</v>
      </c>
      <c r="P4831" s="83" t="str">
        <f>IF(P4826="No"," ", IF(P4828="No"," ",IF(P4827="No", " ",IF(P4829="No"," ","X"))))</f>
        <v>X</v>
      </c>
      <c r="Q4831" s="108"/>
      <c r="R4831" s="5" t="s">
        <v>6</v>
      </c>
      <c r="S4831" s="1" t="s">
        <v>2</v>
      </c>
      <c r="T4831" s="1" t="s">
        <v>7</v>
      </c>
      <c r="U4831" s="5">
        <v>535</v>
      </c>
      <c r="V4831" s="1">
        <v>69.91</v>
      </c>
      <c r="W4831" s="1">
        <v>63.67</v>
      </c>
      <c r="X4831" s="9">
        <f t="shared" si="6139"/>
        <v>6.2399999999999949</v>
      </c>
      <c r="Y4831" s="14">
        <v>301</v>
      </c>
      <c r="Z4831" s="1">
        <v>67.44</v>
      </c>
      <c r="AA4831" s="1">
        <v>58.94</v>
      </c>
      <c r="AB4831" s="71">
        <f t="shared" si="6151"/>
        <v>8.5</v>
      </c>
      <c r="AC4831" s="53" t="s">
        <v>19</v>
      </c>
    </row>
    <row r="4832" spans="1:29" ht="15.75" x14ac:dyDescent="0.25">
      <c r="A4832" s="53">
        <v>6601021</v>
      </c>
      <c r="B4832" s="89" t="s">
        <v>2678</v>
      </c>
      <c r="C4832" s="53" t="s">
        <v>488</v>
      </c>
      <c r="D4832" s="50" t="s">
        <v>975</v>
      </c>
      <c r="E4832" s="48" t="str">
        <f>VLOOKUP('2012 Accountability Database'!A4826,Dems1112!$A$2:$G$1082,6)</f>
        <v>1 (Northwest AR)</v>
      </c>
      <c r="F4832" s="66"/>
      <c r="G4832" s="63" t="s">
        <v>2488</v>
      </c>
      <c r="H4832" s="61" t="str">
        <f t="shared" ref="H4832:I4832" si="6176">IF(H4830="Met","Yes",IF(H4831="Met","Yes","No"))</f>
        <v>Yes</v>
      </c>
      <c r="I4832" s="61" t="str">
        <f t="shared" si="6176"/>
        <v>Yes</v>
      </c>
      <c r="J4832" s="55"/>
      <c r="K4832" s="61" t="str">
        <f t="shared" ref="K4832:L4832" si="6177">IF(K4830="Met","Yes",IF(K4831="Met","Yes","No"))</f>
        <v>Yes</v>
      </c>
      <c r="L4832" s="61" t="str">
        <f t="shared" si="6177"/>
        <v>Yes</v>
      </c>
      <c r="M4832" s="1" t="s">
        <v>18</v>
      </c>
      <c r="N4832" s="14"/>
      <c r="O4832" s="35" t="s">
        <v>2505</v>
      </c>
      <c r="P4832" s="83" t="str">
        <f t="shared" ref="P4832" si="6178">IF(P4831="X"," ",IF(P4833="X"," ","X"))</f>
        <v xml:space="preserve"> </v>
      </c>
      <c r="Q4832" s="94" t="s">
        <v>2759</v>
      </c>
      <c r="R4832" s="5" t="s">
        <v>6</v>
      </c>
      <c r="S4832" s="1" t="s">
        <v>5</v>
      </c>
      <c r="T4832" s="1" t="s">
        <v>3</v>
      </c>
      <c r="U4832" s="5">
        <v>1609</v>
      </c>
      <c r="V4832" s="1">
        <v>65.760000000000005</v>
      </c>
      <c r="W4832" s="1">
        <v>65.150000000000006</v>
      </c>
      <c r="X4832" s="9">
        <f t="shared" si="6139"/>
        <v>0.60999999999999943</v>
      </c>
      <c r="Y4832" s="14">
        <v>935</v>
      </c>
      <c r="Z4832" s="1">
        <v>61.71</v>
      </c>
      <c r="AA4832" s="1">
        <v>59.77</v>
      </c>
      <c r="AB4832" s="71">
        <f t="shared" si="6151"/>
        <v>1.9399999999999977</v>
      </c>
      <c r="AC4832" s="53" t="s">
        <v>19</v>
      </c>
    </row>
    <row r="4833" spans="1:29" x14ac:dyDescent="0.25">
      <c r="A4833" s="54">
        <v>6601021</v>
      </c>
      <c r="B4833" s="90" t="s">
        <v>2678</v>
      </c>
      <c r="C4833" s="54" t="s">
        <v>488</v>
      </c>
      <c r="D4833" s="4"/>
      <c r="E4833" s="4"/>
      <c r="F4833" s="67"/>
      <c r="G4833" s="64"/>
      <c r="H4833" s="43"/>
      <c r="I4833" s="43"/>
      <c r="J4833" s="43"/>
      <c r="K4833" s="43"/>
      <c r="L4833" s="43"/>
      <c r="M4833" s="4" t="s">
        <v>18</v>
      </c>
      <c r="N4833" s="15"/>
      <c r="O4833" s="38" t="s">
        <v>2482</v>
      </c>
      <c r="P4833" s="84" t="str">
        <f>IF(E4827="Achieving School"," ","X")</f>
        <v>X</v>
      </c>
      <c r="Q4833" s="91"/>
      <c r="R4833" s="4" t="s">
        <v>6</v>
      </c>
      <c r="S4833" s="4" t="s">
        <v>5</v>
      </c>
      <c r="T4833" s="4" t="s">
        <v>7</v>
      </c>
      <c r="U4833" s="4">
        <v>1510</v>
      </c>
      <c r="V4833" s="4">
        <v>64.239999999999995</v>
      </c>
      <c r="W4833" s="4">
        <v>63.67</v>
      </c>
      <c r="X4833" s="10">
        <f t="shared" si="6139"/>
        <v>0.56999999999999318</v>
      </c>
      <c r="Y4833" s="15">
        <v>890</v>
      </c>
      <c r="Z4833" s="4">
        <v>60.67</v>
      </c>
      <c r="AA4833" s="4">
        <v>58.94</v>
      </c>
      <c r="AB4833" s="74">
        <f t="shared" si="6151"/>
        <v>1.730000000000004</v>
      </c>
      <c r="AC4833" s="54" t="s">
        <v>19</v>
      </c>
    </row>
    <row r="4834" spans="1:29" x14ac:dyDescent="0.25">
      <c r="A4834" s="1">
        <v>6601022</v>
      </c>
      <c r="B4834" s="87" t="s">
        <v>2678</v>
      </c>
      <c r="C4834" s="55" t="s">
        <v>489</v>
      </c>
      <c r="E4834" s="42"/>
      <c r="F4834" s="65" t="s">
        <v>2483</v>
      </c>
      <c r="G4834" s="62"/>
      <c r="H4834" s="37" t="str">
        <f>IF(V4834&gt;94,"Met",IF(X4834="--","n/a",IF(X4834&gt;=0,"Met","Did Not Meet")))</f>
        <v>Met</v>
      </c>
      <c r="I4834" s="37" t="str">
        <f>IF(V4835&gt;94,"Met",IF(X4835="--","n/a",IF(X4835&gt;=0,"Met","Did Not Meet")))</f>
        <v>Met</v>
      </c>
      <c r="K4834" s="13" t="str">
        <f>IF(Z4834&gt;94,"Met",IF(AB4834="--","n/a",IF(AB4834&gt;=0,"Met","Did Not Meet")))</f>
        <v>Met</v>
      </c>
      <c r="L4834" s="13" t="str">
        <f>IF(Z4835&gt;94,"Met",IF(AB4835="--","n/a",IF(AB4835&gt;=0,"Met","Did Not Meet")))</f>
        <v>Met</v>
      </c>
      <c r="M4834" s="5" t="s">
        <v>4</v>
      </c>
      <c r="N4834" s="14" t="s">
        <v>2502</v>
      </c>
      <c r="O4834" s="5"/>
      <c r="P4834" s="44" t="str">
        <f t="shared" ref="P4834" si="6179">IF(H4836="Yes",IF(I4836="Yes","Yes","No"),"No")</f>
        <v>Yes</v>
      </c>
      <c r="Q4834" s="93"/>
      <c r="R4834" s="5" t="s">
        <v>1</v>
      </c>
      <c r="S4834" s="5" t="s">
        <v>2</v>
      </c>
      <c r="T4834" s="5" t="s">
        <v>3</v>
      </c>
      <c r="U4834" s="5">
        <v>539</v>
      </c>
      <c r="V4834" s="5">
        <v>66.98</v>
      </c>
      <c r="W4834" s="5">
        <v>57.05</v>
      </c>
      <c r="X4834" s="11">
        <f t="shared" si="6139"/>
        <v>9.9300000000000068</v>
      </c>
      <c r="Y4834" s="14">
        <v>500</v>
      </c>
      <c r="Z4834" s="5">
        <v>70.599999999999994</v>
      </c>
      <c r="AA4834" s="5">
        <v>58.5</v>
      </c>
      <c r="AB4834" s="71">
        <f t="shared" si="6151"/>
        <v>12.099999999999994</v>
      </c>
      <c r="AC4834" s="36"/>
    </row>
    <row r="4835" spans="1:29" ht="15.75" x14ac:dyDescent="0.25">
      <c r="A4835" s="53">
        <v>6601022</v>
      </c>
      <c r="B4835" s="89" t="s">
        <v>2678</v>
      </c>
      <c r="C4835" s="53" t="s">
        <v>489</v>
      </c>
      <c r="D4835" s="49" t="s">
        <v>2498</v>
      </c>
      <c r="E4835" s="34" t="str">
        <f>M4834</f>
        <v>Achieving School</v>
      </c>
      <c r="F4835" s="65" t="s">
        <v>2484</v>
      </c>
      <c r="G4835" s="62"/>
      <c r="H4835" s="13" t="str">
        <f>IF(V4836&gt;94,"Met",IF(X4836="--","n/a",IF(X4836&gt;=0,"Met","Did Not Meet")))</f>
        <v>Met</v>
      </c>
      <c r="I4835" s="13" t="str">
        <f>IF(V4837&gt;94,"Met",IF(X4837="--","n/a",IF(X4837&gt;=0,"Met","Did Not Meet")))</f>
        <v>Met</v>
      </c>
      <c r="K4835" s="13" t="str">
        <f>IF(Z4836&gt;94,"Met",IF(AB4836="--","n/a",IF(AB4836&gt;=0,"Met","Did Not Meet")))</f>
        <v>Met</v>
      </c>
      <c r="L4835" s="13" t="str">
        <f>IF(Z4837&gt;94,"Met",IF(AB4837="--","n/a",IF(AB4837&gt;=0,"Met","Did Not Meet")))</f>
        <v>Met</v>
      </c>
      <c r="M4835" s="1" t="s">
        <v>4</v>
      </c>
      <c r="N4835" s="14" t="s">
        <v>2501</v>
      </c>
      <c r="O4835" s="5"/>
      <c r="P4835" s="44" t="str">
        <f t="shared" ref="P4835" si="6180">IF(K4836="Yes",IF(L4836="Yes","Yes","No"),"No")</f>
        <v>Yes</v>
      </c>
      <c r="Q4835" s="94" t="s">
        <v>2759</v>
      </c>
      <c r="R4835" s="5" t="s">
        <v>1</v>
      </c>
      <c r="S4835" s="1" t="s">
        <v>2</v>
      </c>
      <c r="T4835" s="1" t="s">
        <v>7</v>
      </c>
      <c r="U4835" s="5">
        <v>507</v>
      </c>
      <c r="V4835" s="1">
        <v>65.680000000000007</v>
      </c>
      <c r="W4835" s="1">
        <v>55.51</v>
      </c>
      <c r="X4835" s="9">
        <f t="shared" si="6139"/>
        <v>10.170000000000009</v>
      </c>
      <c r="Y4835" s="14">
        <v>469</v>
      </c>
      <c r="Z4835" s="1">
        <v>69.08</v>
      </c>
      <c r="AA4835" s="1">
        <v>56.77</v>
      </c>
      <c r="AB4835" s="71">
        <f t="shared" si="6151"/>
        <v>12.309999999999995</v>
      </c>
      <c r="AC4835" s="53"/>
    </row>
    <row r="4836" spans="1:29" ht="15" customHeight="1" x14ac:dyDescent="0.25">
      <c r="A4836" s="53">
        <v>6601022</v>
      </c>
      <c r="B4836" s="89" t="s">
        <v>2678</v>
      </c>
      <c r="C4836" s="53" t="s">
        <v>489</v>
      </c>
      <c r="D4836" s="49" t="s">
        <v>2499</v>
      </c>
      <c r="E4836" s="35" t="str">
        <f>VLOOKUP('2012 Accountability Database'!$A4834,'2011 AYP'!A$2:B$1072,2)</f>
        <v>SI_9 (School Improvement Year 9)</v>
      </c>
      <c r="F4836" s="66"/>
      <c r="G4836" s="63" t="s">
        <v>2485</v>
      </c>
      <c r="H4836" s="60" t="str">
        <f t="shared" ref="H4836:I4836" si="6181">IF(H4834="Met","Yes",IF(H4835="Met","Yes","No"))</f>
        <v>Yes</v>
      </c>
      <c r="I4836" s="60" t="str">
        <f t="shared" si="6181"/>
        <v>Yes</v>
      </c>
      <c r="J4836" s="42"/>
      <c r="K4836" s="60" t="str">
        <f t="shared" ref="K4836:L4836" si="6182">IF(K4834="Met","Yes",IF(K4835="Met","Yes","No"))</f>
        <v>Yes</v>
      </c>
      <c r="L4836" s="60" t="str">
        <f t="shared" si="6182"/>
        <v>Yes</v>
      </c>
      <c r="M4836" s="1" t="s">
        <v>4</v>
      </c>
      <c r="N4836" s="14" t="s">
        <v>2503</v>
      </c>
      <c r="O4836" s="5"/>
      <c r="P4836" s="44" t="str">
        <f t="shared" ref="P4836" si="6183">IF(H4840="Yes",IF(I4840="Yes","Yes","No"),"No")</f>
        <v>No</v>
      </c>
      <c r="Q4836" s="108" t="s">
        <v>2758</v>
      </c>
      <c r="R4836" s="5" t="s">
        <v>1</v>
      </c>
      <c r="S4836" s="1" t="s">
        <v>5</v>
      </c>
      <c r="T4836" s="1" t="s">
        <v>3</v>
      </c>
      <c r="U4836" s="5">
        <v>1519</v>
      </c>
      <c r="V4836" s="1">
        <v>58.33</v>
      </c>
      <c r="W4836" s="1">
        <v>57.05</v>
      </c>
      <c r="X4836" s="9">
        <f t="shared" si="6139"/>
        <v>1.2800000000000011</v>
      </c>
      <c r="Y4836" s="14">
        <v>1422</v>
      </c>
      <c r="Z4836" s="1">
        <v>61.04</v>
      </c>
      <c r="AA4836" s="1">
        <v>58.5</v>
      </c>
      <c r="AB4836" s="71">
        <f t="shared" si="6151"/>
        <v>2.5399999999999991</v>
      </c>
      <c r="AC4836" s="53"/>
    </row>
    <row r="4837" spans="1:29" x14ac:dyDescent="0.25">
      <c r="A4837" s="53">
        <v>6601022</v>
      </c>
      <c r="B4837" s="89" t="s">
        <v>2678</v>
      </c>
      <c r="C4837" s="53" t="s">
        <v>489</v>
      </c>
      <c r="D4837" s="49" t="s">
        <v>2507</v>
      </c>
      <c r="E4837" s="47">
        <f>VLOOKUP('2012 Accountability Database'!A4834,Dems1112!$A$2:$G$1082,3)</f>
        <v>0.85</v>
      </c>
      <c r="F4837" s="66"/>
      <c r="G4837" s="52"/>
      <c r="M4837" s="1" t="s">
        <v>4</v>
      </c>
      <c r="N4837" s="14" t="s">
        <v>2504</v>
      </c>
      <c r="O4837" s="5"/>
      <c r="P4837" s="44" t="str">
        <f t="shared" ref="P4837" si="6184">IF(K4840="Yes",IF(L4840="Yes","Yes","No"),"No")</f>
        <v>Yes</v>
      </c>
      <c r="Q4837" s="108"/>
      <c r="R4837" s="5" t="s">
        <v>1</v>
      </c>
      <c r="S4837" s="1" t="s">
        <v>5</v>
      </c>
      <c r="T4837" s="1" t="s">
        <v>7</v>
      </c>
      <c r="U4837" s="5">
        <v>1426</v>
      </c>
      <c r="V4837" s="1">
        <v>56.73</v>
      </c>
      <c r="W4837" s="1">
        <v>55.51</v>
      </c>
      <c r="X4837" s="9">
        <f t="shared" si="6139"/>
        <v>1.2199999999999989</v>
      </c>
      <c r="Y4837" s="14">
        <v>1336</v>
      </c>
      <c r="Z4837" s="1">
        <v>59.28</v>
      </c>
      <c r="AA4837" s="1">
        <v>56.77</v>
      </c>
      <c r="AB4837" s="71">
        <f t="shared" si="6151"/>
        <v>2.509999999999998</v>
      </c>
      <c r="AC4837" s="53"/>
    </row>
    <row r="4838" spans="1:29" x14ac:dyDescent="0.25">
      <c r="A4838" s="53">
        <v>6601022</v>
      </c>
      <c r="B4838" s="89" t="s">
        <v>2678</v>
      </c>
      <c r="C4838" s="53" t="s">
        <v>489</v>
      </c>
      <c r="D4838" s="50" t="s">
        <v>2508</v>
      </c>
      <c r="E4838" s="47">
        <f>VLOOKUP('2012 Accountability Database'!A4834,Dems1112!$A$2:$G$1082,4)</f>
        <v>0.92</v>
      </c>
      <c r="F4838" s="65" t="s">
        <v>2486</v>
      </c>
      <c r="G4838" s="62"/>
      <c r="H4838" s="13" t="str">
        <f>IF(V4838&gt;94,"Met",IF(X4838="--","n/a",IF(X4838&gt;=0,"Met","Did Not Meet")))</f>
        <v>Did Not Meet</v>
      </c>
      <c r="I4838" s="13" t="str">
        <f>IF(V4839&gt;94,"Met",IF(X4839="--","n/a",IF(X4839&gt;=0,"Met","Did Not Meet")))</f>
        <v>Did Not Meet</v>
      </c>
      <c r="J4838" s="13"/>
      <c r="K4838" s="13" t="str">
        <f>IF(Z4838&gt;94,"Met",IF(AB4838="--","n/a",IF(AB4838&gt;=0,"Met","Did Not Meet")))</f>
        <v>Met</v>
      </c>
      <c r="L4838" s="13" t="str">
        <f>IF(Z4839&gt;94,"Met",IF(AB4839="--","n/a",IF(AB4839&gt;=0,"Met","Did Not Meet")))</f>
        <v>Met</v>
      </c>
      <c r="M4838" s="1" t="s">
        <v>4</v>
      </c>
      <c r="N4838" s="68" t="s">
        <v>2497</v>
      </c>
      <c r="O4838" s="35"/>
      <c r="P4838" s="44"/>
      <c r="Q4838" s="108"/>
      <c r="R4838" s="5" t="s">
        <v>6</v>
      </c>
      <c r="S4838" s="1" t="s">
        <v>2</v>
      </c>
      <c r="T4838" s="1" t="s">
        <v>3</v>
      </c>
      <c r="U4838" s="5">
        <v>836</v>
      </c>
      <c r="V4838" s="1">
        <v>61.6</v>
      </c>
      <c r="W4838" s="1">
        <v>63.24</v>
      </c>
      <c r="X4838" s="6">
        <f t="shared" si="6139"/>
        <v>-1.6400000000000006</v>
      </c>
      <c r="Y4838" s="14">
        <v>503</v>
      </c>
      <c r="Z4838" s="1">
        <v>57.06</v>
      </c>
      <c r="AA4838" s="1">
        <v>55.1</v>
      </c>
      <c r="AB4838" s="71">
        <f t="shared" si="6151"/>
        <v>1.9600000000000009</v>
      </c>
      <c r="AC4838" s="53"/>
    </row>
    <row r="4839" spans="1:29" x14ac:dyDescent="0.25">
      <c r="A4839" s="53">
        <v>6601022</v>
      </c>
      <c r="B4839" s="89" t="s">
        <v>2678</v>
      </c>
      <c r="C4839" s="53" t="s">
        <v>489</v>
      </c>
      <c r="D4839" s="50" t="s">
        <v>974</v>
      </c>
      <c r="E4839" s="47" t="str">
        <f>VLOOKUP('2012 Accountability Database'!A4834,Dems1112!$A$2:$G$1082,5)</f>
        <v>7-9</v>
      </c>
      <c r="F4839" s="65" t="s">
        <v>2487</v>
      </c>
      <c r="G4839" s="62"/>
      <c r="H4839" s="13" t="str">
        <f>IF(V4840&gt;94,"Met",IF(X4840="--","n/a",IF(X4840&gt;=0,"Met","Did Not Meet")))</f>
        <v>Did Not Meet</v>
      </c>
      <c r="I4839" s="13" t="str">
        <f>IF(V4841&gt;94,"Met",IF(X4841="--","n/a",IF(X4841&gt;=0,"Met","Did Not Meet")))</f>
        <v>Did Not Meet</v>
      </c>
      <c r="J4839" s="13"/>
      <c r="K4839" s="13" t="str">
        <f>IF(Z4840&gt;94,"Met",IF(AB4840="--","n/a",IF(AB4840&gt;=0,"Met","Did Not Meet")))</f>
        <v>Did Not Meet</v>
      </c>
      <c r="L4839" s="13" t="str">
        <f>IF(Z4841&gt;94,"Met",IF(AB4841="--","n/a",IF(AB4841&gt;=0,"Met","Did Not Meet")))</f>
        <v>Did Not Meet</v>
      </c>
      <c r="M4839" s="1" t="s">
        <v>4</v>
      </c>
      <c r="N4839" s="14"/>
      <c r="O4839" s="35" t="s">
        <v>2506</v>
      </c>
      <c r="P4839" s="83" t="str">
        <f t="shared" ref="P4839" si="6185">IF(P4834="No"," ", IF(P4836="No"," ",IF(P4835="No", " ",IF(P4837="No"," ","X"))))</f>
        <v xml:space="preserve"> </v>
      </c>
      <c r="Q4839" s="108"/>
      <c r="R4839" s="5" t="s">
        <v>6</v>
      </c>
      <c r="S4839" s="1" t="s">
        <v>2</v>
      </c>
      <c r="T4839" s="1" t="s">
        <v>7</v>
      </c>
      <c r="U4839" s="5">
        <v>782</v>
      </c>
      <c r="V4839" s="1">
        <v>60.49</v>
      </c>
      <c r="W4839" s="1">
        <v>62.83</v>
      </c>
      <c r="X4839" s="6">
        <f t="shared" si="6139"/>
        <v>-2.3399999999999963</v>
      </c>
      <c r="Y4839" s="14">
        <v>472</v>
      </c>
      <c r="Z4839" s="1">
        <v>55.93</v>
      </c>
      <c r="AA4839" s="1">
        <v>54.76</v>
      </c>
      <c r="AB4839" s="71">
        <f t="shared" si="6151"/>
        <v>1.1700000000000017</v>
      </c>
      <c r="AC4839" s="53"/>
    </row>
    <row r="4840" spans="1:29" ht="15.75" x14ac:dyDescent="0.25">
      <c r="A4840" s="53">
        <v>6601022</v>
      </c>
      <c r="B4840" s="89" t="s">
        <v>2678</v>
      </c>
      <c r="C4840" s="53" t="s">
        <v>489</v>
      </c>
      <c r="D4840" s="50" t="s">
        <v>975</v>
      </c>
      <c r="E4840" s="48" t="str">
        <f>VLOOKUP('2012 Accountability Database'!A4834,Dems1112!$A$2:$G$1082,6)</f>
        <v>1 (Northwest AR)</v>
      </c>
      <c r="F4840" s="66"/>
      <c r="G4840" s="63" t="s">
        <v>2488</v>
      </c>
      <c r="H4840" s="61" t="str">
        <f t="shared" ref="H4840:I4840" si="6186">IF(H4838="Met","Yes",IF(H4839="Met","Yes","No"))</f>
        <v>No</v>
      </c>
      <c r="I4840" s="61" t="str">
        <f t="shared" si="6186"/>
        <v>No</v>
      </c>
      <c r="J4840" s="55"/>
      <c r="K4840" s="61" t="str">
        <f t="shared" ref="K4840:L4840" si="6187">IF(K4838="Met","Yes",IF(K4839="Met","Yes","No"))</f>
        <v>Yes</v>
      </c>
      <c r="L4840" s="61" t="str">
        <f t="shared" si="6187"/>
        <v>Yes</v>
      </c>
      <c r="M4840" s="1" t="s">
        <v>4</v>
      </c>
      <c r="N4840" s="14"/>
      <c r="O4840" s="35" t="s">
        <v>2505</v>
      </c>
      <c r="P4840" s="83" t="str">
        <f t="shared" ref="P4840" si="6188">IF(P4839="X"," ",IF(P4841="X"," ","X"))</f>
        <v>X</v>
      </c>
      <c r="Q4840" s="94" t="s">
        <v>2759</v>
      </c>
      <c r="R4840" s="5" t="s">
        <v>6</v>
      </c>
      <c r="S4840" s="1" t="s">
        <v>5</v>
      </c>
      <c r="T4840" s="1" t="s">
        <v>3</v>
      </c>
      <c r="U4840" s="5">
        <v>2356</v>
      </c>
      <c r="V4840" s="1">
        <v>60.65</v>
      </c>
      <c r="W4840" s="1">
        <v>63.24</v>
      </c>
      <c r="X4840" s="6">
        <f t="shared" si="6139"/>
        <v>-2.5900000000000034</v>
      </c>
      <c r="Y4840" s="14">
        <v>1440</v>
      </c>
      <c r="Z4840" s="1">
        <v>54.1</v>
      </c>
      <c r="AA4840" s="1">
        <v>55.1</v>
      </c>
      <c r="AB4840" s="72">
        <f t="shared" si="6151"/>
        <v>-1</v>
      </c>
      <c r="AC4840" s="53"/>
    </row>
    <row r="4841" spans="1:29" x14ac:dyDescent="0.25">
      <c r="A4841" s="54">
        <v>6601022</v>
      </c>
      <c r="B4841" s="90" t="s">
        <v>2678</v>
      </c>
      <c r="C4841" s="54" t="s">
        <v>489</v>
      </c>
      <c r="D4841" s="4"/>
      <c r="E4841" s="4"/>
      <c r="F4841" s="67"/>
      <c r="G4841" s="64"/>
      <c r="H4841" s="43"/>
      <c r="I4841" s="43"/>
      <c r="J4841" s="43"/>
      <c r="K4841" s="43"/>
      <c r="L4841" s="43"/>
      <c r="M4841" s="4" t="s">
        <v>4</v>
      </c>
      <c r="N4841" s="15"/>
      <c r="O4841" s="38" t="s">
        <v>2482</v>
      </c>
      <c r="P4841" s="84" t="str">
        <f>IF(E4835="Achieving School"," ","X")</f>
        <v xml:space="preserve"> </v>
      </c>
      <c r="Q4841" s="91"/>
      <c r="R4841" s="4" t="s">
        <v>6</v>
      </c>
      <c r="S4841" s="4" t="s">
        <v>5</v>
      </c>
      <c r="T4841" s="4" t="s">
        <v>7</v>
      </c>
      <c r="U4841" s="4">
        <v>2189</v>
      </c>
      <c r="V4841" s="4">
        <v>59.34</v>
      </c>
      <c r="W4841" s="4">
        <v>62.83</v>
      </c>
      <c r="X4841" s="7">
        <f t="shared" si="6139"/>
        <v>-3.4899999999999949</v>
      </c>
      <c r="Y4841" s="15">
        <v>1354</v>
      </c>
      <c r="Z4841" s="4">
        <v>53.1</v>
      </c>
      <c r="AA4841" s="4">
        <v>54.76</v>
      </c>
      <c r="AB4841" s="73">
        <f t="shared" si="6151"/>
        <v>-1.6599999999999966</v>
      </c>
      <c r="AC4841" s="54"/>
    </row>
    <row r="4842" spans="1:29" x14ac:dyDescent="0.25">
      <c r="A4842" s="1">
        <v>6601023</v>
      </c>
      <c r="B4842" s="87" t="s">
        <v>2678</v>
      </c>
      <c r="C4842" s="55" t="s">
        <v>490</v>
      </c>
      <c r="E4842" s="42"/>
      <c r="F4842" s="65" t="s">
        <v>2483</v>
      </c>
      <c r="G4842" s="62"/>
      <c r="H4842" s="37" t="str">
        <f>IF(V4842&gt;94,"Met",IF(X4842="--","n/a",IF(X4842&gt;=0,"Met","Did Not Meet")))</f>
        <v>Met</v>
      </c>
      <c r="I4842" s="37" t="str">
        <f>IF(V4843&gt;94,"Met",IF(X4843="--","n/a",IF(X4843&gt;=0,"Met","Did Not Meet")))</f>
        <v>Met</v>
      </c>
      <c r="K4842" s="13" t="str">
        <f>IF(Z4842&gt;94,"Met",IF(AB4842="--","n/a",IF(AB4842&gt;=0,"Met","Did Not Meet")))</f>
        <v>Met</v>
      </c>
      <c r="L4842" s="13" t="str">
        <f>IF(Z4843&gt;94,"Met",IF(AB4843="--","n/a",IF(AB4843&gt;=0,"Met","Did Not Meet")))</f>
        <v>Met</v>
      </c>
      <c r="M4842" s="5" t="s">
        <v>4</v>
      </c>
      <c r="N4842" s="14" t="s">
        <v>2502</v>
      </c>
      <c r="O4842" s="5"/>
      <c r="P4842" s="44" t="str">
        <f t="shared" ref="P4842" si="6189">IF(H4844="Yes",IF(I4844="Yes","Yes","No"),"No")</f>
        <v>Yes</v>
      </c>
      <c r="Q4842" s="93"/>
      <c r="R4842" s="5" t="s">
        <v>1</v>
      </c>
      <c r="S4842" s="5" t="s">
        <v>2</v>
      </c>
      <c r="T4842" s="5" t="s">
        <v>3</v>
      </c>
      <c r="U4842" s="5">
        <v>543</v>
      </c>
      <c r="V4842" s="5">
        <v>84.71</v>
      </c>
      <c r="W4842" s="5">
        <v>80.83</v>
      </c>
      <c r="X4842" s="11">
        <f t="shared" si="6139"/>
        <v>3.8799999999999955</v>
      </c>
      <c r="Y4842" s="14">
        <v>490</v>
      </c>
      <c r="Z4842" s="5">
        <v>86.73</v>
      </c>
      <c r="AA4842" s="5">
        <v>82.12</v>
      </c>
      <c r="AB4842" s="71">
        <f t="shared" si="6151"/>
        <v>4.6099999999999994</v>
      </c>
      <c r="AC4842" s="36"/>
    </row>
    <row r="4843" spans="1:29" ht="15.75" x14ac:dyDescent="0.25">
      <c r="A4843" s="53">
        <v>6601023</v>
      </c>
      <c r="B4843" s="89" t="s">
        <v>2678</v>
      </c>
      <c r="C4843" s="53" t="s">
        <v>490</v>
      </c>
      <c r="D4843" s="49" t="s">
        <v>2498</v>
      </c>
      <c r="E4843" s="34" t="str">
        <f>M4842</f>
        <v>Achieving School</v>
      </c>
      <c r="F4843" s="65" t="s">
        <v>2484</v>
      </c>
      <c r="G4843" s="62"/>
      <c r="H4843" s="13" t="str">
        <f>IF(V4844&gt;94,"Met",IF(X4844="--","n/a",IF(X4844&gt;=0,"Met","Did Not Meet")))</f>
        <v>Met</v>
      </c>
      <c r="I4843" s="13" t="str">
        <f>IF(V4845&gt;94,"Met",IF(X4845="--","n/a",IF(X4845&gt;=0,"Met","Did Not Meet")))</f>
        <v>Met</v>
      </c>
      <c r="K4843" s="13" t="str">
        <f>IF(Z4844&gt;94,"Met",IF(AB4844="--","n/a",IF(AB4844&gt;=0,"Met","Did Not Meet")))</f>
        <v>Met</v>
      </c>
      <c r="L4843" s="13" t="str">
        <f>IF(Z4845&gt;94,"Met",IF(AB4845="--","n/a",IF(AB4845&gt;=0,"Met","Did Not Meet")))</f>
        <v>Met</v>
      </c>
      <c r="M4843" s="5" t="s">
        <v>4</v>
      </c>
      <c r="N4843" s="14" t="s">
        <v>2501</v>
      </c>
      <c r="O4843" s="5"/>
      <c r="P4843" s="44" t="str">
        <f t="shared" ref="P4843" si="6190">IF(K4844="Yes",IF(L4844="Yes","Yes","No"),"No")</f>
        <v>Yes</v>
      </c>
      <c r="Q4843" s="94" t="s">
        <v>2759</v>
      </c>
      <c r="R4843" s="5" t="s">
        <v>1</v>
      </c>
      <c r="S4843" s="5" t="s">
        <v>2</v>
      </c>
      <c r="T4843" s="5" t="s">
        <v>7</v>
      </c>
      <c r="U4843" s="5">
        <v>313</v>
      </c>
      <c r="V4843" s="5">
        <v>77.319999999999993</v>
      </c>
      <c r="W4843" s="5">
        <v>73.489999999999995</v>
      </c>
      <c r="X4843" s="11">
        <f t="shared" si="6139"/>
        <v>3.8299999999999983</v>
      </c>
      <c r="Y4843" s="14">
        <v>271</v>
      </c>
      <c r="Z4843" s="5">
        <v>80.44</v>
      </c>
      <c r="AA4843" s="5">
        <v>76.06</v>
      </c>
      <c r="AB4843" s="71">
        <f t="shared" si="6151"/>
        <v>4.3799999999999955</v>
      </c>
      <c r="AC4843" s="53"/>
    </row>
    <row r="4844" spans="1:29" ht="15" customHeight="1" x14ac:dyDescent="0.25">
      <c r="A4844" s="53">
        <v>6601023</v>
      </c>
      <c r="B4844" s="89" t="s">
        <v>2678</v>
      </c>
      <c r="C4844" s="53" t="s">
        <v>490</v>
      </c>
      <c r="D4844" s="49" t="s">
        <v>2499</v>
      </c>
      <c r="E4844" s="35" t="str">
        <f>VLOOKUP('2012 Accountability Database'!$A4842,'2011 AYP'!A$2:B$1072,2)</f>
        <v>SI_3 (School Improvement Year 3)</v>
      </c>
      <c r="F4844" s="66"/>
      <c r="G4844" s="63" t="s">
        <v>2485</v>
      </c>
      <c r="H4844" s="60" t="str">
        <f t="shared" ref="H4844:I4844" si="6191">IF(H4842="Met","Yes",IF(H4843="Met","Yes","No"))</f>
        <v>Yes</v>
      </c>
      <c r="I4844" s="60" t="str">
        <f t="shared" si="6191"/>
        <v>Yes</v>
      </c>
      <c r="J4844" s="42"/>
      <c r="K4844" s="60" t="str">
        <f t="shared" ref="K4844:L4844" si="6192">IF(K4842="Met","Yes",IF(K4843="Met","Yes","No"))</f>
        <v>Yes</v>
      </c>
      <c r="L4844" s="60" t="str">
        <f t="shared" si="6192"/>
        <v>Yes</v>
      </c>
      <c r="M4844" s="1" t="s">
        <v>4</v>
      </c>
      <c r="N4844" s="14" t="s">
        <v>2503</v>
      </c>
      <c r="O4844" s="5"/>
      <c r="P4844" s="44" t="str">
        <f t="shared" ref="P4844" si="6193">IF(H4848="Yes",IF(I4848="Yes","Yes","No"),"No")</f>
        <v>Yes</v>
      </c>
      <c r="Q4844" s="108" t="s">
        <v>2758</v>
      </c>
      <c r="R4844" s="5" t="s">
        <v>1</v>
      </c>
      <c r="S4844" s="1" t="s">
        <v>5</v>
      </c>
      <c r="T4844" s="1" t="s">
        <v>3</v>
      </c>
      <c r="U4844" s="5">
        <v>1738</v>
      </c>
      <c r="V4844" s="1">
        <v>81.99</v>
      </c>
      <c r="W4844" s="1">
        <v>80.83</v>
      </c>
      <c r="X4844" s="9">
        <f t="shared" si="6139"/>
        <v>1.1599999999999966</v>
      </c>
      <c r="Y4844" s="14">
        <v>1550</v>
      </c>
      <c r="Z4844" s="1">
        <v>83.74</v>
      </c>
      <c r="AA4844" s="1">
        <v>82.12</v>
      </c>
      <c r="AB4844" s="71">
        <f t="shared" si="6151"/>
        <v>1.6199999999999903</v>
      </c>
      <c r="AC4844" s="53"/>
    </row>
    <row r="4845" spans="1:29" x14ac:dyDescent="0.25">
      <c r="A4845" s="53">
        <v>6601023</v>
      </c>
      <c r="B4845" s="89" t="s">
        <v>2678</v>
      </c>
      <c r="C4845" s="53" t="s">
        <v>490</v>
      </c>
      <c r="D4845" s="49" t="s">
        <v>2507</v>
      </c>
      <c r="E4845" s="47">
        <f>VLOOKUP('2012 Accountability Database'!A4842,Dems1112!$A$2:$G$1082,3)</f>
        <v>0.34</v>
      </c>
      <c r="F4845" s="66"/>
      <c r="G4845" s="52"/>
      <c r="M4845" s="1" t="s">
        <v>4</v>
      </c>
      <c r="N4845" s="14" t="s">
        <v>2504</v>
      </c>
      <c r="O4845" s="5"/>
      <c r="P4845" s="44" t="str">
        <f t="shared" ref="P4845" si="6194">IF(K4848="Yes",IF(L4848="Yes","Yes","No"),"No")</f>
        <v>Yes</v>
      </c>
      <c r="Q4845" s="108"/>
      <c r="R4845" s="5" t="s">
        <v>1</v>
      </c>
      <c r="S4845" s="1" t="s">
        <v>5</v>
      </c>
      <c r="T4845" s="1" t="s">
        <v>7</v>
      </c>
      <c r="U4845" s="5">
        <v>961</v>
      </c>
      <c r="V4845" s="1">
        <v>74.400000000000006</v>
      </c>
      <c r="W4845" s="1">
        <v>73.489999999999995</v>
      </c>
      <c r="X4845" s="9">
        <f t="shared" si="6139"/>
        <v>0.9100000000000108</v>
      </c>
      <c r="Y4845" s="14">
        <v>830</v>
      </c>
      <c r="Z4845" s="1">
        <v>76.87</v>
      </c>
      <c r="AA4845" s="1">
        <v>76.06</v>
      </c>
      <c r="AB4845" s="71">
        <f t="shared" si="6151"/>
        <v>0.81000000000000227</v>
      </c>
      <c r="AC4845" s="53"/>
    </row>
    <row r="4846" spans="1:29" x14ac:dyDescent="0.25">
      <c r="A4846" s="53">
        <v>6601023</v>
      </c>
      <c r="B4846" s="89" t="s">
        <v>2678</v>
      </c>
      <c r="C4846" s="53" t="s">
        <v>490</v>
      </c>
      <c r="D4846" s="50" t="s">
        <v>2508</v>
      </c>
      <c r="E4846" s="47">
        <f>VLOOKUP('2012 Accountability Database'!A4842,Dems1112!$A$2:$G$1082,4)</f>
        <v>0.54</v>
      </c>
      <c r="F4846" s="65" t="s">
        <v>2486</v>
      </c>
      <c r="G4846" s="62"/>
      <c r="H4846" s="13" t="str">
        <f>IF(V4846&gt;94,"Met",IF(X4846="--","n/a",IF(X4846&gt;=0,"Met","Did Not Meet")))</f>
        <v>Met</v>
      </c>
      <c r="I4846" s="13" t="str">
        <f>IF(V4847&gt;94,"Met",IF(X4847="--","n/a",IF(X4847&gt;=0,"Met","Did Not Meet")))</f>
        <v>Met</v>
      </c>
      <c r="J4846" s="13"/>
      <c r="K4846" s="13" t="str">
        <f>IF(Z4846&gt;94,"Met",IF(AB4846="--","n/a",IF(AB4846&gt;=0,"Met","Did Not Meet")))</f>
        <v>Met</v>
      </c>
      <c r="L4846" s="13" t="str">
        <f>IF(Z4847&gt;94,"Met",IF(AB4847="--","n/a",IF(AB4847&gt;=0,"Met","Did Not Meet")))</f>
        <v>Met</v>
      </c>
      <c r="M4846" s="5" t="s">
        <v>4</v>
      </c>
      <c r="N4846" s="68" t="s">
        <v>2497</v>
      </c>
      <c r="O4846" s="35"/>
      <c r="P4846" s="44"/>
      <c r="Q4846" s="108"/>
      <c r="R4846" s="5" t="s">
        <v>6</v>
      </c>
      <c r="S4846" s="5" t="s">
        <v>2</v>
      </c>
      <c r="T4846" s="5" t="s">
        <v>3</v>
      </c>
      <c r="U4846" s="5">
        <v>865</v>
      </c>
      <c r="V4846" s="5">
        <v>84.05</v>
      </c>
      <c r="W4846" s="5">
        <v>82.28</v>
      </c>
      <c r="X4846" s="11">
        <f t="shared" si="6139"/>
        <v>1.769999999999996</v>
      </c>
      <c r="Y4846" s="14">
        <v>491</v>
      </c>
      <c r="Z4846" s="5">
        <v>82.28</v>
      </c>
      <c r="AA4846" s="5">
        <v>80.38</v>
      </c>
      <c r="AB4846" s="71">
        <f t="shared" si="6151"/>
        <v>1.9000000000000057</v>
      </c>
      <c r="AC4846" s="53"/>
    </row>
    <row r="4847" spans="1:29" x14ac:dyDescent="0.25">
      <c r="A4847" s="53">
        <v>6601023</v>
      </c>
      <c r="B4847" s="89" t="s">
        <v>2678</v>
      </c>
      <c r="C4847" s="53" t="s">
        <v>490</v>
      </c>
      <c r="D4847" s="50" t="s">
        <v>974</v>
      </c>
      <c r="E4847" s="47" t="str">
        <f>VLOOKUP('2012 Accountability Database'!A4842,Dems1112!$A$2:$G$1082,5)</f>
        <v>7-9</v>
      </c>
      <c r="F4847" s="65" t="s">
        <v>2487</v>
      </c>
      <c r="G4847" s="62"/>
      <c r="H4847" s="13" t="str">
        <f>IF(V4848&gt;94,"Met",IF(X4848="--","n/a",IF(X4848&gt;=0,"Met","Did Not Meet")))</f>
        <v>Met</v>
      </c>
      <c r="I4847" s="13" t="str">
        <f>IF(V4849&gt;94,"Met",IF(X4849="--","n/a",IF(X4849&gt;=0,"Met","Did Not Meet")))</f>
        <v>Met</v>
      </c>
      <c r="J4847" s="13"/>
      <c r="K4847" s="13" t="str">
        <f>IF(Z4848&gt;94,"Met",IF(AB4848="--","n/a",IF(AB4848&gt;=0,"Met","Did Not Meet")))</f>
        <v>Met</v>
      </c>
      <c r="L4847" s="13" t="str">
        <f>IF(Z4849&gt;94,"Met",IF(AB4849="--","n/a",IF(AB4849&gt;=0,"Met","Did Not Meet")))</f>
        <v>Did Not Meet</v>
      </c>
      <c r="M4847" s="1" t="s">
        <v>4</v>
      </c>
      <c r="N4847" s="14"/>
      <c r="O4847" s="35" t="s">
        <v>2506</v>
      </c>
      <c r="P4847" s="83" t="str">
        <f t="shared" ref="P4847" si="6195">IF(P4842="No"," ", IF(P4844="No"," ",IF(P4843="No", " ",IF(P4845="No"," ","X"))))</f>
        <v>X</v>
      </c>
      <c r="Q4847" s="108"/>
      <c r="R4847" s="5" t="s">
        <v>6</v>
      </c>
      <c r="S4847" s="1" t="s">
        <v>2</v>
      </c>
      <c r="T4847" s="1" t="s">
        <v>7</v>
      </c>
      <c r="U4847" s="5">
        <v>467</v>
      </c>
      <c r="V4847" s="1">
        <v>75.16</v>
      </c>
      <c r="W4847" s="1">
        <v>73.41</v>
      </c>
      <c r="X4847" s="9">
        <f t="shared" si="6139"/>
        <v>1.75</v>
      </c>
      <c r="Y4847" s="14">
        <v>272</v>
      </c>
      <c r="Z4847" s="1">
        <v>72.790000000000006</v>
      </c>
      <c r="AA4847" s="1">
        <v>71.97</v>
      </c>
      <c r="AB4847" s="71">
        <f t="shared" si="6151"/>
        <v>0.82000000000000739</v>
      </c>
      <c r="AC4847" s="53"/>
    </row>
    <row r="4848" spans="1:29" ht="15.75" x14ac:dyDescent="0.25">
      <c r="A4848" s="53">
        <v>6601023</v>
      </c>
      <c r="B4848" s="89" t="s">
        <v>2678</v>
      </c>
      <c r="C4848" s="53" t="s">
        <v>490</v>
      </c>
      <c r="D4848" s="50" t="s">
        <v>975</v>
      </c>
      <c r="E4848" s="48" t="str">
        <f>VLOOKUP('2012 Accountability Database'!A4842,Dems1112!$A$2:$G$1082,6)</f>
        <v>1 (Northwest AR)</v>
      </c>
      <c r="F4848" s="66"/>
      <c r="G4848" s="63" t="s">
        <v>2488</v>
      </c>
      <c r="H4848" s="61" t="str">
        <f t="shared" ref="H4848:I4848" si="6196">IF(H4846="Met","Yes",IF(H4847="Met","Yes","No"))</f>
        <v>Yes</v>
      </c>
      <c r="I4848" s="61" t="str">
        <f t="shared" si="6196"/>
        <v>Yes</v>
      </c>
      <c r="J4848" s="55"/>
      <c r="K4848" s="61" t="str">
        <f t="shared" ref="K4848:L4848" si="6197">IF(K4846="Met","Yes",IF(K4847="Met","Yes","No"))</f>
        <v>Yes</v>
      </c>
      <c r="L4848" s="61" t="str">
        <f t="shared" si="6197"/>
        <v>Yes</v>
      </c>
      <c r="M4848" s="1" t="s">
        <v>4</v>
      </c>
      <c r="N4848" s="14"/>
      <c r="O4848" s="35" t="s">
        <v>2505</v>
      </c>
      <c r="P4848" s="83" t="str">
        <f t="shared" ref="P4848" si="6198">IF(P4847="X"," ",IF(P4849="X"," ","X"))</f>
        <v xml:space="preserve"> </v>
      </c>
      <c r="Q4848" s="94" t="s">
        <v>2759</v>
      </c>
      <c r="R4848" s="5" t="s">
        <v>6</v>
      </c>
      <c r="S4848" s="1" t="s">
        <v>5</v>
      </c>
      <c r="T4848" s="1" t="s">
        <v>3</v>
      </c>
      <c r="U4848" s="5">
        <v>2660</v>
      </c>
      <c r="V4848" s="1">
        <v>82.44</v>
      </c>
      <c r="W4848" s="1">
        <v>82.28</v>
      </c>
      <c r="X4848" s="9">
        <f t="shared" si="6139"/>
        <v>0.15999999999999659</v>
      </c>
      <c r="Y4848" s="14">
        <v>1553</v>
      </c>
      <c r="Z4848" s="1">
        <v>80.62</v>
      </c>
      <c r="AA4848" s="1">
        <v>80.38</v>
      </c>
      <c r="AB4848" s="71">
        <f t="shared" si="6151"/>
        <v>0.24000000000000909</v>
      </c>
      <c r="AC4848" s="53"/>
    </row>
    <row r="4849" spans="1:29" x14ac:dyDescent="0.25">
      <c r="A4849" s="54">
        <v>6601023</v>
      </c>
      <c r="B4849" s="90" t="s">
        <v>2678</v>
      </c>
      <c r="C4849" s="54" t="s">
        <v>490</v>
      </c>
      <c r="D4849" s="4"/>
      <c r="E4849" s="4"/>
      <c r="F4849" s="67"/>
      <c r="G4849" s="64"/>
      <c r="H4849" s="43"/>
      <c r="I4849" s="43"/>
      <c r="J4849" s="43"/>
      <c r="K4849" s="43"/>
      <c r="L4849" s="43"/>
      <c r="M4849" s="4" t="s">
        <v>4</v>
      </c>
      <c r="N4849" s="15"/>
      <c r="O4849" s="38" t="s">
        <v>2482</v>
      </c>
      <c r="P4849" s="84" t="str">
        <f>IF(E4843="Achieving School"," ","X")</f>
        <v xml:space="preserve"> </v>
      </c>
      <c r="Q4849" s="91"/>
      <c r="R4849" s="4" t="s">
        <v>6</v>
      </c>
      <c r="S4849" s="4" t="s">
        <v>5</v>
      </c>
      <c r="T4849" s="4" t="s">
        <v>7</v>
      </c>
      <c r="U4849" s="4">
        <v>1360</v>
      </c>
      <c r="V4849" s="4">
        <v>73.599999999999994</v>
      </c>
      <c r="W4849" s="4">
        <v>73.41</v>
      </c>
      <c r="X4849" s="10">
        <f t="shared" si="6139"/>
        <v>0.18999999999999773</v>
      </c>
      <c r="Y4849" s="15">
        <v>833</v>
      </c>
      <c r="Z4849" s="4">
        <v>71.790000000000006</v>
      </c>
      <c r="AA4849" s="4">
        <v>71.97</v>
      </c>
      <c r="AB4849" s="73">
        <f t="shared" si="6151"/>
        <v>-0.17999999999999261</v>
      </c>
      <c r="AC4849" s="54"/>
    </row>
    <row r="4850" spans="1:29" x14ac:dyDescent="0.25">
      <c r="A4850" s="1">
        <v>6601029</v>
      </c>
      <c r="B4850" s="87" t="s">
        <v>2678</v>
      </c>
      <c r="C4850" s="55" t="s">
        <v>491</v>
      </c>
      <c r="E4850" s="42"/>
      <c r="F4850" s="65" t="s">
        <v>2483</v>
      </c>
      <c r="G4850" s="62"/>
      <c r="H4850" s="37" t="str">
        <f>IF(V4850&gt;94,"Met",IF(X4850="--","n/a",IF(X4850&gt;=0,"Met","Did Not Meet")))</f>
        <v>Met</v>
      </c>
      <c r="I4850" s="37" t="str">
        <f>IF(V4851&gt;94,"Met",IF(X4851="--","n/a",IF(X4851&gt;=0,"Met","Did Not Meet")))</f>
        <v>Met</v>
      </c>
      <c r="K4850" s="13" t="str">
        <f>IF(Z4850&gt;94,"Met",IF(AB4850="--","n/a",IF(AB4850&gt;=0,"Met","Did Not Meet")))</f>
        <v>Met</v>
      </c>
      <c r="L4850" s="13" t="str">
        <f>IF(Z4851&gt;94,"Met",IF(AB4851="--","n/a",IF(AB4851&gt;=0,"Met","Did Not Meet")))</f>
        <v>Met</v>
      </c>
      <c r="M4850" s="1" t="s">
        <v>9</v>
      </c>
      <c r="N4850" s="14" t="s">
        <v>2502</v>
      </c>
      <c r="O4850" s="5"/>
      <c r="P4850" s="44" t="str">
        <f t="shared" ref="P4850" si="6199">IF(H4852="Yes",IF(I4852="Yes","Yes","No"),"No")</f>
        <v>Yes</v>
      </c>
      <c r="Q4850" s="93"/>
      <c r="R4850" s="5" t="s">
        <v>1</v>
      </c>
      <c r="S4850" s="1" t="s">
        <v>2</v>
      </c>
      <c r="T4850" s="1" t="s">
        <v>3</v>
      </c>
      <c r="U4850" s="5">
        <v>270</v>
      </c>
      <c r="V4850" s="1">
        <v>92.96</v>
      </c>
      <c r="W4850" s="1">
        <v>91.29</v>
      </c>
      <c r="X4850" s="9">
        <f t="shared" si="6139"/>
        <v>1.6699999999999875</v>
      </c>
      <c r="Y4850" s="14">
        <v>197</v>
      </c>
      <c r="Z4850" s="1">
        <v>91.37</v>
      </c>
      <c r="AA4850" s="1">
        <v>87.15</v>
      </c>
      <c r="AB4850" s="71">
        <f t="shared" si="6151"/>
        <v>4.2199999999999989</v>
      </c>
      <c r="AC4850" s="36"/>
    </row>
    <row r="4851" spans="1:29" ht="15.75" x14ac:dyDescent="0.25">
      <c r="A4851" s="53">
        <v>6601029</v>
      </c>
      <c r="B4851" s="89" t="s">
        <v>2678</v>
      </c>
      <c r="C4851" s="53" t="s">
        <v>491</v>
      </c>
      <c r="D4851" s="49" t="s">
        <v>2498</v>
      </c>
      <c r="E4851" s="34" t="str">
        <f>M4850</f>
        <v>Needs Improvement School</v>
      </c>
      <c r="F4851" s="65" t="s">
        <v>2484</v>
      </c>
      <c r="G4851" s="62"/>
      <c r="H4851" s="13" t="str">
        <f>IF(V4852&gt;94,"Met",IF(X4852="--","n/a",IF(X4852&gt;=0,"Met","Did Not Meet")))</f>
        <v>Did Not Meet</v>
      </c>
      <c r="I4851" s="13" t="str">
        <f>IF(V4853&gt;94,"Met",IF(X4853="--","n/a",IF(X4853&gt;=0,"Met","Did Not Meet")))</f>
        <v>Did Not Meet</v>
      </c>
      <c r="K4851" s="13" t="str">
        <f>IF(Z4852&gt;94,"Met",IF(AB4852="--","n/a",IF(AB4852&gt;=0,"Met","Did Not Meet")))</f>
        <v>Met</v>
      </c>
      <c r="L4851" s="13" t="str">
        <f>IF(Z4853&gt;94,"Met",IF(AB4853="--","n/a",IF(AB4853&gt;=0,"Met","Did Not Meet")))</f>
        <v>Met</v>
      </c>
      <c r="M4851" s="5" t="s">
        <v>9</v>
      </c>
      <c r="N4851" s="14" t="s">
        <v>2501</v>
      </c>
      <c r="O4851" s="5"/>
      <c r="P4851" s="44" t="str">
        <f t="shared" ref="P4851" si="6200">IF(K4852="Yes",IF(L4852="Yes","Yes","No"),"No")</f>
        <v>Yes</v>
      </c>
      <c r="Q4851" s="94" t="s">
        <v>2759</v>
      </c>
      <c r="R4851" s="5" t="s">
        <v>1</v>
      </c>
      <c r="S4851" s="5" t="s">
        <v>2</v>
      </c>
      <c r="T4851" s="5" t="s">
        <v>7</v>
      </c>
      <c r="U4851" s="5">
        <v>105</v>
      </c>
      <c r="V4851" s="5">
        <v>85.71</v>
      </c>
      <c r="W4851" s="5">
        <v>82.88</v>
      </c>
      <c r="X4851" s="11">
        <f t="shared" si="6139"/>
        <v>2.8299999999999983</v>
      </c>
      <c r="Y4851" s="14">
        <v>79</v>
      </c>
      <c r="Z4851" s="5">
        <v>84.81</v>
      </c>
      <c r="AA4851" s="5">
        <v>80.7</v>
      </c>
      <c r="AB4851" s="71">
        <f t="shared" si="6151"/>
        <v>4.1099999999999994</v>
      </c>
      <c r="AC4851" s="53"/>
    </row>
    <row r="4852" spans="1:29" ht="15" customHeight="1" x14ac:dyDescent="0.25">
      <c r="A4852" s="53">
        <v>6601029</v>
      </c>
      <c r="B4852" s="89" t="s">
        <v>2678</v>
      </c>
      <c r="C4852" s="53" t="s">
        <v>491</v>
      </c>
      <c r="D4852" s="49" t="s">
        <v>2499</v>
      </c>
      <c r="E4852" s="35" t="str">
        <f>VLOOKUP('2012 Accountability Database'!$A4850,'2011 AYP'!A$2:B$1072,2)</f>
        <v xml:space="preserve"> MS (Met Standards)</v>
      </c>
      <c r="F4852" s="66"/>
      <c r="G4852" s="63" t="s">
        <v>2485</v>
      </c>
      <c r="H4852" s="60" t="str">
        <f t="shared" ref="H4852:I4852" si="6201">IF(H4850="Met","Yes",IF(H4851="Met","Yes","No"))</f>
        <v>Yes</v>
      </c>
      <c r="I4852" s="60" t="str">
        <f t="shared" si="6201"/>
        <v>Yes</v>
      </c>
      <c r="J4852" s="42"/>
      <c r="K4852" s="60" t="str">
        <f t="shared" ref="K4852:L4852" si="6202">IF(K4850="Met","Yes",IF(K4851="Met","Yes","No"))</f>
        <v>Yes</v>
      </c>
      <c r="L4852" s="60" t="str">
        <f t="shared" si="6202"/>
        <v>Yes</v>
      </c>
      <c r="M4852" s="5" t="s">
        <v>9</v>
      </c>
      <c r="N4852" s="14" t="s">
        <v>2503</v>
      </c>
      <c r="O4852" s="5"/>
      <c r="P4852" s="44" t="str">
        <f t="shared" ref="P4852" si="6203">IF(H4856="Yes",IF(I4856="Yes","Yes","No"),"No")</f>
        <v>No</v>
      </c>
      <c r="Q4852" s="108" t="s">
        <v>2758</v>
      </c>
      <c r="R4852" s="5" t="s">
        <v>1</v>
      </c>
      <c r="S4852" s="5" t="s">
        <v>5</v>
      </c>
      <c r="T4852" s="5" t="s">
        <v>3</v>
      </c>
      <c r="U4852" s="5">
        <v>748</v>
      </c>
      <c r="V4852" s="5">
        <v>90.91</v>
      </c>
      <c r="W4852" s="5">
        <v>91.29</v>
      </c>
      <c r="X4852" s="8">
        <f t="shared" si="6139"/>
        <v>-0.38000000000000966</v>
      </c>
      <c r="Y4852" s="14">
        <v>524</v>
      </c>
      <c r="Z4852" s="5">
        <v>89.5</v>
      </c>
      <c r="AA4852" s="5">
        <v>87.15</v>
      </c>
      <c r="AB4852" s="71">
        <f t="shared" si="6151"/>
        <v>2.3499999999999943</v>
      </c>
      <c r="AC4852" s="53"/>
    </row>
    <row r="4853" spans="1:29" x14ac:dyDescent="0.25">
      <c r="A4853" s="53">
        <v>6601029</v>
      </c>
      <c r="B4853" s="89" t="s">
        <v>2678</v>
      </c>
      <c r="C4853" s="53" t="s">
        <v>491</v>
      </c>
      <c r="D4853" s="49" t="s">
        <v>2507</v>
      </c>
      <c r="E4853" s="47">
        <f>VLOOKUP('2012 Accountability Database'!A4850,Dems1112!$A$2:$G$1082,3)</f>
        <v>0.33</v>
      </c>
      <c r="F4853" s="66"/>
      <c r="G4853" s="52"/>
      <c r="M4853" s="1" t="s">
        <v>9</v>
      </c>
      <c r="N4853" s="14" t="s">
        <v>2504</v>
      </c>
      <c r="O4853" s="5"/>
      <c r="P4853" s="44" t="str">
        <f t="shared" ref="P4853" si="6204">IF(K4856="Yes",IF(L4856="Yes","Yes","No"),"No")</f>
        <v>No</v>
      </c>
      <c r="Q4853" s="108"/>
      <c r="R4853" s="5" t="s">
        <v>1</v>
      </c>
      <c r="S4853" s="1" t="s">
        <v>5</v>
      </c>
      <c r="T4853" s="1" t="s">
        <v>7</v>
      </c>
      <c r="U4853" s="5">
        <v>289</v>
      </c>
      <c r="V4853" s="1">
        <v>82.01</v>
      </c>
      <c r="W4853" s="1">
        <v>82.88</v>
      </c>
      <c r="X4853" s="6">
        <f t="shared" si="6139"/>
        <v>-0.86999999999999034</v>
      </c>
      <c r="Y4853" s="14">
        <v>202</v>
      </c>
      <c r="Z4853" s="1">
        <v>84.16</v>
      </c>
      <c r="AA4853" s="1">
        <v>80.7</v>
      </c>
      <c r="AB4853" s="71">
        <f t="shared" si="6151"/>
        <v>3.4599999999999937</v>
      </c>
      <c r="AC4853" s="53"/>
    </row>
    <row r="4854" spans="1:29" x14ac:dyDescent="0.25">
      <c r="A4854" s="53">
        <v>6601029</v>
      </c>
      <c r="B4854" s="89" t="s">
        <v>2678</v>
      </c>
      <c r="C4854" s="53" t="s">
        <v>491</v>
      </c>
      <c r="D4854" s="50" t="s">
        <v>2508</v>
      </c>
      <c r="E4854" s="47">
        <f>VLOOKUP('2012 Accountability Database'!A4850,Dems1112!$A$2:$G$1082,4)</f>
        <v>0.38</v>
      </c>
      <c r="F4854" s="65" t="s">
        <v>2486</v>
      </c>
      <c r="G4854" s="62"/>
      <c r="H4854" s="13" t="str">
        <f>IF(V4854&gt;94,"Met",IF(X4854="--","n/a",IF(X4854&gt;=0,"Met","Did Not Meet")))</f>
        <v>Did Not Meet</v>
      </c>
      <c r="I4854" s="13" t="str">
        <f>IF(V4855&gt;94,"Met",IF(X4855="--","n/a",IF(X4855&gt;=0,"Met","Did Not Meet")))</f>
        <v>Did Not Meet</v>
      </c>
      <c r="J4854" s="13"/>
      <c r="K4854" s="13" t="str">
        <f>IF(Z4854&gt;94,"Met",IF(AB4854="--","n/a",IF(AB4854&gt;=0,"Met","Did Not Meet")))</f>
        <v>Did Not Meet</v>
      </c>
      <c r="L4854" s="13" t="str">
        <f>IF(Z4855&gt;94,"Met",IF(AB4855="--","n/a",IF(AB4855&gt;=0,"Met","Did Not Meet")))</f>
        <v>Did Not Meet</v>
      </c>
      <c r="M4854" s="1" t="s">
        <v>9</v>
      </c>
      <c r="N4854" s="68" t="s">
        <v>2497</v>
      </c>
      <c r="O4854" s="35"/>
      <c r="P4854" s="44"/>
      <c r="Q4854" s="108"/>
      <c r="R4854" s="5" t="s">
        <v>6</v>
      </c>
      <c r="S4854" s="1" t="s">
        <v>2</v>
      </c>
      <c r="T4854" s="1" t="s">
        <v>3</v>
      </c>
      <c r="U4854" s="5">
        <v>270</v>
      </c>
      <c r="V4854" s="1">
        <v>87.41</v>
      </c>
      <c r="W4854" s="1">
        <v>90.16</v>
      </c>
      <c r="X4854" s="6">
        <f t="shared" si="6139"/>
        <v>-2.75</v>
      </c>
      <c r="Y4854" s="14">
        <v>198</v>
      </c>
      <c r="Z4854" s="1">
        <v>62.12</v>
      </c>
      <c r="AA4854" s="1">
        <v>75.97</v>
      </c>
      <c r="AB4854" s="72">
        <f t="shared" si="6151"/>
        <v>-13.850000000000001</v>
      </c>
      <c r="AC4854" s="53"/>
    </row>
    <row r="4855" spans="1:29" x14ac:dyDescent="0.25">
      <c r="A4855" s="53">
        <v>6601029</v>
      </c>
      <c r="B4855" s="89" t="s">
        <v>2678</v>
      </c>
      <c r="C4855" s="53" t="s">
        <v>491</v>
      </c>
      <c r="D4855" s="50" t="s">
        <v>974</v>
      </c>
      <c r="E4855" s="47" t="str">
        <f>VLOOKUP('2012 Accountability Database'!A4850,Dems1112!$A$2:$G$1082,5)</f>
        <v>K-6</v>
      </c>
      <c r="F4855" s="65" t="s">
        <v>2487</v>
      </c>
      <c r="G4855" s="62"/>
      <c r="H4855" s="13" t="str">
        <f>IF(V4856&gt;94,"Met",IF(X4856="--","n/a",IF(X4856&gt;=0,"Met","Did Not Meet")))</f>
        <v>Did Not Meet</v>
      </c>
      <c r="I4855" s="13" t="str">
        <f>IF(V4857&gt;94,"Met",IF(X4857="--","n/a",IF(X4857&gt;=0,"Met","Did Not Meet")))</f>
        <v>Did Not Meet</v>
      </c>
      <c r="J4855" s="13"/>
      <c r="K4855" s="13" t="str">
        <f>IF(Z4856&gt;94,"Met",IF(AB4856="--","n/a",IF(AB4856&gt;=0,"Met","Did Not Meet")))</f>
        <v>Did Not Meet</v>
      </c>
      <c r="L4855" s="13" t="str">
        <f>IF(Z4857&gt;94,"Met",IF(AB4857="--","n/a",IF(AB4857&gt;=0,"Met","Did Not Meet")))</f>
        <v>Did Not Meet</v>
      </c>
      <c r="M4855" s="5" t="s">
        <v>9</v>
      </c>
      <c r="N4855" s="14"/>
      <c r="O4855" s="35" t="s">
        <v>2506</v>
      </c>
      <c r="P4855" s="83" t="str">
        <f t="shared" ref="P4855" si="6205">IF(P4850="No"," ", IF(P4852="No"," ",IF(P4851="No", " ",IF(P4853="No"," ","X"))))</f>
        <v xml:space="preserve"> </v>
      </c>
      <c r="Q4855" s="108"/>
      <c r="R4855" s="5" t="s">
        <v>6</v>
      </c>
      <c r="S4855" s="5" t="s">
        <v>2</v>
      </c>
      <c r="T4855" s="5" t="s">
        <v>7</v>
      </c>
      <c r="U4855" s="5">
        <v>105</v>
      </c>
      <c r="V4855" s="5">
        <v>80</v>
      </c>
      <c r="W4855" s="5">
        <v>83.89</v>
      </c>
      <c r="X4855" s="8">
        <f t="shared" si="6139"/>
        <v>-3.8900000000000006</v>
      </c>
      <c r="Y4855" s="14">
        <v>80</v>
      </c>
      <c r="Z4855" s="5">
        <v>55</v>
      </c>
      <c r="AA4855" s="5">
        <v>71.05</v>
      </c>
      <c r="AB4855" s="72">
        <f t="shared" si="6151"/>
        <v>-16.049999999999997</v>
      </c>
      <c r="AC4855" s="53"/>
    </row>
    <row r="4856" spans="1:29" ht="15.75" x14ac:dyDescent="0.25">
      <c r="A4856" s="53">
        <v>6601029</v>
      </c>
      <c r="B4856" s="89" t="s">
        <v>2678</v>
      </c>
      <c r="C4856" s="53" t="s">
        <v>491</v>
      </c>
      <c r="D4856" s="50" t="s">
        <v>975</v>
      </c>
      <c r="E4856" s="48" t="str">
        <f>VLOOKUP('2012 Accountability Database'!A4850,Dems1112!$A$2:$G$1082,6)</f>
        <v>1 (Northwest AR)</v>
      </c>
      <c r="F4856" s="66"/>
      <c r="G4856" s="63" t="s">
        <v>2488</v>
      </c>
      <c r="H4856" s="61" t="str">
        <f t="shared" ref="H4856:I4856" si="6206">IF(H4854="Met","Yes",IF(H4855="Met","Yes","No"))</f>
        <v>No</v>
      </c>
      <c r="I4856" s="61" t="str">
        <f t="shared" si="6206"/>
        <v>No</v>
      </c>
      <c r="J4856" s="55"/>
      <c r="K4856" s="61" t="str">
        <f t="shared" ref="K4856:L4856" si="6207">IF(K4854="Met","Yes",IF(K4855="Met","Yes","No"))</f>
        <v>No</v>
      </c>
      <c r="L4856" s="61" t="str">
        <f t="shared" si="6207"/>
        <v>No</v>
      </c>
      <c r="M4856" s="1" t="s">
        <v>9</v>
      </c>
      <c r="N4856" s="14"/>
      <c r="O4856" s="35" t="s">
        <v>2505</v>
      </c>
      <c r="P4856" s="83" t="str">
        <f t="shared" ref="P4856" si="6208">IF(P4855="X"," ",IF(P4857="X"," ","X"))</f>
        <v xml:space="preserve"> </v>
      </c>
      <c r="Q4856" s="94" t="s">
        <v>2759</v>
      </c>
      <c r="R4856" s="5" t="s">
        <v>6</v>
      </c>
      <c r="S4856" s="1" t="s">
        <v>5</v>
      </c>
      <c r="T4856" s="1" t="s">
        <v>3</v>
      </c>
      <c r="U4856" s="5">
        <v>748</v>
      </c>
      <c r="V4856" s="1">
        <v>86.9</v>
      </c>
      <c r="W4856" s="1">
        <v>90.16</v>
      </c>
      <c r="X4856" s="6">
        <f t="shared" si="6139"/>
        <v>-3.2599999999999909</v>
      </c>
      <c r="Y4856" s="14">
        <v>525</v>
      </c>
      <c r="Z4856" s="1">
        <v>68.760000000000005</v>
      </c>
      <c r="AA4856" s="1">
        <v>75.97</v>
      </c>
      <c r="AB4856" s="72">
        <f t="shared" si="6151"/>
        <v>-7.2099999999999937</v>
      </c>
      <c r="AC4856" s="53"/>
    </row>
    <row r="4857" spans="1:29" x14ac:dyDescent="0.25">
      <c r="A4857" s="54">
        <v>6601029</v>
      </c>
      <c r="B4857" s="90" t="s">
        <v>2678</v>
      </c>
      <c r="C4857" s="54" t="s">
        <v>491</v>
      </c>
      <c r="D4857" s="4"/>
      <c r="E4857" s="4"/>
      <c r="F4857" s="67"/>
      <c r="G4857" s="64"/>
      <c r="H4857" s="43"/>
      <c r="I4857" s="43"/>
      <c r="J4857" s="43"/>
      <c r="K4857" s="43"/>
      <c r="L4857" s="43"/>
      <c r="M4857" s="4" t="s">
        <v>9</v>
      </c>
      <c r="N4857" s="15"/>
      <c r="O4857" s="38" t="s">
        <v>2482</v>
      </c>
      <c r="P4857" s="84" t="str">
        <f>IF(E4851="Achieving School"," ","X")</f>
        <v>X</v>
      </c>
      <c r="Q4857" s="91"/>
      <c r="R4857" s="4" t="s">
        <v>6</v>
      </c>
      <c r="S4857" s="4" t="s">
        <v>5</v>
      </c>
      <c r="T4857" s="4" t="s">
        <v>7</v>
      </c>
      <c r="U4857" s="4">
        <v>289</v>
      </c>
      <c r="V4857" s="4">
        <v>79.58</v>
      </c>
      <c r="W4857" s="4">
        <v>83.89</v>
      </c>
      <c r="X4857" s="7">
        <f t="shared" si="6139"/>
        <v>-4.3100000000000023</v>
      </c>
      <c r="Y4857" s="15">
        <v>203</v>
      </c>
      <c r="Z4857" s="4">
        <v>63.05</v>
      </c>
      <c r="AA4857" s="4">
        <v>71.05</v>
      </c>
      <c r="AB4857" s="73">
        <f t="shared" si="6151"/>
        <v>-8</v>
      </c>
      <c r="AC4857" s="54"/>
    </row>
    <row r="4858" spans="1:29" x14ac:dyDescent="0.25">
      <c r="A4858" s="1">
        <v>6601030</v>
      </c>
      <c r="B4858" s="87" t="s">
        <v>2678</v>
      </c>
      <c r="C4858" s="55" t="s">
        <v>492</v>
      </c>
      <c r="E4858" s="42"/>
      <c r="F4858" s="65" t="s">
        <v>2483</v>
      </c>
      <c r="G4858" s="62"/>
      <c r="H4858" s="37" t="str">
        <f>IF(V4858&gt;94,"Met",IF(X4858="--","n/a",IF(X4858&gt;=0,"Met","Did Not Meet")))</f>
        <v>Met</v>
      </c>
      <c r="I4858" s="37" t="str">
        <f>IF(V4859&gt;94,"Met",IF(X4859="--","n/a",IF(X4859&gt;=0,"Met","Did Not Meet")))</f>
        <v>Met</v>
      </c>
      <c r="K4858" s="13" t="str">
        <f>IF(Z4858&gt;94,"Met",IF(AB4858="--","n/a",IF(AB4858&gt;=0,"Met","Did Not Meet")))</f>
        <v>Met</v>
      </c>
      <c r="L4858" s="13" t="str">
        <f>IF(Z4859&gt;94,"Met",IF(AB4859="--","n/a",IF(AB4859&gt;=0,"Met","Did Not Meet")))</f>
        <v>Met</v>
      </c>
      <c r="M4858" s="5" t="s">
        <v>18</v>
      </c>
      <c r="N4858" s="14" t="s">
        <v>2502</v>
      </c>
      <c r="O4858" s="5"/>
      <c r="P4858" s="44" t="str">
        <f t="shared" ref="P4858" si="6209">IF(H4860="Yes",IF(I4860="Yes","Yes","No"),"No")</f>
        <v>Yes</v>
      </c>
      <c r="Q4858" s="93"/>
      <c r="R4858" s="5" t="s">
        <v>1</v>
      </c>
      <c r="S4858" s="5" t="s">
        <v>2</v>
      </c>
      <c r="T4858" s="5" t="s">
        <v>3</v>
      </c>
      <c r="U4858" s="5">
        <v>102</v>
      </c>
      <c r="V4858" s="5">
        <v>77.45</v>
      </c>
      <c r="W4858" s="5">
        <v>66.33</v>
      </c>
      <c r="X4858" s="11">
        <f t="shared" si="6139"/>
        <v>11.120000000000005</v>
      </c>
      <c r="Y4858" s="14">
        <v>73</v>
      </c>
      <c r="Z4858" s="5">
        <v>79.45</v>
      </c>
      <c r="AA4858" s="5">
        <v>78.569999999999993</v>
      </c>
      <c r="AB4858" s="71">
        <f t="shared" si="6151"/>
        <v>0.88000000000000966</v>
      </c>
      <c r="AC4858" s="36" t="s">
        <v>19</v>
      </c>
    </row>
    <row r="4859" spans="1:29" ht="15.75" x14ac:dyDescent="0.25">
      <c r="A4859" s="53">
        <v>6601030</v>
      </c>
      <c r="B4859" s="89" t="s">
        <v>2678</v>
      </c>
      <c r="C4859" s="53" t="s">
        <v>492</v>
      </c>
      <c r="D4859" s="49" t="s">
        <v>2498</v>
      </c>
      <c r="E4859" s="34" t="str">
        <f>M4858</f>
        <v>Needs Improvement Focus School</v>
      </c>
      <c r="F4859" s="65" t="s">
        <v>2484</v>
      </c>
      <c r="G4859" s="62"/>
      <c r="H4859" s="13" t="str">
        <f>IF(V4860&gt;94,"Met",IF(X4860="--","n/a",IF(X4860&gt;=0,"Met","Did Not Meet")))</f>
        <v>Did Not Meet</v>
      </c>
      <c r="I4859" s="13" t="str">
        <f>IF(V4861&gt;94,"Met",IF(X4861="--","n/a",IF(X4861&gt;=0,"Met","Did Not Meet")))</f>
        <v>Did Not Meet</v>
      </c>
      <c r="K4859" s="13" t="str">
        <f>IF(Z4860&gt;94,"Met",IF(AB4860="--","n/a",IF(AB4860&gt;=0,"Met","Did Not Meet")))</f>
        <v>Did Not Meet</v>
      </c>
      <c r="L4859" s="13" t="str">
        <f>IF(Z4861&gt;94,"Met",IF(AB4861="--","n/a",IF(AB4861&gt;=0,"Met","Did Not Meet")))</f>
        <v>Did Not Meet</v>
      </c>
      <c r="M4859" s="1" t="s">
        <v>18</v>
      </c>
      <c r="N4859" s="14" t="s">
        <v>2501</v>
      </c>
      <c r="O4859" s="5"/>
      <c r="P4859" s="44" t="str">
        <f t="shared" ref="P4859" si="6210">IF(K4860="Yes",IF(L4860="Yes","Yes","No"),"No")</f>
        <v>Yes</v>
      </c>
      <c r="Q4859" s="94" t="s">
        <v>2759</v>
      </c>
      <c r="R4859" s="5" t="s">
        <v>1</v>
      </c>
      <c r="S4859" s="1" t="s">
        <v>2</v>
      </c>
      <c r="T4859" s="1" t="s">
        <v>7</v>
      </c>
      <c r="U4859" s="5">
        <v>100</v>
      </c>
      <c r="V4859" s="1">
        <v>78</v>
      </c>
      <c r="W4859" s="1">
        <v>65.27</v>
      </c>
      <c r="X4859" s="9">
        <f t="shared" si="6139"/>
        <v>12.730000000000004</v>
      </c>
      <c r="Y4859" s="14">
        <v>71</v>
      </c>
      <c r="Z4859" s="1">
        <v>80.28</v>
      </c>
      <c r="AA4859" s="1">
        <v>77.709999999999994</v>
      </c>
      <c r="AB4859" s="71">
        <f t="shared" si="6151"/>
        <v>2.5700000000000074</v>
      </c>
      <c r="AC4859" s="53" t="s">
        <v>19</v>
      </c>
    </row>
    <row r="4860" spans="1:29" ht="15" customHeight="1" x14ac:dyDescent="0.25">
      <c r="A4860" s="53">
        <v>6601030</v>
      </c>
      <c r="B4860" s="89" t="s">
        <v>2678</v>
      </c>
      <c r="C4860" s="53" t="s">
        <v>492</v>
      </c>
      <c r="D4860" s="49" t="s">
        <v>2499</v>
      </c>
      <c r="E4860" s="35" t="str">
        <f>VLOOKUP('2012 Accountability Database'!$A4858,'2011 AYP'!A$2:B$1072,2)</f>
        <v xml:space="preserve"> MS (Met Standards)</v>
      </c>
      <c r="F4860" s="66"/>
      <c r="G4860" s="63" t="s">
        <v>2485</v>
      </c>
      <c r="H4860" s="60" t="str">
        <f t="shared" ref="H4860:I4860" si="6211">IF(H4858="Met","Yes",IF(H4859="Met","Yes","No"))</f>
        <v>Yes</v>
      </c>
      <c r="I4860" s="60" t="str">
        <f t="shared" si="6211"/>
        <v>Yes</v>
      </c>
      <c r="J4860" s="42"/>
      <c r="K4860" s="60" t="str">
        <f t="shared" ref="K4860:L4860" si="6212">IF(K4858="Met","Yes",IF(K4859="Met","Yes","No"))</f>
        <v>Yes</v>
      </c>
      <c r="L4860" s="60" t="str">
        <f t="shared" si="6212"/>
        <v>Yes</v>
      </c>
      <c r="M4860" s="5" t="s">
        <v>18</v>
      </c>
      <c r="N4860" s="14" t="s">
        <v>2503</v>
      </c>
      <c r="O4860" s="5"/>
      <c r="P4860" s="44" t="str">
        <f t="shared" ref="P4860" si="6213">IF(H4864="Yes",IF(I4864="Yes","Yes","No"),"No")</f>
        <v>Yes</v>
      </c>
      <c r="Q4860" s="108" t="s">
        <v>2758</v>
      </c>
      <c r="R4860" s="5" t="s">
        <v>1</v>
      </c>
      <c r="S4860" s="5" t="s">
        <v>5</v>
      </c>
      <c r="T4860" s="5" t="s">
        <v>3</v>
      </c>
      <c r="U4860" s="5">
        <v>304</v>
      </c>
      <c r="V4860" s="5">
        <v>60.53</v>
      </c>
      <c r="W4860" s="5">
        <v>66.33</v>
      </c>
      <c r="X4860" s="8">
        <f t="shared" si="6139"/>
        <v>-5.7999999999999972</v>
      </c>
      <c r="Y4860" s="14">
        <v>227</v>
      </c>
      <c r="Z4860" s="5">
        <v>70.48</v>
      </c>
      <c r="AA4860" s="5">
        <v>78.569999999999993</v>
      </c>
      <c r="AB4860" s="72">
        <f t="shared" si="6151"/>
        <v>-8.0899999999999892</v>
      </c>
      <c r="AC4860" s="53" t="s">
        <v>19</v>
      </c>
    </row>
    <row r="4861" spans="1:29" x14ac:dyDescent="0.25">
      <c r="A4861" s="53">
        <v>6601030</v>
      </c>
      <c r="B4861" s="89" t="s">
        <v>2678</v>
      </c>
      <c r="C4861" s="53" t="s">
        <v>492</v>
      </c>
      <c r="D4861" s="49" t="s">
        <v>2507</v>
      </c>
      <c r="E4861" s="47">
        <f>VLOOKUP('2012 Accountability Database'!A4858,Dems1112!$A$2:$G$1082,3)</f>
        <v>0.77</v>
      </c>
      <c r="F4861" s="66"/>
      <c r="G4861" s="52"/>
      <c r="M4861" s="1" t="s">
        <v>18</v>
      </c>
      <c r="N4861" s="14" t="s">
        <v>2504</v>
      </c>
      <c r="O4861" s="5"/>
      <c r="P4861" s="44" t="str">
        <f t="shared" ref="P4861" si="6214">IF(K4864="Yes",IF(L4864="Yes","Yes","No"),"No")</f>
        <v>No</v>
      </c>
      <c r="Q4861" s="108"/>
      <c r="R4861" s="5" t="s">
        <v>1</v>
      </c>
      <c r="S4861" s="1" t="s">
        <v>5</v>
      </c>
      <c r="T4861" s="1" t="s">
        <v>7</v>
      </c>
      <c r="U4861" s="5">
        <v>295</v>
      </c>
      <c r="V4861" s="1">
        <v>60.34</v>
      </c>
      <c r="W4861" s="1">
        <v>65.27</v>
      </c>
      <c r="X4861" s="6">
        <f t="shared" si="6139"/>
        <v>-4.9299999999999926</v>
      </c>
      <c r="Y4861" s="14">
        <v>218</v>
      </c>
      <c r="Z4861" s="1">
        <v>70.64</v>
      </c>
      <c r="AA4861" s="1">
        <v>77.709999999999994</v>
      </c>
      <c r="AB4861" s="72">
        <f t="shared" si="6151"/>
        <v>-7.0699999999999932</v>
      </c>
      <c r="AC4861" s="53" t="s">
        <v>19</v>
      </c>
    </row>
    <row r="4862" spans="1:29" x14ac:dyDescent="0.25">
      <c r="A4862" s="53">
        <v>6601030</v>
      </c>
      <c r="B4862" s="89" t="s">
        <v>2678</v>
      </c>
      <c r="C4862" s="53" t="s">
        <v>492</v>
      </c>
      <c r="D4862" s="50" t="s">
        <v>2508</v>
      </c>
      <c r="E4862" s="47">
        <f>VLOOKUP('2012 Accountability Database'!A4858,Dems1112!$A$2:$G$1082,4)</f>
        <v>0.97</v>
      </c>
      <c r="F4862" s="65" t="s">
        <v>2486</v>
      </c>
      <c r="G4862" s="62"/>
      <c r="H4862" s="13" t="str">
        <f>IF(V4862&gt;94,"Met",IF(X4862="--","n/a",IF(X4862&gt;=0,"Met","Did Not Meet")))</f>
        <v>Met</v>
      </c>
      <c r="I4862" s="13" t="str">
        <f>IF(V4863&gt;94,"Met",IF(X4863="--","n/a",IF(X4863&gt;=0,"Met","Did Not Meet")))</f>
        <v>Met</v>
      </c>
      <c r="J4862" s="13"/>
      <c r="K4862" s="13" t="str">
        <f>IF(Z4862&gt;94,"Met",IF(AB4862="--","n/a",IF(AB4862&gt;=0,"Met","Did Not Meet")))</f>
        <v>Did Not Meet</v>
      </c>
      <c r="L4862" s="13" t="str">
        <f>IF(Z4863&gt;94,"Met",IF(AB4863="--","n/a",IF(AB4863&gt;=0,"Met","Did Not Meet")))</f>
        <v>Did Not Meet</v>
      </c>
      <c r="M4862" s="5" t="s">
        <v>18</v>
      </c>
      <c r="N4862" s="68" t="s">
        <v>2497</v>
      </c>
      <c r="O4862" s="35"/>
      <c r="P4862" s="44"/>
      <c r="Q4862" s="108"/>
      <c r="R4862" s="5" t="s">
        <v>6</v>
      </c>
      <c r="S4862" s="5" t="s">
        <v>2</v>
      </c>
      <c r="T4862" s="5" t="s">
        <v>3</v>
      </c>
      <c r="U4862" s="5">
        <v>102</v>
      </c>
      <c r="V4862" s="5">
        <v>75.489999999999995</v>
      </c>
      <c r="W4862" s="5">
        <v>71.010000000000005</v>
      </c>
      <c r="X4862" s="11">
        <f t="shared" si="6139"/>
        <v>4.4799999999999898</v>
      </c>
      <c r="Y4862" s="14">
        <v>73</v>
      </c>
      <c r="Z4862" s="5">
        <v>58.9</v>
      </c>
      <c r="AA4862" s="5">
        <v>64.290000000000006</v>
      </c>
      <c r="AB4862" s="72">
        <f t="shared" si="6151"/>
        <v>-5.3900000000000077</v>
      </c>
      <c r="AC4862" s="53" t="s">
        <v>19</v>
      </c>
    </row>
    <row r="4863" spans="1:29" x14ac:dyDescent="0.25">
      <c r="A4863" s="53">
        <v>6601030</v>
      </c>
      <c r="B4863" s="89" t="s">
        <v>2678</v>
      </c>
      <c r="C4863" s="53" t="s">
        <v>492</v>
      </c>
      <c r="D4863" s="50" t="s">
        <v>974</v>
      </c>
      <c r="E4863" s="47" t="str">
        <f>VLOOKUP('2012 Accountability Database'!A4858,Dems1112!$A$2:$G$1082,5)</f>
        <v>P-6</v>
      </c>
      <c r="F4863" s="65" t="s">
        <v>2487</v>
      </c>
      <c r="G4863" s="62"/>
      <c r="H4863" s="13" t="str">
        <f>IF(V4864&gt;94,"Met",IF(X4864="--","n/a",IF(X4864&gt;=0,"Met","Did Not Meet")))</f>
        <v>Did Not Meet</v>
      </c>
      <c r="I4863" s="13" t="str">
        <f>IF(V4865&gt;94,"Met",IF(X4865="--","n/a",IF(X4865&gt;=0,"Met","Did Not Meet")))</f>
        <v>Did Not Meet</v>
      </c>
      <c r="J4863" s="13"/>
      <c r="K4863" s="13" t="str">
        <f>IF(Z4864&gt;94,"Met",IF(AB4864="--","n/a",IF(AB4864&gt;=0,"Met","Did Not Meet")))</f>
        <v>Did Not Meet</v>
      </c>
      <c r="L4863" s="13" t="str">
        <f>IF(Z4865&gt;94,"Met",IF(AB4865="--","n/a",IF(AB4865&gt;=0,"Met","Did Not Meet")))</f>
        <v>Did Not Meet</v>
      </c>
      <c r="M4863" s="5" t="s">
        <v>18</v>
      </c>
      <c r="N4863" s="14"/>
      <c r="O4863" s="35" t="s">
        <v>2506</v>
      </c>
      <c r="P4863" s="83" t="str">
        <f t="shared" ref="P4863" si="6215">IF(P4858="No"," ", IF(P4860="No"," ",IF(P4859="No", " ",IF(P4861="No"," ","X"))))</f>
        <v xml:space="preserve"> </v>
      </c>
      <c r="Q4863" s="108"/>
      <c r="R4863" s="5" t="s">
        <v>6</v>
      </c>
      <c r="S4863" s="5" t="s">
        <v>2</v>
      </c>
      <c r="T4863" s="5" t="s">
        <v>7</v>
      </c>
      <c r="U4863" s="5">
        <v>100</v>
      </c>
      <c r="V4863" s="5">
        <v>75</v>
      </c>
      <c r="W4863" s="5">
        <v>70.09</v>
      </c>
      <c r="X4863" s="11">
        <f t="shared" si="6139"/>
        <v>4.9099999999999966</v>
      </c>
      <c r="Y4863" s="14">
        <v>71</v>
      </c>
      <c r="Z4863" s="5">
        <v>59.15</v>
      </c>
      <c r="AA4863" s="5">
        <v>62.84</v>
      </c>
      <c r="AB4863" s="72">
        <f t="shared" si="6151"/>
        <v>-3.6900000000000048</v>
      </c>
      <c r="AC4863" s="53" t="s">
        <v>19</v>
      </c>
    </row>
    <row r="4864" spans="1:29" ht="15.75" x14ac:dyDescent="0.25">
      <c r="A4864" s="53">
        <v>6601030</v>
      </c>
      <c r="B4864" s="89" t="s">
        <v>2678</v>
      </c>
      <c r="C4864" s="53" t="s">
        <v>492</v>
      </c>
      <c r="D4864" s="50" t="s">
        <v>975</v>
      </c>
      <c r="E4864" s="48" t="str">
        <f>VLOOKUP('2012 Accountability Database'!A4858,Dems1112!$A$2:$G$1082,6)</f>
        <v>1 (Northwest AR)</v>
      </c>
      <c r="F4864" s="66"/>
      <c r="G4864" s="63" t="s">
        <v>2488</v>
      </c>
      <c r="H4864" s="61" t="str">
        <f t="shared" ref="H4864:I4864" si="6216">IF(H4862="Met","Yes",IF(H4863="Met","Yes","No"))</f>
        <v>Yes</v>
      </c>
      <c r="I4864" s="61" t="str">
        <f t="shared" si="6216"/>
        <v>Yes</v>
      </c>
      <c r="J4864" s="55"/>
      <c r="K4864" s="61" t="str">
        <f t="shared" ref="K4864:L4864" si="6217">IF(K4862="Met","Yes",IF(K4863="Met","Yes","No"))</f>
        <v>No</v>
      </c>
      <c r="L4864" s="61" t="str">
        <f t="shared" si="6217"/>
        <v>No</v>
      </c>
      <c r="M4864" s="1" t="s">
        <v>18</v>
      </c>
      <c r="N4864" s="14"/>
      <c r="O4864" s="35" t="s">
        <v>2505</v>
      </c>
      <c r="P4864" s="83" t="str">
        <f t="shared" ref="P4864" si="6218">IF(P4863="X"," ",IF(P4865="X"," ","X"))</f>
        <v xml:space="preserve"> </v>
      </c>
      <c r="Q4864" s="94" t="s">
        <v>2759</v>
      </c>
      <c r="R4864" s="5" t="s">
        <v>6</v>
      </c>
      <c r="S4864" s="1" t="s">
        <v>5</v>
      </c>
      <c r="T4864" s="1" t="s">
        <v>3</v>
      </c>
      <c r="U4864" s="5">
        <v>304</v>
      </c>
      <c r="V4864" s="1">
        <v>67.11</v>
      </c>
      <c r="W4864" s="1">
        <v>71.010000000000005</v>
      </c>
      <c r="X4864" s="6">
        <f t="shared" si="6139"/>
        <v>-3.9000000000000057</v>
      </c>
      <c r="Y4864" s="14">
        <v>227</v>
      </c>
      <c r="Z4864" s="1">
        <v>61.67</v>
      </c>
      <c r="AA4864" s="1">
        <v>64.290000000000006</v>
      </c>
      <c r="AB4864" s="72">
        <f t="shared" si="6151"/>
        <v>-2.6200000000000045</v>
      </c>
      <c r="AC4864" s="53" t="s">
        <v>19</v>
      </c>
    </row>
    <row r="4865" spans="1:29" x14ac:dyDescent="0.25">
      <c r="A4865" s="54">
        <v>6601030</v>
      </c>
      <c r="B4865" s="90" t="s">
        <v>2678</v>
      </c>
      <c r="C4865" s="54" t="s">
        <v>492</v>
      </c>
      <c r="D4865" s="4"/>
      <c r="E4865" s="4"/>
      <c r="F4865" s="67"/>
      <c r="G4865" s="64"/>
      <c r="H4865" s="43"/>
      <c r="I4865" s="43"/>
      <c r="J4865" s="43"/>
      <c r="K4865" s="43"/>
      <c r="L4865" s="43"/>
      <c r="M4865" s="4" t="s">
        <v>18</v>
      </c>
      <c r="N4865" s="15"/>
      <c r="O4865" s="38" t="s">
        <v>2482</v>
      </c>
      <c r="P4865" s="84" t="str">
        <f>IF(E4859="Achieving School"," ","X")</f>
        <v>X</v>
      </c>
      <c r="Q4865" s="91"/>
      <c r="R4865" s="4" t="s">
        <v>6</v>
      </c>
      <c r="S4865" s="4" t="s">
        <v>5</v>
      </c>
      <c r="T4865" s="4" t="s">
        <v>7</v>
      </c>
      <c r="U4865" s="4">
        <v>295</v>
      </c>
      <c r="V4865" s="4">
        <v>66.44</v>
      </c>
      <c r="W4865" s="4">
        <v>70.09</v>
      </c>
      <c r="X4865" s="7">
        <f t="shared" si="6139"/>
        <v>-3.6500000000000057</v>
      </c>
      <c r="Y4865" s="15">
        <v>218</v>
      </c>
      <c r="Z4865" s="4">
        <v>61.47</v>
      </c>
      <c r="AA4865" s="4">
        <v>62.84</v>
      </c>
      <c r="AB4865" s="73">
        <f t="shared" si="6151"/>
        <v>-1.3700000000000045</v>
      </c>
      <c r="AC4865" s="54" t="s">
        <v>19</v>
      </c>
    </row>
    <row r="4866" spans="1:29" x14ac:dyDescent="0.25">
      <c r="A4866" s="1">
        <v>6601031</v>
      </c>
      <c r="B4866" s="87" t="s">
        <v>2678</v>
      </c>
      <c r="C4866" s="55" t="s">
        <v>493</v>
      </c>
      <c r="E4866" s="42"/>
      <c r="F4866" s="65" t="s">
        <v>2483</v>
      </c>
      <c r="G4866" s="62"/>
      <c r="H4866" s="37" t="str">
        <f>IF(V4866&gt;94,"Met",IF(X4866="--","n/a",IF(X4866&gt;=0,"Met","Did Not Meet")))</f>
        <v>Met</v>
      </c>
      <c r="I4866" s="37" t="str">
        <f>IF(V4867&gt;94,"Met",IF(X4867="--","n/a",IF(X4867&gt;=0,"Met","Did Not Meet")))</f>
        <v>Did Not Meet</v>
      </c>
      <c r="K4866" s="13" t="str">
        <f>IF(Z4866&gt;94,"Met",IF(AB4866="--","n/a",IF(AB4866&gt;=0,"Met","Did Not Meet")))</f>
        <v>Did Not Meet</v>
      </c>
      <c r="L4866" s="13" t="str">
        <f>IF(Z4867&gt;94,"Met",IF(AB4867="--","n/a",IF(AB4867&gt;=0,"Met","Did Not Meet")))</f>
        <v>Did Not Meet</v>
      </c>
      <c r="M4866" s="1" t="s">
        <v>9</v>
      </c>
      <c r="N4866" s="14" t="s">
        <v>2502</v>
      </c>
      <c r="O4866" s="5"/>
      <c r="P4866" s="44" t="str">
        <f t="shared" ref="P4866" si="6219">IF(H4868="Yes",IF(I4868="Yes","Yes","No"),"No")</f>
        <v>No</v>
      </c>
      <c r="Q4866" s="93"/>
      <c r="R4866" s="5" t="s">
        <v>1</v>
      </c>
      <c r="S4866" s="1" t="s">
        <v>2</v>
      </c>
      <c r="T4866" s="1" t="s">
        <v>3</v>
      </c>
      <c r="U4866" s="5">
        <v>342</v>
      </c>
      <c r="V4866" s="1">
        <v>88.89</v>
      </c>
      <c r="W4866" s="1">
        <v>88.18</v>
      </c>
      <c r="X4866" s="9">
        <f t="shared" ref="X4866:X4929" si="6220">V4866-W4866</f>
        <v>0.70999999999999375</v>
      </c>
      <c r="Y4866" s="14">
        <v>260</v>
      </c>
      <c r="Z4866" s="1">
        <v>89.62</v>
      </c>
      <c r="AA4866" s="1">
        <v>90.69</v>
      </c>
      <c r="AB4866" s="72">
        <f t="shared" si="6151"/>
        <v>-1.0699999999999932</v>
      </c>
      <c r="AC4866" s="36"/>
    </row>
    <row r="4867" spans="1:29" ht="15.75" x14ac:dyDescent="0.25">
      <c r="A4867" s="53">
        <v>6601031</v>
      </c>
      <c r="B4867" s="89" t="s">
        <v>2678</v>
      </c>
      <c r="C4867" s="53" t="s">
        <v>493</v>
      </c>
      <c r="D4867" s="49" t="s">
        <v>2498</v>
      </c>
      <c r="E4867" s="34" t="str">
        <f>M4866</f>
        <v>Needs Improvement School</v>
      </c>
      <c r="F4867" s="65" t="s">
        <v>2484</v>
      </c>
      <c r="G4867" s="62"/>
      <c r="H4867" s="13" t="str">
        <f>IF(V4868&gt;94,"Met",IF(X4868="--","n/a",IF(X4868&gt;=0,"Met","Did Not Meet")))</f>
        <v>Did Not Meet</v>
      </c>
      <c r="I4867" s="13" t="str">
        <f>IF(V4869&gt;94,"Met",IF(X4869="--","n/a",IF(X4869&gt;=0,"Met","Did Not Meet")))</f>
        <v>Did Not Meet</v>
      </c>
      <c r="K4867" s="13" t="str">
        <f>IF(Z4868&gt;94,"Met",IF(AB4868="--","n/a",IF(AB4868&gt;=0,"Met","Did Not Meet")))</f>
        <v>Did Not Meet</v>
      </c>
      <c r="L4867" s="13" t="str">
        <f>IF(Z4869&gt;94,"Met",IF(AB4869="--","n/a",IF(AB4869&gt;=0,"Met","Did Not Meet")))</f>
        <v>Did Not Meet</v>
      </c>
      <c r="M4867" s="5" t="s">
        <v>9</v>
      </c>
      <c r="N4867" s="14" t="s">
        <v>2501</v>
      </c>
      <c r="O4867" s="5"/>
      <c r="P4867" s="44" t="str">
        <f t="shared" ref="P4867" si="6221">IF(K4868="Yes",IF(L4868="Yes","Yes","No"),"No")</f>
        <v>No</v>
      </c>
      <c r="Q4867" s="94" t="s">
        <v>2759</v>
      </c>
      <c r="R4867" s="5" t="s">
        <v>1</v>
      </c>
      <c r="S4867" s="5" t="s">
        <v>2</v>
      </c>
      <c r="T4867" s="5" t="s">
        <v>7</v>
      </c>
      <c r="U4867" s="5">
        <v>147</v>
      </c>
      <c r="V4867" s="5">
        <v>78.23</v>
      </c>
      <c r="W4867" s="5">
        <v>79.430000000000007</v>
      </c>
      <c r="X4867" s="8">
        <f t="shared" si="6220"/>
        <v>-1.2000000000000028</v>
      </c>
      <c r="Y4867" s="14">
        <v>110</v>
      </c>
      <c r="Z4867" s="5">
        <v>82.73</v>
      </c>
      <c r="AA4867" s="5">
        <v>88.23</v>
      </c>
      <c r="AB4867" s="72">
        <f t="shared" si="6151"/>
        <v>-5.5</v>
      </c>
      <c r="AC4867" s="53"/>
    </row>
    <row r="4868" spans="1:29" ht="15" customHeight="1" x14ac:dyDescent="0.25">
      <c r="A4868" s="53">
        <v>6601031</v>
      </c>
      <c r="B4868" s="89" t="s">
        <v>2678</v>
      </c>
      <c r="C4868" s="53" t="s">
        <v>493</v>
      </c>
      <c r="D4868" s="49" t="s">
        <v>2499</v>
      </c>
      <c r="E4868" s="35" t="str">
        <f>VLOOKUP('2012 Accountability Database'!$A4866,'2011 AYP'!A$2:B$1072,2)</f>
        <v xml:space="preserve"> MS (Met Standards)</v>
      </c>
      <c r="F4868" s="66"/>
      <c r="G4868" s="63" t="s">
        <v>2485</v>
      </c>
      <c r="H4868" s="60" t="str">
        <f t="shared" ref="H4868:I4868" si="6222">IF(H4866="Met","Yes",IF(H4867="Met","Yes","No"))</f>
        <v>Yes</v>
      </c>
      <c r="I4868" s="60" t="str">
        <f t="shared" si="6222"/>
        <v>No</v>
      </c>
      <c r="J4868" s="42"/>
      <c r="K4868" s="60" t="str">
        <f t="shared" ref="K4868:L4868" si="6223">IF(K4866="Met","Yes",IF(K4867="Met","Yes","No"))</f>
        <v>No</v>
      </c>
      <c r="L4868" s="60" t="str">
        <f t="shared" si="6223"/>
        <v>No</v>
      </c>
      <c r="M4868" s="1" t="s">
        <v>9</v>
      </c>
      <c r="N4868" s="14" t="s">
        <v>2503</v>
      </c>
      <c r="O4868" s="5"/>
      <c r="P4868" s="44" t="str">
        <f t="shared" ref="P4868" si="6224">IF(H4872="Yes",IF(I4872="Yes","Yes","No"),"No")</f>
        <v>No</v>
      </c>
      <c r="Q4868" s="108" t="s">
        <v>2758</v>
      </c>
      <c r="R4868" s="5" t="s">
        <v>1</v>
      </c>
      <c r="S4868" s="1" t="s">
        <v>5</v>
      </c>
      <c r="T4868" s="1" t="s">
        <v>3</v>
      </c>
      <c r="U4868" s="5">
        <v>1026</v>
      </c>
      <c r="V4868" s="1">
        <v>87.23</v>
      </c>
      <c r="W4868" s="1">
        <v>88.18</v>
      </c>
      <c r="X4868" s="6">
        <f t="shared" si="6220"/>
        <v>-0.95000000000000284</v>
      </c>
      <c r="Y4868" s="14">
        <v>727</v>
      </c>
      <c r="Z4868" s="1">
        <v>89.13</v>
      </c>
      <c r="AA4868" s="1">
        <v>90.69</v>
      </c>
      <c r="AB4868" s="72">
        <f t="shared" si="6151"/>
        <v>-1.5600000000000023</v>
      </c>
      <c r="AC4868" s="53"/>
    </row>
    <row r="4869" spans="1:29" x14ac:dyDescent="0.25">
      <c r="A4869" s="53">
        <v>6601031</v>
      </c>
      <c r="B4869" s="89" t="s">
        <v>2678</v>
      </c>
      <c r="C4869" s="53" t="s">
        <v>493</v>
      </c>
      <c r="D4869" s="49" t="s">
        <v>2507</v>
      </c>
      <c r="E4869" s="47">
        <f>VLOOKUP('2012 Accountability Database'!A4866,Dems1112!$A$2:$G$1082,3)</f>
        <v>0.23</v>
      </c>
      <c r="F4869" s="66"/>
      <c r="G4869" s="52"/>
      <c r="M4869" s="5" t="s">
        <v>9</v>
      </c>
      <c r="N4869" s="14" t="s">
        <v>2504</v>
      </c>
      <c r="O4869" s="5"/>
      <c r="P4869" s="44" t="str">
        <f t="shared" ref="P4869" si="6225">IF(K4872="Yes",IF(L4872="Yes","Yes","No"),"No")</f>
        <v>No</v>
      </c>
      <c r="Q4869" s="108"/>
      <c r="R4869" s="5" t="s">
        <v>1</v>
      </c>
      <c r="S4869" s="5" t="s">
        <v>5</v>
      </c>
      <c r="T4869" s="5" t="s">
        <v>7</v>
      </c>
      <c r="U4869" s="5">
        <v>443</v>
      </c>
      <c r="V4869" s="5">
        <v>76.52</v>
      </c>
      <c r="W4869" s="5">
        <v>79.430000000000007</v>
      </c>
      <c r="X4869" s="8">
        <f t="shared" si="6220"/>
        <v>-2.9100000000000108</v>
      </c>
      <c r="Y4869" s="14">
        <v>310</v>
      </c>
      <c r="Z4869" s="5">
        <v>84.19</v>
      </c>
      <c r="AA4869" s="5">
        <v>88.23</v>
      </c>
      <c r="AB4869" s="72">
        <f t="shared" si="6151"/>
        <v>-4.0400000000000063</v>
      </c>
      <c r="AC4869" s="53"/>
    </row>
    <row r="4870" spans="1:29" x14ac:dyDescent="0.25">
      <c r="A4870" s="53">
        <v>6601031</v>
      </c>
      <c r="B4870" s="89" t="s">
        <v>2678</v>
      </c>
      <c r="C4870" s="53" t="s">
        <v>493</v>
      </c>
      <c r="D4870" s="50" t="s">
        <v>2508</v>
      </c>
      <c r="E4870" s="47">
        <f>VLOOKUP('2012 Accountability Database'!A4866,Dems1112!$A$2:$G$1082,4)</f>
        <v>0.37</v>
      </c>
      <c r="F4870" s="65" t="s">
        <v>2486</v>
      </c>
      <c r="G4870" s="62"/>
      <c r="H4870" s="13" t="str">
        <f>IF(V4870&gt;94,"Met",IF(X4870="--","n/a",IF(X4870&gt;=0,"Met","Did Not Meet")))</f>
        <v>Did Not Meet</v>
      </c>
      <c r="I4870" s="13" t="str">
        <f>IF(V4871&gt;94,"Met",IF(X4871="--","n/a",IF(X4871&gt;=0,"Met","Did Not Meet")))</f>
        <v>Did Not Meet</v>
      </c>
      <c r="J4870" s="13"/>
      <c r="K4870" s="13" t="str">
        <f>IF(Z4870&gt;94,"Met",IF(AB4870="--","n/a",IF(AB4870&gt;=0,"Met","Did Not Meet")))</f>
        <v>Did Not Meet</v>
      </c>
      <c r="L4870" s="13" t="str">
        <f>IF(Z4871&gt;94,"Met",IF(AB4871="--","n/a",IF(AB4871&gt;=0,"Met","Did Not Meet")))</f>
        <v>Did Not Meet</v>
      </c>
      <c r="M4870" s="1" t="s">
        <v>9</v>
      </c>
      <c r="N4870" s="68" t="s">
        <v>2497</v>
      </c>
      <c r="O4870" s="35"/>
      <c r="P4870" s="44"/>
      <c r="Q4870" s="108"/>
      <c r="R4870" s="5" t="s">
        <v>6</v>
      </c>
      <c r="S4870" s="1" t="s">
        <v>2</v>
      </c>
      <c r="T4870" s="1" t="s">
        <v>3</v>
      </c>
      <c r="U4870" s="5">
        <v>343</v>
      </c>
      <c r="V4870" s="1">
        <v>86.88</v>
      </c>
      <c r="W4870" s="1">
        <v>89.22</v>
      </c>
      <c r="X4870" s="6">
        <f t="shared" si="6220"/>
        <v>-2.3400000000000034</v>
      </c>
      <c r="Y4870" s="14">
        <v>262</v>
      </c>
      <c r="Z4870" s="1">
        <v>72.52</v>
      </c>
      <c r="AA4870" s="1">
        <v>85.53</v>
      </c>
      <c r="AB4870" s="72">
        <f t="shared" si="6151"/>
        <v>-13.010000000000005</v>
      </c>
      <c r="AC4870" s="53"/>
    </row>
    <row r="4871" spans="1:29" x14ac:dyDescent="0.25">
      <c r="A4871" s="53">
        <v>6601031</v>
      </c>
      <c r="B4871" s="89" t="s">
        <v>2678</v>
      </c>
      <c r="C4871" s="53" t="s">
        <v>493</v>
      </c>
      <c r="D4871" s="50" t="s">
        <v>974</v>
      </c>
      <c r="E4871" s="47" t="str">
        <f>VLOOKUP('2012 Accountability Database'!A4866,Dems1112!$A$2:$G$1082,5)</f>
        <v>K-6</v>
      </c>
      <c r="F4871" s="65" t="s">
        <v>2487</v>
      </c>
      <c r="G4871" s="62"/>
      <c r="H4871" s="13" t="str">
        <f>IF(V4872&gt;94,"Met",IF(X4872="--","n/a",IF(X4872&gt;=0,"Met","Did Not Meet")))</f>
        <v>Did Not Meet</v>
      </c>
      <c r="I4871" s="13" t="str">
        <f>IF(V4873&gt;94,"Met",IF(X4873="--","n/a",IF(X4873&gt;=0,"Met","Did Not Meet")))</f>
        <v>Did Not Meet</v>
      </c>
      <c r="J4871" s="13"/>
      <c r="K4871" s="13" t="str">
        <f>IF(Z4872&gt;94,"Met",IF(AB4872="--","n/a",IF(AB4872&gt;=0,"Met","Did Not Meet")))</f>
        <v>Did Not Meet</v>
      </c>
      <c r="L4871" s="13" t="str">
        <f>IF(Z4873&gt;94,"Met",IF(AB4873="--","n/a",IF(AB4873&gt;=0,"Met","Did Not Meet")))</f>
        <v>Did Not Meet</v>
      </c>
      <c r="M4871" s="5" t="s">
        <v>9</v>
      </c>
      <c r="N4871" s="14"/>
      <c r="O4871" s="35" t="s">
        <v>2506</v>
      </c>
      <c r="P4871" s="83" t="str">
        <f t="shared" ref="P4871" si="6226">IF(P4866="No"," ", IF(P4868="No"," ",IF(P4867="No", " ",IF(P4869="No"," ","X"))))</f>
        <v xml:space="preserve"> </v>
      </c>
      <c r="Q4871" s="108"/>
      <c r="R4871" s="5" t="s">
        <v>6</v>
      </c>
      <c r="S4871" s="5" t="s">
        <v>2</v>
      </c>
      <c r="T4871" s="5" t="s">
        <v>7</v>
      </c>
      <c r="U4871" s="5">
        <v>148</v>
      </c>
      <c r="V4871" s="5">
        <v>78.38</v>
      </c>
      <c r="W4871" s="5">
        <v>80.03</v>
      </c>
      <c r="X4871" s="8">
        <f t="shared" si="6220"/>
        <v>-1.6500000000000057</v>
      </c>
      <c r="Y4871" s="14">
        <v>112</v>
      </c>
      <c r="Z4871" s="5">
        <v>62.5</v>
      </c>
      <c r="AA4871" s="5">
        <v>75.84</v>
      </c>
      <c r="AB4871" s="72">
        <f t="shared" si="6151"/>
        <v>-13.340000000000003</v>
      </c>
      <c r="AC4871" s="53"/>
    </row>
    <row r="4872" spans="1:29" ht="15.75" x14ac:dyDescent="0.25">
      <c r="A4872" s="53">
        <v>6601031</v>
      </c>
      <c r="B4872" s="89" t="s">
        <v>2678</v>
      </c>
      <c r="C4872" s="53" t="s">
        <v>493</v>
      </c>
      <c r="D4872" s="50" t="s">
        <v>975</v>
      </c>
      <c r="E4872" s="48" t="str">
        <f>VLOOKUP('2012 Accountability Database'!A4866,Dems1112!$A$2:$G$1082,6)</f>
        <v>1 (Northwest AR)</v>
      </c>
      <c r="F4872" s="66"/>
      <c r="G4872" s="63" t="s">
        <v>2488</v>
      </c>
      <c r="H4872" s="61" t="str">
        <f t="shared" ref="H4872:I4872" si="6227">IF(H4870="Met","Yes",IF(H4871="Met","Yes","No"))</f>
        <v>No</v>
      </c>
      <c r="I4872" s="61" t="str">
        <f t="shared" si="6227"/>
        <v>No</v>
      </c>
      <c r="J4872" s="55"/>
      <c r="K4872" s="61" t="str">
        <f t="shared" ref="K4872:L4872" si="6228">IF(K4870="Met","Yes",IF(K4871="Met","Yes","No"))</f>
        <v>No</v>
      </c>
      <c r="L4872" s="61" t="str">
        <f t="shared" si="6228"/>
        <v>No</v>
      </c>
      <c r="M4872" s="1" t="s">
        <v>9</v>
      </c>
      <c r="N4872" s="14"/>
      <c r="O4872" s="35" t="s">
        <v>2505</v>
      </c>
      <c r="P4872" s="83" t="str">
        <f t="shared" ref="P4872" si="6229">IF(P4871="X"," ",IF(P4873="X"," ","X"))</f>
        <v xml:space="preserve"> </v>
      </c>
      <c r="Q4872" s="94" t="s">
        <v>2759</v>
      </c>
      <c r="R4872" s="5" t="s">
        <v>6</v>
      </c>
      <c r="S4872" s="1" t="s">
        <v>5</v>
      </c>
      <c r="T4872" s="1" t="s">
        <v>3</v>
      </c>
      <c r="U4872" s="5">
        <v>1027</v>
      </c>
      <c r="V4872" s="1">
        <v>88.02</v>
      </c>
      <c r="W4872" s="1">
        <v>89.22</v>
      </c>
      <c r="X4872" s="6">
        <f t="shared" si="6220"/>
        <v>-1.2000000000000028</v>
      </c>
      <c r="Y4872" s="14">
        <v>732</v>
      </c>
      <c r="Z4872" s="1">
        <v>79.510000000000005</v>
      </c>
      <c r="AA4872" s="1">
        <v>85.53</v>
      </c>
      <c r="AB4872" s="72">
        <f t="shared" si="6151"/>
        <v>-6.019999999999996</v>
      </c>
      <c r="AC4872" s="53"/>
    </row>
    <row r="4873" spans="1:29" x14ac:dyDescent="0.25">
      <c r="A4873" s="54">
        <v>6601031</v>
      </c>
      <c r="B4873" s="90" t="s">
        <v>2678</v>
      </c>
      <c r="C4873" s="54" t="s">
        <v>493</v>
      </c>
      <c r="D4873" s="4"/>
      <c r="E4873" s="4"/>
      <c r="F4873" s="67"/>
      <c r="G4873" s="64"/>
      <c r="H4873" s="43"/>
      <c r="I4873" s="43"/>
      <c r="J4873" s="43"/>
      <c r="K4873" s="43"/>
      <c r="L4873" s="43"/>
      <c r="M4873" s="4" t="s">
        <v>9</v>
      </c>
      <c r="N4873" s="15"/>
      <c r="O4873" s="38" t="s">
        <v>2482</v>
      </c>
      <c r="P4873" s="84" t="str">
        <f>IF(E4867="Achieving School"," ","X")</f>
        <v>X</v>
      </c>
      <c r="Q4873" s="91"/>
      <c r="R4873" s="4" t="s">
        <v>6</v>
      </c>
      <c r="S4873" s="4" t="s">
        <v>5</v>
      </c>
      <c r="T4873" s="4" t="s">
        <v>7</v>
      </c>
      <c r="U4873" s="4">
        <v>444</v>
      </c>
      <c r="V4873" s="4">
        <v>78.83</v>
      </c>
      <c r="W4873" s="4">
        <v>80.03</v>
      </c>
      <c r="X4873" s="7">
        <f t="shared" si="6220"/>
        <v>-1.2000000000000028</v>
      </c>
      <c r="Y4873" s="15">
        <v>315</v>
      </c>
      <c r="Z4873" s="4">
        <v>68.569999999999993</v>
      </c>
      <c r="AA4873" s="4">
        <v>75.84</v>
      </c>
      <c r="AB4873" s="73">
        <f t="shared" si="6151"/>
        <v>-7.2700000000000102</v>
      </c>
      <c r="AC4873" s="54"/>
    </row>
    <row r="4874" spans="1:29" x14ac:dyDescent="0.25">
      <c r="A4874" s="1">
        <v>6601032</v>
      </c>
      <c r="B4874" s="87" t="s">
        <v>2678</v>
      </c>
      <c r="C4874" s="55" t="s">
        <v>494</v>
      </c>
      <c r="E4874" s="42"/>
      <c r="F4874" s="65" t="s">
        <v>2483</v>
      </c>
      <c r="G4874" s="62"/>
      <c r="H4874" s="37" t="str">
        <f>IF(V4874&gt;94,"Met",IF(X4874="--","n/a",IF(X4874&gt;=0,"Met","Did Not Meet")))</f>
        <v>Met</v>
      </c>
      <c r="I4874" s="37" t="str">
        <f>IF(V4875&gt;94,"Met",IF(X4875="--","n/a",IF(X4875&gt;=0,"Met","Did Not Meet")))</f>
        <v>Met</v>
      </c>
      <c r="K4874" s="13" t="str">
        <f>IF(Z4874&gt;94,"Met",IF(AB4874="--","n/a",IF(AB4874&gt;=0,"Met","Did Not Meet")))</f>
        <v>Met</v>
      </c>
      <c r="L4874" s="13" t="str">
        <f>IF(Z4875&gt;94,"Met",IF(AB4875="--","n/a",IF(AB4875&gt;=0,"Met","Did Not Meet")))</f>
        <v>Met</v>
      </c>
      <c r="M4874" s="1" t="s">
        <v>18</v>
      </c>
      <c r="N4874" s="14" t="s">
        <v>2502</v>
      </c>
      <c r="O4874" s="5"/>
      <c r="P4874" s="44" t="str">
        <f t="shared" ref="P4874" si="6230">IF(H4876="Yes",IF(I4876="Yes","Yes","No"),"No")</f>
        <v>Yes</v>
      </c>
      <c r="Q4874" s="93"/>
      <c r="R4874" s="5" t="s">
        <v>1</v>
      </c>
      <c r="S4874" s="1" t="s">
        <v>2</v>
      </c>
      <c r="T4874" s="1" t="s">
        <v>3</v>
      </c>
      <c r="U4874" s="5">
        <v>195</v>
      </c>
      <c r="V4874" s="1">
        <v>70.260000000000005</v>
      </c>
      <c r="W4874" s="1">
        <v>57.22</v>
      </c>
      <c r="X4874" s="9">
        <f t="shared" si="6220"/>
        <v>13.040000000000006</v>
      </c>
      <c r="Y4874" s="14">
        <v>139</v>
      </c>
      <c r="Z4874" s="1">
        <v>82.01</v>
      </c>
      <c r="AA4874" s="1">
        <v>68.45</v>
      </c>
      <c r="AB4874" s="71">
        <f t="shared" si="6151"/>
        <v>13.560000000000002</v>
      </c>
      <c r="AC4874" s="36" t="s">
        <v>19</v>
      </c>
    </row>
    <row r="4875" spans="1:29" ht="15.75" x14ac:dyDescent="0.25">
      <c r="A4875" s="53">
        <v>6601032</v>
      </c>
      <c r="B4875" s="89" t="s">
        <v>2678</v>
      </c>
      <c r="C4875" s="53" t="s">
        <v>494</v>
      </c>
      <c r="D4875" s="49" t="s">
        <v>2498</v>
      </c>
      <c r="E4875" s="34" t="str">
        <f>M4874</f>
        <v>Needs Improvement Focus School</v>
      </c>
      <c r="F4875" s="65" t="s">
        <v>2484</v>
      </c>
      <c r="G4875" s="62"/>
      <c r="H4875" s="13" t="str">
        <f>IF(V4876&gt;94,"Met",IF(X4876="--","n/a",IF(X4876&gt;=0,"Met","Did Not Meet")))</f>
        <v>Met</v>
      </c>
      <c r="I4875" s="13" t="str">
        <f>IF(V4877&gt;94,"Met",IF(X4877="--","n/a",IF(X4877&gt;=0,"Met","Did Not Meet")))</f>
        <v>Met</v>
      </c>
      <c r="K4875" s="13" t="str">
        <f>IF(Z4876&gt;94,"Met",IF(AB4876="--","n/a",IF(AB4876&gt;=0,"Met","Did Not Meet")))</f>
        <v>Met</v>
      </c>
      <c r="L4875" s="13" t="str">
        <f>IF(Z4877&gt;94,"Met",IF(AB4877="--","n/a",IF(AB4877&gt;=0,"Met","Did Not Meet")))</f>
        <v>Met</v>
      </c>
      <c r="M4875" s="1" t="s">
        <v>18</v>
      </c>
      <c r="N4875" s="14" t="s">
        <v>2501</v>
      </c>
      <c r="O4875" s="5"/>
      <c r="P4875" s="44" t="str">
        <f t="shared" ref="P4875" si="6231">IF(K4876="Yes",IF(L4876="Yes","Yes","No"),"No")</f>
        <v>Yes</v>
      </c>
      <c r="Q4875" s="94" t="s">
        <v>2759</v>
      </c>
      <c r="R4875" s="5" t="s">
        <v>1</v>
      </c>
      <c r="S4875" s="1" t="s">
        <v>2</v>
      </c>
      <c r="T4875" s="1" t="s">
        <v>7</v>
      </c>
      <c r="U4875" s="5">
        <v>192</v>
      </c>
      <c r="V4875" s="1">
        <v>69.790000000000006</v>
      </c>
      <c r="W4875" s="1">
        <v>56.39</v>
      </c>
      <c r="X4875" s="9">
        <f t="shared" si="6220"/>
        <v>13.400000000000006</v>
      </c>
      <c r="Y4875" s="14">
        <v>137</v>
      </c>
      <c r="Z4875" s="1">
        <v>81.75</v>
      </c>
      <c r="AA4875" s="1">
        <v>67.83</v>
      </c>
      <c r="AB4875" s="71">
        <f t="shared" ref="AB4875:AB4938" si="6232">Z4875-AA4875</f>
        <v>13.920000000000002</v>
      </c>
      <c r="AC4875" s="53" t="s">
        <v>19</v>
      </c>
    </row>
    <row r="4876" spans="1:29" ht="15" customHeight="1" x14ac:dyDescent="0.25">
      <c r="A4876" s="53">
        <v>6601032</v>
      </c>
      <c r="B4876" s="89" t="s">
        <v>2678</v>
      </c>
      <c r="C4876" s="53" t="s">
        <v>494</v>
      </c>
      <c r="D4876" s="49" t="s">
        <v>2499</v>
      </c>
      <c r="E4876" s="35" t="str">
        <f>VLOOKUP('2012 Accountability Database'!$A4874,'2011 AYP'!A$2:B$1072,2)</f>
        <v>SI_8 (School Improvement Year 8)</v>
      </c>
      <c r="F4876" s="66"/>
      <c r="G4876" s="63" t="s">
        <v>2485</v>
      </c>
      <c r="H4876" s="60" t="str">
        <f t="shared" ref="H4876:I4876" si="6233">IF(H4874="Met","Yes",IF(H4875="Met","Yes","No"))</f>
        <v>Yes</v>
      </c>
      <c r="I4876" s="60" t="str">
        <f t="shared" si="6233"/>
        <v>Yes</v>
      </c>
      <c r="J4876" s="42"/>
      <c r="K4876" s="60" t="str">
        <f t="shared" ref="K4876:L4876" si="6234">IF(K4874="Met","Yes",IF(K4875="Met","Yes","No"))</f>
        <v>Yes</v>
      </c>
      <c r="L4876" s="60" t="str">
        <f t="shared" si="6234"/>
        <v>Yes</v>
      </c>
      <c r="M4876" s="1" t="s">
        <v>18</v>
      </c>
      <c r="N4876" s="14" t="s">
        <v>2503</v>
      </c>
      <c r="O4876" s="5"/>
      <c r="P4876" s="44" t="str">
        <f t="shared" ref="P4876" si="6235">IF(H4880="Yes",IF(I4880="Yes","Yes","No"),"No")</f>
        <v>Yes</v>
      </c>
      <c r="Q4876" s="108" t="s">
        <v>2758</v>
      </c>
      <c r="R4876" s="5" t="s">
        <v>1</v>
      </c>
      <c r="S4876" s="1" t="s">
        <v>5</v>
      </c>
      <c r="T4876" s="1" t="s">
        <v>3</v>
      </c>
      <c r="U4876" s="5">
        <v>634</v>
      </c>
      <c r="V4876" s="1">
        <v>59.31</v>
      </c>
      <c r="W4876" s="1">
        <v>57.22</v>
      </c>
      <c r="X4876" s="9">
        <f t="shared" si="6220"/>
        <v>2.0900000000000034</v>
      </c>
      <c r="Y4876" s="14">
        <v>466</v>
      </c>
      <c r="Z4876" s="1">
        <v>71.67</v>
      </c>
      <c r="AA4876" s="1">
        <v>68.45</v>
      </c>
      <c r="AB4876" s="71">
        <f t="shared" si="6232"/>
        <v>3.2199999999999989</v>
      </c>
      <c r="AC4876" s="53" t="s">
        <v>19</v>
      </c>
    </row>
    <row r="4877" spans="1:29" x14ac:dyDescent="0.25">
      <c r="A4877" s="53">
        <v>6601032</v>
      </c>
      <c r="B4877" s="89" t="s">
        <v>2678</v>
      </c>
      <c r="C4877" s="53" t="s">
        <v>494</v>
      </c>
      <c r="D4877" s="49" t="s">
        <v>2507</v>
      </c>
      <c r="E4877" s="47">
        <f>VLOOKUP('2012 Accountability Database'!A4874,Dems1112!$A$2:$G$1082,3)</f>
        <v>0.76</v>
      </c>
      <c r="F4877" s="66"/>
      <c r="G4877" s="52"/>
      <c r="M4877" s="5" t="s">
        <v>18</v>
      </c>
      <c r="N4877" s="14" t="s">
        <v>2504</v>
      </c>
      <c r="O4877" s="5"/>
      <c r="P4877" s="44" t="str">
        <f t="shared" ref="P4877" si="6236">IF(K4880="Yes",IF(L4880="Yes","Yes","No"),"No")</f>
        <v>Yes</v>
      </c>
      <c r="Q4877" s="108"/>
      <c r="R4877" s="5" t="s">
        <v>1</v>
      </c>
      <c r="S4877" s="5" t="s">
        <v>5</v>
      </c>
      <c r="T4877" s="5" t="s">
        <v>7</v>
      </c>
      <c r="U4877" s="5">
        <v>622</v>
      </c>
      <c r="V4877" s="5">
        <v>58.52</v>
      </c>
      <c r="W4877" s="5">
        <v>56.39</v>
      </c>
      <c r="X4877" s="11">
        <f t="shared" si="6220"/>
        <v>2.1300000000000026</v>
      </c>
      <c r="Y4877" s="14">
        <v>457</v>
      </c>
      <c r="Z4877" s="5">
        <v>71.33</v>
      </c>
      <c r="AA4877" s="5">
        <v>67.83</v>
      </c>
      <c r="AB4877" s="71">
        <f t="shared" si="6232"/>
        <v>3.5</v>
      </c>
      <c r="AC4877" s="53" t="s">
        <v>19</v>
      </c>
    </row>
    <row r="4878" spans="1:29" x14ac:dyDescent="0.25">
      <c r="A4878" s="53">
        <v>6601032</v>
      </c>
      <c r="B4878" s="89" t="s">
        <v>2678</v>
      </c>
      <c r="C4878" s="53" t="s">
        <v>494</v>
      </c>
      <c r="D4878" s="50" t="s">
        <v>2508</v>
      </c>
      <c r="E4878" s="47">
        <f>VLOOKUP('2012 Accountability Database'!A4874,Dems1112!$A$2:$G$1082,4)</f>
        <v>0.98</v>
      </c>
      <c r="F4878" s="65" t="s">
        <v>2486</v>
      </c>
      <c r="G4878" s="62"/>
      <c r="H4878" s="13" t="str">
        <f>IF(V4878&gt;94,"Met",IF(X4878="--","n/a",IF(X4878&gt;=0,"Met","Did Not Meet")))</f>
        <v>Met</v>
      </c>
      <c r="I4878" s="13" t="str">
        <f>IF(V4879&gt;94,"Met",IF(X4879="--","n/a",IF(X4879&gt;=0,"Met","Did Not Meet")))</f>
        <v>Met</v>
      </c>
      <c r="J4878" s="13"/>
      <c r="K4878" s="13" t="str">
        <f>IF(Z4878&gt;94,"Met",IF(AB4878="--","n/a",IF(AB4878&gt;=0,"Met","Did Not Meet")))</f>
        <v>Met</v>
      </c>
      <c r="L4878" s="13" t="str">
        <f>IF(Z4879&gt;94,"Met",IF(AB4879="--","n/a",IF(AB4879&gt;=0,"Met","Did Not Meet")))</f>
        <v>Met</v>
      </c>
      <c r="M4878" s="1" t="s">
        <v>18</v>
      </c>
      <c r="N4878" s="68" t="s">
        <v>2497</v>
      </c>
      <c r="O4878" s="35"/>
      <c r="P4878" s="44"/>
      <c r="Q4878" s="108"/>
      <c r="R4878" s="5" t="s">
        <v>6</v>
      </c>
      <c r="S4878" s="1" t="s">
        <v>2</v>
      </c>
      <c r="T4878" s="1" t="s">
        <v>3</v>
      </c>
      <c r="U4878" s="5">
        <v>195</v>
      </c>
      <c r="V4878" s="1">
        <v>68.72</v>
      </c>
      <c r="W4878" s="1">
        <v>62.89</v>
      </c>
      <c r="X4878" s="9">
        <f t="shared" si="6220"/>
        <v>5.8299999999999983</v>
      </c>
      <c r="Y4878" s="14">
        <v>139</v>
      </c>
      <c r="Z4878" s="1">
        <v>54.68</v>
      </c>
      <c r="AA4878" s="1">
        <v>53.57</v>
      </c>
      <c r="AB4878" s="71">
        <f t="shared" si="6232"/>
        <v>1.1099999999999994</v>
      </c>
      <c r="AC4878" s="53" t="s">
        <v>19</v>
      </c>
    </row>
    <row r="4879" spans="1:29" x14ac:dyDescent="0.25">
      <c r="A4879" s="53">
        <v>6601032</v>
      </c>
      <c r="B4879" s="89" t="s">
        <v>2678</v>
      </c>
      <c r="C4879" s="53" t="s">
        <v>494</v>
      </c>
      <c r="D4879" s="50" t="s">
        <v>974</v>
      </c>
      <c r="E4879" s="47" t="str">
        <f>VLOOKUP('2012 Accountability Database'!A4874,Dems1112!$A$2:$G$1082,5)</f>
        <v>P-6</v>
      </c>
      <c r="F4879" s="65" t="s">
        <v>2487</v>
      </c>
      <c r="G4879" s="62"/>
      <c r="H4879" s="13" t="str">
        <f>IF(V4880&gt;94,"Met",IF(X4880="--","n/a",IF(X4880&gt;=0,"Met","Did Not Meet")))</f>
        <v>Did Not Meet</v>
      </c>
      <c r="I4879" s="13" t="str">
        <f>IF(V4881&gt;94,"Met",IF(X4881="--","n/a",IF(X4881&gt;=0,"Met","Did Not Meet")))</f>
        <v>Did Not Meet</v>
      </c>
      <c r="J4879" s="13"/>
      <c r="K4879" s="13" t="str">
        <f>IF(Z4880&gt;94,"Met",IF(AB4880="--","n/a",IF(AB4880&gt;=0,"Met","Did Not Meet")))</f>
        <v>Met</v>
      </c>
      <c r="L4879" s="13" t="str">
        <f>IF(Z4881&gt;94,"Met",IF(AB4881="--","n/a",IF(AB4881&gt;=0,"Met","Did Not Meet")))</f>
        <v>Met</v>
      </c>
      <c r="M4879" s="1" t="s">
        <v>18</v>
      </c>
      <c r="N4879" s="14"/>
      <c r="O4879" s="35" t="s">
        <v>2506</v>
      </c>
      <c r="P4879" s="83" t="str">
        <f t="shared" ref="P4879" si="6237">IF(P4874="No"," ", IF(P4876="No"," ",IF(P4875="No", " ",IF(P4877="No"," ","X"))))</f>
        <v>X</v>
      </c>
      <c r="Q4879" s="108"/>
      <c r="R4879" s="5" t="s">
        <v>6</v>
      </c>
      <c r="S4879" s="1" t="s">
        <v>2</v>
      </c>
      <c r="T4879" s="1" t="s">
        <v>7</v>
      </c>
      <c r="U4879" s="5">
        <v>192</v>
      </c>
      <c r="V4879" s="1">
        <v>68.23</v>
      </c>
      <c r="W4879" s="1">
        <v>62.18</v>
      </c>
      <c r="X4879" s="9">
        <f t="shared" si="6220"/>
        <v>6.0500000000000043</v>
      </c>
      <c r="Y4879" s="14">
        <v>137</v>
      </c>
      <c r="Z4879" s="1">
        <v>54.01</v>
      </c>
      <c r="AA4879" s="1">
        <v>52.65</v>
      </c>
      <c r="AB4879" s="71">
        <f t="shared" si="6232"/>
        <v>1.3599999999999994</v>
      </c>
      <c r="AC4879" s="53" t="s">
        <v>19</v>
      </c>
    </row>
    <row r="4880" spans="1:29" ht="15.75" x14ac:dyDescent="0.25">
      <c r="A4880" s="53">
        <v>6601032</v>
      </c>
      <c r="B4880" s="89" t="s">
        <v>2678</v>
      </c>
      <c r="C4880" s="53" t="s">
        <v>494</v>
      </c>
      <c r="D4880" s="50" t="s">
        <v>975</v>
      </c>
      <c r="E4880" s="48" t="str">
        <f>VLOOKUP('2012 Accountability Database'!A4874,Dems1112!$A$2:$G$1082,6)</f>
        <v>1 (Northwest AR)</v>
      </c>
      <c r="F4880" s="66"/>
      <c r="G4880" s="63" t="s">
        <v>2488</v>
      </c>
      <c r="H4880" s="61" t="str">
        <f t="shared" ref="H4880:I4880" si="6238">IF(H4878="Met","Yes",IF(H4879="Met","Yes","No"))</f>
        <v>Yes</v>
      </c>
      <c r="I4880" s="61" t="str">
        <f t="shared" si="6238"/>
        <v>Yes</v>
      </c>
      <c r="J4880" s="55"/>
      <c r="K4880" s="61" t="str">
        <f t="shared" ref="K4880:L4880" si="6239">IF(K4878="Met","Yes",IF(K4879="Met","Yes","No"))</f>
        <v>Yes</v>
      </c>
      <c r="L4880" s="61" t="str">
        <f t="shared" si="6239"/>
        <v>Yes</v>
      </c>
      <c r="M4880" s="1" t="s">
        <v>18</v>
      </c>
      <c r="N4880" s="14"/>
      <c r="O4880" s="35" t="s">
        <v>2505</v>
      </c>
      <c r="P4880" s="83" t="str">
        <f t="shared" ref="P4880" si="6240">IF(P4879="X"," ",IF(P4881="X"," ","X"))</f>
        <v xml:space="preserve"> </v>
      </c>
      <c r="Q4880" s="94" t="s">
        <v>2759</v>
      </c>
      <c r="R4880" s="5" t="s">
        <v>6</v>
      </c>
      <c r="S4880" s="1" t="s">
        <v>5</v>
      </c>
      <c r="T4880" s="1" t="s">
        <v>3</v>
      </c>
      <c r="U4880" s="5">
        <v>634</v>
      </c>
      <c r="V4880" s="1">
        <v>62.46</v>
      </c>
      <c r="W4880" s="1">
        <v>62.89</v>
      </c>
      <c r="X4880" s="6">
        <f t="shared" si="6220"/>
        <v>-0.42999999999999972</v>
      </c>
      <c r="Y4880" s="14">
        <v>466</v>
      </c>
      <c r="Z4880" s="1">
        <v>56.22</v>
      </c>
      <c r="AA4880" s="1">
        <v>53.57</v>
      </c>
      <c r="AB4880" s="71">
        <f t="shared" si="6232"/>
        <v>2.6499999999999986</v>
      </c>
      <c r="AC4880" s="53" t="s">
        <v>19</v>
      </c>
    </row>
    <row r="4881" spans="1:29" x14ac:dyDescent="0.25">
      <c r="A4881" s="54">
        <v>6601032</v>
      </c>
      <c r="B4881" s="90" t="s">
        <v>2678</v>
      </c>
      <c r="C4881" s="54" t="s">
        <v>494</v>
      </c>
      <c r="D4881" s="4"/>
      <c r="E4881" s="4"/>
      <c r="F4881" s="67"/>
      <c r="G4881" s="64"/>
      <c r="H4881" s="43"/>
      <c r="I4881" s="43"/>
      <c r="J4881" s="43"/>
      <c r="K4881" s="43"/>
      <c r="L4881" s="43"/>
      <c r="M4881" s="4" t="s">
        <v>18</v>
      </c>
      <c r="N4881" s="15"/>
      <c r="O4881" s="38" t="s">
        <v>2482</v>
      </c>
      <c r="P4881" s="84" t="str">
        <f>IF(E4875="Achieving School"," ","X")</f>
        <v>X</v>
      </c>
      <c r="Q4881" s="91"/>
      <c r="R4881" s="4" t="s">
        <v>6</v>
      </c>
      <c r="S4881" s="4" t="s">
        <v>5</v>
      </c>
      <c r="T4881" s="4" t="s">
        <v>7</v>
      </c>
      <c r="U4881" s="4">
        <v>622</v>
      </c>
      <c r="V4881" s="4">
        <v>61.74</v>
      </c>
      <c r="W4881" s="4">
        <v>62.18</v>
      </c>
      <c r="X4881" s="7">
        <f t="shared" si="6220"/>
        <v>-0.43999999999999773</v>
      </c>
      <c r="Y4881" s="15">
        <v>457</v>
      </c>
      <c r="Z4881" s="4">
        <v>55.36</v>
      </c>
      <c r="AA4881" s="4">
        <v>52.65</v>
      </c>
      <c r="AB4881" s="74">
        <f t="shared" si="6232"/>
        <v>2.7100000000000009</v>
      </c>
      <c r="AC4881" s="54" t="s">
        <v>19</v>
      </c>
    </row>
    <row r="4882" spans="1:29" x14ac:dyDescent="0.25">
      <c r="A4882" s="1">
        <v>6601033</v>
      </c>
      <c r="B4882" s="87" t="s">
        <v>2678</v>
      </c>
      <c r="C4882" s="55" t="s">
        <v>495</v>
      </c>
      <c r="E4882" s="42"/>
      <c r="F4882" s="65" t="s">
        <v>2483</v>
      </c>
      <c r="G4882" s="62"/>
      <c r="H4882" s="37" t="str">
        <f>IF(V4882&gt;94,"Met",IF(X4882="--","n/a",IF(X4882&gt;=0,"Met","Did Not Meet")))</f>
        <v>Did Not Meet</v>
      </c>
      <c r="I4882" s="37" t="str">
        <f>IF(V4883&gt;94,"Met",IF(X4883="--","n/a",IF(X4883&gt;=0,"Met","Did Not Meet")))</f>
        <v>Did Not Meet</v>
      </c>
      <c r="K4882" s="13" t="str">
        <f>IF(Z4882&gt;94,"Met",IF(AB4882="--","n/a",IF(AB4882&gt;=0,"Met","Did Not Meet")))</f>
        <v>Met</v>
      </c>
      <c r="L4882" s="13" t="str">
        <f>IF(Z4883&gt;94,"Met",IF(AB4883="--","n/a",IF(AB4883&gt;=0,"Met","Did Not Meet")))</f>
        <v>Met</v>
      </c>
      <c r="M4882" s="1" t="s">
        <v>4</v>
      </c>
      <c r="N4882" s="14" t="s">
        <v>2502</v>
      </c>
      <c r="O4882" s="5"/>
      <c r="P4882" s="44" t="str">
        <f t="shared" ref="P4882" si="6241">IF(H4884="Yes",IF(I4884="Yes","Yes","No"),"No")</f>
        <v>No</v>
      </c>
      <c r="Q4882" s="93"/>
      <c r="R4882" s="5" t="s">
        <v>1</v>
      </c>
      <c r="S4882" s="1" t="s">
        <v>2</v>
      </c>
      <c r="T4882" s="1" t="s">
        <v>3</v>
      </c>
      <c r="U4882" s="5">
        <v>256</v>
      </c>
      <c r="V4882" s="1">
        <v>83.98</v>
      </c>
      <c r="W4882" s="1">
        <v>86.07</v>
      </c>
      <c r="X4882" s="6">
        <f t="shared" si="6220"/>
        <v>-2.0899999999999892</v>
      </c>
      <c r="Y4882" s="14">
        <v>179</v>
      </c>
      <c r="Z4882" s="1">
        <v>93.85</v>
      </c>
      <c r="AA4882" s="1">
        <v>88.54</v>
      </c>
      <c r="AB4882" s="71">
        <f t="shared" si="6232"/>
        <v>5.3099999999999881</v>
      </c>
      <c r="AC4882" s="36"/>
    </row>
    <row r="4883" spans="1:29" ht="15.75" x14ac:dyDescent="0.25">
      <c r="A4883" s="53">
        <v>6601033</v>
      </c>
      <c r="B4883" s="89" t="s">
        <v>2678</v>
      </c>
      <c r="C4883" s="53" t="s">
        <v>495</v>
      </c>
      <c r="D4883" s="49" t="s">
        <v>2498</v>
      </c>
      <c r="E4883" s="34" t="str">
        <f>M4882</f>
        <v>Achieving School</v>
      </c>
      <c r="F4883" s="65" t="s">
        <v>2484</v>
      </c>
      <c r="G4883" s="62"/>
      <c r="H4883" s="13" t="str">
        <f>IF(V4884&gt;94,"Met",IF(X4884="--","n/a",IF(X4884&gt;=0,"Met","Did Not Meet")))</f>
        <v>Did Not Meet</v>
      </c>
      <c r="I4883" s="13" t="str">
        <f>IF(V4885&gt;94,"Met",IF(X4885="--","n/a",IF(X4885&gt;=0,"Met","Did Not Meet")))</f>
        <v>Did Not Meet</v>
      </c>
      <c r="K4883" s="13" t="str">
        <f>IF(Z4884&gt;94,"Met",IF(AB4884="--","n/a",IF(AB4884&gt;=0,"Met","Did Not Meet")))</f>
        <v>Met</v>
      </c>
      <c r="L4883" s="13" t="str">
        <f>IF(Z4885&gt;94,"Met",IF(AB4885="--","n/a",IF(AB4885&gt;=0,"Met","Did Not Meet")))</f>
        <v>Did Not Meet</v>
      </c>
      <c r="M4883" s="1" t="s">
        <v>4</v>
      </c>
      <c r="N4883" s="14" t="s">
        <v>2501</v>
      </c>
      <c r="O4883" s="5"/>
      <c r="P4883" s="44" t="str">
        <f t="shared" ref="P4883" si="6242">IF(K4884="Yes",IF(L4884="Yes","Yes","No"),"No")</f>
        <v>Yes</v>
      </c>
      <c r="Q4883" s="94" t="s">
        <v>2759</v>
      </c>
      <c r="R4883" s="5" t="s">
        <v>1</v>
      </c>
      <c r="S4883" s="1" t="s">
        <v>2</v>
      </c>
      <c r="T4883" s="1" t="s">
        <v>7</v>
      </c>
      <c r="U4883" s="5">
        <v>148</v>
      </c>
      <c r="V4883" s="1">
        <v>73.650000000000006</v>
      </c>
      <c r="W4883" s="1">
        <v>76.91</v>
      </c>
      <c r="X4883" s="6">
        <f t="shared" si="6220"/>
        <v>-3.2599999999999909</v>
      </c>
      <c r="Y4883" s="14">
        <v>98</v>
      </c>
      <c r="Z4883" s="1">
        <v>90.82</v>
      </c>
      <c r="AA4883" s="1">
        <v>87.27</v>
      </c>
      <c r="AB4883" s="71">
        <f t="shared" si="6232"/>
        <v>3.5499999999999972</v>
      </c>
      <c r="AC4883" s="53"/>
    </row>
    <row r="4884" spans="1:29" ht="15" customHeight="1" x14ac:dyDescent="0.25">
      <c r="A4884" s="53">
        <v>6601033</v>
      </c>
      <c r="B4884" s="89" t="s">
        <v>2678</v>
      </c>
      <c r="C4884" s="53" t="s">
        <v>495</v>
      </c>
      <c r="D4884" s="49" t="s">
        <v>2499</v>
      </c>
      <c r="E4884" s="35" t="str">
        <f>VLOOKUP('2012 Accountability Database'!$A4882,'2011 AYP'!A$2:B$1072,2)</f>
        <v xml:space="preserve"> A (Alert)</v>
      </c>
      <c r="F4884" s="66"/>
      <c r="G4884" s="63" t="s">
        <v>2485</v>
      </c>
      <c r="H4884" s="60" t="str">
        <f t="shared" ref="H4884:I4884" si="6243">IF(H4882="Met","Yes",IF(H4883="Met","Yes","No"))</f>
        <v>No</v>
      </c>
      <c r="I4884" s="60" t="str">
        <f t="shared" si="6243"/>
        <v>No</v>
      </c>
      <c r="J4884" s="42"/>
      <c r="K4884" s="60" t="str">
        <f t="shared" ref="K4884:L4884" si="6244">IF(K4882="Met","Yes",IF(K4883="Met","Yes","No"))</f>
        <v>Yes</v>
      </c>
      <c r="L4884" s="60" t="str">
        <f t="shared" si="6244"/>
        <v>Yes</v>
      </c>
      <c r="M4884" s="1" t="s">
        <v>4</v>
      </c>
      <c r="N4884" s="14" t="s">
        <v>2503</v>
      </c>
      <c r="O4884" s="5"/>
      <c r="P4884" s="44" t="str">
        <f t="shared" ref="P4884" si="6245">IF(H4888="Yes",IF(I4888="Yes","Yes","No"),"No")</f>
        <v>Yes</v>
      </c>
      <c r="Q4884" s="108" t="s">
        <v>2758</v>
      </c>
      <c r="R4884" s="5" t="s">
        <v>1</v>
      </c>
      <c r="S4884" s="1" t="s">
        <v>5</v>
      </c>
      <c r="T4884" s="1" t="s">
        <v>3</v>
      </c>
      <c r="U4884" s="5">
        <v>739</v>
      </c>
      <c r="V4884" s="1">
        <v>83.09</v>
      </c>
      <c r="W4884" s="1">
        <v>86.07</v>
      </c>
      <c r="X4884" s="6">
        <f t="shared" si="6220"/>
        <v>-2.9799999999999898</v>
      </c>
      <c r="Y4884" s="14">
        <v>481</v>
      </c>
      <c r="Z4884" s="1">
        <v>89.4</v>
      </c>
      <c r="AA4884" s="1">
        <v>88.54</v>
      </c>
      <c r="AB4884" s="71">
        <f t="shared" si="6232"/>
        <v>0.85999999999999943</v>
      </c>
      <c r="AC4884" s="53"/>
    </row>
    <row r="4885" spans="1:29" x14ac:dyDescent="0.25">
      <c r="A4885" s="53">
        <v>6601033</v>
      </c>
      <c r="B4885" s="89" t="s">
        <v>2678</v>
      </c>
      <c r="C4885" s="53" t="s">
        <v>495</v>
      </c>
      <c r="D4885" s="49" t="s">
        <v>2507</v>
      </c>
      <c r="E4885" s="47">
        <f>VLOOKUP('2012 Accountability Database'!A4882,Dems1112!$A$2:$G$1082,3)</f>
        <v>0.41</v>
      </c>
      <c r="F4885" s="66"/>
      <c r="G4885" s="52"/>
      <c r="M4885" s="5" t="s">
        <v>4</v>
      </c>
      <c r="N4885" s="14" t="s">
        <v>2504</v>
      </c>
      <c r="O4885" s="5"/>
      <c r="P4885" s="44" t="str">
        <f t="shared" ref="P4885" si="6246">IF(K4888="Yes",IF(L4888="Yes","Yes","No"),"No")</f>
        <v>No</v>
      </c>
      <c r="Q4885" s="108"/>
      <c r="R4885" s="5" t="s">
        <v>1</v>
      </c>
      <c r="S4885" s="5" t="s">
        <v>5</v>
      </c>
      <c r="T4885" s="5" t="s">
        <v>7</v>
      </c>
      <c r="U4885" s="5">
        <v>400</v>
      </c>
      <c r="V4885" s="5">
        <v>72</v>
      </c>
      <c r="W4885" s="5">
        <v>76.91</v>
      </c>
      <c r="X4885" s="8">
        <f t="shared" si="6220"/>
        <v>-4.9099999999999966</v>
      </c>
      <c r="Y4885" s="14">
        <v>242</v>
      </c>
      <c r="Z4885" s="5">
        <v>85.54</v>
      </c>
      <c r="AA4885" s="5">
        <v>87.27</v>
      </c>
      <c r="AB4885" s="72">
        <f t="shared" si="6232"/>
        <v>-1.7299999999999898</v>
      </c>
      <c r="AC4885" s="53"/>
    </row>
    <row r="4886" spans="1:29" x14ac:dyDescent="0.25">
      <c r="A4886" s="53">
        <v>6601033</v>
      </c>
      <c r="B4886" s="89" t="s">
        <v>2678</v>
      </c>
      <c r="C4886" s="53" t="s">
        <v>495</v>
      </c>
      <c r="D4886" s="50" t="s">
        <v>2508</v>
      </c>
      <c r="E4886" s="47">
        <f>VLOOKUP('2012 Accountability Database'!A4882,Dems1112!$A$2:$G$1082,4)</f>
        <v>0.51</v>
      </c>
      <c r="F4886" s="65" t="s">
        <v>2486</v>
      </c>
      <c r="G4886" s="62"/>
      <c r="H4886" s="13" t="str">
        <f>IF(V4886&gt;94,"Met",IF(X4886="--","n/a",IF(X4886&gt;=0,"Met","Did Not Meet")))</f>
        <v>Met</v>
      </c>
      <c r="I4886" s="13" t="str">
        <f>IF(V4887&gt;94,"Met",IF(X4887="--","n/a",IF(X4887&gt;=0,"Met","Did Not Meet")))</f>
        <v>Met</v>
      </c>
      <c r="J4886" s="13"/>
      <c r="K4886" s="13" t="str">
        <f>IF(Z4886&gt;94,"Met",IF(AB4886="--","n/a",IF(AB4886&gt;=0,"Met","Did Not Meet")))</f>
        <v>Did Not Meet</v>
      </c>
      <c r="L4886" s="13" t="str">
        <f>IF(Z4887&gt;94,"Met",IF(AB4887="--","n/a",IF(AB4887&gt;=0,"Met","Did Not Meet")))</f>
        <v>Did Not Meet</v>
      </c>
      <c r="M4886" s="1" t="s">
        <v>4</v>
      </c>
      <c r="N4886" s="68" t="s">
        <v>2497</v>
      </c>
      <c r="O4886" s="35"/>
      <c r="P4886" s="44"/>
      <c r="Q4886" s="108"/>
      <c r="R4886" s="5" t="s">
        <v>6</v>
      </c>
      <c r="S4886" s="1" t="s">
        <v>2</v>
      </c>
      <c r="T4886" s="1" t="s">
        <v>3</v>
      </c>
      <c r="U4886" s="5">
        <v>256</v>
      </c>
      <c r="V4886" s="1">
        <v>89.84</v>
      </c>
      <c r="W4886" s="1">
        <v>85.33</v>
      </c>
      <c r="X4886" s="9">
        <f t="shared" si="6220"/>
        <v>4.5100000000000051</v>
      </c>
      <c r="Y4886" s="14">
        <v>179</v>
      </c>
      <c r="Z4886" s="1">
        <v>74.3</v>
      </c>
      <c r="AA4886" s="1">
        <v>80.099999999999994</v>
      </c>
      <c r="AB4886" s="72">
        <f t="shared" si="6232"/>
        <v>-5.7999999999999972</v>
      </c>
      <c r="AC4886" s="53"/>
    </row>
    <row r="4887" spans="1:29" x14ac:dyDescent="0.25">
      <c r="A4887" s="53">
        <v>6601033</v>
      </c>
      <c r="B4887" s="89" t="s">
        <v>2678</v>
      </c>
      <c r="C4887" s="53" t="s">
        <v>495</v>
      </c>
      <c r="D4887" s="50" t="s">
        <v>974</v>
      </c>
      <c r="E4887" s="47" t="str">
        <f>VLOOKUP('2012 Accountability Database'!A4882,Dems1112!$A$2:$G$1082,5)</f>
        <v>K-6</v>
      </c>
      <c r="F4887" s="65" t="s">
        <v>2487</v>
      </c>
      <c r="G4887" s="62"/>
      <c r="H4887" s="13" t="str">
        <f>IF(V4888&gt;94,"Met",IF(X4888="--","n/a",IF(X4888&gt;=0,"Met","Did Not Meet")))</f>
        <v>Met</v>
      </c>
      <c r="I4887" s="13" t="str">
        <f>IF(V4889&gt;94,"Met",IF(X4889="--","n/a",IF(X4889&gt;=0,"Met","Did Not Meet")))</f>
        <v>Met</v>
      </c>
      <c r="J4887" s="13"/>
      <c r="K4887" s="13" t="str">
        <f>IF(Z4888&gt;94,"Met",IF(AB4888="--","n/a",IF(AB4888&gt;=0,"Met","Did Not Meet")))</f>
        <v>Did Not Meet</v>
      </c>
      <c r="L4887" s="13" t="str">
        <f>IF(Z4889&gt;94,"Met",IF(AB4889="--","n/a",IF(AB4889&gt;=0,"Met","Did Not Meet")))</f>
        <v>Met</v>
      </c>
      <c r="M4887" s="5" t="s">
        <v>4</v>
      </c>
      <c r="N4887" s="14"/>
      <c r="O4887" s="35" t="s">
        <v>2506</v>
      </c>
      <c r="P4887" s="83" t="str">
        <f t="shared" ref="P4887" si="6247">IF(P4882="No"," ", IF(P4884="No"," ",IF(P4883="No", " ",IF(P4885="No"," ","X"))))</f>
        <v xml:space="preserve"> </v>
      </c>
      <c r="Q4887" s="108"/>
      <c r="R4887" s="5" t="s">
        <v>6</v>
      </c>
      <c r="S4887" s="5" t="s">
        <v>2</v>
      </c>
      <c r="T4887" s="5" t="s">
        <v>7</v>
      </c>
      <c r="U4887" s="5">
        <v>148</v>
      </c>
      <c r="V4887" s="5">
        <v>83.78</v>
      </c>
      <c r="W4887" s="5">
        <v>76.91</v>
      </c>
      <c r="X4887" s="11">
        <f t="shared" si="6220"/>
        <v>6.8700000000000045</v>
      </c>
      <c r="Y4887" s="14">
        <v>98</v>
      </c>
      <c r="Z4887" s="5">
        <v>70.41</v>
      </c>
      <c r="AA4887" s="5">
        <v>71.989999999999995</v>
      </c>
      <c r="AB4887" s="72">
        <f t="shared" si="6232"/>
        <v>-1.5799999999999983</v>
      </c>
      <c r="AC4887" s="53"/>
    </row>
    <row r="4888" spans="1:29" ht="15.75" x14ac:dyDescent="0.25">
      <c r="A4888" s="53">
        <v>6601033</v>
      </c>
      <c r="B4888" s="89" t="s">
        <v>2678</v>
      </c>
      <c r="C4888" s="53" t="s">
        <v>495</v>
      </c>
      <c r="D4888" s="50" t="s">
        <v>975</v>
      </c>
      <c r="E4888" s="48" t="str">
        <f>VLOOKUP('2012 Accountability Database'!A4882,Dems1112!$A$2:$G$1082,6)</f>
        <v>1 (Northwest AR)</v>
      </c>
      <c r="F4888" s="66"/>
      <c r="G4888" s="63" t="s">
        <v>2488</v>
      </c>
      <c r="H4888" s="61" t="str">
        <f t="shared" ref="H4888:I4888" si="6248">IF(H4886="Met","Yes",IF(H4887="Met","Yes","No"))</f>
        <v>Yes</v>
      </c>
      <c r="I4888" s="61" t="str">
        <f t="shared" si="6248"/>
        <v>Yes</v>
      </c>
      <c r="J4888" s="55"/>
      <c r="K4888" s="61" t="str">
        <f t="shared" ref="K4888:L4888" si="6249">IF(K4886="Met","Yes",IF(K4887="Met","Yes","No"))</f>
        <v>No</v>
      </c>
      <c r="L4888" s="61" t="str">
        <f t="shared" si="6249"/>
        <v>Yes</v>
      </c>
      <c r="M4888" s="1" t="s">
        <v>4</v>
      </c>
      <c r="N4888" s="14"/>
      <c r="O4888" s="35" t="s">
        <v>2505</v>
      </c>
      <c r="P4888" s="83" t="str">
        <f t="shared" ref="P4888" si="6250">IF(P4887="X"," ",IF(P4889="X"," ","X"))</f>
        <v>X</v>
      </c>
      <c r="Q4888" s="94" t="s">
        <v>2759</v>
      </c>
      <c r="R4888" s="5" t="s">
        <v>6</v>
      </c>
      <c r="S4888" s="1" t="s">
        <v>5</v>
      </c>
      <c r="T4888" s="1" t="s">
        <v>3</v>
      </c>
      <c r="U4888" s="5">
        <v>739</v>
      </c>
      <c r="V4888" s="1">
        <v>87.01</v>
      </c>
      <c r="W4888" s="1">
        <v>85.33</v>
      </c>
      <c r="X4888" s="9">
        <f t="shared" si="6220"/>
        <v>1.6800000000000068</v>
      </c>
      <c r="Y4888" s="14">
        <v>481</v>
      </c>
      <c r="Z4888" s="1">
        <v>78.790000000000006</v>
      </c>
      <c r="AA4888" s="1">
        <v>80.099999999999994</v>
      </c>
      <c r="AB4888" s="72">
        <f t="shared" si="6232"/>
        <v>-1.3099999999999881</v>
      </c>
      <c r="AC4888" s="53"/>
    </row>
    <row r="4889" spans="1:29" x14ac:dyDescent="0.25">
      <c r="A4889" s="54">
        <v>6601033</v>
      </c>
      <c r="B4889" s="90" t="s">
        <v>2678</v>
      </c>
      <c r="C4889" s="54" t="s">
        <v>495</v>
      </c>
      <c r="D4889" s="4"/>
      <c r="E4889" s="4"/>
      <c r="F4889" s="67"/>
      <c r="G4889" s="64"/>
      <c r="H4889" s="43"/>
      <c r="I4889" s="43"/>
      <c r="J4889" s="43"/>
      <c r="K4889" s="43"/>
      <c r="L4889" s="43"/>
      <c r="M4889" s="4" t="s">
        <v>4</v>
      </c>
      <c r="N4889" s="15"/>
      <c r="O4889" s="38" t="s">
        <v>2482</v>
      </c>
      <c r="P4889" s="84" t="str">
        <f>IF(E4883="Achieving School"," ","X")</f>
        <v xml:space="preserve"> </v>
      </c>
      <c r="Q4889" s="91"/>
      <c r="R4889" s="4" t="s">
        <v>6</v>
      </c>
      <c r="S4889" s="4" t="s">
        <v>5</v>
      </c>
      <c r="T4889" s="4" t="s">
        <v>7</v>
      </c>
      <c r="U4889" s="4">
        <v>400</v>
      </c>
      <c r="V4889" s="4">
        <v>79.25</v>
      </c>
      <c r="W4889" s="4">
        <v>76.91</v>
      </c>
      <c r="X4889" s="10">
        <f t="shared" si="6220"/>
        <v>2.3400000000000034</v>
      </c>
      <c r="Y4889" s="15">
        <v>242</v>
      </c>
      <c r="Z4889" s="4">
        <v>72.73</v>
      </c>
      <c r="AA4889" s="4">
        <v>71.989999999999995</v>
      </c>
      <c r="AB4889" s="74">
        <f t="shared" si="6232"/>
        <v>0.74000000000000909</v>
      </c>
      <c r="AC4889" s="54"/>
    </row>
    <row r="4890" spans="1:29" x14ac:dyDescent="0.25">
      <c r="A4890" s="1">
        <v>6602044</v>
      </c>
      <c r="B4890" s="87" t="s">
        <v>2679</v>
      </c>
      <c r="C4890" s="55" t="s">
        <v>521</v>
      </c>
      <c r="E4890" s="42"/>
      <c r="F4890" s="65" t="s">
        <v>2483</v>
      </c>
      <c r="G4890" s="62"/>
      <c r="H4890" s="37" t="str">
        <f>IF(V4890&gt;94,"Met",IF(X4890="--","n/a",IF(X4890&gt;=0,"Met","Did Not Meet")))</f>
        <v>Met</v>
      </c>
      <c r="I4890" s="37" t="str">
        <f>IF(V4891&gt;94,"Met",IF(X4891="--","n/a",IF(X4891&gt;=0,"Met","Did Not Meet")))</f>
        <v>Met</v>
      </c>
      <c r="K4890" s="13" t="str">
        <f>IF(Z4890&gt;94,"Met",IF(AB4890="--","n/a",IF(AB4890&gt;=0,"Met","Did Not Meet")))</f>
        <v>Met</v>
      </c>
      <c r="L4890" s="13" t="str">
        <f>IF(Z4891&gt;94,"Met",IF(AB4891="--","n/a",IF(AB4891&gt;=0,"Met","Did Not Meet")))</f>
        <v>Met</v>
      </c>
      <c r="M4890" s="5" t="s">
        <v>4</v>
      </c>
      <c r="N4890" s="14" t="s">
        <v>2502</v>
      </c>
      <c r="O4890" s="5"/>
      <c r="P4890" s="44" t="str">
        <f t="shared" ref="P4890" si="6251">IF(H4892="Yes",IF(I4892="Yes","Yes","No"),"No")</f>
        <v>Yes</v>
      </c>
      <c r="Q4890" s="93"/>
      <c r="R4890" s="5" t="s">
        <v>1</v>
      </c>
      <c r="S4890" s="5" t="s">
        <v>2</v>
      </c>
      <c r="T4890" s="5" t="s">
        <v>3</v>
      </c>
      <c r="U4890" s="5">
        <v>373</v>
      </c>
      <c r="V4890" s="5">
        <v>89.28</v>
      </c>
      <c r="W4890" s="5">
        <v>85</v>
      </c>
      <c r="X4890" s="11">
        <f t="shared" si="6220"/>
        <v>4.2800000000000011</v>
      </c>
      <c r="Y4890" s="14">
        <v>247</v>
      </c>
      <c r="Z4890" s="5">
        <v>89.07</v>
      </c>
      <c r="AA4890" s="5">
        <v>82.75</v>
      </c>
      <c r="AB4890" s="71">
        <f t="shared" si="6232"/>
        <v>6.3199999999999932</v>
      </c>
      <c r="AC4890" s="36"/>
    </row>
    <row r="4891" spans="1:29" ht="15.75" x14ac:dyDescent="0.25">
      <c r="A4891" s="53">
        <v>6602044</v>
      </c>
      <c r="B4891" s="89" t="s">
        <v>2679</v>
      </c>
      <c r="C4891" s="53" t="s">
        <v>521</v>
      </c>
      <c r="D4891" s="49" t="s">
        <v>2498</v>
      </c>
      <c r="E4891" s="34" t="str">
        <f>M4890</f>
        <v>Achieving School</v>
      </c>
      <c r="F4891" s="65" t="s">
        <v>2484</v>
      </c>
      <c r="G4891" s="62"/>
      <c r="H4891" s="13" t="str">
        <f>IF(V4892&gt;94,"Met",IF(X4892="--","n/a",IF(X4892&gt;=0,"Met","Did Not Meet")))</f>
        <v>Met</v>
      </c>
      <c r="I4891" s="13" t="str">
        <f>IF(V4893&gt;94,"Met",IF(X4893="--","n/a",IF(X4893&gt;=0,"Met","Did Not Meet")))</f>
        <v>Met</v>
      </c>
      <c r="K4891" s="13" t="str">
        <f>IF(Z4892&gt;94,"Met",IF(AB4892="--","n/a",IF(AB4892&gt;=0,"Met","Did Not Meet")))</f>
        <v>Met</v>
      </c>
      <c r="L4891" s="13" t="str">
        <f>IF(Z4893&gt;94,"Met",IF(AB4893="--","n/a",IF(AB4893&gt;=0,"Met","Did Not Meet")))</f>
        <v>Met</v>
      </c>
      <c r="M4891" s="5" t="s">
        <v>4</v>
      </c>
      <c r="N4891" s="14" t="s">
        <v>2501</v>
      </c>
      <c r="O4891" s="5"/>
      <c r="P4891" s="44" t="str">
        <f t="shared" ref="P4891" si="6252">IF(K4892="Yes",IF(L4892="Yes","Yes","No"),"No")</f>
        <v>Yes</v>
      </c>
      <c r="Q4891" s="94" t="s">
        <v>2759</v>
      </c>
      <c r="R4891" s="5" t="s">
        <v>1</v>
      </c>
      <c r="S4891" s="5" t="s">
        <v>2</v>
      </c>
      <c r="T4891" s="5" t="s">
        <v>7</v>
      </c>
      <c r="U4891" s="5">
        <v>146</v>
      </c>
      <c r="V4891" s="5">
        <v>78.08</v>
      </c>
      <c r="W4891" s="5">
        <v>69.45</v>
      </c>
      <c r="X4891" s="11">
        <f t="shared" si="6220"/>
        <v>8.6299999999999955</v>
      </c>
      <c r="Y4891" s="14">
        <v>105</v>
      </c>
      <c r="Z4891" s="5">
        <v>81.900000000000006</v>
      </c>
      <c r="AA4891" s="5">
        <v>75.39</v>
      </c>
      <c r="AB4891" s="71">
        <f t="shared" si="6232"/>
        <v>6.5100000000000051</v>
      </c>
      <c r="AC4891" s="53"/>
    </row>
    <row r="4892" spans="1:29" ht="15" customHeight="1" x14ac:dyDescent="0.25">
      <c r="A4892" s="53">
        <v>6602044</v>
      </c>
      <c r="B4892" s="89" t="s">
        <v>2679</v>
      </c>
      <c r="C4892" s="53" t="s">
        <v>521</v>
      </c>
      <c r="D4892" s="49" t="s">
        <v>2499</v>
      </c>
      <c r="E4892" s="35" t="str">
        <f>VLOOKUP('2012 Accountability Database'!$A4890,'2011 AYP'!A$2:B$1072,2)</f>
        <v xml:space="preserve"> MS (Met Standards)</v>
      </c>
      <c r="F4892" s="66"/>
      <c r="G4892" s="63" t="s">
        <v>2485</v>
      </c>
      <c r="H4892" s="60" t="str">
        <f t="shared" ref="H4892:I4892" si="6253">IF(H4890="Met","Yes",IF(H4891="Met","Yes","No"))</f>
        <v>Yes</v>
      </c>
      <c r="I4892" s="60" t="str">
        <f t="shared" si="6253"/>
        <v>Yes</v>
      </c>
      <c r="J4892" s="42"/>
      <c r="K4892" s="60" t="str">
        <f t="shared" ref="K4892:L4892" si="6254">IF(K4890="Met","Yes",IF(K4891="Met","Yes","No"))</f>
        <v>Yes</v>
      </c>
      <c r="L4892" s="60" t="str">
        <f t="shared" si="6254"/>
        <v>Yes</v>
      </c>
      <c r="M4892" s="1" t="s">
        <v>4</v>
      </c>
      <c r="N4892" s="14" t="s">
        <v>2503</v>
      </c>
      <c r="O4892" s="5"/>
      <c r="P4892" s="44" t="str">
        <f t="shared" ref="P4892" si="6255">IF(H4896="Yes",IF(I4896="Yes","Yes","No"),"No")</f>
        <v>Yes</v>
      </c>
      <c r="Q4892" s="108" t="s">
        <v>2758</v>
      </c>
      <c r="R4892" s="5" t="s">
        <v>1</v>
      </c>
      <c r="S4892" s="1" t="s">
        <v>5</v>
      </c>
      <c r="T4892" s="1" t="s">
        <v>3</v>
      </c>
      <c r="U4892" s="5">
        <v>1330</v>
      </c>
      <c r="V4892" s="1">
        <v>85.26</v>
      </c>
      <c r="W4892" s="1">
        <v>85</v>
      </c>
      <c r="X4892" s="9">
        <f t="shared" si="6220"/>
        <v>0.26000000000000512</v>
      </c>
      <c r="Y4892" s="14">
        <v>502</v>
      </c>
      <c r="Z4892" s="1">
        <v>85.06</v>
      </c>
      <c r="AA4892" s="1">
        <v>82.75</v>
      </c>
      <c r="AB4892" s="71">
        <f t="shared" si="6232"/>
        <v>2.3100000000000023</v>
      </c>
      <c r="AC4892" s="53"/>
    </row>
    <row r="4893" spans="1:29" x14ac:dyDescent="0.25">
      <c r="A4893" s="53">
        <v>6602044</v>
      </c>
      <c r="B4893" s="89" t="s">
        <v>2679</v>
      </c>
      <c r="C4893" s="53" t="s">
        <v>521</v>
      </c>
      <c r="D4893" s="49" t="s">
        <v>2507</v>
      </c>
      <c r="E4893" s="47">
        <f>VLOOKUP('2012 Accountability Database'!A4890,Dems1112!$A$2:$G$1082,3)</f>
        <v>0.09</v>
      </c>
      <c r="F4893" s="66"/>
      <c r="G4893" s="52"/>
      <c r="M4893" s="1" t="s">
        <v>4</v>
      </c>
      <c r="N4893" s="14" t="s">
        <v>2504</v>
      </c>
      <c r="O4893" s="5"/>
      <c r="P4893" s="44" t="str">
        <f t="shared" ref="P4893" si="6256">IF(K4896="Yes",IF(L4896="Yes","Yes","No"),"No")</f>
        <v>No</v>
      </c>
      <c r="Q4893" s="108"/>
      <c r="R4893" s="5" t="s">
        <v>1</v>
      </c>
      <c r="S4893" s="1" t="s">
        <v>5</v>
      </c>
      <c r="T4893" s="1" t="s">
        <v>7</v>
      </c>
      <c r="U4893" s="5">
        <v>305</v>
      </c>
      <c r="V4893" s="1">
        <v>72.13</v>
      </c>
      <c r="W4893" s="1">
        <v>69.45</v>
      </c>
      <c r="X4893" s="9">
        <f t="shared" si="6220"/>
        <v>2.6799999999999926</v>
      </c>
      <c r="Y4893" s="14">
        <v>213</v>
      </c>
      <c r="Z4893" s="1">
        <v>77.459999999999994</v>
      </c>
      <c r="AA4893" s="1">
        <v>75.39</v>
      </c>
      <c r="AB4893" s="71">
        <f t="shared" si="6232"/>
        <v>2.0699999999999932</v>
      </c>
      <c r="AC4893" s="53"/>
    </row>
    <row r="4894" spans="1:29" x14ac:dyDescent="0.25">
      <c r="A4894" s="53">
        <v>6602044</v>
      </c>
      <c r="B4894" s="89" t="s">
        <v>2679</v>
      </c>
      <c r="C4894" s="53" t="s">
        <v>521</v>
      </c>
      <c r="D4894" s="50" t="s">
        <v>2508</v>
      </c>
      <c r="E4894" s="47">
        <f>VLOOKUP('2012 Accountability Database'!A4890,Dems1112!$A$2:$G$1082,4)</f>
        <v>0.37</v>
      </c>
      <c r="F4894" s="65" t="s">
        <v>2486</v>
      </c>
      <c r="G4894" s="62"/>
      <c r="H4894" s="13" t="str">
        <f>IF(V4894&gt;94,"Met",IF(X4894="--","n/a",IF(X4894&gt;=0,"Met","Did Not Meet")))</f>
        <v>Met</v>
      </c>
      <c r="I4894" s="13" t="str">
        <f>IF(V4895&gt;94,"Met",IF(X4895="--","n/a",IF(X4895&gt;=0,"Met","Did Not Meet")))</f>
        <v>Met</v>
      </c>
      <c r="J4894" s="13"/>
      <c r="K4894" s="13" t="str">
        <f>IF(Z4894&gt;94,"Met",IF(AB4894="--","n/a",IF(AB4894&gt;=0,"Met","Did Not Meet")))</f>
        <v>Did Not Meet</v>
      </c>
      <c r="L4894" s="13" t="str">
        <f>IF(Z4895&gt;94,"Met",IF(AB4895="--","n/a",IF(AB4895&gt;=0,"Met","Did Not Meet")))</f>
        <v>Met</v>
      </c>
      <c r="M4894" s="1" t="s">
        <v>4</v>
      </c>
      <c r="N4894" s="68" t="s">
        <v>2497</v>
      </c>
      <c r="O4894" s="35"/>
      <c r="P4894" s="44"/>
      <c r="Q4894" s="108"/>
      <c r="R4894" s="5" t="s">
        <v>6</v>
      </c>
      <c r="S4894" s="1" t="s">
        <v>2</v>
      </c>
      <c r="T4894" s="1" t="s">
        <v>3</v>
      </c>
      <c r="U4894" s="5">
        <v>373</v>
      </c>
      <c r="V4894" s="1">
        <v>92.49</v>
      </c>
      <c r="W4894" s="1">
        <v>90.24</v>
      </c>
      <c r="X4894" s="9">
        <f t="shared" si="6220"/>
        <v>2.25</v>
      </c>
      <c r="Y4894" s="14">
        <v>247</v>
      </c>
      <c r="Z4894" s="1">
        <v>59.11</v>
      </c>
      <c r="AA4894" s="1">
        <v>67.650000000000006</v>
      </c>
      <c r="AB4894" s="72">
        <f t="shared" si="6232"/>
        <v>-8.5400000000000063</v>
      </c>
      <c r="AC4894" s="53"/>
    </row>
    <row r="4895" spans="1:29" x14ac:dyDescent="0.25">
      <c r="A4895" s="53">
        <v>6602044</v>
      </c>
      <c r="B4895" s="89" t="s">
        <v>2679</v>
      </c>
      <c r="C4895" s="53" t="s">
        <v>521</v>
      </c>
      <c r="D4895" s="50" t="s">
        <v>974</v>
      </c>
      <c r="E4895" s="47" t="str">
        <f>VLOOKUP('2012 Accountability Database'!A4890,Dems1112!$A$2:$G$1082,5)</f>
        <v>K-5</v>
      </c>
      <c r="F4895" s="65" t="s">
        <v>2487</v>
      </c>
      <c r="G4895" s="62"/>
      <c r="H4895" s="13" t="str">
        <f>IF(V4896&gt;94,"Met",IF(X4896="--","n/a",IF(X4896&gt;=0,"Met","Did Not Meet")))</f>
        <v>Met</v>
      </c>
      <c r="I4895" s="13" t="str">
        <f>IF(V4897&gt;94,"Met",IF(X4897="--","n/a",IF(X4897&gt;=0,"Met","Did Not Meet")))</f>
        <v>Met</v>
      </c>
      <c r="J4895" s="13"/>
      <c r="K4895" s="13" t="str">
        <f>IF(Z4896&gt;94,"Met",IF(AB4896="--","n/a",IF(AB4896&gt;=0,"Met","Did Not Meet")))</f>
        <v>Did Not Meet</v>
      </c>
      <c r="L4895" s="13" t="str">
        <f>IF(Z4897&gt;94,"Met",IF(AB4897="--","n/a",IF(AB4897&gt;=0,"Met","Did Not Meet")))</f>
        <v>Did Not Meet</v>
      </c>
      <c r="M4895" s="1" t="s">
        <v>4</v>
      </c>
      <c r="N4895" s="14"/>
      <c r="O4895" s="35" t="s">
        <v>2506</v>
      </c>
      <c r="P4895" s="83" t="str">
        <f t="shared" ref="P4895" si="6257">IF(P4890="No"," ", IF(P4892="No"," ",IF(P4891="No", " ",IF(P4893="No"," ","X"))))</f>
        <v xml:space="preserve"> </v>
      </c>
      <c r="Q4895" s="108"/>
      <c r="R4895" s="5" t="s">
        <v>6</v>
      </c>
      <c r="S4895" s="1" t="s">
        <v>2</v>
      </c>
      <c r="T4895" s="1" t="s">
        <v>7</v>
      </c>
      <c r="U4895" s="5">
        <v>146</v>
      </c>
      <c r="V4895" s="1">
        <v>83.56</v>
      </c>
      <c r="W4895" s="1">
        <v>80.98</v>
      </c>
      <c r="X4895" s="9">
        <f t="shared" si="6220"/>
        <v>2.5799999999999983</v>
      </c>
      <c r="Y4895" s="14">
        <v>105</v>
      </c>
      <c r="Z4895" s="1">
        <v>53.33</v>
      </c>
      <c r="AA4895" s="1">
        <v>52.47</v>
      </c>
      <c r="AB4895" s="71">
        <f t="shared" si="6232"/>
        <v>0.85999999999999943</v>
      </c>
      <c r="AC4895" s="53"/>
    </row>
    <row r="4896" spans="1:29" ht="15.75" x14ac:dyDescent="0.25">
      <c r="A4896" s="53">
        <v>6602044</v>
      </c>
      <c r="B4896" s="89" t="s">
        <v>2679</v>
      </c>
      <c r="C4896" s="53" t="s">
        <v>521</v>
      </c>
      <c r="D4896" s="50" t="s">
        <v>975</v>
      </c>
      <c r="E4896" s="48" t="str">
        <f>VLOOKUP('2012 Accountability Database'!A4890,Dems1112!$A$2:$G$1082,6)</f>
        <v>1 (Northwest AR)</v>
      </c>
      <c r="F4896" s="66"/>
      <c r="G4896" s="63" t="s">
        <v>2488</v>
      </c>
      <c r="H4896" s="61" t="str">
        <f t="shared" ref="H4896:I4896" si="6258">IF(H4894="Met","Yes",IF(H4895="Met","Yes","No"))</f>
        <v>Yes</v>
      </c>
      <c r="I4896" s="61" t="str">
        <f t="shared" si="6258"/>
        <v>Yes</v>
      </c>
      <c r="J4896" s="55"/>
      <c r="K4896" s="61" t="str">
        <f t="shared" ref="K4896:L4896" si="6259">IF(K4894="Met","Yes",IF(K4895="Met","Yes","No"))</f>
        <v>No</v>
      </c>
      <c r="L4896" s="61" t="str">
        <f t="shared" si="6259"/>
        <v>Yes</v>
      </c>
      <c r="M4896" s="5" t="s">
        <v>4</v>
      </c>
      <c r="N4896" s="14"/>
      <c r="O4896" s="35" t="s">
        <v>2505</v>
      </c>
      <c r="P4896" s="83" t="str">
        <f t="shared" ref="P4896" si="6260">IF(P4895="X"," ",IF(P4897="X"," ","X"))</f>
        <v>X</v>
      </c>
      <c r="Q4896" s="94" t="s">
        <v>2759</v>
      </c>
      <c r="R4896" s="5" t="s">
        <v>6</v>
      </c>
      <c r="S4896" s="5" t="s">
        <v>5</v>
      </c>
      <c r="T4896" s="5" t="s">
        <v>3</v>
      </c>
      <c r="U4896" s="5">
        <v>1330</v>
      </c>
      <c r="V4896" s="5">
        <v>91.8</v>
      </c>
      <c r="W4896" s="5">
        <v>90.24</v>
      </c>
      <c r="X4896" s="11">
        <f t="shared" si="6220"/>
        <v>1.5600000000000023</v>
      </c>
      <c r="Y4896" s="14">
        <v>502</v>
      </c>
      <c r="Z4896" s="5">
        <v>61.95</v>
      </c>
      <c r="AA4896" s="5">
        <v>67.650000000000006</v>
      </c>
      <c r="AB4896" s="72">
        <f t="shared" si="6232"/>
        <v>-5.7000000000000028</v>
      </c>
      <c r="AC4896" s="53"/>
    </row>
    <row r="4897" spans="1:29" x14ac:dyDescent="0.25">
      <c r="A4897" s="54">
        <v>6602044</v>
      </c>
      <c r="B4897" s="90" t="s">
        <v>2679</v>
      </c>
      <c r="C4897" s="54" t="s">
        <v>521</v>
      </c>
      <c r="D4897" s="4"/>
      <c r="E4897" s="4"/>
      <c r="F4897" s="67"/>
      <c r="G4897" s="64"/>
      <c r="H4897" s="43"/>
      <c r="I4897" s="43"/>
      <c r="J4897" s="43"/>
      <c r="K4897" s="43"/>
      <c r="L4897" s="43"/>
      <c r="M4897" s="4" t="s">
        <v>4</v>
      </c>
      <c r="N4897" s="15"/>
      <c r="O4897" s="38" t="s">
        <v>2482</v>
      </c>
      <c r="P4897" s="84" t="str">
        <f>IF(E4891="Achieving School"," ","X")</f>
        <v xml:space="preserve"> </v>
      </c>
      <c r="Q4897" s="91"/>
      <c r="R4897" s="4" t="s">
        <v>6</v>
      </c>
      <c r="S4897" s="4" t="s">
        <v>5</v>
      </c>
      <c r="T4897" s="4" t="s">
        <v>7</v>
      </c>
      <c r="U4897" s="4">
        <v>305</v>
      </c>
      <c r="V4897" s="4">
        <v>81.31</v>
      </c>
      <c r="W4897" s="4">
        <v>80.98</v>
      </c>
      <c r="X4897" s="10">
        <f t="shared" si="6220"/>
        <v>0.32999999999999829</v>
      </c>
      <c r="Y4897" s="15">
        <v>213</v>
      </c>
      <c r="Z4897" s="4">
        <v>50.7</v>
      </c>
      <c r="AA4897" s="4">
        <v>52.47</v>
      </c>
      <c r="AB4897" s="73">
        <f t="shared" si="6232"/>
        <v>-1.769999999999996</v>
      </c>
      <c r="AC4897" s="54"/>
    </row>
    <row r="4898" spans="1:29" x14ac:dyDescent="0.25">
      <c r="A4898" s="1">
        <v>6602045</v>
      </c>
      <c r="B4898" s="87" t="s">
        <v>2679</v>
      </c>
      <c r="C4898" s="55" t="s">
        <v>522</v>
      </c>
      <c r="E4898" s="42"/>
      <c r="F4898" s="65" t="s">
        <v>2483</v>
      </c>
      <c r="G4898" s="62"/>
      <c r="H4898" s="37" t="str">
        <f>IF(V4898&gt;94,"Met",IF(X4898="--","n/a",IF(X4898&gt;=0,"Met","Did Not Meet")))</f>
        <v>Met</v>
      </c>
      <c r="I4898" s="37" t="str">
        <f>IF(V4899&gt;94,"Met",IF(X4899="--","n/a",IF(X4899&gt;=0,"Met","Did Not Meet")))</f>
        <v>Met</v>
      </c>
      <c r="K4898" s="13" t="str">
        <f>IF(Z4898&gt;94,"Met",IF(AB4898="--","n/a",IF(AB4898&gt;=0,"Met","Did Not Meet")))</f>
        <v>Met</v>
      </c>
      <c r="L4898" s="13" t="str">
        <f>IF(Z4899&gt;94,"Met",IF(AB4899="--","n/a",IF(AB4899&gt;=0,"Met","Did Not Meet")))</f>
        <v>Met</v>
      </c>
      <c r="M4898" s="5" t="s">
        <v>9</v>
      </c>
      <c r="N4898" s="14" t="s">
        <v>2502</v>
      </c>
      <c r="O4898" s="5"/>
      <c r="P4898" s="44" t="str">
        <f t="shared" ref="P4898" si="6261">IF(H4900="Yes",IF(I4900="Yes","Yes","No"),"No")</f>
        <v>Yes</v>
      </c>
      <c r="Q4898" s="93"/>
      <c r="R4898" s="5" t="s">
        <v>1</v>
      </c>
      <c r="S4898" s="5" t="s">
        <v>2</v>
      </c>
      <c r="T4898" s="5" t="s">
        <v>3</v>
      </c>
      <c r="U4898" s="5">
        <v>558</v>
      </c>
      <c r="V4898" s="5">
        <v>88.89</v>
      </c>
      <c r="W4898" s="5">
        <v>83</v>
      </c>
      <c r="X4898" s="11">
        <f t="shared" si="6220"/>
        <v>5.8900000000000006</v>
      </c>
      <c r="Y4898" s="14">
        <v>523</v>
      </c>
      <c r="Z4898" s="5">
        <v>88.53</v>
      </c>
      <c r="AA4898" s="5">
        <v>82.27</v>
      </c>
      <c r="AB4898" s="71">
        <f t="shared" si="6232"/>
        <v>6.2600000000000051</v>
      </c>
      <c r="AC4898" s="36"/>
    </row>
    <row r="4899" spans="1:29" ht="15.75" x14ac:dyDescent="0.25">
      <c r="A4899" s="53">
        <v>6602045</v>
      </c>
      <c r="B4899" s="89" t="s">
        <v>2679</v>
      </c>
      <c r="C4899" s="53" t="s">
        <v>522</v>
      </c>
      <c r="D4899" s="49" t="s">
        <v>2498</v>
      </c>
      <c r="E4899" s="34" t="str">
        <f>M4898</f>
        <v>Needs Improvement School</v>
      </c>
      <c r="F4899" s="65" t="s">
        <v>2484</v>
      </c>
      <c r="G4899" s="62"/>
      <c r="H4899" s="13" t="str">
        <f>IF(V4900&gt;94,"Met",IF(X4900="--","n/a",IF(X4900&gt;=0,"Met","Did Not Meet")))</f>
        <v>Met</v>
      </c>
      <c r="I4899" s="13" t="str">
        <f>IF(V4901&gt;94,"Met",IF(X4901="--","n/a",IF(X4901&gt;=0,"Met","Did Not Meet")))</f>
        <v>Met</v>
      </c>
      <c r="K4899" s="13" t="str">
        <f>IF(Z4900&gt;94,"Met",IF(AB4900="--","n/a",IF(AB4900&gt;=0,"Met","Did Not Meet")))</f>
        <v>Met</v>
      </c>
      <c r="L4899" s="13" t="str">
        <f>IF(Z4901&gt;94,"Met",IF(AB4901="--","n/a",IF(AB4901&gt;=0,"Met","Did Not Meet")))</f>
        <v>Met</v>
      </c>
      <c r="M4899" s="1" t="s">
        <v>9</v>
      </c>
      <c r="N4899" s="14" t="s">
        <v>2501</v>
      </c>
      <c r="O4899" s="5"/>
      <c r="P4899" s="44" t="str">
        <f t="shared" ref="P4899" si="6262">IF(K4900="Yes",IF(L4900="Yes","Yes","No"),"No")</f>
        <v>Yes</v>
      </c>
      <c r="Q4899" s="94" t="s">
        <v>2759</v>
      </c>
      <c r="R4899" s="5" t="s">
        <v>1</v>
      </c>
      <c r="S4899" s="1" t="s">
        <v>2</v>
      </c>
      <c r="T4899" s="1" t="s">
        <v>7</v>
      </c>
      <c r="U4899" s="5">
        <v>229</v>
      </c>
      <c r="V4899" s="1">
        <v>76.42</v>
      </c>
      <c r="W4899" s="1">
        <v>69.150000000000006</v>
      </c>
      <c r="X4899" s="9">
        <f t="shared" si="6220"/>
        <v>7.269999999999996</v>
      </c>
      <c r="Y4899" s="14">
        <v>204</v>
      </c>
      <c r="Z4899" s="1">
        <v>75.489999999999995</v>
      </c>
      <c r="AA4899" s="1">
        <v>68.81</v>
      </c>
      <c r="AB4899" s="71">
        <f t="shared" si="6232"/>
        <v>6.6799999999999926</v>
      </c>
      <c r="AC4899" s="53"/>
    </row>
    <row r="4900" spans="1:29" ht="15" customHeight="1" x14ac:dyDescent="0.25">
      <c r="A4900" s="53">
        <v>6602045</v>
      </c>
      <c r="B4900" s="89" t="s">
        <v>2679</v>
      </c>
      <c r="C4900" s="53" t="s">
        <v>522</v>
      </c>
      <c r="D4900" s="49" t="s">
        <v>2499</v>
      </c>
      <c r="E4900" s="35" t="str">
        <f>VLOOKUP('2012 Accountability Database'!$A4898,'2011 AYP'!A$2:B$1072,2)</f>
        <v>SI_M (School Improvement - Met Standards)</v>
      </c>
      <c r="F4900" s="66"/>
      <c r="G4900" s="63" t="s">
        <v>2485</v>
      </c>
      <c r="H4900" s="60" t="str">
        <f t="shared" ref="H4900:I4900" si="6263">IF(H4898="Met","Yes",IF(H4899="Met","Yes","No"))</f>
        <v>Yes</v>
      </c>
      <c r="I4900" s="60" t="str">
        <f t="shared" si="6263"/>
        <v>Yes</v>
      </c>
      <c r="J4900" s="42"/>
      <c r="K4900" s="60" t="str">
        <f t="shared" ref="K4900:L4900" si="6264">IF(K4898="Met","Yes",IF(K4899="Met","Yes","No"))</f>
        <v>Yes</v>
      </c>
      <c r="L4900" s="60" t="str">
        <f t="shared" si="6264"/>
        <v>Yes</v>
      </c>
      <c r="M4900" s="5" t="s">
        <v>9</v>
      </c>
      <c r="N4900" s="14" t="s">
        <v>2503</v>
      </c>
      <c r="O4900" s="5"/>
      <c r="P4900" s="44" t="str">
        <f t="shared" ref="P4900" si="6265">IF(H4904="Yes",IF(I4904="Yes","Yes","No"),"No")</f>
        <v>No</v>
      </c>
      <c r="Q4900" s="108" t="s">
        <v>2758</v>
      </c>
      <c r="R4900" s="5" t="s">
        <v>1</v>
      </c>
      <c r="S4900" s="5" t="s">
        <v>5</v>
      </c>
      <c r="T4900" s="5" t="s">
        <v>3</v>
      </c>
      <c r="U4900" s="5">
        <v>1843</v>
      </c>
      <c r="V4900" s="5">
        <v>86.27</v>
      </c>
      <c r="W4900" s="5">
        <v>83</v>
      </c>
      <c r="X4900" s="11">
        <f t="shared" si="6220"/>
        <v>3.269999999999996</v>
      </c>
      <c r="Y4900" s="14">
        <v>1744</v>
      </c>
      <c r="Z4900" s="5">
        <v>85.95</v>
      </c>
      <c r="AA4900" s="5">
        <v>82.27</v>
      </c>
      <c r="AB4900" s="71">
        <f t="shared" si="6232"/>
        <v>3.6800000000000068</v>
      </c>
      <c r="AC4900" s="53"/>
    </row>
    <row r="4901" spans="1:29" x14ac:dyDescent="0.25">
      <c r="A4901" s="53">
        <v>6602045</v>
      </c>
      <c r="B4901" s="89" t="s">
        <v>2679</v>
      </c>
      <c r="C4901" s="53" t="s">
        <v>522</v>
      </c>
      <c r="D4901" s="49" t="s">
        <v>2507</v>
      </c>
      <c r="E4901" s="47">
        <f>VLOOKUP('2012 Accountability Database'!A4898,Dems1112!$A$2:$G$1082,3)</f>
        <v>0.1</v>
      </c>
      <c r="F4901" s="66"/>
      <c r="G4901" s="52"/>
      <c r="M4901" s="1" t="s">
        <v>9</v>
      </c>
      <c r="N4901" s="14" t="s">
        <v>2504</v>
      </c>
      <c r="O4901" s="5"/>
      <c r="P4901" s="44" t="str">
        <f t="shared" ref="P4901" si="6266">IF(K4904="Yes",IF(L4904="Yes","Yes","No"),"No")</f>
        <v>No</v>
      </c>
      <c r="Q4901" s="108"/>
      <c r="R4901" s="5" t="s">
        <v>1</v>
      </c>
      <c r="S4901" s="1" t="s">
        <v>5</v>
      </c>
      <c r="T4901" s="1" t="s">
        <v>7</v>
      </c>
      <c r="U4901" s="5">
        <v>724</v>
      </c>
      <c r="V4901" s="1">
        <v>73.34</v>
      </c>
      <c r="W4901" s="1">
        <v>69.150000000000006</v>
      </c>
      <c r="X4901" s="9">
        <f t="shared" si="6220"/>
        <v>4.1899999999999977</v>
      </c>
      <c r="Y4901" s="14">
        <v>670</v>
      </c>
      <c r="Z4901" s="1">
        <v>73.58</v>
      </c>
      <c r="AA4901" s="1">
        <v>68.81</v>
      </c>
      <c r="AB4901" s="71">
        <f t="shared" si="6232"/>
        <v>4.769999999999996</v>
      </c>
      <c r="AC4901" s="53"/>
    </row>
    <row r="4902" spans="1:29" x14ac:dyDescent="0.25">
      <c r="A4902" s="53">
        <v>6602045</v>
      </c>
      <c r="B4902" s="89" t="s">
        <v>2679</v>
      </c>
      <c r="C4902" s="53" t="s">
        <v>522</v>
      </c>
      <c r="D4902" s="50" t="s">
        <v>2508</v>
      </c>
      <c r="E4902" s="47">
        <f>VLOOKUP('2012 Accountability Database'!A4898,Dems1112!$A$2:$G$1082,4)</f>
        <v>0.34</v>
      </c>
      <c r="F4902" s="65" t="s">
        <v>2486</v>
      </c>
      <c r="G4902" s="62"/>
      <c r="H4902" s="13" t="str">
        <f>IF(V4902&gt;94,"Met",IF(X4902="--","n/a",IF(X4902&gt;=0,"Met","Did Not Meet")))</f>
        <v>Did Not Meet</v>
      </c>
      <c r="I4902" s="13" t="str">
        <f>IF(V4903&gt;94,"Met",IF(X4903="--","n/a",IF(X4903&gt;=0,"Met","Did Not Meet")))</f>
        <v>Did Not Meet</v>
      </c>
      <c r="J4902" s="13"/>
      <c r="K4902" s="13" t="str">
        <f>IF(Z4902&gt;94,"Met",IF(AB4902="--","n/a",IF(AB4902&gt;=0,"Met","Did Not Meet")))</f>
        <v>Did Not Meet</v>
      </c>
      <c r="L4902" s="13" t="str">
        <f>IF(Z4903&gt;94,"Met",IF(AB4903="--","n/a",IF(AB4903&gt;=0,"Met","Did Not Meet")))</f>
        <v>Did Not Meet</v>
      </c>
      <c r="M4902" s="1" t="s">
        <v>9</v>
      </c>
      <c r="N4902" s="68" t="s">
        <v>2497</v>
      </c>
      <c r="O4902" s="35"/>
      <c r="P4902" s="44"/>
      <c r="Q4902" s="108"/>
      <c r="R4902" s="5" t="s">
        <v>6</v>
      </c>
      <c r="S4902" s="1" t="s">
        <v>2</v>
      </c>
      <c r="T4902" s="1" t="s">
        <v>3</v>
      </c>
      <c r="U4902" s="5">
        <v>558</v>
      </c>
      <c r="V4902" s="1">
        <v>89.78</v>
      </c>
      <c r="W4902" s="1">
        <v>92.48</v>
      </c>
      <c r="X4902" s="6">
        <f t="shared" si="6220"/>
        <v>-2.7000000000000028</v>
      </c>
      <c r="Y4902" s="14">
        <v>523</v>
      </c>
      <c r="Z4902" s="1">
        <v>86.62</v>
      </c>
      <c r="AA4902" s="1">
        <v>91.7</v>
      </c>
      <c r="AB4902" s="72">
        <f t="shared" si="6232"/>
        <v>-5.0799999999999983</v>
      </c>
      <c r="AC4902" s="53"/>
    </row>
    <row r="4903" spans="1:29" x14ac:dyDescent="0.25">
      <c r="A4903" s="53">
        <v>6602045</v>
      </c>
      <c r="B4903" s="89" t="s">
        <v>2679</v>
      </c>
      <c r="C4903" s="53" t="s">
        <v>522</v>
      </c>
      <c r="D4903" s="50" t="s">
        <v>974</v>
      </c>
      <c r="E4903" s="47" t="str">
        <f>VLOOKUP('2012 Accountability Database'!A4898,Dems1112!$A$2:$G$1082,5)</f>
        <v>6-7</v>
      </c>
      <c r="F4903" s="65" t="s">
        <v>2487</v>
      </c>
      <c r="G4903" s="62"/>
      <c r="H4903" s="13" t="str">
        <f>IF(V4904&gt;94,"Met",IF(X4904="--","n/a",IF(X4904&gt;=0,"Met","Did Not Meet")))</f>
        <v>Did Not Meet</v>
      </c>
      <c r="I4903" s="13" t="str">
        <f>IF(V4905&gt;94,"Met",IF(X4905="--","n/a",IF(X4905&gt;=0,"Met","Did Not Meet")))</f>
        <v>Did Not Meet</v>
      </c>
      <c r="J4903" s="13"/>
      <c r="K4903" s="13" t="str">
        <f>IF(Z4904&gt;94,"Met",IF(AB4904="--","n/a",IF(AB4904&gt;=0,"Met","Did Not Meet")))</f>
        <v>Did Not Meet</v>
      </c>
      <c r="L4903" s="13" t="str">
        <f>IF(Z4905&gt;94,"Met",IF(AB4905="--","n/a",IF(AB4905&gt;=0,"Met","Did Not Meet")))</f>
        <v>Did Not Meet</v>
      </c>
      <c r="M4903" s="1" t="s">
        <v>9</v>
      </c>
      <c r="N4903" s="14"/>
      <c r="O4903" s="35" t="s">
        <v>2506</v>
      </c>
      <c r="P4903" s="83" t="str">
        <f t="shared" ref="P4903" si="6267">IF(P4898="No"," ", IF(P4900="No"," ",IF(P4899="No", " ",IF(P4901="No"," ","X"))))</f>
        <v xml:space="preserve"> </v>
      </c>
      <c r="Q4903" s="108"/>
      <c r="R4903" s="5" t="s">
        <v>6</v>
      </c>
      <c r="S4903" s="1" t="s">
        <v>2</v>
      </c>
      <c r="T4903" s="1" t="s">
        <v>7</v>
      </c>
      <c r="U4903" s="5">
        <v>229</v>
      </c>
      <c r="V4903" s="1">
        <v>77.73</v>
      </c>
      <c r="W4903" s="1">
        <v>84.11</v>
      </c>
      <c r="X4903" s="6">
        <f t="shared" si="6220"/>
        <v>-6.3799999999999955</v>
      </c>
      <c r="Y4903" s="14">
        <v>204</v>
      </c>
      <c r="Z4903" s="1">
        <v>73.040000000000006</v>
      </c>
      <c r="AA4903" s="1">
        <v>83.68</v>
      </c>
      <c r="AB4903" s="72">
        <f t="shared" si="6232"/>
        <v>-10.64</v>
      </c>
      <c r="AC4903" s="53"/>
    </row>
    <row r="4904" spans="1:29" ht="15.75" x14ac:dyDescent="0.25">
      <c r="A4904" s="53">
        <v>6602045</v>
      </c>
      <c r="B4904" s="89" t="s">
        <v>2679</v>
      </c>
      <c r="C4904" s="53" t="s">
        <v>522</v>
      </c>
      <c r="D4904" s="50" t="s">
        <v>975</v>
      </c>
      <c r="E4904" s="48" t="str">
        <f>VLOOKUP('2012 Accountability Database'!A4898,Dems1112!$A$2:$G$1082,6)</f>
        <v>1 (Northwest AR)</v>
      </c>
      <c r="F4904" s="66"/>
      <c r="G4904" s="63" t="s">
        <v>2488</v>
      </c>
      <c r="H4904" s="61" t="str">
        <f t="shared" ref="H4904:I4904" si="6268">IF(H4902="Met","Yes",IF(H4903="Met","Yes","No"))</f>
        <v>No</v>
      </c>
      <c r="I4904" s="61" t="str">
        <f t="shared" si="6268"/>
        <v>No</v>
      </c>
      <c r="J4904" s="55"/>
      <c r="K4904" s="61" t="str">
        <f t="shared" ref="K4904:L4904" si="6269">IF(K4902="Met","Yes",IF(K4903="Met","Yes","No"))</f>
        <v>No</v>
      </c>
      <c r="L4904" s="61" t="str">
        <f t="shared" si="6269"/>
        <v>No</v>
      </c>
      <c r="M4904" s="5" t="s">
        <v>9</v>
      </c>
      <c r="N4904" s="14"/>
      <c r="O4904" s="35" t="s">
        <v>2505</v>
      </c>
      <c r="P4904" s="83" t="str">
        <f t="shared" ref="P4904" si="6270">IF(P4903="X"," ",IF(P4905="X"," ","X"))</f>
        <v xml:space="preserve"> </v>
      </c>
      <c r="Q4904" s="94" t="s">
        <v>2759</v>
      </c>
      <c r="R4904" s="5" t="s">
        <v>6</v>
      </c>
      <c r="S4904" s="5" t="s">
        <v>5</v>
      </c>
      <c r="T4904" s="5" t="s">
        <v>3</v>
      </c>
      <c r="U4904" s="5">
        <v>1843</v>
      </c>
      <c r="V4904" s="5">
        <v>91.48</v>
      </c>
      <c r="W4904" s="5">
        <v>92.48</v>
      </c>
      <c r="X4904" s="8">
        <f t="shared" si="6220"/>
        <v>-1</v>
      </c>
      <c r="Y4904" s="14">
        <v>1744</v>
      </c>
      <c r="Z4904" s="5">
        <v>88.36</v>
      </c>
      <c r="AA4904" s="5">
        <v>91.7</v>
      </c>
      <c r="AB4904" s="72">
        <f t="shared" si="6232"/>
        <v>-3.3400000000000034</v>
      </c>
      <c r="AC4904" s="53"/>
    </row>
    <row r="4905" spans="1:29" x14ac:dyDescent="0.25">
      <c r="A4905" s="54">
        <v>6602045</v>
      </c>
      <c r="B4905" s="90" t="s">
        <v>2679</v>
      </c>
      <c r="C4905" s="54" t="s">
        <v>522</v>
      </c>
      <c r="D4905" s="4"/>
      <c r="E4905" s="4"/>
      <c r="F4905" s="67"/>
      <c r="G4905" s="64"/>
      <c r="H4905" s="43"/>
      <c r="I4905" s="43"/>
      <c r="J4905" s="43"/>
      <c r="K4905" s="43"/>
      <c r="L4905" s="43"/>
      <c r="M4905" s="4" t="s">
        <v>9</v>
      </c>
      <c r="N4905" s="15"/>
      <c r="O4905" s="38" t="s">
        <v>2482</v>
      </c>
      <c r="P4905" s="84" t="str">
        <f>IF(E4899="Achieving School"," ","X")</f>
        <v>X</v>
      </c>
      <c r="Q4905" s="91"/>
      <c r="R4905" s="4" t="s">
        <v>6</v>
      </c>
      <c r="S4905" s="4" t="s">
        <v>5</v>
      </c>
      <c r="T4905" s="4" t="s">
        <v>7</v>
      </c>
      <c r="U4905" s="4">
        <v>724</v>
      </c>
      <c r="V4905" s="4">
        <v>81.489999999999995</v>
      </c>
      <c r="W4905" s="4">
        <v>84.11</v>
      </c>
      <c r="X4905" s="7">
        <f t="shared" si="6220"/>
        <v>-2.6200000000000045</v>
      </c>
      <c r="Y4905" s="15">
        <v>670</v>
      </c>
      <c r="Z4905" s="4">
        <v>78.06</v>
      </c>
      <c r="AA4905" s="4">
        <v>83.68</v>
      </c>
      <c r="AB4905" s="73">
        <f t="shared" si="6232"/>
        <v>-5.6200000000000045</v>
      </c>
      <c r="AC4905" s="54"/>
    </row>
    <row r="4906" spans="1:29" x14ac:dyDescent="0.25">
      <c r="A4906" s="1">
        <v>6602046</v>
      </c>
      <c r="B4906" s="87" t="s">
        <v>2679</v>
      </c>
      <c r="C4906" s="55" t="s">
        <v>523</v>
      </c>
      <c r="E4906" s="42"/>
      <c r="F4906" s="65" t="s">
        <v>2483</v>
      </c>
      <c r="G4906" s="62"/>
      <c r="H4906" s="37" t="str">
        <f>IF(V4906&gt;94,"Met",IF(X4906="--","n/a",IF(X4906&gt;=0,"Met","Did Not Meet")))</f>
        <v>Met</v>
      </c>
      <c r="I4906" s="37" t="str">
        <f>IF(V4907&gt;94,"Met",IF(X4907="--","n/a",IF(X4907&gt;=0,"Met","Did Not Meet")))</f>
        <v>Met</v>
      </c>
      <c r="K4906" s="13" t="str">
        <f>IF(Z4906&gt;94,"Met",IF(AB4906="--","n/a",IF(AB4906&gt;=0,"Met","Did Not Meet")))</f>
        <v>Met</v>
      </c>
      <c r="L4906" s="13" t="str">
        <f>IF(Z4907&gt;94,"Met",IF(AB4907="--","n/a",IF(AB4907&gt;=0,"Met","Did Not Meet")))</f>
        <v>Did Not Meet</v>
      </c>
      <c r="M4906" s="1" t="s">
        <v>9</v>
      </c>
      <c r="N4906" s="14" t="s">
        <v>2502</v>
      </c>
      <c r="O4906" s="5"/>
      <c r="P4906" s="44" t="str">
        <f t="shared" ref="P4906" si="6271">IF(H4908="Yes",IF(I4908="Yes","Yes","No"),"No")</f>
        <v>Yes</v>
      </c>
      <c r="Q4906" s="93"/>
      <c r="R4906" s="5" t="s">
        <v>1</v>
      </c>
      <c r="S4906" s="1" t="s">
        <v>2</v>
      </c>
      <c r="T4906" s="1" t="s">
        <v>3</v>
      </c>
      <c r="U4906" s="5">
        <v>366</v>
      </c>
      <c r="V4906" s="1">
        <v>93.17</v>
      </c>
      <c r="W4906" s="1">
        <v>90.01</v>
      </c>
      <c r="X4906" s="9">
        <f t="shared" si="6220"/>
        <v>3.1599999999999966</v>
      </c>
      <c r="Y4906" s="14">
        <v>257</v>
      </c>
      <c r="Z4906" s="1">
        <v>93.39</v>
      </c>
      <c r="AA4906" s="1">
        <v>88.9</v>
      </c>
      <c r="AB4906" s="71">
        <f t="shared" si="6232"/>
        <v>4.4899999999999949</v>
      </c>
      <c r="AC4906" s="36"/>
    </row>
    <row r="4907" spans="1:29" ht="15.75" x14ac:dyDescent="0.25">
      <c r="A4907" s="53">
        <v>6602046</v>
      </c>
      <c r="B4907" s="89" t="s">
        <v>2679</v>
      </c>
      <c r="C4907" s="53" t="s">
        <v>523</v>
      </c>
      <c r="D4907" s="49" t="s">
        <v>2498</v>
      </c>
      <c r="E4907" s="34" t="str">
        <f>M4906</f>
        <v>Needs Improvement School</v>
      </c>
      <c r="F4907" s="65" t="s">
        <v>2484</v>
      </c>
      <c r="G4907" s="62"/>
      <c r="H4907" s="13" t="str">
        <f>IF(V4908&gt;94,"Met",IF(X4908="--","n/a",IF(X4908&gt;=0,"Met","Did Not Meet")))</f>
        <v>Met</v>
      </c>
      <c r="I4907" s="13" t="str">
        <f>IF(V4909&gt;94,"Met",IF(X4909="--","n/a",IF(X4909&gt;=0,"Met","Did Not Meet")))</f>
        <v>Met</v>
      </c>
      <c r="K4907" s="13" t="str">
        <f>IF(Z4908&gt;94,"Met",IF(AB4908="--","n/a",IF(AB4908&gt;=0,"Met","Did Not Meet")))</f>
        <v>Met</v>
      </c>
      <c r="L4907" s="13" t="str">
        <f>IF(Z4909&gt;94,"Met",IF(AB4909="--","n/a",IF(AB4909&gt;=0,"Met","Did Not Meet")))</f>
        <v>Did Not Meet</v>
      </c>
      <c r="M4907" s="1" t="s">
        <v>9</v>
      </c>
      <c r="N4907" s="14" t="s">
        <v>2501</v>
      </c>
      <c r="O4907" s="5"/>
      <c r="P4907" s="44" t="str">
        <f t="shared" ref="P4907" si="6272">IF(K4908="Yes",IF(L4908="Yes","Yes","No"),"No")</f>
        <v>No</v>
      </c>
      <c r="Q4907" s="94" t="s">
        <v>2759</v>
      </c>
      <c r="R4907" s="5" t="s">
        <v>1</v>
      </c>
      <c r="S4907" s="1" t="s">
        <v>2</v>
      </c>
      <c r="T4907" s="1" t="s">
        <v>7</v>
      </c>
      <c r="U4907" s="5">
        <v>150</v>
      </c>
      <c r="V4907" s="1">
        <v>84.67</v>
      </c>
      <c r="W4907" s="1">
        <v>80.680000000000007</v>
      </c>
      <c r="X4907" s="9">
        <f t="shared" si="6220"/>
        <v>3.9899999999999949</v>
      </c>
      <c r="Y4907" s="14">
        <v>98</v>
      </c>
      <c r="Z4907" s="1">
        <v>86.73</v>
      </c>
      <c r="AA4907" s="1">
        <v>88.05</v>
      </c>
      <c r="AB4907" s="72">
        <f t="shared" si="6232"/>
        <v>-1.3199999999999932</v>
      </c>
      <c r="AC4907" s="53"/>
    </row>
    <row r="4908" spans="1:29" ht="15" customHeight="1" x14ac:dyDescent="0.25">
      <c r="A4908" s="53">
        <v>6602046</v>
      </c>
      <c r="B4908" s="89" t="s">
        <v>2679</v>
      </c>
      <c r="C4908" s="53" t="s">
        <v>523</v>
      </c>
      <c r="D4908" s="49" t="s">
        <v>2499</v>
      </c>
      <c r="E4908" s="35" t="str">
        <f>VLOOKUP('2012 Accountability Database'!$A4906,'2011 AYP'!A$2:B$1072,2)</f>
        <v xml:space="preserve"> A (Alert)</v>
      </c>
      <c r="F4908" s="66"/>
      <c r="G4908" s="63" t="s">
        <v>2485</v>
      </c>
      <c r="H4908" s="60" t="str">
        <f t="shared" ref="H4908:I4908" si="6273">IF(H4906="Met","Yes",IF(H4907="Met","Yes","No"))</f>
        <v>Yes</v>
      </c>
      <c r="I4908" s="60" t="str">
        <f t="shared" si="6273"/>
        <v>Yes</v>
      </c>
      <c r="J4908" s="42"/>
      <c r="K4908" s="60" t="str">
        <f t="shared" ref="K4908:L4908" si="6274">IF(K4906="Met","Yes",IF(K4907="Met","Yes","No"))</f>
        <v>Yes</v>
      </c>
      <c r="L4908" s="60" t="str">
        <f t="shared" si="6274"/>
        <v>No</v>
      </c>
      <c r="M4908" s="5" t="s">
        <v>9</v>
      </c>
      <c r="N4908" s="14" t="s">
        <v>2503</v>
      </c>
      <c r="O4908" s="5"/>
      <c r="P4908" s="44" t="str">
        <f t="shared" ref="P4908" si="6275">IF(H4912="Yes",IF(I4912="Yes","Yes","No"),"No")</f>
        <v>No</v>
      </c>
      <c r="Q4908" s="108" t="s">
        <v>2758</v>
      </c>
      <c r="R4908" s="5" t="s">
        <v>1</v>
      </c>
      <c r="S4908" s="5" t="s">
        <v>5</v>
      </c>
      <c r="T4908" s="5" t="s">
        <v>3</v>
      </c>
      <c r="U4908" s="5">
        <v>797</v>
      </c>
      <c r="V4908" s="5">
        <v>90.97</v>
      </c>
      <c r="W4908" s="5">
        <v>90.01</v>
      </c>
      <c r="X4908" s="11">
        <f t="shared" si="6220"/>
        <v>0.95999999999999375</v>
      </c>
      <c r="Y4908" s="14">
        <v>546</v>
      </c>
      <c r="Z4908" s="5">
        <v>90.48</v>
      </c>
      <c r="AA4908" s="5">
        <v>88.9</v>
      </c>
      <c r="AB4908" s="71">
        <f t="shared" si="6232"/>
        <v>1.5799999999999983</v>
      </c>
      <c r="AC4908" s="53"/>
    </row>
    <row r="4909" spans="1:29" x14ac:dyDescent="0.25">
      <c r="A4909" s="53">
        <v>6602046</v>
      </c>
      <c r="B4909" s="89" t="s">
        <v>2679</v>
      </c>
      <c r="C4909" s="53" t="s">
        <v>523</v>
      </c>
      <c r="D4909" s="49" t="s">
        <v>2507</v>
      </c>
      <c r="E4909" s="47">
        <f>VLOOKUP('2012 Accountability Database'!A4906,Dems1112!$A$2:$G$1082,3)</f>
        <v>0.1</v>
      </c>
      <c r="F4909" s="66"/>
      <c r="G4909" s="52"/>
      <c r="M4909" s="1" t="s">
        <v>9</v>
      </c>
      <c r="N4909" s="14" t="s">
        <v>2504</v>
      </c>
      <c r="O4909" s="5"/>
      <c r="P4909" s="44" t="str">
        <f t="shared" ref="P4909" si="6276">IF(K4912="Yes",IF(L4912="Yes","Yes","No"),"No")</f>
        <v>No</v>
      </c>
      <c r="Q4909" s="108"/>
      <c r="R4909" s="5" t="s">
        <v>1</v>
      </c>
      <c r="S4909" s="1" t="s">
        <v>5</v>
      </c>
      <c r="T4909" s="1" t="s">
        <v>7</v>
      </c>
      <c r="U4909" s="5">
        <v>335</v>
      </c>
      <c r="V4909" s="1">
        <v>81.489999999999995</v>
      </c>
      <c r="W4909" s="1">
        <v>80.680000000000007</v>
      </c>
      <c r="X4909" s="9">
        <f t="shared" si="6220"/>
        <v>0.80999999999998806</v>
      </c>
      <c r="Y4909" s="14">
        <v>213</v>
      </c>
      <c r="Z4909" s="1">
        <v>86.85</v>
      </c>
      <c r="AA4909" s="1">
        <v>88.05</v>
      </c>
      <c r="AB4909" s="72">
        <f t="shared" si="6232"/>
        <v>-1.2000000000000028</v>
      </c>
      <c r="AC4909" s="53"/>
    </row>
    <row r="4910" spans="1:29" x14ac:dyDescent="0.25">
      <c r="A4910" s="53">
        <v>6602046</v>
      </c>
      <c r="B4910" s="89" t="s">
        <v>2679</v>
      </c>
      <c r="C4910" s="53" t="s">
        <v>523</v>
      </c>
      <c r="D4910" s="50" t="s">
        <v>2508</v>
      </c>
      <c r="E4910" s="47">
        <f>VLOOKUP('2012 Accountability Database'!A4906,Dems1112!$A$2:$G$1082,4)</f>
        <v>0.37</v>
      </c>
      <c r="F4910" s="65" t="s">
        <v>2486</v>
      </c>
      <c r="G4910" s="62"/>
      <c r="H4910" s="13" t="str">
        <f>IF(V4910&gt;94,"Met",IF(X4910="--","n/a",IF(X4910&gt;=0,"Met","Did Not Meet")))</f>
        <v>Did Not Meet</v>
      </c>
      <c r="I4910" s="13" t="str">
        <f>IF(V4911&gt;94,"Met",IF(X4911="--","n/a",IF(X4911&gt;=0,"Met","Did Not Meet")))</f>
        <v>Did Not Meet</v>
      </c>
      <c r="J4910" s="13"/>
      <c r="K4910" s="13" t="str">
        <f>IF(Z4910&gt;94,"Met",IF(AB4910="--","n/a",IF(AB4910&gt;=0,"Met","Did Not Meet")))</f>
        <v>Did Not Meet</v>
      </c>
      <c r="L4910" s="13" t="str">
        <f>IF(Z4911&gt;94,"Met",IF(AB4911="--","n/a",IF(AB4911&gt;=0,"Met","Did Not Meet")))</f>
        <v>Did Not Meet</v>
      </c>
      <c r="M4910" s="1" t="s">
        <v>9</v>
      </c>
      <c r="N4910" s="68" t="s">
        <v>2497</v>
      </c>
      <c r="O4910" s="35"/>
      <c r="P4910" s="44"/>
      <c r="Q4910" s="108"/>
      <c r="R4910" s="5" t="s">
        <v>6</v>
      </c>
      <c r="S4910" s="1" t="s">
        <v>2</v>
      </c>
      <c r="T4910" s="1" t="s">
        <v>3</v>
      </c>
      <c r="U4910" s="5">
        <v>367</v>
      </c>
      <c r="V4910" s="1">
        <v>91.83</v>
      </c>
      <c r="W4910" s="1">
        <v>94.47</v>
      </c>
      <c r="X4910" s="6">
        <f t="shared" si="6220"/>
        <v>-2.6400000000000006</v>
      </c>
      <c r="Y4910" s="14">
        <v>257</v>
      </c>
      <c r="Z4910" s="1">
        <v>54.09</v>
      </c>
      <c r="AA4910" s="1">
        <v>71.77</v>
      </c>
      <c r="AB4910" s="72">
        <f t="shared" si="6232"/>
        <v>-17.679999999999993</v>
      </c>
      <c r="AC4910" s="53"/>
    </row>
    <row r="4911" spans="1:29" x14ac:dyDescent="0.25">
      <c r="A4911" s="53">
        <v>6602046</v>
      </c>
      <c r="B4911" s="89" t="s">
        <v>2679</v>
      </c>
      <c r="C4911" s="53" t="s">
        <v>523</v>
      </c>
      <c r="D4911" s="50" t="s">
        <v>974</v>
      </c>
      <c r="E4911" s="47" t="str">
        <f>VLOOKUP('2012 Accountability Database'!A4906,Dems1112!$A$2:$G$1082,5)</f>
        <v>K-5</v>
      </c>
      <c r="F4911" s="65" t="s">
        <v>2487</v>
      </c>
      <c r="G4911" s="62"/>
      <c r="H4911" s="13" t="str">
        <f>IF(V4912&gt;94,"Met",IF(X4912="--","n/a",IF(X4912&gt;=0,"Met","Did Not Meet")))</f>
        <v>Did Not Meet</v>
      </c>
      <c r="I4911" s="13" t="str">
        <f>IF(V4913&gt;94,"Met",IF(X4913="--","n/a",IF(X4913&gt;=0,"Met","Did Not Meet")))</f>
        <v>Did Not Meet</v>
      </c>
      <c r="J4911" s="13"/>
      <c r="K4911" s="13" t="str">
        <f>IF(Z4912&gt;94,"Met",IF(AB4912="--","n/a",IF(AB4912&gt;=0,"Met","Did Not Meet")))</f>
        <v>Did Not Meet</v>
      </c>
      <c r="L4911" s="13" t="str">
        <f>IF(Z4913&gt;94,"Met",IF(AB4913="--","n/a",IF(AB4913&gt;=0,"Met","Did Not Meet")))</f>
        <v>Did Not Meet</v>
      </c>
      <c r="M4911" s="1" t="s">
        <v>9</v>
      </c>
      <c r="N4911" s="14"/>
      <c r="O4911" s="35" t="s">
        <v>2506</v>
      </c>
      <c r="P4911" s="83" t="str">
        <f t="shared" ref="P4911" si="6277">IF(P4906="No"," ", IF(P4908="No"," ",IF(P4907="No", " ",IF(P4909="No"," ","X"))))</f>
        <v xml:space="preserve"> </v>
      </c>
      <c r="Q4911" s="108"/>
      <c r="R4911" s="5" t="s">
        <v>6</v>
      </c>
      <c r="S4911" s="1" t="s">
        <v>2</v>
      </c>
      <c r="T4911" s="1" t="s">
        <v>7</v>
      </c>
      <c r="U4911" s="5">
        <v>150</v>
      </c>
      <c r="V4911" s="1">
        <v>84</v>
      </c>
      <c r="W4911" s="1">
        <v>88.61</v>
      </c>
      <c r="X4911" s="6">
        <f t="shared" si="6220"/>
        <v>-4.6099999999999994</v>
      </c>
      <c r="Y4911" s="14">
        <v>98</v>
      </c>
      <c r="Z4911" s="1">
        <v>42.86</v>
      </c>
      <c r="AA4911" s="1">
        <v>65.73</v>
      </c>
      <c r="AB4911" s="72">
        <f t="shared" si="6232"/>
        <v>-22.870000000000005</v>
      </c>
      <c r="AC4911" s="53"/>
    </row>
    <row r="4912" spans="1:29" ht="15.75" x14ac:dyDescent="0.25">
      <c r="A4912" s="53">
        <v>6602046</v>
      </c>
      <c r="B4912" s="89" t="s">
        <v>2679</v>
      </c>
      <c r="C4912" s="53" t="s">
        <v>523</v>
      </c>
      <c r="D4912" s="50" t="s">
        <v>975</v>
      </c>
      <c r="E4912" s="48" t="str">
        <f>VLOOKUP('2012 Accountability Database'!A4906,Dems1112!$A$2:$G$1082,6)</f>
        <v>1 (Northwest AR)</v>
      </c>
      <c r="F4912" s="66"/>
      <c r="G4912" s="63" t="s">
        <v>2488</v>
      </c>
      <c r="H4912" s="61" t="str">
        <f t="shared" ref="H4912:I4912" si="6278">IF(H4910="Met","Yes",IF(H4911="Met","Yes","No"))</f>
        <v>No</v>
      </c>
      <c r="I4912" s="61" t="str">
        <f t="shared" si="6278"/>
        <v>No</v>
      </c>
      <c r="J4912" s="55"/>
      <c r="K4912" s="61" t="str">
        <f t="shared" ref="K4912:L4912" si="6279">IF(K4910="Met","Yes",IF(K4911="Met","Yes","No"))</f>
        <v>No</v>
      </c>
      <c r="L4912" s="61" t="str">
        <f t="shared" si="6279"/>
        <v>No</v>
      </c>
      <c r="M4912" s="5" t="s">
        <v>9</v>
      </c>
      <c r="N4912" s="14"/>
      <c r="O4912" s="35" t="s">
        <v>2505</v>
      </c>
      <c r="P4912" s="83" t="str">
        <f t="shared" ref="P4912" si="6280">IF(P4911="X"," ",IF(P4913="X"," ","X"))</f>
        <v xml:space="preserve"> </v>
      </c>
      <c r="Q4912" s="94" t="s">
        <v>2759</v>
      </c>
      <c r="R4912" s="5" t="s">
        <v>6</v>
      </c>
      <c r="S4912" s="5" t="s">
        <v>5</v>
      </c>
      <c r="T4912" s="5" t="s">
        <v>3</v>
      </c>
      <c r="U4912" s="5">
        <v>798</v>
      </c>
      <c r="V4912" s="5">
        <v>92.98</v>
      </c>
      <c r="W4912" s="5">
        <v>94.47</v>
      </c>
      <c r="X4912" s="8">
        <f t="shared" si="6220"/>
        <v>-1.4899999999999949</v>
      </c>
      <c r="Y4912" s="14">
        <v>546</v>
      </c>
      <c r="Z4912" s="5">
        <v>62.09</v>
      </c>
      <c r="AA4912" s="5">
        <v>71.77</v>
      </c>
      <c r="AB4912" s="72">
        <f t="shared" si="6232"/>
        <v>-9.6799999999999926</v>
      </c>
      <c r="AC4912" s="53"/>
    </row>
    <row r="4913" spans="1:29" x14ac:dyDescent="0.25">
      <c r="A4913" s="54">
        <v>6602046</v>
      </c>
      <c r="B4913" s="90" t="s">
        <v>2679</v>
      </c>
      <c r="C4913" s="54" t="s">
        <v>523</v>
      </c>
      <c r="D4913" s="4"/>
      <c r="E4913" s="4"/>
      <c r="F4913" s="67"/>
      <c r="G4913" s="64"/>
      <c r="H4913" s="43"/>
      <c r="I4913" s="43"/>
      <c r="J4913" s="43"/>
      <c r="K4913" s="43"/>
      <c r="L4913" s="43"/>
      <c r="M4913" s="4" t="s">
        <v>9</v>
      </c>
      <c r="N4913" s="15"/>
      <c r="O4913" s="38" t="s">
        <v>2482</v>
      </c>
      <c r="P4913" s="84" t="str">
        <f>IF(E4907="Achieving School"," ","X")</f>
        <v>X</v>
      </c>
      <c r="Q4913" s="91"/>
      <c r="R4913" s="4" t="s">
        <v>6</v>
      </c>
      <c r="S4913" s="4" t="s">
        <v>5</v>
      </c>
      <c r="T4913" s="4" t="s">
        <v>7</v>
      </c>
      <c r="U4913" s="4">
        <v>335</v>
      </c>
      <c r="V4913" s="4">
        <v>85.97</v>
      </c>
      <c r="W4913" s="4">
        <v>88.61</v>
      </c>
      <c r="X4913" s="7">
        <f t="shared" si="6220"/>
        <v>-2.6400000000000006</v>
      </c>
      <c r="Y4913" s="15">
        <v>213</v>
      </c>
      <c r="Z4913" s="4">
        <v>53.52</v>
      </c>
      <c r="AA4913" s="4">
        <v>65.73</v>
      </c>
      <c r="AB4913" s="73">
        <f t="shared" si="6232"/>
        <v>-12.21</v>
      </c>
      <c r="AC4913" s="54"/>
    </row>
    <row r="4914" spans="1:29" x14ac:dyDescent="0.25">
      <c r="A4914" s="1">
        <v>6603047</v>
      </c>
      <c r="B4914" s="87" t="s">
        <v>2680</v>
      </c>
      <c r="C4914" s="55" t="s">
        <v>527</v>
      </c>
      <c r="E4914" s="42"/>
      <c r="F4914" s="65" t="s">
        <v>2483</v>
      </c>
      <c r="G4914" s="62"/>
      <c r="H4914" s="37" t="str">
        <f>IF(V4914&gt;94,"Met",IF(X4914="--","n/a",IF(X4914&gt;=0,"Met","Did Not Meet")))</f>
        <v>Met</v>
      </c>
      <c r="I4914" s="37" t="str">
        <f>IF(V4915&gt;94,"Met",IF(X4915="--","n/a",IF(X4915&gt;=0,"Met","Did Not Meet")))</f>
        <v>Met</v>
      </c>
      <c r="K4914" s="13" t="str">
        <f>IF(Z4914&gt;94,"Met",IF(AB4914="--","n/a",IF(AB4914&gt;=0,"Met","Did Not Meet")))</f>
        <v>Met</v>
      </c>
      <c r="L4914" s="13" t="str">
        <f>IF(Z4915&gt;94,"Met",IF(AB4915="--","n/a",IF(AB4915&gt;=0,"Met","Did Not Meet")))</f>
        <v>Met</v>
      </c>
      <c r="M4914" s="1" t="s">
        <v>4</v>
      </c>
      <c r="N4914" s="14" t="s">
        <v>2502</v>
      </c>
      <c r="O4914" s="5"/>
      <c r="P4914" s="44" t="str">
        <f t="shared" ref="P4914" si="6281">IF(H4916="Yes",IF(I4916="Yes","Yes","No"),"No")</f>
        <v>Yes</v>
      </c>
      <c r="Q4914" s="93"/>
      <c r="R4914" s="5" t="s">
        <v>1</v>
      </c>
      <c r="S4914" s="1" t="s">
        <v>2</v>
      </c>
      <c r="T4914" s="1" t="s">
        <v>3</v>
      </c>
      <c r="U4914" s="5">
        <v>180</v>
      </c>
      <c r="V4914" s="1">
        <v>78.89</v>
      </c>
      <c r="W4914" s="1">
        <v>72.11</v>
      </c>
      <c r="X4914" s="9">
        <f t="shared" si="6220"/>
        <v>6.7800000000000011</v>
      </c>
      <c r="Y4914" s="14">
        <v>129</v>
      </c>
      <c r="Z4914" s="1">
        <v>73.64</v>
      </c>
      <c r="AA4914" s="1">
        <v>68.510000000000005</v>
      </c>
      <c r="AB4914" s="71">
        <f t="shared" si="6232"/>
        <v>5.1299999999999955</v>
      </c>
      <c r="AC4914" s="36"/>
    </row>
    <row r="4915" spans="1:29" ht="15.75" x14ac:dyDescent="0.25">
      <c r="A4915" s="53">
        <v>6603047</v>
      </c>
      <c r="B4915" s="89" t="s">
        <v>2680</v>
      </c>
      <c r="C4915" s="53" t="s">
        <v>527</v>
      </c>
      <c r="D4915" s="49" t="s">
        <v>2498</v>
      </c>
      <c r="E4915" s="34" t="str">
        <f>M4914</f>
        <v>Achieving School</v>
      </c>
      <c r="F4915" s="65" t="s">
        <v>2484</v>
      </c>
      <c r="G4915" s="62"/>
      <c r="H4915" s="13" t="str">
        <f>IF(V4916&gt;94,"Met",IF(X4916="--","n/a",IF(X4916&gt;=0,"Met","Did Not Meet")))</f>
        <v>Did Not Meet</v>
      </c>
      <c r="I4915" s="13" t="str">
        <f>IF(V4917&gt;94,"Met",IF(X4917="--","n/a",IF(X4917&gt;=0,"Met","Did Not Meet")))</f>
        <v>Did Not Meet</v>
      </c>
      <c r="K4915" s="13" t="str">
        <f>IF(Z4916&gt;94,"Met",IF(AB4916="--","n/a",IF(AB4916&gt;=0,"Met","Did Not Meet")))</f>
        <v>Met</v>
      </c>
      <c r="L4915" s="13" t="str">
        <f>IF(Z4917&gt;94,"Met",IF(AB4917="--","n/a",IF(AB4917&gt;=0,"Met","Did Not Meet")))</f>
        <v>Met</v>
      </c>
      <c r="M4915" s="1" t="s">
        <v>4</v>
      </c>
      <c r="N4915" s="14" t="s">
        <v>2501</v>
      </c>
      <c r="O4915" s="5"/>
      <c r="P4915" s="44" t="str">
        <f t="shared" ref="P4915" si="6282">IF(K4916="Yes",IF(L4916="Yes","Yes","No"),"No")</f>
        <v>Yes</v>
      </c>
      <c r="Q4915" s="94" t="s">
        <v>2759</v>
      </c>
      <c r="R4915" s="5" t="s">
        <v>1</v>
      </c>
      <c r="S4915" s="1" t="s">
        <v>2</v>
      </c>
      <c r="T4915" s="1" t="s">
        <v>7</v>
      </c>
      <c r="U4915" s="5">
        <v>108</v>
      </c>
      <c r="V4915" s="1">
        <v>73.150000000000006</v>
      </c>
      <c r="W4915" s="1">
        <v>67</v>
      </c>
      <c r="X4915" s="9">
        <f t="shared" si="6220"/>
        <v>6.1500000000000057</v>
      </c>
      <c r="Y4915" s="14">
        <v>77</v>
      </c>
      <c r="Z4915" s="1">
        <v>74.03</v>
      </c>
      <c r="AA4915" s="1">
        <v>64.66</v>
      </c>
      <c r="AB4915" s="71">
        <f t="shared" si="6232"/>
        <v>9.3700000000000045</v>
      </c>
      <c r="AC4915" s="53"/>
    </row>
    <row r="4916" spans="1:29" ht="15" customHeight="1" x14ac:dyDescent="0.25">
      <c r="A4916" s="53">
        <v>6603047</v>
      </c>
      <c r="B4916" s="89" t="s">
        <v>2680</v>
      </c>
      <c r="C4916" s="53" t="s">
        <v>527</v>
      </c>
      <c r="D4916" s="49" t="s">
        <v>2499</v>
      </c>
      <c r="E4916" s="35" t="str">
        <f>VLOOKUP('2012 Accountability Database'!$A4914,'2011 AYP'!A$2:B$1072,2)</f>
        <v>SI_1 (School Improvement Year 1)</v>
      </c>
      <c r="F4916" s="66"/>
      <c r="G4916" s="63" t="s">
        <v>2485</v>
      </c>
      <c r="H4916" s="60" t="str">
        <f t="shared" ref="H4916:I4916" si="6283">IF(H4914="Met","Yes",IF(H4915="Met","Yes","No"))</f>
        <v>Yes</v>
      </c>
      <c r="I4916" s="60" t="str">
        <f t="shared" si="6283"/>
        <v>Yes</v>
      </c>
      <c r="J4916" s="42"/>
      <c r="K4916" s="60" t="str">
        <f t="shared" ref="K4916:L4916" si="6284">IF(K4914="Met","Yes",IF(K4915="Met","Yes","No"))</f>
        <v>Yes</v>
      </c>
      <c r="L4916" s="60" t="str">
        <f t="shared" si="6284"/>
        <v>Yes</v>
      </c>
      <c r="M4916" s="5" t="s">
        <v>4</v>
      </c>
      <c r="N4916" s="14" t="s">
        <v>2503</v>
      </c>
      <c r="O4916" s="5"/>
      <c r="P4916" s="44" t="str">
        <f t="shared" ref="P4916" si="6285">IF(H4920="Yes",IF(I4920="Yes","Yes","No"),"No")</f>
        <v>Yes</v>
      </c>
      <c r="Q4916" s="108" t="s">
        <v>2758</v>
      </c>
      <c r="R4916" s="5" t="s">
        <v>1</v>
      </c>
      <c r="S4916" s="5" t="s">
        <v>5</v>
      </c>
      <c r="T4916" s="5" t="s">
        <v>3</v>
      </c>
      <c r="U4916" s="5">
        <v>550</v>
      </c>
      <c r="V4916" s="5">
        <v>71.09</v>
      </c>
      <c r="W4916" s="5">
        <v>72.11</v>
      </c>
      <c r="X4916" s="8">
        <f t="shared" si="6220"/>
        <v>-1.019999999999996</v>
      </c>
      <c r="Y4916" s="14">
        <v>393</v>
      </c>
      <c r="Z4916" s="5">
        <v>69.209999999999994</v>
      </c>
      <c r="AA4916" s="5">
        <v>68.510000000000005</v>
      </c>
      <c r="AB4916" s="71">
        <f t="shared" si="6232"/>
        <v>0.69999999999998863</v>
      </c>
      <c r="AC4916" s="53"/>
    </row>
    <row r="4917" spans="1:29" x14ac:dyDescent="0.25">
      <c r="A4917" s="53">
        <v>6603047</v>
      </c>
      <c r="B4917" s="89" t="s">
        <v>2680</v>
      </c>
      <c r="C4917" s="53" t="s">
        <v>527</v>
      </c>
      <c r="D4917" s="49" t="s">
        <v>2507</v>
      </c>
      <c r="E4917" s="47">
        <f>VLOOKUP('2012 Accountability Database'!A4914,Dems1112!$A$2:$G$1082,3)</f>
        <v>7.0000000000000007E-2</v>
      </c>
      <c r="F4917" s="66"/>
      <c r="G4917" s="52"/>
      <c r="M4917" s="1" t="s">
        <v>4</v>
      </c>
      <c r="N4917" s="14" t="s">
        <v>2504</v>
      </c>
      <c r="O4917" s="5"/>
      <c r="P4917" s="44" t="str">
        <f t="shared" ref="P4917" si="6286">IF(K4920="Yes",IF(L4920="Yes","Yes","No"),"No")</f>
        <v>No</v>
      </c>
      <c r="Q4917" s="108"/>
      <c r="R4917" s="5" t="s">
        <v>1</v>
      </c>
      <c r="S4917" s="1" t="s">
        <v>5</v>
      </c>
      <c r="T4917" s="1" t="s">
        <v>7</v>
      </c>
      <c r="U4917" s="5">
        <v>352</v>
      </c>
      <c r="V4917" s="1">
        <v>64.77</v>
      </c>
      <c r="W4917" s="1">
        <v>67</v>
      </c>
      <c r="X4917" s="6">
        <f t="shared" si="6220"/>
        <v>-2.230000000000004</v>
      </c>
      <c r="Y4917" s="14">
        <v>247</v>
      </c>
      <c r="Z4917" s="1">
        <v>67.209999999999994</v>
      </c>
      <c r="AA4917" s="1">
        <v>64.66</v>
      </c>
      <c r="AB4917" s="71">
        <f t="shared" si="6232"/>
        <v>2.5499999999999972</v>
      </c>
      <c r="AC4917" s="53"/>
    </row>
    <row r="4918" spans="1:29" x14ac:dyDescent="0.25">
      <c r="A4918" s="53">
        <v>6603047</v>
      </c>
      <c r="B4918" s="89" t="s">
        <v>2680</v>
      </c>
      <c r="C4918" s="53" t="s">
        <v>527</v>
      </c>
      <c r="D4918" s="50" t="s">
        <v>2508</v>
      </c>
      <c r="E4918" s="47">
        <f>VLOOKUP('2012 Accountability Database'!A4914,Dems1112!$A$2:$G$1082,4)</f>
        <v>0.56000000000000005</v>
      </c>
      <c r="F4918" s="65" t="s">
        <v>2486</v>
      </c>
      <c r="G4918" s="62"/>
      <c r="H4918" s="13" t="str">
        <f>IF(V4918&gt;94,"Met",IF(X4918="--","n/a",IF(X4918&gt;=0,"Met","Did Not Meet")))</f>
        <v>Met</v>
      </c>
      <c r="I4918" s="13" t="str">
        <f>IF(V4919&gt;94,"Met",IF(X4919="--","n/a",IF(X4919&gt;=0,"Met","Did Not Meet")))</f>
        <v>Met</v>
      </c>
      <c r="J4918" s="13"/>
      <c r="K4918" s="13" t="str">
        <f>IF(Z4918&gt;94,"Met",IF(AB4918="--","n/a",IF(AB4918&gt;=0,"Met","Did Not Meet")))</f>
        <v>Did Not Meet</v>
      </c>
      <c r="L4918" s="13" t="str">
        <f>IF(Z4919&gt;94,"Met",IF(AB4919="--","n/a",IF(AB4919&gt;=0,"Met","Did Not Meet")))</f>
        <v>Did Not Meet</v>
      </c>
      <c r="M4918" s="5" t="s">
        <v>4</v>
      </c>
      <c r="N4918" s="68" t="s">
        <v>2497</v>
      </c>
      <c r="O4918" s="35"/>
      <c r="P4918" s="44"/>
      <c r="Q4918" s="108"/>
      <c r="R4918" s="5" t="s">
        <v>6</v>
      </c>
      <c r="S4918" s="5" t="s">
        <v>2</v>
      </c>
      <c r="T4918" s="5" t="s">
        <v>3</v>
      </c>
      <c r="U4918" s="5">
        <v>180</v>
      </c>
      <c r="V4918" s="5">
        <v>71.11</v>
      </c>
      <c r="W4918" s="5">
        <v>69.61</v>
      </c>
      <c r="X4918" s="11">
        <f t="shared" si="6220"/>
        <v>1.5</v>
      </c>
      <c r="Y4918" s="14">
        <v>129</v>
      </c>
      <c r="Z4918" s="5">
        <v>48.84</v>
      </c>
      <c r="AA4918" s="5">
        <v>62.91</v>
      </c>
      <c r="AB4918" s="72">
        <f t="shared" si="6232"/>
        <v>-14.069999999999993</v>
      </c>
      <c r="AC4918" s="53"/>
    </row>
    <row r="4919" spans="1:29" x14ac:dyDescent="0.25">
      <c r="A4919" s="53">
        <v>6603047</v>
      </c>
      <c r="B4919" s="89" t="s">
        <v>2680</v>
      </c>
      <c r="C4919" s="53" t="s">
        <v>527</v>
      </c>
      <c r="D4919" s="50" t="s">
        <v>974</v>
      </c>
      <c r="E4919" s="47" t="str">
        <f>VLOOKUP('2012 Accountability Database'!A4914,Dems1112!$A$2:$G$1082,5)</f>
        <v>K-6</v>
      </c>
      <c r="F4919" s="65" t="s">
        <v>2487</v>
      </c>
      <c r="G4919" s="62"/>
      <c r="H4919" s="13" t="str">
        <f>IF(V4920&gt;94,"Met",IF(X4920="--","n/a",IF(X4920&gt;=0,"Met","Did Not Meet")))</f>
        <v>Did Not Meet</v>
      </c>
      <c r="I4919" s="13" t="str">
        <f>IF(V4921&gt;94,"Met",IF(X4921="--","n/a",IF(X4921&gt;=0,"Met","Did Not Meet")))</f>
        <v>Did Not Meet</v>
      </c>
      <c r="J4919" s="13"/>
      <c r="K4919" s="13" t="str">
        <f>IF(Z4920&gt;94,"Met",IF(AB4920="--","n/a",IF(AB4920&gt;=0,"Met","Did Not Meet")))</f>
        <v>Did Not Meet</v>
      </c>
      <c r="L4919" s="13" t="str">
        <f>IF(Z4921&gt;94,"Met",IF(AB4921="--","n/a",IF(AB4921&gt;=0,"Met","Did Not Meet")))</f>
        <v>Did Not Meet</v>
      </c>
      <c r="M4919" s="5" t="s">
        <v>4</v>
      </c>
      <c r="N4919" s="14"/>
      <c r="O4919" s="35" t="s">
        <v>2506</v>
      </c>
      <c r="P4919" s="83" t="str">
        <f t="shared" ref="P4919" si="6287">IF(P4914="No"," ", IF(P4916="No"," ",IF(P4915="No", " ",IF(P4917="No"," ","X"))))</f>
        <v xml:space="preserve"> </v>
      </c>
      <c r="Q4919" s="108"/>
      <c r="R4919" s="5" t="s">
        <v>6</v>
      </c>
      <c r="S4919" s="5" t="s">
        <v>2</v>
      </c>
      <c r="T4919" s="5" t="s">
        <v>7</v>
      </c>
      <c r="U4919" s="5">
        <v>108</v>
      </c>
      <c r="V4919" s="5">
        <v>66.67</v>
      </c>
      <c r="W4919" s="5">
        <v>66.27</v>
      </c>
      <c r="X4919" s="11">
        <f t="shared" si="6220"/>
        <v>0.40000000000000568</v>
      </c>
      <c r="Y4919" s="14">
        <v>77</v>
      </c>
      <c r="Z4919" s="5">
        <v>46.75</v>
      </c>
      <c r="AA4919" s="5">
        <v>56.93</v>
      </c>
      <c r="AB4919" s="72">
        <f t="shared" si="6232"/>
        <v>-10.18</v>
      </c>
      <c r="AC4919" s="53"/>
    </row>
    <row r="4920" spans="1:29" ht="15.75" x14ac:dyDescent="0.25">
      <c r="A4920" s="53">
        <v>6603047</v>
      </c>
      <c r="B4920" s="89" t="s">
        <v>2680</v>
      </c>
      <c r="C4920" s="53" t="s">
        <v>527</v>
      </c>
      <c r="D4920" s="50" t="s">
        <v>975</v>
      </c>
      <c r="E4920" s="48" t="str">
        <f>VLOOKUP('2012 Accountability Database'!A4914,Dems1112!$A$2:$G$1082,6)</f>
        <v>1 (Northwest AR)</v>
      </c>
      <c r="F4920" s="66"/>
      <c r="G4920" s="63" t="s">
        <v>2488</v>
      </c>
      <c r="H4920" s="61" t="str">
        <f t="shared" ref="H4920:I4920" si="6288">IF(H4918="Met","Yes",IF(H4919="Met","Yes","No"))</f>
        <v>Yes</v>
      </c>
      <c r="I4920" s="61" t="str">
        <f t="shared" si="6288"/>
        <v>Yes</v>
      </c>
      <c r="J4920" s="55"/>
      <c r="K4920" s="61" t="str">
        <f t="shared" ref="K4920:L4920" si="6289">IF(K4918="Met","Yes",IF(K4919="Met","Yes","No"))</f>
        <v>No</v>
      </c>
      <c r="L4920" s="61" t="str">
        <f t="shared" si="6289"/>
        <v>No</v>
      </c>
      <c r="M4920" s="5" t="s">
        <v>4</v>
      </c>
      <c r="N4920" s="14"/>
      <c r="O4920" s="35" t="s">
        <v>2505</v>
      </c>
      <c r="P4920" s="83" t="str">
        <f t="shared" ref="P4920" si="6290">IF(P4919="X"," ",IF(P4921="X"," ","X"))</f>
        <v>X</v>
      </c>
      <c r="Q4920" s="94" t="s">
        <v>2759</v>
      </c>
      <c r="R4920" s="5" t="s">
        <v>6</v>
      </c>
      <c r="S4920" s="5" t="s">
        <v>5</v>
      </c>
      <c r="T4920" s="5" t="s">
        <v>3</v>
      </c>
      <c r="U4920" s="5">
        <v>550</v>
      </c>
      <c r="V4920" s="5">
        <v>67.64</v>
      </c>
      <c r="W4920" s="5">
        <v>69.61</v>
      </c>
      <c r="X4920" s="8">
        <f t="shared" si="6220"/>
        <v>-1.9699999999999989</v>
      </c>
      <c r="Y4920" s="14">
        <v>393</v>
      </c>
      <c r="Z4920" s="5">
        <v>54.2</v>
      </c>
      <c r="AA4920" s="5">
        <v>62.91</v>
      </c>
      <c r="AB4920" s="72">
        <f t="shared" si="6232"/>
        <v>-8.7099999999999937</v>
      </c>
      <c r="AC4920" s="53"/>
    </row>
    <row r="4921" spans="1:29" x14ac:dyDescent="0.25">
      <c r="A4921" s="54">
        <v>6603047</v>
      </c>
      <c r="B4921" s="90" t="s">
        <v>2680</v>
      </c>
      <c r="C4921" s="54" t="s">
        <v>527</v>
      </c>
      <c r="D4921" s="4"/>
      <c r="E4921" s="4"/>
      <c r="F4921" s="67"/>
      <c r="G4921" s="64"/>
      <c r="H4921" s="43"/>
      <c r="I4921" s="43"/>
      <c r="J4921" s="43"/>
      <c r="K4921" s="43"/>
      <c r="L4921" s="43"/>
      <c r="M4921" s="4" t="s">
        <v>4</v>
      </c>
      <c r="N4921" s="15"/>
      <c r="O4921" s="38" t="s">
        <v>2482</v>
      </c>
      <c r="P4921" s="84" t="str">
        <f>IF(E4915="Achieving School"," ","X")</f>
        <v xml:space="preserve"> </v>
      </c>
      <c r="Q4921" s="91"/>
      <c r="R4921" s="4" t="s">
        <v>6</v>
      </c>
      <c r="S4921" s="4" t="s">
        <v>5</v>
      </c>
      <c r="T4921" s="4" t="s">
        <v>7</v>
      </c>
      <c r="U4921" s="4">
        <v>352</v>
      </c>
      <c r="V4921" s="4">
        <v>63.07</v>
      </c>
      <c r="W4921" s="4">
        <v>66.27</v>
      </c>
      <c r="X4921" s="7">
        <f t="shared" si="6220"/>
        <v>-3.1999999999999957</v>
      </c>
      <c r="Y4921" s="15">
        <v>247</v>
      </c>
      <c r="Z4921" s="4">
        <v>50.2</v>
      </c>
      <c r="AA4921" s="4">
        <v>56.93</v>
      </c>
      <c r="AB4921" s="73">
        <f t="shared" si="6232"/>
        <v>-6.7299999999999969</v>
      </c>
      <c r="AC4921" s="54"/>
    </row>
    <row r="4922" spans="1:29" x14ac:dyDescent="0.25">
      <c r="A4922" s="1">
        <v>6604051</v>
      </c>
      <c r="B4922" s="87" t="s">
        <v>2681</v>
      </c>
      <c r="C4922" s="55" t="s">
        <v>544</v>
      </c>
      <c r="E4922" s="42"/>
      <c r="F4922" s="65" t="s">
        <v>2483</v>
      </c>
      <c r="G4922" s="62"/>
      <c r="H4922" s="37" t="str">
        <f>IF(V4922&gt;94,"Met",IF(X4922="--","n/a",IF(X4922&gt;=0,"Met","Did Not Meet")))</f>
        <v>Did Not Meet</v>
      </c>
      <c r="I4922" s="37" t="str">
        <f>IF(V4923&gt;94,"Met",IF(X4923="--","n/a",IF(X4923&gt;=0,"Met","Did Not Meet")))</f>
        <v>Met</v>
      </c>
      <c r="K4922" s="13" t="str">
        <f>IF(Z4922&gt;94,"Met",IF(AB4922="--","n/a",IF(AB4922&gt;=0,"Met","Did Not Meet")))</f>
        <v>Met</v>
      </c>
      <c r="L4922" s="13" t="str">
        <f>IF(Z4923&gt;94,"Met",IF(AB4923="--","n/a",IF(AB4923&gt;=0,"Met","Did Not Meet")))</f>
        <v>Met</v>
      </c>
      <c r="M4922" s="1" t="s">
        <v>4</v>
      </c>
      <c r="N4922" s="14" t="s">
        <v>2502</v>
      </c>
      <c r="O4922" s="5"/>
      <c r="P4922" s="44" t="str">
        <f t="shared" ref="P4922" si="6291">IF(H4924="Yes",IF(I4924="Yes","Yes","No"),"No")</f>
        <v>No</v>
      </c>
      <c r="Q4922" s="93"/>
      <c r="R4922" s="5" t="s">
        <v>1</v>
      </c>
      <c r="S4922" s="1" t="s">
        <v>2</v>
      </c>
      <c r="T4922" s="1" t="s">
        <v>3</v>
      </c>
      <c r="U4922" s="5">
        <v>111</v>
      </c>
      <c r="V4922" s="1">
        <v>74.77</v>
      </c>
      <c r="W4922" s="1">
        <v>75.989999999999995</v>
      </c>
      <c r="X4922" s="6">
        <f t="shared" si="6220"/>
        <v>-1.2199999999999989</v>
      </c>
      <c r="Y4922" s="14">
        <v>78</v>
      </c>
      <c r="Z4922" s="1">
        <v>73.08</v>
      </c>
      <c r="AA4922" s="1">
        <v>69.45</v>
      </c>
      <c r="AB4922" s="71">
        <f t="shared" si="6232"/>
        <v>3.6299999999999955</v>
      </c>
      <c r="AC4922" s="36"/>
    </row>
    <row r="4923" spans="1:29" ht="15.75" x14ac:dyDescent="0.25">
      <c r="A4923" s="53">
        <v>6604051</v>
      </c>
      <c r="B4923" s="89" t="s">
        <v>2681</v>
      </c>
      <c r="C4923" s="53" t="s">
        <v>544</v>
      </c>
      <c r="D4923" s="49" t="s">
        <v>2498</v>
      </c>
      <c r="E4923" s="34" t="str">
        <f>M4922</f>
        <v>Achieving School</v>
      </c>
      <c r="F4923" s="65" t="s">
        <v>2484</v>
      </c>
      <c r="G4923" s="62"/>
      <c r="H4923" s="13" t="str">
        <f>IF(V4924&gt;94,"Met",IF(X4924="--","n/a",IF(X4924&gt;=0,"Met","Did Not Meet")))</f>
        <v>Did Not Meet</v>
      </c>
      <c r="I4923" s="13" t="str">
        <f>IF(V4925&gt;94,"Met",IF(X4925="--","n/a",IF(X4925&gt;=0,"Met","Did Not Meet")))</f>
        <v>Did Not Meet</v>
      </c>
      <c r="K4923" s="13" t="str">
        <f>IF(Z4924&gt;94,"Met",IF(AB4924="--","n/a",IF(AB4924&gt;=0,"Met","Did Not Meet")))</f>
        <v>Met</v>
      </c>
      <c r="L4923" s="13" t="str">
        <f>IF(Z4925&gt;94,"Met",IF(AB4925="--","n/a",IF(AB4925&gt;=0,"Met","Did Not Meet")))</f>
        <v>Met</v>
      </c>
      <c r="M4923" s="1" t="s">
        <v>4</v>
      </c>
      <c r="N4923" s="14" t="s">
        <v>2501</v>
      </c>
      <c r="O4923" s="5"/>
      <c r="P4923" s="44" t="str">
        <f t="shared" ref="P4923" si="6292">IF(K4924="Yes",IF(L4924="Yes","Yes","No"),"No")</f>
        <v>Yes</v>
      </c>
      <c r="Q4923" s="94" t="s">
        <v>2759</v>
      </c>
      <c r="R4923" s="5" t="s">
        <v>1</v>
      </c>
      <c r="S4923" s="1" t="s">
        <v>2</v>
      </c>
      <c r="T4923" s="1" t="s">
        <v>7</v>
      </c>
      <c r="U4923" s="5">
        <v>110</v>
      </c>
      <c r="V4923" s="1">
        <v>75.45</v>
      </c>
      <c r="W4923" s="1">
        <v>72.89</v>
      </c>
      <c r="X4923" s="9">
        <f t="shared" si="6220"/>
        <v>2.5600000000000023</v>
      </c>
      <c r="Y4923" s="14">
        <v>77</v>
      </c>
      <c r="Z4923" s="1">
        <v>74.03</v>
      </c>
      <c r="AA4923" s="1">
        <v>66.510000000000005</v>
      </c>
      <c r="AB4923" s="71">
        <f t="shared" si="6232"/>
        <v>7.519999999999996</v>
      </c>
      <c r="AC4923" s="53"/>
    </row>
    <row r="4924" spans="1:29" ht="15" customHeight="1" x14ac:dyDescent="0.25">
      <c r="A4924" s="53">
        <v>6604051</v>
      </c>
      <c r="B4924" s="89" t="s">
        <v>2681</v>
      </c>
      <c r="C4924" s="53" t="s">
        <v>544</v>
      </c>
      <c r="D4924" s="49" t="s">
        <v>2499</v>
      </c>
      <c r="E4924" s="35" t="str">
        <f>VLOOKUP('2012 Accountability Database'!$A4922,'2011 AYP'!A$2:B$1072,2)</f>
        <v xml:space="preserve"> A (Alert)</v>
      </c>
      <c r="F4924" s="66"/>
      <c r="G4924" s="63" t="s">
        <v>2485</v>
      </c>
      <c r="H4924" s="60" t="str">
        <f t="shared" ref="H4924:I4924" si="6293">IF(H4922="Met","Yes",IF(H4923="Met","Yes","No"))</f>
        <v>No</v>
      </c>
      <c r="I4924" s="60" t="str">
        <f t="shared" si="6293"/>
        <v>Yes</v>
      </c>
      <c r="J4924" s="42"/>
      <c r="K4924" s="60" t="str">
        <f t="shared" ref="K4924:L4924" si="6294">IF(K4922="Met","Yes",IF(K4923="Met","Yes","No"))</f>
        <v>Yes</v>
      </c>
      <c r="L4924" s="60" t="str">
        <f t="shared" si="6294"/>
        <v>Yes</v>
      </c>
      <c r="M4924" s="1" t="s">
        <v>4</v>
      </c>
      <c r="N4924" s="14" t="s">
        <v>2503</v>
      </c>
      <c r="O4924" s="5"/>
      <c r="P4924" s="44" t="str">
        <f t="shared" ref="P4924" si="6295">IF(H4928="Yes",IF(I4928="Yes","Yes","No"),"No")</f>
        <v>No</v>
      </c>
      <c r="Q4924" s="108" t="s">
        <v>2758</v>
      </c>
      <c r="R4924" s="5" t="s">
        <v>1</v>
      </c>
      <c r="S4924" s="1" t="s">
        <v>5</v>
      </c>
      <c r="T4924" s="1" t="s">
        <v>3</v>
      </c>
      <c r="U4924" s="5">
        <v>294</v>
      </c>
      <c r="V4924" s="1">
        <v>72.11</v>
      </c>
      <c r="W4924" s="1">
        <v>75.989999999999995</v>
      </c>
      <c r="X4924" s="6">
        <f t="shared" si="6220"/>
        <v>-3.8799999999999955</v>
      </c>
      <c r="Y4924" s="14">
        <v>212</v>
      </c>
      <c r="Z4924" s="1">
        <v>70.28</v>
      </c>
      <c r="AA4924" s="1">
        <v>69.45</v>
      </c>
      <c r="AB4924" s="71">
        <f t="shared" si="6232"/>
        <v>0.82999999999999829</v>
      </c>
      <c r="AC4924" s="53"/>
    </row>
    <row r="4925" spans="1:29" x14ac:dyDescent="0.25">
      <c r="A4925" s="53">
        <v>6604051</v>
      </c>
      <c r="B4925" s="89" t="s">
        <v>2681</v>
      </c>
      <c r="C4925" s="53" t="s">
        <v>544</v>
      </c>
      <c r="D4925" s="49" t="s">
        <v>2507</v>
      </c>
      <c r="E4925" s="47">
        <f>VLOOKUP('2012 Accountability Database'!A4922,Dems1112!$A$2:$G$1082,3)</f>
        <v>0.12</v>
      </c>
      <c r="F4925" s="66"/>
      <c r="G4925" s="52"/>
      <c r="M4925" s="1" t="s">
        <v>4</v>
      </c>
      <c r="N4925" s="14" t="s">
        <v>2504</v>
      </c>
      <c r="O4925" s="5"/>
      <c r="P4925" s="44" t="str">
        <f t="shared" ref="P4925" si="6296">IF(K4928="Yes",IF(L4928="Yes","Yes","No"),"No")</f>
        <v>Yes</v>
      </c>
      <c r="Q4925" s="108"/>
      <c r="R4925" s="5" t="s">
        <v>1</v>
      </c>
      <c r="S4925" s="1" t="s">
        <v>5</v>
      </c>
      <c r="T4925" s="1" t="s">
        <v>7</v>
      </c>
      <c r="U4925" s="5">
        <v>265</v>
      </c>
      <c r="V4925" s="1">
        <v>71.319999999999993</v>
      </c>
      <c r="W4925" s="1">
        <v>72.89</v>
      </c>
      <c r="X4925" s="6">
        <f t="shared" si="6220"/>
        <v>-1.5700000000000074</v>
      </c>
      <c r="Y4925" s="14">
        <v>188</v>
      </c>
      <c r="Z4925" s="1">
        <v>69.150000000000006</v>
      </c>
      <c r="AA4925" s="1">
        <v>66.510000000000005</v>
      </c>
      <c r="AB4925" s="71">
        <f t="shared" si="6232"/>
        <v>2.6400000000000006</v>
      </c>
      <c r="AC4925" s="53"/>
    </row>
    <row r="4926" spans="1:29" x14ac:dyDescent="0.25">
      <c r="A4926" s="53">
        <v>6604051</v>
      </c>
      <c r="B4926" s="89" t="s">
        <v>2681</v>
      </c>
      <c r="C4926" s="53" t="s">
        <v>544</v>
      </c>
      <c r="D4926" s="50" t="s">
        <v>2508</v>
      </c>
      <c r="E4926" s="47">
        <f>VLOOKUP('2012 Accountability Database'!A4922,Dems1112!$A$2:$G$1082,4)</f>
        <v>0.75</v>
      </c>
      <c r="F4926" s="65" t="s">
        <v>2486</v>
      </c>
      <c r="G4926" s="62"/>
      <c r="H4926" s="13" t="str">
        <f>IF(V4926&gt;94,"Met",IF(X4926="--","n/a",IF(X4926&gt;=0,"Met","Did Not Meet")))</f>
        <v>Did Not Meet</v>
      </c>
      <c r="I4926" s="13" t="str">
        <f>IF(V4927&gt;94,"Met",IF(X4927="--","n/a",IF(X4927&gt;=0,"Met","Did Not Meet")))</f>
        <v>Did Not Meet</v>
      </c>
      <c r="J4926" s="13"/>
      <c r="K4926" s="13" t="str">
        <f>IF(Z4926&gt;94,"Met",IF(AB4926="--","n/a",IF(AB4926&gt;=0,"Met","Did Not Meet")))</f>
        <v>Did Not Meet</v>
      </c>
      <c r="L4926" s="13" t="str">
        <f>IF(Z4927&gt;94,"Met",IF(AB4927="--","n/a",IF(AB4927&gt;=0,"Met","Did Not Meet")))</f>
        <v>Met</v>
      </c>
      <c r="M4926" s="1" t="s">
        <v>4</v>
      </c>
      <c r="N4926" s="68" t="s">
        <v>2497</v>
      </c>
      <c r="O4926" s="35"/>
      <c r="P4926" s="44"/>
      <c r="Q4926" s="108"/>
      <c r="R4926" s="5" t="s">
        <v>6</v>
      </c>
      <c r="S4926" s="1" t="s">
        <v>2</v>
      </c>
      <c r="T4926" s="1" t="s">
        <v>3</v>
      </c>
      <c r="U4926" s="5">
        <v>111</v>
      </c>
      <c r="V4926" s="1">
        <v>67.569999999999993</v>
      </c>
      <c r="W4926" s="1">
        <v>75.989999999999995</v>
      </c>
      <c r="X4926" s="6">
        <f t="shared" si="6220"/>
        <v>-8.4200000000000017</v>
      </c>
      <c r="Y4926" s="14">
        <v>78</v>
      </c>
      <c r="Z4926" s="1">
        <v>52.56</v>
      </c>
      <c r="AA4926" s="1">
        <v>57.22</v>
      </c>
      <c r="AB4926" s="72">
        <f t="shared" si="6232"/>
        <v>-4.6599999999999966</v>
      </c>
      <c r="AC4926" s="53"/>
    </row>
    <row r="4927" spans="1:29" x14ac:dyDescent="0.25">
      <c r="A4927" s="53">
        <v>6604051</v>
      </c>
      <c r="B4927" s="89" t="s">
        <v>2681</v>
      </c>
      <c r="C4927" s="53" t="s">
        <v>544</v>
      </c>
      <c r="D4927" s="50" t="s">
        <v>974</v>
      </c>
      <c r="E4927" s="47" t="str">
        <f>VLOOKUP('2012 Accountability Database'!A4922,Dems1112!$A$2:$G$1082,5)</f>
        <v>K-6</v>
      </c>
      <c r="F4927" s="65" t="s">
        <v>2487</v>
      </c>
      <c r="G4927" s="62"/>
      <c r="H4927" s="13" t="str">
        <f>IF(V4928&gt;94,"Met",IF(X4928="--","n/a",IF(X4928&gt;=0,"Met","Did Not Meet")))</f>
        <v>Did Not Meet</v>
      </c>
      <c r="I4927" s="13" t="str">
        <f>IF(V4929&gt;94,"Met",IF(X4929="--","n/a",IF(X4929&gt;=0,"Met","Did Not Meet")))</f>
        <v>Did Not Meet</v>
      </c>
      <c r="J4927" s="13"/>
      <c r="K4927" s="13" t="str">
        <f>IF(Z4928&gt;94,"Met",IF(AB4928="--","n/a",IF(AB4928&gt;=0,"Met","Did Not Meet")))</f>
        <v>Met</v>
      </c>
      <c r="L4927" s="13" t="str">
        <f>IF(Z4929&gt;94,"Met",IF(AB4929="--","n/a",IF(AB4929&gt;=0,"Met","Did Not Meet")))</f>
        <v>Met</v>
      </c>
      <c r="M4927" s="1" t="s">
        <v>4</v>
      </c>
      <c r="N4927" s="14"/>
      <c r="O4927" s="35" t="s">
        <v>2506</v>
      </c>
      <c r="P4927" s="83" t="str">
        <f t="shared" ref="P4927" si="6297">IF(P4922="No"," ", IF(P4924="No"," ",IF(P4923="No", " ",IF(P4925="No"," ","X"))))</f>
        <v xml:space="preserve"> </v>
      </c>
      <c r="Q4927" s="108"/>
      <c r="R4927" s="5" t="s">
        <v>6</v>
      </c>
      <c r="S4927" s="1" t="s">
        <v>2</v>
      </c>
      <c r="T4927" s="1" t="s">
        <v>7</v>
      </c>
      <c r="U4927" s="5">
        <v>110</v>
      </c>
      <c r="V4927" s="1">
        <v>68.180000000000007</v>
      </c>
      <c r="W4927" s="1">
        <v>72.89</v>
      </c>
      <c r="X4927" s="6">
        <f t="shared" si="6220"/>
        <v>-4.7099999999999937</v>
      </c>
      <c r="Y4927" s="14">
        <v>77</v>
      </c>
      <c r="Z4927" s="1">
        <v>53.25</v>
      </c>
      <c r="AA4927" s="1">
        <v>50.64</v>
      </c>
      <c r="AB4927" s="71">
        <f t="shared" si="6232"/>
        <v>2.6099999999999994</v>
      </c>
      <c r="AC4927" s="53"/>
    </row>
    <row r="4928" spans="1:29" ht="15.75" x14ac:dyDescent="0.25">
      <c r="A4928" s="53">
        <v>6604051</v>
      </c>
      <c r="B4928" s="89" t="s">
        <v>2681</v>
      </c>
      <c r="C4928" s="53" t="s">
        <v>544</v>
      </c>
      <c r="D4928" s="50" t="s">
        <v>975</v>
      </c>
      <c r="E4928" s="48" t="str">
        <f>VLOOKUP('2012 Accountability Database'!A4922,Dems1112!$A$2:$G$1082,6)</f>
        <v>1 (Northwest AR)</v>
      </c>
      <c r="F4928" s="66"/>
      <c r="G4928" s="63" t="s">
        <v>2488</v>
      </c>
      <c r="H4928" s="61" t="str">
        <f t="shared" ref="H4928:I4928" si="6298">IF(H4926="Met","Yes",IF(H4927="Met","Yes","No"))</f>
        <v>No</v>
      </c>
      <c r="I4928" s="61" t="str">
        <f t="shared" si="6298"/>
        <v>No</v>
      </c>
      <c r="J4928" s="55"/>
      <c r="K4928" s="61" t="str">
        <f t="shared" ref="K4928:L4928" si="6299">IF(K4926="Met","Yes",IF(K4927="Met","Yes","No"))</f>
        <v>Yes</v>
      </c>
      <c r="L4928" s="61" t="str">
        <f t="shared" si="6299"/>
        <v>Yes</v>
      </c>
      <c r="M4928" s="5" t="s">
        <v>4</v>
      </c>
      <c r="N4928" s="14"/>
      <c r="O4928" s="35" t="s">
        <v>2505</v>
      </c>
      <c r="P4928" s="83" t="str">
        <f t="shared" ref="P4928" si="6300">IF(P4927="X"," ",IF(P4929="X"," ","X"))</f>
        <v>X</v>
      </c>
      <c r="Q4928" s="94" t="s">
        <v>2759</v>
      </c>
      <c r="R4928" s="5" t="s">
        <v>6</v>
      </c>
      <c r="S4928" s="5" t="s">
        <v>5</v>
      </c>
      <c r="T4928" s="5" t="s">
        <v>3</v>
      </c>
      <c r="U4928" s="5">
        <v>294</v>
      </c>
      <c r="V4928" s="5">
        <v>71.77</v>
      </c>
      <c r="W4928" s="5">
        <v>75.989999999999995</v>
      </c>
      <c r="X4928" s="8">
        <f t="shared" si="6220"/>
        <v>-4.2199999999999989</v>
      </c>
      <c r="Y4928" s="14">
        <v>212</v>
      </c>
      <c r="Z4928" s="5">
        <v>61.32</v>
      </c>
      <c r="AA4928" s="5">
        <v>57.22</v>
      </c>
      <c r="AB4928" s="71">
        <f t="shared" si="6232"/>
        <v>4.1000000000000014</v>
      </c>
      <c r="AC4928" s="53"/>
    </row>
    <row r="4929" spans="1:29" x14ac:dyDescent="0.25">
      <c r="A4929" s="54">
        <v>6604051</v>
      </c>
      <c r="B4929" s="90" t="s">
        <v>2681</v>
      </c>
      <c r="C4929" s="54" t="s">
        <v>544</v>
      </c>
      <c r="D4929" s="4"/>
      <c r="E4929" s="4"/>
      <c r="F4929" s="67"/>
      <c r="G4929" s="64"/>
      <c r="H4929" s="43"/>
      <c r="I4929" s="43"/>
      <c r="J4929" s="43"/>
      <c r="K4929" s="43"/>
      <c r="L4929" s="43"/>
      <c r="M4929" s="4" t="s">
        <v>4</v>
      </c>
      <c r="N4929" s="15"/>
      <c r="O4929" s="38" t="s">
        <v>2482</v>
      </c>
      <c r="P4929" s="84" t="str">
        <f>IF(E4923="Achieving School"," ","X")</f>
        <v xml:space="preserve"> </v>
      </c>
      <c r="Q4929" s="91"/>
      <c r="R4929" s="4" t="s">
        <v>6</v>
      </c>
      <c r="S4929" s="4" t="s">
        <v>5</v>
      </c>
      <c r="T4929" s="4" t="s">
        <v>7</v>
      </c>
      <c r="U4929" s="4">
        <v>265</v>
      </c>
      <c r="V4929" s="4">
        <v>70.19</v>
      </c>
      <c r="W4929" s="4">
        <v>72.89</v>
      </c>
      <c r="X4929" s="7">
        <f t="shared" si="6220"/>
        <v>-2.7000000000000028</v>
      </c>
      <c r="Y4929" s="15">
        <v>188</v>
      </c>
      <c r="Z4929" s="4">
        <v>57.45</v>
      </c>
      <c r="AA4929" s="4">
        <v>50.64</v>
      </c>
      <c r="AB4929" s="74">
        <f t="shared" si="6232"/>
        <v>6.8100000000000023</v>
      </c>
      <c r="AC4929" s="54"/>
    </row>
    <row r="4930" spans="1:29" x14ac:dyDescent="0.25">
      <c r="A4930" s="1">
        <v>6605056</v>
      </c>
      <c r="B4930" s="87" t="s">
        <v>2682</v>
      </c>
      <c r="C4930" s="55" t="s">
        <v>605</v>
      </c>
      <c r="E4930" s="42"/>
      <c r="F4930" s="65" t="s">
        <v>2483</v>
      </c>
      <c r="G4930" s="62"/>
      <c r="H4930" s="37" t="str">
        <f>IF(V4930&gt;94,"Met",IF(X4930="--","n/a",IF(X4930&gt;=0,"Met","Did Not Meet")))</f>
        <v>Met</v>
      </c>
      <c r="I4930" s="37" t="str">
        <f>IF(V4931&gt;94,"Met",IF(X4931="--","n/a",IF(X4931&gt;=0,"Met","Did Not Meet")))</f>
        <v>Met</v>
      </c>
      <c r="K4930" s="13" t="str">
        <f>IF(Z4930&gt;94,"Met",IF(AB4930="--","n/a",IF(AB4930&gt;=0,"Met","Did Not Meet")))</f>
        <v>Met</v>
      </c>
      <c r="L4930" s="13" t="str">
        <f>IF(Z4931&gt;94,"Met",IF(AB4931="--","n/a",IF(AB4931&gt;=0,"Met","Did Not Meet")))</f>
        <v>Met</v>
      </c>
      <c r="M4930" s="1" t="s">
        <v>9</v>
      </c>
      <c r="N4930" s="14" t="s">
        <v>2502</v>
      </c>
      <c r="O4930" s="5"/>
      <c r="P4930" s="44" t="str">
        <f t="shared" ref="P4930" si="6301">IF(H4932="Yes",IF(I4932="Yes","Yes","No"),"No")</f>
        <v>Yes</v>
      </c>
      <c r="Q4930" s="93"/>
      <c r="R4930" s="5" t="s">
        <v>1</v>
      </c>
      <c r="S4930" s="1" t="s">
        <v>2</v>
      </c>
      <c r="T4930" s="1" t="s">
        <v>3</v>
      </c>
      <c r="U4930" s="5">
        <v>124</v>
      </c>
      <c r="V4930" s="1">
        <v>88.71</v>
      </c>
      <c r="W4930" s="1">
        <v>81.36</v>
      </c>
      <c r="X4930" s="9">
        <f t="shared" ref="X4930:X4993" si="6302">V4930-W4930</f>
        <v>7.3499999999999943</v>
      </c>
      <c r="Y4930" s="14">
        <v>55</v>
      </c>
      <c r="Z4930" s="1">
        <v>96.36</v>
      </c>
      <c r="AA4930" s="1">
        <v>93.08</v>
      </c>
      <c r="AB4930" s="71">
        <f t="shared" si="6232"/>
        <v>3.2800000000000011</v>
      </c>
      <c r="AC4930" s="36"/>
    </row>
    <row r="4931" spans="1:29" ht="15.75" x14ac:dyDescent="0.25">
      <c r="A4931" s="53">
        <v>6605056</v>
      </c>
      <c r="B4931" s="89" t="s">
        <v>2682</v>
      </c>
      <c r="C4931" s="53" t="s">
        <v>605</v>
      </c>
      <c r="D4931" s="49" t="s">
        <v>2498</v>
      </c>
      <c r="E4931" s="34" t="str">
        <f>M4930</f>
        <v>Needs Improvement School</v>
      </c>
      <c r="F4931" s="65" t="s">
        <v>2484</v>
      </c>
      <c r="G4931" s="62"/>
      <c r="H4931" s="13" t="str">
        <f>IF(V4932&gt;94,"Met",IF(X4932="--","n/a",IF(X4932&gt;=0,"Met","Did Not Meet")))</f>
        <v>Met</v>
      </c>
      <c r="I4931" s="13" t="str">
        <f>IF(V4933&gt;94,"Met",IF(X4933="--","n/a",IF(X4933&gt;=0,"Met","Did Not Meet")))</f>
        <v>Met</v>
      </c>
      <c r="K4931" s="13" t="str">
        <f>IF(Z4932&gt;94,"Met",IF(AB4932="--","n/a",IF(AB4932&gt;=0,"Met","Did Not Meet")))</f>
        <v>Did Not Meet</v>
      </c>
      <c r="L4931" s="13" t="str">
        <f>IF(Z4933&gt;94,"Met",IF(AB4933="--","n/a",IF(AB4933&gt;=0,"Met","Did Not Meet")))</f>
        <v>Did Not Meet</v>
      </c>
      <c r="M4931" s="5" t="s">
        <v>9</v>
      </c>
      <c r="N4931" s="14" t="s">
        <v>2501</v>
      </c>
      <c r="O4931" s="5"/>
      <c r="P4931" s="44" t="str">
        <f t="shared" ref="P4931" si="6303">IF(K4932="Yes",IF(L4932="Yes","Yes","No"),"No")</f>
        <v>Yes</v>
      </c>
      <c r="Q4931" s="94" t="s">
        <v>2759</v>
      </c>
      <c r="R4931" s="5" t="s">
        <v>1</v>
      </c>
      <c r="S4931" s="5" t="s">
        <v>2</v>
      </c>
      <c r="T4931" s="5" t="s">
        <v>7</v>
      </c>
      <c r="U4931" s="5">
        <v>66</v>
      </c>
      <c r="V4931" s="5">
        <v>78.790000000000006</v>
      </c>
      <c r="W4931" s="5">
        <v>74.87</v>
      </c>
      <c r="X4931" s="11">
        <f t="shared" si="6302"/>
        <v>3.9200000000000017</v>
      </c>
      <c r="Y4931" s="14">
        <v>28</v>
      </c>
      <c r="Z4931" s="5">
        <v>92.86</v>
      </c>
      <c r="AA4931" s="5">
        <v>92.36</v>
      </c>
      <c r="AB4931" s="71">
        <f t="shared" si="6232"/>
        <v>0.5</v>
      </c>
      <c r="AC4931" s="53"/>
    </row>
    <row r="4932" spans="1:29" ht="15" customHeight="1" x14ac:dyDescent="0.25">
      <c r="A4932" s="53">
        <v>6605056</v>
      </c>
      <c r="B4932" s="89" t="s">
        <v>2682</v>
      </c>
      <c r="C4932" s="53" t="s">
        <v>605</v>
      </c>
      <c r="D4932" s="49" t="s">
        <v>2499</v>
      </c>
      <c r="E4932" s="35" t="str">
        <f>VLOOKUP('2012 Accountability Database'!$A4930,'2011 AYP'!A$2:B$1072,2)</f>
        <v xml:space="preserve"> MS (Met Standards)</v>
      </c>
      <c r="F4932" s="66"/>
      <c r="G4932" s="63" t="s">
        <v>2485</v>
      </c>
      <c r="H4932" s="60" t="str">
        <f t="shared" ref="H4932:I4932" si="6304">IF(H4930="Met","Yes",IF(H4931="Met","Yes","No"))</f>
        <v>Yes</v>
      </c>
      <c r="I4932" s="60" t="str">
        <f t="shared" si="6304"/>
        <v>Yes</v>
      </c>
      <c r="J4932" s="42"/>
      <c r="K4932" s="60" t="str">
        <f t="shared" ref="K4932:L4932" si="6305">IF(K4930="Met","Yes",IF(K4931="Met","Yes","No"))</f>
        <v>Yes</v>
      </c>
      <c r="L4932" s="60" t="str">
        <f t="shared" si="6305"/>
        <v>Yes</v>
      </c>
      <c r="M4932" s="5" t="s">
        <v>9</v>
      </c>
      <c r="N4932" s="14" t="s">
        <v>2503</v>
      </c>
      <c r="O4932" s="5"/>
      <c r="P4932" s="44" t="str">
        <f t="shared" ref="P4932" si="6306">IF(H4936="Yes",IF(I4936="Yes","Yes","No"),"No")</f>
        <v>No</v>
      </c>
      <c r="Q4932" s="108" t="s">
        <v>2758</v>
      </c>
      <c r="R4932" s="5" t="s">
        <v>1</v>
      </c>
      <c r="S4932" s="5" t="s">
        <v>5</v>
      </c>
      <c r="T4932" s="5" t="s">
        <v>3</v>
      </c>
      <c r="U4932" s="5">
        <v>353</v>
      </c>
      <c r="V4932" s="5">
        <v>84.99</v>
      </c>
      <c r="W4932" s="5">
        <v>81.36</v>
      </c>
      <c r="X4932" s="11">
        <f t="shared" si="6302"/>
        <v>3.6299999999999955</v>
      </c>
      <c r="Y4932" s="14">
        <v>161</v>
      </c>
      <c r="Z4932" s="5">
        <v>92.55</v>
      </c>
      <c r="AA4932" s="5">
        <v>93.08</v>
      </c>
      <c r="AB4932" s="72">
        <f t="shared" si="6232"/>
        <v>-0.53000000000000114</v>
      </c>
      <c r="AC4932" s="53"/>
    </row>
    <row r="4933" spans="1:29" x14ac:dyDescent="0.25">
      <c r="A4933" s="53">
        <v>6605056</v>
      </c>
      <c r="B4933" s="89" t="s">
        <v>2682</v>
      </c>
      <c r="C4933" s="53" t="s">
        <v>605</v>
      </c>
      <c r="D4933" s="49" t="s">
        <v>2507</v>
      </c>
      <c r="E4933" s="47">
        <f>VLOOKUP('2012 Accountability Database'!A4930,Dems1112!$A$2:$G$1082,3)</f>
        <v>0.11</v>
      </c>
      <c r="F4933" s="66"/>
      <c r="G4933" s="52"/>
      <c r="M4933" s="5" t="s">
        <v>9</v>
      </c>
      <c r="N4933" s="14" t="s">
        <v>2504</v>
      </c>
      <c r="O4933" s="5"/>
      <c r="P4933" s="44" t="str">
        <f t="shared" ref="P4933" si="6307">IF(K4936="Yes",IF(L4936="Yes","Yes","No"),"No")</f>
        <v>No</v>
      </c>
      <c r="Q4933" s="108"/>
      <c r="R4933" s="5" t="s">
        <v>1</v>
      </c>
      <c r="S4933" s="5" t="s">
        <v>5</v>
      </c>
      <c r="T4933" s="5" t="s">
        <v>7</v>
      </c>
      <c r="U4933" s="5">
        <v>184</v>
      </c>
      <c r="V4933" s="5">
        <v>78.260000000000005</v>
      </c>
      <c r="W4933" s="5">
        <v>74.87</v>
      </c>
      <c r="X4933" s="11">
        <f t="shared" si="6302"/>
        <v>3.3900000000000006</v>
      </c>
      <c r="Y4933" s="14">
        <v>79</v>
      </c>
      <c r="Z4933" s="5">
        <v>89.87</v>
      </c>
      <c r="AA4933" s="5">
        <v>92.36</v>
      </c>
      <c r="AB4933" s="72">
        <f t="shared" si="6232"/>
        <v>-2.4899999999999949</v>
      </c>
      <c r="AC4933" s="53"/>
    </row>
    <row r="4934" spans="1:29" x14ac:dyDescent="0.25">
      <c r="A4934" s="53">
        <v>6605056</v>
      </c>
      <c r="B4934" s="89" t="s">
        <v>2682</v>
      </c>
      <c r="C4934" s="53" t="s">
        <v>605</v>
      </c>
      <c r="D4934" s="50" t="s">
        <v>2508</v>
      </c>
      <c r="E4934" s="47">
        <f>VLOOKUP('2012 Accountability Database'!A4930,Dems1112!$A$2:$G$1082,4)</f>
        <v>0.5</v>
      </c>
      <c r="F4934" s="65" t="s">
        <v>2486</v>
      </c>
      <c r="G4934" s="62"/>
      <c r="H4934" s="13" t="str">
        <f>IF(V4934&gt;94,"Met",IF(X4934="--","n/a",IF(X4934&gt;=0,"Met","Did Not Meet")))</f>
        <v>Did Not Meet</v>
      </c>
      <c r="I4934" s="13" t="str">
        <f>IF(V4935&gt;94,"Met",IF(X4935="--","n/a",IF(X4935&gt;=0,"Met","Did Not Meet")))</f>
        <v>Did Not Meet</v>
      </c>
      <c r="J4934" s="13"/>
      <c r="K4934" s="13" t="str">
        <f>IF(Z4934&gt;94,"Met",IF(AB4934="--","n/a",IF(AB4934&gt;=0,"Met","Did Not Meet")))</f>
        <v>Did Not Meet</v>
      </c>
      <c r="L4934" s="13" t="str">
        <f>IF(Z4935&gt;94,"Met",IF(AB4935="--","n/a",IF(AB4935&gt;=0,"Met","Did Not Meet")))</f>
        <v>Did Not Meet</v>
      </c>
      <c r="M4934" s="1" t="s">
        <v>9</v>
      </c>
      <c r="N4934" s="68" t="s">
        <v>2497</v>
      </c>
      <c r="O4934" s="35"/>
      <c r="P4934" s="44"/>
      <c r="Q4934" s="108"/>
      <c r="R4934" s="5" t="s">
        <v>6</v>
      </c>
      <c r="S4934" s="1" t="s">
        <v>2</v>
      </c>
      <c r="T4934" s="1" t="s">
        <v>3</v>
      </c>
      <c r="U4934" s="5">
        <v>124</v>
      </c>
      <c r="V4934" s="1">
        <v>88.71</v>
      </c>
      <c r="W4934" s="1">
        <v>89.13</v>
      </c>
      <c r="X4934" s="6">
        <f t="shared" si="6302"/>
        <v>-0.42000000000000171</v>
      </c>
      <c r="Y4934" s="14">
        <v>55</v>
      </c>
      <c r="Z4934" s="1">
        <v>43.64</v>
      </c>
      <c r="AA4934" s="1">
        <v>82.7</v>
      </c>
      <c r="AB4934" s="72">
        <f t="shared" si="6232"/>
        <v>-39.06</v>
      </c>
      <c r="AC4934" s="53"/>
    </row>
    <row r="4935" spans="1:29" x14ac:dyDescent="0.25">
      <c r="A4935" s="53">
        <v>6605056</v>
      </c>
      <c r="B4935" s="89" t="s">
        <v>2682</v>
      </c>
      <c r="C4935" s="53" t="s">
        <v>605</v>
      </c>
      <c r="D4935" s="50" t="s">
        <v>974</v>
      </c>
      <c r="E4935" s="47" t="str">
        <f>VLOOKUP('2012 Accountability Database'!A4930,Dems1112!$A$2:$G$1082,5)</f>
        <v>K-4</v>
      </c>
      <c r="F4935" s="65" t="s">
        <v>2487</v>
      </c>
      <c r="G4935" s="62"/>
      <c r="H4935" s="13" t="str">
        <f>IF(V4936&gt;94,"Met",IF(X4936="--","n/a",IF(X4936&gt;=0,"Met","Did Not Meet")))</f>
        <v>Met</v>
      </c>
      <c r="I4935" s="13" t="str">
        <f>IF(V4937&gt;94,"Met",IF(X4937="--","n/a",IF(X4937&gt;=0,"Met","Did Not Meet")))</f>
        <v>Did Not Meet</v>
      </c>
      <c r="J4935" s="13"/>
      <c r="K4935" s="13" t="str">
        <f>IF(Z4936&gt;94,"Met",IF(AB4936="--","n/a",IF(AB4936&gt;=0,"Met","Did Not Meet")))</f>
        <v>Did Not Meet</v>
      </c>
      <c r="L4935" s="13" t="str">
        <f>IF(Z4937&gt;94,"Met",IF(AB4937="--","n/a",IF(AB4937&gt;=0,"Met","Did Not Meet")))</f>
        <v>Did Not Meet</v>
      </c>
      <c r="M4935" s="5" t="s">
        <v>9</v>
      </c>
      <c r="N4935" s="14"/>
      <c r="O4935" s="35" t="s">
        <v>2506</v>
      </c>
      <c r="P4935" s="83" t="str">
        <f t="shared" ref="P4935" si="6308">IF(P4930="No"," ", IF(P4932="No"," ",IF(P4931="No", " ",IF(P4933="No"," ","X"))))</f>
        <v xml:space="preserve"> </v>
      </c>
      <c r="Q4935" s="108"/>
      <c r="R4935" s="5" t="s">
        <v>6</v>
      </c>
      <c r="S4935" s="5" t="s">
        <v>2</v>
      </c>
      <c r="T4935" s="5" t="s">
        <v>7</v>
      </c>
      <c r="U4935" s="5">
        <v>66</v>
      </c>
      <c r="V4935" s="5">
        <v>81.819999999999993</v>
      </c>
      <c r="W4935" s="5">
        <v>85.21</v>
      </c>
      <c r="X4935" s="8">
        <f t="shared" si="6302"/>
        <v>-3.3900000000000006</v>
      </c>
      <c r="Y4935" s="14">
        <v>28</v>
      </c>
      <c r="Z4935" s="5">
        <v>32.14</v>
      </c>
      <c r="AA4935" s="5">
        <v>80.91</v>
      </c>
      <c r="AB4935" s="72">
        <f t="shared" si="6232"/>
        <v>-48.769999999999996</v>
      </c>
      <c r="AC4935" s="53"/>
    </row>
    <row r="4936" spans="1:29" ht="15.75" x14ac:dyDescent="0.25">
      <c r="A4936" s="53">
        <v>6605056</v>
      </c>
      <c r="B4936" s="89" t="s">
        <v>2682</v>
      </c>
      <c r="C4936" s="53" t="s">
        <v>605</v>
      </c>
      <c r="D4936" s="50" t="s">
        <v>975</v>
      </c>
      <c r="E4936" s="48" t="str">
        <f>VLOOKUP('2012 Accountability Database'!A4930,Dems1112!$A$2:$G$1082,6)</f>
        <v>1 (Northwest AR)</v>
      </c>
      <c r="F4936" s="66"/>
      <c r="G4936" s="63" t="s">
        <v>2488</v>
      </c>
      <c r="H4936" s="61" t="str">
        <f t="shared" ref="H4936:I4936" si="6309">IF(H4934="Met","Yes",IF(H4935="Met","Yes","No"))</f>
        <v>Yes</v>
      </c>
      <c r="I4936" s="61" t="str">
        <f t="shared" si="6309"/>
        <v>No</v>
      </c>
      <c r="J4936" s="55"/>
      <c r="K4936" s="61" t="str">
        <f t="shared" ref="K4936:L4936" si="6310">IF(K4934="Met","Yes",IF(K4935="Met","Yes","No"))</f>
        <v>No</v>
      </c>
      <c r="L4936" s="61" t="str">
        <f t="shared" si="6310"/>
        <v>No</v>
      </c>
      <c r="M4936" s="5" t="s">
        <v>9</v>
      </c>
      <c r="N4936" s="14"/>
      <c r="O4936" s="35" t="s">
        <v>2505</v>
      </c>
      <c r="P4936" s="83" t="str">
        <f t="shared" ref="P4936" si="6311">IF(P4935="X"," ",IF(P4937="X"," ","X"))</f>
        <v xml:space="preserve"> </v>
      </c>
      <c r="Q4936" s="94" t="s">
        <v>2759</v>
      </c>
      <c r="R4936" s="5" t="s">
        <v>6</v>
      </c>
      <c r="S4936" s="5" t="s">
        <v>5</v>
      </c>
      <c r="T4936" s="5" t="s">
        <v>3</v>
      </c>
      <c r="U4936" s="5">
        <v>353</v>
      </c>
      <c r="V4936" s="5">
        <v>89.52</v>
      </c>
      <c r="W4936" s="5">
        <v>89.13</v>
      </c>
      <c r="X4936" s="11">
        <f t="shared" si="6302"/>
        <v>0.39000000000000057</v>
      </c>
      <c r="Y4936" s="14">
        <v>161</v>
      </c>
      <c r="Z4936" s="5">
        <v>72.05</v>
      </c>
      <c r="AA4936" s="5">
        <v>82.7</v>
      </c>
      <c r="AB4936" s="72">
        <f t="shared" si="6232"/>
        <v>-10.650000000000006</v>
      </c>
      <c r="AC4936" s="53"/>
    </row>
    <row r="4937" spans="1:29" x14ac:dyDescent="0.25">
      <c r="A4937" s="54">
        <v>6605056</v>
      </c>
      <c r="B4937" s="90" t="s">
        <v>2682</v>
      </c>
      <c r="C4937" s="54" t="s">
        <v>605</v>
      </c>
      <c r="D4937" s="4"/>
      <c r="E4937" s="4"/>
      <c r="F4937" s="67"/>
      <c r="G4937" s="64"/>
      <c r="H4937" s="43"/>
      <c r="I4937" s="43"/>
      <c r="J4937" s="43"/>
      <c r="K4937" s="43"/>
      <c r="L4937" s="43"/>
      <c r="M4937" s="4" t="s">
        <v>9</v>
      </c>
      <c r="N4937" s="15"/>
      <c r="O4937" s="38" t="s">
        <v>2482</v>
      </c>
      <c r="P4937" s="84" t="str">
        <f>IF(E4931="Achieving School"," ","X")</f>
        <v>X</v>
      </c>
      <c r="Q4937" s="91"/>
      <c r="R4937" s="4" t="s">
        <v>6</v>
      </c>
      <c r="S4937" s="4" t="s">
        <v>5</v>
      </c>
      <c r="T4937" s="4" t="s">
        <v>7</v>
      </c>
      <c r="U4937" s="4">
        <v>184</v>
      </c>
      <c r="V4937" s="4">
        <v>83.7</v>
      </c>
      <c r="W4937" s="4">
        <v>85.21</v>
      </c>
      <c r="X4937" s="7">
        <f t="shared" si="6302"/>
        <v>-1.5099999999999909</v>
      </c>
      <c r="Y4937" s="15">
        <v>79</v>
      </c>
      <c r="Z4937" s="4">
        <v>65.819999999999993</v>
      </c>
      <c r="AA4937" s="4">
        <v>80.91</v>
      </c>
      <c r="AB4937" s="73">
        <f t="shared" si="6232"/>
        <v>-15.090000000000003</v>
      </c>
      <c r="AC4937" s="54"/>
    </row>
    <row r="4938" spans="1:29" x14ac:dyDescent="0.25">
      <c r="A4938" s="1">
        <v>6605058</v>
      </c>
      <c r="B4938" s="87" t="s">
        <v>2682</v>
      </c>
      <c r="C4938" s="55" t="s">
        <v>606</v>
      </c>
      <c r="E4938" s="42"/>
      <c r="F4938" s="65" t="s">
        <v>2483</v>
      </c>
      <c r="G4938" s="62"/>
      <c r="H4938" s="37" t="str">
        <f>IF(V4938&gt;94,"Met",IF(X4938="--","n/a",IF(X4938&gt;=0,"Met","Did Not Meet")))</f>
        <v>Met</v>
      </c>
      <c r="I4938" s="37" t="str">
        <f>IF(V4939&gt;94,"Met",IF(X4939="--","n/a",IF(X4939&gt;=0,"Met","Did Not Meet")))</f>
        <v>Met</v>
      </c>
      <c r="K4938" s="13" t="str">
        <f>IF(Z4938&gt;94,"Met",IF(AB4938="--","n/a",IF(AB4938&gt;=0,"Met","Did Not Meet")))</f>
        <v>Met</v>
      </c>
      <c r="L4938" s="13" t="str">
        <f>IF(Z4939&gt;94,"Met",IF(AB4939="--","n/a",IF(AB4939&gt;=0,"Met","Did Not Meet")))</f>
        <v>Met</v>
      </c>
      <c r="M4938" s="1" t="s">
        <v>9</v>
      </c>
      <c r="N4938" s="14" t="s">
        <v>2502</v>
      </c>
      <c r="O4938" s="5"/>
      <c r="P4938" s="44" t="str">
        <f t="shared" ref="P4938" si="6312">IF(H4940="Yes",IF(I4940="Yes","Yes","No"),"No")</f>
        <v>Yes</v>
      </c>
      <c r="Q4938" s="93"/>
      <c r="R4938" s="5" t="s">
        <v>1</v>
      </c>
      <c r="S4938" s="1" t="s">
        <v>2</v>
      </c>
      <c r="T4938" s="1" t="s">
        <v>3</v>
      </c>
      <c r="U4938" s="5">
        <v>225</v>
      </c>
      <c r="V4938" s="1">
        <v>79.56</v>
      </c>
      <c r="W4938" s="1">
        <v>70.989999999999995</v>
      </c>
      <c r="X4938" s="9">
        <f t="shared" si="6302"/>
        <v>8.5700000000000074</v>
      </c>
      <c r="Y4938" s="14">
        <v>215</v>
      </c>
      <c r="Z4938" s="1">
        <v>78.599999999999994</v>
      </c>
      <c r="AA4938" s="1">
        <v>72.63</v>
      </c>
      <c r="AB4938" s="71">
        <f t="shared" si="6232"/>
        <v>5.9699999999999989</v>
      </c>
      <c r="AC4938" s="36"/>
    </row>
    <row r="4939" spans="1:29" ht="15.75" x14ac:dyDescent="0.25">
      <c r="A4939" s="53">
        <v>6605058</v>
      </c>
      <c r="B4939" s="89" t="s">
        <v>2682</v>
      </c>
      <c r="C4939" s="53" t="s">
        <v>606</v>
      </c>
      <c r="D4939" s="49" t="s">
        <v>2498</v>
      </c>
      <c r="E4939" s="34" t="str">
        <f>M4938</f>
        <v>Needs Improvement School</v>
      </c>
      <c r="F4939" s="65" t="s">
        <v>2484</v>
      </c>
      <c r="G4939" s="62"/>
      <c r="H4939" s="13" t="str">
        <f>IF(V4940&gt;94,"Met",IF(X4940="--","n/a",IF(X4940&gt;=0,"Met","Did Not Meet")))</f>
        <v>Met</v>
      </c>
      <c r="I4939" s="13" t="str">
        <f>IF(V4941&gt;94,"Met",IF(X4941="--","n/a",IF(X4941&gt;=0,"Met","Did Not Meet")))</f>
        <v>Met</v>
      </c>
      <c r="K4939" s="13" t="str">
        <f>IF(Z4940&gt;94,"Met",IF(AB4940="--","n/a",IF(AB4940&gt;=0,"Met","Did Not Meet")))</f>
        <v>Met</v>
      </c>
      <c r="L4939" s="13" t="str">
        <f>IF(Z4941&gt;94,"Met",IF(AB4941="--","n/a",IF(AB4941&gt;=0,"Met","Did Not Meet")))</f>
        <v>Met</v>
      </c>
      <c r="M4939" s="1" t="s">
        <v>9</v>
      </c>
      <c r="N4939" s="14" t="s">
        <v>2501</v>
      </c>
      <c r="O4939" s="5"/>
      <c r="P4939" s="44" t="str">
        <f t="shared" ref="P4939" si="6313">IF(K4940="Yes",IF(L4940="Yes","Yes","No"),"No")</f>
        <v>Yes</v>
      </c>
      <c r="Q4939" s="94" t="s">
        <v>2759</v>
      </c>
      <c r="R4939" s="5" t="s">
        <v>1</v>
      </c>
      <c r="S4939" s="1" t="s">
        <v>2</v>
      </c>
      <c r="T4939" s="1" t="s">
        <v>7</v>
      </c>
      <c r="U4939" s="5">
        <v>116</v>
      </c>
      <c r="V4939" s="1">
        <v>68.97</v>
      </c>
      <c r="W4939" s="1">
        <v>60.24</v>
      </c>
      <c r="X4939" s="9">
        <f t="shared" si="6302"/>
        <v>8.7299999999999969</v>
      </c>
      <c r="Y4939" s="14">
        <v>109</v>
      </c>
      <c r="Z4939" s="1">
        <v>68.81</v>
      </c>
      <c r="AA4939" s="1">
        <v>63.91</v>
      </c>
      <c r="AB4939" s="71">
        <f t="shared" ref="AB4939:AB5002" si="6314">Z4939-AA4939</f>
        <v>4.9000000000000057</v>
      </c>
      <c r="AC4939" s="53"/>
    </row>
    <row r="4940" spans="1:29" ht="15" customHeight="1" x14ac:dyDescent="0.25">
      <c r="A4940" s="53">
        <v>6605058</v>
      </c>
      <c r="B4940" s="89" t="s">
        <v>2682</v>
      </c>
      <c r="C4940" s="53" t="s">
        <v>606</v>
      </c>
      <c r="D4940" s="49" t="s">
        <v>2499</v>
      </c>
      <c r="E4940" s="35" t="str">
        <f>VLOOKUP('2012 Accountability Database'!$A4938,'2011 AYP'!A$2:B$1072,2)</f>
        <v xml:space="preserve"> A (Alert)</v>
      </c>
      <c r="F4940" s="66"/>
      <c r="G4940" s="63" t="s">
        <v>2485</v>
      </c>
      <c r="H4940" s="60" t="str">
        <f t="shared" ref="H4940:I4940" si="6315">IF(H4938="Met","Yes",IF(H4939="Met","Yes","No"))</f>
        <v>Yes</v>
      </c>
      <c r="I4940" s="60" t="str">
        <f t="shared" si="6315"/>
        <v>Yes</v>
      </c>
      <c r="J4940" s="42"/>
      <c r="K4940" s="60" t="str">
        <f t="shared" ref="K4940:L4940" si="6316">IF(K4938="Met","Yes",IF(K4939="Met","Yes","No"))</f>
        <v>Yes</v>
      </c>
      <c r="L4940" s="60" t="str">
        <f t="shared" si="6316"/>
        <v>Yes</v>
      </c>
      <c r="M4940" s="1" t="s">
        <v>9</v>
      </c>
      <c r="N4940" s="14" t="s">
        <v>2503</v>
      </c>
      <c r="O4940" s="5"/>
      <c r="P4940" s="44" t="str">
        <f t="shared" ref="P4940" si="6317">IF(H4944="Yes",IF(I4944="Yes","Yes","No"),"No")</f>
        <v>No</v>
      </c>
      <c r="Q4940" s="108" t="s">
        <v>2758</v>
      </c>
      <c r="R4940" s="5" t="s">
        <v>1</v>
      </c>
      <c r="S4940" s="1" t="s">
        <v>5</v>
      </c>
      <c r="T4940" s="1" t="s">
        <v>3</v>
      </c>
      <c r="U4940" s="5">
        <v>686</v>
      </c>
      <c r="V4940" s="1">
        <v>72.89</v>
      </c>
      <c r="W4940" s="1">
        <v>70.989999999999995</v>
      </c>
      <c r="X4940" s="9">
        <f t="shared" si="6302"/>
        <v>1.9000000000000057</v>
      </c>
      <c r="Y4940" s="14">
        <v>649</v>
      </c>
      <c r="Z4940" s="1">
        <v>73.34</v>
      </c>
      <c r="AA4940" s="1">
        <v>72.63</v>
      </c>
      <c r="AB4940" s="71">
        <f t="shared" si="6314"/>
        <v>0.71000000000000796</v>
      </c>
      <c r="AC4940" s="53"/>
    </row>
    <row r="4941" spans="1:29" x14ac:dyDescent="0.25">
      <c r="A4941" s="53">
        <v>6605058</v>
      </c>
      <c r="B4941" s="89" t="s">
        <v>2682</v>
      </c>
      <c r="C4941" s="53" t="s">
        <v>606</v>
      </c>
      <c r="D4941" s="49" t="s">
        <v>2507</v>
      </c>
      <c r="E4941" s="47">
        <f>VLOOKUP('2012 Accountability Database'!A4938,Dems1112!$A$2:$G$1082,3)</f>
        <v>7.0000000000000007E-2</v>
      </c>
      <c r="F4941" s="66"/>
      <c r="G4941" s="52"/>
      <c r="M4941" s="1" t="s">
        <v>9</v>
      </c>
      <c r="N4941" s="14" t="s">
        <v>2504</v>
      </c>
      <c r="O4941" s="5"/>
      <c r="P4941" s="44" t="str">
        <f t="shared" ref="P4941" si="6318">IF(K4944="Yes",IF(L4944="Yes","Yes","No"),"No")</f>
        <v>No</v>
      </c>
      <c r="Q4941" s="108"/>
      <c r="R4941" s="5" t="s">
        <v>1</v>
      </c>
      <c r="S4941" s="1" t="s">
        <v>5</v>
      </c>
      <c r="T4941" s="1" t="s">
        <v>7</v>
      </c>
      <c r="U4941" s="5">
        <v>376</v>
      </c>
      <c r="V4941" s="1">
        <v>62.5</v>
      </c>
      <c r="W4941" s="1">
        <v>60.24</v>
      </c>
      <c r="X4941" s="9">
        <f t="shared" si="6302"/>
        <v>2.259999999999998</v>
      </c>
      <c r="Y4941" s="14">
        <v>351</v>
      </c>
      <c r="Z4941" s="1">
        <v>64.39</v>
      </c>
      <c r="AA4941" s="1">
        <v>63.91</v>
      </c>
      <c r="AB4941" s="71">
        <f t="shared" si="6314"/>
        <v>0.48000000000000398</v>
      </c>
      <c r="AC4941" s="53"/>
    </row>
    <row r="4942" spans="1:29" x14ac:dyDescent="0.25">
      <c r="A4942" s="53">
        <v>6605058</v>
      </c>
      <c r="B4942" s="89" t="s">
        <v>2682</v>
      </c>
      <c r="C4942" s="53" t="s">
        <v>606</v>
      </c>
      <c r="D4942" s="50" t="s">
        <v>2508</v>
      </c>
      <c r="E4942" s="47">
        <f>VLOOKUP('2012 Accountability Database'!A4938,Dems1112!$A$2:$G$1082,4)</f>
        <v>0.53</v>
      </c>
      <c r="F4942" s="65" t="s">
        <v>2486</v>
      </c>
      <c r="G4942" s="62"/>
      <c r="H4942" s="13" t="str">
        <f>IF(V4942&gt;94,"Met",IF(X4942="--","n/a",IF(X4942&gt;=0,"Met","Did Not Meet")))</f>
        <v>Did Not Meet</v>
      </c>
      <c r="I4942" s="13" t="str">
        <f>IF(V4943&gt;94,"Met",IF(X4943="--","n/a",IF(X4943&gt;=0,"Met","Did Not Meet")))</f>
        <v>Did Not Meet</v>
      </c>
      <c r="J4942" s="13"/>
      <c r="K4942" s="13" t="str">
        <f>IF(Z4942&gt;94,"Met",IF(AB4942="--","n/a",IF(AB4942&gt;=0,"Met","Did Not Meet")))</f>
        <v>Did Not Meet</v>
      </c>
      <c r="L4942" s="13" t="str">
        <f>IF(Z4943&gt;94,"Met",IF(AB4943="--","n/a",IF(AB4943&gt;=0,"Met","Did Not Meet")))</f>
        <v>Did Not Meet</v>
      </c>
      <c r="M4942" s="1" t="s">
        <v>9</v>
      </c>
      <c r="N4942" s="68" t="s">
        <v>2497</v>
      </c>
      <c r="O4942" s="35"/>
      <c r="P4942" s="44"/>
      <c r="Q4942" s="108"/>
      <c r="R4942" s="5" t="s">
        <v>6</v>
      </c>
      <c r="S4942" s="1" t="s">
        <v>2</v>
      </c>
      <c r="T4942" s="1" t="s">
        <v>3</v>
      </c>
      <c r="U4942" s="5">
        <v>225</v>
      </c>
      <c r="V4942" s="1">
        <v>75.11</v>
      </c>
      <c r="W4942" s="1">
        <v>82.02</v>
      </c>
      <c r="X4942" s="6">
        <f t="shared" si="6302"/>
        <v>-6.9099999999999966</v>
      </c>
      <c r="Y4942" s="14">
        <v>215</v>
      </c>
      <c r="Z4942" s="1">
        <v>72.56</v>
      </c>
      <c r="AA4942" s="1">
        <v>80.09</v>
      </c>
      <c r="AB4942" s="72">
        <f t="shared" si="6314"/>
        <v>-7.5300000000000011</v>
      </c>
      <c r="AC4942" s="53"/>
    </row>
    <row r="4943" spans="1:29" x14ac:dyDescent="0.25">
      <c r="A4943" s="53">
        <v>6605058</v>
      </c>
      <c r="B4943" s="89" t="s">
        <v>2682</v>
      </c>
      <c r="C4943" s="53" t="s">
        <v>606</v>
      </c>
      <c r="D4943" s="50" t="s">
        <v>974</v>
      </c>
      <c r="E4943" s="47" t="str">
        <f>VLOOKUP('2012 Accountability Database'!A4938,Dems1112!$A$2:$G$1082,5)</f>
        <v>5-8</v>
      </c>
      <c r="F4943" s="65" t="s">
        <v>2487</v>
      </c>
      <c r="G4943" s="62"/>
      <c r="H4943" s="13" t="str">
        <f>IF(V4944&gt;94,"Met",IF(X4944="--","n/a",IF(X4944&gt;=0,"Met","Did Not Meet")))</f>
        <v>Did Not Meet</v>
      </c>
      <c r="I4943" s="13" t="str">
        <f>IF(V4945&gt;94,"Met",IF(X4945="--","n/a",IF(X4945&gt;=0,"Met","Did Not Meet")))</f>
        <v>Did Not Meet</v>
      </c>
      <c r="J4943" s="13"/>
      <c r="K4943" s="13" t="str">
        <f>IF(Z4944&gt;94,"Met",IF(AB4944="--","n/a",IF(AB4944&gt;=0,"Met","Did Not Meet")))</f>
        <v>Did Not Meet</v>
      </c>
      <c r="L4943" s="13" t="str">
        <f>IF(Z4945&gt;94,"Met",IF(AB4945="--","n/a",IF(AB4945&gt;=0,"Met","Did Not Meet")))</f>
        <v>Did Not Meet</v>
      </c>
      <c r="M4943" s="1" t="s">
        <v>9</v>
      </c>
      <c r="N4943" s="14"/>
      <c r="O4943" s="35" t="s">
        <v>2506</v>
      </c>
      <c r="P4943" s="83" t="str">
        <f t="shared" ref="P4943" si="6319">IF(P4938="No"," ", IF(P4940="No"," ",IF(P4939="No", " ",IF(P4941="No"," ","X"))))</f>
        <v xml:space="preserve"> </v>
      </c>
      <c r="Q4943" s="108"/>
      <c r="R4943" s="5" t="s">
        <v>6</v>
      </c>
      <c r="S4943" s="1" t="s">
        <v>2</v>
      </c>
      <c r="T4943" s="1" t="s">
        <v>7</v>
      </c>
      <c r="U4943" s="5">
        <v>116</v>
      </c>
      <c r="V4943" s="1">
        <v>62.93</v>
      </c>
      <c r="W4943" s="1">
        <v>75.180000000000007</v>
      </c>
      <c r="X4943" s="6">
        <f t="shared" si="6302"/>
        <v>-12.250000000000007</v>
      </c>
      <c r="Y4943" s="14">
        <v>109</v>
      </c>
      <c r="Z4943" s="1">
        <v>61.47</v>
      </c>
      <c r="AA4943" s="1">
        <v>74.739999999999995</v>
      </c>
      <c r="AB4943" s="72">
        <f t="shared" si="6314"/>
        <v>-13.269999999999996</v>
      </c>
      <c r="AC4943" s="53"/>
    </row>
    <row r="4944" spans="1:29" ht="15.75" x14ac:dyDescent="0.25">
      <c r="A4944" s="53">
        <v>6605058</v>
      </c>
      <c r="B4944" s="89" t="s">
        <v>2682</v>
      </c>
      <c r="C4944" s="53" t="s">
        <v>606</v>
      </c>
      <c r="D4944" s="50" t="s">
        <v>975</v>
      </c>
      <c r="E4944" s="48" t="str">
        <f>VLOOKUP('2012 Accountability Database'!A4938,Dems1112!$A$2:$G$1082,6)</f>
        <v>1 (Northwest AR)</v>
      </c>
      <c r="F4944" s="66"/>
      <c r="G4944" s="63" t="s">
        <v>2488</v>
      </c>
      <c r="H4944" s="61" t="str">
        <f t="shared" ref="H4944:I4944" si="6320">IF(H4942="Met","Yes",IF(H4943="Met","Yes","No"))</f>
        <v>No</v>
      </c>
      <c r="I4944" s="61" t="str">
        <f t="shared" si="6320"/>
        <v>No</v>
      </c>
      <c r="J4944" s="55"/>
      <c r="K4944" s="61" t="str">
        <f t="shared" ref="K4944:L4944" si="6321">IF(K4942="Met","Yes",IF(K4943="Met","Yes","No"))</f>
        <v>No</v>
      </c>
      <c r="L4944" s="61" t="str">
        <f t="shared" si="6321"/>
        <v>No</v>
      </c>
      <c r="M4944" s="1" t="s">
        <v>9</v>
      </c>
      <c r="N4944" s="14"/>
      <c r="O4944" s="35" t="s">
        <v>2505</v>
      </c>
      <c r="P4944" s="83" t="str">
        <f t="shared" ref="P4944" si="6322">IF(P4943="X"," ",IF(P4945="X"," ","X"))</f>
        <v xml:space="preserve"> </v>
      </c>
      <c r="Q4944" s="94" t="s">
        <v>2759</v>
      </c>
      <c r="R4944" s="5" t="s">
        <v>6</v>
      </c>
      <c r="S4944" s="1" t="s">
        <v>5</v>
      </c>
      <c r="T4944" s="1" t="s">
        <v>3</v>
      </c>
      <c r="U4944" s="5">
        <v>739</v>
      </c>
      <c r="V4944" s="1">
        <v>79.97</v>
      </c>
      <c r="W4944" s="1">
        <v>82.02</v>
      </c>
      <c r="X4944" s="6">
        <f t="shared" si="6302"/>
        <v>-2.0499999999999972</v>
      </c>
      <c r="Y4944" s="14">
        <v>649</v>
      </c>
      <c r="Z4944" s="1">
        <v>77.66</v>
      </c>
      <c r="AA4944" s="1">
        <v>80.09</v>
      </c>
      <c r="AB4944" s="72">
        <f t="shared" si="6314"/>
        <v>-2.4300000000000068</v>
      </c>
      <c r="AC4944" s="53"/>
    </row>
    <row r="4945" spans="1:29" x14ac:dyDescent="0.25">
      <c r="A4945" s="54">
        <v>6605058</v>
      </c>
      <c r="B4945" s="90" t="s">
        <v>2682</v>
      </c>
      <c r="C4945" s="54" t="s">
        <v>606</v>
      </c>
      <c r="D4945" s="4"/>
      <c r="E4945" s="4"/>
      <c r="F4945" s="67"/>
      <c r="G4945" s="64"/>
      <c r="H4945" s="43"/>
      <c r="I4945" s="43"/>
      <c r="J4945" s="43"/>
      <c r="K4945" s="43"/>
      <c r="L4945" s="43"/>
      <c r="M4945" s="4" t="s">
        <v>9</v>
      </c>
      <c r="N4945" s="15"/>
      <c r="O4945" s="38" t="s">
        <v>2482</v>
      </c>
      <c r="P4945" s="84" t="str">
        <f>IF(E4939="Achieving School"," ","X")</f>
        <v>X</v>
      </c>
      <c r="Q4945" s="91"/>
      <c r="R4945" s="4" t="s">
        <v>6</v>
      </c>
      <c r="S4945" s="4" t="s">
        <v>5</v>
      </c>
      <c r="T4945" s="4" t="s">
        <v>7</v>
      </c>
      <c r="U4945" s="4">
        <v>397</v>
      </c>
      <c r="V4945" s="4">
        <v>70.28</v>
      </c>
      <c r="W4945" s="4">
        <v>75.180000000000007</v>
      </c>
      <c r="X4945" s="7">
        <f t="shared" si="6302"/>
        <v>-4.9000000000000057</v>
      </c>
      <c r="Y4945" s="15">
        <v>351</v>
      </c>
      <c r="Z4945" s="4">
        <v>68.95</v>
      </c>
      <c r="AA4945" s="4">
        <v>74.739999999999995</v>
      </c>
      <c r="AB4945" s="73">
        <f t="shared" si="6314"/>
        <v>-5.789999999999992</v>
      </c>
      <c r="AC4945" s="54"/>
    </row>
    <row r="4946" spans="1:29" x14ac:dyDescent="0.25">
      <c r="A4946" s="1">
        <v>6606060</v>
      </c>
      <c r="B4946" s="87" t="s">
        <v>2683</v>
      </c>
      <c r="C4946" s="55" t="s">
        <v>666</v>
      </c>
      <c r="E4946" s="42"/>
      <c r="F4946" s="65" t="s">
        <v>2483</v>
      </c>
      <c r="G4946" s="62"/>
      <c r="H4946" s="37" t="str">
        <f>IF(V4946&gt;94,"Met",IF(X4946="--","n/a",IF(X4946&gt;=0,"Met","Did Not Meet")))</f>
        <v>Met</v>
      </c>
      <c r="I4946" s="37" t="str">
        <f>IF(V4947&gt;94,"Met",IF(X4947="--","n/a",IF(X4947&gt;=0,"Met","Did Not Meet")))</f>
        <v>Met</v>
      </c>
      <c r="K4946" s="13" t="str">
        <f>IF(Z4946&gt;94,"Met",IF(AB4946="--","n/a",IF(AB4946&gt;=0,"Met","Did Not Meet")))</f>
        <v>Did Not Meet</v>
      </c>
      <c r="L4946" s="13" t="str">
        <f>IF(Z4947&gt;94,"Met",IF(AB4947="--","n/a",IF(AB4947&gt;=0,"Met","Did Not Meet")))</f>
        <v>Did Not Meet</v>
      </c>
      <c r="M4946" s="1" t="s">
        <v>9</v>
      </c>
      <c r="N4946" s="14" t="s">
        <v>2502</v>
      </c>
      <c r="O4946" s="5"/>
      <c r="P4946" s="44" t="str">
        <f t="shared" ref="P4946" si="6323">IF(H4948="Yes",IF(I4948="Yes","Yes","No"),"No")</f>
        <v>Yes</v>
      </c>
      <c r="Q4946" s="93"/>
      <c r="R4946" s="5" t="s">
        <v>1</v>
      </c>
      <c r="S4946" s="1" t="s">
        <v>2</v>
      </c>
      <c r="T4946" s="1" t="s">
        <v>3</v>
      </c>
      <c r="U4946" s="5">
        <v>105</v>
      </c>
      <c r="V4946" s="1">
        <v>89.52</v>
      </c>
      <c r="W4946" s="1">
        <v>83.47</v>
      </c>
      <c r="X4946" s="9">
        <f t="shared" si="6302"/>
        <v>6.0499999999999972</v>
      </c>
      <c r="Y4946" s="14">
        <v>50</v>
      </c>
      <c r="Z4946" s="1">
        <v>88</v>
      </c>
      <c r="AA4946" s="1">
        <v>91.27</v>
      </c>
      <c r="AB4946" s="72">
        <f t="shared" si="6314"/>
        <v>-3.269999999999996</v>
      </c>
      <c r="AC4946" s="36"/>
    </row>
    <row r="4947" spans="1:29" ht="15.75" x14ac:dyDescent="0.25">
      <c r="A4947" s="53">
        <v>6606060</v>
      </c>
      <c r="B4947" s="89" t="s">
        <v>2683</v>
      </c>
      <c r="C4947" s="53" t="s">
        <v>666</v>
      </c>
      <c r="D4947" s="49" t="s">
        <v>2498</v>
      </c>
      <c r="E4947" s="34" t="str">
        <f>M4946</f>
        <v>Needs Improvement School</v>
      </c>
      <c r="F4947" s="65" t="s">
        <v>2484</v>
      </c>
      <c r="G4947" s="62"/>
      <c r="H4947" s="13" t="str">
        <f>IF(V4948&gt;94,"Met",IF(X4948="--","n/a",IF(X4948&gt;=0,"Met","Did Not Meet")))</f>
        <v>Did Not Meet</v>
      </c>
      <c r="I4947" s="13" t="str">
        <f>IF(V4949&gt;94,"Met",IF(X4949="--","n/a",IF(X4949&gt;=0,"Met","Did Not Meet")))</f>
        <v>Did Not Meet</v>
      </c>
      <c r="K4947" s="13" t="str">
        <f>IF(Z4948&gt;94,"Met",IF(AB4948="--","n/a",IF(AB4948&gt;=0,"Met","Did Not Meet")))</f>
        <v>Did Not Meet</v>
      </c>
      <c r="L4947" s="13" t="str">
        <f>IF(Z4949&gt;94,"Met",IF(AB4949="--","n/a",IF(AB4949&gt;=0,"Met","Did Not Meet")))</f>
        <v>Did Not Meet</v>
      </c>
      <c r="M4947" s="1" t="s">
        <v>9</v>
      </c>
      <c r="N4947" s="14" t="s">
        <v>2501</v>
      </c>
      <c r="O4947" s="5"/>
      <c r="P4947" s="44" t="str">
        <f t="shared" ref="P4947" si="6324">IF(K4948="Yes",IF(L4948="Yes","Yes","No"),"No")</f>
        <v>No</v>
      </c>
      <c r="Q4947" s="94" t="s">
        <v>2759</v>
      </c>
      <c r="R4947" s="5" t="s">
        <v>1</v>
      </c>
      <c r="S4947" s="1" t="s">
        <v>2</v>
      </c>
      <c r="T4947" s="1" t="s">
        <v>7</v>
      </c>
      <c r="U4947" s="5">
        <v>60</v>
      </c>
      <c r="V4947" s="1">
        <v>83.33</v>
      </c>
      <c r="W4947" s="1">
        <v>76.14</v>
      </c>
      <c r="X4947" s="9">
        <f t="shared" si="6302"/>
        <v>7.1899999999999977</v>
      </c>
      <c r="Y4947" s="14">
        <v>28</v>
      </c>
      <c r="Z4947" s="1">
        <v>85.71</v>
      </c>
      <c r="AA4947" s="1">
        <v>87.27</v>
      </c>
      <c r="AB4947" s="72">
        <f t="shared" si="6314"/>
        <v>-1.5600000000000023</v>
      </c>
      <c r="AC4947" s="53"/>
    </row>
    <row r="4948" spans="1:29" ht="15" customHeight="1" x14ac:dyDescent="0.25">
      <c r="A4948" s="53">
        <v>6606060</v>
      </c>
      <c r="B4948" s="89" t="s">
        <v>2683</v>
      </c>
      <c r="C4948" s="53" t="s">
        <v>666</v>
      </c>
      <c r="D4948" s="49" t="s">
        <v>2499</v>
      </c>
      <c r="E4948" s="35" t="str">
        <f>VLOOKUP('2012 Accountability Database'!$A4946,'2011 AYP'!A$2:B$1072,2)</f>
        <v xml:space="preserve"> MS (Met Standards)</v>
      </c>
      <c r="F4948" s="66"/>
      <c r="G4948" s="63" t="s">
        <v>2485</v>
      </c>
      <c r="H4948" s="60" t="str">
        <f t="shared" ref="H4948:I4948" si="6325">IF(H4946="Met","Yes",IF(H4947="Met","Yes","No"))</f>
        <v>Yes</v>
      </c>
      <c r="I4948" s="60" t="str">
        <f t="shared" si="6325"/>
        <v>Yes</v>
      </c>
      <c r="J4948" s="42"/>
      <c r="K4948" s="60" t="str">
        <f t="shared" ref="K4948:L4948" si="6326">IF(K4946="Met","Yes",IF(K4947="Met","Yes","No"))</f>
        <v>No</v>
      </c>
      <c r="L4948" s="60" t="str">
        <f t="shared" si="6326"/>
        <v>No</v>
      </c>
      <c r="M4948" s="1" t="s">
        <v>9</v>
      </c>
      <c r="N4948" s="14" t="s">
        <v>2503</v>
      </c>
      <c r="O4948" s="5"/>
      <c r="P4948" s="44" t="str">
        <f t="shared" ref="P4948" si="6327">IF(H4952="Yes",IF(I4952="Yes","Yes","No"),"No")</f>
        <v>No</v>
      </c>
      <c r="Q4948" s="108" t="s">
        <v>2758</v>
      </c>
      <c r="R4948" s="5" t="s">
        <v>1</v>
      </c>
      <c r="S4948" s="1" t="s">
        <v>5</v>
      </c>
      <c r="T4948" s="1" t="s">
        <v>3</v>
      </c>
      <c r="U4948" s="5">
        <v>354</v>
      </c>
      <c r="V4948" s="1">
        <v>82.2</v>
      </c>
      <c r="W4948" s="1">
        <v>83.47</v>
      </c>
      <c r="X4948" s="6">
        <f t="shared" si="6302"/>
        <v>-1.269999999999996</v>
      </c>
      <c r="Y4948" s="14">
        <v>177</v>
      </c>
      <c r="Z4948" s="1">
        <v>85.88</v>
      </c>
      <c r="AA4948" s="1">
        <v>91.27</v>
      </c>
      <c r="AB4948" s="72">
        <f t="shared" si="6314"/>
        <v>-5.3900000000000006</v>
      </c>
      <c r="AC4948" s="53"/>
    </row>
    <row r="4949" spans="1:29" x14ac:dyDescent="0.25">
      <c r="A4949" s="53">
        <v>6606060</v>
      </c>
      <c r="B4949" s="89" t="s">
        <v>2683</v>
      </c>
      <c r="C4949" s="53" t="s">
        <v>666</v>
      </c>
      <c r="D4949" s="49" t="s">
        <v>2507</v>
      </c>
      <c r="E4949" s="47">
        <f>VLOOKUP('2012 Accountability Database'!A4946,Dems1112!$A$2:$G$1082,3)</f>
        <v>0.08</v>
      </c>
      <c r="F4949" s="66"/>
      <c r="G4949" s="52"/>
      <c r="M4949" s="1" t="s">
        <v>9</v>
      </c>
      <c r="N4949" s="14" t="s">
        <v>2504</v>
      </c>
      <c r="O4949" s="5"/>
      <c r="P4949" s="44" t="str">
        <f t="shared" ref="P4949" si="6328">IF(K4952="Yes",IF(L4952="Yes","Yes","No"),"No")</f>
        <v>No</v>
      </c>
      <c r="Q4949" s="108"/>
      <c r="R4949" s="5" t="s">
        <v>1</v>
      </c>
      <c r="S4949" s="1" t="s">
        <v>5</v>
      </c>
      <c r="T4949" s="1" t="s">
        <v>7</v>
      </c>
      <c r="U4949" s="5">
        <v>206</v>
      </c>
      <c r="V4949" s="1">
        <v>74.27</v>
      </c>
      <c r="W4949" s="1">
        <v>76.14</v>
      </c>
      <c r="X4949" s="6">
        <f t="shared" si="6302"/>
        <v>-1.8700000000000045</v>
      </c>
      <c r="Y4949" s="14">
        <v>101</v>
      </c>
      <c r="Z4949" s="1">
        <v>82.18</v>
      </c>
      <c r="AA4949" s="1">
        <v>87.27</v>
      </c>
      <c r="AB4949" s="72">
        <f t="shared" si="6314"/>
        <v>-5.0899999999999892</v>
      </c>
      <c r="AC4949" s="53"/>
    </row>
    <row r="4950" spans="1:29" x14ac:dyDescent="0.25">
      <c r="A4950" s="53">
        <v>6606060</v>
      </c>
      <c r="B4950" s="89" t="s">
        <v>2683</v>
      </c>
      <c r="C4950" s="53" t="s">
        <v>666</v>
      </c>
      <c r="D4950" s="50" t="s">
        <v>2508</v>
      </c>
      <c r="E4950" s="47">
        <f>VLOOKUP('2012 Accountability Database'!A4946,Dems1112!$A$2:$G$1082,4)</f>
        <v>0.62</v>
      </c>
      <c r="F4950" s="65" t="s">
        <v>2486</v>
      </c>
      <c r="G4950" s="62"/>
      <c r="H4950" s="13" t="str">
        <f>IF(V4950&gt;94,"Met",IF(X4950="--","n/a",IF(X4950&gt;=0,"Met","Did Not Meet")))</f>
        <v>Did Not Meet</v>
      </c>
      <c r="I4950" s="13" t="str">
        <f>IF(V4951&gt;94,"Met",IF(X4951="--","n/a",IF(X4951&gt;=0,"Met","Did Not Meet")))</f>
        <v>Did Not Meet</v>
      </c>
      <c r="J4950" s="13"/>
      <c r="K4950" s="13" t="str">
        <f>IF(Z4950&gt;94,"Met",IF(AB4950="--","n/a",IF(AB4950&gt;=0,"Met","Did Not Meet")))</f>
        <v>Did Not Meet</v>
      </c>
      <c r="L4950" s="13" t="str">
        <f>IF(Z4951&gt;94,"Met",IF(AB4951="--","n/a",IF(AB4951&gt;=0,"Met","Did Not Meet")))</f>
        <v>Did Not Meet</v>
      </c>
      <c r="M4950" s="5" t="s">
        <v>9</v>
      </c>
      <c r="N4950" s="68" t="s">
        <v>2497</v>
      </c>
      <c r="O4950" s="35"/>
      <c r="P4950" s="44"/>
      <c r="Q4950" s="108"/>
      <c r="R4950" s="5" t="s">
        <v>6</v>
      </c>
      <c r="S4950" s="5" t="s">
        <v>2</v>
      </c>
      <c r="T4950" s="5" t="s">
        <v>3</v>
      </c>
      <c r="U4950" s="5">
        <v>105</v>
      </c>
      <c r="V4950" s="5">
        <v>86.67</v>
      </c>
      <c r="W4950" s="5">
        <v>92.48</v>
      </c>
      <c r="X4950" s="8">
        <f t="shared" si="6302"/>
        <v>-5.8100000000000023</v>
      </c>
      <c r="Y4950" s="14">
        <v>50</v>
      </c>
      <c r="Z4950" s="5">
        <v>62</v>
      </c>
      <c r="AA4950" s="5">
        <v>84</v>
      </c>
      <c r="AB4950" s="72">
        <f t="shared" si="6314"/>
        <v>-22</v>
      </c>
      <c r="AC4950" s="53"/>
    </row>
    <row r="4951" spans="1:29" x14ac:dyDescent="0.25">
      <c r="A4951" s="53">
        <v>6606060</v>
      </c>
      <c r="B4951" s="89" t="s">
        <v>2683</v>
      </c>
      <c r="C4951" s="53" t="s">
        <v>666</v>
      </c>
      <c r="D4951" s="50" t="s">
        <v>974</v>
      </c>
      <c r="E4951" s="47" t="str">
        <f>VLOOKUP('2012 Accountability Database'!A4946,Dems1112!$A$2:$G$1082,5)</f>
        <v>K-4</v>
      </c>
      <c r="F4951" s="65" t="s">
        <v>2487</v>
      </c>
      <c r="G4951" s="62"/>
      <c r="H4951" s="13" t="str">
        <f>IF(V4952&gt;94,"Met",IF(X4952="--","n/a",IF(X4952&gt;=0,"Met","Did Not Meet")))</f>
        <v>Did Not Meet</v>
      </c>
      <c r="I4951" s="13" t="str">
        <f>IF(V4953&gt;94,"Met",IF(X4953="--","n/a",IF(X4953&gt;=0,"Met","Did Not Meet")))</f>
        <v>Did Not Meet</v>
      </c>
      <c r="J4951" s="13"/>
      <c r="K4951" s="13" t="str">
        <f>IF(Z4952&gt;94,"Met",IF(AB4952="--","n/a",IF(AB4952&gt;=0,"Met","Did Not Meet")))</f>
        <v>Did Not Meet</v>
      </c>
      <c r="L4951" s="13" t="str">
        <f>IF(Z4953&gt;94,"Met",IF(AB4953="--","n/a",IF(AB4953&gt;=0,"Met","Did Not Meet")))</f>
        <v>Did Not Meet</v>
      </c>
      <c r="M4951" s="1" t="s">
        <v>9</v>
      </c>
      <c r="N4951" s="14"/>
      <c r="O4951" s="35" t="s">
        <v>2506</v>
      </c>
      <c r="P4951" s="83" t="str">
        <f t="shared" ref="P4951" si="6329">IF(P4946="No"," ", IF(P4948="No"," ",IF(P4947="No", " ",IF(P4949="No"," ","X"))))</f>
        <v xml:space="preserve"> </v>
      </c>
      <c r="Q4951" s="108"/>
      <c r="R4951" s="5" t="s">
        <v>6</v>
      </c>
      <c r="S4951" s="1" t="s">
        <v>2</v>
      </c>
      <c r="T4951" s="1" t="s">
        <v>7</v>
      </c>
      <c r="U4951" s="5">
        <v>60</v>
      </c>
      <c r="V4951" s="1">
        <v>80</v>
      </c>
      <c r="W4951" s="1">
        <v>89.95</v>
      </c>
      <c r="X4951" s="6">
        <f t="shared" si="6302"/>
        <v>-9.9500000000000028</v>
      </c>
      <c r="Y4951" s="14">
        <v>28</v>
      </c>
      <c r="Z4951" s="1">
        <v>64.290000000000006</v>
      </c>
      <c r="AA4951" s="1">
        <v>84.72</v>
      </c>
      <c r="AB4951" s="72">
        <f t="shared" si="6314"/>
        <v>-20.429999999999993</v>
      </c>
      <c r="AC4951" s="53"/>
    </row>
    <row r="4952" spans="1:29" ht="15.75" x14ac:dyDescent="0.25">
      <c r="A4952" s="53">
        <v>6606060</v>
      </c>
      <c r="B4952" s="89" t="s">
        <v>2683</v>
      </c>
      <c r="C4952" s="53" t="s">
        <v>666</v>
      </c>
      <c r="D4952" s="50" t="s">
        <v>975</v>
      </c>
      <c r="E4952" s="48" t="str">
        <f>VLOOKUP('2012 Accountability Database'!A4946,Dems1112!$A$2:$G$1082,6)</f>
        <v>1 (Northwest AR)</v>
      </c>
      <c r="F4952" s="66"/>
      <c r="G4952" s="63" t="s">
        <v>2488</v>
      </c>
      <c r="H4952" s="61" t="str">
        <f t="shared" ref="H4952:I4952" si="6330">IF(H4950="Met","Yes",IF(H4951="Met","Yes","No"))</f>
        <v>No</v>
      </c>
      <c r="I4952" s="61" t="str">
        <f t="shared" si="6330"/>
        <v>No</v>
      </c>
      <c r="J4952" s="55"/>
      <c r="K4952" s="61" t="str">
        <f t="shared" ref="K4952:L4952" si="6331">IF(K4950="Met","Yes",IF(K4951="Met","Yes","No"))</f>
        <v>No</v>
      </c>
      <c r="L4952" s="61" t="str">
        <f t="shared" si="6331"/>
        <v>No</v>
      </c>
      <c r="M4952" s="1" t="s">
        <v>9</v>
      </c>
      <c r="N4952" s="14"/>
      <c r="O4952" s="35" t="s">
        <v>2505</v>
      </c>
      <c r="P4952" s="83" t="str">
        <f t="shared" ref="P4952" si="6332">IF(P4951="X"," ",IF(P4953="X"," ","X"))</f>
        <v xml:space="preserve"> </v>
      </c>
      <c r="Q4952" s="94" t="s">
        <v>2759</v>
      </c>
      <c r="R4952" s="5" t="s">
        <v>6</v>
      </c>
      <c r="S4952" s="1" t="s">
        <v>5</v>
      </c>
      <c r="T4952" s="1" t="s">
        <v>3</v>
      </c>
      <c r="U4952" s="5">
        <v>354</v>
      </c>
      <c r="V4952" s="1">
        <v>86.16</v>
      </c>
      <c r="W4952" s="1">
        <v>92.48</v>
      </c>
      <c r="X4952" s="6">
        <f t="shared" si="6302"/>
        <v>-6.3200000000000074</v>
      </c>
      <c r="Y4952" s="14">
        <v>177</v>
      </c>
      <c r="Z4952" s="1">
        <v>69.489999999999995</v>
      </c>
      <c r="AA4952" s="1">
        <v>84</v>
      </c>
      <c r="AB4952" s="72">
        <f t="shared" si="6314"/>
        <v>-14.510000000000005</v>
      </c>
      <c r="AC4952" s="53"/>
    </row>
    <row r="4953" spans="1:29" x14ac:dyDescent="0.25">
      <c r="A4953" s="54">
        <v>6606060</v>
      </c>
      <c r="B4953" s="90" t="s">
        <v>2683</v>
      </c>
      <c r="C4953" s="54" t="s">
        <v>666</v>
      </c>
      <c r="D4953" s="4"/>
      <c r="E4953" s="4"/>
      <c r="F4953" s="67"/>
      <c r="G4953" s="64"/>
      <c r="H4953" s="43"/>
      <c r="I4953" s="43"/>
      <c r="J4953" s="43"/>
      <c r="K4953" s="43"/>
      <c r="L4953" s="43"/>
      <c r="M4953" s="4" t="s">
        <v>9</v>
      </c>
      <c r="N4953" s="15"/>
      <c r="O4953" s="38" t="s">
        <v>2482</v>
      </c>
      <c r="P4953" s="84" t="str">
        <f>IF(E4947="Achieving School"," ","X")</f>
        <v>X</v>
      </c>
      <c r="Q4953" s="91"/>
      <c r="R4953" s="4" t="s">
        <v>6</v>
      </c>
      <c r="S4953" s="4" t="s">
        <v>5</v>
      </c>
      <c r="T4953" s="4" t="s">
        <v>7</v>
      </c>
      <c r="U4953" s="4">
        <v>206</v>
      </c>
      <c r="V4953" s="4">
        <v>81.069999999999993</v>
      </c>
      <c r="W4953" s="4">
        <v>89.95</v>
      </c>
      <c r="X4953" s="7">
        <f t="shared" si="6302"/>
        <v>-8.8800000000000097</v>
      </c>
      <c r="Y4953" s="15">
        <v>101</v>
      </c>
      <c r="Z4953" s="4">
        <v>70.3</v>
      </c>
      <c r="AA4953" s="4">
        <v>84.72</v>
      </c>
      <c r="AB4953" s="73">
        <f t="shared" si="6314"/>
        <v>-14.420000000000002</v>
      </c>
      <c r="AC4953" s="54"/>
    </row>
    <row r="4954" spans="1:29" x14ac:dyDescent="0.25">
      <c r="A4954" s="1">
        <v>6606061</v>
      </c>
      <c r="B4954" s="87" t="s">
        <v>2683</v>
      </c>
      <c r="C4954" s="55" t="s">
        <v>667</v>
      </c>
      <c r="E4954" s="42"/>
      <c r="F4954" s="65" t="s">
        <v>2483</v>
      </c>
      <c r="G4954" s="62"/>
      <c r="H4954" s="37" t="str">
        <f>IF(V4954&gt;94,"Met",IF(X4954="--","n/a",IF(X4954&gt;=0,"Met","Did Not Meet")))</f>
        <v>Met</v>
      </c>
      <c r="I4954" s="37" t="str">
        <f>IF(V4955&gt;94,"Met",IF(X4955="--","n/a",IF(X4955&gt;=0,"Met","Did Not Meet")))</f>
        <v>Met</v>
      </c>
      <c r="K4954" s="13" t="str">
        <f>IF(Z4954&gt;94,"Met",IF(AB4954="--","n/a",IF(AB4954&gt;=0,"Met","Did Not Meet")))</f>
        <v>Met</v>
      </c>
      <c r="L4954" s="13" t="str">
        <f>IF(Z4955&gt;94,"Met",IF(AB4955="--","n/a",IF(AB4955&gt;=0,"Met","Did Not Meet")))</f>
        <v>Met</v>
      </c>
      <c r="M4954" s="5" t="s">
        <v>4</v>
      </c>
      <c r="N4954" s="14" t="s">
        <v>2502</v>
      </c>
      <c r="O4954" s="5"/>
      <c r="P4954" s="44" t="str">
        <f t="shared" ref="P4954" si="6333">IF(H4956="Yes",IF(I4956="Yes","Yes","No"),"No")</f>
        <v>Yes</v>
      </c>
      <c r="Q4954" s="93"/>
      <c r="R4954" s="5" t="s">
        <v>1</v>
      </c>
      <c r="S4954" s="5" t="s">
        <v>2</v>
      </c>
      <c r="T4954" s="5" t="s">
        <v>3</v>
      </c>
      <c r="U4954" s="5">
        <v>255</v>
      </c>
      <c r="V4954" s="5">
        <v>80.78</v>
      </c>
      <c r="W4954" s="5">
        <v>70.849999999999994</v>
      </c>
      <c r="X4954" s="11">
        <f t="shared" si="6302"/>
        <v>9.9300000000000068</v>
      </c>
      <c r="Y4954" s="14">
        <v>243</v>
      </c>
      <c r="Z4954" s="5">
        <v>82.72</v>
      </c>
      <c r="AA4954" s="5">
        <v>72.540000000000006</v>
      </c>
      <c r="AB4954" s="71">
        <f t="shared" si="6314"/>
        <v>10.179999999999993</v>
      </c>
      <c r="AC4954" s="36"/>
    </row>
    <row r="4955" spans="1:29" ht="15.75" x14ac:dyDescent="0.25">
      <c r="A4955" s="53">
        <v>6606061</v>
      </c>
      <c r="B4955" s="89" t="s">
        <v>2683</v>
      </c>
      <c r="C4955" s="53" t="s">
        <v>667</v>
      </c>
      <c r="D4955" s="49" t="s">
        <v>2498</v>
      </c>
      <c r="E4955" s="34" t="str">
        <f>M4954</f>
        <v>Achieving School</v>
      </c>
      <c r="F4955" s="65" t="s">
        <v>2484</v>
      </c>
      <c r="G4955" s="62"/>
      <c r="H4955" s="13" t="str">
        <f>IF(V4956&gt;94,"Met",IF(X4956="--","n/a",IF(X4956&gt;=0,"Met","Did Not Meet")))</f>
        <v>Met</v>
      </c>
      <c r="I4955" s="13" t="str">
        <f>IF(V4957&gt;94,"Met",IF(X4957="--","n/a",IF(X4957&gt;=0,"Met","Did Not Meet")))</f>
        <v>Met</v>
      </c>
      <c r="K4955" s="13" t="str">
        <f>IF(Z4956&gt;94,"Met",IF(AB4956="--","n/a",IF(AB4956&gt;=0,"Met","Did Not Meet")))</f>
        <v>Met</v>
      </c>
      <c r="L4955" s="13" t="str">
        <f>IF(Z4957&gt;94,"Met",IF(AB4957="--","n/a",IF(AB4957&gt;=0,"Met","Did Not Meet")))</f>
        <v>Met</v>
      </c>
      <c r="M4955" s="1" t="s">
        <v>4</v>
      </c>
      <c r="N4955" s="14" t="s">
        <v>2501</v>
      </c>
      <c r="O4955" s="5"/>
      <c r="P4955" s="44" t="str">
        <f t="shared" ref="P4955" si="6334">IF(K4956="Yes",IF(L4956="Yes","Yes","No"),"No")</f>
        <v>Yes</v>
      </c>
      <c r="Q4955" s="94" t="s">
        <v>2759</v>
      </c>
      <c r="R4955" s="5" t="s">
        <v>1</v>
      </c>
      <c r="S4955" s="1" t="s">
        <v>2</v>
      </c>
      <c r="T4955" s="1" t="s">
        <v>7</v>
      </c>
      <c r="U4955" s="5">
        <v>160</v>
      </c>
      <c r="V4955" s="1">
        <v>72.5</v>
      </c>
      <c r="W4955" s="1">
        <v>62.91</v>
      </c>
      <c r="X4955" s="9">
        <f t="shared" si="6302"/>
        <v>9.5900000000000034</v>
      </c>
      <c r="Y4955" s="14">
        <v>148</v>
      </c>
      <c r="Z4955" s="1">
        <v>76.349999999999994</v>
      </c>
      <c r="AA4955" s="1">
        <v>64.7</v>
      </c>
      <c r="AB4955" s="71">
        <f t="shared" si="6314"/>
        <v>11.649999999999991</v>
      </c>
      <c r="AC4955" s="53"/>
    </row>
    <row r="4956" spans="1:29" ht="15" customHeight="1" x14ac:dyDescent="0.25">
      <c r="A4956" s="53">
        <v>6606061</v>
      </c>
      <c r="B4956" s="89" t="s">
        <v>2683</v>
      </c>
      <c r="C4956" s="53" t="s">
        <v>667</v>
      </c>
      <c r="D4956" s="49" t="s">
        <v>2499</v>
      </c>
      <c r="E4956" s="35" t="str">
        <f>VLOOKUP('2012 Accountability Database'!$A4954,'2011 AYP'!A$2:B$1072,2)</f>
        <v>SI_1 (School Improvement Year 1)</v>
      </c>
      <c r="F4956" s="66"/>
      <c r="G4956" s="63" t="s">
        <v>2485</v>
      </c>
      <c r="H4956" s="60" t="str">
        <f t="shared" ref="H4956:I4956" si="6335">IF(H4954="Met","Yes",IF(H4955="Met","Yes","No"))</f>
        <v>Yes</v>
      </c>
      <c r="I4956" s="60" t="str">
        <f t="shared" si="6335"/>
        <v>Yes</v>
      </c>
      <c r="J4956" s="42"/>
      <c r="K4956" s="60" t="str">
        <f t="shared" ref="K4956:L4956" si="6336">IF(K4954="Met","Yes",IF(K4955="Met","Yes","No"))</f>
        <v>Yes</v>
      </c>
      <c r="L4956" s="60" t="str">
        <f t="shared" si="6336"/>
        <v>Yes</v>
      </c>
      <c r="M4956" s="1" t="s">
        <v>4</v>
      </c>
      <c r="N4956" s="14" t="s">
        <v>2503</v>
      </c>
      <c r="O4956" s="5"/>
      <c r="P4956" s="44" t="str">
        <f t="shared" ref="P4956" si="6337">IF(H4960="Yes",IF(I4960="Yes","Yes","No"),"No")</f>
        <v>Yes</v>
      </c>
      <c r="Q4956" s="108" t="s">
        <v>2758</v>
      </c>
      <c r="R4956" s="5" t="s">
        <v>1</v>
      </c>
      <c r="S4956" s="1" t="s">
        <v>5</v>
      </c>
      <c r="T4956" s="1" t="s">
        <v>3</v>
      </c>
      <c r="U4956" s="5">
        <v>816</v>
      </c>
      <c r="V4956" s="1">
        <v>73.650000000000006</v>
      </c>
      <c r="W4956" s="1">
        <v>70.849999999999994</v>
      </c>
      <c r="X4956" s="9">
        <f t="shared" si="6302"/>
        <v>2.8000000000000114</v>
      </c>
      <c r="Y4956" s="14">
        <v>773</v>
      </c>
      <c r="Z4956" s="1">
        <v>75.94</v>
      </c>
      <c r="AA4956" s="1">
        <v>72.540000000000006</v>
      </c>
      <c r="AB4956" s="71">
        <f t="shared" si="6314"/>
        <v>3.3999999999999915</v>
      </c>
      <c r="AC4956" s="53"/>
    </row>
    <row r="4957" spans="1:29" x14ac:dyDescent="0.25">
      <c r="A4957" s="53">
        <v>6606061</v>
      </c>
      <c r="B4957" s="89" t="s">
        <v>2683</v>
      </c>
      <c r="C4957" s="53" t="s">
        <v>667</v>
      </c>
      <c r="D4957" s="49" t="s">
        <v>2507</v>
      </c>
      <c r="E4957" s="47">
        <f>VLOOKUP('2012 Accountability Database'!A4954,Dems1112!$A$2:$G$1082,3)</f>
        <v>0.05</v>
      </c>
      <c r="F4957" s="66"/>
      <c r="G4957" s="52"/>
      <c r="M4957" s="1" t="s">
        <v>4</v>
      </c>
      <c r="N4957" s="14" t="s">
        <v>2504</v>
      </c>
      <c r="O4957" s="5"/>
      <c r="P4957" s="44" t="str">
        <f t="shared" ref="P4957" si="6338">IF(K4960="Yes",IF(L4960="Yes","Yes","No"),"No")</f>
        <v>Yes</v>
      </c>
      <c r="Q4957" s="108"/>
      <c r="R4957" s="5" t="s">
        <v>1</v>
      </c>
      <c r="S4957" s="1" t="s">
        <v>5</v>
      </c>
      <c r="T4957" s="1" t="s">
        <v>7</v>
      </c>
      <c r="U4957" s="5">
        <v>486</v>
      </c>
      <c r="V4957" s="1">
        <v>63.99</v>
      </c>
      <c r="W4957" s="1">
        <v>62.91</v>
      </c>
      <c r="X4957" s="9">
        <f t="shared" si="6302"/>
        <v>1.0800000000000054</v>
      </c>
      <c r="Y4957" s="14">
        <v>449</v>
      </c>
      <c r="Z4957" s="1">
        <v>67.48</v>
      </c>
      <c r="AA4957" s="1">
        <v>64.7</v>
      </c>
      <c r="AB4957" s="71">
        <f t="shared" si="6314"/>
        <v>2.7800000000000011</v>
      </c>
      <c r="AC4957" s="53"/>
    </row>
    <row r="4958" spans="1:29" x14ac:dyDescent="0.25">
      <c r="A4958" s="53">
        <v>6606061</v>
      </c>
      <c r="B4958" s="89" t="s">
        <v>2683</v>
      </c>
      <c r="C4958" s="53" t="s">
        <v>667</v>
      </c>
      <c r="D4958" s="50" t="s">
        <v>2508</v>
      </c>
      <c r="E4958" s="47">
        <f>VLOOKUP('2012 Accountability Database'!A4954,Dems1112!$A$2:$G$1082,4)</f>
        <v>0.61</v>
      </c>
      <c r="F4958" s="65" t="s">
        <v>2486</v>
      </c>
      <c r="G4958" s="62"/>
      <c r="H4958" s="13" t="str">
        <f>IF(V4958&gt;94,"Met",IF(X4958="--","n/a",IF(X4958&gt;=0,"Met","Did Not Meet")))</f>
        <v>Met</v>
      </c>
      <c r="I4958" s="13" t="str">
        <f>IF(V4959&gt;94,"Met",IF(X4959="--","n/a",IF(X4959&gt;=0,"Met","Did Not Meet")))</f>
        <v>Met</v>
      </c>
      <c r="J4958" s="13"/>
      <c r="K4958" s="13" t="str">
        <f>IF(Z4958&gt;94,"Met",IF(AB4958="--","n/a",IF(AB4958&gt;=0,"Met","Did Not Meet")))</f>
        <v>Met</v>
      </c>
      <c r="L4958" s="13" t="str">
        <f>IF(Z4959&gt;94,"Met",IF(AB4959="--","n/a",IF(AB4959&gt;=0,"Met","Did Not Meet")))</f>
        <v>Met</v>
      </c>
      <c r="M4958" s="1" t="s">
        <v>4</v>
      </c>
      <c r="N4958" s="68" t="s">
        <v>2497</v>
      </c>
      <c r="O4958" s="35"/>
      <c r="P4958" s="44"/>
      <c r="Q4958" s="108"/>
      <c r="R4958" s="5" t="s">
        <v>6</v>
      </c>
      <c r="S4958" s="1" t="s">
        <v>2</v>
      </c>
      <c r="T4958" s="1" t="s">
        <v>3</v>
      </c>
      <c r="U4958" s="5">
        <v>271</v>
      </c>
      <c r="V4958" s="1">
        <v>83.03</v>
      </c>
      <c r="W4958" s="1">
        <v>77.819999999999993</v>
      </c>
      <c r="X4958" s="9">
        <f t="shared" si="6302"/>
        <v>5.210000000000008</v>
      </c>
      <c r="Y4958" s="14">
        <v>243</v>
      </c>
      <c r="Z4958" s="1">
        <v>76.13</v>
      </c>
      <c r="AA4958" s="1">
        <v>73.22</v>
      </c>
      <c r="AB4958" s="71">
        <f t="shared" si="6314"/>
        <v>2.9099999999999966</v>
      </c>
      <c r="AC4958" s="53"/>
    </row>
    <row r="4959" spans="1:29" x14ac:dyDescent="0.25">
      <c r="A4959" s="53">
        <v>6606061</v>
      </c>
      <c r="B4959" s="89" t="s">
        <v>2683</v>
      </c>
      <c r="C4959" s="53" t="s">
        <v>667</v>
      </c>
      <c r="D4959" s="50" t="s">
        <v>974</v>
      </c>
      <c r="E4959" s="47" t="str">
        <f>VLOOKUP('2012 Accountability Database'!A4954,Dems1112!$A$2:$G$1082,5)</f>
        <v>5-8</v>
      </c>
      <c r="F4959" s="65" t="s">
        <v>2487</v>
      </c>
      <c r="G4959" s="62"/>
      <c r="H4959" s="13" t="str">
        <f>IF(V4960&gt;94,"Met",IF(X4960="--","n/a",IF(X4960&gt;=0,"Met","Did Not Meet")))</f>
        <v>Met</v>
      </c>
      <c r="I4959" s="13" t="str">
        <f>IF(V4961&gt;94,"Met",IF(X4961="--","n/a",IF(X4961&gt;=0,"Met","Did Not Meet")))</f>
        <v>Met</v>
      </c>
      <c r="J4959" s="13"/>
      <c r="K4959" s="13" t="str">
        <f>IF(Z4960&gt;94,"Met",IF(AB4960="--","n/a",IF(AB4960&gt;=0,"Met","Did Not Meet")))</f>
        <v>Met</v>
      </c>
      <c r="L4959" s="13" t="str">
        <f>IF(Z4961&gt;94,"Met",IF(AB4961="--","n/a",IF(AB4961&gt;=0,"Met","Did Not Meet")))</f>
        <v>Met</v>
      </c>
      <c r="M4959" s="5" t="s">
        <v>4</v>
      </c>
      <c r="N4959" s="14"/>
      <c r="O4959" s="35" t="s">
        <v>2506</v>
      </c>
      <c r="P4959" s="83" t="str">
        <f t="shared" ref="P4959" si="6339">IF(P4954="No"," ", IF(P4956="No"," ",IF(P4955="No", " ",IF(P4957="No"," ","X"))))</f>
        <v>X</v>
      </c>
      <c r="Q4959" s="108"/>
      <c r="R4959" s="5" t="s">
        <v>6</v>
      </c>
      <c r="S4959" s="5" t="s">
        <v>2</v>
      </c>
      <c r="T4959" s="5" t="s">
        <v>7</v>
      </c>
      <c r="U4959" s="5">
        <v>162</v>
      </c>
      <c r="V4959" s="5">
        <v>75.930000000000007</v>
      </c>
      <c r="W4959" s="5">
        <v>70.28</v>
      </c>
      <c r="X4959" s="11">
        <f t="shared" si="6302"/>
        <v>5.6500000000000057</v>
      </c>
      <c r="Y4959" s="14">
        <v>148</v>
      </c>
      <c r="Z4959" s="5">
        <v>70.95</v>
      </c>
      <c r="AA4959" s="5">
        <v>66.400000000000006</v>
      </c>
      <c r="AB4959" s="71">
        <f t="shared" si="6314"/>
        <v>4.5499999999999972</v>
      </c>
      <c r="AC4959" s="53"/>
    </row>
    <row r="4960" spans="1:29" ht="15.75" x14ac:dyDescent="0.25">
      <c r="A4960" s="53">
        <v>6606061</v>
      </c>
      <c r="B4960" s="89" t="s">
        <v>2683</v>
      </c>
      <c r="C4960" s="53" t="s">
        <v>667</v>
      </c>
      <c r="D4960" s="50" t="s">
        <v>975</v>
      </c>
      <c r="E4960" s="48" t="str">
        <f>VLOOKUP('2012 Accountability Database'!A4954,Dems1112!$A$2:$G$1082,6)</f>
        <v>1 (Northwest AR)</v>
      </c>
      <c r="F4960" s="66"/>
      <c r="G4960" s="63" t="s">
        <v>2488</v>
      </c>
      <c r="H4960" s="61" t="str">
        <f t="shared" ref="H4960:I4960" si="6340">IF(H4958="Met","Yes",IF(H4959="Met","Yes","No"))</f>
        <v>Yes</v>
      </c>
      <c r="I4960" s="61" t="str">
        <f t="shared" si="6340"/>
        <v>Yes</v>
      </c>
      <c r="J4960" s="55"/>
      <c r="K4960" s="61" t="str">
        <f t="shared" ref="K4960:L4960" si="6341">IF(K4958="Met","Yes",IF(K4959="Met","Yes","No"))</f>
        <v>Yes</v>
      </c>
      <c r="L4960" s="61" t="str">
        <f t="shared" si="6341"/>
        <v>Yes</v>
      </c>
      <c r="M4960" s="1" t="s">
        <v>4</v>
      </c>
      <c r="N4960" s="14"/>
      <c r="O4960" s="35" t="s">
        <v>2505</v>
      </c>
      <c r="P4960" s="83" t="str">
        <f t="shared" ref="P4960" si="6342">IF(P4959="X"," ",IF(P4961="X"," ","X"))</f>
        <v xml:space="preserve"> </v>
      </c>
      <c r="Q4960" s="94" t="s">
        <v>2759</v>
      </c>
      <c r="R4960" s="5" t="s">
        <v>6</v>
      </c>
      <c r="S4960" s="1" t="s">
        <v>5</v>
      </c>
      <c r="T4960" s="1" t="s">
        <v>3</v>
      </c>
      <c r="U4960" s="5">
        <v>882</v>
      </c>
      <c r="V4960" s="1">
        <v>79.25</v>
      </c>
      <c r="W4960" s="1">
        <v>77.819999999999993</v>
      </c>
      <c r="X4960" s="9">
        <f t="shared" si="6302"/>
        <v>1.4300000000000068</v>
      </c>
      <c r="Y4960" s="14">
        <v>773</v>
      </c>
      <c r="Z4960" s="1">
        <v>75.55</v>
      </c>
      <c r="AA4960" s="1">
        <v>73.22</v>
      </c>
      <c r="AB4960" s="71">
        <f t="shared" si="6314"/>
        <v>2.3299999999999983</v>
      </c>
      <c r="AC4960" s="53"/>
    </row>
    <row r="4961" spans="1:29" x14ac:dyDescent="0.25">
      <c r="A4961" s="54">
        <v>6606061</v>
      </c>
      <c r="B4961" s="90" t="s">
        <v>2683</v>
      </c>
      <c r="C4961" s="54" t="s">
        <v>667</v>
      </c>
      <c r="D4961" s="4"/>
      <c r="E4961" s="4"/>
      <c r="F4961" s="67"/>
      <c r="G4961" s="64"/>
      <c r="H4961" s="43"/>
      <c r="I4961" s="43"/>
      <c r="J4961" s="43"/>
      <c r="K4961" s="43"/>
      <c r="L4961" s="43"/>
      <c r="M4961" s="4" t="s">
        <v>4</v>
      </c>
      <c r="N4961" s="15"/>
      <c r="O4961" s="38" t="s">
        <v>2482</v>
      </c>
      <c r="P4961" s="84" t="str">
        <f>IF(E4955="Achieving School"," ","X")</f>
        <v xml:space="preserve"> </v>
      </c>
      <c r="Q4961" s="91"/>
      <c r="R4961" s="4" t="s">
        <v>6</v>
      </c>
      <c r="S4961" s="4" t="s">
        <v>5</v>
      </c>
      <c r="T4961" s="4" t="s">
        <v>7</v>
      </c>
      <c r="U4961" s="4">
        <v>502</v>
      </c>
      <c r="V4961" s="4">
        <v>70.72</v>
      </c>
      <c r="W4961" s="4">
        <v>70.28</v>
      </c>
      <c r="X4961" s="10">
        <f t="shared" si="6302"/>
        <v>0.43999999999999773</v>
      </c>
      <c r="Y4961" s="15">
        <v>449</v>
      </c>
      <c r="Z4961" s="4">
        <v>67.930000000000007</v>
      </c>
      <c r="AA4961" s="4">
        <v>66.400000000000006</v>
      </c>
      <c r="AB4961" s="74">
        <f t="shared" si="6314"/>
        <v>1.5300000000000011</v>
      </c>
      <c r="AC4961" s="54"/>
    </row>
    <row r="4962" spans="1:29" x14ac:dyDescent="0.25">
      <c r="A4962" s="1">
        <v>6701001</v>
      </c>
      <c r="B4962" s="87" t="s">
        <v>2684</v>
      </c>
      <c r="C4962" s="55" t="s">
        <v>412</v>
      </c>
      <c r="E4962" s="42"/>
      <c r="F4962" s="65" t="s">
        <v>2483</v>
      </c>
      <c r="G4962" s="62"/>
      <c r="H4962" s="37" t="str">
        <f>IF(V4962&gt;94,"Met",IF(X4962="--","n/a",IF(X4962&gt;=0,"Met","Did Not Meet")))</f>
        <v>Met</v>
      </c>
      <c r="I4962" s="37" t="str">
        <f>IF(V4963&gt;94,"Met",IF(X4963="--","n/a",IF(X4963&gt;=0,"Met","Did Not Meet")))</f>
        <v>Met</v>
      </c>
      <c r="K4962" s="13" t="str">
        <f>IF(Z4962&gt;94,"Met",IF(AB4962="--","n/a",IF(AB4962&gt;=0,"Met","Did Not Meet")))</f>
        <v>Met</v>
      </c>
      <c r="L4962" s="13" t="str">
        <f>IF(Z4963&gt;94,"Met",IF(AB4963="--","n/a",IF(AB4963&gt;=0,"Met","Did Not Meet")))</f>
        <v>Did Not Meet</v>
      </c>
      <c r="M4962" s="5" t="s">
        <v>4</v>
      </c>
      <c r="N4962" s="14" t="s">
        <v>2502</v>
      </c>
      <c r="O4962" s="5"/>
      <c r="P4962" s="44" t="str">
        <f t="shared" ref="P4962" si="6343">IF(H4964="Yes",IF(I4964="Yes","Yes","No"),"No")</f>
        <v>Yes</v>
      </c>
      <c r="Q4962" s="93"/>
      <c r="R4962" s="5" t="s">
        <v>1</v>
      </c>
      <c r="S4962" s="5" t="s">
        <v>2</v>
      </c>
      <c r="T4962" s="5" t="s">
        <v>3</v>
      </c>
      <c r="U4962" s="5">
        <v>546</v>
      </c>
      <c r="V4962" s="5">
        <v>93.04</v>
      </c>
      <c r="W4962" s="5">
        <v>90.25</v>
      </c>
      <c r="X4962" s="11">
        <f t="shared" si="6302"/>
        <v>2.7900000000000063</v>
      </c>
      <c r="Y4962" s="14">
        <v>350</v>
      </c>
      <c r="Z4962" s="5">
        <v>90.29</v>
      </c>
      <c r="AA4962" s="5">
        <v>89.47</v>
      </c>
      <c r="AB4962" s="71">
        <f t="shared" si="6314"/>
        <v>0.82000000000000739</v>
      </c>
      <c r="AC4962" s="36"/>
    </row>
    <row r="4963" spans="1:29" ht="15.75" x14ac:dyDescent="0.25">
      <c r="A4963" s="53">
        <v>6701001</v>
      </c>
      <c r="B4963" s="89" t="s">
        <v>2684</v>
      </c>
      <c r="C4963" s="53" t="s">
        <v>412</v>
      </c>
      <c r="D4963" s="49" t="s">
        <v>2498</v>
      </c>
      <c r="E4963" s="34" t="str">
        <f>M4962</f>
        <v>Achieving School</v>
      </c>
      <c r="F4963" s="65" t="s">
        <v>2484</v>
      </c>
      <c r="G4963" s="62"/>
      <c r="H4963" s="13" t="str">
        <f>IF(V4964&gt;94,"Met",IF(X4964="--","n/a",IF(X4964&gt;=0,"Met","Did Not Meet")))</f>
        <v>Did Not Meet</v>
      </c>
      <c r="I4963" s="13" t="str">
        <f>IF(V4965&gt;94,"Met",IF(X4965="--","n/a",IF(X4965&gt;=0,"Met","Did Not Meet")))</f>
        <v>Did Not Meet</v>
      </c>
      <c r="K4963" s="13" t="str">
        <f>IF(Z4964&gt;94,"Met",IF(AB4964="--","n/a",IF(AB4964&gt;=0,"Met","Did Not Meet")))</f>
        <v>Did Not Meet</v>
      </c>
      <c r="L4963" s="13" t="str">
        <f>IF(Z4965&gt;94,"Met",IF(AB4965="--","n/a",IF(AB4965&gt;=0,"Met","Did Not Meet")))</f>
        <v>Did Not Meet</v>
      </c>
      <c r="M4963" s="1" t="s">
        <v>4</v>
      </c>
      <c r="N4963" s="14" t="s">
        <v>2501</v>
      </c>
      <c r="O4963" s="5"/>
      <c r="P4963" s="44" t="str">
        <f t="shared" ref="P4963" si="6344">IF(K4964="Yes",IF(L4964="Yes","Yes","No"),"No")</f>
        <v>No</v>
      </c>
      <c r="Q4963" s="94" t="s">
        <v>2759</v>
      </c>
      <c r="R4963" s="5" t="s">
        <v>1</v>
      </c>
      <c r="S4963" s="1" t="s">
        <v>2</v>
      </c>
      <c r="T4963" s="1" t="s">
        <v>7</v>
      </c>
      <c r="U4963" s="5">
        <v>461</v>
      </c>
      <c r="V4963" s="1">
        <v>91.76</v>
      </c>
      <c r="W4963" s="1">
        <v>88.4</v>
      </c>
      <c r="X4963" s="9">
        <f t="shared" si="6302"/>
        <v>3.3599999999999994</v>
      </c>
      <c r="Y4963" s="14">
        <v>290</v>
      </c>
      <c r="Z4963" s="1">
        <v>88.62</v>
      </c>
      <c r="AA4963" s="1">
        <v>89.19</v>
      </c>
      <c r="AB4963" s="72">
        <f t="shared" si="6314"/>
        <v>-0.56999999999999318</v>
      </c>
      <c r="AC4963" s="53"/>
    </row>
    <row r="4964" spans="1:29" ht="15" customHeight="1" x14ac:dyDescent="0.25">
      <c r="A4964" s="53">
        <v>6701001</v>
      </c>
      <c r="B4964" s="89" t="s">
        <v>2684</v>
      </c>
      <c r="C4964" s="53" t="s">
        <v>412</v>
      </c>
      <c r="D4964" s="49" t="s">
        <v>2499</v>
      </c>
      <c r="E4964" s="35" t="str">
        <f>VLOOKUP('2012 Accountability Database'!$A4962,'2011 AYP'!A$2:B$1072,2)</f>
        <v xml:space="preserve"> MS (Met Standards)</v>
      </c>
      <c r="F4964" s="66"/>
      <c r="G4964" s="63" t="s">
        <v>2485</v>
      </c>
      <c r="H4964" s="60" t="str">
        <f t="shared" ref="H4964:I4964" si="6345">IF(H4962="Met","Yes",IF(H4963="Met","Yes","No"))</f>
        <v>Yes</v>
      </c>
      <c r="I4964" s="60" t="str">
        <f t="shared" si="6345"/>
        <v>Yes</v>
      </c>
      <c r="J4964" s="42"/>
      <c r="K4964" s="60" t="str">
        <f t="shared" ref="K4964:L4964" si="6346">IF(K4962="Met","Yes",IF(K4963="Met","Yes","No"))</f>
        <v>Yes</v>
      </c>
      <c r="L4964" s="60" t="str">
        <f t="shared" si="6346"/>
        <v>No</v>
      </c>
      <c r="M4964" s="5" t="s">
        <v>4</v>
      </c>
      <c r="N4964" s="14" t="s">
        <v>2503</v>
      </c>
      <c r="O4964" s="5"/>
      <c r="P4964" s="44" t="str">
        <f t="shared" ref="P4964" si="6347">IF(H4968="Yes",IF(I4968="Yes","Yes","No"),"No")</f>
        <v>Yes</v>
      </c>
      <c r="Q4964" s="108" t="s">
        <v>2758</v>
      </c>
      <c r="R4964" s="5" t="s">
        <v>1</v>
      </c>
      <c r="S4964" s="5" t="s">
        <v>5</v>
      </c>
      <c r="T4964" s="5" t="s">
        <v>3</v>
      </c>
      <c r="U4964" s="5">
        <v>1560</v>
      </c>
      <c r="V4964" s="5">
        <v>89.17</v>
      </c>
      <c r="W4964" s="5">
        <v>90.25</v>
      </c>
      <c r="X4964" s="8">
        <f t="shared" si="6302"/>
        <v>-1.0799999999999983</v>
      </c>
      <c r="Y4964" s="14">
        <v>965</v>
      </c>
      <c r="Z4964" s="5">
        <v>88.5</v>
      </c>
      <c r="AA4964" s="5">
        <v>89.47</v>
      </c>
      <c r="AB4964" s="72">
        <f t="shared" si="6314"/>
        <v>-0.96999999999999886</v>
      </c>
      <c r="AC4964" s="53"/>
    </row>
    <row r="4965" spans="1:29" x14ac:dyDescent="0.25">
      <c r="A4965" s="53">
        <v>6701001</v>
      </c>
      <c r="B4965" s="89" t="s">
        <v>2684</v>
      </c>
      <c r="C4965" s="53" t="s">
        <v>412</v>
      </c>
      <c r="D4965" s="49" t="s">
        <v>2507</v>
      </c>
      <c r="E4965" s="47">
        <f>VLOOKUP('2012 Accountability Database'!A4962,Dems1112!$A$2:$G$1082,3)</f>
        <v>0.71</v>
      </c>
      <c r="F4965" s="66"/>
      <c r="G4965" s="52"/>
      <c r="M4965" s="5" t="s">
        <v>4</v>
      </c>
      <c r="N4965" s="14" t="s">
        <v>2504</v>
      </c>
      <c r="O4965" s="5"/>
      <c r="P4965" s="44" t="str">
        <f t="shared" ref="P4965" si="6348">IF(K4968="Yes",IF(L4968="Yes","Yes","No"),"No")</f>
        <v>No</v>
      </c>
      <c r="Q4965" s="108"/>
      <c r="R4965" s="5" t="s">
        <v>1</v>
      </c>
      <c r="S4965" s="5" t="s">
        <v>5</v>
      </c>
      <c r="T4965" s="5" t="s">
        <v>7</v>
      </c>
      <c r="U4965" s="5">
        <v>1295</v>
      </c>
      <c r="V4965" s="5">
        <v>87.41</v>
      </c>
      <c r="W4965" s="5">
        <v>88.4</v>
      </c>
      <c r="X4965" s="8">
        <f t="shared" si="6302"/>
        <v>-0.99000000000000909</v>
      </c>
      <c r="Y4965" s="14">
        <v>788</v>
      </c>
      <c r="Z4965" s="5">
        <v>87.18</v>
      </c>
      <c r="AA4965" s="5">
        <v>89.19</v>
      </c>
      <c r="AB4965" s="72">
        <f t="shared" si="6314"/>
        <v>-2.0099999999999909</v>
      </c>
      <c r="AC4965" s="53"/>
    </row>
    <row r="4966" spans="1:29" x14ac:dyDescent="0.25">
      <c r="A4966" s="53">
        <v>6701001</v>
      </c>
      <c r="B4966" s="89" t="s">
        <v>2684</v>
      </c>
      <c r="C4966" s="53" t="s">
        <v>412</v>
      </c>
      <c r="D4966" s="50" t="s">
        <v>2508</v>
      </c>
      <c r="E4966" s="47">
        <f>VLOOKUP('2012 Accountability Database'!A4962,Dems1112!$A$2:$G$1082,4)</f>
        <v>0.79</v>
      </c>
      <c r="F4966" s="65" t="s">
        <v>2486</v>
      </c>
      <c r="G4966" s="62"/>
      <c r="H4966" s="13" t="str">
        <f>IF(V4966&gt;94,"Met",IF(X4966="--","n/a",IF(X4966&gt;=0,"Met","Did Not Meet")))</f>
        <v>Met</v>
      </c>
      <c r="I4966" s="13" t="str">
        <f>IF(V4967&gt;94,"Met",IF(X4967="--","n/a",IF(X4967&gt;=0,"Met","Did Not Meet")))</f>
        <v>Met</v>
      </c>
      <c r="J4966" s="13"/>
      <c r="K4966" s="13" t="str">
        <f>IF(Z4966&gt;94,"Met",IF(AB4966="--","n/a",IF(AB4966&gt;=0,"Met","Did Not Meet")))</f>
        <v>Did Not Meet</v>
      </c>
      <c r="L4966" s="13" t="str">
        <f>IF(Z4967&gt;94,"Met",IF(AB4967="--","n/a",IF(AB4967&gt;=0,"Met","Did Not Meet")))</f>
        <v>Did Not Meet</v>
      </c>
      <c r="M4966" s="1" t="s">
        <v>4</v>
      </c>
      <c r="N4966" s="68" t="s">
        <v>2497</v>
      </c>
      <c r="O4966" s="35"/>
      <c r="P4966" s="44"/>
      <c r="Q4966" s="108"/>
      <c r="R4966" s="5" t="s">
        <v>6</v>
      </c>
      <c r="S4966" s="1" t="s">
        <v>2</v>
      </c>
      <c r="T4966" s="1" t="s">
        <v>3</v>
      </c>
      <c r="U4966" s="5">
        <v>547</v>
      </c>
      <c r="V4966" s="1">
        <v>93.05</v>
      </c>
      <c r="W4966" s="1">
        <v>91.86</v>
      </c>
      <c r="X4966" s="9">
        <f t="shared" si="6302"/>
        <v>1.1899999999999977</v>
      </c>
      <c r="Y4966" s="14">
        <v>350</v>
      </c>
      <c r="Z4966" s="1">
        <v>64.290000000000006</v>
      </c>
      <c r="AA4966" s="1">
        <v>70.11</v>
      </c>
      <c r="AB4966" s="72">
        <f t="shared" si="6314"/>
        <v>-5.8199999999999932</v>
      </c>
      <c r="AC4966" s="53"/>
    </row>
    <row r="4967" spans="1:29" x14ac:dyDescent="0.25">
      <c r="A4967" s="53">
        <v>6701001</v>
      </c>
      <c r="B4967" s="89" t="s">
        <v>2684</v>
      </c>
      <c r="C4967" s="53" t="s">
        <v>412</v>
      </c>
      <c r="D4967" s="50" t="s">
        <v>974</v>
      </c>
      <c r="E4967" s="47" t="str">
        <f>VLOOKUP('2012 Accountability Database'!A4962,Dems1112!$A$2:$G$1082,5)</f>
        <v>3-5</v>
      </c>
      <c r="F4967" s="65" t="s">
        <v>2487</v>
      </c>
      <c r="G4967" s="62"/>
      <c r="H4967" s="13" t="str">
        <f>IF(V4968&gt;94,"Met",IF(X4968="--","n/a",IF(X4968&gt;=0,"Met","Did Not Meet")))</f>
        <v>Met</v>
      </c>
      <c r="I4967" s="13" t="str">
        <f>IF(V4969&gt;94,"Met",IF(X4969="--","n/a",IF(X4969&gt;=0,"Met","Did Not Meet")))</f>
        <v>Met</v>
      </c>
      <c r="J4967" s="13"/>
      <c r="K4967" s="13" t="str">
        <f>IF(Z4968&gt;94,"Met",IF(AB4968="--","n/a",IF(AB4968&gt;=0,"Met","Did Not Meet")))</f>
        <v>Did Not Meet</v>
      </c>
      <c r="L4967" s="13" t="str">
        <f>IF(Z4969&gt;94,"Met",IF(AB4969="--","n/a",IF(AB4969&gt;=0,"Met","Did Not Meet")))</f>
        <v>Did Not Meet</v>
      </c>
      <c r="M4967" s="1" t="s">
        <v>4</v>
      </c>
      <c r="N4967" s="14"/>
      <c r="O4967" s="35" t="s">
        <v>2506</v>
      </c>
      <c r="P4967" s="83" t="str">
        <f t="shared" ref="P4967" si="6349">IF(P4962="No"," ", IF(P4964="No"," ",IF(P4963="No", " ",IF(P4965="No"," ","X"))))</f>
        <v xml:space="preserve"> </v>
      </c>
      <c r="Q4967" s="108"/>
      <c r="R4967" s="5" t="s">
        <v>6</v>
      </c>
      <c r="S4967" s="1" t="s">
        <v>2</v>
      </c>
      <c r="T4967" s="1" t="s">
        <v>7</v>
      </c>
      <c r="U4967" s="5">
        <v>462</v>
      </c>
      <c r="V4967" s="1">
        <v>91.77</v>
      </c>
      <c r="W4967" s="1">
        <v>90.37</v>
      </c>
      <c r="X4967" s="9">
        <f t="shared" si="6302"/>
        <v>1.3999999999999915</v>
      </c>
      <c r="Y4967" s="14">
        <v>290</v>
      </c>
      <c r="Z4967" s="1">
        <v>61.72</v>
      </c>
      <c r="AA4967" s="1">
        <v>68.28</v>
      </c>
      <c r="AB4967" s="72">
        <f t="shared" si="6314"/>
        <v>-6.5600000000000023</v>
      </c>
      <c r="AC4967" s="53"/>
    </row>
    <row r="4968" spans="1:29" ht="15.75" x14ac:dyDescent="0.25">
      <c r="A4968" s="53">
        <v>6701001</v>
      </c>
      <c r="B4968" s="89" t="s">
        <v>2684</v>
      </c>
      <c r="C4968" s="53" t="s">
        <v>412</v>
      </c>
      <c r="D4968" s="50" t="s">
        <v>975</v>
      </c>
      <c r="E4968" s="48" t="str">
        <f>VLOOKUP('2012 Accountability Database'!A4962,Dems1112!$A$2:$G$1082,6)</f>
        <v>4 (Southwest AR)</v>
      </c>
      <c r="F4968" s="66"/>
      <c r="G4968" s="63" t="s">
        <v>2488</v>
      </c>
      <c r="H4968" s="61" t="str">
        <f t="shared" ref="H4968:I4968" si="6350">IF(H4966="Met","Yes",IF(H4967="Met","Yes","No"))</f>
        <v>Yes</v>
      </c>
      <c r="I4968" s="61" t="str">
        <f t="shared" si="6350"/>
        <v>Yes</v>
      </c>
      <c r="J4968" s="55"/>
      <c r="K4968" s="61" t="str">
        <f t="shared" ref="K4968:L4968" si="6351">IF(K4966="Met","Yes",IF(K4967="Met","Yes","No"))</f>
        <v>No</v>
      </c>
      <c r="L4968" s="61" t="str">
        <f t="shared" si="6351"/>
        <v>No</v>
      </c>
      <c r="M4968" s="1" t="s">
        <v>4</v>
      </c>
      <c r="N4968" s="14"/>
      <c r="O4968" s="35" t="s">
        <v>2505</v>
      </c>
      <c r="P4968" s="83" t="str">
        <f t="shared" ref="P4968" si="6352">IF(P4967="X"," ",IF(P4969="X"," ","X"))</f>
        <v>X</v>
      </c>
      <c r="Q4968" s="94" t="s">
        <v>2759</v>
      </c>
      <c r="R4968" s="5" t="s">
        <v>6</v>
      </c>
      <c r="S4968" s="1" t="s">
        <v>5</v>
      </c>
      <c r="T4968" s="1" t="s">
        <v>3</v>
      </c>
      <c r="U4968" s="5">
        <v>1563</v>
      </c>
      <c r="V4968" s="1">
        <v>92.32</v>
      </c>
      <c r="W4968" s="1">
        <v>91.86</v>
      </c>
      <c r="X4968" s="9">
        <f t="shared" si="6302"/>
        <v>0.45999999999999375</v>
      </c>
      <c r="Y4968" s="14">
        <v>968</v>
      </c>
      <c r="Z4968" s="1">
        <v>67.87</v>
      </c>
      <c r="AA4968" s="1">
        <v>70.11</v>
      </c>
      <c r="AB4968" s="72">
        <f t="shared" si="6314"/>
        <v>-2.2399999999999949</v>
      </c>
      <c r="AC4968" s="53"/>
    </row>
    <row r="4969" spans="1:29" x14ac:dyDescent="0.25">
      <c r="A4969" s="54">
        <v>6701001</v>
      </c>
      <c r="B4969" s="90" t="s">
        <v>2684</v>
      </c>
      <c r="C4969" s="54" t="s">
        <v>412</v>
      </c>
      <c r="D4969" s="4"/>
      <c r="E4969" s="4"/>
      <c r="F4969" s="67"/>
      <c r="G4969" s="64"/>
      <c r="H4969" s="43"/>
      <c r="I4969" s="43"/>
      <c r="J4969" s="43"/>
      <c r="K4969" s="43"/>
      <c r="L4969" s="43"/>
      <c r="M4969" s="4" t="s">
        <v>4</v>
      </c>
      <c r="N4969" s="15"/>
      <c r="O4969" s="38" t="s">
        <v>2482</v>
      </c>
      <c r="P4969" s="84" t="str">
        <f>IF(E4963="Achieving School"," ","X")</f>
        <v xml:space="preserve"> </v>
      </c>
      <c r="Q4969" s="91"/>
      <c r="R4969" s="4" t="s">
        <v>6</v>
      </c>
      <c r="S4969" s="4" t="s">
        <v>5</v>
      </c>
      <c r="T4969" s="4" t="s">
        <v>7</v>
      </c>
      <c r="U4969" s="4">
        <v>1298</v>
      </c>
      <c r="V4969" s="4">
        <v>90.83</v>
      </c>
      <c r="W4969" s="4">
        <v>90.37</v>
      </c>
      <c r="X4969" s="10">
        <f t="shared" si="6302"/>
        <v>0.45999999999999375</v>
      </c>
      <c r="Y4969" s="15">
        <v>791</v>
      </c>
      <c r="Z4969" s="4">
        <v>65.489999999999995</v>
      </c>
      <c r="AA4969" s="4">
        <v>68.28</v>
      </c>
      <c r="AB4969" s="73">
        <f t="shared" si="6314"/>
        <v>-2.7900000000000063</v>
      </c>
      <c r="AC4969" s="54"/>
    </row>
    <row r="4970" spans="1:29" x14ac:dyDescent="0.25">
      <c r="A4970" s="1">
        <v>6701002</v>
      </c>
      <c r="B4970" s="87" t="s">
        <v>2684</v>
      </c>
      <c r="C4970" s="55" t="s">
        <v>413</v>
      </c>
      <c r="E4970" s="42"/>
      <c r="F4970" s="65" t="s">
        <v>2483</v>
      </c>
      <c r="G4970" s="62"/>
      <c r="H4970" s="37" t="str">
        <f>IF(V4970&gt;94,"Met",IF(X4970="--","n/a",IF(X4970&gt;=0,"Met","Did Not Meet")))</f>
        <v>Met</v>
      </c>
      <c r="I4970" s="37" t="str">
        <f>IF(V4971&gt;94,"Met",IF(X4971="--","n/a",IF(X4971&gt;=0,"Met","Did Not Meet")))</f>
        <v>Met</v>
      </c>
      <c r="K4970" s="13" t="str">
        <f>IF(Z4970&gt;94,"Met",IF(AB4970="--","n/a",IF(AB4970&gt;=0,"Met","Did Not Meet")))</f>
        <v>Met</v>
      </c>
      <c r="L4970" s="13" t="str">
        <f>IF(Z4971&gt;94,"Met",IF(AB4971="--","n/a",IF(AB4971&gt;=0,"Met","Did Not Meet")))</f>
        <v>Did Not Meet</v>
      </c>
      <c r="M4970" s="5" t="s">
        <v>4</v>
      </c>
      <c r="N4970" s="14" t="s">
        <v>2502</v>
      </c>
      <c r="O4970" s="5"/>
      <c r="P4970" s="44" t="str">
        <f t="shared" ref="P4970" si="6353">IF(H4972="Yes",IF(I4972="Yes","Yes","No"),"No")</f>
        <v>Yes</v>
      </c>
      <c r="Q4970" s="93"/>
      <c r="R4970" s="5" t="s">
        <v>1</v>
      </c>
      <c r="S4970" s="5" t="s">
        <v>2</v>
      </c>
      <c r="T4970" s="5" t="s">
        <v>3</v>
      </c>
      <c r="U4970" s="5">
        <v>546</v>
      </c>
      <c r="V4970" s="5">
        <v>93.04</v>
      </c>
      <c r="W4970" s="5">
        <v>90.25</v>
      </c>
      <c r="X4970" s="11">
        <f t="shared" si="6302"/>
        <v>2.7900000000000063</v>
      </c>
      <c r="Y4970" s="14">
        <v>350</v>
      </c>
      <c r="Z4970" s="5">
        <v>90.29</v>
      </c>
      <c r="AA4970" s="5">
        <v>89.47</v>
      </c>
      <c r="AB4970" s="71">
        <f t="shared" si="6314"/>
        <v>0.82000000000000739</v>
      </c>
      <c r="AC4970" s="36"/>
    </row>
    <row r="4971" spans="1:29" ht="15.75" x14ac:dyDescent="0.25">
      <c r="A4971" s="53">
        <v>6701002</v>
      </c>
      <c r="B4971" s="89" t="s">
        <v>2684</v>
      </c>
      <c r="C4971" s="53" t="s">
        <v>413</v>
      </c>
      <c r="D4971" s="49" t="s">
        <v>2498</v>
      </c>
      <c r="E4971" s="34" t="str">
        <f>M4970</f>
        <v>Achieving School</v>
      </c>
      <c r="F4971" s="65" t="s">
        <v>2484</v>
      </c>
      <c r="G4971" s="62"/>
      <c r="H4971" s="13" t="str">
        <f>IF(V4972&gt;94,"Met",IF(X4972="--","n/a",IF(X4972&gt;=0,"Met","Did Not Meet")))</f>
        <v>Did Not Meet</v>
      </c>
      <c r="I4971" s="13" t="str">
        <f>IF(V4973&gt;94,"Met",IF(X4973="--","n/a",IF(X4973&gt;=0,"Met","Did Not Meet")))</f>
        <v>Did Not Meet</v>
      </c>
      <c r="K4971" s="13" t="str">
        <f>IF(Z4972&gt;94,"Met",IF(AB4972="--","n/a",IF(AB4972&gt;=0,"Met","Did Not Meet")))</f>
        <v>Did Not Meet</v>
      </c>
      <c r="L4971" s="13" t="str">
        <f>IF(Z4973&gt;94,"Met",IF(AB4973="--","n/a",IF(AB4973&gt;=0,"Met","Did Not Meet")))</f>
        <v>Did Not Meet</v>
      </c>
      <c r="M4971" s="1" t="s">
        <v>4</v>
      </c>
      <c r="N4971" s="14" t="s">
        <v>2501</v>
      </c>
      <c r="O4971" s="5"/>
      <c r="P4971" s="44" t="str">
        <f t="shared" ref="P4971" si="6354">IF(K4972="Yes",IF(L4972="Yes","Yes","No"),"No")</f>
        <v>No</v>
      </c>
      <c r="Q4971" s="94" t="s">
        <v>2759</v>
      </c>
      <c r="R4971" s="5" t="s">
        <v>1</v>
      </c>
      <c r="S4971" s="1" t="s">
        <v>2</v>
      </c>
      <c r="T4971" s="1" t="s">
        <v>7</v>
      </c>
      <c r="U4971" s="5">
        <v>461</v>
      </c>
      <c r="V4971" s="1">
        <v>91.76</v>
      </c>
      <c r="W4971" s="1">
        <v>88.4</v>
      </c>
      <c r="X4971" s="9">
        <f t="shared" si="6302"/>
        <v>3.3599999999999994</v>
      </c>
      <c r="Y4971" s="14">
        <v>290</v>
      </c>
      <c r="Z4971" s="1">
        <v>88.62</v>
      </c>
      <c r="AA4971" s="1">
        <v>89.19</v>
      </c>
      <c r="AB4971" s="72">
        <f t="shared" si="6314"/>
        <v>-0.56999999999999318</v>
      </c>
      <c r="AC4971" s="53"/>
    </row>
    <row r="4972" spans="1:29" ht="15" customHeight="1" x14ac:dyDescent="0.25">
      <c r="A4972" s="53">
        <v>6701002</v>
      </c>
      <c r="B4972" s="89" t="s">
        <v>2684</v>
      </c>
      <c r="C4972" s="53" t="s">
        <v>413</v>
      </c>
      <c r="D4972" s="49" t="s">
        <v>2499</v>
      </c>
      <c r="E4972" s="35" t="str">
        <f>VLOOKUP('2012 Accountability Database'!$A4970,'2011 AYP'!A$2:B$1072,2)</f>
        <v xml:space="preserve"> MS (Met Standards)</v>
      </c>
      <c r="F4972" s="66"/>
      <c r="G4972" s="63" t="s">
        <v>2485</v>
      </c>
      <c r="H4972" s="60" t="str">
        <f t="shared" ref="H4972:I4972" si="6355">IF(H4970="Met","Yes",IF(H4971="Met","Yes","No"))</f>
        <v>Yes</v>
      </c>
      <c r="I4972" s="60" t="str">
        <f t="shared" si="6355"/>
        <v>Yes</v>
      </c>
      <c r="J4972" s="42"/>
      <c r="K4972" s="60" t="str">
        <f t="shared" ref="K4972:L4972" si="6356">IF(K4970="Met","Yes",IF(K4971="Met","Yes","No"))</f>
        <v>Yes</v>
      </c>
      <c r="L4972" s="60" t="str">
        <f t="shared" si="6356"/>
        <v>No</v>
      </c>
      <c r="M4972" s="5" t="s">
        <v>4</v>
      </c>
      <c r="N4972" s="14" t="s">
        <v>2503</v>
      </c>
      <c r="O4972" s="5"/>
      <c r="P4972" s="44" t="str">
        <f t="shared" ref="P4972" si="6357">IF(H4976="Yes",IF(I4976="Yes","Yes","No"),"No")</f>
        <v>Yes</v>
      </c>
      <c r="Q4972" s="108" t="s">
        <v>2758</v>
      </c>
      <c r="R4972" s="5" t="s">
        <v>1</v>
      </c>
      <c r="S4972" s="5" t="s">
        <v>5</v>
      </c>
      <c r="T4972" s="5" t="s">
        <v>3</v>
      </c>
      <c r="U4972" s="5">
        <v>1560</v>
      </c>
      <c r="V4972" s="5">
        <v>89.17</v>
      </c>
      <c r="W4972" s="5">
        <v>90.25</v>
      </c>
      <c r="X4972" s="8">
        <f t="shared" si="6302"/>
        <v>-1.0799999999999983</v>
      </c>
      <c r="Y4972" s="14">
        <v>965</v>
      </c>
      <c r="Z4972" s="5">
        <v>88.5</v>
      </c>
      <c r="AA4972" s="5">
        <v>89.47</v>
      </c>
      <c r="AB4972" s="72">
        <f t="shared" si="6314"/>
        <v>-0.96999999999999886</v>
      </c>
      <c r="AC4972" s="53"/>
    </row>
    <row r="4973" spans="1:29" x14ac:dyDescent="0.25">
      <c r="A4973" s="53">
        <v>6701002</v>
      </c>
      <c r="B4973" s="89" t="s">
        <v>2684</v>
      </c>
      <c r="C4973" s="53" t="s">
        <v>413</v>
      </c>
      <c r="D4973" s="49" t="s">
        <v>2507</v>
      </c>
      <c r="E4973" s="47">
        <f>VLOOKUP('2012 Accountability Database'!A4970,Dems1112!$A$2:$G$1082,3)</f>
        <v>0.72</v>
      </c>
      <c r="F4973" s="66"/>
      <c r="G4973" s="52"/>
      <c r="M4973" s="1" t="s">
        <v>4</v>
      </c>
      <c r="N4973" s="14" t="s">
        <v>2504</v>
      </c>
      <c r="O4973" s="5"/>
      <c r="P4973" s="44" t="str">
        <f t="shared" ref="P4973" si="6358">IF(K4976="Yes",IF(L4976="Yes","Yes","No"),"No")</f>
        <v>No</v>
      </c>
      <c r="Q4973" s="108"/>
      <c r="R4973" s="5" t="s">
        <v>1</v>
      </c>
      <c r="S4973" s="1" t="s">
        <v>5</v>
      </c>
      <c r="T4973" s="1" t="s">
        <v>7</v>
      </c>
      <c r="U4973" s="5">
        <v>1295</v>
      </c>
      <c r="V4973" s="1">
        <v>87.41</v>
      </c>
      <c r="W4973" s="1">
        <v>88.4</v>
      </c>
      <c r="X4973" s="6">
        <f t="shared" si="6302"/>
        <v>-0.99000000000000909</v>
      </c>
      <c r="Y4973" s="14">
        <v>788</v>
      </c>
      <c r="Z4973" s="1">
        <v>87.18</v>
      </c>
      <c r="AA4973" s="1">
        <v>89.19</v>
      </c>
      <c r="AB4973" s="72">
        <f t="shared" si="6314"/>
        <v>-2.0099999999999909</v>
      </c>
      <c r="AC4973" s="53"/>
    </row>
    <row r="4974" spans="1:29" x14ac:dyDescent="0.25">
      <c r="A4974" s="53">
        <v>6701002</v>
      </c>
      <c r="B4974" s="89" t="s">
        <v>2684</v>
      </c>
      <c r="C4974" s="53" t="s">
        <v>413</v>
      </c>
      <c r="D4974" s="50" t="s">
        <v>2508</v>
      </c>
      <c r="E4974" s="47">
        <f>VLOOKUP('2012 Accountability Database'!A4970,Dems1112!$A$2:$G$1082,4)</f>
        <v>0.81</v>
      </c>
      <c r="F4974" s="65" t="s">
        <v>2486</v>
      </c>
      <c r="G4974" s="62"/>
      <c r="H4974" s="13" t="str">
        <f>IF(V4974&gt;94,"Met",IF(X4974="--","n/a",IF(X4974&gt;=0,"Met","Did Not Meet")))</f>
        <v>Met</v>
      </c>
      <c r="I4974" s="13" t="str">
        <f>IF(V4975&gt;94,"Met",IF(X4975="--","n/a",IF(X4975&gt;=0,"Met","Did Not Meet")))</f>
        <v>Met</v>
      </c>
      <c r="J4974" s="13"/>
      <c r="K4974" s="13" t="str">
        <f>IF(Z4974&gt;94,"Met",IF(AB4974="--","n/a",IF(AB4974&gt;=0,"Met","Did Not Meet")))</f>
        <v>Did Not Meet</v>
      </c>
      <c r="L4974" s="13" t="str">
        <f>IF(Z4975&gt;94,"Met",IF(AB4975="--","n/a",IF(AB4975&gt;=0,"Met","Did Not Meet")))</f>
        <v>Did Not Meet</v>
      </c>
      <c r="M4974" s="5" t="s">
        <v>4</v>
      </c>
      <c r="N4974" s="68" t="s">
        <v>2497</v>
      </c>
      <c r="O4974" s="35"/>
      <c r="P4974" s="44"/>
      <c r="Q4974" s="108"/>
      <c r="R4974" s="5" t="s">
        <v>6</v>
      </c>
      <c r="S4974" s="5" t="s">
        <v>2</v>
      </c>
      <c r="T4974" s="5" t="s">
        <v>3</v>
      </c>
      <c r="U4974" s="5">
        <v>547</v>
      </c>
      <c r="V4974" s="5">
        <v>93.05</v>
      </c>
      <c r="W4974" s="5">
        <v>91.86</v>
      </c>
      <c r="X4974" s="11">
        <f t="shared" si="6302"/>
        <v>1.1899999999999977</v>
      </c>
      <c r="Y4974" s="14">
        <v>350</v>
      </c>
      <c r="Z4974" s="5">
        <v>64.290000000000006</v>
      </c>
      <c r="AA4974" s="5">
        <v>70.11</v>
      </c>
      <c r="AB4974" s="72">
        <f t="shared" si="6314"/>
        <v>-5.8199999999999932</v>
      </c>
      <c r="AC4974" s="53"/>
    </row>
    <row r="4975" spans="1:29" x14ac:dyDescent="0.25">
      <c r="A4975" s="53">
        <v>6701002</v>
      </c>
      <c r="B4975" s="89" t="s">
        <v>2684</v>
      </c>
      <c r="C4975" s="53" t="s">
        <v>413</v>
      </c>
      <c r="D4975" s="50" t="s">
        <v>974</v>
      </c>
      <c r="E4975" s="47" t="str">
        <f>VLOOKUP('2012 Accountability Database'!A4970,Dems1112!$A$2:$G$1082,5)</f>
        <v>K-2</v>
      </c>
      <c r="F4975" s="65" t="s">
        <v>2487</v>
      </c>
      <c r="G4975" s="62"/>
      <c r="H4975" s="13" t="str">
        <f>IF(V4976&gt;94,"Met",IF(X4976="--","n/a",IF(X4976&gt;=0,"Met","Did Not Meet")))</f>
        <v>Met</v>
      </c>
      <c r="I4975" s="13" t="str">
        <f>IF(V4977&gt;94,"Met",IF(X4977="--","n/a",IF(X4977&gt;=0,"Met","Did Not Meet")))</f>
        <v>Met</v>
      </c>
      <c r="J4975" s="13"/>
      <c r="K4975" s="13" t="str">
        <f>IF(Z4976&gt;94,"Met",IF(AB4976="--","n/a",IF(AB4976&gt;=0,"Met","Did Not Meet")))</f>
        <v>Did Not Meet</v>
      </c>
      <c r="L4975" s="13" t="str">
        <f>IF(Z4977&gt;94,"Met",IF(AB4977="--","n/a",IF(AB4977&gt;=0,"Met","Did Not Meet")))</f>
        <v>Did Not Meet</v>
      </c>
      <c r="M4975" s="1" t="s">
        <v>4</v>
      </c>
      <c r="N4975" s="14"/>
      <c r="O4975" s="35" t="s">
        <v>2506</v>
      </c>
      <c r="P4975" s="83" t="str">
        <f t="shared" ref="P4975" si="6359">IF(P4970="No"," ", IF(P4972="No"," ",IF(P4971="No", " ",IF(P4973="No"," ","X"))))</f>
        <v xml:space="preserve"> </v>
      </c>
      <c r="Q4975" s="108"/>
      <c r="R4975" s="5" t="s">
        <v>6</v>
      </c>
      <c r="S4975" s="1" t="s">
        <v>2</v>
      </c>
      <c r="T4975" s="1" t="s">
        <v>7</v>
      </c>
      <c r="U4975" s="5">
        <v>462</v>
      </c>
      <c r="V4975" s="1">
        <v>91.77</v>
      </c>
      <c r="W4975" s="1">
        <v>90.37</v>
      </c>
      <c r="X4975" s="9">
        <f t="shared" si="6302"/>
        <v>1.3999999999999915</v>
      </c>
      <c r="Y4975" s="14">
        <v>290</v>
      </c>
      <c r="Z4975" s="1">
        <v>61.72</v>
      </c>
      <c r="AA4975" s="1">
        <v>68.28</v>
      </c>
      <c r="AB4975" s="72">
        <f t="shared" si="6314"/>
        <v>-6.5600000000000023</v>
      </c>
      <c r="AC4975" s="53"/>
    </row>
    <row r="4976" spans="1:29" ht="15.75" x14ac:dyDescent="0.25">
      <c r="A4976" s="53">
        <v>6701002</v>
      </c>
      <c r="B4976" s="89" t="s">
        <v>2684</v>
      </c>
      <c r="C4976" s="53" t="s">
        <v>413</v>
      </c>
      <c r="D4976" s="50" t="s">
        <v>975</v>
      </c>
      <c r="E4976" s="48" t="str">
        <f>VLOOKUP('2012 Accountability Database'!A4970,Dems1112!$A$2:$G$1082,6)</f>
        <v>4 (Southwest AR)</v>
      </c>
      <c r="F4976" s="66"/>
      <c r="G4976" s="63" t="s">
        <v>2488</v>
      </c>
      <c r="H4976" s="61" t="str">
        <f t="shared" ref="H4976:I4976" si="6360">IF(H4974="Met","Yes",IF(H4975="Met","Yes","No"))</f>
        <v>Yes</v>
      </c>
      <c r="I4976" s="61" t="str">
        <f t="shared" si="6360"/>
        <v>Yes</v>
      </c>
      <c r="J4976" s="55"/>
      <c r="K4976" s="61" t="str">
        <f t="shared" ref="K4976:L4976" si="6361">IF(K4974="Met","Yes",IF(K4975="Met","Yes","No"))</f>
        <v>No</v>
      </c>
      <c r="L4976" s="61" t="str">
        <f t="shared" si="6361"/>
        <v>No</v>
      </c>
      <c r="M4976" s="5" t="s">
        <v>4</v>
      </c>
      <c r="N4976" s="14"/>
      <c r="O4976" s="35" t="s">
        <v>2505</v>
      </c>
      <c r="P4976" s="83" t="str">
        <f t="shared" ref="P4976" si="6362">IF(P4975="X"," ",IF(P4977="X"," ","X"))</f>
        <v>X</v>
      </c>
      <c r="Q4976" s="94" t="s">
        <v>2759</v>
      </c>
      <c r="R4976" s="5" t="s">
        <v>6</v>
      </c>
      <c r="S4976" s="5" t="s">
        <v>5</v>
      </c>
      <c r="T4976" s="5" t="s">
        <v>3</v>
      </c>
      <c r="U4976" s="5">
        <v>1563</v>
      </c>
      <c r="V4976" s="5">
        <v>92.32</v>
      </c>
      <c r="W4976" s="5">
        <v>91.86</v>
      </c>
      <c r="X4976" s="11">
        <f t="shared" si="6302"/>
        <v>0.45999999999999375</v>
      </c>
      <c r="Y4976" s="14">
        <v>968</v>
      </c>
      <c r="Z4976" s="5">
        <v>67.87</v>
      </c>
      <c r="AA4976" s="5">
        <v>70.11</v>
      </c>
      <c r="AB4976" s="72">
        <f t="shared" si="6314"/>
        <v>-2.2399999999999949</v>
      </c>
      <c r="AC4976" s="53"/>
    </row>
    <row r="4977" spans="1:29" x14ac:dyDescent="0.25">
      <c r="A4977" s="54">
        <v>6701002</v>
      </c>
      <c r="B4977" s="90" t="s">
        <v>2684</v>
      </c>
      <c r="C4977" s="54" t="s">
        <v>413</v>
      </c>
      <c r="D4977" s="4"/>
      <c r="E4977" s="4"/>
      <c r="F4977" s="67"/>
      <c r="G4977" s="64"/>
      <c r="H4977" s="43"/>
      <c r="I4977" s="43"/>
      <c r="J4977" s="43"/>
      <c r="K4977" s="43"/>
      <c r="L4977" s="43"/>
      <c r="M4977" s="4" t="s">
        <v>4</v>
      </c>
      <c r="N4977" s="15"/>
      <c r="O4977" s="38" t="s">
        <v>2482</v>
      </c>
      <c r="P4977" s="84" t="str">
        <f>IF(E4971="Achieving School"," ","X")</f>
        <v xml:space="preserve"> </v>
      </c>
      <c r="Q4977" s="91"/>
      <c r="R4977" s="4" t="s">
        <v>6</v>
      </c>
      <c r="S4977" s="4" t="s">
        <v>5</v>
      </c>
      <c r="T4977" s="4" t="s">
        <v>7</v>
      </c>
      <c r="U4977" s="4">
        <v>1298</v>
      </c>
      <c r="V4977" s="4">
        <v>90.83</v>
      </c>
      <c r="W4977" s="4">
        <v>90.37</v>
      </c>
      <c r="X4977" s="10">
        <f t="shared" si="6302"/>
        <v>0.45999999999999375</v>
      </c>
      <c r="Y4977" s="15">
        <v>791</v>
      </c>
      <c r="Z4977" s="4">
        <v>65.489999999999995</v>
      </c>
      <c r="AA4977" s="4">
        <v>68.28</v>
      </c>
      <c r="AB4977" s="73">
        <f t="shared" si="6314"/>
        <v>-2.7900000000000063</v>
      </c>
      <c r="AC4977" s="54"/>
    </row>
    <row r="4978" spans="1:29" x14ac:dyDescent="0.25">
      <c r="A4978" s="1">
        <v>6701004</v>
      </c>
      <c r="B4978" s="87" t="s">
        <v>2684</v>
      </c>
      <c r="C4978" s="55" t="s">
        <v>414</v>
      </c>
      <c r="E4978" s="42"/>
      <c r="F4978" s="65" t="s">
        <v>2483</v>
      </c>
      <c r="G4978" s="62"/>
      <c r="H4978" s="37" t="str">
        <f>IF(V4978&gt;94,"Met",IF(X4978="--","n/a",IF(X4978&gt;=0,"Met","Did Not Meet")))</f>
        <v>Met</v>
      </c>
      <c r="I4978" s="37" t="str">
        <f>IF(V4979&gt;94,"Met",IF(X4979="--","n/a",IF(X4979&gt;=0,"Met","Did Not Meet")))</f>
        <v>Met</v>
      </c>
      <c r="K4978" s="13" t="str">
        <f>IF(Z4978&gt;94,"Met",IF(AB4978="--","n/a",IF(AB4978&gt;=0,"Met","Did Not Meet")))</f>
        <v>Met</v>
      </c>
      <c r="L4978" s="13" t="str">
        <f>IF(Z4979&gt;94,"Met",IF(AB4979="--","n/a",IF(AB4979&gt;=0,"Met","Did Not Meet")))</f>
        <v>Met</v>
      </c>
      <c r="M4978" s="1" t="s">
        <v>4</v>
      </c>
      <c r="N4978" s="14" t="s">
        <v>2502</v>
      </c>
      <c r="O4978" s="5"/>
      <c r="P4978" s="44" t="str">
        <f t="shared" ref="P4978" si="6363">IF(H4980="Yes",IF(I4980="Yes","Yes","No"),"No")</f>
        <v>Yes</v>
      </c>
      <c r="Q4978" s="93"/>
      <c r="R4978" s="5" t="s">
        <v>1</v>
      </c>
      <c r="S4978" s="1" t="s">
        <v>2</v>
      </c>
      <c r="T4978" s="1" t="s">
        <v>3</v>
      </c>
      <c r="U4978" s="5">
        <v>325</v>
      </c>
      <c r="V4978" s="1">
        <v>82.15</v>
      </c>
      <c r="W4978" s="1">
        <v>75.53</v>
      </c>
      <c r="X4978" s="9">
        <f t="shared" si="6302"/>
        <v>6.6200000000000045</v>
      </c>
      <c r="Y4978" s="14">
        <v>315</v>
      </c>
      <c r="Z4978" s="1">
        <v>83.81</v>
      </c>
      <c r="AA4978" s="1">
        <v>76.819999999999993</v>
      </c>
      <c r="AB4978" s="71">
        <f t="shared" si="6314"/>
        <v>6.9900000000000091</v>
      </c>
      <c r="AC4978" s="36"/>
    </row>
    <row r="4979" spans="1:29" ht="15.75" x14ac:dyDescent="0.25">
      <c r="A4979" s="53">
        <v>6701004</v>
      </c>
      <c r="B4979" s="89" t="s">
        <v>2684</v>
      </c>
      <c r="C4979" s="53" t="s">
        <v>414</v>
      </c>
      <c r="D4979" s="49" t="s">
        <v>2498</v>
      </c>
      <c r="E4979" s="34" t="str">
        <f>M4978</f>
        <v>Achieving School</v>
      </c>
      <c r="F4979" s="65" t="s">
        <v>2484</v>
      </c>
      <c r="G4979" s="62"/>
      <c r="H4979" s="13" t="str">
        <f>IF(V4980&gt;94,"Met",IF(X4980="--","n/a",IF(X4980&gt;=0,"Met","Did Not Meet")))</f>
        <v>Met</v>
      </c>
      <c r="I4979" s="13" t="str">
        <f>IF(V4981&gt;94,"Met",IF(X4981="--","n/a",IF(X4981&gt;=0,"Met","Did Not Meet")))</f>
        <v>Met</v>
      </c>
      <c r="K4979" s="13" t="str">
        <f>IF(Z4980&gt;94,"Met",IF(AB4980="--","n/a",IF(AB4980&gt;=0,"Met","Did Not Meet")))</f>
        <v>Met</v>
      </c>
      <c r="L4979" s="13" t="str">
        <f>IF(Z4981&gt;94,"Met",IF(AB4981="--","n/a",IF(AB4981&gt;=0,"Met","Did Not Meet")))</f>
        <v>Met</v>
      </c>
      <c r="M4979" s="1" t="s">
        <v>4</v>
      </c>
      <c r="N4979" s="14" t="s">
        <v>2501</v>
      </c>
      <c r="O4979" s="5"/>
      <c r="P4979" s="44" t="str">
        <f t="shared" ref="P4979" si="6364">IF(K4980="Yes",IF(L4980="Yes","Yes","No"),"No")</f>
        <v>Yes</v>
      </c>
      <c r="Q4979" s="94" t="s">
        <v>2759</v>
      </c>
      <c r="R4979" s="5" t="s">
        <v>1</v>
      </c>
      <c r="S4979" s="1" t="s">
        <v>2</v>
      </c>
      <c r="T4979" s="1" t="s">
        <v>7</v>
      </c>
      <c r="U4979" s="5">
        <v>258</v>
      </c>
      <c r="V4979" s="1">
        <v>78.290000000000006</v>
      </c>
      <c r="W4979" s="1">
        <v>70.31</v>
      </c>
      <c r="X4979" s="9">
        <f t="shared" si="6302"/>
        <v>7.980000000000004</v>
      </c>
      <c r="Y4979" s="14">
        <v>248</v>
      </c>
      <c r="Z4979" s="1">
        <v>80.650000000000006</v>
      </c>
      <c r="AA4979" s="1">
        <v>72.13</v>
      </c>
      <c r="AB4979" s="71">
        <f t="shared" si="6314"/>
        <v>8.5200000000000102</v>
      </c>
      <c r="AC4979" s="53"/>
    </row>
    <row r="4980" spans="1:29" ht="15" customHeight="1" x14ac:dyDescent="0.25">
      <c r="A4980" s="53">
        <v>6701004</v>
      </c>
      <c r="B4980" s="89" t="s">
        <v>2684</v>
      </c>
      <c r="C4980" s="53" t="s">
        <v>414</v>
      </c>
      <c r="D4980" s="49" t="s">
        <v>2499</v>
      </c>
      <c r="E4980" s="35" t="str">
        <f>VLOOKUP('2012 Accountability Database'!$A4978,'2011 AYP'!A$2:B$1072,2)</f>
        <v xml:space="preserve"> A (Alert)</v>
      </c>
      <c r="F4980" s="66"/>
      <c r="G4980" s="63" t="s">
        <v>2485</v>
      </c>
      <c r="H4980" s="60" t="str">
        <f t="shared" ref="H4980:I4980" si="6365">IF(H4978="Met","Yes",IF(H4979="Met","Yes","No"))</f>
        <v>Yes</v>
      </c>
      <c r="I4980" s="60" t="str">
        <f t="shared" si="6365"/>
        <v>Yes</v>
      </c>
      <c r="J4980" s="42"/>
      <c r="K4980" s="60" t="str">
        <f t="shared" ref="K4980:L4980" si="6366">IF(K4978="Met","Yes",IF(K4979="Met","Yes","No"))</f>
        <v>Yes</v>
      </c>
      <c r="L4980" s="60" t="str">
        <f t="shared" si="6366"/>
        <v>Yes</v>
      </c>
      <c r="M4980" s="1" t="s">
        <v>4</v>
      </c>
      <c r="N4980" s="14" t="s">
        <v>2503</v>
      </c>
      <c r="O4980" s="5"/>
      <c r="P4980" s="44" t="str">
        <f t="shared" ref="P4980" si="6367">IF(H4984="Yes",IF(I4984="Yes","Yes","No"),"No")</f>
        <v>Yes</v>
      </c>
      <c r="Q4980" s="108" t="s">
        <v>2758</v>
      </c>
      <c r="R4980" s="5" t="s">
        <v>1</v>
      </c>
      <c r="S4980" s="1" t="s">
        <v>5</v>
      </c>
      <c r="T4980" s="1" t="s">
        <v>3</v>
      </c>
      <c r="U4980" s="5">
        <v>981</v>
      </c>
      <c r="V4980" s="1">
        <v>76.45</v>
      </c>
      <c r="W4980" s="1">
        <v>75.53</v>
      </c>
      <c r="X4980" s="9">
        <f t="shared" si="6302"/>
        <v>0.92000000000000171</v>
      </c>
      <c r="Y4980" s="14">
        <v>942</v>
      </c>
      <c r="Z4980" s="1">
        <v>78.56</v>
      </c>
      <c r="AA4980" s="1">
        <v>76.819999999999993</v>
      </c>
      <c r="AB4980" s="71">
        <f t="shared" si="6314"/>
        <v>1.7400000000000091</v>
      </c>
      <c r="AC4980" s="53"/>
    </row>
    <row r="4981" spans="1:29" x14ac:dyDescent="0.25">
      <c r="A4981" s="53">
        <v>6701004</v>
      </c>
      <c r="B4981" s="89" t="s">
        <v>2684</v>
      </c>
      <c r="C4981" s="53" t="s">
        <v>414</v>
      </c>
      <c r="D4981" s="49" t="s">
        <v>2507</v>
      </c>
      <c r="E4981" s="47">
        <f>VLOOKUP('2012 Accountability Database'!A4978,Dems1112!$A$2:$G$1082,3)</f>
        <v>0.67</v>
      </c>
      <c r="F4981" s="66"/>
      <c r="G4981" s="52"/>
      <c r="M4981" s="5" t="s">
        <v>4</v>
      </c>
      <c r="N4981" s="14" t="s">
        <v>2504</v>
      </c>
      <c r="O4981" s="5"/>
      <c r="P4981" s="44" t="str">
        <f t="shared" ref="P4981" si="6368">IF(K4984="Yes",IF(L4984="Yes","Yes","No"),"No")</f>
        <v>No</v>
      </c>
      <c r="Q4981" s="108"/>
      <c r="R4981" s="5" t="s">
        <v>1</v>
      </c>
      <c r="S4981" s="5" t="s">
        <v>5</v>
      </c>
      <c r="T4981" s="5" t="s">
        <v>7</v>
      </c>
      <c r="U4981" s="5">
        <v>789</v>
      </c>
      <c r="V4981" s="5">
        <v>71.989999999999995</v>
      </c>
      <c r="W4981" s="5">
        <v>70.31</v>
      </c>
      <c r="X4981" s="11">
        <f t="shared" si="6302"/>
        <v>1.6799999999999926</v>
      </c>
      <c r="Y4981" s="14">
        <v>752</v>
      </c>
      <c r="Z4981" s="5">
        <v>74.47</v>
      </c>
      <c r="AA4981" s="5">
        <v>72.13</v>
      </c>
      <c r="AB4981" s="71">
        <f t="shared" si="6314"/>
        <v>2.3400000000000034</v>
      </c>
      <c r="AC4981" s="53"/>
    </row>
    <row r="4982" spans="1:29" x14ac:dyDescent="0.25">
      <c r="A4982" s="53">
        <v>6701004</v>
      </c>
      <c r="B4982" s="89" t="s">
        <v>2684</v>
      </c>
      <c r="C4982" s="53" t="s">
        <v>414</v>
      </c>
      <c r="D4982" s="50" t="s">
        <v>2508</v>
      </c>
      <c r="E4982" s="47">
        <f>VLOOKUP('2012 Accountability Database'!A4978,Dems1112!$A$2:$G$1082,4)</f>
        <v>0.78</v>
      </c>
      <c r="F4982" s="65" t="s">
        <v>2486</v>
      </c>
      <c r="G4982" s="62"/>
      <c r="H4982" s="13" t="str">
        <f>IF(V4982&gt;94,"Met",IF(X4982="--","n/a",IF(X4982&gt;=0,"Met","Did Not Meet")))</f>
        <v>Met</v>
      </c>
      <c r="I4982" s="13" t="str">
        <f>IF(V4983&gt;94,"Met",IF(X4983="--","n/a",IF(X4983&gt;=0,"Met","Did Not Meet")))</f>
        <v>Met</v>
      </c>
      <c r="J4982" s="13"/>
      <c r="K4982" s="13" t="str">
        <f>IF(Z4982&gt;94,"Met",IF(AB4982="--","n/a",IF(AB4982&gt;=0,"Met","Did Not Meet")))</f>
        <v>Did Not Meet</v>
      </c>
      <c r="L4982" s="13" t="str">
        <f>IF(Z4983&gt;94,"Met",IF(AB4983="--","n/a",IF(AB4983&gt;=0,"Met","Did Not Meet")))</f>
        <v>Did Not Meet</v>
      </c>
      <c r="M4982" s="1" t="s">
        <v>4</v>
      </c>
      <c r="N4982" s="68" t="s">
        <v>2497</v>
      </c>
      <c r="O4982" s="35"/>
      <c r="P4982" s="44"/>
      <c r="Q4982" s="108"/>
      <c r="R4982" s="5" t="s">
        <v>6</v>
      </c>
      <c r="S4982" s="1" t="s">
        <v>2</v>
      </c>
      <c r="T4982" s="1" t="s">
        <v>3</v>
      </c>
      <c r="U4982" s="5">
        <v>325</v>
      </c>
      <c r="V4982" s="1">
        <v>83.69</v>
      </c>
      <c r="W4982" s="1">
        <v>83.64</v>
      </c>
      <c r="X4982" s="9">
        <f t="shared" si="6302"/>
        <v>4.9999999999997158E-2</v>
      </c>
      <c r="Y4982" s="14">
        <v>318</v>
      </c>
      <c r="Z4982" s="1">
        <v>79.56</v>
      </c>
      <c r="AA4982" s="1">
        <v>82.53</v>
      </c>
      <c r="AB4982" s="72">
        <f t="shared" si="6314"/>
        <v>-2.9699999999999989</v>
      </c>
      <c r="AC4982" s="53"/>
    </row>
    <row r="4983" spans="1:29" x14ac:dyDescent="0.25">
      <c r="A4983" s="53">
        <v>6701004</v>
      </c>
      <c r="B4983" s="89" t="s">
        <v>2684</v>
      </c>
      <c r="C4983" s="53" t="s">
        <v>414</v>
      </c>
      <c r="D4983" s="50" t="s">
        <v>974</v>
      </c>
      <c r="E4983" s="47" t="str">
        <f>VLOOKUP('2012 Accountability Database'!A4978,Dems1112!$A$2:$G$1082,5)</f>
        <v>6-7</v>
      </c>
      <c r="F4983" s="65" t="s">
        <v>2487</v>
      </c>
      <c r="G4983" s="62"/>
      <c r="H4983" s="13" t="str">
        <f>IF(V4984&gt;94,"Met",IF(X4984="--","n/a",IF(X4984&gt;=0,"Met","Did Not Meet")))</f>
        <v>Did Not Meet</v>
      </c>
      <c r="I4983" s="13" t="str">
        <f>IF(V4985&gt;94,"Met",IF(X4985="--","n/a",IF(X4985&gt;=0,"Met","Did Not Meet")))</f>
        <v>Did Not Meet</v>
      </c>
      <c r="J4983" s="13"/>
      <c r="K4983" s="13" t="str">
        <f>IF(Z4984&gt;94,"Met",IF(AB4984="--","n/a",IF(AB4984&gt;=0,"Met","Did Not Meet")))</f>
        <v>Did Not Meet</v>
      </c>
      <c r="L4983" s="13" t="str">
        <f>IF(Z4985&gt;94,"Met",IF(AB4985="--","n/a",IF(AB4985&gt;=0,"Met","Did Not Meet")))</f>
        <v>Did Not Meet</v>
      </c>
      <c r="M4983" s="1" t="s">
        <v>4</v>
      </c>
      <c r="N4983" s="14"/>
      <c r="O4983" s="35" t="s">
        <v>2506</v>
      </c>
      <c r="P4983" s="83" t="str">
        <f t="shared" ref="P4983" si="6369">IF(P4978="No"," ", IF(P4980="No"," ",IF(P4979="No", " ",IF(P4981="No"," ","X"))))</f>
        <v xml:space="preserve"> </v>
      </c>
      <c r="Q4983" s="108"/>
      <c r="R4983" s="5" t="s">
        <v>6</v>
      </c>
      <c r="S4983" s="1" t="s">
        <v>2</v>
      </c>
      <c r="T4983" s="1" t="s">
        <v>7</v>
      </c>
      <c r="U4983" s="5">
        <v>258</v>
      </c>
      <c r="V4983" s="1">
        <v>81.78</v>
      </c>
      <c r="W4983" s="1">
        <v>80.7</v>
      </c>
      <c r="X4983" s="9">
        <f t="shared" si="6302"/>
        <v>1.0799999999999983</v>
      </c>
      <c r="Y4983" s="14">
        <v>251</v>
      </c>
      <c r="Z4983" s="1">
        <v>77.290000000000006</v>
      </c>
      <c r="AA4983" s="1">
        <v>79.260000000000005</v>
      </c>
      <c r="AB4983" s="72">
        <f t="shared" si="6314"/>
        <v>-1.9699999999999989</v>
      </c>
      <c r="AC4983" s="53"/>
    </row>
    <row r="4984" spans="1:29" ht="15.75" x14ac:dyDescent="0.25">
      <c r="A4984" s="53">
        <v>6701004</v>
      </c>
      <c r="B4984" s="89" t="s">
        <v>2684</v>
      </c>
      <c r="C4984" s="53" t="s">
        <v>414</v>
      </c>
      <c r="D4984" s="50" t="s">
        <v>975</v>
      </c>
      <c r="E4984" s="48" t="str">
        <f>VLOOKUP('2012 Accountability Database'!A4978,Dems1112!$A$2:$G$1082,6)</f>
        <v>4 (Southwest AR)</v>
      </c>
      <c r="F4984" s="66"/>
      <c r="G4984" s="63" t="s">
        <v>2488</v>
      </c>
      <c r="H4984" s="61" t="str">
        <f t="shared" ref="H4984:I4984" si="6370">IF(H4982="Met","Yes",IF(H4983="Met","Yes","No"))</f>
        <v>Yes</v>
      </c>
      <c r="I4984" s="61" t="str">
        <f t="shared" si="6370"/>
        <v>Yes</v>
      </c>
      <c r="J4984" s="55"/>
      <c r="K4984" s="61" t="str">
        <f t="shared" ref="K4984:L4984" si="6371">IF(K4982="Met","Yes",IF(K4983="Met","Yes","No"))</f>
        <v>No</v>
      </c>
      <c r="L4984" s="61" t="str">
        <f t="shared" si="6371"/>
        <v>No</v>
      </c>
      <c r="M4984" s="1" t="s">
        <v>4</v>
      </c>
      <c r="N4984" s="14"/>
      <c r="O4984" s="35" t="s">
        <v>2505</v>
      </c>
      <c r="P4984" s="83" t="str">
        <f t="shared" ref="P4984" si="6372">IF(P4983="X"," ",IF(P4985="X"," ","X"))</f>
        <v>X</v>
      </c>
      <c r="Q4984" s="94" t="s">
        <v>2759</v>
      </c>
      <c r="R4984" s="5" t="s">
        <v>6</v>
      </c>
      <c r="S4984" s="1" t="s">
        <v>5</v>
      </c>
      <c r="T4984" s="1" t="s">
        <v>3</v>
      </c>
      <c r="U4984" s="5">
        <v>982</v>
      </c>
      <c r="V4984" s="1">
        <v>81.77</v>
      </c>
      <c r="W4984" s="1">
        <v>83.64</v>
      </c>
      <c r="X4984" s="6">
        <f t="shared" si="6302"/>
        <v>-1.8700000000000045</v>
      </c>
      <c r="Y4984" s="14">
        <v>952</v>
      </c>
      <c r="Z4984" s="1">
        <v>80.569999999999993</v>
      </c>
      <c r="AA4984" s="1">
        <v>82.53</v>
      </c>
      <c r="AB4984" s="72">
        <f t="shared" si="6314"/>
        <v>-1.960000000000008</v>
      </c>
      <c r="AC4984" s="53"/>
    </row>
    <row r="4985" spans="1:29" x14ac:dyDescent="0.25">
      <c r="A4985" s="54">
        <v>6701004</v>
      </c>
      <c r="B4985" s="90" t="s">
        <v>2684</v>
      </c>
      <c r="C4985" s="54" t="s">
        <v>414</v>
      </c>
      <c r="D4985" s="4"/>
      <c r="E4985" s="4"/>
      <c r="F4985" s="67"/>
      <c r="G4985" s="64"/>
      <c r="H4985" s="43"/>
      <c r="I4985" s="43"/>
      <c r="J4985" s="43"/>
      <c r="K4985" s="43"/>
      <c r="L4985" s="43"/>
      <c r="M4985" s="4" t="s">
        <v>4</v>
      </c>
      <c r="N4985" s="15"/>
      <c r="O4985" s="38" t="s">
        <v>2482</v>
      </c>
      <c r="P4985" s="84" t="str">
        <f>IF(E4979="Achieving School"," ","X")</f>
        <v xml:space="preserve"> </v>
      </c>
      <c r="Q4985" s="91"/>
      <c r="R4985" s="4" t="s">
        <v>6</v>
      </c>
      <c r="S4985" s="4" t="s">
        <v>5</v>
      </c>
      <c r="T4985" s="4" t="s">
        <v>7</v>
      </c>
      <c r="U4985" s="4">
        <v>790</v>
      </c>
      <c r="V4985" s="4">
        <v>78.989999999999995</v>
      </c>
      <c r="W4985" s="4">
        <v>80.7</v>
      </c>
      <c r="X4985" s="7">
        <f t="shared" si="6302"/>
        <v>-1.710000000000008</v>
      </c>
      <c r="Y4985" s="15">
        <v>762</v>
      </c>
      <c r="Z4985" s="4">
        <v>77.56</v>
      </c>
      <c r="AA4985" s="4">
        <v>79.260000000000005</v>
      </c>
      <c r="AB4985" s="73">
        <f t="shared" si="6314"/>
        <v>-1.7000000000000028</v>
      </c>
      <c r="AC4985" s="54"/>
    </row>
    <row r="4986" spans="1:29" x14ac:dyDescent="0.25">
      <c r="A4986" s="1">
        <v>6701016</v>
      </c>
      <c r="B4986" s="87" t="s">
        <v>2684</v>
      </c>
      <c r="C4986" s="55" t="s">
        <v>415</v>
      </c>
      <c r="E4986" s="42"/>
      <c r="F4986" s="65" t="s">
        <v>2483</v>
      </c>
      <c r="G4986" s="62"/>
      <c r="H4986" s="37" t="str">
        <f>IF(V4986&gt;94,"Met",IF(X4986="--","n/a",IF(X4986&gt;=0,"Met","Did Not Meet")))</f>
        <v>Met</v>
      </c>
      <c r="I4986" s="37" t="str">
        <f>IF(V4987&gt;94,"Met",IF(X4987="--","n/a",IF(X4987&gt;=0,"Met","Did Not Meet")))</f>
        <v>Met</v>
      </c>
      <c r="K4986" s="13" t="str">
        <f>IF(Z4986&gt;94,"Met",IF(AB4986="--","n/a",IF(AB4986&gt;=0,"Met","Did Not Meet")))</f>
        <v>Met</v>
      </c>
      <c r="L4986" s="13" t="str">
        <f>IF(Z4987&gt;94,"Met",IF(AB4987="--","n/a",IF(AB4987&gt;=0,"Met","Did Not Meet")))</f>
        <v>Met</v>
      </c>
      <c r="M4986" s="1" t="s">
        <v>4</v>
      </c>
      <c r="N4986" s="14" t="s">
        <v>2502</v>
      </c>
      <c r="O4986" s="5"/>
      <c r="P4986" s="44" t="str">
        <f t="shared" ref="P4986" si="6373">IF(H4988="Yes",IF(I4988="Yes","Yes","No"),"No")</f>
        <v>Yes</v>
      </c>
      <c r="Q4986" s="93"/>
      <c r="R4986" s="5" t="s">
        <v>1</v>
      </c>
      <c r="S4986" s="1" t="s">
        <v>2</v>
      </c>
      <c r="T4986" s="1" t="s">
        <v>3</v>
      </c>
      <c r="U4986" s="5">
        <v>35</v>
      </c>
      <c r="V4986" s="1">
        <v>85.71</v>
      </c>
      <c r="W4986" s="1">
        <v>71.05</v>
      </c>
      <c r="X4986" s="9">
        <f t="shared" si="6302"/>
        <v>14.659999999999997</v>
      </c>
      <c r="Y4986" s="14">
        <v>23</v>
      </c>
      <c r="Z4986" s="1">
        <v>91.3</v>
      </c>
      <c r="AA4986" s="1">
        <v>70.83</v>
      </c>
      <c r="AB4986" s="71">
        <f t="shared" si="6314"/>
        <v>20.47</v>
      </c>
      <c r="AC4986" s="36"/>
    </row>
    <row r="4987" spans="1:29" ht="15.75" x14ac:dyDescent="0.25">
      <c r="A4987" s="53">
        <v>6701016</v>
      </c>
      <c r="B4987" s="89" t="s">
        <v>2684</v>
      </c>
      <c r="C4987" s="53" t="s">
        <v>415</v>
      </c>
      <c r="D4987" s="49" t="s">
        <v>2498</v>
      </c>
      <c r="E4987" s="34" t="str">
        <f>M4986</f>
        <v>Achieving School</v>
      </c>
      <c r="F4987" s="65" t="s">
        <v>2484</v>
      </c>
      <c r="G4987" s="62"/>
      <c r="H4987" s="13" t="str">
        <f>IF(V4988&gt;94,"Met",IF(X4988="--","n/a",IF(X4988&gt;=0,"Met","Did Not Meet")))</f>
        <v>Met</v>
      </c>
      <c r="I4987" s="13" t="str">
        <f>IF(V4989&gt;94,"Met",IF(X4989="--","n/a",IF(X4989&gt;=0,"Met","Did Not Meet")))</f>
        <v>Met</v>
      </c>
      <c r="K4987" s="13" t="str">
        <f>IF(Z4988&gt;94,"Met",IF(AB4988="--","n/a",IF(AB4988&gt;=0,"Met","Did Not Meet")))</f>
        <v>Met</v>
      </c>
      <c r="L4987" s="13" t="str">
        <f>IF(Z4989&gt;94,"Met",IF(AB4989="--","n/a",IF(AB4989&gt;=0,"Met","Did Not Meet")))</f>
        <v>Did Not Meet</v>
      </c>
      <c r="M4987" s="5" t="s">
        <v>4</v>
      </c>
      <c r="N4987" s="14" t="s">
        <v>2501</v>
      </c>
      <c r="O4987" s="5"/>
      <c r="P4987" s="44" t="str">
        <f t="shared" ref="P4987" si="6374">IF(K4988="Yes",IF(L4988="Yes","Yes","No"),"No")</f>
        <v>Yes</v>
      </c>
      <c r="Q4987" s="94" t="s">
        <v>2759</v>
      </c>
      <c r="R4987" s="5" t="s">
        <v>1</v>
      </c>
      <c r="S4987" s="5" t="s">
        <v>2</v>
      </c>
      <c r="T4987" s="5" t="s">
        <v>7</v>
      </c>
      <c r="U4987" s="5">
        <v>25</v>
      </c>
      <c r="V4987" s="5">
        <v>80</v>
      </c>
      <c r="W4987" s="5">
        <v>61.63</v>
      </c>
      <c r="X4987" s="11">
        <f t="shared" si="6302"/>
        <v>18.369999999999997</v>
      </c>
      <c r="Y4987" s="14">
        <v>16</v>
      </c>
      <c r="Z4987" s="5">
        <v>87.5</v>
      </c>
      <c r="AA4987" s="5">
        <v>72.23</v>
      </c>
      <c r="AB4987" s="71">
        <f t="shared" si="6314"/>
        <v>15.269999999999996</v>
      </c>
      <c r="AC4987" s="53"/>
    </row>
    <row r="4988" spans="1:29" ht="15" customHeight="1" x14ac:dyDescent="0.25">
      <c r="A4988" s="53">
        <v>6701016</v>
      </c>
      <c r="B4988" s="89" t="s">
        <v>2684</v>
      </c>
      <c r="C4988" s="53" t="s">
        <v>415</v>
      </c>
      <c r="D4988" s="49" t="s">
        <v>2499</v>
      </c>
      <c r="E4988" s="35" t="str">
        <f>VLOOKUP('2012 Accountability Database'!$A4986,'2011 AYP'!A$2:B$1072,2)</f>
        <v>SI_1 (School Improvement Year 1)</v>
      </c>
      <c r="F4988" s="66"/>
      <c r="G4988" s="63" t="s">
        <v>2485</v>
      </c>
      <c r="H4988" s="60" t="str">
        <f t="shared" ref="H4988:I4988" si="6375">IF(H4986="Met","Yes",IF(H4987="Met","Yes","No"))</f>
        <v>Yes</v>
      </c>
      <c r="I4988" s="60" t="str">
        <f t="shared" si="6375"/>
        <v>Yes</v>
      </c>
      <c r="J4988" s="42"/>
      <c r="K4988" s="60" t="str">
        <f t="shared" ref="K4988:L4988" si="6376">IF(K4986="Met","Yes",IF(K4987="Met","Yes","No"))</f>
        <v>Yes</v>
      </c>
      <c r="L4988" s="60" t="str">
        <f t="shared" si="6376"/>
        <v>Yes</v>
      </c>
      <c r="M4988" s="1" t="s">
        <v>4</v>
      </c>
      <c r="N4988" s="14" t="s">
        <v>2503</v>
      </c>
      <c r="O4988" s="5"/>
      <c r="P4988" s="44" t="str">
        <f t="shared" ref="P4988" si="6377">IF(H4992="Yes",IF(I4992="Yes","Yes","No"),"No")</f>
        <v>Yes</v>
      </c>
      <c r="Q4988" s="108" t="s">
        <v>2758</v>
      </c>
      <c r="R4988" s="5" t="s">
        <v>1</v>
      </c>
      <c r="S4988" s="1" t="s">
        <v>5</v>
      </c>
      <c r="T4988" s="1" t="s">
        <v>3</v>
      </c>
      <c r="U4988" s="5">
        <v>178</v>
      </c>
      <c r="V4988" s="1">
        <v>71.91</v>
      </c>
      <c r="W4988" s="1">
        <v>71.05</v>
      </c>
      <c r="X4988" s="9">
        <f t="shared" si="6302"/>
        <v>0.85999999999999943</v>
      </c>
      <c r="Y4988" s="14">
        <v>129</v>
      </c>
      <c r="Z4988" s="1">
        <v>72.87</v>
      </c>
      <c r="AA4988" s="1">
        <v>70.83</v>
      </c>
      <c r="AB4988" s="71">
        <f t="shared" si="6314"/>
        <v>2.0400000000000063</v>
      </c>
      <c r="AC4988" s="53"/>
    </row>
    <row r="4989" spans="1:29" x14ac:dyDescent="0.25">
      <c r="A4989" s="53">
        <v>6701016</v>
      </c>
      <c r="B4989" s="89" t="s">
        <v>2684</v>
      </c>
      <c r="C4989" s="53" t="s">
        <v>415</v>
      </c>
      <c r="D4989" s="49" t="s">
        <v>2507</v>
      </c>
      <c r="E4989" s="47">
        <f>VLOOKUP('2012 Accountability Database'!A4986,Dems1112!$A$2:$G$1082,3)</f>
        <v>0.16</v>
      </c>
      <c r="F4989" s="66"/>
      <c r="G4989" s="52"/>
      <c r="M4989" s="1" t="s">
        <v>4</v>
      </c>
      <c r="N4989" s="14" t="s">
        <v>2504</v>
      </c>
      <c r="O4989" s="5"/>
      <c r="P4989" s="44" t="str">
        <f t="shared" ref="P4989" si="6378">IF(K4992="Yes",IF(L4992="Yes","Yes","No"),"No")</f>
        <v>No</v>
      </c>
      <c r="Q4989" s="108"/>
      <c r="R4989" s="5" t="s">
        <v>1</v>
      </c>
      <c r="S4989" s="1" t="s">
        <v>5</v>
      </c>
      <c r="T4989" s="1" t="s">
        <v>7</v>
      </c>
      <c r="U4989" s="5">
        <v>123</v>
      </c>
      <c r="V4989" s="1">
        <v>63.41</v>
      </c>
      <c r="W4989" s="1">
        <v>61.63</v>
      </c>
      <c r="X4989" s="9">
        <f t="shared" si="6302"/>
        <v>1.779999999999994</v>
      </c>
      <c r="Y4989" s="14">
        <v>90</v>
      </c>
      <c r="Z4989" s="1">
        <v>71.11</v>
      </c>
      <c r="AA4989" s="1">
        <v>72.23</v>
      </c>
      <c r="AB4989" s="72">
        <f t="shared" si="6314"/>
        <v>-1.1200000000000045</v>
      </c>
      <c r="AC4989" s="53"/>
    </row>
    <row r="4990" spans="1:29" x14ac:dyDescent="0.25">
      <c r="A4990" s="53">
        <v>6701016</v>
      </c>
      <c r="B4990" s="89" t="s">
        <v>2684</v>
      </c>
      <c r="C4990" s="53" t="s">
        <v>415</v>
      </c>
      <c r="D4990" s="50" t="s">
        <v>2508</v>
      </c>
      <c r="E4990" s="47">
        <f>VLOOKUP('2012 Accountability Database'!A4986,Dems1112!$A$2:$G$1082,4)</f>
        <v>0.7</v>
      </c>
      <c r="F4990" s="65" t="s">
        <v>2486</v>
      </c>
      <c r="G4990" s="62"/>
      <c r="H4990" s="13" t="str">
        <f>IF(V4990&gt;94,"Met",IF(X4990="--","n/a",IF(X4990&gt;=0,"Met","Did Not Meet")))</f>
        <v>Met</v>
      </c>
      <c r="I4990" s="13" t="str">
        <f>IF(V4991&gt;94,"Met",IF(X4991="--","n/a",IF(X4991&gt;=0,"Met","Did Not Meet")))</f>
        <v>Met</v>
      </c>
      <c r="J4990" s="13"/>
      <c r="K4990" s="13" t="str">
        <f>IF(Z4990&gt;94,"Met",IF(AB4990="--","n/a",IF(AB4990&gt;=0,"Met","Did Not Meet")))</f>
        <v>Did Not Meet</v>
      </c>
      <c r="L4990" s="13" t="str">
        <f>IF(Z4991&gt;94,"Met",IF(AB4991="--","n/a",IF(AB4991&gt;=0,"Met","Did Not Meet")))</f>
        <v>Did Not Meet</v>
      </c>
      <c r="M4990" s="1" t="s">
        <v>4</v>
      </c>
      <c r="N4990" s="68" t="s">
        <v>2497</v>
      </c>
      <c r="O4990" s="35"/>
      <c r="P4990" s="44"/>
      <c r="Q4990" s="108"/>
      <c r="R4990" s="5" t="s">
        <v>6</v>
      </c>
      <c r="S4990" s="1" t="s">
        <v>2</v>
      </c>
      <c r="T4990" s="1" t="s">
        <v>3</v>
      </c>
      <c r="U4990" s="5">
        <v>35</v>
      </c>
      <c r="V4990" s="1">
        <v>88.57</v>
      </c>
      <c r="W4990" s="1">
        <v>77.489999999999995</v>
      </c>
      <c r="X4990" s="9">
        <f t="shared" si="6302"/>
        <v>11.079999999999998</v>
      </c>
      <c r="Y4990" s="14">
        <v>23</v>
      </c>
      <c r="Z4990" s="1">
        <v>56.52</v>
      </c>
      <c r="AA4990" s="1">
        <v>60.42</v>
      </c>
      <c r="AB4990" s="72">
        <f t="shared" si="6314"/>
        <v>-3.8999999999999986</v>
      </c>
      <c r="AC4990" s="53"/>
    </row>
    <row r="4991" spans="1:29" x14ac:dyDescent="0.25">
      <c r="A4991" s="53">
        <v>6701016</v>
      </c>
      <c r="B4991" s="89" t="s">
        <v>2684</v>
      </c>
      <c r="C4991" s="53" t="s">
        <v>415</v>
      </c>
      <c r="D4991" s="50" t="s">
        <v>974</v>
      </c>
      <c r="E4991" s="47" t="str">
        <f>VLOOKUP('2012 Accountability Database'!A4986,Dems1112!$A$2:$G$1082,5)</f>
        <v>K-6</v>
      </c>
      <c r="F4991" s="65" t="s">
        <v>2487</v>
      </c>
      <c r="G4991" s="62"/>
      <c r="H4991" s="13" t="str">
        <f>IF(V4992&gt;94,"Met",IF(X4992="--","n/a",IF(X4992&gt;=0,"Met","Did Not Meet")))</f>
        <v>Met</v>
      </c>
      <c r="I4991" s="13" t="str">
        <f>IF(V4993&gt;94,"Met",IF(X4993="--","n/a",IF(X4993&gt;=0,"Met","Did Not Meet")))</f>
        <v>Did Not Meet</v>
      </c>
      <c r="J4991" s="13"/>
      <c r="K4991" s="13" t="str">
        <f>IF(Z4992&gt;94,"Met",IF(AB4992="--","n/a",IF(AB4992&gt;=0,"Met","Did Not Meet")))</f>
        <v>Did Not Meet</v>
      </c>
      <c r="L4991" s="13" t="str">
        <f>IF(Z4993&gt;94,"Met",IF(AB4993="--","n/a",IF(AB4993&gt;=0,"Met","Did Not Meet")))</f>
        <v>Did Not Meet</v>
      </c>
      <c r="M4991" s="5" t="s">
        <v>4</v>
      </c>
      <c r="N4991" s="14"/>
      <c r="O4991" s="35" t="s">
        <v>2506</v>
      </c>
      <c r="P4991" s="83" t="str">
        <f t="shared" ref="P4991" si="6379">IF(P4986="No"," ", IF(P4988="No"," ",IF(P4987="No", " ",IF(P4989="No"," ","X"))))</f>
        <v xml:space="preserve"> </v>
      </c>
      <c r="Q4991" s="108"/>
      <c r="R4991" s="5" t="s">
        <v>6</v>
      </c>
      <c r="S4991" s="5" t="s">
        <v>2</v>
      </c>
      <c r="T4991" s="5" t="s">
        <v>7</v>
      </c>
      <c r="U4991" s="5">
        <v>25</v>
      </c>
      <c r="V4991" s="5">
        <v>84</v>
      </c>
      <c r="W4991" s="5">
        <v>74.42</v>
      </c>
      <c r="X4991" s="11">
        <f t="shared" si="6302"/>
        <v>9.5799999999999983</v>
      </c>
      <c r="Y4991" s="14">
        <v>16</v>
      </c>
      <c r="Z4991" s="5">
        <v>56.25</v>
      </c>
      <c r="AA4991" s="5">
        <v>58.34</v>
      </c>
      <c r="AB4991" s="72">
        <f t="shared" si="6314"/>
        <v>-2.0900000000000034</v>
      </c>
      <c r="AC4991" s="53"/>
    </row>
    <row r="4992" spans="1:29" ht="15.75" x14ac:dyDescent="0.25">
      <c r="A4992" s="53">
        <v>6701016</v>
      </c>
      <c r="B4992" s="89" t="s">
        <v>2684</v>
      </c>
      <c r="C4992" s="53" t="s">
        <v>415</v>
      </c>
      <c r="D4992" s="50" t="s">
        <v>975</v>
      </c>
      <c r="E4992" s="48" t="str">
        <f>VLOOKUP('2012 Accountability Database'!A4986,Dems1112!$A$2:$G$1082,6)</f>
        <v>4 (Southwest AR)</v>
      </c>
      <c r="F4992" s="66"/>
      <c r="G4992" s="63" t="s">
        <v>2488</v>
      </c>
      <c r="H4992" s="61" t="str">
        <f t="shared" ref="H4992:I4992" si="6380">IF(H4990="Met","Yes",IF(H4991="Met","Yes","No"))</f>
        <v>Yes</v>
      </c>
      <c r="I4992" s="61" t="str">
        <f t="shared" si="6380"/>
        <v>Yes</v>
      </c>
      <c r="J4992" s="55"/>
      <c r="K4992" s="61" t="str">
        <f t="shared" ref="K4992:L4992" si="6381">IF(K4990="Met","Yes",IF(K4991="Met","Yes","No"))</f>
        <v>No</v>
      </c>
      <c r="L4992" s="61" t="str">
        <f t="shared" si="6381"/>
        <v>No</v>
      </c>
      <c r="M4992" s="5" t="s">
        <v>4</v>
      </c>
      <c r="N4992" s="14"/>
      <c r="O4992" s="35" t="s">
        <v>2505</v>
      </c>
      <c r="P4992" s="83" t="str">
        <f t="shared" ref="P4992" si="6382">IF(P4991="X"," ",IF(P4993="X"," ","X"))</f>
        <v>X</v>
      </c>
      <c r="Q4992" s="94" t="s">
        <v>2759</v>
      </c>
      <c r="R4992" s="5" t="s">
        <v>6</v>
      </c>
      <c r="S4992" s="5" t="s">
        <v>5</v>
      </c>
      <c r="T4992" s="5" t="s">
        <v>3</v>
      </c>
      <c r="U4992" s="5">
        <v>178</v>
      </c>
      <c r="V4992" s="5">
        <v>80.34</v>
      </c>
      <c r="W4992" s="5">
        <v>77.489999999999995</v>
      </c>
      <c r="X4992" s="11">
        <f t="shared" si="6302"/>
        <v>2.8500000000000085</v>
      </c>
      <c r="Y4992" s="14">
        <v>129</v>
      </c>
      <c r="Z4992" s="5">
        <v>54.26</v>
      </c>
      <c r="AA4992" s="5">
        <v>60.42</v>
      </c>
      <c r="AB4992" s="72">
        <f t="shared" si="6314"/>
        <v>-6.1600000000000037</v>
      </c>
      <c r="AC4992" s="53"/>
    </row>
    <row r="4993" spans="1:29" x14ac:dyDescent="0.25">
      <c r="A4993" s="54">
        <v>6701016</v>
      </c>
      <c r="B4993" s="90" t="s">
        <v>2684</v>
      </c>
      <c r="C4993" s="54" t="s">
        <v>415</v>
      </c>
      <c r="D4993" s="4"/>
      <c r="E4993" s="4"/>
      <c r="F4993" s="67"/>
      <c r="G4993" s="64"/>
      <c r="H4993" s="43"/>
      <c r="I4993" s="43"/>
      <c r="J4993" s="43"/>
      <c r="K4993" s="43"/>
      <c r="L4993" s="43"/>
      <c r="M4993" s="4" t="s">
        <v>4</v>
      </c>
      <c r="N4993" s="15"/>
      <c r="O4993" s="38" t="s">
        <v>2482</v>
      </c>
      <c r="P4993" s="84" t="str">
        <f>IF(E4987="Achieving School"," ","X")</f>
        <v xml:space="preserve"> </v>
      </c>
      <c r="Q4993" s="91"/>
      <c r="R4993" s="4" t="s">
        <v>6</v>
      </c>
      <c r="S4993" s="4" t="s">
        <v>5</v>
      </c>
      <c r="T4993" s="4" t="s">
        <v>7</v>
      </c>
      <c r="U4993" s="4">
        <v>123</v>
      </c>
      <c r="V4993" s="4">
        <v>73.98</v>
      </c>
      <c r="W4993" s="4">
        <v>74.42</v>
      </c>
      <c r="X4993" s="7">
        <f t="shared" si="6302"/>
        <v>-0.43999999999999773</v>
      </c>
      <c r="Y4993" s="15">
        <v>90</v>
      </c>
      <c r="Z4993" s="4">
        <v>52.22</v>
      </c>
      <c r="AA4993" s="4">
        <v>58.34</v>
      </c>
      <c r="AB4993" s="73">
        <f t="shared" si="6314"/>
        <v>-6.1200000000000045</v>
      </c>
      <c r="AC4993" s="54"/>
    </row>
    <row r="4994" spans="1:29" x14ac:dyDescent="0.25">
      <c r="A4994" s="1">
        <v>6703012</v>
      </c>
      <c r="B4994" s="87" t="s">
        <v>2685</v>
      </c>
      <c r="C4994" s="55" t="s">
        <v>560</v>
      </c>
      <c r="E4994" s="42"/>
      <c r="F4994" s="65" t="s">
        <v>2483</v>
      </c>
      <c r="G4994" s="62"/>
      <c r="H4994" s="37" t="str">
        <f>IF(V4994&gt;94,"Met",IF(X4994="--","n/a",IF(X4994&gt;=0,"Met","Did Not Meet")))</f>
        <v>Met</v>
      </c>
      <c r="I4994" s="37" t="str">
        <f>IF(V4995&gt;94,"Met",IF(X4995="--","n/a",IF(X4995&gt;=0,"Met","Did Not Meet")))</f>
        <v>Met</v>
      </c>
      <c r="K4994" s="13" t="str">
        <f>IF(Z4994&gt;94,"Met",IF(AB4994="--","n/a",IF(AB4994&gt;=0,"Met","Did Not Meet")))</f>
        <v>Met</v>
      </c>
      <c r="L4994" s="13" t="str">
        <f>IF(Z4995&gt;94,"Met",IF(AB4995="--","n/a",IF(AB4995&gt;=0,"Met","Did Not Meet")))</f>
        <v>Met</v>
      </c>
      <c r="M4994" s="1" t="s">
        <v>9</v>
      </c>
      <c r="N4994" s="14" t="s">
        <v>2502</v>
      </c>
      <c r="O4994" s="5"/>
      <c r="P4994" s="44" t="str">
        <f t="shared" ref="P4994" si="6383">IF(H4996="Yes",IF(I4996="Yes","Yes","No"),"No")</f>
        <v>Yes</v>
      </c>
      <c r="Q4994" s="93"/>
      <c r="R4994" s="5" t="s">
        <v>1</v>
      </c>
      <c r="S4994" s="1" t="s">
        <v>2</v>
      </c>
      <c r="T4994" s="1" t="s">
        <v>3</v>
      </c>
      <c r="U4994" s="5">
        <v>244</v>
      </c>
      <c r="V4994" s="1">
        <v>84.02</v>
      </c>
      <c r="W4994" s="1">
        <v>79.819999999999993</v>
      </c>
      <c r="X4994" s="9">
        <f t="shared" ref="X4994:X5057" si="6384">V4994-W4994</f>
        <v>4.2000000000000028</v>
      </c>
      <c r="Y4994" s="14">
        <v>150</v>
      </c>
      <c r="Z4994" s="1">
        <v>87.33</v>
      </c>
      <c r="AA4994" s="1">
        <v>80.760000000000005</v>
      </c>
      <c r="AB4994" s="71">
        <f t="shared" si="6314"/>
        <v>6.5699999999999932</v>
      </c>
      <c r="AC4994" s="36"/>
    </row>
    <row r="4995" spans="1:29" ht="15.75" x14ac:dyDescent="0.25">
      <c r="A4995" s="53">
        <v>6703012</v>
      </c>
      <c r="B4995" s="89" t="s">
        <v>2685</v>
      </c>
      <c r="C4995" s="53" t="s">
        <v>560</v>
      </c>
      <c r="D4995" s="49" t="s">
        <v>2498</v>
      </c>
      <c r="E4995" s="34" t="str">
        <f>M4994</f>
        <v>Needs Improvement School</v>
      </c>
      <c r="F4995" s="65" t="s">
        <v>2484</v>
      </c>
      <c r="G4995" s="62"/>
      <c r="H4995" s="13" t="str">
        <f>IF(V4996&gt;94,"Met",IF(X4996="--","n/a",IF(X4996&gt;=0,"Met","Did Not Meet")))</f>
        <v>Met</v>
      </c>
      <c r="I4995" s="13" t="str">
        <f>IF(V4997&gt;94,"Met",IF(X4997="--","n/a",IF(X4997&gt;=0,"Met","Did Not Meet")))</f>
        <v>Did Not Meet</v>
      </c>
      <c r="K4995" s="13" t="str">
        <f>IF(Z4996&gt;94,"Met",IF(AB4996="--","n/a",IF(AB4996&gt;=0,"Met","Did Not Meet")))</f>
        <v>Met</v>
      </c>
      <c r="L4995" s="13" t="str">
        <f>IF(Z4997&gt;94,"Met",IF(AB4997="--","n/a",IF(AB4997&gt;=0,"Met","Did Not Meet")))</f>
        <v>Met</v>
      </c>
      <c r="M4995" s="5" t="s">
        <v>9</v>
      </c>
      <c r="N4995" s="14" t="s">
        <v>2501</v>
      </c>
      <c r="O4995" s="5"/>
      <c r="P4995" s="44" t="str">
        <f t="shared" ref="P4995" si="6385">IF(K4996="Yes",IF(L4996="Yes","Yes","No"),"No")</f>
        <v>Yes</v>
      </c>
      <c r="Q4995" s="94" t="s">
        <v>2759</v>
      </c>
      <c r="R4995" s="5" t="s">
        <v>1</v>
      </c>
      <c r="S4995" s="5" t="s">
        <v>2</v>
      </c>
      <c r="T4995" s="5" t="s">
        <v>7</v>
      </c>
      <c r="U4995" s="5">
        <v>172</v>
      </c>
      <c r="V4995" s="5">
        <v>79.069999999999993</v>
      </c>
      <c r="W4995" s="5">
        <v>76.209999999999994</v>
      </c>
      <c r="X4995" s="11">
        <f t="shared" si="6384"/>
        <v>2.8599999999999994</v>
      </c>
      <c r="Y4995" s="14">
        <v>107</v>
      </c>
      <c r="Z4995" s="5">
        <v>85.98</v>
      </c>
      <c r="AA4995" s="5">
        <v>78.61</v>
      </c>
      <c r="AB4995" s="71">
        <f t="shared" si="6314"/>
        <v>7.3700000000000045</v>
      </c>
      <c r="AC4995" s="53"/>
    </row>
    <row r="4996" spans="1:29" ht="15" customHeight="1" x14ac:dyDescent="0.25">
      <c r="A4996" s="53">
        <v>6703012</v>
      </c>
      <c r="B4996" s="89" t="s">
        <v>2685</v>
      </c>
      <c r="C4996" s="53" t="s">
        <v>560</v>
      </c>
      <c r="D4996" s="49" t="s">
        <v>2499</v>
      </c>
      <c r="E4996" s="35" t="str">
        <f>VLOOKUP('2012 Accountability Database'!$A4994,'2011 AYP'!A$2:B$1072,2)</f>
        <v>SI_1 (School Improvement Year 1)</v>
      </c>
      <c r="F4996" s="66"/>
      <c r="G4996" s="63" t="s">
        <v>2485</v>
      </c>
      <c r="H4996" s="60" t="str">
        <f t="shared" ref="H4996:I4996" si="6386">IF(H4994="Met","Yes",IF(H4995="Met","Yes","No"))</f>
        <v>Yes</v>
      </c>
      <c r="I4996" s="60" t="str">
        <f t="shared" si="6386"/>
        <v>Yes</v>
      </c>
      <c r="J4996" s="42"/>
      <c r="K4996" s="60" t="str">
        <f t="shared" ref="K4996:L4996" si="6387">IF(K4994="Met","Yes",IF(K4995="Met","Yes","No"))</f>
        <v>Yes</v>
      </c>
      <c r="L4996" s="60" t="str">
        <f t="shared" si="6387"/>
        <v>Yes</v>
      </c>
      <c r="M4996" s="1" t="s">
        <v>9</v>
      </c>
      <c r="N4996" s="14" t="s">
        <v>2503</v>
      </c>
      <c r="O4996" s="5"/>
      <c r="P4996" s="44" t="str">
        <f t="shared" ref="P4996" si="6388">IF(H5000="Yes",IF(I5000="Yes","Yes","No"),"No")</f>
        <v>No</v>
      </c>
      <c r="Q4996" s="108" t="s">
        <v>2758</v>
      </c>
      <c r="R4996" s="5" t="s">
        <v>1</v>
      </c>
      <c r="S4996" s="1" t="s">
        <v>5</v>
      </c>
      <c r="T4996" s="1" t="s">
        <v>3</v>
      </c>
      <c r="U4996" s="5">
        <v>686</v>
      </c>
      <c r="V4996" s="1">
        <v>79.88</v>
      </c>
      <c r="W4996" s="1">
        <v>79.819999999999993</v>
      </c>
      <c r="X4996" s="9">
        <f t="shared" si="6384"/>
        <v>6.0000000000002274E-2</v>
      </c>
      <c r="Y4996" s="14">
        <v>493</v>
      </c>
      <c r="Z4996" s="1">
        <v>81.540000000000006</v>
      </c>
      <c r="AA4996" s="1">
        <v>80.760000000000005</v>
      </c>
      <c r="AB4996" s="71">
        <f t="shared" si="6314"/>
        <v>0.78000000000000114</v>
      </c>
      <c r="AC4996" s="53"/>
    </row>
    <row r="4997" spans="1:29" x14ac:dyDescent="0.25">
      <c r="A4997" s="53">
        <v>6703012</v>
      </c>
      <c r="B4997" s="89" t="s">
        <v>2685</v>
      </c>
      <c r="C4997" s="53" t="s">
        <v>560</v>
      </c>
      <c r="D4997" s="49" t="s">
        <v>2507</v>
      </c>
      <c r="E4997" s="47">
        <f>VLOOKUP('2012 Accountability Database'!A4994,Dems1112!$A$2:$G$1082,3)</f>
        <v>0.3</v>
      </c>
      <c r="F4997" s="66"/>
      <c r="G4997" s="52"/>
      <c r="M4997" s="1" t="s">
        <v>9</v>
      </c>
      <c r="N4997" s="14" t="s">
        <v>2504</v>
      </c>
      <c r="O4997" s="5"/>
      <c r="P4997" s="44" t="str">
        <f t="shared" ref="P4997" si="6389">IF(K5000="Yes",IF(L5000="Yes","Yes","No"),"No")</f>
        <v>No</v>
      </c>
      <c r="Q4997" s="108"/>
      <c r="R4997" s="5" t="s">
        <v>1</v>
      </c>
      <c r="S4997" s="1" t="s">
        <v>5</v>
      </c>
      <c r="T4997" s="1" t="s">
        <v>7</v>
      </c>
      <c r="U4997" s="5">
        <v>489</v>
      </c>
      <c r="V4997" s="1">
        <v>74.849999999999994</v>
      </c>
      <c r="W4997" s="1">
        <v>76.209999999999994</v>
      </c>
      <c r="X4997" s="6">
        <f t="shared" si="6384"/>
        <v>-1.3599999999999994</v>
      </c>
      <c r="Y4997" s="14">
        <v>357</v>
      </c>
      <c r="Z4997" s="1">
        <v>78.709999999999994</v>
      </c>
      <c r="AA4997" s="1">
        <v>78.61</v>
      </c>
      <c r="AB4997" s="71">
        <f t="shared" si="6314"/>
        <v>9.9999999999994316E-2</v>
      </c>
      <c r="AC4997" s="53"/>
    </row>
    <row r="4998" spans="1:29" x14ac:dyDescent="0.25">
      <c r="A4998" s="53">
        <v>6703012</v>
      </c>
      <c r="B4998" s="89" t="s">
        <v>2685</v>
      </c>
      <c r="C4998" s="53" t="s">
        <v>560</v>
      </c>
      <c r="D4998" s="50" t="s">
        <v>2508</v>
      </c>
      <c r="E4998" s="47">
        <f>VLOOKUP('2012 Accountability Database'!A4994,Dems1112!$A$2:$G$1082,4)</f>
        <v>0.68</v>
      </c>
      <c r="F4998" s="65" t="s">
        <v>2486</v>
      </c>
      <c r="G4998" s="62"/>
      <c r="H4998" s="13" t="str">
        <f>IF(V4998&gt;94,"Met",IF(X4998="--","n/a",IF(X4998&gt;=0,"Met","Did Not Meet")))</f>
        <v>Did Not Meet</v>
      </c>
      <c r="I4998" s="13" t="str">
        <f>IF(V4999&gt;94,"Met",IF(X4999="--","n/a",IF(X4999&gt;=0,"Met","Did Not Meet")))</f>
        <v>Did Not Meet</v>
      </c>
      <c r="J4998" s="13"/>
      <c r="K4998" s="13" t="str">
        <f>IF(Z4998&gt;94,"Met",IF(AB4998="--","n/a",IF(AB4998&gt;=0,"Met","Did Not Meet")))</f>
        <v>Did Not Meet</v>
      </c>
      <c r="L4998" s="13" t="str">
        <f>IF(Z4999&gt;94,"Met",IF(AB4999="--","n/a",IF(AB4999&gt;=0,"Met","Did Not Meet")))</f>
        <v>Did Not Meet</v>
      </c>
      <c r="M4998" s="1" t="s">
        <v>9</v>
      </c>
      <c r="N4998" s="68" t="s">
        <v>2497</v>
      </c>
      <c r="O4998" s="35"/>
      <c r="P4998" s="44"/>
      <c r="Q4998" s="108"/>
      <c r="R4998" s="5" t="s">
        <v>6</v>
      </c>
      <c r="S4998" s="1" t="s">
        <v>2</v>
      </c>
      <c r="T4998" s="1" t="s">
        <v>3</v>
      </c>
      <c r="U4998" s="5">
        <v>244</v>
      </c>
      <c r="V4998" s="1">
        <v>79.92</v>
      </c>
      <c r="W4998" s="1">
        <v>88.64</v>
      </c>
      <c r="X4998" s="6">
        <f t="shared" si="6384"/>
        <v>-8.7199999999999989</v>
      </c>
      <c r="Y4998" s="14">
        <v>150</v>
      </c>
      <c r="Z4998" s="1">
        <v>66</v>
      </c>
      <c r="AA4998" s="1">
        <v>84.16</v>
      </c>
      <c r="AB4998" s="72">
        <f t="shared" si="6314"/>
        <v>-18.159999999999997</v>
      </c>
      <c r="AC4998" s="53"/>
    </row>
    <row r="4999" spans="1:29" x14ac:dyDescent="0.25">
      <c r="A4999" s="53">
        <v>6703012</v>
      </c>
      <c r="B4999" s="89" t="s">
        <v>2685</v>
      </c>
      <c r="C4999" s="53" t="s">
        <v>560</v>
      </c>
      <c r="D4999" s="50" t="s">
        <v>974</v>
      </c>
      <c r="E4999" s="47" t="str">
        <f>VLOOKUP('2012 Accountability Database'!A4994,Dems1112!$A$2:$G$1082,5)</f>
        <v>P-6</v>
      </c>
      <c r="F4999" s="65" t="s">
        <v>2487</v>
      </c>
      <c r="G4999" s="62"/>
      <c r="H4999" s="13" t="str">
        <f>IF(V5000&gt;94,"Met",IF(X5000="--","n/a",IF(X5000&gt;=0,"Met","Did Not Meet")))</f>
        <v>Did Not Meet</v>
      </c>
      <c r="I4999" s="13" t="str">
        <f>IF(V5001&gt;94,"Met",IF(X5001="--","n/a",IF(X5001&gt;=0,"Met","Did Not Meet")))</f>
        <v>Did Not Meet</v>
      </c>
      <c r="J4999" s="13"/>
      <c r="K4999" s="13" t="str">
        <f>IF(Z5000&gt;94,"Met",IF(AB5000="--","n/a",IF(AB5000&gt;=0,"Met","Did Not Meet")))</f>
        <v>Did Not Meet</v>
      </c>
      <c r="L4999" s="13" t="str">
        <f>IF(Z5001&gt;94,"Met",IF(AB5001="--","n/a",IF(AB5001&gt;=0,"Met","Did Not Meet")))</f>
        <v>Did Not Meet</v>
      </c>
      <c r="M4999" s="5" t="s">
        <v>9</v>
      </c>
      <c r="N4999" s="14"/>
      <c r="O4999" s="35" t="s">
        <v>2506</v>
      </c>
      <c r="P4999" s="83" t="str">
        <f t="shared" ref="P4999" si="6390">IF(P4994="No"," ", IF(P4996="No"," ",IF(P4995="No", " ",IF(P4997="No"," ","X"))))</f>
        <v xml:space="preserve"> </v>
      </c>
      <c r="Q4999" s="108"/>
      <c r="R4999" s="5" t="s">
        <v>6</v>
      </c>
      <c r="S4999" s="5" t="s">
        <v>2</v>
      </c>
      <c r="T4999" s="5" t="s">
        <v>7</v>
      </c>
      <c r="U4999" s="5">
        <v>172</v>
      </c>
      <c r="V4999" s="5">
        <v>76.16</v>
      </c>
      <c r="W4999" s="5">
        <v>86.08</v>
      </c>
      <c r="X4999" s="8">
        <f t="shared" si="6384"/>
        <v>-9.9200000000000017</v>
      </c>
      <c r="Y4999" s="14">
        <v>107</v>
      </c>
      <c r="Z4999" s="5">
        <v>63.55</v>
      </c>
      <c r="AA4999" s="5">
        <v>83.96</v>
      </c>
      <c r="AB4999" s="72">
        <f t="shared" si="6314"/>
        <v>-20.409999999999997</v>
      </c>
      <c r="AC4999" s="53"/>
    </row>
    <row r="5000" spans="1:29" ht="15.75" x14ac:dyDescent="0.25">
      <c r="A5000" s="53">
        <v>6703012</v>
      </c>
      <c r="B5000" s="89" t="s">
        <v>2685</v>
      </c>
      <c r="C5000" s="53" t="s">
        <v>560</v>
      </c>
      <c r="D5000" s="50" t="s">
        <v>975</v>
      </c>
      <c r="E5000" s="48" t="str">
        <f>VLOOKUP('2012 Accountability Database'!A4994,Dems1112!$A$2:$G$1082,6)</f>
        <v>4 (Southwest AR)</v>
      </c>
      <c r="F5000" s="66"/>
      <c r="G5000" s="63" t="s">
        <v>2488</v>
      </c>
      <c r="H5000" s="61" t="str">
        <f t="shared" ref="H5000:I5000" si="6391">IF(H4998="Met","Yes",IF(H4999="Met","Yes","No"))</f>
        <v>No</v>
      </c>
      <c r="I5000" s="61" t="str">
        <f t="shared" si="6391"/>
        <v>No</v>
      </c>
      <c r="J5000" s="55"/>
      <c r="K5000" s="61" t="str">
        <f t="shared" ref="K5000:L5000" si="6392">IF(K4998="Met","Yes",IF(K4999="Met","Yes","No"))</f>
        <v>No</v>
      </c>
      <c r="L5000" s="61" t="str">
        <f t="shared" si="6392"/>
        <v>No</v>
      </c>
      <c r="M5000" s="1" t="s">
        <v>9</v>
      </c>
      <c r="N5000" s="14"/>
      <c r="O5000" s="35" t="s">
        <v>2505</v>
      </c>
      <c r="P5000" s="83" t="str">
        <f t="shared" ref="P5000" si="6393">IF(P4999="X"," ",IF(P5001="X"," ","X"))</f>
        <v xml:space="preserve"> </v>
      </c>
      <c r="Q5000" s="94" t="s">
        <v>2759</v>
      </c>
      <c r="R5000" s="5" t="s">
        <v>6</v>
      </c>
      <c r="S5000" s="1" t="s">
        <v>5</v>
      </c>
      <c r="T5000" s="1" t="s">
        <v>3</v>
      </c>
      <c r="U5000" s="5">
        <v>686</v>
      </c>
      <c r="V5000" s="1">
        <v>82.07</v>
      </c>
      <c r="W5000" s="1">
        <v>88.64</v>
      </c>
      <c r="X5000" s="6">
        <f t="shared" si="6384"/>
        <v>-6.5700000000000074</v>
      </c>
      <c r="Y5000" s="14">
        <v>493</v>
      </c>
      <c r="Z5000" s="1">
        <v>73.83</v>
      </c>
      <c r="AA5000" s="1">
        <v>84.16</v>
      </c>
      <c r="AB5000" s="72">
        <f t="shared" si="6314"/>
        <v>-10.329999999999998</v>
      </c>
      <c r="AC5000" s="53"/>
    </row>
    <row r="5001" spans="1:29" x14ac:dyDescent="0.25">
      <c r="A5001" s="54">
        <v>6703012</v>
      </c>
      <c r="B5001" s="90" t="s">
        <v>2685</v>
      </c>
      <c r="C5001" s="54" t="s">
        <v>560</v>
      </c>
      <c r="D5001" s="4"/>
      <c r="E5001" s="4"/>
      <c r="F5001" s="67"/>
      <c r="G5001" s="64"/>
      <c r="H5001" s="43"/>
      <c r="I5001" s="43"/>
      <c r="J5001" s="43"/>
      <c r="K5001" s="43"/>
      <c r="L5001" s="43"/>
      <c r="M5001" s="4" t="s">
        <v>9</v>
      </c>
      <c r="N5001" s="15"/>
      <c r="O5001" s="38" t="s">
        <v>2482</v>
      </c>
      <c r="P5001" s="84" t="str">
        <f>IF(E4995="Achieving School"," ","X")</f>
        <v>X</v>
      </c>
      <c r="Q5001" s="91"/>
      <c r="R5001" s="4" t="s">
        <v>6</v>
      </c>
      <c r="S5001" s="4" t="s">
        <v>5</v>
      </c>
      <c r="T5001" s="4" t="s">
        <v>7</v>
      </c>
      <c r="U5001" s="4">
        <v>489</v>
      </c>
      <c r="V5001" s="4">
        <v>78.12</v>
      </c>
      <c r="W5001" s="4">
        <v>86.08</v>
      </c>
      <c r="X5001" s="7">
        <f t="shared" si="6384"/>
        <v>-7.9599999999999937</v>
      </c>
      <c r="Y5001" s="15">
        <v>357</v>
      </c>
      <c r="Z5001" s="4">
        <v>71.709999999999994</v>
      </c>
      <c r="AA5001" s="4">
        <v>83.96</v>
      </c>
      <c r="AB5001" s="73">
        <f t="shared" si="6314"/>
        <v>-12.25</v>
      </c>
      <c r="AC5001" s="54"/>
    </row>
    <row r="5002" spans="1:29" x14ac:dyDescent="0.25">
      <c r="A5002" s="1">
        <v>6802001</v>
      </c>
      <c r="B5002" s="87" t="s">
        <v>2686</v>
      </c>
      <c r="C5002" s="55" t="s">
        <v>360</v>
      </c>
      <c r="E5002" s="42"/>
      <c r="F5002" s="65" t="s">
        <v>2483</v>
      </c>
      <c r="G5002" s="62"/>
      <c r="H5002" s="37" t="str">
        <f>IF(V5002&gt;94,"Met",IF(X5002="--","n/a",IF(X5002&gt;=0,"Met","Did Not Meet")))</f>
        <v>Met</v>
      </c>
      <c r="I5002" s="37" t="str">
        <f>IF(V5003&gt;94,"Met",IF(X5003="--","n/a",IF(X5003&gt;=0,"Met","Did Not Meet")))</f>
        <v>Met</v>
      </c>
      <c r="K5002" s="13" t="str">
        <f>IF(Z5002&gt;94,"Met",IF(AB5002="--","n/a",IF(AB5002&gt;=0,"Met","Did Not Meet")))</f>
        <v>Did Not Meet</v>
      </c>
      <c r="L5002" s="13" t="str">
        <f>IF(Z5003&gt;94,"Met",IF(AB5003="--","n/a",IF(AB5003&gt;=0,"Met","Did Not Meet")))</f>
        <v>Did Not Meet</v>
      </c>
      <c r="M5002" s="1" t="s">
        <v>9</v>
      </c>
      <c r="N5002" s="14" t="s">
        <v>2502</v>
      </c>
      <c r="O5002" s="5"/>
      <c r="P5002" s="44" t="str">
        <f t="shared" ref="P5002" si="6394">IF(H5004="Yes",IF(I5004="Yes","Yes","No"),"No")</f>
        <v>Yes</v>
      </c>
      <c r="Q5002" s="93"/>
      <c r="R5002" s="5" t="s">
        <v>1</v>
      </c>
      <c r="S5002" s="1" t="s">
        <v>2</v>
      </c>
      <c r="T5002" s="1" t="s">
        <v>3</v>
      </c>
      <c r="U5002" s="5">
        <v>154</v>
      </c>
      <c r="V5002" s="1">
        <v>87.01</v>
      </c>
      <c r="W5002" s="1">
        <v>84.63</v>
      </c>
      <c r="X5002" s="9">
        <f t="shared" si="6384"/>
        <v>2.3800000000000097</v>
      </c>
      <c r="Y5002" s="14">
        <v>77</v>
      </c>
      <c r="Z5002" s="1">
        <v>77.92</v>
      </c>
      <c r="AA5002" s="1">
        <v>79.16</v>
      </c>
      <c r="AB5002" s="72">
        <f t="shared" si="6314"/>
        <v>-1.2399999999999949</v>
      </c>
      <c r="AC5002" s="36"/>
    </row>
    <row r="5003" spans="1:29" ht="15.75" x14ac:dyDescent="0.25">
      <c r="A5003" s="53">
        <v>6802001</v>
      </c>
      <c r="B5003" s="89" t="s">
        <v>2686</v>
      </c>
      <c r="C5003" s="53" t="s">
        <v>360</v>
      </c>
      <c r="D5003" s="49" t="s">
        <v>2498</v>
      </c>
      <c r="E5003" s="34" t="str">
        <f>M5002</f>
        <v>Needs Improvement School</v>
      </c>
      <c r="F5003" s="65" t="s">
        <v>2484</v>
      </c>
      <c r="G5003" s="62"/>
      <c r="H5003" s="13" t="str">
        <f>IF(V5004&gt;94,"Met",IF(X5004="--","n/a",IF(X5004&gt;=0,"Met","Did Not Meet")))</f>
        <v>Met</v>
      </c>
      <c r="I5003" s="13" t="str">
        <f>IF(V5005&gt;94,"Met",IF(X5005="--","n/a",IF(X5005&gt;=0,"Met","Did Not Meet")))</f>
        <v>Did Not Meet</v>
      </c>
      <c r="K5003" s="13" t="str">
        <f>IF(Z5004&gt;94,"Met",IF(AB5004="--","n/a",IF(AB5004&gt;=0,"Met","Did Not Meet")))</f>
        <v>Did Not Meet</v>
      </c>
      <c r="L5003" s="13" t="str">
        <f>IF(Z5005&gt;94,"Met",IF(AB5005="--","n/a",IF(AB5005&gt;=0,"Met","Did Not Meet")))</f>
        <v>Did Not Meet</v>
      </c>
      <c r="M5003" s="1" t="s">
        <v>9</v>
      </c>
      <c r="N5003" s="14" t="s">
        <v>2501</v>
      </c>
      <c r="O5003" s="5"/>
      <c r="P5003" s="44" t="str">
        <f t="shared" ref="P5003" si="6395">IF(K5004="Yes",IF(L5004="Yes","Yes","No"),"No")</f>
        <v>No</v>
      </c>
      <c r="Q5003" s="94" t="s">
        <v>2759</v>
      </c>
      <c r="R5003" s="5" t="s">
        <v>1</v>
      </c>
      <c r="S5003" s="1" t="s">
        <v>2</v>
      </c>
      <c r="T5003" s="1" t="s">
        <v>7</v>
      </c>
      <c r="U5003" s="5">
        <v>112</v>
      </c>
      <c r="V5003" s="1">
        <v>83.93</v>
      </c>
      <c r="W5003" s="1">
        <v>81.2</v>
      </c>
      <c r="X5003" s="9">
        <f t="shared" si="6384"/>
        <v>2.730000000000004</v>
      </c>
      <c r="Y5003" s="14">
        <v>57</v>
      </c>
      <c r="Z5003" s="1">
        <v>73.680000000000007</v>
      </c>
      <c r="AA5003" s="1">
        <v>78.84</v>
      </c>
      <c r="AB5003" s="72">
        <f t="shared" ref="AB5003:AB5066" si="6396">Z5003-AA5003</f>
        <v>-5.1599999999999966</v>
      </c>
      <c r="AC5003" s="53"/>
    </row>
    <row r="5004" spans="1:29" ht="15" customHeight="1" x14ac:dyDescent="0.25">
      <c r="A5004" s="53">
        <v>6802001</v>
      </c>
      <c r="B5004" s="89" t="s">
        <v>2686</v>
      </c>
      <c r="C5004" s="53" t="s">
        <v>360</v>
      </c>
      <c r="D5004" s="49" t="s">
        <v>2499</v>
      </c>
      <c r="E5004" s="35" t="str">
        <f>VLOOKUP('2012 Accountability Database'!$A5002,'2011 AYP'!A$2:B$1072,2)</f>
        <v xml:space="preserve"> MS (Met Standards)</v>
      </c>
      <c r="F5004" s="66"/>
      <c r="G5004" s="63" t="s">
        <v>2485</v>
      </c>
      <c r="H5004" s="60" t="str">
        <f t="shared" ref="H5004:I5004" si="6397">IF(H5002="Met","Yes",IF(H5003="Met","Yes","No"))</f>
        <v>Yes</v>
      </c>
      <c r="I5004" s="60" t="str">
        <f t="shared" si="6397"/>
        <v>Yes</v>
      </c>
      <c r="J5004" s="42"/>
      <c r="K5004" s="60" t="str">
        <f t="shared" ref="K5004:L5004" si="6398">IF(K5002="Met","Yes",IF(K5003="Met","Yes","No"))</f>
        <v>No</v>
      </c>
      <c r="L5004" s="60" t="str">
        <f t="shared" si="6398"/>
        <v>No</v>
      </c>
      <c r="M5004" s="5" t="s">
        <v>9</v>
      </c>
      <c r="N5004" s="14" t="s">
        <v>2503</v>
      </c>
      <c r="O5004" s="5"/>
      <c r="P5004" s="44" t="str">
        <f t="shared" ref="P5004" si="6399">IF(H5008="Yes",IF(I5008="Yes","Yes","No"),"No")</f>
        <v>No</v>
      </c>
      <c r="Q5004" s="108" t="s">
        <v>2758</v>
      </c>
      <c r="R5004" s="5" t="s">
        <v>1</v>
      </c>
      <c r="S5004" s="5" t="s">
        <v>5</v>
      </c>
      <c r="T5004" s="5" t="s">
        <v>3</v>
      </c>
      <c r="U5004" s="5">
        <v>443</v>
      </c>
      <c r="V5004" s="5">
        <v>84.65</v>
      </c>
      <c r="W5004" s="5">
        <v>84.63</v>
      </c>
      <c r="X5004" s="11">
        <f t="shared" si="6384"/>
        <v>2.0000000000010232E-2</v>
      </c>
      <c r="Y5004" s="14">
        <v>209</v>
      </c>
      <c r="Z5004" s="5">
        <v>77.989999999999995</v>
      </c>
      <c r="AA5004" s="5">
        <v>79.16</v>
      </c>
      <c r="AB5004" s="72">
        <f t="shared" si="6396"/>
        <v>-1.1700000000000017</v>
      </c>
      <c r="AC5004" s="53"/>
    </row>
    <row r="5005" spans="1:29" x14ac:dyDescent="0.25">
      <c r="A5005" s="53">
        <v>6802001</v>
      </c>
      <c r="B5005" s="89" t="s">
        <v>2686</v>
      </c>
      <c r="C5005" s="53" t="s">
        <v>360</v>
      </c>
      <c r="D5005" s="49" t="s">
        <v>2507</v>
      </c>
      <c r="E5005" s="47">
        <f>VLOOKUP('2012 Accountability Database'!A5002,Dems1112!$A$2:$G$1082,3)</f>
        <v>0.06</v>
      </c>
      <c r="F5005" s="66"/>
      <c r="G5005" s="52"/>
      <c r="M5005" s="5" t="s">
        <v>9</v>
      </c>
      <c r="N5005" s="14" t="s">
        <v>2504</v>
      </c>
      <c r="O5005" s="5"/>
      <c r="P5005" s="44" t="str">
        <f t="shared" ref="P5005" si="6400">IF(K5008="Yes",IF(L5008="Yes","Yes","No"),"No")</f>
        <v>No</v>
      </c>
      <c r="Q5005" s="108"/>
      <c r="R5005" s="5" t="s">
        <v>1</v>
      </c>
      <c r="S5005" s="5" t="s">
        <v>5</v>
      </c>
      <c r="T5005" s="5" t="s">
        <v>7</v>
      </c>
      <c r="U5005" s="5">
        <v>319</v>
      </c>
      <c r="V5005" s="5">
        <v>80.25</v>
      </c>
      <c r="W5005" s="5">
        <v>81.2</v>
      </c>
      <c r="X5005" s="8">
        <f t="shared" si="6384"/>
        <v>-0.95000000000000284</v>
      </c>
      <c r="Y5005" s="14">
        <v>150</v>
      </c>
      <c r="Z5005" s="5">
        <v>74</v>
      </c>
      <c r="AA5005" s="5">
        <v>78.84</v>
      </c>
      <c r="AB5005" s="72">
        <f t="shared" si="6396"/>
        <v>-4.8400000000000034</v>
      </c>
      <c r="AC5005" s="53"/>
    </row>
    <row r="5006" spans="1:29" x14ac:dyDescent="0.25">
      <c r="A5006" s="53">
        <v>6802001</v>
      </c>
      <c r="B5006" s="89" t="s">
        <v>2686</v>
      </c>
      <c r="C5006" s="53" t="s">
        <v>360</v>
      </c>
      <c r="D5006" s="50" t="s">
        <v>2508</v>
      </c>
      <c r="E5006" s="47">
        <f>VLOOKUP('2012 Accountability Database'!A5002,Dems1112!$A$2:$G$1082,4)</f>
        <v>0.75</v>
      </c>
      <c r="F5006" s="65" t="s">
        <v>2486</v>
      </c>
      <c r="G5006" s="62"/>
      <c r="H5006" s="13" t="str">
        <f>IF(V5006&gt;94,"Met",IF(X5006="--","n/a",IF(X5006&gt;=0,"Met","Did Not Meet")))</f>
        <v>Did Not Meet</v>
      </c>
      <c r="I5006" s="13" t="str">
        <f>IF(V5007&gt;94,"Met",IF(X5007="--","n/a",IF(X5007&gt;=0,"Met","Did Not Meet")))</f>
        <v>Did Not Meet</v>
      </c>
      <c r="J5006" s="13"/>
      <c r="K5006" s="13" t="str">
        <f>IF(Z5006&gt;94,"Met",IF(AB5006="--","n/a",IF(AB5006&gt;=0,"Met","Did Not Meet")))</f>
        <v>Did Not Meet</v>
      </c>
      <c r="L5006" s="13" t="str">
        <f>IF(Z5007&gt;94,"Met",IF(AB5007="--","n/a",IF(AB5007&gt;=0,"Met","Did Not Meet")))</f>
        <v>Did Not Meet</v>
      </c>
      <c r="M5006" s="5" t="s">
        <v>9</v>
      </c>
      <c r="N5006" s="68" t="s">
        <v>2497</v>
      </c>
      <c r="O5006" s="35"/>
      <c r="P5006" s="44"/>
      <c r="Q5006" s="108"/>
      <c r="R5006" s="5" t="s">
        <v>6</v>
      </c>
      <c r="S5006" s="5" t="s">
        <v>2</v>
      </c>
      <c r="T5006" s="5" t="s">
        <v>3</v>
      </c>
      <c r="U5006" s="5">
        <v>154</v>
      </c>
      <c r="V5006" s="5">
        <v>84.42</v>
      </c>
      <c r="W5006" s="5">
        <v>89.36</v>
      </c>
      <c r="X5006" s="8">
        <f t="shared" si="6384"/>
        <v>-4.9399999999999977</v>
      </c>
      <c r="Y5006" s="14">
        <v>77</v>
      </c>
      <c r="Z5006" s="5">
        <v>66.23</v>
      </c>
      <c r="AA5006" s="5">
        <v>69.45</v>
      </c>
      <c r="AB5006" s="72">
        <f t="shared" si="6396"/>
        <v>-3.2199999999999989</v>
      </c>
      <c r="AC5006" s="53"/>
    </row>
    <row r="5007" spans="1:29" x14ac:dyDescent="0.25">
      <c r="A5007" s="53">
        <v>6802001</v>
      </c>
      <c r="B5007" s="89" t="s">
        <v>2686</v>
      </c>
      <c r="C5007" s="53" t="s">
        <v>360</v>
      </c>
      <c r="D5007" s="50" t="s">
        <v>974</v>
      </c>
      <c r="E5007" s="47" t="str">
        <f>VLOOKUP('2012 Accountability Database'!A5002,Dems1112!$A$2:$G$1082,5)</f>
        <v>K-4</v>
      </c>
      <c r="F5007" s="65" t="s">
        <v>2487</v>
      </c>
      <c r="G5007" s="62"/>
      <c r="H5007" s="13" t="str">
        <f>IF(V5008&gt;94,"Met",IF(X5008="--","n/a",IF(X5008&gt;=0,"Met","Did Not Meet")))</f>
        <v>Did Not Meet</v>
      </c>
      <c r="I5007" s="13" t="str">
        <f>IF(V5009&gt;94,"Met",IF(X5009="--","n/a",IF(X5009&gt;=0,"Met","Did Not Meet")))</f>
        <v>Did Not Meet</v>
      </c>
      <c r="J5007" s="13"/>
      <c r="K5007" s="13" t="str">
        <f>IF(Z5008&gt;94,"Met",IF(AB5008="--","n/a",IF(AB5008&gt;=0,"Met","Did Not Meet")))</f>
        <v>Did Not Meet</v>
      </c>
      <c r="L5007" s="13" t="str">
        <f>IF(Z5009&gt;94,"Met",IF(AB5009="--","n/a",IF(AB5009&gt;=0,"Met","Did Not Meet")))</f>
        <v>Did Not Meet</v>
      </c>
      <c r="M5007" s="1" t="s">
        <v>9</v>
      </c>
      <c r="N5007" s="14"/>
      <c r="O5007" s="35" t="s">
        <v>2506</v>
      </c>
      <c r="P5007" s="83" t="str">
        <f t="shared" ref="P5007" si="6401">IF(P5002="No"," ", IF(P5004="No"," ",IF(P5003="No", " ",IF(P5005="No"," ","X"))))</f>
        <v xml:space="preserve"> </v>
      </c>
      <c r="Q5007" s="108"/>
      <c r="R5007" s="5" t="s">
        <v>6</v>
      </c>
      <c r="S5007" s="1" t="s">
        <v>2</v>
      </c>
      <c r="T5007" s="1" t="s">
        <v>7</v>
      </c>
      <c r="U5007" s="5">
        <v>112</v>
      </c>
      <c r="V5007" s="1">
        <v>79.459999999999994</v>
      </c>
      <c r="W5007" s="1">
        <v>85.9</v>
      </c>
      <c r="X5007" s="6">
        <f t="shared" si="6384"/>
        <v>-6.4400000000000119</v>
      </c>
      <c r="Y5007" s="14">
        <v>57</v>
      </c>
      <c r="Z5007" s="1">
        <v>57.89</v>
      </c>
      <c r="AA5007" s="1">
        <v>68.27</v>
      </c>
      <c r="AB5007" s="72">
        <f t="shared" si="6396"/>
        <v>-10.379999999999995</v>
      </c>
      <c r="AC5007" s="53"/>
    </row>
    <row r="5008" spans="1:29" ht="15.75" x14ac:dyDescent="0.25">
      <c r="A5008" s="53">
        <v>6802001</v>
      </c>
      <c r="B5008" s="89" t="s">
        <v>2686</v>
      </c>
      <c r="C5008" s="53" t="s">
        <v>360</v>
      </c>
      <c r="D5008" s="50" t="s">
        <v>975</v>
      </c>
      <c r="E5008" s="48" t="str">
        <f>VLOOKUP('2012 Accountability Database'!A5002,Dems1112!$A$2:$G$1082,6)</f>
        <v>2 (Northeast AR)</v>
      </c>
      <c r="F5008" s="66"/>
      <c r="G5008" s="63" t="s">
        <v>2488</v>
      </c>
      <c r="H5008" s="61" t="str">
        <f t="shared" ref="H5008:I5008" si="6402">IF(H5006="Met","Yes",IF(H5007="Met","Yes","No"))</f>
        <v>No</v>
      </c>
      <c r="I5008" s="61" t="str">
        <f t="shared" si="6402"/>
        <v>No</v>
      </c>
      <c r="J5008" s="55"/>
      <c r="K5008" s="61" t="str">
        <f t="shared" ref="K5008:L5008" si="6403">IF(K5006="Met","Yes",IF(K5007="Met","Yes","No"))</f>
        <v>No</v>
      </c>
      <c r="L5008" s="61" t="str">
        <f t="shared" si="6403"/>
        <v>No</v>
      </c>
      <c r="M5008" s="1" t="s">
        <v>9</v>
      </c>
      <c r="N5008" s="14"/>
      <c r="O5008" s="35" t="s">
        <v>2505</v>
      </c>
      <c r="P5008" s="83" t="str">
        <f t="shared" ref="P5008" si="6404">IF(P5007="X"," ",IF(P5009="X"," ","X"))</f>
        <v xml:space="preserve"> </v>
      </c>
      <c r="Q5008" s="94" t="s">
        <v>2759</v>
      </c>
      <c r="R5008" s="5" t="s">
        <v>6</v>
      </c>
      <c r="S5008" s="1" t="s">
        <v>5</v>
      </c>
      <c r="T5008" s="1" t="s">
        <v>3</v>
      </c>
      <c r="U5008" s="5">
        <v>443</v>
      </c>
      <c r="V5008" s="1">
        <v>86.91</v>
      </c>
      <c r="W5008" s="1">
        <v>89.36</v>
      </c>
      <c r="X5008" s="6">
        <f t="shared" si="6384"/>
        <v>-2.4500000000000028</v>
      </c>
      <c r="Y5008" s="14">
        <v>209</v>
      </c>
      <c r="Z5008" s="1">
        <v>65.069999999999993</v>
      </c>
      <c r="AA5008" s="1">
        <v>69.45</v>
      </c>
      <c r="AB5008" s="72">
        <f t="shared" si="6396"/>
        <v>-4.3800000000000097</v>
      </c>
      <c r="AC5008" s="53"/>
    </row>
    <row r="5009" spans="1:29" x14ac:dyDescent="0.25">
      <c r="A5009" s="54">
        <v>6802001</v>
      </c>
      <c r="B5009" s="90" t="s">
        <v>2686</v>
      </c>
      <c r="C5009" s="54" t="s">
        <v>360</v>
      </c>
      <c r="D5009" s="4"/>
      <c r="E5009" s="4"/>
      <c r="F5009" s="67"/>
      <c r="G5009" s="64"/>
      <c r="H5009" s="43"/>
      <c r="I5009" s="43"/>
      <c r="J5009" s="43"/>
      <c r="K5009" s="43"/>
      <c r="L5009" s="43"/>
      <c r="M5009" s="4" t="s">
        <v>9</v>
      </c>
      <c r="N5009" s="15"/>
      <c r="O5009" s="38" t="s">
        <v>2482</v>
      </c>
      <c r="P5009" s="84" t="str">
        <f>IF(E5003="Achieving School"," ","X")</f>
        <v>X</v>
      </c>
      <c r="Q5009" s="91"/>
      <c r="R5009" s="4" t="s">
        <v>6</v>
      </c>
      <c r="S5009" s="4" t="s">
        <v>5</v>
      </c>
      <c r="T5009" s="4" t="s">
        <v>7</v>
      </c>
      <c r="U5009" s="4">
        <v>319</v>
      </c>
      <c r="V5009" s="4">
        <v>82.76</v>
      </c>
      <c r="W5009" s="4">
        <v>85.9</v>
      </c>
      <c r="X5009" s="7">
        <f t="shared" si="6384"/>
        <v>-3.1400000000000006</v>
      </c>
      <c r="Y5009" s="15">
        <v>150</v>
      </c>
      <c r="Z5009" s="4">
        <v>62</v>
      </c>
      <c r="AA5009" s="4">
        <v>68.27</v>
      </c>
      <c r="AB5009" s="73">
        <f t="shared" si="6396"/>
        <v>-6.269999999999996</v>
      </c>
      <c r="AC5009" s="54"/>
    </row>
    <row r="5010" spans="1:29" x14ac:dyDescent="0.25">
      <c r="A5010" s="1">
        <v>6802005</v>
      </c>
      <c r="B5010" s="87" t="s">
        <v>2686</v>
      </c>
      <c r="C5010" s="55" t="s">
        <v>361</v>
      </c>
      <c r="E5010" s="42"/>
      <c r="F5010" s="65" t="s">
        <v>2483</v>
      </c>
      <c r="G5010" s="62"/>
      <c r="H5010" s="37" t="str">
        <f>IF(V5010&gt;94,"Met",IF(X5010="--","n/a",IF(X5010&gt;=0,"Met","Did Not Meet")))</f>
        <v>Did Not Meet</v>
      </c>
      <c r="I5010" s="37" t="str">
        <f>IF(V5011&gt;94,"Met",IF(X5011="--","n/a",IF(X5011&gt;=0,"Met","Did Not Meet")))</f>
        <v>Did Not Meet</v>
      </c>
      <c r="K5010" s="13" t="str">
        <f>IF(Z5010&gt;94,"Met",IF(AB5010="--","n/a",IF(AB5010&gt;=0,"Met","Did Not Meet")))</f>
        <v>Did Not Meet</v>
      </c>
      <c r="L5010" s="13" t="str">
        <f>IF(Z5011&gt;94,"Met",IF(AB5011="--","n/a",IF(AB5011&gt;=0,"Met","Did Not Meet")))</f>
        <v>Did Not Meet</v>
      </c>
      <c r="M5010" s="1" t="s">
        <v>9</v>
      </c>
      <c r="N5010" s="14" t="s">
        <v>2502</v>
      </c>
      <c r="O5010" s="5"/>
      <c r="P5010" s="44" t="str">
        <f t="shared" ref="P5010" si="6405">IF(H5012="Yes",IF(I5012="Yes","Yes","No"),"No")</f>
        <v>No</v>
      </c>
      <c r="Q5010" s="93"/>
      <c r="R5010" s="5" t="s">
        <v>1</v>
      </c>
      <c r="S5010" s="1" t="s">
        <v>2</v>
      </c>
      <c r="T5010" s="1" t="s">
        <v>3</v>
      </c>
      <c r="U5010" s="5">
        <v>35</v>
      </c>
      <c r="V5010" s="1">
        <v>85.71</v>
      </c>
      <c r="W5010" s="1">
        <v>94.27</v>
      </c>
      <c r="X5010" s="6">
        <f t="shared" si="6384"/>
        <v>-8.5600000000000023</v>
      </c>
      <c r="Y5010" s="14">
        <v>12</v>
      </c>
      <c r="Z5010" s="1">
        <v>41.67</v>
      </c>
      <c r="AA5010" s="1">
        <v>100</v>
      </c>
      <c r="AB5010" s="72">
        <f t="shared" si="6396"/>
        <v>-58.33</v>
      </c>
      <c r="AC5010" s="36"/>
    </row>
    <row r="5011" spans="1:29" ht="15.75" x14ac:dyDescent="0.25">
      <c r="A5011" s="53">
        <v>6802005</v>
      </c>
      <c r="B5011" s="89" t="s">
        <v>2686</v>
      </c>
      <c r="C5011" s="53" t="s">
        <v>361</v>
      </c>
      <c r="D5011" s="49" t="s">
        <v>2498</v>
      </c>
      <c r="E5011" s="34" t="str">
        <f>M5010</f>
        <v>Needs Improvement School</v>
      </c>
      <c r="F5011" s="65" t="s">
        <v>2484</v>
      </c>
      <c r="G5011" s="62"/>
      <c r="H5011" s="13" t="str">
        <f>IF(V5012&gt;94,"Met",IF(X5012="--","n/a",IF(X5012&gt;=0,"Met","Did Not Meet")))</f>
        <v>Did Not Meet</v>
      </c>
      <c r="I5011" s="13" t="str">
        <f>IF(V5013&gt;94,"Met",IF(X5013="--","n/a",IF(X5013&gt;=0,"Met","Did Not Meet")))</f>
        <v>Did Not Meet</v>
      </c>
      <c r="K5011" s="13" t="str">
        <f>IF(Z5012&gt;94,"Met",IF(AB5012="--","n/a",IF(AB5012&gt;=0,"Met","Did Not Meet")))</f>
        <v>Did Not Meet</v>
      </c>
      <c r="L5011" s="13" t="str">
        <f>IF(Z5013&gt;94,"Met",IF(AB5013="--","n/a",IF(AB5013&gt;=0,"Met","Did Not Meet")))</f>
        <v>Did Not Meet</v>
      </c>
      <c r="M5011" s="1" t="s">
        <v>9</v>
      </c>
      <c r="N5011" s="14" t="s">
        <v>2501</v>
      </c>
      <c r="O5011" s="5"/>
      <c r="P5011" s="44" t="str">
        <f t="shared" ref="P5011" si="6406">IF(K5012="Yes",IF(L5012="Yes","Yes","No"),"No")</f>
        <v>No</v>
      </c>
      <c r="Q5011" s="94" t="s">
        <v>2759</v>
      </c>
      <c r="R5011" s="5" t="s">
        <v>1</v>
      </c>
      <c r="S5011" s="1" t="s">
        <v>2</v>
      </c>
      <c r="T5011" s="1" t="s">
        <v>7</v>
      </c>
      <c r="U5011" s="5">
        <v>28</v>
      </c>
      <c r="V5011" s="1">
        <v>85.71</v>
      </c>
      <c r="W5011" s="1">
        <v>93.46</v>
      </c>
      <c r="X5011" s="6">
        <f t="shared" si="6384"/>
        <v>-7.75</v>
      </c>
      <c r="Y5011" s="14">
        <v>10</v>
      </c>
      <c r="Z5011" s="1">
        <v>40</v>
      </c>
      <c r="AA5011" s="1">
        <v>100</v>
      </c>
      <c r="AB5011" s="72">
        <f t="shared" si="6396"/>
        <v>-60</v>
      </c>
      <c r="AC5011" s="53"/>
    </row>
    <row r="5012" spans="1:29" ht="15" customHeight="1" x14ac:dyDescent="0.25">
      <c r="A5012" s="53">
        <v>6802005</v>
      </c>
      <c r="B5012" s="89" t="s">
        <v>2686</v>
      </c>
      <c r="C5012" s="53" t="s">
        <v>361</v>
      </c>
      <c r="D5012" s="49" t="s">
        <v>2499</v>
      </c>
      <c r="E5012" s="35" t="str">
        <f>VLOOKUP('2012 Accountability Database'!$A5010,'2011 AYP'!A$2:B$1072,2)</f>
        <v xml:space="preserve"> MS (Met Standards)</v>
      </c>
      <c r="F5012" s="66"/>
      <c r="G5012" s="63" t="s">
        <v>2485</v>
      </c>
      <c r="H5012" s="60" t="str">
        <f t="shared" ref="H5012:I5012" si="6407">IF(H5010="Met","Yes",IF(H5011="Met","Yes","No"))</f>
        <v>No</v>
      </c>
      <c r="I5012" s="60" t="str">
        <f t="shared" si="6407"/>
        <v>No</v>
      </c>
      <c r="J5012" s="42"/>
      <c r="K5012" s="60" t="str">
        <f t="shared" ref="K5012:L5012" si="6408">IF(K5010="Met","Yes",IF(K5011="Met","Yes","No"))</f>
        <v>No</v>
      </c>
      <c r="L5012" s="60" t="str">
        <f t="shared" si="6408"/>
        <v>No</v>
      </c>
      <c r="M5012" s="1" t="s">
        <v>9</v>
      </c>
      <c r="N5012" s="14" t="s">
        <v>2503</v>
      </c>
      <c r="O5012" s="5"/>
      <c r="P5012" s="44" t="str">
        <f t="shared" ref="P5012" si="6409">IF(H5016="Yes",IF(I5016="Yes","Yes","No"),"No")</f>
        <v>No</v>
      </c>
      <c r="Q5012" s="108" t="s">
        <v>2758</v>
      </c>
      <c r="R5012" s="5" t="s">
        <v>1</v>
      </c>
      <c r="S5012" s="1" t="s">
        <v>5</v>
      </c>
      <c r="T5012" s="1" t="s">
        <v>3</v>
      </c>
      <c r="U5012" s="5">
        <v>99</v>
      </c>
      <c r="V5012" s="1">
        <v>76.77</v>
      </c>
      <c r="W5012" s="1">
        <v>94.27</v>
      </c>
      <c r="X5012" s="6">
        <f t="shared" si="6384"/>
        <v>-17.5</v>
      </c>
      <c r="Y5012" s="14">
        <v>40</v>
      </c>
      <c r="Z5012" s="1">
        <v>80</v>
      </c>
      <c r="AA5012" s="1">
        <v>100</v>
      </c>
      <c r="AB5012" s="72">
        <f t="shared" si="6396"/>
        <v>-20</v>
      </c>
      <c r="AC5012" s="53"/>
    </row>
    <row r="5013" spans="1:29" x14ac:dyDescent="0.25">
      <c r="A5013" s="53">
        <v>6802005</v>
      </c>
      <c r="B5013" s="89" t="s">
        <v>2686</v>
      </c>
      <c r="C5013" s="53" t="s">
        <v>361</v>
      </c>
      <c r="D5013" s="49" t="s">
        <v>2507</v>
      </c>
      <c r="E5013" s="47">
        <f>VLOOKUP('2012 Accountability Database'!A5010,Dems1112!$A$2:$G$1082,3)</f>
        <v>0.05</v>
      </c>
      <c r="F5013" s="66"/>
      <c r="G5013" s="52"/>
      <c r="M5013" s="1" t="s">
        <v>9</v>
      </c>
      <c r="N5013" s="14" t="s">
        <v>2504</v>
      </c>
      <c r="O5013" s="5"/>
      <c r="P5013" s="44" t="str">
        <f t="shared" ref="P5013" si="6410">IF(K5016="Yes",IF(L5016="Yes","Yes","No"),"No")</f>
        <v>No</v>
      </c>
      <c r="Q5013" s="108"/>
      <c r="R5013" s="5" t="s">
        <v>1</v>
      </c>
      <c r="S5013" s="1" t="s">
        <v>5</v>
      </c>
      <c r="T5013" s="1" t="s">
        <v>7</v>
      </c>
      <c r="U5013" s="5">
        <v>85</v>
      </c>
      <c r="V5013" s="1">
        <v>74.12</v>
      </c>
      <c r="W5013" s="1">
        <v>93.46</v>
      </c>
      <c r="X5013" s="6">
        <f t="shared" si="6384"/>
        <v>-19.339999999999989</v>
      </c>
      <c r="Y5013" s="14">
        <v>35</v>
      </c>
      <c r="Z5013" s="1">
        <v>80</v>
      </c>
      <c r="AA5013" s="1">
        <v>100</v>
      </c>
      <c r="AB5013" s="72">
        <f t="shared" si="6396"/>
        <v>-20</v>
      </c>
      <c r="AC5013" s="53"/>
    </row>
    <row r="5014" spans="1:29" x14ac:dyDescent="0.25">
      <c r="A5014" s="53">
        <v>6802005</v>
      </c>
      <c r="B5014" s="89" t="s">
        <v>2686</v>
      </c>
      <c r="C5014" s="53" t="s">
        <v>361</v>
      </c>
      <c r="D5014" s="50" t="s">
        <v>2508</v>
      </c>
      <c r="E5014" s="47">
        <f>VLOOKUP('2012 Accountability Database'!A5010,Dems1112!$A$2:$G$1082,4)</f>
        <v>0.89</v>
      </c>
      <c r="F5014" s="65" t="s">
        <v>2486</v>
      </c>
      <c r="G5014" s="62"/>
      <c r="H5014" s="13" t="str">
        <f>IF(V5014&gt;94,"Met",IF(X5014="--","n/a",IF(X5014&gt;=0,"Met","Did Not Meet")))</f>
        <v>Met</v>
      </c>
      <c r="I5014" s="13" t="str">
        <f>IF(V5015&gt;94,"Met",IF(X5015="--","n/a",IF(X5015&gt;=0,"Met","Did Not Meet")))</f>
        <v>Did Not Meet</v>
      </c>
      <c r="J5014" s="13"/>
      <c r="K5014" s="13" t="str">
        <f>IF(Z5014&gt;94,"Met",IF(AB5014="--","n/a",IF(AB5014&gt;=0,"Met","Did Not Meet")))</f>
        <v>Did Not Meet</v>
      </c>
      <c r="L5014" s="13" t="str">
        <f>IF(Z5015&gt;94,"Met",IF(AB5015="--","n/a",IF(AB5015&gt;=0,"Met","Did Not Meet")))</f>
        <v>Did Not Meet</v>
      </c>
      <c r="M5014" s="1" t="s">
        <v>9</v>
      </c>
      <c r="N5014" s="68" t="s">
        <v>2497</v>
      </c>
      <c r="O5014" s="35"/>
      <c r="P5014" s="44"/>
      <c r="Q5014" s="108"/>
      <c r="R5014" s="5" t="s">
        <v>6</v>
      </c>
      <c r="S5014" s="1" t="s">
        <v>2</v>
      </c>
      <c r="T5014" s="1" t="s">
        <v>3</v>
      </c>
      <c r="U5014" s="5">
        <v>35</v>
      </c>
      <c r="V5014" s="1">
        <v>94.29</v>
      </c>
      <c r="W5014" s="1">
        <v>97.14</v>
      </c>
      <c r="X5014" s="6">
        <f t="shared" si="6384"/>
        <v>-2.8499999999999943</v>
      </c>
      <c r="Y5014" s="14">
        <v>12</v>
      </c>
      <c r="Z5014" s="1">
        <v>0</v>
      </c>
      <c r="AA5014" s="1">
        <v>100</v>
      </c>
      <c r="AB5014" s="72">
        <f t="shared" si="6396"/>
        <v>-100</v>
      </c>
      <c r="AC5014" s="53"/>
    </row>
    <row r="5015" spans="1:29" x14ac:dyDescent="0.25">
      <c r="A5015" s="53">
        <v>6802005</v>
      </c>
      <c r="B5015" s="89" t="s">
        <v>2686</v>
      </c>
      <c r="C5015" s="53" t="s">
        <v>361</v>
      </c>
      <c r="D5015" s="50" t="s">
        <v>974</v>
      </c>
      <c r="E5015" s="47" t="str">
        <f>VLOOKUP('2012 Accountability Database'!A5010,Dems1112!$A$2:$G$1082,5)</f>
        <v>K-4</v>
      </c>
      <c r="F5015" s="65" t="s">
        <v>2487</v>
      </c>
      <c r="G5015" s="62"/>
      <c r="H5015" s="13" t="str">
        <f>IF(V5016&gt;94,"Met",IF(X5016="--","n/a",IF(X5016&gt;=0,"Met","Did Not Meet")))</f>
        <v>Did Not Meet</v>
      </c>
      <c r="I5015" s="13" t="str">
        <f>IF(V5017&gt;94,"Met",IF(X5017="--","n/a",IF(X5017&gt;=0,"Met","Did Not Meet")))</f>
        <v>Did Not Meet</v>
      </c>
      <c r="J5015" s="13"/>
      <c r="K5015" s="13" t="str">
        <f>IF(Z5016&gt;94,"Met",IF(AB5016="--","n/a",IF(AB5016&gt;=0,"Met","Did Not Meet")))</f>
        <v>Did Not Meet</v>
      </c>
      <c r="L5015" s="13" t="str">
        <f>IF(Z5017&gt;94,"Met",IF(AB5017="--","n/a",IF(AB5017&gt;=0,"Met","Did Not Meet")))</f>
        <v>Did Not Meet</v>
      </c>
      <c r="M5015" s="1" t="s">
        <v>9</v>
      </c>
      <c r="N5015" s="14"/>
      <c r="O5015" s="35" t="s">
        <v>2506</v>
      </c>
      <c r="P5015" s="83" t="str">
        <f t="shared" ref="P5015" si="6411">IF(P5010="No"," ", IF(P5012="No"," ",IF(P5011="No", " ",IF(P5013="No"," ","X"))))</f>
        <v xml:space="preserve"> </v>
      </c>
      <c r="Q5015" s="108"/>
      <c r="R5015" s="5" t="s">
        <v>6</v>
      </c>
      <c r="S5015" s="1" t="s">
        <v>2</v>
      </c>
      <c r="T5015" s="1" t="s">
        <v>7</v>
      </c>
      <c r="U5015" s="5">
        <v>28</v>
      </c>
      <c r="V5015" s="1">
        <v>92.86</v>
      </c>
      <c r="W5015" s="1">
        <v>96.73</v>
      </c>
      <c r="X5015" s="6">
        <f t="shared" si="6384"/>
        <v>-3.8700000000000045</v>
      </c>
      <c r="Y5015" s="14">
        <v>10</v>
      </c>
      <c r="Z5015" s="1">
        <v>0</v>
      </c>
      <c r="AA5015" s="1">
        <v>100</v>
      </c>
      <c r="AB5015" s="72">
        <f t="shared" si="6396"/>
        <v>-100</v>
      </c>
      <c r="AC5015" s="53"/>
    </row>
    <row r="5016" spans="1:29" ht="15.75" x14ac:dyDescent="0.25">
      <c r="A5016" s="53">
        <v>6802005</v>
      </c>
      <c r="B5016" s="89" t="s">
        <v>2686</v>
      </c>
      <c r="C5016" s="53" t="s">
        <v>361</v>
      </c>
      <c r="D5016" s="50" t="s">
        <v>975</v>
      </c>
      <c r="E5016" s="48" t="str">
        <f>VLOOKUP('2012 Accountability Database'!A5010,Dems1112!$A$2:$G$1082,6)</f>
        <v>2 (Northeast AR)</v>
      </c>
      <c r="F5016" s="66"/>
      <c r="G5016" s="63" t="s">
        <v>2488</v>
      </c>
      <c r="H5016" s="61" t="str">
        <f t="shared" ref="H5016:I5016" si="6412">IF(H5014="Met","Yes",IF(H5015="Met","Yes","No"))</f>
        <v>Yes</v>
      </c>
      <c r="I5016" s="61" t="str">
        <f t="shared" si="6412"/>
        <v>No</v>
      </c>
      <c r="J5016" s="55"/>
      <c r="K5016" s="61" t="str">
        <f t="shared" ref="K5016:L5016" si="6413">IF(K5014="Met","Yes",IF(K5015="Met","Yes","No"))</f>
        <v>No</v>
      </c>
      <c r="L5016" s="61" t="str">
        <f t="shared" si="6413"/>
        <v>No</v>
      </c>
      <c r="M5016" s="1" t="s">
        <v>9</v>
      </c>
      <c r="N5016" s="14"/>
      <c r="O5016" s="35" t="s">
        <v>2505</v>
      </c>
      <c r="P5016" s="83" t="str">
        <f t="shared" ref="P5016" si="6414">IF(P5015="X"," ",IF(P5017="X"," ","X"))</f>
        <v xml:space="preserve"> </v>
      </c>
      <c r="Q5016" s="94" t="s">
        <v>2759</v>
      </c>
      <c r="R5016" s="5" t="s">
        <v>6</v>
      </c>
      <c r="S5016" s="1" t="s">
        <v>5</v>
      </c>
      <c r="T5016" s="1" t="s">
        <v>3</v>
      </c>
      <c r="U5016" s="5">
        <v>99</v>
      </c>
      <c r="V5016" s="1">
        <v>90.91</v>
      </c>
      <c r="W5016" s="1">
        <v>97.14</v>
      </c>
      <c r="X5016" s="6">
        <f t="shared" si="6384"/>
        <v>-6.230000000000004</v>
      </c>
      <c r="Y5016" s="14">
        <v>40</v>
      </c>
      <c r="Z5016" s="1">
        <v>70</v>
      </c>
      <c r="AA5016" s="1">
        <v>100</v>
      </c>
      <c r="AB5016" s="72">
        <f t="shared" si="6396"/>
        <v>-30</v>
      </c>
      <c r="AC5016" s="53"/>
    </row>
    <row r="5017" spans="1:29" x14ac:dyDescent="0.25">
      <c r="A5017" s="54">
        <v>6802005</v>
      </c>
      <c r="B5017" s="90" t="s">
        <v>2686</v>
      </c>
      <c r="C5017" s="54" t="s">
        <v>361</v>
      </c>
      <c r="D5017" s="4"/>
      <c r="E5017" s="4"/>
      <c r="F5017" s="67"/>
      <c r="G5017" s="64"/>
      <c r="H5017" s="43"/>
      <c r="I5017" s="43"/>
      <c r="J5017" s="43"/>
      <c r="K5017" s="43"/>
      <c r="L5017" s="43"/>
      <c r="M5017" s="4" t="s">
        <v>9</v>
      </c>
      <c r="N5017" s="15"/>
      <c r="O5017" s="38" t="s">
        <v>2482</v>
      </c>
      <c r="P5017" s="84" t="str">
        <f>IF(E5011="Achieving School"," ","X")</f>
        <v>X</v>
      </c>
      <c r="Q5017" s="91"/>
      <c r="R5017" s="4" t="s">
        <v>6</v>
      </c>
      <c r="S5017" s="4" t="s">
        <v>5</v>
      </c>
      <c r="T5017" s="4" t="s">
        <v>7</v>
      </c>
      <c r="U5017" s="4">
        <v>85</v>
      </c>
      <c r="V5017" s="4">
        <v>89.41</v>
      </c>
      <c r="W5017" s="4">
        <v>96.73</v>
      </c>
      <c r="X5017" s="7">
        <f t="shared" si="6384"/>
        <v>-7.3200000000000074</v>
      </c>
      <c r="Y5017" s="15">
        <v>35</v>
      </c>
      <c r="Z5017" s="4">
        <v>71.430000000000007</v>
      </c>
      <c r="AA5017" s="4">
        <v>100</v>
      </c>
      <c r="AB5017" s="73">
        <f t="shared" si="6396"/>
        <v>-28.569999999999993</v>
      </c>
      <c r="AC5017" s="54"/>
    </row>
    <row r="5018" spans="1:29" x14ac:dyDescent="0.25">
      <c r="A5018" s="1">
        <v>6802007</v>
      </c>
      <c r="B5018" s="87" t="s">
        <v>2686</v>
      </c>
      <c r="C5018" s="55" t="s">
        <v>362</v>
      </c>
      <c r="E5018" s="42"/>
      <c r="F5018" s="65" t="s">
        <v>2483</v>
      </c>
      <c r="G5018" s="62"/>
      <c r="H5018" s="37" t="str">
        <f>IF(V5018&gt;94,"Met",IF(X5018="--","n/a",IF(X5018&gt;=0,"Met","Did Not Meet")))</f>
        <v>Met</v>
      </c>
      <c r="I5018" s="37" t="str">
        <f>IF(V5019&gt;94,"Met",IF(X5019="--","n/a",IF(X5019&gt;=0,"Met","Did Not Meet")))</f>
        <v>Met</v>
      </c>
      <c r="K5018" s="13" t="str">
        <f>IF(Z5018&gt;94,"Met",IF(AB5018="--","n/a",IF(AB5018&gt;=0,"Met","Did Not Meet")))</f>
        <v>Met</v>
      </c>
      <c r="L5018" s="13" t="str">
        <f>IF(Z5019&gt;94,"Met",IF(AB5019="--","n/a",IF(AB5019&gt;=0,"Met","Did Not Meet")))</f>
        <v>Met</v>
      </c>
      <c r="M5018" s="1" t="s">
        <v>4</v>
      </c>
      <c r="N5018" s="14" t="s">
        <v>2502</v>
      </c>
      <c r="O5018" s="5"/>
      <c r="P5018" s="44" t="str">
        <f t="shared" ref="P5018" si="6415">IF(H5020="Yes",IF(I5020="Yes","Yes","No"),"No")</f>
        <v>Yes</v>
      </c>
      <c r="Q5018" s="93"/>
      <c r="R5018" s="5" t="s">
        <v>1</v>
      </c>
      <c r="S5018" s="1" t="s">
        <v>2</v>
      </c>
      <c r="T5018" s="1" t="s">
        <v>3</v>
      </c>
      <c r="U5018" s="5">
        <v>199</v>
      </c>
      <c r="V5018" s="1">
        <v>88.94</v>
      </c>
      <c r="W5018" s="1">
        <v>77.319999999999993</v>
      </c>
      <c r="X5018" s="9">
        <f t="shared" si="6384"/>
        <v>11.620000000000005</v>
      </c>
      <c r="Y5018" s="14">
        <v>184</v>
      </c>
      <c r="Z5018" s="1">
        <v>90.76</v>
      </c>
      <c r="AA5018" s="1">
        <v>78.31</v>
      </c>
      <c r="AB5018" s="71">
        <f t="shared" si="6396"/>
        <v>12.450000000000003</v>
      </c>
      <c r="AC5018" s="36"/>
    </row>
    <row r="5019" spans="1:29" ht="15.75" x14ac:dyDescent="0.25">
      <c r="A5019" s="53">
        <v>6802007</v>
      </c>
      <c r="B5019" s="89" t="s">
        <v>2686</v>
      </c>
      <c r="C5019" s="53" t="s">
        <v>362</v>
      </c>
      <c r="D5019" s="49" t="s">
        <v>2498</v>
      </c>
      <c r="E5019" s="34" t="str">
        <f>M5018</f>
        <v>Achieving School</v>
      </c>
      <c r="F5019" s="65" t="s">
        <v>2484</v>
      </c>
      <c r="G5019" s="62"/>
      <c r="H5019" s="13" t="str">
        <f>IF(V5020&gt;94,"Met",IF(X5020="--","n/a",IF(X5020&gt;=0,"Met","Did Not Meet")))</f>
        <v>Met</v>
      </c>
      <c r="I5019" s="13" t="str">
        <f>IF(V5021&gt;94,"Met",IF(X5021="--","n/a",IF(X5021&gt;=0,"Met","Did Not Meet")))</f>
        <v>Met</v>
      </c>
      <c r="K5019" s="13" t="str">
        <f>IF(Z5020&gt;94,"Met",IF(AB5020="--","n/a",IF(AB5020&gt;=0,"Met","Did Not Meet")))</f>
        <v>Met</v>
      </c>
      <c r="L5019" s="13" t="str">
        <f>IF(Z5021&gt;94,"Met",IF(AB5021="--","n/a",IF(AB5021&gt;=0,"Met","Did Not Meet")))</f>
        <v>Met</v>
      </c>
      <c r="M5019" s="1" t="s">
        <v>4</v>
      </c>
      <c r="N5019" s="14" t="s">
        <v>2501</v>
      </c>
      <c r="O5019" s="5"/>
      <c r="P5019" s="44" t="str">
        <f t="shared" ref="P5019" si="6416">IF(K5020="Yes",IF(L5020="Yes","Yes","No"),"No")</f>
        <v>Yes</v>
      </c>
      <c r="Q5019" s="94" t="s">
        <v>2759</v>
      </c>
      <c r="R5019" s="5" t="s">
        <v>1</v>
      </c>
      <c r="S5019" s="1" t="s">
        <v>2</v>
      </c>
      <c r="T5019" s="1" t="s">
        <v>7</v>
      </c>
      <c r="U5019" s="5">
        <v>147</v>
      </c>
      <c r="V5019" s="1">
        <v>85.03</v>
      </c>
      <c r="W5019" s="1">
        <v>74.69</v>
      </c>
      <c r="X5019" s="9">
        <f t="shared" si="6384"/>
        <v>10.340000000000003</v>
      </c>
      <c r="Y5019" s="14">
        <v>134</v>
      </c>
      <c r="Z5019" s="1">
        <v>87.31</v>
      </c>
      <c r="AA5019" s="1">
        <v>75.459999999999994</v>
      </c>
      <c r="AB5019" s="71">
        <f t="shared" si="6396"/>
        <v>11.850000000000009</v>
      </c>
      <c r="AC5019" s="53"/>
    </row>
    <row r="5020" spans="1:29" ht="15" customHeight="1" x14ac:dyDescent="0.25">
      <c r="A5020" s="53">
        <v>6802007</v>
      </c>
      <c r="B5020" s="89" t="s">
        <v>2686</v>
      </c>
      <c r="C5020" s="53" t="s">
        <v>362</v>
      </c>
      <c r="D5020" s="49" t="s">
        <v>2499</v>
      </c>
      <c r="E5020" s="35" t="str">
        <f>VLOOKUP('2012 Accountability Database'!$A5018,'2011 AYP'!A$2:B$1072,2)</f>
        <v xml:space="preserve"> A (Alert)</v>
      </c>
      <c r="F5020" s="66"/>
      <c r="G5020" s="63" t="s">
        <v>2485</v>
      </c>
      <c r="H5020" s="60" t="str">
        <f t="shared" ref="H5020:I5020" si="6417">IF(H5018="Met","Yes",IF(H5019="Met","Yes","No"))</f>
        <v>Yes</v>
      </c>
      <c r="I5020" s="60" t="str">
        <f t="shared" si="6417"/>
        <v>Yes</v>
      </c>
      <c r="J5020" s="42"/>
      <c r="K5020" s="60" t="str">
        <f t="shared" ref="K5020:L5020" si="6418">IF(K5018="Met","Yes",IF(K5019="Met","Yes","No"))</f>
        <v>Yes</v>
      </c>
      <c r="L5020" s="60" t="str">
        <f t="shared" si="6418"/>
        <v>Yes</v>
      </c>
      <c r="M5020" s="1" t="s">
        <v>4</v>
      </c>
      <c r="N5020" s="14" t="s">
        <v>2503</v>
      </c>
      <c r="O5020" s="5"/>
      <c r="P5020" s="44" t="str">
        <f t="shared" ref="P5020" si="6419">IF(H5024="Yes",IF(I5024="Yes","Yes","No"),"No")</f>
        <v>Yes</v>
      </c>
      <c r="Q5020" s="108" t="s">
        <v>2758</v>
      </c>
      <c r="R5020" s="5" t="s">
        <v>1</v>
      </c>
      <c r="S5020" s="1" t="s">
        <v>5</v>
      </c>
      <c r="T5020" s="1" t="s">
        <v>3</v>
      </c>
      <c r="U5020" s="5">
        <v>609</v>
      </c>
      <c r="V5020" s="1">
        <v>80.62</v>
      </c>
      <c r="W5020" s="1">
        <v>77.319999999999993</v>
      </c>
      <c r="X5020" s="9">
        <f t="shared" si="6384"/>
        <v>3.3000000000000114</v>
      </c>
      <c r="Y5020" s="14">
        <v>573</v>
      </c>
      <c r="Z5020" s="1">
        <v>82.2</v>
      </c>
      <c r="AA5020" s="1">
        <v>78.31</v>
      </c>
      <c r="AB5020" s="71">
        <f t="shared" si="6396"/>
        <v>3.8900000000000006</v>
      </c>
      <c r="AC5020" s="53"/>
    </row>
    <row r="5021" spans="1:29" x14ac:dyDescent="0.25">
      <c r="A5021" s="53">
        <v>6802007</v>
      </c>
      <c r="B5021" s="89" t="s">
        <v>2686</v>
      </c>
      <c r="C5021" s="53" t="s">
        <v>362</v>
      </c>
      <c r="D5021" s="49" t="s">
        <v>2507</v>
      </c>
      <c r="E5021" s="47">
        <f>VLOOKUP('2012 Accountability Database'!A5018,Dems1112!$A$2:$G$1082,3)</f>
        <v>0.01</v>
      </c>
      <c r="F5021" s="66"/>
      <c r="G5021" s="52"/>
      <c r="M5021" s="1" t="s">
        <v>4</v>
      </c>
      <c r="N5021" s="14" t="s">
        <v>2504</v>
      </c>
      <c r="O5021" s="5"/>
      <c r="P5021" s="44" t="str">
        <f t="shared" ref="P5021" si="6420">IF(K5024="Yes",IF(L5024="Yes","Yes","No"),"No")</f>
        <v>No</v>
      </c>
      <c r="Q5021" s="108"/>
      <c r="R5021" s="5" t="s">
        <v>1</v>
      </c>
      <c r="S5021" s="1" t="s">
        <v>5</v>
      </c>
      <c r="T5021" s="1" t="s">
        <v>7</v>
      </c>
      <c r="U5021" s="5">
        <v>426</v>
      </c>
      <c r="V5021" s="1">
        <v>77.23</v>
      </c>
      <c r="W5021" s="1">
        <v>74.69</v>
      </c>
      <c r="X5021" s="9">
        <f t="shared" si="6384"/>
        <v>2.5400000000000063</v>
      </c>
      <c r="Y5021" s="14">
        <v>395</v>
      </c>
      <c r="Z5021" s="1">
        <v>79.239999999999995</v>
      </c>
      <c r="AA5021" s="1">
        <v>75.459999999999994</v>
      </c>
      <c r="AB5021" s="71">
        <f t="shared" si="6396"/>
        <v>3.7800000000000011</v>
      </c>
      <c r="AC5021" s="53"/>
    </row>
    <row r="5022" spans="1:29" x14ac:dyDescent="0.25">
      <c r="A5022" s="53">
        <v>6802007</v>
      </c>
      <c r="B5022" s="89" t="s">
        <v>2686</v>
      </c>
      <c r="C5022" s="53" t="s">
        <v>362</v>
      </c>
      <c r="D5022" s="50" t="s">
        <v>2508</v>
      </c>
      <c r="E5022" s="47">
        <f>VLOOKUP('2012 Accountability Database'!A5018,Dems1112!$A$2:$G$1082,4)</f>
        <v>0.71</v>
      </c>
      <c r="F5022" s="65" t="s">
        <v>2486</v>
      </c>
      <c r="G5022" s="62"/>
      <c r="H5022" s="13" t="str">
        <f>IF(V5022&gt;94,"Met",IF(X5022="--","n/a",IF(X5022&gt;=0,"Met","Did Not Meet")))</f>
        <v>Met</v>
      </c>
      <c r="I5022" s="13" t="str">
        <f>IF(V5023&gt;94,"Met",IF(X5023="--","n/a",IF(X5023&gt;=0,"Met","Did Not Meet")))</f>
        <v>Met</v>
      </c>
      <c r="J5022" s="13"/>
      <c r="K5022" s="13" t="str">
        <f>IF(Z5022&gt;94,"Met",IF(AB5022="--","n/a",IF(AB5022&gt;=0,"Met","Did Not Meet")))</f>
        <v>Met</v>
      </c>
      <c r="L5022" s="13" t="str">
        <f>IF(Z5023&gt;94,"Met",IF(AB5023="--","n/a",IF(AB5023&gt;=0,"Met","Did Not Meet")))</f>
        <v>Did Not Meet</v>
      </c>
      <c r="M5022" s="1" t="s">
        <v>4</v>
      </c>
      <c r="N5022" s="68" t="s">
        <v>2497</v>
      </c>
      <c r="O5022" s="35"/>
      <c r="P5022" s="44"/>
      <c r="Q5022" s="108"/>
      <c r="R5022" s="5" t="s">
        <v>6</v>
      </c>
      <c r="S5022" s="1" t="s">
        <v>2</v>
      </c>
      <c r="T5022" s="1" t="s">
        <v>3</v>
      </c>
      <c r="U5022" s="5">
        <v>199</v>
      </c>
      <c r="V5022" s="1">
        <v>76.88</v>
      </c>
      <c r="W5022" s="1">
        <v>75.900000000000006</v>
      </c>
      <c r="X5022" s="9">
        <f t="shared" si="6384"/>
        <v>0.97999999999998977</v>
      </c>
      <c r="Y5022" s="14">
        <v>184</v>
      </c>
      <c r="Z5022" s="1">
        <v>75</v>
      </c>
      <c r="AA5022" s="1">
        <v>74.87</v>
      </c>
      <c r="AB5022" s="71">
        <f t="shared" si="6396"/>
        <v>0.12999999999999545</v>
      </c>
      <c r="AC5022" s="53"/>
    </row>
    <row r="5023" spans="1:29" x14ac:dyDescent="0.25">
      <c r="A5023" s="53">
        <v>6802007</v>
      </c>
      <c r="B5023" s="89" t="s">
        <v>2686</v>
      </c>
      <c r="C5023" s="53" t="s">
        <v>362</v>
      </c>
      <c r="D5023" s="50" t="s">
        <v>974</v>
      </c>
      <c r="E5023" s="47" t="str">
        <f>VLOOKUP('2012 Accountability Database'!A5018,Dems1112!$A$2:$G$1082,5)</f>
        <v>7-8</v>
      </c>
      <c r="F5023" s="65" t="s">
        <v>2487</v>
      </c>
      <c r="G5023" s="62"/>
      <c r="H5023" s="13" t="str">
        <f>IF(V5024&gt;94,"Met",IF(X5024="--","n/a",IF(X5024&gt;=0,"Met","Did Not Meet")))</f>
        <v>Met</v>
      </c>
      <c r="I5023" s="13" t="str">
        <f>IF(V5025&gt;94,"Met",IF(X5025="--","n/a",IF(X5025&gt;=0,"Met","Did Not Meet")))</f>
        <v>Met</v>
      </c>
      <c r="J5023" s="13"/>
      <c r="K5023" s="13" t="str">
        <f>IF(Z5024&gt;94,"Met",IF(AB5024="--","n/a",IF(AB5024&gt;=0,"Met","Did Not Meet")))</f>
        <v>Met</v>
      </c>
      <c r="L5023" s="13" t="str">
        <f>IF(Z5025&gt;94,"Met",IF(AB5025="--","n/a",IF(AB5025&gt;=0,"Met","Did Not Meet")))</f>
        <v>Did Not Meet</v>
      </c>
      <c r="M5023" s="1" t="s">
        <v>4</v>
      </c>
      <c r="N5023" s="14"/>
      <c r="O5023" s="35" t="s">
        <v>2506</v>
      </c>
      <c r="P5023" s="83" t="str">
        <f t="shared" ref="P5023" si="6421">IF(P5018="No"," ", IF(P5020="No"," ",IF(P5019="No", " ",IF(P5021="No"," ","X"))))</f>
        <v xml:space="preserve"> </v>
      </c>
      <c r="Q5023" s="108"/>
      <c r="R5023" s="5" t="s">
        <v>6</v>
      </c>
      <c r="S5023" s="1" t="s">
        <v>2</v>
      </c>
      <c r="T5023" s="1" t="s">
        <v>7</v>
      </c>
      <c r="U5023" s="5">
        <v>147</v>
      </c>
      <c r="V5023" s="1">
        <v>71.430000000000007</v>
      </c>
      <c r="W5023" s="1">
        <v>71.27</v>
      </c>
      <c r="X5023" s="9">
        <f t="shared" si="6384"/>
        <v>0.1600000000000108</v>
      </c>
      <c r="Y5023" s="14">
        <v>134</v>
      </c>
      <c r="Z5023" s="1">
        <v>67.91</v>
      </c>
      <c r="AA5023" s="1">
        <v>70.41</v>
      </c>
      <c r="AB5023" s="72">
        <f t="shared" si="6396"/>
        <v>-2.5</v>
      </c>
      <c r="AC5023" s="53"/>
    </row>
    <row r="5024" spans="1:29" ht="15.75" x14ac:dyDescent="0.25">
      <c r="A5024" s="53">
        <v>6802007</v>
      </c>
      <c r="B5024" s="89" t="s">
        <v>2686</v>
      </c>
      <c r="C5024" s="53" t="s">
        <v>362</v>
      </c>
      <c r="D5024" s="50" t="s">
        <v>975</v>
      </c>
      <c r="E5024" s="48" t="str">
        <f>VLOOKUP('2012 Accountability Database'!A5018,Dems1112!$A$2:$G$1082,6)</f>
        <v>2 (Northeast AR)</v>
      </c>
      <c r="F5024" s="66"/>
      <c r="G5024" s="63" t="s">
        <v>2488</v>
      </c>
      <c r="H5024" s="61" t="str">
        <f t="shared" ref="H5024:I5024" si="6422">IF(H5022="Met","Yes",IF(H5023="Met","Yes","No"))</f>
        <v>Yes</v>
      </c>
      <c r="I5024" s="61" t="str">
        <f t="shared" si="6422"/>
        <v>Yes</v>
      </c>
      <c r="J5024" s="55"/>
      <c r="K5024" s="61" t="str">
        <f t="shared" ref="K5024:L5024" si="6423">IF(K5022="Met","Yes",IF(K5023="Met","Yes","No"))</f>
        <v>Yes</v>
      </c>
      <c r="L5024" s="61" t="str">
        <f t="shared" si="6423"/>
        <v>No</v>
      </c>
      <c r="M5024" s="5" t="s">
        <v>4</v>
      </c>
      <c r="N5024" s="14"/>
      <c r="O5024" s="35" t="s">
        <v>2505</v>
      </c>
      <c r="P5024" s="83" t="str">
        <f t="shared" ref="P5024" si="6424">IF(P5023="X"," ",IF(P5025="X"," ","X"))</f>
        <v>X</v>
      </c>
      <c r="Q5024" s="94" t="s">
        <v>2759</v>
      </c>
      <c r="R5024" s="5" t="s">
        <v>6</v>
      </c>
      <c r="S5024" s="5" t="s">
        <v>5</v>
      </c>
      <c r="T5024" s="5" t="s">
        <v>3</v>
      </c>
      <c r="U5024" s="5">
        <v>609</v>
      </c>
      <c r="V5024" s="5">
        <v>77.180000000000007</v>
      </c>
      <c r="W5024" s="5">
        <v>75.900000000000006</v>
      </c>
      <c r="X5024" s="11">
        <f t="shared" si="6384"/>
        <v>1.2800000000000011</v>
      </c>
      <c r="Y5024" s="14">
        <v>573</v>
      </c>
      <c r="Z5024" s="5">
        <v>75.92</v>
      </c>
      <c r="AA5024" s="5">
        <v>74.87</v>
      </c>
      <c r="AB5024" s="71">
        <f t="shared" si="6396"/>
        <v>1.0499999999999972</v>
      </c>
      <c r="AC5024" s="53"/>
    </row>
    <row r="5025" spans="1:29" x14ac:dyDescent="0.25">
      <c r="A5025" s="54">
        <v>6802007</v>
      </c>
      <c r="B5025" s="90" t="s">
        <v>2686</v>
      </c>
      <c r="C5025" s="54" t="s">
        <v>362</v>
      </c>
      <c r="D5025" s="4"/>
      <c r="E5025" s="4"/>
      <c r="F5025" s="67"/>
      <c r="G5025" s="64"/>
      <c r="H5025" s="43"/>
      <c r="I5025" s="43"/>
      <c r="J5025" s="43"/>
      <c r="K5025" s="43"/>
      <c r="L5025" s="43"/>
      <c r="M5025" s="4" t="s">
        <v>4</v>
      </c>
      <c r="N5025" s="15"/>
      <c r="O5025" s="38" t="s">
        <v>2482</v>
      </c>
      <c r="P5025" s="84" t="str">
        <f>IF(E5019="Achieving School"," ","X")</f>
        <v xml:space="preserve"> </v>
      </c>
      <c r="Q5025" s="91"/>
      <c r="R5025" s="4" t="s">
        <v>6</v>
      </c>
      <c r="S5025" s="4" t="s">
        <v>5</v>
      </c>
      <c r="T5025" s="4" t="s">
        <v>7</v>
      </c>
      <c r="U5025" s="4">
        <v>426</v>
      </c>
      <c r="V5025" s="4">
        <v>71.599999999999994</v>
      </c>
      <c r="W5025" s="4">
        <v>71.27</v>
      </c>
      <c r="X5025" s="10">
        <f t="shared" si="6384"/>
        <v>0.32999999999999829</v>
      </c>
      <c r="Y5025" s="15">
        <v>395</v>
      </c>
      <c r="Z5025" s="4">
        <v>69.62</v>
      </c>
      <c r="AA5025" s="4">
        <v>70.41</v>
      </c>
      <c r="AB5025" s="73">
        <f t="shared" si="6396"/>
        <v>-0.78999999999999204</v>
      </c>
      <c r="AC5025" s="54"/>
    </row>
    <row r="5026" spans="1:29" x14ac:dyDescent="0.25">
      <c r="A5026" s="1">
        <v>6802008</v>
      </c>
      <c r="B5026" s="87" t="s">
        <v>2686</v>
      </c>
      <c r="C5026" s="55" t="s">
        <v>363</v>
      </c>
      <c r="E5026" s="42"/>
      <c r="F5026" s="65" t="s">
        <v>2483</v>
      </c>
      <c r="G5026" s="62"/>
      <c r="H5026" s="37" t="str">
        <f>IF(V5026&gt;94,"Met",IF(X5026="--","n/a",IF(X5026&gt;=0,"Met","Did Not Meet")))</f>
        <v>Met</v>
      </c>
      <c r="I5026" s="37" t="str">
        <f>IF(V5027&gt;94,"Met",IF(X5027="--","n/a",IF(X5027&gt;=0,"Met","Did Not Meet")))</f>
        <v>Met</v>
      </c>
      <c r="K5026" s="13" t="str">
        <f>IF(Z5026&gt;94,"Met",IF(AB5026="--","n/a",IF(AB5026&gt;=0,"Met","Did Not Meet")))</f>
        <v>Met</v>
      </c>
      <c r="L5026" s="13" t="str">
        <f>IF(Z5027&gt;94,"Met",IF(AB5027="--","n/a",IF(AB5027&gt;=0,"Met","Did Not Meet")))</f>
        <v>Met</v>
      </c>
      <c r="M5026" s="1" t="s">
        <v>9</v>
      </c>
      <c r="N5026" s="14" t="s">
        <v>2502</v>
      </c>
      <c r="O5026" s="5"/>
      <c r="P5026" s="44" t="str">
        <f t="shared" ref="P5026" si="6425">IF(H5028="Yes",IF(I5028="Yes","Yes","No"),"No")</f>
        <v>Yes</v>
      </c>
      <c r="Q5026" s="93"/>
      <c r="R5026" s="5" t="s">
        <v>1</v>
      </c>
      <c r="S5026" s="1" t="s">
        <v>2</v>
      </c>
      <c r="T5026" s="1" t="s">
        <v>3</v>
      </c>
      <c r="U5026" s="5">
        <v>171</v>
      </c>
      <c r="V5026" s="1">
        <v>83.04</v>
      </c>
      <c r="W5026" s="1">
        <v>76.849999999999994</v>
      </c>
      <c r="X5026" s="9">
        <f t="shared" si="6384"/>
        <v>6.1900000000000119</v>
      </c>
      <c r="Y5026" s="14">
        <v>164</v>
      </c>
      <c r="Z5026" s="1">
        <v>82.93</v>
      </c>
      <c r="AA5026" s="1">
        <v>77.08</v>
      </c>
      <c r="AB5026" s="71">
        <f t="shared" si="6396"/>
        <v>5.8500000000000085</v>
      </c>
      <c r="AC5026" s="36"/>
    </row>
    <row r="5027" spans="1:29" ht="15.75" x14ac:dyDescent="0.25">
      <c r="A5027" s="53">
        <v>6802008</v>
      </c>
      <c r="B5027" s="89" t="s">
        <v>2686</v>
      </c>
      <c r="C5027" s="53" t="s">
        <v>363</v>
      </c>
      <c r="D5027" s="49" t="s">
        <v>2498</v>
      </c>
      <c r="E5027" s="34" t="str">
        <f>M5026</f>
        <v>Needs Improvement School</v>
      </c>
      <c r="F5027" s="65" t="s">
        <v>2484</v>
      </c>
      <c r="G5027" s="62"/>
      <c r="H5027" s="13" t="str">
        <f>IF(V5028&gt;94,"Met",IF(X5028="--","n/a",IF(X5028&gt;=0,"Met","Did Not Meet")))</f>
        <v>Met</v>
      </c>
      <c r="I5027" s="13" t="str">
        <f>IF(V5029&gt;94,"Met",IF(X5029="--","n/a",IF(X5029&gt;=0,"Met","Did Not Meet")))</f>
        <v>Met</v>
      </c>
      <c r="K5027" s="13" t="str">
        <f>IF(Z5028&gt;94,"Met",IF(AB5028="--","n/a",IF(AB5028&gt;=0,"Met","Did Not Meet")))</f>
        <v>Did Not Meet</v>
      </c>
      <c r="L5027" s="13" t="str">
        <f>IF(Z5029&gt;94,"Met",IF(AB5029="--","n/a",IF(AB5029&gt;=0,"Met","Did Not Meet")))</f>
        <v>Met</v>
      </c>
      <c r="M5027" s="1" t="s">
        <v>9</v>
      </c>
      <c r="N5027" s="14" t="s">
        <v>2501</v>
      </c>
      <c r="O5027" s="5"/>
      <c r="P5027" s="44" t="str">
        <f t="shared" ref="P5027" si="6426">IF(K5028="Yes",IF(L5028="Yes","Yes","No"),"No")</f>
        <v>Yes</v>
      </c>
      <c r="Q5027" s="94" t="s">
        <v>2759</v>
      </c>
      <c r="R5027" s="5" t="s">
        <v>1</v>
      </c>
      <c r="S5027" s="1" t="s">
        <v>2</v>
      </c>
      <c r="T5027" s="1" t="s">
        <v>7</v>
      </c>
      <c r="U5027" s="5">
        <v>126</v>
      </c>
      <c r="V5027" s="1">
        <v>77.78</v>
      </c>
      <c r="W5027" s="1">
        <v>69.45</v>
      </c>
      <c r="X5027" s="9">
        <f t="shared" si="6384"/>
        <v>8.3299999999999983</v>
      </c>
      <c r="Y5027" s="14">
        <v>120</v>
      </c>
      <c r="Z5027" s="1">
        <v>77.5</v>
      </c>
      <c r="AA5027" s="1">
        <v>70.64</v>
      </c>
      <c r="AB5027" s="71">
        <f t="shared" si="6396"/>
        <v>6.8599999999999994</v>
      </c>
      <c r="AC5027" s="53"/>
    </row>
    <row r="5028" spans="1:29" ht="15" customHeight="1" x14ac:dyDescent="0.25">
      <c r="A5028" s="53">
        <v>6802008</v>
      </c>
      <c r="B5028" s="89" t="s">
        <v>2686</v>
      </c>
      <c r="C5028" s="53" t="s">
        <v>363</v>
      </c>
      <c r="D5028" s="49" t="s">
        <v>2499</v>
      </c>
      <c r="E5028" s="35" t="str">
        <f>VLOOKUP('2012 Accountability Database'!$A5026,'2011 AYP'!A$2:B$1072,2)</f>
        <v xml:space="preserve"> A (Alert)</v>
      </c>
      <c r="F5028" s="66"/>
      <c r="G5028" s="63" t="s">
        <v>2485</v>
      </c>
      <c r="H5028" s="60" t="str">
        <f t="shared" ref="H5028:I5028" si="6427">IF(H5026="Met","Yes",IF(H5027="Met","Yes","No"))</f>
        <v>Yes</v>
      </c>
      <c r="I5028" s="60" t="str">
        <f t="shared" si="6427"/>
        <v>Yes</v>
      </c>
      <c r="J5028" s="42"/>
      <c r="K5028" s="60" t="str">
        <f t="shared" ref="K5028:L5028" si="6428">IF(K5026="Met","Yes",IF(K5027="Met","Yes","No"))</f>
        <v>Yes</v>
      </c>
      <c r="L5028" s="60" t="str">
        <f t="shared" si="6428"/>
        <v>Yes</v>
      </c>
      <c r="M5028" s="1" t="s">
        <v>9</v>
      </c>
      <c r="N5028" s="14" t="s">
        <v>2503</v>
      </c>
      <c r="O5028" s="5"/>
      <c r="P5028" s="44" t="str">
        <f t="shared" ref="P5028" si="6429">IF(H5032="Yes",IF(I5032="Yes","Yes","No"),"No")</f>
        <v>No</v>
      </c>
      <c r="Q5028" s="108" t="s">
        <v>2758</v>
      </c>
      <c r="R5028" s="5" t="s">
        <v>1</v>
      </c>
      <c r="S5028" s="1" t="s">
        <v>5</v>
      </c>
      <c r="T5028" s="1" t="s">
        <v>3</v>
      </c>
      <c r="U5028" s="5">
        <v>551</v>
      </c>
      <c r="V5028" s="1">
        <v>77.31</v>
      </c>
      <c r="W5028" s="1">
        <v>76.849999999999994</v>
      </c>
      <c r="X5028" s="9">
        <f t="shared" si="6384"/>
        <v>0.46000000000000796</v>
      </c>
      <c r="Y5028" s="14">
        <v>523</v>
      </c>
      <c r="Z5028" s="1">
        <v>77.06</v>
      </c>
      <c r="AA5028" s="1">
        <v>77.08</v>
      </c>
      <c r="AB5028" s="72">
        <f t="shared" si="6396"/>
        <v>-1.9999999999996021E-2</v>
      </c>
      <c r="AC5028" s="53"/>
    </row>
    <row r="5029" spans="1:29" x14ac:dyDescent="0.25">
      <c r="A5029" s="53">
        <v>6802008</v>
      </c>
      <c r="B5029" s="89" t="s">
        <v>2686</v>
      </c>
      <c r="C5029" s="53" t="s">
        <v>363</v>
      </c>
      <c r="D5029" s="49" t="s">
        <v>2507</v>
      </c>
      <c r="E5029" s="47">
        <f>VLOOKUP('2012 Accountability Database'!A5026,Dems1112!$A$2:$G$1082,3)</f>
        <v>0.04</v>
      </c>
      <c r="F5029" s="66"/>
      <c r="G5029" s="52"/>
      <c r="M5029" s="1" t="s">
        <v>9</v>
      </c>
      <c r="N5029" s="14" t="s">
        <v>2504</v>
      </c>
      <c r="O5029" s="5"/>
      <c r="P5029" s="44" t="str">
        <f t="shared" ref="P5029" si="6430">IF(K5032="Yes",IF(L5032="Yes","Yes","No"),"No")</f>
        <v>No</v>
      </c>
      <c r="Q5029" s="108"/>
      <c r="R5029" s="5" t="s">
        <v>1</v>
      </c>
      <c r="S5029" s="1" t="s">
        <v>5</v>
      </c>
      <c r="T5029" s="1" t="s">
        <v>7</v>
      </c>
      <c r="U5029" s="5">
        <v>400</v>
      </c>
      <c r="V5029" s="1">
        <v>71</v>
      </c>
      <c r="W5029" s="1">
        <v>69.45</v>
      </c>
      <c r="X5029" s="9">
        <f t="shared" si="6384"/>
        <v>1.5499999999999972</v>
      </c>
      <c r="Y5029" s="14">
        <v>373</v>
      </c>
      <c r="Z5029" s="1">
        <v>71.849999999999994</v>
      </c>
      <c r="AA5029" s="1">
        <v>70.64</v>
      </c>
      <c r="AB5029" s="71">
        <f t="shared" si="6396"/>
        <v>1.2099999999999937</v>
      </c>
      <c r="AC5029" s="53"/>
    </row>
    <row r="5030" spans="1:29" x14ac:dyDescent="0.25">
      <c r="A5030" s="53">
        <v>6802008</v>
      </c>
      <c r="B5030" s="89" t="s">
        <v>2686</v>
      </c>
      <c r="C5030" s="53" t="s">
        <v>363</v>
      </c>
      <c r="D5030" s="50" t="s">
        <v>2508</v>
      </c>
      <c r="E5030" s="47">
        <f>VLOOKUP('2012 Accountability Database'!A5026,Dems1112!$A$2:$G$1082,4)</f>
        <v>0.73</v>
      </c>
      <c r="F5030" s="65" t="s">
        <v>2486</v>
      </c>
      <c r="G5030" s="62"/>
      <c r="H5030" s="13" t="str">
        <f>IF(V5030&gt;94,"Met",IF(X5030="--","n/a",IF(X5030&gt;=0,"Met","Did Not Meet")))</f>
        <v>Did Not Meet</v>
      </c>
      <c r="I5030" s="13" t="str">
        <f>IF(V5031&gt;94,"Met",IF(X5031="--","n/a",IF(X5031&gt;=0,"Met","Did Not Meet")))</f>
        <v>Did Not Meet</v>
      </c>
      <c r="J5030" s="13"/>
      <c r="K5030" s="13" t="str">
        <f>IF(Z5030&gt;94,"Met",IF(AB5030="--","n/a",IF(AB5030&gt;=0,"Met","Did Not Meet")))</f>
        <v>Did Not Meet</v>
      </c>
      <c r="L5030" s="13" t="str">
        <f>IF(Z5031&gt;94,"Met",IF(AB5031="--","n/a",IF(AB5031&gt;=0,"Met","Did Not Meet")))</f>
        <v>Did Not Meet</v>
      </c>
      <c r="M5030" s="1" t="s">
        <v>9</v>
      </c>
      <c r="N5030" s="68" t="s">
        <v>2497</v>
      </c>
      <c r="O5030" s="35"/>
      <c r="P5030" s="44"/>
      <c r="Q5030" s="108"/>
      <c r="R5030" s="5" t="s">
        <v>6</v>
      </c>
      <c r="S5030" s="1" t="s">
        <v>2</v>
      </c>
      <c r="T5030" s="1" t="s">
        <v>3</v>
      </c>
      <c r="U5030" s="5">
        <v>171</v>
      </c>
      <c r="V5030" s="1">
        <v>74.849999999999994</v>
      </c>
      <c r="W5030" s="1">
        <v>84.56</v>
      </c>
      <c r="X5030" s="6">
        <f t="shared" si="6384"/>
        <v>-9.710000000000008</v>
      </c>
      <c r="Y5030" s="14">
        <v>164</v>
      </c>
      <c r="Z5030" s="1">
        <v>56.1</v>
      </c>
      <c r="AA5030" s="1">
        <v>79.12</v>
      </c>
      <c r="AB5030" s="72">
        <f t="shared" si="6396"/>
        <v>-23.020000000000003</v>
      </c>
      <c r="AC5030" s="53"/>
    </row>
    <row r="5031" spans="1:29" x14ac:dyDescent="0.25">
      <c r="A5031" s="53">
        <v>6802008</v>
      </c>
      <c r="B5031" s="89" t="s">
        <v>2686</v>
      </c>
      <c r="C5031" s="53" t="s">
        <v>363</v>
      </c>
      <c r="D5031" s="50" t="s">
        <v>974</v>
      </c>
      <c r="E5031" s="47" t="str">
        <f>VLOOKUP('2012 Accountability Database'!A5026,Dems1112!$A$2:$G$1082,5)</f>
        <v>5-6</v>
      </c>
      <c r="F5031" s="65" t="s">
        <v>2487</v>
      </c>
      <c r="G5031" s="62"/>
      <c r="H5031" s="13" t="str">
        <f>IF(V5032&gt;94,"Met",IF(X5032="--","n/a",IF(X5032&gt;=0,"Met","Did Not Meet")))</f>
        <v>Did Not Meet</v>
      </c>
      <c r="I5031" s="13" t="str">
        <f>IF(V5033&gt;94,"Met",IF(X5033="--","n/a",IF(X5033&gt;=0,"Met","Did Not Meet")))</f>
        <v>Did Not Meet</v>
      </c>
      <c r="J5031" s="13"/>
      <c r="K5031" s="13" t="str">
        <f>IF(Z5032&gt;94,"Met",IF(AB5032="--","n/a",IF(AB5032&gt;=0,"Met","Did Not Meet")))</f>
        <v>Did Not Meet</v>
      </c>
      <c r="L5031" s="13" t="str">
        <f>IF(Z5033&gt;94,"Met",IF(AB5033="--","n/a",IF(AB5033&gt;=0,"Met","Did Not Meet")))</f>
        <v>Did Not Meet</v>
      </c>
      <c r="M5031" s="1" t="s">
        <v>9</v>
      </c>
      <c r="N5031" s="14"/>
      <c r="O5031" s="35" t="s">
        <v>2506</v>
      </c>
      <c r="P5031" s="83" t="str">
        <f t="shared" ref="P5031" si="6431">IF(P5026="No"," ", IF(P5028="No"," ",IF(P5027="No", " ",IF(P5029="No"," ","X"))))</f>
        <v xml:space="preserve"> </v>
      </c>
      <c r="Q5031" s="108"/>
      <c r="R5031" s="5" t="s">
        <v>6</v>
      </c>
      <c r="S5031" s="1" t="s">
        <v>2</v>
      </c>
      <c r="T5031" s="1" t="s">
        <v>7</v>
      </c>
      <c r="U5031" s="5">
        <v>126</v>
      </c>
      <c r="V5031" s="1">
        <v>69.05</v>
      </c>
      <c r="W5031" s="1">
        <v>80.069999999999993</v>
      </c>
      <c r="X5031" s="6">
        <f t="shared" si="6384"/>
        <v>-11.019999999999996</v>
      </c>
      <c r="Y5031" s="14">
        <v>120</v>
      </c>
      <c r="Z5031" s="1">
        <v>48.33</v>
      </c>
      <c r="AA5031" s="1">
        <v>72.78</v>
      </c>
      <c r="AB5031" s="72">
        <f t="shared" si="6396"/>
        <v>-24.450000000000003</v>
      </c>
      <c r="AC5031" s="53"/>
    </row>
    <row r="5032" spans="1:29" ht="15.75" x14ac:dyDescent="0.25">
      <c r="A5032" s="53">
        <v>6802008</v>
      </c>
      <c r="B5032" s="89" t="s">
        <v>2686</v>
      </c>
      <c r="C5032" s="53" t="s">
        <v>363</v>
      </c>
      <c r="D5032" s="50" t="s">
        <v>975</v>
      </c>
      <c r="E5032" s="48" t="str">
        <f>VLOOKUP('2012 Accountability Database'!A5026,Dems1112!$A$2:$G$1082,6)</f>
        <v>2 (Northeast AR)</v>
      </c>
      <c r="F5032" s="66"/>
      <c r="G5032" s="63" t="s">
        <v>2488</v>
      </c>
      <c r="H5032" s="61" t="str">
        <f t="shared" ref="H5032:I5032" si="6432">IF(H5030="Met","Yes",IF(H5031="Met","Yes","No"))</f>
        <v>No</v>
      </c>
      <c r="I5032" s="61" t="str">
        <f t="shared" si="6432"/>
        <v>No</v>
      </c>
      <c r="J5032" s="55"/>
      <c r="K5032" s="61" t="str">
        <f t="shared" ref="K5032:L5032" si="6433">IF(K5030="Met","Yes",IF(K5031="Met","Yes","No"))</f>
        <v>No</v>
      </c>
      <c r="L5032" s="61" t="str">
        <f t="shared" si="6433"/>
        <v>No</v>
      </c>
      <c r="M5032" s="1" t="s">
        <v>9</v>
      </c>
      <c r="N5032" s="14"/>
      <c r="O5032" s="35" t="s">
        <v>2505</v>
      </c>
      <c r="P5032" s="83" t="str">
        <f t="shared" ref="P5032" si="6434">IF(P5031="X"," ",IF(P5033="X"," ","X"))</f>
        <v xml:space="preserve"> </v>
      </c>
      <c r="Q5032" s="94" t="s">
        <v>2759</v>
      </c>
      <c r="R5032" s="5" t="s">
        <v>6</v>
      </c>
      <c r="S5032" s="1" t="s">
        <v>5</v>
      </c>
      <c r="T5032" s="1" t="s">
        <v>3</v>
      </c>
      <c r="U5032" s="5">
        <v>551</v>
      </c>
      <c r="V5032" s="1">
        <v>78.22</v>
      </c>
      <c r="W5032" s="1">
        <v>84.56</v>
      </c>
      <c r="X5032" s="6">
        <f t="shared" si="6384"/>
        <v>-6.3400000000000034</v>
      </c>
      <c r="Y5032" s="14">
        <v>523</v>
      </c>
      <c r="Z5032" s="1">
        <v>66.92</v>
      </c>
      <c r="AA5032" s="1">
        <v>79.12</v>
      </c>
      <c r="AB5032" s="72">
        <f t="shared" si="6396"/>
        <v>-12.200000000000003</v>
      </c>
      <c r="AC5032" s="53"/>
    </row>
    <row r="5033" spans="1:29" x14ac:dyDescent="0.25">
      <c r="A5033" s="54">
        <v>6802008</v>
      </c>
      <c r="B5033" s="90" t="s">
        <v>2686</v>
      </c>
      <c r="C5033" s="54" t="s">
        <v>363</v>
      </c>
      <c r="D5033" s="4"/>
      <c r="E5033" s="4"/>
      <c r="F5033" s="67"/>
      <c r="G5033" s="64"/>
      <c r="H5033" s="43"/>
      <c r="I5033" s="43"/>
      <c r="J5033" s="43"/>
      <c r="K5033" s="43"/>
      <c r="L5033" s="43"/>
      <c r="M5033" s="4" t="s">
        <v>9</v>
      </c>
      <c r="N5033" s="15"/>
      <c r="O5033" s="38" t="s">
        <v>2482</v>
      </c>
      <c r="P5033" s="84" t="str">
        <f>IF(E5027="Achieving School"," ","X")</f>
        <v>X</v>
      </c>
      <c r="Q5033" s="91"/>
      <c r="R5033" s="4" t="s">
        <v>6</v>
      </c>
      <c r="S5033" s="4" t="s">
        <v>5</v>
      </c>
      <c r="T5033" s="4" t="s">
        <v>7</v>
      </c>
      <c r="U5033" s="4">
        <v>400</v>
      </c>
      <c r="V5033" s="4">
        <v>72.5</v>
      </c>
      <c r="W5033" s="4">
        <v>80.069999999999993</v>
      </c>
      <c r="X5033" s="7">
        <f t="shared" si="6384"/>
        <v>-7.5699999999999932</v>
      </c>
      <c r="Y5033" s="15">
        <v>373</v>
      </c>
      <c r="Z5033" s="4">
        <v>59.25</v>
      </c>
      <c r="AA5033" s="4">
        <v>72.78</v>
      </c>
      <c r="AB5033" s="73">
        <f t="shared" si="6396"/>
        <v>-13.530000000000001</v>
      </c>
      <c r="AC5033" s="54"/>
    </row>
    <row r="5034" spans="1:29" x14ac:dyDescent="0.25">
      <c r="A5034" s="1">
        <v>6804009</v>
      </c>
      <c r="B5034" s="87" t="s">
        <v>2687</v>
      </c>
      <c r="C5034" s="55" t="s">
        <v>554</v>
      </c>
      <c r="E5034" s="42"/>
      <c r="F5034" s="65" t="s">
        <v>2483</v>
      </c>
      <c r="G5034" s="62"/>
      <c r="H5034" s="37" t="str">
        <f>IF(V5034&gt;94,"Met",IF(X5034="--","n/a",IF(X5034&gt;=0,"Met","Did Not Meet")))</f>
        <v>Did Not Meet</v>
      </c>
      <c r="I5034" s="37" t="str">
        <f>IF(V5035&gt;94,"Met",IF(X5035="--","n/a",IF(X5035&gt;=0,"Met","Did Not Meet")))</f>
        <v>Did Not Meet</v>
      </c>
      <c r="K5034" s="13" t="str">
        <f>IF(Z5034&gt;94,"Met",IF(AB5034="--","n/a",IF(AB5034&gt;=0,"Met","Did Not Meet")))</f>
        <v>Did Not Meet</v>
      </c>
      <c r="L5034" s="13" t="str">
        <f>IF(Z5035&gt;94,"Met",IF(AB5035="--","n/a",IF(AB5035&gt;=0,"Met","Did Not Meet")))</f>
        <v>Did Not Meet</v>
      </c>
      <c r="M5034" s="1" t="s">
        <v>9</v>
      </c>
      <c r="N5034" s="14" t="s">
        <v>2502</v>
      </c>
      <c r="O5034" s="5"/>
      <c r="P5034" s="44" t="str">
        <f t="shared" ref="P5034" si="6435">IF(H5036="Yes",IF(I5036="Yes","Yes","No"),"No")</f>
        <v>No</v>
      </c>
      <c r="Q5034" s="93"/>
      <c r="R5034" s="5" t="s">
        <v>1</v>
      </c>
      <c r="S5034" s="1" t="s">
        <v>2</v>
      </c>
      <c r="T5034" s="1" t="s">
        <v>3</v>
      </c>
      <c r="U5034" s="5">
        <v>227</v>
      </c>
      <c r="V5034" s="1">
        <v>85.9</v>
      </c>
      <c r="W5034" s="1">
        <v>88.28</v>
      </c>
      <c r="X5034" s="6">
        <f t="shared" si="6384"/>
        <v>-2.3799999999999955</v>
      </c>
      <c r="Y5034" s="14">
        <v>97</v>
      </c>
      <c r="Z5034" s="1">
        <v>84.54</v>
      </c>
      <c r="AA5034" s="1">
        <v>86.42</v>
      </c>
      <c r="AB5034" s="72">
        <f t="shared" si="6396"/>
        <v>-1.8799999999999955</v>
      </c>
      <c r="AC5034" s="36"/>
    </row>
    <row r="5035" spans="1:29" ht="15.75" x14ac:dyDescent="0.25">
      <c r="A5035" s="53">
        <v>6804009</v>
      </c>
      <c r="B5035" s="89" t="s">
        <v>2687</v>
      </c>
      <c r="C5035" s="53" t="s">
        <v>554</v>
      </c>
      <c r="D5035" s="49" t="s">
        <v>2498</v>
      </c>
      <c r="E5035" s="34" t="str">
        <f>M5034</f>
        <v>Needs Improvement School</v>
      </c>
      <c r="F5035" s="65" t="s">
        <v>2484</v>
      </c>
      <c r="G5035" s="62"/>
      <c r="H5035" s="13" t="str">
        <f>IF(V5036&gt;94,"Met",IF(X5036="--","n/a",IF(X5036&gt;=0,"Met","Did Not Meet")))</f>
        <v>Did Not Meet</v>
      </c>
      <c r="I5035" s="13" t="str">
        <f>IF(V5037&gt;94,"Met",IF(X5037="--","n/a",IF(X5037&gt;=0,"Met","Did Not Meet")))</f>
        <v>Did Not Meet</v>
      </c>
      <c r="K5035" s="13" t="str">
        <f>IF(Z5036&gt;94,"Met",IF(AB5036="--","n/a",IF(AB5036&gt;=0,"Met","Did Not Meet")))</f>
        <v>Did Not Meet</v>
      </c>
      <c r="L5035" s="13" t="str">
        <f>IF(Z5037&gt;94,"Met",IF(AB5037="--","n/a",IF(AB5037&gt;=0,"Met","Did Not Meet")))</f>
        <v>Did Not Meet</v>
      </c>
      <c r="M5035" s="1" t="s">
        <v>9</v>
      </c>
      <c r="N5035" s="14" t="s">
        <v>2501</v>
      </c>
      <c r="O5035" s="5"/>
      <c r="P5035" s="44" t="str">
        <f t="shared" ref="P5035" si="6436">IF(K5036="Yes",IF(L5036="Yes","Yes","No"),"No")</f>
        <v>No</v>
      </c>
      <c r="Q5035" s="94" t="s">
        <v>2759</v>
      </c>
      <c r="R5035" s="5" t="s">
        <v>1</v>
      </c>
      <c r="S5035" s="1" t="s">
        <v>2</v>
      </c>
      <c r="T5035" s="1" t="s">
        <v>7</v>
      </c>
      <c r="U5035" s="5">
        <v>167</v>
      </c>
      <c r="V5035" s="1">
        <v>82.63</v>
      </c>
      <c r="W5035" s="1">
        <v>86.57</v>
      </c>
      <c r="X5035" s="6">
        <f t="shared" si="6384"/>
        <v>-3.9399999999999977</v>
      </c>
      <c r="Y5035" s="14">
        <v>69</v>
      </c>
      <c r="Z5035" s="1">
        <v>78.260000000000005</v>
      </c>
      <c r="AA5035" s="1">
        <v>83.55</v>
      </c>
      <c r="AB5035" s="72">
        <f t="shared" si="6396"/>
        <v>-5.289999999999992</v>
      </c>
      <c r="AC5035" s="53"/>
    </row>
    <row r="5036" spans="1:29" ht="15" customHeight="1" x14ac:dyDescent="0.25">
      <c r="A5036" s="53">
        <v>6804009</v>
      </c>
      <c r="B5036" s="89" t="s">
        <v>2687</v>
      </c>
      <c r="C5036" s="53" t="s">
        <v>554</v>
      </c>
      <c r="D5036" s="49" t="s">
        <v>2499</v>
      </c>
      <c r="E5036" s="35" t="str">
        <f>VLOOKUP('2012 Accountability Database'!$A5034,'2011 AYP'!A$2:B$1072,2)</f>
        <v xml:space="preserve"> MS (Met Standards)</v>
      </c>
      <c r="F5036" s="66"/>
      <c r="G5036" s="63" t="s">
        <v>2485</v>
      </c>
      <c r="H5036" s="60" t="str">
        <f t="shared" ref="H5036:I5036" si="6437">IF(H5034="Met","Yes",IF(H5035="Met","Yes","No"))</f>
        <v>No</v>
      </c>
      <c r="I5036" s="60" t="str">
        <f t="shared" si="6437"/>
        <v>No</v>
      </c>
      <c r="J5036" s="42"/>
      <c r="K5036" s="60" t="str">
        <f t="shared" ref="K5036:L5036" si="6438">IF(K5034="Met","Yes",IF(K5035="Met","Yes","No"))</f>
        <v>No</v>
      </c>
      <c r="L5036" s="60" t="str">
        <f t="shared" si="6438"/>
        <v>No</v>
      </c>
      <c r="M5036" s="1" t="s">
        <v>9</v>
      </c>
      <c r="N5036" s="14" t="s">
        <v>2503</v>
      </c>
      <c r="O5036" s="5"/>
      <c r="P5036" s="44" t="str">
        <f t="shared" ref="P5036" si="6439">IF(H5040="Yes",IF(I5040="Yes","Yes","No"),"No")</f>
        <v>Yes</v>
      </c>
      <c r="Q5036" s="108" t="s">
        <v>2758</v>
      </c>
      <c r="R5036" s="5" t="s">
        <v>1</v>
      </c>
      <c r="S5036" s="1" t="s">
        <v>5</v>
      </c>
      <c r="T5036" s="1" t="s">
        <v>3</v>
      </c>
      <c r="U5036" s="5">
        <v>672</v>
      </c>
      <c r="V5036" s="1">
        <v>84.67</v>
      </c>
      <c r="W5036" s="1">
        <v>88.28</v>
      </c>
      <c r="X5036" s="6">
        <f t="shared" si="6384"/>
        <v>-3.6099999999999994</v>
      </c>
      <c r="Y5036" s="14">
        <v>325</v>
      </c>
      <c r="Z5036" s="1">
        <v>81.849999999999994</v>
      </c>
      <c r="AA5036" s="1">
        <v>86.42</v>
      </c>
      <c r="AB5036" s="72">
        <f t="shared" si="6396"/>
        <v>-4.5700000000000074</v>
      </c>
      <c r="AC5036" s="53"/>
    </row>
    <row r="5037" spans="1:29" x14ac:dyDescent="0.25">
      <c r="A5037" s="53">
        <v>6804009</v>
      </c>
      <c r="B5037" s="89" t="s">
        <v>2687</v>
      </c>
      <c r="C5037" s="53" t="s">
        <v>554</v>
      </c>
      <c r="D5037" s="49" t="s">
        <v>2507</v>
      </c>
      <c r="E5037" s="47">
        <f>VLOOKUP('2012 Accountability Database'!A5034,Dems1112!$A$2:$G$1082,3)</f>
        <v>0.04</v>
      </c>
      <c r="F5037" s="66"/>
      <c r="G5037" s="52"/>
      <c r="M5037" s="1" t="s">
        <v>9</v>
      </c>
      <c r="N5037" s="14" t="s">
        <v>2504</v>
      </c>
      <c r="O5037" s="5"/>
      <c r="P5037" s="44" t="str">
        <f t="shared" ref="P5037" si="6440">IF(K5040="Yes",IF(L5040="Yes","Yes","No"),"No")</f>
        <v>No</v>
      </c>
      <c r="Q5037" s="108"/>
      <c r="R5037" s="5" t="s">
        <v>1</v>
      </c>
      <c r="S5037" s="1" t="s">
        <v>5</v>
      </c>
      <c r="T5037" s="1" t="s">
        <v>7</v>
      </c>
      <c r="U5037" s="5">
        <v>481</v>
      </c>
      <c r="V5037" s="1">
        <v>80.87</v>
      </c>
      <c r="W5037" s="1">
        <v>86.57</v>
      </c>
      <c r="X5037" s="6">
        <f t="shared" si="6384"/>
        <v>-5.6999999999999886</v>
      </c>
      <c r="Y5037" s="14">
        <v>225</v>
      </c>
      <c r="Z5037" s="1">
        <v>76</v>
      </c>
      <c r="AA5037" s="1">
        <v>83.55</v>
      </c>
      <c r="AB5037" s="72">
        <f t="shared" si="6396"/>
        <v>-7.5499999999999972</v>
      </c>
      <c r="AC5037" s="53"/>
    </row>
    <row r="5038" spans="1:29" x14ac:dyDescent="0.25">
      <c r="A5038" s="53">
        <v>6804009</v>
      </c>
      <c r="B5038" s="89" t="s">
        <v>2687</v>
      </c>
      <c r="C5038" s="53" t="s">
        <v>554</v>
      </c>
      <c r="D5038" s="50" t="s">
        <v>2508</v>
      </c>
      <c r="E5038" s="47">
        <f>VLOOKUP('2012 Accountability Database'!A5034,Dems1112!$A$2:$G$1082,4)</f>
        <v>0.71</v>
      </c>
      <c r="F5038" s="65" t="s">
        <v>2486</v>
      </c>
      <c r="G5038" s="62"/>
      <c r="H5038" s="13" t="str">
        <f>IF(V5038&gt;94,"Met",IF(X5038="--","n/a",IF(X5038&gt;=0,"Met","Did Not Meet")))</f>
        <v>Met</v>
      </c>
      <c r="I5038" s="13" t="str">
        <f>IF(V5039&gt;94,"Met",IF(X5039="--","n/a",IF(X5039&gt;=0,"Met","Did Not Meet")))</f>
        <v>Met</v>
      </c>
      <c r="J5038" s="13"/>
      <c r="K5038" s="13" t="str">
        <f>IF(Z5038&gt;94,"Met",IF(AB5038="--","n/a",IF(AB5038&gt;=0,"Met","Did Not Meet")))</f>
        <v>Did Not Meet</v>
      </c>
      <c r="L5038" s="13" t="str">
        <f>IF(Z5039&gt;94,"Met",IF(AB5039="--","n/a",IF(AB5039&gt;=0,"Met","Did Not Meet")))</f>
        <v>Did Not Meet</v>
      </c>
      <c r="M5038" s="5" t="s">
        <v>9</v>
      </c>
      <c r="N5038" s="68" t="s">
        <v>2497</v>
      </c>
      <c r="O5038" s="35"/>
      <c r="P5038" s="44"/>
      <c r="Q5038" s="108"/>
      <c r="R5038" s="5" t="s">
        <v>6</v>
      </c>
      <c r="S5038" s="5" t="s">
        <v>2</v>
      </c>
      <c r="T5038" s="5" t="s">
        <v>3</v>
      </c>
      <c r="U5038" s="5">
        <v>227</v>
      </c>
      <c r="V5038" s="5">
        <v>93.39</v>
      </c>
      <c r="W5038" s="5">
        <v>92.89</v>
      </c>
      <c r="X5038" s="11">
        <f t="shared" si="6384"/>
        <v>0.5</v>
      </c>
      <c r="Y5038" s="14">
        <v>97</v>
      </c>
      <c r="Z5038" s="5">
        <v>38.14</v>
      </c>
      <c r="AA5038" s="5">
        <v>66.900000000000006</v>
      </c>
      <c r="AB5038" s="72">
        <f t="shared" si="6396"/>
        <v>-28.760000000000005</v>
      </c>
      <c r="AC5038" s="53"/>
    </row>
    <row r="5039" spans="1:29" x14ac:dyDescent="0.25">
      <c r="A5039" s="53">
        <v>6804009</v>
      </c>
      <c r="B5039" s="89" t="s">
        <v>2687</v>
      </c>
      <c r="C5039" s="53" t="s">
        <v>554</v>
      </c>
      <c r="D5039" s="50" t="s">
        <v>974</v>
      </c>
      <c r="E5039" s="47" t="str">
        <f>VLOOKUP('2012 Accountability Database'!A5034,Dems1112!$A$2:$G$1082,5)</f>
        <v>K-4</v>
      </c>
      <c r="F5039" s="65" t="s">
        <v>2487</v>
      </c>
      <c r="G5039" s="62"/>
      <c r="H5039" s="13" t="str">
        <f>IF(V5040&gt;94,"Met",IF(X5040="--","n/a",IF(X5040&gt;=0,"Met","Did Not Meet")))</f>
        <v>Did Not Meet</v>
      </c>
      <c r="I5039" s="13" t="str">
        <f>IF(V5041&gt;94,"Met",IF(X5041="--","n/a",IF(X5041&gt;=0,"Met","Did Not Meet")))</f>
        <v>Did Not Meet</v>
      </c>
      <c r="J5039" s="13"/>
      <c r="K5039" s="13" t="str">
        <f>IF(Z5040&gt;94,"Met",IF(AB5040="--","n/a",IF(AB5040&gt;=0,"Met","Did Not Meet")))</f>
        <v>Did Not Meet</v>
      </c>
      <c r="L5039" s="13" t="str">
        <f>IF(Z5041&gt;94,"Met",IF(AB5041="--","n/a",IF(AB5041&gt;=0,"Met","Did Not Meet")))</f>
        <v>Did Not Meet</v>
      </c>
      <c r="M5039" s="1" t="s">
        <v>9</v>
      </c>
      <c r="N5039" s="14"/>
      <c r="O5039" s="35" t="s">
        <v>2506</v>
      </c>
      <c r="P5039" s="83" t="str">
        <f t="shared" ref="P5039" si="6441">IF(P5034="No"," ", IF(P5036="No"," ",IF(P5035="No", " ",IF(P5037="No"," ","X"))))</f>
        <v xml:space="preserve"> </v>
      </c>
      <c r="Q5039" s="108"/>
      <c r="R5039" s="5" t="s">
        <v>6</v>
      </c>
      <c r="S5039" s="1" t="s">
        <v>2</v>
      </c>
      <c r="T5039" s="1" t="s">
        <v>7</v>
      </c>
      <c r="U5039" s="5">
        <v>167</v>
      </c>
      <c r="V5039" s="1">
        <v>92.81</v>
      </c>
      <c r="W5039" s="1">
        <v>91.25</v>
      </c>
      <c r="X5039" s="9">
        <f t="shared" si="6384"/>
        <v>1.5600000000000023</v>
      </c>
      <c r="Y5039" s="14">
        <v>69</v>
      </c>
      <c r="Z5039" s="1">
        <v>36.229999999999997</v>
      </c>
      <c r="AA5039" s="1">
        <v>64.75</v>
      </c>
      <c r="AB5039" s="72">
        <f t="shared" si="6396"/>
        <v>-28.520000000000003</v>
      </c>
      <c r="AC5039" s="53"/>
    </row>
    <row r="5040" spans="1:29" ht="15.75" x14ac:dyDescent="0.25">
      <c r="A5040" s="53">
        <v>6804009</v>
      </c>
      <c r="B5040" s="89" t="s">
        <v>2687</v>
      </c>
      <c r="C5040" s="53" t="s">
        <v>554</v>
      </c>
      <c r="D5040" s="50" t="s">
        <v>975</v>
      </c>
      <c r="E5040" s="48" t="str">
        <f>VLOOKUP('2012 Accountability Database'!A5034,Dems1112!$A$2:$G$1082,6)</f>
        <v>2 (Northeast AR)</v>
      </c>
      <c r="F5040" s="66"/>
      <c r="G5040" s="63" t="s">
        <v>2488</v>
      </c>
      <c r="H5040" s="61" t="str">
        <f t="shared" ref="H5040:I5040" si="6442">IF(H5038="Met","Yes",IF(H5039="Met","Yes","No"))</f>
        <v>Yes</v>
      </c>
      <c r="I5040" s="61" t="str">
        <f t="shared" si="6442"/>
        <v>Yes</v>
      </c>
      <c r="J5040" s="55"/>
      <c r="K5040" s="61" t="str">
        <f t="shared" ref="K5040:L5040" si="6443">IF(K5038="Met","Yes",IF(K5039="Met","Yes","No"))</f>
        <v>No</v>
      </c>
      <c r="L5040" s="61" t="str">
        <f t="shared" si="6443"/>
        <v>No</v>
      </c>
      <c r="M5040" s="1" t="s">
        <v>9</v>
      </c>
      <c r="N5040" s="14"/>
      <c r="O5040" s="35" t="s">
        <v>2505</v>
      </c>
      <c r="P5040" s="83" t="str">
        <f t="shared" ref="P5040" si="6444">IF(P5039="X"," ",IF(P5041="X"," ","X"))</f>
        <v xml:space="preserve"> </v>
      </c>
      <c r="Q5040" s="94" t="s">
        <v>2759</v>
      </c>
      <c r="R5040" s="5" t="s">
        <v>6</v>
      </c>
      <c r="S5040" s="1" t="s">
        <v>5</v>
      </c>
      <c r="T5040" s="1" t="s">
        <v>3</v>
      </c>
      <c r="U5040" s="5">
        <v>672</v>
      </c>
      <c r="V5040" s="1">
        <v>91.82</v>
      </c>
      <c r="W5040" s="1">
        <v>92.89</v>
      </c>
      <c r="X5040" s="6">
        <f t="shared" si="6384"/>
        <v>-1.0700000000000074</v>
      </c>
      <c r="Y5040" s="14">
        <v>325</v>
      </c>
      <c r="Z5040" s="1">
        <v>59.69</v>
      </c>
      <c r="AA5040" s="1">
        <v>66.900000000000006</v>
      </c>
      <c r="AB5040" s="72">
        <f t="shared" si="6396"/>
        <v>-7.210000000000008</v>
      </c>
      <c r="AC5040" s="53"/>
    </row>
    <row r="5041" spans="1:29" x14ac:dyDescent="0.25">
      <c r="A5041" s="54">
        <v>6804009</v>
      </c>
      <c r="B5041" s="90" t="s">
        <v>2687</v>
      </c>
      <c r="C5041" s="54" t="s">
        <v>554</v>
      </c>
      <c r="D5041" s="4"/>
      <c r="E5041" s="4"/>
      <c r="F5041" s="67"/>
      <c r="G5041" s="64"/>
      <c r="H5041" s="43"/>
      <c r="I5041" s="43"/>
      <c r="J5041" s="43"/>
      <c r="K5041" s="43"/>
      <c r="L5041" s="43"/>
      <c r="M5041" s="4" t="s">
        <v>9</v>
      </c>
      <c r="N5041" s="15"/>
      <c r="O5041" s="38" t="s">
        <v>2482</v>
      </c>
      <c r="P5041" s="84" t="str">
        <f>IF(E5035="Achieving School"," ","X")</f>
        <v>X</v>
      </c>
      <c r="Q5041" s="91"/>
      <c r="R5041" s="4" t="s">
        <v>6</v>
      </c>
      <c r="S5041" s="4" t="s">
        <v>5</v>
      </c>
      <c r="T5041" s="4" t="s">
        <v>7</v>
      </c>
      <c r="U5041" s="4">
        <v>481</v>
      </c>
      <c r="V5041" s="4">
        <v>89.81</v>
      </c>
      <c r="W5041" s="4">
        <v>91.25</v>
      </c>
      <c r="X5041" s="7">
        <f t="shared" si="6384"/>
        <v>-1.4399999999999977</v>
      </c>
      <c r="Y5041" s="15">
        <v>225</v>
      </c>
      <c r="Z5041" s="4">
        <v>57.78</v>
      </c>
      <c r="AA5041" s="4">
        <v>64.75</v>
      </c>
      <c r="AB5041" s="73">
        <f t="shared" si="6396"/>
        <v>-6.9699999999999989</v>
      </c>
      <c r="AC5041" s="54"/>
    </row>
    <row r="5042" spans="1:29" x14ac:dyDescent="0.25">
      <c r="A5042" s="1">
        <v>6804011</v>
      </c>
      <c r="B5042" s="87" t="s">
        <v>2687</v>
      </c>
      <c r="C5042" s="55" t="s">
        <v>555</v>
      </c>
      <c r="E5042" s="42"/>
      <c r="F5042" s="65" t="s">
        <v>2483</v>
      </c>
      <c r="G5042" s="62"/>
      <c r="H5042" s="37" t="str">
        <f>IF(V5042&gt;94,"Met",IF(X5042="--","n/a",IF(X5042&gt;=0,"Met","Did Not Meet")))</f>
        <v>Met</v>
      </c>
      <c r="I5042" s="37" t="str">
        <f>IF(V5043&gt;94,"Met",IF(X5043="--","n/a",IF(X5043&gt;=0,"Met","Did Not Meet")))</f>
        <v>Met</v>
      </c>
      <c r="K5042" s="13" t="str">
        <f>IF(Z5042&gt;94,"Met",IF(AB5042="--","n/a",IF(AB5042&gt;=0,"Met","Did Not Meet")))</f>
        <v>Met</v>
      </c>
      <c r="L5042" s="13" t="str">
        <f>IF(Z5043&gt;94,"Met",IF(AB5043="--","n/a",IF(AB5043&gt;=0,"Met","Did Not Meet")))</f>
        <v>Met</v>
      </c>
      <c r="M5042" s="1" t="s">
        <v>4</v>
      </c>
      <c r="N5042" s="14" t="s">
        <v>2502</v>
      </c>
      <c r="O5042" s="5"/>
      <c r="P5042" s="44" t="str">
        <f t="shared" ref="P5042" si="6445">IF(H5044="Yes",IF(I5044="Yes","Yes","No"),"No")</f>
        <v>Yes</v>
      </c>
      <c r="Q5042" s="93"/>
      <c r="R5042" s="5" t="s">
        <v>1</v>
      </c>
      <c r="S5042" s="1" t="s">
        <v>2</v>
      </c>
      <c r="T5042" s="1" t="s">
        <v>3</v>
      </c>
      <c r="U5042" s="5">
        <v>363</v>
      </c>
      <c r="V5042" s="1">
        <v>82.37</v>
      </c>
      <c r="W5042" s="1">
        <v>79.040000000000006</v>
      </c>
      <c r="X5042" s="9">
        <f t="shared" si="6384"/>
        <v>3.3299999999999983</v>
      </c>
      <c r="Y5042" s="14">
        <v>349</v>
      </c>
      <c r="Z5042" s="1">
        <v>82.52</v>
      </c>
      <c r="AA5042" s="1">
        <v>78.52</v>
      </c>
      <c r="AB5042" s="71">
        <f t="shared" si="6396"/>
        <v>4</v>
      </c>
      <c r="AC5042" s="36"/>
    </row>
    <row r="5043" spans="1:29" ht="15.75" x14ac:dyDescent="0.25">
      <c r="A5043" s="53">
        <v>6804011</v>
      </c>
      <c r="B5043" s="89" t="s">
        <v>2687</v>
      </c>
      <c r="C5043" s="53" t="s">
        <v>555</v>
      </c>
      <c r="D5043" s="49" t="s">
        <v>2498</v>
      </c>
      <c r="E5043" s="34" t="str">
        <f>M5042</f>
        <v>Achieving School</v>
      </c>
      <c r="F5043" s="65" t="s">
        <v>2484</v>
      </c>
      <c r="G5043" s="62"/>
      <c r="H5043" s="13" t="str">
        <f>IF(V5044&gt;94,"Met",IF(X5044="--","n/a",IF(X5044&gt;=0,"Met","Did Not Meet")))</f>
        <v>Met</v>
      </c>
      <c r="I5043" s="13" t="str">
        <f>IF(V5045&gt;94,"Met",IF(X5045="--","n/a",IF(X5045&gt;=0,"Met","Did Not Meet")))</f>
        <v>Met</v>
      </c>
      <c r="K5043" s="13" t="str">
        <f>IF(Z5044&gt;94,"Met",IF(AB5044="--","n/a",IF(AB5044&gt;=0,"Met","Did Not Meet")))</f>
        <v>Met</v>
      </c>
      <c r="L5043" s="13" t="str">
        <f>IF(Z5045&gt;94,"Met",IF(AB5045="--","n/a",IF(AB5045&gt;=0,"Met","Did Not Meet")))</f>
        <v>Met</v>
      </c>
      <c r="M5043" s="1" t="s">
        <v>4</v>
      </c>
      <c r="N5043" s="14" t="s">
        <v>2501</v>
      </c>
      <c r="O5043" s="5"/>
      <c r="P5043" s="44" t="str">
        <f t="shared" ref="P5043" si="6446">IF(K5044="Yes",IF(L5044="Yes","Yes","No"),"No")</f>
        <v>Yes</v>
      </c>
      <c r="Q5043" s="94" t="s">
        <v>2759</v>
      </c>
      <c r="R5043" s="5" t="s">
        <v>1</v>
      </c>
      <c r="S5043" s="1" t="s">
        <v>2</v>
      </c>
      <c r="T5043" s="1" t="s">
        <v>7</v>
      </c>
      <c r="U5043" s="5">
        <v>252</v>
      </c>
      <c r="V5043" s="1">
        <v>77.38</v>
      </c>
      <c r="W5043" s="1">
        <v>73.92</v>
      </c>
      <c r="X5043" s="9">
        <f t="shared" si="6384"/>
        <v>3.4599999999999937</v>
      </c>
      <c r="Y5043" s="14">
        <v>240</v>
      </c>
      <c r="Z5043" s="1">
        <v>77.92</v>
      </c>
      <c r="AA5043" s="1">
        <v>72.89</v>
      </c>
      <c r="AB5043" s="71">
        <f t="shared" si="6396"/>
        <v>5.0300000000000011</v>
      </c>
      <c r="AC5043" s="53"/>
    </row>
    <row r="5044" spans="1:29" ht="15" customHeight="1" x14ac:dyDescent="0.25">
      <c r="A5044" s="53">
        <v>6804011</v>
      </c>
      <c r="B5044" s="89" t="s">
        <v>2687</v>
      </c>
      <c r="C5044" s="53" t="s">
        <v>555</v>
      </c>
      <c r="D5044" s="49" t="s">
        <v>2499</v>
      </c>
      <c r="E5044" s="35" t="str">
        <f>VLOOKUP('2012 Accountability Database'!$A5042,'2011 AYP'!A$2:B$1072,2)</f>
        <v xml:space="preserve"> MS (Met Standards)</v>
      </c>
      <c r="F5044" s="66"/>
      <c r="G5044" s="63" t="s">
        <v>2485</v>
      </c>
      <c r="H5044" s="60" t="str">
        <f t="shared" ref="H5044:I5044" si="6447">IF(H5042="Met","Yes",IF(H5043="Met","Yes","No"))</f>
        <v>Yes</v>
      </c>
      <c r="I5044" s="60" t="str">
        <f t="shared" si="6447"/>
        <v>Yes</v>
      </c>
      <c r="J5044" s="42"/>
      <c r="K5044" s="60" t="str">
        <f t="shared" ref="K5044:L5044" si="6448">IF(K5042="Met","Yes",IF(K5043="Met","Yes","No"))</f>
        <v>Yes</v>
      </c>
      <c r="L5044" s="60" t="str">
        <f t="shared" si="6448"/>
        <v>Yes</v>
      </c>
      <c r="M5044" s="5" t="s">
        <v>4</v>
      </c>
      <c r="N5044" s="14" t="s">
        <v>2503</v>
      </c>
      <c r="O5044" s="5"/>
      <c r="P5044" s="44" t="str">
        <f t="shared" ref="P5044" si="6449">IF(H5048="Yes",IF(I5048="Yes","Yes","No"),"No")</f>
        <v>Yes</v>
      </c>
      <c r="Q5044" s="108" t="s">
        <v>2758</v>
      </c>
      <c r="R5044" s="5" t="s">
        <v>1</v>
      </c>
      <c r="S5044" s="5" t="s">
        <v>5</v>
      </c>
      <c r="T5044" s="5" t="s">
        <v>3</v>
      </c>
      <c r="U5044" s="5">
        <v>1074</v>
      </c>
      <c r="V5044" s="5">
        <v>79.89</v>
      </c>
      <c r="W5044" s="5">
        <v>79.040000000000006</v>
      </c>
      <c r="X5044" s="11">
        <f t="shared" si="6384"/>
        <v>0.84999999999999432</v>
      </c>
      <c r="Y5044" s="14">
        <v>1033</v>
      </c>
      <c r="Z5044" s="5">
        <v>80.349999999999994</v>
      </c>
      <c r="AA5044" s="5">
        <v>78.52</v>
      </c>
      <c r="AB5044" s="71">
        <f t="shared" si="6396"/>
        <v>1.8299999999999983</v>
      </c>
      <c r="AC5044" s="53"/>
    </row>
    <row r="5045" spans="1:29" x14ac:dyDescent="0.25">
      <c r="A5045" s="53">
        <v>6804011</v>
      </c>
      <c r="B5045" s="89" t="s">
        <v>2687</v>
      </c>
      <c r="C5045" s="53" t="s">
        <v>555</v>
      </c>
      <c r="D5045" s="49" t="s">
        <v>2507</v>
      </c>
      <c r="E5045" s="47">
        <f>VLOOKUP('2012 Accountability Database'!A5042,Dems1112!$A$2:$G$1082,3)</f>
        <v>0.03</v>
      </c>
      <c r="F5045" s="66"/>
      <c r="G5045" s="52"/>
      <c r="M5045" s="5" t="s">
        <v>4</v>
      </c>
      <c r="N5045" s="14" t="s">
        <v>2504</v>
      </c>
      <c r="O5045" s="5"/>
      <c r="P5045" s="44" t="str">
        <f t="shared" ref="P5045" si="6450">IF(K5048="Yes",IF(L5048="Yes","Yes","No"),"No")</f>
        <v>No</v>
      </c>
      <c r="Q5045" s="108"/>
      <c r="R5045" s="5" t="s">
        <v>1</v>
      </c>
      <c r="S5045" s="5" t="s">
        <v>5</v>
      </c>
      <c r="T5045" s="5" t="s">
        <v>7</v>
      </c>
      <c r="U5045" s="5">
        <v>725</v>
      </c>
      <c r="V5045" s="5">
        <v>74.34</v>
      </c>
      <c r="W5045" s="5">
        <v>73.92</v>
      </c>
      <c r="X5045" s="11">
        <f t="shared" si="6384"/>
        <v>0.42000000000000171</v>
      </c>
      <c r="Y5045" s="14">
        <v>693</v>
      </c>
      <c r="Z5045" s="5">
        <v>74.89</v>
      </c>
      <c r="AA5045" s="5">
        <v>72.89</v>
      </c>
      <c r="AB5045" s="71">
        <f t="shared" si="6396"/>
        <v>2</v>
      </c>
      <c r="AC5045" s="53"/>
    </row>
    <row r="5046" spans="1:29" x14ac:dyDescent="0.25">
      <c r="A5046" s="53">
        <v>6804011</v>
      </c>
      <c r="B5046" s="89" t="s">
        <v>2687</v>
      </c>
      <c r="C5046" s="53" t="s">
        <v>555</v>
      </c>
      <c r="D5046" s="50" t="s">
        <v>2508</v>
      </c>
      <c r="E5046" s="47">
        <f>VLOOKUP('2012 Accountability Database'!A5042,Dems1112!$A$2:$G$1082,4)</f>
        <v>0.7</v>
      </c>
      <c r="F5046" s="65" t="s">
        <v>2486</v>
      </c>
      <c r="G5046" s="62"/>
      <c r="H5046" s="13" t="str">
        <f>IF(V5046&gt;94,"Met",IF(X5046="--","n/a",IF(X5046&gt;=0,"Met","Did Not Meet")))</f>
        <v>Met</v>
      </c>
      <c r="I5046" s="13" t="str">
        <f>IF(V5047&gt;94,"Met",IF(X5047="--","n/a",IF(X5047&gt;=0,"Met","Did Not Meet")))</f>
        <v>Met</v>
      </c>
      <c r="J5046" s="13"/>
      <c r="K5046" s="13" t="str">
        <f>IF(Z5046&gt;94,"Met",IF(AB5046="--","n/a",IF(AB5046&gt;=0,"Met","Did Not Meet")))</f>
        <v>Met</v>
      </c>
      <c r="L5046" s="13" t="str">
        <f>IF(Z5047&gt;94,"Met",IF(AB5047="--","n/a",IF(AB5047&gt;=0,"Met","Did Not Meet")))</f>
        <v>Did Not Meet</v>
      </c>
      <c r="M5046" s="1" t="s">
        <v>4</v>
      </c>
      <c r="N5046" s="68" t="s">
        <v>2497</v>
      </c>
      <c r="O5046" s="35"/>
      <c r="P5046" s="44"/>
      <c r="Q5046" s="108"/>
      <c r="R5046" s="5" t="s">
        <v>6</v>
      </c>
      <c r="S5046" s="1" t="s">
        <v>2</v>
      </c>
      <c r="T5046" s="1" t="s">
        <v>3</v>
      </c>
      <c r="U5046" s="5">
        <v>363</v>
      </c>
      <c r="V5046" s="1">
        <v>86.5</v>
      </c>
      <c r="W5046" s="1">
        <v>83.08</v>
      </c>
      <c r="X5046" s="9">
        <f t="shared" si="6384"/>
        <v>3.4200000000000017</v>
      </c>
      <c r="Y5046" s="14">
        <v>349</v>
      </c>
      <c r="Z5046" s="1">
        <v>75.64</v>
      </c>
      <c r="AA5046" s="1">
        <v>74.33</v>
      </c>
      <c r="AB5046" s="71">
        <f t="shared" si="6396"/>
        <v>1.3100000000000023</v>
      </c>
      <c r="AC5046" s="53"/>
    </row>
    <row r="5047" spans="1:29" x14ac:dyDescent="0.25">
      <c r="A5047" s="53">
        <v>6804011</v>
      </c>
      <c r="B5047" s="89" t="s">
        <v>2687</v>
      </c>
      <c r="C5047" s="53" t="s">
        <v>555</v>
      </c>
      <c r="D5047" s="50" t="s">
        <v>974</v>
      </c>
      <c r="E5047" s="47" t="str">
        <f>VLOOKUP('2012 Accountability Database'!A5042,Dems1112!$A$2:$G$1082,5)</f>
        <v>5-7</v>
      </c>
      <c r="F5047" s="65" t="s">
        <v>2487</v>
      </c>
      <c r="G5047" s="62"/>
      <c r="H5047" s="13" t="str">
        <f>IF(V5048&gt;94,"Met",IF(X5048="--","n/a",IF(X5048&gt;=0,"Met","Did Not Meet")))</f>
        <v>Did Not Meet</v>
      </c>
      <c r="I5047" s="13" t="str">
        <f>IF(V5049&gt;94,"Met",IF(X5049="--","n/a",IF(X5049&gt;=0,"Met","Did Not Meet")))</f>
        <v>Did Not Meet</v>
      </c>
      <c r="J5047" s="13"/>
      <c r="K5047" s="13" t="str">
        <f>IF(Z5048&gt;94,"Met",IF(AB5048="--","n/a",IF(AB5048&gt;=0,"Met","Did Not Meet")))</f>
        <v>Did Not Meet</v>
      </c>
      <c r="L5047" s="13" t="str">
        <f>IF(Z5049&gt;94,"Met",IF(AB5049="--","n/a",IF(AB5049&gt;=0,"Met","Did Not Meet")))</f>
        <v>Did Not Meet</v>
      </c>
      <c r="M5047" s="5" t="s">
        <v>4</v>
      </c>
      <c r="N5047" s="14"/>
      <c r="O5047" s="35" t="s">
        <v>2506</v>
      </c>
      <c r="P5047" s="83" t="str">
        <f t="shared" ref="P5047" si="6451">IF(P5042="No"," ", IF(P5044="No"," ",IF(P5043="No", " ",IF(P5045="No"," ","X"))))</f>
        <v xml:space="preserve"> </v>
      </c>
      <c r="Q5047" s="108"/>
      <c r="R5047" s="5" t="s">
        <v>6</v>
      </c>
      <c r="S5047" s="5" t="s">
        <v>2</v>
      </c>
      <c r="T5047" s="5" t="s">
        <v>7</v>
      </c>
      <c r="U5047" s="5">
        <v>252</v>
      </c>
      <c r="V5047" s="5">
        <v>82.14</v>
      </c>
      <c r="W5047" s="5">
        <v>78.52</v>
      </c>
      <c r="X5047" s="11">
        <f t="shared" si="6384"/>
        <v>3.6200000000000045</v>
      </c>
      <c r="Y5047" s="14">
        <v>240</v>
      </c>
      <c r="Z5047" s="5">
        <v>70</v>
      </c>
      <c r="AA5047" s="5">
        <v>70.91</v>
      </c>
      <c r="AB5047" s="72">
        <f t="shared" si="6396"/>
        <v>-0.90999999999999659</v>
      </c>
      <c r="AC5047" s="53"/>
    </row>
    <row r="5048" spans="1:29" ht="15.75" x14ac:dyDescent="0.25">
      <c r="A5048" s="53">
        <v>6804011</v>
      </c>
      <c r="B5048" s="89" t="s">
        <v>2687</v>
      </c>
      <c r="C5048" s="53" t="s">
        <v>555</v>
      </c>
      <c r="D5048" s="50" t="s">
        <v>975</v>
      </c>
      <c r="E5048" s="48" t="str">
        <f>VLOOKUP('2012 Accountability Database'!A5042,Dems1112!$A$2:$G$1082,6)</f>
        <v>2 (Northeast AR)</v>
      </c>
      <c r="F5048" s="66"/>
      <c r="G5048" s="63" t="s">
        <v>2488</v>
      </c>
      <c r="H5048" s="61" t="str">
        <f t="shared" ref="H5048:I5048" si="6452">IF(H5046="Met","Yes",IF(H5047="Met","Yes","No"))</f>
        <v>Yes</v>
      </c>
      <c r="I5048" s="61" t="str">
        <f t="shared" si="6452"/>
        <v>Yes</v>
      </c>
      <c r="J5048" s="55"/>
      <c r="K5048" s="61" t="str">
        <f t="shared" ref="K5048:L5048" si="6453">IF(K5046="Met","Yes",IF(K5047="Met","Yes","No"))</f>
        <v>Yes</v>
      </c>
      <c r="L5048" s="61" t="str">
        <f t="shared" si="6453"/>
        <v>No</v>
      </c>
      <c r="M5048" s="1" t="s">
        <v>4</v>
      </c>
      <c r="N5048" s="14"/>
      <c r="O5048" s="35" t="s">
        <v>2505</v>
      </c>
      <c r="P5048" s="83" t="str">
        <f t="shared" ref="P5048" si="6454">IF(P5047="X"," ",IF(P5049="X"," ","X"))</f>
        <v>X</v>
      </c>
      <c r="Q5048" s="94" t="s">
        <v>2759</v>
      </c>
      <c r="R5048" s="5" t="s">
        <v>6</v>
      </c>
      <c r="S5048" s="1" t="s">
        <v>5</v>
      </c>
      <c r="T5048" s="1" t="s">
        <v>3</v>
      </c>
      <c r="U5048" s="5">
        <v>1074</v>
      </c>
      <c r="V5048" s="1">
        <v>80.17</v>
      </c>
      <c r="W5048" s="1">
        <v>83.08</v>
      </c>
      <c r="X5048" s="6">
        <f t="shared" si="6384"/>
        <v>-2.9099999999999966</v>
      </c>
      <c r="Y5048" s="14">
        <v>1033</v>
      </c>
      <c r="Z5048" s="1">
        <v>70.38</v>
      </c>
      <c r="AA5048" s="1">
        <v>74.33</v>
      </c>
      <c r="AB5048" s="72">
        <f t="shared" si="6396"/>
        <v>-3.9500000000000028</v>
      </c>
      <c r="AC5048" s="53"/>
    </row>
    <row r="5049" spans="1:29" x14ac:dyDescent="0.25">
      <c r="A5049" s="54">
        <v>6804011</v>
      </c>
      <c r="B5049" s="90" t="s">
        <v>2687</v>
      </c>
      <c r="C5049" s="54" t="s">
        <v>555</v>
      </c>
      <c r="D5049" s="4"/>
      <c r="E5049" s="4"/>
      <c r="F5049" s="67"/>
      <c r="G5049" s="64"/>
      <c r="H5049" s="43"/>
      <c r="I5049" s="43"/>
      <c r="J5049" s="43"/>
      <c r="K5049" s="43"/>
      <c r="L5049" s="43"/>
      <c r="M5049" s="4" t="s">
        <v>4</v>
      </c>
      <c r="N5049" s="15"/>
      <c r="O5049" s="38" t="s">
        <v>2482</v>
      </c>
      <c r="P5049" s="84" t="str">
        <f>IF(E5043="Achieving School"," ","X")</f>
        <v xml:space="preserve"> </v>
      </c>
      <c r="Q5049" s="91"/>
      <c r="R5049" s="4" t="s">
        <v>6</v>
      </c>
      <c r="S5049" s="4" t="s">
        <v>5</v>
      </c>
      <c r="T5049" s="4" t="s">
        <v>7</v>
      </c>
      <c r="U5049" s="4">
        <v>725</v>
      </c>
      <c r="V5049" s="4">
        <v>75.31</v>
      </c>
      <c r="W5049" s="4">
        <v>78.52</v>
      </c>
      <c r="X5049" s="7">
        <f t="shared" si="6384"/>
        <v>-3.2099999999999937</v>
      </c>
      <c r="Y5049" s="15">
        <v>693</v>
      </c>
      <c r="Z5049" s="4">
        <v>65.66</v>
      </c>
      <c r="AA5049" s="4">
        <v>70.91</v>
      </c>
      <c r="AB5049" s="73">
        <f t="shared" si="6396"/>
        <v>-5.25</v>
      </c>
      <c r="AC5049" s="54"/>
    </row>
    <row r="5050" spans="1:29" x14ac:dyDescent="0.25">
      <c r="A5050" s="1">
        <v>6901005</v>
      </c>
      <c r="B5050" s="87" t="s">
        <v>2688</v>
      </c>
      <c r="C5050" s="55" t="s">
        <v>695</v>
      </c>
      <c r="E5050" s="42"/>
      <c r="F5050" s="65" t="s">
        <v>2483</v>
      </c>
      <c r="G5050" s="62"/>
      <c r="H5050" s="37" t="str">
        <f>IF(V5050&gt;94,"Met",IF(X5050="--","n/a",IF(X5050&gt;=0,"Met","Did Not Meet")))</f>
        <v>Did Not Meet</v>
      </c>
      <c r="I5050" s="37" t="str">
        <f>IF(V5051&gt;94,"Met",IF(X5051="--","n/a",IF(X5051&gt;=0,"Met","Did Not Meet")))</f>
        <v>Met</v>
      </c>
      <c r="K5050" s="13" t="str">
        <f>IF(Z5050&gt;94,"Met",IF(AB5050="--","n/a",IF(AB5050&gt;=0,"Met","Did Not Meet")))</f>
        <v>Met</v>
      </c>
      <c r="L5050" s="13" t="str">
        <f>IF(Z5051&gt;94,"Met",IF(AB5051="--","n/a",IF(AB5051&gt;=0,"Met","Did Not Meet")))</f>
        <v>Met</v>
      </c>
      <c r="M5050" s="1" t="s">
        <v>9</v>
      </c>
      <c r="N5050" s="14" t="s">
        <v>2502</v>
      </c>
      <c r="O5050" s="5"/>
      <c r="P5050" s="44" t="str">
        <f t="shared" ref="P5050" si="6455">IF(H5052="Yes",IF(I5052="Yes","Yes","No"),"No")</f>
        <v>No</v>
      </c>
      <c r="Q5050" s="93"/>
      <c r="R5050" s="5" t="s">
        <v>1</v>
      </c>
      <c r="S5050" s="1" t="s">
        <v>2</v>
      </c>
      <c r="T5050" s="1" t="s">
        <v>3</v>
      </c>
      <c r="U5050" s="5">
        <v>276</v>
      </c>
      <c r="V5050" s="1">
        <v>83.7</v>
      </c>
      <c r="W5050" s="1">
        <v>84.66</v>
      </c>
      <c r="X5050" s="6">
        <f t="shared" si="6384"/>
        <v>-0.95999999999999375</v>
      </c>
      <c r="Y5050" s="14">
        <v>168</v>
      </c>
      <c r="Z5050" s="1">
        <v>91.67</v>
      </c>
      <c r="AA5050" s="1">
        <v>87.6</v>
      </c>
      <c r="AB5050" s="71">
        <f t="shared" si="6396"/>
        <v>4.0700000000000074</v>
      </c>
      <c r="AC5050" s="36"/>
    </row>
    <row r="5051" spans="1:29" ht="15.75" x14ac:dyDescent="0.25">
      <c r="A5051" s="53">
        <v>6901005</v>
      </c>
      <c r="B5051" s="89" t="s">
        <v>2688</v>
      </c>
      <c r="C5051" s="53" t="s">
        <v>695</v>
      </c>
      <c r="D5051" s="49" t="s">
        <v>2498</v>
      </c>
      <c r="E5051" s="34" t="str">
        <f>M5050</f>
        <v>Needs Improvement School</v>
      </c>
      <c r="F5051" s="65" t="s">
        <v>2484</v>
      </c>
      <c r="G5051" s="62"/>
      <c r="H5051" s="13" t="str">
        <f>IF(V5052&gt;94,"Met",IF(X5052="--","n/a",IF(X5052&gt;=0,"Met","Did Not Meet")))</f>
        <v>Did Not Meet</v>
      </c>
      <c r="I5051" s="13" t="str">
        <f>IF(V5053&gt;94,"Met",IF(X5053="--","n/a",IF(X5053&gt;=0,"Met","Did Not Meet")))</f>
        <v>Did Not Meet</v>
      </c>
      <c r="K5051" s="13" t="str">
        <f>IF(Z5052&gt;94,"Met",IF(AB5052="--","n/a",IF(AB5052&gt;=0,"Met","Did Not Meet")))</f>
        <v>Did Not Meet</v>
      </c>
      <c r="L5051" s="13" t="str">
        <f>IF(Z5053&gt;94,"Met",IF(AB5053="--","n/a",IF(AB5053&gt;=0,"Met","Did Not Meet")))</f>
        <v>Met</v>
      </c>
      <c r="M5051" s="5" t="s">
        <v>9</v>
      </c>
      <c r="N5051" s="14" t="s">
        <v>2501</v>
      </c>
      <c r="O5051" s="5"/>
      <c r="P5051" s="44" t="str">
        <f t="shared" ref="P5051" si="6456">IF(K5052="Yes",IF(L5052="Yes","Yes","No"),"No")</f>
        <v>Yes</v>
      </c>
      <c r="Q5051" s="94" t="s">
        <v>2759</v>
      </c>
      <c r="R5051" s="5" t="s">
        <v>1</v>
      </c>
      <c r="S5051" s="5" t="s">
        <v>2</v>
      </c>
      <c r="T5051" s="5" t="s">
        <v>7</v>
      </c>
      <c r="U5051" s="5">
        <v>193</v>
      </c>
      <c r="V5051" s="5">
        <v>78.239999999999995</v>
      </c>
      <c r="W5051" s="5">
        <v>78.2</v>
      </c>
      <c r="X5051" s="11">
        <f t="shared" si="6384"/>
        <v>3.9999999999992042E-2</v>
      </c>
      <c r="Y5051" s="14">
        <v>116</v>
      </c>
      <c r="Z5051" s="5">
        <v>89.66</v>
      </c>
      <c r="AA5051" s="5">
        <v>83.18</v>
      </c>
      <c r="AB5051" s="71">
        <f t="shared" si="6396"/>
        <v>6.4799999999999898</v>
      </c>
      <c r="AC5051" s="53"/>
    </row>
    <row r="5052" spans="1:29" ht="15" customHeight="1" x14ac:dyDescent="0.25">
      <c r="A5052" s="53">
        <v>6901005</v>
      </c>
      <c r="B5052" s="89" t="s">
        <v>2688</v>
      </c>
      <c r="C5052" s="53" t="s">
        <v>695</v>
      </c>
      <c r="D5052" s="49" t="s">
        <v>2499</v>
      </c>
      <c r="E5052" s="35" t="str">
        <f>VLOOKUP('2012 Accountability Database'!$A5050,'2011 AYP'!A$2:B$1072,2)</f>
        <v xml:space="preserve"> MS (Met Standards)</v>
      </c>
      <c r="F5052" s="66"/>
      <c r="G5052" s="63" t="s">
        <v>2485</v>
      </c>
      <c r="H5052" s="60" t="str">
        <f t="shared" ref="H5052:I5052" si="6457">IF(H5050="Met","Yes",IF(H5051="Met","Yes","No"))</f>
        <v>No</v>
      </c>
      <c r="I5052" s="60" t="str">
        <f t="shared" si="6457"/>
        <v>Yes</v>
      </c>
      <c r="J5052" s="42"/>
      <c r="K5052" s="60" t="str">
        <f t="shared" ref="K5052:L5052" si="6458">IF(K5050="Met","Yes",IF(K5051="Met","Yes","No"))</f>
        <v>Yes</v>
      </c>
      <c r="L5052" s="60" t="str">
        <f t="shared" si="6458"/>
        <v>Yes</v>
      </c>
      <c r="M5052" s="1" t="s">
        <v>9</v>
      </c>
      <c r="N5052" s="14" t="s">
        <v>2503</v>
      </c>
      <c r="O5052" s="5"/>
      <c r="P5052" s="44" t="str">
        <f t="shared" ref="P5052" si="6459">IF(H5056="Yes",IF(I5056="Yes","Yes","No"),"No")</f>
        <v>No</v>
      </c>
      <c r="Q5052" s="108" t="s">
        <v>2758</v>
      </c>
      <c r="R5052" s="5" t="s">
        <v>1</v>
      </c>
      <c r="S5052" s="1" t="s">
        <v>5</v>
      </c>
      <c r="T5052" s="1" t="s">
        <v>3</v>
      </c>
      <c r="U5052" s="5">
        <v>841</v>
      </c>
      <c r="V5052" s="1">
        <v>83.12</v>
      </c>
      <c r="W5052" s="1">
        <v>84.66</v>
      </c>
      <c r="X5052" s="6">
        <f t="shared" si="6384"/>
        <v>-1.539999999999992</v>
      </c>
      <c r="Y5052" s="14">
        <v>531</v>
      </c>
      <c r="Z5052" s="1">
        <v>86.63</v>
      </c>
      <c r="AA5052" s="1">
        <v>87.6</v>
      </c>
      <c r="AB5052" s="72">
        <f t="shared" si="6396"/>
        <v>-0.96999999999999886</v>
      </c>
      <c r="AC5052" s="53"/>
    </row>
    <row r="5053" spans="1:29" x14ac:dyDescent="0.25">
      <c r="A5053" s="53">
        <v>6901005</v>
      </c>
      <c r="B5053" s="89" t="s">
        <v>2688</v>
      </c>
      <c r="C5053" s="53" t="s">
        <v>695</v>
      </c>
      <c r="D5053" s="49" t="s">
        <v>2507</v>
      </c>
      <c r="E5053" s="47">
        <f>VLOOKUP('2012 Accountability Database'!A5050,Dems1112!$A$2:$G$1082,3)</f>
        <v>0.04</v>
      </c>
      <c r="F5053" s="66"/>
      <c r="G5053" s="52"/>
      <c r="M5053" s="1" t="s">
        <v>9</v>
      </c>
      <c r="N5053" s="14" t="s">
        <v>2504</v>
      </c>
      <c r="O5053" s="5"/>
      <c r="P5053" s="44" t="str">
        <f t="shared" ref="P5053" si="6460">IF(K5056="Yes",IF(L5056="Yes","Yes","No"),"No")</f>
        <v>No</v>
      </c>
      <c r="Q5053" s="108"/>
      <c r="R5053" s="5" t="s">
        <v>1</v>
      </c>
      <c r="S5053" s="1" t="s">
        <v>5</v>
      </c>
      <c r="T5053" s="1" t="s">
        <v>7</v>
      </c>
      <c r="U5053" s="5">
        <v>564</v>
      </c>
      <c r="V5053" s="1">
        <v>77.84</v>
      </c>
      <c r="W5053" s="1">
        <v>78.2</v>
      </c>
      <c r="X5053" s="6">
        <f t="shared" si="6384"/>
        <v>-0.35999999999999943</v>
      </c>
      <c r="Y5053" s="14">
        <v>339</v>
      </c>
      <c r="Z5053" s="1">
        <v>83.78</v>
      </c>
      <c r="AA5053" s="1">
        <v>83.18</v>
      </c>
      <c r="AB5053" s="71">
        <f t="shared" si="6396"/>
        <v>0.59999999999999432</v>
      </c>
      <c r="AC5053" s="53"/>
    </row>
    <row r="5054" spans="1:29" x14ac:dyDescent="0.25">
      <c r="A5054" s="53">
        <v>6901005</v>
      </c>
      <c r="B5054" s="89" t="s">
        <v>2688</v>
      </c>
      <c r="C5054" s="53" t="s">
        <v>695</v>
      </c>
      <c r="D5054" s="50" t="s">
        <v>2508</v>
      </c>
      <c r="E5054" s="47">
        <f>VLOOKUP('2012 Accountability Database'!A5050,Dems1112!$A$2:$G$1082,4)</f>
        <v>0.68</v>
      </c>
      <c r="F5054" s="65" t="s">
        <v>2486</v>
      </c>
      <c r="G5054" s="62"/>
      <c r="H5054" s="13" t="str">
        <f>IF(V5054&gt;94,"Met",IF(X5054="--","n/a",IF(X5054&gt;=0,"Met","Did Not Meet")))</f>
        <v>Did Not Meet</v>
      </c>
      <c r="I5054" s="13" t="str">
        <f>IF(V5055&gt;94,"Met",IF(X5055="--","n/a",IF(X5055&gt;=0,"Met","Did Not Meet")))</f>
        <v>Did Not Meet</v>
      </c>
      <c r="J5054" s="13"/>
      <c r="K5054" s="13" t="str">
        <f>IF(Z5054&gt;94,"Met",IF(AB5054="--","n/a",IF(AB5054&gt;=0,"Met","Did Not Meet")))</f>
        <v>Did Not Meet</v>
      </c>
      <c r="L5054" s="13" t="str">
        <f>IF(Z5055&gt;94,"Met",IF(AB5055="--","n/a",IF(AB5055&gt;=0,"Met","Did Not Meet")))</f>
        <v>Did Not Meet</v>
      </c>
      <c r="M5054" s="1" t="s">
        <v>9</v>
      </c>
      <c r="N5054" s="68" t="s">
        <v>2497</v>
      </c>
      <c r="O5054" s="35"/>
      <c r="P5054" s="44"/>
      <c r="Q5054" s="108"/>
      <c r="R5054" s="5" t="s">
        <v>6</v>
      </c>
      <c r="S5054" s="1" t="s">
        <v>2</v>
      </c>
      <c r="T5054" s="1" t="s">
        <v>3</v>
      </c>
      <c r="U5054" s="5">
        <v>277</v>
      </c>
      <c r="V5054" s="1">
        <v>80.14</v>
      </c>
      <c r="W5054" s="1">
        <v>86</v>
      </c>
      <c r="X5054" s="6">
        <f t="shared" si="6384"/>
        <v>-5.8599999999999994</v>
      </c>
      <c r="Y5054" s="14">
        <v>168</v>
      </c>
      <c r="Z5054" s="1">
        <v>36.9</v>
      </c>
      <c r="AA5054" s="1">
        <v>63.33</v>
      </c>
      <c r="AB5054" s="72">
        <f t="shared" si="6396"/>
        <v>-26.43</v>
      </c>
      <c r="AC5054" s="53"/>
    </row>
    <row r="5055" spans="1:29" x14ac:dyDescent="0.25">
      <c r="A5055" s="53">
        <v>6901005</v>
      </c>
      <c r="B5055" s="89" t="s">
        <v>2688</v>
      </c>
      <c r="C5055" s="53" t="s">
        <v>695</v>
      </c>
      <c r="D5055" s="50" t="s">
        <v>974</v>
      </c>
      <c r="E5055" s="47" t="str">
        <f>VLOOKUP('2012 Accountability Database'!A5050,Dems1112!$A$2:$G$1082,5)</f>
        <v>P-5</v>
      </c>
      <c r="F5055" s="65" t="s">
        <v>2487</v>
      </c>
      <c r="G5055" s="62"/>
      <c r="H5055" s="13" t="str">
        <f>IF(V5056&gt;94,"Met",IF(X5056="--","n/a",IF(X5056&gt;=0,"Met","Did Not Meet")))</f>
        <v>Did Not Meet</v>
      </c>
      <c r="I5055" s="13" t="str">
        <f>IF(V5057&gt;94,"Met",IF(X5057="--","n/a",IF(X5057&gt;=0,"Met","Did Not Meet")))</f>
        <v>Did Not Meet</v>
      </c>
      <c r="J5055" s="13"/>
      <c r="K5055" s="13" t="str">
        <f>IF(Z5056&gt;94,"Met",IF(AB5056="--","n/a",IF(AB5056&gt;=0,"Met","Did Not Meet")))</f>
        <v>Did Not Meet</v>
      </c>
      <c r="L5055" s="13" t="str">
        <f>IF(Z5057&gt;94,"Met",IF(AB5057="--","n/a",IF(AB5057&gt;=0,"Met","Did Not Meet")))</f>
        <v>Did Not Meet</v>
      </c>
      <c r="M5055" s="5" t="s">
        <v>9</v>
      </c>
      <c r="N5055" s="14"/>
      <c r="O5055" s="35" t="s">
        <v>2506</v>
      </c>
      <c r="P5055" s="83" t="str">
        <f t="shared" ref="P5055" si="6461">IF(P5050="No"," ", IF(P5052="No"," ",IF(P5051="No", " ",IF(P5053="No"," ","X"))))</f>
        <v xml:space="preserve"> </v>
      </c>
      <c r="Q5055" s="108"/>
      <c r="R5055" s="5" t="s">
        <v>6</v>
      </c>
      <c r="S5055" s="5" t="s">
        <v>2</v>
      </c>
      <c r="T5055" s="5" t="s">
        <v>7</v>
      </c>
      <c r="U5055" s="5">
        <v>194</v>
      </c>
      <c r="V5055" s="5">
        <v>74.739999999999995</v>
      </c>
      <c r="W5055" s="5">
        <v>81.17</v>
      </c>
      <c r="X5055" s="8">
        <f t="shared" si="6384"/>
        <v>-6.4300000000000068</v>
      </c>
      <c r="Y5055" s="14">
        <v>116</v>
      </c>
      <c r="Z5055" s="5">
        <v>34.479999999999997</v>
      </c>
      <c r="AA5055" s="5">
        <v>57.11</v>
      </c>
      <c r="AB5055" s="72">
        <f t="shared" si="6396"/>
        <v>-22.630000000000003</v>
      </c>
      <c r="AC5055" s="53"/>
    </row>
    <row r="5056" spans="1:29" ht="15.75" x14ac:dyDescent="0.25">
      <c r="A5056" s="53">
        <v>6901005</v>
      </c>
      <c r="B5056" s="89" t="s">
        <v>2688</v>
      </c>
      <c r="C5056" s="53" t="s">
        <v>695</v>
      </c>
      <c r="D5056" s="50" t="s">
        <v>975</v>
      </c>
      <c r="E5056" s="48" t="str">
        <f>VLOOKUP('2012 Accountability Database'!A5050,Dems1112!$A$2:$G$1082,6)</f>
        <v>2 (Northeast AR)</v>
      </c>
      <c r="F5056" s="66"/>
      <c r="G5056" s="63" t="s">
        <v>2488</v>
      </c>
      <c r="H5056" s="61" t="str">
        <f t="shared" ref="H5056:I5056" si="6462">IF(H5054="Met","Yes",IF(H5055="Met","Yes","No"))</f>
        <v>No</v>
      </c>
      <c r="I5056" s="61" t="str">
        <f t="shared" si="6462"/>
        <v>No</v>
      </c>
      <c r="J5056" s="55"/>
      <c r="K5056" s="61" t="str">
        <f t="shared" ref="K5056:L5056" si="6463">IF(K5054="Met","Yes",IF(K5055="Met","Yes","No"))</f>
        <v>No</v>
      </c>
      <c r="L5056" s="61" t="str">
        <f t="shared" si="6463"/>
        <v>No</v>
      </c>
      <c r="M5056" s="1" t="s">
        <v>9</v>
      </c>
      <c r="N5056" s="14"/>
      <c r="O5056" s="35" t="s">
        <v>2505</v>
      </c>
      <c r="P5056" s="83" t="str">
        <f t="shared" ref="P5056" si="6464">IF(P5055="X"," ",IF(P5057="X"," ","X"))</f>
        <v xml:space="preserve"> </v>
      </c>
      <c r="Q5056" s="94" t="s">
        <v>2759</v>
      </c>
      <c r="R5056" s="5" t="s">
        <v>6</v>
      </c>
      <c r="S5056" s="1" t="s">
        <v>5</v>
      </c>
      <c r="T5056" s="1" t="s">
        <v>3</v>
      </c>
      <c r="U5056" s="5">
        <v>842</v>
      </c>
      <c r="V5056" s="1">
        <v>84.68</v>
      </c>
      <c r="W5056" s="1">
        <v>86</v>
      </c>
      <c r="X5056" s="6">
        <f t="shared" si="6384"/>
        <v>-1.3199999999999932</v>
      </c>
      <c r="Y5056" s="14">
        <v>531</v>
      </c>
      <c r="Z5056" s="1">
        <v>59.32</v>
      </c>
      <c r="AA5056" s="1">
        <v>63.33</v>
      </c>
      <c r="AB5056" s="72">
        <f t="shared" si="6396"/>
        <v>-4.009999999999998</v>
      </c>
      <c r="AC5056" s="53"/>
    </row>
    <row r="5057" spans="1:29" x14ac:dyDescent="0.25">
      <c r="A5057" s="54">
        <v>6901005</v>
      </c>
      <c r="B5057" s="90" t="s">
        <v>2688</v>
      </c>
      <c r="C5057" s="54" t="s">
        <v>695</v>
      </c>
      <c r="D5057" s="4"/>
      <c r="E5057" s="4"/>
      <c r="F5057" s="67"/>
      <c r="G5057" s="64"/>
      <c r="H5057" s="43"/>
      <c r="I5057" s="43"/>
      <c r="J5057" s="43"/>
      <c r="K5057" s="43"/>
      <c r="L5057" s="43"/>
      <c r="M5057" s="4" t="s">
        <v>9</v>
      </c>
      <c r="N5057" s="15"/>
      <c r="O5057" s="38" t="s">
        <v>2482</v>
      </c>
      <c r="P5057" s="84" t="str">
        <f>IF(E5051="Achieving School"," ","X")</f>
        <v>X</v>
      </c>
      <c r="Q5057" s="91"/>
      <c r="R5057" s="4" t="s">
        <v>6</v>
      </c>
      <c r="S5057" s="4" t="s">
        <v>5</v>
      </c>
      <c r="T5057" s="4" t="s">
        <v>7</v>
      </c>
      <c r="U5057" s="4">
        <v>565</v>
      </c>
      <c r="V5057" s="4">
        <v>80</v>
      </c>
      <c r="W5057" s="4">
        <v>81.17</v>
      </c>
      <c r="X5057" s="7">
        <f t="shared" si="6384"/>
        <v>-1.1700000000000017</v>
      </c>
      <c r="Y5057" s="15">
        <v>339</v>
      </c>
      <c r="Z5057" s="4">
        <v>53.1</v>
      </c>
      <c r="AA5057" s="4">
        <v>57.11</v>
      </c>
      <c r="AB5057" s="73">
        <f t="shared" si="6396"/>
        <v>-4.009999999999998</v>
      </c>
      <c r="AC5057" s="54"/>
    </row>
    <row r="5058" spans="1:29" x14ac:dyDescent="0.25">
      <c r="A5058" s="1">
        <v>6901006</v>
      </c>
      <c r="B5058" s="87" t="s">
        <v>2688</v>
      </c>
      <c r="C5058" s="55" t="s">
        <v>696</v>
      </c>
      <c r="E5058" s="42"/>
      <c r="F5058" s="65" t="s">
        <v>2483</v>
      </c>
      <c r="G5058" s="62"/>
      <c r="H5058" s="37" t="str">
        <f>IF(V5058&gt;94,"Met",IF(X5058="--","n/a",IF(X5058&gt;=0,"Met","Did Not Meet")))</f>
        <v>Met</v>
      </c>
      <c r="I5058" s="37" t="str">
        <f>IF(V5059&gt;94,"Met",IF(X5059="--","n/a",IF(X5059&gt;=0,"Met","Did Not Meet")))</f>
        <v>Met</v>
      </c>
      <c r="K5058" s="13" t="str">
        <f>IF(Z5058&gt;94,"Met",IF(AB5058="--","n/a",IF(AB5058&gt;=0,"Met","Did Not Meet")))</f>
        <v>Met</v>
      </c>
      <c r="L5058" s="13" t="str">
        <f>IF(Z5059&gt;94,"Met",IF(AB5059="--","n/a",IF(AB5059&gt;=0,"Met","Did Not Meet")))</f>
        <v>Met</v>
      </c>
      <c r="M5058" s="1" t="s">
        <v>9</v>
      </c>
      <c r="N5058" s="14" t="s">
        <v>2502</v>
      </c>
      <c r="O5058" s="5"/>
      <c r="P5058" s="44" t="str">
        <f t="shared" ref="P5058" si="6465">IF(H5060="Yes",IF(I5060="Yes","Yes","No"),"No")</f>
        <v>Yes</v>
      </c>
      <c r="Q5058" s="93"/>
      <c r="R5058" s="5" t="s">
        <v>1</v>
      </c>
      <c r="S5058" s="1" t="s">
        <v>2</v>
      </c>
      <c r="T5058" s="1" t="s">
        <v>3</v>
      </c>
      <c r="U5058" s="5">
        <v>303</v>
      </c>
      <c r="V5058" s="1">
        <v>89.11</v>
      </c>
      <c r="W5058" s="1">
        <v>87.61</v>
      </c>
      <c r="X5058" s="9">
        <f t="shared" ref="X5058:X5121" si="6466">V5058-W5058</f>
        <v>1.5</v>
      </c>
      <c r="Y5058" s="14">
        <v>278</v>
      </c>
      <c r="Z5058" s="1">
        <v>89.93</v>
      </c>
      <c r="AA5058" s="1">
        <v>88.7</v>
      </c>
      <c r="AB5058" s="71">
        <f t="shared" si="6396"/>
        <v>1.230000000000004</v>
      </c>
      <c r="AC5058" s="36"/>
    </row>
    <row r="5059" spans="1:29" ht="15.75" x14ac:dyDescent="0.25">
      <c r="A5059" s="53">
        <v>6901006</v>
      </c>
      <c r="B5059" s="89" t="s">
        <v>2688</v>
      </c>
      <c r="C5059" s="53" t="s">
        <v>696</v>
      </c>
      <c r="D5059" s="49" t="s">
        <v>2498</v>
      </c>
      <c r="E5059" s="34" t="str">
        <f>M5058</f>
        <v>Needs Improvement School</v>
      </c>
      <c r="F5059" s="65" t="s">
        <v>2484</v>
      </c>
      <c r="G5059" s="62"/>
      <c r="H5059" s="13" t="str">
        <f>IF(V5060&gt;94,"Met",IF(X5060="--","n/a",IF(X5060&gt;=0,"Met","Did Not Meet")))</f>
        <v>Did Not Meet</v>
      </c>
      <c r="I5059" s="13" t="str">
        <f>IF(V5061&gt;94,"Met",IF(X5061="--","n/a",IF(X5061&gt;=0,"Met","Did Not Meet")))</f>
        <v>Did Not Meet</v>
      </c>
      <c r="K5059" s="13" t="str">
        <f>IF(Z5060&gt;94,"Met",IF(AB5060="--","n/a",IF(AB5060&gt;=0,"Met","Did Not Meet")))</f>
        <v>Did Not Meet</v>
      </c>
      <c r="L5059" s="13" t="str">
        <f>IF(Z5061&gt;94,"Met",IF(AB5061="--","n/a",IF(AB5061&gt;=0,"Met","Did Not Meet")))</f>
        <v>Did Not Meet</v>
      </c>
      <c r="M5059" s="1" t="s">
        <v>9</v>
      </c>
      <c r="N5059" s="14" t="s">
        <v>2501</v>
      </c>
      <c r="O5059" s="5"/>
      <c r="P5059" s="44" t="str">
        <f t="shared" ref="P5059" si="6467">IF(K5060="Yes",IF(L5060="Yes","Yes","No"),"No")</f>
        <v>Yes</v>
      </c>
      <c r="Q5059" s="94" t="s">
        <v>2759</v>
      </c>
      <c r="R5059" s="5" t="s">
        <v>1</v>
      </c>
      <c r="S5059" s="1" t="s">
        <v>2</v>
      </c>
      <c r="T5059" s="1" t="s">
        <v>7</v>
      </c>
      <c r="U5059" s="5">
        <v>178</v>
      </c>
      <c r="V5059" s="1">
        <v>84.83</v>
      </c>
      <c r="W5059" s="1">
        <v>82.81</v>
      </c>
      <c r="X5059" s="9">
        <f t="shared" si="6466"/>
        <v>2.019999999999996</v>
      </c>
      <c r="Y5059" s="14">
        <v>157</v>
      </c>
      <c r="Z5059" s="1">
        <v>87.9</v>
      </c>
      <c r="AA5059" s="1">
        <v>85.43</v>
      </c>
      <c r="AB5059" s="71">
        <f t="shared" si="6396"/>
        <v>2.4699999999999989</v>
      </c>
      <c r="AC5059" s="53"/>
    </row>
    <row r="5060" spans="1:29" ht="15" customHeight="1" x14ac:dyDescent="0.25">
      <c r="A5060" s="53">
        <v>6901006</v>
      </c>
      <c r="B5060" s="89" t="s">
        <v>2688</v>
      </c>
      <c r="C5060" s="53" t="s">
        <v>696</v>
      </c>
      <c r="D5060" s="49" t="s">
        <v>2499</v>
      </c>
      <c r="E5060" s="35" t="str">
        <f>VLOOKUP('2012 Accountability Database'!$A5058,'2011 AYP'!A$2:B$1072,2)</f>
        <v xml:space="preserve"> MS (Met Standards)</v>
      </c>
      <c r="F5060" s="66"/>
      <c r="G5060" s="63" t="s">
        <v>2485</v>
      </c>
      <c r="H5060" s="60" t="str">
        <f t="shared" ref="H5060:I5060" si="6468">IF(H5058="Met","Yes",IF(H5059="Met","Yes","No"))</f>
        <v>Yes</v>
      </c>
      <c r="I5060" s="60" t="str">
        <f t="shared" si="6468"/>
        <v>Yes</v>
      </c>
      <c r="J5060" s="42"/>
      <c r="K5060" s="60" t="str">
        <f t="shared" ref="K5060:L5060" si="6469">IF(K5058="Met","Yes",IF(K5059="Met","Yes","No"))</f>
        <v>Yes</v>
      </c>
      <c r="L5060" s="60" t="str">
        <f t="shared" si="6469"/>
        <v>Yes</v>
      </c>
      <c r="M5060" s="5" t="s">
        <v>9</v>
      </c>
      <c r="N5060" s="14" t="s">
        <v>2503</v>
      </c>
      <c r="O5060" s="5"/>
      <c r="P5060" s="44" t="str">
        <f t="shared" ref="P5060" si="6470">IF(H5064="Yes",IF(I5064="Yes","Yes","No"),"No")</f>
        <v>No</v>
      </c>
      <c r="Q5060" s="108" t="s">
        <v>2758</v>
      </c>
      <c r="R5060" s="5" t="s">
        <v>1</v>
      </c>
      <c r="S5060" s="5" t="s">
        <v>5</v>
      </c>
      <c r="T5060" s="5" t="s">
        <v>3</v>
      </c>
      <c r="U5060" s="5">
        <v>910</v>
      </c>
      <c r="V5060" s="5">
        <v>87.58</v>
      </c>
      <c r="W5060" s="5">
        <v>87.61</v>
      </c>
      <c r="X5060" s="8">
        <f t="shared" si="6466"/>
        <v>-3.0000000000001137E-2</v>
      </c>
      <c r="Y5060" s="14">
        <v>844</v>
      </c>
      <c r="Z5060" s="5">
        <v>88.51</v>
      </c>
      <c r="AA5060" s="5">
        <v>88.7</v>
      </c>
      <c r="AB5060" s="72">
        <f t="shared" si="6396"/>
        <v>-0.18999999999999773</v>
      </c>
      <c r="AC5060" s="53"/>
    </row>
    <row r="5061" spans="1:29" x14ac:dyDescent="0.25">
      <c r="A5061" s="53">
        <v>6901006</v>
      </c>
      <c r="B5061" s="89" t="s">
        <v>2688</v>
      </c>
      <c r="C5061" s="53" t="s">
        <v>696</v>
      </c>
      <c r="D5061" s="49" t="s">
        <v>2507</v>
      </c>
      <c r="E5061" s="47">
        <f>VLOOKUP('2012 Accountability Database'!A5058,Dems1112!$A$2:$G$1082,3)</f>
        <v>0.03</v>
      </c>
      <c r="F5061" s="66"/>
      <c r="G5061" s="52"/>
      <c r="M5061" s="1" t="s">
        <v>9</v>
      </c>
      <c r="N5061" s="14" t="s">
        <v>2504</v>
      </c>
      <c r="O5061" s="5"/>
      <c r="P5061" s="44" t="str">
        <f t="shared" ref="P5061" si="6471">IF(K5064="Yes",IF(L5064="Yes","Yes","No"),"No")</f>
        <v>No</v>
      </c>
      <c r="Q5061" s="108"/>
      <c r="R5061" s="5" t="s">
        <v>1</v>
      </c>
      <c r="S5061" s="1" t="s">
        <v>5</v>
      </c>
      <c r="T5061" s="1" t="s">
        <v>7</v>
      </c>
      <c r="U5061" s="5">
        <v>519</v>
      </c>
      <c r="V5061" s="1">
        <v>82.08</v>
      </c>
      <c r="W5061" s="1">
        <v>82.81</v>
      </c>
      <c r="X5061" s="6">
        <f t="shared" si="6466"/>
        <v>-0.73000000000000398</v>
      </c>
      <c r="Y5061" s="14">
        <v>462</v>
      </c>
      <c r="Z5061" s="1">
        <v>84.2</v>
      </c>
      <c r="AA5061" s="1">
        <v>85.43</v>
      </c>
      <c r="AB5061" s="72">
        <f t="shared" si="6396"/>
        <v>-1.230000000000004</v>
      </c>
      <c r="AC5061" s="53"/>
    </row>
    <row r="5062" spans="1:29" x14ac:dyDescent="0.25">
      <c r="A5062" s="53">
        <v>6901006</v>
      </c>
      <c r="B5062" s="89" t="s">
        <v>2688</v>
      </c>
      <c r="C5062" s="53" t="s">
        <v>696</v>
      </c>
      <c r="D5062" s="50" t="s">
        <v>2508</v>
      </c>
      <c r="E5062" s="47">
        <f>VLOOKUP('2012 Accountability Database'!A5058,Dems1112!$A$2:$G$1082,4)</f>
        <v>0.55000000000000004</v>
      </c>
      <c r="F5062" s="65" t="s">
        <v>2486</v>
      </c>
      <c r="G5062" s="62"/>
      <c r="H5062" s="13" t="str">
        <f>IF(V5062&gt;94,"Met",IF(X5062="--","n/a",IF(X5062&gt;=0,"Met","Did Not Meet")))</f>
        <v>Did Not Meet</v>
      </c>
      <c r="I5062" s="13" t="str">
        <f>IF(V5063&gt;94,"Met",IF(X5063="--","n/a",IF(X5063&gt;=0,"Met","Did Not Meet")))</f>
        <v>Did Not Meet</v>
      </c>
      <c r="J5062" s="13"/>
      <c r="K5062" s="13" t="str">
        <f>IF(Z5062&gt;94,"Met",IF(AB5062="--","n/a",IF(AB5062&gt;=0,"Met","Did Not Meet")))</f>
        <v>Did Not Meet</v>
      </c>
      <c r="L5062" s="13" t="str">
        <f>IF(Z5063&gt;94,"Met",IF(AB5063="--","n/a",IF(AB5063&gt;=0,"Met","Did Not Meet")))</f>
        <v>Did Not Meet</v>
      </c>
      <c r="M5062" s="1" t="s">
        <v>9</v>
      </c>
      <c r="N5062" s="68" t="s">
        <v>2497</v>
      </c>
      <c r="O5062" s="35"/>
      <c r="P5062" s="44"/>
      <c r="Q5062" s="108"/>
      <c r="R5062" s="5" t="s">
        <v>6</v>
      </c>
      <c r="S5062" s="1" t="s">
        <v>2</v>
      </c>
      <c r="T5062" s="1" t="s">
        <v>3</v>
      </c>
      <c r="U5062" s="5">
        <v>337</v>
      </c>
      <c r="V5062" s="1">
        <v>82.79</v>
      </c>
      <c r="W5062" s="1">
        <v>83.34</v>
      </c>
      <c r="X5062" s="6">
        <f t="shared" si="6466"/>
        <v>-0.54999999999999716</v>
      </c>
      <c r="Y5062" s="14">
        <v>278</v>
      </c>
      <c r="Z5062" s="1">
        <v>82.73</v>
      </c>
      <c r="AA5062" s="1">
        <v>83.05</v>
      </c>
      <c r="AB5062" s="72">
        <f t="shared" si="6396"/>
        <v>-0.31999999999999318</v>
      </c>
      <c r="AC5062" s="53"/>
    </row>
    <row r="5063" spans="1:29" x14ac:dyDescent="0.25">
      <c r="A5063" s="53">
        <v>6901006</v>
      </c>
      <c r="B5063" s="89" t="s">
        <v>2688</v>
      </c>
      <c r="C5063" s="53" t="s">
        <v>696</v>
      </c>
      <c r="D5063" s="50" t="s">
        <v>974</v>
      </c>
      <c r="E5063" s="47" t="str">
        <f>VLOOKUP('2012 Accountability Database'!A5058,Dems1112!$A$2:$G$1082,5)</f>
        <v>6-8</v>
      </c>
      <c r="F5063" s="65" t="s">
        <v>2487</v>
      </c>
      <c r="G5063" s="62"/>
      <c r="H5063" s="13" t="str">
        <f>IF(V5064&gt;94,"Met",IF(X5064="--","n/a",IF(X5064&gt;=0,"Met","Did Not Meet")))</f>
        <v>Met</v>
      </c>
      <c r="I5063" s="13" t="str">
        <f>IF(V5065&gt;94,"Met",IF(X5065="--","n/a",IF(X5065&gt;=0,"Met","Did Not Meet")))</f>
        <v>Did Not Meet</v>
      </c>
      <c r="J5063" s="13"/>
      <c r="K5063" s="13" t="str">
        <f>IF(Z5064&gt;94,"Met",IF(AB5064="--","n/a",IF(AB5064&gt;=0,"Met","Did Not Meet")))</f>
        <v>Did Not Meet</v>
      </c>
      <c r="L5063" s="13" t="str">
        <f>IF(Z5065&gt;94,"Met",IF(AB5065="--","n/a",IF(AB5065&gt;=0,"Met","Did Not Meet")))</f>
        <v>Did Not Meet</v>
      </c>
      <c r="M5063" s="1" t="s">
        <v>9</v>
      </c>
      <c r="N5063" s="14"/>
      <c r="O5063" s="35" t="s">
        <v>2506</v>
      </c>
      <c r="P5063" s="83" t="str">
        <f t="shared" ref="P5063" si="6472">IF(P5058="No"," ", IF(P5060="No"," ",IF(P5059="No", " ",IF(P5061="No"," ","X"))))</f>
        <v xml:space="preserve"> </v>
      </c>
      <c r="Q5063" s="108"/>
      <c r="R5063" s="5" t="s">
        <v>6</v>
      </c>
      <c r="S5063" s="1" t="s">
        <v>2</v>
      </c>
      <c r="T5063" s="1" t="s">
        <v>7</v>
      </c>
      <c r="U5063" s="5">
        <v>192</v>
      </c>
      <c r="V5063" s="1">
        <v>77.599999999999994</v>
      </c>
      <c r="W5063" s="1">
        <v>79.63</v>
      </c>
      <c r="X5063" s="6">
        <f t="shared" si="6466"/>
        <v>-2.0300000000000011</v>
      </c>
      <c r="Y5063" s="14">
        <v>157</v>
      </c>
      <c r="Z5063" s="1">
        <v>78.98</v>
      </c>
      <c r="AA5063" s="1">
        <v>79.97</v>
      </c>
      <c r="AB5063" s="72">
        <f t="shared" si="6396"/>
        <v>-0.98999999999999488</v>
      </c>
      <c r="AC5063" s="53"/>
    </row>
    <row r="5064" spans="1:29" ht="15.75" x14ac:dyDescent="0.25">
      <c r="A5064" s="53">
        <v>6901006</v>
      </c>
      <c r="B5064" s="89" t="s">
        <v>2688</v>
      </c>
      <c r="C5064" s="53" t="s">
        <v>696</v>
      </c>
      <c r="D5064" s="50" t="s">
        <v>975</v>
      </c>
      <c r="E5064" s="48" t="str">
        <f>VLOOKUP('2012 Accountability Database'!A5058,Dems1112!$A$2:$G$1082,6)</f>
        <v>2 (Northeast AR)</v>
      </c>
      <c r="F5064" s="66"/>
      <c r="G5064" s="63" t="s">
        <v>2488</v>
      </c>
      <c r="H5064" s="61" t="str">
        <f t="shared" ref="H5064:I5064" si="6473">IF(H5062="Met","Yes",IF(H5063="Met","Yes","No"))</f>
        <v>Yes</v>
      </c>
      <c r="I5064" s="61" t="str">
        <f t="shared" si="6473"/>
        <v>No</v>
      </c>
      <c r="J5064" s="55"/>
      <c r="K5064" s="61" t="str">
        <f t="shared" ref="K5064:L5064" si="6474">IF(K5062="Met","Yes",IF(K5063="Met","Yes","No"))</f>
        <v>No</v>
      </c>
      <c r="L5064" s="61" t="str">
        <f t="shared" si="6474"/>
        <v>No</v>
      </c>
      <c r="M5064" s="1" t="s">
        <v>9</v>
      </c>
      <c r="N5064" s="14"/>
      <c r="O5064" s="35" t="s">
        <v>2505</v>
      </c>
      <c r="P5064" s="83" t="str">
        <f t="shared" ref="P5064" si="6475">IF(P5063="X"," ",IF(P5065="X"," ","X"))</f>
        <v xml:space="preserve"> </v>
      </c>
      <c r="Q5064" s="94" t="s">
        <v>2759</v>
      </c>
      <c r="R5064" s="5" t="s">
        <v>6</v>
      </c>
      <c r="S5064" s="1" t="s">
        <v>5</v>
      </c>
      <c r="T5064" s="1" t="s">
        <v>3</v>
      </c>
      <c r="U5064" s="5">
        <v>1010</v>
      </c>
      <c r="V5064" s="1">
        <v>83.47</v>
      </c>
      <c r="W5064" s="1">
        <v>83.34</v>
      </c>
      <c r="X5064" s="9">
        <f t="shared" si="6466"/>
        <v>0.12999999999999545</v>
      </c>
      <c r="Y5064" s="14">
        <v>844</v>
      </c>
      <c r="Z5064" s="1">
        <v>82.35</v>
      </c>
      <c r="AA5064" s="1">
        <v>83.05</v>
      </c>
      <c r="AB5064" s="72">
        <f t="shared" si="6396"/>
        <v>-0.70000000000000284</v>
      </c>
      <c r="AC5064" s="53"/>
    </row>
    <row r="5065" spans="1:29" x14ac:dyDescent="0.25">
      <c r="A5065" s="54">
        <v>6901006</v>
      </c>
      <c r="B5065" s="90" t="s">
        <v>2688</v>
      </c>
      <c r="C5065" s="54" t="s">
        <v>696</v>
      </c>
      <c r="D5065" s="4"/>
      <c r="E5065" s="4"/>
      <c r="F5065" s="67"/>
      <c r="G5065" s="64"/>
      <c r="H5065" s="43"/>
      <c r="I5065" s="43"/>
      <c r="J5065" s="43"/>
      <c r="K5065" s="43"/>
      <c r="L5065" s="43"/>
      <c r="M5065" s="4" t="s">
        <v>9</v>
      </c>
      <c r="N5065" s="15"/>
      <c r="O5065" s="38" t="s">
        <v>2482</v>
      </c>
      <c r="P5065" s="84" t="str">
        <f>IF(E5059="Achieving School"," ","X")</f>
        <v>X</v>
      </c>
      <c r="Q5065" s="91"/>
      <c r="R5065" s="4" t="s">
        <v>6</v>
      </c>
      <c r="S5065" s="4" t="s">
        <v>5</v>
      </c>
      <c r="T5065" s="4" t="s">
        <v>7</v>
      </c>
      <c r="U5065" s="4">
        <v>559</v>
      </c>
      <c r="V5065" s="4">
        <v>78</v>
      </c>
      <c r="W5065" s="4">
        <v>79.63</v>
      </c>
      <c r="X5065" s="7">
        <f t="shared" si="6466"/>
        <v>-1.6299999999999955</v>
      </c>
      <c r="Y5065" s="15">
        <v>462</v>
      </c>
      <c r="Z5065" s="4">
        <v>77.06</v>
      </c>
      <c r="AA5065" s="4">
        <v>79.97</v>
      </c>
      <c r="AB5065" s="73">
        <f t="shared" si="6396"/>
        <v>-2.9099999999999966</v>
      </c>
      <c r="AC5065" s="54"/>
    </row>
    <row r="5066" spans="1:29" x14ac:dyDescent="0.25">
      <c r="A5066" s="1">
        <v>6901011</v>
      </c>
      <c r="B5066" s="87" t="s">
        <v>2688</v>
      </c>
      <c r="C5066" s="55" t="s">
        <v>697</v>
      </c>
      <c r="E5066" s="42"/>
      <c r="F5066" s="65" t="s">
        <v>2483</v>
      </c>
      <c r="G5066" s="62"/>
      <c r="H5066" s="37" t="str">
        <f>IF(V5066&gt;94,"Met",IF(X5066="--","n/a",IF(X5066&gt;=0,"Met","Did Not Meet")))</f>
        <v>Met</v>
      </c>
      <c r="I5066" s="37" t="str">
        <f>IF(V5067&gt;94,"Met",IF(X5067="--","n/a",IF(X5067&gt;=0,"Met","Did Not Meet")))</f>
        <v>Met</v>
      </c>
      <c r="K5066" s="13" t="str">
        <f>IF(Z5066&gt;94,"Met",IF(AB5066="--","n/a",IF(AB5066&gt;=0,"Met","Did Not Meet")))</f>
        <v>Met</v>
      </c>
      <c r="L5066" s="13" t="str">
        <f>IF(Z5067&gt;94,"Met",IF(AB5067="--","n/a",IF(AB5067&gt;=0,"Met","Did Not Meet")))</f>
        <v>Met</v>
      </c>
      <c r="M5066" s="1" t="s">
        <v>9</v>
      </c>
      <c r="N5066" s="14" t="s">
        <v>2502</v>
      </c>
      <c r="O5066" s="5"/>
      <c r="P5066" s="44" t="str">
        <f t="shared" ref="P5066" si="6476">IF(H5068="Yes",IF(I5068="Yes","Yes","No"),"No")</f>
        <v>Yes</v>
      </c>
      <c r="Q5066" s="93"/>
      <c r="R5066" s="5" t="s">
        <v>1</v>
      </c>
      <c r="S5066" s="1" t="s">
        <v>2</v>
      </c>
      <c r="T5066" s="1" t="s">
        <v>3</v>
      </c>
      <c r="U5066" s="5">
        <v>59</v>
      </c>
      <c r="V5066" s="1">
        <v>86.44</v>
      </c>
      <c r="W5066" s="1">
        <v>75.87</v>
      </c>
      <c r="X5066" s="9">
        <f t="shared" si="6466"/>
        <v>10.569999999999993</v>
      </c>
      <c r="Y5066" s="14">
        <v>38</v>
      </c>
      <c r="Z5066" s="1">
        <v>89.47</v>
      </c>
      <c r="AA5066" s="1">
        <v>71.790000000000006</v>
      </c>
      <c r="AB5066" s="71">
        <f t="shared" si="6396"/>
        <v>17.679999999999993</v>
      </c>
      <c r="AC5066" s="36"/>
    </row>
    <row r="5067" spans="1:29" ht="15.75" x14ac:dyDescent="0.25">
      <c r="A5067" s="53">
        <v>6901011</v>
      </c>
      <c r="B5067" s="89" t="s">
        <v>2688</v>
      </c>
      <c r="C5067" s="53" t="s">
        <v>697</v>
      </c>
      <c r="D5067" s="49" t="s">
        <v>2498</v>
      </c>
      <c r="E5067" s="34" t="str">
        <f>M5066</f>
        <v>Needs Improvement School</v>
      </c>
      <c r="F5067" s="65" t="s">
        <v>2484</v>
      </c>
      <c r="G5067" s="62"/>
      <c r="H5067" s="13" t="str">
        <f>IF(V5068&gt;94,"Met",IF(X5068="--","n/a",IF(X5068&gt;=0,"Met","Did Not Meet")))</f>
        <v>Met</v>
      </c>
      <c r="I5067" s="13" t="str">
        <f>IF(V5069&gt;94,"Met",IF(X5069="--","n/a",IF(X5069&gt;=0,"Met","Did Not Meet")))</f>
        <v>Met</v>
      </c>
      <c r="K5067" s="13" t="str">
        <f>IF(Z5068&gt;94,"Met",IF(AB5068="--","n/a",IF(AB5068&gt;=0,"Met","Did Not Meet")))</f>
        <v>Met</v>
      </c>
      <c r="L5067" s="13" t="str">
        <f>IF(Z5069&gt;94,"Met",IF(AB5069="--","n/a",IF(AB5069&gt;=0,"Met","Did Not Meet")))</f>
        <v>Met</v>
      </c>
      <c r="M5067" s="5" t="s">
        <v>9</v>
      </c>
      <c r="N5067" s="14" t="s">
        <v>2501</v>
      </c>
      <c r="O5067" s="5"/>
      <c r="P5067" s="44" t="str">
        <f t="shared" ref="P5067" si="6477">IF(K5068="Yes",IF(L5068="Yes","Yes","No"),"No")</f>
        <v>Yes</v>
      </c>
      <c r="Q5067" s="94" t="s">
        <v>2759</v>
      </c>
      <c r="R5067" s="5" t="s">
        <v>1</v>
      </c>
      <c r="S5067" s="5" t="s">
        <v>2</v>
      </c>
      <c r="T5067" s="5" t="s">
        <v>7</v>
      </c>
      <c r="U5067" s="5">
        <v>40</v>
      </c>
      <c r="V5067" s="5">
        <v>80</v>
      </c>
      <c r="W5067" s="5">
        <v>70.27</v>
      </c>
      <c r="X5067" s="11">
        <f t="shared" si="6466"/>
        <v>9.730000000000004</v>
      </c>
      <c r="Y5067" s="14">
        <v>21</v>
      </c>
      <c r="Z5067" s="5">
        <v>85.71</v>
      </c>
      <c r="AA5067" s="5">
        <v>64.13</v>
      </c>
      <c r="AB5067" s="71">
        <f t="shared" ref="AB5067:AB5130" si="6478">Z5067-AA5067</f>
        <v>21.58</v>
      </c>
      <c r="AC5067" s="53"/>
    </row>
    <row r="5068" spans="1:29" ht="15" customHeight="1" x14ac:dyDescent="0.25">
      <c r="A5068" s="53">
        <v>6901011</v>
      </c>
      <c r="B5068" s="89" t="s">
        <v>2688</v>
      </c>
      <c r="C5068" s="53" t="s">
        <v>697</v>
      </c>
      <c r="D5068" s="49" t="s">
        <v>2499</v>
      </c>
      <c r="E5068" s="35" t="str">
        <f>VLOOKUP('2012 Accountability Database'!$A5066,'2011 AYP'!A$2:B$1072,2)</f>
        <v xml:space="preserve"> MS (Met Standards)</v>
      </c>
      <c r="F5068" s="66"/>
      <c r="G5068" s="63" t="s">
        <v>2485</v>
      </c>
      <c r="H5068" s="60" t="str">
        <f t="shared" ref="H5068:I5068" si="6479">IF(H5066="Met","Yes",IF(H5067="Met","Yes","No"))</f>
        <v>Yes</v>
      </c>
      <c r="I5068" s="60" t="str">
        <f t="shared" si="6479"/>
        <v>Yes</v>
      </c>
      <c r="J5068" s="42"/>
      <c r="K5068" s="60" t="str">
        <f t="shared" ref="K5068:L5068" si="6480">IF(K5066="Met","Yes",IF(K5067="Met","Yes","No"))</f>
        <v>Yes</v>
      </c>
      <c r="L5068" s="60" t="str">
        <f t="shared" si="6480"/>
        <v>Yes</v>
      </c>
      <c r="M5068" s="1" t="s">
        <v>9</v>
      </c>
      <c r="N5068" s="14" t="s">
        <v>2503</v>
      </c>
      <c r="O5068" s="5"/>
      <c r="P5068" s="44" t="str">
        <f t="shared" ref="P5068" si="6481">IF(H5072="Yes",IF(I5072="Yes","Yes","No"),"No")</f>
        <v>No</v>
      </c>
      <c r="Q5068" s="108" t="s">
        <v>2758</v>
      </c>
      <c r="R5068" s="5" t="s">
        <v>1</v>
      </c>
      <c r="S5068" s="1" t="s">
        <v>5</v>
      </c>
      <c r="T5068" s="1" t="s">
        <v>3</v>
      </c>
      <c r="U5068" s="5">
        <v>173</v>
      </c>
      <c r="V5068" s="1">
        <v>84.39</v>
      </c>
      <c r="W5068" s="1">
        <v>75.87</v>
      </c>
      <c r="X5068" s="9">
        <f t="shared" si="6466"/>
        <v>8.519999999999996</v>
      </c>
      <c r="Y5068" s="14">
        <v>118</v>
      </c>
      <c r="Z5068" s="1">
        <v>83.05</v>
      </c>
      <c r="AA5068" s="1">
        <v>71.790000000000006</v>
      </c>
      <c r="AB5068" s="71">
        <f t="shared" si="6478"/>
        <v>11.259999999999991</v>
      </c>
      <c r="AC5068" s="53"/>
    </row>
    <row r="5069" spans="1:29" x14ac:dyDescent="0.25">
      <c r="A5069" s="53">
        <v>6901011</v>
      </c>
      <c r="B5069" s="89" t="s">
        <v>2688</v>
      </c>
      <c r="C5069" s="53" t="s">
        <v>697</v>
      </c>
      <c r="D5069" s="49" t="s">
        <v>2507</v>
      </c>
      <c r="E5069" s="47">
        <f>VLOOKUP('2012 Accountability Database'!A5066,Dems1112!$A$2:$G$1082,3)</f>
        <v>0.02</v>
      </c>
      <c r="F5069" s="66"/>
      <c r="G5069" s="52"/>
      <c r="M5069" s="1" t="s">
        <v>9</v>
      </c>
      <c r="N5069" s="14" t="s">
        <v>2504</v>
      </c>
      <c r="O5069" s="5"/>
      <c r="P5069" s="44" t="str">
        <f t="shared" ref="P5069" si="6482">IF(K5072="Yes",IF(L5072="Yes","Yes","No"),"No")</f>
        <v>No</v>
      </c>
      <c r="Q5069" s="108"/>
      <c r="R5069" s="5" t="s">
        <v>1</v>
      </c>
      <c r="S5069" s="1" t="s">
        <v>5</v>
      </c>
      <c r="T5069" s="1" t="s">
        <v>7</v>
      </c>
      <c r="U5069" s="5">
        <v>119</v>
      </c>
      <c r="V5069" s="1">
        <v>80.67</v>
      </c>
      <c r="W5069" s="1">
        <v>70.27</v>
      </c>
      <c r="X5069" s="9">
        <f t="shared" si="6466"/>
        <v>10.400000000000006</v>
      </c>
      <c r="Y5069" s="14">
        <v>74</v>
      </c>
      <c r="Z5069" s="1">
        <v>78.38</v>
      </c>
      <c r="AA5069" s="1">
        <v>64.13</v>
      </c>
      <c r="AB5069" s="71">
        <f t="shared" si="6478"/>
        <v>14.25</v>
      </c>
      <c r="AC5069" s="53"/>
    </row>
    <row r="5070" spans="1:29" x14ac:dyDescent="0.25">
      <c r="A5070" s="53">
        <v>6901011</v>
      </c>
      <c r="B5070" s="89" t="s">
        <v>2688</v>
      </c>
      <c r="C5070" s="53" t="s">
        <v>697</v>
      </c>
      <c r="D5070" s="50" t="s">
        <v>2508</v>
      </c>
      <c r="E5070" s="47">
        <f>VLOOKUP('2012 Accountability Database'!A5066,Dems1112!$A$2:$G$1082,4)</f>
        <v>0.64</v>
      </c>
      <c r="F5070" s="65" t="s">
        <v>2486</v>
      </c>
      <c r="G5070" s="62"/>
      <c r="H5070" s="13" t="str">
        <f>IF(V5070&gt;94,"Met",IF(X5070="--","n/a",IF(X5070&gt;=0,"Met","Did Not Meet")))</f>
        <v>Did Not Meet</v>
      </c>
      <c r="I5070" s="13" t="str">
        <f>IF(V5071&gt;94,"Met",IF(X5071="--","n/a",IF(X5071&gt;=0,"Met","Did Not Meet")))</f>
        <v>Did Not Meet</v>
      </c>
      <c r="J5070" s="13"/>
      <c r="K5070" s="13" t="str">
        <f>IF(Z5070&gt;94,"Met",IF(AB5070="--","n/a",IF(AB5070&gt;=0,"Met","Did Not Meet")))</f>
        <v>Did Not Meet</v>
      </c>
      <c r="L5070" s="13" t="str">
        <f>IF(Z5071&gt;94,"Met",IF(AB5071="--","n/a",IF(AB5071&gt;=0,"Met","Did Not Meet")))</f>
        <v>Did Not Meet</v>
      </c>
      <c r="M5070" s="5" t="s">
        <v>9</v>
      </c>
      <c r="N5070" s="68" t="s">
        <v>2497</v>
      </c>
      <c r="O5070" s="35"/>
      <c r="P5070" s="44"/>
      <c r="Q5070" s="108"/>
      <c r="R5070" s="5" t="s">
        <v>6</v>
      </c>
      <c r="S5070" s="5" t="s">
        <v>2</v>
      </c>
      <c r="T5070" s="5" t="s">
        <v>3</v>
      </c>
      <c r="U5070" s="5">
        <v>59</v>
      </c>
      <c r="V5070" s="5">
        <v>89.83</v>
      </c>
      <c r="W5070" s="5">
        <v>90.52</v>
      </c>
      <c r="X5070" s="8">
        <f t="shared" si="6466"/>
        <v>-0.68999999999999773</v>
      </c>
      <c r="Y5070" s="14">
        <v>38</v>
      </c>
      <c r="Z5070" s="5">
        <v>76.319999999999993</v>
      </c>
      <c r="AA5070" s="5">
        <v>81.2</v>
      </c>
      <c r="AB5070" s="72">
        <f t="shared" si="6478"/>
        <v>-4.8800000000000097</v>
      </c>
      <c r="AC5070" s="53"/>
    </row>
    <row r="5071" spans="1:29" x14ac:dyDescent="0.25">
      <c r="A5071" s="53">
        <v>6901011</v>
      </c>
      <c r="B5071" s="89" t="s">
        <v>2688</v>
      </c>
      <c r="C5071" s="53" t="s">
        <v>697</v>
      </c>
      <c r="D5071" s="50" t="s">
        <v>974</v>
      </c>
      <c r="E5071" s="47" t="str">
        <f>VLOOKUP('2012 Accountability Database'!A5066,Dems1112!$A$2:$G$1082,5)</f>
        <v>K-6</v>
      </c>
      <c r="F5071" s="65" t="s">
        <v>2487</v>
      </c>
      <c r="G5071" s="62"/>
      <c r="H5071" s="13" t="str">
        <f>IF(V5072&gt;94,"Met",IF(X5072="--","n/a",IF(X5072&gt;=0,"Met","Did Not Meet")))</f>
        <v>Did Not Meet</v>
      </c>
      <c r="I5071" s="13" t="str">
        <f>IF(V5073&gt;94,"Met",IF(X5073="--","n/a",IF(X5073&gt;=0,"Met","Did Not Meet")))</f>
        <v>Did Not Meet</v>
      </c>
      <c r="J5071" s="13"/>
      <c r="K5071" s="13" t="str">
        <f>IF(Z5072&gt;94,"Met",IF(AB5072="--","n/a",IF(AB5072&gt;=0,"Met","Did Not Meet")))</f>
        <v>Did Not Meet</v>
      </c>
      <c r="L5071" s="13" t="str">
        <f>IF(Z5073&gt;94,"Met",IF(AB5073="--","n/a",IF(AB5073&gt;=0,"Met","Did Not Meet")))</f>
        <v>Did Not Meet</v>
      </c>
      <c r="M5071" s="1" t="s">
        <v>9</v>
      </c>
      <c r="N5071" s="14"/>
      <c r="O5071" s="35" t="s">
        <v>2506</v>
      </c>
      <c r="P5071" s="83" t="str">
        <f t="shared" ref="P5071" si="6483">IF(P5066="No"," ", IF(P5068="No"," ",IF(P5067="No", " ",IF(P5069="No"," ","X"))))</f>
        <v xml:space="preserve"> </v>
      </c>
      <c r="Q5071" s="108"/>
      <c r="R5071" s="5" t="s">
        <v>6</v>
      </c>
      <c r="S5071" s="1" t="s">
        <v>2</v>
      </c>
      <c r="T5071" s="1" t="s">
        <v>7</v>
      </c>
      <c r="U5071" s="5">
        <v>40</v>
      </c>
      <c r="V5071" s="1">
        <v>87.5</v>
      </c>
      <c r="W5071" s="1">
        <v>87.94</v>
      </c>
      <c r="X5071" s="6">
        <f t="shared" si="6466"/>
        <v>-0.43999999999999773</v>
      </c>
      <c r="Y5071" s="14">
        <v>21</v>
      </c>
      <c r="Z5071" s="1">
        <v>57.14</v>
      </c>
      <c r="AA5071" s="1">
        <v>76.08</v>
      </c>
      <c r="AB5071" s="72">
        <f t="shared" si="6478"/>
        <v>-18.939999999999998</v>
      </c>
      <c r="AC5071" s="53"/>
    </row>
    <row r="5072" spans="1:29" ht="15.75" x14ac:dyDescent="0.25">
      <c r="A5072" s="53">
        <v>6901011</v>
      </c>
      <c r="B5072" s="89" t="s">
        <v>2688</v>
      </c>
      <c r="C5072" s="53" t="s">
        <v>697</v>
      </c>
      <c r="D5072" s="50" t="s">
        <v>975</v>
      </c>
      <c r="E5072" s="48" t="str">
        <f>VLOOKUP('2012 Accountability Database'!A5066,Dems1112!$A$2:$G$1082,6)</f>
        <v>2 (Northeast AR)</v>
      </c>
      <c r="F5072" s="66"/>
      <c r="G5072" s="63" t="s">
        <v>2488</v>
      </c>
      <c r="H5072" s="61" t="str">
        <f t="shared" ref="H5072:I5072" si="6484">IF(H5070="Met","Yes",IF(H5071="Met","Yes","No"))</f>
        <v>No</v>
      </c>
      <c r="I5072" s="61" t="str">
        <f t="shared" si="6484"/>
        <v>No</v>
      </c>
      <c r="J5072" s="55"/>
      <c r="K5072" s="61" t="str">
        <f t="shared" ref="K5072:L5072" si="6485">IF(K5070="Met","Yes",IF(K5071="Met","Yes","No"))</f>
        <v>No</v>
      </c>
      <c r="L5072" s="61" t="str">
        <f t="shared" si="6485"/>
        <v>No</v>
      </c>
      <c r="M5072" s="5" t="s">
        <v>9</v>
      </c>
      <c r="N5072" s="14"/>
      <c r="O5072" s="35" t="s">
        <v>2505</v>
      </c>
      <c r="P5072" s="83" t="str">
        <f t="shared" ref="P5072" si="6486">IF(P5071="X"," ",IF(P5073="X"," ","X"))</f>
        <v xml:space="preserve"> </v>
      </c>
      <c r="Q5072" s="94" t="s">
        <v>2759</v>
      </c>
      <c r="R5072" s="5" t="s">
        <v>6</v>
      </c>
      <c r="S5072" s="5" t="s">
        <v>5</v>
      </c>
      <c r="T5072" s="5" t="s">
        <v>3</v>
      </c>
      <c r="U5072" s="5">
        <v>174</v>
      </c>
      <c r="V5072" s="5">
        <v>90.23</v>
      </c>
      <c r="W5072" s="5">
        <v>90.52</v>
      </c>
      <c r="X5072" s="8">
        <f t="shared" si="6466"/>
        <v>-0.28999999999999204</v>
      </c>
      <c r="Y5072" s="14">
        <v>118</v>
      </c>
      <c r="Z5072" s="5">
        <v>77.12</v>
      </c>
      <c r="AA5072" s="5">
        <v>81.2</v>
      </c>
      <c r="AB5072" s="72">
        <f t="shared" si="6478"/>
        <v>-4.0799999999999983</v>
      </c>
      <c r="AC5072" s="53"/>
    </row>
    <row r="5073" spans="1:29" x14ac:dyDescent="0.25">
      <c r="A5073" s="54">
        <v>6901011</v>
      </c>
      <c r="B5073" s="90" t="s">
        <v>2688</v>
      </c>
      <c r="C5073" s="54" t="s">
        <v>697</v>
      </c>
      <c r="D5073" s="4"/>
      <c r="E5073" s="4"/>
      <c r="F5073" s="67"/>
      <c r="G5073" s="64"/>
      <c r="H5073" s="43"/>
      <c r="I5073" s="43"/>
      <c r="J5073" s="43"/>
      <c r="K5073" s="43"/>
      <c r="L5073" s="43"/>
      <c r="M5073" s="4" t="s">
        <v>9</v>
      </c>
      <c r="N5073" s="15"/>
      <c r="O5073" s="38" t="s">
        <v>2482</v>
      </c>
      <c r="P5073" s="84" t="str">
        <f>IF(E5067="Achieving School"," ","X")</f>
        <v>X</v>
      </c>
      <c r="Q5073" s="91"/>
      <c r="R5073" s="4" t="s">
        <v>6</v>
      </c>
      <c r="S5073" s="4" t="s">
        <v>5</v>
      </c>
      <c r="T5073" s="4" t="s">
        <v>7</v>
      </c>
      <c r="U5073" s="4">
        <v>120</v>
      </c>
      <c r="V5073" s="4">
        <v>87.5</v>
      </c>
      <c r="W5073" s="4">
        <v>87.94</v>
      </c>
      <c r="X5073" s="7">
        <f t="shared" si="6466"/>
        <v>-0.43999999999999773</v>
      </c>
      <c r="Y5073" s="15">
        <v>74</v>
      </c>
      <c r="Z5073" s="4">
        <v>67.569999999999993</v>
      </c>
      <c r="AA5073" s="4">
        <v>76.08</v>
      </c>
      <c r="AB5073" s="73">
        <f t="shared" si="6478"/>
        <v>-8.5100000000000051</v>
      </c>
      <c r="AC5073" s="54"/>
    </row>
    <row r="5074" spans="1:29" x14ac:dyDescent="0.25">
      <c r="A5074" s="1">
        <v>6901015</v>
      </c>
      <c r="B5074" s="87" t="s">
        <v>2688</v>
      </c>
      <c r="C5074" s="55" t="s">
        <v>698</v>
      </c>
      <c r="E5074" s="42"/>
      <c r="F5074" s="65" t="s">
        <v>2483</v>
      </c>
      <c r="G5074" s="62"/>
      <c r="H5074" s="37" t="str">
        <f>IF(V5074&gt;94,"Met",IF(X5074="--","n/a",IF(X5074&gt;=0,"Met","Did Not Meet")))</f>
        <v>Did Not Meet</v>
      </c>
      <c r="I5074" s="37" t="str">
        <f>IF(V5075&gt;94,"Met",IF(X5075="--","n/a",IF(X5075&gt;=0,"Met","Did Not Meet")))</f>
        <v>Did Not Meet</v>
      </c>
      <c r="K5074" s="13" t="str">
        <f>IF(Z5074&gt;94,"Met",IF(AB5074="--","n/a",IF(AB5074&gt;=0,"Met","Did Not Meet")))</f>
        <v>Met</v>
      </c>
      <c r="L5074" s="13" t="str">
        <f>IF(Z5075&gt;94,"Met",IF(AB5075="--","n/a",IF(AB5075&gt;=0,"Met","Did Not Meet")))</f>
        <v>Did Not Meet</v>
      </c>
      <c r="M5074" s="1" t="s">
        <v>9</v>
      </c>
      <c r="N5074" s="14" t="s">
        <v>2502</v>
      </c>
      <c r="O5074" s="5"/>
      <c r="P5074" s="44" t="str">
        <f t="shared" ref="P5074" si="6487">IF(H5076="Yes",IF(I5076="Yes","Yes","No"),"No")</f>
        <v>No</v>
      </c>
      <c r="Q5074" s="93"/>
      <c r="R5074" s="5" t="s">
        <v>1</v>
      </c>
      <c r="S5074" s="1" t="s">
        <v>2</v>
      </c>
      <c r="T5074" s="1" t="s">
        <v>3</v>
      </c>
      <c r="U5074" s="5">
        <v>65</v>
      </c>
      <c r="V5074" s="1">
        <v>76.92</v>
      </c>
      <c r="W5074" s="1">
        <v>79.63</v>
      </c>
      <c r="X5074" s="6">
        <f t="shared" si="6466"/>
        <v>-2.7099999999999937</v>
      </c>
      <c r="Y5074" s="14">
        <v>46</v>
      </c>
      <c r="Z5074" s="1">
        <v>78.260000000000005</v>
      </c>
      <c r="AA5074" s="1">
        <v>76.599999999999994</v>
      </c>
      <c r="AB5074" s="71">
        <f t="shared" si="6478"/>
        <v>1.6600000000000108</v>
      </c>
      <c r="AC5074" s="36"/>
    </row>
    <row r="5075" spans="1:29" ht="15.75" x14ac:dyDescent="0.25">
      <c r="A5075" s="53">
        <v>6901015</v>
      </c>
      <c r="B5075" s="89" t="s">
        <v>2688</v>
      </c>
      <c r="C5075" s="53" t="s">
        <v>698</v>
      </c>
      <c r="D5075" s="49" t="s">
        <v>2498</v>
      </c>
      <c r="E5075" s="34" t="str">
        <f>M5074</f>
        <v>Needs Improvement School</v>
      </c>
      <c r="F5075" s="65" t="s">
        <v>2484</v>
      </c>
      <c r="G5075" s="62"/>
      <c r="H5075" s="13" t="str">
        <f>IF(V5076&gt;94,"Met",IF(X5076="--","n/a",IF(X5076&gt;=0,"Met","Did Not Meet")))</f>
        <v>Met</v>
      </c>
      <c r="I5075" s="13" t="str">
        <f>IF(V5077&gt;94,"Met",IF(X5077="--","n/a",IF(X5077&gt;=0,"Met","Did Not Meet")))</f>
        <v>Did Not Meet</v>
      </c>
      <c r="K5075" s="13" t="str">
        <f>IF(Z5076&gt;94,"Met",IF(AB5076="--","n/a",IF(AB5076&gt;=0,"Met","Did Not Meet")))</f>
        <v>Met</v>
      </c>
      <c r="L5075" s="13" t="str">
        <f>IF(Z5077&gt;94,"Met",IF(AB5077="--","n/a",IF(AB5077&gt;=0,"Met","Did Not Meet")))</f>
        <v>Met</v>
      </c>
      <c r="M5075" s="1" t="s">
        <v>9</v>
      </c>
      <c r="N5075" s="14" t="s">
        <v>2501</v>
      </c>
      <c r="O5075" s="5"/>
      <c r="P5075" s="44" t="str">
        <f t="shared" ref="P5075" si="6488">IF(K5076="Yes",IF(L5076="Yes","Yes","No"),"No")</f>
        <v>Yes</v>
      </c>
      <c r="Q5075" s="94" t="s">
        <v>2759</v>
      </c>
      <c r="R5075" s="5" t="s">
        <v>1</v>
      </c>
      <c r="S5075" s="1" t="s">
        <v>2</v>
      </c>
      <c r="T5075" s="1" t="s">
        <v>7</v>
      </c>
      <c r="U5075" s="5">
        <v>54</v>
      </c>
      <c r="V5075" s="1">
        <v>72.22</v>
      </c>
      <c r="W5075" s="1">
        <v>77.510000000000005</v>
      </c>
      <c r="X5075" s="6">
        <f t="shared" si="6466"/>
        <v>-5.2900000000000063</v>
      </c>
      <c r="Y5075" s="14">
        <v>38</v>
      </c>
      <c r="Z5075" s="1">
        <v>73.680000000000007</v>
      </c>
      <c r="AA5075" s="1">
        <v>74.14</v>
      </c>
      <c r="AB5075" s="72">
        <f t="shared" si="6478"/>
        <v>-0.45999999999999375</v>
      </c>
      <c r="AC5075" s="53"/>
    </row>
    <row r="5076" spans="1:29" ht="15" customHeight="1" x14ac:dyDescent="0.25">
      <c r="A5076" s="53">
        <v>6901015</v>
      </c>
      <c r="B5076" s="89" t="s">
        <v>2688</v>
      </c>
      <c r="C5076" s="53" t="s">
        <v>698</v>
      </c>
      <c r="D5076" s="49" t="s">
        <v>2499</v>
      </c>
      <c r="E5076" s="35" t="str">
        <f>VLOOKUP('2012 Accountability Database'!$A5074,'2011 AYP'!A$2:B$1072,2)</f>
        <v xml:space="preserve"> MS (Met Standards)</v>
      </c>
      <c r="F5076" s="66"/>
      <c r="G5076" s="63" t="s">
        <v>2485</v>
      </c>
      <c r="H5076" s="60" t="str">
        <f t="shared" ref="H5076:I5076" si="6489">IF(H5074="Met","Yes",IF(H5075="Met","Yes","No"))</f>
        <v>Yes</v>
      </c>
      <c r="I5076" s="60" t="str">
        <f t="shared" si="6489"/>
        <v>No</v>
      </c>
      <c r="J5076" s="42"/>
      <c r="K5076" s="60" t="str">
        <f t="shared" ref="K5076:L5076" si="6490">IF(K5074="Met","Yes",IF(K5075="Met","Yes","No"))</f>
        <v>Yes</v>
      </c>
      <c r="L5076" s="60" t="str">
        <f t="shared" si="6490"/>
        <v>Yes</v>
      </c>
      <c r="M5076" s="1" t="s">
        <v>9</v>
      </c>
      <c r="N5076" s="14" t="s">
        <v>2503</v>
      </c>
      <c r="O5076" s="5"/>
      <c r="P5076" s="44" t="str">
        <f t="shared" ref="P5076" si="6491">IF(H5080="Yes",IF(I5080="Yes","Yes","No"),"No")</f>
        <v>No</v>
      </c>
      <c r="Q5076" s="108" t="s">
        <v>2758</v>
      </c>
      <c r="R5076" s="5" t="s">
        <v>1</v>
      </c>
      <c r="S5076" s="1" t="s">
        <v>5</v>
      </c>
      <c r="T5076" s="1" t="s">
        <v>3</v>
      </c>
      <c r="U5076" s="5">
        <v>184</v>
      </c>
      <c r="V5076" s="1">
        <v>79.89</v>
      </c>
      <c r="W5076" s="1">
        <v>79.63</v>
      </c>
      <c r="X5076" s="9">
        <f t="shared" si="6466"/>
        <v>0.26000000000000512</v>
      </c>
      <c r="Y5076" s="14">
        <v>128</v>
      </c>
      <c r="Z5076" s="1">
        <v>81.25</v>
      </c>
      <c r="AA5076" s="1">
        <v>76.599999999999994</v>
      </c>
      <c r="AB5076" s="71">
        <f t="shared" si="6478"/>
        <v>4.6500000000000057</v>
      </c>
      <c r="AC5076" s="53"/>
    </row>
    <row r="5077" spans="1:29" x14ac:dyDescent="0.25">
      <c r="A5077" s="53">
        <v>6901015</v>
      </c>
      <c r="B5077" s="89" t="s">
        <v>2688</v>
      </c>
      <c r="C5077" s="53" t="s">
        <v>698</v>
      </c>
      <c r="D5077" s="49" t="s">
        <v>2507</v>
      </c>
      <c r="E5077" s="47">
        <f>VLOOKUP('2012 Accountability Database'!A5074,Dems1112!$A$2:$G$1082,3)</f>
        <v>0.11</v>
      </c>
      <c r="F5077" s="66"/>
      <c r="G5077" s="52"/>
      <c r="M5077" s="1" t="s">
        <v>9</v>
      </c>
      <c r="N5077" s="14" t="s">
        <v>2504</v>
      </c>
      <c r="O5077" s="5"/>
      <c r="P5077" s="44" t="str">
        <f t="shared" ref="P5077" si="6492">IF(K5080="Yes",IF(L5080="Yes","Yes","No"),"No")</f>
        <v>No</v>
      </c>
      <c r="Q5077" s="108"/>
      <c r="R5077" s="5" t="s">
        <v>1</v>
      </c>
      <c r="S5077" s="1" t="s">
        <v>5</v>
      </c>
      <c r="T5077" s="1" t="s">
        <v>7</v>
      </c>
      <c r="U5077" s="5">
        <v>150</v>
      </c>
      <c r="V5077" s="1">
        <v>77.33</v>
      </c>
      <c r="W5077" s="1">
        <v>77.510000000000005</v>
      </c>
      <c r="X5077" s="6">
        <f t="shared" si="6466"/>
        <v>-0.18000000000000682</v>
      </c>
      <c r="Y5077" s="14">
        <v>105</v>
      </c>
      <c r="Z5077" s="1">
        <v>79.05</v>
      </c>
      <c r="AA5077" s="1">
        <v>74.14</v>
      </c>
      <c r="AB5077" s="71">
        <f t="shared" si="6478"/>
        <v>4.9099999999999966</v>
      </c>
      <c r="AC5077" s="53"/>
    </row>
    <row r="5078" spans="1:29" x14ac:dyDescent="0.25">
      <c r="A5078" s="53">
        <v>6901015</v>
      </c>
      <c r="B5078" s="89" t="s">
        <v>2688</v>
      </c>
      <c r="C5078" s="53" t="s">
        <v>698</v>
      </c>
      <c r="D5078" s="50" t="s">
        <v>2508</v>
      </c>
      <c r="E5078" s="47">
        <f>VLOOKUP('2012 Accountability Database'!A5074,Dems1112!$A$2:$G$1082,4)</f>
        <v>0.84</v>
      </c>
      <c r="F5078" s="65" t="s">
        <v>2486</v>
      </c>
      <c r="G5078" s="62"/>
      <c r="H5078" s="13" t="str">
        <f>IF(V5078&gt;94,"Met",IF(X5078="--","n/a",IF(X5078&gt;=0,"Met","Did Not Meet")))</f>
        <v>Did Not Meet</v>
      </c>
      <c r="I5078" s="13" t="str">
        <f>IF(V5079&gt;94,"Met",IF(X5079="--","n/a",IF(X5079&gt;=0,"Met","Did Not Meet")))</f>
        <v>Did Not Meet</v>
      </c>
      <c r="J5078" s="13"/>
      <c r="K5078" s="13" t="str">
        <f>IF(Z5078&gt;94,"Met",IF(AB5078="--","n/a",IF(AB5078&gt;=0,"Met","Did Not Meet")))</f>
        <v>Did Not Meet</v>
      </c>
      <c r="L5078" s="13" t="str">
        <f>IF(Z5079&gt;94,"Met",IF(AB5079="--","n/a",IF(AB5079&gt;=0,"Met","Did Not Meet")))</f>
        <v>Did Not Meet</v>
      </c>
      <c r="M5078" s="1" t="s">
        <v>9</v>
      </c>
      <c r="N5078" s="68" t="s">
        <v>2497</v>
      </c>
      <c r="O5078" s="35"/>
      <c r="P5078" s="44"/>
      <c r="Q5078" s="108"/>
      <c r="R5078" s="5" t="s">
        <v>6</v>
      </c>
      <c r="S5078" s="1" t="s">
        <v>2</v>
      </c>
      <c r="T5078" s="1" t="s">
        <v>3</v>
      </c>
      <c r="U5078" s="5">
        <v>65</v>
      </c>
      <c r="V5078" s="1">
        <v>69.23</v>
      </c>
      <c r="W5078" s="1">
        <v>84</v>
      </c>
      <c r="X5078" s="6">
        <f t="shared" si="6466"/>
        <v>-14.769999999999996</v>
      </c>
      <c r="Y5078" s="14">
        <v>46</v>
      </c>
      <c r="Z5078" s="1">
        <v>43.48</v>
      </c>
      <c r="AA5078" s="1">
        <v>68.8</v>
      </c>
      <c r="AB5078" s="72">
        <f t="shared" si="6478"/>
        <v>-25.32</v>
      </c>
      <c r="AC5078" s="53"/>
    </row>
    <row r="5079" spans="1:29" x14ac:dyDescent="0.25">
      <c r="A5079" s="53">
        <v>6901015</v>
      </c>
      <c r="B5079" s="89" t="s">
        <v>2688</v>
      </c>
      <c r="C5079" s="53" t="s">
        <v>698</v>
      </c>
      <c r="D5079" s="50" t="s">
        <v>974</v>
      </c>
      <c r="E5079" s="47" t="str">
        <f>VLOOKUP('2012 Accountability Database'!A5074,Dems1112!$A$2:$G$1082,5)</f>
        <v>K-6</v>
      </c>
      <c r="F5079" s="65" t="s">
        <v>2487</v>
      </c>
      <c r="G5079" s="62"/>
      <c r="H5079" s="13" t="str">
        <f>IF(V5080&gt;94,"Met",IF(X5080="--","n/a",IF(X5080&gt;=0,"Met","Did Not Meet")))</f>
        <v>Did Not Meet</v>
      </c>
      <c r="I5079" s="13" t="str">
        <f>IF(V5081&gt;94,"Met",IF(X5081="--","n/a",IF(X5081&gt;=0,"Met","Did Not Meet")))</f>
        <v>Did Not Meet</v>
      </c>
      <c r="J5079" s="13"/>
      <c r="K5079" s="13" t="str">
        <f>IF(Z5080&gt;94,"Met",IF(AB5080="--","n/a",IF(AB5080&gt;=0,"Met","Did Not Meet")))</f>
        <v>Did Not Meet</v>
      </c>
      <c r="L5079" s="13" t="str">
        <f>IF(Z5081&gt;94,"Met",IF(AB5081="--","n/a",IF(AB5081&gt;=0,"Met","Did Not Meet")))</f>
        <v>Did Not Meet</v>
      </c>
      <c r="M5079" s="1" t="s">
        <v>9</v>
      </c>
      <c r="N5079" s="14"/>
      <c r="O5079" s="35" t="s">
        <v>2506</v>
      </c>
      <c r="P5079" s="83" t="str">
        <f t="shared" ref="P5079" si="6493">IF(P5074="No"," ", IF(P5076="No"," ",IF(P5075="No", " ",IF(P5077="No"," ","X"))))</f>
        <v xml:space="preserve"> </v>
      </c>
      <c r="Q5079" s="108"/>
      <c r="R5079" s="5" t="s">
        <v>6</v>
      </c>
      <c r="S5079" s="1" t="s">
        <v>2</v>
      </c>
      <c r="T5079" s="1" t="s">
        <v>7</v>
      </c>
      <c r="U5079" s="5">
        <v>54</v>
      </c>
      <c r="V5079" s="1">
        <v>66.67</v>
      </c>
      <c r="W5079" s="1">
        <v>82.7</v>
      </c>
      <c r="X5079" s="6">
        <f t="shared" si="6466"/>
        <v>-16.03</v>
      </c>
      <c r="Y5079" s="14">
        <v>38</v>
      </c>
      <c r="Z5079" s="1">
        <v>39.47</v>
      </c>
      <c r="AA5079" s="1">
        <v>62.39</v>
      </c>
      <c r="AB5079" s="72">
        <f t="shared" si="6478"/>
        <v>-22.92</v>
      </c>
      <c r="AC5079" s="53"/>
    </row>
    <row r="5080" spans="1:29" ht="15.75" x14ac:dyDescent="0.25">
      <c r="A5080" s="53">
        <v>6901015</v>
      </c>
      <c r="B5080" s="89" t="s">
        <v>2688</v>
      </c>
      <c r="C5080" s="53" t="s">
        <v>698</v>
      </c>
      <c r="D5080" s="50" t="s">
        <v>975</v>
      </c>
      <c r="E5080" s="48" t="str">
        <f>VLOOKUP('2012 Accountability Database'!A5074,Dems1112!$A$2:$G$1082,6)</f>
        <v>2 (Northeast AR)</v>
      </c>
      <c r="F5080" s="66"/>
      <c r="G5080" s="63" t="s">
        <v>2488</v>
      </c>
      <c r="H5080" s="61" t="str">
        <f t="shared" ref="H5080:I5080" si="6494">IF(H5078="Met","Yes",IF(H5079="Met","Yes","No"))</f>
        <v>No</v>
      </c>
      <c r="I5080" s="61" t="str">
        <f t="shared" si="6494"/>
        <v>No</v>
      </c>
      <c r="J5080" s="55"/>
      <c r="K5080" s="61" t="str">
        <f t="shared" ref="K5080:L5080" si="6495">IF(K5078="Met","Yes",IF(K5079="Met","Yes","No"))</f>
        <v>No</v>
      </c>
      <c r="L5080" s="61" t="str">
        <f t="shared" si="6495"/>
        <v>No</v>
      </c>
      <c r="M5080" s="1" t="s">
        <v>9</v>
      </c>
      <c r="N5080" s="14"/>
      <c r="O5080" s="35" t="s">
        <v>2505</v>
      </c>
      <c r="P5080" s="83" t="str">
        <f t="shared" ref="P5080" si="6496">IF(P5079="X"," ",IF(P5081="X"," ","X"))</f>
        <v xml:space="preserve"> </v>
      </c>
      <c r="Q5080" s="94" t="s">
        <v>2759</v>
      </c>
      <c r="R5080" s="5" t="s">
        <v>6</v>
      </c>
      <c r="S5080" s="1" t="s">
        <v>5</v>
      </c>
      <c r="T5080" s="1" t="s">
        <v>3</v>
      </c>
      <c r="U5080" s="5">
        <v>184</v>
      </c>
      <c r="V5080" s="1">
        <v>77.17</v>
      </c>
      <c r="W5080" s="1">
        <v>84</v>
      </c>
      <c r="X5080" s="6">
        <f t="shared" si="6466"/>
        <v>-6.8299999999999983</v>
      </c>
      <c r="Y5080" s="14">
        <v>128</v>
      </c>
      <c r="Z5080" s="1">
        <v>56.25</v>
      </c>
      <c r="AA5080" s="1">
        <v>68.8</v>
      </c>
      <c r="AB5080" s="72">
        <f t="shared" si="6478"/>
        <v>-12.549999999999997</v>
      </c>
      <c r="AC5080" s="53"/>
    </row>
    <row r="5081" spans="1:29" x14ac:dyDescent="0.25">
      <c r="A5081" s="54">
        <v>6901015</v>
      </c>
      <c r="B5081" s="90" t="s">
        <v>2688</v>
      </c>
      <c r="C5081" s="54" t="s">
        <v>698</v>
      </c>
      <c r="D5081" s="4"/>
      <c r="E5081" s="4"/>
      <c r="F5081" s="67"/>
      <c r="G5081" s="64"/>
      <c r="H5081" s="43"/>
      <c r="I5081" s="43"/>
      <c r="J5081" s="43"/>
      <c r="K5081" s="43"/>
      <c r="L5081" s="43"/>
      <c r="M5081" s="4" t="s">
        <v>9</v>
      </c>
      <c r="N5081" s="15"/>
      <c r="O5081" s="38" t="s">
        <v>2482</v>
      </c>
      <c r="P5081" s="84" t="str">
        <f>IF(E5075="Achieving School"," ","X")</f>
        <v>X</v>
      </c>
      <c r="Q5081" s="91"/>
      <c r="R5081" s="4" t="s">
        <v>6</v>
      </c>
      <c r="S5081" s="4" t="s">
        <v>5</v>
      </c>
      <c r="T5081" s="4" t="s">
        <v>7</v>
      </c>
      <c r="U5081" s="4">
        <v>150</v>
      </c>
      <c r="V5081" s="4">
        <v>75.33</v>
      </c>
      <c r="W5081" s="4">
        <v>82.7</v>
      </c>
      <c r="X5081" s="7">
        <f t="shared" si="6466"/>
        <v>-7.3700000000000045</v>
      </c>
      <c r="Y5081" s="15">
        <v>105</v>
      </c>
      <c r="Z5081" s="4">
        <v>53.33</v>
      </c>
      <c r="AA5081" s="4">
        <v>62.39</v>
      </c>
      <c r="AB5081" s="73">
        <f t="shared" si="6478"/>
        <v>-9.0600000000000023</v>
      </c>
      <c r="AC5081" s="54"/>
    </row>
    <row r="5082" spans="1:29" x14ac:dyDescent="0.25">
      <c r="A5082" s="1">
        <v>7001001</v>
      </c>
      <c r="B5082" s="87" t="s">
        <v>2689</v>
      </c>
      <c r="C5082" s="55" t="s">
        <v>436</v>
      </c>
      <c r="E5082" s="42"/>
      <c r="F5082" s="65" t="s">
        <v>2483</v>
      </c>
      <c r="G5082" s="62"/>
      <c r="H5082" s="37" t="str">
        <f>IF(V5082&gt;94,"Met",IF(X5082="--","n/a",IF(X5082&gt;=0,"Met","Did Not Meet")))</f>
        <v>Met</v>
      </c>
      <c r="I5082" s="37" t="str">
        <f>IF(V5083&gt;94,"Met",IF(X5083="--","n/a",IF(X5083&gt;=0,"Met","Did Not Meet")))</f>
        <v>Met</v>
      </c>
      <c r="K5082" s="13" t="str">
        <f>IF(Z5082&gt;94,"Met",IF(AB5082="--","n/a",IF(AB5082&gt;=0,"Met","Did Not Meet")))</f>
        <v>Met</v>
      </c>
      <c r="L5082" s="13" t="str">
        <f>IF(Z5083&gt;94,"Met",IF(AB5083="--","n/a",IF(AB5083&gt;=0,"Met","Did Not Meet")))</f>
        <v>Did Not Meet</v>
      </c>
      <c r="M5082" s="5" t="s">
        <v>9</v>
      </c>
      <c r="N5082" s="14" t="s">
        <v>2502</v>
      </c>
      <c r="O5082" s="5"/>
      <c r="P5082" s="44" t="str">
        <f t="shared" ref="P5082" si="6497">IF(H5084="Yes",IF(I5084="Yes","Yes","No"),"No")</f>
        <v>Yes</v>
      </c>
      <c r="Q5082" s="93"/>
      <c r="R5082" s="5" t="s">
        <v>1</v>
      </c>
      <c r="S5082" s="5" t="s">
        <v>2</v>
      </c>
      <c r="T5082" s="5" t="s">
        <v>3</v>
      </c>
      <c r="U5082" s="5">
        <v>193</v>
      </c>
      <c r="V5082" s="5">
        <v>87.05</v>
      </c>
      <c r="W5082" s="5">
        <v>83.57</v>
      </c>
      <c r="X5082" s="11">
        <f t="shared" si="6466"/>
        <v>3.480000000000004</v>
      </c>
      <c r="Y5082" s="14">
        <v>100</v>
      </c>
      <c r="Z5082" s="5">
        <v>82</v>
      </c>
      <c r="AA5082" s="5">
        <v>78.569999999999993</v>
      </c>
      <c r="AB5082" s="71">
        <f t="shared" si="6478"/>
        <v>3.4300000000000068</v>
      </c>
      <c r="AC5082" s="36"/>
    </row>
    <row r="5083" spans="1:29" ht="15.75" x14ac:dyDescent="0.25">
      <c r="A5083" s="53">
        <v>7001001</v>
      </c>
      <c r="B5083" s="89" t="s">
        <v>2689</v>
      </c>
      <c r="C5083" s="53" t="s">
        <v>436</v>
      </c>
      <c r="D5083" s="49" t="s">
        <v>2498</v>
      </c>
      <c r="E5083" s="34" t="str">
        <f>M5082</f>
        <v>Needs Improvement School</v>
      </c>
      <c r="F5083" s="65" t="s">
        <v>2484</v>
      </c>
      <c r="G5083" s="62"/>
      <c r="H5083" s="13" t="str">
        <f>IF(V5084&gt;94,"Met",IF(X5084="--","n/a",IF(X5084&gt;=0,"Met","Did Not Meet")))</f>
        <v>Did Not Meet</v>
      </c>
      <c r="I5083" s="13" t="str">
        <f>IF(V5085&gt;94,"Met",IF(X5085="--","n/a",IF(X5085&gt;=0,"Met","Did Not Meet")))</f>
        <v>Did Not Meet</v>
      </c>
      <c r="K5083" s="13" t="str">
        <f>IF(Z5084&gt;94,"Met",IF(AB5084="--","n/a",IF(AB5084&gt;=0,"Met","Did Not Meet")))</f>
        <v>Met</v>
      </c>
      <c r="L5083" s="13" t="str">
        <f>IF(Z5085&gt;94,"Met",IF(AB5085="--","n/a",IF(AB5085&gt;=0,"Met","Did Not Meet")))</f>
        <v>Met</v>
      </c>
      <c r="M5083" s="1" t="s">
        <v>9</v>
      </c>
      <c r="N5083" s="14" t="s">
        <v>2501</v>
      </c>
      <c r="O5083" s="5"/>
      <c r="P5083" s="44" t="str">
        <f t="shared" ref="P5083" si="6498">IF(K5084="Yes",IF(L5084="Yes","Yes","No"),"No")</f>
        <v>Yes</v>
      </c>
      <c r="Q5083" s="94" t="s">
        <v>2759</v>
      </c>
      <c r="R5083" s="5" t="s">
        <v>1</v>
      </c>
      <c r="S5083" s="1" t="s">
        <v>2</v>
      </c>
      <c r="T5083" s="1" t="s">
        <v>7</v>
      </c>
      <c r="U5083" s="5">
        <v>115</v>
      </c>
      <c r="V5083" s="1">
        <v>79.13</v>
      </c>
      <c r="W5083" s="1">
        <v>76.17</v>
      </c>
      <c r="X5083" s="9">
        <f t="shared" si="6466"/>
        <v>2.9599999999999937</v>
      </c>
      <c r="Y5083" s="14">
        <v>52</v>
      </c>
      <c r="Z5083" s="1">
        <v>71.150000000000006</v>
      </c>
      <c r="AA5083" s="1">
        <v>74.099999999999994</v>
      </c>
      <c r="AB5083" s="72">
        <f t="shared" si="6478"/>
        <v>-2.9499999999999886</v>
      </c>
      <c r="AC5083" s="53"/>
    </row>
    <row r="5084" spans="1:29" ht="15" customHeight="1" x14ac:dyDescent="0.25">
      <c r="A5084" s="53">
        <v>7001001</v>
      </c>
      <c r="B5084" s="89" t="s">
        <v>2689</v>
      </c>
      <c r="C5084" s="53" t="s">
        <v>436</v>
      </c>
      <c r="D5084" s="49" t="s">
        <v>2499</v>
      </c>
      <c r="E5084" s="35" t="str">
        <f>VLOOKUP('2012 Accountability Database'!$A5082,'2011 AYP'!A$2:B$1072,2)</f>
        <v xml:space="preserve"> MS (Met Standards)</v>
      </c>
      <c r="F5084" s="66"/>
      <c r="G5084" s="63" t="s">
        <v>2485</v>
      </c>
      <c r="H5084" s="60" t="str">
        <f t="shared" ref="H5084:I5084" si="6499">IF(H5082="Met","Yes",IF(H5083="Met","Yes","No"))</f>
        <v>Yes</v>
      </c>
      <c r="I5084" s="60" t="str">
        <f t="shared" si="6499"/>
        <v>Yes</v>
      </c>
      <c r="J5084" s="42"/>
      <c r="K5084" s="60" t="str">
        <f t="shared" ref="K5084:L5084" si="6500">IF(K5082="Met","Yes",IF(K5083="Met","Yes","No"))</f>
        <v>Yes</v>
      </c>
      <c r="L5084" s="60" t="str">
        <f t="shared" si="6500"/>
        <v>Yes</v>
      </c>
      <c r="M5084" s="1" t="s">
        <v>9</v>
      </c>
      <c r="N5084" s="14" t="s">
        <v>2503</v>
      </c>
      <c r="O5084" s="5"/>
      <c r="P5084" s="44" t="str">
        <f t="shared" ref="P5084" si="6501">IF(H5088="Yes",IF(I5088="Yes","Yes","No"),"No")</f>
        <v>No</v>
      </c>
      <c r="Q5084" s="108" t="s">
        <v>2758</v>
      </c>
      <c r="R5084" s="5" t="s">
        <v>1</v>
      </c>
      <c r="S5084" s="1" t="s">
        <v>5</v>
      </c>
      <c r="T5084" s="1" t="s">
        <v>3</v>
      </c>
      <c r="U5084" s="5">
        <v>530</v>
      </c>
      <c r="V5084" s="1">
        <v>81.13</v>
      </c>
      <c r="W5084" s="1">
        <v>83.57</v>
      </c>
      <c r="X5084" s="6">
        <f t="shared" si="6466"/>
        <v>-2.4399999999999977</v>
      </c>
      <c r="Y5084" s="14">
        <v>269</v>
      </c>
      <c r="Z5084" s="1">
        <v>81.040000000000006</v>
      </c>
      <c r="AA5084" s="1">
        <v>78.569999999999993</v>
      </c>
      <c r="AB5084" s="71">
        <f t="shared" si="6478"/>
        <v>2.4700000000000131</v>
      </c>
      <c r="AC5084" s="53"/>
    </row>
    <row r="5085" spans="1:29" x14ac:dyDescent="0.25">
      <c r="A5085" s="53">
        <v>7001001</v>
      </c>
      <c r="B5085" s="89" t="s">
        <v>2689</v>
      </c>
      <c r="C5085" s="53" t="s">
        <v>436</v>
      </c>
      <c r="D5085" s="49" t="s">
        <v>2507</v>
      </c>
      <c r="E5085" s="47">
        <f>VLOOKUP('2012 Accountability Database'!A5082,Dems1112!$A$2:$G$1082,3)</f>
        <v>0.54</v>
      </c>
      <c r="F5085" s="66"/>
      <c r="G5085" s="52"/>
      <c r="M5085" s="1" t="s">
        <v>9</v>
      </c>
      <c r="N5085" s="14" t="s">
        <v>2504</v>
      </c>
      <c r="O5085" s="5"/>
      <c r="P5085" s="44" t="str">
        <f t="shared" ref="P5085" si="6502">IF(K5088="Yes",IF(L5088="Yes","Yes","No"),"No")</f>
        <v>No</v>
      </c>
      <c r="Q5085" s="108"/>
      <c r="R5085" s="5" t="s">
        <v>1</v>
      </c>
      <c r="S5085" s="1" t="s">
        <v>5</v>
      </c>
      <c r="T5085" s="1" t="s">
        <v>7</v>
      </c>
      <c r="U5085" s="5">
        <v>309</v>
      </c>
      <c r="V5085" s="1">
        <v>71.2</v>
      </c>
      <c r="W5085" s="1">
        <v>76.17</v>
      </c>
      <c r="X5085" s="6">
        <f t="shared" si="6466"/>
        <v>-4.9699999999999989</v>
      </c>
      <c r="Y5085" s="14">
        <v>147</v>
      </c>
      <c r="Z5085" s="1">
        <v>74.83</v>
      </c>
      <c r="AA5085" s="1">
        <v>74.099999999999994</v>
      </c>
      <c r="AB5085" s="71">
        <f t="shared" si="6478"/>
        <v>0.73000000000000398</v>
      </c>
      <c r="AC5085" s="53"/>
    </row>
    <row r="5086" spans="1:29" x14ac:dyDescent="0.25">
      <c r="A5086" s="53">
        <v>7001001</v>
      </c>
      <c r="B5086" s="89" t="s">
        <v>2689</v>
      </c>
      <c r="C5086" s="53" t="s">
        <v>436</v>
      </c>
      <c r="D5086" s="50" t="s">
        <v>2508</v>
      </c>
      <c r="E5086" s="47">
        <f>VLOOKUP('2012 Accountability Database'!A5082,Dems1112!$A$2:$G$1082,4)</f>
        <v>0.57999999999999996</v>
      </c>
      <c r="F5086" s="65" t="s">
        <v>2486</v>
      </c>
      <c r="G5086" s="62"/>
      <c r="H5086" s="13" t="str">
        <f>IF(V5086&gt;94,"Met",IF(X5086="--","n/a",IF(X5086&gt;=0,"Met","Did Not Meet")))</f>
        <v>Did Not Meet</v>
      </c>
      <c r="I5086" s="13" t="str">
        <f>IF(V5087&gt;94,"Met",IF(X5087="--","n/a",IF(X5087&gt;=0,"Met","Did Not Meet")))</f>
        <v>Did Not Meet</v>
      </c>
      <c r="J5086" s="13"/>
      <c r="K5086" s="13" t="str">
        <f>IF(Z5086&gt;94,"Met",IF(AB5086="--","n/a",IF(AB5086&gt;=0,"Met","Did Not Meet")))</f>
        <v>Did Not Meet</v>
      </c>
      <c r="L5086" s="13" t="str">
        <f>IF(Z5087&gt;94,"Met",IF(AB5087="--","n/a",IF(AB5087&gt;=0,"Met","Did Not Meet")))</f>
        <v>Did Not Meet</v>
      </c>
      <c r="M5086" s="1" t="s">
        <v>9</v>
      </c>
      <c r="N5086" s="68" t="s">
        <v>2497</v>
      </c>
      <c r="O5086" s="35"/>
      <c r="P5086" s="44"/>
      <c r="Q5086" s="108"/>
      <c r="R5086" s="5" t="s">
        <v>6</v>
      </c>
      <c r="S5086" s="1" t="s">
        <v>2</v>
      </c>
      <c r="T5086" s="1" t="s">
        <v>3</v>
      </c>
      <c r="U5086" s="5">
        <v>193</v>
      </c>
      <c r="V5086" s="1">
        <v>87.56</v>
      </c>
      <c r="W5086" s="1">
        <v>89.4</v>
      </c>
      <c r="X5086" s="6">
        <f t="shared" si="6466"/>
        <v>-1.8400000000000034</v>
      </c>
      <c r="Y5086" s="14">
        <v>100</v>
      </c>
      <c r="Z5086" s="1">
        <v>57</v>
      </c>
      <c r="AA5086" s="1">
        <v>69.040000000000006</v>
      </c>
      <c r="AB5086" s="72">
        <f t="shared" si="6478"/>
        <v>-12.040000000000006</v>
      </c>
      <c r="AC5086" s="53"/>
    </row>
    <row r="5087" spans="1:29" x14ac:dyDescent="0.25">
      <c r="A5087" s="53">
        <v>7001001</v>
      </c>
      <c r="B5087" s="89" t="s">
        <v>2689</v>
      </c>
      <c r="C5087" s="53" t="s">
        <v>436</v>
      </c>
      <c r="D5087" s="50" t="s">
        <v>974</v>
      </c>
      <c r="E5087" s="47" t="str">
        <f>VLOOKUP('2012 Accountability Database'!A5082,Dems1112!$A$2:$G$1082,5)</f>
        <v>K-4</v>
      </c>
      <c r="F5087" s="65" t="s">
        <v>2487</v>
      </c>
      <c r="G5087" s="62"/>
      <c r="H5087" s="13" t="str">
        <f>IF(V5088&gt;94,"Met",IF(X5088="--","n/a",IF(X5088&gt;=0,"Met","Did Not Meet")))</f>
        <v>Did Not Meet</v>
      </c>
      <c r="I5087" s="13" t="str">
        <f>IF(V5089&gt;94,"Met",IF(X5089="--","n/a",IF(X5089&gt;=0,"Met","Did Not Meet")))</f>
        <v>Did Not Meet</v>
      </c>
      <c r="J5087" s="13"/>
      <c r="K5087" s="13" t="str">
        <f>IF(Z5088&gt;94,"Met",IF(AB5088="--","n/a",IF(AB5088&gt;=0,"Met","Did Not Meet")))</f>
        <v>Did Not Meet</v>
      </c>
      <c r="L5087" s="13" t="str">
        <f>IF(Z5089&gt;94,"Met",IF(AB5089="--","n/a",IF(AB5089&gt;=0,"Met","Did Not Meet")))</f>
        <v>Did Not Meet</v>
      </c>
      <c r="M5087" s="5" t="s">
        <v>9</v>
      </c>
      <c r="N5087" s="14"/>
      <c r="O5087" s="35" t="s">
        <v>2506</v>
      </c>
      <c r="P5087" s="83" t="str">
        <f t="shared" ref="P5087" si="6503">IF(P5082="No"," ", IF(P5084="No"," ",IF(P5083="No", " ",IF(P5085="No"," ","X"))))</f>
        <v xml:space="preserve"> </v>
      </c>
      <c r="Q5087" s="108"/>
      <c r="R5087" s="5" t="s">
        <v>6</v>
      </c>
      <c r="S5087" s="5" t="s">
        <v>2</v>
      </c>
      <c r="T5087" s="5" t="s">
        <v>7</v>
      </c>
      <c r="U5087" s="5">
        <v>115</v>
      </c>
      <c r="V5087" s="5">
        <v>80</v>
      </c>
      <c r="W5087" s="5">
        <v>82.58</v>
      </c>
      <c r="X5087" s="8">
        <f t="shared" si="6466"/>
        <v>-2.5799999999999983</v>
      </c>
      <c r="Y5087" s="14">
        <v>52</v>
      </c>
      <c r="Z5087" s="5">
        <v>51.92</v>
      </c>
      <c r="AA5087" s="5">
        <v>66.12</v>
      </c>
      <c r="AB5087" s="72">
        <f t="shared" si="6478"/>
        <v>-14.200000000000003</v>
      </c>
      <c r="AC5087" s="53"/>
    </row>
    <row r="5088" spans="1:29" ht="15.75" x14ac:dyDescent="0.25">
      <c r="A5088" s="53">
        <v>7001001</v>
      </c>
      <c r="B5088" s="89" t="s">
        <v>2689</v>
      </c>
      <c r="C5088" s="53" t="s">
        <v>436</v>
      </c>
      <c r="D5088" s="50" t="s">
        <v>975</v>
      </c>
      <c r="E5088" s="48" t="str">
        <f>VLOOKUP('2012 Accountability Database'!A5082,Dems1112!$A$2:$G$1082,6)</f>
        <v>4 (Southwest AR)</v>
      </c>
      <c r="F5088" s="66"/>
      <c r="G5088" s="63" t="s">
        <v>2488</v>
      </c>
      <c r="H5088" s="61" t="str">
        <f t="shared" ref="H5088:I5088" si="6504">IF(H5086="Met","Yes",IF(H5087="Met","Yes","No"))</f>
        <v>No</v>
      </c>
      <c r="I5088" s="61" t="str">
        <f t="shared" si="6504"/>
        <v>No</v>
      </c>
      <c r="J5088" s="55"/>
      <c r="K5088" s="61" t="str">
        <f t="shared" ref="K5088:L5088" si="6505">IF(K5086="Met","Yes",IF(K5087="Met","Yes","No"))</f>
        <v>No</v>
      </c>
      <c r="L5088" s="61" t="str">
        <f t="shared" si="6505"/>
        <v>No</v>
      </c>
      <c r="M5088" s="5" t="s">
        <v>9</v>
      </c>
      <c r="N5088" s="14"/>
      <c r="O5088" s="35" t="s">
        <v>2505</v>
      </c>
      <c r="P5088" s="83" t="str">
        <f t="shared" ref="P5088" si="6506">IF(P5087="X"," ",IF(P5089="X"," ","X"))</f>
        <v xml:space="preserve"> </v>
      </c>
      <c r="Q5088" s="94" t="s">
        <v>2759</v>
      </c>
      <c r="R5088" s="5" t="s">
        <v>6</v>
      </c>
      <c r="S5088" s="5" t="s">
        <v>5</v>
      </c>
      <c r="T5088" s="5" t="s">
        <v>3</v>
      </c>
      <c r="U5088" s="5">
        <v>530</v>
      </c>
      <c r="V5088" s="5">
        <v>86.79</v>
      </c>
      <c r="W5088" s="5">
        <v>89.4</v>
      </c>
      <c r="X5088" s="8">
        <f t="shared" si="6466"/>
        <v>-2.6099999999999994</v>
      </c>
      <c r="Y5088" s="14">
        <v>269</v>
      </c>
      <c r="Z5088" s="5">
        <v>65.430000000000007</v>
      </c>
      <c r="AA5088" s="5">
        <v>69.040000000000006</v>
      </c>
      <c r="AB5088" s="72">
        <f t="shared" si="6478"/>
        <v>-3.6099999999999994</v>
      </c>
      <c r="AC5088" s="53"/>
    </row>
    <row r="5089" spans="1:29" x14ac:dyDescent="0.25">
      <c r="A5089" s="54">
        <v>7001001</v>
      </c>
      <c r="B5089" s="90" t="s">
        <v>2689</v>
      </c>
      <c r="C5089" s="54" t="s">
        <v>436</v>
      </c>
      <c r="D5089" s="4"/>
      <c r="E5089" s="4"/>
      <c r="F5089" s="67"/>
      <c r="G5089" s="64"/>
      <c r="H5089" s="43"/>
      <c r="I5089" s="43"/>
      <c r="J5089" s="43"/>
      <c r="K5089" s="43"/>
      <c r="L5089" s="43"/>
      <c r="M5089" s="4" t="s">
        <v>9</v>
      </c>
      <c r="N5089" s="15"/>
      <c r="O5089" s="38" t="s">
        <v>2482</v>
      </c>
      <c r="P5089" s="84" t="str">
        <f>IF(E5083="Achieving School"," ","X")</f>
        <v>X</v>
      </c>
      <c r="Q5089" s="91"/>
      <c r="R5089" s="4" t="s">
        <v>6</v>
      </c>
      <c r="S5089" s="4" t="s">
        <v>5</v>
      </c>
      <c r="T5089" s="4" t="s">
        <v>7</v>
      </c>
      <c r="U5089" s="4">
        <v>309</v>
      </c>
      <c r="V5089" s="4">
        <v>78.959999999999994</v>
      </c>
      <c r="W5089" s="4">
        <v>82.58</v>
      </c>
      <c r="X5089" s="7">
        <f t="shared" si="6466"/>
        <v>-3.6200000000000045</v>
      </c>
      <c r="Y5089" s="15">
        <v>147</v>
      </c>
      <c r="Z5089" s="4">
        <v>62.59</v>
      </c>
      <c r="AA5089" s="4">
        <v>66.12</v>
      </c>
      <c r="AB5089" s="73">
        <f t="shared" si="6478"/>
        <v>-3.5300000000000011</v>
      </c>
      <c r="AC5089" s="54"/>
    </row>
    <row r="5090" spans="1:29" x14ac:dyDescent="0.25">
      <c r="A5090" s="1">
        <v>7001004</v>
      </c>
      <c r="B5090" s="87" t="s">
        <v>2689</v>
      </c>
      <c r="C5090" s="55" t="s">
        <v>437</v>
      </c>
      <c r="E5090" s="42"/>
      <c r="F5090" s="65" t="s">
        <v>2483</v>
      </c>
      <c r="G5090" s="62"/>
      <c r="H5090" s="37" t="str">
        <f>IF(V5090&gt;94,"Met",IF(X5090="--","n/a",IF(X5090&gt;=0,"Met","Did Not Meet")))</f>
        <v>Met</v>
      </c>
      <c r="I5090" s="37" t="str">
        <f>IF(V5091&gt;94,"Met",IF(X5091="--","n/a",IF(X5091&gt;=0,"Met","Did Not Meet")))</f>
        <v>Met</v>
      </c>
      <c r="K5090" s="13" t="str">
        <f>IF(Z5090&gt;94,"Met",IF(AB5090="--","n/a",IF(AB5090&gt;=0,"Met","Did Not Meet")))</f>
        <v>Met</v>
      </c>
      <c r="L5090" s="13" t="str">
        <f>IF(Z5091&gt;94,"Met",IF(AB5091="--","n/a",IF(AB5091&gt;=0,"Met","Did Not Meet")))</f>
        <v>Met</v>
      </c>
      <c r="M5090" s="1" t="s">
        <v>4</v>
      </c>
      <c r="N5090" s="14" t="s">
        <v>2502</v>
      </c>
      <c r="O5090" s="5"/>
      <c r="P5090" s="44" t="str">
        <f t="shared" ref="P5090" si="6507">IF(H5092="Yes",IF(I5092="Yes","Yes","No"),"No")</f>
        <v>Yes</v>
      </c>
      <c r="Q5090" s="93"/>
      <c r="R5090" s="5" t="s">
        <v>1</v>
      </c>
      <c r="S5090" s="1" t="s">
        <v>2</v>
      </c>
      <c r="T5090" s="1" t="s">
        <v>3</v>
      </c>
      <c r="U5090" s="5">
        <v>169</v>
      </c>
      <c r="V5090" s="1">
        <v>88.17</v>
      </c>
      <c r="W5090" s="1">
        <v>82.02</v>
      </c>
      <c r="X5090" s="9">
        <f t="shared" si="6466"/>
        <v>6.1500000000000057</v>
      </c>
      <c r="Y5090" s="14">
        <v>75</v>
      </c>
      <c r="Z5090" s="1">
        <v>93.33</v>
      </c>
      <c r="AA5090" s="1">
        <v>84.72</v>
      </c>
      <c r="AB5090" s="71">
        <f t="shared" si="6478"/>
        <v>8.61</v>
      </c>
      <c r="AC5090" s="36"/>
    </row>
    <row r="5091" spans="1:29" ht="15.75" x14ac:dyDescent="0.25">
      <c r="A5091" s="53">
        <v>7001004</v>
      </c>
      <c r="B5091" s="89" t="s">
        <v>2689</v>
      </c>
      <c r="C5091" s="53" t="s">
        <v>437</v>
      </c>
      <c r="D5091" s="49" t="s">
        <v>2498</v>
      </c>
      <c r="E5091" s="34" t="str">
        <f>M5090</f>
        <v>Achieving School</v>
      </c>
      <c r="F5091" s="65" t="s">
        <v>2484</v>
      </c>
      <c r="G5091" s="62"/>
      <c r="H5091" s="13" t="str">
        <f>IF(V5092&gt;94,"Met",IF(X5092="--","n/a",IF(X5092&gt;=0,"Met","Did Not Meet")))</f>
        <v>Did Not Meet</v>
      </c>
      <c r="I5091" s="13" t="str">
        <f>IF(V5093&gt;94,"Met",IF(X5093="--","n/a",IF(X5093&gt;=0,"Met","Did Not Meet")))</f>
        <v>Did Not Meet</v>
      </c>
      <c r="K5091" s="13" t="str">
        <f>IF(Z5092&gt;94,"Met",IF(AB5092="--","n/a",IF(AB5092&gt;=0,"Met","Did Not Meet")))</f>
        <v>Met</v>
      </c>
      <c r="L5091" s="13" t="str">
        <f>IF(Z5093&gt;94,"Met",IF(AB5093="--","n/a",IF(AB5093&gt;=0,"Met","Did Not Meet")))</f>
        <v>Met</v>
      </c>
      <c r="M5091" s="1" t="s">
        <v>4</v>
      </c>
      <c r="N5091" s="14" t="s">
        <v>2501</v>
      </c>
      <c r="O5091" s="5"/>
      <c r="P5091" s="44" t="str">
        <f t="shared" ref="P5091" si="6508">IF(K5092="Yes",IF(L5092="Yes","Yes","No"),"No")</f>
        <v>Yes</v>
      </c>
      <c r="Q5091" s="94" t="s">
        <v>2759</v>
      </c>
      <c r="R5091" s="5" t="s">
        <v>1</v>
      </c>
      <c r="S5091" s="1" t="s">
        <v>2</v>
      </c>
      <c r="T5091" s="1" t="s">
        <v>7</v>
      </c>
      <c r="U5091" s="5">
        <v>97</v>
      </c>
      <c r="V5091" s="1">
        <v>82.47</v>
      </c>
      <c r="W5091" s="1">
        <v>74.540000000000006</v>
      </c>
      <c r="X5091" s="9">
        <f t="shared" si="6466"/>
        <v>7.9299999999999926</v>
      </c>
      <c r="Y5091" s="14">
        <v>41</v>
      </c>
      <c r="Z5091" s="1">
        <v>90.24</v>
      </c>
      <c r="AA5091" s="1">
        <v>78.17</v>
      </c>
      <c r="AB5091" s="71">
        <f t="shared" si="6478"/>
        <v>12.069999999999993</v>
      </c>
      <c r="AC5091" s="53"/>
    </row>
    <row r="5092" spans="1:29" ht="15" customHeight="1" x14ac:dyDescent="0.25">
      <c r="A5092" s="53">
        <v>7001004</v>
      </c>
      <c r="B5092" s="89" t="s">
        <v>2689</v>
      </c>
      <c r="C5092" s="53" t="s">
        <v>437</v>
      </c>
      <c r="D5092" s="49" t="s">
        <v>2499</v>
      </c>
      <c r="E5092" s="35" t="str">
        <f>VLOOKUP('2012 Accountability Database'!$A5090,'2011 AYP'!A$2:B$1072,2)</f>
        <v xml:space="preserve"> A (Alert)</v>
      </c>
      <c r="F5092" s="66"/>
      <c r="G5092" s="63" t="s">
        <v>2485</v>
      </c>
      <c r="H5092" s="60" t="str">
        <f t="shared" ref="H5092:I5092" si="6509">IF(H5090="Met","Yes",IF(H5091="Met","Yes","No"))</f>
        <v>Yes</v>
      </c>
      <c r="I5092" s="60" t="str">
        <f t="shared" si="6509"/>
        <v>Yes</v>
      </c>
      <c r="J5092" s="42"/>
      <c r="K5092" s="60" t="str">
        <f t="shared" ref="K5092:L5092" si="6510">IF(K5090="Met","Yes",IF(K5091="Met","Yes","No"))</f>
        <v>Yes</v>
      </c>
      <c r="L5092" s="60" t="str">
        <f t="shared" si="6510"/>
        <v>Yes</v>
      </c>
      <c r="M5092" s="1" t="s">
        <v>4</v>
      </c>
      <c r="N5092" s="14" t="s">
        <v>2503</v>
      </c>
      <c r="O5092" s="5"/>
      <c r="P5092" s="44" t="str">
        <f t="shared" ref="P5092" si="6511">IF(H5096="Yes",IF(I5096="Yes","Yes","No"),"No")</f>
        <v>Yes</v>
      </c>
      <c r="Q5092" s="108" t="s">
        <v>2758</v>
      </c>
      <c r="R5092" s="5" t="s">
        <v>1</v>
      </c>
      <c r="S5092" s="1" t="s">
        <v>5</v>
      </c>
      <c r="T5092" s="1" t="s">
        <v>3</v>
      </c>
      <c r="U5092" s="5">
        <v>485</v>
      </c>
      <c r="V5092" s="1">
        <v>80.41</v>
      </c>
      <c r="W5092" s="1">
        <v>82.02</v>
      </c>
      <c r="X5092" s="6">
        <f t="shared" si="6466"/>
        <v>-1.6099999999999994</v>
      </c>
      <c r="Y5092" s="14">
        <v>219</v>
      </c>
      <c r="Z5092" s="1">
        <v>85.84</v>
      </c>
      <c r="AA5092" s="1">
        <v>84.72</v>
      </c>
      <c r="AB5092" s="71">
        <f t="shared" si="6478"/>
        <v>1.1200000000000045</v>
      </c>
      <c r="AC5092" s="53"/>
    </row>
    <row r="5093" spans="1:29" x14ac:dyDescent="0.25">
      <c r="A5093" s="53">
        <v>7001004</v>
      </c>
      <c r="B5093" s="89" t="s">
        <v>2689</v>
      </c>
      <c r="C5093" s="53" t="s">
        <v>437</v>
      </c>
      <c r="D5093" s="49" t="s">
        <v>2507</v>
      </c>
      <c r="E5093" s="47">
        <f>VLOOKUP('2012 Accountability Database'!A5090,Dems1112!$A$2:$G$1082,3)</f>
        <v>0.43</v>
      </c>
      <c r="F5093" s="66"/>
      <c r="G5093" s="52"/>
      <c r="M5093" s="1" t="s">
        <v>4</v>
      </c>
      <c r="N5093" s="14" t="s">
        <v>2504</v>
      </c>
      <c r="O5093" s="5"/>
      <c r="P5093" s="44" t="str">
        <f t="shared" ref="P5093" si="6512">IF(K5096="Yes",IF(L5096="Yes","Yes","No"),"No")</f>
        <v>No</v>
      </c>
      <c r="Q5093" s="108"/>
      <c r="R5093" s="5" t="s">
        <v>1</v>
      </c>
      <c r="S5093" s="1" t="s">
        <v>5</v>
      </c>
      <c r="T5093" s="1" t="s">
        <v>7</v>
      </c>
      <c r="U5093" s="5">
        <v>318</v>
      </c>
      <c r="V5093" s="1">
        <v>73.58</v>
      </c>
      <c r="W5093" s="1">
        <v>74.540000000000006</v>
      </c>
      <c r="X5093" s="6">
        <f t="shared" si="6466"/>
        <v>-0.96000000000000796</v>
      </c>
      <c r="Y5093" s="14">
        <v>140</v>
      </c>
      <c r="Z5093" s="1">
        <v>80.709999999999994</v>
      </c>
      <c r="AA5093" s="1">
        <v>78.17</v>
      </c>
      <c r="AB5093" s="71">
        <f t="shared" si="6478"/>
        <v>2.539999999999992</v>
      </c>
      <c r="AC5093" s="53"/>
    </row>
    <row r="5094" spans="1:29" x14ac:dyDescent="0.25">
      <c r="A5094" s="53">
        <v>7001004</v>
      </c>
      <c r="B5094" s="89" t="s">
        <v>2689</v>
      </c>
      <c r="C5094" s="53" t="s">
        <v>437</v>
      </c>
      <c r="D5094" s="50" t="s">
        <v>2508</v>
      </c>
      <c r="E5094" s="47">
        <f>VLOOKUP('2012 Accountability Database'!A5090,Dems1112!$A$2:$G$1082,4)</f>
        <v>0.51</v>
      </c>
      <c r="F5094" s="65" t="s">
        <v>2486</v>
      </c>
      <c r="G5094" s="62"/>
      <c r="H5094" s="13" t="str">
        <f>IF(V5094&gt;94,"Met",IF(X5094="--","n/a",IF(X5094&gt;=0,"Met","Did Not Meet")))</f>
        <v>Met</v>
      </c>
      <c r="I5094" s="13" t="str">
        <f>IF(V5095&gt;94,"Met",IF(X5095="--","n/a",IF(X5095&gt;=0,"Met","Did Not Meet")))</f>
        <v>Met</v>
      </c>
      <c r="J5094" s="13"/>
      <c r="K5094" s="13" t="str">
        <f>IF(Z5094&gt;94,"Met",IF(AB5094="--","n/a",IF(AB5094&gt;=0,"Met","Did Not Meet")))</f>
        <v>Did Not Meet</v>
      </c>
      <c r="L5094" s="13" t="str">
        <f>IF(Z5095&gt;94,"Met",IF(AB5095="--","n/a",IF(AB5095&gt;=0,"Met","Did Not Meet")))</f>
        <v>Did Not Meet</v>
      </c>
      <c r="M5094" s="1" t="s">
        <v>4</v>
      </c>
      <c r="N5094" s="68" t="s">
        <v>2497</v>
      </c>
      <c r="O5094" s="35"/>
      <c r="P5094" s="44"/>
      <c r="Q5094" s="108"/>
      <c r="R5094" s="5" t="s">
        <v>6</v>
      </c>
      <c r="S5094" s="1" t="s">
        <v>2</v>
      </c>
      <c r="T5094" s="1" t="s">
        <v>3</v>
      </c>
      <c r="U5094" s="5">
        <v>169</v>
      </c>
      <c r="V5094" s="1">
        <v>87.57</v>
      </c>
      <c r="W5094" s="1">
        <v>79.7</v>
      </c>
      <c r="X5094" s="9">
        <f t="shared" si="6466"/>
        <v>7.8699999999999903</v>
      </c>
      <c r="Y5094" s="14">
        <v>75</v>
      </c>
      <c r="Z5094" s="1">
        <v>53.33</v>
      </c>
      <c r="AA5094" s="1">
        <v>68.05</v>
      </c>
      <c r="AB5094" s="72">
        <f t="shared" si="6478"/>
        <v>-14.719999999999999</v>
      </c>
      <c r="AC5094" s="53"/>
    </row>
    <row r="5095" spans="1:29" x14ac:dyDescent="0.25">
      <c r="A5095" s="53">
        <v>7001004</v>
      </c>
      <c r="B5095" s="89" t="s">
        <v>2689</v>
      </c>
      <c r="C5095" s="53" t="s">
        <v>437</v>
      </c>
      <c r="D5095" s="50" t="s">
        <v>974</v>
      </c>
      <c r="E5095" s="47" t="str">
        <f>VLOOKUP('2012 Accountability Database'!A5090,Dems1112!$A$2:$G$1082,5)</f>
        <v>K-4</v>
      </c>
      <c r="F5095" s="65" t="s">
        <v>2487</v>
      </c>
      <c r="G5095" s="62"/>
      <c r="H5095" s="13" t="str">
        <f>IF(V5096&gt;94,"Met",IF(X5096="--","n/a",IF(X5096&gt;=0,"Met","Did Not Meet")))</f>
        <v>Met</v>
      </c>
      <c r="I5095" s="13" t="str">
        <f>IF(V5097&gt;94,"Met",IF(X5097="--","n/a",IF(X5097&gt;=0,"Met","Did Not Meet")))</f>
        <v>Met</v>
      </c>
      <c r="J5095" s="13"/>
      <c r="K5095" s="13" t="str">
        <f>IF(Z5096&gt;94,"Met",IF(AB5096="--","n/a",IF(AB5096&gt;=0,"Met","Did Not Meet")))</f>
        <v>Did Not Meet</v>
      </c>
      <c r="L5095" s="13" t="str">
        <f>IF(Z5097&gt;94,"Met",IF(AB5097="--","n/a",IF(AB5097&gt;=0,"Met","Did Not Meet")))</f>
        <v>Met</v>
      </c>
      <c r="M5095" s="1" t="s">
        <v>4</v>
      </c>
      <c r="N5095" s="14"/>
      <c r="O5095" s="35" t="s">
        <v>2506</v>
      </c>
      <c r="P5095" s="83" t="str">
        <f t="shared" ref="P5095" si="6513">IF(P5090="No"," ", IF(P5092="No"," ",IF(P5091="No", " ",IF(P5093="No"," ","X"))))</f>
        <v xml:space="preserve"> </v>
      </c>
      <c r="Q5095" s="108"/>
      <c r="R5095" s="5" t="s">
        <v>6</v>
      </c>
      <c r="S5095" s="1" t="s">
        <v>2</v>
      </c>
      <c r="T5095" s="1" t="s">
        <v>7</v>
      </c>
      <c r="U5095" s="5">
        <v>97</v>
      </c>
      <c r="V5095" s="1">
        <v>82.47</v>
      </c>
      <c r="W5095" s="1">
        <v>72.84</v>
      </c>
      <c r="X5095" s="9">
        <f t="shared" si="6466"/>
        <v>9.6299999999999955</v>
      </c>
      <c r="Y5095" s="14">
        <v>41</v>
      </c>
      <c r="Z5095" s="1">
        <v>48.78</v>
      </c>
      <c r="AA5095" s="1">
        <v>62.89</v>
      </c>
      <c r="AB5095" s="72">
        <f t="shared" si="6478"/>
        <v>-14.11</v>
      </c>
      <c r="AC5095" s="53"/>
    </row>
    <row r="5096" spans="1:29" ht="15.75" x14ac:dyDescent="0.25">
      <c r="A5096" s="53">
        <v>7001004</v>
      </c>
      <c r="B5096" s="89" t="s">
        <v>2689</v>
      </c>
      <c r="C5096" s="53" t="s">
        <v>437</v>
      </c>
      <c r="D5096" s="50" t="s">
        <v>975</v>
      </c>
      <c r="E5096" s="48" t="str">
        <f>VLOOKUP('2012 Accountability Database'!A5090,Dems1112!$A$2:$G$1082,6)</f>
        <v>4 (Southwest AR)</v>
      </c>
      <c r="F5096" s="66"/>
      <c r="G5096" s="63" t="s">
        <v>2488</v>
      </c>
      <c r="H5096" s="61" t="str">
        <f t="shared" ref="H5096:I5096" si="6514">IF(H5094="Met","Yes",IF(H5095="Met","Yes","No"))</f>
        <v>Yes</v>
      </c>
      <c r="I5096" s="61" t="str">
        <f t="shared" si="6514"/>
        <v>Yes</v>
      </c>
      <c r="J5096" s="55"/>
      <c r="K5096" s="61" t="str">
        <f t="shared" ref="K5096:L5096" si="6515">IF(K5094="Met","Yes",IF(K5095="Met","Yes","No"))</f>
        <v>No</v>
      </c>
      <c r="L5096" s="61" t="str">
        <f t="shared" si="6515"/>
        <v>Yes</v>
      </c>
      <c r="M5096" s="5" t="s">
        <v>4</v>
      </c>
      <c r="N5096" s="14"/>
      <c r="O5096" s="35" t="s">
        <v>2505</v>
      </c>
      <c r="P5096" s="83" t="str">
        <f t="shared" ref="P5096" si="6516">IF(P5095="X"," ",IF(P5097="X"," ","X"))</f>
        <v>X</v>
      </c>
      <c r="Q5096" s="94" t="s">
        <v>2759</v>
      </c>
      <c r="R5096" s="5" t="s">
        <v>6</v>
      </c>
      <c r="S5096" s="5" t="s">
        <v>5</v>
      </c>
      <c r="T5096" s="5" t="s">
        <v>3</v>
      </c>
      <c r="U5096" s="5">
        <v>485</v>
      </c>
      <c r="V5096" s="5">
        <v>81.650000000000006</v>
      </c>
      <c r="W5096" s="5">
        <v>79.7</v>
      </c>
      <c r="X5096" s="11">
        <f t="shared" si="6466"/>
        <v>1.9500000000000028</v>
      </c>
      <c r="Y5096" s="14">
        <v>220</v>
      </c>
      <c r="Z5096" s="5">
        <v>66.36</v>
      </c>
      <c r="AA5096" s="5">
        <v>68.05</v>
      </c>
      <c r="AB5096" s="72">
        <f t="shared" si="6478"/>
        <v>-1.6899999999999977</v>
      </c>
      <c r="AC5096" s="53"/>
    </row>
    <row r="5097" spans="1:29" x14ac:dyDescent="0.25">
      <c r="A5097" s="54">
        <v>7001004</v>
      </c>
      <c r="B5097" s="90" t="s">
        <v>2689</v>
      </c>
      <c r="C5097" s="54" t="s">
        <v>437</v>
      </c>
      <c r="D5097" s="4"/>
      <c r="E5097" s="4"/>
      <c r="F5097" s="67"/>
      <c r="G5097" s="64"/>
      <c r="H5097" s="43"/>
      <c r="I5097" s="43"/>
      <c r="J5097" s="43"/>
      <c r="K5097" s="43"/>
      <c r="L5097" s="43"/>
      <c r="M5097" s="4" t="s">
        <v>4</v>
      </c>
      <c r="N5097" s="15"/>
      <c r="O5097" s="38" t="s">
        <v>2482</v>
      </c>
      <c r="P5097" s="84" t="str">
        <f>IF(E5091="Achieving School"," ","X")</f>
        <v xml:space="preserve"> </v>
      </c>
      <c r="Q5097" s="91"/>
      <c r="R5097" s="4" t="s">
        <v>6</v>
      </c>
      <c r="S5097" s="4" t="s">
        <v>5</v>
      </c>
      <c r="T5097" s="4" t="s">
        <v>7</v>
      </c>
      <c r="U5097" s="4">
        <v>318</v>
      </c>
      <c r="V5097" s="4">
        <v>75.47</v>
      </c>
      <c r="W5097" s="4">
        <v>72.84</v>
      </c>
      <c r="X5097" s="10">
        <f t="shared" si="6466"/>
        <v>2.6299999999999955</v>
      </c>
      <c r="Y5097" s="15">
        <v>141</v>
      </c>
      <c r="Z5097" s="4">
        <v>63.12</v>
      </c>
      <c r="AA5097" s="4">
        <v>62.89</v>
      </c>
      <c r="AB5097" s="74">
        <f t="shared" si="6478"/>
        <v>0.22999999999999687</v>
      </c>
      <c r="AC5097" s="54"/>
    </row>
    <row r="5098" spans="1:29" x14ac:dyDescent="0.25">
      <c r="A5098" s="1">
        <v>7001005</v>
      </c>
      <c r="B5098" s="87" t="s">
        <v>2689</v>
      </c>
      <c r="C5098" s="55" t="s">
        <v>438</v>
      </c>
      <c r="E5098" s="42"/>
      <c r="F5098" s="65" t="s">
        <v>2483</v>
      </c>
      <c r="G5098" s="62"/>
      <c r="H5098" s="37" t="str">
        <f>IF(V5098&gt;94,"Met",IF(X5098="--","n/a",IF(X5098&gt;=0,"Met","Did Not Meet")))</f>
        <v>Met</v>
      </c>
      <c r="I5098" s="37" t="str">
        <f>IF(V5099&gt;94,"Met",IF(X5099="--","n/a",IF(X5099&gt;=0,"Met","Did Not Meet")))</f>
        <v>Met</v>
      </c>
      <c r="K5098" s="13" t="str">
        <f>IF(Z5098&gt;94,"Met",IF(AB5098="--","n/a",IF(AB5098&gt;=0,"Met","Did Not Meet")))</f>
        <v>Met</v>
      </c>
      <c r="L5098" s="13" t="str">
        <f>IF(Z5099&gt;94,"Met",IF(AB5099="--","n/a",IF(AB5099&gt;=0,"Met","Did Not Meet")))</f>
        <v>Met</v>
      </c>
      <c r="M5098" s="1" t="s">
        <v>9</v>
      </c>
      <c r="N5098" s="14" t="s">
        <v>2502</v>
      </c>
      <c r="O5098" s="5"/>
      <c r="P5098" s="44" t="str">
        <f t="shared" ref="P5098" si="6517">IF(H5100="Yes",IF(I5100="Yes","Yes","No"),"No")</f>
        <v>Yes</v>
      </c>
      <c r="Q5098" s="93"/>
      <c r="R5098" s="5" t="s">
        <v>1</v>
      </c>
      <c r="S5098" s="1" t="s">
        <v>2</v>
      </c>
      <c r="T5098" s="1" t="s">
        <v>3</v>
      </c>
      <c r="U5098" s="5">
        <v>76</v>
      </c>
      <c r="V5098" s="1">
        <v>78.95</v>
      </c>
      <c r="W5098" s="1">
        <v>77.08</v>
      </c>
      <c r="X5098" s="9">
        <f t="shared" si="6466"/>
        <v>1.8700000000000045</v>
      </c>
      <c r="Y5098" s="14">
        <v>38</v>
      </c>
      <c r="Z5098" s="1">
        <v>86.84</v>
      </c>
      <c r="AA5098" s="1">
        <v>73.81</v>
      </c>
      <c r="AB5098" s="71">
        <f t="shared" si="6478"/>
        <v>13.030000000000001</v>
      </c>
      <c r="AC5098" s="36"/>
    </row>
    <row r="5099" spans="1:29" ht="15.75" x14ac:dyDescent="0.25">
      <c r="A5099" s="53">
        <v>7001005</v>
      </c>
      <c r="B5099" s="89" t="s">
        <v>2689</v>
      </c>
      <c r="C5099" s="53" t="s">
        <v>438</v>
      </c>
      <c r="D5099" s="49" t="s">
        <v>2498</v>
      </c>
      <c r="E5099" s="34" t="str">
        <f>M5098</f>
        <v>Needs Improvement School</v>
      </c>
      <c r="F5099" s="65" t="s">
        <v>2484</v>
      </c>
      <c r="G5099" s="62"/>
      <c r="H5099" s="13" t="str">
        <f>IF(V5100&gt;94,"Met",IF(X5100="--","n/a",IF(X5100&gt;=0,"Met","Did Not Meet")))</f>
        <v>Did Not Meet</v>
      </c>
      <c r="I5099" s="13" t="str">
        <f>IF(V5101&gt;94,"Met",IF(X5101="--","n/a",IF(X5101&gt;=0,"Met","Did Not Meet")))</f>
        <v>Did Not Meet</v>
      </c>
      <c r="K5099" s="13" t="str">
        <f>IF(Z5100&gt;94,"Met",IF(AB5100="--","n/a",IF(AB5100&gt;=0,"Met","Did Not Meet")))</f>
        <v>Met</v>
      </c>
      <c r="L5099" s="13" t="str">
        <f>IF(Z5101&gt;94,"Met",IF(AB5101="--","n/a",IF(AB5101&gt;=0,"Met","Did Not Meet")))</f>
        <v>Met</v>
      </c>
      <c r="M5099" s="1" t="s">
        <v>9</v>
      </c>
      <c r="N5099" s="14" t="s">
        <v>2501</v>
      </c>
      <c r="O5099" s="5"/>
      <c r="P5099" s="44" t="str">
        <f t="shared" ref="P5099" si="6518">IF(K5100="Yes",IF(L5100="Yes","Yes","No"),"No")</f>
        <v>Yes</v>
      </c>
      <c r="Q5099" s="94" t="s">
        <v>2759</v>
      </c>
      <c r="R5099" s="5" t="s">
        <v>1</v>
      </c>
      <c r="S5099" s="1" t="s">
        <v>2</v>
      </c>
      <c r="T5099" s="1" t="s">
        <v>7</v>
      </c>
      <c r="U5099" s="5">
        <v>71</v>
      </c>
      <c r="V5099" s="1">
        <v>77.459999999999994</v>
      </c>
      <c r="W5099" s="1">
        <v>77.349999999999994</v>
      </c>
      <c r="X5099" s="9">
        <f t="shared" si="6466"/>
        <v>0.10999999999999943</v>
      </c>
      <c r="Y5099" s="14">
        <v>35</v>
      </c>
      <c r="Z5099" s="1">
        <v>88.57</v>
      </c>
      <c r="AA5099" s="1">
        <v>74.099999999999994</v>
      </c>
      <c r="AB5099" s="71">
        <f t="shared" si="6478"/>
        <v>14.469999999999999</v>
      </c>
      <c r="AC5099" s="53"/>
    </row>
    <row r="5100" spans="1:29" ht="15" customHeight="1" x14ac:dyDescent="0.25">
      <c r="A5100" s="53">
        <v>7001005</v>
      </c>
      <c r="B5100" s="89" t="s">
        <v>2689</v>
      </c>
      <c r="C5100" s="53" t="s">
        <v>438</v>
      </c>
      <c r="D5100" s="49" t="s">
        <v>2499</v>
      </c>
      <c r="E5100" s="35" t="str">
        <f>VLOOKUP('2012 Accountability Database'!$A5098,'2011 AYP'!A$2:B$1072,2)</f>
        <v xml:space="preserve"> MS (Met Standards)</v>
      </c>
      <c r="F5100" s="66"/>
      <c r="G5100" s="63" t="s">
        <v>2485</v>
      </c>
      <c r="H5100" s="60" t="str">
        <f t="shared" ref="H5100:I5100" si="6519">IF(H5098="Met","Yes",IF(H5099="Met","Yes","No"))</f>
        <v>Yes</v>
      </c>
      <c r="I5100" s="60" t="str">
        <f t="shared" si="6519"/>
        <v>Yes</v>
      </c>
      <c r="J5100" s="42"/>
      <c r="K5100" s="60" t="str">
        <f t="shared" ref="K5100:L5100" si="6520">IF(K5098="Met","Yes",IF(K5099="Met","Yes","No"))</f>
        <v>Yes</v>
      </c>
      <c r="L5100" s="60" t="str">
        <f t="shared" si="6520"/>
        <v>Yes</v>
      </c>
      <c r="M5100" s="5" t="s">
        <v>9</v>
      </c>
      <c r="N5100" s="14" t="s">
        <v>2503</v>
      </c>
      <c r="O5100" s="5"/>
      <c r="P5100" s="44" t="str">
        <f t="shared" ref="P5100" si="6521">IF(H5104="Yes",IF(I5104="Yes","Yes","No"),"No")</f>
        <v>No</v>
      </c>
      <c r="Q5100" s="108" t="s">
        <v>2758</v>
      </c>
      <c r="R5100" s="5" t="s">
        <v>1</v>
      </c>
      <c r="S5100" s="5" t="s">
        <v>5</v>
      </c>
      <c r="T5100" s="5" t="s">
        <v>3</v>
      </c>
      <c r="U5100" s="5">
        <v>255</v>
      </c>
      <c r="V5100" s="5">
        <v>75.290000000000006</v>
      </c>
      <c r="W5100" s="5">
        <v>77.08</v>
      </c>
      <c r="X5100" s="8">
        <f t="shared" si="6466"/>
        <v>-1.789999999999992</v>
      </c>
      <c r="Y5100" s="14">
        <v>124</v>
      </c>
      <c r="Z5100" s="5">
        <v>79.84</v>
      </c>
      <c r="AA5100" s="5">
        <v>73.81</v>
      </c>
      <c r="AB5100" s="71">
        <f t="shared" si="6478"/>
        <v>6.0300000000000011</v>
      </c>
      <c r="AC5100" s="53"/>
    </row>
    <row r="5101" spans="1:29" x14ac:dyDescent="0.25">
      <c r="A5101" s="53">
        <v>7001005</v>
      </c>
      <c r="B5101" s="89" t="s">
        <v>2689</v>
      </c>
      <c r="C5101" s="53" t="s">
        <v>438</v>
      </c>
      <c r="D5101" s="49" t="s">
        <v>2507</v>
      </c>
      <c r="E5101" s="47">
        <f>VLOOKUP('2012 Accountability Database'!A5098,Dems1112!$A$2:$G$1082,3)</f>
        <v>0.91</v>
      </c>
      <c r="F5101" s="66"/>
      <c r="G5101" s="52"/>
      <c r="M5101" s="5" t="s">
        <v>9</v>
      </c>
      <c r="N5101" s="14" t="s">
        <v>2504</v>
      </c>
      <c r="O5101" s="5"/>
      <c r="P5101" s="44" t="str">
        <f t="shared" ref="P5101" si="6522">IF(K5104="Yes",IF(L5104="Yes","Yes","No"),"No")</f>
        <v>No</v>
      </c>
      <c r="Q5101" s="108"/>
      <c r="R5101" s="5" t="s">
        <v>1</v>
      </c>
      <c r="S5101" s="5" t="s">
        <v>5</v>
      </c>
      <c r="T5101" s="5" t="s">
        <v>7</v>
      </c>
      <c r="U5101" s="5">
        <v>234</v>
      </c>
      <c r="V5101" s="5">
        <v>74.790000000000006</v>
      </c>
      <c r="W5101" s="5">
        <v>77.349999999999994</v>
      </c>
      <c r="X5101" s="8">
        <f t="shared" si="6466"/>
        <v>-2.5599999999999881</v>
      </c>
      <c r="Y5101" s="14">
        <v>113</v>
      </c>
      <c r="Z5101" s="5">
        <v>80.53</v>
      </c>
      <c r="AA5101" s="5">
        <v>74.099999999999994</v>
      </c>
      <c r="AB5101" s="71">
        <f t="shared" si="6478"/>
        <v>6.4300000000000068</v>
      </c>
      <c r="AC5101" s="53"/>
    </row>
    <row r="5102" spans="1:29" x14ac:dyDescent="0.25">
      <c r="A5102" s="53">
        <v>7001005</v>
      </c>
      <c r="B5102" s="89" t="s">
        <v>2689</v>
      </c>
      <c r="C5102" s="53" t="s">
        <v>438</v>
      </c>
      <c r="D5102" s="50" t="s">
        <v>2508</v>
      </c>
      <c r="E5102" s="47">
        <f>VLOOKUP('2012 Accountability Database'!A5098,Dems1112!$A$2:$G$1082,4)</f>
        <v>0.92</v>
      </c>
      <c r="F5102" s="65" t="s">
        <v>2486</v>
      </c>
      <c r="G5102" s="62"/>
      <c r="H5102" s="13" t="str">
        <f>IF(V5102&gt;94,"Met",IF(X5102="--","n/a",IF(X5102&gt;=0,"Met","Did Not Meet")))</f>
        <v>Did Not Meet</v>
      </c>
      <c r="I5102" s="13" t="str">
        <f>IF(V5103&gt;94,"Met",IF(X5103="--","n/a",IF(X5103&gt;=0,"Met","Did Not Meet")))</f>
        <v>Did Not Meet</v>
      </c>
      <c r="J5102" s="13"/>
      <c r="K5102" s="13" t="str">
        <f>IF(Z5102&gt;94,"Met",IF(AB5102="--","n/a",IF(AB5102&gt;=0,"Met","Did Not Meet")))</f>
        <v>Did Not Meet</v>
      </c>
      <c r="L5102" s="13" t="str">
        <f>IF(Z5103&gt;94,"Met",IF(AB5103="--","n/a",IF(AB5103&gt;=0,"Met","Did Not Meet")))</f>
        <v>Did Not Meet</v>
      </c>
      <c r="M5102" s="5" t="s">
        <v>9</v>
      </c>
      <c r="N5102" s="68" t="s">
        <v>2497</v>
      </c>
      <c r="O5102" s="35"/>
      <c r="P5102" s="44"/>
      <c r="Q5102" s="108"/>
      <c r="R5102" s="5" t="s">
        <v>6</v>
      </c>
      <c r="S5102" s="5" t="s">
        <v>2</v>
      </c>
      <c r="T5102" s="5" t="s">
        <v>3</v>
      </c>
      <c r="U5102" s="5">
        <v>76</v>
      </c>
      <c r="V5102" s="5">
        <v>63.16</v>
      </c>
      <c r="W5102" s="5">
        <v>82.06</v>
      </c>
      <c r="X5102" s="8">
        <f t="shared" si="6466"/>
        <v>-18.900000000000006</v>
      </c>
      <c r="Y5102" s="14">
        <v>38</v>
      </c>
      <c r="Z5102" s="5">
        <v>7.89</v>
      </c>
      <c r="AA5102" s="5">
        <v>55.1</v>
      </c>
      <c r="AB5102" s="72">
        <f t="shared" si="6478"/>
        <v>-47.21</v>
      </c>
      <c r="AC5102" s="53"/>
    </row>
    <row r="5103" spans="1:29" x14ac:dyDescent="0.25">
      <c r="A5103" s="53">
        <v>7001005</v>
      </c>
      <c r="B5103" s="89" t="s">
        <v>2689</v>
      </c>
      <c r="C5103" s="53" t="s">
        <v>438</v>
      </c>
      <c r="D5103" s="50" t="s">
        <v>974</v>
      </c>
      <c r="E5103" s="47" t="str">
        <f>VLOOKUP('2012 Accountability Database'!A5098,Dems1112!$A$2:$G$1082,5)</f>
        <v>K-4</v>
      </c>
      <c r="F5103" s="65" t="s">
        <v>2487</v>
      </c>
      <c r="G5103" s="62"/>
      <c r="H5103" s="13" t="str">
        <f>IF(V5104&gt;94,"Met",IF(X5104="--","n/a",IF(X5104&gt;=0,"Met","Did Not Meet")))</f>
        <v>Did Not Meet</v>
      </c>
      <c r="I5103" s="13" t="str">
        <f>IF(V5105&gt;94,"Met",IF(X5105="--","n/a",IF(X5105&gt;=0,"Met","Did Not Meet")))</f>
        <v>Did Not Meet</v>
      </c>
      <c r="J5103" s="13"/>
      <c r="K5103" s="13" t="str">
        <f>IF(Z5104&gt;94,"Met",IF(AB5104="--","n/a",IF(AB5104&gt;=0,"Met","Did Not Meet")))</f>
        <v>Did Not Meet</v>
      </c>
      <c r="L5103" s="13" t="str">
        <f>IF(Z5105&gt;94,"Met",IF(AB5105="--","n/a",IF(AB5105&gt;=0,"Met","Did Not Meet")))</f>
        <v>Did Not Meet</v>
      </c>
      <c r="M5103" s="1" t="s">
        <v>9</v>
      </c>
      <c r="N5103" s="14"/>
      <c r="O5103" s="35" t="s">
        <v>2506</v>
      </c>
      <c r="P5103" s="83" t="str">
        <f t="shared" ref="P5103" si="6523">IF(P5098="No"," ", IF(P5100="No"," ",IF(P5099="No", " ",IF(P5101="No"," ","X"))))</f>
        <v xml:space="preserve"> </v>
      </c>
      <c r="Q5103" s="108"/>
      <c r="R5103" s="5" t="s">
        <v>6</v>
      </c>
      <c r="S5103" s="1" t="s">
        <v>2</v>
      </c>
      <c r="T5103" s="1" t="s">
        <v>7</v>
      </c>
      <c r="U5103" s="5">
        <v>71</v>
      </c>
      <c r="V5103" s="1">
        <v>61.97</v>
      </c>
      <c r="W5103" s="1">
        <v>81.67</v>
      </c>
      <c r="X5103" s="6">
        <f t="shared" si="6466"/>
        <v>-19.700000000000003</v>
      </c>
      <c r="Y5103" s="14">
        <v>35</v>
      </c>
      <c r="Z5103" s="1">
        <v>8.57</v>
      </c>
      <c r="AA5103" s="1">
        <v>54.17</v>
      </c>
      <c r="AB5103" s="72">
        <f t="shared" si="6478"/>
        <v>-45.6</v>
      </c>
      <c r="AC5103" s="53"/>
    </row>
    <row r="5104" spans="1:29" ht="15.75" x14ac:dyDescent="0.25">
      <c r="A5104" s="53">
        <v>7001005</v>
      </c>
      <c r="B5104" s="89" t="s">
        <v>2689</v>
      </c>
      <c r="C5104" s="53" t="s">
        <v>438</v>
      </c>
      <c r="D5104" s="50" t="s">
        <v>975</v>
      </c>
      <c r="E5104" s="48" t="str">
        <f>VLOOKUP('2012 Accountability Database'!A5098,Dems1112!$A$2:$G$1082,6)</f>
        <v>4 (Southwest AR)</v>
      </c>
      <c r="F5104" s="66"/>
      <c r="G5104" s="63" t="s">
        <v>2488</v>
      </c>
      <c r="H5104" s="61" t="str">
        <f t="shared" ref="H5104:I5104" si="6524">IF(H5102="Met","Yes",IF(H5103="Met","Yes","No"))</f>
        <v>No</v>
      </c>
      <c r="I5104" s="61" t="str">
        <f t="shared" si="6524"/>
        <v>No</v>
      </c>
      <c r="J5104" s="55"/>
      <c r="K5104" s="61" t="str">
        <f t="shared" ref="K5104:L5104" si="6525">IF(K5102="Met","Yes",IF(K5103="Met","Yes","No"))</f>
        <v>No</v>
      </c>
      <c r="L5104" s="61" t="str">
        <f t="shared" si="6525"/>
        <v>No</v>
      </c>
      <c r="M5104" s="1" t="s">
        <v>9</v>
      </c>
      <c r="N5104" s="14"/>
      <c r="O5104" s="35" t="s">
        <v>2505</v>
      </c>
      <c r="P5104" s="83" t="str">
        <f t="shared" ref="P5104" si="6526">IF(P5103="X"," ",IF(P5105="X"," ","X"))</f>
        <v xml:space="preserve"> </v>
      </c>
      <c r="Q5104" s="94" t="s">
        <v>2759</v>
      </c>
      <c r="R5104" s="5" t="s">
        <v>6</v>
      </c>
      <c r="S5104" s="1" t="s">
        <v>5</v>
      </c>
      <c r="T5104" s="1" t="s">
        <v>3</v>
      </c>
      <c r="U5104" s="5">
        <v>255</v>
      </c>
      <c r="V5104" s="1">
        <v>74.12</v>
      </c>
      <c r="W5104" s="1">
        <v>82.06</v>
      </c>
      <c r="X5104" s="6">
        <f t="shared" si="6466"/>
        <v>-7.9399999999999977</v>
      </c>
      <c r="Y5104" s="14">
        <v>124</v>
      </c>
      <c r="Z5104" s="1">
        <v>46.77</v>
      </c>
      <c r="AA5104" s="1">
        <v>55.1</v>
      </c>
      <c r="AB5104" s="72">
        <f t="shared" si="6478"/>
        <v>-8.3299999999999983</v>
      </c>
      <c r="AC5104" s="53"/>
    </row>
    <row r="5105" spans="1:29" x14ac:dyDescent="0.25">
      <c r="A5105" s="54">
        <v>7001005</v>
      </c>
      <c r="B5105" s="90" t="s">
        <v>2689</v>
      </c>
      <c r="C5105" s="54" t="s">
        <v>438</v>
      </c>
      <c r="D5105" s="4"/>
      <c r="E5105" s="4"/>
      <c r="F5105" s="67"/>
      <c r="G5105" s="64"/>
      <c r="H5105" s="43"/>
      <c r="I5105" s="43"/>
      <c r="J5105" s="43"/>
      <c r="K5105" s="43"/>
      <c r="L5105" s="43"/>
      <c r="M5105" s="4" t="s">
        <v>9</v>
      </c>
      <c r="N5105" s="15"/>
      <c r="O5105" s="38" t="s">
        <v>2482</v>
      </c>
      <c r="P5105" s="84" t="str">
        <f>IF(E5099="Achieving School"," ","X")</f>
        <v>X</v>
      </c>
      <c r="Q5105" s="91"/>
      <c r="R5105" s="4" t="s">
        <v>6</v>
      </c>
      <c r="S5105" s="4" t="s">
        <v>5</v>
      </c>
      <c r="T5105" s="4" t="s">
        <v>7</v>
      </c>
      <c r="U5105" s="4">
        <v>234</v>
      </c>
      <c r="V5105" s="4">
        <v>73.08</v>
      </c>
      <c r="W5105" s="4">
        <v>81.67</v>
      </c>
      <c r="X5105" s="7">
        <f t="shared" si="6466"/>
        <v>-8.5900000000000034</v>
      </c>
      <c r="Y5105" s="15">
        <v>113</v>
      </c>
      <c r="Z5105" s="4">
        <v>45.13</v>
      </c>
      <c r="AA5105" s="4">
        <v>54.17</v>
      </c>
      <c r="AB5105" s="73">
        <f t="shared" si="6478"/>
        <v>-9.0399999999999991</v>
      </c>
      <c r="AC5105" s="54"/>
    </row>
    <row r="5106" spans="1:29" x14ac:dyDescent="0.25">
      <c r="A5106" s="1">
        <v>7001009</v>
      </c>
      <c r="B5106" s="87" t="s">
        <v>2689</v>
      </c>
      <c r="C5106" s="55" t="s">
        <v>439</v>
      </c>
      <c r="E5106" s="42"/>
      <c r="F5106" s="65" t="s">
        <v>2483</v>
      </c>
      <c r="G5106" s="62"/>
      <c r="H5106" s="37" t="str">
        <f>IF(V5106&gt;94,"Met",IF(X5106="--","n/a",IF(X5106&gt;=0,"Met","Did Not Meet")))</f>
        <v>Met</v>
      </c>
      <c r="I5106" s="37" t="str">
        <f>IF(V5107&gt;94,"Met",IF(X5107="--","n/a",IF(X5107&gt;=0,"Met","Did Not Meet")))</f>
        <v>Met</v>
      </c>
      <c r="K5106" s="13" t="str">
        <f>IF(Z5106&gt;94,"Met",IF(AB5106="--","n/a",IF(AB5106&gt;=0,"Met","Did Not Meet")))</f>
        <v>Met</v>
      </c>
      <c r="L5106" s="13" t="str">
        <f>IF(Z5107&gt;94,"Met",IF(AB5107="--","n/a",IF(AB5107&gt;=0,"Met","Did Not Meet")))</f>
        <v>Met</v>
      </c>
      <c r="M5106" s="1" t="s">
        <v>4</v>
      </c>
      <c r="N5106" s="14" t="s">
        <v>2502</v>
      </c>
      <c r="O5106" s="5"/>
      <c r="P5106" s="44" t="str">
        <f t="shared" ref="P5106" si="6527">IF(H5108="Yes",IF(I5108="Yes","Yes","No"),"No")</f>
        <v>Yes</v>
      </c>
      <c r="Q5106" s="93"/>
      <c r="R5106" s="5" t="s">
        <v>1</v>
      </c>
      <c r="S5106" s="1" t="s">
        <v>2</v>
      </c>
      <c r="T5106" s="1" t="s">
        <v>3</v>
      </c>
      <c r="U5106" s="5">
        <v>216</v>
      </c>
      <c r="V5106" s="1">
        <v>83.8</v>
      </c>
      <c r="W5106" s="1">
        <v>73.989999999999995</v>
      </c>
      <c r="X5106" s="9">
        <f t="shared" si="6466"/>
        <v>9.8100000000000023</v>
      </c>
      <c r="Y5106" s="14">
        <v>100</v>
      </c>
      <c r="Z5106" s="1">
        <v>89</v>
      </c>
      <c r="AA5106" s="1">
        <v>82.7</v>
      </c>
      <c r="AB5106" s="71">
        <f t="shared" si="6478"/>
        <v>6.2999999999999972</v>
      </c>
      <c r="AC5106" s="36"/>
    </row>
    <row r="5107" spans="1:29" ht="15.75" x14ac:dyDescent="0.25">
      <c r="A5107" s="53">
        <v>7001009</v>
      </c>
      <c r="B5107" s="89" t="s">
        <v>2689</v>
      </c>
      <c r="C5107" s="53" t="s">
        <v>439</v>
      </c>
      <c r="D5107" s="49" t="s">
        <v>2498</v>
      </c>
      <c r="E5107" s="34" t="str">
        <f>M5106</f>
        <v>Achieving School</v>
      </c>
      <c r="F5107" s="65" t="s">
        <v>2484</v>
      </c>
      <c r="G5107" s="62"/>
      <c r="H5107" s="13" t="str">
        <f>IF(V5108&gt;94,"Met",IF(X5108="--","n/a",IF(X5108&gt;=0,"Met","Did Not Meet")))</f>
        <v>Met</v>
      </c>
      <c r="I5107" s="13" t="str">
        <f>IF(V5109&gt;94,"Met",IF(X5109="--","n/a",IF(X5109&gt;=0,"Met","Did Not Meet")))</f>
        <v>Met</v>
      </c>
      <c r="K5107" s="13" t="str">
        <f>IF(Z5108&gt;94,"Met",IF(AB5108="--","n/a",IF(AB5108&gt;=0,"Met","Did Not Meet")))</f>
        <v>Met</v>
      </c>
      <c r="L5107" s="13" t="str">
        <f>IF(Z5109&gt;94,"Met",IF(AB5109="--","n/a",IF(AB5109&gt;=0,"Met","Did Not Meet")))</f>
        <v>Met</v>
      </c>
      <c r="M5107" s="1" t="s">
        <v>4</v>
      </c>
      <c r="N5107" s="14" t="s">
        <v>2501</v>
      </c>
      <c r="O5107" s="5"/>
      <c r="P5107" s="44" t="str">
        <f t="shared" ref="P5107" si="6528">IF(K5108="Yes",IF(L5108="Yes","Yes","No"),"No")</f>
        <v>Yes</v>
      </c>
      <c r="Q5107" s="94" t="s">
        <v>2759</v>
      </c>
      <c r="R5107" s="5" t="s">
        <v>1</v>
      </c>
      <c r="S5107" s="1" t="s">
        <v>2</v>
      </c>
      <c r="T5107" s="1" t="s">
        <v>7</v>
      </c>
      <c r="U5107" s="5">
        <v>153</v>
      </c>
      <c r="V5107" s="1">
        <v>77.78</v>
      </c>
      <c r="W5107" s="1">
        <v>67.58</v>
      </c>
      <c r="X5107" s="9">
        <f t="shared" si="6466"/>
        <v>10.200000000000003</v>
      </c>
      <c r="Y5107" s="14">
        <v>77</v>
      </c>
      <c r="Z5107" s="1">
        <v>87.01</v>
      </c>
      <c r="AA5107" s="1">
        <v>78.94</v>
      </c>
      <c r="AB5107" s="71">
        <f t="shared" si="6478"/>
        <v>8.0700000000000074</v>
      </c>
      <c r="AC5107" s="53"/>
    </row>
    <row r="5108" spans="1:29" ht="15" customHeight="1" x14ac:dyDescent="0.25">
      <c r="A5108" s="53">
        <v>7001009</v>
      </c>
      <c r="B5108" s="89" t="s">
        <v>2689</v>
      </c>
      <c r="C5108" s="53" t="s">
        <v>439</v>
      </c>
      <c r="D5108" s="49" t="s">
        <v>2499</v>
      </c>
      <c r="E5108" s="35" t="str">
        <f>VLOOKUP('2012 Accountability Database'!$A5106,'2011 AYP'!A$2:B$1072,2)</f>
        <v xml:space="preserve"> A (Alert)</v>
      </c>
      <c r="F5108" s="66"/>
      <c r="G5108" s="63" t="s">
        <v>2485</v>
      </c>
      <c r="H5108" s="60" t="str">
        <f t="shared" ref="H5108:I5108" si="6529">IF(H5106="Met","Yes",IF(H5107="Met","Yes","No"))</f>
        <v>Yes</v>
      </c>
      <c r="I5108" s="60" t="str">
        <f t="shared" si="6529"/>
        <v>Yes</v>
      </c>
      <c r="J5108" s="42"/>
      <c r="K5108" s="60" t="str">
        <f t="shared" ref="K5108:L5108" si="6530">IF(K5106="Met","Yes",IF(K5107="Met","Yes","No"))</f>
        <v>Yes</v>
      </c>
      <c r="L5108" s="60" t="str">
        <f t="shared" si="6530"/>
        <v>Yes</v>
      </c>
      <c r="M5108" s="5" t="s">
        <v>4</v>
      </c>
      <c r="N5108" s="14" t="s">
        <v>2503</v>
      </c>
      <c r="O5108" s="5"/>
      <c r="P5108" s="44" t="str">
        <f t="shared" ref="P5108" si="6531">IF(H5112="Yes",IF(I5112="Yes","Yes","No"),"No")</f>
        <v>No</v>
      </c>
      <c r="Q5108" s="108" t="s">
        <v>2758</v>
      </c>
      <c r="R5108" s="5" t="s">
        <v>1</v>
      </c>
      <c r="S5108" s="5" t="s">
        <v>5</v>
      </c>
      <c r="T5108" s="5" t="s">
        <v>3</v>
      </c>
      <c r="U5108" s="5">
        <v>659</v>
      </c>
      <c r="V5108" s="5">
        <v>78.91</v>
      </c>
      <c r="W5108" s="5">
        <v>73.989999999999995</v>
      </c>
      <c r="X5108" s="11">
        <f t="shared" si="6466"/>
        <v>4.9200000000000017</v>
      </c>
      <c r="Y5108" s="14">
        <v>306</v>
      </c>
      <c r="Z5108" s="5">
        <v>86.93</v>
      </c>
      <c r="AA5108" s="5">
        <v>82.7</v>
      </c>
      <c r="AB5108" s="71">
        <f t="shared" si="6478"/>
        <v>4.230000000000004</v>
      </c>
      <c r="AC5108" s="53"/>
    </row>
    <row r="5109" spans="1:29" x14ac:dyDescent="0.25">
      <c r="A5109" s="53">
        <v>7001009</v>
      </c>
      <c r="B5109" s="89" t="s">
        <v>2689</v>
      </c>
      <c r="C5109" s="53" t="s">
        <v>439</v>
      </c>
      <c r="D5109" s="49" t="s">
        <v>2507</v>
      </c>
      <c r="E5109" s="47">
        <f>VLOOKUP('2012 Accountability Database'!A5106,Dems1112!$A$2:$G$1082,3)</f>
        <v>0.67</v>
      </c>
      <c r="F5109" s="66"/>
      <c r="G5109" s="52"/>
      <c r="M5109" s="1" t="s">
        <v>4</v>
      </c>
      <c r="N5109" s="14" t="s">
        <v>2504</v>
      </c>
      <c r="O5109" s="5"/>
      <c r="P5109" s="44" t="str">
        <f t="shared" ref="P5109" si="6532">IF(K5112="Yes",IF(L5112="Yes","Yes","No"),"No")</f>
        <v>Yes</v>
      </c>
      <c r="Q5109" s="108"/>
      <c r="R5109" s="5" t="s">
        <v>1</v>
      </c>
      <c r="S5109" s="1" t="s">
        <v>5</v>
      </c>
      <c r="T5109" s="1" t="s">
        <v>7</v>
      </c>
      <c r="U5109" s="5">
        <v>448</v>
      </c>
      <c r="V5109" s="1">
        <v>71.430000000000007</v>
      </c>
      <c r="W5109" s="1">
        <v>67.58</v>
      </c>
      <c r="X5109" s="9">
        <f t="shared" si="6466"/>
        <v>3.8500000000000085</v>
      </c>
      <c r="Y5109" s="14">
        <v>203</v>
      </c>
      <c r="Z5109" s="1">
        <v>84.24</v>
      </c>
      <c r="AA5109" s="1">
        <v>78.94</v>
      </c>
      <c r="AB5109" s="71">
        <f t="shared" si="6478"/>
        <v>5.2999999999999972</v>
      </c>
      <c r="AC5109" s="53"/>
    </row>
    <row r="5110" spans="1:29" x14ac:dyDescent="0.25">
      <c r="A5110" s="53">
        <v>7001009</v>
      </c>
      <c r="B5110" s="89" t="s">
        <v>2689</v>
      </c>
      <c r="C5110" s="53" t="s">
        <v>439</v>
      </c>
      <c r="D5110" s="50" t="s">
        <v>2508</v>
      </c>
      <c r="E5110" s="47">
        <f>VLOOKUP('2012 Accountability Database'!A5106,Dems1112!$A$2:$G$1082,4)</f>
        <v>0.74</v>
      </c>
      <c r="F5110" s="65" t="s">
        <v>2486</v>
      </c>
      <c r="G5110" s="62"/>
      <c r="H5110" s="13" t="str">
        <f>IF(V5110&gt;94,"Met",IF(X5110="--","n/a",IF(X5110&gt;=0,"Met","Did Not Meet")))</f>
        <v>Did Not Meet</v>
      </c>
      <c r="I5110" s="13" t="str">
        <f>IF(V5111&gt;94,"Met",IF(X5111="--","n/a",IF(X5111&gt;=0,"Met","Did Not Meet")))</f>
        <v>Did Not Meet</v>
      </c>
      <c r="J5110" s="13"/>
      <c r="K5110" s="13" t="str">
        <f>IF(Z5110&gt;94,"Met",IF(AB5110="--","n/a",IF(AB5110&gt;=0,"Met","Did Not Meet")))</f>
        <v>Met</v>
      </c>
      <c r="L5110" s="13" t="str">
        <f>IF(Z5111&gt;94,"Met",IF(AB5111="--","n/a",IF(AB5111&gt;=0,"Met","Did Not Meet")))</f>
        <v>Met</v>
      </c>
      <c r="M5110" s="1" t="s">
        <v>4</v>
      </c>
      <c r="N5110" s="68" t="s">
        <v>2497</v>
      </c>
      <c r="O5110" s="35"/>
      <c r="P5110" s="44"/>
      <c r="Q5110" s="108"/>
      <c r="R5110" s="5" t="s">
        <v>6</v>
      </c>
      <c r="S5110" s="1" t="s">
        <v>2</v>
      </c>
      <c r="T5110" s="1" t="s">
        <v>3</v>
      </c>
      <c r="U5110" s="5">
        <v>216</v>
      </c>
      <c r="V5110" s="1">
        <v>76.39</v>
      </c>
      <c r="W5110" s="1">
        <v>77.98</v>
      </c>
      <c r="X5110" s="6">
        <f t="shared" si="6466"/>
        <v>-1.5900000000000034</v>
      </c>
      <c r="Y5110" s="14">
        <v>100</v>
      </c>
      <c r="Z5110" s="1">
        <v>48</v>
      </c>
      <c r="AA5110" s="1">
        <v>43.79</v>
      </c>
      <c r="AB5110" s="71">
        <f t="shared" si="6478"/>
        <v>4.2100000000000009</v>
      </c>
      <c r="AC5110" s="53"/>
    </row>
    <row r="5111" spans="1:29" x14ac:dyDescent="0.25">
      <c r="A5111" s="53">
        <v>7001009</v>
      </c>
      <c r="B5111" s="89" t="s">
        <v>2689</v>
      </c>
      <c r="C5111" s="53" t="s">
        <v>439</v>
      </c>
      <c r="D5111" s="50" t="s">
        <v>974</v>
      </c>
      <c r="E5111" s="47" t="str">
        <f>VLOOKUP('2012 Accountability Database'!A5106,Dems1112!$A$2:$G$1082,5)</f>
        <v>K-4</v>
      </c>
      <c r="F5111" s="65" t="s">
        <v>2487</v>
      </c>
      <c r="G5111" s="62"/>
      <c r="H5111" s="13" t="str">
        <f>IF(V5112&gt;94,"Met",IF(X5112="--","n/a",IF(X5112&gt;=0,"Met","Did Not Meet")))</f>
        <v>Met</v>
      </c>
      <c r="I5111" s="13" t="str">
        <f>IF(V5113&gt;94,"Met",IF(X5113="--","n/a",IF(X5113&gt;=0,"Met","Did Not Meet")))</f>
        <v>Did Not Meet</v>
      </c>
      <c r="J5111" s="13"/>
      <c r="K5111" s="13" t="str">
        <f>IF(Z5112&gt;94,"Met",IF(AB5112="--","n/a",IF(AB5112&gt;=0,"Met","Did Not Meet")))</f>
        <v>Met</v>
      </c>
      <c r="L5111" s="13" t="str">
        <f>IF(Z5113&gt;94,"Met",IF(AB5113="--","n/a",IF(AB5113&gt;=0,"Met","Did Not Meet")))</f>
        <v>Met</v>
      </c>
      <c r="M5111" s="5" t="s">
        <v>4</v>
      </c>
      <c r="N5111" s="14"/>
      <c r="O5111" s="35" t="s">
        <v>2506</v>
      </c>
      <c r="P5111" s="83" t="str">
        <f t="shared" ref="P5111" si="6533">IF(P5106="No"," ", IF(P5108="No"," ",IF(P5107="No", " ",IF(P5109="No"," ","X"))))</f>
        <v xml:space="preserve"> </v>
      </c>
      <c r="Q5111" s="108"/>
      <c r="R5111" s="5" t="s">
        <v>6</v>
      </c>
      <c r="S5111" s="5" t="s">
        <v>2</v>
      </c>
      <c r="T5111" s="5" t="s">
        <v>7</v>
      </c>
      <c r="U5111" s="5">
        <v>153</v>
      </c>
      <c r="V5111" s="5">
        <v>68.63</v>
      </c>
      <c r="W5111" s="5">
        <v>70.930000000000007</v>
      </c>
      <c r="X5111" s="8">
        <f t="shared" si="6466"/>
        <v>-2.3000000000000114</v>
      </c>
      <c r="Y5111" s="14">
        <v>77</v>
      </c>
      <c r="Z5111" s="5">
        <v>48.05</v>
      </c>
      <c r="AA5111" s="5">
        <v>45.5</v>
      </c>
      <c r="AB5111" s="71">
        <f t="shared" si="6478"/>
        <v>2.5499999999999972</v>
      </c>
      <c r="AC5111" s="53"/>
    </row>
    <row r="5112" spans="1:29" ht="15.75" x14ac:dyDescent="0.25">
      <c r="A5112" s="53">
        <v>7001009</v>
      </c>
      <c r="B5112" s="89" t="s">
        <v>2689</v>
      </c>
      <c r="C5112" s="53" t="s">
        <v>439</v>
      </c>
      <c r="D5112" s="50" t="s">
        <v>975</v>
      </c>
      <c r="E5112" s="48" t="str">
        <f>VLOOKUP('2012 Accountability Database'!A5106,Dems1112!$A$2:$G$1082,6)</f>
        <v>4 (Southwest AR)</v>
      </c>
      <c r="F5112" s="66"/>
      <c r="G5112" s="63" t="s">
        <v>2488</v>
      </c>
      <c r="H5112" s="61" t="str">
        <f t="shared" ref="H5112:I5112" si="6534">IF(H5110="Met","Yes",IF(H5111="Met","Yes","No"))</f>
        <v>Yes</v>
      </c>
      <c r="I5112" s="61" t="str">
        <f t="shared" si="6534"/>
        <v>No</v>
      </c>
      <c r="J5112" s="55"/>
      <c r="K5112" s="61" t="str">
        <f t="shared" ref="K5112:L5112" si="6535">IF(K5110="Met","Yes",IF(K5111="Met","Yes","No"))</f>
        <v>Yes</v>
      </c>
      <c r="L5112" s="61" t="str">
        <f t="shared" si="6535"/>
        <v>Yes</v>
      </c>
      <c r="M5112" s="1" t="s">
        <v>4</v>
      </c>
      <c r="N5112" s="14"/>
      <c r="O5112" s="35" t="s">
        <v>2505</v>
      </c>
      <c r="P5112" s="83" t="str">
        <f t="shared" ref="P5112" si="6536">IF(P5111="X"," ",IF(P5113="X"," ","X"))</f>
        <v>X</v>
      </c>
      <c r="Q5112" s="94" t="s">
        <v>2759</v>
      </c>
      <c r="R5112" s="5" t="s">
        <v>6</v>
      </c>
      <c r="S5112" s="1" t="s">
        <v>5</v>
      </c>
      <c r="T5112" s="1" t="s">
        <v>3</v>
      </c>
      <c r="U5112" s="5">
        <v>659</v>
      </c>
      <c r="V5112" s="1">
        <v>78.599999999999994</v>
      </c>
      <c r="W5112" s="1">
        <v>77.98</v>
      </c>
      <c r="X5112" s="9">
        <f t="shared" si="6466"/>
        <v>0.61999999999999034</v>
      </c>
      <c r="Y5112" s="14">
        <v>307</v>
      </c>
      <c r="Z5112" s="1">
        <v>55.37</v>
      </c>
      <c r="AA5112" s="1">
        <v>43.79</v>
      </c>
      <c r="AB5112" s="71">
        <f t="shared" si="6478"/>
        <v>11.579999999999998</v>
      </c>
      <c r="AC5112" s="53"/>
    </row>
    <row r="5113" spans="1:29" x14ac:dyDescent="0.25">
      <c r="A5113" s="54">
        <v>7001009</v>
      </c>
      <c r="B5113" s="90" t="s">
        <v>2689</v>
      </c>
      <c r="C5113" s="54" t="s">
        <v>439</v>
      </c>
      <c r="D5113" s="4"/>
      <c r="E5113" s="4"/>
      <c r="F5113" s="67"/>
      <c r="G5113" s="64"/>
      <c r="H5113" s="43"/>
      <c r="I5113" s="43"/>
      <c r="J5113" s="43"/>
      <c r="K5113" s="43"/>
      <c r="L5113" s="43"/>
      <c r="M5113" s="4" t="s">
        <v>4</v>
      </c>
      <c r="N5113" s="15"/>
      <c r="O5113" s="38" t="s">
        <v>2482</v>
      </c>
      <c r="P5113" s="84" t="str">
        <f>IF(E5107="Achieving School"," ","X")</f>
        <v xml:space="preserve"> </v>
      </c>
      <c r="Q5113" s="91"/>
      <c r="R5113" s="4" t="s">
        <v>6</v>
      </c>
      <c r="S5113" s="4" t="s">
        <v>5</v>
      </c>
      <c r="T5113" s="4" t="s">
        <v>7</v>
      </c>
      <c r="U5113" s="4">
        <v>448</v>
      </c>
      <c r="V5113" s="4">
        <v>69.87</v>
      </c>
      <c r="W5113" s="4">
        <v>70.930000000000007</v>
      </c>
      <c r="X5113" s="7">
        <f t="shared" si="6466"/>
        <v>-1.0600000000000023</v>
      </c>
      <c r="Y5113" s="15">
        <v>204</v>
      </c>
      <c r="Z5113" s="4">
        <v>50.98</v>
      </c>
      <c r="AA5113" s="4">
        <v>45.5</v>
      </c>
      <c r="AB5113" s="74">
        <f t="shared" si="6478"/>
        <v>5.4799999999999969</v>
      </c>
      <c r="AC5113" s="54"/>
    </row>
    <row r="5114" spans="1:29" x14ac:dyDescent="0.25">
      <c r="A5114" s="1">
        <v>7001010</v>
      </c>
      <c r="B5114" s="87" t="s">
        <v>2689</v>
      </c>
      <c r="C5114" s="55" t="s">
        <v>440</v>
      </c>
      <c r="E5114" s="42"/>
      <c r="F5114" s="65" t="s">
        <v>2483</v>
      </c>
      <c r="G5114" s="62"/>
      <c r="H5114" s="37" t="str">
        <f>IF(V5114&gt;94,"Met",IF(X5114="--","n/a",IF(X5114&gt;=0,"Met","Did Not Meet")))</f>
        <v>Met</v>
      </c>
      <c r="I5114" s="37" t="str">
        <f>IF(V5115&gt;94,"Met",IF(X5115="--","n/a",IF(X5115&gt;=0,"Met","Did Not Meet")))</f>
        <v>Met</v>
      </c>
      <c r="K5114" s="13" t="str">
        <f>IF(Z5114&gt;94,"Met",IF(AB5114="--","n/a",IF(AB5114&gt;=0,"Met","Did Not Meet")))</f>
        <v>Met</v>
      </c>
      <c r="L5114" s="13" t="str">
        <f>IF(Z5115&gt;94,"Met",IF(AB5115="--","n/a",IF(AB5115&gt;=0,"Met","Did Not Meet")))</f>
        <v>Met</v>
      </c>
      <c r="M5114" s="1" t="s">
        <v>9</v>
      </c>
      <c r="N5114" s="14" t="s">
        <v>2502</v>
      </c>
      <c r="O5114" s="5"/>
      <c r="P5114" s="44" t="str">
        <f t="shared" ref="P5114" si="6537">IF(H5116="Yes",IF(I5116="Yes","Yes","No"),"No")</f>
        <v>Yes</v>
      </c>
      <c r="Q5114" s="93"/>
      <c r="R5114" s="5" t="s">
        <v>1</v>
      </c>
      <c r="S5114" s="1" t="s">
        <v>2</v>
      </c>
      <c r="T5114" s="1" t="s">
        <v>3</v>
      </c>
      <c r="U5114" s="5">
        <v>679</v>
      </c>
      <c r="V5114" s="1">
        <v>83.95</v>
      </c>
      <c r="W5114" s="1">
        <v>79.989999999999995</v>
      </c>
      <c r="X5114" s="9">
        <f t="shared" si="6466"/>
        <v>3.960000000000008</v>
      </c>
      <c r="Y5114" s="14">
        <v>641</v>
      </c>
      <c r="Z5114" s="1">
        <v>84.56</v>
      </c>
      <c r="AA5114" s="1">
        <v>80.23</v>
      </c>
      <c r="AB5114" s="71">
        <f t="shared" si="6478"/>
        <v>4.3299999999999983</v>
      </c>
      <c r="AC5114" s="36"/>
    </row>
    <row r="5115" spans="1:29" ht="15.75" x14ac:dyDescent="0.25">
      <c r="A5115" s="53">
        <v>7001010</v>
      </c>
      <c r="B5115" s="89" t="s">
        <v>2689</v>
      </c>
      <c r="C5115" s="53" t="s">
        <v>440</v>
      </c>
      <c r="D5115" s="49" t="s">
        <v>2498</v>
      </c>
      <c r="E5115" s="34" t="str">
        <f>M5114</f>
        <v>Needs Improvement School</v>
      </c>
      <c r="F5115" s="65" t="s">
        <v>2484</v>
      </c>
      <c r="G5115" s="62"/>
      <c r="H5115" s="13" t="str">
        <f>IF(V5116&gt;94,"Met",IF(X5116="--","n/a",IF(X5116&gt;=0,"Met","Did Not Meet")))</f>
        <v>Did Not Meet</v>
      </c>
      <c r="I5115" s="13" t="str">
        <f>IF(V5117&gt;94,"Met",IF(X5117="--","n/a",IF(X5117&gt;=0,"Met","Did Not Meet")))</f>
        <v>Met</v>
      </c>
      <c r="K5115" s="13" t="str">
        <f>IF(Z5116&gt;94,"Met",IF(AB5116="--","n/a",IF(AB5116&gt;=0,"Met","Did Not Meet")))</f>
        <v>Met</v>
      </c>
      <c r="L5115" s="13" t="str">
        <f>IF(Z5117&gt;94,"Met",IF(AB5117="--","n/a",IF(AB5117&gt;=0,"Met","Did Not Meet")))</f>
        <v>Met</v>
      </c>
      <c r="M5115" s="1" t="s">
        <v>9</v>
      </c>
      <c r="N5115" s="14" t="s">
        <v>2501</v>
      </c>
      <c r="O5115" s="5"/>
      <c r="P5115" s="44" t="str">
        <f t="shared" ref="P5115" si="6538">IF(K5116="Yes",IF(L5116="Yes","Yes","No"),"No")</f>
        <v>Yes</v>
      </c>
      <c r="Q5115" s="94" t="s">
        <v>2759</v>
      </c>
      <c r="R5115" s="5" t="s">
        <v>1</v>
      </c>
      <c r="S5115" s="1" t="s">
        <v>2</v>
      </c>
      <c r="T5115" s="1" t="s">
        <v>7</v>
      </c>
      <c r="U5115" s="5">
        <v>429</v>
      </c>
      <c r="V5115" s="1">
        <v>76.69</v>
      </c>
      <c r="W5115" s="1">
        <v>69.91</v>
      </c>
      <c r="X5115" s="9">
        <f t="shared" si="6466"/>
        <v>6.7800000000000011</v>
      </c>
      <c r="Y5115" s="14">
        <v>405</v>
      </c>
      <c r="Z5115" s="1">
        <v>77.28</v>
      </c>
      <c r="AA5115" s="1">
        <v>70.58</v>
      </c>
      <c r="AB5115" s="71">
        <f t="shared" si="6478"/>
        <v>6.7000000000000028</v>
      </c>
      <c r="AC5115" s="53"/>
    </row>
    <row r="5116" spans="1:29" ht="15" customHeight="1" x14ac:dyDescent="0.25">
      <c r="A5116" s="53">
        <v>7001010</v>
      </c>
      <c r="B5116" s="89" t="s">
        <v>2689</v>
      </c>
      <c r="C5116" s="53" t="s">
        <v>440</v>
      </c>
      <c r="D5116" s="49" t="s">
        <v>2499</v>
      </c>
      <c r="E5116" s="35" t="str">
        <f>VLOOKUP('2012 Accountability Database'!$A5114,'2011 AYP'!A$2:B$1072,2)</f>
        <v xml:space="preserve"> A (Alert)</v>
      </c>
      <c r="F5116" s="66"/>
      <c r="G5116" s="63" t="s">
        <v>2485</v>
      </c>
      <c r="H5116" s="60" t="str">
        <f t="shared" ref="H5116:I5116" si="6539">IF(H5114="Met","Yes",IF(H5115="Met","Yes","No"))</f>
        <v>Yes</v>
      </c>
      <c r="I5116" s="60" t="str">
        <f t="shared" si="6539"/>
        <v>Yes</v>
      </c>
      <c r="J5116" s="42"/>
      <c r="K5116" s="60" t="str">
        <f t="shared" ref="K5116:L5116" si="6540">IF(K5114="Met","Yes",IF(K5115="Met","Yes","No"))</f>
        <v>Yes</v>
      </c>
      <c r="L5116" s="60" t="str">
        <f t="shared" si="6540"/>
        <v>Yes</v>
      </c>
      <c r="M5116" s="1" t="s">
        <v>9</v>
      </c>
      <c r="N5116" s="14" t="s">
        <v>2503</v>
      </c>
      <c r="O5116" s="5"/>
      <c r="P5116" s="44" t="str">
        <f t="shared" ref="P5116" si="6541">IF(H5120="Yes",IF(I5120="Yes","Yes","No"),"No")</f>
        <v>No</v>
      </c>
      <c r="Q5116" s="108" t="s">
        <v>2758</v>
      </c>
      <c r="R5116" s="5" t="s">
        <v>1</v>
      </c>
      <c r="S5116" s="1" t="s">
        <v>5</v>
      </c>
      <c r="T5116" s="1" t="s">
        <v>3</v>
      </c>
      <c r="U5116" s="5">
        <v>1943</v>
      </c>
      <c r="V5116" s="1">
        <v>79.77</v>
      </c>
      <c r="W5116" s="1">
        <v>79.989999999999995</v>
      </c>
      <c r="X5116" s="6">
        <f t="shared" si="6466"/>
        <v>-0.21999999999999886</v>
      </c>
      <c r="Y5116" s="14">
        <v>1831</v>
      </c>
      <c r="Z5116" s="1">
        <v>80.83</v>
      </c>
      <c r="AA5116" s="1">
        <v>80.23</v>
      </c>
      <c r="AB5116" s="71">
        <f t="shared" si="6478"/>
        <v>0.59999999999999432</v>
      </c>
      <c r="AC5116" s="53"/>
    </row>
    <row r="5117" spans="1:29" x14ac:dyDescent="0.25">
      <c r="A5117" s="53">
        <v>7001010</v>
      </c>
      <c r="B5117" s="89" t="s">
        <v>2689</v>
      </c>
      <c r="C5117" s="53" t="s">
        <v>440</v>
      </c>
      <c r="D5117" s="49" t="s">
        <v>2507</v>
      </c>
      <c r="E5117" s="47">
        <f>VLOOKUP('2012 Accountability Database'!A5114,Dems1112!$A$2:$G$1082,3)</f>
        <v>0.6</v>
      </c>
      <c r="F5117" s="66"/>
      <c r="G5117" s="52"/>
      <c r="M5117" s="1" t="s">
        <v>9</v>
      </c>
      <c r="N5117" s="14" t="s">
        <v>2504</v>
      </c>
      <c r="O5117" s="5"/>
      <c r="P5117" s="44" t="str">
        <f t="shared" ref="P5117" si="6542">IF(K5120="Yes",IF(L5120="Yes","Yes","No"),"No")</f>
        <v>No</v>
      </c>
      <c r="Q5117" s="108"/>
      <c r="R5117" s="5" t="s">
        <v>1</v>
      </c>
      <c r="S5117" s="1" t="s">
        <v>5</v>
      </c>
      <c r="T5117" s="1" t="s">
        <v>7</v>
      </c>
      <c r="U5117" s="5">
        <v>1205</v>
      </c>
      <c r="V5117" s="1">
        <v>70.62</v>
      </c>
      <c r="W5117" s="1">
        <v>69.91</v>
      </c>
      <c r="X5117" s="9">
        <f t="shared" si="6466"/>
        <v>0.71000000000000796</v>
      </c>
      <c r="Y5117" s="14">
        <v>1125</v>
      </c>
      <c r="Z5117" s="1">
        <v>72.09</v>
      </c>
      <c r="AA5117" s="1">
        <v>70.58</v>
      </c>
      <c r="AB5117" s="71">
        <f t="shared" si="6478"/>
        <v>1.5100000000000051</v>
      </c>
      <c r="AC5117" s="53"/>
    </row>
    <row r="5118" spans="1:29" x14ac:dyDescent="0.25">
      <c r="A5118" s="53">
        <v>7001010</v>
      </c>
      <c r="B5118" s="89" t="s">
        <v>2689</v>
      </c>
      <c r="C5118" s="53" t="s">
        <v>440</v>
      </c>
      <c r="D5118" s="50" t="s">
        <v>2508</v>
      </c>
      <c r="E5118" s="47">
        <f>VLOOKUP('2012 Accountability Database'!A5114,Dems1112!$A$2:$G$1082,4)</f>
        <v>0.62</v>
      </c>
      <c r="F5118" s="65" t="s">
        <v>2486</v>
      </c>
      <c r="G5118" s="62"/>
      <c r="H5118" s="13" t="str">
        <f>IF(V5118&gt;94,"Met",IF(X5118="--","n/a",IF(X5118&gt;=0,"Met","Did Not Meet")))</f>
        <v>Did Not Meet</v>
      </c>
      <c r="I5118" s="13" t="str">
        <f>IF(V5119&gt;94,"Met",IF(X5119="--","n/a",IF(X5119&gt;=0,"Met","Did Not Meet")))</f>
        <v>Did Not Meet</v>
      </c>
      <c r="J5118" s="13"/>
      <c r="K5118" s="13" t="str">
        <f>IF(Z5118&gt;94,"Met",IF(AB5118="--","n/a",IF(AB5118&gt;=0,"Met","Did Not Meet")))</f>
        <v>Did Not Meet</v>
      </c>
      <c r="L5118" s="13" t="str">
        <f>IF(Z5119&gt;94,"Met",IF(AB5119="--","n/a",IF(AB5119&gt;=0,"Met","Did Not Meet")))</f>
        <v>Did Not Meet</v>
      </c>
      <c r="M5118" s="1" t="s">
        <v>9</v>
      </c>
      <c r="N5118" s="68" t="s">
        <v>2497</v>
      </c>
      <c r="O5118" s="35"/>
      <c r="P5118" s="44"/>
      <c r="Q5118" s="108"/>
      <c r="R5118" s="5" t="s">
        <v>6</v>
      </c>
      <c r="S5118" s="1" t="s">
        <v>2</v>
      </c>
      <c r="T5118" s="1" t="s">
        <v>3</v>
      </c>
      <c r="U5118" s="5">
        <v>792</v>
      </c>
      <c r="V5118" s="1">
        <v>73.23</v>
      </c>
      <c r="W5118" s="1">
        <v>81.23</v>
      </c>
      <c r="X5118" s="6">
        <f t="shared" si="6466"/>
        <v>-8</v>
      </c>
      <c r="Y5118" s="14">
        <v>643</v>
      </c>
      <c r="Z5118" s="1">
        <v>68.12</v>
      </c>
      <c r="AA5118" s="1">
        <v>78.73</v>
      </c>
      <c r="AB5118" s="72">
        <f t="shared" si="6478"/>
        <v>-10.61</v>
      </c>
      <c r="AC5118" s="53"/>
    </row>
    <row r="5119" spans="1:29" x14ac:dyDescent="0.25">
      <c r="A5119" s="53">
        <v>7001010</v>
      </c>
      <c r="B5119" s="89" t="s">
        <v>2689</v>
      </c>
      <c r="C5119" s="53" t="s">
        <v>440</v>
      </c>
      <c r="D5119" s="50" t="s">
        <v>974</v>
      </c>
      <c r="E5119" s="47" t="str">
        <f>VLOOKUP('2012 Accountability Database'!A5114,Dems1112!$A$2:$G$1082,5)</f>
        <v>7-8</v>
      </c>
      <c r="F5119" s="65" t="s">
        <v>2487</v>
      </c>
      <c r="G5119" s="62"/>
      <c r="H5119" s="13" t="str">
        <f>IF(V5120&gt;94,"Met",IF(X5120="--","n/a",IF(X5120&gt;=0,"Met","Did Not Meet")))</f>
        <v>Did Not Meet</v>
      </c>
      <c r="I5119" s="13" t="str">
        <f>IF(V5121&gt;94,"Met",IF(X5121="--","n/a",IF(X5121&gt;=0,"Met","Did Not Meet")))</f>
        <v>Did Not Meet</v>
      </c>
      <c r="J5119" s="13"/>
      <c r="K5119" s="13" t="str">
        <f>IF(Z5120&gt;94,"Met",IF(AB5120="--","n/a",IF(AB5120&gt;=0,"Met","Did Not Meet")))</f>
        <v>Did Not Meet</v>
      </c>
      <c r="L5119" s="13" t="str">
        <f>IF(Z5121&gt;94,"Met",IF(AB5121="--","n/a",IF(AB5121&gt;=0,"Met","Did Not Meet")))</f>
        <v>Did Not Meet</v>
      </c>
      <c r="M5119" s="1" t="s">
        <v>9</v>
      </c>
      <c r="N5119" s="14"/>
      <c r="O5119" s="35" t="s">
        <v>2506</v>
      </c>
      <c r="P5119" s="83" t="str">
        <f t="shared" ref="P5119" si="6543">IF(P5114="No"," ", IF(P5116="No"," ",IF(P5115="No", " ",IF(P5117="No"," ","X"))))</f>
        <v xml:space="preserve"> </v>
      </c>
      <c r="Q5119" s="108"/>
      <c r="R5119" s="5" t="s">
        <v>6</v>
      </c>
      <c r="S5119" s="1" t="s">
        <v>2</v>
      </c>
      <c r="T5119" s="1" t="s">
        <v>7</v>
      </c>
      <c r="U5119" s="5">
        <v>456</v>
      </c>
      <c r="V5119" s="1">
        <v>60.31</v>
      </c>
      <c r="W5119" s="1">
        <v>72.39</v>
      </c>
      <c r="X5119" s="6">
        <f t="shared" si="6466"/>
        <v>-12.079999999999998</v>
      </c>
      <c r="Y5119" s="14">
        <v>407</v>
      </c>
      <c r="Z5119" s="1">
        <v>55.53</v>
      </c>
      <c r="AA5119" s="1">
        <v>71.33</v>
      </c>
      <c r="AB5119" s="72">
        <f t="shared" si="6478"/>
        <v>-15.799999999999997</v>
      </c>
      <c r="AC5119" s="53"/>
    </row>
    <row r="5120" spans="1:29" ht="15.75" x14ac:dyDescent="0.25">
      <c r="A5120" s="53">
        <v>7001010</v>
      </c>
      <c r="B5120" s="89" t="s">
        <v>2689</v>
      </c>
      <c r="C5120" s="53" t="s">
        <v>440</v>
      </c>
      <c r="D5120" s="50" t="s">
        <v>975</v>
      </c>
      <c r="E5120" s="48" t="str">
        <f>VLOOKUP('2012 Accountability Database'!A5114,Dems1112!$A$2:$G$1082,6)</f>
        <v>4 (Southwest AR)</v>
      </c>
      <c r="F5120" s="66"/>
      <c r="G5120" s="63" t="s">
        <v>2488</v>
      </c>
      <c r="H5120" s="61" t="str">
        <f t="shared" ref="H5120:I5120" si="6544">IF(H5118="Met","Yes",IF(H5119="Met","Yes","No"))</f>
        <v>No</v>
      </c>
      <c r="I5120" s="61" t="str">
        <f t="shared" si="6544"/>
        <v>No</v>
      </c>
      <c r="J5120" s="55"/>
      <c r="K5120" s="61" t="str">
        <f t="shared" ref="K5120:L5120" si="6545">IF(K5118="Met","Yes",IF(K5119="Met","Yes","No"))</f>
        <v>No</v>
      </c>
      <c r="L5120" s="61" t="str">
        <f t="shared" si="6545"/>
        <v>No</v>
      </c>
      <c r="M5120" s="1" t="s">
        <v>9</v>
      </c>
      <c r="N5120" s="14"/>
      <c r="O5120" s="35" t="s">
        <v>2505</v>
      </c>
      <c r="P5120" s="83" t="str">
        <f t="shared" ref="P5120" si="6546">IF(P5119="X"," ",IF(P5121="X"," ","X"))</f>
        <v xml:space="preserve"> </v>
      </c>
      <c r="Q5120" s="94" t="s">
        <v>2759</v>
      </c>
      <c r="R5120" s="5" t="s">
        <v>6</v>
      </c>
      <c r="S5120" s="1" t="s">
        <v>5</v>
      </c>
      <c r="T5120" s="1" t="s">
        <v>3</v>
      </c>
      <c r="U5120" s="5">
        <v>2257</v>
      </c>
      <c r="V5120" s="1">
        <v>77.489999999999995</v>
      </c>
      <c r="W5120" s="1">
        <v>81.23</v>
      </c>
      <c r="X5120" s="6">
        <f t="shared" si="6466"/>
        <v>-3.7400000000000091</v>
      </c>
      <c r="Y5120" s="14">
        <v>1838</v>
      </c>
      <c r="Z5120" s="1">
        <v>74.319999999999993</v>
      </c>
      <c r="AA5120" s="1">
        <v>78.73</v>
      </c>
      <c r="AB5120" s="72">
        <f t="shared" si="6478"/>
        <v>-4.4100000000000108</v>
      </c>
      <c r="AC5120" s="53"/>
    </row>
    <row r="5121" spans="1:29" x14ac:dyDescent="0.25">
      <c r="A5121" s="54">
        <v>7001010</v>
      </c>
      <c r="B5121" s="90" t="s">
        <v>2689</v>
      </c>
      <c r="C5121" s="54" t="s">
        <v>440</v>
      </c>
      <c r="D5121" s="4"/>
      <c r="E5121" s="4"/>
      <c r="F5121" s="67"/>
      <c r="G5121" s="64"/>
      <c r="H5121" s="43"/>
      <c r="I5121" s="43"/>
      <c r="J5121" s="43"/>
      <c r="K5121" s="43"/>
      <c r="L5121" s="43"/>
      <c r="M5121" s="4" t="s">
        <v>9</v>
      </c>
      <c r="N5121" s="15"/>
      <c r="O5121" s="38" t="s">
        <v>2482</v>
      </c>
      <c r="P5121" s="84" t="str">
        <f>IF(E5115="Achieving School"," ","X")</f>
        <v>X</v>
      </c>
      <c r="Q5121" s="91"/>
      <c r="R5121" s="4" t="s">
        <v>6</v>
      </c>
      <c r="S5121" s="4" t="s">
        <v>5</v>
      </c>
      <c r="T5121" s="4" t="s">
        <v>7</v>
      </c>
      <c r="U5121" s="4">
        <v>1281</v>
      </c>
      <c r="V5121" s="4">
        <v>66.430000000000007</v>
      </c>
      <c r="W5121" s="4">
        <v>72.39</v>
      </c>
      <c r="X5121" s="7">
        <f t="shared" si="6466"/>
        <v>-5.9599999999999937</v>
      </c>
      <c r="Y5121" s="15">
        <v>1132</v>
      </c>
      <c r="Z5121" s="4">
        <v>64.400000000000006</v>
      </c>
      <c r="AA5121" s="4">
        <v>71.33</v>
      </c>
      <c r="AB5121" s="73">
        <f t="shared" si="6478"/>
        <v>-6.9299999999999926</v>
      </c>
      <c r="AC5121" s="54"/>
    </row>
    <row r="5122" spans="1:29" x14ac:dyDescent="0.25">
      <c r="A5122" s="1">
        <v>7001011</v>
      </c>
      <c r="B5122" s="87" t="s">
        <v>2689</v>
      </c>
      <c r="C5122" s="55" t="s">
        <v>441</v>
      </c>
      <c r="E5122" s="42"/>
      <c r="F5122" s="65" t="s">
        <v>2483</v>
      </c>
      <c r="G5122" s="62"/>
      <c r="H5122" s="37" t="str">
        <f>IF(V5122&gt;94,"Met",IF(X5122="--","n/a",IF(X5122&gt;=0,"Met","Did Not Meet")))</f>
        <v>Met</v>
      </c>
      <c r="I5122" s="37" t="str">
        <f>IF(V5123&gt;94,"Met",IF(X5123="--","n/a",IF(X5123&gt;=0,"Met","Did Not Meet")))</f>
        <v>Met</v>
      </c>
      <c r="K5122" s="13" t="str">
        <f>IF(Z5122&gt;94,"Met",IF(AB5122="--","n/a",IF(AB5122&gt;=0,"Met","Did Not Meet")))</f>
        <v>Met</v>
      </c>
      <c r="L5122" s="13" t="str">
        <f>IF(Z5123&gt;94,"Met",IF(AB5123="--","n/a",IF(AB5123&gt;=0,"Met","Did Not Meet")))</f>
        <v>Met</v>
      </c>
      <c r="M5122" s="1" t="s">
        <v>18</v>
      </c>
      <c r="N5122" s="14" t="s">
        <v>2502</v>
      </c>
      <c r="O5122" s="5"/>
      <c r="P5122" s="44" t="str">
        <f t="shared" ref="P5122" si="6547">IF(H5124="Yes",IF(I5124="Yes","Yes","No"),"No")</f>
        <v>Yes</v>
      </c>
      <c r="Q5122" s="93"/>
      <c r="R5122" s="5" t="s">
        <v>1</v>
      </c>
      <c r="S5122" s="1" t="s">
        <v>2</v>
      </c>
      <c r="T5122" s="1" t="s">
        <v>3</v>
      </c>
      <c r="U5122" s="5">
        <v>661</v>
      </c>
      <c r="V5122" s="1">
        <v>79.88</v>
      </c>
      <c r="W5122" s="1">
        <v>73.2</v>
      </c>
      <c r="X5122" s="9">
        <f t="shared" ref="X5122:X5185" si="6548">V5122-W5122</f>
        <v>6.6799999999999926</v>
      </c>
      <c r="Y5122" s="14">
        <v>638</v>
      </c>
      <c r="Z5122" s="1">
        <v>84.95</v>
      </c>
      <c r="AA5122" s="1">
        <v>80.02</v>
      </c>
      <c r="AB5122" s="71">
        <f t="shared" si="6478"/>
        <v>4.9300000000000068</v>
      </c>
      <c r="AC5122" s="36"/>
    </row>
    <row r="5123" spans="1:29" ht="15.75" x14ac:dyDescent="0.25">
      <c r="A5123" s="53">
        <v>7001011</v>
      </c>
      <c r="B5123" s="89" t="s">
        <v>2689</v>
      </c>
      <c r="C5123" s="53" t="s">
        <v>441</v>
      </c>
      <c r="D5123" s="49" t="s">
        <v>2498</v>
      </c>
      <c r="E5123" s="34" t="str">
        <f>M5122</f>
        <v>Needs Improvement Focus School</v>
      </c>
      <c r="F5123" s="65" t="s">
        <v>2484</v>
      </c>
      <c r="G5123" s="62"/>
      <c r="H5123" s="13" t="str">
        <f>IF(V5124&gt;94,"Met",IF(X5124="--","n/a",IF(X5124&gt;=0,"Met","Did Not Meet")))</f>
        <v>Met</v>
      </c>
      <c r="I5123" s="13" t="str">
        <f>IF(V5125&gt;94,"Met",IF(X5125="--","n/a",IF(X5125&gt;=0,"Met","Did Not Meet")))</f>
        <v>Met</v>
      </c>
      <c r="K5123" s="13" t="str">
        <f>IF(Z5124&gt;94,"Met",IF(AB5124="--","n/a",IF(AB5124&gt;=0,"Met","Did Not Meet")))</f>
        <v>Did Not Meet</v>
      </c>
      <c r="L5123" s="13" t="str">
        <f>IF(Z5125&gt;94,"Met",IF(AB5125="--","n/a",IF(AB5125&gt;=0,"Met","Did Not Meet")))</f>
        <v>Did Not Meet</v>
      </c>
      <c r="M5123" s="1" t="s">
        <v>18</v>
      </c>
      <c r="N5123" s="14" t="s">
        <v>2501</v>
      </c>
      <c r="O5123" s="5"/>
      <c r="P5123" s="44" t="str">
        <f t="shared" ref="P5123" si="6549">IF(K5124="Yes",IF(L5124="Yes","Yes","No"),"No")</f>
        <v>Yes</v>
      </c>
      <c r="Q5123" s="94" t="s">
        <v>2759</v>
      </c>
      <c r="R5123" s="5" t="s">
        <v>1</v>
      </c>
      <c r="S5123" s="1" t="s">
        <v>2</v>
      </c>
      <c r="T5123" s="1" t="s">
        <v>7</v>
      </c>
      <c r="U5123" s="5">
        <v>431</v>
      </c>
      <c r="V5123" s="1">
        <v>70.3</v>
      </c>
      <c r="W5123" s="1">
        <v>62.78</v>
      </c>
      <c r="X5123" s="9">
        <f t="shared" si="6548"/>
        <v>7.519999999999996</v>
      </c>
      <c r="Y5123" s="14">
        <v>414</v>
      </c>
      <c r="Z5123" s="1">
        <v>78.02</v>
      </c>
      <c r="AA5123" s="1">
        <v>72.61</v>
      </c>
      <c r="AB5123" s="71">
        <f t="shared" si="6478"/>
        <v>5.4099999999999966</v>
      </c>
      <c r="AC5123" s="53"/>
    </row>
    <row r="5124" spans="1:29" ht="15" customHeight="1" x14ac:dyDescent="0.25">
      <c r="A5124" s="53">
        <v>7001011</v>
      </c>
      <c r="B5124" s="89" t="s">
        <v>2689</v>
      </c>
      <c r="C5124" s="53" t="s">
        <v>441</v>
      </c>
      <c r="D5124" s="49" t="s">
        <v>2499</v>
      </c>
      <c r="E5124" s="35" t="str">
        <f>VLOOKUP('2012 Accountability Database'!$A5122,'2011 AYP'!A$2:B$1072,2)</f>
        <v xml:space="preserve"> A (Alert)</v>
      </c>
      <c r="F5124" s="66"/>
      <c r="G5124" s="63" t="s">
        <v>2485</v>
      </c>
      <c r="H5124" s="60" t="str">
        <f t="shared" ref="H5124:I5124" si="6550">IF(H5122="Met","Yes",IF(H5123="Met","Yes","No"))</f>
        <v>Yes</v>
      </c>
      <c r="I5124" s="60" t="str">
        <f t="shared" si="6550"/>
        <v>Yes</v>
      </c>
      <c r="J5124" s="42"/>
      <c r="K5124" s="60" t="str">
        <f t="shared" ref="K5124:L5124" si="6551">IF(K5122="Met","Yes",IF(K5123="Met","Yes","No"))</f>
        <v>Yes</v>
      </c>
      <c r="L5124" s="60" t="str">
        <f t="shared" si="6551"/>
        <v>Yes</v>
      </c>
      <c r="M5124" s="5" t="s">
        <v>18</v>
      </c>
      <c r="N5124" s="14" t="s">
        <v>2503</v>
      </c>
      <c r="O5124" s="5"/>
      <c r="P5124" s="44" t="str">
        <f t="shared" ref="P5124" si="6552">IF(H5128="Yes",IF(I5128="Yes","Yes","No"),"No")</f>
        <v>No</v>
      </c>
      <c r="Q5124" s="108" t="s">
        <v>2758</v>
      </c>
      <c r="R5124" s="5" t="s">
        <v>1</v>
      </c>
      <c r="S5124" s="5" t="s">
        <v>5</v>
      </c>
      <c r="T5124" s="5" t="s">
        <v>3</v>
      </c>
      <c r="U5124" s="5">
        <v>1969</v>
      </c>
      <c r="V5124" s="5">
        <v>74.099999999999994</v>
      </c>
      <c r="W5124" s="5">
        <v>73.2</v>
      </c>
      <c r="X5124" s="11">
        <f t="shared" si="6548"/>
        <v>0.89999999999999147</v>
      </c>
      <c r="Y5124" s="14">
        <v>1889</v>
      </c>
      <c r="Z5124" s="5">
        <v>79.67</v>
      </c>
      <c r="AA5124" s="5">
        <v>80.02</v>
      </c>
      <c r="AB5124" s="72">
        <f t="shared" si="6478"/>
        <v>-0.34999999999999432</v>
      </c>
      <c r="AC5124" s="53"/>
    </row>
    <row r="5125" spans="1:29" x14ac:dyDescent="0.25">
      <c r="A5125" s="53">
        <v>7001011</v>
      </c>
      <c r="B5125" s="89" t="s">
        <v>2689</v>
      </c>
      <c r="C5125" s="53" t="s">
        <v>441</v>
      </c>
      <c r="D5125" s="49" t="s">
        <v>2507</v>
      </c>
      <c r="E5125" s="47">
        <f>VLOOKUP('2012 Accountability Database'!A5122,Dems1112!$A$2:$G$1082,3)</f>
        <v>0.6</v>
      </c>
      <c r="F5125" s="66"/>
      <c r="G5125" s="52"/>
      <c r="M5125" s="1" t="s">
        <v>18</v>
      </c>
      <c r="N5125" s="14" t="s">
        <v>2504</v>
      </c>
      <c r="O5125" s="5"/>
      <c r="P5125" s="44" t="str">
        <f t="shared" ref="P5125" si="6553">IF(K5128="Yes",IF(L5128="Yes","Yes","No"),"No")</f>
        <v>No</v>
      </c>
      <c r="Q5125" s="108"/>
      <c r="R5125" s="5" t="s">
        <v>1</v>
      </c>
      <c r="S5125" s="1" t="s">
        <v>5</v>
      </c>
      <c r="T5125" s="1" t="s">
        <v>7</v>
      </c>
      <c r="U5125" s="5">
        <v>1284</v>
      </c>
      <c r="V5125" s="1">
        <v>63.63</v>
      </c>
      <c r="W5125" s="1">
        <v>62.78</v>
      </c>
      <c r="X5125" s="9">
        <f t="shared" si="6548"/>
        <v>0.85000000000000142</v>
      </c>
      <c r="Y5125" s="14">
        <v>1221</v>
      </c>
      <c r="Z5125" s="1">
        <v>71.66</v>
      </c>
      <c r="AA5125" s="1">
        <v>72.61</v>
      </c>
      <c r="AB5125" s="72">
        <f t="shared" si="6478"/>
        <v>-0.95000000000000284</v>
      </c>
      <c r="AC5125" s="53"/>
    </row>
    <row r="5126" spans="1:29" x14ac:dyDescent="0.25">
      <c r="A5126" s="53">
        <v>7001011</v>
      </c>
      <c r="B5126" s="89" t="s">
        <v>2689</v>
      </c>
      <c r="C5126" s="53" t="s">
        <v>441</v>
      </c>
      <c r="D5126" s="50" t="s">
        <v>2508</v>
      </c>
      <c r="E5126" s="47">
        <f>VLOOKUP('2012 Accountability Database'!A5122,Dems1112!$A$2:$G$1082,4)</f>
        <v>0.64</v>
      </c>
      <c r="F5126" s="65" t="s">
        <v>2486</v>
      </c>
      <c r="G5126" s="62"/>
      <c r="H5126" s="13" t="str">
        <f>IF(V5126&gt;94,"Met",IF(X5126="--","n/a",IF(X5126&gt;=0,"Met","Did Not Meet")))</f>
        <v>Did Not Meet</v>
      </c>
      <c r="I5126" s="13" t="str">
        <f>IF(V5127&gt;94,"Met",IF(X5127="--","n/a",IF(X5127&gt;=0,"Met","Did Not Meet")))</f>
        <v>Did Not Meet</v>
      </c>
      <c r="J5126" s="13"/>
      <c r="K5126" s="13" t="str">
        <f>IF(Z5126&gt;94,"Met",IF(AB5126="--","n/a",IF(AB5126&gt;=0,"Met","Did Not Meet")))</f>
        <v>Did Not Meet</v>
      </c>
      <c r="L5126" s="13" t="str">
        <f>IF(Z5127&gt;94,"Met",IF(AB5127="--","n/a",IF(AB5127&gt;=0,"Met","Did Not Meet")))</f>
        <v>Did Not Meet</v>
      </c>
      <c r="M5126" s="5" t="s">
        <v>18</v>
      </c>
      <c r="N5126" s="68" t="s">
        <v>2497</v>
      </c>
      <c r="O5126" s="35"/>
      <c r="P5126" s="44"/>
      <c r="Q5126" s="108"/>
      <c r="R5126" s="5" t="s">
        <v>6</v>
      </c>
      <c r="S5126" s="5" t="s">
        <v>2</v>
      </c>
      <c r="T5126" s="5" t="s">
        <v>3</v>
      </c>
      <c r="U5126" s="5">
        <v>661</v>
      </c>
      <c r="V5126" s="5">
        <v>70.650000000000006</v>
      </c>
      <c r="W5126" s="5">
        <v>75.430000000000007</v>
      </c>
      <c r="X5126" s="8">
        <f t="shared" si="6548"/>
        <v>-4.7800000000000011</v>
      </c>
      <c r="Y5126" s="14">
        <v>640</v>
      </c>
      <c r="Z5126" s="5">
        <v>63.59</v>
      </c>
      <c r="AA5126" s="5">
        <v>73.5</v>
      </c>
      <c r="AB5126" s="72">
        <f t="shared" si="6478"/>
        <v>-9.9099999999999966</v>
      </c>
      <c r="AC5126" s="53"/>
    </row>
    <row r="5127" spans="1:29" x14ac:dyDescent="0.25">
      <c r="A5127" s="53">
        <v>7001011</v>
      </c>
      <c r="B5127" s="89" t="s">
        <v>2689</v>
      </c>
      <c r="C5127" s="53" t="s">
        <v>441</v>
      </c>
      <c r="D5127" s="50" t="s">
        <v>974</v>
      </c>
      <c r="E5127" s="47" t="str">
        <f>VLOOKUP('2012 Accountability Database'!A5122,Dems1112!$A$2:$G$1082,5)</f>
        <v>5-6</v>
      </c>
      <c r="F5127" s="65" t="s">
        <v>2487</v>
      </c>
      <c r="G5127" s="62"/>
      <c r="H5127" s="13" t="str">
        <f>IF(V5128&gt;94,"Met",IF(X5128="--","n/a",IF(X5128&gt;=0,"Met","Did Not Meet")))</f>
        <v>Did Not Meet</v>
      </c>
      <c r="I5127" s="13" t="str">
        <f>IF(V5129&gt;94,"Met",IF(X5129="--","n/a",IF(X5129&gt;=0,"Met","Did Not Meet")))</f>
        <v>Did Not Meet</v>
      </c>
      <c r="J5127" s="13"/>
      <c r="K5127" s="13" t="str">
        <f>IF(Z5128&gt;94,"Met",IF(AB5128="--","n/a",IF(AB5128&gt;=0,"Met","Did Not Meet")))</f>
        <v>Did Not Meet</v>
      </c>
      <c r="L5127" s="13" t="str">
        <f>IF(Z5129&gt;94,"Met",IF(AB5129="--","n/a",IF(AB5129&gt;=0,"Met","Did Not Meet")))</f>
        <v>Did Not Meet</v>
      </c>
      <c r="M5127" s="5" t="s">
        <v>18</v>
      </c>
      <c r="N5127" s="14"/>
      <c r="O5127" s="35" t="s">
        <v>2506</v>
      </c>
      <c r="P5127" s="83" t="str">
        <f t="shared" ref="P5127" si="6554">IF(P5122="No"," ", IF(P5124="No"," ",IF(P5123="No", " ",IF(P5125="No"," ","X"))))</f>
        <v xml:space="preserve"> </v>
      </c>
      <c r="Q5127" s="108"/>
      <c r="R5127" s="5" t="s">
        <v>6</v>
      </c>
      <c r="S5127" s="5" t="s">
        <v>2</v>
      </c>
      <c r="T5127" s="5" t="s">
        <v>7</v>
      </c>
      <c r="U5127" s="5">
        <v>431</v>
      </c>
      <c r="V5127" s="5">
        <v>59.16</v>
      </c>
      <c r="W5127" s="5">
        <v>65.84</v>
      </c>
      <c r="X5127" s="8">
        <f t="shared" si="6548"/>
        <v>-6.6800000000000068</v>
      </c>
      <c r="Y5127" s="14">
        <v>415</v>
      </c>
      <c r="Z5127" s="5">
        <v>51.57</v>
      </c>
      <c r="AA5127" s="5">
        <v>64.239999999999995</v>
      </c>
      <c r="AB5127" s="72">
        <f t="shared" si="6478"/>
        <v>-12.669999999999995</v>
      </c>
      <c r="AC5127" s="53"/>
    </row>
    <row r="5128" spans="1:29" ht="15.75" x14ac:dyDescent="0.25">
      <c r="A5128" s="53">
        <v>7001011</v>
      </c>
      <c r="B5128" s="89" t="s">
        <v>2689</v>
      </c>
      <c r="C5128" s="53" t="s">
        <v>441</v>
      </c>
      <c r="D5128" s="50" t="s">
        <v>975</v>
      </c>
      <c r="E5128" s="48" t="str">
        <f>VLOOKUP('2012 Accountability Database'!A5122,Dems1112!$A$2:$G$1082,6)</f>
        <v>4 (Southwest AR)</v>
      </c>
      <c r="F5128" s="66"/>
      <c r="G5128" s="63" t="s">
        <v>2488</v>
      </c>
      <c r="H5128" s="61" t="str">
        <f t="shared" ref="H5128:I5128" si="6555">IF(H5126="Met","Yes",IF(H5127="Met","Yes","No"))</f>
        <v>No</v>
      </c>
      <c r="I5128" s="61" t="str">
        <f t="shared" si="6555"/>
        <v>No</v>
      </c>
      <c r="J5128" s="55"/>
      <c r="K5128" s="61" t="str">
        <f t="shared" ref="K5128:L5128" si="6556">IF(K5126="Met","Yes",IF(K5127="Met","Yes","No"))</f>
        <v>No</v>
      </c>
      <c r="L5128" s="61" t="str">
        <f t="shared" si="6556"/>
        <v>No</v>
      </c>
      <c r="M5128" s="1" t="s">
        <v>18</v>
      </c>
      <c r="N5128" s="14"/>
      <c r="O5128" s="35" t="s">
        <v>2505</v>
      </c>
      <c r="P5128" s="83" t="str">
        <f t="shared" ref="P5128" si="6557">IF(P5127="X"," ",IF(P5129="X"," ","X"))</f>
        <v xml:space="preserve"> </v>
      </c>
      <c r="Q5128" s="94" t="s">
        <v>2759</v>
      </c>
      <c r="R5128" s="5" t="s">
        <v>6</v>
      </c>
      <c r="S5128" s="1" t="s">
        <v>5</v>
      </c>
      <c r="T5128" s="1" t="s">
        <v>3</v>
      </c>
      <c r="U5128" s="5">
        <v>1970</v>
      </c>
      <c r="V5128" s="1">
        <v>72.94</v>
      </c>
      <c r="W5128" s="1">
        <v>75.430000000000007</v>
      </c>
      <c r="X5128" s="6">
        <f t="shared" si="6548"/>
        <v>-2.4900000000000091</v>
      </c>
      <c r="Y5128" s="14">
        <v>1894</v>
      </c>
      <c r="Z5128" s="1">
        <v>68.53</v>
      </c>
      <c r="AA5128" s="1">
        <v>73.5</v>
      </c>
      <c r="AB5128" s="72">
        <f t="shared" si="6478"/>
        <v>-4.9699999999999989</v>
      </c>
      <c r="AC5128" s="53"/>
    </row>
    <row r="5129" spans="1:29" x14ac:dyDescent="0.25">
      <c r="A5129" s="54">
        <v>7001011</v>
      </c>
      <c r="B5129" s="90" t="s">
        <v>2689</v>
      </c>
      <c r="C5129" s="54" t="s">
        <v>441</v>
      </c>
      <c r="D5129" s="4"/>
      <c r="E5129" s="4"/>
      <c r="F5129" s="67"/>
      <c r="G5129" s="64"/>
      <c r="H5129" s="43"/>
      <c r="I5129" s="43"/>
      <c r="J5129" s="43"/>
      <c r="K5129" s="43"/>
      <c r="L5129" s="43"/>
      <c r="M5129" s="4" t="s">
        <v>18</v>
      </c>
      <c r="N5129" s="15"/>
      <c r="O5129" s="38" t="s">
        <v>2482</v>
      </c>
      <c r="P5129" s="84" t="str">
        <f>IF(E5123="Achieving School"," ","X")</f>
        <v>X</v>
      </c>
      <c r="Q5129" s="91"/>
      <c r="R5129" s="4" t="s">
        <v>6</v>
      </c>
      <c r="S5129" s="4" t="s">
        <v>5</v>
      </c>
      <c r="T5129" s="4" t="s">
        <v>7</v>
      </c>
      <c r="U5129" s="4">
        <v>1285</v>
      </c>
      <c r="V5129" s="4">
        <v>62.88</v>
      </c>
      <c r="W5129" s="4">
        <v>65.84</v>
      </c>
      <c r="X5129" s="7">
        <f t="shared" si="6548"/>
        <v>-2.9600000000000009</v>
      </c>
      <c r="Y5129" s="15">
        <v>1225</v>
      </c>
      <c r="Z5129" s="4">
        <v>58.78</v>
      </c>
      <c r="AA5129" s="4">
        <v>64.239999999999995</v>
      </c>
      <c r="AB5129" s="73">
        <f t="shared" si="6478"/>
        <v>-5.4599999999999937</v>
      </c>
      <c r="AC5129" s="54"/>
    </row>
    <row r="5130" spans="1:29" x14ac:dyDescent="0.25">
      <c r="A5130" s="1">
        <v>7001056</v>
      </c>
      <c r="B5130" s="87" t="s">
        <v>2689</v>
      </c>
      <c r="C5130" s="55" t="s">
        <v>442</v>
      </c>
      <c r="E5130" s="42"/>
      <c r="F5130" s="65" t="s">
        <v>2483</v>
      </c>
      <c r="G5130" s="62"/>
      <c r="H5130" s="37" t="str">
        <f>IF(V5130&gt;94,"Met",IF(X5130="--","n/a",IF(X5130&gt;=0,"Met","Did Not Meet")))</f>
        <v>Met</v>
      </c>
      <c r="I5130" s="37" t="str">
        <f>IF(V5131&gt;94,"Met",IF(X5131="--","n/a",IF(X5131&gt;=0,"Met","Did Not Meet")))</f>
        <v>Met</v>
      </c>
      <c r="K5130" s="13" t="str">
        <f>IF(Z5130&gt;94,"Met",IF(AB5130="--","n/a",IF(AB5130&gt;=0,"Met","Did Not Meet")))</f>
        <v>Met</v>
      </c>
      <c r="L5130" s="13" t="str">
        <f>IF(Z5131&gt;94,"Met",IF(AB5131="--","n/a",IF(AB5131&gt;=0,"Met","Did Not Meet")))</f>
        <v>Met</v>
      </c>
      <c r="M5130" s="1" t="s">
        <v>9</v>
      </c>
      <c r="N5130" s="14" t="s">
        <v>2502</v>
      </c>
      <c r="O5130" s="5"/>
      <c r="P5130" s="44" t="str">
        <f t="shared" ref="P5130" si="6558">IF(H5132="Yes",IF(I5132="Yes","Yes","No"),"No")</f>
        <v>Yes</v>
      </c>
      <c r="Q5130" s="93"/>
      <c r="R5130" s="5" t="s">
        <v>1</v>
      </c>
      <c r="S5130" s="1" t="s">
        <v>2</v>
      </c>
      <c r="T5130" s="1" t="s">
        <v>3</v>
      </c>
      <c r="U5130" s="5">
        <v>22</v>
      </c>
      <c r="V5130" s="1">
        <v>90.91</v>
      </c>
      <c r="W5130" s="1">
        <v>77.67</v>
      </c>
      <c r="X5130" s="9">
        <f t="shared" si="6548"/>
        <v>13.239999999999995</v>
      </c>
      <c r="Y5130" s="14">
        <v>17</v>
      </c>
      <c r="Z5130" s="1">
        <v>88.24</v>
      </c>
      <c r="AA5130" s="1">
        <v>84.13</v>
      </c>
      <c r="AB5130" s="71">
        <f t="shared" si="6478"/>
        <v>4.1099999999999994</v>
      </c>
      <c r="AC5130" s="36"/>
    </row>
    <row r="5131" spans="1:29" ht="15.75" x14ac:dyDescent="0.25">
      <c r="A5131" s="53">
        <v>7001056</v>
      </c>
      <c r="B5131" s="89" t="s">
        <v>2689</v>
      </c>
      <c r="C5131" s="53" t="s">
        <v>442</v>
      </c>
      <c r="D5131" s="49" t="s">
        <v>2498</v>
      </c>
      <c r="E5131" s="34" t="str">
        <f>M5130</f>
        <v>Needs Improvement School</v>
      </c>
      <c r="F5131" s="65" t="s">
        <v>2484</v>
      </c>
      <c r="G5131" s="62"/>
      <c r="H5131" s="13" t="str">
        <f>IF(V5132&gt;94,"Met",IF(X5132="--","n/a",IF(X5132&gt;=0,"Met","Did Not Meet")))</f>
        <v>Did Not Meet</v>
      </c>
      <c r="I5131" s="13" t="str">
        <f>IF(V5133&gt;94,"Met",IF(X5133="--","n/a",IF(X5133&gt;=0,"Met","Did Not Meet")))</f>
        <v>Did Not Meet</v>
      </c>
      <c r="K5131" s="13" t="str">
        <f>IF(Z5132&gt;94,"Met",IF(AB5132="--","n/a",IF(AB5132&gt;=0,"Met","Did Not Meet")))</f>
        <v>Did Not Meet</v>
      </c>
      <c r="L5131" s="13" t="str">
        <f>IF(Z5133&gt;94,"Met",IF(AB5133="--","n/a",IF(AB5133&gt;=0,"Met","Did Not Meet")))</f>
        <v>Did Not Meet</v>
      </c>
      <c r="M5131" s="1" t="s">
        <v>9</v>
      </c>
      <c r="N5131" s="14" t="s">
        <v>2501</v>
      </c>
      <c r="O5131" s="5"/>
      <c r="P5131" s="44" t="str">
        <f t="shared" ref="P5131" si="6559">IF(K5132="Yes",IF(L5132="Yes","Yes","No"),"No")</f>
        <v>Yes</v>
      </c>
      <c r="Q5131" s="94" t="s">
        <v>2759</v>
      </c>
      <c r="R5131" s="5" t="s">
        <v>1</v>
      </c>
      <c r="S5131" s="1" t="s">
        <v>2</v>
      </c>
      <c r="T5131" s="1" t="s">
        <v>7</v>
      </c>
      <c r="U5131" s="5">
        <v>15</v>
      </c>
      <c r="V5131" s="1">
        <v>86.67</v>
      </c>
      <c r="W5131" s="1">
        <v>70</v>
      </c>
      <c r="X5131" s="9">
        <f t="shared" si="6548"/>
        <v>16.670000000000002</v>
      </c>
      <c r="Y5131" s="14">
        <v>12</v>
      </c>
      <c r="Z5131" s="1">
        <v>83.33</v>
      </c>
      <c r="AA5131" s="1">
        <v>80.7</v>
      </c>
      <c r="AB5131" s="71">
        <f t="shared" ref="AB5131:AB5150" si="6560">Z5131-AA5131</f>
        <v>2.6299999999999955</v>
      </c>
      <c r="AC5131" s="53"/>
    </row>
    <row r="5132" spans="1:29" ht="15" customHeight="1" x14ac:dyDescent="0.25">
      <c r="A5132" s="53">
        <v>7001056</v>
      </c>
      <c r="B5132" s="89" t="s">
        <v>2689</v>
      </c>
      <c r="C5132" s="53" t="s">
        <v>442</v>
      </c>
      <c r="D5132" s="49" t="s">
        <v>2499</v>
      </c>
      <c r="E5132" s="35" t="str">
        <f>VLOOKUP('2012 Accountability Database'!$A5130,'2011 AYP'!A$2:B$1072,2)</f>
        <v>SI_M (School Improvement - Met Standards)</v>
      </c>
      <c r="F5132" s="66"/>
      <c r="G5132" s="63" t="s">
        <v>2485</v>
      </c>
      <c r="H5132" s="60" t="str">
        <f t="shared" ref="H5132:I5132" si="6561">IF(H5130="Met","Yes",IF(H5131="Met","Yes","No"))</f>
        <v>Yes</v>
      </c>
      <c r="I5132" s="60" t="str">
        <f t="shared" si="6561"/>
        <v>Yes</v>
      </c>
      <c r="J5132" s="42"/>
      <c r="K5132" s="60" t="str">
        <f t="shared" ref="K5132:L5132" si="6562">IF(K5130="Met","Yes",IF(K5131="Met","Yes","No"))</f>
        <v>Yes</v>
      </c>
      <c r="L5132" s="60" t="str">
        <f t="shared" si="6562"/>
        <v>Yes</v>
      </c>
      <c r="M5132" s="1" t="s">
        <v>9</v>
      </c>
      <c r="N5132" s="14" t="s">
        <v>2503</v>
      </c>
      <c r="O5132" s="5"/>
      <c r="P5132" s="44" t="str">
        <f t="shared" ref="P5132" si="6563">IF(H5136="Yes",IF(I5136="Yes","Yes","No"),"No")</f>
        <v>Yes</v>
      </c>
      <c r="Q5132" s="108" t="s">
        <v>2758</v>
      </c>
      <c r="R5132" s="5" t="s">
        <v>1</v>
      </c>
      <c r="S5132" s="1" t="s">
        <v>5</v>
      </c>
      <c r="T5132" s="1" t="s">
        <v>3</v>
      </c>
      <c r="U5132" s="5">
        <v>172</v>
      </c>
      <c r="V5132" s="1">
        <v>73.260000000000005</v>
      </c>
      <c r="W5132" s="1">
        <v>77.67</v>
      </c>
      <c r="X5132" s="6">
        <f t="shared" si="6548"/>
        <v>-4.4099999999999966</v>
      </c>
      <c r="Y5132" s="14">
        <v>121</v>
      </c>
      <c r="Z5132" s="1">
        <v>80.989999999999995</v>
      </c>
      <c r="AA5132" s="1">
        <v>84.13</v>
      </c>
      <c r="AB5132" s="72">
        <f t="shared" si="6560"/>
        <v>-3.1400000000000006</v>
      </c>
      <c r="AC5132" s="53"/>
    </row>
    <row r="5133" spans="1:29" x14ac:dyDescent="0.25">
      <c r="A5133" s="53">
        <v>7001056</v>
      </c>
      <c r="B5133" s="89" t="s">
        <v>2689</v>
      </c>
      <c r="C5133" s="53" t="s">
        <v>442</v>
      </c>
      <c r="D5133" s="49" t="s">
        <v>2507</v>
      </c>
      <c r="E5133" s="47">
        <f>VLOOKUP('2012 Accountability Database'!A5130,Dems1112!$A$2:$G$1082,3)</f>
        <v>0.25</v>
      </c>
      <c r="F5133" s="66"/>
      <c r="G5133" s="52"/>
      <c r="M5133" s="1" t="s">
        <v>9</v>
      </c>
      <c r="N5133" s="14" t="s">
        <v>2504</v>
      </c>
      <c r="O5133" s="5"/>
      <c r="P5133" s="44" t="str">
        <f t="shared" ref="P5133" si="6564">IF(K5136="Yes",IF(L5136="Yes","Yes","No"),"No")</f>
        <v>No</v>
      </c>
      <c r="Q5133" s="108"/>
      <c r="R5133" s="5" t="s">
        <v>1</v>
      </c>
      <c r="S5133" s="1" t="s">
        <v>5</v>
      </c>
      <c r="T5133" s="1" t="s">
        <v>7</v>
      </c>
      <c r="U5133" s="5">
        <v>123</v>
      </c>
      <c r="V5133" s="1">
        <v>65.040000000000006</v>
      </c>
      <c r="W5133" s="1">
        <v>70</v>
      </c>
      <c r="X5133" s="6">
        <f t="shared" si="6548"/>
        <v>-4.9599999999999937</v>
      </c>
      <c r="Y5133" s="14">
        <v>89</v>
      </c>
      <c r="Z5133" s="1">
        <v>76.400000000000006</v>
      </c>
      <c r="AA5133" s="1">
        <v>80.7</v>
      </c>
      <c r="AB5133" s="72">
        <f t="shared" si="6560"/>
        <v>-4.2999999999999972</v>
      </c>
      <c r="AC5133" s="53"/>
    </row>
    <row r="5134" spans="1:29" x14ac:dyDescent="0.25">
      <c r="A5134" s="53">
        <v>7001056</v>
      </c>
      <c r="B5134" s="89" t="s">
        <v>2689</v>
      </c>
      <c r="C5134" s="53" t="s">
        <v>442</v>
      </c>
      <c r="D5134" s="50" t="s">
        <v>2508</v>
      </c>
      <c r="E5134" s="47">
        <f>VLOOKUP('2012 Accountability Database'!A5130,Dems1112!$A$2:$G$1082,4)</f>
        <v>0.71</v>
      </c>
      <c r="F5134" s="65" t="s">
        <v>2486</v>
      </c>
      <c r="G5134" s="62"/>
      <c r="H5134" s="13" t="str">
        <f>IF(V5134&gt;94,"Met",IF(X5134="--","n/a",IF(X5134&gt;=0,"Met","Did Not Meet")))</f>
        <v>Met</v>
      </c>
      <c r="I5134" s="13" t="str">
        <f>IF(V5135&gt;94,"Met",IF(X5135="--","n/a",IF(X5135&gt;=0,"Met","Did Not Meet")))</f>
        <v>Met</v>
      </c>
      <c r="J5134" s="13"/>
      <c r="K5134" s="13" t="str">
        <f>IF(Z5134&gt;94,"Met",IF(AB5134="--","n/a",IF(AB5134&gt;=0,"Met","Did Not Meet")))</f>
        <v>Did Not Meet</v>
      </c>
      <c r="L5134" s="13" t="str">
        <f>IF(Z5135&gt;94,"Met",IF(AB5135="--","n/a",IF(AB5135&gt;=0,"Met","Did Not Meet")))</f>
        <v>Did Not Meet</v>
      </c>
      <c r="M5134" s="1" t="s">
        <v>9</v>
      </c>
      <c r="N5134" s="68" t="s">
        <v>2497</v>
      </c>
      <c r="O5134" s="35"/>
      <c r="P5134" s="44"/>
      <c r="Q5134" s="108"/>
      <c r="R5134" s="5" t="s">
        <v>6</v>
      </c>
      <c r="S5134" s="1" t="s">
        <v>2</v>
      </c>
      <c r="T5134" s="1" t="s">
        <v>3</v>
      </c>
      <c r="U5134" s="5">
        <v>22</v>
      </c>
      <c r="V5134" s="1">
        <v>81.819999999999993</v>
      </c>
      <c r="W5134" s="1">
        <v>76.5</v>
      </c>
      <c r="X5134" s="9">
        <f t="shared" si="6548"/>
        <v>5.3199999999999932</v>
      </c>
      <c r="Y5134" s="14">
        <v>17</v>
      </c>
      <c r="Z5134" s="1">
        <v>58.82</v>
      </c>
      <c r="AA5134" s="1">
        <v>71.790000000000006</v>
      </c>
      <c r="AB5134" s="72">
        <f t="shared" si="6560"/>
        <v>-12.970000000000006</v>
      </c>
      <c r="AC5134" s="53"/>
    </row>
    <row r="5135" spans="1:29" x14ac:dyDescent="0.25">
      <c r="A5135" s="53">
        <v>7001056</v>
      </c>
      <c r="B5135" s="89" t="s">
        <v>2689</v>
      </c>
      <c r="C5135" s="53" t="s">
        <v>442</v>
      </c>
      <c r="D5135" s="50" t="s">
        <v>974</v>
      </c>
      <c r="E5135" s="47" t="str">
        <f>VLOOKUP('2012 Accountability Database'!A5130,Dems1112!$A$2:$G$1082,5)</f>
        <v>K-4</v>
      </c>
      <c r="F5135" s="65" t="s">
        <v>2487</v>
      </c>
      <c r="G5135" s="62"/>
      <c r="H5135" s="13" t="str">
        <f>IF(V5136&gt;94,"Met",IF(X5136="--","n/a",IF(X5136&gt;=0,"Met","Did Not Meet")))</f>
        <v>Did Not Meet</v>
      </c>
      <c r="I5135" s="13" t="str">
        <f>IF(V5137&gt;94,"Met",IF(X5137="--","n/a",IF(X5137&gt;=0,"Met","Did Not Meet")))</f>
        <v>Did Not Meet</v>
      </c>
      <c r="J5135" s="13"/>
      <c r="K5135" s="13" t="str">
        <f>IF(Z5136&gt;94,"Met",IF(AB5136="--","n/a",IF(AB5136&gt;=0,"Met","Did Not Meet")))</f>
        <v>Did Not Meet</v>
      </c>
      <c r="L5135" s="13" t="str">
        <f>IF(Z5137&gt;94,"Met",IF(AB5137="--","n/a",IF(AB5137&gt;=0,"Met","Did Not Meet")))</f>
        <v>Did Not Meet</v>
      </c>
      <c r="M5135" s="1" t="s">
        <v>9</v>
      </c>
      <c r="N5135" s="14"/>
      <c r="O5135" s="35" t="s">
        <v>2506</v>
      </c>
      <c r="P5135" s="83" t="str">
        <f t="shared" ref="P5135" si="6565">IF(P5130="No"," ", IF(P5132="No"," ",IF(P5131="No", " ",IF(P5133="No"," ","X"))))</f>
        <v xml:space="preserve"> </v>
      </c>
      <c r="Q5135" s="108"/>
      <c r="R5135" s="5" t="s">
        <v>6</v>
      </c>
      <c r="S5135" s="1" t="s">
        <v>2</v>
      </c>
      <c r="T5135" s="1" t="s">
        <v>7</v>
      </c>
      <c r="U5135" s="5">
        <v>15</v>
      </c>
      <c r="V5135" s="1">
        <v>73.33</v>
      </c>
      <c r="W5135" s="1">
        <v>71.67</v>
      </c>
      <c r="X5135" s="9">
        <f t="shared" si="6548"/>
        <v>1.6599999999999966</v>
      </c>
      <c r="Y5135" s="14">
        <v>12</v>
      </c>
      <c r="Z5135" s="1">
        <v>41.67</v>
      </c>
      <c r="AA5135" s="1">
        <v>68.64</v>
      </c>
      <c r="AB5135" s="72">
        <f t="shared" si="6560"/>
        <v>-26.97</v>
      </c>
      <c r="AC5135" s="53"/>
    </row>
    <row r="5136" spans="1:29" ht="15.75" x14ac:dyDescent="0.25">
      <c r="A5136" s="53">
        <v>7001056</v>
      </c>
      <c r="B5136" s="89" t="s">
        <v>2689</v>
      </c>
      <c r="C5136" s="53" t="s">
        <v>442</v>
      </c>
      <c r="D5136" s="50" t="s">
        <v>975</v>
      </c>
      <c r="E5136" s="48" t="str">
        <f>VLOOKUP('2012 Accountability Database'!A5130,Dems1112!$A$2:$G$1082,6)</f>
        <v>4 (Southwest AR)</v>
      </c>
      <c r="F5136" s="66"/>
      <c r="G5136" s="63" t="s">
        <v>2488</v>
      </c>
      <c r="H5136" s="61" t="str">
        <f t="shared" ref="H5136:I5136" si="6566">IF(H5134="Met","Yes",IF(H5135="Met","Yes","No"))</f>
        <v>Yes</v>
      </c>
      <c r="I5136" s="61" t="str">
        <f t="shared" si="6566"/>
        <v>Yes</v>
      </c>
      <c r="J5136" s="55"/>
      <c r="K5136" s="61" t="str">
        <f t="shared" ref="K5136:L5136" si="6567">IF(K5134="Met","Yes",IF(K5135="Met","Yes","No"))</f>
        <v>No</v>
      </c>
      <c r="L5136" s="61" t="str">
        <f t="shared" si="6567"/>
        <v>No</v>
      </c>
      <c r="M5136" s="1" t="s">
        <v>9</v>
      </c>
      <c r="N5136" s="14"/>
      <c r="O5136" s="35" t="s">
        <v>2505</v>
      </c>
      <c r="P5136" s="83" t="str">
        <f t="shared" ref="P5136" si="6568">IF(P5135="X"," ",IF(P5137="X"," ","X"))</f>
        <v xml:space="preserve"> </v>
      </c>
      <c r="Q5136" s="94" t="s">
        <v>2759</v>
      </c>
      <c r="R5136" s="5" t="s">
        <v>6</v>
      </c>
      <c r="S5136" s="1" t="s">
        <v>5</v>
      </c>
      <c r="T5136" s="1" t="s">
        <v>3</v>
      </c>
      <c r="U5136" s="5">
        <v>172</v>
      </c>
      <c r="V5136" s="1">
        <v>67.44</v>
      </c>
      <c r="W5136" s="1">
        <v>76.5</v>
      </c>
      <c r="X5136" s="6">
        <f t="shared" si="6548"/>
        <v>-9.0600000000000023</v>
      </c>
      <c r="Y5136" s="14">
        <v>121</v>
      </c>
      <c r="Z5136" s="1">
        <v>59.5</v>
      </c>
      <c r="AA5136" s="1">
        <v>71.790000000000006</v>
      </c>
      <c r="AB5136" s="72">
        <f t="shared" si="6560"/>
        <v>-12.290000000000006</v>
      </c>
      <c r="AC5136" s="53"/>
    </row>
    <row r="5137" spans="1:29" x14ac:dyDescent="0.25">
      <c r="A5137" s="54">
        <v>7001056</v>
      </c>
      <c r="B5137" s="90" t="s">
        <v>2689</v>
      </c>
      <c r="C5137" s="54" t="s">
        <v>442</v>
      </c>
      <c r="D5137" s="4"/>
      <c r="E5137" s="4"/>
      <c r="F5137" s="67"/>
      <c r="G5137" s="64"/>
      <c r="H5137" s="43"/>
      <c r="I5137" s="43"/>
      <c r="J5137" s="43"/>
      <c r="K5137" s="43"/>
      <c r="L5137" s="43"/>
      <c r="M5137" s="4" t="s">
        <v>9</v>
      </c>
      <c r="N5137" s="15"/>
      <c r="O5137" s="38" t="s">
        <v>2482</v>
      </c>
      <c r="P5137" s="84" t="str">
        <f>IF(E5131="Achieving School"," ","X")</f>
        <v>X</v>
      </c>
      <c r="Q5137" s="91"/>
      <c r="R5137" s="4" t="s">
        <v>6</v>
      </c>
      <c r="S5137" s="4" t="s">
        <v>5</v>
      </c>
      <c r="T5137" s="4" t="s">
        <v>7</v>
      </c>
      <c r="U5137" s="4">
        <v>123</v>
      </c>
      <c r="V5137" s="4">
        <v>59.35</v>
      </c>
      <c r="W5137" s="4">
        <v>71.67</v>
      </c>
      <c r="X5137" s="7">
        <f t="shared" si="6548"/>
        <v>-12.32</v>
      </c>
      <c r="Y5137" s="15">
        <v>89</v>
      </c>
      <c r="Z5137" s="4">
        <v>51.69</v>
      </c>
      <c r="AA5137" s="4">
        <v>68.64</v>
      </c>
      <c r="AB5137" s="73">
        <f t="shared" si="6560"/>
        <v>-16.950000000000003</v>
      </c>
      <c r="AC5137" s="54"/>
    </row>
    <row r="5138" spans="1:29" x14ac:dyDescent="0.25">
      <c r="A5138" s="1">
        <v>7003027</v>
      </c>
      <c r="B5138" s="87" t="s">
        <v>2690</v>
      </c>
      <c r="C5138" s="55" t="s">
        <v>592</v>
      </c>
      <c r="E5138" s="42"/>
      <c r="F5138" s="65" t="s">
        <v>2483</v>
      </c>
      <c r="G5138" s="62"/>
      <c r="H5138" s="37" t="str">
        <f>IF(V5138&gt;94,"Met",IF(X5138="--","n/a",IF(X5138&gt;=0,"Met","Did Not Meet")))</f>
        <v>Met</v>
      </c>
      <c r="I5138" s="37" t="str">
        <f>IF(V5139&gt;94,"Met",IF(X5139="--","n/a",IF(X5139&gt;=0,"Met","Did Not Meet")))</f>
        <v>Met</v>
      </c>
      <c r="K5138" s="13" t="str">
        <f>IF(Z5138&gt;94,"Met",IF(AB5138="--","n/a",IF(AB5138&gt;=0,"Met","Did Not Meet")))</f>
        <v>Met</v>
      </c>
      <c r="L5138" s="13" t="str">
        <f>IF(Z5139&gt;94,"Met",IF(AB5139="--","n/a",IF(AB5139&gt;=0,"Met","Did Not Meet")))</f>
        <v>Met</v>
      </c>
      <c r="M5138" s="1" t="s">
        <v>4</v>
      </c>
      <c r="N5138" s="14" t="s">
        <v>2502</v>
      </c>
      <c r="O5138" s="5"/>
      <c r="P5138" s="44" t="str">
        <f t="shared" ref="P5138" si="6569">IF(H5140="Yes",IF(I5140="Yes","Yes","No"),"No")</f>
        <v>Yes</v>
      </c>
      <c r="Q5138" s="93"/>
      <c r="R5138" s="5" t="s">
        <v>1</v>
      </c>
      <c r="S5138" s="1" t="s">
        <v>2</v>
      </c>
      <c r="T5138" s="1" t="s">
        <v>3</v>
      </c>
      <c r="U5138" s="5">
        <v>178</v>
      </c>
      <c r="V5138" s="1">
        <v>80.34</v>
      </c>
      <c r="W5138" s="1">
        <v>72.06</v>
      </c>
      <c r="X5138" s="9">
        <f t="shared" si="6548"/>
        <v>8.2800000000000011</v>
      </c>
      <c r="Y5138" s="14">
        <v>133</v>
      </c>
      <c r="Z5138" s="1">
        <v>84.21</v>
      </c>
      <c r="AA5138" s="1">
        <v>71.849999999999994</v>
      </c>
      <c r="AB5138" s="71">
        <f t="shared" si="6560"/>
        <v>12.36</v>
      </c>
      <c r="AC5138" s="36"/>
    </row>
    <row r="5139" spans="1:29" ht="15.75" x14ac:dyDescent="0.25">
      <c r="A5139" s="53">
        <v>7003027</v>
      </c>
      <c r="B5139" s="89" t="s">
        <v>2690</v>
      </c>
      <c r="C5139" s="53" t="s">
        <v>592</v>
      </c>
      <c r="D5139" s="49" t="s">
        <v>2498</v>
      </c>
      <c r="E5139" s="34" t="str">
        <f>M5138</f>
        <v>Achieving School</v>
      </c>
      <c r="F5139" s="65" t="s">
        <v>2484</v>
      </c>
      <c r="G5139" s="62"/>
      <c r="H5139" s="13" t="str">
        <f>IF(V5140&gt;94,"Met",IF(X5140="--","n/a",IF(X5140&gt;=0,"Met","Did Not Meet")))</f>
        <v>Met</v>
      </c>
      <c r="I5139" s="13" t="str">
        <f>IF(V5141&gt;94,"Met",IF(X5141="--","n/a",IF(X5141&gt;=0,"Met","Did Not Meet")))</f>
        <v>Met</v>
      </c>
      <c r="K5139" s="13" t="str">
        <f>IF(Z5140&gt;94,"Met",IF(AB5140="--","n/a",IF(AB5140&gt;=0,"Met","Did Not Meet")))</f>
        <v>Met</v>
      </c>
      <c r="L5139" s="13" t="str">
        <f>IF(Z5141&gt;94,"Met",IF(AB5141="--","n/a",IF(AB5141&gt;=0,"Met","Did Not Meet")))</f>
        <v>Met</v>
      </c>
      <c r="M5139" s="1" t="s">
        <v>4</v>
      </c>
      <c r="N5139" s="14" t="s">
        <v>2501</v>
      </c>
      <c r="O5139" s="5"/>
      <c r="P5139" s="44" t="str">
        <f t="shared" ref="P5139" si="6570">IF(K5140="Yes",IF(L5140="Yes","Yes","No"),"No")</f>
        <v>Yes</v>
      </c>
      <c r="Q5139" s="94" t="s">
        <v>2759</v>
      </c>
      <c r="R5139" s="5" t="s">
        <v>1</v>
      </c>
      <c r="S5139" s="1" t="s">
        <v>2</v>
      </c>
      <c r="T5139" s="1" t="s">
        <v>7</v>
      </c>
      <c r="U5139" s="5">
        <v>140</v>
      </c>
      <c r="V5139" s="1">
        <v>76.430000000000007</v>
      </c>
      <c r="W5139" s="1">
        <v>60.71</v>
      </c>
      <c r="X5139" s="9">
        <f t="shared" si="6548"/>
        <v>15.720000000000006</v>
      </c>
      <c r="Y5139" s="14">
        <v>102</v>
      </c>
      <c r="Z5139" s="1">
        <v>84.31</v>
      </c>
      <c r="AA5139" s="1">
        <v>67.650000000000006</v>
      </c>
      <c r="AB5139" s="71">
        <f t="shared" si="6560"/>
        <v>16.659999999999997</v>
      </c>
      <c r="AC5139" s="53"/>
    </row>
    <row r="5140" spans="1:29" ht="15" customHeight="1" x14ac:dyDescent="0.25">
      <c r="A5140" s="53">
        <v>7003027</v>
      </c>
      <c r="B5140" s="89" t="s">
        <v>2690</v>
      </c>
      <c r="C5140" s="53" t="s">
        <v>592</v>
      </c>
      <c r="D5140" s="49" t="s">
        <v>2499</v>
      </c>
      <c r="E5140" s="35" t="str">
        <f>VLOOKUP('2012 Accountability Database'!$A5138,'2011 AYP'!A$2:B$1072,2)</f>
        <v>SI_3 (School Improvement Year 3)</v>
      </c>
      <c r="F5140" s="66"/>
      <c r="G5140" s="63" t="s">
        <v>2485</v>
      </c>
      <c r="H5140" s="60" t="str">
        <f t="shared" ref="H5140:I5140" si="6571">IF(H5138="Met","Yes",IF(H5139="Met","Yes","No"))</f>
        <v>Yes</v>
      </c>
      <c r="I5140" s="60" t="str">
        <f t="shared" si="6571"/>
        <v>Yes</v>
      </c>
      <c r="J5140" s="42"/>
      <c r="K5140" s="60" t="str">
        <f t="shared" ref="K5140:L5140" si="6572">IF(K5138="Met","Yes",IF(K5139="Met","Yes","No"))</f>
        <v>Yes</v>
      </c>
      <c r="L5140" s="60" t="str">
        <f t="shared" si="6572"/>
        <v>Yes</v>
      </c>
      <c r="M5140" s="1" t="s">
        <v>4</v>
      </c>
      <c r="N5140" s="14" t="s">
        <v>2503</v>
      </c>
      <c r="O5140" s="5"/>
      <c r="P5140" s="44" t="str">
        <f t="shared" ref="P5140" si="6573">IF(H5144="Yes",IF(I5144="Yes","Yes","No"),"No")</f>
        <v>Yes</v>
      </c>
      <c r="Q5140" s="108" t="s">
        <v>2758</v>
      </c>
      <c r="R5140" s="5" t="s">
        <v>1</v>
      </c>
      <c r="S5140" s="1" t="s">
        <v>5</v>
      </c>
      <c r="T5140" s="1" t="s">
        <v>3</v>
      </c>
      <c r="U5140" s="5">
        <v>555</v>
      </c>
      <c r="V5140" s="1">
        <v>76.040000000000006</v>
      </c>
      <c r="W5140" s="1">
        <v>72.06</v>
      </c>
      <c r="X5140" s="9">
        <f t="shared" si="6548"/>
        <v>3.980000000000004</v>
      </c>
      <c r="Y5140" s="14">
        <v>408</v>
      </c>
      <c r="Z5140" s="1">
        <v>76.959999999999994</v>
      </c>
      <c r="AA5140" s="1">
        <v>71.849999999999994</v>
      </c>
      <c r="AB5140" s="71">
        <f t="shared" si="6560"/>
        <v>5.1099999999999994</v>
      </c>
      <c r="AC5140" s="53"/>
    </row>
    <row r="5141" spans="1:29" x14ac:dyDescent="0.25">
      <c r="A5141" s="53">
        <v>7003027</v>
      </c>
      <c r="B5141" s="89" t="s">
        <v>2690</v>
      </c>
      <c r="C5141" s="53" t="s">
        <v>592</v>
      </c>
      <c r="D5141" s="49" t="s">
        <v>2507</v>
      </c>
      <c r="E5141" s="47">
        <f>VLOOKUP('2012 Accountability Database'!A5138,Dems1112!$A$2:$G$1082,3)</f>
        <v>0.33</v>
      </c>
      <c r="F5141" s="66"/>
      <c r="G5141" s="52"/>
      <c r="M5141" s="1" t="s">
        <v>4</v>
      </c>
      <c r="N5141" s="14" t="s">
        <v>2504</v>
      </c>
      <c r="O5141" s="5"/>
      <c r="P5141" s="44" t="str">
        <f t="shared" ref="P5141" si="6574">IF(K5144="Yes",IF(L5144="Yes","Yes","No"),"No")</f>
        <v>No</v>
      </c>
      <c r="Q5141" s="108"/>
      <c r="R5141" s="5" t="s">
        <v>1</v>
      </c>
      <c r="S5141" s="1" t="s">
        <v>5</v>
      </c>
      <c r="T5141" s="1" t="s">
        <v>7</v>
      </c>
      <c r="U5141" s="5">
        <v>361</v>
      </c>
      <c r="V5141" s="1">
        <v>68.7</v>
      </c>
      <c r="W5141" s="1">
        <v>60.71</v>
      </c>
      <c r="X5141" s="9">
        <f t="shared" si="6548"/>
        <v>7.990000000000002</v>
      </c>
      <c r="Y5141" s="14">
        <v>260</v>
      </c>
      <c r="Z5141" s="1">
        <v>74.62</v>
      </c>
      <c r="AA5141" s="1">
        <v>67.650000000000006</v>
      </c>
      <c r="AB5141" s="71">
        <f t="shared" si="6560"/>
        <v>6.9699999999999989</v>
      </c>
      <c r="AC5141" s="53"/>
    </row>
    <row r="5142" spans="1:29" x14ac:dyDescent="0.25">
      <c r="A5142" s="53">
        <v>7003027</v>
      </c>
      <c r="B5142" s="89" t="s">
        <v>2690</v>
      </c>
      <c r="C5142" s="53" t="s">
        <v>592</v>
      </c>
      <c r="D5142" s="50" t="s">
        <v>2508</v>
      </c>
      <c r="E5142" s="47">
        <f>VLOOKUP('2012 Accountability Database'!A5138,Dems1112!$A$2:$G$1082,4)</f>
        <v>0.72</v>
      </c>
      <c r="F5142" s="65" t="s">
        <v>2486</v>
      </c>
      <c r="G5142" s="62"/>
      <c r="H5142" s="13" t="str">
        <f>IF(V5142&gt;94,"Met",IF(X5142="--","n/a",IF(X5142&gt;=0,"Met","Did Not Meet")))</f>
        <v>Met</v>
      </c>
      <c r="I5142" s="13" t="str">
        <f>IF(V5143&gt;94,"Met",IF(X5143="--","n/a",IF(X5143&gt;=0,"Met","Did Not Meet")))</f>
        <v>Met</v>
      </c>
      <c r="J5142" s="13"/>
      <c r="K5142" s="13" t="str">
        <f>IF(Z5142&gt;94,"Met",IF(AB5142="--","n/a",IF(AB5142&gt;=0,"Met","Did Not Meet")))</f>
        <v>Did Not Meet</v>
      </c>
      <c r="L5142" s="13" t="str">
        <f>IF(Z5143&gt;94,"Met",IF(AB5143="--","n/a",IF(AB5143&gt;=0,"Met","Did Not Meet")))</f>
        <v>Did Not Meet</v>
      </c>
      <c r="M5142" s="1" t="s">
        <v>4</v>
      </c>
      <c r="N5142" s="68" t="s">
        <v>2497</v>
      </c>
      <c r="O5142" s="35"/>
      <c r="P5142" s="44"/>
      <c r="Q5142" s="108"/>
      <c r="R5142" s="5" t="s">
        <v>6</v>
      </c>
      <c r="S5142" s="1" t="s">
        <v>2</v>
      </c>
      <c r="T5142" s="1" t="s">
        <v>3</v>
      </c>
      <c r="U5142" s="5">
        <v>178</v>
      </c>
      <c r="V5142" s="1">
        <v>85.39</v>
      </c>
      <c r="W5142" s="1">
        <v>84.32</v>
      </c>
      <c r="X5142" s="9">
        <f t="shared" si="6548"/>
        <v>1.0700000000000074</v>
      </c>
      <c r="Y5142" s="14">
        <v>133</v>
      </c>
      <c r="Z5142" s="1">
        <v>75.19</v>
      </c>
      <c r="AA5142" s="1">
        <v>81.67</v>
      </c>
      <c r="AB5142" s="72">
        <f t="shared" si="6560"/>
        <v>-6.480000000000004</v>
      </c>
      <c r="AC5142" s="53"/>
    </row>
    <row r="5143" spans="1:29" x14ac:dyDescent="0.25">
      <c r="A5143" s="53">
        <v>7003027</v>
      </c>
      <c r="B5143" s="89" t="s">
        <v>2690</v>
      </c>
      <c r="C5143" s="53" t="s">
        <v>592</v>
      </c>
      <c r="D5143" s="50" t="s">
        <v>974</v>
      </c>
      <c r="E5143" s="47" t="str">
        <f>VLOOKUP('2012 Accountability Database'!A5138,Dems1112!$A$2:$G$1082,5)</f>
        <v>K-6</v>
      </c>
      <c r="F5143" s="65" t="s">
        <v>2487</v>
      </c>
      <c r="G5143" s="62"/>
      <c r="H5143" s="13" t="str">
        <f>IF(V5144&gt;94,"Met",IF(X5144="--","n/a",IF(X5144&gt;=0,"Met","Did Not Meet")))</f>
        <v>Did Not Meet</v>
      </c>
      <c r="I5143" s="13" t="str">
        <f>IF(V5145&gt;94,"Met",IF(X5145="--","n/a",IF(X5145&gt;=0,"Met","Did Not Meet")))</f>
        <v>Did Not Meet</v>
      </c>
      <c r="J5143" s="13"/>
      <c r="K5143" s="13" t="str">
        <f>IF(Z5144&gt;94,"Met",IF(AB5144="--","n/a",IF(AB5144&gt;=0,"Met","Did Not Meet")))</f>
        <v>Did Not Meet</v>
      </c>
      <c r="L5143" s="13" t="str">
        <f>IF(Z5145&gt;94,"Met",IF(AB5145="--","n/a",IF(AB5145&gt;=0,"Met","Did Not Meet")))</f>
        <v>Did Not Meet</v>
      </c>
      <c r="M5143" s="1" t="s">
        <v>4</v>
      </c>
      <c r="N5143" s="14"/>
      <c r="O5143" s="35" t="s">
        <v>2506</v>
      </c>
      <c r="P5143" s="83" t="str">
        <f t="shared" ref="P5143" si="6575">IF(P5138="No"," ", IF(P5140="No"," ",IF(P5139="No", " ",IF(P5141="No"," ","X"))))</f>
        <v xml:space="preserve"> </v>
      </c>
      <c r="Q5143" s="108"/>
      <c r="R5143" s="5" t="s">
        <v>6</v>
      </c>
      <c r="S5143" s="1" t="s">
        <v>2</v>
      </c>
      <c r="T5143" s="1" t="s">
        <v>7</v>
      </c>
      <c r="U5143" s="5">
        <v>140</v>
      </c>
      <c r="V5143" s="1">
        <v>81.430000000000007</v>
      </c>
      <c r="W5143" s="1">
        <v>80.739999999999995</v>
      </c>
      <c r="X5143" s="9">
        <f t="shared" si="6548"/>
        <v>0.69000000000001194</v>
      </c>
      <c r="Y5143" s="14">
        <v>102</v>
      </c>
      <c r="Z5143" s="1">
        <v>71.569999999999993</v>
      </c>
      <c r="AA5143" s="1">
        <v>76.28</v>
      </c>
      <c r="AB5143" s="72">
        <f t="shared" si="6560"/>
        <v>-4.710000000000008</v>
      </c>
      <c r="AC5143" s="53"/>
    </row>
    <row r="5144" spans="1:29" ht="15.75" x14ac:dyDescent="0.25">
      <c r="A5144" s="53">
        <v>7003027</v>
      </c>
      <c r="B5144" s="89" t="s">
        <v>2690</v>
      </c>
      <c r="C5144" s="53" t="s">
        <v>592</v>
      </c>
      <c r="D5144" s="50" t="s">
        <v>975</v>
      </c>
      <c r="E5144" s="48" t="str">
        <f>VLOOKUP('2012 Accountability Database'!A5138,Dems1112!$A$2:$G$1082,6)</f>
        <v>4 (Southwest AR)</v>
      </c>
      <c r="F5144" s="66"/>
      <c r="G5144" s="63" t="s">
        <v>2488</v>
      </c>
      <c r="H5144" s="61" t="str">
        <f t="shared" ref="H5144:I5144" si="6576">IF(H5142="Met","Yes",IF(H5143="Met","Yes","No"))</f>
        <v>Yes</v>
      </c>
      <c r="I5144" s="61" t="str">
        <f t="shared" si="6576"/>
        <v>Yes</v>
      </c>
      <c r="J5144" s="55"/>
      <c r="K5144" s="61" t="str">
        <f t="shared" ref="K5144:L5144" si="6577">IF(K5142="Met","Yes",IF(K5143="Met","Yes","No"))</f>
        <v>No</v>
      </c>
      <c r="L5144" s="61" t="str">
        <f t="shared" si="6577"/>
        <v>No</v>
      </c>
      <c r="M5144" s="5" t="s">
        <v>4</v>
      </c>
      <c r="N5144" s="14"/>
      <c r="O5144" s="35" t="s">
        <v>2505</v>
      </c>
      <c r="P5144" s="83" t="str">
        <f t="shared" ref="P5144" si="6578">IF(P5143="X"," ",IF(P5145="X"," ","X"))</f>
        <v>X</v>
      </c>
      <c r="Q5144" s="94" t="s">
        <v>2759</v>
      </c>
      <c r="R5144" s="5" t="s">
        <v>6</v>
      </c>
      <c r="S5144" s="5" t="s">
        <v>5</v>
      </c>
      <c r="T5144" s="5" t="s">
        <v>3</v>
      </c>
      <c r="U5144" s="5">
        <v>555</v>
      </c>
      <c r="V5144" s="5">
        <v>80.540000000000006</v>
      </c>
      <c r="W5144" s="5">
        <v>84.32</v>
      </c>
      <c r="X5144" s="8">
        <f t="shared" si="6548"/>
        <v>-3.7799999999999869</v>
      </c>
      <c r="Y5144" s="14">
        <v>408</v>
      </c>
      <c r="Z5144" s="5">
        <v>72.06</v>
      </c>
      <c r="AA5144" s="5">
        <v>81.67</v>
      </c>
      <c r="AB5144" s="72">
        <f t="shared" si="6560"/>
        <v>-9.61</v>
      </c>
      <c r="AC5144" s="53"/>
    </row>
    <row r="5145" spans="1:29" x14ac:dyDescent="0.25">
      <c r="A5145" s="54">
        <v>7003027</v>
      </c>
      <c r="B5145" s="90" t="s">
        <v>2690</v>
      </c>
      <c r="C5145" s="54" t="s">
        <v>592</v>
      </c>
      <c r="D5145" s="4"/>
      <c r="E5145" s="4"/>
      <c r="F5145" s="67"/>
      <c r="G5145" s="64"/>
      <c r="H5145" s="43"/>
      <c r="I5145" s="43"/>
      <c r="J5145" s="43"/>
      <c r="K5145" s="43"/>
      <c r="L5145" s="43"/>
      <c r="M5145" s="4" t="s">
        <v>4</v>
      </c>
      <c r="N5145" s="15"/>
      <c r="O5145" s="38" t="s">
        <v>2482</v>
      </c>
      <c r="P5145" s="84" t="str">
        <f>IF(E5139="Achieving School"," ","X")</f>
        <v xml:space="preserve"> </v>
      </c>
      <c r="Q5145" s="91"/>
      <c r="R5145" s="4" t="s">
        <v>6</v>
      </c>
      <c r="S5145" s="4" t="s">
        <v>5</v>
      </c>
      <c r="T5145" s="4" t="s">
        <v>7</v>
      </c>
      <c r="U5145" s="4">
        <v>361</v>
      </c>
      <c r="V5145" s="4">
        <v>77.56</v>
      </c>
      <c r="W5145" s="4">
        <v>80.739999999999995</v>
      </c>
      <c r="X5145" s="7">
        <f t="shared" si="6548"/>
        <v>-3.1799999999999926</v>
      </c>
      <c r="Y5145" s="15">
        <v>260</v>
      </c>
      <c r="Z5145" s="4">
        <v>68.08</v>
      </c>
      <c r="AA5145" s="4">
        <v>76.28</v>
      </c>
      <c r="AB5145" s="73">
        <f t="shared" si="6560"/>
        <v>-8.2000000000000028</v>
      </c>
      <c r="AC5145" s="54"/>
    </row>
    <row r="5146" spans="1:29" x14ac:dyDescent="0.25">
      <c r="A5146" s="1">
        <v>7006035</v>
      </c>
      <c r="B5146" s="87" t="s">
        <v>2691</v>
      </c>
      <c r="C5146" s="55" t="s">
        <v>736</v>
      </c>
      <c r="E5146" s="42"/>
      <c r="F5146" s="65" t="s">
        <v>2483</v>
      </c>
      <c r="G5146" s="62"/>
      <c r="H5146" s="37" t="str">
        <f>IF(V5146&gt;94,"Met",IF(X5146="--","n/a",IF(X5146&gt;=0,"Met","Did Not Meet")))</f>
        <v>Met</v>
      </c>
      <c r="I5146" s="37" t="str">
        <f>IF(V5147&gt;94,"Met",IF(X5147="--","n/a",IF(X5147&gt;=0,"Met","Did Not Meet")))</f>
        <v>Met</v>
      </c>
      <c r="K5146" s="13" t="str">
        <f>IF(Z5146&gt;94,"Met",IF(AB5146="--","n/a",IF(AB5146&gt;=0,"Met","Did Not Meet")))</f>
        <v>Met</v>
      </c>
      <c r="L5146" s="13" t="str">
        <f>IF(Z5147&gt;94,"Met",IF(AB5147="--","n/a",IF(AB5147&gt;=0,"Met","Did Not Meet")))</f>
        <v>Met</v>
      </c>
      <c r="M5146" s="1" t="s">
        <v>4</v>
      </c>
      <c r="N5146" s="14" t="s">
        <v>2502</v>
      </c>
      <c r="O5146" s="5"/>
      <c r="P5146" s="44" t="str">
        <f t="shared" ref="P5146" si="6579">IF(H5148="Yes",IF(I5148="Yes","Yes","No"),"No")</f>
        <v>Yes</v>
      </c>
      <c r="Q5146" s="93"/>
      <c r="R5146" s="5" t="s">
        <v>1</v>
      </c>
      <c r="S5146" s="1" t="s">
        <v>2</v>
      </c>
      <c r="T5146" s="1" t="s">
        <v>3</v>
      </c>
      <c r="U5146" s="5">
        <v>117</v>
      </c>
      <c r="V5146" s="1">
        <v>72.650000000000006</v>
      </c>
      <c r="W5146" s="1">
        <v>62.44</v>
      </c>
      <c r="X5146" s="9">
        <f t="shared" si="6548"/>
        <v>10.210000000000008</v>
      </c>
      <c r="Y5146" s="14">
        <v>89</v>
      </c>
      <c r="Z5146" s="1">
        <v>68.540000000000006</v>
      </c>
      <c r="AA5146" s="1">
        <v>48.63</v>
      </c>
      <c r="AB5146" s="71">
        <f t="shared" si="6560"/>
        <v>19.910000000000004</v>
      </c>
      <c r="AC5146" s="36"/>
    </row>
    <row r="5147" spans="1:29" ht="15.75" x14ac:dyDescent="0.25">
      <c r="A5147" s="53">
        <v>7006035</v>
      </c>
      <c r="B5147" s="89" t="s">
        <v>2691</v>
      </c>
      <c r="C5147" s="53" t="s">
        <v>736</v>
      </c>
      <c r="D5147" s="49" t="s">
        <v>2498</v>
      </c>
      <c r="E5147" s="34" t="str">
        <f>M5146</f>
        <v>Achieving School</v>
      </c>
      <c r="F5147" s="65" t="s">
        <v>2484</v>
      </c>
      <c r="G5147" s="62"/>
      <c r="H5147" s="13" t="str">
        <f>IF(V5148&gt;94,"Met",IF(X5148="--","n/a",IF(X5148&gt;=0,"Met","Did Not Meet")))</f>
        <v>Met</v>
      </c>
      <c r="I5147" s="13" t="str">
        <f>IF(V5149&gt;94,"Met",IF(X5149="--","n/a",IF(X5149&gt;=0,"Met","Did Not Meet")))</f>
        <v>Met</v>
      </c>
      <c r="K5147" s="13" t="str">
        <f>IF(Z5148&gt;94,"Met",IF(AB5148="--","n/a",IF(AB5148&gt;=0,"Met","Did Not Meet")))</f>
        <v>Met</v>
      </c>
      <c r="L5147" s="13" t="str">
        <f>IF(Z5149&gt;94,"Met",IF(AB5149="--","n/a",IF(AB5149&gt;=0,"Met","Did Not Meet")))</f>
        <v>Met</v>
      </c>
      <c r="M5147" s="1" t="s">
        <v>4</v>
      </c>
      <c r="N5147" s="14" t="s">
        <v>2501</v>
      </c>
      <c r="O5147" s="5"/>
      <c r="P5147" s="44" t="str">
        <f t="shared" ref="P5147" si="6580">IF(K5148="Yes",IF(L5148="Yes","Yes","No"),"No")</f>
        <v>Yes</v>
      </c>
      <c r="Q5147" s="94" t="s">
        <v>2759</v>
      </c>
      <c r="R5147" s="5" t="s">
        <v>1</v>
      </c>
      <c r="S5147" s="1" t="s">
        <v>2</v>
      </c>
      <c r="T5147" s="1" t="s">
        <v>7</v>
      </c>
      <c r="U5147" s="5">
        <v>70</v>
      </c>
      <c r="V5147" s="1">
        <v>68.569999999999993</v>
      </c>
      <c r="W5147" s="1">
        <v>54.83</v>
      </c>
      <c r="X5147" s="9">
        <f t="shared" si="6548"/>
        <v>13.739999999999995</v>
      </c>
      <c r="Y5147" s="14">
        <v>54</v>
      </c>
      <c r="Z5147" s="1">
        <v>68.52</v>
      </c>
      <c r="AA5147" s="1">
        <v>37.58</v>
      </c>
      <c r="AB5147" s="71">
        <f t="shared" si="6560"/>
        <v>30.939999999999998</v>
      </c>
      <c r="AC5147" s="53"/>
    </row>
    <row r="5148" spans="1:29" ht="15" customHeight="1" x14ac:dyDescent="0.25">
      <c r="A5148" s="53">
        <v>7006035</v>
      </c>
      <c r="B5148" s="89" t="s">
        <v>2691</v>
      </c>
      <c r="C5148" s="53" t="s">
        <v>736</v>
      </c>
      <c r="D5148" s="49" t="s">
        <v>2499</v>
      </c>
      <c r="E5148" s="35" t="str">
        <f>VLOOKUP('2012 Accountability Database'!$A5146,'2011 AYP'!A$2:B$1072,2)</f>
        <v>SI_2 (School Improvement Year 2)</v>
      </c>
      <c r="F5148" s="66"/>
      <c r="G5148" s="63" t="s">
        <v>2485</v>
      </c>
      <c r="H5148" s="60" t="str">
        <f t="shared" ref="H5148:I5148" si="6581">IF(H5146="Met","Yes",IF(H5147="Met","Yes","No"))</f>
        <v>Yes</v>
      </c>
      <c r="I5148" s="60" t="str">
        <f t="shared" si="6581"/>
        <v>Yes</v>
      </c>
      <c r="J5148" s="42"/>
      <c r="K5148" s="60" t="str">
        <f t="shared" ref="K5148:L5148" si="6582">IF(K5146="Met","Yes",IF(K5147="Met","Yes","No"))</f>
        <v>Yes</v>
      </c>
      <c r="L5148" s="60" t="str">
        <f t="shared" si="6582"/>
        <v>Yes</v>
      </c>
      <c r="M5148" s="1" t="s">
        <v>4</v>
      </c>
      <c r="N5148" s="14" t="s">
        <v>2503</v>
      </c>
      <c r="O5148" s="5"/>
      <c r="P5148" s="44" t="str">
        <f t="shared" ref="P5148" si="6583">IF(H5152="Yes",IF(I5152="Yes","Yes","No"),"No")</f>
        <v>Yes</v>
      </c>
      <c r="Q5148" s="108" t="s">
        <v>2758</v>
      </c>
      <c r="R5148" s="5" t="s">
        <v>1</v>
      </c>
      <c r="S5148" s="1" t="s">
        <v>5</v>
      </c>
      <c r="T5148" s="1" t="s">
        <v>3</v>
      </c>
      <c r="U5148" s="5">
        <v>367</v>
      </c>
      <c r="V5148" s="1">
        <v>67.3</v>
      </c>
      <c r="W5148" s="1">
        <v>62.44</v>
      </c>
      <c r="X5148" s="9">
        <f t="shared" si="6548"/>
        <v>4.8599999999999994</v>
      </c>
      <c r="Y5148" s="14">
        <v>282</v>
      </c>
      <c r="Z5148" s="1">
        <v>59.22</v>
      </c>
      <c r="AA5148" s="1">
        <v>48.63</v>
      </c>
      <c r="AB5148" s="71">
        <f t="shared" si="6560"/>
        <v>10.589999999999996</v>
      </c>
      <c r="AC5148" s="53"/>
    </row>
    <row r="5149" spans="1:29" x14ac:dyDescent="0.25">
      <c r="A5149" s="53">
        <v>7006035</v>
      </c>
      <c r="B5149" s="89" t="s">
        <v>2691</v>
      </c>
      <c r="C5149" s="53" t="s">
        <v>736</v>
      </c>
      <c r="D5149" s="49" t="s">
        <v>2507</v>
      </c>
      <c r="E5149" s="47">
        <f>VLOOKUP('2012 Accountability Database'!A5146,Dems1112!$A$2:$G$1082,3)</f>
        <v>0.24</v>
      </c>
      <c r="F5149" s="66"/>
      <c r="G5149" s="52"/>
      <c r="M5149" s="1" t="s">
        <v>4</v>
      </c>
      <c r="N5149" s="14" t="s">
        <v>2504</v>
      </c>
      <c r="O5149" s="5"/>
      <c r="P5149" s="44" t="str">
        <f t="shared" ref="P5149" si="6584">IF(K5152="Yes",IF(L5152="Yes","Yes","No"),"No")</f>
        <v>No</v>
      </c>
      <c r="Q5149" s="108"/>
      <c r="R5149" s="5" t="s">
        <v>1</v>
      </c>
      <c r="S5149" s="1" t="s">
        <v>5</v>
      </c>
      <c r="T5149" s="1" t="s">
        <v>7</v>
      </c>
      <c r="U5149" s="5">
        <v>205</v>
      </c>
      <c r="V5149" s="1">
        <v>60.49</v>
      </c>
      <c r="W5149" s="1">
        <v>54.83</v>
      </c>
      <c r="X5149" s="9">
        <f t="shared" si="6548"/>
        <v>5.6600000000000037</v>
      </c>
      <c r="Y5149" s="14">
        <v>149</v>
      </c>
      <c r="Z5149" s="1">
        <v>54.36</v>
      </c>
      <c r="AA5149" s="1">
        <v>37.58</v>
      </c>
      <c r="AB5149" s="71">
        <f t="shared" si="6560"/>
        <v>16.78</v>
      </c>
      <c r="AC5149" s="53"/>
    </row>
    <row r="5150" spans="1:29" x14ac:dyDescent="0.25">
      <c r="A5150" s="53">
        <v>7006035</v>
      </c>
      <c r="B5150" s="89" t="s">
        <v>2691</v>
      </c>
      <c r="C5150" s="53" t="s">
        <v>736</v>
      </c>
      <c r="D5150" s="50" t="s">
        <v>2508</v>
      </c>
      <c r="E5150" s="47">
        <f>VLOOKUP('2012 Accountability Database'!A5146,Dems1112!$A$2:$G$1082,4)</f>
        <v>0.59</v>
      </c>
      <c r="F5150" s="65" t="s">
        <v>2486</v>
      </c>
      <c r="G5150" s="62"/>
      <c r="H5150" s="13" t="str">
        <f>IF(V5150&gt;94,"Met",IF(X5150="--","n/a",IF(X5150&gt;=0,"Met","Did Not Meet")))</f>
        <v>Met</v>
      </c>
      <c r="I5150" s="13" t="str">
        <f>IF(V5151&gt;94,"Met",IF(X5151="--","n/a",IF(X5151&gt;=0,"Met","Did Not Meet")))</f>
        <v>Met</v>
      </c>
      <c r="J5150" s="13"/>
      <c r="K5150" s="13" t="str">
        <f>IF(Z5150&gt;94,"Met",IF(AB5150="--","n/a",IF(AB5150&gt;=0,"Met","Did Not Meet")))</f>
        <v>Did Not Meet</v>
      </c>
      <c r="L5150" s="13" t="str">
        <f>IF(Z5151&gt;94,"Met",IF(AB5151="--","n/a",IF(AB5151&gt;=0,"Met","Did Not Meet")))</f>
        <v>n/a</v>
      </c>
      <c r="M5150" s="1" t="s">
        <v>4</v>
      </c>
      <c r="N5150" s="68" t="s">
        <v>2497</v>
      </c>
      <c r="O5150" s="35"/>
      <c r="P5150" s="44"/>
      <c r="Q5150" s="108"/>
      <c r="R5150" s="5" t="s">
        <v>6</v>
      </c>
      <c r="S5150" s="1" t="s">
        <v>2</v>
      </c>
      <c r="T5150" s="1" t="s">
        <v>3</v>
      </c>
      <c r="U5150" s="5">
        <v>117</v>
      </c>
      <c r="V5150" s="1">
        <v>72.650000000000006</v>
      </c>
      <c r="W5150" s="1">
        <v>69.94</v>
      </c>
      <c r="X5150" s="9">
        <f t="shared" si="6548"/>
        <v>2.710000000000008</v>
      </c>
      <c r="Y5150" s="14">
        <v>89</v>
      </c>
      <c r="Z5150" s="1">
        <v>55.06</v>
      </c>
      <c r="AA5150" s="1">
        <v>64.75</v>
      </c>
      <c r="AB5150" s="72">
        <f t="shared" si="6560"/>
        <v>-9.6899999999999977</v>
      </c>
      <c r="AC5150" s="53"/>
    </row>
    <row r="5151" spans="1:29" x14ac:dyDescent="0.25">
      <c r="A5151" s="53">
        <v>7006035</v>
      </c>
      <c r="B5151" s="89" t="s">
        <v>2691</v>
      </c>
      <c r="C5151" s="53" t="s">
        <v>736</v>
      </c>
      <c r="D5151" s="50" t="s">
        <v>974</v>
      </c>
      <c r="E5151" s="47" t="str">
        <f>VLOOKUP('2012 Accountability Database'!A5146,Dems1112!$A$2:$G$1082,5)</f>
        <v>K-6</v>
      </c>
      <c r="F5151" s="65" t="s">
        <v>2487</v>
      </c>
      <c r="G5151" s="62"/>
      <c r="H5151" s="13" t="str">
        <f>IF(V5152&gt;94,"Met",IF(X5152="--","n/a",IF(X5152&gt;=0,"Met","Did Not Meet")))</f>
        <v>Did Not Meet</v>
      </c>
      <c r="I5151" s="13" t="str">
        <f>IF(V5153&gt;94,"Met",IF(X5153="--","n/a",IF(X5153&gt;=0,"Met","Did Not Meet")))</f>
        <v>Met</v>
      </c>
      <c r="J5151" s="13"/>
      <c r="K5151" s="13" t="str">
        <f>IF(Z5152&gt;94,"Met",IF(AB5152="--","n/a",IF(AB5152&gt;=0,"Met","Did Not Meet")))</f>
        <v>Did Not Meet</v>
      </c>
      <c r="L5151" s="13" t="str">
        <f>IF(Z5153&gt;94,"Met",IF(AB5153="--","n/a",IF(AB5153&gt;=0,"Met","Did Not Meet")))</f>
        <v>Did Not Meet</v>
      </c>
      <c r="M5151" s="1" t="s">
        <v>4</v>
      </c>
      <c r="N5151" s="14"/>
      <c r="O5151" s="35" t="s">
        <v>2506</v>
      </c>
      <c r="P5151" s="83" t="str">
        <f t="shared" ref="P5151" si="6585">IF(P5146="No"," ", IF(P5148="No"," ",IF(P5147="No", " ",IF(P5149="No"," ","X"))))</f>
        <v xml:space="preserve"> </v>
      </c>
      <c r="Q5151" s="108"/>
      <c r="R5151" s="5" t="s">
        <v>6</v>
      </c>
      <c r="S5151" s="1" t="s">
        <v>2</v>
      </c>
      <c r="T5151" s="1" t="s">
        <v>7</v>
      </c>
      <c r="U5151" s="5">
        <v>70</v>
      </c>
      <c r="V5151" s="1">
        <v>64.13</v>
      </c>
      <c r="W5151" s="1">
        <v>54</v>
      </c>
      <c r="X5151" s="9">
        <f t="shared" si="6548"/>
        <v>10.129999999999995</v>
      </c>
      <c r="Y5151" s="14">
        <v>50</v>
      </c>
      <c r="Z5151" s="1">
        <v>57.09</v>
      </c>
      <c r="AA5151" s="13" t="s">
        <v>970</v>
      </c>
      <c r="AB5151" s="77" t="s">
        <v>970</v>
      </c>
      <c r="AC5151" s="53"/>
    </row>
    <row r="5152" spans="1:29" ht="15.75" x14ac:dyDescent="0.25">
      <c r="A5152" s="53">
        <v>7006035</v>
      </c>
      <c r="B5152" s="89" t="s">
        <v>2691</v>
      </c>
      <c r="C5152" s="53" t="s">
        <v>736</v>
      </c>
      <c r="D5152" s="50" t="s">
        <v>975</v>
      </c>
      <c r="E5152" s="48" t="str">
        <f>VLOOKUP('2012 Accountability Database'!A5146,Dems1112!$A$2:$G$1082,6)</f>
        <v>4 (Southwest AR)</v>
      </c>
      <c r="F5152" s="66"/>
      <c r="G5152" s="63" t="s">
        <v>2488</v>
      </c>
      <c r="H5152" s="61" t="str">
        <f t="shared" ref="H5152:I5152" si="6586">IF(H5150="Met","Yes",IF(H5151="Met","Yes","No"))</f>
        <v>Yes</v>
      </c>
      <c r="I5152" s="61" t="str">
        <f t="shared" si="6586"/>
        <v>Yes</v>
      </c>
      <c r="J5152" s="55"/>
      <c r="K5152" s="61" t="str">
        <f t="shared" ref="K5152:L5152" si="6587">IF(K5150="Met","Yes",IF(K5151="Met","Yes","No"))</f>
        <v>No</v>
      </c>
      <c r="L5152" s="61" t="str">
        <f t="shared" si="6587"/>
        <v>No</v>
      </c>
      <c r="M5152" s="5" t="s">
        <v>4</v>
      </c>
      <c r="N5152" s="14"/>
      <c r="O5152" s="35" t="s">
        <v>2505</v>
      </c>
      <c r="P5152" s="83" t="str">
        <f t="shared" ref="P5152" si="6588">IF(P5151="X"," ",IF(P5153="X"," ","X"))</f>
        <v>X</v>
      </c>
      <c r="Q5152" s="94" t="s">
        <v>2759</v>
      </c>
      <c r="R5152" s="5" t="s">
        <v>6</v>
      </c>
      <c r="S5152" s="5" t="s">
        <v>5</v>
      </c>
      <c r="T5152" s="5" t="s">
        <v>3</v>
      </c>
      <c r="U5152" s="5">
        <v>367</v>
      </c>
      <c r="V5152" s="5">
        <v>69.75</v>
      </c>
      <c r="W5152" s="5">
        <v>69.94</v>
      </c>
      <c r="X5152" s="8">
        <f t="shared" si="6548"/>
        <v>-0.18999999999999773</v>
      </c>
      <c r="Y5152" s="14">
        <v>282</v>
      </c>
      <c r="Z5152" s="5">
        <v>56.74</v>
      </c>
      <c r="AA5152" s="5">
        <v>64.75</v>
      </c>
      <c r="AB5152" s="72">
        <f t="shared" ref="AB5152:AB5215" si="6589">Z5152-AA5152</f>
        <v>-8.009999999999998</v>
      </c>
      <c r="AC5152" s="53"/>
    </row>
    <row r="5153" spans="1:29" x14ac:dyDescent="0.25">
      <c r="A5153" s="54">
        <v>7006035</v>
      </c>
      <c r="B5153" s="90" t="s">
        <v>2691</v>
      </c>
      <c r="C5153" s="54" t="s">
        <v>736</v>
      </c>
      <c r="D5153" s="4"/>
      <c r="E5153" s="4"/>
      <c r="F5153" s="67"/>
      <c r="G5153" s="64"/>
      <c r="H5153" s="43"/>
      <c r="I5153" s="43"/>
      <c r="J5153" s="43"/>
      <c r="K5153" s="43"/>
      <c r="L5153" s="43"/>
      <c r="M5153" s="4" t="s">
        <v>4</v>
      </c>
      <c r="N5153" s="15"/>
      <c r="O5153" s="38" t="s">
        <v>2482</v>
      </c>
      <c r="P5153" s="84" t="str">
        <f>IF(E5147="Achieving School"," ","X")</f>
        <v xml:space="preserve"> </v>
      </c>
      <c r="Q5153" s="91"/>
      <c r="R5153" s="4" t="s">
        <v>6</v>
      </c>
      <c r="S5153" s="4" t="s">
        <v>5</v>
      </c>
      <c r="T5153" s="4" t="s">
        <v>7</v>
      </c>
      <c r="U5153" s="4">
        <v>205</v>
      </c>
      <c r="V5153" s="4">
        <v>65.37</v>
      </c>
      <c r="W5153" s="4">
        <v>64.13</v>
      </c>
      <c r="X5153" s="10">
        <f t="shared" si="6548"/>
        <v>1.2400000000000091</v>
      </c>
      <c r="Y5153" s="15">
        <v>149</v>
      </c>
      <c r="Z5153" s="4">
        <v>49.66</v>
      </c>
      <c r="AA5153" s="4">
        <v>57.09</v>
      </c>
      <c r="AB5153" s="73">
        <f t="shared" si="6589"/>
        <v>-7.4300000000000068</v>
      </c>
      <c r="AC5153" s="54"/>
    </row>
    <row r="5154" spans="1:29" x14ac:dyDescent="0.25">
      <c r="A5154" s="1">
        <v>7007039</v>
      </c>
      <c r="B5154" s="87" t="s">
        <v>2753</v>
      </c>
      <c r="C5154" s="55" t="s">
        <v>760</v>
      </c>
      <c r="E5154" s="42"/>
      <c r="F5154" s="65" t="s">
        <v>2483</v>
      </c>
      <c r="G5154" s="62"/>
      <c r="H5154" s="37" t="str">
        <f>IF(V5154&gt;94,"Met",IF(X5154="--","n/a",IF(X5154&gt;=0,"Met","Did Not Meet")))</f>
        <v>Met</v>
      </c>
      <c r="I5154" s="37" t="str">
        <f>IF(V5155&gt;94,"Met",IF(X5155="--","n/a",IF(X5155&gt;=0,"Met","Did Not Meet")))</f>
        <v>Met</v>
      </c>
      <c r="K5154" s="13" t="str">
        <f>IF(Z5154&gt;94,"Met",IF(AB5154="--","n/a",IF(AB5154&gt;=0,"Met","Did Not Meet")))</f>
        <v>Met</v>
      </c>
      <c r="L5154" s="13" t="str">
        <f>IF(Z5155&gt;94,"Met",IF(AB5155="--","n/a",IF(AB5155&gt;=0,"Met","Did Not Meet")))</f>
        <v>Met</v>
      </c>
      <c r="M5154" s="1" t="s">
        <v>9</v>
      </c>
      <c r="N5154" s="14" t="s">
        <v>2502</v>
      </c>
      <c r="O5154" s="5"/>
      <c r="P5154" s="44" t="str">
        <f t="shared" ref="P5154" si="6590">IF(H5156="Yes",IF(I5156="Yes","Yes","No"),"No")</f>
        <v>Yes</v>
      </c>
      <c r="Q5154" s="93"/>
      <c r="R5154" s="5" t="s">
        <v>1</v>
      </c>
      <c r="S5154" s="1" t="s">
        <v>2</v>
      </c>
      <c r="T5154" s="1" t="s">
        <v>3</v>
      </c>
      <c r="U5154" s="5">
        <v>184</v>
      </c>
      <c r="V5154" s="1">
        <v>86.96</v>
      </c>
      <c r="W5154" s="1">
        <v>86.51</v>
      </c>
      <c r="X5154" s="9">
        <f t="shared" si="6548"/>
        <v>0.44999999999998863</v>
      </c>
      <c r="Y5154" s="14">
        <v>130</v>
      </c>
      <c r="Z5154" s="1">
        <v>83.08</v>
      </c>
      <c r="AA5154" s="1">
        <v>79.34</v>
      </c>
      <c r="AB5154" s="71">
        <f t="shared" si="6589"/>
        <v>3.7399999999999949</v>
      </c>
      <c r="AC5154" s="36"/>
    </row>
    <row r="5155" spans="1:29" ht="15.75" x14ac:dyDescent="0.25">
      <c r="A5155" s="53">
        <v>7007039</v>
      </c>
      <c r="B5155" s="89" t="s">
        <v>2753</v>
      </c>
      <c r="C5155" s="53" t="s">
        <v>760</v>
      </c>
      <c r="D5155" s="49" t="s">
        <v>2498</v>
      </c>
      <c r="E5155" s="34" t="str">
        <f>M5154</f>
        <v>Needs Improvement School</v>
      </c>
      <c r="F5155" s="65" t="s">
        <v>2484</v>
      </c>
      <c r="G5155" s="62"/>
      <c r="H5155" s="13" t="str">
        <f>IF(V5156&gt;94,"Met",IF(X5156="--","n/a",IF(X5156&gt;=0,"Met","Did Not Meet")))</f>
        <v>Did Not Meet</v>
      </c>
      <c r="I5155" s="13" t="str">
        <f>IF(V5157&gt;94,"Met",IF(X5157="--","n/a",IF(X5157&gt;=0,"Met","Did Not Meet")))</f>
        <v>Did Not Meet</v>
      </c>
      <c r="K5155" s="13" t="str">
        <f>IF(Z5156&gt;94,"Met",IF(AB5156="--","n/a",IF(AB5156&gt;=0,"Met","Did Not Meet")))</f>
        <v>Met</v>
      </c>
      <c r="L5155" s="13" t="str">
        <f>IF(Z5157&gt;94,"Met",IF(AB5157="--","n/a",IF(AB5157&gt;=0,"Met","Did Not Meet")))</f>
        <v>Met</v>
      </c>
      <c r="M5155" s="1" t="s">
        <v>9</v>
      </c>
      <c r="N5155" s="14" t="s">
        <v>2501</v>
      </c>
      <c r="O5155" s="5"/>
      <c r="P5155" s="44" t="str">
        <f t="shared" ref="P5155" si="6591">IF(K5156="Yes",IF(L5156="Yes","Yes","No"),"No")</f>
        <v>Yes</v>
      </c>
      <c r="Q5155" s="94" t="s">
        <v>2759</v>
      </c>
      <c r="R5155" s="5" t="s">
        <v>1</v>
      </c>
      <c r="S5155" s="1" t="s">
        <v>2</v>
      </c>
      <c r="T5155" s="1" t="s">
        <v>7</v>
      </c>
      <c r="U5155" s="5">
        <v>87</v>
      </c>
      <c r="V5155" s="1">
        <v>79.31</v>
      </c>
      <c r="W5155" s="1">
        <v>79.12</v>
      </c>
      <c r="X5155" s="9">
        <f t="shared" si="6548"/>
        <v>0.18999999999999773</v>
      </c>
      <c r="Y5155" s="14">
        <v>57</v>
      </c>
      <c r="Z5155" s="1">
        <v>80.7</v>
      </c>
      <c r="AA5155" s="1">
        <v>73.81</v>
      </c>
      <c r="AB5155" s="71">
        <f t="shared" si="6589"/>
        <v>6.8900000000000006</v>
      </c>
      <c r="AC5155" s="53"/>
    </row>
    <row r="5156" spans="1:29" ht="15" customHeight="1" x14ac:dyDescent="0.25">
      <c r="A5156" s="53">
        <v>7007039</v>
      </c>
      <c r="B5156" s="89" t="s">
        <v>2753</v>
      </c>
      <c r="C5156" s="53" t="s">
        <v>760</v>
      </c>
      <c r="D5156" s="49" t="s">
        <v>2499</v>
      </c>
      <c r="E5156" s="35" t="str">
        <f>VLOOKUP('2012 Accountability Database'!$A5154,'2011 AYP'!A$2:B$1072,2)</f>
        <v xml:space="preserve"> MS (Met Standards)</v>
      </c>
      <c r="F5156" s="66"/>
      <c r="G5156" s="63" t="s">
        <v>2485</v>
      </c>
      <c r="H5156" s="60" t="str">
        <f t="shared" ref="H5156:I5156" si="6592">IF(H5154="Met","Yes",IF(H5155="Met","Yes","No"))</f>
        <v>Yes</v>
      </c>
      <c r="I5156" s="60" t="str">
        <f t="shared" si="6592"/>
        <v>Yes</v>
      </c>
      <c r="J5156" s="42"/>
      <c r="K5156" s="60" t="str">
        <f t="shared" ref="K5156:L5156" si="6593">IF(K5154="Met","Yes",IF(K5155="Met","Yes","No"))</f>
        <v>Yes</v>
      </c>
      <c r="L5156" s="60" t="str">
        <f t="shared" si="6593"/>
        <v>Yes</v>
      </c>
      <c r="M5156" s="1" t="s">
        <v>9</v>
      </c>
      <c r="N5156" s="14" t="s">
        <v>2503</v>
      </c>
      <c r="O5156" s="5"/>
      <c r="P5156" s="44" t="str">
        <f t="shared" ref="P5156" si="6594">IF(H5160="Yes",IF(I5160="Yes","Yes","No"),"No")</f>
        <v>No</v>
      </c>
      <c r="Q5156" s="108" t="s">
        <v>2758</v>
      </c>
      <c r="R5156" s="5" t="s">
        <v>1</v>
      </c>
      <c r="S5156" s="1" t="s">
        <v>5</v>
      </c>
      <c r="T5156" s="1" t="s">
        <v>3</v>
      </c>
      <c r="U5156" s="5">
        <v>579</v>
      </c>
      <c r="V5156" s="1">
        <v>85.84</v>
      </c>
      <c r="W5156" s="1">
        <v>86.51</v>
      </c>
      <c r="X5156" s="6">
        <f t="shared" si="6548"/>
        <v>-0.67000000000000171</v>
      </c>
      <c r="Y5156" s="14">
        <v>419</v>
      </c>
      <c r="Z5156" s="1">
        <v>81.86</v>
      </c>
      <c r="AA5156" s="1">
        <v>79.34</v>
      </c>
      <c r="AB5156" s="71">
        <f t="shared" si="6589"/>
        <v>2.519999999999996</v>
      </c>
      <c r="AC5156" s="53"/>
    </row>
    <row r="5157" spans="1:29" x14ac:dyDescent="0.25">
      <c r="A5157" s="53">
        <v>7007039</v>
      </c>
      <c r="B5157" s="89" t="s">
        <v>2753</v>
      </c>
      <c r="C5157" s="53" t="s">
        <v>760</v>
      </c>
      <c r="D5157" s="49" t="s">
        <v>2507</v>
      </c>
      <c r="E5157" s="47">
        <f>VLOOKUP('2012 Accountability Database'!A5154,Dems1112!$A$2:$G$1082,3)</f>
        <v>0.13</v>
      </c>
      <c r="F5157" s="66"/>
      <c r="G5157" s="52"/>
      <c r="M5157" s="1" t="s">
        <v>9</v>
      </c>
      <c r="N5157" s="14" t="s">
        <v>2504</v>
      </c>
      <c r="O5157" s="5"/>
      <c r="P5157" s="44" t="str">
        <f t="shared" ref="P5157" si="6595">IF(K5160="Yes",IF(L5160="Yes","Yes","No"),"No")</f>
        <v>No</v>
      </c>
      <c r="Q5157" s="108"/>
      <c r="R5157" s="5" t="s">
        <v>1</v>
      </c>
      <c r="S5157" s="1" t="s">
        <v>5</v>
      </c>
      <c r="T5157" s="1" t="s">
        <v>7</v>
      </c>
      <c r="U5157" s="5">
        <v>246</v>
      </c>
      <c r="V5157" s="1">
        <v>77.64</v>
      </c>
      <c r="W5157" s="1">
        <v>79.12</v>
      </c>
      <c r="X5157" s="6">
        <f t="shared" si="6548"/>
        <v>-1.480000000000004</v>
      </c>
      <c r="Y5157" s="14">
        <v>166</v>
      </c>
      <c r="Z5157" s="1">
        <v>75.900000000000006</v>
      </c>
      <c r="AA5157" s="1">
        <v>73.81</v>
      </c>
      <c r="AB5157" s="71">
        <f t="shared" si="6589"/>
        <v>2.0900000000000034</v>
      </c>
      <c r="AC5157" s="53"/>
    </row>
    <row r="5158" spans="1:29" x14ac:dyDescent="0.25">
      <c r="A5158" s="53">
        <v>7007039</v>
      </c>
      <c r="B5158" s="89" t="s">
        <v>2753</v>
      </c>
      <c r="C5158" s="53" t="s">
        <v>760</v>
      </c>
      <c r="D5158" s="50" t="s">
        <v>2508</v>
      </c>
      <c r="E5158" s="47">
        <f>VLOOKUP('2012 Accountability Database'!A5154,Dems1112!$A$2:$G$1082,4)</f>
        <v>0.42</v>
      </c>
      <c r="F5158" s="65" t="s">
        <v>2486</v>
      </c>
      <c r="G5158" s="62"/>
      <c r="H5158" s="13" t="str">
        <f>IF(V5158&gt;94,"Met",IF(X5158="--","n/a",IF(X5158&gt;=0,"Met","Did Not Meet")))</f>
        <v>Did Not Meet</v>
      </c>
      <c r="I5158" s="13" t="str">
        <f>IF(V5159&gt;94,"Met",IF(X5159="--","n/a",IF(X5159&gt;=0,"Met","Did Not Meet")))</f>
        <v>Did Not Meet</v>
      </c>
      <c r="J5158" s="13"/>
      <c r="K5158" s="13" t="str">
        <f>IF(Z5158&gt;94,"Met",IF(AB5158="--","n/a",IF(AB5158&gt;=0,"Met","Did Not Meet")))</f>
        <v>Did Not Meet</v>
      </c>
      <c r="L5158" s="13" t="str">
        <f>IF(Z5159&gt;94,"Met",IF(AB5159="--","n/a",IF(AB5159&gt;=0,"Met","Did Not Meet")))</f>
        <v>Did Not Meet</v>
      </c>
      <c r="M5158" s="1" t="s">
        <v>9</v>
      </c>
      <c r="N5158" s="68" t="s">
        <v>2497</v>
      </c>
      <c r="O5158" s="35"/>
      <c r="P5158" s="44"/>
      <c r="Q5158" s="108"/>
      <c r="R5158" s="5" t="s">
        <v>6</v>
      </c>
      <c r="S5158" s="1" t="s">
        <v>2</v>
      </c>
      <c r="T5158" s="1" t="s">
        <v>3</v>
      </c>
      <c r="U5158" s="5">
        <v>184</v>
      </c>
      <c r="V5158" s="1">
        <v>88.59</v>
      </c>
      <c r="W5158" s="1">
        <v>93.95</v>
      </c>
      <c r="X5158" s="6">
        <f t="shared" si="6548"/>
        <v>-5.3599999999999994</v>
      </c>
      <c r="Y5158" s="14">
        <v>130</v>
      </c>
      <c r="Z5158" s="1">
        <v>85.38</v>
      </c>
      <c r="AA5158" s="1">
        <v>87.74</v>
      </c>
      <c r="AB5158" s="72">
        <f t="shared" si="6589"/>
        <v>-2.3599999999999994</v>
      </c>
      <c r="AC5158" s="53"/>
    </row>
    <row r="5159" spans="1:29" x14ac:dyDescent="0.25">
      <c r="A5159" s="53">
        <v>7007039</v>
      </c>
      <c r="B5159" s="89" t="s">
        <v>2753</v>
      </c>
      <c r="C5159" s="53" t="s">
        <v>760</v>
      </c>
      <c r="D5159" s="50" t="s">
        <v>974</v>
      </c>
      <c r="E5159" s="47" t="str">
        <f>VLOOKUP('2012 Accountability Database'!A5154,Dems1112!$A$2:$G$1082,5)</f>
        <v>K-6</v>
      </c>
      <c r="F5159" s="65" t="s">
        <v>2487</v>
      </c>
      <c r="G5159" s="62"/>
      <c r="H5159" s="13" t="str">
        <f>IF(V5160&gt;94,"Met",IF(X5160="--","n/a",IF(X5160&gt;=0,"Met","Did Not Meet")))</f>
        <v>Did Not Meet</v>
      </c>
      <c r="I5159" s="13" t="str">
        <f>IF(V5161&gt;94,"Met",IF(X5161="--","n/a",IF(X5161&gt;=0,"Met","Did Not Meet")))</f>
        <v>Did Not Meet</v>
      </c>
      <c r="J5159" s="13"/>
      <c r="K5159" s="13" t="str">
        <f>IF(Z5160&gt;94,"Met",IF(AB5160="--","n/a",IF(AB5160&gt;=0,"Met","Did Not Meet")))</f>
        <v>Did Not Meet</v>
      </c>
      <c r="L5159" s="13" t="str">
        <f>IF(Z5161&gt;94,"Met",IF(AB5161="--","n/a",IF(AB5161&gt;=0,"Met","Did Not Meet")))</f>
        <v>Did Not Meet</v>
      </c>
      <c r="M5159" s="5" t="s">
        <v>9</v>
      </c>
      <c r="N5159" s="14"/>
      <c r="O5159" s="35" t="s">
        <v>2506</v>
      </c>
      <c r="P5159" s="83" t="str">
        <f t="shared" ref="P5159" si="6596">IF(P5154="No"," ", IF(P5156="No"," ",IF(P5155="No", " ",IF(P5157="No"," ","X"))))</f>
        <v xml:space="preserve"> </v>
      </c>
      <c r="Q5159" s="108"/>
      <c r="R5159" s="5" t="s">
        <v>6</v>
      </c>
      <c r="S5159" s="5" t="s">
        <v>2</v>
      </c>
      <c r="T5159" s="5" t="s">
        <v>7</v>
      </c>
      <c r="U5159" s="5">
        <v>87</v>
      </c>
      <c r="V5159" s="5">
        <v>79.31</v>
      </c>
      <c r="W5159" s="5">
        <v>84.91</v>
      </c>
      <c r="X5159" s="8">
        <f t="shared" si="6548"/>
        <v>-5.5999999999999943</v>
      </c>
      <c r="Y5159" s="14">
        <v>57</v>
      </c>
      <c r="Z5159" s="5">
        <v>73.680000000000007</v>
      </c>
      <c r="AA5159" s="5">
        <v>78.72</v>
      </c>
      <c r="AB5159" s="72">
        <f t="shared" si="6589"/>
        <v>-5.039999999999992</v>
      </c>
      <c r="AC5159" s="53"/>
    </row>
    <row r="5160" spans="1:29" ht="15.75" x14ac:dyDescent="0.25">
      <c r="A5160" s="53">
        <v>7007039</v>
      </c>
      <c r="B5160" s="89" t="s">
        <v>2753</v>
      </c>
      <c r="C5160" s="53" t="s">
        <v>760</v>
      </c>
      <c r="D5160" s="50" t="s">
        <v>975</v>
      </c>
      <c r="E5160" s="48" t="str">
        <f>VLOOKUP('2012 Accountability Database'!A5154,Dems1112!$A$2:$G$1082,6)</f>
        <v>4 (Southwest AR)</v>
      </c>
      <c r="F5160" s="66"/>
      <c r="G5160" s="63" t="s">
        <v>2488</v>
      </c>
      <c r="H5160" s="61" t="str">
        <f t="shared" ref="H5160:I5160" si="6597">IF(H5158="Met","Yes",IF(H5159="Met","Yes","No"))</f>
        <v>No</v>
      </c>
      <c r="I5160" s="61" t="str">
        <f t="shared" si="6597"/>
        <v>No</v>
      </c>
      <c r="J5160" s="55"/>
      <c r="K5160" s="61" t="str">
        <f t="shared" ref="K5160:L5160" si="6598">IF(K5158="Met","Yes",IF(K5159="Met","Yes","No"))</f>
        <v>No</v>
      </c>
      <c r="L5160" s="61" t="str">
        <f t="shared" si="6598"/>
        <v>No</v>
      </c>
      <c r="M5160" s="5" t="s">
        <v>9</v>
      </c>
      <c r="N5160" s="14"/>
      <c r="O5160" s="35" t="s">
        <v>2505</v>
      </c>
      <c r="P5160" s="83" t="str">
        <f t="shared" ref="P5160" si="6599">IF(P5159="X"," ",IF(P5161="X"," ","X"))</f>
        <v xml:space="preserve"> </v>
      </c>
      <c r="Q5160" s="94" t="s">
        <v>2759</v>
      </c>
      <c r="R5160" s="5" t="s">
        <v>6</v>
      </c>
      <c r="S5160" s="5" t="s">
        <v>5</v>
      </c>
      <c r="T5160" s="5" t="s">
        <v>3</v>
      </c>
      <c r="U5160" s="5">
        <v>579</v>
      </c>
      <c r="V5160" s="5">
        <v>91.88</v>
      </c>
      <c r="W5160" s="5">
        <v>93.95</v>
      </c>
      <c r="X5160" s="8">
        <f t="shared" si="6548"/>
        <v>-2.0700000000000074</v>
      </c>
      <c r="Y5160" s="14">
        <v>419</v>
      </c>
      <c r="Z5160" s="5">
        <v>87.59</v>
      </c>
      <c r="AA5160" s="5">
        <v>87.74</v>
      </c>
      <c r="AB5160" s="72">
        <f t="shared" si="6589"/>
        <v>-0.14999999999999147</v>
      </c>
      <c r="AC5160" s="53"/>
    </row>
    <row r="5161" spans="1:29" x14ac:dyDescent="0.25">
      <c r="A5161" s="54">
        <v>7007039</v>
      </c>
      <c r="B5161" s="90" t="s">
        <v>2753</v>
      </c>
      <c r="C5161" s="54" t="s">
        <v>760</v>
      </c>
      <c r="D5161" s="4"/>
      <c r="E5161" s="4"/>
      <c r="F5161" s="67"/>
      <c r="G5161" s="64"/>
      <c r="H5161" s="43"/>
      <c r="I5161" s="43"/>
      <c r="J5161" s="43"/>
      <c r="K5161" s="43"/>
      <c r="L5161" s="43"/>
      <c r="M5161" s="4" t="s">
        <v>9</v>
      </c>
      <c r="N5161" s="15"/>
      <c r="O5161" s="38" t="s">
        <v>2482</v>
      </c>
      <c r="P5161" s="84" t="str">
        <f>IF(E5155="Achieving School"," ","X")</f>
        <v>X</v>
      </c>
      <c r="Q5161" s="91"/>
      <c r="R5161" s="4" t="s">
        <v>6</v>
      </c>
      <c r="S5161" s="4" t="s">
        <v>5</v>
      </c>
      <c r="T5161" s="4" t="s">
        <v>7</v>
      </c>
      <c r="U5161" s="4">
        <v>246</v>
      </c>
      <c r="V5161" s="4">
        <v>83.33</v>
      </c>
      <c r="W5161" s="4">
        <v>84.91</v>
      </c>
      <c r="X5161" s="7">
        <f t="shared" si="6548"/>
        <v>-1.5799999999999983</v>
      </c>
      <c r="Y5161" s="15">
        <v>166</v>
      </c>
      <c r="Z5161" s="4">
        <v>75.900000000000006</v>
      </c>
      <c r="AA5161" s="4">
        <v>78.72</v>
      </c>
      <c r="AB5161" s="73">
        <f t="shared" si="6589"/>
        <v>-2.8199999999999932</v>
      </c>
      <c r="AC5161" s="54"/>
    </row>
    <row r="5162" spans="1:29" x14ac:dyDescent="0.25">
      <c r="A5162" s="1">
        <v>7008043</v>
      </c>
      <c r="B5162" s="87" t="s">
        <v>2692</v>
      </c>
      <c r="C5162" s="55" t="s">
        <v>859</v>
      </c>
      <c r="E5162" s="42"/>
      <c r="F5162" s="65" t="s">
        <v>2483</v>
      </c>
      <c r="G5162" s="62"/>
      <c r="H5162" s="37" t="str">
        <f>IF(V5162&gt;94,"Met",IF(X5162="--","n/a",IF(X5162&gt;=0,"Met","Did Not Meet")))</f>
        <v>Met</v>
      </c>
      <c r="I5162" s="37" t="str">
        <f>IF(V5163&gt;94,"Met",IF(X5163="--","n/a",IF(X5163&gt;=0,"Met","Did Not Meet")))</f>
        <v>Met</v>
      </c>
      <c r="K5162" s="13" t="str">
        <f>IF(Z5162&gt;94,"Met",IF(AB5162="--","n/a",IF(AB5162&gt;=0,"Met","Did Not Meet")))</f>
        <v>Met</v>
      </c>
      <c r="L5162" s="13" t="str">
        <f>IF(Z5163&gt;94,"Met",IF(AB5163="--","n/a",IF(AB5163&gt;=0,"Met","Did Not Meet")))</f>
        <v>Met</v>
      </c>
      <c r="M5162" s="1" t="s">
        <v>18</v>
      </c>
      <c r="N5162" s="14" t="s">
        <v>2502</v>
      </c>
      <c r="O5162" s="5"/>
      <c r="P5162" s="44" t="str">
        <f t="shared" ref="P5162" si="6600">IF(H5164="Yes",IF(I5164="Yes","Yes","No"),"No")</f>
        <v>Yes</v>
      </c>
      <c r="Q5162" s="93"/>
      <c r="R5162" s="5" t="s">
        <v>1</v>
      </c>
      <c r="S5162" s="1" t="s">
        <v>2</v>
      </c>
      <c r="T5162" s="1" t="s">
        <v>3</v>
      </c>
      <c r="U5162" s="5">
        <v>236</v>
      </c>
      <c r="V5162" s="1">
        <v>77.97</v>
      </c>
      <c r="W5162" s="1">
        <v>70.97</v>
      </c>
      <c r="X5162" s="9">
        <f t="shared" si="6548"/>
        <v>7</v>
      </c>
      <c r="Y5162" s="14">
        <v>167</v>
      </c>
      <c r="Z5162" s="1">
        <v>80.84</v>
      </c>
      <c r="AA5162" s="1">
        <v>70.650000000000006</v>
      </c>
      <c r="AB5162" s="71">
        <f t="shared" si="6589"/>
        <v>10.189999999999998</v>
      </c>
      <c r="AC5162" s="36"/>
    </row>
    <row r="5163" spans="1:29" ht="15.75" x14ac:dyDescent="0.25">
      <c r="A5163" s="53">
        <v>7008043</v>
      </c>
      <c r="B5163" s="89" t="s">
        <v>2692</v>
      </c>
      <c r="C5163" s="53" t="s">
        <v>859</v>
      </c>
      <c r="D5163" s="49" t="s">
        <v>2498</v>
      </c>
      <c r="E5163" s="34" t="str">
        <f>M5162</f>
        <v>Needs Improvement Focus School</v>
      </c>
      <c r="F5163" s="65" t="s">
        <v>2484</v>
      </c>
      <c r="G5163" s="62"/>
      <c r="H5163" s="13" t="str">
        <f>IF(V5164&gt;94,"Met",IF(X5164="--","n/a",IF(X5164&gt;=0,"Met","Did Not Meet")))</f>
        <v>Met</v>
      </c>
      <c r="I5163" s="13" t="str">
        <f>IF(V5165&gt;94,"Met",IF(X5165="--","n/a",IF(X5165&gt;=0,"Met","Did Not Meet")))</f>
        <v>Met</v>
      </c>
      <c r="K5163" s="13" t="str">
        <f>IF(Z5164&gt;94,"Met",IF(AB5164="--","n/a",IF(AB5164&gt;=0,"Met","Did Not Meet")))</f>
        <v>Met</v>
      </c>
      <c r="L5163" s="13" t="str">
        <f>IF(Z5165&gt;94,"Met",IF(AB5165="--","n/a",IF(AB5165&gt;=0,"Met","Did Not Meet")))</f>
        <v>Met</v>
      </c>
      <c r="M5163" s="1" t="s">
        <v>18</v>
      </c>
      <c r="N5163" s="14" t="s">
        <v>2501</v>
      </c>
      <c r="O5163" s="5"/>
      <c r="P5163" s="44" t="str">
        <f t="shared" ref="P5163" si="6601">IF(K5164="Yes",IF(L5164="Yes","Yes","No"),"No")</f>
        <v>Yes</v>
      </c>
      <c r="Q5163" s="94" t="s">
        <v>2759</v>
      </c>
      <c r="R5163" s="5" t="s">
        <v>1</v>
      </c>
      <c r="S5163" s="1" t="s">
        <v>2</v>
      </c>
      <c r="T5163" s="1" t="s">
        <v>7</v>
      </c>
      <c r="U5163" s="5">
        <v>118</v>
      </c>
      <c r="V5163" s="1">
        <v>62.71</v>
      </c>
      <c r="W5163" s="1">
        <v>56</v>
      </c>
      <c r="X5163" s="9">
        <f t="shared" si="6548"/>
        <v>6.7100000000000009</v>
      </c>
      <c r="Y5163" s="14">
        <v>79</v>
      </c>
      <c r="Z5163" s="1">
        <v>69.62</v>
      </c>
      <c r="AA5163" s="1">
        <v>57.22</v>
      </c>
      <c r="AB5163" s="71">
        <f t="shared" si="6589"/>
        <v>12.400000000000006</v>
      </c>
      <c r="AC5163" s="53"/>
    </row>
    <row r="5164" spans="1:29" ht="15" customHeight="1" x14ac:dyDescent="0.25">
      <c r="A5164" s="53">
        <v>7008043</v>
      </c>
      <c r="B5164" s="89" t="s">
        <v>2692</v>
      </c>
      <c r="C5164" s="53" t="s">
        <v>859</v>
      </c>
      <c r="D5164" s="49" t="s">
        <v>2499</v>
      </c>
      <c r="E5164" s="35" t="str">
        <f>VLOOKUP('2012 Accountability Database'!$A5162,'2011 AYP'!A$2:B$1072,2)</f>
        <v>SI_4 (School Improvement Year 4)</v>
      </c>
      <c r="F5164" s="66"/>
      <c r="G5164" s="63" t="s">
        <v>2485</v>
      </c>
      <c r="H5164" s="60" t="str">
        <f t="shared" ref="H5164:I5164" si="6602">IF(H5162="Met","Yes",IF(H5163="Met","Yes","No"))</f>
        <v>Yes</v>
      </c>
      <c r="I5164" s="60" t="str">
        <f t="shared" si="6602"/>
        <v>Yes</v>
      </c>
      <c r="J5164" s="42"/>
      <c r="K5164" s="60" t="str">
        <f t="shared" ref="K5164:L5164" si="6603">IF(K5162="Met","Yes",IF(K5163="Met","Yes","No"))</f>
        <v>Yes</v>
      </c>
      <c r="L5164" s="60" t="str">
        <f t="shared" si="6603"/>
        <v>Yes</v>
      </c>
      <c r="M5164" s="1" t="s">
        <v>18</v>
      </c>
      <c r="N5164" s="14" t="s">
        <v>2503</v>
      </c>
      <c r="O5164" s="5"/>
      <c r="P5164" s="44" t="str">
        <f t="shared" ref="P5164" si="6604">IF(H5168="Yes",IF(I5168="Yes","Yes","No"),"No")</f>
        <v>No</v>
      </c>
      <c r="Q5164" s="108" t="s">
        <v>2758</v>
      </c>
      <c r="R5164" s="5" t="s">
        <v>1</v>
      </c>
      <c r="S5164" s="1" t="s">
        <v>5</v>
      </c>
      <c r="T5164" s="1" t="s">
        <v>3</v>
      </c>
      <c r="U5164" s="5">
        <v>725</v>
      </c>
      <c r="V5164" s="1">
        <v>72.83</v>
      </c>
      <c r="W5164" s="1">
        <v>70.97</v>
      </c>
      <c r="X5164" s="9">
        <f t="shared" si="6548"/>
        <v>1.8599999999999994</v>
      </c>
      <c r="Y5164" s="14">
        <v>529</v>
      </c>
      <c r="Z5164" s="1">
        <v>74.48</v>
      </c>
      <c r="AA5164" s="1">
        <v>70.650000000000006</v>
      </c>
      <c r="AB5164" s="71">
        <f t="shared" si="6589"/>
        <v>3.8299999999999983</v>
      </c>
      <c r="AC5164" s="53"/>
    </row>
    <row r="5165" spans="1:29" x14ac:dyDescent="0.25">
      <c r="A5165" s="53">
        <v>7008043</v>
      </c>
      <c r="B5165" s="89" t="s">
        <v>2692</v>
      </c>
      <c r="C5165" s="53" t="s">
        <v>859</v>
      </c>
      <c r="D5165" s="49" t="s">
        <v>2507</v>
      </c>
      <c r="E5165" s="47">
        <f>VLOOKUP('2012 Accountability Database'!A5162,Dems1112!$A$2:$G$1082,3)</f>
        <v>0.26</v>
      </c>
      <c r="F5165" s="66"/>
      <c r="G5165" s="52"/>
      <c r="M5165" s="1" t="s">
        <v>18</v>
      </c>
      <c r="N5165" s="14" t="s">
        <v>2504</v>
      </c>
      <c r="O5165" s="5"/>
      <c r="P5165" s="44" t="str">
        <f t="shared" ref="P5165" si="6605">IF(K5168="Yes",IF(L5168="Yes","Yes","No"),"No")</f>
        <v>No</v>
      </c>
      <c r="Q5165" s="108"/>
      <c r="R5165" s="5" t="s">
        <v>1</v>
      </c>
      <c r="S5165" s="1" t="s">
        <v>5</v>
      </c>
      <c r="T5165" s="1" t="s">
        <v>7</v>
      </c>
      <c r="U5165" s="5">
        <v>370</v>
      </c>
      <c r="V5165" s="1">
        <v>57.3</v>
      </c>
      <c r="W5165" s="1">
        <v>56</v>
      </c>
      <c r="X5165" s="9">
        <f t="shared" si="6548"/>
        <v>1.2999999999999972</v>
      </c>
      <c r="Y5165" s="14">
        <v>266</v>
      </c>
      <c r="Z5165" s="1">
        <v>61.65</v>
      </c>
      <c r="AA5165" s="1">
        <v>57.22</v>
      </c>
      <c r="AB5165" s="71">
        <f t="shared" si="6589"/>
        <v>4.43</v>
      </c>
      <c r="AC5165" s="53"/>
    </row>
    <row r="5166" spans="1:29" x14ac:dyDescent="0.25">
      <c r="A5166" s="53">
        <v>7008043</v>
      </c>
      <c r="B5166" s="89" t="s">
        <v>2692</v>
      </c>
      <c r="C5166" s="53" t="s">
        <v>859</v>
      </c>
      <c r="D5166" s="50" t="s">
        <v>2508</v>
      </c>
      <c r="E5166" s="47">
        <f>VLOOKUP('2012 Accountability Database'!A5162,Dems1112!$A$2:$G$1082,4)</f>
        <v>0.54</v>
      </c>
      <c r="F5166" s="65" t="s">
        <v>2486</v>
      </c>
      <c r="G5166" s="62"/>
      <c r="H5166" s="13" t="str">
        <f>IF(V5166&gt;94,"Met",IF(X5166="--","n/a",IF(X5166&gt;=0,"Met","Did Not Meet")))</f>
        <v>Did Not Meet</v>
      </c>
      <c r="I5166" s="13" t="str">
        <f>IF(V5167&gt;94,"Met",IF(X5167="--","n/a",IF(X5167&gt;=0,"Met","Did Not Meet")))</f>
        <v>Did Not Meet</v>
      </c>
      <c r="J5166" s="13"/>
      <c r="K5166" s="13" t="str">
        <f>IF(Z5166&gt;94,"Met",IF(AB5166="--","n/a",IF(AB5166&gt;=0,"Met","Did Not Meet")))</f>
        <v>Did Not Meet</v>
      </c>
      <c r="L5166" s="13" t="str">
        <f>IF(Z5167&gt;94,"Met",IF(AB5167="--","n/a",IF(AB5167&gt;=0,"Met","Did Not Meet")))</f>
        <v>Did Not Meet</v>
      </c>
      <c r="M5166" s="5" t="s">
        <v>18</v>
      </c>
      <c r="N5166" s="68" t="s">
        <v>2497</v>
      </c>
      <c r="O5166" s="35"/>
      <c r="P5166" s="44"/>
      <c r="Q5166" s="108"/>
      <c r="R5166" s="5" t="s">
        <v>6</v>
      </c>
      <c r="S5166" s="5" t="s">
        <v>2</v>
      </c>
      <c r="T5166" s="5" t="s">
        <v>3</v>
      </c>
      <c r="U5166" s="5">
        <v>236</v>
      </c>
      <c r="V5166" s="5">
        <v>73.73</v>
      </c>
      <c r="W5166" s="5">
        <v>77.84</v>
      </c>
      <c r="X5166" s="8">
        <f t="shared" si="6548"/>
        <v>-4.1099999999999994</v>
      </c>
      <c r="Y5166" s="14">
        <v>167</v>
      </c>
      <c r="Z5166" s="5">
        <v>62.87</v>
      </c>
      <c r="AA5166" s="5">
        <v>71.680000000000007</v>
      </c>
      <c r="AB5166" s="72">
        <f t="shared" si="6589"/>
        <v>-8.8100000000000094</v>
      </c>
      <c r="AC5166" s="53"/>
    </row>
    <row r="5167" spans="1:29" x14ac:dyDescent="0.25">
      <c r="A5167" s="53">
        <v>7008043</v>
      </c>
      <c r="B5167" s="89" t="s">
        <v>2692</v>
      </c>
      <c r="C5167" s="53" t="s">
        <v>859</v>
      </c>
      <c r="D5167" s="50" t="s">
        <v>974</v>
      </c>
      <c r="E5167" s="47" t="str">
        <f>VLOOKUP('2012 Accountability Database'!A5162,Dems1112!$A$2:$G$1082,5)</f>
        <v>K-6</v>
      </c>
      <c r="F5167" s="65" t="s">
        <v>2487</v>
      </c>
      <c r="G5167" s="62"/>
      <c r="H5167" s="13" t="str">
        <f>IF(V5168&gt;94,"Met",IF(X5168="--","n/a",IF(X5168&gt;=0,"Met","Did Not Meet")))</f>
        <v>Did Not Meet</v>
      </c>
      <c r="I5167" s="13" t="str">
        <f>IF(V5169&gt;94,"Met",IF(X5169="--","n/a",IF(X5169&gt;=0,"Met","Did Not Meet")))</f>
        <v>Did Not Meet</v>
      </c>
      <c r="J5167" s="13"/>
      <c r="K5167" s="13" t="str">
        <f>IF(Z5168&gt;94,"Met",IF(AB5168="--","n/a",IF(AB5168&gt;=0,"Met","Did Not Meet")))</f>
        <v>Did Not Meet</v>
      </c>
      <c r="L5167" s="13" t="str">
        <f>IF(Z5169&gt;94,"Met",IF(AB5169="--","n/a",IF(AB5169&gt;=0,"Met","Did Not Meet")))</f>
        <v>Did Not Meet</v>
      </c>
      <c r="M5167" s="1" t="s">
        <v>18</v>
      </c>
      <c r="N5167" s="14"/>
      <c r="O5167" s="35" t="s">
        <v>2506</v>
      </c>
      <c r="P5167" s="83" t="str">
        <f t="shared" ref="P5167" si="6606">IF(P5162="No"," ", IF(P5164="No"," ",IF(P5163="No", " ",IF(P5165="No"," ","X"))))</f>
        <v xml:space="preserve"> </v>
      </c>
      <c r="Q5167" s="108"/>
      <c r="R5167" s="5" t="s">
        <v>6</v>
      </c>
      <c r="S5167" s="1" t="s">
        <v>2</v>
      </c>
      <c r="T5167" s="1" t="s">
        <v>7</v>
      </c>
      <c r="U5167" s="5">
        <v>118</v>
      </c>
      <c r="V5167" s="1">
        <v>57.63</v>
      </c>
      <c r="W5167" s="1">
        <v>63.33</v>
      </c>
      <c r="X5167" s="6">
        <f t="shared" si="6548"/>
        <v>-5.6999999999999957</v>
      </c>
      <c r="Y5167" s="14">
        <v>79</v>
      </c>
      <c r="Z5167" s="1">
        <v>48.1</v>
      </c>
      <c r="AA5167" s="1">
        <v>61.3</v>
      </c>
      <c r="AB5167" s="72">
        <f t="shared" si="6589"/>
        <v>-13.199999999999996</v>
      </c>
      <c r="AC5167" s="53"/>
    </row>
    <row r="5168" spans="1:29" ht="15.75" x14ac:dyDescent="0.25">
      <c r="A5168" s="53">
        <v>7008043</v>
      </c>
      <c r="B5168" s="89" t="s">
        <v>2692</v>
      </c>
      <c r="C5168" s="53" t="s">
        <v>859</v>
      </c>
      <c r="D5168" s="50" t="s">
        <v>975</v>
      </c>
      <c r="E5168" s="48" t="str">
        <f>VLOOKUP('2012 Accountability Database'!A5162,Dems1112!$A$2:$G$1082,6)</f>
        <v>4 (Southwest AR)</v>
      </c>
      <c r="F5168" s="66"/>
      <c r="G5168" s="63" t="s">
        <v>2488</v>
      </c>
      <c r="H5168" s="61" t="str">
        <f t="shared" ref="H5168:I5168" si="6607">IF(H5166="Met","Yes",IF(H5167="Met","Yes","No"))</f>
        <v>No</v>
      </c>
      <c r="I5168" s="61" t="str">
        <f t="shared" si="6607"/>
        <v>No</v>
      </c>
      <c r="J5168" s="55"/>
      <c r="K5168" s="61" t="str">
        <f t="shared" ref="K5168:L5168" si="6608">IF(K5166="Met","Yes",IF(K5167="Met","Yes","No"))</f>
        <v>No</v>
      </c>
      <c r="L5168" s="61" t="str">
        <f t="shared" si="6608"/>
        <v>No</v>
      </c>
      <c r="M5168" s="5" t="s">
        <v>18</v>
      </c>
      <c r="N5168" s="14"/>
      <c r="O5168" s="35" t="s">
        <v>2505</v>
      </c>
      <c r="P5168" s="83" t="str">
        <f t="shared" ref="P5168" si="6609">IF(P5167="X"," ",IF(P5169="X"," ","X"))</f>
        <v xml:space="preserve"> </v>
      </c>
      <c r="Q5168" s="94" t="s">
        <v>2759</v>
      </c>
      <c r="R5168" s="5" t="s">
        <v>6</v>
      </c>
      <c r="S5168" s="5" t="s">
        <v>5</v>
      </c>
      <c r="T5168" s="5" t="s">
        <v>3</v>
      </c>
      <c r="U5168" s="5">
        <v>728</v>
      </c>
      <c r="V5168" s="5">
        <v>72.25</v>
      </c>
      <c r="W5168" s="5">
        <v>77.84</v>
      </c>
      <c r="X5168" s="8">
        <f t="shared" si="6548"/>
        <v>-5.5900000000000034</v>
      </c>
      <c r="Y5168" s="14">
        <v>529</v>
      </c>
      <c r="Z5168" s="5">
        <v>66.349999999999994</v>
      </c>
      <c r="AA5168" s="5">
        <v>71.680000000000007</v>
      </c>
      <c r="AB5168" s="72">
        <f t="shared" si="6589"/>
        <v>-5.3300000000000125</v>
      </c>
      <c r="AC5168" s="53"/>
    </row>
    <row r="5169" spans="1:29" x14ac:dyDescent="0.25">
      <c r="A5169" s="54">
        <v>7008043</v>
      </c>
      <c r="B5169" s="90" t="s">
        <v>2692</v>
      </c>
      <c r="C5169" s="54" t="s">
        <v>859</v>
      </c>
      <c r="D5169" s="4"/>
      <c r="E5169" s="4"/>
      <c r="F5169" s="67"/>
      <c r="G5169" s="64"/>
      <c r="H5169" s="43"/>
      <c r="I5169" s="43"/>
      <c r="J5169" s="43"/>
      <c r="K5169" s="43"/>
      <c r="L5169" s="43"/>
      <c r="M5169" s="4" t="s">
        <v>18</v>
      </c>
      <c r="N5169" s="15"/>
      <c r="O5169" s="38" t="s">
        <v>2482</v>
      </c>
      <c r="P5169" s="84" t="str">
        <f>IF(E5163="Achieving School"," ","X")</f>
        <v>X</v>
      </c>
      <c r="Q5169" s="91"/>
      <c r="R5169" s="4" t="s">
        <v>6</v>
      </c>
      <c r="S5169" s="4" t="s">
        <v>5</v>
      </c>
      <c r="T5169" s="4" t="s">
        <v>7</v>
      </c>
      <c r="U5169" s="4">
        <v>373</v>
      </c>
      <c r="V5169" s="4">
        <v>56.84</v>
      </c>
      <c r="W5169" s="4">
        <v>63.33</v>
      </c>
      <c r="X5169" s="7">
        <f t="shared" si="6548"/>
        <v>-6.4899999999999949</v>
      </c>
      <c r="Y5169" s="15">
        <v>266</v>
      </c>
      <c r="Z5169" s="4">
        <v>53.76</v>
      </c>
      <c r="AA5169" s="4">
        <v>61.3</v>
      </c>
      <c r="AB5169" s="73">
        <f t="shared" si="6589"/>
        <v>-7.5399999999999991</v>
      </c>
      <c r="AC5169" s="54"/>
    </row>
    <row r="5170" spans="1:29" x14ac:dyDescent="0.25">
      <c r="A5170" s="1">
        <v>7009048</v>
      </c>
      <c r="B5170" s="87" t="s">
        <v>2693</v>
      </c>
      <c r="C5170" s="55" t="s">
        <v>891</v>
      </c>
      <c r="E5170" s="42"/>
      <c r="F5170" s="65" t="s">
        <v>2483</v>
      </c>
      <c r="G5170" s="62"/>
      <c r="H5170" s="37" t="str">
        <f>IF(V5170&gt;94,"Met",IF(X5170="--","n/a",IF(X5170&gt;=0,"Met","Did Not Meet")))</f>
        <v>Met</v>
      </c>
      <c r="I5170" s="37" t="str">
        <f>IF(V5171&gt;94,"Met",IF(X5171="--","n/a",IF(X5171&gt;=0,"Met","Did Not Meet")))</f>
        <v>Did Not Meet</v>
      </c>
      <c r="K5170" s="13" t="str">
        <f>IF(Z5170&gt;94,"Met",IF(AB5170="--","n/a",IF(AB5170&gt;=0,"Met","Did Not Meet")))</f>
        <v>Did Not Meet</v>
      </c>
      <c r="L5170" s="13" t="str">
        <f>IF(Z5171&gt;94,"Met",IF(AB5171="--","n/a",IF(AB5171&gt;=0,"Met","Did Not Meet")))</f>
        <v>Met</v>
      </c>
      <c r="M5170" s="1" t="s">
        <v>9</v>
      </c>
      <c r="N5170" s="14" t="s">
        <v>2502</v>
      </c>
      <c r="O5170" s="5"/>
      <c r="P5170" s="44" t="str">
        <f t="shared" ref="P5170" si="6610">IF(H5172="Yes",IF(I5172="Yes","Yes","No"),"No")</f>
        <v>Yes</v>
      </c>
      <c r="Q5170" s="93"/>
      <c r="R5170" s="5" t="s">
        <v>1</v>
      </c>
      <c r="S5170" s="1" t="s">
        <v>2</v>
      </c>
      <c r="T5170" s="1" t="s">
        <v>3</v>
      </c>
      <c r="U5170" s="5">
        <v>117</v>
      </c>
      <c r="V5170" s="1">
        <v>56.41</v>
      </c>
      <c r="W5170" s="1">
        <v>55.34</v>
      </c>
      <c r="X5170" s="9">
        <f t="shared" si="6548"/>
        <v>1.0699999999999932</v>
      </c>
      <c r="Y5170" s="14">
        <v>84</v>
      </c>
      <c r="Z5170" s="1">
        <v>64.290000000000006</v>
      </c>
      <c r="AA5170" s="1">
        <v>64.83</v>
      </c>
      <c r="AB5170" s="72">
        <f t="shared" si="6589"/>
        <v>-0.53999999999999204</v>
      </c>
      <c r="AC5170" s="36"/>
    </row>
    <row r="5171" spans="1:29" ht="15.75" x14ac:dyDescent="0.25">
      <c r="A5171" s="53">
        <v>7009048</v>
      </c>
      <c r="B5171" s="89" t="s">
        <v>2693</v>
      </c>
      <c r="C5171" s="53" t="s">
        <v>891</v>
      </c>
      <c r="D5171" s="49" t="s">
        <v>2498</v>
      </c>
      <c r="E5171" s="34" t="str">
        <f>M5170</f>
        <v>Needs Improvement School</v>
      </c>
      <c r="F5171" s="65" t="s">
        <v>2484</v>
      </c>
      <c r="G5171" s="62"/>
      <c r="H5171" s="13" t="str">
        <f>IF(V5172&gt;94,"Met",IF(X5172="--","n/a",IF(X5172&gt;=0,"Met","Did Not Meet")))</f>
        <v>Met</v>
      </c>
      <c r="I5171" s="13" t="str">
        <f>IF(V5173&gt;94,"Met",IF(X5173="--","n/a",IF(X5173&gt;=0,"Met","Did Not Meet")))</f>
        <v>Met</v>
      </c>
      <c r="K5171" s="13" t="str">
        <f>IF(Z5172&gt;94,"Met",IF(AB5172="--","n/a",IF(AB5172&gt;=0,"Met","Did Not Meet")))</f>
        <v>Met</v>
      </c>
      <c r="L5171" s="13" t="str">
        <f>IF(Z5173&gt;94,"Met",IF(AB5173="--","n/a",IF(AB5173&gt;=0,"Met","Did Not Meet")))</f>
        <v>Met</v>
      </c>
      <c r="M5171" s="1" t="s">
        <v>9</v>
      </c>
      <c r="N5171" s="14" t="s">
        <v>2501</v>
      </c>
      <c r="O5171" s="5"/>
      <c r="P5171" s="44" t="str">
        <f t="shared" ref="P5171" si="6611">IF(K5172="Yes",IF(L5172="Yes","Yes","No"),"No")</f>
        <v>Yes</v>
      </c>
      <c r="Q5171" s="94" t="s">
        <v>2759</v>
      </c>
      <c r="R5171" s="5" t="s">
        <v>1</v>
      </c>
      <c r="S5171" s="1" t="s">
        <v>2</v>
      </c>
      <c r="T5171" s="1" t="s">
        <v>7</v>
      </c>
      <c r="U5171" s="5">
        <v>102</v>
      </c>
      <c r="V5171" s="1">
        <v>53.92</v>
      </c>
      <c r="W5171" s="1">
        <v>54.63</v>
      </c>
      <c r="X5171" s="6">
        <f t="shared" si="6548"/>
        <v>-0.71000000000000085</v>
      </c>
      <c r="Y5171" s="14">
        <v>74</v>
      </c>
      <c r="Z5171" s="1">
        <v>64.86</v>
      </c>
      <c r="AA5171" s="1">
        <v>62.11</v>
      </c>
      <c r="AB5171" s="71">
        <f t="shared" si="6589"/>
        <v>2.75</v>
      </c>
      <c r="AC5171" s="53"/>
    </row>
    <row r="5172" spans="1:29" ht="15" customHeight="1" x14ac:dyDescent="0.25">
      <c r="A5172" s="53">
        <v>7009048</v>
      </c>
      <c r="B5172" s="89" t="s">
        <v>2693</v>
      </c>
      <c r="C5172" s="53" t="s">
        <v>891</v>
      </c>
      <c r="D5172" s="49" t="s">
        <v>2499</v>
      </c>
      <c r="E5172" s="35" t="str">
        <f>VLOOKUP('2012 Accountability Database'!$A5170,'2011 AYP'!A$2:B$1072,2)</f>
        <v>SI_2 (School Improvement Year 2)</v>
      </c>
      <c r="F5172" s="66"/>
      <c r="G5172" s="63" t="s">
        <v>2485</v>
      </c>
      <c r="H5172" s="60" t="str">
        <f t="shared" ref="H5172:I5172" si="6612">IF(H5170="Met","Yes",IF(H5171="Met","Yes","No"))</f>
        <v>Yes</v>
      </c>
      <c r="I5172" s="60" t="str">
        <f t="shared" si="6612"/>
        <v>Yes</v>
      </c>
      <c r="J5172" s="42"/>
      <c r="K5172" s="60" t="str">
        <f t="shared" ref="K5172:L5172" si="6613">IF(K5170="Met","Yes",IF(K5171="Met","Yes","No"))</f>
        <v>Yes</v>
      </c>
      <c r="L5172" s="60" t="str">
        <f t="shared" si="6613"/>
        <v>Yes</v>
      </c>
      <c r="M5172" s="1" t="s">
        <v>9</v>
      </c>
      <c r="N5172" s="14" t="s">
        <v>2503</v>
      </c>
      <c r="O5172" s="5"/>
      <c r="P5172" s="44" t="str">
        <f t="shared" ref="P5172" si="6614">IF(H5176="Yes",IF(I5176="Yes","Yes","No"),"No")</f>
        <v>No</v>
      </c>
      <c r="Q5172" s="108" t="s">
        <v>2758</v>
      </c>
      <c r="R5172" s="5" t="s">
        <v>1</v>
      </c>
      <c r="S5172" s="1" t="s">
        <v>5</v>
      </c>
      <c r="T5172" s="1" t="s">
        <v>3</v>
      </c>
      <c r="U5172" s="5">
        <v>355</v>
      </c>
      <c r="V5172" s="1">
        <v>55.77</v>
      </c>
      <c r="W5172" s="1">
        <v>55.34</v>
      </c>
      <c r="X5172" s="9">
        <f t="shared" si="6548"/>
        <v>0.42999999999999972</v>
      </c>
      <c r="Y5172" s="14">
        <v>253</v>
      </c>
      <c r="Z5172" s="1">
        <v>65.22</v>
      </c>
      <c r="AA5172" s="1">
        <v>64.83</v>
      </c>
      <c r="AB5172" s="71">
        <f t="shared" si="6589"/>
        <v>0.39000000000000057</v>
      </c>
      <c r="AC5172" s="53"/>
    </row>
    <row r="5173" spans="1:29" x14ac:dyDescent="0.25">
      <c r="A5173" s="53">
        <v>7009048</v>
      </c>
      <c r="B5173" s="89" t="s">
        <v>2693</v>
      </c>
      <c r="C5173" s="53" t="s">
        <v>891</v>
      </c>
      <c r="D5173" s="49" t="s">
        <v>2507</v>
      </c>
      <c r="E5173" s="47">
        <f>VLOOKUP('2012 Accountability Database'!A5170,Dems1112!$A$2:$G$1082,3)</f>
        <v>0.61</v>
      </c>
      <c r="F5173" s="66"/>
      <c r="G5173" s="52"/>
      <c r="M5173" s="1" t="s">
        <v>9</v>
      </c>
      <c r="N5173" s="14" t="s">
        <v>2504</v>
      </c>
      <c r="O5173" s="5"/>
      <c r="P5173" s="44" t="str">
        <f t="shared" ref="P5173" si="6615">IF(K5176="Yes",IF(L5176="Yes","Yes","No"),"No")</f>
        <v>No</v>
      </c>
      <c r="Q5173" s="108"/>
      <c r="R5173" s="5" t="s">
        <v>1</v>
      </c>
      <c r="S5173" s="1" t="s">
        <v>5</v>
      </c>
      <c r="T5173" s="1" t="s">
        <v>7</v>
      </c>
      <c r="U5173" s="5">
        <v>310</v>
      </c>
      <c r="V5173" s="1">
        <v>54.84</v>
      </c>
      <c r="W5173" s="1">
        <v>54.63</v>
      </c>
      <c r="X5173" s="9">
        <f t="shared" si="6548"/>
        <v>0.21000000000000085</v>
      </c>
      <c r="Y5173" s="14">
        <v>221</v>
      </c>
      <c r="Z5173" s="1">
        <v>64.25</v>
      </c>
      <c r="AA5173" s="1">
        <v>62.11</v>
      </c>
      <c r="AB5173" s="71">
        <f t="shared" si="6589"/>
        <v>2.1400000000000006</v>
      </c>
      <c r="AC5173" s="53"/>
    </row>
    <row r="5174" spans="1:29" x14ac:dyDescent="0.25">
      <c r="A5174" s="53">
        <v>7009048</v>
      </c>
      <c r="B5174" s="89" t="s">
        <v>2693</v>
      </c>
      <c r="C5174" s="53" t="s">
        <v>891</v>
      </c>
      <c r="D5174" s="50" t="s">
        <v>2508</v>
      </c>
      <c r="E5174" s="47">
        <f>VLOOKUP('2012 Accountability Database'!A5170,Dems1112!$A$2:$G$1082,4)</f>
        <v>0.87</v>
      </c>
      <c r="F5174" s="65" t="s">
        <v>2486</v>
      </c>
      <c r="G5174" s="62"/>
      <c r="H5174" s="13" t="str">
        <f>IF(V5174&gt;94,"Met",IF(X5174="--","n/a",IF(X5174&gt;=0,"Met","Did Not Meet")))</f>
        <v>Did Not Meet</v>
      </c>
      <c r="I5174" s="13" t="str">
        <f>IF(V5175&gt;94,"Met",IF(X5175="--","n/a",IF(X5175&gt;=0,"Met","Did Not Meet")))</f>
        <v>Met</v>
      </c>
      <c r="J5174" s="13"/>
      <c r="K5174" s="13" t="str">
        <f>IF(Z5174&gt;94,"Met",IF(AB5174="--","n/a",IF(AB5174&gt;=0,"Met","Did Not Meet")))</f>
        <v>Did Not Meet</v>
      </c>
      <c r="L5174" s="13" t="str">
        <f>IF(Z5175&gt;94,"Met",IF(AB5175="--","n/a",IF(AB5175&gt;=0,"Met","Did Not Meet")))</f>
        <v>Did Not Meet</v>
      </c>
      <c r="M5174" s="1" t="s">
        <v>9</v>
      </c>
      <c r="N5174" s="68" t="s">
        <v>2497</v>
      </c>
      <c r="O5174" s="35"/>
      <c r="P5174" s="44"/>
      <c r="Q5174" s="108"/>
      <c r="R5174" s="5" t="s">
        <v>6</v>
      </c>
      <c r="S5174" s="1" t="s">
        <v>2</v>
      </c>
      <c r="T5174" s="1" t="s">
        <v>3</v>
      </c>
      <c r="U5174" s="5">
        <v>117</v>
      </c>
      <c r="V5174" s="1">
        <v>47.86</v>
      </c>
      <c r="W5174" s="1">
        <v>49.86</v>
      </c>
      <c r="X5174" s="6">
        <f t="shared" si="6548"/>
        <v>-2</v>
      </c>
      <c r="Y5174" s="14">
        <v>84</v>
      </c>
      <c r="Z5174" s="1">
        <v>35.71</v>
      </c>
      <c r="AA5174" s="1">
        <v>38.18</v>
      </c>
      <c r="AB5174" s="72">
        <f t="shared" si="6589"/>
        <v>-2.4699999999999989</v>
      </c>
      <c r="AC5174" s="53"/>
    </row>
    <row r="5175" spans="1:29" x14ac:dyDescent="0.25">
      <c r="A5175" s="53">
        <v>7009048</v>
      </c>
      <c r="B5175" s="89" t="s">
        <v>2693</v>
      </c>
      <c r="C5175" s="53" t="s">
        <v>891</v>
      </c>
      <c r="D5175" s="50" t="s">
        <v>974</v>
      </c>
      <c r="E5175" s="47" t="str">
        <f>VLOOKUP('2012 Accountability Database'!A5170,Dems1112!$A$2:$G$1082,5)</f>
        <v>K-6</v>
      </c>
      <c r="F5175" s="65" t="s">
        <v>2487</v>
      </c>
      <c r="G5175" s="62"/>
      <c r="H5175" s="13" t="str">
        <f>IF(V5176&gt;94,"Met",IF(X5176="--","n/a",IF(X5176&gt;=0,"Met","Did Not Meet")))</f>
        <v>Did Not Meet</v>
      </c>
      <c r="I5175" s="13" t="str">
        <f>IF(V5177&gt;94,"Met",IF(X5177="--","n/a",IF(X5177&gt;=0,"Met","Did Not Meet")))</f>
        <v>Did Not Meet</v>
      </c>
      <c r="J5175" s="13"/>
      <c r="K5175" s="13" t="str">
        <f>IF(Z5176&gt;94,"Met",IF(AB5176="--","n/a",IF(AB5176&gt;=0,"Met","Did Not Meet")))</f>
        <v>Did Not Meet</v>
      </c>
      <c r="L5175" s="13" t="str">
        <f>IF(Z5177&gt;94,"Met",IF(AB5177="--","n/a",IF(AB5177&gt;=0,"Met","Did Not Meet")))</f>
        <v>Did Not Meet</v>
      </c>
      <c r="M5175" s="1" t="s">
        <v>9</v>
      </c>
      <c r="N5175" s="14"/>
      <c r="O5175" s="35" t="s">
        <v>2506</v>
      </c>
      <c r="P5175" s="83" t="str">
        <f t="shared" ref="P5175" si="6616">IF(P5170="No"," ", IF(P5172="No"," ",IF(P5171="No", " ",IF(P5173="No"," ","X"))))</f>
        <v xml:space="preserve"> </v>
      </c>
      <c r="Q5175" s="108"/>
      <c r="R5175" s="5" t="s">
        <v>6</v>
      </c>
      <c r="S5175" s="1" t="s">
        <v>2</v>
      </c>
      <c r="T5175" s="1" t="s">
        <v>7</v>
      </c>
      <c r="U5175" s="5">
        <v>102</v>
      </c>
      <c r="V5175" s="1">
        <v>48.04</v>
      </c>
      <c r="W5175" s="1">
        <v>46.45</v>
      </c>
      <c r="X5175" s="9">
        <f t="shared" si="6548"/>
        <v>1.5899999999999963</v>
      </c>
      <c r="Y5175" s="14">
        <v>74</v>
      </c>
      <c r="Z5175" s="1">
        <v>33.78</v>
      </c>
      <c r="AA5175" s="1">
        <v>36.450000000000003</v>
      </c>
      <c r="AB5175" s="72">
        <f t="shared" si="6589"/>
        <v>-2.6700000000000017</v>
      </c>
      <c r="AC5175" s="53"/>
    </row>
    <row r="5176" spans="1:29" ht="15.75" x14ac:dyDescent="0.25">
      <c r="A5176" s="53">
        <v>7009048</v>
      </c>
      <c r="B5176" s="89" t="s">
        <v>2693</v>
      </c>
      <c r="C5176" s="53" t="s">
        <v>891</v>
      </c>
      <c r="D5176" s="50" t="s">
        <v>975</v>
      </c>
      <c r="E5176" s="48" t="str">
        <f>VLOOKUP('2012 Accountability Database'!A5170,Dems1112!$A$2:$G$1082,6)</f>
        <v>4 (Southwest AR)</v>
      </c>
      <c r="F5176" s="66"/>
      <c r="G5176" s="63" t="s">
        <v>2488</v>
      </c>
      <c r="H5176" s="61" t="str">
        <f t="shared" ref="H5176:I5176" si="6617">IF(H5174="Met","Yes",IF(H5175="Met","Yes","No"))</f>
        <v>No</v>
      </c>
      <c r="I5176" s="61" t="str">
        <f t="shared" si="6617"/>
        <v>Yes</v>
      </c>
      <c r="J5176" s="55"/>
      <c r="K5176" s="61" t="str">
        <f t="shared" ref="K5176:L5176" si="6618">IF(K5174="Met","Yes",IF(K5175="Met","Yes","No"))</f>
        <v>No</v>
      </c>
      <c r="L5176" s="61" t="str">
        <f t="shared" si="6618"/>
        <v>No</v>
      </c>
      <c r="M5176" s="1" t="s">
        <v>9</v>
      </c>
      <c r="N5176" s="14"/>
      <c r="O5176" s="35" t="s">
        <v>2505</v>
      </c>
      <c r="P5176" s="83" t="str">
        <f t="shared" ref="P5176" si="6619">IF(P5175="X"," ",IF(P5177="X"," ","X"))</f>
        <v xml:space="preserve"> </v>
      </c>
      <c r="Q5176" s="94" t="s">
        <v>2759</v>
      </c>
      <c r="R5176" s="5" t="s">
        <v>6</v>
      </c>
      <c r="S5176" s="1" t="s">
        <v>5</v>
      </c>
      <c r="T5176" s="1" t="s">
        <v>3</v>
      </c>
      <c r="U5176" s="5">
        <v>355</v>
      </c>
      <c r="V5176" s="1">
        <v>45.92</v>
      </c>
      <c r="W5176" s="1">
        <v>49.86</v>
      </c>
      <c r="X5176" s="6">
        <f t="shared" si="6548"/>
        <v>-3.9399999999999977</v>
      </c>
      <c r="Y5176" s="14">
        <v>253</v>
      </c>
      <c r="Z5176" s="1">
        <v>36.76</v>
      </c>
      <c r="AA5176" s="1">
        <v>38.18</v>
      </c>
      <c r="AB5176" s="72">
        <f t="shared" si="6589"/>
        <v>-1.4200000000000017</v>
      </c>
      <c r="AC5176" s="53"/>
    </row>
    <row r="5177" spans="1:29" x14ac:dyDescent="0.25">
      <c r="A5177" s="54">
        <v>7009048</v>
      </c>
      <c r="B5177" s="90" t="s">
        <v>2693</v>
      </c>
      <c r="C5177" s="54" t="s">
        <v>891</v>
      </c>
      <c r="D5177" s="4"/>
      <c r="E5177" s="4"/>
      <c r="F5177" s="67"/>
      <c r="G5177" s="64"/>
      <c r="H5177" s="43"/>
      <c r="I5177" s="43"/>
      <c r="J5177" s="43"/>
      <c r="K5177" s="43"/>
      <c r="L5177" s="43"/>
      <c r="M5177" s="4" t="s">
        <v>9</v>
      </c>
      <c r="N5177" s="15"/>
      <c r="O5177" s="38" t="s">
        <v>2482</v>
      </c>
      <c r="P5177" s="84" t="str">
        <f>IF(E5171="Achieving School"," ","X")</f>
        <v>X</v>
      </c>
      <c r="Q5177" s="91"/>
      <c r="R5177" s="4" t="s">
        <v>6</v>
      </c>
      <c r="S5177" s="4" t="s">
        <v>5</v>
      </c>
      <c r="T5177" s="4" t="s">
        <v>7</v>
      </c>
      <c r="U5177" s="4">
        <v>310</v>
      </c>
      <c r="V5177" s="4">
        <v>44.19</v>
      </c>
      <c r="W5177" s="4">
        <v>46.45</v>
      </c>
      <c r="X5177" s="7">
        <f t="shared" si="6548"/>
        <v>-2.2600000000000051</v>
      </c>
      <c r="Y5177" s="15">
        <v>221</v>
      </c>
      <c r="Z5177" s="4">
        <v>34.39</v>
      </c>
      <c r="AA5177" s="4">
        <v>36.450000000000003</v>
      </c>
      <c r="AB5177" s="73">
        <f t="shared" si="6589"/>
        <v>-2.0600000000000023</v>
      </c>
      <c r="AC5177" s="54"/>
    </row>
    <row r="5178" spans="1:29" x14ac:dyDescent="0.25">
      <c r="A5178" s="1">
        <v>7102007</v>
      </c>
      <c r="B5178" s="87" t="s">
        <v>2694</v>
      </c>
      <c r="C5178" s="55" t="s">
        <v>377</v>
      </c>
      <c r="E5178" s="42"/>
      <c r="F5178" s="65" t="s">
        <v>2483</v>
      </c>
      <c r="G5178" s="62"/>
      <c r="H5178" s="37" t="str">
        <f>IF(V5178&gt;94,"Met",IF(X5178="--","n/a",IF(X5178&gt;=0,"Met","Did Not Meet")))</f>
        <v>Met</v>
      </c>
      <c r="I5178" s="37" t="str">
        <f>IF(V5179&gt;94,"Met",IF(X5179="--","n/a",IF(X5179&gt;=0,"Met","Did Not Meet")))</f>
        <v>Met</v>
      </c>
      <c r="K5178" s="13" t="str">
        <f>IF(Z5178&gt;94,"Met",IF(AB5178="--","n/a",IF(AB5178&gt;=0,"Met","Did Not Meet")))</f>
        <v>Met</v>
      </c>
      <c r="L5178" s="13" t="str">
        <f>IF(Z5179&gt;94,"Met",IF(AB5179="--","n/a",IF(AB5179&gt;=0,"Met","Did Not Meet")))</f>
        <v>Met</v>
      </c>
      <c r="M5178" s="1" t="s">
        <v>9</v>
      </c>
      <c r="N5178" s="14" t="s">
        <v>2502</v>
      </c>
      <c r="O5178" s="5"/>
      <c r="P5178" s="44" t="str">
        <f t="shared" ref="P5178" si="6620">IF(H5180="Yes",IF(I5180="Yes","Yes","No"),"No")</f>
        <v>Yes</v>
      </c>
      <c r="Q5178" s="93"/>
      <c r="R5178" s="5" t="s">
        <v>1</v>
      </c>
      <c r="S5178" s="1" t="s">
        <v>2</v>
      </c>
      <c r="T5178" s="1" t="s">
        <v>3</v>
      </c>
      <c r="U5178" s="5">
        <v>294</v>
      </c>
      <c r="V5178" s="1">
        <v>87.07</v>
      </c>
      <c r="W5178" s="1">
        <v>80.36</v>
      </c>
      <c r="X5178" s="9">
        <f t="shared" si="6548"/>
        <v>6.7099999999999937</v>
      </c>
      <c r="Y5178" s="14">
        <v>280</v>
      </c>
      <c r="Z5178" s="1">
        <v>86.79</v>
      </c>
      <c r="AA5178" s="1">
        <v>76.400000000000006</v>
      </c>
      <c r="AB5178" s="71">
        <f t="shared" si="6589"/>
        <v>10.39</v>
      </c>
      <c r="AC5178" s="36"/>
    </row>
    <row r="5179" spans="1:29" ht="15.75" x14ac:dyDescent="0.25">
      <c r="A5179" s="53">
        <v>7102007</v>
      </c>
      <c r="B5179" s="89" t="s">
        <v>2694</v>
      </c>
      <c r="C5179" s="53" t="s">
        <v>377</v>
      </c>
      <c r="D5179" s="49" t="s">
        <v>2498</v>
      </c>
      <c r="E5179" s="34" t="str">
        <f>M5178</f>
        <v>Needs Improvement School</v>
      </c>
      <c r="F5179" s="65" t="s">
        <v>2484</v>
      </c>
      <c r="G5179" s="62"/>
      <c r="H5179" s="13" t="str">
        <f>IF(V5180&gt;94,"Met",IF(X5180="--","n/a",IF(X5180&gt;=0,"Met","Did Not Meet")))</f>
        <v>Met</v>
      </c>
      <c r="I5179" s="13" t="str">
        <f>IF(V5181&gt;94,"Met",IF(X5181="--","n/a",IF(X5181&gt;=0,"Met","Did Not Meet")))</f>
        <v>Met</v>
      </c>
      <c r="K5179" s="13" t="str">
        <f>IF(Z5180&gt;94,"Met",IF(AB5180="--","n/a",IF(AB5180&gt;=0,"Met","Did Not Meet")))</f>
        <v>Met</v>
      </c>
      <c r="L5179" s="13" t="str">
        <f>IF(Z5181&gt;94,"Met",IF(AB5181="--","n/a",IF(AB5181&gt;=0,"Met","Did Not Meet")))</f>
        <v>Met</v>
      </c>
      <c r="M5179" s="5" t="s">
        <v>9</v>
      </c>
      <c r="N5179" s="14" t="s">
        <v>2501</v>
      </c>
      <c r="O5179" s="5"/>
      <c r="P5179" s="44" t="str">
        <f t="shared" ref="P5179" si="6621">IF(K5180="Yes",IF(L5180="Yes","Yes","No"),"No")</f>
        <v>Yes</v>
      </c>
      <c r="Q5179" s="94" t="s">
        <v>2759</v>
      </c>
      <c r="R5179" s="5" t="s">
        <v>1</v>
      </c>
      <c r="S5179" s="5" t="s">
        <v>2</v>
      </c>
      <c r="T5179" s="5" t="s">
        <v>7</v>
      </c>
      <c r="U5179" s="5">
        <v>216</v>
      </c>
      <c r="V5179" s="5">
        <v>82.41</v>
      </c>
      <c r="W5179" s="5">
        <v>74.8</v>
      </c>
      <c r="X5179" s="11">
        <f t="shared" si="6548"/>
        <v>7.6099999999999994</v>
      </c>
      <c r="Y5179" s="14">
        <v>203</v>
      </c>
      <c r="Z5179" s="5">
        <v>83.74</v>
      </c>
      <c r="AA5179" s="5">
        <v>72.180000000000007</v>
      </c>
      <c r="AB5179" s="71">
        <f t="shared" si="6589"/>
        <v>11.559999999999988</v>
      </c>
      <c r="AC5179" s="53"/>
    </row>
    <row r="5180" spans="1:29" ht="15" customHeight="1" x14ac:dyDescent="0.25">
      <c r="A5180" s="53">
        <v>7102007</v>
      </c>
      <c r="B5180" s="89" t="s">
        <v>2694</v>
      </c>
      <c r="C5180" s="53" t="s">
        <v>377</v>
      </c>
      <c r="D5180" s="49" t="s">
        <v>2499</v>
      </c>
      <c r="E5180" s="35" t="str">
        <f>VLOOKUP('2012 Accountability Database'!$A5178,'2011 AYP'!A$2:B$1072,2)</f>
        <v xml:space="preserve"> A (Alert)</v>
      </c>
      <c r="F5180" s="66"/>
      <c r="G5180" s="63" t="s">
        <v>2485</v>
      </c>
      <c r="H5180" s="60" t="str">
        <f t="shared" ref="H5180:I5180" si="6622">IF(H5178="Met","Yes",IF(H5179="Met","Yes","No"))</f>
        <v>Yes</v>
      </c>
      <c r="I5180" s="60" t="str">
        <f t="shared" si="6622"/>
        <v>Yes</v>
      </c>
      <c r="J5180" s="42"/>
      <c r="K5180" s="60" t="str">
        <f t="shared" ref="K5180:L5180" si="6623">IF(K5178="Met","Yes",IF(K5179="Met","Yes","No"))</f>
        <v>Yes</v>
      </c>
      <c r="L5180" s="60" t="str">
        <f t="shared" si="6623"/>
        <v>Yes</v>
      </c>
      <c r="M5180" s="1" t="s">
        <v>9</v>
      </c>
      <c r="N5180" s="14" t="s">
        <v>2503</v>
      </c>
      <c r="O5180" s="5"/>
      <c r="P5180" s="44" t="str">
        <f t="shared" ref="P5180" si="6624">IF(H5184="Yes",IF(I5184="Yes","Yes","No"),"No")</f>
        <v>No</v>
      </c>
      <c r="Q5180" s="108" t="s">
        <v>2758</v>
      </c>
      <c r="R5180" s="5" t="s">
        <v>1</v>
      </c>
      <c r="S5180" s="1" t="s">
        <v>5</v>
      </c>
      <c r="T5180" s="1" t="s">
        <v>3</v>
      </c>
      <c r="U5180" s="5">
        <v>824</v>
      </c>
      <c r="V5180" s="1">
        <v>82.65</v>
      </c>
      <c r="W5180" s="1">
        <v>80.36</v>
      </c>
      <c r="X5180" s="9">
        <f t="shared" si="6548"/>
        <v>2.2900000000000063</v>
      </c>
      <c r="Y5180" s="14">
        <v>784</v>
      </c>
      <c r="Z5180" s="1">
        <v>78.569999999999993</v>
      </c>
      <c r="AA5180" s="1">
        <v>76.400000000000006</v>
      </c>
      <c r="AB5180" s="71">
        <f t="shared" si="6589"/>
        <v>2.1699999999999875</v>
      </c>
      <c r="AC5180" s="53"/>
    </row>
    <row r="5181" spans="1:29" x14ac:dyDescent="0.25">
      <c r="A5181" s="53">
        <v>7102007</v>
      </c>
      <c r="B5181" s="89" t="s">
        <v>2694</v>
      </c>
      <c r="C5181" s="53" t="s">
        <v>377</v>
      </c>
      <c r="D5181" s="49" t="s">
        <v>2507</v>
      </c>
      <c r="E5181" s="47">
        <f>VLOOKUP('2012 Accountability Database'!A5178,Dems1112!$A$2:$G$1082,3)</f>
        <v>0.06</v>
      </c>
      <c r="F5181" s="66"/>
      <c r="G5181" s="52"/>
      <c r="M5181" s="1" t="s">
        <v>9</v>
      </c>
      <c r="N5181" s="14" t="s">
        <v>2504</v>
      </c>
      <c r="O5181" s="5"/>
      <c r="P5181" s="44" t="str">
        <f t="shared" ref="P5181" si="6625">IF(K5184="Yes",IF(L5184="Yes","Yes","No"),"No")</f>
        <v>No</v>
      </c>
      <c r="Q5181" s="108"/>
      <c r="R5181" s="5" t="s">
        <v>1</v>
      </c>
      <c r="S5181" s="1" t="s">
        <v>5</v>
      </c>
      <c r="T5181" s="1" t="s">
        <v>7</v>
      </c>
      <c r="U5181" s="5">
        <v>603</v>
      </c>
      <c r="V5181" s="1">
        <v>77.11</v>
      </c>
      <c r="W5181" s="1">
        <v>74.8</v>
      </c>
      <c r="X5181" s="9">
        <f t="shared" si="6548"/>
        <v>2.3100000000000023</v>
      </c>
      <c r="Y5181" s="14">
        <v>568</v>
      </c>
      <c r="Z5181" s="1">
        <v>74.650000000000006</v>
      </c>
      <c r="AA5181" s="1">
        <v>72.180000000000007</v>
      </c>
      <c r="AB5181" s="71">
        <f t="shared" si="6589"/>
        <v>2.4699999999999989</v>
      </c>
      <c r="AC5181" s="53"/>
    </row>
    <row r="5182" spans="1:29" x14ac:dyDescent="0.25">
      <c r="A5182" s="53">
        <v>7102007</v>
      </c>
      <c r="B5182" s="89" t="s">
        <v>2694</v>
      </c>
      <c r="C5182" s="53" t="s">
        <v>377</v>
      </c>
      <c r="D5182" s="50" t="s">
        <v>2508</v>
      </c>
      <c r="E5182" s="47">
        <f>VLOOKUP('2012 Accountability Database'!A5178,Dems1112!$A$2:$G$1082,4)</f>
        <v>0.69</v>
      </c>
      <c r="F5182" s="65" t="s">
        <v>2486</v>
      </c>
      <c r="G5182" s="62"/>
      <c r="H5182" s="13" t="str">
        <f>IF(V5182&gt;94,"Met",IF(X5182="--","n/a",IF(X5182&gt;=0,"Met","Did Not Meet")))</f>
        <v>Met</v>
      </c>
      <c r="I5182" s="13" t="str">
        <f>IF(V5183&gt;94,"Met",IF(X5183="--","n/a",IF(X5183&gt;=0,"Met","Did Not Meet")))</f>
        <v>Did Not Meet</v>
      </c>
      <c r="J5182" s="13"/>
      <c r="K5182" s="13" t="str">
        <f>IF(Z5182&gt;94,"Met",IF(AB5182="--","n/a",IF(AB5182&gt;=0,"Met","Did Not Meet")))</f>
        <v>Did Not Meet</v>
      </c>
      <c r="L5182" s="13" t="str">
        <f>IF(Z5183&gt;94,"Met",IF(AB5183="--","n/a",IF(AB5183&gt;=0,"Met","Did Not Meet")))</f>
        <v>Did Not Meet</v>
      </c>
      <c r="M5182" s="1" t="s">
        <v>9</v>
      </c>
      <c r="N5182" s="68" t="s">
        <v>2497</v>
      </c>
      <c r="O5182" s="35"/>
      <c r="P5182" s="44"/>
      <c r="Q5182" s="108"/>
      <c r="R5182" s="5" t="s">
        <v>6</v>
      </c>
      <c r="S5182" s="1" t="s">
        <v>2</v>
      </c>
      <c r="T5182" s="1" t="s">
        <v>3</v>
      </c>
      <c r="U5182" s="5">
        <v>294</v>
      </c>
      <c r="V5182" s="1">
        <v>84.69</v>
      </c>
      <c r="W5182" s="1">
        <v>83.96</v>
      </c>
      <c r="X5182" s="9">
        <f t="shared" si="6548"/>
        <v>0.73000000000000398</v>
      </c>
      <c r="Y5182" s="14">
        <v>280</v>
      </c>
      <c r="Z5182" s="1">
        <v>62.14</v>
      </c>
      <c r="AA5182" s="1">
        <v>62.72</v>
      </c>
      <c r="AB5182" s="72">
        <f t="shared" si="6589"/>
        <v>-0.57999999999999829</v>
      </c>
      <c r="AC5182" s="53"/>
    </row>
    <row r="5183" spans="1:29" x14ac:dyDescent="0.25">
      <c r="A5183" s="53">
        <v>7102007</v>
      </c>
      <c r="B5183" s="89" t="s">
        <v>2694</v>
      </c>
      <c r="C5183" s="53" t="s">
        <v>377</v>
      </c>
      <c r="D5183" s="50" t="s">
        <v>974</v>
      </c>
      <c r="E5183" s="47" t="str">
        <f>VLOOKUP('2012 Accountability Database'!A5178,Dems1112!$A$2:$G$1082,5)</f>
        <v>4-6</v>
      </c>
      <c r="F5183" s="65" t="s">
        <v>2487</v>
      </c>
      <c r="G5183" s="62"/>
      <c r="H5183" s="13" t="str">
        <f>IF(V5184&gt;94,"Met",IF(X5184="--","n/a",IF(X5184&gt;=0,"Met","Did Not Meet")))</f>
        <v>Did Not Meet</v>
      </c>
      <c r="I5183" s="13" t="str">
        <f>IF(V5185&gt;94,"Met",IF(X5185="--","n/a",IF(X5185&gt;=0,"Met","Did Not Meet")))</f>
        <v>Did Not Meet</v>
      </c>
      <c r="J5183" s="13"/>
      <c r="K5183" s="13" t="str">
        <f>IF(Z5184&gt;94,"Met",IF(AB5184="--","n/a",IF(AB5184&gt;=0,"Met","Did Not Meet")))</f>
        <v>Did Not Meet</v>
      </c>
      <c r="L5183" s="13" t="str">
        <f>IF(Z5185&gt;94,"Met",IF(AB5185="--","n/a",IF(AB5185&gt;=0,"Met","Did Not Meet")))</f>
        <v>Did Not Meet</v>
      </c>
      <c r="M5183" s="1" t="s">
        <v>9</v>
      </c>
      <c r="N5183" s="14"/>
      <c r="O5183" s="35" t="s">
        <v>2506</v>
      </c>
      <c r="P5183" s="83" t="str">
        <f t="shared" ref="P5183" si="6626">IF(P5178="No"," ", IF(P5180="No"," ",IF(P5179="No", " ",IF(P5181="No"," ","X"))))</f>
        <v xml:space="preserve"> </v>
      </c>
      <c r="Q5183" s="108"/>
      <c r="R5183" s="5" t="s">
        <v>6</v>
      </c>
      <c r="S5183" s="1" t="s">
        <v>2</v>
      </c>
      <c r="T5183" s="1" t="s">
        <v>7</v>
      </c>
      <c r="U5183" s="5">
        <v>216</v>
      </c>
      <c r="V5183" s="1">
        <v>80.09</v>
      </c>
      <c r="W5183" s="1">
        <v>80.89</v>
      </c>
      <c r="X5183" s="6">
        <f t="shared" si="6548"/>
        <v>-0.79999999999999716</v>
      </c>
      <c r="Y5183" s="14">
        <v>203</v>
      </c>
      <c r="Z5183" s="1">
        <v>59.61</v>
      </c>
      <c r="AA5183" s="1">
        <v>61.23</v>
      </c>
      <c r="AB5183" s="72">
        <f t="shared" si="6589"/>
        <v>-1.6199999999999974</v>
      </c>
      <c r="AC5183" s="53"/>
    </row>
    <row r="5184" spans="1:29" ht="15.75" x14ac:dyDescent="0.25">
      <c r="A5184" s="53">
        <v>7102007</v>
      </c>
      <c r="B5184" s="89" t="s">
        <v>2694</v>
      </c>
      <c r="C5184" s="53" t="s">
        <v>377</v>
      </c>
      <c r="D5184" s="50" t="s">
        <v>975</v>
      </c>
      <c r="E5184" s="48" t="str">
        <f>VLOOKUP('2012 Accountability Database'!A5178,Dems1112!$A$2:$G$1082,6)</f>
        <v>1 (Northwest AR)</v>
      </c>
      <c r="F5184" s="66"/>
      <c r="G5184" s="63" t="s">
        <v>2488</v>
      </c>
      <c r="H5184" s="61" t="str">
        <f t="shared" ref="H5184:I5184" si="6627">IF(H5182="Met","Yes",IF(H5183="Met","Yes","No"))</f>
        <v>Yes</v>
      </c>
      <c r="I5184" s="61" t="str">
        <f t="shared" si="6627"/>
        <v>No</v>
      </c>
      <c r="J5184" s="55"/>
      <c r="K5184" s="61" t="str">
        <f t="shared" ref="K5184:L5184" si="6628">IF(K5182="Met","Yes",IF(K5183="Met","Yes","No"))</f>
        <v>No</v>
      </c>
      <c r="L5184" s="61" t="str">
        <f t="shared" si="6628"/>
        <v>No</v>
      </c>
      <c r="M5184" s="1" t="s">
        <v>9</v>
      </c>
      <c r="N5184" s="14"/>
      <c r="O5184" s="35" t="s">
        <v>2505</v>
      </c>
      <c r="P5184" s="83" t="str">
        <f t="shared" ref="P5184" si="6629">IF(P5183="X"," ",IF(P5185="X"," ","X"))</f>
        <v xml:space="preserve"> </v>
      </c>
      <c r="Q5184" s="94" t="s">
        <v>2759</v>
      </c>
      <c r="R5184" s="5" t="s">
        <v>6</v>
      </c>
      <c r="S5184" s="1" t="s">
        <v>5</v>
      </c>
      <c r="T5184" s="1" t="s">
        <v>3</v>
      </c>
      <c r="U5184" s="5">
        <v>824</v>
      </c>
      <c r="V5184" s="1">
        <v>83.13</v>
      </c>
      <c r="W5184" s="1">
        <v>83.96</v>
      </c>
      <c r="X5184" s="6">
        <f t="shared" si="6548"/>
        <v>-0.82999999999999829</v>
      </c>
      <c r="Y5184" s="14">
        <v>784</v>
      </c>
      <c r="Z5184" s="1">
        <v>60.08</v>
      </c>
      <c r="AA5184" s="1">
        <v>62.72</v>
      </c>
      <c r="AB5184" s="72">
        <f t="shared" si="6589"/>
        <v>-2.6400000000000006</v>
      </c>
      <c r="AC5184" s="53"/>
    </row>
    <row r="5185" spans="1:29" x14ac:dyDescent="0.25">
      <c r="A5185" s="54">
        <v>7102007</v>
      </c>
      <c r="B5185" s="90" t="s">
        <v>2694</v>
      </c>
      <c r="C5185" s="54" t="s">
        <v>377</v>
      </c>
      <c r="D5185" s="4"/>
      <c r="E5185" s="4"/>
      <c r="F5185" s="67"/>
      <c r="G5185" s="64"/>
      <c r="H5185" s="43"/>
      <c r="I5185" s="43"/>
      <c r="J5185" s="43"/>
      <c r="K5185" s="43"/>
      <c r="L5185" s="43"/>
      <c r="M5185" s="4" t="s">
        <v>9</v>
      </c>
      <c r="N5185" s="15"/>
      <c r="O5185" s="38" t="s">
        <v>2482</v>
      </c>
      <c r="P5185" s="84" t="str">
        <f>IF(E5179="Achieving School"," ","X")</f>
        <v>X</v>
      </c>
      <c r="Q5185" s="91"/>
      <c r="R5185" s="4" t="s">
        <v>6</v>
      </c>
      <c r="S5185" s="4" t="s">
        <v>5</v>
      </c>
      <c r="T5185" s="4" t="s">
        <v>7</v>
      </c>
      <c r="U5185" s="4">
        <v>603</v>
      </c>
      <c r="V5185" s="4">
        <v>79.27</v>
      </c>
      <c r="W5185" s="4">
        <v>80.89</v>
      </c>
      <c r="X5185" s="7">
        <f t="shared" si="6548"/>
        <v>-1.6200000000000045</v>
      </c>
      <c r="Y5185" s="15">
        <v>568</v>
      </c>
      <c r="Z5185" s="4">
        <v>56.87</v>
      </c>
      <c r="AA5185" s="4">
        <v>61.23</v>
      </c>
      <c r="AB5185" s="73">
        <f t="shared" si="6589"/>
        <v>-4.3599999999999994</v>
      </c>
      <c r="AC5185" s="54"/>
    </row>
    <row r="5186" spans="1:29" x14ac:dyDescent="0.25">
      <c r="A5186" s="1">
        <v>7102008</v>
      </c>
      <c r="B5186" s="87" t="s">
        <v>2694</v>
      </c>
      <c r="C5186" s="55" t="s">
        <v>378</v>
      </c>
      <c r="E5186" s="42"/>
      <c r="F5186" s="65" t="s">
        <v>2483</v>
      </c>
      <c r="G5186" s="62"/>
      <c r="H5186" s="37" t="str">
        <f>IF(V5186&gt;94,"Met",IF(X5186="--","n/a",IF(X5186&gt;=0,"Met","Did Not Meet")))</f>
        <v>Met</v>
      </c>
      <c r="I5186" s="37" t="str">
        <f>IF(V5187&gt;94,"Met",IF(X5187="--","n/a",IF(X5187&gt;=0,"Met","Did Not Meet")))</f>
        <v>Met</v>
      </c>
      <c r="K5186" s="13" t="str">
        <f>IF(Z5186&gt;94,"Met",IF(AB5186="--","n/a",IF(AB5186&gt;=0,"Met","Did Not Meet")))</f>
        <v>Met</v>
      </c>
      <c r="L5186" s="13" t="str">
        <f>IF(Z5187&gt;94,"Met",IF(AB5187="--","n/a",IF(AB5187&gt;=0,"Met","Did Not Meet")))</f>
        <v>Met</v>
      </c>
      <c r="M5186" s="5" t="s">
        <v>59</v>
      </c>
      <c r="N5186" s="14" t="s">
        <v>2502</v>
      </c>
      <c r="O5186" s="5"/>
      <c r="P5186" s="44" t="str">
        <f t="shared" ref="P5186" si="6630">IF(H5188="Yes",IF(I5188="Yes","Yes","No"),"No")</f>
        <v>Yes</v>
      </c>
      <c r="Q5186" s="93"/>
      <c r="R5186" s="5" t="s">
        <v>1</v>
      </c>
      <c r="S5186" s="5" t="s">
        <v>2</v>
      </c>
      <c r="T5186" s="5" t="s">
        <v>3</v>
      </c>
      <c r="U5186" s="5">
        <v>172</v>
      </c>
      <c r="V5186" s="5">
        <v>80.81</v>
      </c>
      <c r="W5186" s="5">
        <v>75.900000000000006</v>
      </c>
      <c r="X5186" s="11">
        <f t="shared" ref="X5186:X5249" si="6631">V5186-W5186</f>
        <v>4.9099999999999966</v>
      </c>
      <c r="Y5186" s="14">
        <v>158</v>
      </c>
      <c r="Z5186" s="5">
        <v>82.28</v>
      </c>
      <c r="AA5186" s="5">
        <v>75.2</v>
      </c>
      <c r="AB5186" s="71">
        <f t="shared" si="6589"/>
        <v>7.0799999999999983</v>
      </c>
      <c r="AC5186" s="36" t="s">
        <v>60</v>
      </c>
    </row>
    <row r="5187" spans="1:29" ht="15.75" x14ac:dyDescent="0.25">
      <c r="A5187" s="53">
        <v>7102008</v>
      </c>
      <c r="B5187" s="89" t="s">
        <v>2694</v>
      </c>
      <c r="C5187" s="53" t="s">
        <v>378</v>
      </c>
      <c r="D5187" s="49" t="s">
        <v>2498</v>
      </c>
      <c r="E5187" s="34" t="str">
        <f>M5186</f>
        <v>Exemplary</v>
      </c>
      <c r="F5187" s="65" t="s">
        <v>2484</v>
      </c>
      <c r="G5187" s="62"/>
      <c r="H5187" s="13" t="str">
        <f>IF(V5188&gt;94,"Met",IF(X5188="--","n/a",IF(X5188&gt;=0,"Met","Did Not Meet")))</f>
        <v>Did Not Meet</v>
      </c>
      <c r="I5187" s="13" t="str">
        <f>IF(V5189&gt;94,"Met",IF(X5189="--","n/a",IF(X5189&gt;=0,"Met","Did Not Meet")))</f>
        <v>Met</v>
      </c>
      <c r="K5187" s="13" t="str">
        <f>IF(Z5188&gt;94,"Met",IF(AB5188="--","n/a",IF(AB5188&gt;=0,"Met","Did Not Meet")))</f>
        <v>Met</v>
      </c>
      <c r="L5187" s="13" t="str">
        <f>IF(Z5189&gt;94,"Met",IF(AB5189="--","n/a",IF(AB5189&gt;=0,"Met","Did Not Meet")))</f>
        <v>Met</v>
      </c>
      <c r="M5187" s="1" t="s">
        <v>59</v>
      </c>
      <c r="N5187" s="14" t="s">
        <v>2501</v>
      </c>
      <c r="O5187" s="5"/>
      <c r="P5187" s="44" t="str">
        <f t="shared" ref="P5187" si="6632">IF(K5188="Yes",IF(L5188="Yes","Yes","No"),"No")</f>
        <v>Yes</v>
      </c>
      <c r="Q5187" s="94" t="s">
        <v>2759</v>
      </c>
      <c r="R5187" s="5" t="s">
        <v>1</v>
      </c>
      <c r="S5187" s="1" t="s">
        <v>2</v>
      </c>
      <c r="T5187" s="1" t="s">
        <v>7</v>
      </c>
      <c r="U5187" s="5">
        <v>118</v>
      </c>
      <c r="V5187" s="1">
        <v>75.42</v>
      </c>
      <c r="W5187" s="1">
        <v>69.180000000000007</v>
      </c>
      <c r="X5187" s="9">
        <f t="shared" si="6631"/>
        <v>6.2399999999999949</v>
      </c>
      <c r="Y5187" s="14">
        <v>109</v>
      </c>
      <c r="Z5187" s="1">
        <v>77.06</v>
      </c>
      <c r="AA5187" s="1">
        <v>68.900000000000006</v>
      </c>
      <c r="AB5187" s="71">
        <f t="shared" si="6589"/>
        <v>8.1599999999999966</v>
      </c>
      <c r="AC5187" s="53" t="s">
        <v>60</v>
      </c>
    </row>
    <row r="5188" spans="1:29" ht="15" customHeight="1" x14ac:dyDescent="0.25">
      <c r="A5188" s="53">
        <v>7102008</v>
      </c>
      <c r="B5188" s="89" t="s">
        <v>2694</v>
      </c>
      <c r="C5188" s="53" t="s">
        <v>378</v>
      </c>
      <c r="D5188" s="49" t="s">
        <v>2499</v>
      </c>
      <c r="E5188" s="35" t="str">
        <f>VLOOKUP('2012 Accountability Database'!$A5186,'2011 AYP'!A$2:B$1072,2)</f>
        <v xml:space="preserve"> A (Alert)</v>
      </c>
      <c r="F5188" s="66"/>
      <c r="G5188" s="63" t="s">
        <v>2485</v>
      </c>
      <c r="H5188" s="60" t="str">
        <f t="shared" ref="H5188:I5188" si="6633">IF(H5186="Met","Yes",IF(H5187="Met","Yes","No"))</f>
        <v>Yes</v>
      </c>
      <c r="I5188" s="60" t="str">
        <f t="shared" si="6633"/>
        <v>Yes</v>
      </c>
      <c r="J5188" s="42"/>
      <c r="K5188" s="60" t="str">
        <f t="shared" ref="K5188:L5188" si="6634">IF(K5186="Met","Yes",IF(K5187="Met","Yes","No"))</f>
        <v>Yes</v>
      </c>
      <c r="L5188" s="60" t="str">
        <f t="shared" si="6634"/>
        <v>Yes</v>
      </c>
      <c r="M5188" s="5" t="s">
        <v>59</v>
      </c>
      <c r="N5188" s="14" t="s">
        <v>2503</v>
      </c>
      <c r="O5188" s="5"/>
      <c r="P5188" s="44" t="str">
        <f t="shared" ref="P5188" si="6635">IF(H5192="Yes",IF(I5192="Yes","Yes","No"),"No")</f>
        <v>Yes</v>
      </c>
      <c r="Q5188" s="108" t="s">
        <v>2758</v>
      </c>
      <c r="R5188" s="5" t="s">
        <v>1</v>
      </c>
      <c r="S5188" s="5" t="s">
        <v>5</v>
      </c>
      <c r="T5188" s="5" t="s">
        <v>3</v>
      </c>
      <c r="U5188" s="5">
        <v>550</v>
      </c>
      <c r="V5188" s="5">
        <v>75.819999999999993</v>
      </c>
      <c r="W5188" s="5">
        <v>75.900000000000006</v>
      </c>
      <c r="X5188" s="8">
        <f t="shared" si="6631"/>
        <v>-8.0000000000012506E-2</v>
      </c>
      <c r="Y5188" s="14">
        <v>518</v>
      </c>
      <c r="Z5188" s="5">
        <v>76.25</v>
      </c>
      <c r="AA5188" s="5">
        <v>75.2</v>
      </c>
      <c r="AB5188" s="71">
        <f t="shared" si="6589"/>
        <v>1.0499999999999972</v>
      </c>
      <c r="AC5188" s="53" t="s">
        <v>60</v>
      </c>
    </row>
    <row r="5189" spans="1:29" x14ac:dyDescent="0.25">
      <c r="A5189" s="53">
        <v>7102008</v>
      </c>
      <c r="B5189" s="89" t="s">
        <v>2694</v>
      </c>
      <c r="C5189" s="53" t="s">
        <v>378</v>
      </c>
      <c r="D5189" s="49" t="s">
        <v>2507</v>
      </c>
      <c r="E5189" s="47">
        <f>VLOOKUP('2012 Accountability Database'!A5186,Dems1112!$A$2:$G$1082,3)</f>
        <v>0.05</v>
      </c>
      <c r="F5189" s="66"/>
      <c r="G5189" s="52"/>
      <c r="M5189" s="5" t="s">
        <v>59</v>
      </c>
      <c r="N5189" s="14" t="s">
        <v>2504</v>
      </c>
      <c r="O5189" s="5"/>
      <c r="P5189" s="44" t="str">
        <f t="shared" ref="P5189" si="6636">IF(K5192="Yes",IF(L5192="Yes","Yes","No"),"No")</f>
        <v>Yes</v>
      </c>
      <c r="Q5189" s="108"/>
      <c r="R5189" s="5" t="s">
        <v>1</v>
      </c>
      <c r="S5189" s="5" t="s">
        <v>5</v>
      </c>
      <c r="T5189" s="5" t="s">
        <v>7</v>
      </c>
      <c r="U5189" s="5">
        <v>376</v>
      </c>
      <c r="V5189" s="5">
        <v>70.209999999999994</v>
      </c>
      <c r="W5189" s="5">
        <v>69.180000000000007</v>
      </c>
      <c r="X5189" s="11">
        <f t="shared" si="6631"/>
        <v>1.0299999999999869</v>
      </c>
      <c r="Y5189" s="14">
        <v>350</v>
      </c>
      <c r="Z5189" s="5">
        <v>70.86</v>
      </c>
      <c r="AA5189" s="5">
        <v>68.900000000000006</v>
      </c>
      <c r="AB5189" s="71">
        <f t="shared" si="6589"/>
        <v>1.9599999999999937</v>
      </c>
      <c r="AC5189" s="53" t="s">
        <v>60</v>
      </c>
    </row>
    <row r="5190" spans="1:29" x14ac:dyDescent="0.25">
      <c r="A5190" s="53">
        <v>7102008</v>
      </c>
      <c r="B5190" s="89" t="s">
        <v>2694</v>
      </c>
      <c r="C5190" s="53" t="s">
        <v>378</v>
      </c>
      <c r="D5190" s="50" t="s">
        <v>2508</v>
      </c>
      <c r="E5190" s="47">
        <f>VLOOKUP('2012 Accountability Database'!A5186,Dems1112!$A$2:$G$1082,4)</f>
        <v>0.66</v>
      </c>
      <c r="F5190" s="65" t="s">
        <v>2486</v>
      </c>
      <c r="G5190" s="62"/>
      <c r="H5190" s="13" t="str">
        <f>IF(V5190&gt;94,"Met",IF(X5190="--","n/a",IF(X5190&gt;=0,"Met","Did Not Meet")))</f>
        <v>Met</v>
      </c>
      <c r="I5190" s="13" t="str">
        <f>IF(V5191&gt;94,"Met",IF(X5191="--","n/a",IF(X5191&gt;=0,"Met","Did Not Meet")))</f>
        <v>Met</v>
      </c>
      <c r="J5190" s="13"/>
      <c r="K5190" s="13" t="str">
        <f>IF(Z5190&gt;94,"Met",IF(AB5190="--","n/a",IF(AB5190&gt;=0,"Met","Did Not Meet")))</f>
        <v>Met</v>
      </c>
      <c r="L5190" s="13" t="str">
        <f>IF(Z5191&gt;94,"Met",IF(AB5191="--","n/a",IF(AB5191&gt;=0,"Met","Did Not Meet")))</f>
        <v>Met</v>
      </c>
      <c r="M5190" s="1" t="s">
        <v>59</v>
      </c>
      <c r="N5190" s="68" t="s">
        <v>2497</v>
      </c>
      <c r="O5190" s="35"/>
      <c r="P5190" s="44"/>
      <c r="Q5190" s="108"/>
      <c r="R5190" s="5" t="s">
        <v>6</v>
      </c>
      <c r="S5190" s="1" t="s">
        <v>2</v>
      </c>
      <c r="T5190" s="1" t="s">
        <v>3</v>
      </c>
      <c r="U5190" s="5">
        <v>307</v>
      </c>
      <c r="V5190" s="1">
        <v>81.430000000000007</v>
      </c>
      <c r="W5190" s="1">
        <v>80.569999999999993</v>
      </c>
      <c r="X5190" s="9">
        <f t="shared" si="6631"/>
        <v>0.86000000000001364</v>
      </c>
      <c r="Y5190" s="14">
        <v>158</v>
      </c>
      <c r="Z5190" s="1">
        <v>77.22</v>
      </c>
      <c r="AA5190" s="1">
        <v>73.040000000000006</v>
      </c>
      <c r="AB5190" s="71">
        <f t="shared" si="6589"/>
        <v>4.1799999999999926</v>
      </c>
      <c r="AC5190" s="53" t="s">
        <v>60</v>
      </c>
    </row>
    <row r="5191" spans="1:29" x14ac:dyDescent="0.25">
      <c r="A5191" s="53">
        <v>7102008</v>
      </c>
      <c r="B5191" s="89" t="s">
        <v>2694</v>
      </c>
      <c r="C5191" s="53" t="s">
        <v>378</v>
      </c>
      <c r="D5191" s="50" t="s">
        <v>974</v>
      </c>
      <c r="E5191" s="47" t="str">
        <f>VLOOKUP('2012 Accountability Database'!A5186,Dems1112!$A$2:$G$1082,5)</f>
        <v>7-9</v>
      </c>
      <c r="F5191" s="65" t="s">
        <v>2487</v>
      </c>
      <c r="G5191" s="62"/>
      <c r="H5191" s="13" t="str">
        <f>IF(V5192&gt;94,"Met",IF(X5192="--","n/a",IF(X5192&gt;=0,"Met","Did Not Meet")))</f>
        <v>Did Not Meet</v>
      </c>
      <c r="I5191" s="13" t="str">
        <f>IF(V5193&gt;94,"Met",IF(X5193="--","n/a",IF(X5193&gt;=0,"Met","Did Not Meet")))</f>
        <v>Did Not Meet</v>
      </c>
      <c r="J5191" s="13"/>
      <c r="K5191" s="13" t="str">
        <f>IF(Z5192&gt;94,"Met",IF(AB5192="--","n/a",IF(AB5192&gt;=0,"Met","Did Not Meet")))</f>
        <v>Met</v>
      </c>
      <c r="L5191" s="13" t="str">
        <f>IF(Z5193&gt;94,"Met",IF(AB5193="--","n/a",IF(AB5193&gt;=0,"Met","Did Not Meet")))</f>
        <v>Did Not Meet</v>
      </c>
      <c r="M5191" s="1" t="s">
        <v>59</v>
      </c>
      <c r="N5191" s="14"/>
      <c r="O5191" s="35" t="s">
        <v>2506</v>
      </c>
      <c r="P5191" s="83" t="str">
        <f t="shared" ref="P5191" si="6637">IF(P5186="No"," ", IF(P5188="No"," ",IF(P5187="No", " ",IF(P5189="No"," ","X"))))</f>
        <v>X</v>
      </c>
      <c r="Q5191" s="108"/>
      <c r="R5191" s="5" t="s">
        <v>6</v>
      </c>
      <c r="S5191" s="1" t="s">
        <v>2</v>
      </c>
      <c r="T5191" s="1" t="s">
        <v>7</v>
      </c>
      <c r="U5191" s="5">
        <v>202</v>
      </c>
      <c r="V5191" s="1">
        <v>77.23</v>
      </c>
      <c r="W5191" s="1">
        <v>76.53</v>
      </c>
      <c r="X5191" s="9">
        <f t="shared" si="6631"/>
        <v>0.70000000000000284</v>
      </c>
      <c r="Y5191" s="14">
        <v>109</v>
      </c>
      <c r="Z5191" s="1">
        <v>72.48</v>
      </c>
      <c r="AA5191" s="1">
        <v>69.709999999999994</v>
      </c>
      <c r="AB5191" s="71">
        <f t="shared" si="6589"/>
        <v>2.7700000000000102</v>
      </c>
      <c r="AC5191" s="53" t="s">
        <v>60</v>
      </c>
    </row>
    <row r="5192" spans="1:29" ht="15.75" x14ac:dyDescent="0.25">
      <c r="A5192" s="53">
        <v>7102008</v>
      </c>
      <c r="B5192" s="89" t="s">
        <v>2694</v>
      </c>
      <c r="C5192" s="53" t="s">
        <v>378</v>
      </c>
      <c r="D5192" s="50" t="s">
        <v>975</v>
      </c>
      <c r="E5192" s="48" t="str">
        <f>VLOOKUP('2012 Accountability Database'!A5186,Dems1112!$A$2:$G$1082,6)</f>
        <v>1 (Northwest AR)</v>
      </c>
      <c r="F5192" s="66"/>
      <c r="G5192" s="63" t="s">
        <v>2488</v>
      </c>
      <c r="H5192" s="61" t="str">
        <f t="shared" ref="H5192:I5192" si="6638">IF(H5190="Met","Yes",IF(H5191="Met","Yes","No"))</f>
        <v>Yes</v>
      </c>
      <c r="I5192" s="61" t="str">
        <f t="shared" si="6638"/>
        <v>Yes</v>
      </c>
      <c r="J5192" s="55"/>
      <c r="K5192" s="61" t="str">
        <f t="shared" ref="K5192:L5192" si="6639">IF(K5190="Met","Yes",IF(K5191="Met","Yes","No"))</f>
        <v>Yes</v>
      </c>
      <c r="L5192" s="61" t="str">
        <f t="shared" si="6639"/>
        <v>Yes</v>
      </c>
      <c r="M5192" s="5" t="s">
        <v>59</v>
      </c>
      <c r="N5192" s="14"/>
      <c r="O5192" s="35" t="s">
        <v>2505</v>
      </c>
      <c r="P5192" s="83" t="str">
        <f t="shared" ref="P5192" si="6640">IF(P5191="X"," ",IF(P5193="X"," ","X"))</f>
        <v xml:space="preserve"> </v>
      </c>
      <c r="Q5192" s="94" t="s">
        <v>2759</v>
      </c>
      <c r="R5192" s="5" t="s">
        <v>6</v>
      </c>
      <c r="S5192" s="5" t="s">
        <v>5</v>
      </c>
      <c r="T5192" s="5" t="s">
        <v>3</v>
      </c>
      <c r="U5192" s="5">
        <v>949</v>
      </c>
      <c r="V5192" s="5">
        <v>79.98</v>
      </c>
      <c r="W5192" s="5">
        <v>80.569999999999993</v>
      </c>
      <c r="X5192" s="8">
        <f t="shared" si="6631"/>
        <v>-0.5899999999999892</v>
      </c>
      <c r="Y5192" s="14">
        <v>520</v>
      </c>
      <c r="Z5192" s="5">
        <v>73.849999999999994</v>
      </c>
      <c r="AA5192" s="5">
        <v>73.040000000000006</v>
      </c>
      <c r="AB5192" s="71">
        <f t="shared" si="6589"/>
        <v>0.80999999999998806</v>
      </c>
      <c r="AC5192" s="53" t="s">
        <v>60</v>
      </c>
    </row>
    <row r="5193" spans="1:29" x14ac:dyDescent="0.25">
      <c r="A5193" s="54">
        <v>7102008</v>
      </c>
      <c r="B5193" s="90" t="s">
        <v>2694</v>
      </c>
      <c r="C5193" s="54" t="s">
        <v>378</v>
      </c>
      <c r="D5193" s="4"/>
      <c r="E5193" s="4"/>
      <c r="F5193" s="67"/>
      <c r="G5193" s="64"/>
      <c r="H5193" s="43"/>
      <c r="I5193" s="43"/>
      <c r="J5193" s="43"/>
      <c r="K5193" s="43"/>
      <c r="L5193" s="43"/>
      <c r="M5193" s="4" t="s">
        <v>59</v>
      </c>
      <c r="N5193" s="15"/>
      <c r="O5193" s="38" t="s">
        <v>2482</v>
      </c>
      <c r="P5193" s="84" t="str">
        <f>IF(E5187="Exemplary"," ","X")</f>
        <v xml:space="preserve"> </v>
      </c>
      <c r="Q5193" s="91"/>
      <c r="R5193" s="4" t="s">
        <v>6</v>
      </c>
      <c r="S5193" s="4" t="s">
        <v>5</v>
      </c>
      <c r="T5193" s="4" t="s">
        <v>7</v>
      </c>
      <c r="U5193" s="4">
        <v>627</v>
      </c>
      <c r="V5193" s="4">
        <v>75.599999999999994</v>
      </c>
      <c r="W5193" s="4">
        <v>76.53</v>
      </c>
      <c r="X5193" s="7">
        <f t="shared" si="6631"/>
        <v>-0.93000000000000682</v>
      </c>
      <c r="Y5193" s="15">
        <v>352</v>
      </c>
      <c r="Z5193" s="4">
        <v>69.03</v>
      </c>
      <c r="AA5193" s="4">
        <v>69.709999999999994</v>
      </c>
      <c r="AB5193" s="73">
        <f t="shared" si="6589"/>
        <v>-0.67999999999999261</v>
      </c>
      <c r="AC5193" s="54" t="s">
        <v>60</v>
      </c>
    </row>
    <row r="5194" spans="1:29" x14ac:dyDescent="0.25">
      <c r="A5194" s="1">
        <v>7104014</v>
      </c>
      <c r="B5194" s="87" t="s">
        <v>2695</v>
      </c>
      <c r="C5194" s="55" t="s">
        <v>855</v>
      </c>
      <c r="E5194" s="42"/>
      <c r="F5194" s="65" t="s">
        <v>2483</v>
      </c>
      <c r="G5194" s="62"/>
      <c r="H5194" s="37" t="str">
        <f>IF(V5194&gt;94,"Met",IF(X5194="--","n/a",IF(X5194&gt;=0,"Met","Did Not Meet")))</f>
        <v>Met</v>
      </c>
      <c r="I5194" s="37" t="str">
        <f>IF(V5195&gt;94,"Met",IF(X5195="--","n/a",IF(X5195&gt;=0,"Met","Did Not Meet")))</f>
        <v>Met</v>
      </c>
      <c r="K5194" s="13" t="str">
        <f>IF(Z5194&gt;94,"Met",IF(AB5194="--","n/a",IF(AB5194&gt;=0,"Met","Did Not Meet")))</f>
        <v>Met</v>
      </c>
      <c r="L5194" s="13" t="str">
        <f>IF(Z5195&gt;94,"Met",IF(AB5195="--","n/a",IF(AB5195&gt;=0,"Met","Did Not Meet")))</f>
        <v>Met</v>
      </c>
      <c r="M5194" s="1" t="s">
        <v>4</v>
      </c>
      <c r="N5194" s="14" t="s">
        <v>2502</v>
      </c>
      <c r="O5194" s="5"/>
      <c r="P5194" s="44" t="str">
        <f t="shared" ref="P5194" si="6641">IF(H5196="Yes",IF(I5196="Yes","Yes","No"),"No")</f>
        <v>Yes</v>
      </c>
      <c r="Q5194" s="93"/>
      <c r="R5194" s="5" t="s">
        <v>1</v>
      </c>
      <c r="S5194" s="1" t="s">
        <v>2</v>
      </c>
      <c r="T5194" s="1" t="s">
        <v>3</v>
      </c>
      <c r="U5194" s="5">
        <v>115</v>
      </c>
      <c r="V5194" s="1">
        <v>82.61</v>
      </c>
      <c r="W5194" s="1">
        <v>75.41</v>
      </c>
      <c r="X5194" s="9">
        <f t="shared" si="6631"/>
        <v>7.2000000000000028</v>
      </c>
      <c r="Y5194" s="14">
        <v>83</v>
      </c>
      <c r="Z5194" s="1">
        <v>86.75</v>
      </c>
      <c r="AA5194" s="1">
        <v>69.45</v>
      </c>
      <c r="AB5194" s="71">
        <f t="shared" si="6589"/>
        <v>17.299999999999997</v>
      </c>
      <c r="AC5194" s="36"/>
    </row>
    <row r="5195" spans="1:29" ht="15.75" x14ac:dyDescent="0.25">
      <c r="A5195" s="53">
        <v>7104014</v>
      </c>
      <c r="B5195" s="89" t="s">
        <v>2695</v>
      </c>
      <c r="C5195" s="53" t="s">
        <v>855</v>
      </c>
      <c r="D5195" s="49" t="s">
        <v>2498</v>
      </c>
      <c r="E5195" s="34" t="str">
        <f>M5194</f>
        <v>Achieving School</v>
      </c>
      <c r="F5195" s="65" t="s">
        <v>2484</v>
      </c>
      <c r="G5195" s="62"/>
      <c r="H5195" s="13" t="str">
        <f>IF(V5196&gt;94,"Met",IF(X5196="--","n/a",IF(X5196&gt;=0,"Met","Did Not Meet")))</f>
        <v>Met</v>
      </c>
      <c r="I5195" s="13" t="str">
        <f>IF(V5197&gt;94,"Met",IF(X5197="--","n/a",IF(X5197&gt;=0,"Met","Did Not Meet")))</f>
        <v>Met</v>
      </c>
      <c r="K5195" s="13" t="str">
        <f>IF(Z5196&gt;94,"Met",IF(AB5196="--","n/a",IF(AB5196&gt;=0,"Met","Did Not Meet")))</f>
        <v>Met</v>
      </c>
      <c r="L5195" s="13" t="str">
        <f>IF(Z5197&gt;94,"Met",IF(AB5197="--","n/a",IF(AB5197&gt;=0,"Met","Did Not Meet")))</f>
        <v>Met</v>
      </c>
      <c r="M5195" s="1" t="s">
        <v>4</v>
      </c>
      <c r="N5195" s="14" t="s">
        <v>2501</v>
      </c>
      <c r="O5195" s="5"/>
      <c r="P5195" s="44" t="str">
        <f t="shared" ref="P5195" si="6642">IF(K5196="Yes",IF(L5196="Yes","Yes","No"),"No")</f>
        <v>Yes</v>
      </c>
      <c r="Q5195" s="94" t="s">
        <v>2759</v>
      </c>
      <c r="R5195" s="5" t="s">
        <v>1</v>
      </c>
      <c r="S5195" s="1" t="s">
        <v>2</v>
      </c>
      <c r="T5195" s="1" t="s">
        <v>7</v>
      </c>
      <c r="U5195" s="5">
        <v>96</v>
      </c>
      <c r="V5195" s="1">
        <v>80.209999999999994</v>
      </c>
      <c r="W5195" s="1">
        <v>72.23</v>
      </c>
      <c r="X5195" s="9">
        <f t="shared" si="6631"/>
        <v>7.9799999999999898</v>
      </c>
      <c r="Y5195" s="14">
        <v>68</v>
      </c>
      <c r="Z5195" s="1">
        <v>83.82</v>
      </c>
      <c r="AA5195" s="1">
        <v>63.04</v>
      </c>
      <c r="AB5195" s="71">
        <f t="shared" si="6589"/>
        <v>20.779999999999994</v>
      </c>
      <c r="AC5195" s="53"/>
    </row>
    <row r="5196" spans="1:29" ht="15" customHeight="1" x14ac:dyDescent="0.25">
      <c r="A5196" s="53">
        <v>7104014</v>
      </c>
      <c r="B5196" s="89" t="s">
        <v>2695</v>
      </c>
      <c r="C5196" s="53" t="s">
        <v>855</v>
      </c>
      <c r="D5196" s="49" t="s">
        <v>2499</v>
      </c>
      <c r="E5196" s="35" t="str">
        <f>VLOOKUP('2012 Accountability Database'!$A5194,'2011 AYP'!A$2:B$1072,2)</f>
        <v xml:space="preserve"> A (Alert)</v>
      </c>
      <c r="F5196" s="66"/>
      <c r="G5196" s="63" t="s">
        <v>2485</v>
      </c>
      <c r="H5196" s="60" t="str">
        <f t="shared" ref="H5196:I5196" si="6643">IF(H5194="Met","Yes",IF(H5195="Met","Yes","No"))</f>
        <v>Yes</v>
      </c>
      <c r="I5196" s="60" t="str">
        <f t="shared" si="6643"/>
        <v>Yes</v>
      </c>
      <c r="J5196" s="42"/>
      <c r="K5196" s="60" t="str">
        <f t="shared" ref="K5196:L5196" si="6644">IF(K5194="Met","Yes",IF(K5195="Met","Yes","No"))</f>
        <v>Yes</v>
      </c>
      <c r="L5196" s="60" t="str">
        <f t="shared" si="6644"/>
        <v>Yes</v>
      </c>
      <c r="M5196" s="1" t="s">
        <v>4</v>
      </c>
      <c r="N5196" s="14" t="s">
        <v>2503</v>
      </c>
      <c r="O5196" s="5"/>
      <c r="P5196" s="44" t="str">
        <f t="shared" ref="P5196" si="6645">IF(H5200="Yes",IF(I5200="Yes","Yes","No"),"No")</f>
        <v>No</v>
      </c>
      <c r="Q5196" s="108" t="s">
        <v>2758</v>
      </c>
      <c r="R5196" s="5" t="s">
        <v>1</v>
      </c>
      <c r="S5196" s="1" t="s">
        <v>5</v>
      </c>
      <c r="T5196" s="1" t="s">
        <v>3</v>
      </c>
      <c r="U5196" s="5">
        <v>360</v>
      </c>
      <c r="V5196" s="1">
        <v>76.67</v>
      </c>
      <c r="W5196" s="1">
        <v>75.41</v>
      </c>
      <c r="X5196" s="9">
        <f t="shared" si="6631"/>
        <v>1.2600000000000051</v>
      </c>
      <c r="Y5196" s="14">
        <v>254</v>
      </c>
      <c r="Z5196" s="1">
        <v>76.77</v>
      </c>
      <c r="AA5196" s="1">
        <v>69.45</v>
      </c>
      <c r="AB5196" s="71">
        <f t="shared" si="6589"/>
        <v>7.3199999999999932</v>
      </c>
      <c r="AC5196" s="53"/>
    </row>
    <row r="5197" spans="1:29" x14ac:dyDescent="0.25">
      <c r="A5197" s="53">
        <v>7104014</v>
      </c>
      <c r="B5197" s="89" t="s">
        <v>2695</v>
      </c>
      <c r="C5197" s="53" t="s">
        <v>855</v>
      </c>
      <c r="D5197" s="49" t="s">
        <v>2507</v>
      </c>
      <c r="E5197" s="47">
        <f>VLOOKUP('2012 Accountability Database'!A5194,Dems1112!$A$2:$G$1082,3)</f>
        <v>0.06</v>
      </c>
      <c r="F5197" s="66"/>
      <c r="G5197" s="52"/>
      <c r="M5197" s="1" t="s">
        <v>4</v>
      </c>
      <c r="N5197" s="14" t="s">
        <v>2504</v>
      </c>
      <c r="O5197" s="5"/>
      <c r="P5197" s="44" t="str">
        <f t="shared" ref="P5197" si="6646">IF(K5200="Yes",IF(L5200="Yes","Yes","No"),"No")</f>
        <v>Yes</v>
      </c>
      <c r="Q5197" s="108"/>
      <c r="R5197" s="5" t="s">
        <v>1</v>
      </c>
      <c r="S5197" s="1" t="s">
        <v>5</v>
      </c>
      <c r="T5197" s="1" t="s">
        <v>7</v>
      </c>
      <c r="U5197" s="5">
        <v>298</v>
      </c>
      <c r="V5197" s="1">
        <v>73.150000000000006</v>
      </c>
      <c r="W5197" s="1">
        <v>72.23</v>
      </c>
      <c r="X5197" s="9">
        <f t="shared" si="6631"/>
        <v>0.92000000000000171</v>
      </c>
      <c r="Y5197" s="14">
        <v>203</v>
      </c>
      <c r="Z5197" s="1">
        <v>71.92</v>
      </c>
      <c r="AA5197" s="1">
        <v>63.04</v>
      </c>
      <c r="AB5197" s="71">
        <f t="shared" si="6589"/>
        <v>8.8800000000000026</v>
      </c>
      <c r="AC5197" s="53"/>
    </row>
    <row r="5198" spans="1:29" x14ac:dyDescent="0.25">
      <c r="A5198" s="53">
        <v>7104014</v>
      </c>
      <c r="B5198" s="89" t="s">
        <v>2695</v>
      </c>
      <c r="C5198" s="53" t="s">
        <v>855</v>
      </c>
      <c r="D5198" s="50" t="s">
        <v>2508</v>
      </c>
      <c r="E5198" s="47">
        <f>VLOOKUP('2012 Accountability Database'!A5194,Dems1112!$A$2:$G$1082,4)</f>
        <v>0.82</v>
      </c>
      <c r="F5198" s="65" t="s">
        <v>2486</v>
      </c>
      <c r="G5198" s="62"/>
      <c r="H5198" s="13" t="str">
        <f>IF(V5198&gt;94,"Met",IF(X5198="--","n/a",IF(X5198&gt;=0,"Met","Did Not Meet")))</f>
        <v>Did Not Meet</v>
      </c>
      <c r="I5198" s="13" t="str">
        <f>IF(V5199&gt;94,"Met",IF(X5199="--","n/a",IF(X5199&gt;=0,"Met","Did Not Meet")))</f>
        <v>Met</v>
      </c>
      <c r="J5198" s="13"/>
      <c r="K5198" s="13" t="str">
        <f>IF(Z5198&gt;94,"Met",IF(AB5198="--","n/a",IF(AB5198&gt;=0,"Met","Did Not Meet")))</f>
        <v>Met</v>
      </c>
      <c r="L5198" s="13" t="str">
        <f>IF(Z5199&gt;94,"Met",IF(AB5199="--","n/a",IF(AB5199&gt;=0,"Met","Did Not Meet")))</f>
        <v>Met</v>
      </c>
      <c r="M5198" s="1" t="s">
        <v>4</v>
      </c>
      <c r="N5198" s="68" t="s">
        <v>2497</v>
      </c>
      <c r="O5198" s="35"/>
      <c r="P5198" s="44"/>
      <c r="Q5198" s="108"/>
      <c r="R5198" s="5" t="s">
        <v>6</v>
      </c>
      <c r="S5198" s="1" t="s">
        <v>2</v>
      </c>
      <c r="T5198" s="1" t="s">
        <v>3</v>
      </c>
      <c r="U5198" s="5">
        <v>115</v>
      </c>
      <c r="V5198" s="1">
        <v>79.13</v>
      </c>
      <c r="W5198" s="1">
        <v>79.14</v>
      </c>
      <c r="X5198" s="6">
        <f t="shared" si="6631"/>
        <v>-1.0000000000005116E-2</v>
      </c>
      <c r="Y5198" s="14">
        <v>83</v>
      </c>
      <c r="Z5198" s="1">
        <v>61.45</v>
      </c>
      <c r="AA5198" s="1">
        <v>55.86</v>
      </c>
      <c r="AB5198" s="71">
        <f t="shared" si="6589"/>
        <v>5.5900000000000034</v>
      </c>
      <c r="AC5198" s="53"/>
    </row>
    <row r="5199" spans="1:29" x14ac:dyDescent="0.25">
      <c r="A5199" s="53">
        <v>7104014</v>
      </c>
      <c r="B5199" s="89" t="s">
        <v>2695</v>
      </c>
      <c r="C5199" s="53" t="s">
        <v>855</v>
      </c>
      <c r="D5199" s="50" t="s">
        <v>974</v>
      </c>
      <c r="E5199" s="47" t="str">
        <f>VLOOKUP('2012 Accountability Database'!A5194,Dems1112!$A$2:$G$1082,5)</f>
        <v>K-6</v>
      </c>
      <c r="F5199" s="65" t="s">
        <v>2487</v>
      </c>
      <c r="G5199" s="62"/>
      <c r="H5199" s="13" t="str">
        <f>IF(V5200&gt;94,"Met",IF(X5200="--","n/a",IF(X5200&gt;=0,"Met","Did Not Meet")))</f>
        <v>Did Not Meet</v>
      </c>
      <c r="I5199" s="13" t="str">
        <f>IF(V5201&gt;94,"Met",IF(X5201="--","n/a",IF(X5201&gt;=0,"Met","Did Not Meet")))</f>
        <v>Did Not Meet</v>
      </c>
      <c r="J5199" s="13"/>
      <c r="K5199" s="13" t="str">
        <f>IF(Z5200&gt;94,"Met",IF(AB5200="--","n/a",IF(AB5200&gt;=0,"Met","Did Not Meet")))</f>
        <v>Met</v>
      </c>
      <c r="L5199" s="13" t="str">
        <f>IF(Z5201&gt;94,"Met",IF(AB5201="--","n/a",IF(AB5201&gt;=0,"Met","Did Not Meet")))</f>
        <v>Met</v>
      </c>
      <c r="M5199" s="1" t="s">
        <v>4</v>
      </c>
      <c r="N5199" s="14"/>
      <c r="O5199" s="35" t="s">
        <v>2506</v>
      </c>
      <c r="P5199" s="83" t="str">
        <f t="shared" ref="P5199" si="6647">IF(P5194="No"," ", IF(P5196="No"," ",IF(P5195="No", " ",IF(P5197="No"," ","X"))))</f>
        <v xml:space="preserve"> </v>
      </c>
      <c r="Q5199" s="108"/>
      <c r="R5199" s="5" t="s">
        <v>6</v>
      </c>
      <c r="S5199" s="1" t="s">
        <v>2</v>
      </c>
      <c r="T5199" s="1" t="s">
        <v>7</v>
      </c>
      <c r="U5199" s="5">
        <v>96</v>
      </c>
      <c r="V5199" s="1">
        <v>76.040000000000006</v>
      </c>
      <c r="W5199" s="1">
        <v>75.930000000000007</v>
      </c>
      <c r="X5199" s="9">
        <f t="shared" si="6631"/>
        <v>0.10999999999999943</v>
      </c>
      <c r="Y5199" s="14">
        <v>68</v>
      </c>
      <c r="Z5199" s="1">
        <v>60.29</v>
      </c>
      <c r="AA5199" s="1">
        <v>45.29</v>
      </c>
      <c r="AB5199" s="71">
        <f t="shared" si="6589"/>
        <v>15</v>
      </c>
      <c r="AC5199" s="53"/>
    </row>
    <row r="5200" spans="1:29" ht="15.75" x14ac:dyDescent="0.25">
      <c r="A5200" s="53">
        <v>7104014</v>
      </c>
      <c r="B5200" s="89" t="s">
        <v>2695</v>
      </c>
      <c r="C5200" s="53" t="s">
        <v>855</v>
      </c>
      <c r="D5200" s="50" t="s">
        <v>975</v>
      </c>
      <c r="E5200" s="48" t="str">
        <f>VLOOKUP('2012 Accountability Database'!A5194,Dems1112!$A$2:$G$1082,6)</f>
        <v>1 (Northwest AR)</v>
      </c>
      <c r="F5200" s="66"/>
      <c r="G5200" s="63" t="s">
        <v>2488</v>
      </c>
      <c r="H5200" s="61" t="str">
        <f t="shared" ref="H5200:I5200" si="6648">IF(H5198="Met","Yes",IF(H5199="Met","Yes","No"))</f>
        <v>No</v>
      </c>
      <c r="I5200" s="61" t="str">
        <f t="shared" si="6648"/>
        <v>Yes</v>
      </c>
      <c r="J5200" s="55"/>
      <c r="K5200" s="61" t="str">
        <f t="shared" ref="K5200:L5200" si="6649">IF(K5198="Met","Yes",IF(K5199="Met","Yes","No"))</f>
        <v>Yes</v>
      </c>
      <c r="L5200" s="61" t="str">
        <f t="shared" si="6649"/>
        <v>Yes</v>
      </c>
      <c r="M5200" s="1" t="s">
        <v>4</v>
      </c>
      <c r="N5200" s="14"/>
      <c r="O5200" s="35" t="s">
        <v>2505</v>
      </c>
      <c r="P5200" s="83" t="str">
        <f t="shared" ref="P5200" si="6650">IF(P5199="X"," ",IF(P5201="X"," ","X"))</f>
        <v>X</v>
      </c>
      <c r="Q5200" s="94" t="s">
        <v>2759</v>
      </c>
      <c r="R5200" s="5" t="s">
        <v>6</v>
      </c>
      <c r="S5200" s="1" t="s">
        <v>5</v>
      </c>
      <c r="T5200" s="1" t="s">
        <v>3</v>
      </c>
      <c r="U5200" s="5">
        <v>360</v>
      </c>
      <c r="V5200" s="1">
        <v>78.89</v>
      </c>
      <c r="W5200" s="1">
        <v>79.14</v>
      </c>
      <c r="X5200" s="6">
        <f t="shared" si="6631"/>
        <v>-0.25</v>
      </c>
      <c r="Y5200" s="14">
        <v>254</v>
      </c>
      <c r="Z5200" s="1">
        <v>59.84</v>
      </c>
      <c r="AA5200" s="1">
        <v>55.86</v>
      </c>
      <c r="AB5200" s="71">
        <f t="shared" si="6589"/>
        <v>3.980000000000004</v>
      </c>
      <c r="AC5200" s="53"/>
    </row>
    <row r="5201" spans="1:29" x14ac:dyDescent="0.25">
      <c r="A5201" s="54">
        <v>7104014</v>
      </c>
      <c r="B5201" s="90" t="s">
        <v>2695</v>
      </c>
      <c r="C5201" s="54" t="s">
        <v>855</v>
      </c>
      <c r="D5201" s="4"/>
      <c r="E5201" s="4"/>
      <c r="F5201" s="67"/>
      <c r="G5201" s="64"/>
      <c r="H5201" s="43"/>
      <c r="I5201" s="43"/>
      <c r="J5201" s="43"/>
      <c r="K5201" s="43"/>
      <c r="L5201" s="43"/>
      <c r="M5201" s="4" t="s">
        <v>4</v>
      </c>
      <c r="N5201" s="15"/>
      <c r="O5201" s="38" t="s">
        <v>2482</v>
      </c>
      <c r="P5201" s="84" t="str">
        <f>IF(E5195="Achieving School"," ","X")</f>
        <v xml:space="preserve"> </v>
      </c>
      <c r="Q5201" s="91"/>
      <c r="R5201" s="4" t="s">
        <v>6</v>
      </c>
      <c r="S5201" s="4" t="s">
        <v>5</v>
      </c>
      <c r="T5201" s="4" t="s">
        <v>7</v>
      </c>
      <c r="U5201" s="4">
        <v>298</v>
      </c>
      <c r="V5201" s="4">
        <v>75.84</v>
      </c>
      <c r="W5201" s="4">
        <v>75.930000000000007</v>
      </c>
      <c r="X5201" s="7">
        <f t="shared" si="6631"/>
        <v>-9.0000000000003411E-2</v>
      </c>
      <c r="Y5201" s="15">
        <v>203</v>
      </c>
      <c r="Z5201" s="4">
        <v>54.68</v>
      </c>
      <c r="AA5201" s="4">
        <v>45.29</v>
      </c>
      <c r="AB5201" s="74">
        <f t="shared" si="6589"/>
        <v>9.39</v>
      </c>
      <c r="AC5201" s="54"/>
    </row>
    <row r="5202" spans="1:29" x14ac:dyDescent="0.25">
      <c r="A5202" s="1">
        <v>7105018</v>
      </c>
      <c r="B5202" s="87" t="s">
        <v>2754</v>
      </c>
      <c r="C5202" s="55" t="s">
        <v>867</v>
      </c>
      <c r="E5202" s="42"/>
      <c r="F5202" s="65" t="s">
        <v>2483</v>
      </c>
      <c r="G5202" s="62"/>
      <c r="H5202" s="37" t="str">
        <f>IF(V5202&gt;94,"Met",IF(X5202="--","n/a",IF(X5202&gt;=0,"Met","Did Not Meet")))</f>
        <v>Met</v>
      </c>
      <c r="I5202" s="37" t="str">
        <f>IF(V5203&gt;94,"Met",IF(X5203="--","n/a",IF(X5203&gt;=0,"Met","Did Not Meet")))</f>
        <v>Met</v>
      </c>
      <c r="K5202" s="13" t="str">
        <f>IF(Z5202&gt;94,"Met",IF(AB5202="--","n/a",IF(AB5202&gt;=0,"Met","Did Not Meet")))</f>
        <v>Met</v>
      </c>
      <c r="L5202" s="13" t="str">
        <f>IF(Z5203&gt;94,"Met",IF(AB5203="--","n/a",IF(AB5203&gt;=0,"Met","Did Not Meet")))</f>
        <v>Met</v>
      </c>
      <c r="M5202" s="1" t="s">
        <v>9</v>
      </c>
      <c r="N5202" s="14" t="s">
        <v>2502</v>
      </c>
      <c r="O5202" s="5"/>
      <c r="P5202" s="44" t="str">
        <f t="shared" ref="P5202" si="6651">IF(H5204="Yes",IF(I5204="Yes","Yes","No"),"No")</f>
        <v>Yes</v>
      </c>
      <c r="Q5202" s="93"/>
      <c r="R5202" s="5" t="s">
        <v>1</v>
      </c>
      <c r="S5202" s="1" t="s">
        <v>2</v>
      </c>
      <c r="T5202" s="1" t="s">
        <v>3</v>
      </c>
      <c r="U5202" s="5">
        <v>159</v>
      </c>
      <c r="V5202" s="1">
        <v>79.87</v>
      </c>
      <c r="W5202" s="1">
        <v>76.95</v>
      </c>
      <c r="X5202" s="9">
        <f t="shared" si="6631"/>
        <v>2.9200000000000017</v>
      </c>
      <c r="Y5202" s="14">
        <v>121</v>
      </c>
      <c r="Z5202" s="1">
        <v>83.47</v>
      </c>
      <c r="AA5202" s="1">
        <v>71.86</v>
      </c>
      <c r="AB5202" s="71">
        <f t="shared" si="6589"/>
        <v>11.61</v>
      </c>
      <c r="AC5202" s="36"/>
    </row>
    <row r="5203" spans="1:29" ht="15.75" x14ac:dyDescent="0.25">
      <c r="A5203" s="53">
        <v>7105018</v>
      </c>
      <c r="B5203" s="89" t="s">
        <v>2754</v>
      </c>
      <c r="C5203" s="53" t="s">
        <v>867</v>
      </c>
      <c r="D5203" s="49" t="s">
        <v>2498</v>
      </c>
      <c r="E5203" s="34" t="str">
        <f>M5202</f>
        <v>Needs Improvement School</v>
      </c>
      <c r="F5203" s="65" t="s">
        <v>2484</v>
      </c>
      <c r="G5203" s="62"/>
      <c r="H5203" s="13" t="str">
        <f>IF(V5204&gt;94,"Met",IF(X5204="--","n/a",IF(X5204&gt;=0,"Met","Did Not Meet")))</f>
        <v>Did Not Meet</v>
      </c>
      <c r="I5203" s="13" t="str">
        <f>IF(V5205&gt;94,"Met",IF(X5205="--","n/a",IF(X5205&gt;=0,"Met","Did Not Meet")))</f>
        <v>Did Not Meet</v>
      </c>
      <c r="K5203" s="13" t="str">
        <f>IF(Z5204&gt;94,"Met",IF(AB5204="--","n/a",IF(AB5204&gt;=0,"Met","Did Not Meet")))</f>
        <v>Met</v>
      </c>
      <c r="L5203" s="13" t="str">
        <f>IF(Z5205&gt;94,"Met",IF(AB5205="--","n/a",IF(AB5205&gt;=0,"Met","Did Not Meet")))</f>
        <v>Met</v>
      </c>
      <c r="M5203" s="1" t="s">
        <v>9</v>
      </c>
      <c r="N5203" s="14" t="s">
        <v>2501</v>
      </c>
      <c r="O5203" s="5"/>
      <c r="P5203" s="44" t="str">
        <f t="shared" ref="P5203" si="6652">IF(K5204="Yes",IF(L5204="Yes","Yes","No"),"No")</f>
        <v>Yes</v>
      </c>
      <c r="Q5203" s="94" t="s">
        <v>2759</v>
      </c>
      <c r="R5203" s="5" t="s">
        <v>1</v>
      </c>
      <c r="S5203" s="1" t="s">
        <v>2</v>
      </c>
      <c r="T5203" s="1" t="s">
        <v>7</v>
      </c>
      <c r="U5203" s="5">
        <v>93</v>
      </c>
      <c r="V5203" s="1">
        <v>70.97</v>
      </c>
      <c r="W5203" s="1">
        <v>70.400000000000006</v>
      </c>
      <c r="X5203" s="9">
        <f t="shared" si="6631"/>
        <v>0.56999999999999318</v>
      </c>
      <c r="Y5203" s="14">
        <v>71</v>
      </c>
      <c r="Z5203" s="1">
        <v>78.87</v>
      </c>
      <c r="AA5203" s="1">
        <v>64.42</v>
      </c>
      <c r="AB5203" s="71">
        <f t="shared" si="6589"/>
        <v>14.450000000000003</v>
      </c>
      <c r="AC5203" s="53"/>
    </row>
    <row r="5204" spans="1:29" ht="15" customHeight="1" x14ac:dyDescent="0.25">
      <c r="A5204" s="53">
        <v>7105018</v>
      </c>
      <c r="B5204" s="89" t="s">
        <v>2754</v>
      </c>
      <c r="C5204" s="53" t="s">
        <v>867</v>
      </c>
      <c r="D5204" s="49" t="s">
        <v>2499</v>
      </c>
      <c r="E5204" s="35" t="str">
        <f>VLOOKUP('2012 Accountability Database'!$A5202,'2011 AYP'!A$2:B$1072,2)</f>
        <v>SI_1 (School Improvement Year 1)</v>
      </c>
      <c r="F5204" s="66"/>
      <c r="G5204" s="63" t="s">
        <v>2485</v>
      </c>
      <c r="H5204" s="60" t="str">
        <f t="shared" ref="H5204:I5204" si="6653">IF(H5202="Met","Yes",IF(H5203="Met","Yes","No"))</f>
        <v>Yes</v>
      </c>
      <c r="I5204" s="60" t="str">
        <f t="shared" si="6653"/>
        <v>Yes</v>
      </c>
      <c r="J5204" s="42"/>
      <c r="K5204" s="60" t="str">
        <f t="shared" ref="K5204:L5204" si="6654">IF(K5202="Met","Yes",IF(K5203="Met","Yes","No"))</f>
        <v>Yes</v>
      </c>
      <c r="L5204" s="60" t="str">
        <f t="shared" si="6654"/>
        <v>Yes</v>
      </c>
      <c r="M5204" s="1" t="s">
        <v>9</v>
      </c>
      <c r="N5204" s="14" t="s">
        <v>2503</v>
      </c>
      <c r="O5204" s="5"/>
      <c r="P5204" s="44" t="str">
        <f t="shared" ref="P5204" si="6655">IF(H5208="Yes",IF(I5208="Yes","Yes","No"),"No")</f>
        <v>No</v>
      </c>
      <c r="Q5204" s="108" t="s">
        <v>2758</v>
      </c>
      <c r="R5204" s="5" t="s">
        <v>1</v>
      </c>
      <c r="S5204" s="1" t="s">
        <v>5</v>
      </c>
      <c r="T5204" s="1" t="s">
        <v>3</v>
      </c>
      <c r="U5204" s="5">
        <v>474</v>
      </c>
      <c r="V5204" s="1">
        <v>75.95</v>
      </c>
      <c r="W5204" s="1">
        <v>76.95</v>
      </c>
      <c r="X5204" s="6">
        <f t="shared" si="6631"/>
        <v>-1</v>
      </c>
      <c r="Y5204" s="14">
        <v>340</v>
      </c>
      <c r="Z5204" s="1">
        <v>76.180000000000007</v>
      </c>
      <c r="AA5204" s="1">
        <v>71.86</v>
      </c>
      <c r="AB5204" s="71">
        <f t="shared" si="6589"/>
        <v>4.3200000000000074</v>
      </c>
      <c r="AC5204" s="53"/>
    </row>
    <row r="5205" spans="1:29" x14ac:dyDescent="0.25">
      <c r="A5205" s="53">
        <v>7105018</v>
      </c>
      <c r="B5205" s="89" t="s">
        <v>2754</v>
      </c>
      <c r="C5205" s="53" t="s">
        <v>867</v>
      </c>
      <c r="D5205" s="49" t="s">
        <v>2507</v>
      </c>
      <c r="E5205" s="47">
        <f>VLOOKUP('2012 Accountability Database'!A5202,Dems1112!$A$2:$G$1082,3)</f>
        <v>7.0000000000000007E-2</v>
      </c>
      <c r="F5205" s="66"/>
      <c r="G5205" s="52"/>
      <c r="M5205" s="5" t="s">
        <v>9</v>
      </c>
      <c r="N5205" s="14" t="s">
        <v>2504</v>
      </c>
      <c r="O5205" s="5"/>
      <c r="P5205" s="44" t="str">
        <f t="shared" ref="P5205" si="6656">IF(K5208="Yes",IF(L5208="Yes","Yes","No"),"No")</f>
        <v>No</v>
      </c>
      <c r="Q5205" s="108"/>
      <c r="R5205" s="5" t="s">
        <v>1</v>
      </c>
      <c r="S5205" s="5" t="s">
        <v>5</v>
      </c>
      <c r="T5205" s="5" t="s">
        <v>7</v>
      </c>
      <c r="U5205" s="5">
        <v>280</v>
      </c>
      <c r="V5205" s="5">
        <v>68.209999999999994</v>
      </c>
      <c r="W5205" s="5">
        <v>70.400000000000006</v>
      </c>
      <c r="X5205" s="8">
        <f t="shared" si="6631"/>
        <v>-2.1900000000000119</v>
      </c>
      <c r="Y5205" s="14">
        <v>197</v>
      </c>
      <c r="Z5205" s="5">
        <v>69.540000000000006</v>
      </c>
      <c r="AA5205" s="5">
        <v>64.42</v>
      </c>
      <c r="AB5205" s="71">
        <f t="shared" si="6589"/>
        <v>5.1200000000000045</v>
      </c>
      <c r="AC5205" s="53"/>
    </row>
    <row r="5206" spans="1:29" x14ac:dyDescent="0.25">
      <c r="A5206" s="53">
        <v>7105018</v>
      </c>
      <c r="B5206" s="89" t="s">
        <v>2754</v>
      </c>
      <c r="C5206" s="53" t="s">
        <v>867</v>
      </c>
      <c r="D5206" s="50" t="s">
        <v>2508</v>
      </c>
      <c r="E5206" s="47">
        <f>VLOOKUP('2012 Accountability Database'!A5202,Dems1112!$A$2:$G$1082,4)</f>
        <v>0.59</v>
      </c>
      <c r="F5206" s="65" t="s">
        <v>2486</v>
      </c>
      <c r="G5206" s="62"/>
      <c r="H5206" s="13" t="str">
        <f>IF(V5206&gt;94,"Met",IF(X5206="--","n/a",IF(X5206&gt;=0,"Met","Did Not Meet")))</f>
        <v>Did Not Meet</v>
      </c>
      <c r="I5206" s="13" t="str">
        <f>IF(V5207&gt;94,"Met",IF(X5207="--","n/a",IF(X5207&gt;=0,"Met","Did Not Meet")))</f>
        <v>Did Not Meet</v>
      </c>
      <c r="J5206" s="13"/>
      <c r="K5206" s="13" t="str">
        <f>IF(Z5206&gt;94,"Met",IF(AB5206="--","n/a",IF(AB5206&gt;=0,"Met","Did Not Meet")))</f>
        <v>Did Not Meet</v>
      </c>
      <c r="L5206" s="13" t="str">
        <f>IF(Z5207&gt;94,"Met",IF(AB5207="--","n/a",IF(AB5207&gt;=0,"Met","Did Not Meet")))</f>
        <v>Did Not Meet</v>
      </c>
      <c r="M5206" s="1" t="s">
        <v>9</v>
      </c>
      <c r="N5206" s="68" t="s">
        <v>2497</v>
      </c>
      <c r="O5206" s="35"/>
      <c r="P5206" s="44"/>
      <c r="Q5206" s="108"/>
      <c r="R5206" s="5" t="s">
        <v>6</v>
      </c>
      <c r="S5206" s="1" t="s">
        <v>2</v>
      </c>
      <c r="T5206" s="1" t="s">
        <v>3</v>
      </c>
      <c r="U5206" s="5">
        <v>159</v>
      </c>
      <c r="V5206" s="1">
        <v>71.069999999999993</v>
      </c>
      <c r="W5206" s="1">
        <v>76.95</v>
      </c>
      <c r="X5206" s="6">
        <f t="shared" si="6631"/>
        <v>-5.8800000000000097</v>
      </c>
      <c r="Y5206" s="14">
        <v>121</v>
      </c>
      <c r="Z5206" s="1">
        <v>48.76</v>
      </c>
      <c r="AA5206" s="1">
        <v>57.38</v>
      </c>
      <c r="AB5206" s="72">
        <f t="shared" si="6589"/>
        <v>-8.6200000000000045</v>
      </c>
      <c r="AC5206" s="53"/>
    </row>
    <row r="5207" spans="1:29" x14ac:dyDescent="0.25">
      <c r="A5207" s="53">
        <v>7105018</v>
      </c>
      <c r="B5207" s="89" t="s">
        <v>2754</v>
      </c>
      <c r="C5207" s="53" t="s">
        <v>867</v>
      </c>
      <c r="D5207" s="50" t="s">
        <v>974</v>
      </c>
      <c r="E5207" s="47" t="str">
        <f>VLOOKUP('2012 Accountability Database'!A5202,Dems1112!$A$2:$G$1082,5)</f>
        <v>K-6</v>
      </c>
      <c r="F5207" s="65" t="s">
        <v>2487</v>
      </c>
      <c r="G5207" s="62"/>
      <c r="H5207" s="13" t="str">
        <f>IF(V5208&gt;94,"Met",IF(X5208="--","n/a",IF(X5208&gt;=0,"Met","Did Not Meet")))</f>
        <v>Did Not Meet</v>
      </c>
      <c r="I5207" s="13" t="str">
        <f>IF(V5209&gt;94,"Met",IF(X5209="--","n/a",IF(X5209&gt;=0,"Met","Did Not Meet")))</f>
        <v>Did Not Meet</v>
      </c>
      <c r="J5207" s="13"/>
      <c r="K5207" s="13" t="str">
        <f>IF(Z5208&gt;94,"Met",IF(AB5208="--","n/a",IF(AB5208&gt;=0,"Met","Did Not Meet")))</f>
        <v>Did Not Meet</v>
      </c>
      <c r="L5207" s="13" t="str">
        <f>IF(Z5209&gt;94,"Met",IF(AB5209="--","n/a",IF(AB5209&gt;=0,"Met","Did Not Meet")))</f>
        <v>Did Not Meet</v>
      </c>
      <c r="M5207" s="1" t="s">
        <v>9</v>
      </c>
      <c r="N5207" s="14"/>
      <c r="O5207" s="35" t="s">
        <v>2506</v>
      </c>
      <c r="P5207" s="83" t="str">
        <f t="shared" ref="P5207" si="6657">IF(P5202="No"," ", IF(P5204="No"," ",IF(P5203="No", " ",IF(P5205="No"," ","X"))))</f>
        <v xml:space="preserve"> </v>
      </c>
      <c r="Q5207" s="108"/>
      <c r="R5207" s="5" t="s">
        <v>6</v>
      </c>
      <c r="S5207" s="1" t="s">
        <v>2</v>
      </c>
      <c r="T5207" s="1" t="s">
        <v>7</v>
      </c>
      <c r="U5207" s="5">
        <v>93</v>
      </c>
      <c r="V5207" s="1">
        <v>61.29</v>
      </c>
      <c r="W5207" s="1">
        <v>69.45</v>
      </c>
      <c r="X5207" s="6">
        <f t="shared" si="6631"/>
        <v>-8.1600000000000037</v>
      </c>
      <c r="Y5207" s="14">
        <v>71</v>
      </c>
      <c r="Z5207" s="1">
        <v>42.25</v>
      </c>
      <c r="AA5207" s="1">
        <v>49.38</v>
      </c>
      <c r="AB5207" s="72">
        <f t="shared" si="6589"/>
        <v>-7.1300000000000026</v>
      </c>
      <c r="AC5207" s="53"/>
    </row>
    <row r="5208" spans="1:29" ht="15.75" x14ac:dyDescent="0.25">
      <c r="A5208" s="53">
        <v>7105018</v>
      </c>
      <c r="B5208" s="89" t="s">
        <v>2754</v>
      </c>
      <c r="C5208" s="53" t="s">
        <v>867</v>
      </c>
      <c r="D5208" s="50" t="s">
        <v>975</v>
      </c>
      <c r="E5208" s="48" t="str">
        <f>VLOOKUP('2012 Accountability Database'!A5202,Dems1112!$A$2:$G$1082,6)</f>
        <v>1 (Northwest AR)</v>
      </c>
      <c r="F5208" s="66"/>
      <c r="G5208" s="63" t="s">
        <v>2488</v>
      </c>
      <c r="H5208" s="61" t="str">
        <f t="shared" ref="H5208:I5208" si="6658">IF(H5206="Met","Yes",IF(H5207="Met","Yes","No"))</f>
        <v>No</v>
      </c>
      <c r="I5208" s="61" t="str">
        <f t="shared" si="6658"/>
        <v>No</v>
      </c>
      <c r="J5208" s="55"/>
      <c r="K5208" s="61" t="str">
        <f t="shared" ref="K5208:L5208" si="6659">IF(K5206="Met","Yes",IF(K5207="Met","Yes","No"))</f>
        <v>No</v>
      </c>
      <c r="L5208" s="61" t="str">
        <f t="shared" si="6659"/>
        <v>No</v>
      </c>
      <c r="M5208" s="1" t="s">
        <v>9</v>
      </c>
      <c r="N5208" s="14"/>
      <c r="O5208" s="35" t="s">
        <v>2505</v>
      </c>
      <c r="P5208" s="83" t="str">
        <f t="shared" ref="P5208" si="6660">IF(P5207="X"," ",IF(P5209="X"," ","X"))</f>
        <v xml:space="preserve"> </v>
      </c>
      <c r="Q5208" s="94" t="s">
        <v>2759</v>
      </c>
      <c r="R5208" s="5" t="s">
        <v>6</v>
      </c>
      <c r="S5208" s="1" t="s">
        <v>5</v>
      </c>
      <c r="T5208" s="1" t="s">
        <v>3</v>
      </c>
      <c r="U5208" s="5">
        <v>474</v>
      </c>
      <c r="V5208" s="1">
        <v>72.569999999999993</v>
      </c>
      <c r="W5208" s="1">
        <v>76.95</v>
      </c>
      <c r="X5208" s="6">
        <f t="shared" si="6631"/>
        <v>-4.3800000000000097</v>
      </c>
      <c r="Y5208" s="14">
        <v>340</v>
      </c>
      <c r="Z5208" s="1">
        <v>51.76</v>
      </c>
      <c r="AA5208" s="1">
        <v>57.38</v>
      </c>
      <c r="AB5208" s="72">
        <f t="shared" si="6589"/>
        <v>-5.6200000000000045</v>
      </c>
      <c r="AC5208" s="53"/>
    </row>
    <row r="5209" spans="1:29" x14ac:dyDescent="0.25">
      <c r="A5209" s="54">
        <v>7105018</v>
      </c>
      <c r="B5209" s="90" t="s">
        <v>2754</v>
      </c>
      <c r="C5209" s="54" t="s">
        <v>867</v>
      </c>
      <c r="D5209" s="4"/>
      <c r="E5209" s="4"/>
      <c r="F5209" s="67"/>
      <c r="G5209" s="64"/>
      <c r="H5209" s="43"/>
      <c r="I5209" s="43"/>
      <c r="J5209" s="43"/>
      <c r="K5209" s="43"/>
      <c r="L5209" s="43"/>
      <c r="M5209" s="4" t="s">
        <v>9</v>
      </c>
      <c r="N5209" s="15"/>
      <c r="O5209" s="38" t="s">
        <v>2482</v>
      </c>
      <c r="P5209" s="84" t="str">
        <f>IF(E5203="Achieving School"," ","X")</f>
        <v>X</v>
      </c>
      <c r="Q5209" s="91"/>
      <c r="R5209" s="4" t="s">
        <v>6</v>
      </c>
      <c r="S5209" s="4" t="s">
        <v>5</v>
      </c>
      <c r="T5209" s="4" t="s">
        <v>7</v>
      </c>
      <c r="U5209" s="4">
        <v>280</v>
      </c>
      <c r="V5209" s="4">
        <v>64.64</v>
      </c>
      <c r="W5209" s="4">
        <v>69.45</v>
      </c>
      <c r="X5209" s="7">
        <f t="shared" si="6631"/>
        <v>-4.8100000000000023</v>
      </c>
      <c r="Y5209" s="15">
        <v>197</v>
      </c>
      <c r="Z5209" s="4">
        <v>45.18</v>
      </c>
      <c r="AA5209" s="4">
        <v>49.38</v>
      </c>
      <c r="AB5209" s="73">
        <f t="shared" si="6589"/>
        <v>-4.2000000000000028</v>
      </c>
      <c r="AC5209" s="54"/>
    </row>
    <row r="5210" spans="1:29" x14ac:dyDescent="0.25">
      <c r="A5210" s="1">
        <v>7201001</v>
      </c>
      <c r="B5210" s="87" t="s">
        <v>2696</v>
      </c>
      <c r="C5210" s="55" t="s">
        <v>443</v>
      </c>
      <c r="E5210" s="42"/>
      <c r="F5210" s="65" t="s">
        <v>2483</v>
      </c>
      <c r="G5210" s="62"/>
      <c r="H5210" s="37" t="str">
        <f>IF(V5210&gt;94,"Met",IF(X5210="--","n/a",IF(X5210&gt;=0,"Met","Did Not Meet")))</f>
        <v>Met</v>
      </c>
      <c r="I5210" s="37" t="str">
        <f>IF(V5211&gt;94,"Met",IF(X5211="--","n/a",IF(X5211&gt;=0,"Met","Did Not Meet")))</f>
        <v>Met</v>
      </c>
      <c r="K5210" s="13" t="str">
        <f>IF(Z5210&gt;94,"Met",IF(AB5210="--","n/a",IF(AB5210&gt;=0,"Met","Did Not Meet")))</f>
        <v>Met</v>
      </c>
      <c r="L5210" s="13" t="str">
        <f>IF(Z5211&gt;94,"Met",IF(AB5211="--","n/a",IF(AB5211&gt;=0,"Met","Did Not Meet")))</f>
        <v>Met</v>
      </c>
      <c r="M5210" s="1" t="s">
        <v>4</v>
      </c>
      <c r="N5210" s="14" t="s">
        <v>2502</v>
      </c>
      <c r="O5210" s="5"/>
      <c r="P5210" s="44" t="str">
        <f t="shared" ref="P5210" si="6661">IF(H5212="Yes",IF(I5212="Yes","Yes","No"),"No")</f>
        <v>Yes</v>
      </c>
      <c r="Q5210" s="93"/>
      <c r="R5210" s="5" t="s">
        <v>1</v>
      </c>
      <c r="S5210" s="1" t="s">
        <v>2</v>
      </c>
      <c r="T5210" s="1" t="s">
        <v>3</v>
      </c>
      <c r="U5210" s="5">
        <v>353</v>
      </c>
      <c r="V5210" s="1">
        <v>85.84</v>
      </c>
      <c r="W5210" s="1">
        <v>79.08</v>
      </c>
      <c r="X5210" s="9">
        <f t="shared" si="6631"/>
        <v>6.7600000000000051</v>
      </c>
      <c r="Y5210" s="14">
        <v>268</v>
      </c>
      <c r="Z5210" s="1">
        <v>88.06</v>
      </c>
      <c r="AA5210" s="1">
        <v>78.13</v>
      </c>
      <c r="AB5210" s="71">
        <f t="shared" si="6589"/>
        <v>9.9300000000000068</v>
      </c>
      <c r="AC5210" s="36"/>
    </row>
    <row r="5211" spans="1:29" ht="15.75" x14ac:dyDescent="0.25">
      <c r="A5211" s="53">
        <v>7201001</v>
      </c>
      <c r="B5211" s="89" t="s">
        <v>2696</v>
      </c>
      <c r="C5211" s="53" t="s">
        <v>443</v>
      </c>
      <c r="D5211" s="49" t="s">
        <v>2498</v>
      </c>
      <c r="E5211" s="34" t="str">
        <f>M5210</f>
        <v>Achieving School</v>
      </c>
      <c r="F5211" s="65" t="s">
        <v>2484</v>
      </c>
      <c r="G5211" s="62"/>
      <c r="H5211" s="13" t="str">
        <f>IF(V5212&gt;94,"Met",IF(X5212="--","n/a",IF(X5212&gt;=0,"Met","Did Not Meet")))</f>
        <v>Met</v>
      </c>
      <c r="I5211" s="13" t="str">
        <f>IF(V5213&gt;94,"Met",IF(X5213="--","n/a",IF(X5213&gt;=0,"Met","Did Not Meet")))</f>
        <v>Met</v>
      </c>
      <c r="K5211" s="13" t="str">
        <f>IF(Z5212&gt;94,"Met",IF(AB5212="--","n/a",IF(AB5212&gt;=0,"Met","Did Not Meet")))</f>
        <v>Met</v>
      </c>
      <c r="L5211" s="13" t="str">
        <f>IF(Z5213&gt;94,"Met",IF(AB5213="--","n/a",IF(AB5213&gt;=0,"Met","Did Not Meet")))</f>
        <v>Met</v>
      </c>
      <c r="M5211" s="5" t="s">
        <v>4</v>
      </c>
      <c r="N5211" s="14" t="s">
        <v>2501</v>
      </c>
      <c r="O5211" s="5"/>
      <c r="P5211" s="44" t="str">
        <f t="shared" ref="P5211" si="6662">IF(K5212="Yes",IF(L5212="Yes","Yes","No"),"No")</f>
        <v>Yes</v>
      </c>
      <c r="Q5211" s="94" t="s">
        <v>2759</v>
      </c>
      <c r="R5211" s="5" t="s">
        <v>1</v>
      </c>
      <c r="S5211" s="5" t="s">
        <v>2</v>
      </c>
      <c r="T5211" s="5" t="s">
        <v>7</v>
      </c>
      <c r="U5211" s="5">
        <v>199</v>
      </c>
      <c r="V5211" s="5">
        <v>81.91</v>
      </c>
      <c r="W5211" s="5">
        <v>72.930000000000007</v>
      </c>
      <c r="X5211" s="11">
        <f t="shared" si="6631"/>
        <v>8.9799999999999898</v>
      </c>
      <c r="Y5211" s="14">
        <v>152</v>
      </c>
      <c r="Z5211" s="5">
        <v>84.87</v>
      </c>
      <c r="AA5211" s="5">
        <v>71.44</v>
      </c>
      <c r="AB5211" s="71">
        <f t="shared" si="6589"/>
        <v>13.430000000000007</v>
      </c>
      <c r="AC5211" s="53"/>
    </row>
    <row r="5212" spans="1:29" ht="15" customHeight="1" x14ac:dyDescent="0.25">
      <c r="A5212" s="53">
        <v>7201001</v>
      </c>
      <c r="B5212" s="89" t="s">
        <v>2696</v>
      </c>
      <c r="C5212" s="53" t="s">
        <v>443</v>
      </c>
      <c r="D5212" s="49" t="s">
        <v>2499</v>
      </c>
      <c r="E5212" s="35" t="str">
        <f>VLOOKUP('2012 Accountability Database'!$A5210,'2011 AYP'!A$2:B$1072,2)</f>
        <v>SI_M (School Improvement - Met Standards)</v>
      </c>
      <c r="F5212" s="66"/>
      <c r="G5212" s="63" t="s">
        <v>2485</v>
      </c>
      <c r="H5212" s="60" t="str">
        <f t="shared" ref="H5212:I5212" si="6663">IF(H5210="Met","Yes",IF(H5211="Met","Yes","No"))</f>
        <v>Yes</v>
      </c>
      <c r="I5212" s="60" t="str">
        <f t="shared" si="6663"/>
        <v>Yes</v>
      </c>
      <c r="J5212" s="42"/>
      <c r="K5212" s="60" t="str">
        <f t="shared" ref="K5212:L5212" si="6664">IF(K5210="Met","Yes",IF(K5211="Met","Yes","No"))</f>
        <v>Yes</v>
      </c>
      <c r="L5212" s="60" t="str">
        <f t="shared" si="6664"/>
        <v>Yes</v>
      </c>
      <c r="M5212" s="1" t="s">
        <v>4</v>
      </c>
      <c r="N5212" s="14" t="s">
        <v>2503</v>
      </c>
      <c r="O5212" s="5"/>
      <c r="P5212" s="44" t="str">
        <f t="shared" ref="P5212" si="6665">IF(H5216="Yes",IF(I5216="Yes","Yes","No"),"No")</f>
        <v>Yes</v>
      </c>
      <c r="Q5212" s="108" t="s">
        <v>2758</v>
      </c>
      <c r="R5212" s="5" t="s">
        <v>1</v>
      </c>
      <c r="S5212" s="1" t="s">
        <v>5</v>
      </c>
      <c r="T5212" s="1" t="s">
        <v>3</v>
      </c>
      <c r="U5212" s="5">
        <v>1058</v>
      </c>
      <c r="V5212" s="1">
        <v>79.959999999999994</v>
      </c>
      <c r="W5212" s="1">
        <v>79.08</v>
      </c>
      <c r="X5212" s="9">
        <f t="shared" si="6631"/>
        <v>0.87999999999999545</v>
      </c>
      <c r="Y5212" s="14">
        <v>780</v>
      </c>
      <c r="Z5212" s="1">
        <v>82.56</v>
      </c>
      <c r="AA5212" s="1">
        <v>78.13</v>
      </c>
      <c r="AB5212" s="71">
        <f t="shared" si="6589"/>
        <v>4.4300000000000068</v>
      </c>
      <c r="AC5212" s="53"/>
    </row>
    <row r="5213" spans="1:29" x14ac:dyDescent="0.25">
      <c r="A5213" s="53">
        <v>7201001</v>
      </c>
      <c r="B5213" s="89" t="s">
        <v>2696</v>
      </c>
      <c r="C5213" s="53" t="s">
        <v>443</v>
      </c>
      <c r="D5213" s="49" t="s">
        <v>2507</v>
      </c>
      <c r="E5213" s="47">
        <f>VLOOKUP('2012 Accountability Database'!A5210,Dems1112!$A$2:$G$1082,3)</f>
        <v>0.12</v>
      </c>
      <c r="F5213" s="66"/>
      <c r="G5213" s="52"/>
      <c r="M5213" s="1" t="s">
        <v>4</v>
      </c>
      <c r="N5213" s="14" t="s">
        <v>2504</v>
      </c>
      <c r="O5213" s="5"/>
      <c r="P5213" s="44" t="str">
        <f t="shared" ref="P5213" si="6666">IF(K5216="Yes",IF(L5216="Yes","Yes","No"),"No")</f>
        <v>No</v>
      </c>
      <c r="Q5213" s="108"/>
      <c r="R5213" s="5" t="s">
        <v>1</v>
      </c>
      <c r="S5213" s="1" t="s">
        <v>5</v>
      </c>
      <c r="T5213" s="1" t="s">
        <v>7</v>
      </c>
      <c r="U5213" s="5">
        <v>573</v>
      </c>
      <c r="V5213" s="1">
        <v>73.3</v>
      </c>
      <c r="W5213" s="1">
        <v>72.930000000000007</v>
      </c>
      <c r="X5213" s="9">
        <f t="shared" si="6631"/>
        <v>0.36999999999999034</v>
      </c>
      <c r="Y5213" s="14">
        <v>409</v>
      </c>
      <c r="Z5213" s="1">
        <v>76.77</v>
      </c>
      <c r="AA5213" s="1">
        <v>71.44</v>
      </c>
      <c r="AB5213" s="71">
        <f t="shared" si="6589"/>
        <v>5.3299999999999983</v>
      </c>
      <c r="AC5213" s="53"/>
    </row>
    <row r="5214" spans="1:29" x14ac:dyDescent="0.25">
      <c r="A5214" s="53">
        <v>7201001</v>
      </c>
      <c r="B5214" s="89" t="s">
        <v>2696</v>
      </c>
      <c r="C5214" s="53" t="s">
        <v>443</v>
      </c>
      <c r="D5214" s="50" t="s">
        <v>2508</v>
      </c>
      <c r="E5214" s="47">
        <f>VLOOKUP('2012 Accountability Database'!A5210,Dems1112!$A$2:$G$1082,4)</f>
        <v>0.53</v>
      </c>
      <c r="F5214" s="65" t="s">
        <v>2486</v>
      </c>
      <c r="G5214" s="62"/>
      <c r="H5214" s="13" t="str">
        <f>IF(V5214&gt;94,"Met",IF(X5214="--","n/a",IF(X5214&gt;=0,"Met","Did Not Meet")))</f>
        <v>Met</v>
      </c>
      <c r="I5214" s="13" t="str">
        <f>IF(V5215&gt;94,"Met",IF(X5215="--","n/a",IF(X5215&gt;=0,"Met","Did Not Meet")))</f>
        <v>Met</v>
      </c>
      <c r="J5214" s="13"/>
      <c r="K5214" s="13" t="str">
        <f>IF(Z5214&gt;94,"Met",IF(AB5214="--","n/a",IF(AB5214&gt;=0,"Met","Did Not Meet")))</f>
        <v>Did Not Meet</v>
      </c>
      <c r="L5214" s="13" t="str">
        <f>IF(Z5215&gt;94,"Met",IF(AB5215="--","n/a",IF(AB5215&gt;=0,"Met","Did Not Meet")))</f>
        <v>Did Not Meet</v>
      </c>
      <c r="M5214" s="1" t="s">
        <v>4</v>
      </c>
      <c r="N5214" s="68" t="s">
        <v>2497</v>
      </c>
      <c r="O5214" s="35"/>
      <c r="P5214" s="44"/>
      <c r="Q5214" s="108"/>
      <c r="R5214" s="5" t="s">
        <v>6</v>
      </c>
      <c r="S5214" s="1" t="s">
        <v>2</v>
      </c>
      <c r="T5214" s="1" t="s">
        <v>3</v>
      </c>
      <c r="U5214" s="5">
        <v>353</v>
      </c>
      <c r="V5214" s="1">
        <v>84.42</v>
      </c>
      <c r="W5214" s="1">
        <v>82.96</v>
      </c>
      <c r="X5214" s="9">
        <f t="shared" si="6631"/>
        <v>1.460000000000008</v>
      </c>
      <c r="Y5214" s="14">
        <v>268</v>
      </c>
      <c r="Z5214" s="1">
        <v>64.180000000000007</v>
      </c>
      <c r="AA5214" s="1">
        <v>74.650000000000006</v>
      </c>
      <c r="AB5214" s="72">
        <f t="shared" si="6589"/>
        <v>-10.469999999999999</v>
      </c>
      <c r="AC5214" s="53"/>
    </row>
    <row r="5215" spans="1:29" x14ac:dyDescent="0.25">
      <c r="A5215" s="53">
        <v>7201001</v>
      </c>
      <c r="B5215" s="89" t="s">
        <v>2696</v>
      </c>
      <c r="C5215" s="53" t="s">
        <v>443</v>
      </c>
      <c r="D5215" s="50" t="s">
        <v>974</v>
      </c>
      <c r="E5215" s="47" t="str">
        <f>VLOOKUP('2012 Accountability Database'!A5210,Dems1112!$A$2:$G$1082,5)</f>
        <v>3-6</v>
      </c>
      <c r="F5215" s="65" t="s">
        <v>2487</v>
      </c>
      <c r="G5215" s="62"/>
      <c r="H5215" s="13" t="str">
        <f>IF(V5216&gt;94,"Met",IF(X5216="--","n/a",IF(X5216&gt;=0,"Met","Did Not Meet")))</f>
        <v>Did Not Meet</v>
      </c>
      <c r="I5215" s="13" t="str">
        <f>IF(V5217&gt;94,"Met",IF(X5217="--","n/a",IF(X5217&gt;=0,"Met","Did Not Meet")))</f>
        <v>Did Not Meet</v>
      </c>
      <c r="J5215" s="13"/>
      <c r="K5215" s="13" t="str">
        <f>IF(Z5216&gt;94,"Met",IF(AB5216="--","n/a",IF(AB5216&gt;=0,"Met","Did Not Meet")))</f>
        <v>Did Not Meet</v>
      </c>
      <c r="L5215" s="13" t="str">
        <f>IF(Z5217&gt;94,"Met",IF(AB5217="--","n/a",IF(AB5217&gt;=0,"Met","Did Not Meet")))</f>
        <v>Did Not Meet</v>
      </c>
      <c r="M5215" s="5" t="s">
        <v>4</v>
      </c>
      <c r="N5215" s="14"/>
      <c r="O5215" s="35" t="s">
        <v>2506</v>
      </c>
      <c r="P5215" s="83" t="str">
        <f t="shared" ref="P5215" si="6667">IF(P5210="No"," ", IF(P5212="No"," ",IF(P5211="No", " ",IF(P5213="No"," ","X"))))</f>
        <v xml:space="preserve"> </v>
      </c>
      <c r="Q5215" s="108"/>
      <c r="R5215" s="5" t="s">
        <v>6</v>
      </c>
      <c r="S5215" s="5" t="s">
        <v>2</v>
      </c>
      <c r="T5215" s="5" t="s">
        <v>7</v>
      </c>
      <c r="U5215" s="5">
        <v>199</v>
      </c>
      <c r="V5215" s="5">
        <v>82.91</v>
      </c>
      <c r="W5215" s="5">
        <v>77.2</v>
      </c>
      <c r="X5215" s="11">
        <f t="shared" si="6631"/>
        <v>5.7099999999999937</v>
      </c>
      <c r="Y5215" s="14">
        <v>152</v>
      </c>
      <c r="Z5215" s="5">
        <v>59.21</v>
      </c>
      <c r="AA5215" s="5">
        <v>66.12</v>
      </c>
      <c r="AB5215" s="72">
        <f t="shared" si="6589"/>
        <v>-6.9100000000000037</v>
      </c>
      <c r="AC5215" s="53"/>
    </row>
    <row r="5216" spans="1:29" ht="15.75" x14ac:dyDescent="0.25">
      <c r="A5216" s="53">
        <v>7201001</v>
      </c>
      <c r="B5216" s="89" t="s">
        <v>2696</v>
      </c>
      <c r="C5216" s="53" t="s">
        <v>443</v>
      </c>
      <c r="D5216" s="50" t="s">
        <v>975</v>
      </c>
      <c r="E5216" s="48" t="str">
        <f>VLOOKUP('2012 Accountability Database'!A5210,Dems1112!$A$2:$G$1082,6)</f>
        <v>1 (Northwest AR)</v>
      </c>
      <c r="F5216" s="66"/>
      <c r="G5216" s="63" t="s">
        <v>2488</v>
      </c>
      <c r="H5216" s="61" t="str">
        <f t="shared" ref="H5216:I5216" si="6668">IF(H5214="Met","Yes",IF(H5215="Met","Yes","No"))</f>
        <v>Yes</v>
      </c>
      <c r="I5216" s="61" t="str">
        <f t="shared" si="6668"/>
        <v>Yes</v>
      </c>
      <c r="J5216" s="55"/>
      <c r="K5216" s="61" t="str">
        <f t="shared" ref="K5216:L5216" si="6669">IF(K5214="Met","Yes",IF(K5215="Met","Yes","No"))</f>
        <v>No</v>
      </c>
      <c r="L5216" s="61" t="str">
        <f t="shared" si="6669"/>
        <v>No</v>
      </c>
      <c r="M5216" s="5" t="s">
        <v>4</v>
      </c>
      <c r="N5216" s="14"/>
      <c r="O5216" s="35" t="s">
        <v>2505</v>
      </c>
      <c r="P5216" s="83" t="str">
        <f t="shared" ref="P5216" si="6670">IF(P5215="X"," ",IF(P5217="X"," ","X"))</f>
        <v>X</v>
      </c>
      <c r="Q5216" s="94" t="s">
        <v>2759</v>
      </c>
      <c r="R5216" s="5" t="s">
        <v>6</v>
      </c>
      <c r="S5216" s="5" t="s">
        <v>5</v>
      </c>
      <c r="T5216" s="5" t="s">
        <v>3</v>
      </c>
      <c r="U5216" s="5">
        <v>1058</v>
      </c>
      <c r="V5216" s="5">
        <v>81.760000000000005</v>
      </c>
      <c r="W5216" s="5">
        <v>82.96</v>
      </c>
      <c r="X5216" s="8">
        <f t="shared" si="6631"/>
        <v>-1.1999999999999886</v>
      </c>
      <c r="Y5216" s="14">
        <v>780</v>
      </c>
      <c r="Z5216" s="5">
        <v>70.64</v>
      </c>
      <c r="AA5216" s="5">
        <v>74.650000000000006</v>
      </c>
      <c r="AB5216" s="72">
        <f t="shared" ref="AB5216:AB5279" si="6671">Z5216-AA5216</f>
        <v>-4.0100000000000051</v>
      </c>
      <c r="AC5216" s="53"/>
    </row>
    <row r="5217" spans="1:29" x14ac:dyDescent="0.25">
      <c r="A5217" s="54">
        <v>7201001</v>
      </c>
      <c r="B5217" s="90" t="s">
        <v>2696</v>
      </c>
      <c r="C5217" s="54" t="s">
        <v>443</v>
      </c>
      <c r="D5217" s="4"/>
      <c r="E5217" s="4"/>
      <c r="F5217" s="67"/>
      <c r="G5217" s="64"/>
      <c r="H5217" s="43"/>
      <c r="I5217" s="43"/>
      <c r="J5217" s="43"/>
      <c r="K5217" s="43"/>
      <c r="L5217" s="43"/>
      <c r="M5217" s="4" t="s">
        <v>4</v>
      </c>
      <c r="N5217" s="15"/>
      <c r="O5217" s="38" t="s">
        <v>2482</v>
      </c>
      <c r="P5217" s="84" t="str">
        <f>IF(E5211="Achieving School"," ","X")</f>
        <v xml:space="preserve"> </v>
      </c>
      <c r="Q5217" s="91"/>
      <c r="R5217" s="4" t="s">
        <v>6</v>
      </c>
      <c r="S5217" s="4" t="s">
        <v>5</v>
      </c>
      <c r="T5217" s="4" t="s">
        <v>7</v>
      </c>
      <c r="U5217" s="4">
        <v>573</v>
      </c>
      <c r="V5217" s="4">
        <v>77.14</v>
      </c>
      <c r="W5217" s="4">
        <v>77.2</v>
      </c>
      <c r="X5217" s="7">
        <f t="shared" si="6631"/>
        <v>-6.0000000000002274E-2</v>
      </c>
      <c r="Y5217" s="15">
        <v>409</v>
      </c>
      <c r="Z5217" s="4">
        <v>63.81</v>
      </c>
      <c r="AA5217" s="4">
        <v>66.12</v>
      </c>
      <c r="AB5217" s="73">
        <f t="shared" si="6671"/>
        <v>-2.3100000000000023</v>
      </c>
      <c r="AC5217" s="54"/>
    </row>
    <row r="5218" spans="1:29" x14ac:dyDescent="0.25">
      <c r="A5218" s="1">
        <v>7201003</v>
      </c>
      <c r="B5218" s="87" t="s">
        <v>2696</v>
      </c>
      <c r="C5218" s="55" t="s">
        <v>444</v>
      </c>
      <c r="E5218" s="42"/>
      <c r="F5218" s="65" t="s">
        <v>2483</v>
      </c>
      <c r="G5218" s="62"/>
      <c r="H5218" s="37" t="str">
        <f>IF(V5218&gt;94,"Met",IF(X5218="--","n/a",IF(X5218&gt;=0,"Met","Did Not Meet")))</f>
        <v>Met</v>
      </c>
      <c r="I5218" s="37" t="str">
        <f>IF(V5219&gt;94,"Met",IF(X5219="--","n/a",IF(X5219&gt;=0,"Met","Did Not Meet")))</f>
        <v>Met</v>
      </c>
      <c r="K5218" s="13" t="str">
        <f>IF(Z5218&gt;94,"Met",IF(AB5218="--","n/a",IF(AB5218&gt;=0,"Met","Did Not Meet")))</f>
        <v>Met</v>
      </c>
      <c r="L5218" s="13" t="str">
        <f>IF(Z5219&gt;94,"Met",IF(AB5219="--","n/a",IF(AB5219&gt;=0,"Met","Did Not Meet")))</f>
        <v>Met</v>
      </c>
      <c r="M5218" s="5" t="s">
        <v>9</v>
      </c>
      <c r="N5218" s="14" t="s">
        <v>2502</v>
      </c>
      <c r="O5218" s="5"/>
      <c r="P5218" s="44" t="str">
        <f t="shared" ref="P5218" si="6672">IF(H5220="Yes",IF(I5220="Yes","Yes","No"),"No")</f>
        <v>Yes</v>
      </c>
      <c r="Q5218" s="93"/>
      <c r="R5218" s="5" t="s">
        <v>1</v>
      </c>
      <c r="S5218" s="5" t="s">
        <v>2</v>
      </c>
      <c r="T5218" s="5" t="s">
        <v>3</v>
      </c>
      <c r="U5218" s="5">
        <v>186</v>
      </c>
      <c r="V5218" s="5">
        <v>88.17</v>
      </c>
      <c r="W5218" s="5">
        <v>77.73</v>
      </c>
      <c r="X5218" s="11">
        <f t="shared" si="6631"/>
        <v>10.439999999999998</v>
      </c>
      <c r="Y5218" s="14">
        <v>180</v>
      </c>
      <c r="Z5218" s="5">
        <v>88.33</v>
      </c>
      <c r="AA5218" s="5">
        <v>78.680000000000007</v>
      </c>
      <c r="AB5218" s="71">
        <f t="shared" si="6671"/>
        <v>9.6499999999999915</v>
      </c>
      <c r="AC5218" s="36"/>
    </row>
    <row r="5219" spans="1:29" ht="15.75" x14ac:dyDescent="0.25">
      <c r="A5219" s="53">
        <v>7201003</v>
      </c>
      <c r="B5219" s="89" t="s">
        <v>2696</v>
      </c>
      <c r="C5219" s="53" t="s">
        <v>444</v>
      </c>
      <c r="D5219" s="49" t="s">
        <v>2498</v>
      </c>
      <c r="E5219" s="34" t="str">
        <f>M5218</f>
        <v>Needs Improvement School</v>
      </c>
      <c r="F5219" s="65" t="s">
        <v>2484</v>
      </c>
      <c r="G5219" s="62"/>
      <c r="H5219" s="13" t="str">
        <f>IF(V5220&gt;94,"Met",IF(X5220="--","n/a",IF(X5220&gt;=0,"Met","Did Not Meet")))</f>
        <v>Met</v>
      </c>
      <c r="I5219" s="13" t="str">
        <f>IF(V5221&gt;94,"Met",IF(X5221="--","n/a",IF(X5221&gt;=0,"Met","Did Not Meet")))</f>
        <v>Met</v>
      </c>
      <c r="K5219" s="13" t="str">
        <f>IF(Z5220&gt;94,"Met",IF(AB5220="--","n/a",IF(AB5220&gt;=0,"Met","Did Not Meet")))</f>
        <v>Met</v>
      </c>
      <c r="L5219" s="13" t="str">
        <f>IF(Z5221&gt;94,"Met",IF(AB5221="--","n/a",IF(AB5221&gt;=0,"Met","Did Not Meet")))</f>
        <v>Met</v>
      </c>
      <c r="M5219" s="5" t="s">
        <v>9</v>
      </c>
      <c r="N5219" s="14" t="s">
        <v>2501</v>
      </c>
      <c r="O5219" s="5"/>
      <c r="P5219" s="44" t="str">
        <f t="shared" ref="P5219" si="6673">IF(K5220="Yes",IF(L5220="Yes","Yes","No"),"No")</f>
        <v>Yes</v>
      </c>
      <c r="Q5219" s="94" t="s">
        <v>2759</v>
      </c>
      <c r="R5219" s="5" t="s">
        <v>1</v>
      </c>
      <c r="S5219" s="5" t="s">
        <v>2</v>
      </c>
      <c r="T5219" s="5" t="s">
        <v>7</v>
      </c>
      <c r="U5219" s="5">
        <v>95</v>
      </c>
      <c r="V5219" s="5">
        <v>80</v>
      </c>
      <c r="W5219" s="5">
        <v>67.92</v>
      </c>
      <c r="X5219" s="11">
        <f t="shared" si="6631"/>
        <v>12.079999999999998</v>
      </c>
      <c r="Y5219" s="14">
        <v>91</v>
      </c>
      <c r="Z5219" s="5">
        <v>78.02</v>
      </c>
      <c r="AA5219" s="5">
        <v>68.819999999999993</v>
      </c>
      <c r="AB5219" s="71">
        <f t="shared" si="6671"/>
        <v>9.2000000000000028</v>
      </c>
      <c r="AC5219" s="53"/>
    </row>
    <row r="5220" spans="1:29" ht="15" customHeight="1" x14ac:dyDescent="0.25">
      <c r="A5220" s="53">
        <v>7201003</v>
      </c>
      <c r="B5220" s="89" t="s">
        <v>2696</v>
      </c>
      <c r="C5220" s="53" t="s">
        <v>444</v>
      </c>
      <c r="D5220" s="49" t="s">
        <v>2499</v>
      </c>
      <c r="E5220" s="35" t="str">
        <f>VLOOKUP('2012 Accountability Database'!$A5218,'2011 AYP'!A$2:B$1072,2)</f>
        <v xml:space="preserve"> A (Alert)</v>
      </c>
      <c r="F5220" s="66"/>
      <c r="G5220" s="63" t="s">
        <v>2485</v>
      </c>
      <c r="H5220" s="60" t="str">
        <f t="shared" ref="H5220:I5220" si="6674">IF(H5218="Met","Yes",IF(H5219="Met","Yes","No"))</f>
        <v>Yes</v>
      </c>
      <c r="I5220" s="60" t="str">
        <f t="shared" si="6674"/>
        <v>Yes</v>
      </c>
      <c r="J5220" s="42"/>
      <c r="K5220" s="60" t="str">
        <f t="shared" ref="K5220:L5220" si="6675">IF(K5218="Met","Yes",IF(K5219="Met","Yes","No"))</f>
        <v>Yes</v>
      </c>
      <c r="L5220" s="60" t="str">
        <f t="shared" si="6675"/>
        <v>Yes</v>
      </c>
      <c r="M5220" s="1" t="s">
        <v>9</v>
      </c>
      <c r="N5220" s="14" t="s">
        <v>2503</v>
      </c>
      <c r="O5220" s="5"/>
      <c r="P5220" s="44" t="str">
        <f t="shared" ref="P5220" si="6676">IF(H5224="Yes",IF(I5224="Yes","Yes","No"),"No")</f>
        <v>No</v>
      </c>
      <c r="Q5220" s="108" t="s">
        <v>2758</v>
      </c>
      <c r="R5220" s="5" t="s">
        <v>1</v>
      </c>
      <c r="S5220" s="1" t="s">
        <v>5</v>
      </c>
      <c r="T5220" s="1" t="s">
        <v>3</v>
      </c>
      <c r="U5220" s="5">
        <v>534</v>
      </c>
      <c r="V5220" s="1">
        <v>80.34</v>
      </c>
      <c r="W5220" s="1">
        <v>77.73</v>
      </c>
      <c r="X5220" s="9">
        <f t="shared" si="6631"/>
        <v>2.6099999999999994</v>
      </c>
      <c r="Y5220" s="14">
        <v>516</v>
      </c>
      <c r="Z5220" s="1">
        <v>81.010000000000005</v>
      </c>
      <c r="AA5220" s="1">
        <v>78.680000000000007</v>
      </c>
      <c r="AB5220" s="71">
        <f t="shared" si="6671"/>
        <v>2.3299999999999983</v>
      </c>
      <c r="AC5220" s="53"/>
    </row>
    <row r="5221" spans="1:29" x14ac:dyDescent="0.25">
      <c r="A5221" s="53">
        <v>7201003</v>
      </c>
      <c r="B5221" s="89" t="s">
        <v>2696</v>
      </c>
      <c r="C5221" s="53" t="s">
        <v>444</v>
      </c>
      <c r="D5221" s="49" t="s">
        <v>2507</v>
      </c>
      <c r="E5221" s="47">
        <f>VLOOKUP('2012 Accountability Database'!A5218,Dems1112!$A$2:$G$1082,3)</f>
        <v>0.13</v>
      </c>
      <c r="F5221" s="66"/>
      <c r="G5221" s="52"/>
      <c r="M5221" s="1" t="s">
        <v>9</v>
      </c>
      <c r="N5221" s="14" t="s">
        <v>2504</v>
      </c>
      <c r="O5221" s="5"/>
      <c r="P5221" s="44" t="str">
        <f t="shared" ref="P5221" si="6677">IF(K5224="Yes",IF(L5224="Yes","Yes","No"),"No")</f>
        <v>No</v>
      </c>
      <c r="Q5221" s="108"/>
      <c r="R5221" s="5" t="s">
        <v>1</v>
      </c>
      <c r="S5221" s="1" t="s">
        <v>5</v>
      </c>
      <c r="T5221" s="1" t="s">
        <v>7</v>
      </c>
      <c r="U5221" s="5">
        <v>291</v>
      </c>
      <c r="V5221" s="1">
        <v>69.760000000000005</v>
      </c>
      <c r="W5221" s="1">
        <v>67.92</v>
      </c>
      <c r="X5221" s="9">
        <f t="shared" si="6631"/>
        <v>1.8400000000000034</v>
      </c>
      <c r="Y5221" s="14">
        <v>277</v>
      </c>
      <c r="Z5221" s="1">
        <v>69.680000000000007</v>
      </c>
      <c r="AA5221" s="1">
        <v>68.819999999999993</v>
      </c>
      <c r="AB5221" s="71">
        <f t="shared" si="6671"/>
        <v>0.86000000000001364</v>
      </c>
      <c r="AC5221" s="53"/>
    </row>
    <row r="5222" spans="1:29" x14ac:dyDescent="0.25">
      <c r="A5222" s="53">
        <v>7201003</v>
      </c>
      <c r="B5222" s="89" t="s">
        <v>2696</v>
      </c>
      <c r="C5222" s="53" t="s">
        <v>444</v>
      </c>
      <c r="D5222" s="50" t="s">
        <v>2508</v>
      </c>
      <c r="E5222" s="47">
        <f>VLOOKUP('2012 Accountability Database'!A5218,Dems1112!$A$2:$G$1082,4)</f>
        <v>0.47</v>
      </c>
      <c r="F5222" s="65" t="s">
        <v>2486</v>
      </c>
      <c r="G5222" s="62"/>
      <c r="H5222" s="13" t="str">
        <f>IF(V5222&gt;94,"Met",IF(X5222="--","n/a",IF(X5222&gt;=0,"Met","Did Not Meet")))</f>
        <v>Did Not Meet</v>
      </c>
      <c r="I5222" s="13" t="str">
        <f>IF(V5223&gt;94,"Met",IF(X5223="--","n/a",IF(X5223&gt;=0,"Met","Did Not Meet")))</f>
        <v>Did Not Meet</v>
      </c>
      <c r="J5222" s="13"/>
      <c r="K5222" s="13" t="str">
        <f>IF(Z5222&gt;94,"Met",IF(AB5222="--","n/a",IF(AB5222&gt;=0,"Met","Did Not Meet")))</f>
        <v>Did Not Meet</v>
      </c>
      <c r="L5222" s="13" t="str">
        <f>IF(Z5223&gt;94,"Met",IF(AB5223="--","n/a",IF(AB5223&gt;=0,"Met","Did Not Meet")))</f>
        <v>Did Not Meet</v>
      </c>
      <c r="M5222" s="1" t="s">
        <v>9</v>
      </c>
      <c r="N5222" s="68" t="s">
        <v>2497</v>
      </c>
      <c r="O5222" s="35"/>
      <c r="P5222" s="44"/>
      <c r="Q5222" s="108"/>
      <c r="R5222" s="5" t="s">
        <v>6</v>
      </c>
      <c r="S5222" s="1" t="s">
        <v>2</v>
      </c>
      <c r="T5222" s="1" t="s">
        <v>3</v>
      </c>
      <c r="U5222" s="5">
        <v>186</v>
      </c>
      <c r="V5222" s="1">
        <v>73.12</v>
      </c>
      <c r="W5222" s="1">
        <v>78.77</v>
      </c>
      <c r="X5222" s="6">
        <f t="shared" si="6631"/>
        <v>-5.6499999999999915</v>
      </c>
      <c r="Y5222" s="14">
        <v>180</v>
      </c>
      <c r="Z5222" s="1">
        <v>72.78</v>
      </c>
      <c r="AA5222" s="1">
        <v>76.55</v>
      </c>
      <c r="AB5222" s="72">
        <f t="shared" si="6671"/>
        <v>-3.769999999999996</v>
      </c>
      <c r="AC5222" s="53"/>
    </row>
    <row r="5223" spans="1:29" x14ac:dyDescent="0.25">
      <c r="A5223" s="53">
        <v>7201003</v>
      </c>
      <c r="B5223" s="89" t="s">
        <v>2696</v>
      </c>
      <c r="C5223" s="53" t="s">
        <v>444</v>
      </c>
      <c r="D5223" s="50" t="s">
        <v>974</v>
      </c>
      <c r="E5223" s="47" t="str">
        <f>VLOOKUP('2012 Accountability Database'!A5218,Dems1112!$A$2:$G$1082,5)</f>
        <v>7-8</v>
      </c>
      <c r="F5223" s="65" t="s">
        <v>2487</v>
      </c>
      <c r="G5223" s="62"/>
      <c r="H5223" s="13" t="str">
        <f>IF(V5224&gt;94,"Met",IF(X5224="--","n/a",IF(X5224&gt;=0,"Met","Did Not Meet")))</f>
        <v>Did Not Meet</v>
      </c>
      <c r="I5223" s="13" t="str">
        <f>IF(V5225&gt;94,"Met",IF(X5225="--","n/a",IF(X5225&gt;=0,"Met","Did Not Meet")))</f>
        <v>Did Not Meet</v>
      </c>
      <c r="J5223" s="13"/>
      <c r="K5223" s="13" t="str">
        <f>IF(Z5224&gt;94,"Met",IF(AB5224="--","n/a",IF(AB5224&gt;=0,"Met","Did Not Meet")))</f>
        <v>Did Not Meet</v>
      </c>
      <c r="L5223" s="13" t="str">
        <f>IF(Z5225&gt;94,"Met",IF(AB5225="--","n/a",IF(AB5225&gt;=0,"Met","Did Not Meet")))</f>
        <v>Did Not Meet</v>
      </c>
      <c r="M5223" s="5" t="s">
        <v>9</v>
      </c>
      <c r="N5223" s="14"/>
      <c r="O5223" s="35" t="s">
        <v>2506</v>
      </c>
      <c r="P5223" s="83" t="str">
        <f t="shared" ref="P5223" si="6678">IF(P5218="No"," ", IF(P5220="No"," ",IF(P5219="No", " ",IF(P5221="No"," ","X"))))</f>
        <v xml:space="preserve"> </v>
      </c>
      <c r="Q5223" s="108"/>
      <c r="R5223" s="5" t="s">
        <v>6</v>
      </c>
      <c r="S5223" s="5" t="s">
        <v>2</v>
      </c>
      <c r="T5223" s="5" t="s">
        <v>7</v>
      </c>
      <c r="U5223" s="5">
        <v>95</v>
      </c>
      <c r="V5223" s="5">
        <v>65.260000000000005</v>
      </c>
      <c r="W5223" s="5">
        <v>68.83</v>
      </c>
      <c r="X5223" s="8">
        <f t="shared" si="6631"/>
        <v>-3.5699999999999932</v>
      </c>
      <c r="Y5223" s="14">
        <v>91</v>
      </c>
      <c r="Z5223" s="5">
        <v>64.84</v>
      </c>
      <c r="AA5223" s="5">
        <v>65.040000000000006</v>
      </c>
      <c r="AB5223" s="72">
        <f t="shared" si="6671"/>
        <v>-0.20000000000000284</v>
      </c>
      <c r="AC5223" s="53"/>
    </row>
    <row r="5224" spans="1:29" ht="15.75" x14ac:dyDescent="0.25">
      <c r="A5224" s="53">
        <v>7201003</v>
      </c>
      <c r="B5224" s="89" t="s">
        <v>2696</v>
      </c>
      <c r="C5224" s="53" t="s">
        <v>444</v>
      </c>
      <c r="D5224" s="50" t="s">
        <v>975</v>
      </c>
      <c r="E5224" s="48" t="str">
        <f>VLOOKUP('2012 Accountability Database'!A5218,Dems1112!$A$2:$G$1082,6)</f>
        <v>1 (Northwest AR)</v>
      </c>
      <c r="F5224" s="66"/>
      <c r="G5224" s="63" t="s">
        <v>2488</v>
      </c>
      <c r="H5224" s="61" t="str">
        <f t="shared" ref="H5224:I5224" si="6679">IF(H5222="Met","Yes",IF(H5223="Met","Yes","No"))</f>
        <v>No</v>
      </c>
      <c r="I5224" s="61" t="str">
        <f t="shared" si="6679"/>
        <v>No</v>
      </c>
      <c r="J5224" s="55"/>
      <c r="K5224" s="61" t="str">
        <f t="shared" ref="K5224:L5224" si="6680">IF(K5222="Met","Yes",IF(K5223="Met","Yes","No"))</f>
        <v>No</v>
      </c>
      <c r="L5224" s="61" t="str">
        <f t="shared" si="6680"/>
        <v>No</v>
      </c>
      <c r="M5224" s="5" t="s">
        <v>9</v>
      </c>
      <c r="N5224" s="14"/>
      <c r="O5224" s="35" t="s">
        <v>2505</v>
      </c>
      <c r="P5224" s="83" t="str">
        <f t="shared" ref="P5224" si="6681">IF(P5223="X"," ",IF(P5225="X"," ","X"))</f>
        <v xml:space="preserve"> </v>
      </c>
      <c r="Q5224" s="94" t="s">
        <v>2759</v>
      </c>
      <c r="R5224" s="5" t="s">
        <v>6</v>
      </c>
      <c r="S5224" s="5" t="s">
        <v>5</v>
      </c>
      <c r="T5224" s="5" t="s">
        <v>3</v>
      </c>
      <c r="U5224" s="5">
        <v>534</v>
      </c>
      <c r="V5224" s="5">
        <v>75.28</v>
      </c>
      <c r="W5224" s="5">
        <v>78.77</v>
      </c>
      <c r="X5224" s="8">
        <f t="shared" si="6631"/>
        <v>-3.4899999999999949</v>
      </c>
      <c r="Y5224" s="14">
        <v>516</v>
      </c>
      <c r="Z5224" s="5">
        <v>74.61</v>
      </c>
      <c r="AA5224" s="5">
        <v>76.55</v>
      </c>
      <c r="AB5224" s="72">
        <f t="shared" si="6671"/>
        <v>-1.9399999999999977</v>
      </c>
      <c r="AC5224" s="53"/>
    </row>
    <row r="5225" spans="1:29" x14ac:dyDescent="0.25">
      <c r="A5225" s="54">
        <v>7201003</v>
      </c>
      <c r="B5225" s="90" t="s">
        <v>2696</v>
      </c>
      <c r="C5225" s="54" t="s">
        <v>444</v>
      </c>
      <c r="D5225" s="4"/>
      <c r="E5225" s="4"/>
      <c r="F5225" s="67"/>
      <c r="G5225" s="64"/>
      <c r="H5225" s="43"/>
      <c r="I5225" s="43"/>
      <c r="J5225" s="43"/>
      <c r="K5225" s="43"/>
      <c r="L5225" s="43"/>
      <c r="M5225" s="4" t="s">
        <v>9</v>
      </c>
      <c r="N5225" s="15"/>
      <c r="O5225" s="38" t="s">
        <v>2482</v>
      </c>
      <c r="P5225" s="84" t="str">
        <f>IF(E5219="Achieving School"," ","X")</f>
        <v>X</v>
      </c>
      <c r="Q5225" s="91"/>
      <c r="R5225" s="4" t="s">
        <v>6</v>
      </c>
      <c r="S5225" s="4" t="s">
        <v>5</v>
      </c>
      <c r="T5225" s="4" t="s">
        <v>7</v>
      </c>
      <c r="U5225" s="4">
        <v>291</v>
      </c>
      <c r="V5225" s="4">
        <v>64.599999999999994</v>
      </c>
      <c r="W5225" s="4">
        <v>68.83</v>
      </c>
      <c r="X5225" s="7">
        <f t="shared" si="6631"/>
        <v>-4.230000000000004</v>
      </c>
      <c r="Y5225" s="15">
        <v>277</v>
      </c>
      <c r="Z5225" s="4">
        <v>63.18</v>
      </c>
      <c r="AA5225" s="4">
        <v>65.040000000000006</v>
      </c>
      <c r="AB5225" s="73">
        <f t="shared" si="6671"/>
        <v>-1.8600000000000065</v>
      </c>
      <c r="AC5225" s="54"/>
    </row>
    <row r="5226" spans="1:29" x14ac:dyDescent="0.25">
      <c r="A5226" s="1">
        <v>7201004</v>
      </c>
      <c r="B5226" s="87" t="s">
        <v>2696</v>
      </c>
      <c r="C5226" s="55" t="s">
        <v>445</v>
      </c>
      <c r="E5226" s="42"/>
      <c r="F5226" s="65" t="s">
        <v>2483</v>
      </c>
      <c r="G5226" s="62"/>
      <c r="H5226" s="37" t="str">
        <f>IF(V5226&gt;94,"Met",IF(X5226="--","n/a",IF(X5226&gt;=0,"Met","Did Not Meet")))</f>
        <v>Met</v>
      </c>
      <c r="I5226" s="37" t="str">
        <f>IF(V5227&gt;94,"Met",IF(X5227="--","n/a",IF(X5227&gt;=0,"Met","Did Not Meet")))</f>
        <v>Met</v>
      </c>
      <c r="K5226" s="13" t="str">
        <f>IF(Z5226&gt;94,"Met",IF(AB5226="--","n/a",IF(AB5226&gt;=0,"Met","Did Not Meet")))</f>
        <v>Met</v>
      </c>
      <c r="L5226" s="13" t="str">
        <f>IF(Z5227&gt;94,"Met",IF(AB5227="--","n/a",IF(AB5227&gt;=0,"Met","Did Not Meet")))</f>
        <v>Met</v>
      </c>
      <c r="M5226" s="1" t="s">
        <v>4</v>
      </c>
      <c r="N5226" s="14" t="s">
        <v>2502</v>
      </c>
      <c r="O5226" s="5"/>
      <c r="P5226" s="44" t="str">
        <f t="shared" ref="P5226" si="6682">IF(H5228="Yes",IF(I5228="Yes","Yes","No"),"No")</f>
        <v>Yes</v>
      </c>
      <c r="Q5226" s="93"/>
      <c r="R5226" s="5" t="s">
        <v>1</v>
      </c>
      <c r="S5226" s="1" t="s">
        <v>2</v>
      </c>
      <c r="T5226" s="1" t="s">
        <v>3</v>
      </c>
      <c r="U5226" s="5">
        <v>353</v>
      </c>
      <c r="V5226" s="1">
        <v>85.84</v>
      </c>
      <c r="W5226" s="1">
        <v>79.08</v>
      </c>
      <c r="X5226" s="9">
        <f t="shared" si="6631"/>
        <v>6.7600000000000051</v>
      </c>
      <c r="Y5226" s="14">
        <v>268</v>
      </c>
      <c r="Z5226" s="1">
        <v>88.06</v>
      </c>
      <c r="AA5226" s="1">
        <v>78.13</v>
      </c>
      <c r="AB5226" s="71">
        <f t="shared" si="6671"/>
        <v>9.9300000000000068</v>
      </c>
      <c r="AC5226" s="36"/>
    </row>
    <row r="5227" spans="1:29" ht="15.75" x14ac:dyDescent="0.25">
      <c r="A5227" s="53">
        <v>7201004</v>
      </c>
      <c r="B5227" s="89" t="s">
        <v>2696</v>
      </c>
      <c r="C5227" s="53" t="s">
        <v>445</v>
      </c>
      <c r="D5227" s="49" t="s">
        <v>2498</v>
      </c>
      <c r="E5227" s="34" t="str">
        <f>M5226</f>
        <v>Achieving School</v>
      </c>
      <c r="F5227" s="65" t="s">
        <v>2484</v>
      </c>
      <c r="G5227" s="62"/>
      <c r="H5227" s="13" t="str">
        <f>IF(V5228&gt;94,"Met",IF(X5228="--","n/a",IF(X5228&gt;=0,"Met","Did Not Meet")))</f>
        <v>Met</v>
      </c>
      <c r="I5227" s="13" t="str">
        <f>IF(V5229&gt;94,"Met",IF(X5229="--","n/a",IF(X5229&gt;=0,"Met","Did Not Meet")))</f>
        <v>Met</v>
      </c>
      <c r="K5227" s="13" t="str">
        <f>IF(Z5228&gt;94,"Met",IF(AB5228="--","n/a",IF(AB5228&gt;=0,"Met","Did Not Meet")))</f>
        <v>Met</v>
      </c>
      <c r="L5227" s="13" t="str">
        <f>IF(Z5229&gt;94,"Met",IF(AB5229="--","n/a",IF(AB5229&gt;=0,"Met","Did Not Meet")))</f>
        <v>Met</v>
      </c>
      <c r="M5227" s="1" t="s">
        <v>4</v>
      </c>
      <c r="N5227" s="14" t="s">
        <v>2501</v>
      </c>
      <c r="O5227" s="5"/>
      <c r="P5227" s="44" t="str">
        <f t="shared" ref="P5227" si="6683">IF(K5228="Yes",IF(L5228="Yes","Yes","No"),"No")</f>
        <v>Yes</v>
      </c>
      <c r="Q5227" s="94" t="s">
        <v>2759</v>
      </c>
      <c r="R5227" s="5" t="s">
        <v>1</v>
      </c>
      <c r="S5227" s="1" t="s">
        <v>2</v>
      </c>
      <c r="T5227" s="1" t="s">
        <v>7</v>
      </c>
      <c r="U5227" s="5">
        <v>199</v>
      </c>
      <c r="V5227" s="1">
        <v>81.91</v>
      </c>
      <c r="W5227" s="1">
        <v>72.930000000000007</v>
      </c>
      <c r="X5227" s="9">
        <f t="shared" si="6631"/>
        <v>8.9799999999999898</v>
      </c>
      <c r="Y5227" s="14">
        <v>152</v>
      </c>
      <c r="Z5227" s="1">
        <v>84.87</v>
      </c>
      <c r="AA5227" s="1">
        <v>71.44</v>
      </c>
      <c r="AB5227" s="71">
        <f t="shared" si="6671"/>
        <v>13.430000000000007</v>
      </c>
      <c r="AC5227" s="53"/>
    </row>
    <row r="5228" spans="1:29" ht="15" customHeight="1" x14ac:dyDescent="0.25">
      <c r="A5228" s="53">
        <v>7201004</v>
      </c>
      <c r="B5228" s="89" t="s">
        <v>2696</v>
      </c>
      <c r="C5228" s="53" t="s">
        <v>445</v>
      </c>
      <c r="D5228" s="49" t="s">
        <v>2499</v>
      </c>
      <c r="E5228" s="35" t="str">
        <f>VLOOKUP('2012 Accountability Database'!$A5226,'2011 AYP'!A$2:B$1072,2)</f>
        <v>SI_M (School Improvement - Met Standards)</v>
      </c>
      <c r="F5228" s="66"/>
      <c r="G5228" s="63" t="s">
        <v>2485</v>
      </c>
      <c r="H5228" s="60" t="str">
        <f t="shared" ref="H5228:I5228" si="6684">IF(H5226="Met","Yes",IF(H5227="Met","Yes","No"))</f>
        <v>Yes</v>
      </c>
      <c r="I5228" s="60" t="str">
        <f t="shared" si="6684"/>
        <v>Yes</v>
      </c>
      <c r="J5228" s="42"/>
      <c r="K5228" s="60" t="str">
        <f t="shared" ref="K5228:L5228" si="6685">IF(K5226="Met","Yes",IF(K5227="Met","Yes","No"))</f>
        <v>Yes</v>
      </c>
      <c r="L5228" s="60" t="str">
        <f t="shared" si="6685"/>
        <v>Yes</v>
      </c>
      <c r="M5228" s="1" t="s">
        <v>4</v>
      </c>
      <c r="N5228" s="14" t="s">
        <v>2503</v>
      </c>
      <c r="O5228" s="5"/>
      <c r="P5228" s="44" t="str">
        <f t="shared" ref="P5228" si="6686">IF(H5232="Yes",IF(I5232="Yes","Yes","No"),"No")</f>
        <v>Yes</v>
      </c>
      <c r="Q5228" s="108" t="s">
        <v>2758</v>
      </c>
      <c r="R5228" s="5" t="s">
        <v>1</v>
      </c>
      <c r="S5228" s="1" t="s">
        <v>5</v>
      </c>
      <c r="T5228" s="1" t="s">
        <v>3</v>
      </c>
      <c r="U5228" s="5">
        <v>1058</v>
      </c>
      <c r="V5228" s="1">
        <v>79.959999999999994</v>
      </c>
      <c r="W5228" s="1">
        <v>79.08</v>
      </c>
      <c r="X5228" s="9">
        <f t="shared" si="6631"/>
        <v>0.87999999999999545</v>
      </c>
      <c r="Y5228" s="14">
        <v>780</v>
      </c>
      <c r="Z5228" s="1">
        <v>82.56</v>
      </c>
      <c r="AA5228" s="1">
        <v>78.13</v>
      </c>
      <c r="AB5228" s="71">
        <f t="shared" si="6671"/>
        <v>4.4300000000000068</v>
      </c>
      <c r="AC5228" s="53"/>
    </row>
    <row r="5229" spans="1:29" x14ac:dyDescent="0.25">
      <c r="A5229" s="53">
        <v>7201004</v>
      </c>
      <c r="B5229" s="89" t="s">
        <v>2696</v>
      </c>
      <c r="C5229" s="53" t="s">
        <v>445</v>
      </c>
      <c r="D5229" s="49" t="s">
        <v>2507</v>
      </c>
      <c r="E5229" s="47">
        <f>VLOOKUP('2012 Accountability Database'!A5226,Dems1112!$A$2:$G$1082,3)</f>
        <v>0.11</v>
      </c>
      <c r="F5229" s="66"/>
      <c r="G5229" s="52"/>
      <c r="M5229" s="1" t="s">
        <v>4</v>
      </c>
      <c r="N5229" s="14" t="s">
        <v>2504</v>
      </c>
      <c r="O5229" s="5"/>
      <c r="P5229" s="44" t="str">
        <f t="shared" ref="P5229" si="6687">IF(K5232="Yes",IF(L5232="Yes","Yes","No"),"No")</f>
        <v>No</v>
      </c>
      <c r="Q5229" s="108"/>
      <c r="R5229" s="5" t="s">
        <v>1</v>
      </c>
      <c r="S5229" s="1" t="s">
        <v>5</v>
      </c>
      <c r="T5229" s="1" t="s">
        <v>7</v>
      </c>
      <c r="U5229" s="5">
        <v>573</v>
      </c>
      <c r="V5229" s="1">
        <v>73.3</v>
      </c>
      <c r="W5229" s="1">
        <v>72.930000000000007</v>
      </c>
      <c r="X5229" s="9">
        <f t="shared" si="6631"/>
        <v>0.36999999999999034</v>
      </c>
      <c r="Y5229" s="14">
        <v>409</v>
      </c>
      <c r="Z5229" s="1">
        <v>76.77</v>
      </c>
      <c r="AA5229" s="1">
        <v>71.44</v>
      </c>
      <c r="AB5229" s="71">
        <f t="shared" si="6671"/>
        <v>5.3299999999999983</v>
      </c>
      <c r="AC5229" s="53"/>
    </row>
    <row r="5230" spans="1:29" x14ac:dyDescent="0.25">
      <c r="A5230" s="53">
        <v>7201004</v>
      </c>
      <c r="B5230" s="89" t="s">
        <v>2696</v>
      </c>
      <c r="C5230" s="53" t="s">
        <v>445</v>
      </c>
      <c r="D5230" s="50" t="s">
        <v>2508</v>
      </c>
      <c r="E5230" s="47">
        <f>VLOOKUP('2012 Accountability Database'!A5226,Dems1112!$A$2:$G$1082,4)</f>
        <v>0.54</v>
      </c>
      <c r="F5230" s="65" t="s">
        <v>2486</v>
      </c>
      <c r="G5230" s="62"/>
      <c r="H5230" s="13" t="str">
        <f>IF(V5230&gt;94,"Met",IF(X5230="--","n/a",IF(X5230&gt;=0,"Met","Did Not Meet")))</f>
        <v>Met</v>
      </c>
      <c r="I5230" s="13" t="str">
        <f>IF(V5231&gt;94,"Met",IF(X5231="--","n/a",IF(X5231&gt;=0,"Met","Did Not Meet")))</f>
        <v>Met</v>
      </c>
      <c r="J5230" s="13"/>
      <c r="K5230" s="13" t="str">
        <f>IF(Z5230&gt;94,"Met",IF(AB5230="--","n/a",IF(AB5230&gt;=0,"Met","Did Not Meet")))</f>
        <v>Did Not Meet</v>
      </c>
      <c r="L5230" s="13" t="str">
        <f>IF(Z5231&gt;94,"Met",IF(AB5231="--","n/a",IF(AB5231&gt;=0,"Met","Did Not Meet")))</f>
        <v>Did Not Meet</v>
      </c>
      <c r="M5230" s="1" t="s">
        <v>4</v>
      </c>
      <c r="N5230" s="68" t="s">
        <v>2497</v>
      </c>
      <c r="O5230" s="35"/>
      <c r="P5230" s="44"/>
      <c r="Q5230" s="108"/>
      <c r="R5230" s="5" t="s">
        <v>6</v>
      </c>
      <c r="S5230" s="1" t="s">
        <v>2</v>
      </c>
      <c r="T5230" s="1" t="s">
        <v>3</v>
      </c>
      <c r="U5230" s="5">
        <v>353</v>
      </c>
      <c r="V5230" s="1">
        <v>84.42</v>
      </c>
      <c r="W5230" s="1">
        <v>82.96</v>
      </c>
      <c r="X5230" s="9">
        <f t="shared" si="6631"/>
        <v>1.460000000000008</v>
      </c>
      <c r="Y5230" s="14">
        <v>268</v>
      </c>
      <c r="Z5230" s="1">
        <v>64.180000000000007</v>
      </c>
      <c r="AA5230" s="1">
        <v>74.650000000000006</v>
      </c>
      <c r="AB5230" s="72">
        <f t="shared" si="6671"/>
        <v>-10.469999999999999</v>
      </c>
      <c r="AC5230" s="53"/>
    </row>
    <row r="5231" spans="1:29" x14ac:dyDescent="0.25">
      <c r="A5231" s="53">
        <v>7201004</v>
      </c>
      <c r="B5231" s="89" t="s">
        <v>2696</v>
      </c>
      <c r="C5231" s="53" t="s">
        <v>445</v>
      </c>
      <c r="D5231" s="50" t="s">
        <v>974</v>
      </c>
      <c r="E5231" s="47" t="str">
        <f>VLOOKUP('2012 Accountability Database'!A5226,Dems1112!$A$2:$G$1082,5)</f>
        <v>K-2</v>
      </c>
      <c r="F5231" s="65" t="s">
        <v>2487</v>
      </c>
      <c r="G5231" s="62"/>
      <c r="H5231" s="13" t="str">
        <f>IF(V5232&gt;94,"Met",IF(X5232="--","n/a",IF(X5232&gt;=0,"Met","Did Not Meet")))</f>
        <v>Did Not Meet</v>
      </c>
      <c r="I5231" s="13" t="str">
        <f>IF(V5233&gt;94,"Met",IF(X5233="--","n/a",IF(X5233&gt;=0,"Met","Did Not Meet")))</f>
        <v>Did Not Meet</v>
      </c>
      <c r="J5231" s="13"/>
      <c r="K5231" s="13" t="str">
        <f>IF(Z5232&gt;94,"Met",IF(AB5232="--","n/a",IF(AB5232&gt;=0,"Met","Did Not Meet")))</f>
        <v>Did Not Meet</v>
      </c>
      <c r="L5231" s="13" t="str">
        <f>IF(Z5233&gt;94,"Met",IF(AB5233="--","n/a",IF(AB5233&gt;=0,"Met","Did Not Meet")))</f>
        <v>Did Not Meet</v>
      </c>
      <c r="M5231" s="1" t="s">
        <v>4</v>
      </c>
      <c r="N5231" s="14"/>
      <c r="O5231" s="35" t="s">
        <v>2506</v>
      </c>
      <c r="P5231" s="83" t="str">
        <f t="shared" ref="P5231" si="6688">IF(P5226="No"," ", IF(P5228="No"," ",IF(P5227="No", " ",IF(P5229="No"," ","X"))))</f>
        <v xml:space="preserve"> </v>
      </c>
      <c r="Q5231" s="108"/>
      <c r="R5231" s="5" t="s">
        <v>6</v>
      </c>
      <c r="S5231" s="1" t="s">
        <v>2</v>
      </c>
      <c r="T5231" s="1" t="s">
        <v>7</v>
      </c>
      <c r="U5231" s="5">
        <v>199</v>
      </c>
      <c r="V5231" s="1">
        <v>82.91</v>
      </c>
      <c r="W5231" s="1">
        <v>77.2</v>
      </c>
      <c r="X5231" s="9">
        <f t="shared" si="6631"/>
        <v>5.7099999999999937</v>
      </c>
      <c r="Y5231" s="14">
        <v>152</v>
      </c>
      <c r="Z5231" s="1">
        <v>59.21</v>
      </c>
      <c r="AA5231" s="1">
        <v>66.12</v>
      </c>
      <c r="AB5231" s="72">
        <f t="shared" si="6671"/>
        <v>-6.9100000000000037</v>
      </c>
      <c r="AC5231" s="53"/>
    </row>
    <row r="5232" spans="1:29" ht="15.75" x14ac:dyDescent="0.25">
      <c r="A5232" s="53">
        <v>7201004</v>
      </c>
      <c r="B5232" s="89" t="s">
        <v>2696</v>
      </c>
      <c r="C5232" s="53" t="s">
        <v>445</v>
      </c>
      <c r="D5232" s="50" t="s">
        <v>975</v>
      </c>
      <c r="E5232" s="48" t="str">
        <f>VLOOKUP('2012 Accountability Database'!A5226,Dems1112!$A$2:$G$1082,6)</f>
        <v>1 (Northwest AR)</v>
      </c>
      <c r="F5232" s="66"/>
      <c r="G5232" s="63" t="s">
        <v>2488</v>
      </c>
      <c r="H5232" s="61" t="str">
        <f t="shared" ref="H5232:I5232" si="6689">IF(H5230="Met","Yes",IF(H5231="Met","Yes","No"))</f>
        <v>Yes</v>
      </c>
      <c r="I5232" s="61" t="str">
        <f t="shared" si="6689"/>
        <v>Yes</v>
      </c>
      <c r="J5232" s="55"/>
      <c r="K5232" s="61" t="str">
        <f t="shared" ref="K5232:L5232" si="6690">IF(K5230="Met","Yes",IF(K5231="Met","Yes","No"))</f>
        <v>No</v>
      </c>
      <c r="L5232" s="61" t="str">
        <f t="shared" si="6690"/>
        <v>No</v>
      </c>
      <c r="M5232" s="5" t="s">
        <v>4</v>
      </c>
      <c r="N5232" s="14"/>
      <c r="O5232" s="35" t="s">
        <v>2505</v>
      </c>
      <c r="P5232" s="83" t="str">
        <f t="shared" ref="P5232" si="6691">IF(P5231="X"," ",IF(P5233="X"," ","X"))</f>
        <v>X</v>
      </c>
      <c r="Q5232" s="94" t="s">
        <v>2759</v>
      </c>
      <c r="R5232" s="5" t="s">
        <v>6</v>
      </c>
      <c r="S5232" s="5" t="s">
        <v>5</v>
      </c>
      <c r="T5232" s="5" t="s">
        <v>3</v>
      </c>
      <c r="U5232" s="5">
        <v>1058</v>
      </c>
      <c r="V5232" s="5">
        <v>81.760000000000005</v>
      </c>
      <c r="W5232" s="5">
        <v>82.96</v>
      </c>
      <c r="X5232" s="8">
        <f t="shared" si="6631"/>
        <v>-1.1999999999999886</v>
      </c>
      <c r="Y5232" s="14">
        <v>780</v>
      </c>
      <c r="Z5232" s="5">
        <v>70.64</v>
      </c>
      <c r="AA5232" s="5">
        <v>74.650000000000006</v>
      </c>
      <c r="AB5232" s="72">
        <f t="shared" si="6671"/>
        <v>-4.0100000000000051</v>
      </c>
      <c r="AC5232" s="53"/>
    </row>
    <row r="5233" spans="1:29" x14ac:dyDescent="0.25">
      <c r="A5233" s="54">
        <v>7201004</v>
      </c>
      <c r="B5233" s="90" t="s">
        <v>2696</v>
      </c>
      <c r="C5233" s="54" t="s">
        <v>445</v>
      </c>
      <c r="D5233" s="4"/>
      <c r="E5233" s="4"/>
      <c r="F5233" s="67"/>
      <c r="G5233" s="64"/>
      <c r="H5233" s="43"/>
      <c r="I5233" s="43"/>
      <c r="J5233" s="43"/>
      <c r="K5233" s="43"/>
      <c r="L5233" s="43"/>
      <c r="M5233" s="4" t="s">
        <v>4</v>
      </c>
      <c r="N5233" s="15"/>
      <c r="O5233" s="38" t="s">
        <v>2482</v>
      </c>
      <c r="P5233" s="84" t="str">
        <f>IF(E5227="Achieving School"," ","X")</f>
        <v xml:space="preserve"> </v>
      </c>
      <c r="Q5233" s="91"/>
      <c r="R5233" s="4" t="s">
        <v>6</v>
      </c>
      <c r="S5233" s="4" t="s">
        <v>5</v>
      </c>
      <c r="T5233" s="4" t="s">
        <v>7</v>
      </c>
      <c r="U5233" s="4">
        <v>573</v>
      </c>
      <c r="V5233" s="4">
        <v>77.14</v>
      </c>
      <c r="W5233" s="4">
        <v>77.2</v>
      </c>
      <c r="X5233" s="7">
        <f t="shared" si="6631"/>
        <v>-6.0000000000002274E-2</v>
      </c>
      <c r="Y5233" s="15">
        <v>409</v>
      </c>
      <c r="Z5233" s="4">
        <v>63.81</v>
      </c>
      <c r="AA5233" s="4">
        <v>66.12</v>
      </c>
      <c r="AB5233" s="73">
        <f t="shared" si="6671"/>
        <v>-2.3100000000000023</v>
      </c>
      <c r="AC5233" s="54"/>
    </row>
    <row r="5234" spans="1:29" x14ac:dyDescent="0.25">
      <c r="A5234" s="1">
        <v>7202005</v>
      </c>
      <c r="B5234" s="87" t="s">
        <v>2697</v>
      </c>
      <c r="C5234" s="55" t="s">
        <v>453</v>
      </c>
      <c r="E5234" s="42"/>
      <c r="F5234" s="65" t="s">
        <v>2483</v>
      </c>
      <c r="G5234" s="62"/>
      <c r="H5234" s="37" t="str">
        <f>IF(V5234&gt;94,"Met",IF(X5234="--","n/a",IF(X5234&gt;=0,"Met","Did Not Meet")))</f>
        <v>Met</v>
      </c>
      <c r="I5234" s="37" t="str">
        <f>IF(V5235&gt;94,"Met",IF(X5235="--","n/a",IF(X5235&gt;=0,"Met","Did Not Meet")))</f>
        <v>Did Not Meet</v>
      </c>
      <c r="K5234" s="13" t="str">
        <f>IF(Z5234&gt;94,"Met",IF(AB5234="--","n/a",IF(AB5234&gt;=0,"Met","Did Not Meet")))</f>
        <v>Met</v>
      </c>
      <c r="L5234" s="13" t="str">
        <f>IF(Z5235&gt;94,"Met",IF(AB5235="--","n/a",IF(AB5235&gt;=0,"Met","Did Not Meet")))</f>
        <v>Met</v>
      </c>
      <c r="M5234" s="1" t="s">
        <v>9</v>
      </c>
      <c r="N5234" s="14" t="s">
        <v>2502</v>
      </c>
      <c r="O5234" s="5"/>
      <c r="P5234" s="44" t="str">
        <f t="shared" ref="P5234" si="6692">IF(H5236="Yes",IF(I5236="Yes","Yes","No"),"No")</f>
        <v>No</v>
      </c>
      <c r="Q5234" s="93"/>
      <c r="R5234" s="5" t="s">
        <v>1</v>
      </c>
      <c r="S5234" s="1" t="s">
        <v>2</v>
      </c>
      <c r="T5234" s="1" t="s">
        <v>3</v>
      </c>
      <c r="U5234" s="5">
        <v>333</v>
      </c>
      <c r="V5234" s="1">
        <v>85.89</v>
      </c>
      <c r="W5234" s="1">
        <v>85.87</v>
      </c>
      <c r="X5234" s="9">
        <f t="shared" si="6631"/>
        <v>1.9999999999996021E-2</v>
      </c>
      <c r="Y5234" s="14">
        <v>321</v>
      </c>
      <c r="Z5234" s="1">
        <v>85.05</v>
      </c>
      <c r="AA5234" s="1">
        <v>79.11</v>
      </c>
      <c r="AB5234" s="71">
        <f t="shared" si="6671"/>
        <v>5.9399999999999977</v>
      </c>
      <c r="AC5234" s="36"/>
    </row>
    <row r="5235" spans="1:29" ht="15.75" x14ac:dyDescent="0.25">
      <c r="A5235" s="53">
        <v>7202005</v>
      </c>
      <c r="B5235" s="89" t="s">
        <v>2697</v>
      </c>
      <c r="C5235" s="53" t="s">
        <v>453</v>
      </c>
      <c r="D5235" s="49" t="s">
        <v>2498</v>
      </c>
      <c r="E5235" s="34" t="str">
        <f>M5234</f>
        <v>Needs Improvement School</v>
      </c>
      <c r="F5235" s="65" t="s">
        <v>2484</v>
      </c>
      <c r="G5235" s="62"/>
      <c r="H5235" s="13" t="str">
        <f>IF(V5236&gt;94,"Met",IF(X5236="--","n/a",IF(X5236&gt;=0,"Met","Did Not Meet")))</f>
        <v>Did Not Meet</v>
      </c>
      <c r="I5235" s="13" t="str">
        <f>IF(V5237&gt;94,"Met",IF(X5237="--","n/a",IF(X5237&gt;=0,"Met","Did Not Meet")))</f>
        <v>Did Not Meet</v>
      </c>
      <c r="K5235" s="13" t="str">
        <f>IF(Z5236&gt;94,"Met",IF(AB5236="--","n/a",IF(AB5236&gt;=0,"Met","Did Not Meet")))</f>
        <v>Met</v>
      </c>
      <c r="L5235" s="13" t="str">
        <f>IF(Z5237&gt;94,"Met",IF(AB5237="--","n/a",IF(AB5237&gt;=0,"Met","Did Not Meet")))</f>
        <v>Met</v>
      </c>
      <c r="M5235" s="5" t="s">
        <v>9</v>
      </c>
      <c r="N5235" s="14" t="s">
        <v>2501</v>
      </c>
      <c r="O5235" s="5"/>
      <c r="P5235" s="44" t="str">
        <f t="shared" ref="P5235" si="6693">IF(K5236="Yes",IF(L5236="Yes","Yes","No"),"No")</f>
        <v>Yes</v>
      </c>
      <c r="Q5235" s="94" t="s">
        <v>2759</v>
      </c>
      <c r="R5235" s="5" t="s">
        <v>1</v>
      </c>
      <c r="S5235" s="5" t="s">
        <v>2</v>
      </c>
      <c r="T5235" s="5" t="s">
        <v>7</v>
      </c>
      <c r="U5235" s="5">
        <v>153</v>
      </c>
      <c r="V5235" s="5">
        <v>73.86</v>
      </c>
      <c r="W5235" s="5">
        <v>75.81</v>
      </c>
      <c r="X5235" s="8">
        <f t="shared" si="6631"/>
        <v>-1.9500000000000028</v>
      </c>
      <c r="Y5235" s="14">
        <v>142</v>
      </c>
      <c r="Z5235" s="5">
        <v>77.459999999999994</v>
      </c>
      <c r="AA5235" s="5">
        <v>70.8</v>
      </c>
      <c r="AB5235" s="71">
        <f t="shared" si="6671"/>
        <v>6.6599999999999966</v>
      </c>
      <c r="AC5235" s="53"/>
    </row>
    <row r="5236" spans="1:29" ht="15" customHeight="1" x14ac:dyDescent="0.25">
      <c r="A5236" s="53">
        <v>7202005</v>
      </c>
      <c r="B5236" s="89" t="s">
        <v>2697</v>
      </c>
      <c r="C5236" s="53" t="s">
        <v>453</v>
      </c>
      <c r="D5236" s="49" t="s">
        <v>2499</v>
      </c>
      <c r="E5236" s="35" t="str">
        <f>VLOOKUP('2012 Accountability Database'!$A5234,'2011 AYP'!A$2:B$1072,2)</f>
        <v xml:space="preserve"> MS (Met Standards)</v>
      </c>
      <c r="F5236" s="66"/>
      <c r="G5236" s="63" t="s">
        <v>2485</v>
      </c>
      <c r="H5236" s="60" t="str">
        <f t="shared" ref="H5236:I5236" si="6694">IF(H5234="Met","Yes",IF(H5235="Met","Yes","No"))</f>
        <v>Yes</v>
      </c>
      <c r="I5236" s="60" t="str">
        <f t="shared" si="6694"/>
        <v>No</v>
      </c>
      <c r="J5236" s="42"/>
      <c r="K5236" s="60" t="str">
        <f t="shared" ref="K5236:L5236" si="6695">IF(K5234="Met","Yes",IF(K5235="Met","Yes","No"))</f>
        <v>Yes</v>
      </c>
      <c r="L5236" s="60" t="str">
        <f t="shared" si="6695"/>
        <v>Yes</v>
      </c>
      <c r="M5236" s="1" t="s">
        <v>9</v>
      </c>
      <c r="N5236" s="14" t="s">
        <v>2503</v>
      </c>
      <c r="O5236" s="5"/>
      <c r="P5236" s="44" t="str">
        <f t="shared" ref="P5236" si="6696">IF(H5240="Yes",IF(I5240="Yes","Yes","No"),"No")</f>
        <v>No</v>
      </c>
      <c r="Q5236" s="108" t="s">
        <v>2758</v>
      </c>
      <c r="R5236" s="5" t="s">
        <v>1</v>
      </c>
      <c r="S5236" s="1" t="s">
        <v>5</v>
      </c>
      <c r="T5236" s="1" t="s">
        <v>3</v>
      </c>
      <c r="U5236" s="5">
        <v>961</v>
      </c>
      <c r="V5236" s="1">
        <v>84.81</v>
      </c>
      <c r="W5236" s="1">
        <v>85.87</v>
      </c>
      <c r="X5236" s="6">
        <f t="shared" si="6631"/>
        <v>-1.0600000000000023</v>
      </c>
      <c r="Y5236" s="14">
        <v>923</v>
      </c>
      <c r="Z5236" s="1">
        <v>79.31</v>
      </c>
      <c r="AA5236" s="1">
        <v>79.11</v>
      </c>
      <c r="AB5236" s="71">
        <f t="shared" si="6671"/>
        <v>0.20000000000000284</v>
      </c>
      <c r="AC5236" s="53"/>
    </row>
    <row r="5237" spans="1:29" x14ac:dyDescent="0.25">
      <c r="A5237" s="53">
        <v>7202005</v>
      </c>
      <c r="B5237" s="89" t="s">
        <v>2697</v>
      </c>
      <c r="C5237" s="53" t="s">
        <v>453</v>
      </c>
      <c r="D5237" s="49" t="s">
        <v>2507</v>
      </c>
      <c r="E5237" s="47">
        <f>VLOOKUP('2012 Accountability Database'!A5234,Dems1112!$A$2:$G$1082,3)</f>
        <v>0.13</v>
      </c>
      <c r="F5237" s="66"/>
      <c r="G5237" s="52"/>
      <c r="M5237" s="1" t="s">
        <v>9</v>
      </c>
      <c r="N5237" s="14" t="s">
        <v>2504</v>
      </c>
      <c r="O5237" s="5"/>
      <c r="P5237" s="44" t="str">
        <f t="shared" ref="P5237" si="6697">IF(K5240="Yes",IF(L5240="Yes","Yes","No"),"No")</f>
        <v>No</v>
      </c>
      <c r="Q5237" s="108"/>
      <c r="R5237" s="5" t="s">
        <v>1</v>
      </c>
      <c r="S5237" s="1" t="s">
        <v>5</v>
      </c>
      <c r="T5237" s="1" t="s">
        <v>7</v>
      </c>
      <c r="U5237" s="5">
        <v>460</v>
      </c>
      <c r="V5237" s="1">
        <v>72.61</v>
      </c>
      <c r="W5237" s="1">
        <v>75.81</v>
      </c>
      <c r="X5237" s="6">
        <f t="shared" si="6631"/>
        <v>-3.2000000000000028</v>
      </c>
      <c r="Y5237" s="14">
        <v>430</v>
      </c>
      <c r="Z5237" s="1">
        <v>72.790000000000006</v>
      </c>
      <c r="AA5237" s="1">
        <v>70.8</v>
      </c>
      <c r="AB5237" s="71">
        <f t="shared" si="6671"/>
        <v>1.9900000000000091</v>
      </c>
      <c r="AC5237" s="53"/>
    </row>
    <row r="5238" spans="1:29" x14ac:dyDescent="0.25">
      <c r="A5238" s="53">
        <v>7202005</v>
      </c>
      <c r="B5238" s="89" t="s">
        <v>2697</v>
      </c>
      <c r="C5238" s="53" t="s">
        <v>453</v>
      </c>
      <c r="D5238" s="50" t="s">
        <v>2508</v>
      </c>
      <c r="E5238" s="47">
        <f>VLOOKUP('2012 Accountability Database'!A5234,Dems1112!$A$2:$G$1082,4)</f>
        <v>0.43</v>
      </c>
      <c r="F5238" s="65" t="s">
        <v>2486</v>
      </c>
      <c r="G5238" s="62"/>
      <c r="H5238" s="13" t="str">
        <f>IF(V5238&gt;94,"Met",IF(X5238="--","n/a",IF(X5238&gt;=0,"Met","Did Not Meet")))</f>
        <v>Did Not Meet</v>
      </c>
      <c r="I5238" s="13" t="str">
        <f>IF(V5239&gt;94,"Met",IF(X5239="--","n/a",IF(X5239&gt;=0,"Met","Did Not Meet")))</f>
        <v>Did Not Meet</v>
      </c>
      <c r="J5238" s="13"/>
      <c r="K5238" s="13" t="str">
        <f>IF(Z5238&gt;94,"Met",IF(AB5238="--","n/a",IF(AB5238&gt;=0,"Met","Did Not Meet")))</f>
        <v>Did Not Meet</v>
      </c>
      <c r="L5238" s="13" t="str">
        <f>IF(Z5239&gt;94,"Met",IF(AB5239="--","n/a",IF(AB5239&gt;=0,"Met","Did Not Meet")))</f>
        <v>Did Not Meet</v>
      </c>
      <c r="M5238" s="1" t="s">
        <v>9</v>
      </c>
      <c r="N5238" s="68" t="s">
        <v>2497</v>
      </c>
      <c r="O5238" s="35"/>
      <c r="P5238" s="44"/>
      <c r="Q5238" s="108"/>
      <c r="R5238" s="5" t="s">
        <v>6</v>
      </c>
      <c r="S5238" s="1" t="s">
        <v>2</v>
      </c>
      <c r="T5238" s="1" t="s">
        <v>3</v>
      </c>
      <c r="U5238" s="5">
        <v>333</v>
      </c>
      <c r="V5238" s="1">
        <v>87.99</v>
      </c>
      <c r="W5238" s="1">
        <v>89.18</v>
      </c>
      <c r="X5238" s="6">
        <f t="shared" si="6631"/>
        <v>-1.1900000000000119</v>
      </c>
      <c r="Y5238" s="14">
        <v>321</v>
      </c>
      <c r="Z5238" s="1">
        <v>64.17</v>
      </c>
      <c r="AA5238" s="1">
        <v>65.709999999999994</v>
      </c>
      <c r="AB5238" s="72">
        <f t="shared" si="6671"/>
        <v>-1.539999999999992</v>
      </c>
      <c r="AC5238" s="53"/>
    </row>
    <row r="5239" spans="1:29" x14ac:dyDescent="0.25">
      <c r="A5239" s="53">
        <v>7202005</v>
      </c>
      <c r="B5239" s="89" t="s">
        <v>2697</v>
      </c>
      <c r="C5239" s="53" t="s">
        <v>453</v>
      </c>
      <c r="D5239" s="50" t="s">
        <v>974</v>
      </c>
      <c r="E5239" s="47" t="str">
        <f>VLOOKUP('2012 Accountability Database'!A5234,Dems1112!$A$2:$G$1082,5)</f>
        <v>4-5</v>
      </c>
      <c r="F5239" s="65" t="s">
        <v>2487</v>
      </c>
      <c r="G5239" s="62"/>
      <c r="H5239" s="13" t="str">
        <f>IF(V5240&gt;94,"Met",IF(X5240="--","n/a",IF(X5240&gt;=0,"Met","Did Not Meet")))</f>
        <v>Did Not Meet</v>
      </c>
      <c r="I5239" s="13" t="str">
        <f>IF(V5241&gt;94,"Met",IF(X5241="--","n/a",IF(X5241&gt;=0,"Met","Did Not Meet")))</f>
        <v>Did Not Meet</v>
      </c>
      <c r="J5239" s="13"/>
      <c r="K5239" s="13" t="str">
        <f>IF(Z5240&gt;94,"Met",IF(AB5240="--","n/a",IF(AB5240&gt;=0,"Met","Did Not Meet")))</f>
        <v>Did Not Meet</v>
      </c>
      <c r="L5239" s="13" t="str">
        <f>IF(Z5241&gt;94,"Met",IF(AB5241="--","n/a",IF(AB5241&gt;=0,"Met","Did Not Meet")))</f>
        <v>Did Not Meet</v>
      </c>
      <c r="M5239" s="5" t="s">
        <v>9</v>
      </c>
      <c r="N5239" s="14"/>
      <c r="O5239" s="35" t="s">
        <v>2506</v>
      </c>
      <c r="P5239" s="83" t="str">
        <f t="shared" ref="P5239" si="6698">IF(P5234="No"," ", IF(P5236="No"," ",IF(P5235="No", " ",IF(P5237="No"," ","X"))))</f>
        <v xml:space="preserve"> </v>
      </c>
      <c r="Q5239" s="108"/>
      <c r="R5239" s="5" t="s">
        <v>6</v>
      </c>
      <c r="S5239" s="5" t="s">
        <v>2</v>
      </c>
      <c r="T5239" s="5" t="s">
        <v>7</v>
      </c>
      <c r="U5239" s="5">
        <v>153</v>
      </c>
      <c r="V5239" s="5">
        <v>80.39</v>
      </c>
      <c r="W5239" s="5">
        <v>82.18</v>
      </c>
      <c r="X5239" s="8">
        <f t="shared" si="6631"/>
        <v>-1.7900000000000063</v>
      </c>
      <c r="Y5239" s="14">
        <v>142</v>
      </c>
      <c r="Z5239" s="5">
        <v>59.15</v>
      </c>
      <c r="AA5239" s="5">
        <v>60.62</v>
      </c>
      <c r="AB5239" s="72">
        <f t="shared" si="6671"/>
        <v>-1.4699999999999989</v>
      </c>
      <c r="AC5239" s="53"/>
    </row>
    <row r="5240" spans="1:29" ht="15.75" x14ac:dyDescent="0.25">
      <c r="A5240" s="53">
        <v>7202005</v>
      </c>
      <c r="B5240" s="89" t="s">
        <v>2697</v>
      </c>
      <c r="C5240" s="53" t="s">
        <v>453</v>
      </c>
      <c r="D5240" s="50" t="s">
        <v>975</v>
      </c>
      <c r="E5240" s="48" t="str">
        <f>VLOOKUP('2012 Accountability Database'!A5234,Dems1112!$A$2:$G$1082,6)</f>
        <v>1 (Northwest AR)</v>
      </c>
      <c r="F5240" s="66"/>
      <c r="G5240" s="63" t="s">
        <v>2488</v>
      </c>
      <c r="H5240" s="61" t="str">
        <f t="shared" ref="H5240:I5240" si="6699">IF(H5238="Met","Yes",IF(H5239="Met","Yes","No"))</f>
        <v>No</v>
      </c>
      <c r="I5240" s="61" t="str">
        <f t="shared" si="6699"/>
        <v>No</v>
      </c>
      <c r="J5240" s="55"/>
      <c r="K5240" s="61" t="str">
        <f t="shared" ref="K5240:L5240" si="6700">IF(K5238="Met","Yes",IF(K5239="Met","Yes","No"))</f>
        <v>No</v>
      </c>
      <c r="L5240" s="61" t="str">
        <f t="shared" si="6700"/>
        <v>No</v>
      </c>
      <c r="M5240" s="1" t="s">
        <v>9</v>
      </c>
      <c r="N5240" s="14"/>
      <c r="O5240" s="35" t="s">
        <v>2505</v>
      </c>
      <c r="P5240" s="83" t="str">
        <f t="shared" ref="P5240" si="6701">IF(P5239="X"," ",IF(P5241="X"," ","X"))</f>
        <v xml:space="preserve"> </v>
      </c>
      <c r="Q5240" s="94" t="s">
        <v>2759</v>
      </c>
      <c r="R5240" s="5" t="s">
        <v>6</v>
      </c>
      <c r="S5240" s="1" t="s">
        <v>5</v>
      </c>
      <c r="T5240" s="1" t="s">
        <v>3</v>
      </c>
      <c r="U5240" s="5">
        <v>961</v>
      </c>
      <c r="V5240" s="1">
        <v>87.62</v>
      </c>
      <c r="W5240" s="1">
        <v>89.18</v>
      </c>
      <c r="X5240" s="6">
        <f t="shared" si="6631"/>
        <v>-1.5600000000000023</v>
      </c>
      <c r="Y5240" s="14">
        <v>923</v>
      </c>
      <c r="Z5240" s="1">
        <v>65.010000000000005</v>
      </c>
      <c r="AA5240" s="1">
        <v>65.709999999999994</v>
      </c>
      <c r="AB5240" s="72">
        <f t="shared" si="6671"/>
        <v>-0.69999999999998863</v>
      </c>
      <c r="AC5240" s="53"/>
    </row>
    <row r="5241" spans="1:29" x14ac:dyDescent="0.25">
      <c r="A5241" s="54">
        <v>7202005</v>
      </c>
      <c r="B5241" s="90" t="s">
        <v>2697</v>
      </c>
      <c r="C5241" s="54" t="s">
        <v>453</v>
      </c>
      <c r="D5241" s="4"/>
      <c r="E5241" s="4"/>
      <c r="F5241" s="67"/>
      <c r="G5241" s="64"/>
      <c r="H5241" s="43"/>
      <c r="I5241" s="43"/>
      <c r="J5241" s="43"/>
      <c r="K5241" s="43"/>
      <c r="L5241" s="43"/>
      <c r="M5241" s="4" t="s">
        <v>9</v>
      </c>
      <c r="N5241" s="15"/>
      <c r="O5241" s="38" t="s">
        <v>2482</v>
      </c>
      <c r="P5241" s="84" t="str">
        <f>IF(E5235="Achieving School"," ","X")</f>
        <v>X</v>
      </c>
      <c r="Q5241" s="91"/>
      <c r="R5241" s="4" t="s">
        <v>6</v>
      </c>
      <c r="S5241" s="4" t="s">
        <v>5</v>
      </c>
      <c r="T5241" s="4" t="s">
        <v>7</v>
      </c>
      <c r="U5241" s="4">
        <v>460</v>
      </c>
      <c r="V5241" s="4">
        <v>79.569999999999993</v>
      </c>
      <c r="W5241" s="4">
        <v>82.18</v>
      </c>
      <c r="X5241" s="7">
        <f t="shared" si="6631"/>
        <v>-2.6100000000000136</v>
      </c>
      <c r="Y5241" s="15">
        <v>430</v>
      </c>
      <c r="Z5241" s="4">
        <v>59.3</v>
      </c>
      <c r="AA5241" s="4">
        <v>60.62</v>
      </c>
      <c r="AB5241" s="73">
        <f t="shared" si="6671"/>
        <v>-1.3200000000000003</v>
      </c>
      <c r="AC5241" s="54"/>
    </row>
    <row r="5242" spans="1:29" x14ac:dyDescent="0.25">
      <c r="A5242" s="1">
        <v>7203010</v>
      </c>
      <c r="B5242" s="87" t="s">
        <v>2698</v>
      </c>
      <c r="C5242" s="55" t="s">
        <v>454</v>
      </c>
      <c r="E5242" s="42"/>
      <c r="F5242" s="65" t="s">
        <v>2483</v>
      </c>
      <c r="G5242" s="62"/>
      <c r="H5242" s="37" t="str">
        <f>IF(V5242&gt;94,"Met",IF(X5242="--","n/a",IF(X5242&gt;=0,"Met","Did Not Meet")))</f>
        <v>Met</v>
      </c>
      <c r="I5242" s="37" t="str">
        <f>IF(V5243&gt;94,"Met",IF(X5243="--","n/a",IF(X5243&gt;=0,"Met","Did Not Meet")))</f>
        <v>Met</v>
      </c>
      <c r="K5242" s="13" t="str">
        <f>IF(Z5242&gt;94,"Met",IF(AB5242="--","n/a",IF(AB5242&gt;=0,"Met","Did Not Meet")))</f>
        <v>Met</v>
      </c>
      <c r="L5242" s="13" t="str">
        <f>IF(Z5243&gt;94,"Met",IF(AB5243="--","n/a",IF(AB5243&gt;=0,"Met","Did Not Meet")))</f>
        <v>Did Not Meet</v>
      </c>
      <c r="M5242" s="1" t="s">
        <v>9</v>
      </c>
      <c r="N5242" s="14" t="s">
        <v>2502</v>
      </c>
      <c r="O5242" s="5"/>
      <c r="P5242" s="44" t="str">
        <f t="shared" ref="P5242" si="6702">IF(H5244="Yes",IF(I5244="Yes","Yes","No"),"No")</f>
        <v>Yes</v>
      </c>
      <c r="Q5242" s="93"/>
      <c r="R5242" s="5" t="s">
        <v>1</v>
      </c>
      <c r="S5242" s="1" t="s">
        <v>2</v>
      </c>
      <c r="T5242" s="1" t="s">
        <v>3</v>
      </c>
      <c r="U5242" s="5">
        <v>169</v>
      </c>
      <c r="V5242" s="1">
        <v>74.56</v>
      </c>
      <c r="W5242" s="1">
        <v>73.239999999999995</v>
      </c>
      <c r="X5242" s="9">
        <f t="shared" si="6631"/>
        <v>1.3200000000000074</v>
      </c>
      <c r="Y5242" s="14">
        <v>96</v>
      </c>
      <c r="Z5242" s="1">
        <v>86.46</v>
      </c>
      <c r="AA5242" s="1">
        <v>86.05</v>
      </c>
      <c r="AB5242" s="71">
        <f t="shared" si="6671"/>
        <v>0.40999999999999659</v>
      </c>
      <c r="AC5242" s="36"/>
    </row>
    <row r="5243" spans="1:29" ht="15.75" x14ac:dyDescent="0.25">
      <c r="A5243" s="53">
        <v>7203010</v>
      </c>
      <c r="B5243" s="89" t="s">
        <v>2698</v>
      </c>
      <c r="C5243" s="53" t="s">
        <v>454</v>
      </c>
      <c r="D5243" s="49" t="s">
        <v>2498</v>
      </c>
      <c r="E5243" s="34" t="str">
        <f>M5242</f>
        <v>Needs Improvement School</v>
      </c>
      <c r="F5243" s="65" t="s">
        <v>2484</v>
      </c>
      <c r="G5243" s="62"/>
      <c r="H5243" s="13" t="str">
        <f>IF(V5244&gt;94,"Met",IF(X5244="--","n/a",IF(X5244&gt;=0,"Met","Did Not Meet")))</f>
        <v>Did Not Meet</v>
      </c>
      <c r="I5243" s="13" t="str">
        <f>IF(V5245&gt;94,"Met",IF(X5245="--","n/a",IF(X5245&gt;=0,"Met","Did Not Meet")))</f>
        <v>Did Not Meet</v>
      </c>
      <c r="K5243" s="13" t="str">
        <f>IF(Z5244&gt;94,"Met",IF(AB5244="--","n/a",IF(AB5244&gt;=0,"Met","Did Not Meet")))</f>
        <v>Did Not Meet</v>
      </c>
      <c r="L5243" s="13" t="str">
        <f>IF(Z5245&gt;94,"Met",IF(AB5245="--","n/a",IF(AB5245&gt;=0,"Met","Did Not Meet")))</f>
        <v>Did Not Meet</v>
      </c>
      <c r="M5243" s="1" t="s">
        <v>9</v>
      </c>
      <c r="N5243" s="14" t="s">
        <v>2501</v>
      </c>
      <c r="O5243" s="5"/>
      <c r="P5243" s="44" t="str">
        <f t="shared" ref="P5243" si="6703">IF(K5244="Yes",IF(L5244="Yes","Yes","No"),"No")</f>
        <v>No</v>
      </c>
      <c r="Q5243" s="94" t="s">
        <v>2759</v>
      </c>
      <c r="R5243" s="5" t="s">
        <v>1</v>
      </c>
      <c r="S5243" s="1" t="s">
        <v>2</v>
      </c>
      <c r="T5243" s="1" t="s">
        <v>7</v>
      </c>
      <c r="U5243" s="5">
        <v>142</v>
      </c>
      <c r="V5243" s="1">
        <v>71.13</v>
      </c>
      <c r="W5243" s="1">
        <v>69.92</v>
      </c>
      <c r="X5243" s="9">
        <f t="shared" si="6631"/>
        <v>1.2099999999999937</v>
      </c>
      <c r="Y5243" s="14">
        <v>77</v>
      </c>
      <c r="Z5243" s="1">
        <v>83.12</v>
      </c>
      <c r="AA5243" s="1">
        <v>84.11</v>
      </c>
      <c r="AB5243" s="72">
        <f t="shared" si="6671"/>
        <v>-0.98999999999999488</v>
      </c>
      <c r="AC5243" s="53"/>
    </row>
    <row r="5244" spans="1:29" ht="15" customHeight="1" x14ac:dyDescent="0.25">
      <c r="A5244" s="53">
        <v>7203010</v>
      </c>
      <c r="B5244" s="89" t="s">
        <v>2698</v>
      </c>
      <c r="C5244" s="53" t="s">
        <v>454</v>
      </c>
      <c r="D5244" s="49" t="s">
        <v>2499</v>
      </c>
      <c r="E5244" s="35" t="str">
        <f>VLOOKUP('2012 Accountability Database'!$A5242,'2011 AYP'!A$2:B$1072,2)</f>
        <v xml:space="preserve"> A (Alert)</v>
      </c>
      <c r="F5244" s="66"/>
      <c r="G5244" s="63" t="s">
        <v>2485</v>
      </c>
      <c r="H5244" s="60" t="str">
        <f t="shared" ref="H5244:I5244" si="6704">IF(H5242="Met","Yes",IF(H5243="Met","Yes","No"))</f>
        <v>Yes</v>
      </c>
      <c r="I5244" s="60" t="str">
        <f t="shared" si="6704"/>
        <v>Yes</v>
      </c>
      <c r="J5244" s="42"/>
      <c r="K5244" s="60" t="str">
        <f t="shared" ref="K5244:L5244" si="6705">IF(K5242="Met","Yes",IF(K5243="Met","Yes","No"))</f>
        <v>Yes</v>
      </c>
      <c r="L5244" s="60" t="str">
        <f t="shared" si="6705"/>
        <v>No</v>
      </c>
      <c r="M5244" s="5" t="s">
        <v>9</v>
      </c>
      <c r="N5244" s="14" t="s">
        <v>2503</v>
      </c>
      <c r="O5244" s="5"/>
      <c r="P5244" s="44" t="str">
        <f t="shared" ref="P5244" si="6706">IF(H5248="Yes",IF(I5248="Yes","Yes","No"),"No")</f>
        <v>No</v>
      </c>
      <c r="Q5244" s="108" t="s">
        <v>2758</v>
      </c>
      <c r="R5244" s="5" t="s">
        <v>1</v>
      </c>
      <c r="S5244" s="5" t="s">
        <v>5</v>
      </c>
      <c r="T5244" s="5" t="s">
        <v>3</v>
      </c>
      <c r="U5244" s="5">
        <v>477</v>
      </c>
      <c r="V5244" s="5">
        <v>71.28</v>
      </c>
      <c r="W5244" s="5">
        <v>73.239999999999995</v>
      </c>
      <c r="X5244" s="8">
        <f t="shared" si="6631"/>
        <v>-1.9599999999999937</v>
      </c>
      <c r="Y5244" s="14">
        <v>286</v>
      </c>
      <c r="Z5244" s="5">
        <v>85.31</v>
      </c>
      <c r="AA5244" s="5">
        <v>86.05</v>
      </c>
      <c r="AB5244" s="72">
        <f t="shared" si="6671"/>
        <v>-0.73999999999999488</v>
      </c>
      <c r="AC5244" s="53"/>
    </row>
    <row r="5245" spans="1:29" x14ac:dyDescent="0.25">
      <c r="A5245" s="53">
        <v>7203010</v>
      </c>
      <c r="B5245" s="89" t="s">
        <v>2698</v>
      </c>
      <c r="C5245" s="53" t="s">
        <v>454</v>
      </c>
      <c r="D5245" s="49" t="s">
        <v>2507</v>
      </c>
      <c r="E5245" s="47">
        <f>VLOOKUP('2012 Accountability Database'!A5242,Dems1112!$A$2:$G$1082,3)</f>
        <v>0.56000000000000005</v>
      </c>
      <c r="F5245" s="66"/>
      <c r="G5245" s="52"/>
      <c r="M5245" s="5" t="s">
        <v>9</v>
      </c>
      <c r="N5245" s="14" t="s">
        <v>2504</v>
      </c>
      <c r="O5245" s="5"/>
      <c r="P5245" s="44" t="str">
        <f t="shared" ref="P5245" si="6707">IF(K5248="Yes",IF(L5248="Yes","Yes","No"),"No")</f>
        <v>No</v>
      </c>
      <c r="Q5245" s="108"/>
      <c r="R5245" s="5" t="s">
        <v>1</v>
      </c>
      <c r="S5245" s="5" t="s">
        <v>5</v>
      </c>
      <c r="T5245" s="5" t="s">
        <v>7</v>
      </c>
      <c r="U5245" s="5">
        <v>393</v>
      </c>
      <c r="V5245" s="5">
        <v>67.680000000000007</v>
      </c>
      <c r="W5245" s="5">
        <v>69.92</v>
      </c>
      <c r="X5245" s="8">
        <f t="shared" si="6631"/>
        <v>-2.2399999999999949</v>
      </c>
      <c r="Y5245" s="14">
        <v>233</v>
      </c>
      <c r="Z5245" s="5">
        <v>83.26</v>
      </c>
      <c r="AA5245" s="5">
        <v>84.11</v>
      </c>
      <c r="AB5245" s="72">
        <f t="shared" si="6671"/>
        <v>-0.84999999999999432</v>
      </c>
      <c r="AC5245" s="53"/>
    </row>
    <row r="5246" spans="1:29" x14ac:dyDescent="0.25">
      <c r="A5246" s="53">
        <v>7203010</v>
      </c>
      <c r="B5246" s="89" t="s">
        <v>2698</v>
      </c>
      <c r="C5246" s="53" t="s">
        <v>454</v>
      </c>
      <c r="D5246" s="50" t="s">
        <v>2508</v>
      </c>
      <c r="E5246" s="47">
        <f>VLOOKUP('2012 Accountability Database'!A5242,Dems1112!$A$2:$G$1082,4)</f>
        <v>0.79</v>
      </c>
      <c r="F5246" s="65" t="s">
        <v>2486</v>
      </c>
      <c r="G5246" s="62"/>
      <c r="H5246" s="13" t="str">
        <f>IF(V5246&gt;94,"Met",IF(X5246="--","n/a",IF(X5246&gt;=0,"Met","Did Not Meet")))</f>
        <v>Did Not Meet</v>
      </c>
      <c r="I5246" s="13" t="str">
        <f>IF(V5247&gt;94,"Met",IF(X5247="--","n/a",IF(X5247&gt;=0,"Met","Did Not Meet")))</f>
        <v>Met</v>
      </c>
      <c r="J5246" s="13"/>
      <c r="K5246" s="13" t="str">
        <f>IF(Z5246&gt;94,"Met",IF(AB5246="--","n/a",IF(AB5246&gt;=0,"Met","Did Not Meet")))</f>
        <v>Did Not Meet</v>
      </c>
      <c r="L5246" s="13" t="str">
        <f>IF(Z5247&gt;94,"Met",IF(AB5247="--","n/a",IF(AB5247&gt;=0,"Met","Did Not Meet")))</f>
        <v>Did Not Meet</v>
      </c>
      <c r="M5246" s="1" t="s">
        <v>9</v>
      </c>
      <c r="N5246" s="68" t="s">
        <v>2497</v>
      </c>
      <c r="O5246" s="35"/>
      <c r="P5246" s="44"/>
      <c r="Q5246" s="108"/>
      <c r="R5246" s="5" t="s">
        <v>6</v>
      </c>
      <c r="S5246" s="1" t="s">
        <v>2</v>
      </c>
      <c r="T5246" s="1" t="s">
        <v>3</v>
      </c>
      <c r="U5246" s="5">
        <v>169</v>
      </c>
      <c r="V5246" s="1">
        <v>75.739999999999995</v>
      </c>
      <c r="W5246" s="1">
        <v>76.650000000000006</v>
      </c>
      <c r="X5246" s="6">
        <f t="shared" si="6631"/>
        <v>-0.9100000000000108</v>
      </c>
      <c r="Y5246" s="14">
        <v>96</v>
      </c>
      <c r="Z5246" s="1">
        <v>46.88</v>
      </c>
      <c r="AA5246" s="1">
        <v>73.099999999999994</v>
      </c>
      <c r="AB5246" s="72">
        <f t="shared" si="6671"/>
        <v>-26.219999999999992</v>
      </c>
      <c r="AC5246" s="53"/>
    </row>
    <row r="5247" spans="1:29" x14ac:dyDescent="0.25">
      <c r="A5247" s="53">
        <v>7203010</v>
      </c>
      <c r="B5247" s="89" t="s">
        <v>2698</v>
      </c>
      <c r="C5247" s="53" t="s">
        <v>454</v>
      </c>
      <c r="D5247" s="50" t="s">
        <v>974</v>
      </c>
      <c r="E5247" s="47" t="str">
        <f>VLOOKUP('2012 Accountability Database'!A5242,Dems1112!$A$2:$G$1082,5)</f>
        <v>K-5</v>
      </c>
      <c r="F5247" s="65" t="s">
        <v>2487</v>
      </c>
      <c r="G5247" s="62"/>
      <c r="H5247" s="13" t="str">
        <f>IF(V5248&gt;94,"Met",IF(X5248="--","n/a",IF(X5248&gt;=0,"Met","Did Not Meet")))</f>
        <v>Did Not Meet</v>
      </c>
      <c r="I5247" s="13" t="str">
        <f>IF(V5249&gt;94,"Met",IF(X5249="--","n/a",IF(X5249&gt;=0,"Met","Did Not Meet")))</f>
        <v>Did Not Meet</v>
      </c>
      <c r="J5247" s="13"/>
      <c r="K5247" s="13" t="str">
        <f>IF(Z5248&gt;94,"Met",IF(AB5248="--","n/a",IF(AB5248&gt;=0,"Met","Did Not Meet")))</f>
        <v>Did Not Meet</v>
      </c>
      <c r="L5247" s="13" t="str">
        <f>IF(Z5249&gt;94,"Met",IF(AB5249="--","n/a",IF(AB5249&gt;=0,"Met","Did Not Meet")))</f>
        <v>Did Not Meet</v>
      </c>
      <c r="M5247" s="5" t="s">
        <v>9</v>
      </c>
      <c r="N5247" s="14"/>
      <c r="O5247" s="35" t="s">
        <v>2506</v>
      </c>
      <c r="P5247" s="83" t="str">
        <f t="shared" ref="P5247" si="6708">IF(P5242="No"," ", IF(P5244="No"," ",IF(P5243="No", " ",IF(P5245="No"," ","X"))))</f>
        <v xml:space="preserve"> </v>
      </c>
      <c r="Q5247" s="108"/>
      <c r="R5247" s="5" t="s">
        <v>6</v>
      </c>
      <c r="S5247" s="5" t="s">
        <v>2</v>
      </c>
      <c r="T5247" s="5" t="s">
        <v>7</v>
      </c>
      <c r="U5247" s="5">
        <v>142</v>
      </c>
      <c r="V5247" s="5">
        <v>73.94</v>
      </c>
      <c r="W5247" s="5">
        <v>72.709999999999994</v>
      </c>
      <c r="X5247" s="11">
        <f t="shared" si="6631"/>
        <v>1.230000000000004</v>
      </c>
      <c r="Y5247" s="14">
        <v>77</v>
      </c>
      <c r="Z5247" s="5">
        <v>42.86</v>
      </c>
      <c r="AA5247" s="5">
        <v>69.45</v>
      </c>
      <c r="AB5247" s="72">
        <f t="shared" si="6671"/>
        <v>-26.590000000000003</v>
      </c>
      <c r="AC5247" s="53"/>
    </row>
    <row r="5248" spans="1:29" ht="15.75" x14ac:dyDescent="0.25">
      <c r="A5248" s="53">
        <v>7203010</v>
      </c>
      <c r="B5248" s="89" t="s">
        <v>2698</v>
      </c>
      <c r="C5248" s="53" t="s">
        <v>454</v>
      </c>
      <c r="D5248" s="50" t="s">
        <v>975</v>
      </c>
      <c r="E5248" s="48" t="str">
        <f>VLOOKUP('2012 Accountability Database'!A5242,Dems1112!$A$2:$G$1082,6)</f>
        <v>1 (Northwest AR)</v>
      </c>
      <c r="F5248" s="66"/>
      <c r="G5248" s="63" t="s">
        <v>2488</v>
      </c>
      <c r="H5248" s="61" t="str">
        <f t="shared" ref="H5248:I5248" si="6709">IF(H5246="Met","Yes",IF(H5247="Met","Yes","No"))</f>
        <v>No</v>
      </c>
      <c r="I5248" s="61" t="str">
        <f t="shared" si="6709"/>
        <v>Yes</v>
      </c>
      <c r="J5248" s="55"/>
      <c r="K5248" s="61" t="str">
        <f t="shared" ref="K5248:L5248" si="6710">IF(K5246="Met","Yes",IF(K5247="Met","Yes","No"))</f>
        <v>No</v>
      </c>
      <c r="L5248" s="61" t="str">
        <f t="shared" si="6710"/>
        <v>No</v>
      </c>
      <c r="M5248" s="1" t="s">
        <v>9</v>
      </c>
      <c r="N5248" s="14"/>
      <c r="O5248" s="35" t="s">
        <v>2505</v>
      </c>
      <c r="P5248" s="83" t="str">
        <f t="shared" ref="P5248" si="6711">IF(P5247="X"," ",IF(P5249="X"," ","X"))</f>
        <v xml:space="preserve"> </v>
      </c>
      <c r="Q5248" s="94" t="s">
        <v>2759</v>
      </c>
      <c r="R5248" s="5" t="s">
        <v>6</v>
      </c>
      <c r="S5248" s="1" t="s">
        <v>5</v>
      </c>
      <c r="T5248" s="1" t="s">
        <v>3</v>
      </c>
      <c r="U5248" s="5">
        <v>477</v>
      </c>
      <c r="V5248" s="1">
        <v>73.38</v>
      </c>
      <c r="W5248" s="1">
        <v>76.650000000000006</v>
      </c>
      <c r="X5248" s="6">
        <f t="shared" si="6631"/>
        <v>-3.2700000000000102</v>
      </c>
      <c r="Y5248" s="14">
        <v>286</v>
      </c>
      <c r="Z5248" s="1">
        <v>58.04</v>
      </c>
      <c r="AA5248" s="1">
        <v>73.099999999999994</v>
      </c>
      <c r="AB5248" s="72">
        <f t="shared" si="6671"/>
        <v>-15.059999999999995</v>
      </c>
      <c r="AC5248" s="53"/>
    </row>
    <row r="5249" spans="1:29" x14ac:dyDescent="0.25">
      <c r="A5249" s="54">
        <v>7203010</v>
      </c>
      <c r="B5249" s="90" t="s">
        <v>2698</v>
      </c>
      <c r="C5249" s="54" t="s">
        <v>454</v>
      </c>
      <c r="D5249" s="4"/>
      <c r="E5249" s="4"/>
      <c r="F5249" s="67"/>
      <c r="G5249" s="64"/>
      <c r="H5249" s="43"/>
      <c r="I5249" s="43"/>
      <c r="J5249" s="43"/>
      <c r="K5249" s="43"/>
      <c r="L5249" s="43"/>
      <c r="M5249" s="4" t="s">
        <v>9</v>
      </c>
      <c r="N5249" s="15"/>
      <c r="O5249" s="38" t="s">
        <v>2482</v>
      </c>
      <c r="P5249" s="84" t="str">
        <f>IF(E5243="Achieving School"," ","X")</f>
        <v>X</v>
      </c>
      <c r="Q5249" s="91"/>
      <c r="R5249" s="4" t="s">
        <v>6</v>
      </c>
      <c r="S5249" s="4" t="s">
        <v>5</v>
      </c>
      <c r="T5249" s="4" t="s">
        <v>7</v>
      </c>
      <c r="U5249" s="4">
        <v>393</v>
      </c>
      <c r="V5249" s="4">
        <v>70.23</v>
      </c>
      <c r="W5249" s="4">
        <v>72.709999999999994</v>
      </c>
      <c r="X5249" s="7">
        <f t="shared" si="6631"/>
        <v>-2.4799999999999898</v>
      </c>
      <c r="Y5249" s="15">
        <v>233</v>
      </c>
      <c r="Z5249" s="4">
        <v>54.51</v>
      </c>
      <c r="AA5249" s="4">
        <v>69.45</v>
      </c>
      <c r="AB5249" s="73">
        <f t="shared" si="6671"/>
        <v>-14.940000000000005</v>
      </c>
      <c r="AC5249" s="54"/>
    </row>
    <row r="5250" spans="1:29" x14ac:dyDescent="0.25">
      <c r="A5250" s="1">
        <v>7203012</v>
      </c>
      <c r="B5250" s="87" t="s">
        <v>2698</v>
      </c>
      <c r="C5250" s="55" t="s">
        <v>455</v>
      </c>
      <c r="E5250" s="42"/>
      <c r="F5250" s="65" t="s">
        <v>2483</v>
      </c>
      <c r="G5250" s="62"/>
      <c r="H5250" s="37" t="str">
        <f>IF(V5250&gt;94,"Met",IF(X5250="--","n/a",IF(X5250&gt;=0,"Met","Did Not Meet")))</f>
        <v>Did Not Meet</v>
      </c>
      <c r="I5250" s="37" t="str">
        <f>IF(V5251&gt;94,"Met",IF(X5251="--","n/a",IF(X5251&gt;=0,"Met","Did Not Meet")))</f>
        <v>Did Not Meet</v>
      </c>
      <c r="K5250" s="13" t="str">
        <f>IF(Z5250&gt;94,"Met",IF(AB5250="--","n/a",IF(AB5250&gt;=0,"Met","Did Not Meet")))</f>
        <v>Met</v>
      </c>
      <c r="L5250" s="13" t="str">
        <f>IF(Z5251&gt;94,"Met",IF(AB5251="--","n/a",IF(AB5251&gt;=0,"Met","Did Not Meet")))</f>
        <v>Met</v>
      </c>
      <c r="M5250" s="5" t="s">
        <v>4</v>
      </c>
      <c r="N5250" s="14" t="s">
        <v>2502</v>
      </c>
      <c r="O5250" s="5"/>
      <c r="P5250" s="44" t="str">
        <f t="shared" ref="P5250" si="6712">IF(H5252="Yes",IF(I5252="Yes","Yes","No"),"No")</f>
        <v>No</v>
      </c>
      <c r="Q5250" s="93"/>
      <c r="R5250" s="5" t="s">
        <v>1</v>
      </c>
      <c r="S5250" s="5" t="s">
        <v>2</v>
      </c>
      <c r="T5250" s="5" t="s">
        <v>3</v>
      </c>
      <c r="U5250" s="5">
        <v>252</v>
      </c>
      <c r="V5250" s="5">
        <v>84.52</v>
      </c>
      <c r="W5250" s="5">
        <v>91.27</v>
      </c>
      <c r="X5250" s="8">
        <f t="shared" ref="X5250:X5313" si="6713">V5250-W5250</f>
        <v>-6.75</v>
      </c>
      <c r="Y5250" s="14">
        <v>152</v>
      </c>
      <c r="Z5250" s="5">
        <v>90.79</v>
      </c>
      <c r="AA5250" s="5">
        <v>82.63</v>
      </c>
      <c r="AB5250" s="71">
        <f t="shared" si="6671"/>
        <v>8.1600000000000108</v>
      </c>
      <c r="AC5250" s="36"/>
    </row>
    <row r="5251" spans="1:29" ht="15.75" x14ac:dyDescent="0.25">
      <c r="A5251" s="53">
        <v>7203012</v>
      </c>
      <c r="B5251" s="89" t="s">
        <v>2698</v>
      </c>
      <c r="C5251" s="53" t="s">
        <v>455</v>
      </c>
      <c r="D5251" s="49" t="s">
        <v>2498</v>
      </c>
      <c r="E5251" s="34" t="str">
        <f>M5250</f>
        <v>Achieving School</v>
      </c>
      <c r="F5251" s="65" t="s">
        <v>2484</v>
      </c>
      <c r="G5251" s="62"/>
      <c r="H5251" s="13" t="str">
        <f>IF(V5252&gt;94,"Met",IF(X5252="--","n/a",IF(X5252&gt;=0,"Met","Did Not Meet")))</f>
        <v>Did Not Meet</v>
      </c>
      <c r="I5251" s="13" t="str">
        <f>IF(V5253&gt;94,"Met",IF(X5253="--","n/a",IF(X5253&gt;=0,"Met","Did Not Meet")))</f>
        <v>Did Not Meet</v>
      </c>
      <c r="K5251" s="13" t="str">
        <f>IF(Z5252&gt;94,"Met",IF(AB5252="--","n/a",IF(AB5252&gt;=0,"Met","Did Not Meet")))</f>
        <v>Did Not Meet</v>
      </c>
      <c r="L5251" s="13" t="str">
        <f>IF(Z5253&gt;94,"Met",IF(AB5253="--","n/a",IF(AB5253&gt;=0,"Met","Did Not Meet")))</f>
        <v>Did Not Meet</v>
      </c>
      <c r="M5251" s="1" t="s">
        <v>4</v>
      </c>
      <c r="N5251" s="14" t="s">
        <v>2501</v>
      </c>
      <c r="O5251" s="5"/>
      <c r="P5251" s="44" t="str">
        <f t="shared" ref="P5251" si="6714">IF(K5252="Yes",IF(L5252="Yes","Yes","No"),"No")</f>
        <v>Yes</v>
      </c>
      <c r="Q5251" s="94" t="s">
        <v>2759</v>
      </c>
      <c r="R5251" s="5" t="s">
        <v>1</v>
      </c>
      <c r="S5251" s="1" t="s">
        <v>2</v>
      </c>
      <c r="T5251" s="1" t="s">
        <v>7</v>
      </c>
      <c r="U5251" s="5">
        <v>122</v>
      </c>
      <c r="V5251" s="1">
        <v>73.77</v>
      </c>
      <c r="W5251" s="1">
        <v>83.82</v>
      </c>
      <c r="X5251" s="6">
        <f t="shared" si="6713"/>
        <v>-10.049999999999997</v>
      </c>
      <c r="Y5251" s="14">
        <v>70</v>
      </c>
      <c r="Z5251" s="1">
        <v>85.71</v>
      </c>
      <c r="AA5251" s="1">
        <v>80.84</v>
      </c>
      <c r="AB5251" s="71">
        <f t="shared" si="6671"/>
        <v>4.8699999999999903</v>
      </c>
      <c r="AC5251" s="53"/>
    </row>
    <row r="5252" spans="1:29" ht="15" customHeight="1" x14ac:dyDescent="0.25">
      <c r="A5252" s="53">
        <v>7203012</v>
      </c>
      <c r="B5252" s="89" t="s">
        <v>2698</v>
      </c>
      <c r="C5252" s="53" t="s">
        <v>455</v>
      </c>
      <c r="D5252" s="49" t="s">
        <v>2499</v>
      </c>
      <c r="E5252" s="35" t="str">
        <f>VLOOKUP('2012 Accountability Database'!$A5250,'2011 AYP'!A$2:B$1072,2)</f>
        <v xml:space="preserve"> MS (Met Standards)</v>
      </c>
      <c r="F5252" s="66"/>
      <c r="G5252" s="63" t="s">
        <v>2485</v>
      </c>
      <c r="H5252" s="60" t="str">
        <f t="shared" ref="H5252:I5252" si="6715">IF(H5250="Met","Yes",IF(H5251="Met","Yes","No"))</f>
        <v>No</v>
      </c>
      <c r="I5252" s="60" t="str">
        <f t="shared" si="6715"/>
        <v>No</v>
      </c>
      <c r="J5252" s="42"/>
      <c r="K5252" s="60" t="str">
        <f t="shared" ref="K5252:L5252" si="6716">IF(K5250="Met","Yes",IF(K5251="Met","Yes","No"))</f>
        <v>Yes</v>
      </c>
      <c r="L5252" s="60" t="str">
        <f t="shared" si="6716"/>
        <v>Yes</v>
      </c>
      <c r="M5252" s="1" t="s">
        <v>4</v>
      </c>
      <c r="N5252" s="14" t="s">
        <v>2503</v>
      </c>
      <c r="O5252" s="5"/>
      <c r="P5252" s="44" t="str">
        <f t="shared" ref="P5252" si="6717">IF(H5256="Yes",IF(I5256="Yes","Yes","No"),"No")</f>
        <v>No</v>
      </c>
      <c r="Q5252" s="108" t="s">
        <v>2758</v>
      </c>
      <c r="R5252" s="5" t="s">
        <v>1</v>
      </c>
      <c r="S5252" s="1" t="s">
        <v>5</v>
      </c>
      <c r="T5252" s="1" t="s">
        <v>3</v>
      </c>
      <c r="U5252" s="5">
        <v>700</v>
      </c>
      <c r="V5252" s="1">
        <v>86.29</v>
      </c>
      <c r="W5252" s="1">
        <v>91.27</v>
      </c>
      <c r="X5252" s="6">
        <f t="shared" si="6713"/>
        <v>-4.9799999999999898</v>
      </c>
      <c r="Y5252" s="14">
        <v>434</v>
      </c>
      <c r="Z5252" s="1">
        <v>80.88</v>
      </c>
      <c r="AA5252" s="1">
        <v>82.63</v>
      </c>
      <c r="AB5252" s="72">
        <f t="shared" si="6671"/>
        <v>-1.75</v>
      </c>
      <c r="AC5252" s="53"/>
    </row>
    <row r="5253" spans="1:29" x14ac:dyDescent="0.25">
      <c r="A5253" s="53">
        <v>7203012</v>
      </c>
      <c r="B5253" s="89" t="s">
        <v>2698</v>
      </c>
      <c r="C5253" s="53" t="s">
        <v>455</v>
      </c>
      <c r="D5253" s="49" t="s">
        <v>2507</v>
      </c>
      <c r="E5253" s="47">
        <f>VLOOKUP('2012 Accountability Database'!A5250,Dems1112!$A$2:$G$1082,3)</f>
        <v>0.31</v>
      </c>
      <c r="F5253" s="66"/>
      <c r="G5253" s="52"/>
      <c r="M5253" s="1" t="s">
        <v>4</v>
      </c>
      <c r="N5253" s="14" t="s">
        <v>2504</v>
      </c>
      <c r="O5253" s="5"/>
      <c r="P5253" s="44" t="str">
        <f t="shared" ref="P5253" si="6718">IF(K5256="Yes",IF(L5256="Yes","Yes","No"),"No")</f>
        <v>Yes</v>
      </c>
      <c r="Q5253" s="108"/>
      <c r="R5253" s="5" t="s">
        <v>1</v>
      </c>
      <c r="S5253" s="1" t="s">
        <v>5</v>
      </c>
      <c r="T5253" s="1" t="s">
        <v>7</v>
      </c>
      <c r="U5253" s="5">
        <v>324</v>
      </c>
      <c r="V5253" s="1">
        <v>75.31</v>
      </c>
      <c r="W5253" s="1">
        <v>83.82</v>
      </c>
      <c r="X5253" s="6">
        <f t="shared" si="6713"/>
        <v>-8.5099999999999909</v>
      </c>
      <c r="Y5253" s="14">
        <v>192</v>
      </c>
      <c r="Z5253" s="1">
        <v>77.08</v>
      </c>
      <c r="AA5253" s="1">
        <v>80.84</v>
      </c>
      <c r="AB5253" s="72">
        <f t="shared" si="6671"/>
        <v>-3.7600000000000051</v>
      </c>
      <c r="AC5253" s="53"/>
    </row>
    <row r="5254" spans="1:29" x14ac:dyDescent="0.25">
      <c r="A5254" s="53">
        <v>7203012</v>
      </c>
      <c r="B5254" s="89" t="s">
        <v>2698</v>
      </c>
      <c r="C5254" s="53" t="s">
        <v>455</v>
      </c>
      <c r="D5254" s="50" t="s">
        <v>2508</v>
      </c>
      <c r="E5254" s="47">
        <f>VLOOKUP('2012 Accountability Database'!A5250,Dems1112!$A$2:$G$1082,4)</f>
        <v>0.43</v>
      </c>
      <c r="F5254" s="65" t="s">
        <v>2486</v>
      </c>
      <c r="G5254" s="62"/>
      <c r="H5254" s="13" t="str">
        <f>IF(V5254&gt;94,"Met",IF(X5254="--","n/a",IF(X5254&gt;=0,"Met","Did Not Meet")))</f>
        <v>Did Not Meet</v>
      </c>
      <c r="I5254" s="13" t="str">
        <f>IF(V5255&gt;94,"Met",IF(X5255="--","n/a",IF(X5255&gt;=0,"Met","Did Not Meet")))</f>
        <v>Did Not Meet</v>
      </c>
      <c r="J5254" s="13"/>
      <c r="K5254" s="13" t="str">
        <f>IF(Z5254&gt;94,"Met",IF(AB5254="--","n/a",IF(AB5254&gt;=0,"Met","Did Not Meet")))</f>
        <v>Met</v>
      </c>
      <c r="L5254" s="13" t="str">
        <f>IF(Z5255&gt;94,"Met",IF(AB5255="--","n/a",IF(AB5255&gt;=0,"Met","Did Not Meet")))</f>
        <v>Met</v>
      </c>
      <c r="M5254" s="1" t="s">
        <v>4</v>
      </c>
      <c r="N5254" s="68" t="s">
        <v>2497</v>
      </c>
      <c r="O5254" s="35"/>
      <c r="P5254" s="44"/>
      <c r="Q5254" s="108"/>
      <c r="R5254" s="5" t="s">
        <v>6</v>
      </c>
      <c r="S5254" s="1" t="s">
        <v>2</v>
      </c>
      <c r="T5254" s="1" t="s">
        <v>3</v>
      </c>
      <c r="U5254" s="5">
        <v>252</v>
      </c>
      <c r="V5254" s="1">
        <v>90.08</v>
      </c>
      <c r="W5254" s="1">
        <v>91.7</v>
      </c>
      <c r="X5254" s="6">
        <f t="shared" si="6713"/>
        <v>-1.6200000000000045</v>
      </c>
      <c r="Y5254" s="14">
        <v>152</v>
      </c>
      <c r="Z5254" s="1">
        <v>69.739999999999995</v>
      </c>
      <c r="AA5254" s="1">
        <v>67.05</v>
      </c>
      <c r="AB5254" s="71">
        <f t="shared" si="6671"/>
        <v>2.6899999999999977</v>
      </c>
      <c r="AC5254" s="53"/>
    </row>
    <row r="5255" spans="1:29" x14ac:dyDescent="0.25">
      <c r="A5255" s="53">
        <v>7203012</v>
      </c>
      <c r="B5255" s="89" t="s">
        <v>2698</v>
      </c>
      <c r="C5255" s="53" t="s">
        <v>455</v>
      </c>
      <c r="D5255" s="50" t="s">
        <v>974</v>
      </c>
      <c r="E5255" s="47" t="str">
        <f>VLOOKUP('2012 Accountability Database'!A5250,Dems1112!$A$2:$G$1082,5)</f>
        <v>K-5</v>
      </c>
      <c r="F5255" s="65" t="s">
        <v>2487</v>
      </c>
      <c r="G5255" s="62"/>
      <c r="H5255" s="13" t="str">
        <f>IF(V5256&gt;94,"Met",IF(X5256="--","n/a",IF(X5256&gt;=0,"Met","Did Not Meet")))</f>
        <v>Did Not Meet</v>
      </c>
      <c r="I5255" s="13" t="str">
        <f>IF(V5257&gt;94,"Met",IF(X5257="--","n/a",IF(X5257&gt;=0,"Met","Did Not Meet")))</f>
        <v>Did Not Meet</v>
      </c>
      <c r="J5255" s="13"/>
      <c r="K5255" s="13" t="str">
        <f>IF(Z5256&gt;94,"Met",IF(AB5256="--","n/a",IF(AB5256&gt;=0,"Met","Did Not Meet")))</f>
        <v>Did Not Meet</v>
      </c>
      <c r="L5255" s="13" t="str">
        <f>IF(Z5257&gt;94,"Met",IF(AB5257="--","n/a",IF(AB5257&gt;=0,"Met","Did Not Meet")))</f>
        <v>Did Not Meet</v>
      </c>
      <c r="M5255" s="1" t="s">
        <v>4</v>
      </c>
      <c r="N5255" s="14"/>
      <c r="O5255" s="35" t="s">
        <v>2506</v>
      </c>
      <c r="P5255" s="83" t="str">
        <f t="shared" ref="P5255" si="6719">IF(P5250="No"," ", IF(P5252="No"," ",IF(P5251="No", " ",IF(P5253="No"," ","X"))))</f>
        <v xml:space="preserve"> </v>
      </c>
      <c r="Q5255" s="108"/>
      <c r="R5255" s="5" t="s">
        <v>6</v>
      </c>
      <c r="S5255" s="1" t="s">
        <v>2</v>
      </c>
      <c r="T5255" s="1" t="s">
        <v>7</v>
      </c>
      <c r="U5255" s="5">
        <v>122</v>
      </c>
      <c r="V5255" s="1">
        <v>83.61</v>
      </c>
      <c r="W5255" s="1">
        <v>86.65</v>
      </c>
      <c r="X5255" s="6">
        <f t="shared" si="6713"/>
        <v>-3.0400000000000063</v>
      </c>
      <c r="Y5255" s="14">
        <v>70</v>
      </c>
      <c r="Z5255" s="1">
        <v>64.290000000000006</v>
      </c>
      <c r="AA5255" s="1">
        <v>56.22</v>
      </c>
      <c r="AB5255" s="71">
        <f t="shared" si="6671"/>
        <v>8.0700000000000074</v>
      </c>
      <c r="AC5255" s="53"/>
    </row>
    <row r="5256" spans="1:29" ht="15.75" x14ac:dyDescent="0.25">
      <c r="A5256" s="53">
        <v>7203012</v>
      </c>
      <c r="B5256" s="89" t="s">
        <v>2698</v>
      </c>
      <c r="C5256" s="53" t="s">
        <v>455</v>
      </c>
      <c r="D5256" s="50" t="s">
        <v>975</v>
      </c>
      <c r="E5256" s="48" t="str">
        <f>VLOOKUP('2012 Accountability Database'!A5250,Dems1112!$A$2:$G$1082,6)</f>
        <v>1 (Northwest AR)</v>
      </c>
      <c r="F5256" s="66"/>
      <c r="G5256" s="63" t="s">
        <v>2488</v>
      </c>
      <c r="H5256" s="61" t="str">
        <f t="shared" ref="H5256:I5256" si="6720">IF(H5254="Met","Yes",IF(H5255="Met","Yes","No"))</f>
        <v>No</v>
      </c>
      <c r="I5256" s="61" t="str">
        <f t="shared" si="6720"/>
        <v>No</v>
      </c>
      <c r="J5256" s="55"/>
      <c r="K5256" s="61" t="str">
        <f t="shared" ref="K5256:L5256" si="6721">IF(K5254="Met","Yes",IF(K5255="Met","Yes","No"))</f>
        <v>Yes</v>
      </c>
      <c r="L5256" s="61" t="str">
        <f t="shared" si="6721"/>
        <v>Yes</v>
      </c>
      <c r="M5256" s="5" t="s">
        <v>4</v>
      </c>
      <c r="N5256" s="14"/>
      <c r="O5256" s="35" t="s">
        <v>2505</v>
      </c>
      <c r="P5256" s="83" t="str">
        <f t="shared" ref="P5256" si="6722">IF(P5255="X"," ",IF(P5257="X"," ","X"))</f>
        <v>X</v>
      </c>
      <c r="Q5256" s="94" t="s">
        <v>2759</v>
      </c>
      <c r="R5256" s="5" t="s">
        <v>6</v>
      </c>
      <c r="S5256" s="5" t="s">
        <v>5</v>
      </c>
      <c r="T5256" s="5" t="s">
        <v>3</v>
      </c>
      <c r="U5256" s="5">
        <v>701</v>
      </c>
      <c r="V5256" s="5">
        <v>89.73</v>
      </c>
      <c r="W5256" s="5">
        <v>91.7</v>
      </c>
      <c r="X5256" s="8">
        <f t="shared" si="6713"/>
        <v>-1.9699999999999989</v>
      </c>
      <c r="Y5256" s="14">
        <v>434</v>
      </c>
      <c r="Z5256" s="5">
        <v>65.209999999999994</v>
      </c>
      <c r="AA5256" s="5">
        <v>67.05</v>
      </c>
      <c r="AB5256" s="72">
        <f t="shared" si="6671"/>
        <v>-1.8400000000000034</v>
      </c>
      <c r="AC5256" s="53"/>
    </row>
    <row r="5257" spans="1:29" x14ac:dyDescent="0.25">
      <c r="A5257" s="54">
        <v>7203012</v>
      </c>
      <c r="B5257" s="90" t="s">
        <v>2698</v>
      </c>
      <c r="C5257" s="54" t="s">
        <v>455</v>
      </c>
      <c r="D5257" s="4"/>
      <c r="E5257" s="4"/>
      <c r="F5257" s="67"/>
      <c r="G5257" s="64"/>
      <c r="H5257" s="43"/>
      <c r="I5257" s="43"/>
      <c r="J5257" s="43"/>
      <c r="K5257" s="43"/>
      <c r="L5257" s="43"/>
      <c r="M5257" s="4" t="s">
        <v>4</v>
      </c>
      <c r="N5257" s="15"/>
      <c r="O5257" s="38" t="s">
        <v>2482</v>
      </c>
      <c r="P5257" s="84" t="str">
        <f>IF(E5251="Achieving School"," ","X")</f>
        <v xml:space="preserve"> </v>
      </c>
      <c r="Q5257" s="91"/>
      <c r="R5257" s="4" t="s">
        <v>6</v>
      </c>
      <c r="S5257" s="4" t="s">
        <v>5</v>
      </c>
      <c r="T5257" s="4" t="s">
        <v>7</v>
      </c>
      <c r="U5257" s="4">
        <v>325</v>
      </c>
      <c r="V5257" s="4">
        <v>83.69</v>
      </c>
      <c r="W5257" s="4">
        <v>86.65</v>
      </c>
      <c r="X5257" s="7">
        <f t="shared" si="6713"/>
        <v>-2.960000000000008</v>
      </c>
      <c r="Y5257" s="15">
        <v>192</v>
      </c>
      <c r="Z5257" s="4">
        <v>55.73</v>
      </c>
      <c r="AA5257" s="4">
        <v>56.22</v>
      </c>
      <c r="AB5257" s="73">
        <f t="shared" si="6671"/>
        <v>-0.49000000000000199</v>
      </c>
      <c r="AC5257" s="54"/>
    </row>
    <row r="5258" spans="1:29" x14ac:dyDescent="0.25">
      <c r="A5258" s="1">
        <v>7203013</v>
      </c>
      <c r="B5258" s="87" t="s">
        <v>2698</v>
      </c>
      <c r="C5258" s="55" t="s">
        <v>456</v>
      </c>
      <c r="E5258" s="42"/>
      <c r="F5258" s="65" t="s">
        <v>2483</v>
      </c>
      <c r="G5258" s="62"/>
      <c r="H5258" s="37" t="str">
        <f>IF(V5258&gt;94,"Met",IF(X5258="--","n/a",IF(X5258&gt;=0,"Met","Did Not Meet")))</f>
        <v>Met</v>
      </c>
      <c r="I5258" s="37" t="str">
        <f>IF(V5259&gt;94,"Met",IF(X5259="--","n/a",IF(X5259&gt;=0,"Met","Did Not Meet")))</f>
        <v>Met</v>
      </c>
      <c r="K5258" s="13" t="str">
        <f>IF(Z5258&gt;94,"Met",IF(AB5258="--","n/a",IF(AB5258&gt;=0,"Met","Did Not Meet")))</f>
        <v>Met</v>
      </c>
      <c r="L5258" s="13" t="str">
        <f>IF(Z5259&gt;94,"Met",IF(AB5259="--","n/a",IF(AB5259&gt;=0,"Met","Did Not Meet")))</f>
        <v>Met</v>
      </c>
      <c r="M5258" s="1" t="s">
        <v>4</v>
      </c>
      <c r="N5258" s="14" t="s">
        <v>2502</v>
      </c>
      <c r="O5258" s="5"/>
      <c r="P5258" s="44" t="str">
        <f t="shared" ref="P5258" si="6723">IF(H5260="Yes",IF(I5260="Yes","Yes","No"),"No")</f>
        <v>Yes</v>
      </c>
      <c r="Q5258" s="93"/>
      <c r="R5258" s="5" t="s">
        <v>1</v>
      </c>
      <c r="S5258" s="1" t="s">
        <v>2</v>
      </c>
      <c r="T5258" s="1" t="s">
        <v>3</v>
      </c>
      <c r="U5258" s="5">
        <v>185</v>
      </c>
      <c r="V5258" s="1">
        <v>86.49</v>
      </c>
      <c r="W5258" s="1">
        <v>84.64</v>
      </c>
      <c r="X5258" s="9">
        <f t="shared" si="6713"/>
        <v>1.8499999999999943</v>
      </c>
      <c r="Y5258" s="14">
        <v>116</v>
      </c>
      <c r="Z5258" s="1">
        <v>82.76</v>
      </c>
      <c r="AA5258" s="1">
        <v>78.72</v>
      </c>
      <c r="AB5258" s="71">
        <f t="shared" si="6671"/>
        <v>4.0400000000000063</v>
      </c>
      <c r="AC5258" s="36"/>
    </row>
    <row r="5259" spans="1:29" ht="15.75" x14ac:dyDescent="0.25">
      <c r="A5259" s="53">
        <v>7203013</v>
      </c>
      <c r="B5259" s="89" t="s">
        <v>2698</v>
      </c>
      <c r="C5259" s="53" t="s">
        <v>456</v>
      </c>
      <c r="D5259" s="49" t="s">
        <v>2498</v>
      </c>
      <c r="E5259" s="34" t="str">
        <f>M5258</f>
        <v>Achieving School</v>
      </c>
      <c r="F5259" s="65" t="s">
        <v>2484</v>
      </c>
      <c r="G5259" s="62"/>
      <c r="H5259" s="13" t="str">
        <f>IF(V5260&gt;94,"Met",IF(X5260="--","n/a",IF(X5260&gt;=0,"Met","Did Not Meet")))</f>
        <v>Did Not Meet</v>
      </c>
      <c r="I5259" s="13" t="str">
        <f>IF(V5261&gt;94,"Met",IF(X5261="--","n/a",IF(X5261&gt;=0,"Met","Did Not Meet")))</f>
        <v>Did Not Meet</v>
      </c>
      <c r="K5259" s="13" t="str">
        <f>IF(Z5260&gt;94,"Met",IF(AB5260="--","n/a",IF(AB5260&gt;=0,"Met","Did Not Meet")))</f>
        <v>Did Not Meet</v>
      </c>
      <c r="L5259" s="13" t="str">
        <f>IF(Z5261&gt;94,"Met",IF(AB5261="--","n/a",IF(AB5261&gt;=0,"Met","Did Not Meet")))</f>
        <v>Met</v>
      </c>
      <c r="M5259" s="1" t="s">
        <v>4</v>
      </c>
      <c r="N5259" s="14" t="s">
        <v>2501</v>
      </c>
      <c r="O5259" s="5"/>
      <c r="P5259" s="44" t="str">
        <f t="shared" ref="P5259" si="6724">IF(K5260="Yes",IF(L5260="Yes","Yes","No"),"No")</f>
        <v>Yes</v>
      </c>
      <c r="Q5259" s="94" t="s">
        <v>2759</v>
      </c>
      <c r="R5259" s="5" t="s">
        <v>1</v>
      </c>
      <c r="S5259" s="1" t="s">
        <v>2</v>
      </c>
      <c r="T5259" s="1" t="s">
        <v>7</v>
      </c>
      <c r="U5259" s="5">
        <v>110</v>
      </c>
      <c r="V5259" s="1">
        <v>80</v>
      </c>
      <c r="W5259" s="1">
        <v>75.930000000000007</v>
      </c>
      <c r="X5259" s="9">
        <f t="shared" si="6713"/>
        <v>4.0699999999999932</v>
      </c>
      <c r="Y5259" s="14">
        <v>76</v>
      </c>
      <c r="Z5259" s="1">
        <v>78.95</v>
      </c>
      <c r="AA5259" s="1">
        <v>74.87</v>
      </c>
      <c r="AB5259" s="71">
        <f t="shared" si="6671"/>
        <v>4.0799999999999983</v>
      </c>
      <c r="AC5259" s="53"/>
    </row>
    <row r="5260" spans="1:29" ht="15" customHeight="1" x14ac:dyDescent="0.25">
      <c r="A5260" s="53">
        <v>7203013</v>
      </c>
      <c r="B5260" s="89" t="s">
        <v>2698</v>
      </c>
      <c r="C5260" s="53" t="s">
        <v>456</v>
      </c>
      <c r="D5260" s="49" t="s">
        <v>2499</v>
      </c>
      <c r="E5260" s="35" t="str">
        <f>VLOOKUP('2012 Accountability Database'!$A5258,'2011 AYP'!A$2:B$1072,2)</f>
        <v xml:space="preserve"> A (Alert)</v>
      </c>
      <c r="F5260" s="66"/>
      <c r="G5260" s="63" t="s">
        <v>2485</v>
      </c>
      <c r="H5260" s="60" t="str">
        <f t="shared" ref="H5260:I5260" si="6725">IF(H5258="Met","Yes",IF(H5259="Met","Yes","No"))</f>
        <v>Yes</v>
      </c>
      <c r="I5260" s="60" t="str">
        <f t="shared" si="6725"/>
        <v>Yes</v>
      </c>
      <c r="J5260" s="42"/>
      <c r="K5260" s="60" t="str">
        <f t="shared" ref="K5260:L5260" si="6726">IF(K5258="Met","Yes",IF(K5259="Met","Yes","No"))</f>
        <v>Yes</v>
      </c>
      <c r="L5260" s="60" t="str">
        <f t="shared" si="6726"/>
        <v>Yes</v>
      </c>
      <c r="M5260" s="1" t="s">
        <v>4</v>
      </c>
      <c r="N5260" s="14" t="s">
        <v>2503</v>
      </c>
      <c r="O5260" s="5"/>
      <c r="P5260" s="44" t="str">
        <f t="shared" ref="P5260" si="6727">IF(H5264="Yes",IF(I5264="Yes","Yes","No"),"No")</f>
        <v>Yes</v>
      </c>
      <c r="Q5260" s="108" t="s">
        <v>2758</v>
      </c>
      <c r="R5260" s="5" t="s">
        <v>1</v>
      </c>
      <c r="S5260" s="1" t="s">
        <v>5</v>
      </c>
      <c r="T5260" s="1" t="s">
        <v>3</v>
      </c>
      <c r="U5260" s="5">
        <v>535</v>
      </c>
      <c r="V5260" s="1">
        <v>83.36</v>
      </c>
      <c r="W5260" s="1">
        <v>84.64</v>
      </c>
      <c r="X5260" s="6">
        <f t="shared" si="6713"/>
        <v>-1.2800000000000011</v>
      </c>
      <c r="Y5260" s="14">
        <v>338</v>
      </c>
      <c r="Z5260" s="1">
        <v>77.81</v>
      </c>
      <c r="AA5260" s="1">
        <v>78.72</v>
      </c>
      <c r="AB5260" s="72">
        <f t="shared" si="6671"/>
        <v>-0.90999999999999659</v>
      </c>
      <c r="AC5260" s="53"/>
    </row>
    <row r="5261" spans="1:29" x14ac:dyDescent="0.25">
      <c r="A5261" s="53">
        <v>7203013</v>
      </c>
      <c r="B5261" s="89" t="s">
        <v>2698</v>
      </c>
      <c r="C5261" s="53" t="s">
        <v>456</v>
      </c>
      <c r="D5261" s="49" t="s">
        <v>2507</v>
      </c>
      <c r="E5261" s="47">
        <f>VLOOKUP('2012 Accountability Database'!A5258,Dems1112!$A$2:$G$1082,3)</f>
        <v>0.25</v>
      </c>
      <c r="F5261" s="66"/>
      <c r="G5261" s="52"/>
      <c r="M5261" s="1" t="s">
        <v>4</v>
      </c>
      <c r="N5261" s="14" t="s">
        <v>2504</v>
      </c>
      <c r="O5261" s="5"/>
      <c r="P5261" s="44" t="str">
        <f t="shared" ref="P5261" si="6728">IF(K5264="Yes",IF(L5264="Yes","Yes","No"),"No")</f>
        <v>No</v>
      </c>
      <c r="Q5261" s="108"/>
      <c r="R5261" s="5" t="s">
        <v>1</v>
      </c>
      <c r="S5261" s="1" t="s">
        <v>5</v>
      </c>
      <c r="T5261" s="1" t="s">
        <v>7</v>
      </c>
      <c r="U5261" s="5">
        <v>308</v>
      </c>
      <c r="V5261" s="1">
        <v>75.650000000000006</v>
      </c>
      <c r="W5261" s="1">
        <v>75.930000000000007</v>
      </c>
      <c r="X5261" s="6">
        <f t="shared" si="6713"/>
        <v>-0.28000000000000114</v>
      </c>
      <c r="Y5261" s="14">
        <v>193</v>
      </c>
      <c r="Z5261" s="1">
        <v>75.13</v>
      </c>
      <c r="AA5261" s="1">
        <v>74.87</v>
      </c>
      <c r="AB5261" s="71">
        <f t="shared" si="6671"/>
        <v>0.25999999999999091</v>
      </c>
      <c r="AC5261" s="53"/>
    </row>
    <row r="5262" spans="1:29" x14ac:dyDescent="0.25">
      <c r="A5262" s="53">
        <v>7203013</v>
      </c>
      <c r="B5262" s="89" t="s">
        <v>2698</v>
      </c>
      <c r="C5262" s="53" t="s">
        <v>456</v>
      </c>
      <c r="D5262" s="50" t="s">
        <v>2508</v>
      </c>
      <c r="E5262" s="47">
        <f>VLOOKUP('2012 Accountability Database'!A5258,Dems1112!$A$2:$G$1082,4)</f>
        <v>0.49</v>
      </c>
      <c r="F5262" s="65" t="s">
        <v>2486</v>
      </c>
      <c r="G5262" s="62"/>
      <c r="H5262" s="13" t="str">
        <f>IF(V5262&gt;94,"Met",IF(X5262="--","n/a",IF(X5262&gt;=0,"Met","Did Not Meet")))</f>
        <v>Did Not Meet</v>
      </c>
      <c r="I5262" s="13" t="str">
        <f>IF(V5263&gt;94,"Met",IF(X5263="--","n/a",IF(X5263&gt;=0,"Met","Did Not Meet")))</f>
        <v>Met</v>
      </c>
      <c r="J5262" s="13"/>
      <c r="K5262" s="13" t="str">
        <f>IF(Z5262&gt;94,"Met",IF(AB5262="--","n/a",IF(AB5262&gt;=0,"Met","Did Not Meet")))</f>
        <v>Did Not Meet</v>
      </c>
      <c r="L5262" s="13" t="str">
        <f>IF(Z5263&gt;94,"Met",IF(AB5263="--","n/a",IF(AB5263&gt;=0,"Met","Did Not Meet")))</f>
        <v>Did Not Meet</v>
      </c>
      <c r="M5262" s="1" t="s">
        <v>4</v>
      </c>
      <c r="N5262" s="68" t="s">
        <v>2497</v>
      </c>
      <c r="O5262" s="35"/>
      <c r="P5262" s="44"/>
      <c r="Q5262" s="108"/>
      <c r="R5262" s="5" t="s">
        <v>6</v>
      </c>
      <c r="S5262" s="1" t="s">
        <v>2</v>
      </c>
      <c r="T5262" s="1" t="s">
        <v>3</v>
      </c>
      <c r="U5262" s="5">
        <v>185</v>
      </c>
      <c r="V5262" s="1">
        <v>80.540000000000006</v>
      </c>
      <c r="W5262" s="1">
        <v>81.99</v>
      </c>
      <c r="X5262" s="6">
        <f t="shared" si="6713"/>
        <v>-1.4499999999999886</v>
      </c>
      <c r="Y5262" s="14">
        <v>116</v>
      </c>
      <c r="Z5262" s="1">
        <v>44.83</v>
      </c>
      <c r="AA5262" s="1">
        <v>62.35</v>
      </c>
      <c r="AB5262" s="72">
        <f t="shared" si="6671"/>
        <v>-17.520000000000003</v>
      </c>
      <c r="AC5262" s="53"/>
    </row>
    <row r="5263" spans="1:29" x14ac:dyDescent="0.25">
      <c r="A5263" s="53">
        <v>7203013</v>
      </c>
      <c r="B5263" s="89" t="s">
        <v>2698</v>
      </c>
      <c r="C5263" s="53" t="s">
        <v>456</v>
      </c>
      <c r="D5263" s="50" t="s">
        <v>974</v>
      </c>
      <c r="E5263" s="47" t="str">
        <f>VLOOKUP('2012 Accountability Database'!A5258,Dems1112!$A$2:$G$1082,5)</f>
        <v>K-5</v>
      </c>
      <c r="F5263" s="65" t="s">
        <v>2487</v>
      </c>
      <c r="G5263" s="62"/>
      <c r="H5263" s="13" t="str">
        <f>IF(V5264&gt;94,"Met",IF(X5264="--","n/a",IF(X5264&gt;=0,"Met","Did Not Meet")))</f>
        <v>Met</v>
      </c>
      <c r="I5263" s="13" t="str">
        <f>IF(V5265&gt;94,"Met",IF(X5265="--","n/a",IF(X5265&gt;=0,"Met","Did Not Meet")))</f>
        <v>Met</v>
      </c>
      <c r="J5263" s="13"/>
      <c r="K5263" s="13" t="str">
        <f>IF(Z5264&gt;94,"Met",IF(AB5264="--","n/a",IF(AB5264&gt;=0,"Met","Did Not Meet")))</f>
        <v>Did Not Meet</v>
      </c>
      <c r="L5263" s="13" t="str">
        <f>IF(Z5265&gt;94,"Met",IF(AB5265="--","n/a",IF(AB5265&gt;=0,"Met","Did Not Meet")))</f>
        <v>Did Not Meet</v>
      </c>
      <c r="M5263" s="1" t="s">
        <v>4</v>
      </c>
      <c r="N5263" s="14"/>
      <c r="O5263" s="35" t="s">
        <v>2506</v>
      </c>
      <c r="P5263" s="83" t="str">
        <f t="shared" ref="P5263" si="6729">IF(P5258="No"," ", IF(P5260="No"," ",IF(P5259="No", " ",IF(P5261="No"," ","X"))))</f>
        <v xml:space="preserve"> </v>
      </c>
      <c r="Q5263" s="108"/>
      <c r="R5263" s="5" t="s">
        <v>6</v>
      </c>
      <c r="S5263" s="1" t="s">
        <v>2</v>
      </c>
      <c r="T5263" s="1" t="s">
        <v>7</v>
      </c>
      <c r="U5263" s="5">
        <v>110</v>
      </c>
      <c r="V5263" s="1">
        <v>76.36</v>
      </c>
      <c r="W5263" s="1">
        <v>75</v>
      </c>
      <c r="X5263" s="9">
        <f t="shared" si="6713"/>
        <v>1.3599999999999994</v>
      </c>
      <c r="Y5263" s="14">
        <v>76</v>
      </c>
      <c r="Z5263" s="1">
        <v>34.21</v>
      </c>
      <c r="AA5263" s="1">
        <v>57.13</v>
      </c>
      <c r="AB5263" s="72">
        <f t="shared" si="6671"/>
        <v>-22.92</v>
      </c>
      <c r="AC5263" s="53"/>
    </row>
    <row r="5264" spans="1:29" ht="15.75" x14ac:dyDescent="0.25">
      <c r="A5264" s="53">
        <v>7203013</v>
      </c>
      <c r="B5264" s="89" t="s">
        <v>2698</v>
      </c>
      <c r="C5264" s="53" t="s">
        <v>456</v>
      </c>
      <c r="D5264" s="50" t="s">
        <v>975</v>
      </c>
      <c r="E5264" s="48" t="str">
        <f>VLOOKUP('2012 Accountability Database'!A5258,Dems1112!$A$2:$G$1082,6)</f>
        <v>1 (Northwest AR)</v>
      </c>
      <c r="F5264" s="66"/>
      <c r="G5264" s="63" t="s">
        <v>2488</v>
      </c>
      <c r="H5264" s="61" t="str">
        <f t="shared" ref="H5264:I5264" si="6730">IF(H5262="Met","Yes",IF(H5263="Met","Yes","No"))</f>
        <v>Yes</v>
      </c>
      <c r="I5264" s="61" t="str">
        <f t="shared" si="6730"/>
        <v>Yes</v>
      </c>
      <c r="J5264" s="55"/>
      <c r="K5264" s="61" t="str">
        <f t="shared" ref="K5264:L5264" si="6731">IF(K5262="Met","Yes",IF(K5263="Met","Yes","No"))</f>
        <v>No</v>
      </c>
      <c r="L5264" s="61" t="str">
        <f t="shared" si="6731"/>
        <v>No</v>
      </c>
      <c r="M5264" s="1" t="s">
        <v>4</v>
      </c>
      <c r="N5264" s="14"/>
      <c r="O5264" s="35" t="s">
        <v>2505</v>
      </c>
      <c r="P5264" s="83" t="str">
        <f t="shared" ref="P5264" si="6732">IF(P5263="X"," ",IF(P5265="X"," ","X"))</f>
        <v>X</v>
      </c>
      <c r="Q5264" s="94" t="s">
        <v>2759</v>
      </c>
      <c r="R5264" s="5" t="s">
        <v>6</v>
      </c>
      <c r="S5264" s="1" t="s">
        <v>5</v>
      </c>
      <c r="T5264" s="1" t="s">
        <v>3</v>
      </c>
      <c r="U5264" s="5">
        <v>535</v>
      </c>
      <c r="V5264" s="1">
        <v>82.24</v>
      </c>
      <c r="W5264" s="1">
        <v>81.99</v>
      </c>
      <c r="X5264" s="9">
        <f t="shared" si="6713"/>
        <v>0.25</v>
      </c>
      <c r="Y5264" s="14">
        <v>338</v>
      </c>
      <c r="Z5264" s="1">
        <v>56.8</v>
      </c>
      <c r="AA5264" s="1">
        <v>62.35</v>
      </c>
      <c r="AB5264" s="72">
        <f t="shared" si="6671"/>
        <v>-5.5500000000000043</v>
      </c>
      <c r="AC5264" s="53"/>
    </row>
    <row r="5265" spans="1:29" x14ac:dyDescent="0.25">
      <c r="A5265" s="54">
        <v>7203013</v>
      </c>
      <c r="B5265" s="90" t="s">
        <v>2698</v>
      </c>
      <c r="C5265" s="54" t="s">
        <v>456</v>
      </c>
      <c r="D5265" s="4"/>
      <c r="E5265" s="4"/>
      <c r="F5265" s="67"/>
      <c r="G5265" s="64"/>
      <c r="H5265" s="43"/>
      <c r="I5265" s="43"/>
      <c r="J5265" s="43"/>
      <c r="K5265" s="43"/>
      <c r="L5265" s="43"/>
      <c r="M5265" s="4" t="s">
        <v>4</v>
      </c>
      <c r="N5265" s="15"/>
      <c r="O5265" s="38" t="s">
        <v>2482</v>
      </c>
      <c r="P5265" s="84" t="str">
        <f>IF(E5259="Achieving School"," ","X")</f>
        <v xml:space="preserve"> </v>
      </c>
      <c r="Q5265" s="91"/>
      <c r="R5265" s="4" t="s">
        <v>6</v>
      </c>
      <c r="S5265" s="4" t="s">
        <v>5</v>
      </c>
      <c r="T5265" s="4" t="s">
        <v>7</v>
      </c>
      <c r="U5265" s="4">
        <v>308</v>
      </c>
      <c r="V5265" s="4">
        <v>75.97</v>
      </c>
      <c r="W5265" s="4">
        <v>75</v>
      </c>
      <c r="X5265" s="10">
        <f t="shared" si="6713"/>
        <v>0.96999999999999886</v>
      </c>
      <c r="Y5265" s="15">
        <v>193</v>
      </c>
      <c r="Z5265" s="4">
        <v>47.15</v>
      </c>
      <c r="AA5265" s="4">
        <v>57.13</v>
      </c>
      <c r="AB5265" s="73">
        <f t="shared" si="6671"/>
        <v>-9.980000000000004</v>
      </c>
      <c r="AC5265" s="54"/>
    </row>
    <row r="5266" spans="1:29" x14ac:dyDescent="0.25">
      <c r="A5266" s="1">
        <v>7203015</v>
      </c>
      <c r="B5266" s="87" t="s">
        <v>2698</v>
      </c>
      <c r="C5266" s="55" t="s">
        <v>457</v>
      </c>
      <c r="E5266" s="42"/>
      <c r="F5266" s="65" t="s">
        <v>2483</v>
      </c>
      <c r="G5266" s="62"/>
      <c r="H5266" s="37" t="str">
        <f>IF(V5266&gt;94,"Met",IF(X5266="--","n/a",IF(X5266&gt;=0,"Met","Did Not Meet")))</f>
        <v>Met</v>
      </c>
      <c r="I5266" s="37" t="str">
        <f>IF(V5267&gt;94,"Met",IF(X5267="--","n/a",IF(X5267&gt;=0,"Met","Did Not Meet")))</f>
        <v>Met</v>
      </c>
      <c r="K5266" s="13" t="str">
        <f>IF(Z5266&gt;94,"Met",IF(AB5266="--","n/a",IF(AB5266&gt;=0,"Met","Did Not Meet")))</f>
        <v>Did Not Meet</v>
      </c>
      <c r="L5266" s="13" t="str">
        <f>IF(Z5267&gt;94,"Met",IF(AB5267="--","n/a",IF(AB5267&gt;=0,"Met","Did Not Meet")))</f>
        <v>Did Not Meet</v>
      </c>
      <c r="M5266" s="1" t="s">
        <v>9</v>
      </c>
      <c r="N5266" s="14" t="s">
        <v>2502</v>
      </c>
      <c r="O5266" s="5"/>
      <c r="P5266" s="44" t="str">
        <f t="shared" ref="P5266" si="6733">IF(H5268="Yes",IF(I5268="Yes","Yes","No"),"No")</f>
        <v>Yes</v>
      </c>
      <c r="Q5266" s="93"/>
      <c r="R5266" s="5" t="s">
        <v>1</v>
      </c>
      <c r="S5266" s="1" t="s">
        <v>2</v>
      </c>
      <c r="T5266" s="1" t="s">
        <v>3</v>
      </c>
      <c r="U5266" s="5">
        <v>147</v>
      </c>
      <c r="V5266" s="1">
        <v>90.48</v>
      </c>
      <c r="W5266" s="1">
        <v>88.85</v>
      </c>
      <c r="X5266" s="9">
        <f t="shared" si="6713"/>
        <v>1.6300000000000097</v>
      </c>
      <c r="Y5266" s="14">
        <v>87</v>
      </c>
      <c r="Z5266" s="1">
        <v>85.06</v>
      </c>
      <c r="AA5266" s="1">
        <v>85.58</v>
      </c>
      <c r="AB5266" s="72">
        <f t="shared" si="6671"/>
        <v>-0.51999999999999602</v>
      </c>
      <c r="AC5266" s="36"/>
    </row>
    <row r="5267" spans="1:29" ht="15.75" x14ac:dyDescent="0.25">
      <c r="A5267" s="53">
        <v>7203015</v>
      </c>
      <c r="B5267" s="89" t="s">
        <v>2698</v>
      </c>
      <c r="C5267" s="53" t="s">
        <v>457</v>
      </c>
      <c r="D5267" s="49" t="s">
        <v>2498</v>
      </c>
      <c r="E5267" s="34" t="str">
        <f>M5266</f>
        <v>Needs Improvement School</v>
      </c>
      <c r="F5267" s="65" t="s">
        <v>2484</v>
      </c>
      <c r="G5267" s="62"/>
      <c r="H5267" s="13" t="str">
        <f>IF(V5268&gt;94,"Met",IF(X5268="--","n/a",IF(X5268&gt;=0,"Met","Did Not Meet")))</f>
        <v>Did Not Meet</v>
      </c>
      <c r="I5267" s="13" t="str">
        <f>IF(V5269&gt;94,"Met",IF(X5269="--","n/a",IF(X5269&gt;=0,"Met","Did Not Meet")))</f>
        <v>Did Not Meet</v>
      </c>
      <c r="K5267" s="13" t="str">
        <f>IF(Z5268&gt;94,"Met",IF(AB5268="--","n/a",IF(AB5268&gt;=0,"Met","Did Not Meet")))</f>
        <v>Did Not Meet</v>
      </c>
      <c r="L5267" s="13" t="str">
        <f>IF(Z5269&gt;94,"Met",IF(AB5269="--","n/a",IF(AB5269&gt;=0,"Met","Did Not Meet")))</f>
        <v>Did Not Meet</v>
      </c>
      <c r="M5267" s="5" t="s">
        <v>9</v>
      </c>
      <c r="N5267" s="14" t="s">
        <v>2501</v>
      </c>
      <c r="O5267" s="5"/>
      <c r="P5267" s="44" t="str">
        <f t="shared" ref="P5267" si="6734">IF(K5268="Yes",IF(L5268="Yes","Yes","No"),"No")</f>
        <v>No</v>
      </c>
      <c r="Q5267" s="94" t="s">
        <v>2759</v>
      </c>
      <c r="R5267" s="5" t="s">
        <v>1</v>
      </c>
      <c r="S5267" s="5" t="s">
        <v>2</v>
      </c>
      <c r="T5267" s="5" t="s">
        <v>7</v>
      </c>
      <c r="U5267" s="5">
        <v>102</v>
      </c>
      <c r="V5267" s="5">
        <v>87.25</v>
      </c>
      <c r="W5267" s="5">
        <v>85.7</v>
      </c>
      <c r="X5267" s="11">
        <f t="shared" si="6713"/>
        <v>1.5499999999999972</v>
      </c>
      <c r="Y5267" s="14">
        <v>59</v>
      </c>
      <c r="Z5267" s="5">
        <v>79.66</v>
      </c>
      <c r="AA5267" s="5">
        <v>83.74</v>
      </c>
      <c r="AB5267" s="72">
        <f t="shared" si="6671"/>
        <v>-4.0799999999999983</v>
      </c>
      <c r="AC5267" s="53"/>
    </row>
    <row r="5268" spans="1:29" ht="15" customHeight="1" x14ac:dyDescent="0.25">
      <c r="A5268" s="53">
        <v>7203015</v>
      </c>
      <c r="B5268" s="89" t="s">
        <v>2698</v>
      </c>
      <c r="C5268" s="53" t="s">
        <v>457</v>
      </c>
      <c r="D5268" s="49" t="s">
        <v>2499</v>
      </c>
      <c r="E5268" s="35" t="str">
        <f>VLOOKUP('2012 Accountability Database'!$A5266,'2011 AYP'!A$2:B$1072,2)</f>
        <v xml:space="preserve"> MS (Met Standards)</v>
      </c>
      <c r="F5268" s="66"/>
      <c r="G5268" s="63" t="s">
        <v>2485</v>
      </c>
      <c r="H5268" s="60" t="str">
        <f t="shared" ref="H5268:I5268" si="6735">IF(H5266="Met","Yes",IF(H5267="Met","Yes","No"))</f>
        <v>Yes</v>
      </c>
      <c r="I5268" s="60" t="str">
        <f t="shared" si="6735"/>
        <v>Yes</v>
      </c>
      <c r="J5268" s="42"/>
      <c r="K5268" s="60" t="str">
        <f t="shared" ref="K5268:L5268" si="6736">IF(K5266="Met","Yes",IF(K5267="Met","Yes","No"))</f>
        <v>No</v>
      </c>
      <c r="L5268" s="60" t="str">
        <f t="shared" si="6736"/>
        <v>No</v>
      </c>
      <c r="M5268" s="1" t="s">
        <v>9</v>
      </c>
      <c r="N5268" s="14" t="s">
        <v>2503</v>
      </c>
      <c r="O5268" s="5"/>
      <c r="P5268" s="44" t="str">
        <f t="shared" ref="P5268" si="6737">IF(H5272="Yes",IF(I5272="Yes","Yes","No"),"No")</f>
        <v>No</v>
      </c>
      <c r="Q5268" s="108" t="s">
        <v>2758</v>
      </c>
      <c r="R5268" s="5" t="s">
        <v>1</v>
      </c>
      <c r="S5268" s="1" t="s">
        <v>5</v>
      </c>
      <c r="T5268" s="1" t="s">
        <v>3</v>
      </c>
      <c r="U5268" s="5">
        <v>425</v>
      </c>
      <c r="V5268" s="1">
        <v>87.53</v>
      </c>
      <c r="W5268" s="1">
        <v>88.85</v>
      </c>
      <c r="X5268" s="6">
        <f t="shared" si="6713"/>
        <v>-1.3199999999999932</v>
      </c>
      <c r="Y5268" s="14">
        <v>256</v>
      </c>
      <c r="Z5268" s="1">
        <v>81.25</v>
      </c>
      <c r="AA5268" s="1">
        <v>85.58</v>
      </c>
      <c r="AB5268" s="72">
        <f t="shared" si="6671"/>
        <v>-4.3299999999999983</v>
      </c>
      <c r="AC5268" s="53"/>
    </row>
    <row r="5269" spans="1:29" x14ac:dyDescent="0.25">
      <c r="A5269" s="53">
        <v>7203015</v>
      </c>
      <c r="B5269" s="89" t="s">
        <v>2698</v>
      </c>
      <c r="C5269" s="53" t="s">
        <v>457</v>
      </c>
      <c r="D5269" s="49" t="s">
        <v>2507</v>
      </c>
      <c r="E5269" s="47">
        <f>VLOOKUP('2012 Accountability Database'!A5266,Dems1112!$A$2:$G$1082,3)</f>
        <v>0.4</v>
      </c>
      <c r="F5269" s="66"/>
      <c r="G5269" s="52"/>
      <c r="M5269" s="1" t="s">
        <v>9</v>
      </c>
      <c r="N5269" s="14" t="s">
        <v>2504</v>
      </c>
      <c r="O5269" s="5"/>
      <c r="P5269" s="44" t="str">
        <f t="shared" ref="P5269" si="6738">IF(K5272="Yes",IF(L5272="Yes","Yes","No"),"No")</f>
        <v>No</v>
      </c>
      <c r="Q5269" s="108"/>
      <c r="R5269" s="5" t="s">
        <v>1</v>
      </c>
      <c r="S5269" s="1" t="s">
        <v>5</v>
      </c>
      <c r="T5269" s="1" t="s">
        <v>7</v>
      </c>
      <c r="U5269" s="5">
        <v>301</v>
      </c>
      <c r="V5269" s="1">
        <v>83.06</v>
      </c>
      <c r="W5269" s="1">
        <v>85.7</v>
      </c>
      <c r="X5269" s="6">
        <f t="shared" si="6713"/>
        <v>-2.6400000000000006</v>
      </c>
      <c r="Y5269" s="14">
        <v>181</v>
      </c>
      <c r="Z5269" s="1">
        <v>77.900000000000006</v>
      </c>
      <c r="AA5269" s="1">
        <v>83.74</v>
      </c>
      <c r="AB5269" s="72">
        <f t="shared" si="6671"/>
        <v>-5.8399999999999892</v>
      </c>
      <c r="AC5269" s="53"/>
    </row>
    <row r="5270" spans="1:29" x14ac:dyDescent="0.25">
      <c r="A5270" s="53">
        <v>7203015</v>
      </c>
      <c r="B5270" s="89" t="s">
        <v>2698</v>
      </c>
      <c r="C5270" s="53" t="s">
        <v>457</v>
      </c>
      <c r="D5270" s="50" t="s">
        <v>2508</v>
      </c>
      <c r="E5270" s="47">
        <f>VLOOKUP('2012 Accountability Database'!A5266,Dems1112!$A$2:$G$1082,4)</f>
        <v>0.6</v>
      </c>
      <c r="F5270" s="65" t="s">
        <v>2486</v>
      </c>
      <c r="G5270" s="62"/>
      <c r="H5270" s="13" t="str">
        <f>IF(V5270&gt;94,"Met",IF(X5270="--","n/a",IF(X5270&gt;=0,"Met","Did Not Meet")))</f>
        <v>Did Not Meet</v>
      </c>
      <c r="I5270" s="13" t="str">
        <f>IF(V5271&gt;94,"Met",IF(X5271="--","n/a",IF(X5271&gt;=0,"Met","Did Not Meet")))</f>
        <v>Did Not Meet</v>
      </c>
      <c r="J5270" s="13"/>
      <c r="K5270" s="13" t="str">
        <f>IF(Z5270&gt;94,"Met",IF(AB5270="--","n/a",IF(AB5270&gt;=0,"Met","Did Not Meet")))</f>
        <v>Did Not Meet</v>
      </c>
      <c r="L5270" s="13" t="str">
        <f>IF(Z5271&gt;94,"Met",IF(AB5271="--","n/a",IF(AB5271&gt;=0,"Met","Did Not Meet")))</f>
        <v>Did Not Meet</v>
      </c>
      <c r="M5270" s="1" t="s">
        <v>9</v>
      </c>
      <c r="N5270" s="68" t="s">
        <v>2497</v>
      </c>
      <c r="O5270" s="35"/>
      <c r="P5270" s="44"/>
      <c r="Q5270" s="108"/>
      <c r="R5270" s="5" t="s">
        <v>6</v>
      </c>
      <c r="S5270" s="1" t="s">
        <v>2</v>
      </c>
      <c r="T5270" s="1" t="s">
        <v>3</v>
      </c>
      <c r="U5270" s="5">
        <v>149</v>
      </c>
      <c r="V5270" s="1">
        <v>83.89</v>
      </c>
      <c r="W5270" s="1">
        <v>86.46</v>
      </c>
      <c r="X5270" s="6">
        <f t="shared" si="6713"/>
        <v>-2.5699999999999932</v>
      </c>
      <c r="Y5270" s="14">
        <v>88</v>
      </c>
      <c r="Z5270" s="1">
        <v>64.77</v>
      </c>
      <c r="AA5270" s="1">
        <v>70.47</v>
      </c>
      <c r="AB5270" s="72">
        <f t="shared" si="6671"/>
        <v>-5.7000000000000028</v>
      </c>
      <c r="AC5270" s="53"/>
    </row>
    <row r="5271" spans="1:29" x14ac:dyDescent="0.25">
      <c r="A5271" s="53">
        <v>7203015</v>
      </c>
      <c r="B5271" s="89" t="s">
        <v>2698</v>
      </c>
      <c r="C5271" s="53" t="s">
        <v>457</v>
      </c>
      <c r="D5271" s="50" t="s">
        <v>974</v>
      </c>
      <c r="E5271" s="47" t="str">
        <f>VLOOKUP('2012 Accountability Database'!A5266,Dems1112!$A$2:$G$1082,5)</f>
        <v>K-5</v>
      </c>
      <c r="F5271" s="65" t="s">
        <v>2487</v>
      </c>
      <c r="G5271" s="62"/>
      <c r="H5271" s="13" t="str">
        <f>IF(V5272&gt;94,"Met",IF(X5272="--","n/a",IF(X5272&gt;=0,"Met","Did Not Meet")))</f>
        <v>Did Not Meet</v>
      </c>
      <c r="I5271" s="13" t="str">
        <f>IF(V5273&gt;94,"Met",IF(X5273="--","n/a",IF(X5273&gt;=0,"Met","Did Not Meet")))</f>
        <v>Did Not Meet</v>
      </c>
      <c r="J5271" s="13"/>
      <c r="K5271" s="13" t="str">
        <f>IF(Z5272&gt;94,"Met",IF(AB5272="--","n/a",IF(AB5272&gt;=0,"Met","Did Not Meet")))</f>
        <v>Did Not Meet</v>
      </c>
      <c r="L5271" s="13" t="str">
        <f>IF(Z5273&gt;94,"Met",IF(AB5273="--","n/a",IF(AB5273&gt;=0,"Met","Did Not Meet")))</f>
        <v>Did Not Meet</v>
      </c>
      <c r="M5271" s="5" t="s">
        <v>9</v>
      </c>
      <c r="N5271" s="14"/>
      <c r="O5271" s="35" t="s">
        <v>2506</v>
      </c>
      <c r="P5271" s="83" t="str">
        <f t="shared" ref="P5271" si="6739">IF(P5266="No"," ", IF(P5268="No"," ",IF(P5267="No", " ",IF(P5269="No"," ","X"))))</f>
        <v xml:space="preserve"> </v>
      </c>
      <c r="Q5271" s="108"/>
      <c r="R5271" s="5" t="s">
        <v>6</v>
      </c>
      <c r="S5271" s="5" t="s">
        <v>2</v>
      </c>
      <c r="T5271" s="5" t="s">
        <v>7</v>
      </c>
      <c r="U5271" s="5">
        <v>104</v>
      </c>
      <c r="V5271" s="5">
        <v>78.849999999999994</v>
      </c>
      <c r="W5271" s="5">
        <v>81.67</v>
      </c>
      <c r="X5271" s="8">
        <f t="shared" si="6713"/>
        <v>-2.8200000000000074</v>
      </c>
      <c r="Y5271" s="14">
        <v>60</v>
      </c>
      <c r="Z5271" s="5">
        <v>58.33</v>
      </c>
      <c r="AA5271" s="5">
        <v>62.17</v>
      </c>
      <c r="AB5271" s="72">
        <f t="shared" si="6671"/>
        <v>-3.8400000000000034</v>
      </c>
      <c r="AC5271" s="53"/>
    </row>
    <row r="5272" spans="1:29" ht="15.75" x14ac:dyDescent="0.25">
      <c r="A5272" s="53">
        <v>7203015</v>
      </c>
      <c r="B5272" s="89" t="s">
        <v>2698</v>
      </c>
      <c r="C5272" s="53" t="s">
        <v>457</v>
      </c>
      <c r="D5272" s="50" t="s">
        <v>975</v>
      </c>
      <c r="E5272" s="48" t="str">
        <f>VLOOKUP('2012 Accountability Database'!A5266,Dems1112!$A$2:$G$1082,6)</f>
        <v>1 (Northwest AR)</v>
      </c>
      <c r="F5272" s="66"/>
      <c r="G5272" s="63" t="s">
        <v>2488</v>
      </c>
      <c r="H5272" s="61" t="str">
        <f t="shared" ref="H5272:I5272" si="6740">IF(H5270="Met","Yes",IF(H5271="Met","Yes","No"))</f>
        <v>No</v>
      </c>
      <c r="I5272" s="61" t="str">
        <f t="shared" si="6740"/>
        <v>No</v>
      </c>
      <c r="J5272" s="55"/>
      <c r="K5272" s="61" t="str">
        <f t="shared" ref="K5272:L5272" si="6741">IF(K5270="Met","Yes",IF(K5271="Met","Yes","No"))</f>
        <v>No</v>
      </c>
      <c r="L5272" s="61" t="str">
        <f t="shared" si="6741"/>
        <v>No</v>
      </c>
      <c r="M5272" s="5" t="s">
        <v>9</v>
      </c>
      <c r="N5272" s="14"/>
      <c r="O5272" s="35" t="s">
        <v>2505</v>
      </c>
      <c r="P5272" s="83" t="str">
        <f t="shared" ref="P5272" si="6742">IF(P5271="X"," ",IF(P5273="X"," ","X"))</f>
        <v xml:space="preserve"> </v>
      </c>
      <c r="Q5272" s="94" t="s">
        <v>2759</v>
      </c>
      <c r="R5272" s="5" t="s">
        <v>6</v>
      </c>
      <c r="S5272" s="5" t="s">
        <v>5</v>
      </c>
      <c r="T5272" s="5" t="s">
        <v>3</v>
      </c>
      <c r="U5272" s="5">
        <v>429</v>
      </c>
      <c r="V5272" s="5">
        <v>85.55</v>
      </c>
      <c r="W5272" s="5">
        <v>86.46</v>
      </c>
      <c r="X5272" s="8">
        <f t="shared" si="6713"/>
        <v>-0.90999999999999659</v>
      </c>
      <c r="Y5272" s="14">
        <v>258</v>
      </c>
      <c r="Z5272" s="5">
        <v>65.12</v>
      </c>
      <c r="AA5272" s="5">
        <v>70.47</v>
      </c>
      <c r="AB5272" s="72">
        <f t="shared" si="6671"/>
        <v>-5.3499999999999943</v>
      </c>
      <c r="AC5272" s="53"/>
    </row>
    <row r="5273" spans="1:29" x14ac:dyDescent="0.25">
      <c r="A5273" s="54">
        <v>7203015</v>
      </c>
      <c r="B5273" s="90" t="s">
        <v>2698</v>
      </c>
      <c r="C5273" s="54" t="s">
        <v>457</v>
      </c>
      <c r="D5273" s="4"/>
      <c r="E5273" s="4"/>
      <c r="F5273" s="67"/>
      <c r="G5273" s="64"/>
      <c r="H5273" s="43"/>
      <c r="I5273" s="43"/>
      <c r="J5273" s="43"/>
      <c r="K5273" s="43"/>
      <c r="L5273" s="43"/>
      <c r="M5273" s="4" t="s">
        <v>9</v>
      </c>
      <c r="N5273" s="15"/>
      <c r="O5273" s="38" t="s">
        <v>2482</v>
      </c>
      <c r="P5273" s="84" t="str">
        <f>IF(E5267="Achieving School"," ","X")</f>
        <v>X</v>
      </c>
      <c r="Q5273" s="91"/>
      <c r="R5273" s="4" t="s">
        <v>6</v>
      </c>
      <c r="S5273" s="4" t="s">
        <v>5</v>
      </c>
      <c r="T5273" s="4" t="s">
        <v>7</v>
      </c>
      <c r="U5273" s="4">
        <v>305</v>
      </c>
      <c r="V5273" s="4">
        <v>80.33</v>
      </c>
      <c r="W5273" s="4">
        <v>81.67</v>
      </c>
      <c r="X5273" s="7">
        <f t="shared" si="6713"/>
        <v>-1.3400000000000034</v>
      </c>
      <c r="Y5273" s="15">
        <v>183</v>
      </c>
      <c r="Z5273" s="4">
        <v>57.38</v>
      </c>
      <c r="AA5273" s="4">
        <v>62.17</v>
      </c>
      <c r="AB5273" s="73">
        <f t="shared" si="6671"/>
        <v>-4.7899999999999991</v>
      </c>
      <c r="AC5273" s="54"/>
    </row>
    <row r="5274" spans="1:29" x14ac:dyDescent="0.25">
      <c r="A5274" s="1">
        <v>7203016</v>
      </c>
      <c r="B5274" s="87" t="s">
        <v>2698</v>
      </c>
      <c r="C5274" s="55" t="s">
        <v>458</v>
      </c>
      <c r="E5274" s="42"/>
      <c r="F5274" s="65" t="s">
        <v>2483</v>
      </c>
      <c r="G5274" s="62"/>
      <c r="H5274" s="37" t="str">
        <f>IF(V5274&gt;94,"Met",IF(X5274="--","n/a",IF(X5274&gt;=0,"Met","Did Not Meet")))</f>
        <v>Met</v>
      </c>
      <c r="I5274" s="37" t="str">
        <f>IF(V5275&gt;94,"Met",IF(X5275="--","n/a",IF(X5275&gt;=0,"Met","Did Not Meet")))</f>
        <v>Did Not Meet</v>
      </c>
      <c r="K5274" s="13" t="str">
        <f>IF(Z5274&gt;94,"Met",IF(AB5274="--","n/a",IF(AB5274&gt;=0,"Met","Did Not Meet")))</f>
        <v>Met</v>
      </c>
      <c r="L5274" s="13" t="str">
        <f>IF(Z5275&gt;94,"Met",IF(AB5275="--","n/a",IF(AB5275&gt;=0,"Met","Did Not Meet")))</f>
        <v>Met</v>
      </c>
      <c r="M5274" s="1" t="s">
        <v>9</v>
      </c>
      <c r="N5274" s="14" t="s">
        <v>2502</v>
      </c>
      <c r="O5274" s="5"/>
      <c r="P5274" s="44" t="str">
        <f t="shared" ref="P5274" si="6743">IF(H5276="Yes",IF(I5276="Yes","Yes","No"),"No")</f>
        <v>No</v>
      </c>
      <c r="Q5274" s="93"/>
      <c r="R5274" s="5" t="s">
        <v>1</v>
      </c>
      <c r="S5274" s="1" t="s">
        <v>2</v>
      </c>
      <c r="T5274" s="1" t="s">
        <v>3</v>
      </c>
      <c r="U5274" s="5">
        <v>245</v>
      </c>
      <c r="V5274" s="1">
        <v>94.29</v>
      </c>
      <c r="W5274" s="1">
        <v>93.29</v>
      </c>
      <c r="X5274" s="9">
        <f t="shared" si="6713"/>
        <v>1</v>
      </c>
      <c r="Y5274" s="14">
        <v>152</v>
      </c>
      <c r="Z5274" s="1">
        <v>92.11</v>
      </c>
      <c r="AA5274" s="1">
        <v>88.91</v>
      </c>
      <c r="AB5274" s="71">
        <f t="shared" si="6671"/>
        <v>3.2000000000000028</v>
      </c>
      <c r="AC5274" s="36"/>
    </row>
    <row r="5275" spans="1:29" ht="15.75" x14ac:dyDescent="0.25">
      <c r="A5275" s="53">
        <v>7203016</v>
      </c>
      <c r="B5275" s="89" t="s">
        <v>2698</v>
      </c>
      <c r="C5275" s="53" t="s">
        <v>458</v>
      </c>
      <c r="D5275" s="49" t="s">
        <v>2498</v>
      </c>
      <c r="E5275" s="34" t="str">
        <f>M5274</f>
        <v>Needs Improvement School</v>
      </c>
      <c r="F5275" s="65" t="s">
        <v>2484</v>
      </c>
      <c r="G5275" s="62"/>
      <c r="H5275" s="13" t="str">
        <f>IF(V5276&gt;94,"Met",IF(X5276="--","n/a",IF(X5276&gt;=0,"Met","Did Not Meet")))</f>
        <v>Did Not Meet</v>
      </c>
      <c r="I5275" s="13" t="str">
        <f>IF(V5277&gt;94,"Met",IF(X5277="--","n/a",IF(X5277&gt;=0,"Met","Did Not Meet")))</f>
        <v>Did Not Meet</v>
      </c>
      <c r="K5275" s="13" t="str">
        <f>IF(Z5276&gt;94,"Met",IF(AB5276="--","n/a",IF(AB5276&gt;=0,"Met","Did Not Meet")))</f>
        <v>Did Not Meet</v>
      </c>
      <c r="L5275" s="13" t="str">
        <f>IF(Z5277&gt;94,"Met",IF(AB5277="--","n/a",IF(AB5277&gt;=0,"Met","Did Not Meet")))</f>
        <v>Met</v>
      </c>
      <c r="M5275" s="1" t="s">
        <v>9</v>
      </c>
      <c r="N5275" s="14" t="s">
        <v>2501</v>
      </c>
      <c r="O5275" s="5"/>
      <c r="P5275" s="44" t="str">
        <f t="shared" ref="P5275" si="6744">IF(K5276="Yes",IF(L5276="Yes","Yes","No"),"No")</f>
        <v>Yes</v>
      </c>
      <c r="Q5275" s="94" t="s">
        <v>2759</v>
      </c>
      <c r="R5275" s="5" t="s">
        <v>1</v>
      </c>
      <c r="S5275" s="1" t="s">
        <v>2</v>
      </c>
      <c r="T5275" s="1" t="s">
        <v>7</v>
      </c>
      <c r="U5275" s="5">
        <v>64</v>
      </c>
      <c r="V5275" s="1">
        <v>79.69</v>
      </c>
      <c r="W5275" s="1">
        <v>81.36</v>
      </c>
      <c r="X5275" s="6">
        <f t="shared" si="6713"/>
        <v>-1.6700000000000017</v>
      </c>
      <c r="Y5275" s="14">
        <v>42</v>
      </c>
      <c r="Z5275" s="1">
        <v>85.71</v>
      </c>
      <c r="AA5275" s="1">
        <v>77.709999999999994</v>
      </c>
      <c r="AB5275" s="71">
        <f t="shared" si="6671"/>
        <v>8</v>
      </c>
      <c r="AC5275" s="53"/>
    </row>
    <row r="5276" spans="1:29" ht="15" customHeight="1" x14ac:dyDescent="0.25">
      <c r="A5276" s="53">
        <v>7203016</v>
      </c>
      <c r="B5276" s="89" t="s">
        <v>2698</v>
      </c>
      <c r="C5276" s="53" t="s">
        <v>458</v>
      </c>
      <c r="D5276" s="49" t="s">
        <v>2499</v>
      </c>
      <c r="E5276" s="35" t="str">
        <f>VLOOKUP('2012 Accountability Database'!$A5274,'2011 AYP'!A$2:B$1072,2)</f>
        <v xml:space="preserve"> MS (Met Standards)</v>
      </c>
      <c r="F5276" s="66"/>
      <c r="G5276" s="63" t="s">
        <v>2485</v>
      </c>
      <c r="H5276" s="60" t="str">
        <f t="shared" ref="H5276:I5276" si="6745">IF(H5274="Met","Yes",IF(H5275="Met","Yes","No"))</f>
        <v>Yes</v>
      </c>
      <c r="I5276" s="60" t="str">
        <f t="shared" si="6745"/>
        <v>No</v>
      </c>
      <c r="J5276" s="42"/>
      <c r="K5276" s="60" t="str">
        <f t="shared" ref="K5276:L5276" si="6746">IF(K5274="Met","Yes",IF(K5275="Met","Yes","No"))</f>
        <v>Yes</v>
      </c>
      <c r="L5276" s="60" t="str">
        <f t="shared" si="6746"/>
        <v>Yes</v>
      </c>
      <c r="M5276" s="5" t="s">
        <v>9</v>
      </c>
      <c r="N5276" s="14" t="s">
        <v>2503</v>
      </c>
      <c r="O5276" s="5"/>
      <c r="P5276" s="44" t="str">
        <f t="shared" ref="P5276" si="6747">IF(H5280="Yes",IF(I5280="Yes","Yes","No"),"No")</f>
        <v>No</v>
      </c>
      <c r="Q5276" s="108" t="s">
        <v>2758</v>
      </c>
      <c r="R5276" s="5" t="s">
        <v>1</v>
      </c>
      <c r="S5276" s="5" t="s">
        <v>5</v>
      </c>
      <c r="T5276" s="5" t="s">
        <v>3</v>
      </c>
      <c r="U5276" s="5">
        <v>742</v>
      </c>
      <c r="V5276" s="5">
        <v>91.37</v>
      </c>
      <c r="W5276" s="5">
        <v>93.29</v>
      </c>
      <c r="X5276" s="8">
        <f t="shared" si="6713"/>
        <v>-1.9200000000000017</v>
      </c>
      <c r="Y5276" s="14">
        <v>463</v>
      </c>
      <c r="Z5276" s="5">
        <v>87.47</v>
      </c>
      <c r="AA5276" s="5">
        <v>88.91</v>
      </c>
      <c r="AB5276" s="72">
        <f t="shared" si="6671"/>
        <v>-1.4399999999999977</v>
      </c>
      <c r="AC5276" s="53"/>
    </row>
    <row r="5277" spans="1:29" x14ac:dyDescent="0.25">
      <c r="A5277" s="53">
        <v>7203016</v>
      </c>
      <c r="B5277" s="89" t="s">
        <v>2698</v>
      </c>
      <c r="C5277" s="53" t="s">
        <v>458</v>
      </c>
      <c r="D5277" s="49" t="s">
        <v>2507</v>
      </c>
      <c r="E5277" s="47">
        <f>VLOOKUP('2012 Accountability Database'!A5274,Dems1112!$A$2:$G$1082,3)</f>
        <v>0.16</v>
      </c>
      <c r="F5277" s="66"/>
      <c r="G5277" s="52"/>
      <c r="M5277" s="1" t="s">
        <v>9</v>
      </c>
      <c r="N5277" s="14" t="s">
        <v>2504</v>
      </c>
      <c r="O5277" s="5"/>
      <c r="P5277" s="44" t="str">
        <f t="shared" ref="P5277" si="6748">IF(K5280="Yes",IF(L5280="Yes","Yes","No"),"No")</f>
        <v>No</v>
      </c>
      <c r="Q5277" s="108"/>
      <c r="R5277" s="5" t="s">
        <v>1</v>
      </c>
      <c r="S5277" s="1" t="s">
        <v>5</v>
      </c>
      <c r="T5277" s="1" t="s">
        <v>7</v>
      </c>
      <c r="U5277" s="5">
        <v>197</v>
      </c>
      <c r="V5277" s="1">
        <v>77.16</v>
      </c>
      <c r="W5277" s="1">
        <v>81.36</v>
      </c>
      <c r="X5277" s="6">
        <f t="shared" si="6713"/>
        <v>-4.2000000000000028</v>
      </c>
      <c r="Y5277" s="14">
        <v>125</v>
      </c>
      <c r="Z5277" s="1">
        <v>79.2</v>
      </c>
      <c r="AA5277" s="1">
        <v>77.709999999999994</v>
      </c>
      <c r="AB5277" s="71">
        <f t="shared" si="6671"/>
        <v>1.4900000000000091</v>
      </c>
      <c r="AC5277" s="53"/>
    </row>
    <row r="5278" spans="1:29" x14ac:dyDescent="0.25">
      <c r="A5278" s="53">
        <v>7203016</v>
      </c>
      <c r="B5278" s="89" t="s">
        <v>2698</v>
      </c>
      <c r="C5278" s="53" t="s">
        <v>458</v>
      </c>
      <c r="D5278" s="50" t="s">
        <v>2508</v>
      </c>
      <c r="E5278" s="47">
        <f>VLOOKUP('2012 Accountability Database'!A5274,Dems1112!$A$2:$G$1082,4)</f>
        <v>0.23</v>
      </c>
      <c r="F5278" s="65" t="s">
        <v>2486</v>
      </c>
      <c r="G5278" s="62"/>
      <c r="H5278" s="13" t="str">
        <f>IF(V5278&gt;94,"Met",IF(X5278="--","n/a",IF(X5278&gt;=0,"Met","Did Not Meet")))</f>
        <v>Met</v>
      </c>
      <c r="I5278" s="13" t="str">
        <f>IF(V5279&gt;94,"Met",IF(X5279="--","n/a",IF(X5279&gt;=0,"Met","Did Not Meet")))</f>
        <v>Did Not Meet</v>
      </c>
      <c r="J5278" s="13"/>
      <c r="K5278" s="13" t="str">
        <f>IF(Z5278&gt;94,"Met",IF(AB5278="--","n/a",IF(AB5278&gt;=0,"Met","Did Not Meet")))</f>
        <v>Did Not Meet</v>
      </c>
      <c r="L5278" s="13" t="str">
        <f>IF(Z5279&gt;94,"Met",IF(AB5279="--","n/a",IF(AB5279&gt;=0,"Met","Did Not Meet")))</f>
        <v>Did Not Meet</v>
      </c>
      <c r="M5278" s="5" t="s">
        <v>9</v>
      </c>
      <c r="N5278" s="68" t="s">
        <v>2497</v>
      </c>
      <c r="O5278" s="35"/>
      <c r="P5278" s="44"/>
      <c r="Q5278" s="108"/>
      <c r="R5278" s="5" t="s">
        <v>6</v>
      </c>
      <c r="S5278" s="5" t="s">
        <v>2</v>
      </c>
      <c r="T5278" s="5" t="s">
        <v>3</v>
      </c>
      <c r="U5278" s="5">
        <v>245</v>
      </c>
      <c r="V5278" s="5">
        <v>94.29</v>
      </c>
      <c r="W5278" s="5">
        <v>94.06</v>
      </c>
      <c r="X5278" s="11">
        <f t="shared" si="6713"/>
        <v>0.23000000000000398</v>
      </c>
      <c r="Y5278" s="14">
        <v>152</v>
      </c>
      <c r="Z5278" s="5">
        <v>70.39</v>
      </c>
      <c r="AA5278" s="5">
        <v>85.41</v>
      </c>
      <c r="AB5278" s="72">
        <f t="shared" si="6671"/>
        <v>-15.019999999999996</v>
      </c>
      <c r="AC5278" s="53"/>
    </row>
    <row r="5279" spans="1:29" x14ac:dyDescent="0.25">
      <c r="A5279" s="53">
        <v>7203016</v>
      </c>
      <c r="B5279" s="89" t="s">
        <v>2698</v>
      </c>
      <c r="C5279" s="53" t="s">
        <v>458</v>
      </c>
      <c r="D5279" s="50" t="s">
        <v>974</v>
      </c>
      <c r="E5279" s="47" t="str">
        <f>VLOOKUP('2012 Accountability Database'!A5274,Dems1112!$A$2:$G$1082,5)</f>
        <v>K-5</v>
      </c>
      <c r="F5279" s="65" t="s">
        <v>2487</v>
      </c>
      <c r="G5279" s="62"/>
      <c r="H5279" s="13" t="str">
        <f>IF(V5280&gt;94,"Met",IF(X5280="--","n/a",IF(X5280&gt;=0,"Met","Did Not Meet")))</f>
        <v>Did Not Meet</v>
      </c>
      <c r="I5279" s="13" t="str">
        <f>IF(V5281&gt;94,"Met",IF(X5281="--","n/a",IF(X5281&gt;=0,"Met","Did Not Meet")))</f>
        <v>Did Not Meet</v>
      </c>
      <c r="J5279" s="13"/>
      <c r="K5279" s="13" t="str">
        <f>IF(Z5280&gt;94,"Met",IF(AB5280="--","n/a",IF(AB5280&gt;=0,"Met","Did Not Meet")))</f>
        <v>Did Not Meet</v>
      </c>
      <c r="L5279" s="13" t="str">
        <f>IF(Z5281&gt;94,"Met",IF(AB5281="--","n/a",IF(AB5281&gt;=0,"Met","Did Not Meet")))</f>
        <v>Did Not Meet</v>
      </c>
      <c r="M5279" s="1" t="s">
        <v>9</v>
      </c>
      <c r="N5279" s="14"/>
      <c r="O5279" s="35" t="s">
        <v>2506</v>
      </c>
      <c r="P5279" s="83" t="str">
        <f t="shared" ref="P5279" si="6749">IF(P5274="No"," ", IF(P5276="No"," ",IF(P5275="No", " ",IF(P5277="No"," ","X"))))</f>
        <v xml:space="preserve"> </v>
      </c>
      <c r="Q5279" s="108"/>
      <c r="R5279" s="5" t="s">
        <v>6</v>
      </c>
      <c r="S5279" s="1" t="s">
        <v>2</v>
      </c>
      <c r="T5279" s="1" t="s">
        <v>7</v>
      </c>
      <c r="U5279" s="5">
        <v>64</v>
      </c>
      <c r="V5279" s="1">
        <v>79.69</v>
      </c>
      <c r="W5279" s="1">
        <v>84.72</v>
      </c>
      <c r="X5279" s="6">
        <f t="shared" si="6713"/>
        <v>-5.0300000000000011</v>
      </c>
      <c r="Y5279" s="14">
        <v>42</v>
      </c>
      <c r="Z5279" s="1">
        <v>57.14</v>
      </c>
      <c r="AA5279" s="1">
        <v>75.22</v>
      </c>
      <c r="AB5279" s="72">
        <f t="shared" si="6671"/>
        <v>-18.079999999999998</v>
      </c>
      <c r="AC5279" s="53"/>
    </row>
    <row r="5280" spans="1:29" ht="15.75" x14ac:dyDescent="0.25">
      <c r="A5280" s="53">
        <v>7203016</v>
      </c>
      <c r="B5280" s="89" t="s">
        <v>2698</v>
      </c>
      <c r="C5280" s="53" t="s">
        <v>458</v>
      </c>
      <c r="D5280" s="50" t="s">
        <v>975</v>
      </c>
      <c r="E5280" s="48" t="str">
        <f>VLOOKUP('2012 Accountability Database'!A5274,Dems1112!$A$2:$G$1082,6)</f>
        <v>1 (Northwest AR)</v>
      </c>
      <c r="F5280" s="66"/>
      <c r="G5280" s="63" t="s">
        <v>2488</v>
      </c>
      <c r="H5280" s="61" t="str">
        <f t="shared" ref="H5280:I5280" si="6750">IF(H5278="Met","Yes",IF(H5279="Met","Yes","No"))</f>
        <v>Yes</v>
      </c>
      <c r="I5280" s="61" t="str">
        <f t="shared" si="6750"/>
        <v>No</v>
      </c>
      <c r="J5280" s="55"/>
      <c r="K5280" s="61" t="str">
        <f t="shared" ref="K5280:L5280" si="6751">IF(K5278="Met","Yes",IF(K5279="Met","Yes","No"))</f>
        <v>No</v>
      </c>
      <c r="L5280" s="61" t="str">
        <f t="shared" si="6751"/>
        <v>No</v>
      </c>
      <c r="M5280" s="5" t="s">
        <v>9</v>
      </c>
      <c r="N5280" s="14"/>
      <c r="O5280" s="35" t="s">
        <v>2505</v>
      </c>
      <c r="P5280" s="83" t="str">
        <f t="shared" ref="P5280" si="6752">IF(P5279="X"," ",IF(P5281="X"," ","X"))</f>
        <v xml:space="preserve"> </v>
      </c>
      <c r="Q5280" s="94" t="s">
        <v>2759</v>
      </c>
      <c r="R5280" s="5" t="s">
        <v>6</v>
      </c>
      <c r="S5280" s="5" t="s">
        <v>5</v>
      </c>
      <c r="T5280" s="5" t="s">
        <v>3</v>
      </c>
      <c r="U5280" s="5">
        <v>743</v>
      </c>
      <c r="V5280" s="5">
        <v>91.92</v>
      </c>
      <c r="W5280" s="5">
        <v>94.06</v>
      </c>
      <c r="X5280" s="8">
        <f t="shared" si="6713"/>
        <v>-2.1400000000000006</v>
      </c>
      <c r="Y5280" s="14">
        <v>463</v>
      </c>
      <c r="Z5280" s="5">
        <v>74.73</v>
      </c>
      <c r="AA5280" s="5">
        <v>85.41</v>
      </c>
      <c r="AB5280" s="72">
        <f t="shared" ref="AB5280:AB5343" si="6753">Z5280-AA5280</f>
        <v>-10.679999999999993</v>
      </c>
      <c r="AC5280" s="53"/>
    </row>
    <row r="5281" spans="1:29" x14ac:dyDescent="0.25">
      <c r="A5281" s="54">
        <v>7203016</v>
      </c>
      <c r="B5281" s="90" t="s">
        <v>2698</v>
      </c>
      <c r="C5281" s="54" t="s">
        <v>458</v>
      </c>
      <c r="D5281" s="4"/>
      <c r="E5281" s="4"/>
      <c r="F5281" s="67"/>
      <c r="G5281" s="64"/>
      <c r="H5281" s="43"/>
      <c r="I5281" s="43"/>
      <c r="J5281" s="43"/>
      <c r="K5281" s="43"/>
      <c r="L5281" s="43"/>
      <c r="M5281" s="4" t="s">
        <v>9</v>
      </c>
      <c r="N5281" s="15"/>
      <c r="O5281" s="38" t="s">
        <v>2482</v>
      </c>
      <c r="P5281" s="84" t="str">
        <f>IF(E5275="Achieving School"," ","X")</f>
        <v>X</v>
      </c>
      <c r="Q5281" s="91"/>
      <c r="R5281" s="4" t="s">
        <v>6</v>
      </c>
      <c r="S5281" s="4" t="s">
        <v>5</v>
      </c>
      <c r="T5281" s="4" t="s">
        <v>7</v>
      </c>
      <c r="U5281" s="4">
        <v>198</v>
      </c>
      <c r="V5281" s="4">
        <v>79.290000000000006</v>
      </c>
      <c r="W5281" s="4">
        <v>84.72</v>
      </c>
      <c r="X5281" s="7">
        <f t="shared" si="6713"/>
        <v>-5.4299999999999926</v>
      </c>
      <c r="Y5281" s="15">
        <v>125</v>
      </c>
      <c r="Z5281" s="4">
        <v>61.6</v>
      </c>
      <c r="AA5281" s="4">
        <v>75.22</v>
      </c>
      <c r="AB5281" s="73">
        <f t="shared" si="6753"/>
        <v>-13.619999999999997</v>
      </c>
      <c r="AC5281" s="54"/>
    </row>
    <row r="5282" spans="1:29" x14ac:dyDescent="0.25">
      <c r="A5282" s="1">
        <v>7203017</v>
      </c>
      <c r="B5282" s="87" t="s">
        <v>2698</v>
      </c>
      <c r="C5282" s="55" t="s">
        <v>459</v>
      </c>
      <c r="E5282" s="42"/>
      <c r="F5282" s="65" t="s">
        <v>2483</v>
      </c>
      <c r="G5282" s="62"/>
      <c r="H5282" s="37" t="str">
        <f>IF(V5282&gt;94,"Met",IF(X5282="--","n/a",IF(X5282&gt;=0,"Met","Did Not Meet")))</f>
        <v>Met</v>
      </c>
      <c r="I5282" s="37" t="str">
        <f>IF(V5283&gt;94,"Met",IF(X5283="--","n/a",IF(X5283&gt;=0,"Met","Did Not Meet")))</f>
        <v>Met</v>
      </c>
      <c r="K5282" s="13" t="str">
        <f>IF(Z5282&gt;94,"Met",IF(AB5282="--","n/a",IF(AB5282&gt;=0,"Met","Did Not Meet")))</f>
        <v>Met</v>
      </c>
      <c r="L5282" s="13" t="str">
        <f>IF(Z5283&gt;94,"Met",IF(AB5283="--","n/a",IF(AB5283&gt;=0,"Met","Did Not Meet")))</f>
        <v>Met</v>
      </c>
      <c r="M5282" s="1" t="s">
        <v>18</v>
      </c>
      <c r="N5282" s="14" t="s">
        <v>2502</v>
      </c>
      <c r="O5282" s="5"/>
      <c r="P5282" s="44" t="str">
        <f t="shared" ref="P5282" si="6754">IF(H5284="Yes",IF(I5284="Yes","Yes","No"),"No")</f>
        <v>Yes</v>
      </c>
      <c r="Q5282" s="93"/>
      <c r="R5282" s="5" t="s">
        <v>1</v>
      </c>
      <c r="S5282" s="1" t="s">
        <v>2</v>
      </c>
      <c r="T5282" s="1" t="s">
        <v>3</v>
      </c>
      <c r="U5282" s="5">
        <v>138</v>
      </c>
      <c r="V5282" s="1">
        <v>81.16</v>
      </c>
      <c r="W5282" s="1">
        <v>73.81</v>
      </c>
      <c r="X5282" s="9">
        <f t="shared" si="6713"/>
        <v>7.3499999999999943</v>
      </c>
      <c r="Y5282" s="14">
        <v>83</v>
      </c>
      <c r="Z5282" s="1">
        <v>90.36</v>
      </c>
      <c r="AA5282" s="1">
        <v>78.430000000000007</v>
      </c>
      <c r="AB5282" s="71">
        <f t="shared" si="6753"/>
        <v>11.929999999999993</v>
      </c>
      <c r="AC5282" s="36" t="s">
        <v>19</v>
      </c>
    </row>
    <row r="5283" spans="1:29" ht="15.75" x14ac:dyDescent="0.25">
      <c r="A5283" s="53">
        <v>7203017</v>
      </c>
      <c r="B5283" s="89" t="s">
        <v>2698</v>
      </c>
      <c r="C5283" s="53" t="s">
        <v>459</v>
      </c>
      <c r="D5283" s="49" t="s">
        <v>2498</v>
      </c>
      <c r="E5283" s="34" t="str">
        <f>M5282</f>
        <v>Needs Improvement Focus School</v>
      </c>
      <c r="F5283" s="65" t="s">
        <v>2484</v>
      </c>
      <c r="G5283" s="62"/>
      <c r="H5283" s="13" t="str">
        <f>IF(V5284&gt;94,"Met",IF(X5284="--","n/a",IF(X5284&gt;=0,"Met","Did Not Meet")))</f>
        <v>Did Not Meet</v>
      </c>
      <c r="I5283" s="13" t="str">
        <f>IF(V5285&gt;94,"Met",IF(X5285="--","n/a",IF(X5285&gt;=0,"Met","Did Not Meet")))</f>
        <v>Met</v>
      </c>
      <c r="K5283" s="13" t="str">
        <f>IF(Z5284&gt;94,"Met",IF(AB5284="--","n/a",IF(AB5284&gt;=0,"Met","Did Not Meet")))</f>
        <v>Met</v>
      </c>
      <c r="L5283" s="13" t="str">
        <f>IF(Z5285&gt;94,"Met",IF(AB5285="--","n/a",IF(AB5285&gt;=0,"Met","Did Not Meet")))</f>
        <v>Met</v>
      </c>
      <c r="M5283" s="1" t="s">
        <v>18</v>
      </c>
      <c r="N5283" s="14" t="s">
        <v>2501</v>
      </c>
      <c r="O5283" s="5"/>
      <c r="P5283" s="44" t="str">
        <f t="shared" ref="P5283" si="6755">IF(K5284="Yes",IF(L5284="Yes","Yes","No"),"No")</f>
        <v>Yes</v>
      </c>
      <c r="Q5283" s="94" t="s">
        <v>2759</v>
      </c>
      <c r="R5283" s="5" t="s">
        <v>1</v>
      </c>
      <c r="S5283" s="1" t="s">
        <v>2</v>
      </c>
      <c r="T5283" s="1" t="s">
        <v>7</v>
      </c>
      <c r="U5283" s="5">
        <v>92</v>
      </c>
      <c r="V5283" s="1">
        <v>75</v>
      </c>
      <c r="W5283" s="1">
        <v>61.89</v>
      </c>
      <c r="X5283" s="9">
        <f t="shared" si="6713"/>
        <v>13.11</v>
      </c>
      <c r="Y5283" s="14">
        <v>48</v>
      </c>
      <c r="Z5283" s="1">
        <v>87.5</v>
      </c>
      <c r="AA5283" s="1">
        <v>71.239999999999995</v>
      </c>
      <c r="AB5283" s="71">
        <f t="shared" si="6753"/>
        <v>16.260000000000005</v>
      </c>
      <c r="AC5283" s="53" t="s">
        <v>19</v>
      </c>
    </row>
    <row r="5284" spans="1:29" ht="15" customHeight="1" x14ac:dyDescent="0.25">
      <c r="A5284" s="53">
        <v>7203017</v>
      </c>
      <c r="B5284" s="89" t="s">
        <v>2698</v>
      </c>
      <c r="C5284" s="53" t="s">
        <v>459</v>
      </c>
      <c r="D5284" s="49" t="s">
        <v>2499</v>
      </c>
      <c r="E5284" s="35" t="str">
        <f>VLOOKUP('2012 Accountability Database'!$A5282,'2011 AYP'!A$2:B$1072,2)</f>
        <v>SI_1 (School Improvement Year 1)</v>
      </c>
      <c r="F5284" s="66"/>
      <c r="G5284" s="63" t="s">
        <v>2485</v>
      </c>
      <c r="H5284" s="60" t="str">
        <f t="shared" ref="H5284:I5284" si="6756">IF(H5282="Met","Yes",IF(H5283="Met","Yes","No"))</f>
        <v>Yes</v>
      </c>
      <c r="I5284" s="60" t="str">
        <f t="shared" si="6756"/>
        <v>Yes</v>
      </c>
      <c r="J5284" s="42"/>
      <c r="K5284" s="60" t="str">
        <f t="shared" ref="K5284:L5284" si="6757">IF(K5282="Met","Yes",IF(K5283="Met","Yes","No"))</f>
        <v>Yes</v>
      </c>
      <c r="L5284" s="60" t="str">
        <f t="shared" si="6757"/>
        <v>Yes</v>
      </c>
      <c r="M5284" s="1" t="s">
        <v>18</v>
      </c>
      <c r="N5284" s="14" t="s">
        <v>2503</v>
      </c>
      <c r="O5284" s="5"/>
      <c r="P5284" s="44" t="str">
        <f t="shared" ref="P5284" si="6758">IF(H5288="Yes",IF(I5288="Yes","Yes","No"),"No")</f>
        <v>Yes</v>
      </c>
      <c r="Q5284" s="108" t="s">
        <v>2758</v>
      </c>
      <c r="R5284" s="5" t="s">
        <v>1</v>
      </c>
      <c r="S5284" s="1" t="s">
        <v>5</v>
      </c>
      <c r="T5284" s="1" t="s">
        <v>3</v>
      </c>
      <c r="U5284" s="5">
        <v>425</v>
      </c>
      <c r="V5284" s="1">
        <v>73.41</v>
      </c>
      <c r="W5284" s="1">
        <v>73.81</v>
      </c>
      <c r="X5284" s="6">
        <f t="shared" si="6713"/>
        <v>-0.40000000000000568</v>
      </c>
      <c r="Y5284" s="14">
        <v>256</v>
      </c>
      <c r="Z5284" s="1">
        <v>80.08</v>
      </c>
      <c r="AA5284" s="1">
        <v>78.430000000000007</v>
      </c>
      <c r="AB5284" s="71">
        <f t="shared" si="6753"/>
        <v>1.6499999999999915</v>
      </c>
      <c r="AC5284" s="53" t="s">
        <v>19</v>
      </c>
    </row>
    <row r="5285" spans="1:29" x14ac:dyDescent="0.25">
      <c r="A5285" s="53">
        <v>7203017</v>
      </c>
      <c r="B5285" s="89" t="s">
        <v>2698</v>
      </c>
      <c r="C5285" s="53" t="s">
        <v>459</v>
      </c>
      <c r="D5285" s="49" t="s">
        <v>2507</v>
      </c>
      <c r="E5285" s="47">
        <f>VLOOKUP('2012 Accountability Database'!A5282,Dems1112!$A$2:$G$1082,3)</f>
        <v>0.4</v>
      </c>
      <c r="F5285" s="66"/>
      <c r="G5285" s="52"/>
      <c r="M5285" s="5" t="s">
        <v>18</v>
      </c>
      <c r="N5285" s="14" t="s">
        <v>2504</v>
      </c>
      <c r="O5285" s="5"/>
      <c r="P5285" s="44" t="str">
        <f t="shared" ref="P5285" si="6759">IF(K5288="Yes",IF(L5288="Yes","Yes","No"),"No")</f>
        <v>No</v>
      </c>
      <c r="Q5285" s="108"/>
      <c r="R5285" s="5" t="s">
        <v>1</v>
      </c>
      <c r="S5285" s="5" t="s">
        <v>5</v>
      </c>
      <c r="T5285" s="5" t="s">
        <v>7</v>
      </c>
      <c r="U5285" s="5">
        <v>271</v>
      </c>
      <c r="V5285" s="5">
        <v>63.47</v>
      </c>
      <c r="W5285" s="5">
        <v>61.89</v>
      </c>
      <c r="X5285" s="11">
        <f t="shared" si="6713"/>
        <v>1.5799999999999983</v>
      </c>
      <c r="Y5285" s="14">
        <v>152</v>
      </c>
      <c r="Z5285" s="5">
        <v>73.03</v>
      </c>
      <c r="AA5285" s="5">
        <v>71.239999999999995</v>
      </c>
      <c r="AB5285" s="71">
        <f t="shared" si="6753"/>
        <v>1.7900000000000063</v>
      </c>
      <c r="AC5285" s="53" t="s">
        <v>19</v>
      </c>
    </row>
    <row r="5286" spans="1:29" x14ac:dyDescent="0.25">
      <c r="A5286" s="53">
        <v>7203017</v>
      </c>
      <c r="B5286" s="89" t="s">
        <v>2698</v>
      </c>
      <c r="C5286" s="53" t="s">
        <v>459</v>
      </c>
      <c r="D5286" s="50" t="s">
        <v>2508</v>
      </c>
      <c r="E5286" s="47">
        <f>VLOOKUP('2012 Accountability Database'!A5282,Dems1112!$A$2:$G$1082,4)</f>
        <v>0.6</v>
      </c>
      <c r="F5286" s="65" t="s">
        <v>2486</v>
      </c>
      <c r="G5286" s="62"/>
      <c r="H5286" s="13" t="str">
        <f>IF(V5286&gt;94,"Met",IF(X5286="--","n/a",IF(X5286&gt;=0,"Met","Did Not Meet")))</f>
        <v>Met</v>
      </c>
      <c r="I5286" s="13" t="str">
        <f>IF(V5287&gt;94,"Met",IF(X5287="--","n/a",IF(X5287&gt;=0,"Met","Did Not Meet")))</f>
        <v>Met</v>
      </c>
      <c r="J5286" s="13"/>
      <c r="K5286" s="13" t="str">
        <f>IF(Z5286&gt;94,"Met",IF(AB5286="--","n/a",IF(AB5286&gt;=0,"Met","Did Not Meet")))</f>
        <v>Did Not Meet</v>
      </c>
      <c r="L5286" s="13" t="str">
        <f>IF(Z5287&gt;94,"Met",IF(AB5287="--","n/a",IF(AB5287&gt;=0,"Met","Did Not Meet")))</f>
        <v>Met</v>
      </c>
      <c r="M5286" s="5" t="s">
        <v>18</v>
      </c>
      <c r="N5286" s="68" t="s">
        <v>2497</v>
      </c>
      <c r="O5286" s="35"/>
      <c r="P5286" s="44"/>
      <c r="Q5286" s="108"/>
      <c r="R5286" s="5" t="s">
        <v>6</v>
      </c>
      <c r="S5286" s="5" t="s">
        <v>2</v>
      </c>
      <c r="T5286" s="5" t="s">
        <v>3</v>
      </c>
      <c r="U5286" s="5">
        <v>138</v>
      </c>
      <c r="V5286" s="5">
        <v>73.19</v>
      </c>
      <c r="W5286" s="5">
        <v>70.27</v>
      </c>
      <c r="X5286" s="11">
        <f t="shared" si="6713"/>
        <v>2.9200000000000017</v>
      </c>
      <c r="Y5286" s="14">
        <v>83</v>
      </c>
      <c r="Z5286" s="5">
        <v>65.06</v>
      </c>
      <c r="AA5286" s="5">
        <v>71.959999999999994</v>
      </c>
      <c r="AB5286" s="72">
        <f t="shared" si="6753"/>
        <v>-6.8999999999999915</v>
      </c>
      <c r="AC5286" s="53" t="s">
        <v>19</v>
      </c>
    </row>
    <row r="5287" spans="1:29" x14ac:dyDescent="0.25">
      <c r="A5287" s="53">
        <v>7203017</v>
      </c>
      <c r="B5287" s="89" t="s">
        <v>2698</v>
      </c>
      <c r="C5287" s="53" t="s">
        <v>459</v>
      </c>
      <c r="D5287" s="50" t="s">
        <v>974</v>
      </c>
      <c r="E5287" s="47" t="str">
        <f>VLOOKUP('2012 Accountability Database'!A5282,Dems1112!$A$2:$G$1082,5)</f>
        <v>K-5</v>
      </c>
      <c r="F5287" s="65" t="s">
        <v>2487</v>
      </c>
      <c r="G5287" s="62"/>
      <c r="H5287" s="13" t="str">
        <f>IF(V5288&gt;94,"Met",IF(X5288="--","n/a",IF(X5288&gt;=0,"Met","Did Not Meet")))</f>
        <v>Did Not Meet</v>
      </c>
      <c r="I5287" s="13" t="str">
        <f>IF(V5289&gt;94,"Met",IF(X5289="--","n/a",IF(X5289&gt;=0,"Met","Did Not Meet")))</f>
        <v>Met</v>
      </c>
      <c r="J5287" s="13"/>
      <c r="K5287" s="13" t="str">
        <f>IF(Z5288&gt;94,"Met",IF(AB5288="--","n/a",IF(AB5288&gt;=0,"Met","Did Not Meet")))</f>
        <v>Did Not Meet</v>
      </c>
      <c r="L5287" s="13" t="str">
        <f>IF(Z5289&gt;94,"Met",IF(AB5289="--","n/a",IF(AB5289&gt;=0,"Met","Did Not Meet")))</f>
        <v>Met</v>
      </c>
      <c r="M5287" s="1" t="s">
        <v>18</v>
      </c>
      <c r="N5287" s="14"/>
      <c r="O5287" s="35" t="s">
        <v>2506</v>
      </c>
      <c r="P5287" s="83" t="str">
        <f t="shared" ref="P5287" si="6760">IF(P5282="No"," ", IF(P5284="No"," ",IF(P5283="No", " ",IF(P5285="No"," ","X"))))</f>
        <v xml:space="preserve"> </v>
      </c>
      <c r="Q5287" s="108"/>
      <c r="R5287" s="5" t="s">
        <v>6</v>
      </c>
      <c r="S5287" s="1" t="s">
        <v>2</v>
      </c>
      <c r="T5287" s="1" t="s">
        <v>7</v>
      </c>
      <c r="U5287" s="5">
        <v>92</v>
      </c>
      <c r="V5287" s="1">
        <v>61.96</v>
      </c>
      <c r="W5287" s="1">
        <v>55.18</v>
      </c>
      <c r="X5287" s="9">
        <f t="shared" si="6713"/>
        <v>6.7800000000000011</v>
      </c>
      <c r="Y5287" s="14">
        <v>48</v>
      </c>
      <c r="Z5287" s="1">
        <v>60.42</v>
      </c>
      <c r="AA5287" s="1">
        <v>56.86</v>
      </c>
      <c r="AB5287" s="71">
        <f t="shared" si="6753"/>
        <v>3.5600000000000023</v>
      </c>
      <c r="AC5287" s="53" t="s">
        <v>19</v>
      </c>
    </row>
    <row r="5288" spans="1:29" ht="15.75" x14ac:dyDescent="0.25">
      <c r="A5288" s="53">
        <v>7203017</v>
      </c>
      <c r="B5288" s="89" t="s">
        <v>2698</v>
      </c>
      <c r="C5288" s="53" t="s">
        <v>459</v>
      </c>
      <c r="D5288" s="50" t="s">
        <v>975</v>
      </c>
      <c r="E5288" s="48" t="str">
        <f>VLOOKUP('2012 Accountability Database'!A5282,Dems1112!$A$2:$G$1082,6)</f>
        <v>1 (Northwest AR)</v>
      </c>
      <c r="F5288" s="66"/>
      <c r="G5288" s="63" t="s">
        <v>2488</v>
      </c>
      <c r="H5288" s="61" t="str">
        <f t="shared" ref="H5288:I5288" si="6761">IF(H5286="Met","Yes",IF(H5287="Met","Yes","No"))</f>
        <v>Yes</v>
      </c>
      <c r="I5288" s="61" t="str">
        <f t="shared" si="6761"/>
        <v>Yes</v>
      </c>
      <c r="J5288" s="55"/>
      <c r="K5288" s="61" t="str">
        <f t="shared" ref="K5288:L5288" si="6762">IF(K5286="Met","Yes",IF(K5287="Met","Yes","No"))</f>
        <v>No</v>
      </c>
      <c r="L5288" s="61" t="str">
        <f t="shared" si="6762"/>
        <v>Yes</v>
      </c>
      <c r="M5288" s="1" t="s">
        <v>18</v>
      </c>
      <c r="N5288" s="14"/>
      <c r="O5288" s="35" t="s">
        <v>2505</v>
      </c>
      <c r="P5288" s="83" t="str">
        <f t="shared" ref="P5288" si="6763">IF(P5287="X"," ",IF(P5289="X"," ","X"))</f>
        <v xml:space="preserve"> </v>
      </c>
      <c r="Q5288" s="94" t="s">
        <v>2759</v>
      </c>
      <c r="R5288" s="5" t="s">
        <v>6</v>
      </c>
      <c r="S5288" s="1" t="s">
        <v>5</v>
      </c>
      <c r="T5288" s="1" t="s">
        <v>3</v>
      </c>
      <c r="U5288" s="5">
        <v>426</v>
      </c>
      <c r="V5288" s="1">
        <v>69.010000000000005</v>
      </c>
      <c r="W5288" s="1">
        <v>70.27</v>
      </c>
      <c r="X5288" s="6">
        <f t="shared" si="6713"/>
        <v>-1.2599999999999909</v>
      </c>
      <c r="Y5288" s="14">
        <v>257</v>
      </c>
      <c r="Z5288" s="1">
        <v>68.09</v>
      </c>
      <c r="AA5288" s="1">
        <v>71.959999999999994</v>
      </c>
      <c r="AB5288" s="72">
        <f t="shared" si="6753"/>
        <v>-3.8699999999999903</v>
      </c>
      <c r="AC5288" s="53" t="s">
        <v>19</v>
      </c>
    </row>
    <row r="5289" spans="1:29" x14ac:dyDescent="0.25">
      <c r="A5289" s="54">
        <v>7203017</v>
      </c>
      <c r="B5289" s="90" t="s">
        <v>2698</v>
      </c>
      <c r="C5289" s="54" t="s">
        <v>459</v>
      </c>
      <c r="D5289" s="4"/>
      <c r="E5289" s="4"/>
      <c r="F5289" s="67"/>
      <c r="G5289" s="64"/>
      <c r="H5289" s="43"/>
      <c r="I5289" s="43"/>
      <c r="J5289" s="43"/>
      <c r="K5289" s="43"/>
      <c r="L5289" s="43"/>
      <c r="M5289" s="4" t="s">
        <v>18</v>
      </c>
      <c r="N5289" s="15"/>
      <c r="O5289" s="38" t="s">
        <v>2482</v>
      </c>
      <c r="P5289" s="84" t="str">
        <f>IF(E5283="Achieving School"," ","X")</f>
        <v>X</v>
      </c>
      <c r="Q5289" s="91"/>
      <c r="R5289" s="4" t="s">
        <v>6</v>
      </c>
      <c r="S5289" s="4" t="s">
        <v>5</v>
      </c>
      <c r="T5289" s="4" t="s">
        <v>7</v>
      </c>
      <c r="U5289" s="4">
        <v>272</v>
      </c>
      <c r="V5289" s="4">
        <v>56.62</v>
      </c>
      <c r="W5289" s="4">
        <v>55.18</v>
      </c>
      <c r="X5289" s="10">
        <f t="shared" si="6713"/>
        <v>1.4399999999999977</v>
      </c>
      <c r="Y5289" s="15">
        <v>153</v>
      </c>
      <c r="Z5289" s="4">
        <v>59.48</v>
      </c>
      <c r="AA5289" s="4">
        <v>56.86</v>
      </c>
      <c r="AB5289" s="74">
        <f t="shared" si="6753"/>
        <v>2.6199999999999974</v>
      </c>
      <c r="AC5289" s="54" t="s">
        <v>19</v>
      </c>
    </row>
    <row r="5290" spans="1:29" x14ac:dyDescent="0.25">
      <c r="A5290" s="1">
        <v>7203022</v>
      </c>
      <c r="B5290" s="87" t="s">
        <v>2698</v>
      </c>
      <c r="C5290" s="55" t="s">
        <v>460</v>
      </c>
      <c r="E5290" s="42"/>
      <c r="F5290" s="65" t="s">
        <v>2483</v>
      </c>
      <c r="G5290" s="62"/>
      <c r="H5290" s="37" t="str">
        <f>IF(V5290&gt;94,"Met",IF(X5290="--","n/a",IF(X5290&gt;=0,"Met","Did Not Meet")))</f>
        <v>Met</v>
      </c>
      <c r="I5290" s="37" t="str">
        <f>IF(V5291&gt;94,"Met",IF(X5291="--","n/a",IF(X5291&gt;=0,"Met","Did Not Meet")))</f>
        <v>Met</v>
      </c>
      <c r="K5290" s="13" t="str">
        <f>IF(Z5290&gt;94,"Met",IF(AB5290="--","n/a",IF(AB5290&gt;=0,"Met","Did Not Meet")))</f>
        <v>Met</v>
      </c>
      <c r="L5290" s="13" t="str">
        <f>IF(Z5291&gt;94,"Met",IF(AB5291="--","n/a",IF(AB5291&gt;=0,"Met","Did Not Meet")))</f>
        <v>Met</v>
      </c>
      <c r="M5290" s="1" t="s">
        <v>4</v>
      </c>
      <c r="N5290" s="14" t="s">
        <v>2502</v>
      </c>
      <c r="O5290" s="5"/>
      <c r="P5290" s="44" t="str">
        <f t="shared" ref="P5290" si="6764">IF(H5292="Yes",IF(I5292="Yes","Yes","No"),"No")</f>
        <v>Yes</v>
      </c>
      <c r="Q5290" s="93"/>
      <c r="R5290" s="5" t="s">
        <v>1</v>
      </c>
      <c r="S5290" s="1" t="s">
        <v>2</v>
      </c>
      <c r="T5290" s="1" t="s">
        <v>3</v>
      </c>
      <c r="U5290" s="5">
        <v>209</v>
      </c>
      <c r="V5290" s="1">
        <v>89.95</v>
      </c>
      <c r="W5290" s="1">
        <v>80.19</v>
      </c>
      <c r="X5290" s="9">
        <f t="shared" si="6713"/>
        <v>9.7600000000000051</v>
      </c>
      <c r="Y5290" s="14">
        <v>91</v>
      </c>
      <c r="Z5290" s="1">
        <v>93.41</v>
      </c>
      <c r="AA5290" s="1">
        <v>79.3</v>
      </c>
      <c r="AB5290" s="71">
        <f t="shared" si="6753"/>
        <v>14.11</v>
      </c>
      <c r="AC5290" s="36"/>
    </row>
    <row r="5291" spans="1:29" ht="15.75" x14ac:dyDescent="0.25">
      <c r="A5291" s="53">
        <v>7203022</v>
      </c>
      <c r="B5291" s="89" t="s">
        <v>2698</v>
      </c>
      <c r="C5291" s="53" t="s">
        <v>460</v>
      </c>
      <c r="D5291" s="49" t="s">
        <v>2498</v>
      </c>
      <c r="E5291" s="34" t="str">
        <f>M5290</f>
        <v>Achieving School</v>
      </c>
      <c r="F5291" s="65" t="s">
        <v>2484</v>
      </c>
      <c r="G5291" s="62"/>
      <c r="H5291" s="13" t="str">
        <f>IF(V5292&gt;94,"Met",IF(X5292="--","n/a",IF(X5292&gt;=0,"Met","Did Not Meet")))</f>
        <v>Met</v>
      </c>
      <c r="I5291" s="13" t="str">
        <f>IF(V5293&gt;94,"Met",IF(X5293="--","n/a",IF(X5293&gt;=0,"Met","Did Not Meet")))</f>
        <v>Met</v>
      </c>
      <c r="K5291" s="13" t="str">
        <f>IF(Z5292&gt;94,"Met",IF(AB5292="--","n/a",IF(AB5292&gt;=0,"Met","Did Not Meet")))</f>
        <v>Met</v>
      </c>
      <c r="L5291" s="13" t="str">
        <f>IF(Z5293&gt;94,"Met",IF(AB5293="--","n/a",IF(AB5293&gt;=0,"Met","Did Not Meet")))</f>
        <v>Did Not Meet</v>
      </c>
      <c r="M5291" s="1" t="s">
        <v>4</v>
      </c>
      <c r="N5291" s="14" t="s">
        <v>2501</v>
      </c>
      <c r="O5291" s="5"/>
      <c r="P5291" s="44" t="str">
        <f t="shared" ref="P5291" si="6765">IF(K5292="Yes",IF(L5292="Yes","Yes","No"),"No")</f>
        <v>Yes</v>
      </c>
      <c r="Q5291" s="94" t="s">
        <v>2759</v>
      </c>
      <c r="R5291" s="5" t="s">
        <v>1</v>
      </c>
      <c r="S5291" s="1" t="s">
        <v>2</v>
      </c>
      <c r="T5291" s="1" t="s">
        <v>7</v>
      </c>
      <c r="U5291" s="5">
        <v>91</v>
      </c>
      <c r="V5291" s="1">
        <v>83.52</v>
      </c>
      <c r="W5291" s="1">
        <v>69.13</v>
      </c>
      <c r="X5291" s="9">
        <f t="shared" si="6713"/>
        <v>14.39</v>
      </c>
      <c r="Y5291" s="14">
        <v>42</v>
      </c>
      <c r="Z5291" s="1">
        <v>90.48</v>
      </c>
      <c r="AA5291" s="1">
        <v>83.7</v>
      </c>
      <c r="AB5291" s="71">
        <f t="shared" si="6753"/>
        <v>6.7800000000000011</v>
      </c>
      <c r="AC5291" s="53"/>
    </row>
    <row r="5292" spans="1:29" ht="15" customHeight="1" x14ac:dyDescent="0.25">
      <c r="A5292" s="53">
        <v>7203022</v>
      </c>
      <c r="B5292" s="89" t="s">
        <v>2698</v>
      </c>
      <c r="C5292" s="53" t="s">
        <v>460</v>
      </c>
      <c r="D5292" s="49" t="s">
        <v>2499</v>
      </c>
      <c r="E5292" s="35" t="str">
        <f>VLOOKUP('2012 Accountability Database'!$A5290,'2011 AYP'!A$2:B$1072,2)</f>
        <v xml:space="preserve"> MS (Met Standards)</v>
      </c>
      <c r="F5292" s="66"/>
      <c r="G5292" s="63" t="s">
        <v>2485</v>
      </c>
      <c r="H5292" s="60" t="str">
        <f t="shared" ref="H5292:I5292" si="6766">IF(H5290="Met","Yes",IF(H5291="Met","Yes","No"))</f>
        <v>Yes</v>
      </c>
      <c r="I5292" s="60" t="str">
        <f t="shared" si="6766"/>
        <v>Yes</v>
      </c>
      <c r="J5292" s="42"/>
      <c r="K5292" s="60" t="str">
        <f t="shared" ref="K5292:L5292" si="6767">IF(K5290="Met","Yes",IF(K5291="Met","Yes","No"))</f>
        <v>Yes</v>
      </c>
      <c r="L5292" s="60" t="str">
        <f t="shared" si="6767"/>
        <v>Yes</v>
      </c>
      <c r="M5292" s="1" t="s">
        <v>4</v>
      </c>
      <c r="N5292" s="14" t="s">
        <v>2503</v>
      </c>
      <c r="O5292" s="5"/>
      <c r="P5292" s="44" t="str">
        <f t="shared" ref="P5292" si="6768">IF(H5296="Yes",IF(I5296="Yes","Yes","No"),"No")</f>
        <v>Yes</v>
      </c>
      <c r="Q5292" s="108" t="s">
        <v>2758</v>
      </c>
      <c r="R5292" s="5" t="s">
        <v>1</v>
      </c>
      <c r="S5292" s="1" t="s">
        <v>5</v>
      </c>
      <c r="T5292" s="1" t="s">
        <v>3</v>
      </c>
      <c r="U5292" s="5">
        <v>675</v>
      </c>
      <c r="V5292" s="1">
        <v>82.22</v>
      </c>
      <c r="W5292" s="1">
        <v>80.19</v>
      </c>
      <c r="X5292" s="9">
        <f t="shared" si="6713"/>
        <v>2.0300000000000011</v>
      </c>
      <c r="Y5292" s="14">
        <v>355</v>
      </c>
      <c r="Z5292" s="1">
        <v>82.82</v>
      </c>
      <c r="AA5292" s="1">
        <v>79.3</v>
      </c>
      <c r="AB5292" s="71">
        <f t="shared" si="6753"/>
        <v>3.519999999999996</v>
      </c>
      <c r="AC5292" s="53"/>
    </row>
    <row r="5293" spans="1:29" x14ac:dyDescent="0.25">
      <c r="A5293" s="53">
        <v>7203022</v>
      </c>
      <c r="B5293" s="89" t="s">
        <v>2698</v>
      </c>
      <c r="C5293" s="53" t="s">
        <v>460</v>
      </c>
      <c r="D5293" s="49" t="s">
        <v>2507</v>
      </c>
      <c r="E5293" s="47">
        <f>VLOOKUP('2012 Accountability Database'!A5290,Dems1112!$A$2:$G$1082,3)</f>
        <v>0.4</v>
      </c>
      <c r="F5293" s="66"/>
      <c r="G5293" s="52"/>
      <c r="M5293" s="1" t="s">
        <v>4</v>
      </c>
      <c r="N5293" s="14" t="s">
        <v>2504</v>
      </c>
      <c r="O5293" s="5"/>
      <c r="P5293" s="44" t="str">
        <f t="shared" ref="P5293" si="6769">IF(K5296="Yes",IF(L5296="Yes","Yes","No"),"No")</f>
        <v>No</v>
      </c>
      <c r="Q5293" s="108"/>
      <c r="R5293" s="5" t="s">
        <v>1</v>
      </c>
      <c r="S5293" s="1" t="s">
        <v>5</v>
      </c>
      <c r="T5293" s="1" t="s">
        <v>7</v>
      </c>
      <c r="U5293" s="5">
        <v>306</v>
      </c>
      <c r="V5293" s="1">
        <v>70.59</v>
      </c>
      <c r="W5293" s="1">
        <v>69.13</v>
      </c>
      <c r="X5293" s="9">
        <f t="shared" si="6713"/>
        <v>1.460000000000008</v>
      </c>
      <c r="Y5293" s="14">
        <v>157</v>
      </c>
      <c r="Z5293" s="1">
        <v>78.34</v>
      </c>
      <c r="AA5293" s="1">
        <v>83.7</v>
      </c>
      <c r="AB5293" s="72">
        <f t="shared" si="6753"/>
        <v>-5.3599999999999994</v>
      </c>
      <c r="AC5293" s="53"/>
    </row>
    <row r="5294" spans="1:29" x14ac:dyDescent="0.25">
      <c r="A5294" s="53">
        <v>7203022</v>
      </c>
      <c r="B5294" s="89" t="s">
        <v>2698</v>
      </c>
      <c r="C5294" s="53" t="s">
        <v>460</v>
      </c>
      <c r="D5294" s="50" t="s">
        <v>2508</v>
      </c>
      <c r="E5294" s="47">
        <f>VLOOKUP('2012 Accountability Database'!A5290,Dems1112!$A$2:$G$1082,4)</f>
        <v>0.41</v>
      </c>
      <c r="F5294" s="65" t="s">
        <v>2486</v>
      </c>
      <c r="G5294" s="62"/>
      <c r="H5294" s="13" t="str">
        <f>IF(V5294&gt;94,"Met",IF(X5294="--","n/a",IF(X5294&gt;=0,"Met","Did Not Meet")))</f>
        <v>Met</v>
      </c>
      <c r="I5294" s="13" t="str">
        <f>IF(V5295&gt;94,"Met",IF(X5295="--","n/a",IF(X5295&gt;=0,"Met","Did Not Meet")))</f>
        <v>Met</v>
      </c>
      <c r="J5294" s="13"/>
      <c r="K5294" s="13" t="str">
        <f>IF(Z5294&gt;94,"Met",IF(AB5294="--","n/a",IF(AB5294&gt;=0,"Met","Did Not Meet")))</f>
        <v>Did Not Meet</v>
      </c>
      <c r="L5294" s="13" t="str">
        <f>IF(Z5295&gt;94,"Met",IF(AB5295="--","n/a",IF(AB5295&gt;=0,"Met","Did Not Meet")))</f>
        <v>Did Not Meet</v>
      </c>
      <c r="M5294" s="5" t="s">
        <v>4</v>
      </c>
      <c r="N5294" s="68" t="s">
        <v>2497</v>
      </c>
      <c r="O5294" s="35"/>
      <c r="P5294" s="44"/>
      <c r="Q5294" s="108"/>
      <c r="R5294" s="5" t="s">
        <v>6</v>
      </c>
      <c r="S5294" s="5" t="s">
        <v>2</v>
      </c>
      <c r="T5294" s="5" t="s">
        <v>3</v>
      </c>
      <c r="U5294" s="5">
        <v>209</v>
      </c>
      <c r="V5294" s="5">
        <v>89.95</v>
      </c>
      <c r="W5294" s="5">
        <v>86.64</v>
      </c>
      <c r="X5294" s="11">
        <f t="shared" si="6713"/>
        <v>3.3100000000000023</v>
      </c>
      <c r="Y5294" s="14">
        <v>91</v>
      </c>
      <c r="Z5294" s="5">
        <v>52.75</v>
      </c>
      <c r="AA5294" s="5">
        <v>70.430000000000007</v>
      </c>
      <c r="AB5294" s="72">
        <f t="shared" si="6753"/>
        <v>-17.680000000000007</v>
      </c>
      <c r="AC5294" s="53"/>
    </row>
    <row r="5295" spans="1:29" x14ac:dyDescent="0.25">
      <c r="A5295" s="53">
        <v>7203022</v>
      </c>
      <c r="B5295" s="89" t="s">
        <v>2698</v>
      </c>
      <c r="C5295" s="53" t="s">
        <v>460</v>
      </c>
      <c r="D5295" s="50" t="s">
        <v>974</v>
      </c>
      <c r="E5295" s="47" t="str">
        <f>VLOOKUP('2012 Accountability Database'!A5290,Dems1112!$A$2:$G$1082,5)</f>
        <v>K-4</v>
      </c>
      <c r="F5295" s="65" t="s">
        <v>2487</v>
      </c>
      <c r="G5295" s="62"/>
      <c r="H5295" s="13" t="str">
        <f>IF(V5296&gt;94,"Met",IF(X5296="--","n/a",IF(X5296&gt;=0,"Met","Did Not Meet")))</f>
        <v>Met</v>
      </c>
      <c r="I5295" s="13" t="str">
        <f>IF(V5297&gt;94,"Met",IF(X5297="--","n/a",IF(X5297&gt;=0,"Met","Did Not Meet")))</f>
        <v>Met</v>
      </c>
      <c r="J5295" s="13"/>
      <c r="K5295" s="13" t="str">
        <f>IF(Z5296&gt;94,"Met",IF(AB5296="--","n/a",IF(AB5296&gt;=0,"Met","Did Not Meet")))</f>
        <v>Did Not Meet</v>
      </c>
      <c r="L5295" s="13" t="str">
        <f>IF(Z5297&gt;94,"Met",IF(AB5297="--","n/a",IF(AB5297&gt;=0,"Met","Did Not Meet")))</f>
        <v>Did Not Meet</v>
      </c>
      <c r="M5295" s="1" t="s">
        <v>4</v>
      </c>
      <c r="N5295" s="14"/>
      <c r="O5295" s="35" t="s">
        <v>2506</v>
      </c>
      <c r="P5295" s="83" t="str">
        <f t="shared" ref="P5295" si="6770">IF(P5290="No"," ", IF(P5292="No"," ",IF(P5291="No", " ",IF(P5293="No"," ","X"))))</f>
        <v xml:space="preserve"> </v>
      </c>
      <c r="Q5295" s="108"/>
      <c r="R5295" s="5" t="s">
        <v>6</v>
      </c>
      <c r="S5295" s="1" t="s">
        <v>2</v>
      </c>
      <c r="T5295" s="1" t="s">
        <v>7</v>
      </c>
      <c r="U5295" s="5">
        <v>91</v>
      </c>
      <c r="V5295" s="1">
        <v>83.52</v>
      </c>
      <c r="W5295" s="1">
        <v>75.87</v>
      </c>
      <c r="X5295" s="9">
        <f t="shared" si="6713"/>
        <v>7.6499999999999915</v>
      </c>
      <c r="Y5295" s="14">
        <v>42</v>
      </c>
      <c r="Z5295" s="1">
        <v>42.86</v>
      </c>
      <c r="AA5295" s="1">
        <v>63.33</v>
      </c>
      <c r="AB5295" s="72">
        <f t="shared" si="6753"/>
        <v>-20.47</v>
      </c>
      <c r="AC5295" s="53"/>
    </row>
    <row r="5296" spans="1:29" ht="15.75" x14ac:dyDescent="0.25">
      <c r="A5296" s="53">
        <v>7203022</v>
      </c>
      <c r="B5296" s="89" t="s">
        <v>2698</v>
      </c>
      <c r="C5296" s="53" t="s">
        <v>460</v>
      </c>
      <c r="D5296" s="50" t="s">
        <v>975</v>
      </c>
      <c r="E5296" s="48" t="str">
        <f>VLOOKUP('2012 Accountability Database'!A5290,Dems1112!$A$2:$G$1082,6)</f>
        <v>1 (Northwest AR)</v>
      </c>
      <c r="F5296" s="66"/>
      <c r="G5296" s="63" t="s">
        <v>2488</v>
      </c>
      <c r="H5296" s="61" t="str">
        <f t="shared" ref="H5296:I5296" si="6771">IF(H5294="Met","Yes",IF(H5295="Met","Yes","No"))</f>
        <v>Yes</v>
      </c>
      <c r="I5296" s="61" t="str">
        <f t="shared" si="6771"/>
        <v>Yes</v>
      </c>
      <c r="J5296" s="55"/>
      <c r="K5296" s="61" t="str">
        <f t="shared" ref="K5296:L5296" si="6772">IF(K5294="Met","Yes",IF(K5295="Met","Yes","No"))</f>
        <v>No</v>
      </c>
      <c r="L5296" s="61" t="str">
        <f t="shared" si="6772"/>
        <v>No</v>
      </c>
      <c r="M5296" s="1" t="s">
        <v>4</v>
      </c>
      <c r="N5296" s="14"/>
      <c r="O5296" s="35" t="s">
        <v>2505</v>
      </c>
      <c r="P5296" s="83" t="str">
        <f t="shared" ref="P5296" si="6773">IF(P5295="X"," ",IF(P5297="X"," ","X"))</f>
        <v>X</v>
      </c>
      <c r="Q5296" s="94" t="s">
        <v>2759</v>
      </c>
      <c r="R5296" s="5" t="s">
        <v>6</v>
      </c>
      <c r="S5296" s="1" t="s">
        <v>5</v>
      </c>
      <c r="T5296" s="1" t="s">
        <v>3</v>
      </c>
      <c r="U5296" s="5">
        <v>675</v>
      </c>
      <c r="V5296" s="1">
        <v>86.96</v>
      </c>
      <c r="W5296" s="1">
        <v>86.64</v>
      </c>
      <c r="X5296" s="9">
        <f t="shared" si="6713"/>
        <v>0.31999999999999318</v>
      </c>
      <c r="Y5296" s="14">
        <v>355</v>
      </c>
      <c r="Z5296" s="1">
        <v>65.92</v>
      </c>
      <c r="AA5296" s="1">
        <v>70.430000000000007</v>
      </c>
      <c r="AB5296" s="72">
        <f t="shared" si="6753"/>
        <v>-4.5100000000000051</v>
      </c>
      <c r="AC5296" s="53"/>
    </row>
    <row r="5297" spans="1:29" x14ac:dyDescent="0.25">
      <c r="A5297" s="54">
        <v>7203022</v>
      </c>
      <c r="B5297" s="90" t="s">
        <v>2698</v>
      </c>
      <c r="C5297" s="54" t="s">
        <v>460</v>
      </c>
      <c r="D5297" s="4"/>
      <c r="E5297" s="4"/>
      <c r="F5297" s="67"/>
      <c r="G5297" s="64"/>
      <c r="H5297" s="43"/>
      <c r="I5297" s="43"/>
      <c r="J5297" s="43"/>
      <c r="K5297" s="43"/>
      <c r="L5297" s="43"/>
      <c r="M5297" s="4" t="s">
        <v>4</v>
      </c>
      <c r="N5297" s="15"/>
      <c r="O5297" s="38" t="s">
        <v>2482</v>
      </c>
      <c r="P5297" s="84" t="str">
        <f>IF(E5291="Achieving School"," ","X")</f>
        <v xml:space="preserve"> </v>
      </c>
      <c r="Q5297" s="91"/>
      <c r="R5297" s="4" t="s">
        <v>6</v>
      </c>
      <c r="S5297" s="4" t="s">
        <v>5</v>
      </c>
      <c r="T5297" s="4" t="s">
        <v>7</v>
      </c>
      <c r="U5297" s="4">
        <v>306</v>
      </c>
      <c r="V5297" s="4">
        <v>76.8</v>
      </c>
      <c r="W5297" s="4">
        <v>75.87</v>
      </c>
      <c r="X5297" s="10">
        <f t="shared" si="6713"/>
        <v>0.92999999999999261</v>
      </c>
      <c r="Y5297" s="15">
        <v>157</v>
      </c>
      <c r="Z5297" s="4">
        <v>54.14</v>
      </c>
      <c r="AA5297" s="4">
        <v>63.33</v>
      </c>
      <c r="AB5297" s="73">
        <f t="shared" si="6753"/>
        <v>-9.1899999999999977</v>
      </c>
      <c r="AC5297" s="54"/>
    </row>
    <row r="5298" spans="1:29" x14ac:dyDescent="0.25">
      <c r="A5298" s="1">
        <v>7203023</v>
      </c>
      <c r="B5298" s="87" t="s">
        <v>2698</v>
      </c>
      <c r="C5298" s="55" t="s">
        <v>461</v>
      </c>
      <c r="E5298" s="42"/>
      <c r="F5298" s="65" t="s">
        <v>2483</v>
      </c>
      <c r="G5298" s="62"/>
      <c r="H5298" s="37" t="str">
        <f>IF(V5298&gt;94,"Met",IF(X5298="--","n/a",IF(X5298&gt;=0,"Met","Did Not Meet")))</f>
        <v>Met</v>
      </c>
      <c r="I5298" s="37" t="str">
        <f>IF(V5299&gt;94,"Met",IF(X5299="--","n/a",IF(X5299&gt;=0,"Met","Did Not Meet")))</f>
        <v>Met</v>
      </c>
      <c r="K5298" s="13" t="str">
        <f>IF(Z5298&gt;94,"Met",IF(AB5298="--","n/a",IF(AB5298&gt;=0,"Met","Did Not Meet")))</f>
        <v>Met</v>
      </c>
      <c r="L5298" s="13" t="str">
        <f>IF(Z5299&gt;94,"Met",IF(AB5299="--","n/a",IF(AB5299&gt;=0,"Met","Did Not Meet")))</f>
        <v>Did Not Meet</v>
      </c>
      <c r="M5298" s="5" t="s">
        <v>9</v>
      </c>
      <c r="N5298" s="14" t="s">
        <v>2502</v>
      </c>
      <c r="O5298" s="5"/>
      <c r="P5298" s="44" t="str">
        <f t="shared" ref="P5298" si="6774">IF(H5300="Yes",IF(I5300="Yes","Yes","No"),"No")</f>
        <v>Yes</v>
      </c>
      <c r="Q5298" s="93"/>
      <c r="R5298" s="5" t="s">
        <v>1</v>
      </c>
      <c r="S5298" s="5" t="s">
        <v>2</v>
      </c>
      <c r="T5298" s="5" t="s">
        <v>3</v>
      </c>
      <c r="U5298" s="5">
        <v>335</v>
      </c>
      <c r="V5298" s="5">
        <v>96.42</v>
      </c>
      <c r="W5298" s="5">
        <v>94.12</v>
      </c>
      <c r="X5298" s="11">
        <f t="shared" si="6713"/>
        <v>2.2999999999999972</v>
      </c>
      <c r="Y5298" s="14">
        <v>224</v>
      </c>
      <c r="Z5298" s="5">
        <v>94.2</v>
      </c>
      <c r="AA5298" s="5">
        <v>87.14</v>
      </c>
      <c r="AB5298" s="71">
        <f t="shared" si="6753"/>
        <v>7.0600000000000023</v>
      </c>
      <c r="AC5298" s="36"/>
    </row>
    <row r="5299" spans="1:29" ht="15.75" x14ac:dyDescent="0.25">
      <c r="A5299" s="53">
        <v>7203023</v>
      </c>
      <c r="B5299" s="89" t="s">
        <v>2698</v>
      </c>
      <c r="C5299" s="53" t="s">
        <v>461</v>
      </c>
      <c r="D5299" s="49" t="s">
        <v>2498</v>
      </c>
      <c r="E5299" s="34" t="str">
        <f>M5298</f>
        <v>Needs Improvement School</v>
      </c>
      <c r="F5299" s="65" t="s">
        <v>2484</v>
      </c>
      <c r="G5299" s="62"/>
      <c r="H5299" s="13" t="str">
        <f>IF(V5300&gt;94,"Met",IF(X5300="--","n/a",IF(X5300&gt;=0,"Met","Did Not Meet")))</f>
        <v>Did Not Meet</v>
      </c>
      <c r="I5299" s="13" t="str">
        <f>IF(V5301&gt;94,"Met",IF(X5301="--","n/a",IF(X5301&gt;=0,"Met","Did Not Meet")))</f>
        <v>Did Not Meet</v>
      </c>
      <c r="K5299" s="13" t="str">
        <f>IF(Z5300&gt;94,"Met",IF(AB5300="--","n/a",IF(AB5300&gt;=0,"Met","Did Not Meet")))</f>
        <v>Met</v>
      </c>
      <c r="L5299" s="13" t="str">
        <f>IF(Z5301&gt;94,"Met",IF(AB5301="--","n/a",IF(AB5301&gt;=0,"Met","Did Not Meet")))</f>
        <v>Did Not Meet</v>
      </c>
      <c r="M5299" s="5" t="s">
        <v>9</v>
      </c>
      <c r="N5299" s="14" t="s">
        <v>2501</v>
      </c>
      <c r="O5299" s="5"/>
      <c r="P5299" s="44" t="str">
        <f t="shared" ref="P5299" si="6775">IF(K5300="Yes",IF(L5300="Yes","Yes","No"),"No")</f>
        <v>No</v>
      </c>
      <c r="Q5299" s="94" t="s">
        <v>2759</v>
      </c>
      <c r="R5299" s="5" t="s">
        <v>1</v>
      </c>
      <c r="S5299" s="5" t="s">
        <v>2</v>
      </c>
      <c r="T5299" s="5" t="s">
        <v>7</v>
      </c>
      <c r="U5299" s="5">
        <v>75</v>
      </c>
      <c r="V5299" s="5">
        <v>85.33</v>
      </c>
      <c r="W5299" s="5">
        <v>81.45</v>
      </c>
      <c r="X5299" s="11">
        <f t="shared" si="6713"/>
        <v>3.8799999999999955</v>
      </c>
      <c r="Y5299" s="14">
        <v>51</v>
      </c>
      <c r="Z5299" s="5">
        <v>80.39</v>
      </c>
      <c r="AA5299" s="5">
        <v>82.81</v>
      </c>
      <c r="AB5299" s="72">
        <f t="shared" si="6753"/>
        <v>-2.4200000000000017</v>
      </c>
      <c r="AC5299" s="53"/>
    </row>
    <row r="5300" spans="1:29" ht="15" customHeight="1" x14ac:dyDescent="0.25">
      <c r="A5300" s="53">
        <v>7203023</v>
      </c>
      <c r="B5300" s="89" t="s">
        <v>2698</v>
      </c>
      <c r="C5300" s="53" t="s">
        <v>461</v>
      </c>
      <c r="D5300" s="49" t="s">
        <v>2499</v>
      </c>
      <c r="E5300" s="35" t="str">
        <f>VLOOKUP('2012 Accountability Database'!$A5298,'2011 AYP'!A$2:B$1072,2)</f>
        <v xml:space="preserve"> MS (Met Standards)</v>
      </c>
      <c r="F5300" s="66"/>
      <c r="G5300" s="63" t="s">
        <v>2485</v>
      </c>
      <c r="H5300" s="60" t="str">
        <f t="shared" ref="H5300:I5300" si="6776">IF(H5298="Met","Yes",IF(H5299="Met","Yes","No"))</f>
        <v>Yes</v>
      </c>
      <c r="I5300" s="60" t="str">
        <f t="shared" si="6776"/>
        <v>Yes</v>
      </c>
      <c r="J5300" s="42"/>
      <c r="K5300" s="60" t="str">
        <f t="shared" ref="K5300:L5300" si="6777">IF(K5298="Met","Yes",IF(K5299="Met","Yes","No"))</f>
        <v>Yes</v>
      </c>
      <c r="L5300" s="60" t="str">
        <f t="shared" si="6777"/>
        <v>No</v>
      </c>
      <c r="M5300" s="1" t="s">
        <v>9</v>
      </c>
      <c r="N5300" s="14" t="s">
        <v>2503</v>
      </c>
      <c r="O5300" s="5"/>
      <c r="P5300" s="44" t="str">
        <f t="shared" ref="P5300" si="6778">IF(H5304="Yes",IF(I5304="Yes","Yes","No"),"No")</f>
        <v>No</v>
      </c>
      <c r="Q5300" s="108" t="s">
        <v>2758</v>
      </c>
      <c r="R5300" s="5" t="s">
        <v>1</v>
      </c>
      <c r="S5300" s="1" t="s">
        <v>5</v>
      </c>
      <c r="T5300" s="1" t="s">
        <v>3</v>
      </c>
      <c r="U5300" s="5">
        <v>1048</v>
      </c>
      <c r="V5300" s="1">
        <v>93.99</v>
      </c>
      <c r="W5300" s="1">
        <v>94.12</v>
      </c>
      <c r="X5300" s="6">
        <f t="shared" si="6713"/>
        <v>-0.13000000000000966</v>
      </c>
      <c r="Y5300" s="14">
        <v>670</v>
      </c>
      <c r="Z5300" s="1">
        <v>88.06</v>
      </c>
      <c r="AA5300" s="1">
        <v>87.14</v>
      </c>
      <c r="AB5300" s="71">
        <f t="shared" si="6753"/>
        <v>0.92000000000000171</v>
      </c>
      <c r="AC5300" s="53"/>
    </row>
    <row r="5301" spans="1:29" x14ac:dyDescent="0.25">
      <c r="A5301" s="53">
        <v>7203023</v>
      </c>
      <c r="B5301" s="89" t="s">
        <v>2698</v>
      </c>
      <c r="C5301" s="53" t="s">
        <v>461</v>
      </c>
      <c r="D5301" s="49" t="s">
        <v>2507</v>
      </c>
      <c r="E5301" s="47">
        <f>VLOOKUP('2012 Accountability Database'!A5298,Dems1112!$A$2:$G$1082,3)</f>
        <v>0.14000000000000001</v>
      </c>
      <c r="F5301" s="66"/>
      <c r="G5301" s="52"/>
      <c r="M5301" s="5" t="s">
        <v>9</v>
      </c>
      <c r="N5301" s="14" t="s">
        <v>2504</v>
      </c>
      <c r="O5301" s="5"/>
      <c r="P5301" s="44" t="str">
        <f t="shared" ref="P5301" si="6779">IF(K5304="Yes",IF(L5304="Yes","Yes","No"),"No")</f>
        <v>No</v>
      </c>
      <c r="Q5301" s="108"/>
      <c r="R5301" s="5" t="s">
        <v>1</v>
      </c>
      <c r="S5301" s="5" t="s">
        <v>5</v>
      </c>
      <c r="T5301" s="5" t="s">
        <v>7</v>
      </c>
      <c r="U5301" s="5">
        <v>239</v>
      </c>
      <c r="V5301" s="5">
        <v>80.33</v>
      </c>
      <c r="W5301" s="5">
        <v>81.45</v>
      </c>
      <c r="X5301" s="8">
        <f t="shared" si="6713"/>
        <v>-1.1200000000000045</v>
      </c>
      <c r="Y5301" s="14">
        <v>146</v>
      </c>
      <c r="Z5301" s="5">
        <v>77.400000000000006</v>
      </c>
      <c r="AA5301" s="5">
        <v>82.81</v>
      </c>
      <c r="AB5301" s="72">
        <f t="shared" si="6753"/>
        <v>-5.4099999999999966</v>
      </c>
      <c r="AC5301" s="53"/>
    </row>
    <row r="5302" spans="1:29" x14ac:dyDescent="0.25">
      <c r="A5302" s="53">
        <v>7203023</v>
      </c>
      <c r="B5302" s="89" t="s">
        <v>2698</v>
      </c>
      <c r="C5302" s="53" t="s">
        <v>461</v>
      </c>
      <c r="D5302" s="50" t="s">
        <v>2508</v>
      </c>
      <c r="E5302" s="47">
        <f>VLOOKUP('2012 Accountability Database'!A5298,Dems1112!$A$2:$G$1082,4)</f>
        <v>0.12</v>
      </c>
      <c r="F5302" s="65" t="s">
        <v>2486</v>
      </c>
      <c r="G5302" s="62"/>
      <c r="H5302" s="13" t="str">
        <f>IF(V5302&gt;94,"Met",IF(X5302="--","n/a",IF(X5302&gt;=0,"Met","Did Not Meet")))</f>
        <v>Met</v>
      </c>
      <c r="I5302" s="13" t="str">
        <f>IF(V5303&gt;94,"Met",IF(X5303="--","n/a",IF(X5303&gt;=0,"Met","Did Not Meet")))</f>
        <v>Did Not Meet</v>
      </c>
      <c r="J5302" s="13"/>
      <c r="K5302" s="13" t="str">
        <f>IF(Z5302&gt;94,"Met",IF(AB5302="--","n/a",IF(AB5302&gt;=0,"Met","Did Not Meet")))</f>
        <v>Did Not Meet</v>
      </c>
      <c r="L5302" s="13" t="str">
        <f>IF(Z5303&gt;94,"Met",IF(AB5303="--","n/a",IF(AB5303&gt;=0,"Met","Did Not Meet")))</f>
        <v>Met</v>
      </c>
      <c r="M5302" s="1" t="s">
        <v>9</v>
      </c>
      <c r="N5302" s="68" t="s">
        <v>2497</v>
      </c>
      <c r="O5302" s="35"/>
      <c r="P5302" s="44"/>
      <c r="Q5302" s="108"/>
      <c r="R5302" s="5" t="s">
        <v>6</v>
      </c>
      <c r="S5302" s="1" t="s">
        <v>2</v>
      </c>
      <c r="T5302" s="1" t="s">
        <v>3</v>
      </c>
      <c r="U5302" s="5">
        <v>335</v>
      </c>
      <c r="V5302" s="1">
        <v>94.33</v>
      </c>
      <c r="W5302" s="1">
        <v>94.36</v>
      </c>
      <c r="X5302" s="6">
        <f t="shared" si="6713"/>
        <v>-3.0000000000001137E-2</v>
      </c>
      <c r="Y5302" s="14">
        <v>224</v>
      </c>
      <c r="Z5302" s="1">
        <v>71.88</v>
      </c>
      <c r="AA5302" s="1">
        <v>75.95</v>
      </c>
      <c r="AB5302" s="72">
        <f t="shared" si="6753"/>
        <v>-4.0700000000000074</v>
      </c>
      <c r="AC5302" s="53"/>
    </row>
    <row r="5303" spans="1:29" x14ac:dyDescent="0.25">
      <c r="A5303" s="53">
        <v>7203023</v>
      </c>
      <c r="B5303" s="89" t="s">
        <v>2698</v>
      </c>
      <c r="C5303" s="53" t="s">
        <v>461</v>
      </c>
      <c r="D5303" s="50" t="s">
        <v>974</v>
      </c>
      <c r="E5303" s="47" t="str">
        <f>VLOOKUP('2012 Accountability Database'!A5298,Dems1112!$A$2:$G$1082,5)</f>
        <v>K-5</v>
      </c>
      <c r="F5303" s="65" t="s">
        <v>2487</v>
      </c>
      <c r="G5303" s="62"/>
      <c r="H5303" s="13" t="str">
        <f>IF(V5304&gt;94,"Met",IF(X5304="--","n/a",IF(X5304&gt;=0,"Met","Did Not Meet")))</f>
        <v>Did Not Meet</v>
      </c>
      <c r="I5303" s="13" t="str">
        <f>IF(V5305&gt;94,"Met",IF(X5305="--","n/a",IF(X5305&gt;=0,"Met","Did Not Meet")))</f>
        <v>Did Not Meet</v>
      </c>
      <c r="J5303" s="13"/>
      <c r="K5303" s="13" t="str">
        <f>IF(Z5304&gt;94,"Met",IF(AB5304="--","n/a",IF(AB5304&gt;=0,"Met","Did Not Meet")))</f>
        <v>Did Not Meet</v>
      </c>
      <c r="L5303" s="13" t="str">
        <f>IF(Z5305&gt;94,"Met",IF(AB5305="--","n/a",IF(AB5305&gt;=0,"Met","Did Not Meet")))</f>
        <v>Met</v>
      </c>
      <c r="M5303" s="5" t="s">
        <v>9</v>
      </c>
      <c r="N5303" s="14"/>
      <c r="O5303" s="35" t="s">
        <v>2506</v>
      </c>
      <c r="P5303" s="83" t="str">
        <f t="shared" ref="P5303" si="6780">IF(P5298="No"," ", IF(P5300="No"," ",IF(P5299="No", " ",IF(P5301="No"," ","X"))))</f>
        <v xml:space="preserve"> </v>
      </c>
      <c r="Q5303" s="108"/>
      <c r="R5303" s="5" t="s">
        <v>6</v>
      </c>
      <c r="S5303" s="5" t="s">
        <v>2</v>
      </c>
      <c r="T5303" s="5" t="s">
        <v>7</v>
      </c>
      <c r="U5303" s="5">
        <v>75</v>
      </c>
      <c r="V5303" s="5">
        <v>82.67</v>
      </c>
      <c r="W5303" s="5">
        <v>84.72</v>
      </c>
      <c r="X5303" s="8">
        <f t="shared" si="6713"/>
        <v>-2.0499999999999972</v>
      </c>
      <c r="Y5303" s="14">
        <v>51</v>
      </c>
      <c r="Z5303" s="5">
        <v>66.67</v>
      </c>
      <c r="AA5303" s="5">
        <v>65.63</v>
      </c>
      <c r="AB5303" s="71">
        <f t="shared" si="6753"/>
        <v>1.0400000000000063</v>
      </c>
      <c r="AC5303" s="53"/>
    </row>
    <row r="5304" spans="1:29" ht="15.75" x14ac:dyDescent="0.25">
      <c r="A5304" s="53">
        <v>7203023</v>
      </c>
      <c r="B5304" s="89" t="s">
        <v>2698</v>
      </c>
      <c r="C5304" s="53" t="s">
        <v>461</v>
      </c>
      <c r="D5304" s="50" t="s">
        <v>975</v>
      </c>
      <c r="E5304" s="48" t="str">
        <f>VLOOKUP('2012 Accountability Database'!A5298,Dems1112!$A$2:$G$1082,6)</f>
        <v>1 (Northwest AR)</v>
      </c>
      <c r="F5304" s="66"/>
      <c r="G5304" s="63" t="s">
        <v>2488</v>
      </c>
      <c r="H5304" s="61" t="str">
        <f t="shared" ref="H5304:I5304" si="6781">IF(H5302="Met","Yes",IF(H5303="Met","Yes","No"))</f>
        <v>Yes</v>
      </c>
      <c r="I5304" s="61" t="str">
        <f t="shared" si="6781"/>
        <v>No</v>
      </c>
      <c r="J5304" s="55"/>
      <c r="K5304" s="61" t="str">
        <f t="shared" ref="K5304:L5304" si="6782">IF(K5302="Met","Yes",IF(K5303="Met","Yes","No"))</f>
        <v>No</v>
      </c>
      <c r="L5304" s="61" t="str">
        <f t="shared" si="6782"/>
        <v>Yes</v>
      </c>
      <c r="M5304" s="1" t="s">
        <v>9</v>
      </c>
      <c r="N5304" s="14"/>
      <c r="O5304" s="35" t="s">
        <v>2505</v>
      </c>
      <c r="P5304" s="83" t="str">
        <f t="shared" ref="P5304" si="6783">IF(P5303="X"," ",IF(P5305="X"," ","X"))</f>
        <v xml:space="preserve"> </v>
      </c>
      <c r="Q5304" s="94" t="s">
        <v>2759</v>
      </c>
      <c r="R5304" s="5" t="s">
        <v>6</v>
      </c>
      <c r="S5304" s="1" t="s">
        <v>5</v>
      </c>
      <c r="T5304" s="1" t="s">
        <v>3</v>
      </c>
      <c r="U5304" s="5">
        <v>1048</v>
      </c>
      <c r="V5304" s="1">
        <v>93.61</v>
      </c>
      <c r="W5304" s="1">
        <v>94.36</v>
      </c>
      <c r="X5304" s="6">
        <f t="shared" si="6713"/>
        <v>-0.75</v>
      </c>
      <c r="Y5304" s="14">
        <v>671</v>
      </c>
      <c r="Z5304" s="1">
        <v>74.81</v>
      </c>
      <c r="AA5304" s="1">
        <v>75.95</v>
      </c>
      <c r="AB5304" s="72">
        <f t="shared" si="6753"/>
        <v>-1.1400000000000006</v>
      </c>
      <c r="AC5304" s="53"/>
    </row>
    <row r="5305" spans="1:29" x14ac:dyDescent="0.25">
      <c r="A5305" s="54">
        <v>7203023</v>
      </c>
      <c r="B5305" s="90" t="s">
        <v>2698</v>
      </c>
      <c r="C5305" s="54" t="s">
        <v>461</v>
      </c>
      <c r="D5305" s="4"/>
      <c r="E5305" s="4"/>
      <c r="F5305" s="67"/>
      <c r="G5305" s="64"/>
      <c r="H5305" s="43"/>
      <c r="I5305" s="43"/>
      <c r="J5305" s="43"/>
      <c r="K5305" s="43"/>
      <c r="L5305" s="43"/>
      <c r="M5305" s="4" t="s">
        <v>9</v>
      </c>
      <c r="N5305" s="15"/>
      <c r="O5305" s="38" t="s">
        <v>2482</v>
      </c>
      <c r="P5305" s="84" t="str">
        <f>IF(E5299="Achieving School"," ","X")</f>
        <v>X</v>
      </c>
      <c r="Q5305" s="91"/>
      <c r="R5305" s="4" t="s">
        <v>6</v>
      </c>
      <c r="S5305" s="4" t="s">
        <v>5</v>
      </c>
      <c r="T5305" s="4" t="s">
        <v>7</v>
      </c>
      <c r="U5305" s="4">
        <v>239</v>
      </c>
      <c r="V5305" s="4">
        <v>80.75</v>
      </c>
      <c r="W5305" s="4">
        <v>84.72</v>
      </c>
      <c r="X5305" s="7">
        <f t="shared" si="6713"/>
        <v>-3.9699999999999989</v>
      </c>
      <c r="Y5305" s="15">
        <v>147</v>
      </c>
      <c r="Z5305" s="4">
        <v>67.349999999999994</v>
      </c>
      <c r="AA5305" s="4">
        <v>65.63</v>
      </c>
      <c r="AB5305" s="74">
        <f t="shared" si="6753"/>
        <v>1.7199999999999989</v>
      </c>
      <c r="AC5305" s="54"/>
    </row>
    <row r="5306" spans="1:29" x14ac:dyDescent="0.25">
      <c r="A5306" s="1">
        <v>7203024</v>
      </c>
      <c r="B5306" s="87" t="s">
        <v>2698</v>
      </c>
      <c r="C5306" s="55" t="s">
        <v>462</v>
      </c>
      <c r="E5306" s="42"/>
      <c r="F5306" s="65" t="s">
        <v>2483</v>
      </c>
      <c r="G5306" s="62"/>
      <c r="H5306" s="37" t="str">
        <f>IF(V5306&gt;94,"Met",IF(X5306="--","n/a",IF(X5306&gt;=0,"Met","Did Not Meet")))</f>
        <v>Met</v>
      </c>
      <c r="I5306" s="37" t="str">
        <f>IF(V5307&gt;94,"Met",IF(X5307="--","n/a",IF(X5307&gt;=0,"Met","Did Not Meet")))</f>
        <v>Met</v>
      </c>
      <c r="K5306" s="13" t="str">
        <f>IF(Z5306&gt;94,"Met",IF(AB5306="--","n/a",IF(AB5306&gt;=0,"Met","Did Not Meet")))</f>
        <v>Met</v>
      </c>
      <c r="L5306" s="13" t="str">
        <f>IF(Z5307&gt;94,"Met",IF(AB5307="--","n/a",IF(AB5307&gt;=0,"Met","Did Not Meet")))</f>
        <v>Met</v>
      </c>
      <c r="M5306" s="1" t="s">
        <v>4</v>
      </c>
      <c r="N5306" s="14" t="s">
        <v>2502</v>
      </c>
      <c r="O5306" s="5"/>
      <c r="P5306" s="44" t="str">
        <f t="shared" ref="P5306" si="6784">IF(H5308="Yes",IF(I5308="Yes","Yes","No"),"No")</f>
        <v>Yes</v>
      </c>
      <c r="Q5306" s="93"/>
      <c r="R5306" s="5" t="s">
        <v>1</v>
      </c>
      <c r="S5306" s="1" t="s">
        <v>2</v>
      </c>
      <c r="T5306" s="1" t="s">
        <v>3</v>
      </c>
      <c r="U5306" s="5">
        <v>686</v>
      </c>
      <c r="V5306" s="1">
        <v>93.29</v>
      </c>
      <c r="W5306" s="1">
        <v>88.6</v>
      </c>
      <c r="X5306" s="9">
        <f t="shared" si="6713"/>
        <v>4.6900000000000119</v>
      </c>
      <c r="Y5306" s="14">
        <v>640</v>
      </c>
      <c r="Z5306" s="1">
        <v>92.97</v>
      </c>
      <c r="AA5306" s="1">
        <v>88.18</v>
      </c>
      <c r="AB5306" s="71">
        <f t="shared" si="6753"/>
        <v>4.789999999999992</v>
      </c>
      <c r="AC5306" s="36"/>
    </row>
    <row r="5307" spans="1:29" ht="15.75" x14ac:dyDescent="0.25">
      <c r="A5307" s="53">
        <v>7203024</v>
      </c>
      <c r="B5307" s="89" t="s">
        <v>2698</v>
      </c>
      <c r="C5307" s="53" t="s">
        <v>462</v>
      </c>
      <c r="D5307" s="49" t="s">
        <v>2498</v>
      </c>
      <c r="E5307" s="34" t="str">
        <f>M5306</f>
        <v>Achieving School</v>
      </c>
      <c r="F5307" s="65" t="s">
        <v>2484</v>
      </c>
      <c r="G5307" s="62"/>
      <c r="H5307" s="13" t="str">
        <f>IF(V5308&gt;94,"Met",IF(X5308="--","n/a",IF(X5308&gt;=0,"Met","Did Not Meet")))</f>
        <v>Met</v>
      </c>
      <c r="I5307" s="13" t="str">
        <f>IF(V5309&gt;94,"Met",IF(X5309="--","n/a",IF(X5309&gt;=0,"Met","Did Not Meet")))</f>
        <v>Met</v>
      </c>
      <c r="K5307" s="13" t="str">
        <f>IF(Z5308&gt;94,"Met",IF(AB5308="--","n/a",IF(AB5308&gt;=0,"Met","Did Not Meet")))</f>
        <v>Met</v>
      </c>
      <c r="L5307" s="13" t="str">
        <f>IF(Z5309&gt;94,"Met",IF(AB5309="--","n/a",IF(AB5309&gt;=0,"Met","Did Not Meet")))</f>
        <v>Met</v>
      </c>
      <c r="M5307" s="1" t="s">
        <v>4</v>
      </c>
      <c r="N5307" s="14" t="s">
        <v>2501</v>
      </c>
      <c r="O5307" s="5"/>
      <c r="P5307" s="44" t="str">
        <f t="shared" ref="P5307" si="6785">IF(K5308="Yes",IF(L5308="Yes","Yes","No"),"No")</f>
        <v>Yes</v>
      </c>
      <c r="Q5307" s="94" t="s">
        <v>2759</v>
      </c>
      <c r="R5307" s="5" t="s">
        <v>1</v>
      </c>
      <c r="S5307" s="1" t="s">
        <v>2</v>
      </c>
      <c r="T5307" s="1" t="s">
        <v>7</v>
      </c>
      <c r="U5307" s="5">
        <v>217</v>
      </c>
      <c r="V5307" s="1">
        <v>81.569999999999993</v>
      </c>
      <c r="W5307" s="1">
        <v>71.48</v>
      </c>
      <c r="X5307" s="9">
        <f t="shared" si="6713"/>
        <v>10.089999999999989</v>
      </c>
      <c r="Y5307" s="14">
        <v>196</v>
      </c>
      <c r="Z5307" s="1">
        <v>82.14</v>
      </c>
      <c r="AA5307" s="1">
        <v>72.94</v>
      </c>
      <c r="AB5307" s="71">
        <f t="shared" si="6753"/>
        <v>9.2000000000000028</v>
      </c>
      <c r="AC5307" s="53"/>
    </row>
    <row r="5308" spans="1:29" ht="15" customHeight="1" x14ac:dyDescent="0.25">
      <c r="A5308" s="53">
        <v>7203024</v>
      </c>
      <c r="B5308" s="89" t="s">
        <v>2698</v>
      </c>
      <c r="C5308" s="53" t="s">
        <v>462</v>
      </c>
      <c r="D5308" s="49" t="s">
        <v>2499</v>
      </c>
      <c r="E5308" s="35" t="str">
        <f>VLOOKUP('2012 Accountability Database'!$A5306,'2011 AYP'!A$2:B$1072,2)</f>
        <v xml:space="preserve"> A (Alert)</v>
      </c>
      <c r="F5308" s="66"/>
      <c r="G5308" s="63" t="s">
        <v>2485</v>
      </c>
      <c r="H5308" s="60" t="str">
        <f t="shared" ref="H5308:I5308" si="6786">IF(H5306="Met","Yes",IF(H5307="Met","Yes","No"))</f>
        <v>Yes</v>
      </c>
      <c r="I5308" s="60" t="str">
        <f t="shared" si="6786"/>
        <v>Yes</v>
      </c>
      <c r="J5308" s="42"/>
      <c r="K5308" s="60" t="str">
        <f t="shared" ref="K5308:L5308" si="6787">IF(K5306="Met","Yes",IF(K5307="Met","Yes","No"))</f>
        <v>Yes</v>
      </c>
      <c r="L5308" s="60" t="str">
        <f t="shared" si="6787"/>
        <v>Yes</v>
      </c>
      <c r="M5308" s="1" t="s">
        <v>4</v>
      </c>
      <c r="N5308" s="14" t="s">
        <v>2503</v>
      </c>
      <c r="O5308" s="5"/>
      <c r="P5308" s="44" t="str">
        <f t="shared" ref="P5308" si="6788">IF(H5312="Yes",IF(I5312="Yes","Yes","No"),"No")</f>
        <v>Yes</v>
      </c>
      <c r="Q5308" s="108" t="s">
        <v>2758</v>
      </c>
      <c r="R5308" s="5" t="s">
        <v>1</v>
      </c>
      <c r="S5308" s="1" t="s">
        <v>5</v>
      </c>
      <c r="T5308" s="1" t="s">
        <v>3</v>
      </c>
      <c r="U5308" s="5">
        <v>1924</v>
      </c>
      <c r="V5308" s="1">
        <v>90.18</v>
      </c>
      <c r="W5308" s="1">
        <v>88.6</v>
      </c>
      <c r="X5308" s="9">
        <f t="shared" si="6713"/>
        <v>1.5800000000000125</v>
      </c>
      <c r="Y5308" s="14">
        <v>1792</v>
      </c>
      <c r="Z5308" s="1">
        <v>89.79</v>
      </c>
      <c r="AA5308" s="1">
        <v>88.18</v>
      </c>
      <c r="AB5308" s="71">
        <f t="shared" si="6753"/>
        <v>1.6099999999999994</v>
      </c>
      <c r="AC5308" s="53"/>
    </row>
    <row r="5309" spans="1:29" x14ac:dyDescent="0.25">
      <c r="A5309" s="53">
        <v>7203024</v>
      </c>
      <c r="B5309" s="89" t="s">
        <v>2698</v>
      </c>
      <c r="C5309" s="53" t="s">
        <v>462</v>
      </c>
      <c r="D5309" s="49" t="s">
        <v>2507</v>
      </c>
      <c r="E5309" s="47">
        <f>VLOOKUP('2012 Accountability Database'!A5306,Dems1112!$A$2:$G$1082,3)</f>
        <v>0.17</v>
      </c>
      <c r="F5309" s="66"/>
      <c r="G5309" s="52"/>
      <c r="M5309" s="5" t="s">
        <v>4</v>
      </c>
      <c r="N5309" s="14" t="s">
        <v>2504</v>
      </c>
      <c r="O5309" s="5"/>
      <c r="P5309" s="44" t="str">
        <f t="shared" ref="P5309" si="6789">IF(K5312="Yes",IF(L5312="Yes","Yes","No"),"No")</f>
        <v>Yes</v>
      </c>
      <c r="Q5309" s="108"/>
      <c r="R5309" s="5" t="s">
        <v>1</v>
      </c>
      <c r="S5309" s="5" t="s">
        <v>5</v>
      </c>
      <c r="T5309" s="5" t="s">
        <v>7</v>
      </c>
      <c r="U5309" s="5">
        <v>534</v>
      </c>
      <c r="V5309" s="5">
        <v>74.72</v>
      </c>
      <c r="W5309" s="5">
        <v>71.48</v>
      </c>
      <c r="X5309" s="11">
        <f t="shared" si="6713"/>
        <v>3.2399999999999949</v>
      </c>
      <c r="Y5309" s="14">
        <v>484</v>
      </c>
      <c r="Z5309" s="5">
        <v>75.209999999999994</v>
      </c>
      <c r="AA5309" s="5">
        <v>72.94</v>
      </c>
      <c r="AB5309" s="71">
        <f t="shared" si="6753"/>
        <v>2.269999999999996</v>
      </c>
      <c r="AC5309" s="53"/>
    </row>
    <row r="5310" spans="1:29" x14ac:dyDescent="0.25">
      <c r="A5310" s="53">
        <v>7203024</v>
      </c>
      <c r="B5310" s="89" t="s">
        <v>2698</v>
      </c>
      <c r="C5310" s="53" t="s">
        <v>462</v>
      </c>
      <c r="D5310" s="50" t="s">
        <v>2508</v>
      </c>
      <c r="E5310" s="47">
        <f>VLOOKUP('2012 Accountability Database'!A5306,Dems1112!$A$2:$G$1082,4)</f>
        <v>0.26</v>
      </c>
      <c r="F5310" s="65" t="s">
        <v>2486</v>
      </c>
      <c r="G5310" s="62"/>
      <c r="H5310" s="13" t="str">
        <f>IF(V5310&gt;94,"Met",IF(X5310="--","n/a",IF(X5310&gt;=0,"Met","Did Not Meet")))</f>
        <v>Met</v>
      </c>
      <c r="I5310" s="13" t="str">
        <f>IF(V5311&gt;94,"Met",IF(X5311="--","n/a",IF(X5311&gt;=0,"Met","Did Not Meet")))</f>
        <v>Met</v>
      </c>
      <c r="J5310" s="13"/>
      <c r="K5310" s="13" t="str">
        <f>IF(Z5310&gt;94,"Met",IF(AB5310="--","n/a",IF(AB5310&gt;=0,"Met","Did Not Meet")))</f>
        <v>Met</v>
      </c>
      <c r="L5310" s="13" t="str">
        <f>IF(Z5311&gt;94,"Met",IF(AB5311="--","n/a",IF(AB5311&gt;=0,"Met","Did Not Meet")))</f>
        <v>Met</v>
      </c>
      <c r="M5310" s="1" t="s">
        <v>4</v>
      </c>
      <c r="N5310" s="68" t="s">
        <v>2497</v>
      </c>
      <c r="O5310" s="35"/>
      <c r="P5310" s="44"/>
      <c r="Q5310" s="108"/>
      <c r="R5310" s="5" t="s">
        <v>6</v>
      </c>
      <c r="S5310" s="1" t="s">
        <v>2</v>
      </c>
      <c r="T5310" s="1" t="s">
        <v>3</v>
      </c>
      <c r="U5310" s="5">
        <v>729</v>
      </c>
      <c r="V5310" s="1">
        <v>93.42</v>
      </c>
      <c r="W5310" s="1">
        <v>91.46</v>
      </c>
      <c r="X5310" s="9">
        <f t="shared" si="6713"/>
        <v>1.960000000000008</v>
      </c>
      <c r="Y5310" s="14">
        <v>641</v>
      </c>
      <c r="Z5310" s="1">
        <v>91.58</v>
      </c>
      <c r="AA5310" s="1">
        <v>89.7</v>
      </c>
      <c r="AB5310" s="71">
        <f t="shared" si="6753"/>
        <v>1.8799999999999955</v>
      </c>
      <c r="AC5310" s="53"/>
    </row>
    <row r="5311" spans="1:29" x14ac:dyDescent="0.25">
      <c r="A5311" s="53">
        <v>7203024</v>
      </c>
      <c r="B5311" s="89" t="s">
        <v>2698</v>
      </c>
      <c r="C5311" s="53" t="s">
        <v>462</v>
      </c>
      <c r="D5311" s="50" t="s">
        <v>974</v>
      </c>
      <c r="E5311" s="47" t="str">
        <f>VLOOKUP('2012 Accountability Database'!A5306,Dems1112!$A$2:$G$1082,5)</f>
        <v>6-7</v>
      </c>
      <c r="F5311" s="65" t="s">
        <v>2487</v>
      </c>
      <c r="G5311" s="62"/>
      <c r="H5311" s="13" t="str">
        <f>IF(V5312&gt;94,"Met",IF(X5312="--","n/a",IF(X5312&gt;=0,"Met","Did Not Meet")))</f>
        <v>Met</v>
      </c>
      <c r="I5311" s="13" t="str">
        <f>IF(V5313&gt;94,"Met",IF(X5313="--","n/a",IF(X5313&gt;=0,"Met","Did Not Meet")))</f>
        <v>Met</v>
      </c>
      <c r="J5311" s="13"/>
      <c r="K5311" s="13" t="str">
        <f>IF(Z5312&gt;94,"Met",IF(AB5312="--","n/a",IF(AB5312&gt;=0,"Met","Did Not Meet")))</f>
        <v>Met</v>
      </c>
      <c r="L5311" s="13" t="str">
        <f>IF(Z5313&gt;94,"Met",IF(AB5313="--","n/a",IF(AB5313&gt;=0,"Met","Did Not Meet")))</f>
        <v>Met</v>
      </c>
      <c r="M5311" s="5" t="s">
        <v>4</v>
      </c>
      <c r="N5311" s="14"/>
      <c r="O5311" s="35" t="s">
        <v>2506</v>
      </c>
      <c r="P5311" s="83" t="str">
        <f t="shared" ref="P5311" si="6790">IF(P5306="No"," ", IF(P5308="No"," ",IF(P5307="No", " ",IF(P5309="No"," ","X"))))</f>
        <v>X</v>
      </c>
      <c r="Q5311" s="108"/>
      <c r="R5311" s="5" t="s">
        <v>6</v>
      </c>
      <c r="S5311" s="5" t="s">
        <v>2</v>
      </c>
      <c r="T5311" s="5" t="s">
        <v>7</v>
      </c>
      <c r="U5311" s="5">
        <v>225</v>
      </c>
      <c r="V5311" s="5">
        <v>84.44</v>
      </c>
      <c r="W5311" s="5">
        <v>77.209999999999994</v>
      </c>
      <c r="X5311" s="11">
        <f t="shared" si="6713"/>
        <v>7.230000000000004</v>
      </c>
      <c r="Y5311" s="14">
        <v>197</v>
      </c>
      <c r="Z5311" s="5">
        <v>82.23</v>
      </c>
      <c r="AA5311" s="5">
        <v>75.7</v>
      </c>
      <c r="AB5311" s="71">
        <f t="shared" si="6753"/>
        <v>6.5300000000000011</v>
      </c>
      <c r="AC5311" s="53"/>
    </row>
    <row r="5312" spans="1:29" ht="15.75" x14ac:dyDescent="0.25">
      <c r="A5312" s="53">
        <v>7203024</v>
      </c>
      <c r="B5312" s="89" t="s">
        <v>2698</v>
      </c>
      <c r="C5312" s="53" t="s">
        <v>462</v>
      </c>
      <c r="D5312" s="50" t="s">
        <v>975</v>
      </c>
      <c r="E5312" s="48" t="str">
        <f>VLOOKUP('2012 Accountability Database'!A5306,Dems1112!$A$2:$G$1082,6)</f>
        <v>1 (Northwest AR)</v>
      </c>
      <c r="F5312" s="66"/>
      <c r="G5312" s="63" t="s">
        <v>2488</v>
      </c>
      <c r="H5312" s="61" t="str">
        <f t="shared" ref="H5312:I5312" si="6791">IF(H5310="Met","Yes",IF(H5311="Met","Yes","No"))</f>
        <v>Yes</v>
      </c>
      <c r="I5312" s="61" t="str">
        <f t="shared" si="6791"/>
        <v>Yes</v>
      </c>
      <c r="J5312" s="55"/>
      <c r="K5312" s="61" t="str">
        <f t="shared" ref="K5312:L5312" si="6792">IF(K5310="Met","Yes",IF(K5311="Met","Yes","No"))</f>
        <v>Yes</v>
      </c>
      <c r="L5312" s="61" t="str">
        <f t="shared" si="6792"/>
        <v>Yes</v>
      </c>
      <c r="M5312" s="1" t="s">
        <v>4</v>
      </c>
      <c r="N5312" s="14"/>
      <c r="O5312" s="35" t="s">
        <v>2505</v>
      </c>
      <c r="P5312" s="83" t="str">
        <f t="shared" ref="P5312" si="6793">IF(P5311="X"," ",IF(P5313="X"," ","X"))</f>
        <v xml:space="preserve"> </v>
      </c>
      <c r="Q5312" s="94" t="s">
        <v>2759</v>
      </c>
      <c r="R5312" s="5" t="s">
        <v>6</v>
      </c>
      <c r="S5312" s="1" t="s">
        <v>5</v>
      </c>
      <c r="T5312" s="1" t="s">
        <v>3</v>
      </c>
      <c r="U5312" s="5">
        <v>2039</v>
      </c>
      <c r="V5312" s="1">
        <v>92.69</v>
      </c>
      <c r="W5312" s="1">
        <v>91.46</v>
      </c>
      <c r="X5312" s="9">
        <f t="shared" si="6713"/>
        <v>1.230000000000004</v>
      </c>
      <c r="Y5312" s="14">
        <v>1796</v>
      </c>
      <c r="Z5312" s="1">
        <v>91.2</v>
      </c>
      <c r="AA5312" s="1">
        <v>89.7</v>
      </c>
      <c r="AB5312" s="71">
        <f t="shared" si="6753"/>
        <v>1.5</v>
      </c>
      <c r="AC5312" s="53"/>
    </row>
    <row r="5313" spans="1:29" x14ac:dyDescent="0.25">
      <c r="A5313" s="54">
        <v>7203024</v>
      </c>
      <c r="B5313" s="90" t="s">
        <v>2698</v>
      </c>
      <c r="C5313" s="54" t="s">
        <v>462</v>
      </c>
      <c r="D5313" s="4"/>
      <c r="E5313" s="4"/>
      <c r="F5313" s="67"/>
      <c r="G5313" s="64"/>
      <c r="H5313" s="43"/>
      <c r="I5313" s="43"/>
      <c r="J5313" s="43"/>
      <c r="K5313" s="43"/>
      <c r="L5313" s="43"/>
      <c r="M5313" s="4" t="s">
        <v>4</v>
      </c>
      <c r="N5313" s="15"/>
      <c r="O5313" s="38" t="s">
        <v>2482</v>
      </c>
      <c r="P5313" s="84" t="str">
        <f>IF(E5307="Achieving School"," ","X")</f>
        <v xml:space="preserve"> </v>
      </c>
      <c r="Q5313" s="91"/>
      <c r="R5313" s="4" t="s">
        <v>6</v>
      </c>
      <c r="S5313" s="4" t="s">
        <v>5</v>
      </c>
      <c r="T5313" s="4" t="s">
        <v>7</v>
      </c>
      <c r="U5313" s="4">
        <v>548</v>
      </c>
      <c r="V5313" s="4">
        <v>80.66</v>
      </c>
      <c r="W5313" s="4">
        <v>77.209999999999994</v>
      </c>
      <c r="X5313" s="10">
        <f t="shared" si="6713"/>
        <v>3.4500000000000028</v>
      </c>
      <c r="Y5313" s="15">
        <v>487</v>
      </c>
      <c r="Z5313" s="4">
        <v>79.06</v>
      </c>
      <c r="AA5313" s="4">
        <v>75.7</v>
      </c>
      <c r="AB5313" s="74">
        <f t="shared" si="6753"/>
        <v>3.3599999999999994</v>
      </c>
      <c r="AC5313" s="54"/>
    </row>
    <row r="5314" spans="1:29" x14ac:dyDescent="0.25">
      <c r="A5314" s="1">
        <v>7203025</v>
      </c>
      <c r="B5314" s="87" t="s">
        <v>2698</v>
      </c>
      <c r="C5314" s="55" t="s">
        <v>463</v>
      </c>
      <c r="E5314" s="42"/>
      <c r="F5314" s="65" t="s">
        <v>2483</v>
      </c>
      <c r="G5314" s="62"/>
      <c r="H5314" s="37" t="str">
        <f>IF(V5314&gt;94,"Met",IF(X5314="--","n/a",IF(X5314&gt;=0,"Met","Did Not Meet")))</f>
        <v>Met</v>
      </c>
      <c r="I5314" s="37" t="str">
        <f>IF(V5315&gt;94,"Met",IF(X5315="--","n/a",IF(X5315&gt;=0,"Met","Did Not Meet")))</f>
        <v>Met</v>
      </c>
      <c r="K5314" s="13" t="str">
        <f>IF(Z5314&gt;94,"Met",IF(AB5314="--","n/a",IF(AB5314&gt;=0,"Met","Did Not Meet")))</f>
        <v>Met</v>
      </c>
      <c r="L5314" s="13" t="str">
        <f>IF(Z5315&gt;94,"Met",IF(AB5315="--","n/a",IF(AB5315&gt;=0,"Met","Did Not Meet")))</f>
        <v>Met</v>
      </c>
      <c r="M5314" s="1" t="s">
        <v>9</v>
      </c>
      <c r="N5314" s="14" t="s">
        <v>2502</v>
      </c>
      <c r="O5314" s="5"/>
      <c r="P5314" s="44" t="str">
        <f t="shared" ref="P5314" si="6794">IF(H5316="Yes",IF(I5316="Yes","Yes","No"),"No")</f>
        <v>Yes</v>
      </c>
      <c r="Q5314" s="93"/>
      <c r="R5314" s="5" t="s">
        <v>1</v>
      </c>
      <c r="S5314" s="1" t="s">
        <v>2</v>
      </c>
      <c r="T5314" s="1" t="s">
        <v>3</v>
      </c>
      <c r="U5314" s="5">
        <v>447</v>
      </c>
      <c r="V5314" s="1">
        <v>84.12</v>
      </c>
      <c r="W5314" s="1">
        <v>79.09</v>
      </c>
      <c r="X5314" s="9">
        <f t="shared" ref="X5314:X5377" si="6795">V5314-W5314</f>
        <v>5.0300000000000011</v>
      </c>
      <c r="Y5314" s="14">
        <v>427</v>
      </c>
      <c r="Z5314" s="1">
        <v>85.48</v>
      </c>
      <c r="AA5314" s="1">
        <v>78.459999999999994</v>
      </c>
      <c r="AB5314" s="71">
        <f t="shared" si="6753"/>
        <v>7.0200000000000102</v>
      </c>
      <c r="AC5314" s="36"/>
    </row>
    <row r="5315" spans="1:29" ht="15.75" x14ac:dyDescent="0.25">
      <c r="A5315" s="53">
        <v>7203025</v>
      </c>
      <c r="B5315" s="89" t="s">
        <v>2698</v>
      </c>
      <c r="C5315" s="53" t="s">
        <v>463</v>
      </c>
      <c r="D5315" s="49" t="s">
        <v>2498</v>
      </c>
      <c r="E5315" s="34" t="str">
        <f>M5314</f>
        <v>Needs Improvement School</v>
      </c>
      <c r="F5315" s="65" t="s">
        <v>2484</v>
      </c>
      <c r="G5315" s="62"/>
      <c r="H5315" s="13" t="str">
        <f>IF(V5316&gt;94,"Met",IF(X5316="--","n/a",IF(X5316&gt;=0,"Met","Did Not Meet")))</f>
        <v>Did Not Meet</v>
      </c>
      <c r="I5315" s="13" t="str">
        <f>IF(V5317&gt;94,"Met",IF(X5317="--","n/a",IF(X5317&gt;=0,"Met","Did Not Meet")))</f>
        <v>Did Not Meet</v>
      </c>
      <c r="K5315" s="13" t="str">
        <f>IF(Z5316&gt;94,"Met",IF(AB5316="--","n/a",IF(AB5316&gt;=0,"Met","Did Not Meet")))</f>
        <v>Met</v>
      </c>
      <c r="L5315" s="13" t="str">
        <f>IF(Z5317&gt;94,"Met",IF(AB5317="--","n/a",IF(AB5317&gt;=0,"Met","Did Not Meet")))</f>
        <v>Met</v>
      </c>
      <c r="M5315" s="1" t="s">
        <v>9</v>
      </c>
      <c r="N5315" s="14" t="s">
        <v>2501</v>
      </c>
      <c r="O5315" s="5"/>
      <c r="P5315" s="44" t="str">
        <f t="shared" ref="P5315" si="6796">IF(K5316="Yes",IF(L5316="Yes","Yes","No"),"No")</f>
        <v>Yes</v>
      </c>
      <c r="Q5315" s="94" t="s">
        <v>2759</v>
      </c>
      <c r="R5315" s="5" t="s">
        <v>1</v>
      </c>
      <c r="S5315" s="1" t="s">
        <v>2</v>
      </c>
      <c r="T5315" s="1" t="s">
        <v>7</v>
      </c>
      <c r="U5315" s="5">
        <v>266</v>
      </c>
      <c r="V5315" s="1">
        <v>75.94</v>
      </c>
      <c r="W5315" s="1">
        <v>68.400000000000006</v>
      </c>
      <c r="X5315" s="9">
        <f t="shared" si="6795"/>
        <v>7.539999999999992</v>
      </c>
      <c r="Y5315" s="14">
        <v>250</v>
      </c>
      <c r="Z5315" s="1">
        <v>79.599999999999994</v>
      </c>
      <c r="AA5315" s="1">
        <v>68.2</v>
      </c>
      <c r="AB5315" s="71">
        <f t="shared" si="6753"/>
        <v>11.399999999999991</v>
      </c>
      <c r="AC5315" s="53"/>
    </row>
    <row r="5316" spans="1:29" ht="15" customHeight="1" x14ac:dyDescent="0.25">
      <c r="A5316" s="53">
        <v>7203025</v>
      </c>
      <c r="B5316" s="89" t="s">
        <v>2698</v>
      </c>
      <c r="C5316" s="53" t="s">
        <v>463</v>
      </c>
      <c r="D5316" s="49" t="s">
        <v>2499</v>
      </c>
      <c r="E5316" s="35" t="str">
        <f>VLOOKUP('2012 Accountability Database'!$A5314,'2011 AYP'!A$2:B$1072,2)</f>
        <v>SI_3 (School Improvement Year 3)</v>
      </c>
      <c r="F5316" s="66"/>
      <c r="G5316" s="63" t="s">
        <v>2485</v>
      </c>
      <c r="H5316" s="60" t="str">
        <f t="shared" ref="H5316:I5316" si="6797">IF(H5314="Met","Yes",IF(H5315="Met","Yes","No"))</f>
        <v>Yes</v>
      </c>
      <c r="I5316" s="60" t="str">
        <f t="shared" si="6797"/>
        <v>Yes</v>
      </c>
      <c r="J5316" s="42"/>
      <c r="K5316" s="60" t="str">
        <f t="shared" ref="K5316:L5316" si="6798">IF(K5314="Met","Yes",IF(K5315="Met","Yes","No"))</f>
        <v>Yes</v>
      </c>
      <c r="L5316" s="60" t="str">
        <f t="shared" si="6798"/>
        <v>Yes</v>
      </c>
      <c r="M5316" s="1" t="s">
        <v>9</v>
      </c>
      <c r="N5316" s="14" t="s">
        <v>2503</v>
      </c>
      <c r="O5316" s="5"/>
      <c r="P5316" s="44" t="str">
        <f t="shared" ref="P5316" si="6799">IF(H5320="Yes",IF(I5320="Yes","Yes","No"),"No")</f>
        <v>No</v>
      </c>
      <c r="Q5316" s="108" t="s">
        <v>2758</v>
      </c>
      <c r="R5316" s="5" t="s">
        <v>1</v>
      </c>
      <c r="S5316" s="1" t="s">
        <v>5</v>
      </c>
      <c r="T5316" s="1" t="s">
        <v>3</v>
      </c>
      <c r="U5316" s="5">
        <v>1287</v>
      </c>
      <c r="V5316" s="1">
        <v>78.87</v>
      </c>
      <c r="W5316" s="1">
        <v>79.09</v>
      </c>
      <c r="X5316" s="6">
        <f t="shared" si="6795"/>
        <v>-0.21999999999999886</v>
      </c>
      <c r="Y5316" s="14">
        <v>1220</v>
      </c>
      <c r="Z5316" s="1">
        <v>80.739999999999995</v>
      </c>
      <c r="AA5316" s="1">
        <v>78.459999999999994</v>
      </c>
      <c r="AB5316" s="71">
        <f t="shared" si="6753"/>
        <v>2.2800000000000011</v>
      </c>
      <c r="AC5316" s="53"/>
    </row>
    <row r="5317" spans="1:29" x14ac:dyDescent="0.25">
      <c r="A5317" s="53">
        <v>7203025</v>
      </c>
      <c r="B5317" s="89" t="s">
        <v>2698</v>
      </c>
      <c r="C5317" s="53" t="s">
        <v>463</v>
      </c>
      <c r="D5317" s="49" t="s">
        <v>2507</v>
      </c>
      <c r="E5317" s="47">
        <f>VLOOKUP('2012 Accountability Database'!A5314,Dems1112!$A$2:$G$1082,3)</f>
        <v>0.42</v>
      </c>
      <c r="F5317" s="66"/>
      <c r="G5317" s="52"/>
      <c r="M5317" s="5" t="s">
        <v>9</v>
      </c>
      <c r="N5317" s="14" t="s">
        <v>2504</v>
      </c>
      <c r="O5317" s="5"/>
      <c r="P5317" s="44" t="str">
        <f t="shared" ref="P5317" si="6800">IF(K5320="Yes",IF(L5320="Yes","Yes","No"),"No")</f>
        <v>No</v>
      </c>
      <c r="Q5317" s="108"/>
      <c r="R5317" s="5" t="s">
        <v>1</v>
      </c>
      <c r="S5317" s="5" t="s">
        <v>5</v>
      </c>
      <c r="T5317" s="5" t="s">
        <v>7</v>
      </c>
      <c r="U5317" s="5">
        <v>747</v>
      </c>
      <c r="V5317" s="5">
        <v>68.27</v>
      </c>
      <c r="W5317" s="5">
        <v>68.400000000000006</v>
      </c>
      <c r="X5317" s="8">
        <f t="shared" si="6795"/>
        <v>-0.13000000000000966</v>
      </c>
      <c r="Y5317" s="14">
        <v>693</v>
      </c>
      <c r="Z5317" s="5">
        <v>71.569999999999993</v>
      </c>
      <c r="AA5317" s="5">
        <v>68.2</v>
      </c>
      <c r="AB5317" s="71">
        <f t="shared" si="6753"/>
        <v>3.3699999999999903</v>
      </c>
      <c r="AC5317" s="53"/>
    </row>
    <row r="5318" spans="1:29" x14ac:dyDescent="0.25">
      <c r="A5318" s="53">
        <v>7203025</v>
      </c>
      <c r="B5318" s="89" t="s">
        <v>2698</v>
      </c>
      <c r="C5318" s="53" t="s">
        <v>463</v>
      </c>
      <c r="D5318" s="50" t="s">
        <v>2508</v>
      </c>
      <c r="E5318" s="47">
        <f>VLOOKUP('2012 Accountability Database'!A5314,Dems1112!$A$2:$G$1082,4)</f>
        <v>0.56999999999999995</v>
      </c>
      <c r="F5318" s="65" t="s">
        <v>2486</v>
      </c>
      <c r="G5318" s="62"/>
      <c r="H5318" s="13" t="str">
        <f>IF(V5318&gt;94,"Met",IF(X5318="--","n/a",IF(X5318&gt;=0,"Met","Did Not Meet")))</f>
        <v>Did Not Meet</v>
      </c>
      <c r="I5318" s="13" t="str">
        <f>IF(V5319&gt;94,"Met",IF(X5319="--","n/a",IF(X5319&gt;=0,"Met","Did Not Meet")))</f>
        <v>Did Not Meet</v>
      </c>
      <c r="J5318" s="13"/>
      <c r="K5318" s="13" t="str">
        <f>IF(Z5318&gt;94,"Met",IF(AB5318="--","n/a",IF(AB5318&gt;=0,"Met","Did Not Meet")))</f>
        <v>Did Not Meet</v>
      </c>
      <c r="L5318" s="13" t="str">
        <f>IF(Z5319&gt;94,"Met",IF(AB5319="--","n/a",IF(AB5319&gt;=0,"Met","Did Not Meet")))</f>
        <v>Did Not Meet</v>
      </c>
      <c r="M5318" s="1" t="s">
        <v>9</v>
      </c>
      <c r="N5318" s="68" t="s">
        <v>2497</v>
      </c>
      <c r="O5318" s="35"/>
      <c r="P5318" s="44"/>
      <c r="Q5318" s="108"/>
      <c r="R5318" s="5" t="s">
        <v>6</v>
      </c>
      <c r="S5318" s="1" t="s">
        <v>2</v>
      </c>
      <c r="T5318" s="1" t="s">
        <v>3</v>
      </c>
      <c r="U5318" s="5">
        <v>465</v>
      </c>
      <c r="V5318" s="1">
        <v>82.37</v>
      </c>
      <c r="W5318" s="1">
        <v>86.19</v>
      </c>
      <c r="X5318" s="6">
        <f t="shared" si="6795"/>
        <v>-3.8199999999999932</v>
      </c>
      <c r="Y5318" s="14">
        <v>428</v>
      </c>
      <c r="Z5318" s="1">
        <v>75.7</v>
      </c>
      <c r="AA5318" s="1">
        <v>83.74</v>
      </c>
      <c r="AB5318" s="72">
        <f t="shared" si="6753"/>
        <v>-8.039999999999992</v>
      </c>
      <c r="AC5318" s="53"/>
    </row>
    <row r="5319" spans="1:29" x14ac:dyDescent="0.25">
      <c r="A5319" s="53">
        <v>7203025</v>
      </c>
      <c r="B5319" s="89" t="s">
        <v>2698</v>
      </c>
      <c r="C5319" s="53" t="s">
        <v>463</v>
      </c>
      <c r="D5319" s="50" t="s">
        <v>974</v>
      </c>
      <c r="E5319" s="47" t="str">
        <f>VLOOKUP('2012 Accountability Database'!A5314,Dems1112!$A$2:$G$1082,5)</f>
        <v>5-7</v>
      </c>
      <c r="F5319" s="65" t="s">
        <v>2487</v>
      </c>
      <c r="G5319" s="62"/>
      <c r="H5319" s="13" t="str">
        <f>IF(V5320&gt;94,"Met",IF(X5320="--","n/a",IF(X5320&gt;=0,"Met","Did Not Meet")))</f>
        <v>Did Not Meet</v>
      </c>
      <c r="I5319" s="13" t="str">
        <f>IF(V5321&gt;94,"Met",IF(X5321="--","n/a",IF(X5321&gt;=0,"Met","Did Not Meet")))</f>
        <v>Did Not Meet</v>
      </c>
      <c r="J5319" s="13"/>
      <c r="K5319" s="13" t="str">
        <f>IF(Z5320&gt;94,"Met",IF(AB5320="--","n/a",IF(AB5320&gt;=0,"Met","Did Not Meet")))</f>
        <v>Did Not Meet</v>
      </c>
      <c r="L5319" s="13" t="str">
        <f>IF(Z5321&gt;94,"Met",IF(AB5321="--","n/a",IF(AB5321&gt;=0,"Met","Did Not Meet")))</f>
        <v>Did Not Meet</v>
      </c>
      <c r="M5319" s="1" t="s">
        <v>9</v>
      </c>
      <c r="N5319" s="14"/>
      <c r="O5319" s="35" t="s">
        <v>2506</v>
      </c>
      <c r="P5319" s="83" t="str">
        <f t="shared" ref="P5319" si="6801">IF(P5314="No"," ", IF(P5316="No"," ",IF(P5315="No", " ",IF(P5317="No"," ","X"))))</f>
        <v xml:space="preserve"> </v>
      </c>
      <c r="Q5319" s="108"/>
      <c r="R5319" s="5" t="s">
        <v>6</v>
      </c>
      <c r="S5319" s="1" t="s">
        <v>2</v>
      </c>
      <c r="T5319" s="1" t="s">
        <v>7</v>
      </c>
      <c r="U5319" s="5">
        <v>271</v>
      </c>
      <c r="V5319" s="1">
        <v>72.319999999999993</v>
      </c>
      <c r="W5319" s="1">
        <v>77.760000000000005</v>
      </c>
      <c r="X5319" s="6">
        <f t="shared" si="6795"/>
        <v>-5.4400000000000119</v>
      </c>
      <c r="Y5319" s="14">
        <v>251</v>
      </c>
      <c r="Z5319" s="1">
        <v>67.73</v>
      </c>
      <c r="AA5319" s="1">
        <v>74.930000000000007</v>
      </c>
      <c r="AB5319" s="72">
        <f t="shared" si="6753"/>
        <v>-7.2000000000000028</v>
      </c>
      <c r="AC5319" s="53"/>
    </row>
    <row r="5320" spans="1:29" ht="15.75" x14ac:dyDescent="0.25">
      <c r="A5320" s="53">
        <v>7203025</v>
      </c>
      <c r="B5320" s="89" t="s">
        <v>2698</v>
      </c>
      <c r="C5320" s="53" t="s">
        <v>463</v>
      </c>
      <c r="D5320" s="50" t="s">
        <v>975</v>
      </c>
      <c r="E5320" s="48" t="str">
        <f>VLOOKUP('2012 Accountability Database'!A5314,Dems1112!$A$2:$G$1082,6)</f>
        <v>1 (Northwest AR)</v>
      </c>
      <c r="F5320" s="66"/>
      <c r="G5320" s="63" t="s">
        <v>2488</v>
      </c>
      <c r="H5320" s="61" t="str">
        <f t="shared" ref="H5320:I5320" si="6802">IF(H5318="Met","Yes",IF(H5319="Met","Yes","No"))</f>
        <v>No</v>
      </c>
      <c r="I5320" s="61" t="str">
        <f t="shared" si="6802"/>
        <v>No</v>
      </c>
      <c r="J5320" s="55"/>
      <c r="K5320" s="61" t="str">
        <f t="shared" ref="K5320:L5320" si="6803">IF(K5318="Met","Yes",IF(K5319="Met","Yes","No"))</f>
        <v>No</v>
      </c>
      <c r="L5320" s="61" t="str">
        <f t="shared" si="6803"/>
        <v>No</v>
      </c>
      <c r="M5320" s="5" t="s">
        <v>9</v>
      </c>
      <c r="N5320" s="14"/>
      <c r="O5320" s="35" t="s">
        <v>2505</v>
      </c>
      <c r="P5320" s="83" t="str">
        <f t="shared" ref="P5320" si="6804">IF(P5319="X"," ",IF(P5321="X"," ","X"))</f>
        <v xml:space="preserve"> </v>
      </c>
      <c r="Q5320" s="94" t="s">
        <v>2759</v>
      </c>
      <c r="R5320" s="5" t="s">
        <v>6</v>
      </c>
      <c r="S5320" s="5" t="s">
        <v>5</v>
      </c>
      <c r="T5320" s="5" t="s">
        <v>3</v>
      </c>
      <c r="U5320" s="5">
        <v>1330</v>
      </c>
      <c r="V5320" s="5">
        <v>84.59</v>
      </c>
      <c r="W5320" s="5">
        <v>86.19</v>
      </c>
      <c r="X5320" s="8">
        <f t="shared" si="6795"/>
        <v>-1.5999999999999943</v>
      </c>
      <c r="Y5320" s="14">
        <v>1225</v>
      </c>
      <c r="Z5320" s="5">
        <v>81.96</v>
      </c>
      <c r="AA5320" s="5">
        <v>83.74</v>
      </c>
      <c r="AB5320" s="72">
        <f t="shared" si="6753"/>
        <v>-1.7800000000000011</v>
      </c>
      <c r="AC5320" s="53"/>
    </row>
    <row r="5321" spans="1:29" x14ac:dyDescent="0.25">
      <c r="A5321" s="54">
        <v>7203025</v>
      </c>
      <c r="B5321" s="90" t="s">
        <v>2698</v>
      </c>
      <c r="C5321" s="54" t="s">
        <v>463</v>
      </c>
      <c r="D5321" s="4"/>
      <c r="E5321" s="4"/>
      <c r="F5321" s="67"/>
      <c r="G5321" s="64"/>
      <c r="H5321" s="43"/>
      <c r="I5321" s="43"/>
      <c r="J5321" s="43"/>
      <c r="K5321" s="43"/>
      <c r="L5321" s="43"/>
      <c r="M5321" s="4" t="s">
        <v>9</v>
      </c>
      <c r="N5321" s="15"/>
      <c r="O5321" s="38" t="s">
        <v>2482</v>
      </c>
      <c r="P5321" s="84" t="str">
        <f>IF(E5315="Achieving School"," ","X")</f>
        <v>X</v>
      </c>
      <c r="Q5321" s="91"/>
      <c r="R5321" s="4" t="s">
        <v>6</v>
      </c>
      <c r="S5321" s="4" t="s">
        <v>5</v>
      </c>
      <c r="T5321" s="4" t="s">
        <v>7</v>
      </c>
      <c r="U5321" s="4">
        <v>760</v>
      </c>
      <c r="V5321" s="4">
        <v>75.13</v>
      </c>
      <c r="W5321" s="4">
        <v>77.760000000000005</v>
      </c>
      <c r="X5321" s="7">
        <f t="shared" si="6795"/>
        <v>-2.6300000000000097</v>
      </c>
      <c r="Y5321" s="15">
        <v>698</v>
      </c>
      <c r="Z5321" s="4">
        <v>73.209999999999994</v>
      </c>
      <c r="AA5321" s="4">
        <v>74.930000000000007</v>
      </c>
      <c r="AB5321" s="73">
        <f t="shared" si="6753"/>
        <v>-1.7200000000000131</v>
      </c>
      <c r="AC5321" s="54"/>
    </row>
    <row r="5322" spans="1:29" x14ac:dyDescent="0.25">
      <c r="A5322" s="1">
        <v>7203027</v>
      </c>
      <c r="B5322" s="87" t="s">
        <v>2698</v>
      </c>
      <c r="C5322" s="55" t="s">
        <v>464</v>
      </c>
      <c r="E5322" s="42"/>
      <c r="F5322" s="65" t="s">
        <v>2483</v>
      </c>
      <c r="G5322" s="62"/>
      <c r="H5322" s="37" t="str">
        <f>IF(V5322&gt;94,"Met",IF(X5322="--","n/a",IF(X5322&gt;=0,"Met","Did Not Meet")))</f>
        <v>Met</v>
      </c>
      <c r="I5322" s="37" t="str">
        <f>IF(V5323&gt;94,"Met",IF(X5323="--","n/a",IF(X5323&gt;=0,"Met","Did Not Meet")))</f>
        <v>Met</v>
      </c>
      <c r="K5322" s="13" t="str">
        <f>IF(Z5322&gt;94,"Met",IF(AB5322="--","n/a",IF(AB5322&gt;=0,"Met","Did Not Meet")))</f>
        <v>Met</v>
      </c>
      <c r="L5322" s="13" t="str">
        <f>IF(Z5323&gt;94,"Met",IF(AB5323="--","n/a",IF(AB5323&gt;=0,"Met","Did Not Meet")))</f>
        <v>Met</v>
      </c>
      <c r="M5322" s="1" t="s">
        <v>4</v>
      </c>
      <c r="N5322" s="14" t="s">
        <v>2502</v>
      </c>
      <c r="O5322" s="5"/>
      <c r="P5322" s="44" t="str">
        <f t="shared" ref="P5322" si="6805">IF(H5324="Yes",IF(I5324="Yes","Yes","No"),"No")</f>
        <v>Yes</v>
      </c>
      <c r="Q5322" s="93"/>
      <c r="R5322" s="5" t="s">
        <v>1</v>
      </c>
      <c r="S5322" s="1" t="s">
        <v>2</v>
      </c>
      <c r="T5322" s="1" t="s">
        <v>3</v>
      </c>
      <c r="U5322" s="5">
        <v>404</v>
      </c>
      <c r="V5322" s="1">
        <v>75.739999999999995</v>
      </c>
      <c r="W5322" s="1">
        <v>67.55</v>
      </c>
      <c r="X5322" s="9">
        <f t="shared" si="6795"/>
        <v>8.1899999999999977</v>
      </c>
      <c r="Y5322" s="14">
        <v>314</v>
      </c>
      <c r="Z5322" s="1">
        <v>78.66</v>
      </c>
      <c r="AA5322" s="1">
        <v>68.75</v>
      </c>
      <c r="AB5322" s="71">
        <f t="shared" si="6753"/>
        <v>9.9099999999999966</v>
      </c>
      <c r="AC5322" s="36"/>
    </row>
    <row r="5323" spans="1:29" ht="15.75" x14ac:dyDescent="0.25">
      <c r="A5323" s="53">
        <v>7203027</v>
      </c>
      <c r="B5323" s="89" t="s">
        <v>2698</v>
      </c>
      <c r="C5323" s="53" t="s">
        <v>464</v>
      </c>
      <c r="D5323" s="49" t="s">
        <v>2498</v>
      </c>
      <c r="E5323" s="34" t="str">
        <f>M5322</f>
        <v>Achieving School</v>
      </c>
      <c r="F5323" s="65" t="s">
        <v>2484</v>
      </c>
      <c r="G5323" s="62"/>
      <c r="H5323" s="13" t="str">
        <f>IF(V5324&gt;94,"Met",IF(X5324="--","n/a",IF(X5324&gt;=0,"Met","Did Not Meet")))</f>
        <v>Met</v>
      </c>
      <c r="I5323" s="13" t="str">
        <f>IF(V5325&gt;94,"Met",IF(X5325="--","n/a",IF(X5325&gt;=0,"Met","Did Not Meet")))</f>
        <v>Met</v>
      </c>
      <c r="K5323" s="13" t="str">
        <f>IF(Z5324&gt;94,"Met",IF(AB5324="--","n/a",IF(AB5324&gt;=0,"Met","Did Not Meet")))</f>
        <v>Met</v>
      </c>
      <c r="L5323" s="13" t="str">
        <f>IF(Z5325&gt;94,"Met",IF(AB5325="--","n/a",IF(AB5325&gt;=0,"Met","Did Not Meet")))</f>
        <v>Met</v>
      </c>
      <c r="M5323" s="1" t="s">
        <v>4</v>
      </c>
      <c r="N5323" s="14" t="s">
        <v>2501</v>
      </c>
      <c r="O5323" s="5"/>
      <c r="P5323" s="44" t="str">
        <f t="shared" ref="P5323" si="6806">IF(K5324="Yes",IF(L5324="Yes","Yes","No"),"No")</f>
        <v>Yes</v>
      </c>
      <c r="Q5323" s="94" t="s">
        <v>2759</v>
      </c>
      <c r="R5323" s="5" t="s">
        <v>1</v>
      </c>
      <c r="S5323" s="1" t="s">
        <v>2</v>
      </c>
      <c r="T5323" s="1" t="s">
        <v>7</v>
      </c>
      <c r="U5323" s="5">
        <v>301</v>
      </c>
      <c r="V5323" s="1">
        <v>69.099999999999994</v>
      </c>
      <c r="W5323" s="1">
        <v>62.11</v>
      </c>
      <c r="X5323" s="9">
        <f t="shared" si="6795"/>
        <v>6.9899999999999949</v>
      </c>
      <c r="Y5323" s="14">
        <v>232</v>
      </c>
      <c r="Z5323" s="1">
        <v>72.84</v>
      </c>
      <c r="AA5323" s="1">
        <v>61.8</v>
      </c>
      <c r="AB5323" s="71">
        <f t="shared" si="6753"/>
        <v>11.040000000000006</v>
      </c>
      <c r="AC5323" s="53"/>
    </row>
    <row r="5324" spans="1:29" ht="15" customHeight="1" x14ac:dyDescent="0.25">
      <c r="A5324" s="53">
        <v>7203027</v>
      </c>
      <c r="B5324" s="89" t="s">
        <v>2698</v>
      </c>
      <c r="C5324" s="53" t="s">
        <v>464</v>
      </c>
      <c r="D5324" s="49" t="s">
        <v>2499</v>
      </c>
      <c r="E5324" s="35" t="str">
        <f>VLOOKUP('2012 Accountability Database'!$A5322,'2011 AYP'!A$2:B$1072,2)</f>
        <v>SI_3 (School Improvement Year 3)</v>
      </c>
      <c r="F5324" s="66"/>
      <c r="G5324" s="63" t="s">
        <v>2485</v>
      </c>
      <c r="H5324" s="60" t="str">
        <f t="shared" ref="H5324:I5324" si="6807">IF(H5322="Met","Yes",IF(H5323="Met","Yes","No"))</f>
        <v>Yes</v>
      </c>
      <c r="I5324" s="60" t="str">
        <f t="shared" si="6807"/>
        <v>Yes</v>
      </c>
      <c r="J5324" s="42"/>
      <c r="K5324" s="60" t="str">
        <f t="shared" ref="K5324:L5324" si="6808">IF(K5322="Met","Yes",IF(K5323="Met","Yes","No"))</f>
        <v>Yes</v>
      </c>
      <c r="L5324" s="60" t="str">
        <f t="shared" si="6808"/>
        <v>Yes</v>
      </c>
      <c r="M5324" s="1" t="s">
        <v>4</v>
      </c>
      <c r="N5324" s="14" t="s">
        <v>2503</v>
      </c>
      <c r="O5324" s="5"/>
      <c r="P5324" s="44" t="str">
        <f t="shared" ref="P5324" si="6809">IF(H5328="Yes",IF(I5328="Yes","Yes","No"),"No")</f>
        <v>Yes</v>
      </c>
      <c r="Q5324" s="108" t="s">
        <v>2758</v>
      </c>
      <c r="R5324" s="5" t="s">
        <v>1</v>
      </c>
      <c r="S5324" s="1" t="s">
        <v>5</v>
      </c>
      <c r="T5324" s="1" t="s">
        <v>3</v>
      </c>
      <c r="U5324" s="5">
        <v>1123</v>
      </c>
      <c r="V5324" s="1">
        <v>68.739999999999995</v>
      </c>
      <c r="W5324" s="1">
        <v>67.55</v>
      </c>
      <c r="X5324" s="9">
        <f t="shared" si="6795"/>
        <v>1.1899999999999977</v>
      </c>
      <c r="Y5324" s="14">
        <v>889</v>
      </c>
      <c r="Z5324" s="1">
        <v>70.98</v>
      </c>
      <c r="AA5324" s="1">
        <v>68.75</v>
      </c>
      <c r="AB5324" s="71">
        <f t="shared" si="6753"/>
        <v>2.230000000000004</v>
      </c>
      <c r="AC5324" s="53"/>
    </row>
    <row r="5325" spans="1:29" x14ac:dyDescent="0.25">
      <c r="A5325" s="53">
        <v>7203027</v>
      </c>
      <c r="B5325" s="89" t="s">
        <v>2698</v>
      </c>
      <c r="C5325" s="53" t="s">
        <v>464</v>
      </c>
      <c r="D5325" s="49" t="s">
        <v>2507</v>
      </c>
      <c r="E5325" s="47">
        <f>VLOOKUP('2012 Accountability Database'!A5322,Dems1112!$A$2:$G$1082,3)</f>
        <v>0.48</v>
      </c>
      <c r="F5325" s="66"/>
      <c r="G5325" s="52"/>
      <c r="M5325" s="1" t="s">
        <v>4</v>
      </c>
      <c r="N5325" s="14" t="s">
        <v>2504</v>
      </c>
      <c r="O5325" s="5"/>
      <c r="P5325" s="44" t="str">
        <f t="shared" ref="P5325" si="6810">IF(K5328="Yes",IF(L5328="Yes","Yes","No"),"No")</f>
        <v>No</v>
      </c>
      <c r="Q5325" s="108"/>
      <c r="R5325" s="5" t="s">
        <v>1</v>
      </c>
      <c r="S5325" s="1" t="s">
        <v>5</v>
      </c>
      <c r="T5325" s="1" t="s">
        <v>7</v>
      </c>
      <c r="U5325" s="5">
        <v>846</v>
      </c>
      <c r="V5325" s="1">
        <v>62.41</v>
      </c>
      <c r="W5325" s="1">
        <v>62.11</v>
      </c>
      <c r="X5325" s="9">
        <f t="shared" si="6795"/>
        <v>0.29999999999999716</v>
      </c>
      <c r="Y5325" s="14">
        <v>657</v>
      </c>
      <c r="Z5325" s="1">
        <v>64.84</v>
      </c>
      <c r="AA5325" s="1">
        <v>61.8</v>
      </c>
      <c r="AB5325" s="71">
        <f t="shared" si="6753"/>
        <v>3.0400000000000063</v>
      </c>
      <c r="AC5325" s="53"/>
    </row>
    <row r="5326" spans="1:29" x14ac:dyDescent="0.25">
      <c r="A5326" s="53">
        <v>7203027</v>
      </c>
      <c r="B5326" s="89" t="s">
        <v>2698</v>
      </c>
      <c r="C5326" s="53" t="s">
        <v>464</v>
      </c>
      <c r="D5326" s="50" t="s">
        <v>2508</v>
      </c>
      <c r="E5326" s="47">
        <f>VLOOKUP('2012 Accountability Database'!A5322,Dems1112!$A$2:$G$1082,4)</f>
        <v>0.68</v>
      </c>
      <c r="F5326" s="65" t="s">
        <v>2486</v>
      </c>
      <c r="G5326" s="62"/>
      <c r="H5326" s="13" t="str">
        <f>IF(V5326&gt;94,"Met",IF(X5326="--","n/a",IF(X5326&gt;=0,"Met","Did Not Meet")))</f>
        <v>Met</v>
      </c>
      <c r="I5326" s="13" t="str">
        <f>IF(V5327&gt;94,"Met",IF(X5327="--","n/a",IF(X5327&gt;=0,"Met","Did Not Meet")))</f>
        <v>Met</v>
      </c>
      <c r="J5326" s="13"/>
      <c r="K5326" s="13" t="str">
        <f>IF(Z5326&gt;94,"Met",IF(AB5326="--","n/a",IF(AB5326&gt;=0,"Met","Did Not Meet")))</f>
        <v>Met</v>
      </c>
      <c r="L5326" s="13" t="str">
        <f>IF(Z5327&gt;94,"Met",IF(AB5327="--","n/a",IF(AB5327&gt;=0,"Met","Did Not Meet")))</f>
        <v>Did Not Meet</v>
      </c>
      <c r="M5326" s="1" t="s">
        <v>4</v>
      </c>
      <c r="N5326" s="68" t="s">
        <v>2497</v>
      </c>
      <c r="O5326" s="35"/>
      <c r="P5326" s="44"/>
      <c r="Q5326" s="108"/>
      <c r="R5326" s="5" t="s">
        <v>6</v>
      </c>
      <c r="S5326" s="1" t="s">
        <v>2</v>
      </c>
      <c r="T5326" s="1" t="s">
        <v>3</v>
      </c>
      <c r="U5326" s="5">
        <v>410</v>
      </c>
      <c r="V5326" s="1">
        <v>78.290000000000006</v>
      </c>
      <c r="W5326" s="1">
        <v>71.11</v>
      </c>
      <c r="X5326" s="9">
        <f t="shared" si="6795"/>
        <v>7.1800000000000068</v>
      </c>
      <c r="Y5326" s="14">
        <v>316</v>
      </c>
      <c r="Z5326" s="1">
        <v>74.37</v>
      </c>
      <c r="AA5326" s="1">
        <v>69.91</v>
      </c>
      <c r="AB5326" s="71">
        <f t="shared" si="6753"/>
        <v>4.460000000000008</v>
      </c>
      <c r="AC5326" s="53"/>
    </row>
    <row r="5327" spans="1:29" x14ac:dyDescent="0.25">
      <c r="A5327" s="53">
        <v>7203027</v>
      </c>
      <c r="B5327" s="89" t="s">
        <v>2698</v>
      </c>
      <c r="C5327" s="53" t="s">
        <v>464</v>
      </c>
      <c r="D5327" s="50" t="s">
        <v>974</v>
      </c>
      <c r="E5327" s="47" t="str">
        <f>VLOOKUP('2012 Accountability Database'!A5322,Dems1112!$A$2:$G$1082,5)</f>
        <v>K-7</v>
      </c>
      <c r="F5327" s="65" t="s">
        <v>2487</v>
      </c>
      <c r="G5327" s="62"/>
      <c r="H5327" s="13" t="str">
        <f>IF(V5328&gt;94,"Met",IF(X5328="--","n/a",IF(X5328&gt;=0,"Met","Did Not Meet")))</f>
        <v>Met</v>
      </c>
      <c r="I5327" s="13" t="str">
        <f>IF(V5329&gt;94,"Met",IF(X5329="--","n/a",IF(X5329&gt;=0,"Met","Did Not Meet")))</f>
        <v>Met</v>
      </c>
      <c r="J5327" s="13"/>
      <c r="K5327" s="13" t="str">
        <f>IF(Z5328&gt;94,"Met",IF(AB5328="--","n/a",IF(AB5328&gt;=0,"Met","Did Not Meet")))</f>
        <v>Met</v>
      </c>
      <c r="L5327" s="13" t="str">
        <f>IF(Z5329&gt;94,"Met",IF(AB5329="--","n/a",IF(AB5329&gt;=0,"Met","Did Not Meet")))</f>
        <v>Did Not Meet</v>
      </c>
      <c r="M5327" s="1" t="s">
        <v>4</v>
      </c>
      <c r="N5327" s="14"/>
      <c r="O5327" s="35" t="s">
        <v>2506</v>
      </c>
      <c r="P5327" s="83" t="str">
        <f t="shared" ref="P5327" si="6811">IF(P5322="No"," ", IF(P5324="No"," ",IF(P5323="No", " ",IF(P5325="No"," ","X"))))</f>
        <v xml:space="preserve"> </v>
      </c>
      <c r="Q5327" s="108"/>
      <c r="R5327" s="5" t="s">
        <v>6</v>
      </c>
      <c r="S5327" s="1" t="s">
        <v>2</v>
      </c>
      <c r="T5327" s="1" t="s">
        <v>7</v>
      </c>
      <c r="U5327" s="5">
        <v>302</v>
      </c>
      <c r="V5327" s="1">
        <v>71.19</v>
      </c>
      <c r="W5327" s="1">
        <v>67.08</v>
      </c>
      <c r="X5327" s="9">
        <f t="shared" si="6795"/>
        <v>4.1099999999999994</v>
      </c>
      <c r="Y5327" s="14">
        <v>234</v>
      </c>
      <c r="Z5327" s="1">
        <v>66.67</v>
      </c>
      <c r="AA5327" s="1">
        <v>66.75</v>
      </c>
      <c r="AB5327" s="72">
        <f t="shared" si="6753"/>
        <v>-7.9999999999998295E-2</v>
      </c>
      <c r="AC5327" s="53"/>
    </row>
    <row r="5328" spans="1:29" ht="15.75" x14ac:dyDescent="0.25">
      <c r="A5328" s="53">
        <v>7203027</v>
      </c>
      <c r="B5328" s="89" t="s">
        <v>2698</v>
      </c>
      <c r="C5328" s="53" t="s">
        <v>464</v>
      </c>
      <c r="D5328" s="50" t="s">
        <v>975</v>
      </c>
      <c r="E5328" s="48" t="str">
        <f>VLOOKUP('2012 Accountability Database'!A5322,Dems1112!$A$2:$G$1082,6)</f>
        <v>1 (Northwest AR)</v>
      </c>
      <c r="F5328" s="66"/>
      <c r="G5328" s="63" t="s">
        <v>2488</v>
      </c>
      <c r="H5328" s="61" t="str">
        <f t="shared" ref="H5328:I5328" si="6812">IF(H5326="Met","Yes",IF(H5327="Met","Yes","No"))</f>
        <v>Yes</v>
      </c>
      <c r="I5328" s="61" t="str">
        <f t="shared" si="6812"/>
        <v>Yes</v>
      </c>
      <c r="J5328" s="55"/>
      <c r="K5328" s="61" t="str">
        <f t="shared" ref="K5328:L5328" si="6813">IF(K5326="Met","Yes",IF(K5327="Met","Yes","No"))</f>
        <v>Yes</v>
      </c>
      <c r="L5328" s="61" t="str">
        <f t="shared" si="6813"/>
        <v>No</v>
      </c>
      <c r="M5328" s="5" t="s">
        <v>4</v>
      </c>
      <c r="N5328" s="14"/>
      <c r="O5328" s="35" t="s">
        <v>2505</v>
      </c>
      <c r="P5328" s="83" t="str">
        <f t="shared" ref="P5328" si="6814">IF(P5327="X"," ",IF(P5329="X"," ","X"))</f>
        <v>X</v>
      </c>
      <c r="Q5328" s="94" t="s">
        <v>2759</v>
      </c>
      <c r="R5328" s="5" t="s">
        <v>6</v>
      </c>
      <c r="S5328" s="5" t="s">
        <v>5</v>
      </c>
      <c r="T5328" s="5" t="s">
        <v>3</v>
      </c>
      <c r="U5328" s="5">
        <v>1143</v>
      </c>
      <c r="V5328" s="5">
        <v>72.88</v>
      </c>
      <c r="W5328" s="5">
        <v>71.11</v>
      </c>
      <c r="X5328" s="11">
        <f t="shared" si="6795"/>
        <v>1.769999999999996</v>
      </c>
      <c r="Y5328" s="14">
        <v>894</v>
      </c>
      <c r="Z5328" s="5">
        <v>70.69</v>
      </c>
      <c r="AA5328" s="5">
        <v>69.91</v>
      </c>
      <c r="AB5328" s="71">
        <f t="shared" si="6753"/>
        <v>0.78000000000000114</v>
      </c>
      <c r="AC5328" s="53"/>
    </row>
    <row r="5329" spans="1:29" x14ac:dyDescent="0.25">
      <c r="A5329" s="54">
        <v>7203027</v>
      </c>
      <c r="B5329" s="90" t="s">
        <v>2698</v>
      </c>
      <c r="C5329" s="54" t="s">
        <v>464</v>
      </c>
      <c r="D5329" s="4"/>
      <c r="E5329" s="4"/>
      <c r="F5329" s="67"/>
      <c r="G5329" s="64"/>
      <c r="H5329" s="43"/>
      <c r="I5329" s="43"/>
      <c r="J5329" s="43"/>
      <c r="K5329" s="43"/>
      <c r="L5329" s="43"/>
      <c r="M5329" s="4" t="s">
        <v>4</v>
      </c>
      <c r="N5329" s="15"/>
      <c r="O5329" s="38" t="s">
        <v>2482</v>
      </c>
      <c r="P5329" s="84" t="str">
        <f>IF(E5323="Achieving School"," ","X")</f>
        <v xml:space="preserve"> </v>
      </c>
      <c r="Q5329" s="91"/>
      <c r="R5329" s="4" t="s">
        <v>6</v>
      </c>
      <c r="S5329" s="4" t="s">
        <v>5</v>
      </c>
      <c r="T5329" s="4" t="s">
        <v>7</v>
      </c>
      <c r="U5329" s="4">
        <v>854</v>
      </c>
      <c r="V5329" s="4">
        <v>67.209999999999994</v>
      </c>
      <c r="W5329" s="4">
        <v>67.08</v>
      </c>
      <c r="X5329" s="10">
        <f t="shared" si="6795"/>
        <v>0.12999999999999545</v>
      </c>
      <c r="Y5329" s="15">
        <v>662</v>
      </c>
      <c r="Z5329" s="4">
        <v>65.56</v>
      </c>
      <c r="AA5329" s="4">
        <v>66.75</v>
      </c>
      <c r="AB5329" s="73">
        <f t="shared" si="6753"/>
        <v>-1.1899999999999977</v>
      </c>
      <c r="AC5329" s="54"/>
    </row>
    <row r="5330" spans="1:29" x14ac:dyDescent="0.25">
      <c r="A5330" s="1">
        <v>7204027</v>
      </c>
      <c r="B5330" s="87" t="s">
        <v>2699</v>
      </c>
      <c r="C5330" s="55" t="s">
        <v>519</v>
      </c>
      <c r="E5330" s="42"/>
      <c r="F5330" s="65" t="s">
        <v>2483</v>
      </c>
      <c r="G5330" s="62"/>
      <c r="H5330" s="37" t="str">
        <f>IF(V5330&gt;94,"Met",IF(X5330="--","n/a",IF(X5330&gt;=0,"Met","Did Not Meet")))</f>
        <v>Did Not Meet</v>
      </c>
      <c r="I5330" s="37" t="str">
        <f>IF(V5331&gt;94,"Met",IF(X5331="--","n/a",IF(X5331&gt;=0,"Met","Did Not Meet")))</f>
        <v>Did Not Meet</v>
      </c>
      <c r="K5330" s="13" t="str">
        <f>IF(Z5330&gt;94,"Met",IF(AB5330="--","n/a",IF(AB5330&gt;=0,"Met","Did Not Meet")))</f>
        <v>Met</v>
      </c>
      <c r="L5330" s="13" t="str">
        <f>IF(Z5331&gt;94,"Met",IF(AB5331="--","n/a",IF(AB5331&gt;=0,"Met","Did Not Meet")))</f>
        <v>Met</v>
      </c>
      <c r="M5330" s="1" t="s">
        <v>9</v>
      </c>
      <c r="N5330" s="14" t="s">
        <v>2502</v>
      </c>
      <c r="O5330" s="5"/>
      <c r="P5330" s="44" t="str">
        <f t="shared" ref="P5330" si="6815">IF(H5332="Yes",IF(I5332="Yes","Yes","No"),"No")</f>
        <v>No</v>
      </c>
      <c r="Q5330" s="93"/>
      <c r="R5330" s="5" t="s">
        <v>1</v>
      </c>
      <c r="S5330" s="1" t="s">
        <v>2</v>
      </c>
      <c r="T5330" s="1" t="s">
        <v>3</v>
      </c>
      <c r="U5330" s="5">
        <v>117</v>
      </c>
      <c r="V5330" s="1">
        <v>77.78</v>
      </c>
      <c r="W5330" s="1">
        <v>78.72</v>
      </c>
      <c r="X5330" s="6">
        <f t="shared" si="6795"/>
        <v>-0.93999999999999773</v>
      </c>
      <c r="Y5330" s="14">
        <v>62</v>
      </c>
      <c r="Z5330" s="1">
        <v>87.1</v>
      </c>
      <c r="AA5330" s="1">
        <v>64.45</v>
      </c>
      <c r="AB5330" s="71">
        <f t="shared" si="6753"/>
        <v>22.649999999999991</v>
      </c>
      <c r="AC5330" s="36"/>
    </row>
    <row r="5331" spans="1:29" ht="15.75" x14ac:dyDescent="0.25">
      <c r="A5331" s="53">
        <v>7204027</v>
      </c>
      <c r="B5331" s="89" t="s">
        <v>2699</v>
      </c>
      <c r="C5331" s="53" t="s">
        <v>519</v>
      </c>
      <c r="D5331" s="49" t="s">
        <v>2498</v>
      </c>
      <c r="E5331" s="34" t="str">
        <f>M5330</f>
        <v>Needs Improvement School</v>
      </c>
      <c r="F5331" s="65" t="s">
        <v>2484</v>
      </c>
      <c r="G5331" s="62"/>
      <c r="H5331" s="13" t="str">
        <f>IF(V5332&gt;94,"Met",IF(X5332="--","n/a",IF(X5332&gt;=0,"Met","Did Not Meet")))</f>
        <v>Did Not Meet</v>
      </c>
      <c r="I5331" s="13" t="str">
        <f>IF(V5333&gt;94,"Met",IF(X5333="--","n/a",IF(X5333&gt;=0,"Met","Did Not Meet")))</f>
        <v>Did Not Meet</v>
      </c>
      <c r="K5331" s="13" t="str">
        <f>IF(Z5332&gt;94,"Met",IF(AB5332="--","n/a",IF(AB5332&gt;=0,"Met","Did Not Meet")))</f>
        <v>Met</v>
      </c>
      <c r="L5331" s="13" t="str">
        <f>IF(Z5333&gt;94,"Met",IF(AB5333="--","n/a",IF(AB5333&gt;=0,"Met","Did Not Meet")))</f>
        <v>Met</v>
      </c>
      <c r="M5331" s="1" t="s">
        <v>9</v>
      </c>
      <c r="N5331" s="14" t="s">
        <v>2501</v>
      </c>
      <c r="O5331" s="5"/>
      <c r="P5331" s="44" t="str">
        <f t="shared" ref="P5331" si="6816">IF(K5332="Yes",IF(L5332="Yes","Yes","No"),"No")</f>
        <v>Yes</v>
      </c>
      <c r="Q5331" s="94" t="s">
        <v>2759</v>
      </c>
      <c r="R5331" s="5" t="s">
        <v>1</v>
      </c>
      <c r="S5331" s="1" t="s">
        <v>2</v>
      </c>
      <c r="T5331" s="1" t="s">
        <v>7</v>
      </c>
      <c r="U5331" s="5">
        <v>77</v>
      </c>
      <c r="V5331" s="1">
        <v>68.83</v>
      </c>
      <c r="W5331" s="1">
        <v>71.709999999999994</v>
      </c>
      <c r="X5331" s="6">
        <f t="shared" si="6795"/>
        <v>-2.8799999999999955</v>
      </c>
      <c r="Y5331" s="14">
        <v>37</v>
      </c>
      <c r="Z5331" s="1">
        <v>83.78</v>
      </c>
      <c r="AA5331" s="1">
        <v>58.99</v>
      </c>
      <c r="AB5331" s="71">
        <f t="shared" si="6753"/>
        <v>24.79</v>
      </c>
      <c r="AC5331" s="53"/>
    </row>
    <row r="5332" spans="1:29" ht="15" customHeight="1" x14ac:dyDescent="0.25">
      <c r="A5332" s="53">
        <v>7204027</v>
      </c>
      <c r="B5332" s="89" t="s">
        <v>2699</v>
      </c>
      <c r="C5332" s="53" t="s">
        <v>519</v>
      </c>
      <c r="D5332" s="49" t="s">
        <v>2499</v>
      </c>
      <c r="E5332" s="35" t="str">
        <f>VLOOKUP('2012 Accountability Database'!$A5330,'2011 AYP'!A$2:B$1072,2)</f>
        <v xml:space="preserve"> A (Alert)</v>
      </c>
      <c r="F5332" s="66"/>
      <c r="G5332" s="63" t="s">
        <v>2485</v>
      </c>
      <c r="H5332" s="60" t="str">
        <f t="shared" ref="H5332:I5332" si="6817">IF(H5330="Met","Yes",IF(H5331="Met","Yes","No"))</f>
        <v>No</v>
      </c>
      <c r="I5332" s="60" t="str">
        <f t="shared" si="6817"/>
        <v>No</v>
      </c>
      <c r="J5332" s="42"/>
      <c r="K5332" s="60" t="str">
        <f t="shared" ref="K5332:L5332" si="6818">IF(K5330="Met","Yes",IF(K5331="Met","Yes","No"))</f>
        <v>Yes</v>
      </c>
      <c r="L5332" s="60" t="str">
        <f t="shared" si="6818"/>
        <v>Yes</v>
      </c>
      <c r="M5332" s="1" t="s">
        <v>9</v>
      </c>
      <c r="N5332" s="14" t="s">
        <v>2503</v>
      </c>
      <c r="O5332" s="5"/>
      <c r="P5332" s="44" t="str">
        <f t="shared" ref="P5332" si="6819">IF(H5336="Yes",IF(I5336="Yes","Yes","No"),"No")</f>
        <v>No</v>
      </c>
      <c r="Q5332" s="108" t="s">
        <v>2758</v>
      </c>
      <c r="R5332" s="5" t="s">
        <v>1</v>
      </c>
      <c r="S5332" s="1" t="s">
        <v>5</v>
      </c>
      <c r="T5332" s="1" t="s">
        <v>3</v>
      </c>
      <c r="U5332" s="5">
        <v>334</v>
      </c>
      <c r="V5332" s="1">
        <v>78.14</v>
      </c>
      <c r="W5332" s="1">
        <v>78.72</v>
      </c>
      <c r="X5332" s="6">
        <f t="shared" si="6795"/>
        <v>-0.57999999999999829</v>
      </c>
      <c r="Y5332" s="14">
        <v>169</v>
      </c>
      <c r="Z5332" s="1">
        <v>78.7</v>
      </c>
      <c r="AA5332" s="1">
        <v>64.45</v>
      </c>
      <c r="AB5332" s="71">
        <f t="shared" si="6753"/>
        <v>14.25</v>
      </c>
      <c r="AC5332" s="53"/>
    </row>
    <row r="5333" spans="1:29" x14ac:dyDescent="0.25">
      <c r="A5333" s="53">
        <v>7204027</v>
      </c>
      <c r="B5333" s="89" t="s">
        <v>2699</v>
      </c>
      <c r="C5333" s="53" t="s">
        <v>519</v>
      </c>
      <c r="D5333" s="49" t="s">
        <v>2507</v>
      </c>
      <c r="E5333" s="47">
        <f>VLOOKUP('2012 Accountability Database'!A5330,Dems1112!$A$2:$G$1082,3)</f>
        <v>0.09</v>
      </c>
      <c r="F5333" s="66"/>
      <c r="G5333" s="52"/>
      <c r="M5333" s="1" t="s">
        <v>9</v>
      </c>
      <c r="N5333" s="14" t="s">
        <v>2504</v>
      </c>
      <c r="O5333" s="5"/>
      <c r="P5333" s="44" t="str">
        <f t="shared" ref="P5333" si="6820">IF(K5336="Yes",IF(L5336="Yes","Yes","No"),"No")</f>
        <v>No</v>
      </c>
      <c r="Q5333" s="108"/>
      <c r="R5333" s="5" t="s">
        <v>1</v>
      </c>
      <c r="S5333" s="1" t="s">
        <v>5</v>
      </c>
      <c r="T5333" s="1" t="s">
        <v>7</v>
      </c>
      <c r="U5333" s="5">
        <v>231</v>
      </c>
      <c r="V5333" s="1">
        <v>69.7</v>
      </c>
      <c r="W5333" s="1">
        <v>71.709999999999994</v>
      </c>
      <c r="X5333" s="6">
        <f t="shared" si="6795"/>
        <v>-2.0099999999999909</v>
      </c>
      <c r="Y5333" s="14">
        <v>115</v>
      </c>
      <c r="Z5333" s="1">
        <v>74.78</v>
      </c>
      <c r="AA5333" s="1">
        <v>58.99</v>
      </c>
      <c r="AB5333" s="71">
        <f t="shared" si="6753"/>
        <v>15.79</v>
      </c>
      <c r="AC5333" s="53"/>
    </row>
    <row r="5334" spans="1:29" x14ac:dyDescent="0.25">
      <c r="A5334" s="53">
        <v>7204027</v>
      </c>
      <c r="B5334" s="89" t="s">
        <v>2699</v>
      </c>
      <c r="C5334" s="53" t="s">
        <v>519</v>
      </c>
      <c r="D5334" s="50" t="s">
        <v>2508</v>
      </c>
      <c r="E5334" s="47">
        <f>VLOOKUP('2012 Accountability Database'!A5330,Dems1112!$A$2:$G$1082,4)</f>
        <v>0.66</v>
      </c>
      <c r="F5334" s="65" t="s">
        <v>2486</v>
      </c>
      <c r="G5334" s="62"/>
      <c r="H5334" s="13" t="str">
        <f>IF(V5334&gt;94,"Met",IF(X5334="--","n/a",IF(X5334&gt;=0,"Met","Did Not Meet")))</f>
        <v>Did Not Meet</v>
      </c>
      <c r="I5334" s="13" t="str">
        <f>IF(V5335&gt;94,"Met",IF(X5335="--","n/a",IF(X5335&gt;=0,"Met","Did Not Meet")))</f>
        <v>Did Not Meet</v>
      </c>
      <c r="J5334" s="13"/>
      <c r="K5334" s="13" t="str">
        <f>IF(Z5334&gt;94,"Met",IF(AB5334="--","n/a",IF(AB5334&gt;=0,"Met","Did Not Meet")))</f>
        <v>Did Not Meet</v>
      </c>
      <c r="L5334" s="13" t="str">
        <f>IF(Z5335&gt;94,"Met",IF(AB5335="--","n/a",IF(AB5335&gt;=0,"Met","Did Not Meet")))</f>
        <v>Did Not Meet</v>
      </c>
      <c r="M5334" s="1" t="s">
        <v>9</v>
      </c>
      <c r="N5334" s="68" t="s">
        <v>2497</v>
      </c>
      <c r="O5334" s="35"/>
      <c r="P5334" s="44"/>
      <c r="Q5334" s="108"/>
      <c r="R5334" s="5" t="s">
        <v>6</v>
      </c>
      <c r="S5334" s="1" t="s">
        <v>2</v>
      </c>
      <c r="T5334" s="1" t="s">
        <v>3</v>
      </c>
      <c r="U5334" s="5">
        <v>117</v>
      </c>
      <c r="V5334" s="1">
        <v>83.76</v>
      </c>
      <c r="W5334" s="1">
        <v>86.9</v>
      </c>
      <c r="X5334" s="6">
        <f t="shared" si="6795"/>
        <v>-3.1400000000000006</v>
      </c>
      <c r="Y5334" s="14">
        <v>62</v>
      </c>
      <c r="Z5334" s="1">
        <v>56.45</v>
      </c>
      <c r="AA5334" s="1">
        <v>70.069999999999993</v>
      </c>
      <c r="AB5334" s="72">
        <f t="shared" si="6753"/>
        <v>-13.61999999999999</v>
      </c>
      <c r="AC5334" s="53"/>
    </row>
    <row r="5335" spans="1:29" x14ac:dyDescent="0.25">
      <c r="A5335" s="53">
        <v>7204027</v>
      </c>
      <c r="B5335" s="89" t="s">
        <v>2699</v>
      </c>
      <c r="C5335" s="53" t="s">
        <v>519</v>
      </c>
      <c r="D5335" s="50" t="s">
        <v>974</v>
      </c>
      <c r="E5335" s="47" t="str">
        <f>VLOOKUP('2012 Accountability Database'!A5330,Dems1112!$A$2:$G$1082,5)</f>
        <v>K-4</v>
      </c>
      <c r="F5335" s="65" t="s">
        <v>2487</v>
      </c>
      <c r="G5335" s="62"/>
      <c r="H5335" s="13" t="str">
        <f>IF(V5336&gt;94,"Met",IF(X5336="--","n/a",IF(X5336&gt;=0,"Met","Did Not Meet")))</f>
        <v>Did Not Meet</v>
      </c>
      <c r="I5335" s="13" t="str">
        <f>IF(V5337&gt;94,"Met",IF(X5337="--","n/a",IF(X5337&gt;=0,"Met","Did Not Meet")))</f>
        <v>Did Not Meet</v>
      </c>
      <c r="J5335" s="13"/>
      <c r="K5335" s="13" t="str">
        <f>IF(Z5336&gt;94,"Met",IF(AB5336="--","n/a",IF(AB5336&gt;=0,"Met","Did Not Meet")))</f>
        <v>Did Not Meet</v>
      </c>
      <c r="L5335" s="13" t="str">
        <f>IF(Z5337&gt;94,"Met",IF(AB5337="--","n/a",IF(AB5337&gt;=0,"Met","Did Not Meet")))</f>
        <v>Did Not Meet</v>
      </c>
      <c r="M5335" s="1" t="s">
        <v>9</v>
      </c>
      <c r="N5335" s="14"/>
      <c r="O5335" s="35" t="s">
        <v>2506</v>
      </c>
      <c r="P5335" s="83" t="str">
        <f t="shared" ref="P5335" si="6821">IF(P5330="No"," ", IF(P5332="No"," ",IF(P5331="No", " ",IF(P5333="No"," ","X"))))</f>
        <v xml:space="preserve"> </v>
      </c>
      <c r="Q5335" s="108"/>
      <c r="R5335" s="5" t="s">
        <v>6</v>
      </c>
      <c r="S5335" s="1" t="s">
        <v>2</v>
      </c>
      <c r="T5335" s="1" t="s">
        <v>7</v>
      </c>
      <c r="U5335" s="5">
        <v>77</v>
      </c>
      <c r="V5335" s="1">
        <v>77.92</v>
      </c>
      <c r="W5335" s="1">
        <v>83.02</v>
      </c>
      <c r="X5335" s="6">
        <f t="shared" si="6795"/>
        <v>-5.0999999999999943</v>
      </c>
      <c r="Y5335" s="14">
        <v>37</v>
      </c>
      <c r="Z5335" s="1">
        <v>51.35</v>
      </c>
      <c r="AA5335" s="1">
        <v>66.23</v>
      </c>
      <c r="AB5335" s="72">
        <f t="shared" si="6753"/>
        <v>-14.880000000000003</v>
      </c>
      <c r="AC5335" s="53"/>
    </row>
    <row r="5336" spans="1:29" ht="15.75" x14ac:dyDescent="0.25">
      <c r="A5336" s="53">
        <v>7204027</v>
      </c>
      <c r="B5336" s="89" t="s">
        <v>2699</v>
      </c>
      <c r="C5336" s="53" t="s">
        <v>519</v>
      </c>
      <c r="D5336" s="50" t="s">
        <v>975</v>
      </c>
      <c r="E5336" s="48" t="str">
        <f>VLOOKUP('2012 Accountability Database'!A5330,Dems1112!$A$2:$G$1082,6)</f>
        <v>1 (Northwest AR)</v>
      </c>
      <c r="F5336" s="66"/>
      <c r="G5336" s="63" t="s">
        <v>2488</v>
      </c>
      <c r="H5336" s="61" t="str">
        <f t="shared" ref="H5336:I5336" si="6822">IF(H5334="Met","Yes",IF(H5335="Met","Yes","No"))</f>
        <v>No</v>
      </c>
      <c r="I5336" s="61" t="str">
        <f t="shared" si="6822"/>
        <v>No</v>
      </c>
      <c r="J5336" s="55"/>
      <c r="K5336" s="61" t="str">
        <f t="shared" ref="K5336:L5336" si="6823">IF(K5334="Met","Yes",IF(K5335="Met","Yes","No"))</f>
        <v>No</v>
      </c>
      <c r="L5336" s="61" t="str">
        <f t="shared" si="6823"/>
        <v>No</v>
      </c>
      <c r="M5336" s="5" t="s">
        <v>9</v>
      </c>
      <c r="N5336" s="14"/>
      <c r="O5336" s="35" t="s">
        <v>2505</v>
      </c>
      <c r="P5336" s="83" t="str">
        <f t="shared" ref="P5336" si="6824">IF(P5335="X"," ",IF(P5337="X"," ","X"))</f>
        <v xml:space="preserve"> </v>
      </c>
      <c r="Q5336" s="94" t="s">
        <v>2759</v>
      </c>
      <c r="R5336" s="5" t="s">
        <v>6</v>
      </c>
      <c r="S5336" s="5" t="s">
        <v>5</v>
      </c>
      <c r="T5336" s="5" t="s">
        <v>3</v>
      </c>
      <c r="U5336" s="5">
        <v>334</v>
      </c>
      <c r="V5336" s="5">
        <v>84.13</v>
      </c>
      <c r="W5336" s="5">
        <v>86.9</v>
      </c>
      <c r="X5336" s="8">
        <f t="shared" si="6795"/>
        <v>-2.7700000000000102</v>
      </c>
      <c r="Y5336" s="14">
        <v>169</v>
      </c>
      <c r="Z5336" s="5">
        <v>66.27</v>
      </c>
      <c r="AA5336" s="5">
        <v>70.069999999999993</v>
      </c>
      <c r="AB5336" s="72">
        <f t="shared" si="6753"/>
        <v>-3.7999999999999972</v>
      </c>
      <c r="AC5336" s="53"/>
    </row>
    <row r="5337" spans="1:29" x14ac:dyDescent="0.25">
      <c r="A5337" s="54">
        <v>7204027</v>
      </c>
      <c r="B5337" s="90" t="s">
        <v>2699</v>
      </c>
      <c r="C5337" s="54" t="s">
        <v>519</v>
      </c>
      <c r="D5337" s="4"/>
      <c r="E5337" s="4"/>
      <c r="F5337" s="67"/>
      <c r="G5337" s="64"/>
      <c r="H5337" s="43"/>
      <c r="I5337" s="43"/>
      <c r="J5337" s="43"/>
      <c r="K5337" s="43"/>
      <c r="L5337" s="43"/>
      <c r="M5337" s="4" t="s">
        <v>9</v>
      </c>
      <c r="N5337" s="15"/>
      <c r="O5337" s="38" t="s">
        <v>2482</v>
      </c>
      <c r="P5337" s="84" t="str">
        <f>IF(E5331="Achieving School"," ","X")</f>
        <v>X</v>
      </c>
      <c r="Q5337" s="91"/>
      <c r="R5337" s="4" t="s">
        <v>6</v>
      </c>
      <c r="S5337" s="4" t="s">
        <v>5</v>
      </c>
      <c r="T5337" s="4" t="s">
        <v>7</v>
      </c>
      <c r="U5337" s="4">
        <v>231</v>
      </c>
      <c r="V5337" s="4">
        <v>78.790000000000006</v>
      </c>
      <c r="W5337" s="4">
        <v>83.02</v>
      </c>
      <c r="X5337" s="7">
        <f t="shared" si="6795"/>
        <v>-4.2299999999999898</v>
      </c>
      <c r="Y5337" s="15">
        <v>115</v>
      </c>
      <c r="Z5337" s="4">
        <v>60.87</v>
      </c>
      <c r="AA5337" s="4">
        <v>66.23</v>
      </c>
      <c r="AB5337" s="73">
        <f t="shared" si="6753"/>
        <v>-5.3600000000000065</v>
      </c>
      <c r="AC5337" s="54"/>
    </row>
    <row r="5338" spans="1:29" x14ac:dyDescent="0.25">
      <c r="A5338" s="1">
        <v>7204029</v>
      </c>
      <c r="B5338" s="87" t="s">
        <v>2699</v>
      </c>
      <c r="C5338" s="55" t="s">
        <v>520</v>
      </c>
      <c r="E5338" s="42"/>
      <c r="F5338" s="65" t="s">
        <v>2483</v>
      </c>
      <c r="G5338" s="62"/>
      <c r="H5338" s="37" t="str">
        <f>IF(V5338&gt;94,"Met",IF(X5338="--","n/a",IF(X5338&gt;=0,"Met","Did Not Meet")))</f>
        <v>Met</v>
      </c>
      <c r="I5338" s="37" t="str">
        <f>IF(V5339&gt;94,"Met",IF(X5339="--","n/a",IF(X5339&gt;=0,"Met","Did Not Meet")))</f>
        <v>Met</v>
      </c>
      <c r="K5338" s="13" t="str">
        <f>IF(Z5338&gt;94,"Met",IF(AB5338="--","n/a",IF(AB5338&gt;=0,"Met","Did Not Meet")))</f>
        <v>Met</v>
      </c>
      <c r="L5338" s="13" t="str">
        <f>IF(Z5339&gt;94,"Met",IF(AB5339="--","n/a",IF(AB5339&gt;=0,"Met","Did Not Meet")))</f>
        <v>Met</v>
      </c>
      <c r="M5338" s="5" t="s">
        <v>9</v>
      </c>
      <c r="N5338" s="14" t="s">
        <v>2502</v>
      </c>
      <c r="O5338" s="5"/>
      <c r="P5338" s="44" t="str">
        <f t="shared" ref="P5338" si="6825">IF(H5340="Yes",IF(I5340="Yes","Yes","No"),"No")</f>
        <v>Yes</v>
      </c>
      <c r="Q5338" s="93"/>
      <c r="R5338" s="5" t="s">
        <v>1</v>
      </c>
      <c r="S5338" s="5" t="s">
        <v>2</v>
      </c>
      <c r="T5338" s="5" t="s">
        <v>3</v>
      </c>
      <c r="U5338" s="5">
        <v>249</v>
      </c>
      <c r="V5338" s="5">
        <v>75.5</v>
      </c>
      <c r="W5338" s="5">
        <v>68.7</v>
      </c>
      <c r="X5338" s="11">
        <f t="shared" si="6795"/>
        <v>6.7999999999999972</v>
      </c>
      <c r="Y5338" s="14">
        <v>244</v>
      </c>
      <c r="Z5338" s="5">
        <v>73.77</v>
      </c>
      <c r="AA5338" s="5">
        <v>68.55</v>
      </c>
      <c r="AB5338" s="71">
        <f t="shared" si="6753"/>
        <v>5.2199999999999989</v>
      </c>
      <c r="AC5338" s="36"/>
    </row>
    <row r="5339" spans="1:29" ht="15.75" x14ac:dyDescent="0.25">
      <c r="A5339" s="53">
        <v>7204029</v>
      </c>
      <c r="B5339" s="89" t="s">
        <v>2699</v>
      </c>
      <c r="C5339" s="53" t="s">
        <v>520</v>
      </c>
      <c r="D5339" s="49" t="s">
        <v>2498</v>
      </c>
      <c r="E5339" s="34" t="str">
        <f>M5338</f>
        <v>Needs Improvement School</v>
      </c>
      <c r="F5339" s="65" t="s">
        <v>2484</v>
      </c>
      <c r="G5339" s="62"/>
      <c r="H5339" s="13" t="str">
        <f>IF(V5340&gt;94,"Met",IF(X5340="--","n/a",IF(X5340&gt;=0,"Met","Did Not Meet")))</f>
        <v>Met</v>
      </c>
      <c r="I5339" s="13" t="str">
        <f>IF(V5341&gt;94,"Met",IF(X5341="--","n/a",IF(X5341&gt;=0,"Met","Did Not Meet")))</f>
        <v>Met</v>
      </c>
      <c r="K5339" s="13" t="str">
        <f>IF(Z5340&gt;94,"Met",IF(AB5340="--","n/a",IF(AB5340&gt;=0,"Met","Did Not Meet")))</f>
        <v>Met</v>
      </c>
      <c r="L5339" s="13" t="str">
        <f>IF(Z5341&gt;94,"Met",IF(AB5341="--","n/a",IF(AB5341&gt;=0,"Met","Did Not Meet")))</f>
        <v>Met</v>
      </c>
      <c r="M5339" s="5" t="s">
        <v>9</v>
      </c>
      <c r="N5339" s="14" t="s">
        <v>2501</v>
      </c>
      <c r="O5339" s="5"/>
      <c r="P5339" s="44" t="str">
        <f t="shared" ref="P5339" si="6826">IF(K5340="Yes",IF(L5340="Yes","Yes","No"),"No")</f>
        <v>Yes</v>
      </c>
      <c r="Q5339" s="94" t="s">
        <v>2759</v>
      </c>
      <c r="R5339" s="5" t="s">
        <v>1</v>
      </c>
      <c r="S5339" s="5" t="s">
        <v>2</v>
      </c>
      <c r="T5339" s="5" t="s">
        <v>7</v>
      </c>
      <c r="U5339" s="5">
        <v>170</v>
      </c>
      <c r="V5339" s="5">
        <v>66.47</v>
      </c>
      <c r="W5339" s="5">
        <v>58.45</v>
      </c>
      <c r="X5339" s="11">
        <f t="shared" si="6795"/>
        <v>8.019999999999996</v>
      </c>
      <c r="Y5339" s="14">
        <v>165</v>
      </c>
      <c r="Z5339" s="5">
        <v>63.64</v>
      </c>
      <c r="AA5339" s="5">
        <v>58.62</v>
      </c>
      <c r="AB5339" s="71">
        <f t="shared" si="6753"/>
        <v>5.0200000000000031</v>
      </c>
      <c r="AC5339" s="53"/>
    </row>
    <row r="5340" spans="1:29" ht="15" customHeight="1" x14ac:dyDescent="0.25">
      <c r="A5340" s="53">
        <v>7204029</v>
      </c>
      <c r="B5340" s="89" t="s">
        <v>2699</v>
      </c>
      <c r="C5340" s="53" t="s">
        <v>520</v>
      </c>
      <c r="D5340" s="49" t="s">
        <v>2499</v>
      </c>
      <c r="E5340" s="35" t="str">
        <f>VLOOKUP('2012 Accountability Database'!$A5338,'2011 AYP'!A$2:B$1072,2)</f>
        <v>SI_1 (School Improvement Year 1)</v>
      </c>
      <c r="F5340" s="66"/>
      <c r="G5340" s="63" t="s">
        <v>2485</v>
      </c>
      <c r="H5340" s="60" t="str">
        <f t="shared" ref="H5340:I5340" si="6827">IF(H5338="Met","Yes",IF(H5339="Met","Yes","No"))</f>
        <v>Yes</v>
      </c>
      <c r="I5340" s="60" t="str">
        <f t="shared" si="6827"/>
        <v>Yes</v>
      </c>
      <c r="J5340" s="42"/>
      <c r="K5340" s="60" t="str">
        <f t="shared" ref="K5340:L5340" si="6828">IF(K5338="Met","Yes",IF(K5339="Met","Yes","No"))</f>
        <v>Yes</v>
      </c>
      <c r="L5340" s="60" t="str">
        <f t="shared" si="6828"/>
        <v>Yes</v>
      </c>
      <c r="M5340" s="1" t="s">
        <v>9</v>
      </c>
      <c r="N5340" s="14" t="s">
        <v>2503</v>
      </c>
      <c r="O5340" s="5"/>
      <c r="P5340" s="44" t="str">
        <f t="shared" ref="P5340" si="6829">IF(H5344="Yes",IF(I5344="Yes","Yes","No"),"No")</f>
        <v>No</v>
      </c>
      <c r="Q5340" s="108" t="s">
        <v>2758</v>
      </c>
      <c r="R5340" s="5" t="s">
        <v>1</v>
      </c>
      <c r="S5340" s="1" t="s">
        <v>5</v>
      </c>
      <c r="T5340" s="1" t="s">
        <v>3</v>
      </c>
      <c r="U5340" s="5">
        <v>751</v>
      </c>
      <c r="V5340" s="1">
        <v>71.239999999999995</v>
      </c>
      <c r="W5340" s="1">
        <v>68.7</v>
      </c>
      <c r="X5340" s="9">
        <f t="shared" si="6795"/>
        <v>2.539999999999992</v>
      </c>
      <c r="Y5340" s="14">
        <v>723</v>
      </c>
      <c r="Z5340" s="1">
        <v>71.37</v>
      </c>
      <c r="AA5340" s="1">
        <v>68.55</v>
      </c>
      <c r="AB5340" s="71">
        <f t="shared" si="6753"/>
        <v>2.8200000000000074</v>
      </c>
      <c r="AC5340" s="53"/>
    </row>
    <row r="5341" spans="1:29" x14ac:dyDescent="0.25">
      <c r="A5341" s="53">
        <v>7204029</v>
      </c>
      <c r="B5341" s="89" t="s">
        <v>2699</v>
      </c>
      <c r="C5341" s="53" t="s">
        <v>520</v>
      </c>
      <c r="D5341" s="49" t="s">
        <v>2507</v>
      </c>
      <c r="E5341" s="47">
        <f>VLOOKUP('2012 Accountability Database'!A5338,Dems1112!$A$2:$G$1082,3)</f>
        <v>0.09</v>
      </c>
      <c r="F5341" s="66"/>
      <c r="G5341" s="52"/>
      <c r="M5341" s="1" t="s">
        <v>9</v>
      </c>
      <c r="N5341" s="14" t="s">
        <v>2504</v>
      </c>
      <c r="O5341" s="5"/>
      <c r="P5341" s="44" t="str">
        <f t="shared" ref="P5341" si="6830">IF(K5344="Yes",IF(L5344="Yes","Yes","No"),"No")</f>
        <v>No</v>
      </c>
      <c r="Q5341" s="108"/>
      <c r="R5341" s="5" t="s">
        <v>1</v>
      </c>
      <c r="S5341" s="1" t="s">
        <v>5</v>
      </c>
      <c r="T5341" s="1" t="s">
        <v>7</v>
      </c>
      <c r="U5341" s="5">
        <v>459</v>
      </c>
      <c r="V5341" s="1">
        <v>60.13</v>
      </c>
      <c r="W5341" s="1">
        <v>58.45</v>
      </c>
      <c r="X5341" s="9">
        <f t="shared" si="6795"/>
        <v>1.6799999999999997</v>
      </c>
      <c r="Y5341" s="14">
        <v>437</v>
      </c>
      <c r="Z5341" s="1">
        <v>59.95</v>
      </c>
      <c r="AA5341" s="1">
        <v>58.62</v>
      </c>
      <c r="AB5341" s="71">
        <f t="shared" si="6753"/>
        <v>1.3300000000000054</v>
      </c>
      <c r="AC5341" s="53"/>
    </row>
    <row r="5342" spans="1:29" x14ac:dyDescent="0.25">
      <c r="A5342" s="53">
        <v>7204029</v>
      </c>
      <c r="B5342" s="89" t="s">
        <v>2699</v>
      </c>
      <c r="C5342" s="53" t="s">
        <v>520</v>
      </c>
      <c r="D5342" s="50" t="s">
        <v>2508</v>
      </c>
      <c r="E5342" s="47">
        <f>VLOOKUP('2012 Accountability Database'!A5338,Dems1112!$A$2:$G$1082,4)</f>
        <v>0.63</v>
      </c>
      <c r="F5342" s="65" t="s">
        <v>2486</v>
      </c>
      <c r="G5342" s="62"/>
      <c r="H5342" s="13" t="str">
        <f>IF(V5342&gt;94,"Met",IF(X5342="--","n/a",IF(X5342&gt;=0,"Met","Did Not Meet")))</f>
        <v>Did Not Meet</v>
      </c>
      <c r="I5342" s="13" t="str">
        <f>IF(V5343&gt;94,"Met",IF(X5343="--","n/a",IF(X5343&gt;=0,"Met","Did Not Meet")))</f>
        <v>Did Not Meet</v>
      </c>
      <c r="J5342" s="13"/>
      <c r="K5342" s="13" t="str">
        <f>IF(Z5342&gt;94,"Met",IF(AB5342="--","n/a",IF(AB5342&gt;=0,"Met","Did Not Meet")))</f>
        <v>Did Not Meet</v>
      </c>
      <c r="L5342" s="13" t="str">
        <f>IF(Z5343&gt;94,"Met",IF(AB5343="--","n/a",IF(AB5343&gt;=0,"Met","Did Not Meet")))</f>
        <v>Did Not Meet</v>
      </c>
      <c r="M5342" s="1" t="s">
        <v>9</v>
      </c>
      <c r="N5342" s="68" t="s">
        <v>2497</v>
      </c>
      <c r="O5342" s="35"/>
      <c r="P5342" s="44"/>
      <c r="Q5342" s="108"/>
      <c r="R5342" s="5" t="s">
        <v>6</v>
      </c>
      <c r="S5342" s="1" t="s">
        <v>2</v>
      </c>
      <c r="T5342" s="1" t="s">
        <v>3</v>
      </c>
      <c r="U5342" s="5">
        <v>278</v>
      </c>
      <c r="V5342" s="1">
        <v>69.42</v>
      </c>
      <c r="W5342" s="1">
        <v>70.36</v>
      </c>
      <c r="X5342" s="6">
        <f t="shared" si="6795"/>
        <v>-0.93999999999999773</v>
      </c>
      <c r="Y5342" s="14">
        <v>244</v>
      </c>
      <c r="Z5342" s="1">
        <v>58.61</v>
      </c>
      <c r="AA5342" s="1">
        <v>63.56</v>
      </c>
      <c r="AB5342" s="72">
        <f t="shared" si="6753"/>
        <v>-4.9500000000000028</v>
      </c>
      <c r="AC5342" s="53"/>
    </row>
    <row r="5343" spans="1:29" x14ac:dyDescent="0.25">
      <c r="A5343" s="53">
        <v>7204029</v>
      </c>
      <c r="B5343" s="89" t="s">
        <v>2699</v>
      </c>
      <c r="C5343" s="53" t="s">
        <v>520</v>
      </c>
      <c r="D5343" s="50" t="s">
        <v>974</v>
      </c>
      <c r="E5343" s="47" t="str">
        <f>VLOOKUP('2012 Accountability Database'!A5338,Dems1112!$A$2:$G$1082,5)</f>
        <v>5-8</v>
      </c>
      <c r="F5343" s="65" t="s">
        <v>2487</v>
      </c>
      <c r="G5343" s="62"/>
      <c r="H5343" s="13" t="str">
        <f>IF(V5344&gt;94,"Met",IF(X5344="--","n/a",IF(X5344&gt;=0,"Met","Did Not Meet")))</f>
        <v>Did Not Meet</v>
      </c>
      <c r="I5343" s="13" t="str">
        <f>IF(V5345&gt;94,"Met",IF(X5345="--","n/a",IF(X5345&gt;=0,"Met","Did Not Meet")))</f>
        <v>Did Not Meet</v>
      </c>
      <c r="J5343" s="13"/>
      <c r="K5343" s="13" t="str">
        <f>IF(Z5344&gt;94,"Met",IF(AB5344="--","n/a",IF(AB5344&gt;=0,"Met","Did Not Meet")))</f>
        <v>Did Not Meet</v>
      </c>
      <c r="L5343" s="13" t="str">
        <f>IF(Z5345&gt;94,"Met",IF(AB5345="--","n/a",IF(AB5345&gt;=0,"Met","Did Not Meet")))</f>
        <v>Did Not Meet</v>
      </c>
      <c r="M5343" s="5" t="s">
        <v>9</v>
      </c>
      <c r="N5343" s="14"/>
      <c r="O5343" s="35" t="s">
        <v>2506</v>
      </c>
      <c r="P5343" s="83" t="str">
        <f t="shared" ref="P5343" si="6831">IF(P5338="No"," ", IF(P5340="No"," ",IF(P5339="No", " ",IF(P5341="No"," ","X"))))</f>
        <v xml:space="preserve"> </v>
      </c>
      <c r="Q5343" s="108"/>
      <c r="R5343" s="5" t="s">
        <v>6</v>
      </c>
      <c r="S5343" s="5" t="s">
        <v>2</v>
      </c>
      <c r="T5343" s="5" t="s">
        <v>7</v>
      </c>
      <c r="U5343" s="5">
        <v>180</v>
      </c>
      <c r="V5343" s="5">
        <v>59.44</v>
      </c>
      <c r="W5343" s="5">
        <v>60.55</v>
      </c>
      <c r="X5343" s="8">
        <f t="shared" si="6795"/>
        <v>-1.1099999999999994</v>
      </c>
      <c r="Y5343" s="14">
        <v>165</v>
      </c>
      <c r="Z5343" s="5">
        <v>47.88</v>
      </c>
      <c r="AA5343" s="5">
        <v>54.17</v>
      </c>
      <c r="AB5343" s="72">
        <f t="shared" si="6753"/>
        <v>-6.2899999999999991</v>
      </c>
      <c r="AC5343" s="53"/>
    </row>
    <row r="5344" spans="1:29" ht="15.75" x14ac:dyDescent="0.25">
      <c r="A5344" s="53">
        <v>7204029</v>
      </c>
      <c r="B5344" s="89" t="s">
        <v>2699</v>
      </c>
      <c r="C5344" s="53" t="s">
        <v>520</v>
      </c>
      <c r="D5344" s="50" t="s">
        <v>975</v>
      </c>
      <c r="E5344" s="48" t="str">
        <f>VLOOKUP('2012 Accountability Database'!A5338,Dems1112!$A$2:$G$1082,6)</f>
        <v>1 (Northwest AR)</v>
      </c>
      <c r="F5344" s="66"/>
      <c r="G5344" s="63" t="s">
        <v>2488</v>
      </c>
      <c r="H5344" s="61" t="str">
        <f t="shared" ref="H5344:I5344" si="6832">IF(H5342="Met","Yes",IF(H5343="Met","Yes","No"))</f>
        <v>No</v>
      </c>
      <c r="I5344" s="61" t="str">
        <f t="shared" si="6832"/>
        <v>No</v>
      </c>
      <c r="J5344" s="55"/>
      <c r="K5344" s="61" t="str">
        <f t="shared" ref="K5344:L5344" si="6833">IF(K5342="Met","Yes",IF(K5343="Met","Yes","No"))</f>
        <v>No</v>
      </c>
      <c r="L5344" s="61" t="str">
        <f t="shared" si="6833"/>
        <v>No</v>
      </c>
      <c r="M5344" s="1" t="s">
        <v>9</v>
      </c>
      <c r="N5344" s="14"/>
      <c r="O5344" s="35" t="s">
        <v>2505</v>
      </c>
      <c r="P5344" s="83" t="str">
        <f t="shared" ref="P5344" si="6834">IF(P5343="X"," ",IF(P5345="X"," ","X"))</f>
        <v xml:space="preserve"> </v>
      </c>
      <c r="Q5344" s="94" t="s">
        <v>2759</v>
      </c>
      <c r="R5344" s="5" t="s">
        <v>6</v>
      </c>
      <c r="S5344" s="1" t="s">
        <v>5</v>
      </c>
      <c r="T5344" s="1" t="s">
        <v>3</v>
      </c>
      <c r="U5344" s="5">
        <v>823</v>
      </c>
      <c r="V5344" s="1">
        <v>68.17</v>
      </c>
      <c r="W5344" s="1">
        <v>70.36</v>
      </c>
      <c r="X5344" s="6">
        <f t="shared" si="6795"/>
        <v>-2.1899999999999977</v>
      </c>
      <c r="Y5344" s="14">
        <v>723</v>
      </c>
      <c r="Z5344" s="1">
        <v>61.27</v>
      </c>
      <c r="AA5344" s="1">
        <v>63.56</v>
      </c>
      <c r="AB5344" s="72">
        <f t="shared" ref="AB5344:AB5407" si="6835">Z5344-AA5344</f>
        <v>-2.2899999999999991</v>
      </c>
      <c r="AC5344" s="53"/>
    </row>
    <row r="5345" spans="1:29" x14ac:dyDescent="0.25">
      <c r="A5345" s="54">
        <v>7204029</v>
      </c>
      <c r="B5345" s="90" t="s">
        <v>2699</v>
      </c>
      <c r="C5345" s="54" t="s">
        <v>520</v>
      </c>
      <c r="D5345" s="4"/>
      <c r="E5345" s="4"/>
      <c r="F5345" s="67"/>
      <c r="G5345" s="64"/>
      <c r="H5345" s="43"/>
      <c r="I5345" s="43"/>
      <c r="J5345" s="43"/>
      <c r="K5345" s="43"/>
      <c r="L5345" s="43"/>
      <c r="M5345" s="4" t="s">
        <v>9</v>
      </c>
      <c r="N5345" s="15"/>
      <c r="O5345" s="38" t="s">
        <v>2482</v>
      </c>
      <c r="P5345" s="84" t="str">
        <f>IF(E5339="Achieving School"," ","X")</f>
        <v>X</v>
      </c>
      <c r="Q5345" s="91"/>
      <c r="R5345" s="4" t="s">
        <v>6</v>
      </c>
      <c r="S5345" s="4" t="s">
        <v>5</v>
      </c>
      <c r="T5345" s="4" t="s">
        <v>7</v>
      </c>
      <c r="U5345" s="4">
        <v>483</v>
      </c>
      <c r="V5345" s="4">
        <v>58.39</v>
      </c>
      <c r="W5345" s="4">
        <v>60.55</v>
      </c>
      <c r="X5345" s="7">
        <f t="shared" si="6795"/>
        <v>-2.1599999999999966</v>
      </c>
      <c r="Y5345" s="15">
        <v>437</v>
      </c>
      <c r="Z5345" s="4">
        <v>51.03</v>
      </c>
      <c r="AA5345" s="4">
        <v>54.17</v>
      </c>
      <c r="AB5345" s="73">
        <f t="shared" si="6835"/>
        <v>-3.1400000000000006</v>
      </c>
      <c r="AC5345" s="54"/>
    </row>
    <row r="5346" spans="1:29" x14ac:dyDescent="0.25">
      <c r="A5346" s="1">
        <v>7205031</v>
      </c>
      <c r="B5346" s="87" t="s">
        <v>2700</v>
      </c>
      <c r="C5346" s="55" t="s">
        <v>612</v>
      </c>
      <c r="E5346" s="42"/>
      <c r="F5346" s="65" t="s">
        <v>2483</v>
      </c>
      <c r="G5346" s="62"/>
      <c r="H5346" s="37" t="str">
        <f>IF(V5346&gt;94,"Met",IF(X5346="--","n/a",IF(X5346&gt;=0,"Met","Did Not Meet")))</f>
        <v>Met</v>
      </c>
      <c r="I5346" s="37" t="str">
        <f>IF(V5347&gt;94,"Met",IF(X5347="--","n/a",IF(X5347&gt;=0,"Met","Did Not Meet")))</f>
        <v>Met</v>
      </c>
      <c r="K5346" s="13" t="str">
        <f>IF(Z5346&gt;94,"Met",IF(AB5346="--","n/a",IF(AB5346&gt;=0,"Met","Did Not Meet")))</f>
        <v>Met</v>
      </c>
      <c r="L5346" s="13" t="str">
        <f>IF(Z5347&gt;94,"Met",IF(AB5347="--","n/a",IF(AB5347&gt;=0,"Met","Did Not Meet")))</f>
        <v>Met</v>
      </c>
      <c r="M5346" s="1" t="s">
        <v>9</v>
      </c>
      <c r="N5346" s="14" t="s">
        <v>2502</v>
      </c>
      <c r="O5346" s="5"/>
      <c r="P5346" s="44" t="str">
        <f t="shared" ref="P5346" si="6836">IF(H5348="Yes",IF(I5348="Yes","Yes","No"),"No")</f>
        <v>Yes</v>
      </c>
      <c r="Q5346" s="93"/>
      <c r="R5346" s="5" t="s">
        <v>1</v>
      </c>
      <c r="S5346" s="1" t="s">
        <v>2</v>
      </c>
      <c r="T5346" s="1" t="s">
        <v>3</v>
      </c>
      <c r="U5346" s="5">
        <v>258</v>
      </c>
      <c r="V5346" s="1">
        <v>85.66</v>
      </c>
      <c r="W5346" s="1">
        <v>81.67</v>
      </c>
      <c r="X5346" s="9">
        <f t="shared" si="6795"/>
        <v>3.9899999999999949</v>
      </c>
      <c r="Y5346" s="14">
        <v>168</v>
      </c>
      <c r="Z5346" s="1">
        <v>89.88</v>
      </c>
      <c r="AA5346" s="1">
        <v>84.23</v>
      </c>
      <c r="AB5346" s="71">
        <f t="shared" si="6835"/>
        <v>5.6499999999999915</v>
      </c>
      <c r="AC5346" s="36"/>
    </row>
    <row r="5347" spans="1:29" ht="15.75" x14ac:dyDescent="0.25">
      <c r="A5347" s="53">
        <v>7205031</v>
      </c>
      <c r="B5347" s="89" t="s">
        <v>2700</v>
      </c>
      <c r="C5347" s="53" t="s">
        <v>612</v>
      </c>
      <c r="D5347" s="49" t="s">
        <v>2498</v>
      </c>
      <c r="E5347" s="34" t="str">
        <f>M5346</f>
        <v>Needs Improvement School</v>
      </c>
      <c r="F5347" s="65" t="s">
        <v>2484</v>
      </c>
      <c r="G5347" s="62"/>
      <c r="H5347" s="13" t="str">
        <f>IF(V5348&gt;94,"Met",IF(X5348="--","n/a",IF(X5348&gt;=0,"Met","Did Not Meet")))</f>
        <v>Did Not Meet</v>
      </c>
      <c r="I5347" s="13" t="str">
        <f>IF(V5349&gt;94,"Met",IF(X5349="--","n/a",IF(X5349&gt;=0,"Met","Did Not Meet")))</f>
        <v>Did Not Meet</v>
      </c>
      <c r="K5347" s="13" t="str">
        <f>IF(Z5348&gt;94,"Met",IF(AB5348="--","n/a",IF(AB5348&gt;=0,"Met","Did Not Meet")))</f>
        <v>Did Not Meet</v>
      </c>
      <c r="L5347" s="13" t="str">
        <f>IF(Z5349&gt;94,"Met",IF(AB5349="--","n/a",IF(AB5349&gt;=0,"Met","Did Not Meet")))</f>
        <v>Did Not Meet</v>
      </c>
      <c r="M5347" s="1" t="s">
        <v>9</v>
      </c>
      <c r="N5347" s="14" t="s">
        <v>2501</v>
      </c>
      <c r="O5347" s="5"/>
      <c r="P5347" s="44" t="str">
        <f t="shared" ref="P5347" si="6837">IF(K5348="Yes",IF(L5348="Yes","Yes","No"),"No")</f>
        <v>Yes</v>
      </c>
      <c r="Q5347" s="94" t="s">
        <v>2759</v>
      </c>
      <c r="R5347" s="5" t="s">
        <v>1</v>
      </c>
      <c r="S5347" s="1" t="s">
        <v>2</v>
      </c>
      <c r="T5347" s="1" t="s">
        <v>7</v>
      </c>
      <c r="U5347" s="5">
        <v>195</v>
      </c>
      <c r="V5347" s="1">
        <v>82.05</v>
      </c>
      <c r="W5347" s="1">
        <v>78.2</v>
      </c>
      <c r="X5347" s="9">
        <f t="shared" si="6795"/>
        <v>3.8499999999999943</v>
      </c>
      <c r="Y5347" s="14">
        <v>128</v>
      </c>
      <c r="Z5347" s="1">
        <v>87.5</v>
      </c>
      <c r="AA5347" s="1">
        <v>81.2</v>
      </c>
      <c r="AB5347" s="71">
        <f t="shared" si="6835"/>
        <v>6.2999999999999972</v>
      </c>
      <c r="AC5347" s="53"/>
    </row>
    <row r="5348" spans="1:29" ht="15" customHeight="1" x14ac:dyDescent="0.25">
      <c r="A5348" s="53">
        <v>7205031</v>
      </c>
      <c r="B5348" s="89" t="s">
        <v>2700</v>
      </c>
      <c r="C5348" s="53" t="s">
        <v>612</v>
      </c>
      <c r="D5348" s="49" t="s">
        <v>2499</v>
      </c>
      <c r="E5348" s="35" t="str">
        <f>VLOOKUP('2012 Accountability Database'!$A5346,'2011 AYP'!A$2:B$1072,2)</f>
        <v xml:space="preserve"> MS (Met Standards)</v>
      </c>
      <c r="F5348" s="66"/>
      <c r="G5348" s="63" t="s">
        <v>2485</v>
      </c>
      <c r="H5348" s="60" t="str">
        <f t="shared" ref="H5348:I5348" si="6838">IF(H5346="Met","Yes",IF(H5347="Met","Yes","No"))</f>
        <v>Yes</v>
      </c>
      <c r="I5348" s="60" t="str">
        <f t="shared" si="6838"/>
        <v>Yes</v>
      </c>
      <c r="J5348" s="42"/>
      <c r="K5348" s="60" t="str">
        <f t="shared" ref="K5348:L5348" si="6839">IF(K5346="Met","Yes",IF(K5347="Met","Yes","No"))</f>
        <v>Yes</v>
      </c>
      <c r="L5348" s="60" t="str">
        <f t="shared" si="6839"/>
        <v>Yes</v>
      </c>
      <c r="M5348" s="5" t="s">
        <v>9</v>
      </c>
      <c r="N5348" s="14" t="s">
        <v>2503</v>
      </c>
      <c r="O5348" s="5"/>
      <c r="P5348" s="44" t="str">
        <f t="shared" ref="P5348" si="6840">IF(H5352="Yes",IF(I5352="Yes","Yes","No"),"No")</f>
        <v>No</v>
      </c>
      <c r="Q5348" s="108" t="s">
        <v>2758</v>
      </c>
      <c r="R5348" s="5" t="s">
        <v>1</v>
      </c>
      <c r="S5348" s="5" t="s">
        <v>5</v>
      </c>
      <c r="T5348" s="5" t="s">
        <v>3</v>
      </c>
      <c r="U5348" s="5">
        <v>768</v>
      </c>
      <c r="V5348" s="5">
        <v>77.73</v>
      </c>
      <c r="W5348" s="5">
        <v>81.67</v>
      </c>
      <c r="X5348" s="8">
        <f t="shared" si="6795"/>
        <v>-3.9399999999999977</v>
      </c>
      <c r="Y5348" s="14">
        <v>491</v>
      </c>
      <c r="Z5348" s="5">
        <v>83.1</v>
      </c>
      <c r="AA5348" s="5">
        <v>84.23</v>
      </c>
      <c r="AB5348" s="72">
        <f t="shared" si="6835"/>
        <v>-1.1300000000000097</v>
      </c>
      <c r="AC5348" s="53"/>
    </row>
    <row r="5349" spans="1:29" x14ac:dyDescent="0.25">
      <c r="A5349" s="53">
        <v>7205031</v>
      </c>
      <c r="B5349" s="89" t="s">
        <v>2700</v>
      </c>
      <c r="C5349" s="53" t="s">
        <v>612</v>
      </c>
      <c r="D5349" s="49" t="s">
        <v>2507</v>
      </c>
      <c r="E5349" s="47">
        <f>VLOOKUP('2012 Accountability Database'!A5346,Dems1112!$A$2:$G$1082,3)</f>
        <v>0.19</v>
      </c>
      <c r="F5349" s="66"/>
      <c r="G5349" s="52"/>
      <c r="M5349" s="1" t="s">
        <v>9</v>
      </c>
      <c r="N5349" s="14" t="s">
        <v>2504</v>
      </c>
      <c r="O5349" s="5"/>
      <c r="P5349" s="44" t="str">
        <f t="shared" ref="P5349" si="6841">IF(K5352="Yes",IF(L5352="Yes","Yes","No"),"No")</f>
        <v>No</v>
      </c>
      <c r="Q5349" s="108"/>
      <c r="R5349" s="5" t="s">
        <v>1</v>
      </c>
      <c r="S5349" s="1" t="s">
        <v>5</v>
      </c>
      <c r="T5349" s="1" t="s">
        <v>7</v>
      </c>
      <c r="U5349" s="5">
        <v>589</v>
      </c>
      <c r="V5349" s="1">
        <v>73.510000000000005</v>
      </c>
      <c r="W5349" s="1">
        <v>78.2</v>
      </c>
      <c r="X5349" s="6">
        <f t="shared" si="6795"/>
        <v>-4.6899999999999977</v>
      </c>
      <c r="Y5349" s="14">
        <v>371</v>
      </c>
      <c r="Z5349" s="1">
        <v>81.13</v>
      </c>
      <c r="AA5349" s="1">
        <v>81.2</v>
      </c>
      <c r="AB5349" s="72">
        <f t="shared" si="6835"/>
        <v>-7.000000000000739E-2</v>
      </c>
      <c r="AC5349" s="53"/>
    </row>
    <row r="5350" spans="1:29" x14ac:dyDescent="0.25">
      <c r="A5350" s="53">
        <v>7205031</v>
      </c>
      <c r="B5350" s="89" t="s">
        <v>2700</v>
      </c>
      <c r="C5350" s="53" t="s">
        <v>612</v>
      </c>
      <c r="D5350" s="50" t="s">
        <v>2508</v>
      </c>
      <c r="E5350" s="47">
        <f>VLOOKUP('2012 Accountability Database'!A5346,Dems1112!$A$2:$G$1082,4)</f>
        <v>0.76</v>
      </c>
      <c r="F5350" s="65" t="s">
        <v>2486</v>
      </c>
      <c r="G5350" s="62"/>
      <c r="H5350" s="13" t="str">
        <f>IF(V5350&gt;94,"Met",IF(X5350="--","n/a",IF(X5350&gt;=0,"Met","Did Not Meet")))</f>
        <v>Did Not Meet</v>
      </c>
      <c r="I5350" s="13" t="str">
        <f>IF(V5351&gt;94,"Met",IF(X5351="--","n/a",IF(X5351&gt;=0,"Met","Did Not Meet")))</f>
        <v>Did Not Meet</v>
      </c>
      <c r="J5350" s="13"/>
      <c r="K5350" s="13" t="str">
        <f>IF(Z5350&gt;94,"Met",IF(AB5350="--","n/a",IF(AB5350&gt;=0,"Met","Did Not Meet")))</f>
        <v>Did Not Meet</v>
      </c>
      <c r="L5350" s="13" t="str">
        <f>IF(Z5351&gt;94,"Met",IF(AB5351="--","n/a",IF(AB5351&gt;=0,"Met","Did Not Meet")))</f>
        <v>Met</v>
      </c>
      <c r="M5350" s="1" t="s">
        <v>9</v>
      </c>
      <c r="N5350" s="68" t="s">
        <v>2497</v>
      </c>
      <c r="O5350" s="35"/>
      <c r="P5350" s="44"/>
      <c r="Q5350" s="108"/>
      <c r="R5350" s="5" t="s">
        <v>6</v>
      </c>
      <c r="S5350" s="1" t="s">
        <v>2</v>
      </c>
      <c r="T5350" s="1" t="s">
        <v>3</v>
      </c>
      <c r="U5350" s="5">
        <v>258</v>
      </c>
      <c r="V5350" s="1">
        <v>82.95</v>
      </c>
      <c r="W5350" s="1">
        <v>83.57</v>
      </c>
      <c r="X5350" s="6">
        <f t="shared" si="6795"/>
        <v>-0.61999999999999034</v>
      </c>
      <c r="Y5350" s="14">
        <v>168</v>
      </c>
      <c r="Z5350" s="1">
        <v>68.45</v>
      </c>
      <c r="AA5350" s="1">
        <v>69.64</v>
      </c>
      <c r="AB5350" s="72">
        <f t="shared" si="6835"/>
        <v>-1.1899999999999977</v>
      </c>
      <c r="AC5350" s="53"/>
    </row>
    <row r="5351" spans="1:29" x14ac:dyDescent="0.25">
      <c r="A5351" s="53">
        <v>7205031</v>
      </c>
      <c r="B5351" s="89" t="s">
        <v>2700</v>
      </c>
      <c r="C5351" s="53" t="s">
        <v>612</v>
      </c>
      <c r="D5351" s="50" t="s">
        <v>974</v>
      </c>
      <c r="E5351" s="47" t="str">
        <f>VLOOKUP('2012 Accountability Database'!A5346,Dems1112!$A$2:$G$1082,5)</f>
        <v>P-5</v>
      </c>
      <c r="F5351" s="65" t="s">
        <v>2487</v>
      </c>
      <c r="G5351" s="62"/>
      <c r="H5351" s="13" t="str">
        <f>IF(V5352&gt;94,"Met",IF(X5352="--","n/a",IF(X5352&gt;=0,"Met","Did Not Meet")))</f>
        <v>Did Not Meet</v>
      </c>
      <c r="I5351" s="13" t="str">
        <f>IF(V5353&gt;94,"Met",IF(X5353="--","n/a",IF(X5353&gt;=0,"Met","Did Not Meet")))</f>
        <v>Did Not Meet</v>
      </c>
      <c r="J5351" s="13"/>
      <c r="K5351" s="13" t="str">
        <f>IF(Z5352&gt;94,"Met",IF(AB5352="--","n/a",IF(AB5352&gt;=0,"Met","Did Not Meet")))</f>
        <v>Did Not Meet</v>
      </c>
      <c r="L5351" s="13" t="str">
        <f>IF(Z5353&gt;94,"Met",IF(AB5353="--","n/a",IF(AB5353&gt;=0,"Met","Did Not Meet")))</f>
        <v>Did Not Meet</v>
      </c>
      <c r="M5351" s="1" t="s">
        <v>9</v>
      </c>
      <c r="N5351" s="14"/>
      <c r="O5351" s="35" t="s">
        <v>2506</v>
      </c>
      <c r="P5351" s="83" t="str">
        <f t="shared" ref="P5351" si="6842">IF(P5346="No"," ", IF(P5348="No"," ",IF(P5347="No", " ",IF(P5349="No"," ","X"))))</f>
        <v xml:space="preserve"> </v>
      </c>
      <c r="Q5351" s="108"/>
      <c r="R5351" s="5" t="s">
        <v>6</v>
      </c>
      <c r="S5351" s="1" t="s">
        <v>2</v>
      </c>
      <c r="T5351" s="1" t="s">
        <v>7</v>
      </c>
      <c r="U5351" s="5">
        <v>195</v>
      </c>
      <c r="V5351" s="1">
        <v>79.489999999999995</v>
      </c>
      <c r="W5351" s="1">
        <v>80.680000000000007</v>
      </c>
      <c r="X5351" s="6">
        <f t="shared" si="6795"/>
        <v>-1.1900000000000119</v>
      </c>
      <c r="Y5351" s="14">
        <v>128</v>
      </c>
      <c r="Z5351" s="1">
        <v>66.41</v>
      </c>
      <c r="AA5351" s="1">
        <v>63.96</v>
      </c>
      <c r="AB5351" s="71">
        <f t="shared" si="6835"/>
        <v>2.4499999999999957</v>
      </c>
      <c r="AC5351" s="53"/>
    </row>
    <row r="5352" spans="1:29" ht="15.75" x14ac:dyDescent="0.25">
      <c r="A5352" s="53">
        <v>7205031</v>
      </c>
      <c r="B5352" s="89" t="s">
        <v>2700</v>
      </c>
      <c r="C5352" s="53" t="s">
        <v>612</v>
      </c>
      <c r="D5352" s="50" t="s">
        <v>975</v>
      </c>
      <c r="E5352" s="48" t="str">
        <f>VLOOKUP('2012 Accountability Database'!A5346,Dems1112!$A$2:$G$1082,6)</f>
        <v>1 (Northwest AR)</v>
      </c>
      <c r="F5352" s="66"/>
      <c r="G5352" s="63" t="s">
        <v>2488</v>
      </c>
      <c r="H5352" s="61" t="str">
        <f t="shared" ref="H5352:I5352" si="6843">IF(H5350="Met","Yes",IF(H5351="Met","Yes","No"))</f>
        <v>No</v>
      </c>
      <c r="I5352" s="61" t="str">
        <f t="shared" si="6843"/>
        <v>No</v>
      </c>
      <c r="J5352" s="55"/>
      <c r="K5352" s="61" t="str">
        <f t="shared" ref="K5352:L5352" si="6844">IF(K5350="Met","Yes",IF(K5351="Met","Yes","No"))</f>
        <v>No</v>
      </c>
      <c r="L5352" s="61" t="str">
        <f t="shared" si="6844"/>
        <v>Yes</v>
      </c>
      <c r="M5352" s="1" t="s">
        <v>9</v>
      </c>
      <c r="N5352" s="14"/>
      <c r="O5352" s="35" t="s">
        <v>2505</v>
      </c>
      <c r="P5352" s="83" t="str">
        <f t="shared" ref="P5352" si="6845">IF(P5351="X"," ",IF(P5353="X"," ","X"))</f>
        <v xml:space="preserve"> </v>
      </c>
      <c r="Q5352" s="94" t="s">
        <v>2759</v>
      </c>
      <c r="R5352" s="5" t="s">
        <v>6</v>
      </c>
      <c r="S5352" s="1" t="s">
        <v>5</v>
      </c>
      <c r="T5352" s="1" t="s">
        <v>3</v>
      </c>
      <c r="U5352" s="5">
        <v>768</v>
      </c>
      <c r="V5352" s="1">
        <v>80.34</v>
      </c>
      <c r="W5352" s="1">
        <v>83.57</v>
      </c>
      <c r="X5352" s="6">
        <f t="shared" si="6795"/>
        <v>-3.2299999999999898</v>
      </c>
      <c r="Y5352" s="14">
        <v>492</v>
      </c>
      <c r="Z5352" s="1">
        <v>66.06</v>
      </c>
      <c r="AA5352" s="1">
        <v>69.64</v>
      </c>
      <c r="AB5352" s="72">
        <f t="shared" si="6835"/>
        <v>-3.5799999999999983</v>
      </c>
      <c r="AC5352" s="53"/>
    </row>
    <row r="5353" spans="1:29" x14ac:dyDescent="0.25">
      <c r="A5353" s="54">
        <v>7205031</v>
      </c>
      <c r="B5353" s="90" t="s">
        <v>2700</v>
      </c>
      <c r="C5353" s="54" t="s">
        <v>612</v>
      </c>
      <c r="D5353" s="4"/>
      <c r="E5353" s="4"/>
      <c r="F5353" s="67"/>
      <c r="G5353" s="64"/>
      <c r="H5353" s="43"/>
      <c r="I5353" s="43"/>
      <c r="J5353" s="43"/>
      <c r="K5353" s="43"/>
      <c r="L5353" s="43"/>
      <c r="M5353" s="4" t="s">
        <v>9</v>
      </c>
      <c r="N5353" s="15"/>
      <c r="O5353" s="38" t="s">
        <v>2482</v>
      </c>
      <c r="P5353" s="84" t="str">
        <f>IF(E5347="Achieving School"," ","X")</f>
        <v>X</v>
      </c>
      <c r="Q5353" s="91"/>
      <c r="R5353" s="4" t="s">
        <v>6</v>
      </c>
      <c r="S5353" s="4" t="s">
        <v>5</v>
      </c>
      <c r="T5353" s="4" t="s">
        <v>7</v>
      </c>
      <c r="U5353" s="4">
        <v>589</v>
      </c>
      <c r="V5353" s="4">
        <v>77.42</v>
      </c>
      <c r="W5353" s="4">
        <v>80.680000000000007</v>
      </c>
      <c r="X5353" s="7">
        <f t="shared" si="6795"/>
        <v>-3.2600000000000051</v>
      </c>
      <c r="Y5353" s="15">
        <v>372</v>
      </c>
      <c r="Z5353" s="4">
        <v>62.9</v>
      </c>
      <c r="AA5353" s="4">
        <v>63.96</v>
      </c>
      <c r="AB5353" s="73">
        <f t="shared" si="6835"/>
        <v>-1.0600000000000023</v>
      </c>
      <c r="AC5353" s="54"/>
    </row>
    <row r="5354" spans="1:29" x14ac:dyDescent="0.25">
      <c r="A5354" s="1">
        <v>7205033</v>
      </c>
      <c r="B5354" s="87" t="s">
        <v>2700</v>
      </c>
      <c r="C5354" s="55" t="s">
        <v>613</v>
      </c>
      <c r="E5354" s="42"/>
      <c r="F5354" s="65" t="s">
        <v>2483</v>
      </c>
      <c r="G5354" s="62"/>
      <c r="H5354" s="37" t="str">
        <f>IF(V5354&gt;94,"Met",IF(X5354="--","n/a",IF(X5354&gt;=0,"Met","Did Not Meet")))</f>
        <v>Met</v>
      </c>
      <c r="I5354" s="37" t="str">
        <f>IF(V5355&gt;94,"Met",IF(X5355="--","n/a",IF(X5355&gt;=0,"Met","Did Not Meet")))</f>
        <v>Met</v>
      </c>
      <c r="K5354" s="13" t="str">
        <f>IF(Z5354&gt;94,"Met",IF(AB5354="--","n/a",IF(AB5354&gt;=0,"Met","Did Not Meet")))</f>
        <v>Met</v>
      </c>
      <c r="L5354" s="13" t="str">
        <f>IF(Z5355&gt;94,"Met",IF(AB5355="--","n/a",IF(AB5355&gt;=0,"Met","Did Not Meet")))</f>
        <v>Met</v>
      </c>
      <c r="M5354" s="5" t="s">
        <v>4</v>
      </c>
      <c r="N5354" s="14" t="s">
        <v>2502</v>
      </c>
      <c r="O5354" s="5"/>
      <c r="P5354" s="44" t="str">
        <f t="shared" ref="P5354" si="6846">IF(H5356="Yes",IF(I5356="Yes","Yes","No"),"No")</f>
        <v>Yes</v>
      </c>
      <c r="Q5354" s="93"/>
      <c r="R5354" s="5" t="s">
        <v>1</v>
      </c>
      <c r="S5354" s="5" t="s">
        <v>2</v>
      </c>
      <c r="T5354" s="5" t="s">
        <v>3</v>
      </c>
      <c r="U5354" s="5">
        <v>266</v>
      </c>
      <c r="V5354" s="5">
        <v>73.680000000000007</v>
      </c>
      <c r="W5354" s="5">
        <v>66.7</v>
      </c>
      <c r="X5354" s="11">
        <f t="shared" si="6795"/>
        <v>6.980000000000004</v>
      </c>
      <c r="Y5354" s="14">
        <v>252</v>
      </c>
      <c r="Z5354" s="5">
        <v>75</v>
      </c>
      <c r="AA5354" s="5">
        <v>68.53</v>
      </c>
      <c r="AB5354" s="71">
        <f t="shared" si="6835"/>
        <v>6.4699999999999989</v>
      </c>
      <c r="AC5354" s="36"/>
    </row>
    <row r="5355" spans="1:29" ht="15.75" x14ac:dyDescent="0.25">
      <c r="A5355" s="53">
        <v>7205033</v>
      </c>
      <c r="B5355" s="89" t="s">
        <v>2700</v>
      </c>
      <c r="C5355" s="53" t="s">
        <v>613</v>
      </c>
      <c r="D5355" s="49" t="s">
        <v>2498</v>
      </c>
      <c r="E5355" s="34" t="str">
        <f>M5354</f>
        <v>Achieving School</v>
      </c>
      <c r="F5355" s="65" t="s">
        <v>2484</v>
      </c>
      <c r="G5355" s="62"/>
      <c r="H5355" s="13" t="str">
        <f>IF(V5356&gt;94,"Met",IF(X5356="--","n/a",IF(X5356&gt;=0,"Met","Did Not Meet")))</f>
        <v>Met</v>
      </c>
      <c r="I5355" s="13" t="str">
        <f>IF(V5357&gt;94,"Met",IF(X5357="--","n/a",IF(X5357&gt;=0,"Met","Did Not Meet")))</f>
        <v>Met</v>
      </c>
      <c r="K5355" s="13" t="str">
        <f>IF(Z5356&gt;94,"Met",IF(AB5356="--","n/a",IF(AB5356&gt;=0,"Met","Did Not Meet")))</f>
        <v>Met</v>
      </c>
      <c r="L5355" s="13" t="str">
        <f>IF(Z5357&gt;94,"Met",IF(AB5357="--","n/a",IF(AB5357&gt;=0,"Met","Did Not Meet")))</f>
        <v>Met</v>
      </c>
      <c r="M5355" s="1" t="s">
        <v>4</v>
      </c>
      <c r="N5355" s="14" t="s">
        <v>2501</v>
      </c>
      <c r="O5355" s="5"/>
      <c r="P5355" s="44" t="str">
        <f t="shared" ref="P5355" si="6847">IF(K5356="Yes",IF(L5356="Yes","Yes","No"),"No")</f>
        <v>Yes</v>
      </c>
      <c r="Q5355" s="94" t="s">
        <v>2759</v>
      </c>
      <c r="R5355" s="5" t="s">
        <v>1</v>
      </c>
      <c r="S5355" s="1" t="s">
        <v>2</v>
      </c>
      <c r="T5355" s="1" t="s">
        <v>7</v>
      </c>
      <c r="U5355" s="5">
        <v>204</v>
      </c>
      <c r="V5355" s="1">
        <v>68.63</v>
      </c>
      <c r="W5355" s="1">
        <v>59.7</v>
      </c>
      <c r="X5355" s="9">
        <f t="shared" si="6795"/>
        <v>8.9299999999999926</v>
      </c>
      <c r="Y5355" s="14">
        <v>192</v>
      </c>
      <c r="Z5355" s="1">
        <v>69.790000000000006</v>
      </c>
      <c r="AA5355" s="1">
        <v>62.22</v>
      </c>
      <c r="AB5355" s="71">
        <f t="shared" si="6835"/>
        <v>7.5700000000000074</v>
      </c>
      <c r="AC5355" s="53"/>
    </row>
    <row r="5356" spans="1:29" ht="15" customHeight="1" x14ac:dyDescent="0.25">
      <c r="A5356" s="53">
        <v>7205033</v>
      </c>
      <c r="B5356" s="89" t="s">
        <v>2700</v>
      </c>
      <c r="C5356" s="53" t="s">
        <v>613</v>
      </c>
      <c r="D5356" s="49" t="s">
        <v>2499</v>
      </c>
      <c r="E5356" s="35" t="str">
        <f>VLOOKUP('2012 Accountability Database'!$A5354,'2011 AYP'!A$2:B$1072,2)</f>
        <v xml:space="preserve"> A (Alert)</v>
      </c>
      <c r="F5356" s="66"/>
      <c r="G5356" s="63" t="s">
        <v>2485</v>
      </c>
      <c r="H5356" s="60" t="str">
        <f t="shared" ref="H5356:I5356" si="6848">IF(H5354="Met","Yes",IF(H5355="Met","Yes","No"))</f>
        <v>Yes</v>
      </c>
      <c r="I5356" s="60" t="str">
        <f t="shared" si="6848"/>
        <v>Yes</v>
      </c>
      <c r="J5356" s="42"/>
      <c r="K5356" s="60" t="str">
        <f t="shared" ref="K5356:L5356" si="6849">IF(K5354="Met","Yes",IF(K5355="Met","Yes","No"))</f>
        <v>Yes</v>
      </c>
      <c r="L5356" s="60" t="str">
        <f t="shared" si="6849"/>
        <v>Yes</v>
      </c>
      <c r="M5356" s="5" t="s">
        <v>4</v>
      </c>
      <c r="N5356" s="14" t="s">
        <v>2503</v>
      </c>
      <c r="O5356" s="5"/>
      <c r="P5356" s="44" t="str">
        <f t="shared" ref="P5356" si="6850">IF(H5360="Yes",IF(I5360="Yes","Yes","No"),"No")</f>
        <v>Yes</v>
      </c>
      <c r="Q5356" s="108" t="s">
        <v>2758</v>
      </c>
      <c r="R5356" s="5" t="s">
        <v>1</v>
      </c>
      <c r="S5356" s="5" t="s">
        <v>5</v>
      </c>
      <c r="T5356" s="5" t="s">
        <v>3</v>
      </c>
      <c r="U5356" s="5">
        <v>841</v>
      </c>
      <c r="V5356" s="5">
        <v>68.37</v>
      </c>
      <c r="W5356" s="5">
        <v>66.7</v>
      </c>
      <c r="X5356" s="11">
        <f t="shared" si="6795"/>
        <v>1.6700000000000017</v>
      </c>
      <c r="Y5356" s="14">
        <v>806</v>
      </c>
      <c r="Z5356" s="5">
        <v>70.97</v>
      </c>
      <c r="AA5356" s="5">
        <v>68.53</v>
      </c>
      <c r="AB5356" s="71">
        <f t="shared" si="6835"/>
        <v>2.4399999999999977</v>
      </c>
      <c r="AC5356" s="53"/>
    </row>
    <row r="5357" spans="1:29" x14ac:dyDescent="0.25">
      <c r="A5357" s="53">
        <v>7205033</v>
      </c>
      <c r="B5357" s="89" t="s">
        <v>2700</v>
      </c>
      <c r="C5357" s="53" t="s">
        <v>613</v>
      </c>
      <c r="D5357" s="49" t="s">
        <v>2507</v>
      </c>
      <c r="E5357" s="47">
        <f>VLOOKUP('2012 Accountability Database'!A5354,Dems1112!$A$2:$G$1082,3)</f>
        <v>0.18</v>
      </c>
      <c r="F5357" s="66"/>
      <c r="G5357" s="52"/>
      <c r="M5357" s="1" t="s">
        <v>4</v>
      </c>
      <c r="N5357" s="14" t="s">
        <v>2504</v>
      </c>
      <c r="O5357" s="5"/>
      <c r="P5357" s="44" t="str">
        <f t="shared" ref="P5357" si="6851">IF(K5360="Yes",IF(L5360="Yes","Yes","No"),"No")</f>
        <v>No</v>
      </c>
      <c r="Q5357" s="108"/>
      <c r="R5357" s="5" t="s">
        <v>1</v>
      </c>
      <c r="S5357" s="1" t="s">
        <v>5</v>
      </c>
      <c r="T5357" s="1" t="s">
        <v>7</v>
      </c>
      <c r="U5357" s="5">
        <v>629</v>
      </c>
      <c r="V5357" s="1">
        <v>61.69</v>
      </c>
      <c r="W5357" s="1">
        <v>59.7</v>
      </c>
      <c r="X5357" s="9">
        <f t="shared" si="6795"/>
        <v>1.9899999999999949</v>
      </c>
      <c r="Y5357" s="14">
        <v>600</v>
      </c>
      <c r="Z5357" s="1">
        <v>64.83</v>
      </c>
      <c r="AA5357" s="1">
        <v>62.22</v>
      </c>
      <c r="AB5357" s="71">
        <f t="shared" si="6835"/>
        <v>2.6099999999999994</v>
      </c>
      <c r="AC5357" s="53"/>
    </row>
    <row r="5358" spans="1:29" x14ac:dyDescent="0.25">
      <c r="A5358" s="53">
        <v>7205033</v>
      </c>
      <c r="B5358" s="89" t="s">
        <v>2700</v>
      </c>
      <c r="C5358" s="53" t="s">
        <v>613</v>
      </c>
      <c r="D5358" s="50" t="s">
        <v>2508</v>
      </c>
      <c r="E5358" s="47">
        <f>VLOOKUP('2012 Accountability Database'!A5354,Dems1112!$A$2:$G$1082,4)</f>
        <v>0.75</v>
      </c>
      <c r="F5358" s="65" t="s">
        <v>2486</v>
      </c>
      <c r="G5358" s="62"/>
      <c r="H5358" s="13" t="str">
        <f>IF(V5358&gt;94,"Met",IF(X5358="--","n/a",IF(X5358&gt;=0,"Met","Did Not Meet")))</f>
        <v>Met</v>
      </c>
      <c r="I5358" s="13" t="str">
        <f>IF(V5359&gt;94,"Met",IF(X5359="--","n/a",IF(X5359&gt;=0,"Met","Did Not Meet")))</f>
        <v>Met</v>
      </c>
      <c r="J5358" s="13"/>
      <c r="K5358" s="13" t="str">
        <f>IF(Z5358&gt;94,"Met",IF(AB5358="--","n/a",IF(AB5358&gt;=0,"Met","Did Not Meet")))</f>
        <v>Did Not Meet</v>
      </c>
      <c r="L5358" s="13" t="str">
        <f>IF(Z5359&gt;94,"Met",IF(AB5359="--","n/a",IF(AB5359&gt;=0,"Met","Did Not Meet")))</f>
        <v>Did Not Meet</v>
      </c>
      <c r="M5358" s="1" t="s">
        <v>4</v>
      </c>
      <c r="N5358" s="68" t="s">
        <v>2497</v>
      </c>
      <c r="O5358" s="35"/>
      <c r="P5358" s="44"/>
      <c r="Q5358" s="108"/>
      <c r="R5358" s="5" t="s">
        <v>6</v>
      </c>
      <c r="S5358" s="1" t="s">
        <v>2</v>
      </c>
      <c r="T5358" s="1" t="s">
        <v>3</v>
      </c>
      <c r="U5358" s="5">
        <v>293</v>
      </c>
      <c r="V5358" s="1">
        <v>71.33</v>
      </c>
      <c r="W5358" s="1">
        <v>67.83</v>
      </c>
      <c r="X5358" s="9">
        <f t="shared" si="6795"/>
        <v>3.5</v>
      </c>
      <c r="Y5358" s="14">
        <v>253</v>
      </c>
      <c r="Z5358" s="1">
        <v>64.03</v>
      </c>
      <c r="AA5358" s="1">
        <v>66.14</v>
      </c>
      <c r="AB5358" s="72">
        <f t="shared" si="6835"/>
        <v>-2.1099999999999994</v>
      </c>
      <c r="AC5358" s="53"/>
    </row>
    <row r="5359" spans="1:29" x14ac:dyDescent="0.25">
      <c r="A5359" s="53">
        <v>7205033</v>
      </c>
      <c r="B5359" s="89" t="s">
        <v>2700</v>
      </c>
      <c r="C5359" s="53" t="s">
        <v>613</v>
      </c>
      <c r="D5359" s="50" t="s">
        <v>974</v>
      </c>
      <c r="E5359" s="47" t="str">
        <f>VLOOKUP('2012 Accountability Database'!A5354,Dems1112!$A$2:$G$1082,5)</f>
        <v>6-8</v>
      </c>
      <c r="F5359" s="65" t="s">
        <v>2487</v>
      </c>
      <c r="G5359" s="62"/>
      <c r="H5359" s="13" t="str">
        <f>IF(V5360&gt;94,"Met",IF(X5360="--","n/a",IF(X5360&gt;=0,"Met","Did Not Meet")))</f>
        <v>Met</v>
      </c>
      <c r="I5359" s="13" t="str">
        <f>IF(V5361&gt;94,"Met",IF(X5361="--","n/a",IF(X5361&gt;=0,"Met","Did Not Meet")))</f>
        <v>Met</v>
      </c>
      <c r="J5359" s="13"/>
      <c r="K5359" s="13" t="str">
        <f>IF(Z5360&gt;94,"Met",IF(AB5360="--","n/a",IF(AB5360&gt;=0,"Met","Did Not Meet")))</f>
        <v>Met</v>
      </c>
      <c r="L5359" s="13" t="str">
        <f>IF(Z5361&gt;94,"Met",IF(AB5361="--","n/a",IF(AB5361&gt;=0,"Met","Did Not Meet")))</f>
        <v>Did Not Meet</v>
      </c>
      <c r="M5359" s="1" t="s">
        <v>4</v>
      </c>
      <c r="N5359" s="14"/>
      <c r="O5359" s="35" t="s">
        <v>2506</v>
      </c>
      <c r="P5359" s="83" t="str">
        <f t="shared" ref="P5359" si="6852">IF(P5354="No"," ", IF(P5356="No"," ",IF(P5355="No", " ",IF(P5357="No"," ","X"))))</f>
        <v xml:space="preserve"> </v>
      </c>
      <c r="Q5359" s="108"/>
      <c r="R5359" s="5" t="s">
        <v>6</v>
      </c>
      <c r="S5359" s="1" t="s">
        <v>2</v>
      </c>
      <c r="T5359" s="1" t="s">
        <v>7</v>
      </c>
      <c r="U5359" s="5">
        <v>215</v>
      </c>
      <c r="V5359" s="1">
        <v>66.05</v>
      </c>
      <c r="W5359" s="1">
        <v>61.13</v>
      </c>
      <c r="X5359" s="9">
        <f t="shared" si="6795"/>
        <v>4.9199999999999946</v>
      </c>
      <c r="Y5359" s="14">
        <v>193</v>
      </c>
      <c r="Z5359" s="1">
        <v>59.07</v>
      </c>
      <c r="AA5359" s="1">
        <v>60.85</v>
      </c>
      <c r="AB5359" s="72">
        <f t="shared" si="6835"/>
        <v>-1.7800000000000011</v>
      </c>
      <c r="AC5359" s="53"/>
    </row>
    <row r="5360" spans="1:29" ht="15.75" x14ac:dyDescent="0.25">
      <c r="A5360" s="53">
        <v>7205033</v>
      </c>
      <c r="B5360" s="89" t="s">
        <v>2700</v>
      </c>
      <c r="C5360" s="53" t="s">
        <v>613</v>
      </c>
      <c r="D5360" s="50" t="s">
        <v>975</v>
      </c>
      <c r="E5360" s="48" t="str">
        <f>VLOOKUP('2012 Accountability Database'!A5354,Dems1112!$A$2:$G$1082,6)</f>
        <v>1 (Northwest AR)</v>
      </c>
      <c r="F5360" s="66"/>
      <c r="G5360" s="63" t="s">
        <v>2488</v>
      </c>
      <c r="H5360" s="61" t="str">
        <f t="shared" ref="H5360:I5360" si="6853">IF(H5358="Met","Yes",IF(H5359="Met","Yes","No"))</f>
        <v>Yes</v>
      </c>
      <c r="I5360" s="61" t="str">
        <f t="shared" si="6853"/>
        <v>Yes</v>
      </c>
      <c r="J5360" s="55"/>
      <c r="K5360" s="61" t="str">
        <f t="shared" ref="K5360:L5360" si="6854">IF(K5358="Met","Yes",IF(K5359="Met","Yes","No"))</f>
        <v>Yes</v>
      </c>
      <c r="L5360" s="61" t="str">
        <f t="shared" si="6854"/>
        <v>No</v>
      </c>
      <c r="M5360" s="1" t="s">
        <v>4</v>
      </c>
      <c r="N5360" s="14"/>
      <c r="O5360" s="35" t="s">
        <v>2505</v>
      </c>
      <c r="P5360" s="83" t="str">
        <f t="shared" ref="P5360" si="6855">IF(P5359="X"," ",IF(P5361="X"," ","X"))</f>
        <v>X</v>
      </c>
      <c r="Q5360" s="94" t="s">
        <v>2759</v>
      </c>
      <c r="R5360" s="5" t="s">
        <v>6</v>
      </c>
      <c r="S5360" s="1" t="s">
        <v>5</v>
      </c>
      <c r="T5360" s="1" t="s">
        <v>3</v>
      </c>
      <c r="U5360" s="5">
        <v>919</v>
      </c>
      <c r="V5360" s="1">
        <v>69.209999999999994</v>
      </c>
      <c r="W5360" s="1">
        <v>67.83</v>
      </c>
      <c r="X5360" s="9">
        <f t="shared" si="6795"/>
        <v>1.3799999999999955</v>
      </c>
      <c r="Y5360" s="14">
        <v>808</v>
      </c>
      <c r="Z5360" s="1">
        <v>66.209999999999994</v>
      </c>
      <c r="AA5360" s="1">
        <v>66.14</v>
      </c>
      <c r="AB5360" s="71">
        <f t="shared" si="6835"/>
        <v>6.9999999999993179E-2</v>
      </c>
      <c r="AC5360" s="53"/>
    </row>
    <row r="5361" spans="1:29" x14ac:dyDescent="0.25">
      <c r="A5361" s="54">
        <v>7205033</v>
      </c>
      <c r="B5361" s="90" t="s">
        <v>2700</v>
      </c>
      <c r="C5361" s="54" t="s">
        <v>613</v>
      </c>
      <c r="D5361" s="4"/>
      <c r="E5361" s="4"/>
      <c r="F5361" s="67"/>
      <c r="G5361" s="64"/>
      <c r="H5361" s="43"/>
      <c r="I5361" s="43"/>
      <c r="J5361" s="43"/>
      <c r="K5361" s="43"/>
      <c r="L5361" s="43"/>
      <c r="M5361" s="4" t="s">
        <v>4</v>
      </c>
      <c r="N5361" s="15"/>
      <c r="O5361" s="38" t="s">
        <v>2482</v>
      </c>
      <c r="P5361" s="84" t="str">
        <f>IF(E5355="Achieving School"," ","X")</f>
        <v xml:space="preserve"> </v>
      </c>
      <c r="Q5361" s="91"/>
      <c r="R5361" s="4" t="s">
        <v>6</v>
      </c>
      <c r="S5361" s="4" t="s">
        <v>5</v>
      </c>
      <c r="T5361" s="4" t="s">
        <v>7</v>
      </c>
      <c r="U5361" s="4">
        <v>661</v>
      </c>
      <c r="V5361" s="4">
        <v>62.63</v>
      </c>
      <c r="W5361" s="4">
        <v>61.13</v>
      </c>
      <c r="X5361" s="10">
        <f t="shared" si="6795"/>
        <v>1.5</v>
      </c>
      <c r="Y5361" s="15">
        <v>602</v>
      </c>
      <c r="Z5361" s="4">
        <v>60.47</v>
      </c>
      <c r="AA5361" s="4">
        <v>60.85</v>
      </c>
      <c r="AB5361" s="73">
        <f t="shared" si="6835"/>
        <v>-0.38000000000000256</v>
      </c>
      <c r="AC5361" s="54"/>
    </row>
    <row r="5362" spans="1:29" x14ac:dyDescent="0.25">
      <c r="A5362" s="1">
        <v>7206035</v>
      </c>
      <c r="B5362" s="87" t="s">
        <v>2701</v>
      </c>
      <c r="C5362" s="55" t="s">
        <v>780</v>
      </c>
      <c r="E5362" s="42"/>
      <c r="F5362" s="65" t="s">
        <v>2483</v>
      </c>
      <c r="G5362" s="62"/>
      <c r="H5362" s="37" t="str">
        <f>IF(V5362&gt;94,"Met",IF(X5362="--","n/a",IF(X5362&gt;=0,"Met","Did Not Meet")))</f>
        <v>Met</v>
      </c>
      <c r="I5362" s="37" t="str">
        <f>IF(V5363&gt;94,"Met",IF(X5363="--","n/a",IF(X5363&gt;=0,"Met","Did Not Meet")))</f>
        <v>Met</v>
      </c>
      <c r="K5362" s="13" t="str">
        <f>IF(Z5362&gt;94,"Met",IF(AB5362="--","n/a",IF(AB5362&gt;=0,"Met","Did Not Meet")))</f>
        <v>Met</v>
      </c>
      <c r="L5362" s="13" t="str">
        <f>IF(Z5363&gt;94,"Met",IF(AB5363="--","n/a",IF(AB5363&gt;=0,"Met","Did Not Meet")))</f>
        <v>Did Not Meet</v>
      </c>
      <c r="M5362" s="1" t="s">
        <v>9</v>
      </c>
      <c r="N5362" s="14" t="s">
        <v>2502</v>
      </c>
      <c r="O5362" s="5"/>
      <c r="P5362" s="44" t="str">
        <f t="shared" ref="P5362" si="6856">IF(H5364="Yes",IF(I5364="Yes","Yes","No"),"No")</f>
        <v>Yes</v>
      </c>
      <c r="Q5362" s="93"/>
      <c r="R5362" s="5" t="s">
        <v>1</v>
      </c>
      <c r="S5362" s="1" t="s">
        <v>2</v>
      </c>
      <c r="T5362" s="1" t="s">
        <v>3</v>
      </c>
      <c r="U5362" s="5">
        <v>259</v>
      </c>
      <c r="V5362" s="1">
        <v>86.49</v>
      </c>
      <c r="W5362" s="1">
        <v>84.78</v>
      </c>
      <c r="X5362" s="9">
        <f t="shared" si="6795"/>
        <v>1.7099999999999937</v>
      </c>
      <c r="Y5362" s="14">
        <v>118</v>
      </c>
      <c r="Z5362" s="1">
        <v>84.75</v>
      </c>
      <c r="AA5362" s="1">
        <v>81.67</v>
      </c>
      <c r="AB5362" s="71">
        <f t="shared" si="6835"/>
        <v>3.0799999999999983</v>
      </c>
      <c r="AC5362" s="36"/>
    </row>
    <row r="5363" spans="1:29" ht="15.75" x14ac:dyDescent="0.25">
      <c r="A5363" s="53">
        <v>7206035</v>
      </c>
      <c r="B5363" s="89" t="s">
        <v>2701</v>
      </c>
      <c r="C5363" s="53" t="s">
        <v>780</v>
      </c>
      <c r="D5363" s="49" t="s">
        <v>2498</v>
      </c>
      <c r="E5363" s="34" t="str">
        <f>M5362</f>
        <v>Needs Improvement School</v>
      </c>
      <c r="F5363" s="65" t="s">
        <v>2484</v>
      </c>
      <c r="G5363" s="62"/>
      <c r="H5363" s="13" t="str">
        <f>IF(V5364&gt;94,"Met",IF(X5364="--","n/a",IF(X5364&gt;=0,"Met","Did Not Meet")))</f>
        <v>Met</v>
      </c>
      <c r="I5363" s="13" t="str">
        <f>IF(V5365&gt;94,"Met",IF(X5365="--","n/a",IF(X5365&gt;=0,"Met","Did Not Meet")))</f>
        <v>Did Not Meet</v>
      </c>
      <c r="K5363" s="13" t="str">
        <f>IF(Z5364&gt;94,"Met",IF(AB5364="--","n/a",IF(AB5364&gt;=0,"Met","Did Not Meet")))</f>
        <v>Met</v>
      </c>
      <c r="L5363" s="13" t="str">
        <f>IF(Z5365&gt;94,"Met",IF(AB5365="--","n/a",IF(AB5365&gt;=0,"Met","Did Not Meet")))</f>
        <v>Did Not Meet</v>
      </c>
      <c r="M5363" s="1" t="s">
        <v>9</v>
      </c>
      <c r="N5363" s="14" t="s">
        <v>2501</v>
      </c>
      <c r="O5363" s="5"/>
      <c r="P5363" s="44" t="str">
        <f t="shared" ref="P5363" si="6857">IF(K5364="Yes",IF(L5364="Yes","Yes","No"),"No")</f>
        <v>No</v>
      </c>
      <c r="Q5363" s="94" t="s">
        <v>2759</v>
      </c>
      <c r="R5363" s="5" t="s">
        <v>1</v>
      </c>
      <c r="S5363" s="1" t="s">
        <v>2</v>
      </c>
      <c r="T5363" s="1" t="s">
        <v>7</v>
      </c>
      <c r="U5363" s="5">
        <v>146</v>
      </c>
      <c r="V5363" s="1">
        <v>79.45</v>
      </c>
      <c r="W5363" s="1">
        <v>78.510000000000005</v>
      </c>
      <c r="X5363" s="9">
        <f t="shared" si="6795"/>
        <v>0.93999999999999773</v>
      </c>
      <c r="Y5363" s="14">
        <v>61</v>
      </c>
      <c r="Z5363" s="1">
        <v>78.69</v>
      </c>
      <c r="AA5363" s="1">
        <v>81.03</v>
      </c>
      <c r="AB5363" s="72">
        <f t="shared" si="6835"/>
        <v>-2.3400000000000034</v>
      </c>
      <c r="AC5363" s="53"/>
    </row>
    <row r="5364" spans="1:29" ht="15" customHeight="1" x14ac:dyDescent="0.25">
      <c r="A5364" s="53">
        <v>7206035</v>
      </c>
      <c r="B5364" s="89" t="s">
        <v>2701</v>
      </c>
      <c r="C5364" s="53" t="s">
        <v>780</v>
      </c>
      <c r="D5364" s="49" t="s">
        <v>2499</v>
      </c>
      <c r="E5364" s="35" t="str">
        <f>VLOOKUP('2012 Accountability Database'!$A5362,'2011 AYP'!A$2:B$1072,2)</f>
        <v xml:space="preserve"> MS (Met Standards)</v>
      </c>
      <c r="F5364" s="66"/>
      <c r="G5364" s="63" t="s">
        <v>2485</v>
      </c>
      <c r="H5364" s="60" t="str">
        <f t="shared" ref="H5364:I5364" si="6858">IF(H5362="Met","Yes",IF(H5363="Met","Yes","No"))</f>
        <v>Yes</v>
      </c>
      <c r="I5364" s="60" t="str">
        <f t="shared" si="6858"/>
        <v>Yes</v>
      </c>
      <c r="J5364" s="42"/>
      <c r="K5364" s="60" t="str">
        <f t="shared" ref="K5364:L5364" si="6859">IF(K5362="Met","Yes",IF(K5363="Met","Yes","No"))</f>
        <v>Yes</v>
      </c>
      <c r="L5364" s="60" t="str">
        <f t="shared" si="6859"/>
        <v>No</v>
      </c>
      <c r="M5364" s="1" t="s">
        <v>9</v>
      </c>
      <c r="N5364" s="14" t="s">
        <v>2503</v>
      </c>
      <c r="O5364" s="5"/>
      <c r="P5364" s="44" t="str">
        <f t="shared" ref="P5364" si="6860">IF(H5368="Yes",IF(I5368="Yes","Yes","No"),"No")</f>
        <v>No</v>
      </c>
      <c r="Q5364" s="108" t="s">
        <v>2758</v>
      </c>
      <c r="R5364" s="5" t="s">
        <v>1</v>
      </c>
      <c r="S5364" s="1" t="s">
        <v>5</v>
      </c>
      <c r="T5364" s="1" t="s">
        <v>3</v>
      </c>
      <c r="U5364" s="5">
        <v>757</v>
      </c>
      <c r="V5364" s="1">
        <v>84.94</v>
      </c>
      <c r="W5364" s="1">
        <v>84.78</v>
      </c>
      <c r="X5364" s="9">
        <f t="shared" si="6795"/>
        <v>0.15999999999999659</v>
      </c>
      <c r="Y5364" s="14">
        <v>367</v>
      </c>
      <c r="Z5364" s="1">
        <v>83.11</v>
      </c>
      <c r="AA5364" s="1">
        <v>81.67</v>
      </c>
      <c r="AB5364" s="71">
        <f t="shared" si="6835"/>
        <v>1.4399999999999977</v>
      </c>
      <c r="AC5364" s="53"/>
    </row>
    <row r="5365" spans="1:29" x14ac:dyDescent="0.25">
      <c r="A5365" s="53">
        <v>7206035</v>
      </c>
      <c r="B5365" s="89" t="s">
        <v>2701</v>
      </c>
      <c r="C5365" s="53" t="s">
        <v>780</v>
      </c>
      <c r="D5365" s="49" t="s">
        <v>2507</v>
      </c>
      <c r="E5365" s="47">
        <f>VLOOKUP('2012 Accountability Database'!A5362,Dems1112!$A$2:$G$1082,3)</f>
        <v>7.0000000000000007E-2</v>
      </c>
      <c r="F5365" s="66"/>
      <c r="G5365" s="52"/>
      <c r="M5365" s="1" t="s">
        <v>9</v>
      </c>
      <c r="N5365" s="14" t="s">
        <v>2504</v>
      </c>
      <c r="O5365" s="5"/>
      <c r="P5365" s="44" t="str">
        <f t="shared" ref="P5365" si="6861">IF(K5368="Yes",IF(L5368="Yes","Yes","No"),"No")</f>
        <v>No</v>
      </c>
      <c r="Q5365" s="108"/>
      <c r="R5365" s="5" t="s">
        <v>1</v>
      </c>
      <c r="S5365" s="1" t="s">
        <v>5</v>
      </c>
      <c r="T5365" s="1" t="s">
        <v>7</v>
      </c>
      <c r="U5365" s="5">
        <v>406</v>
      </c>
      <c r="V5365" s="1">
        <v>77.83</v>
      </c>
      <c r="W5365" s="1">
        <v>78.510000000000005</v>
      </c>
      <c r="X5365" s="6">
        <f t="shared" si="6795"/>
        <v>-0.68000000000000682</v>
      </c>
      <c r="Y5365" s="14">
        <v>187</v>
      </c>
      <c r="Z5365" s="1">
        <v>78.61</v>
      </c>
      <c r="AA5365" s="1">
        <v>81.03</v>
      </c>
      <c r="AB5365" s="72">
        <f t="shared" si="6835"/>
        <v>-2.4200000000000017</v>
      </c>
      <c r="AC5365" s="53"/>
    </row>
    <row r="5366" spans="1:29" x14ac:dyDescent="0.25">
      <c r="A5366" s="53">
        <v>7206035</v>
      </c>
      <c r="B5366" s="89" t="s">
        <v>2701</v>
      </c>
      <c r="C5366" s="53" t="s">
        <v>780</v>
      </c>
      <c r="D5366" s="50" t="s">
        <v>2508</v>
      </c>
      <c r="E5366" s="47">
        <f>VLOOKUP('2012 Accountability Database'!A5362,Dems1112!$A$2:$G$1082,4)</f>
        <v>0.48</v>
      </c>
      <c r="F5366" s="65" t="s">
        <v>2486</v>
      </c>
      <c r="G5366" s="62"/>
      <c r="H5366" s="13" t="str">
        <f>IF(V5366&gt;94,"Met",IF(X5366="--","n/a",IF(X5366&gt;=0,"Met","Did Not Meet")))</f>
        <v>Did Not Meet</v>
      </c>
      <c r="I5366" s="13" t="str">
        <f>IF(V5367&gt;94,"Met",IF(X5367="--","n/a",IF(X5367&gt;=0,"Met","Did Not Meet")))</f>
        <v>Did Not Meet</v>
      </c>
      <c r="J5366" s="13"/>
      <c r="K5366" s="13" t="str">
        <f>IF(Z5366&gt;94,"Met",IF(AB5366="--","n/a",IF(AB5366&gt;=0,"Met","Did Not Meet")))</f>
        <v>Did Not Meet</v>
      </c>
      <c r="L5366" s="13" t="str">
        <f>IF(Z5367&gt;94,"Met",IF(AB5367="--","n/a",IF(AB5367&gt;=0,"Met","Did Not Meet")))</f>
        <v>Did Not Meet</v>
      </c>
      <c r="M5366" s="1" t="s">
        <v>9</v>
      </c>
      <c r="N5366" s="68" t="s">
        <v>2497</v>
      </c>
      <c r="O5366" s="35"/>
      <c r="P5366" s="44"/>
      <c r="Q5366" s="108"/>
      <c r="R5366" s="5" t="s">
        <v>6</v>
      </c>
      <c r="S5366" s="1" t="s">
        <v>2</v>
      </c>
      <c r="T5366" s="1" t="s">
        <v>3</v>
      </c>
      <c r="U5366" s="5">
        <v>259</v>
      </c>
      <c r="V5366" s="1">
        <v>84.94</v>
      </c>
      <c r="W5366" s="1">
        <v>88.59</v>
      </c>
      <c r="X5366" s="6">
        <f t="shared" si="6795"/>
        <v>-3.6500000000000057</v>
      </c>
      <c r="Y5366" s="14">
        <v>118</v>
      </c>
      <c r="Z5366" s="1">
        <v>30.51</v>
      </c>
      <c r="AA5366" s="1">
        <v>64.13</v>
      </c>
      <c r="AB5366" s="72">
        <f t="shared" si="6835"/>
        <v>-33.61999999999999</v>
      </c>
      <c r="AC5366" s="53"/>
    </row>
    <row r="5367" spans="1:29" x14ac:dyDescent="0.25">
      <c r="A5367" s="53">
        <v>7206035</v>
      </c>
      <c r="B5367" s="89" t="s">
        <v>2701</v>
      </c>
      <c r="C5367" s="53" t="s">
        <v>780</v>
      </c>
      <c r="D5367" s="50" t="s">
        <v>974</v>
      </c>
      <c r="E5367" s="47" t="str">
        <f>VLOOKUP('2012 Accountability Database'!A5362,Dems1112!$A$2:$G$1082,5)</f>
        <v>K-2</v>
      </c>
      <c r="F5367" s="65" t="s">
        <v>2487</v>
      </c>
      <c r="G5367" s="62"/>
      <c r="H5367" s="13" t="str">
        <f>IF(V5368&gt;94,"Met",IF(X5368="--","n/a",IF(X5368&gt;=0,"Met","Did Not Meet")))</f>
        <v>Did Not Meet</v>
      </c>
      <c r="I5367" s="13" t="str">
        <f>IF(V5369&gt;94,"Met",IF(X5369="--","n/a",IF(X5369&gt;=0,"Met","Did Not Meet")))</f>
        <v>Did Not Meet</v>
      </c>
      <c r="J5367" s="13"/>
      <c r="K5367" s="13" t="str">
        <f>IF(Z5368&gt;94,"Met",IF(AB5368="--","n/a",IF(AB5368&gt;=0,"Met","Did Not Meet")))</f>
        <v>Did Not Meet</v>
      </c>
      <c r="L5367" s="13" t="str">
        <f>IF(Z5369&gt;94,"Met",IF(AB5369="--","n/a",IF(AB5369&gt;=0,"Met","Did Not Meet")))</f>
        <v>Did Not Meet</v>
      </c>
      <c r="M5367" s="1" t="s">
        <v>9</v>
      </c>
      <c r="N5367" s="14"/>
      <c r="O5367" s="35" t="s">
        <v>2506</v>
      </c>
      <c r="P5367" s="83" t="str">
        <f t="shared" ref="P5367" si="6862">IF(P5362="No"," ", IF(P5364="No"," ",IF(P5363="No", " ",IF(P5365="No"," ","X"))))</f>
        <v xml:space="preserve"> </v>
      </c>
      <c r="Q5367" s="108"/>
      <c r="R5367" s="5" t="s">
        <v>6</v>
      </c>
      <c r="S5367" s="1" t="s">
        <v>2</v>
      </c>
      <c r="T5367" s="1" t="s">
        <v>7</v>
      </c>
      <c r="U5367" s="5">
        <v>146</v>
      </c>
      <c r="V5367" s="1">
        <v>79.45</v>
      </c>
      <c r="W5367" s="1">
        <v>83.53</v>
      </c>
      <c r="X5367" s="6">
        <f t="shared" si="6795"/>
        <v>-4.0799999999999983</v>
      </c>
      <c r="Y5367" s="14">
        <v>61</v>
      </c>
      <c r="Z5367" s="1">
        <v>29.51</v>
      </c>
      <c r="AA5367" s="1">
        <v>57.33</v>
      </c>
      <c r="AB5367" s="72">
        <f t="shared" si="6835"/>
        <v>-27.819999999999997</v>
      </c>
      <c r="AC5367" s="53"/>
    </row>
    <row r="5368" spans="1:29" ht="15.75" x14ac:dyDescent="0.25">
      <c r="A5368" s="53">
        <v>7206035</v>
      </c>
      <c r="B5368" s="89" t="s">
        <v>2701</v>
      </c>
      <c r="C5368" s="53" t="s">
        <v>780</v>
      </c>
      <c r="D5368" s="50" t="s">
        <v>975</v>
      </c>
      <c r="E5368" s="48" t="str">
        <f>VLOOKUP('2012 Accountability Database'!A5362,Dems1112!$A$2:$G$1082,6)</f>
        <v>1 (Northwest AR)</v>
      </c>
      <c r="F5368" s="66"/>
      <c r="G5368" s="63" t="s">
        <v>2488</v>
      </c>
      <c r="H5368" s="61" t="str">
        <f t="shared" ref="H5368:I5368" si="6863">IF(H5366="Met","Yes",IF(H5367="Met","Yes","No"))</f>
        <v>No</v>
      </c>
      <c r="I5368" s="61" t="str">
        <f t="shared" si="6863"/>
        <v>No</v>
      </c>
      <c r="J5368" s="55"/>
      <c r="K5368" s="61" t="str">
        <f t="shared" ref="K5368:L5368" si="6864">IF(K5366="Met","Yes",IF(K5367="Met","Yes","No"))</f>
        <v>No</v>
      </c>
      <c r="L5368" s="61" t="str">
        <f t="shared" si="6864"/>
        <v>No</v>
      </c>
      <c r="M5368" s="1" t="s">
        <v>9</v>
      </c>
      <c r="N5368" s="14"/>
      <c r="O5368" s="35" t="s">
        <v>2505</v>
      </c>
      <c r="P5368" s="83" t="str">
        <f t="shared" ref="P5368" si="6865">IF(P5367="X"," ",IF(P5369="X"," ","X"))</f>
        <v xml:space="preserve"> </v>
      </c>
      <c r="Q5368" s="94" t="s">
        <v>2759</v>
      </c>
      <c r="R5368" s="5" t="s">
        <v>6</v>
      </c>
      <c r="S5368" s="1" t="s">
        <v>5</v>
      </c>
      <c r="T5368" s="1" t="s">
        <v>3</v>
      </c>
      <c r="U5368" s="5">
        <v>757</v>
      </c>
      <c r="V5368" s="1">
        <v>87.45</v>
      </c>
      <c r="W5368" s="1">
        <v>88.59</v>
      </c>
      <c r="X5368" s="6">
        <f t="shared" si="6795"/>
        <v>-1.1400000000000006</v>
      </c>
      <c r="Y5368" s="14">
        <v>367</v>
      </c>
      <c r="Z5368" s="1">
        <v>55.04</v>
      </c>
      <c r="AA5368" s="1">
        <v>64.13</v>
      </c>
      <c r="AB5368" s="72">
        <f t="shared" si="6835"/>
        <v>-9.0899999999999963</v>
      </c>
      <c r="AC5368" s="53"/>
    </row>
    <row r="5369" spans="1:29" x14ac:dyDescent="0.25">
      <c r="A5369" s="54">
        <v>7206035</v>
      </c>
      <c r="B5369" s="90" t="s">
        <v>2701</v>
      </c>
      <c r="C5369" s="54" t="s">
        <v>780</v>
      </c>
      <c r="D5369" s="4"/>
      <c r="E5369" s="4"/>
      <c r="F5369" s="67"/>
      <c r="G5369" s="64"/>
      <c r="H5369" s="43"/>
      <c r="I5369" s="43"/>
      <c r="J5369" s="43"/>
      <c r="K5369" s="43"/>
      <c r="L5369" s="43"/>
      <c r="M5369" s="4" t="s">
        <v>9</v>
      </c>
      <c r="N5369" s="15"/>
      <c r="O5369" s="38" t="s">
        <v>2482</v>
      </c>
      <c r="P5369" s="84" t="str">
        <f>IF(E5363="Achieving School"," ","X")</f>
        <v>X</v>
      </c>
      <c r="Q5369" s="91"/>
      <c r="R5369" s="4" t="s">
        <v>6</v>
      </c>
      <c r="S5369" s="4" t="s">
        <v>5</v>
      </c>
      <c r="T5369" s="4" t="s">
        <v>7</v>
      </c>
      <c r="U5369" s="4">
        <v>406</v>
      </c>
      <c r="V5369" s="4">
        <v>81.77</v>
      </c>
      <c r="W5369" s="4">
        <v>83.53</v>
      </c>
      <c r="X5369" s="7">
        <f t="shared" si="6795"/>
        <v>-1.7600000000000051</v>
      </c>
      <c r="Y5369" s="15">
        <v>187</v>
      </c>
      <c r="Z5369" s="4">
        <v>50.8</v>
      </c>
      <c r="AA5369" s="4">
        <v>57.33</v>
      </c>
      <c r="AB5369" s="73">
        <f t="shared" si="6835"/>
        <v>-6.5300000000000011</v>
      </c>
      <c r="AC5369" s="54"/>
    </row>
    <row r="5370" spans="1:29" x14ac:dyDescent="0.25">
      <c r="A5370" s="1">
        <v>7206038</v>
      </c>
      <c r="B5370" s="87" t="s">
        <v>2701</v>
      </c>
      <c r="C5370" s="55" t="s">
        <v>781</v>
      </c>
      <c r="E5370" s="42"/>
      <c r="F5370" s="65" t="s">
        <v>2483</v>
      </c>
      <c r="G5370" s="62"/>
      <c r="H5370" s="37" t="str">
        <f>IF(V5370&gt;94,"Met",IF(X5370="--","n/a",IF(X5370&gt;=0,"Met","Did Not Meet")))</f>
        <v>Met</v>
      </c>
      <c r="I5370" s="37" t="str">
        <f>IF(V5371&gt;94,"Met",IF(X5371="--","n/a",IF(X5371&gt;=0,"Met","Did Not Meet")))</f>
        <v>Met</v>
      </c>
      <c r="K5370" s="13" t="str">
        <f>IF(Z5370&gt;94,"Met",IF(AB5370="--","n/a",IF(AB5370&gt;=0,"Met","Did Not Meet")))</f>
        <v>Met</v>
      </c>
      <c r="L5370" s="13" t="str">
        <f>IF(Z5371&gt;94,"Met",IF(AB5371="--","n/a",IF(AB5371&gt;=0,"Met","Did Not Meet")))</f>
        <v>Met</v>
      </c>
      <c r="M5370" s="5" t="s">
        <v>9</v>
      </c>
      <c r="N5370" s="14" t="s">
        <v>2502</v>
      </c>
      <c r="O5370" s="5"/>
      <c r="P5370" s="44" t="str">
        <f t="shared" ref="P5370" si="6866">IF(H5372="Yes",IF(I5372="Yes","Yes","No"),"No")</f>
        <v>Yes</v>
      </c>
      <c r="Q5370" s="93"/>
      <c r="R5370" s="5" t="s">
        <v>1</v>
      </c>
      <c r="S5370" s="5" t="s">
        <v>2</v>
      </c>
      <c r="T5370" s="5" t="s">
        <v>3</v>
      </c>
      <c r="U5370" s="5">
        <v>567</v>
      </c>
      <c r="V5370" s="5">
        <v>86.6</v>
      </c>
      <c r="W5370" s="5">
        <v>83.41</v>
      </c>
      <c r="X5370" s="11">
        <f t="shared" si="6795"/>
        <v>3.1899999999999977</v>
      </c>
      <c r="Y5370" s="14">
        <v>542</v>
      </c>
      <c r="Z5370" s="5">
        <v>86.9</v>
      </c>
      <c r="AA5370" s="5">
        <v>83.67</v>
      </c>
      <c r="AB5370" s="71">
        <f t="shared" si="6835"/>
        <v>3.230000000000004</v>
      </c>
      <c r="AC5370" s="36"/>
    </row>
    <row r="5371" spans="1:29" ht="15.75" x14ac:dyDescent="0.25">
      <c r="A5371" s="53">
        <v>7206038</v>
      </c>
      <c r="B5371" s="89" t="s">
        <v>2701</v>
      </c>
      <c r="C5371" s="53" t="s">
        <v>781</v>
      </c>
      <c r="D5371" s="49" t="s">
        <v>2498</v>
      </c>
      <c r="E5371" s="34" t="str">
        <f>M5370</f>
        <v>Needs Improvement School</v>
      </c>
      <c r="F5371" s="65" t="s">
        <v>2484</v>
      </c>
      <c r="G5371" s="62"/>
      <c r="H5371" s="13" t="str">
        <f>IF(V5372&gt;94,"Met",IF(X5372="--","n/a",IF(X5372&gt;=0,"Met","Did Not Meet")))</f>
        <v>Did Not Meet</v>
      </c>
      <c r="I5371" s="13" t="str">
        <f>IF(V5373&gt;94,"Met",IF(X5373="--","n/a",IF(X5373&gt;=0,"Met","Did Not Meet")))</f>
        <v>Did Not Meet</v>
      </c>
      <c r="K5371" s="13" t="str">
        <f>IF(Z5372&gt;94,"Met",IF(AB5372="--","n/a",IF(AB5372&gt;=0,"Met","Did Not Meet")))</f>
        <v>Did Not Meet</v>
      </c>
      <c r="L5371" s="13" t="str">
        <f>IF(Z5373&gt;94,"Met",IF(AB5373="--","n/a",IF(AB5373&gt;=0,"Met","Did Not Meet")))</f>
        <v>Did Not Meet</v>
      </c>
      <c r="M5371" s="5" t="s">
        <v>9</v>
      </c>
      <c r="N5371" s="14" t="s">
        <v>2501</v>
      </c>
      <c r="O5371" s="5"/>
      <c r="P5371" s="44" t="str">
        <f t="shared" ref="P5371" si="6867">IF(K5372="Yes",IF(L5372="Yes","Yes","No"),"No")</f>
        <v>Yes</v>
      </c>
      <c r="Q5371" s="94" t="s">
        <v>2759</v>
      </c>
      <c r="R5371" s="5" t="s">
        <v>1</v>
      </c>
      <c r="S5371" s="5" t="s">
        <v>2</v>
      </c>
      <c r="T5371" s="5" t="s">
        <v>7</v>
      </c>
      <c r="U5371" s="5">
        <v>270</v>
      </c>
      <c r="V5371" s="5">
        <v>78.52</v>
      </c>
      <c r="W5371" s="5">
        <v>74.42</v>
      </c>
      <c r="X5371" s="11">
        <f t="shared" si="6795"/>
        <v>4.0999999999999943</v>
      </c>
      <c r="Y5371" s="14">
        <v>252</v>
      </c>
      <c r="Z5371" s="5">
        <v>79.37</v>
      </c>
      <c r="AA5371" s="5">
        <v>76.040000000000006</v>
      </c>
      <c r="AB5371" s="71">
        <f t="shared" si="6835"/>
        <v>3.3299999999999983</v>
      </c>
      <c r="AC5371" s="53"/>
    </row>
    <row r="5372" spans="1:29" ht="15" customHeight="1" x14ac:dyDescent="0.25">
      <c r="A5372" s="53">
        <v>7206038</v>
      </c>
      <c r="B5372" s="89" t="s">
        <v>2701</v>
      </c>
      <c r="C5372" s="53" t="s">
        <v>781</v>
      </c>
      <c r="D5372" s="49" t="s">
        <v>2499</v>
      </c>
      <c r="E5372" s="35" t="str">
        <f>VLOOKUP('2012 Accountability Database'!$A5370,'2011 AYP'!A$2:B$1072,2)</f>
        <v>SI_1 (School Improvement Year 1)</v>
      </c>
      <c r="F5372" s="66"/>
      <c r="G5372" s="63" t="s">
        <v>2485</v>
      </c>
      <c r="H5372" s="60" t="str">
        <f t="shared" ref="H5372:I5372" si="6868">IF(H5370="Met","Yes",IF(H5371="Met","Yes","No"))</f>
        <v>Yes</v>
      </c>
      <c r="I5372" s="60" t="str">
        <f t="shared" si="6868"/>
        <v>Yes</v>
      </c>
      <c r="J5372" s="42"/>
      <c r="K5372" s="60" t="str">
        <f t="shared" ref="K5372:L5372" si="6869">IF(K5370="Met","Yes",IF(K5371="Met","Yes","No"))</f>
        <v>Yes</v>
      </c>
      <c r="L5372" s="60" t="str">
        <f t="shared" si="6869"/>
        <v>Yes</v>
      </c>
      <c r="M5372" s="5" t="s">
        <v>9</v>
      </c>
      <c r="N5372" s="14" t="s">
        <v>2503</v>
      </c>
      <c r="O5372" s="5"/>
      <c r="P5372" s="44" t="str">
        <f t="shared" ref="P5372" si="6870">IF(H5376="Yes",IF(I5376="Yes","Yes","No"),"No")</f>
        <v>No</v>
      </c>
      <c r="Q5372" s="108" t="s">
        <v>2758</v>
      </c>
      <c r="R5372" s="5" t="s">
        <v>1</v>
      </c>
      <c r="S5372" s="5" t="s">
        <v>5</v>
      </c>
      <c r="T5372" s="5" t="s">
        <v>3</v>
      </c>
      <c r="U5372" s="5">
        <v>1630</v>
      </c>
      <c r="V5372" s="5">
        <v>82.7</v>
      </c>
      <c r="W5372" s="5">
        <v>83.41</v>
      </c>
      <c r="X5372" s="8">
        <f t="shared" si="6795"/>
        <v>-0.70999999999999375</v>
      </c>
      <c r="Y5372" s="14">
        <v>1547</v>
      </c>
      <c r="Z5372" s="5">
        <v>83.26</v>
      </c>
      <c r="AA5372" s="5">
        <v>83.67</v>
      </c>
      <c r="AB5372" s="72">
        <f t="shared" si="6835"/>
        <v>-0.40999999999999659</v>
      </c>
      <c r="AC5372" s="53"/>
    </row>
    <row r="5373" spans="1:29" x14ac:dyDescent="0.25">
      <c r="A5373" s="53">
        <v>7206038</v>
      </c>
      <c r="B5373" s="89" t="s">
        <v>2701</v>
      </c>
      <c r="C5373" s="53" t="s">
        <v>781</v>
      </c>
      <c r="D5373" s="49" t="s">
        <v>2507</v>
      </c>
      <c r="E5373" s="47">
        <f>VLOOKUP('2012 Accountability Database'!A5370,Dems1112!$A$2:$G$1082,3)</f>
        <v>0.04</v>
      </c>
      <c r="F5373" s="66"/>
      <c r="G5373" s="52"/>
      <c r="M5373" s="1" t="s">
        <v>9</v>
      </c>
      <c r="N5373" s="14" t="s">
        <v>2504</v>
      </c>
      <c r="O5373" s="5"/>
      <c r="P5373" s="44" t="str">
        <f t="shared" ref="P5373" si="6871">IF(K5376="Yes",IF(L5376="Yes","Yes","No"),"No")</f>
        <v>No</v>
      </c>
      <c r="Q5373" s="108"/>
      <c r="R5373" s="5" t="s">
        <v>1</v>
      </c>
      <c r="S5373" s="1" t="s">
        <v>5</v>
      </c>
      <c r="T5373" s="1" t="s">
        <v>7</v>
      </c>
      <c r="U5373" s="5">
        <v>790</v>
      </c>
      <c r="V5373" s="1">
        <v>73.040000000000006</v>
      </c>
      <c r="W5373" s="1">
        <v>74.42</v>
      </c>
      <c r="X5373" s="6">
        <f t="shared" si="6795"/>
        <v>-1.3799999999999955</v>
      </c>
      <c r="Y5373" s="14">
        <v>731</v>
      </c>
      <c r="Z5373" s="1">
        <v>74.42</v>
      </c>
      <c r="AA5373" s="1">
        <v>76.040000000000006</v>
      </c>
      <c r="AB5373" s="72">
        <f t="shared" si="6835"/>
        <v>-1.6200000000000045</v>
      </c>
      <c r="AC5373" s="53"/>
    </row>
    <row r="5374" spans="1:29" x14ac:dyDescent="0.25">
      <c r="A5374" s="53">
        <v>7206038</v>
      </c>
      <c r="B5374" s="89" t="s">
        <v>2701</v>
      </c>
      <c r="C5374" s="53" t="s">
        <v>781</v>
      </c>
      <c r="D5374" s="50" t="s">
        <v>2508</v>
      </c>
      <c r="E5374" s="47">
        <f>VLOOKUP('2012 Accountability Database'!A5370,Dems1112!$A$2:$G$1082,4)</f>
        <v>0.42</v>
      </c>
      <c r="F5374" s="65" t="s">
        <v>2486</v>
      </c>
      <c r="G5374" s="62"/>
      <c r="H5374" s="13" t="str">
        <f>IF(V5374&gt;94,"Met",IF(X5374="--","n/a",IF(X5374&gt;=0,"Met","Did Not Meet")))</f>
        <v>Did Not Meet</v>
      </c>
      <c r="I5374" s="13" t="str">
        <f>IF(V5375&gt;94,"Met",IF(X5375="--","n/a",IF(X5375&gt;=0,"Met","Did Not Meet")))</f>
        <v>Did Not Meet</v>
      </c>
      <c r="J5374" s="13"/>
      <c r="K5374" s="13" t="str">
        <f>IF(Z5374&gt;94,"Met",IF(AB5374="--","n/a",IF(AB5374&gt;=0,"Met","Did Not Meet")))</f>
        <v>Did Not Meet</v>
      </c>
      <c r="L5374" s="13" t="str">
        <f>IF(Z5375&gt;94,"Met",IF(AB5375="--","n/a",IF(AB5375&gt;=0,"Met","Did Not Meet")))</f>
        <v>Did Not Meet</v>
      </c>
      <c r="M5374" s="1" t="s">
        <v>9</v>
      </c>
      <c r="N5374" s="68" t="s">
        <v>2497</v>
      </c>
      <c r="O5374" s="35"/>
      <c r="P5374" s="44"/>
      <c r="Q5374" s="108"/>
      <c r="R5374" s="5" t="s">
        <v>6</v>
      </c>
      <c r="S5374" s="1" t="s">
        <v>2</v>
      </c>
      <c r="T5374" s="1" t="s">
        <v>3</v>
      </c>
      <c r="U5374" s="5">
        <v>634</v>
      </c>
      <c r="V5374" s="1">
        <v>86.91</v>
      </c>
      <c r="W5374" s="1">
        <v>87.44</v>
      </c>
      <c r="X5374" s="6">
        <f t="shared" si="6795"/>
        <v>-0.53000000000000114</v>
      </c>
      <c r="Y5374" s="14">
        <v>542</v>
      </c>
      <c r="Z5374" s="1">
        <v>80.63</v>
      </c>
      <c r="AA5374" s="1">
        <v>83.86</v>
      </c>
      <c r="AB5374" s="72">
        <f t="shared" si="6835"/>
        <v>-3.230000000000004</v>
      </c>
      <c r="AC5374" s="53"/>
    </row>
    <row r="5375" spans="1:29" x14ac:dyDescent="0.25">
      <c r="A5375" s="53">
        <v>7206038</v>
      </c>
      <c r="B5375" s="89" t="s">
        <v>2701</v>
      </c>
      <c r="C5375" s="53" t="s">
        <v>781</v>
      </c>
      <c r="D5375" s="50" t="s">
        <v>974</v>
      </c>
      <c r="E5375" s="47" t="str">
        <f>VLOOKUP('2012 Accountability Database'!A5370,Dems1112!$A$2:$G$1082,5)</f>
        <v>5-8</v>
      </c>
      <c r="F5375" s="65" t="s">
        <v>2487</v>
      </c>
      <c r="G5375" s="62"/>
      <c r="H5375" s="13" t="str">
        <f>IF(V5376&gt;94,"Met",IF(X5376="--","n/a",IF(X5376&gt;=0,"Met","Did Not Meet")))</f>
        <v>Did Not Meet</v>
      </c>
      <c r="I5375" s="13" t="str">
        <f>IF(V5377&gt;94,"Met",IF(X5377="--","n/a",IF(X5377&gt;=0,"Met","Did Not Meet")))</f>
        <v>Did Not Meet</v>
      </c>
      <c r="J5375" s="13"/>
      <c r="K5375" s="13" t="str">
        <f>IF(Z5376&gt;94,"Met",IF(AB5376="--","n/a",IF(AB5376&gt;=0,"Met","Did Not Meet")))</f>
        <v>Did Not Meet</v>
      </c>
      <c r="L5375" s="13" t="str">
        <f>IF(Z5377&gt;94,"Met",IF(AB5377="--","n/a",IF(AB5377&gt;=0,"Met","Did Not Meet")))</f>
        <v>Did Not Meet</v>
      </c>
      <c r="M5375" s="1" t="s">
        <v>9</v>
      </c>
      <c r="N5375" s="14"/>
      <c r="O5375" s="35" t="s">
        <v>2506</v>
      </c>
      <c r="P5375" s="83" t="str">
        <f t="shared" ref="P5375" si="6872">IF(P5370="No"," ", IF(P5372="No"," ",IF(P5371="No", " ",IF(P5373="No"," ","X"))))</f>
        <v xml:space="preserve"> </v>
      </c>
      <c r="Q5375" s="108"/>
      <c r="R5375" s="5" t="s">
        <v>6</v>
      </c>
      <c r="S5375" s="1" t="s">
        <v>2</v>
      </c>
      <c r="T5375" s="1" t="s">
        <v>7</v>
      </c>
      <c r="U5375" s="5">
        <v>288</v>
      </c>
      <c r="V5375" s="1">
        <v>77.78</v>
      </c>
      <c r="W5375" s="1">
        <v>79.56</v>
      </c>
      <c r="X5375" s="6">
        <f t="shared" si="6795"/>
        <v>-1.7800000000000011</v>
      </c>
      <c r="Y5375" s="14">
        <v>252</v>
      </c>
      <c r="Z5375" s="1">
        <v>68.650000000000006</v>
      </c>
      <c r="AA5375" s="1">
        <v>76.41</v>
      </c>
      <c r="AB5375" s="72">
        <f t="shared" si="6835"/>
        <v>-7.7599999999999909</v>
      </c>
      <c r="AC5375" s="53"/>
    </row>
    <row r="5376" spans="1:29" ht="15.75" x14ac:dyDescent="0.25">
      <c r="A5376" s="53">
        <v>7206038</v>
      </c>
      <c r="B5376" s="89" t="s">
        <v>2701</v>
      </c>
      <c r="C5376" s="53" t="s">
        <v>781</v>
      </c>
      <c r="D5376" s="50" t="s">
        <v>975</v>
      </c>
      <c r="E5376" s="48" t="str">
        <f>VLOOKUP('2012 Accountability Database'!A5370,Dems1112!$A$2:$G$1082,6)</f>
        <v>1 (Northwest AR)</v>
      </c>
      <c r="F5376" s="66"/>
      <c r="G5376" s="63" t="s">
        <v>2488</v>
      </c>
      <c r="H5376" s="61" t="str">
        <f t="shared" ref="H5376:I5376" si="6873">IF(H5374="Met","Yes",IF(H5375="Met","Yes","No"))</f>
        <v>No</v>
      </c>
      <c r="I5376" s="61" t="str">
        <f t="shared" si="6873"/>
        <v>No</v>
      </c>
      <c r="J5376" s="55"/>
      <c r="K5376" s="61" t="str">
        <f t="shared" ref="K5376:L5376" si="6874">IF(K5374="Met","Yes",IF(K5375="Met","Yes","No"))</f>
        <v>No</v>
      </c>
      <c r="L5376" s="61" t="str">
        <f t="shared" si="6874"/>
        <v>No</v>
      </c>
      <c r="M5376" s="1" t="s">
        <v>9</v>
      </c>
      <c r="N5376" s="14"/>
      <c r="O5376" s="35" t="s">
        <v>2505</v>
      </c>
      <c r="P5376" s="83" t="str">
        <f t="shared" ref="P5376" si="6875">IF(P5375="X"," ",IF(P5377="X"," ","X"))</f>
        <v xml:space="preserve"> </v>
      </c>
      <c r="Q5376" s="94" t="s">
        <v>2759</v>
      </c>
      <c r="R5376" s="5" t="s">
        <v>6</v>
      </c>
      <c r="S5376" s="1" t="s">
        <v>5</v>
      </c>
      <c r="T5376" s="1" t="s">
        <v>3</v>
      </c>
      <c r="U5376" s="5">
        <v>1817</v>
      </c>
      <c r="V5376" s="1">
        <v>87.07</v>
      </c>
      <c r="W5376" s="1">
        <v>87.44</v>
      </c>
      <c r="X5376" s="6">
        <f t="shared" si="6795"/>
        <v>-0.37000000000000455</v>
      </c>
      <c r="Y5376" s="14">
        <v>1547</v>
      </c>
      <c r="Z5376" s="1">
        <v>82.68</v>
      </c>
      <c r="AA5376" s="1">
        <v>83.86</v>
      </c>
      <c r="AB5376" s="72">
        <f t="shared" si="6835"/>
        <v>-1.1799999999999926</v>
      </c>
      <c r="AC5376" s="53"/>
    </row>
    <row r="5377" spans="1:29" x14ac:dyDescent="0.25">
      <c r="A5377" s="54">
        <v>7206038</v>
      </c>
      <c r="B5377" s="90" t="s">
        <v>2701</v>
      </c>
      <c r="C5377" s="54" t="s">
        <v>781</v>
      </c>
      <c r="D5377" s="4"/>
      <c r="E5377" s="4"/>
      <c r="F5377" s="67"/>
      <c r="G5377" s="64"/>
      <c r="H5377" s="43"/>
      <c r="I5377" s="43"/>
      <c r="J5377" s="43"/>
      <c r="K5377" s="43"/>
      <c r="L5377" s="43"/>
      <c r="M5377" s="4" t="s">
        <v>9</v>
      </c>
      <c r="N5377" s="15"/>
      <c r="O5377" s="38" t="s">
        <v>2482</v>
      </c>
      <c r="P5377" s="84" t="str">
        <f>IF(E5371="Achieving School"," ","X")</f>
        <v>X</v>
      </c>
      <c r="Q5377" s="91"/>
      <c r="R5377" s="4" t="s">
        <v>6</v>
      </c>
      <c r="S5377" s="4" t="s">
        <v>5</v>
      </c>
      <c r="T5377" s="4" t="s">
        <v>7</v>
      </c>
      <c r="U5377" s="4">
        <v>842</v>
      </c>
      <c r="V5377" s="4">
        <v>79.45</v>
      </c>
      <c r="W5377" s="4">
        <v>79.56</v>
      </c>
      <c r="X5377" s="7">
        <f t="shared" si="6795"/>
        <v>-0.10999999999999943</v>
      </c>
      <c r="Y5377" s="15">
        <v>731</v>
      </c>
      <c r="Z5377" s="4">
        <v>74.28</v>
      </c>
      <c r="AA5377" s="4">
        <v>76.41</v>
      </c>
      <c r="AB5377" s="73">
        <f t="shared" si="6835"/>
        <v>-2.1299999999999955</v>
      </c>
      <c r="AC5377" s="54"/>
    </row>
    <row r="5378" spans="1:29" x14ac:dyDescent="0.25">
      <c r="A5378" s="1">
        <v>7206039</v>
      </c>
      <c r="B5378" s="87" t="s">
        <v>2701</v>
      </c>
      <c r="C5378" s="55" t="s">
        <v>782</v>
      </c>
      <c r="E5378" s="42"/>
      <c r="F5378" s="65" t="s">
        <v>2483</v>
      </c>
      <c r="G5378" s="62"/>
      <c r="H5378" s="37" t="str">
        <f>IF(V5378&gt;94,"Met",IF(X5378="--","n/a",IF(X5378&gt;=0,"Met","Did Not Meet")))</f>
        <v>Met</v>
      </c>
      <c r="I5378" s="37" t="str">
        <f>IF(V5379&gt;94,"Met",IF(X5379="--","n/a",IF(X5379&gt;=0,"Met","Did Not Meet")))</f>
        <v>Met</v>
      </c>
      <c r="K5378" s="13" t="str">
        <f>IF(Z5378&gt;94,"Met",IF(AB5378="--","n/a",IF(AB5378&gt;=0,"Met","Did Not Meet")))</f>
        <v>Met</v>
      </c>
      <c r="L5378" s="13" t="str">
        <f>IF(Z5379&gt;94,"Met",IF(AB5379="--","n/a",IF(AB5379&gt;=0,"Met","Did Not Meet")))</f>
        <v>Did Not Meet</v>
      </c>
      <c r="M5378" s="1" t="s">
        <v>9</v>
      </c>
      <c r="N5378" s="14" t="s">
        <v>2502</v>
      </c>
      <c r="O5378" s="5"/>
      <c r="P5378" s="44" t="str">
        <f t="shared" ref="P5378" si="6876">IF(H5380="Yes",IF(I5380="Yes","Yes","No"),"No")</f>
        <v>Yes</v>
      </c>
      <c r="Q5378" s="93"/>
      <c r="R5378" s="5" t="s">
        <v>1</v>
      </c>
      <c r="S5378" s="1" t="s">
        <v>2</v>
      </c>
      <c r="T5378" s="1" t="s">
        <v>3</v>
      </c>
      <c r="U5378" s="5">
        <v>259</v>
      </c>
      <c r="V5378" s="1">
        <v>86.49</v>
      </c>
      <c r="W5378" s="1">
        <v>84.78</v>
      </c>
      <c r="X5378" s="9">
        <f t="shared" ref="X5378:X5441" si="6877">V5378-W5378</f>
        <v>1.7099999999999937</v>
      </c>
      <c r="Y5378" s="14">
        <v>118</v>
      </c>
      <c r="Z5378" s="1">
        <v>84.75</v>
      </c>
      <c r="AA5378" s="1">
        <v>81.67</v>
      </c>
      <c r="AB5378" s="71">
        <f t="shared" si="6835"/>
        <v>3.0799999999999983</v>
      </c>
      <c r="AC5378" s="36"/>
    </row>
    <row r="5379" spans="1:29" ht="15.75" x14ac:dyDescent="0.25">
      <c r="A5379" s="53">
        <v>7206039</v>
      </c>
      <c r="B5379" s="89" t="s">
        <v>2701</v>
      </c>
      <c r="C5379" s="53" t="s">
        <v>782</v>
      </c>
      <c r="D5379" s="49" t="s">
        <v>2498</v>
      </c>
      <c r="E5379" s="34" t="str">
        <f>M5378</f>
        <v>Needs Improvement School</v>
      </c>
      <c r="F5379" s="65" t="s">
        <v>2484</v>
      </c>
      <c r="G5379" s="62"/>
      <c r="H5379" s="13" t="str">
        <f>IF(V5380&gt;94,"Met",IF(X5380="--","n/a",IF(X5380&gt;=0,"Met","Did Not Meet")))</f>
        <v>Met</v>
      </c>
      <c r="I5379" s="13" t="str">
        <f>IF(V5381&gt;94,"Met",IF(X5381="--","n/a",IF(X5381&gt;=0,"Met","Did Not Meet")))</f>
        <v>Did Not Meet</v>
      </c>
      <c r="K5379" s="13" t="str">
        <f>IF(Z5380&gt;94,"Met",IF(AB5380="--","n/a",IF(AB5380&gt;=0,"Met","Did Not Meet")))</f>
        <v>Met</v>
      </c>
      <c r="L5379" s="13" t="str">
        <f>IF(Z5381&gt;94,"Met",IF(AB5381="--","n/a",IF(AB5381&gt;=0,"Met","Did Not Meet")))</f>
        <v>Did Not Meet</v>
      </c>
      <c r="M5379" s="1" t="s">
        <v>9</v>
      </c>
      <c r="N5379" s="14" t="s">
        <v>2501</v>
      </c>
      <c r="O5379" s="5"/>
      <c r="P5379" s="44" t="str">
        <f t="shared" ref="P5379" si="6878">IF(K5380="Yes",IF(L5380="Yes","Yes","No"),"No")</f>
        <v>No</v>
      </c>
      <c r="Q5379" s="94" t="s">
        <v>2759</v>
      </c>
      <c r="R5379" s="5" t="s">
        <v>1</v>
      </c>
      <c r="S5379" s="1" t="s">
        <v>2</v>
      </c>
      <c r="T5379" s="1" t="s">
        <v>7</v>
      </c>
      <c r="U5379" s="5">
        <v>146</v>
      </c>
      <c r="V5379" s="1">
        <v>79.45</v>
      </c>
      <c r="W5379" s="1">
        <v>78.510000000000005</v>
      </c>
      <c r="X5379" s="9">
        <f t="shared" si="6877"/>
        <v>0.93999999999999773</v>
      </c>
      <c r="Y5379" s="14">
        <v>61</v>
      </c>
      <c r="Z5379" s="1">
        <v>78.69</v>
      </c>
      <c r="AA5379" s="1">
        <v>81.03</v>
      </c>
      <c r="AB5379" s="72">
        <f t="shared" si="6835"/>
        <v>-2.3400000000000034</v>
      </c>
      <c r="AC5379" s="53"/>
    </row>
    <row r="5380" spans="1:29" ht="15" customHeight="1" x14ac:dyDescent="0.25">
      <c r="A5380" s="53">
        <v>7206039</v>
      </c>
      <c r="B5380" s="89" t="s">
        <v>2701</v>
      </c>
      <c r="C5380" s="53" t="s">
        <v>782</v>
      </c>
      <c r="D5380" s="49" t="s">
        <v>2499</v>
      </c>
      <c r="E5380" s="35" t="str">
        <f>VLOOKUP('2012 Accountability Database'!$A5378,'2011 AYP'!A$2:B$1072,2)</f>
        <v xml:space="preserve"> MS (Met Standards)</v>
      </c>
      <c r="F5380" s="66"/>
      <c r="G5380" s="63" t="s">
        <v>2485</v>
      </c>
      <c r="H5380" s="60" t="str">
        <f t="shared" ref="H5380:I5380" si="6879">IF(H5378="Met","Yes",IF(H5379="Met","Yes","No"))</f>
        <v>Yes</v>
      </c>
      <c r="I5380" s="60" t="str">
        <f t="shared" si="6879"/>
        <v>Yes</v>
      </c>
      <c r="J5380" s="42"/>
      <c r="K5380" s="60" t="str">
        <f t="shared" ref="K5380:L5380" si="6880">IF(K5378="Met","Yes",IF(K5379="Met","Yes","No"))</f>
        <v>Yes</v>
      </c>
      <c r="L5380" s="60" t="str">
        <f t="shared" si="6880"/>
        <v>No</v>
      </c>
      <c r="M5380" s="1" t="s">
        <v>9</v>
      </c>
      <c r="N5380" s="14" t="s">
        <v>2503</v>
      </c>
      <c r="O5380" s="5"/>
      <c r="P5380" s="44" t="str">
        <f t="shared" ref="P5380" si="6881">IF(H5384="Yes",IF(I5384="Yes","Yes","No"),"No")</f>
        <v>No</v>
      </c>
      <c r="Q5380" s="108" t="s">
        <v>2758</v>
      </c>
      <c r="R5380" s="5" t="s">
        <v>1</v>
      </c>
      <c r="S5380" s="1" t="s">
        <v>5</v>
      </c>
      <c r="T5380" s="1" t="s">
        <v>3</v>
      </c>
      <c r="U5380" s="5">
        <v>757</v>
      </c>
      <c r="V5380" s="1">
        <v>84.94</v>
      </c>
      <c r="W5380" s="1">
        <v>84.78</v>
      </c>
      <c r="X5380" s="9">
        <f t="shared" si="6877"/>
        <v>0.15999999999999659</v>
      </c>
      <c r="Y5380" s="14">
        <v>367</v>
      </c>
      <c r="Z5380" s="1">
        <v>83.11</v>
      </c>
      <c r="AA5380" s="1">
        <v>81.67</v>
      </c>
      <c r="AB5380" s="71">
        <f t="shared" si="6835"/>
        <v>1.4399999999999977</v>
      </c>
      <c r="AC5380" s="53"/>
    </row>
    <row r="5381" spans="1:29" x14ac:dyDescent="0.25">
      <c r="A5381" s="53">
        <v>7206039</v>
      </c>
      <c r="B5381" s="89" t="s">
        <v>2701</v>
      </c>
      <c r="C5381" s="53" t="s">
        <v>782</v>
      </c>
      <c r="D5381" s="49" t="s">
        <v>2507</v>
      </c>
      <c r="E5381" s="47">
        <f>VLOOKUP('2012 Accountability Database'!A5378,Dems1112!$A$2:$G$1082,3)</f>
        <v>0.06</v>
      </c>
      <c r="F5381" s="66"/>
      <c r="G5381" s="52"/>
      <c r="M5381" s="5" t="s">
        <v>9</v>
      </c>
      <c r="N5381" s="14" t="s">
        <v>2504</v>
      </c>
      <c r="O5381" s="5"/>
      <c r="P5381" s="44" t="str">
        <f t="shared" ref="P5381" si="6882">IF(K5384="Yes",IF(L5384="Yes","Yes","No"),"No")</f>
        <v>No</v>
      </c>
      <c r="Q5381" s="108"/>
      <c r="R5381" s="5" t="s">
        <v>1</v>
      </c>
      <c r="S5381" s="5" t="s">
        <v>5</v>
      </c>
      <c r="T5381" s="5" t="s">
        <v>7</v>
      </c>
      <c r="U5381" s="5">
        <v>406</v>
      </c>
      <c r="V5381" s="5">
        <v>77.83</v>
      </c>
      <c r="W5381" s="5">
        <v>78.510000000000005</v>
      </c>
      <c r="X5381" s="8">
        <f t="shared" si="6877"/>
        <v>-0.68000000000000682</v>
      </c>
      <c r="Y5381" s="14">
        <v>187</v>
      </c>
      <c r="Z5381" s="5">
        <v>78.61</v>
      </c>
      <c r="AA5381" s="5">
        <v>81.03</v>
      </c>
      <c r="AB5381" s="72">
        <f t="shared" si="6835"/>
        <v>-2.4200000000000017</v>
      </c>
      <c r="AC5381" s="53"/>
    </row>
    <row r="5382" spans="1:29" x14ac:dyDescent="0.25">
      <c r="A5382" s="53">
        <v>7206039</v>
      </c>
      <c r="B5382" s="89" t="s">
        <v>2701</v>
      </c>
      <c r="C5382" s="53" t="s">
        <v>782</v>
      </c>
      <c r="D5382" s="50" t="s">
        <v>2508</v>
      </c>
      <c r="E5382" s="47">
        <f>VLOOKUP('2012 Accountability Database'!A5378,Dems1112!$A$2:$G$1082,4)</f>
        <v>0.48</v>
      </c>
      <c r="F5382" s="65" t="s">
        <v>2486</v>
      </c>
      <c r="G5382" s="62"/>
      <c r="H5382" s="13" t="str">
        <f>IF(V5382&gt;94,"Met",IF(X5382="--","n/a",IF(X5382&gt;=0,"Met","Did Not Meet")))</f>
        <v>Did Not Meet</v>
      </c>
      <c r="I5382" s="13" t="str">
        <f>IF(V5383&gt;94,"Met",IF(X5383="--","n/a",IF(X5383&gt;=0,"Met","Did Not Meet")))</f>
        <v>Did Not Meet</v>
      </c>
      <c r="J5382" s="13"/>
      <c r="K5382" s="13" t="str">
        <f>IF(Z5382&gt;94,"Met",IF(AB5382="--","n/a",IF(AB5382&gt;=0,"Met","Did Not Meet")))</f>
        <v>Did Not Meet</v>
      </c>
      <c r="L5382" s="13" t="str">
        <f>IF(Z5383&gt;94,"Met",IF(AB5383="--","n/a",IF(AB5383&gt;=0,"Met","Did Not Meet")))</f>
        <v>Did Not Meet</v>
      </c>
      <c r="M5382" s="1" t="s">
        <v>9</v>
      </c>
      <c r="N5382" s="68" t="s">
        <v>2497</v>
      </c>
      <c r="O5382" s="35"/>
      <c r="P5382" s="44"/>
      <c r="Q5382" s="108"/>
      <c r="R5382" s="5" t="s">
        <v>6</v>
      </c>
      <c r="S5382" s="1" t="s">
        <v>2</v>
      </c>
      <c r="T5382" s="1" t="s">
        <v>3</v>
      </c>
      <c r="U5382" s="5">
        <v>259</v>
      </c>
      <c r="V5382" s="1">
        <v>84.94</v>
      </c>
      <c r="W5382" s="1">
        <v>88.59</v>
      </c>
      <c r="X5382" s="6">
        <f t="shared" si="6877"/>
        <v>-3.6500000000000057</v>
      </c>
      <c r="Y5382" s="14">
        <v>118</v>
      </c>
      <c r="Z5382" s="1">
        <v>30.51</v>
      </c>
      <c r="AA5382" s="1">
        <v>64.13</v>
      </c>
      <c r="AB5382" s="72">
        <f t="shared" si="6835"/>
        <v>-33.61999999999999</v>
      </c>
      <c r="AC5382" s="53"/>
    </row>
    <row r="5383" spans="1:29" x14ac:dyDescent="0.25">
      <c r="A5383" s="53">
        <v>7206039</v>
      </c>
      <c r="B5383" s="89" t="s">
        <v>2701</v>
      </c>
      <c r="C5383" s="53" t="s">
        <v>782</v>
      </c>
      <c r="D5383" s="50" t="s">
        <v>974</v>
      </c>
      <c r="E5383" s="47" t="str">
        <f>VLOOKUP('2012 Accountability Database'!A5378,Dems1112!$A$2:$G$1082,5)</f>
        <v>3-4</v>
      </c>
      <c r="F5383" s="65" t="s">
        <v>2487</v>
      </c>
      <c r="G5383" s="62"/>
      <c r="H5383" s="13" t="str">
        <f>IF(V5384&gt;94,"Met",IF(X5384="--","n/a",IF(X5384&gt;=0,"Met","Did Not Meet")))</f>
        <v>Did Not Meet</v>
      </c>
      <c r="I5383" s="13" t="str">
        <f>IF(V5385&gt;94,"Met",IF(X5385="--","n/a",IF(X5385&gt;=0,"Met","Did Not Meet")))</f>
        <v>Did Not Meet</v>
      </c>
      <c r="J5383" s="13"/>
      <c r="K5383" s="13" t="str">
        <f>IF(Z5384&gt;94,"Met",IF(AB5384="--","n/a",IF(AB5384&gt;=0,"Met","Did Not Meet")))</f>
        <v>Did Not Meet</v>
      </c>
      <c r="L5383" s="13" t="str">
        <f>IF(Z5385&gt;94,"Met",IF(AB5385="--","n/a",IF(AB5385&gt;=0,"Met","Did Not Meet")))</f>
        <v>Did Not Meet</v>
      </c>
      <c r="M5383" s="5" t="s">
        <v>9</v>
      </c>
      <c r="N5383" s="14"/>
      <c r="O5383" s="35" t="s">
        <v>2506</v>
      </c>
      <c r="P5383" s="83" t="str">
        <f t="shared" ref="P5383" si="6883">IF(P5378="No"," ", IF(P5380="No"," ",IF(P5379="No", " ",IF(P5381="No"," ","X"))))</f>
        <v xml:space="preserve"> </v>
      </c>
      <c r="Q5383" s="108"/>
      <c r="R5383" s="5" t="s">
        <v>6</v>
      </c>
      <c r="S5383" s="5" t="s">
        <v>2</v>
      </c>
      <c r="T5383" s="5" t="s">
        <v>7</v>
      </c>
      <c r="U5383" s="5">
        <v>146</v>
      </c>
      <c r="V5383" s="5">
        <v>79.45</v>
      </c>
      <c r="W5383" s="5">
        <v>83.53</v>
      </c>
      <c r="X5383" s="8">
        <f t="shared" si="6877"/>
        <v>-4.0799999999999983</v>
      </c>
      <c r="Y5383" s="14">
        <v>61</v>
      </c>
      <c r="Z5383" s="5">
        <v>29.51</v>
      </c>
      <c r="AA5383" s="5">
        <v>57.33</v>
      </c>
      <c r="AB5383" s="72">
        <f t="shared" si="6835"/>
        <v>-27.819999999999997</v>
      </c>
      <c r="AC5383" s="53"/>
    </row>
    <row r="5384" spans="1:29" ht="15.75" x14ac:dyDescent="0.25">
      <c r="A5384" s="53">
        <v>7206039</v>
      </c>
      <c r="B5384" s="89" t="s">
        <v>2701</v>
      </c>
      <c r="C5384" s="53" t="s">
        <v>782</v>
      </c>
      <c r="D5384" s="50" t="s">
        <v>975</v>
      </c>
      <c r="E5384" s="48" t="str">
        <f>VLOOKUP('2012 Accountability Database'!A5378,Dems1112!$A$2:$G$1082,6)</f>
        <v>1 (Northwest AR)</v>
      </c>
      <c r="F5384" s="66"/>
      <c r="G5384" s="63" t="s">
        <v>2488</v>
      </c>
      <c r="H5384" s="61" t="str">
        <f t="shared" ref="H5384:I5384" si="6884">IF(H5382="Met","Yes",IF(H5383="Met","Yes","No"))</f>
        <v>No</v>
      </c>
      <c r="I5384" s="61" t="str">
        <f t="shared" si="6884"/>
        <v>No</v>
      </c>
      <c r="J5384" s="55"/>
      <c r="K5384" s="61" t="str">
        <f t="shared" ref="K5384:L5384" si="6885">IF(K5382="Met","Yes",IF(K5383="Met","Yes","No"))</f>
        <v>No</v>
      </c>
      <c r="L5384" s="61" t="str">
        <f t="shared" si="6885"/>
        <v>No</v>
      </c>
      <c r="M5384" s="1" t="s">
        <v>9</v>
      </c>
      <c r="N5384" s="14"/>
      <c r="O5384" s="35" t="s">
        <v>2505</v>
      </c>
      <c r="P5384" s="83" t="str">
        <f t="shared" ref="P5384" si="6886">IF(P5383="X"," ",IF(P5385="X"," ","X"))</f>
        <v xml:space="preserve"> </v>
      </c>
      <c r="Q5384" s="94" t="s">
        <v>2759</v>
      </c>
      <c r="R5384" s="5" t="s">
        <v>6</v>
      </c>
      <c r="S5384" s="1" t="s">
        <v>5</v>
      </c>
      <c r="T5384" s="1" t="s">
        <v>3</v>
      </c>
      <c r="U5384" s="5">
        <v>757</v>
      </c>
      <c r="V5384" s="1">
        <v>87.45</v>
      </c>
      <c r="W5384" s="1">
        <v>88.59</v>
      </c>
      <c r="X5384" s="6">
        <f t="shared" si="6877"/>
        <v>-1.1400000000000006</v>
      </c>
      <c r="Y5384" s="14">
        <v>367</v>
      </c>
      <c r="Z5384" s="1">
        <v>55.04</v>
      </c>
      <c r="AA5384" s="1">
        <v>64.13</v>
      </c>
      <c r="AB5384" s="72">
        <f t="shared" si="6835"/>
        <v>-9.0899999999999963</v>
      </c>
      <c r="AC5384" s="53"/>
    </row>
    <row r="5385" spans="1:29" x14ac:dyDescent="0.25">
      <c r="A5385" s="54">
        <v>7206039</v>
      </c>
      <c r="B5385" s="90" t="s">
        <v>2701</v>
      </c>
      <c r="C5385" s="54" t="s">
        <v>782</v>
      </c>
      <c r="D5385" s="4"/>
      <c r="E5385" s="4"/>
      <c r="F5385" s="67"/>
      <c r="G5385" s="64"/>
      <c r="H5385" s="43"/>
      <c r="I5385" s="43"/>
      <c r="J5385" s="43"/>
      <c r="K5385" s="43"/>
      <c r="L5385" s="43"/>
      <c r="M5385" s="4" t="s">
        <v>9</v>
      </c>
      <c r="N5385" s="15"/>
      <c r="O5385" s="38" t="s">
        <v>2482</v>
      </c>
      <c r="P5385" s="84" t="str">
        <f>IF(E5379="Achieving School"," ","X")</f>
        <v>X</v>
      </c>
      <c r="Q5385" s="91"/>
      <c r="R5385" s="4" t="s">
        <v>6</v>
      </c>
      <c r="S5385" s="4" t="s">
        <v>5</v>
      </c>
      <c r="T5385" s="4" t="s">
        <v>7</v>
      </c>
      <c r="U5385" s="4">
        <v>406</v>
      </c>
      <c r="V5385" s="4">
        <v>81.77</v>
      </c>
      <c r="W5385" s="4">
        <v>83.53</v>
      </c>
      <c r="X5385" s="7">
        <f t="shared" si="6877"/>
        <v>-1.7600000000000051</v>
      </c>
      <c r="Y5385" s="15">
        <v>187</v>
      </c>
      <c r="Z5385" s="4">
        <v>50.8</v>
      </c>
      <c r="AA5385" s="4">
        <v>57.33</v>
      </c>
      <c r="AB5385" s="73">
        <f t="shared" si="6835"/>
        <v>-6.5300000000000011</v>
      </c>
      <c r="AC5385" s="54"/>
    </row>
    <row r="5386" spans="1:29" x14ac:dyDescent="0.25">
      <c r="A5386" s="1">
        <v>7207040</v>
      </c>
      <c r="B5386" s="87" t="s">
        <v>2702</v>
      </c>
      <c r="C5386" s="55" t="s">
        <v>870</v>
      </c>
      <c r="E5386" s="42"/>
      <c r="F5386" s="65" t="s">
        <v>2483</v>
      </c>
      <c r="G5386" s="62"/>
      <c r="H5386" s="37" t="str">
        <f>IF(V5386&gt;94,"Met",IF(X5386="--","n/a",IF(X5386&gt;=0,"Met","Did Not Meet")))</f>
        <v>Met</v>
      </c>
      <c r="I5386" s="37" t="str">
        <f>IF(V5387&gt;94,"Met",IF(X5387="--","n/a",IF(X5387&gt;=0,"Met","Did Not Meet")))</f>
        <v>Met</v>
      </c>
      <c r="K5386" s="13" t="str">
        <f>IF(Z5386&gt;94,"Met",IF(AB5386="--","n/a",IF(AB5386&gt;=0,"Met","Did Not Meet")))</f>
        <v>Met</v>
      </c>
      <c r="L5386" s="13" t="str">
        <f>IF(Z5387&gt;94,"Met",IF(AB5387="--","n/a",IF(AB5387&gt;=0,"Met","Did Not Meet")))</f>
        <v>Did Not Meet</v>
      </c>
      <c r="M5386" s="5" t="s">
        <v>4</v>
      </c>
      <c r="N5386" s="14" t="s">
        <v>2502</v>
      </c>
      <c r="O5386" s="5"/>
      <c r="P5386" s="44" t="str">
        <f t="shared" ref="P5386" si="6887">IF(H5388="Yes",IF(I5388="Yes","Yes","No"),"No")</f>
        <v>Yes</v>
      </c>
      <c r="Q5386" s="93"/>
      <c r="R5386" s="5" t="s">
        <v>1</v>
      </c>
      <c r="S5386" s="5" t="s">
        <v>2</v>
      </c>
      <c r="T5386" s="5" t="s">
        <v>3</v>
      </c>
      <c r="U5386" s="5">
        <v>238</v>
      </c>
      <c r="V5386" s="5">
        <v>81.93</v>
      </c>
      <c r="W5386" s="5">
        <v>75.790000000000006</v>
      </c>
      <c r="X5386" s="11">
        <f t="shared" si="6877"/>
        <v>6.1400000000000006</v>
      </c>
      <c r="Y5386" s="14">
        <v>146</v>
      </c>
      <c r="Z5386" s="5">
        <v>85.62</v>
      </c>
      <c r="AA5386" s="5">
        <v>84.4</v>
      </c>
      <c r="AB5386" s="71">
        <f t="shared" si="6835"/>
        <v>1.2199999999999989</v>
      </c>
      <c r="AC5386" s="36"/>
    </row>
    <row r="5387" spans="1:29" ht="15.75" x14ac:dyDescent="0.25">
      <c r="A5387" s="53">
        <v>7207040</v>
      </c>
      <c r="B5387" s="89" t="s">
        <v>2702</v>
      </c>
      <c r="C5387" s="53" t="s">
        <v>870</v>
      </c>
      <c r="D5387" s="49" t="s">
        <v>2498</v>
      </c>
      <c r="E5387" s="34" t="str">
        <f>M5386</f>
        <v>Achieving School</v>
      </c>
      <c r="F5387" s="65" t="s">
        <v>2484</v>
      </c>
      <c r="G5387" s="62"/>
      <c r="H5387" s="13" t="str">
        <f>IF(V5388&gt;94,"Met",IF(X5388="--","n/a",IF(X5388&gt;=0,"Met","Did Not Meet")))</f>
        <v>Did Not Meet</v>
      </c>
      <c r="I5387" s="13" t="str">
        <f>IF(V5389&gt;94,"Met",IF(X5389="--","n/a",IF(X5389&gt;=0,"Met","Did Not Meet")))</f>
        <v>Did Not Meet</v>
      </c>
      <c r="K5387" s="13" t="str">
        <f>IF(Z5388&gt;94,"Met",IF(AB5388="--","n/a",IF(AB5388&gt;=0,"Met","Did Not Meet")))</f>
        <v>Did Not Meet</v>
      </c>
      <c r="L5387" s="13" t="str">
        <f>IF(Z5389&gt;94,"Met",IF(AB5389="--","n/a",IF(AB5389&gt;=0,"Met","Did Not Meet")))</f>
        <v>Did Not Meet</v>
      </c>
      <c r="M5387" s="5" t="s">
        <v>4</v>
      </c>
      <c r="N5387" s="14" t="s">
        <v>2501</v>
      </c>
      <c r="O5387" s="5"/>
      <c r="P5387" s="44" t="str">
        <f t="shared" ref="P5387" si="6888">IF(K5388="Yes",IF(L5388="Yes","Yes","No"),"No")</f>
        <v>No</v>
      </c>
      <c r="Q5387" s="94" t="s">
        <v>2759</v>
      </c>
      <c r="R5387" s="5" t="s">
        <v>1</v>
      </c>
      <c r="S5387" s="5" t="s">
        <v>2</v>
      </c>
      <c r="T5387" s="5" t="s">
        <v>7</v>
      </c>
      <c r="U5387" s="5">
        <v>219</v>
      </c>
      <c r="V5387" s="5">
        <v>80.819999999999993</v>
      </c>
      <c r="W5387" s="5">
        <v>74.56</v>
      </c>
      <c r="X5387" s="11">
        <f t="shared" si="6877"/>
        <v>6.2599999999999909</v>
      </c>
      <c r="Y5387" s="14">
        <v>132</v>
      </c>
      <c r="Z5387" s="5">
        <v>84.85</v>
      </c>
      <c r="AA5387" s="5">
        <v>85.45</v>
      </c>
      <c r="AB5387" s="72">
        <f t="shared" si="6835"/>
        <v>-0.60000000000000853</v>
      </c>
      <c r="AC5387" s="53"/>
    </row>
    <row r="5388" spans="1:29" ht="15" customHeight="1" x14ac:dyDescent="0.25">
      <c r="A5388" s="53">
        <v>7207040</v>
      </c>
      <c r="B5388" s="89" t="s">
        <v>2702</v>
      </c>
      <c r="C5388" s="53" t="s">
        <v>870</v>
      </c>
      <c r="D5388" s="49" t="s">
        <v>2499</v>
      </c>
      <c r="E5388" s="35" t="str">
        <f>VLOOKUP('2012 Accountability Database'!$A5386,'2011 AYP'!A$2:B$1072,2)</f>
        <v>SI_4 (School Improvement Year 4)</v>
      </c>
      <c r="F5388" s="66"/>
      <c r="G5388" s="63" t="s">
        <v>2485</v>
      </c>
      <c r="H5388" s="60" t="str">
        <f t="shared" ref="H5388:I5388" si="6889">IF(H5386="Met","Yes",IF(H5387="Met","Yes","No"))</f>
        <v>Yes</v>
      </c>
      <c r="I5388" s="60" t="str">
        <f t="shared" si="6889"/>
        <v>Yes</v>
      </c>
      <c r="J5388" s="42"/>
      <c r="K5388" s="60" t="str">
        <f t="shared" ref="K5388:L5388" si="6890">IF(K5386="Met","Yes",IF(K5387="Met","Yes","No"))</f>
        <v>Yes</v>
      </c>
      <c r="L5388" s="60" t="str">
        <f t="shared" si="6890"/>
        <v>No</v>
      </c>
      <c r="M5388" s="1" t="s">
        <v>4</v>
      </c>
      <c r="N5388" s="14" t="s">
        <v>2503</v>
      </c>
      <c r="O5388" s="5"/>
      <c r="P5388" s="44" t="str">
        <f t="shared" ref="P5388" si="6891">IF(H5392="Yes",IF(I5392="Yes","Yes","No"),"No")</f>
        <v>Yes</v>
      </c>
      <c r="Q5388" s="108" t="s">
        <v>2758</v>
      </c>
      <c r="R5388" s="5" t="s">
        <v>1</v>
      </c>
      <c r="S5388" s="1" t="s">
        <v>5</v>
      </c>
      <c r="T5388" s="1" t="s">
        <v>3</v>
      </c>
      <c r="U5388" s="5">
        <v>723</v>
      </c>
      <c r="V5388" s="1">
        <v>74.14</v>
      </c>
      <c r="W5388" s="1">
        <v>75.790000000000006</v>
      </c>
      <c r="X5388" s="6">
        <f t="shared" si="6877"/>
        <v>-1.6500000000000057</v>
      </c>
      <c r="Y5388" s="14">
        <v>437</v>
      </c>
      <c r="Z5388" s="1">
        <v>83.07</v>
      </c>
      <c r="AA5388" s="1">
        <v>84.4</v>
      </c>
      <c r="AB5388" s="72">
        <f t="shared" si="6835"/>
        <v>-1.3300000000000125</v>
      </c>
      <c r="AC5388" s="53"/>
    </row>
    <row r="5389" spans="1:29" x14ac:dyDescent="0.25">
      <c r="A5389" s="53">
        <v>7207040</v>
      </c>
      <c r="B5389" s="89" t="s">
        <v>2702</v>
      </c>
      <c r="C5389" s="53" t="s">
        <v>870</v>
      </c>
      <c r="D5389" s="49" t="s">
        <v>2507</v>
      </c>
      <c r="E5389" s="47">
        <f>VLOOKUP('2012 Accountability Database'!A5386,Dems1112!$A$2:$G$1082,3)</f>
        <v>0.76</v>
      </c>
      <c r="F5389" s="66"/>
      <c r="G5389" s="52"/>
      <c r="M5389" s="1" t="s">
        <v>4</v>
      </c>
      <c r="N5389" s="14" t="s">
        <v>2504</v>
      </c>
      <c r="O5389" s="5"/>
      <c r="P5389" s="44" t="str">
        <f t="shared" ref="P5389" si="6892">IF(K5392="Yes",IF(L5392="Yes","Yes","No"),"No")</f>
        <v>No</v>
      </c>
      <c r="Q5389" s="108"/>
      <c r="R5389" s="5" t="s">
        <v>1</v>
      </c>
      <c r="S5389" s="1" t="s">
        <v>5</v>
      </c>
      <c r="T5389" s="1" t="s">
        <v>7</v>
      </c>
      <c r="U5389" s="5">
        <v>660</v>
      </c>
      <c r="V5389" s="1">
        <v>72.73</v>
      </c>
      <c r="W5389" s="1">
        <v>74.56</v>
      </c>
      <c r="X5389" s="6">
        <f t="shared" si="6877"/>
        <v>-1.8299999999999983</v>
      </c>
      <c r="Y5389" s="14">
        <v>396</v>
      </c>
      <c r="Z5389" s="1">
        <v>83.33</v>
      </c>
      <c r="AA5389" s="1">
        <v>85.45</v>
      </c>
      <c r="AB5389" s="72">
        <f t="shared" si="6835"/>
        <v>-2.1200000000000045</v>
      </c>
      <c r="AC5389" s="53"/>
    </row>
    <row r="5390" spans="1:29" x14ac:dyDescent="0.25">
      <c r="A5390" s="53">
        <v>7207040</v>
      </c>
      <c r="B5390" s="89" t="s">
        <v>2702</v>
      </c>
      <c r="C5390" s="53" t="s">
        <v>870</v>
      </c>
      <c r="D5390" s="50" t="s">
        <v>2508</v>
      </c>
      <c r="E5390" s="47">
        <f>VLOOKUP('2012 Accountability Database'!A5386,Dems1112!$A$2:$G$1082,4)</f>
        <v>0.88</v>
      </c>
      <c r="F5390" s="65" t="s">
        <v>2486</v>
      </c>
      <c r="G5390" s="62"/>
      <c r="H5390" s="13" t="str">
        <f>IF(V5390&gt;94,"Met",IF(X5390="--","n/a",IF(X5390&gt;=0,"Met","Did Not Meet")))</f>
        <v>Met</v>
      </c>
      <c r="I5390" s="13" t="str">
        <f>IF(V5391&gt;94,"Met",IF(X5391="--","n/a",IF(X5391&gt;=0,"Met","Did Not Meet")))</f>
        <v>Met</v>
      </c>
      <c r="J5390" s="13"/>
      <c r="K5390" s="13" t="str">
        <f>IF(Z5390&gt;94,"Met",IF(AB5390="--","n/a",IF(AB5390&gt;=0,"Met","Did Not Meet")))</f>
        <v>Did Not Meet</v>
      </c>
      <c r="L5390" s="13" t="str">
        <f>IF(Z5391&gt;94,"Met",IF(AB5391="--","n/a",IF(AB5391&gt;=0,"Met","Did Not Meet")))</f>
        <v>Did Not Meet</v>
      </c>
      <c r="M5390" s="5" t="s">
        <v>4</v>
      </c>
      <c r="N5390" s="68" t="s">
        <v>2497</v>
      </c>
      <c r="O5390" s="35"/>
      <c r="P5390" s="44"/>
      <c r="Q5390" s="108"/>
      <c r="R5390" s="5" t="s">
        <v>6</v>
      </c>
      <c r="S5390" s="5" t="s">
        <v>2</v>
      </c>
      <c r="T5390" s="5" t="s">
        <v>3</v>
      </c>
      <c r="U5390" s="5">
        <v>238</v>
      </c>
      <c r="V5390" s="5">
        <v>75.63</v>
      </c>
      <c r="W5390" s="5">
        <v>74.709999999999994</v>
      </c>
      <c r="X5390" s="11">
        <f t="shared" si="6877"/>
        <v>0.92000000000000171</v>
      </c>
      <c r="Y5390" s="14">
        <v>147</v>
      </c>
      <c r="Z5390" s="5">
        <v>34.01</v>
      </c>
      <c r="AA5390" s="5">
        <v>49.36</v>
      </c>
      <c r="AB5390" s="72">
        <f t="shared" si="6835"/>
        <v>-15.350000000000001</v>
      </c>
      <c r="AC5390" s="53"/>
    </row>
    <row r="5391" spans="1:29" x14ac:dyDescent="0.25">
      <c r="A5391" s="53">
        <v>7207040</v>
      </c>
      <c r="B5391" s="89" t="s">
        <v>2702</v>
      </c>
      <c r="C5391" s="53" t="s">
        <v>870</v>
      </c>
      <c r="D5391" s="50" t="s">
        <v>974</v>
      </c>
      <c r="E5391" s="47" t="str">
        <f>VLOOKUP('2012 Accountability Database'!A5386,Dems1112!$A$2:$G$1082,5)</f>
        <v>K-5</v>
      </c>
      <c r="F5391" s="65" t="s">
        <v>2487</v>
      </c>
      <c r="G5391" s="62"/>
      <c r="H5391" s="13" t="str">
        <f>IF(V5392&gt;94,"Met",IF(X5392="--","n/a",IF(X5392&gt;=0,"Met","Did Not Meet")))</f>
        <v>Did Not Meet</v>
      </c>
      <c r="I5391" s="13" t="str">
        <f>IF(V5393&gt;94,"Met",IF(X5393="--","n/a",IF(X5393&gt;=0,"Met","Did Not Meet")))</f>
        <v>Did Not Meet</v>
      </c>
      <c r="J5391" s="13"/>
      <c r="K5391" s="13" t="str">
        <f>IF(Z5392&gt;94,"Met",IF(AB5392="--","n/a",IF(AB5392&gt;=0,"Met","Did Not Meet")))</f>
        <v>Did Not Meet</v>
      </c>
      <c r="L5391" s="13" t="str">
        <f>IF(Z5393&gt;94,"Met",IF(AB5393="--","n/a",IF(AB5393&gt;=0,"Met","Did Not Meet")))</f>
        <v>Did Not Meet</v>
      </c>
      <c r="M5391" s="1" t="s">
        <v>4</v>
      </c>
      <c r="N5391" s="14"/>
      <c r="O5391" s="35" t="s">
        <v>2506</v>
      </c>
      <c r="P5391" s="83" t="str">
        <f t="shared" ref="P5391" si="6893">IF(P5386="No"," ", IF(P5388="No"," ",IF(P5387="No", " ",IF(P5389="No"," ","X"))))</f>
        <v xml:space="preserve"> </v>
      </c>
      <c r="Q5391" s="108"/>
      <c r="R5391" s="5" t="s">
        <v>6</v>
      </c>
      <c r="S5391" s="1" t="s">
        <v>2</v>
      </c>
      <c r="T5391" s="1" t="s">
        <v>7</v>
      </c>
      <c r="U5391" s="5">
        <v>219</v>
      </c>
      <c r="V5391" s="1">
        <v>74.430000000000007</v>
      </c>
      <c r="W5391" s="1">
        <v>72.5</v>
      </c>
      <c r="X5391" s="9">
        <f t="shared" si="6877"/>
        <v>1.9300000000000068</v>
      </c>
      <c r="Y5391" s="14">
        <v>133</v>
      </c>
      <c r="Z5391" s="1">
        <v>32.33</v>
      </c>
      <c r="AA5391" s="1">
        <v>47.01</v>
      </c>
      <c r="AB5391" s="72">
        <f t="shared" si="6835"/>
        <v>-14.68</v>
      </c>
      <c r="AC5391" s="53"/>
    </row>
    <row r="5392" spans="1:29" ht="15.75" x14ac:dyDescent="0.25">
      <c r="A5392" s="53">
        <v>7207040</v>
      </c>
      <c r="B5392" s="89" t="s">
        <v>2702</v>
      </c>
      <c r="C5392" s="53" t="s">
        <v>870</v>
      </c>
      <c r="D5392" s="50" t="s">
        <v>975</v>
      </c>
      <c r="E5392" s="48" t="str">
        <f>VLOOKUP('2012 Accountability Database'!A5386,Dems1112!$A$2:$G$1082,6)</f>
        <v>1 (Northwest AR)</v>
      </c>
      <c r="F5392" s="66"/>
      <c r="G5392" s="63" t="s">
        <v>2488</v>
      </c>
      <c r="H5392" s="61" t="str">
        <f t="shared" ref="H5392:I5392" si="6894">IF(H5390="Met","Yes",IF(H5391="Met","Yes","No"))</f>
        <v>Yes</v>
      </c>
      <c r="I5392" s="61" t="str">
        <f t="shared" si="6894"/>
        <v>Yes</v>
      </c>
      <c r="J5392" s="55"/>
      <c r="K5392" s="61" t="str">
        <f t="shared" ref="K5392:L5392" si="6895">IF(K5390="Met","Yes",IF(K5391="Met","Yes","No"))</f>
        <v>No</v>
      </c>
      <c r="L5392" s="61" t="str">
        <f t="shared" si="6895"/>
        <v>No</v>
      </c>
      <c r="M5392" s="1" t="s">
        <v>4</v>
      </c>
      <c r="N5392" s="14"/>
      <c r="O5392" s="35" t="s">
        <v>2505</v>
      </c>
      <c r="P5392" s="83" t="str">
        <f t="shared" ref="P5392" si="6896">IF(P5391="X"," ",IF(P5393="X"," ","X"))</f>
        <v>X</v>
      </c>
      <c r="Q5392" s="94" t="s">
        <v>2759</v>
      </c>
      <c r="R5392" s="5" t="s">
        <v>6</v>
      </c>
      <c r="S5392" s="1" t="s">
        <v>5</v>
      </c>
      <c r="T5392" s="1" t="s">
        <v>3</v>
      </c>
      <c r="U5392" s="5">
        <v>724</v>
      </c>
      <c r="V5392" s="1">
        <v>72.650000000000006</v>
      </c>
      <c r="W5392" s="1">
        <v>74.709999999999994</v>
      </c>
      <c r="X5392" s="6">
        <f t="shared" si="6877"/>
        <v>-2.0599999999999881</v>
      </c>
      <c r="Y5392" s="14">
        <v>440</v>
      </c>
      <c r="Z5392" s="1">
        <v>43.86</v>
      </c>
      <c r="AA5392" s="1">
        <v>49.36</v>
      </c>
      <c r="AB5392" s="72">
        <f t="shared" si="6835"/>
        <v>-5.5</v>
      </c>
      <c r="AC5392" s="53"/>
    </row>
    <row r="5393" spans="1:29" x14ac:dyDescent="0.25">
      <c r="A5393" s="54">
        <v>7207040</v>
      </c>
      <c r="B5393" s="90" t="s">
        <v>2702</v>
      </c>
      <c r="C5393" s="54" t="s">
        <v>870</v>
      </c>
      <c r="D5393" s="4"/>
      <c r="E5393" s="4"/>
      <c r="F5393" s="67"/>
      <c r="G5393" s="64"/>
      <c r="H5393" s="43"/>
      <c r="I5393" s="43"/>
      <c r="J5393" s="43"/>
      <c r="K5393" s="43"/>
      <c r="L5393" s="43"/>
      <c r="M5393" s="4" t="s">
        <v>4</v>
      </c>
      <c r="N5393" s="15"/>
      <c r="O5393" s="38" t="s">
        <v>2482</v>
      </c>
      <c r="P5393" s="84" t="str">
        <f>IF(E5387="Achieving School"," ","X")</f>
        <v xml:space="preserve"> </v>
      </c>
      <c r="Q5393" s="91"/>
      <c r="R5393" s="4" t="s">
        <v>6</v>
      </c>
      <c r="S5393" s="4" t="s">
        <v>5</v>
      </c>
      <c r="T5393" s="4" t="s">
        <v>7</v>
      </c>
      <c r="U5393" s="4">
        <v>661</v>
      </c>
      <c r="V5393" s="4">
        <v>70.650000000000006</v>
      </c>
      <c r="W5393" s="4">
        <v>72.5</v>
      </c>
      <c r="X5393" s="7">
        <f t="shared" si="6877"/>
        <v>-1.8499999999999943</v>
      </c>
      <c r="Y5393" s="15">
        <v>399</v>
      </c>
      <c r="Z5393" s="4">
        <v>42.11</v>
      </c>
      <c r="AA5393" s="4">
        <v>47.01</v>
      </c>
      <c r="AB5393" s="73">
        <f t="shared" si="6835"/>
        <v>-4.8999999999999986</v>
      </c>
      <c r="AC5393" s="54"/>
    </row>
    <row r="5394" spans="1:29" x14ac:dyDescent="0.25">
      <c r="A5394" s="1">
        <v>7207041</v>
      </c>
      <c r="B5394" s="87" t="s">
        <v>2702</v>
      </c>
      <c r="C5394" s="55" t="s">
        <v>832</v>
      </c>
      <c r="E5394" s="42"/>
      <c r="F5394" s="65" t="s">
        <v>2483</v>
      </c>
      <c r="G5394" s="62"/>
      <c r="H5394" s="37" t="str">
        <f>IF(V5394&gt;94,"Met",IF(X5394="--","n/a",IF(X5394&gt;=0,"Met","Did Not Meet")))</f>
        <v>Met</v>
      </c>
      <c r="I5394" s="37" t="str">
        <f>IF(V5395&gt;94,"Met",IF(X5395="--","n/a",IF(X5395&gt;=0,"Met","Did Not Meet")))</f>
        <v>Met</v>
      </c>
      <c r="K5394" s="13" t="str">
        <f>IF(Z5394&gt;94,"Met",IF(AB5394="--","n/a",IF(AB5394&gt;=0,"Met","Did Not Meet")))</f>
        <v>Met</v>
      </c>
      <c r="L5394" s="13" t="str">
        <f>IF(Z5395&gt;94,"Met",IF(AB5395="--","n/a",IF(AB5395&gt;=0,"Met","Did Not Meet")))</f>
        <v>Met</v>
      </c>
      <c r="M5394" s="5" t="s">
        <v>4</v>
      </c>
      <c r="N5394" s="14" t="s">
        <v>2502</v>
      </c>
      <c r="O5394" s="5"/>
      <c r="P5394" s="44" t="str">
        <f t="shared" ref="P5394" si="6897">IF(H5396="Yes",IF(I5396="Yes","Yes","No"),"No")</f>
        <v>Yes</v>
      </c>
      <c r="Q5394" s="93"/>
      <c r="R5394" s="5" t="s">
        <v>1</v>
      </c>
      <c r="S5394" s="5" t="s">
        <v>2</v>
      </c>
      <c r="T5394" s="5" t="s">
        <v>3</v>
      </c>
      <c r="U5394" s="5">
        <v>200</v>
      </c>
      <c r="V5394" s="5">
        <v>74.5</v>
      </c>
      <c r="W5394" s="5">
        <v>73.88</v>
      </c>
      <c r="X5394" s="11">
        <f t="shared" si="6877"/>
        <v>0.62000000000000455</v>
      </c>
      <c r="Y5394" s="14">
        <v>119</v>
      </c>
      <c r="Z5394" s="5">
        <v>84.03</v>
      </c>
      <c r="AA5394" s="5">
        <v>76.709999999999994</v>
      </c>
      <c r="AB5394" s="71">
        <f t="shared" si="6835"/>
        <v>7.3200000000000074</v>
      </c>
      <c r="AC5394" s="36"/>
    </row>
    <row r="5395" spans="1:29" ht="15.75" x14ac:dyDescent="0.25">
      <c r="A5395" s="53">
        <v>7207041</v>
      </c>
      <c r="B5395" s="89" t="s">
        <v>2702</v>
      </c>
      <c r="C5395" s="53" t="s">
        <v>832</v>
      </c>
      <c r="D5395" s="49" t="s">
        <v>2498</v>
      </c>
      <c r="E5395" s="34" t="str">
        <f>M5394</f>
        <v>Achieving School</v>
      </c>
      <c r="F5395" s="65" t="s">
        <v>2484</v>
      </c>
      <c r="G5395" s="62"/>
      <c r="H5395" s="13" t="str">
        <f>IF(V5396&gt;94,"Met",IF(X5396="--","n/a",IF(X5396&gt;=0,"Met","Did Not Meet")))</f>
        <v>Did Not Meet</v>
      </c>
      <c r="I5395" s="13" t="str">
        <f>IF(V5397&gt;94,"Met",IF(X5397="--","n/a",IF(X5397&gt;=0,"Met","Did Not Meet")))</f>
        <v>Did Not Meet</v>
      </c>
      <c r="K5395" s="13" t="str">
        <f>IF(Z5396&gt;94,"Met",IF(AB5396="--","n/a",IF(AB5396&gt;=0,"Met","Did Not Meet")))</f>
        <v>Met</v>
      </c>
      <c r="L5395" s="13" t="str">
        <f>IF(Z5397&gt;94,"Met",IF(AB5397="--","n/a",IF(AB5397&gt;=0,"Met","Did Not Meet")))</f>
        <v>Met</v>
      </c>
      <c r="M5395" s="1" t="s">
        <v>4</v>
      </c>
      <c r="N5395" s="14" t="s">
        <v>2501</v>
      </c>
      <c r="O5395" s="5"/>
      <c r="P5395" s="44" t="str">
        <f t="shared" ref="P5395" si="6898">IF(K5396="Yes",IF(L5396="Yes","Yes","No"),"No")</f>
        <v>Yes</v>
      </c>
      <c r="Q5395" s="94" t="s">
        <v>2759</v>
      </c>
      <c r="R5395" s="5" t="s">
        <v>1</v>
      </c>
      <c r="S5395" s="1" t="s">
        <v>2</v>
      </c>
      <c r="T5395" s="1" t="s">
        <v>7</v>
      </c>
      <c r="U5395" s="5">
        <v>198</v>
      </c>
      <c r="V5395" s="1">
        <v>74.75</v>
      </c>
      <c r="W5395" s="1">
        <v>73.180000000000007</v>
      </c>
      <c r="X5395" s="9">
        <f t="shared" si="6877"/>
        <v>1.5699999999999932</v>
      </c>
      <c r="Y5395" s="14">
        <v>118</v>
      </c>
      <c r="Z5395" s="1">
        <v>83.9</v>
      </c>
      <c r="AA5395" s="1">
        <v>76.12</v>
      </c>
      <c r="AB5395" s="71">
        <f t="shared" si="6835"/>
        <v>7.7800000000000011</v>
      </c>
      <c r="AC5395" s="53"/>
    </row>
    <row r="5396" spans="1:29" ht="15" customHeight="1" x14ac:dyDescent="0.25">
      <c r="A5396" s="53">
        <v>7207041</v>
      </c>
      <c r="B5396" s="89" t="s">
        <v>2702</v>
      </c>
      <c r="C5396" s="53" t="s">
        <v>832</v>
      </c>
      <c r="D5396" s="49" t="s">
        <v>2499</v>
      </c>
      <c r="E5396" s="35" t="str">
        <f>VLOOKUP('2012 Accountability Database'!$A5394,'2011 AYP'!A$2:B$1072,2)</f>
        <v xml:space="preserve"> MS (Met Standards)</v>
      </c>
      <c r="F5396" s="66"/>
      <c r="G5396" s="63" t="s">
        <v>2485</v>
      </c>
      <c r="H5396" s="60" t="str">
        <f t="shared" ref="H5396:I5396" si="6899">IF(H5394="Met","Yes",IF(H5395="Met","Yes","No"))</f>
        <v>Yes</v>
      </c>
      <c r="I5396" s="60" t="str">
        <f t="shared" si="6899"/>
        <v>Yes</v>
      </c>
      <c r="J5396" s="42"/>
      <c r="K5396" s="60" t="str">
        <f t="shared" ref="K5396:L5396" si="6900">IF(K5394="Met","Yes",IF(K5395="Met","Yes","No"))</f>
        <v>Yes</v>
      </c>
      <c r="L5396" s="60" t="str">
        <f t="shared" si="6900"/>
        <v>Yes</v>
      </c>
      <c r="M5396" s="5" t="s">
        <v>4</v>
      </c>
      <c r="N5396" s="14" t="s">
        <v>2503</v>
      </c>
      <c r="O5396" s="5"/>
      <c r="P5396" s="44" t="str">
        <f t="shared" ref="P5396" si="6901">IF(H5400="Yes",IF(I5400="Yes","Yes","No"),"No")</f>
        <v>Yes</v>
      </c>
      <c r="Q5396" s="108" t="s">
        <v>2758</v>
      </c>
      <c r="R5396" s="5" t="s">
        <v>1</v>
      </c>
      <c r="S5396" s="5" t="s">
        <v>5</v>
      </c>
      <c r="T5396" s="5" t="s">
        <v>3</v>
      </c>
      <c r="U5396" s="5">
        <v>576</v>
      </c>
      <c r="V5396" s="5">
        <v>70.31</v>
      </c>
      <c r="W5396" s="5">
        <v>73.88</v>
      </c>
      <c r="X5396" s="8">
        <f t="shared" si="6877"/>
        <v>-3.5699999999999932</v>
      </c>
      <c r="Y5396" s="14">
        <v>357</v>
      </c>
      <c r="Z5396" s="5">
        <v>77.03</v>
      </c>
      <c r="AA5396" s="5">
        <v>76.709999999999994</v>
      </c>
      <c r="AB5396" s="71">
        <f t="shared" si="6835"/>
        <v>0.32000000000000739</v>
      </c>
      <c r="AC5396" s="53"/>
    </row>
    <row r="5397" spans="1:29" x14ac:dyDescent="0.25">
      <c r="A5397" s="53">
        <v>7207041</v>
      </c>
      <c r="B5397" s="89" t="s">
        <v>2702</v>
      </c>
      <c r="C5397" s="53" t="s">
        <v>832</v>
      </c>
      <c r="D5397" s="49" t="s">
        <v>2507</v>
      </c>
      <c r="E5397" s="47">
        <f>VLOOKUP('2012 Accountability Database'!A5394,Dems1112!$A$2:$G$1082,3)</f>
        <v>0.9</v>
      </c>
      <c r="F5397" s="66"/>
      <c r="G5397" s="52"/>
      <c r="M5397" s="1" t="s">
        <v>4</v>
      </c>
      <c r="N5397" s="14" t="s">
        <v>2504</v>
      </c>
      <c r="O5397" s="5"/>
      <c r="P5397" s="44" t="str">
        <f t="shared" ref="P5397" si="6902">IF(K5400="Yes",IF(L5400="Yes","Yes","No"),"No")</f>
        <v>No</v>
      </c>
      <c r="Q5397" s="108"/>
      <c r="R5397" s="5" t="s">
        <v>1</v>
      </c>
      <c r="S5397" s="1" t="s">
        <v>5</v>
      </c>
      <c r="T5397" s="1" t="s">
        <v>7</v>
      </c>
      <c r="U5397" s="5">
        <v>562</v>
      </c>
      <c r="V5397" s="1">
        <v>69.75</v>
      </c>
      <c r="W5397" s="1">
        <v>73.180000000000007</v>
      </c>
      <c r="X5397" s="6">
        <f t="shared" si="6877"/>
        <v>-3.4300000000000068</v>
      </c>
      <c r="Y5397" s="14">
        <v>350</v>
      </c>
      <c r="Z5397" s="1">
        <v>77.14</v>
      </c>
      <c r="AA5397" s="1">
        <v>76.12</v>
      </c>
      <c r="AB5397" s="71">
        <f t="shared" si="6835"/>
        <v>1.019999999999996</v>
      </c>
      <c r="AC5397" s="53"/>
    </row>
    <row r="5398" spans="1:29" x14ac:dyDescent="0.25">
      <c r="A5398" s="53">
        <v>7207041</v>
      </c>
      <c r="B5398" s="89" t="s">
        <v>2702</v>
      </c>
      <c r="C5398" s="53" t="s">
        <v>832</v>
      </c>
      <c r="D5398" s="50" t="s">
        <v>2508</v>
      </c>
      <c r="E5398" s="47">
        <f>VLOOKUP('2012 Accountability Database'!A5394,Dems1112!$A$2:$G$1082,4)</f>
        <v>0.98</v>
      </c>
      <c r="F5398" s="65" t="s">
        <v>2486</v>
      </c>
      <c r="G5398" s="62"/>
      <c r="H5398" s="13" t="str">
        <f>IF(V5398&gt;94,"Met",IF(X5398="--","n/a",IF(X5398&gt;=0,"Met","Did Not Meet")))</f>
        <v>Met</v>
      </c>
      <c r="I5398" s="13" t="str">
        <f>IF(V5399&gt;94,"Met",IF(X5399="--","n/a",IF(X5399&gt;=0,"Met","Did Not Meet")))</f>
        <v>Met</v>
      </c>
      <c r="J5398" s="13"/>
      <c r="K5398" s="13" t="str">
        <f>IF(Z5398&gt;94,"Met",IF(AB5398="--","n/a",IF(AB5398&gt;=0,"Met","Did Not Meet")))</f>
        <v>Did Not Meet</v>
      </c>
      <c r="L5398" s="13" t="str">
        <f>IF(Z5399&gt;94,"Met",IF(AB5399="--","n/a",IF(AB5399&gt;=0,"Met","Did Not Meet")))</f>
        <v>Did Not Meet</v>
      </c>
      <c r="M5398" s="5" t="s">
        <v>4</v>
      </c>
      <c r="N5398" s="68" t="s">
        <v>2497</v>
      </c>
      <c r="O5398" s="35"/>
      <c r="P5398" s="44"/>
      <c r="Q5398" s="108"/>
      <c r="R5398" s="5" t="s">
        <v>6</v>
      </c>
      <c r="S5398" s="5" t="s">
        <v>2</v>
      </c>
      <c r="T5398" s="5" t="s">
        <v>3</v>
      </c>
      <c r="U5398" s="5">
        <v>200</v>
      </c>
      <c r="V5398" s="5">
        <v>76</v>
      </c>
      <c r="W5398" s="5">
        <v>73.400000000000006</v>
      </c>
      <c r="X5398" s="11">
        <f t="shared" si="6877"/>
        <v>2.5999999999999943</v>
      </c>
      <c r="Y5398" s="14">
        <v>120</v>
      </c>
      <c r="Z5398" s="5">
        <v>41.67</v>
      </c>
      <c r="AA5398" s="5">
        <v>59.35</v>
      </c>
      <c r="AB5398" s="72">
        <f t="shared" si="6835"/>
        <v>-17.68</v>
      </c>
      <c r="AC5398" s="53"/>
    </row>
    <row r="5399" spans="1:29" x14ac:dyDescent="0.25">
      <c r="A5399" s="53">
        <v>7207041</v>
      </c>
      <c r="B5399" s="89" t="s">
        <v>2702</v>
      </c>
      <c r="C5399" s="53" t="s">
        <v>832</v>
      </c>
      <c r="D5399" s="50" t="s">
        <v>974</v>
      </c>
      <c r="E5399" s="47" t="str">
        <f>VLOOKUP('2012 Accountability Database'!A5394,Dems1112!$A$2:$G$1082,5)</f>
        <v>K-5</v>
      </c>
      <c r="F5399" s="65" t="s">
        <v>2487</v>
      </c>
      <c r="G5399" s="62"/>
      <c r="H5399" s="13" t="str">
        <f>IF(V5400&gt;94,"Met",IF(X5400="--","n/a",IF(X5400&gt;=0,"Met","Did Not Meet")))</f>
        <v>Did Not Meet</v>
      </c>
      <c r="I5399" s="13" t="str">
        <f>IF(V5401&gt;94,"Met",IF(X5401="--","n/a",IF(X5401&gt;=0,"Met","Did Not Meet")))</f>
        <v>Did Not Meet</v>
      </c>
      <c r="J5399" s="13"/>
      <c r="K5399" s="13" t="str">
        <f>IF(Z5400&gt;94,"Met",IF(AB5400="--","n/a",IF(AB5400&gt;=0,"Met","Did Not Meet")))</f>
        <v>Did Not Meet</v>
      </c>
      <c r="L5399" s="13" t="str">
        <f>IF(Z5401&gt;94,"Met",IF(AB5401="--","n/a",IF(AB5401&gt;=0,"Met","Did Not Meet")))</f>
        <v>Did Not Meet</v>
      </c>
      <c r="M5399" s="1" t="s">
        <v>4</v>
      </c>
      <c r="N5399" s="14"/>
      <c r="O5399" s="35" t="s">
        <v>2506</v>
      </c>
      <c r="P5399" s="83" t="str">
        <f t="shared" ref="P5399" si="6903">IF(P5394="No"," ", IF(P5396="No"," ",IF(P5395="No", " ",IF(P5397="No"," ","X"))))</f>
        <v xml:space="preserve"> </v>
      </c>
      <c r="Q5399" s="108"/>
      <c r="R5399" s="5" t="s">
        <v>6</v>
      </c>
      <c r="S5399" s="1" t="s">
        <v>2</v>
      </c>
      <c r="T5399" s="1" t="s">
        <v>7</v>
      </c>
      <c r="U5399" s="5">
        <v>198</v>
      </c>
      <c r="V5399" s="1">
        <v>75.760000000000005</v>
      </c>
      <c r="W5399" s="1">
        <v>72.69</v>
      </c>
      <c r="X5399" s="9">
        <f t="shared" si="6877"/>
        <v>3.0700000000000074</v>
      </c>
      <c r="Y5399" s="14">
        <v>119</v>
      </c>
      <c r="Z5399" s="1">
        <v>42.02</v>
      </c>
      <c r="AA5399" s="1">
        <v>59.09</v>
      </c>
      <c r="AB5399" s="72">
        <f t="shared" si="6835"/>
        <v>-17.07</v>
      </c>
      <c r="AC5399" s="53"/>
    </row>
    <row r="5400" spans="1:29" ht="15.75" x14ac:dyDescent="0.25">
      <c r="A5400" s="53">
        <v>7207041</v>
      </c>
      <c r="B5400" s="89" t="s">
        <v>2702</v>
      </c>
      <c r="C5400" s="53" t="s">
        <v>832</v>
      </c>
      <c r="D5400" s="50" t="s">
        <v>975</v>
      </c>
      <c r="E5400" s="48" t="str">
        <f>VLOOKUP('2012 Accountability Database'!A5394,Dems1112!$A$2:$G$1082,6)</f>
        <v>1 (Northwest AR)</v>
      </c>
      <c r="F5400" s="66"/>
      <c r="G5400" s="63" t="s">
        <v>2488</v>
      </c>
      <c r="H5400" s="61" t="str">
        <f t="shared" ref="H5400:I5400" si="6904">IF(H5398="Met","Yes",IF(H5399="Met","Yes","No"))</f>
        <v>Yes</v>
      </c>
      <c r="I5400" s="61" t="str">
        <f t="shared" si="6904"/>
        <v>Yes</v>
      </c>
      <c r="J5400" s="55"/>
      <c r="K5400" s="61" t="str">
        <f t="shared" ref="K5400:L5400" si="6905">IF(K5398="Met","Yes",IF(K5399="Met","Yes","No"))</f>
        <v>No</v>
      </c>
      <c r="L5400" s="61" t="str">
        <f t="shared" si="6905"/>
        <v>No</v>
      </c>
      <c r="M5400" s="1" t="s">
        <v>4</v>
      </c>
      <c r="N5400" s="14"/>
      <c r="O5400" s="35" t="s">
        <v>2505</v>
      </c>
      <c r="P5400" s="83" t="str">
        <f t="shared" ref="P5400" si="6906">IF(P5399="X"," ",IF(P5401="X"," ","X"))</f>
        <v>X</v>
      </c>
      <c r="Q5400" s="94" t="s">
        <v>2759</v>
      </c>
      <c r="R5400" s="5" t="s">
        <v>6</v>
      </c>
      <c r="S5400" s="1" t="s">
        <v>5</v>
      </c>
      <c r="T5400" s="1" t="s">
        <v>3</v>
      </c>
      <c r="U5400" s="5">
        <v>577</v>
      </c>
      <c r="V5400" s="1">
        <v>71.400000000000006</v>
      </c>
      <c r="W5400" s="1">
        <v>73.400000000000006</v>
      </c>
      <c r="X5400" s="6">
        <f t="shared" si="6877"/>
        <v>-2</v>
      </c>
      <c r="Y5400" s="14">
        <v>362</v>
      </c>
      <c r="Z5400" s="1">
        <v>45.58</v>
      </c>
      <c r="AA5400" s="1">
        <v>59.35</v>
      </c>
      <c r="AB5400" s="72">
        <f t="shared" si="6835"/>
        <v>-13.770000000000003</v>
      </c>
      <c r="AC5400" s="53"/>
    </row>
    <row r="5401" spans="1:29" x14ac:dyDescent="0.25">
      <c r="A5401" s="54">
        <v>7207041</v>
      </c>
      <c r="B5401" s="90" t="s">
        <v>2702</v>
      </c>
      <c r="C5401" s="54" t="s">
        <v>832</v>
      </c>
      <c r="D5401" s="4"/>
      <c r="E5401" s="4"/>
      <c r="F5401" s="67"/>
      <c r="G5401" s="64"/>
      <c r="H5401" s="43"/>
      <c r="I5401" s="43"/>
      <c r="J5401" s="43"/>
      <c r="K5401" s="43"/>
      <c r="L5401" s="43"/>
      <c r="M5401" s="4" t="s">
        <v>4</v>
      </c>
      <c r="N5401" s="15"/>
      <c r="O5401" s="38" t="s">
        <v>2482</v>
      </c>
      <c r="P5401" s="84" t="str">
        <f>IF(E5395="Achieving School"," ","X")</f>
        <v xml:space="preserve"> </v>
      </c>
      <c r="Q5401" s="91"/>
      <c r="R5401" s="4" t="s">
        <v>6</v>
      </c>
      <c r="S5401" s="4" t="s">
        <v>5</v>
      </c>
      <c r="T5401" s="4" t="s">
        <v>7</v>
      </c>
      <c r="U5401" s="4">
        <v>563</v>
      </c>
      <c r="V5401" s="4">
        <v>70.69</v>
      </c>
      <c r="W5401" s="4">
        <v>72.69</v>
      </c>
      <c r="X5401" s="7">
        <f t="shared" si="6877"/>
        <v>-2</v>
      </c>
      <c r="Y5401" s="15">
        <v>355</v>
      </c>
      <c r="Z5401" s="4">
        <v>45.35</v>
      </c>
      <c r="AA5401" s="4">
        <v>59.09</v>
      </c>
      <c r="AB5401" s="73">
        <f t="shared" si="6835"/>
        <v>-13.740000000000002</v>
      </c>
      <c r="AC5401" s="54"/>
    </row>
    <row r="5402" spans="1:29" x14ac:dyDescent="0.25">
      <c r="A5402" s="1">
        <v>7207042</v>
      </c>
      <c r="B5402" s="87" t="s">
        <v>2702</v>
      </c>
      <c r="C5402" s="55" t="s">
        <v>871</v>
      </c>
      <c r="E5402" s="42"/>
      <c r="F5402" s="65" t="s">
        <v>2483</v>
      </c>
      <c r="G5402" s="62"/>
      <c r="H5402" s="37" t="str">
        <f>IF(V5402&gt;94,"Met",IF(X5402="--","n/a",IF(X5402&gt;=0,"Met","Did Not Meet")))</f>
        <v>Met</v>
      </c>
      <c r="I5402" s="37" t="str">
        <f>IF(V5403&gt;94,"Met",IF(X5403="--","n/a",IF(X5403&gt;=0,"Met","Did Not Meet")))</f>
        <v>Met</v>
      </c>
      <c r="K5402" s="13" t="str">
        <f>IF(Z5402&gt;94,"Met",IF(AB5402="--","n/a",IF(AB5402&gt;=0,"Met","Did Not Meet")))</f>
        <v>Met</v>
      </c>
      <c r="L5402" s="13" t="str">
        <f>IF(Z5403&gt;94,"Met",IF(AB5403="--","n/a",IF(AB5403&gt;=0,"Met","Did Not Meet")))</f>
        <v>Met</v>
      </c>
      <c r="M5402" s="1" t="s">
        <v>4</v>
      </c>
      <c r="N5402" s="14" t="s">
        <v>2502</v>
      </c>
      <c r="O5402" s="5"/>
      <c r="P5402" s="44" t="str">
        <f t="shared" ref="P5402" si="6907">IF(H5404="Yes",IF(I5404="Yes","Yes","No"),"No")</f>
        <v>Yes</v>
      </c>
      <c r="Q5402" s="93"/>
      <c r="R5402" s="5" t="s">
        <v>1</v>
      </c>
      <c r="S5402" s="1" t="s">
        <v>2</v>
      </c>
      <c r="T5402" s="1" t="s">
        <v>3</v>
      </c>
      <c r="U5402" s="5">
        <v>185</v>
      </c>
      <c r="V5402" s="1">
        <v>82.16</v>
      </c>
      <c r="W5402" s="1">
        <v>75.8</v>
      </c>
      <c r="X5402" s="9">
        <f t="shared" si="6877"/>
        <v>6.3599999999999994</v>
      </c>
      <c r="Y5402" s="14">
        <v>111</v>
      </c>
      <c r="Z5402" s="1">
        <v>81.98</v>
      </c>
      <c r="AA5402" s="1">
        <v>77.83</v>
      </c>
      <c r="AB5402" s="71">
        <f t="shared" si="6835"/>
        <v>4.1500000000000057</v>
      </c>
      <c r="AC5402" s="36"/>
    </row>
    <row r="5403" spans="1:29" ht="15.75" x14ac:dyDescent="0.25">
      <c r="A5403" s="53">
        <v>7207042</v>
      </c>
      <c r="B5403" s="89" t="s">
        <v>2702</v>
      </c>
      <c r="C5403" s="53" t="s">
        <v>871</v>
      </c>
      <c r="D5403" s="49" t="s">
        <v>2498</v>
      </c>
      <c r="E5403" s="34" t="str">
        <f>M5402</f>
        <v>Achieving School</v>
      </c>
      <c r="F5403" s="65" t="s">
        <v>2484</v>
      </c>
      <c r="G5403" s="62"/>
      <c r="H5403" s="13" t="str">
        <f>IF(V5404&gt;94,"Met",IF(X5404="--","n/a",IF(X5404&gt;=0,"Met","Did Not Meet")))</f>
        <v>Did Not Meet</v>
      </c>
      <c r="I5403" s="13" t="str">
        <f>IF(V5405&gt;94,"Met",IF(X5405="--","n/a",IF(X5405&gt;=0,"Met","Did Not Meet")))</f>
        <v>Did Not Meet</v>
      </c>
      <c r="K5403" s="13" t="str">
        <f>IF(Z5404&gt;94,"Met",IF(AB5404="--","n/a",IF(AB5404&gt;=0,"Met","Did Not Meet")))</f>
        <v>Met</v>
      </c>
      <c r="L5403" s="13" t="str">
        <f>IF(Z5405&gt;94,"Met",IF(AB5405="--","n/a",IF(AB5405&gt;=0,"Met","Did Not Meet")))</f>
        <v>Met</v>
      </c>
      <c r="M5403" s="1" t="s">
        <v>4</v>
      </c>
      <c r="N5403" s="14" t="s">
        <v>2501</v>
      </c>
      <c r="O5403" s="5"/>
      <c r="P5403" s="44" t="str">
        <f t="shared" ref="P5403" si="6908">IF(K5404="Yes",IF(L5404="Yes","Yes","No"),"No")</f>
        <v>Yes</v>
      </c>
      <c r="Q5403" s="94" t="s">
        <v>2759</v>
      </c>
      <c r="R5403" s="5" t="s">
        <v>1</v>
      </c>
      <c r="S5403" s="1" t="s">
        <v>2</v>
      </c>
      <c r="T5403" s="1" t="s">
        <v>7</v>
      </c>
      <c r="U5403" s="5">
        <v>172</v>
      </c>
      <c r="V5403" s="1">
        <v>81.98</v>
      </c>
      <c r="W5403" s="1">
        <v>74.099999999999994</v>
      </c>
      <c r="X5403" s="9">
        <f t="shared" si="6877"/>
        <v>7.8800000000000097</v>
      </c>
      <c r="Y5403" s="14">
        <v>102</v>
      </c>
      <c r="Z5403" s="1">
        <v>81.37</v>
      </c>
      <c r="AA5403" s="1">
        <v>76.67</v>
      </c>
      <c r="AB5403" s="71">
        <f t="shared" si="6835"/>
        <v>4.7000000000000028</v>
      </c>
      <c r="AC5403" s="53"/>
    </row>
    <row r="5404" spans="1:29" ht="15" customHeight="1" x14ac:dyDescent="0.25">
      <c r="A5404" s="53">
        <v>7207042</v>
      </c>
      <c r="B5404" s="89" t="s">
        <v>2702</v>
      </c>
      <c r="C5404" s="53" t="s">
        <v>871</v>
      </c>
      <c r="D5404" s="49" t="s">
        <v>2499</v>
      </c>
      <c r="E5404" s="35" t="str">
        <f>VLOOKUP('2012 Accountability Database'!$A5402,'2011 AYP'!A$2:B$1072,2)</f>
        <v xml:space="preserve"> A (Alert)</v>
      </c>
      <c r="F5404" s="66"/>
      <c r="G5404" s="63" t="s">
        <v>2485</v>
      </c>
      <c r="H5404" s="60" t="str">
        <f t="shared" ref="H5404:I5404" si="6909">IF(H5402="Met","Yes",IF(H5403="Met","Yes","No"))</f>
        <v>Yes</v>
      </c>
      <c r="I5404" s="60" t="str">
        <f t="shared" si="6909"/>
        <v>Yes</v>
      </c>
      <c r="J5404" s="42"/>
      <c r="K5404" s="60" t="str">
        <f t="shared" ref="K5404:L5404" si="6910">IF(K5402="Met","Yes",IF(K5403="Met","Yes","No"))</f>
        <v>Yes</v>
      </c>
      <c r="L5404" s="60" t="str">
        <f t="shared" si="6910"/>
        <v>Yes</v>
      </c>
      <c r="M5404" s="1" t="s">
        <v>4</v>
      </c>
      <c r="N5404" s="14" t="s">
        <v>2503</v>
      </c>
      <c r="O5404" s="5"/>
      <c r="P5404" s="44" t="str">
        <f t="shared" ref="P5404" si="6911">IF(H5408="Yes",IF(I5408="Yes","Yes","No"),"No")</f>
        <v>Yes</v>
      </c>
      <c r="Q5404" s="108" t="s">
        <v>2758</v>
      </c>
      <c r="R5404" s="5" t="s">
        <v>1</v>
      </c>
      <c r="S5404" s="1" t="s">
        <v>5</v>
      </c>
      <c r="T5404" s="1" t="s">
        <v>3</v>
      </c>
      <c r="U5404" s="5">
        <v>569</v>
      </c>
      <c r="V5404" s="1">
        <v>75.400000000000006</v>
      </c>
      <c r="W5404" s="1">
        <v>75.8</v>
      </c>
      <c r="X5404" s="6">
        <f t="shared" si="6877"/>
        <v>-0.39999999999999147</v>
      </c>
      <c r="Y5404" s="14">
        <v>348</v>
      </c>
      <c r="Z5404" s="1">
        <v>80.459999999999994</v>
      </c>
      <c r="AA5404" s="1">
        <v>77.83</v>
      </c>
      <c r="AB5404" s="71">
        <f t="shared" si="6835"/>
        <v>2.6299999999999955</v>
      </c>
      <c r="AC5404" s="53"/>
    </row>
    <row r="5405" spans="1:29" x14ac:dyDescent="0.25">
      <c r="A5405" s="53">
        <v>7207042</v>
      </c>
      <c r="B5405" s="89" t="s">
        <v>2702</v>
      </c>
      <c r="C5405" s="53" t="s">
        <v>871</v>
      </c>
      <c r="D5405" s="49" t="s">
        <v>2507</v>
      </c>
      <c r="E5405" s="47">
        <f>VLOOKUP('2012 Accountability Database'!A5402,Dems1112!$A$2:$G$1082,3)</f>
        <v>0.76</v>
      </c>
      <c r="F5405" s="66"/>
      <c r="G5405" s="52"/>
      <c r="M5405" s="1" t="s">
        <v>4</v>
      </c>
      <c r="N5405" s="14" t="s">
        <v>2504</v>
      </c>
      <c r="O5405" s="5"/>
      <c r="P5405" s="44" t="str">
        <f t="shared" ref="P5405" si="6912">IF(K5408="Yes",IF(L5408="Yes","Yes","No"),"No")</f>
        <v>No</v>
      </c>
      <c r="Q5405" s="108"/>
      <c r="R5405" s="5" t="s">
        <v>1</v>
      </c>
      <c r="S5405" s="1" t="s">
        <v>5</v>
      </c>
      <c r="T5405" s="1" t="s">
        <v>7</v>
      </c>
      <c r="U5405" s="5">
        <v>512</v>
      </c>
      <c r="V5405" s="1">
        <v>74.02</v>
      </c>
      <c r="W5405" s="1">
        <v>74.099999999999994</v>
      </c>
      <c r="X5405" s="6">
        <f t="shared" si="6877"/>
        <v>-7.9999999999998295E-2</v>
      </c>
      <c r="Y5405" s="14">
        <v>308</v>
      </c>
      <c r="Z5405" s="1">
        <v>79.55</v>
      </c>
      <c r="AA5405" s="1">
        <v>76.67</v>
      </c>
      <c r="AB5405" s="71">
        <f t="shared" si="6835"/>
        <v>2.8799999999999955</v>
      </c>
      <c r="AC5405" s="53"/>
    </row>
    <row r="5406" spans="1:29" x14ac:dyDescent="0.25">
      <c r="A5406" s="53">
        <v>7207042</v>
      </c>
      <c r="B5406" s="89" t="s">
        <v>2702</v>
      </c>
      <c r="C5406" s="53" t="s">
        <v>871</v>
      </c>
      <c r="D5406" s="50" t="s">
        <v>2508</v>
      </c>
      <c r="E5406" s="47">
        <f>VLOOKUP('2012 Accountability Database'!A5402,Dems1112!$A$2:$G$1082,4)</f>
        <v>0.9</v>
      </c>
      <c r="F5406" s="65" t="s">
        <v>2486</v>
      </c>
      <c r="G5406" s="62"/>
      <c r="H5406" s="13" t="str">
        <f>IF(V5406&gt;94,"Met",IF(X5406="--","n/a",IF(X5406&gt;=0,"Met","Did Not Meet")))</f>
        <v>Met</v>
      </c>
      <c r="I5406" s="13" t="str">
        <f>IF(V5407&gt;94,"Met",IF(X5407="--","n/a",IF(X5407&gt;=0,"Met","Did Not Meet")))</f>
        <v>Met</v>
      </c>
      <c r="J5406" s="13"/>
      <c r="K5406" s="13" t="str">
        <f>IF(Z5406&gt;94,"Met",IF(AB5406="--","n/a",IF(AB5406&gt;=0,"Met","Did Not Meet")))</f>
        <v>Did Not Meet</v>
      </c>
      <c r="L5406" s="13" t="str">
        <f>IF(Z5407&gt;94,"Met",IF(AB5407="--","n/a",IF(AB5407&gt;=0,"Met","Did Not Meet")))</f>
        <v>Did Not Meet</v>
      </c>
      <c r="M5406" s="1" t="s">
        <v>4</v>
      </c>
      <c r="N5406" s="68" t="s">
        <v>2497</v>
      </c>
      <c r="O5406" s="35"/>
      <c r="P5406" s="44"/>
      <c r="Q5406" s="108"/>
      <c r="R5406" s="5" t="s">
        <v>6</v>
      </c>
      <c r="S5406" s="1" t="s">
        <v>2</v>
      </c>
      <c r="T5406" s="1" t="s">
        <v>3</v>
      </c>
      <c r="U5406" s="5">
        <v>185</v>
      </c>
      <c r="V5406" s="1">
        <v>77.3</v>
      </c>
      <c r="W5406" s="1">
        <v>75.8</v>
      </c>
      <c r="X5406" s="9">
        <f t="shared" si="6877"/>
        <v>1.5</v>
      </c>
      <c r="Y5406" s="14">
        <v>112</v>
      </c>
      <c r="Z5406" s="1">
        <v>41.96</v>
      </c>
      <c r="AA5406" s="1">
        <v>67.989999999999995</v>
      </c>
      <c r="AB5406" s="72">
        <f t="shared" si="6835"/>
        <v>-26.029999999999994</v>
      </c>
      <c r="AC5406" s="53"/>
    </row>
    <row r="5407" spans="1:29" x14ac:dyDescent="0.25">
      <c r="A5407" s="53">
        <v>7207042</v>
      </c>
      <c r="B5407" s="89" t="s">
        <v>2702</v>
      </c>
      <c r="C5407" s="53" t="s">
        <v>871</v>
      </c>
      <c r="D5407" s="50" t="s">
        <v>974</v>
      </c>
      <c r="E5407" s="47" t="str">
        <f>VLOOKUP('2012 Accountability Database'!A5402,Dems1112!$A$2:$G$1082,5)</f>
        <v>K-5</v>
      </c>
      <c r="F5407" s="65" t="s">
        <v>2487</v>
      </c>
      <c r="G5407" s="62"/>
      <c r="H5407" s="13" t="str">
        <f>IF(V5408&gt;94,"Met",IF(X5408="--","n/a",IF(X5408&gt;=0,"Met","Did Not Meet")))</f>
        <v>Did Not Meet</v>
      </c>
      <c r="I5407" s="13" t="str">
        <f>IF(V5409&gt;94,"Met",IF(X5409="--","n/a",IF(X5409&gt;=0,"Met","Did Not Meet")))</f>
        <v>Did Not Meet</v>
      </c>
      <c r="J5407" s="13"/>
      <c r="K5407" s="13" t="str">
        <f>IF(Z5408&gt;94,"Met",IF(AB5408="--","n/a",IF(AB5408&gt;=0,"Met","Did Not Meet")))</f>
        <v>Did Not Meet</v>
      </c>
      <c r="L5407" s="13" t="str">
        <f>IF(Z5409&gt;94,"Met",IF(AB5409="--","n/a",IF(AB5409&gt;=0,"Met","Did Not Meet")))</f>
        <v>Did Not Meet</v>
      </c>
      <c r="M5407" s="1" t="s">
        <v>4</v>
      </c>
      <c r="N5407" s="14"/>
      <c r="O5407" s="35" t="s">
        <v>2506</v>
      </c>
      <c r="P5407" s="83" t="str">
        <f t="shared" ref="P5407" si="6913">IF(P5402="No"," ", IF(P5404="No"," ",IF(P5403="No", " ",IF(P5405="No"," ","X"))))</f>
        <v xml:space="preserve"> </v>
      </c>
      <c r="Q5407" s="108"/>
      <c r="R5407" s="5" t="s">
        <v>6</v>
      </c>
      <c r="S5407" s="1" t="s">
        <v>2</v>
      </c>
      <c r="T5407" s="1" t="s">
        <v>7</v>
      </c>
      <c r="U5407" s="5">
        <v>172</v>
      </c>
      <c r="V5407" s="1">
        <v>76.739999999999995</v>
      </c>
      <c r="W5407" s="1">
        <v>73.59</v>
      </c>
      <c r="X5407" s="9">
        <f t="shared" si="6877"/>
        <v>3.1499999999999915</v>
      </c>
      <c r="Y5407" s="14">
        <v>103</v>
      </c>
      <c r="Z5407" s="1">
        <v>42.72</v>
      </c>
      <c r="AA5407" s="1">
        <v>64.81</v>
      </c>
      <c r="AB5407" s="72">
        <f t="shared" si="6835"/>
        <v>-22.090000000000003</v>
      </c>
      <c r="AC5407" s="53"/>
    </row>
    <row r="5408" spans="1:29" ht="15.75" x14ac:dyDescent="0.25">
      <c r="A5408" s="53">
        <v>7207042</v>
      </c>
      <c r="B5408" s="89" t="s">
        <v>2702</v>
      </c>
      <c r="C5408" s="53" t="s">
        <v>871</v>
      </c>
      <c r="D5408" s="50" t="s">
        <v>975</v>
      </c>
      <c r="E5408" s="48" t="str">
        <f>VLOOKUP('2012 Accountability Database'!A5402,Dems1112!$A$2:$G$1082,6)</f>
        <v>1 (Northwest AR)</v>
      </c>
      <c r="F5408" s="66"/>
      <c r="G5408" s="63" t="s">
        <v>2488</v>
      </c>
      <c r="H5408" s="61" t="str">
        <f t="shared" ref="H5408:I5408" si="6914">IF(H5406="Met","Yes",IF(H5407="Met","Yes","No"))</f>
        <v>Yes</v>
      </c>
      <c r="I5408" s="61" t="str">
        <f t="shared" si="6914"/>
        <v>Yes</v>
      </c>
      <c r="J5408" s="55"/>
      <c r="K5408" s="61" t="str">
        <f t="shared" ref="K5408:L5408" si="6915">IF(K5406="Met","Yes",IF(K5407="Met","Yes","No"))</f>
        <v>No</v>
      </c>
      <c r="L5408" s="61" t="str">
        <f t="shared" si="6915"/>
        <v>No</v>
      </c>
      <c r="M5408" s="1" t="s">
        <v>4</v>
      </c>
      <c r="N5408" s="14"/>
      <c r="O5408" s="35" t="s">
        <v>2505</v>
      </c>
      <c r="P5408" s="83" t="str">
        <f t="shared" ref="P5408" si="6916">IF(P5407="X"," ",IF(P5409="X"," ","X"))</f>
        <v>X</v>
      </c>
      <c r="Q5408" s="94" t="s">
        <v>2759</v>
      </c>
      <c r="R5408" s="5" t="s">
        <v>6</v>
      </c>
      <c r="S5408" s="1" t="s">
        <v>5</v>
      </c>
      <c r="T5408" s="1" t="s">
        <v>3</v>
      </c>
      <c r="U5408" s="5">
        <v>570</v>
      </c>
      <c r="V5408" s="1">
        <v>74.209999999999994</v>
      </c>
      <c r="W5408" s="1">
        <v>75.8</v>
      </c>
      <c r="X5408" s="6">
        <f t="shared" si="6877"/>
        <v>-1.5900000000000034</v>
      </c>
      <c r="Y5408" s="14">
        <v>356</v>
      </c>
      <c r="Z5408" s="1">
        <v>55.06</v>
      </c>
      <c r="AA5408" s="1">
        <v>67.989999999999995</v>
      </c>
      <c r="AB5408" s="72">
        <f t="shared" ref="AB5408:AB5471" si="6917">Z5408-AA5408</f>
        <v>-12.929999999999993</v>
      </c>
      <c r="AC5408" s="53"/>
    </row>
    <row r="5409" spans="1:29" x14ac:dyDescent="0.25">
      <c r="A5409" s="54">
        <v>7207042</v>
      </c>
      <c r="B5409" s="90" t="s">
        <v>2702</v>
      </c>
      <c r="C5409" s="54" t="s">
        <v>871</v>
      </c>
      <c r="D5409" s="4"/>
      <c r="E5409" s="4"/>
      <c r="F5409" s="67"/>
      <c r="G5409" s="64"/>
      <c r="H5409" s="43"/>
      <c r="I5409" s="43"/>
      <c r="J5409" s="43"/>
      <c r="K5409" s="43"/>
      <c r="L5409" s="43"/>
      <c r="M5409" s="4" t="s">
        <v>4</v>
      </c>
      <c r="N5409" s="15"/>
      <c r="O5409" s="38" t="s">
        <v>2482</v>
      </c>
      <c r="P5409" s="84" t="str">
        <f>IF(E5403="Achieving School"," ","X")</f>
        <v xml:space="preserve"> </v>
      </c>
      <c r="Q5409" s="91"/>
      <c r="R5409" s="4" t="s">
        <v>6</v>
      </c>
      <c r="S5409" s="4" t="s">
        <v>5</v>
      </c>
      <c r="T5409" s="4" t="s">
        <v>7</v>
      </c>
      <c r="U5409" s="4">
        <v>513</v>
      </c>
      <c r="V5409" s="4">
        <v>72.319999999999993</v>
      </c>
      <c r="W5409" s="4">
        <v>73.59</v>
      </c>
      <c r="X5409" s="7">
        <f t="shared" si="6877"/>
        <v>-1.2700000000000102</v>
      </c>
      <c r="Y5409" s="15">
        <v>316</v>
      </c>
      <c r="Z5409" s="4">
        <v>52.53</v>
      </c>
      <c r="AA5409" s="4">
        <v>64.81</v>
      </c>
      <c r="AB5409" s="73">
        <f t="shared" si="6917"/>
        <v>-12.280000000000001</v>
      </c>
      <c r="AC5409" s="54"/>
    </row>
    <row r="5410" spans="1:29" x14ac:dyDescent="0.25">
      <c r="A5410" s="1">
        <v>7207044</v>
      </c>
      <c r="B5410" s="87" t="s">
        <v>2702</v>
      </c>
      <c r="C5410" s="55" t="s">
        <v>872</v>
      </c>
      <c r="E5410" s="42"/>
      <c r="F5410" s="65" t="s">
        <v>2483</v>
      </c>
      <c r="G5410" s="62"/>
      <c r="H5410" s="37" t="str">
        <f>IF(V5410&gt;94,"Met",IF(X5410="--","n/a",IF(X5410&gt;=0,"Met","Did Not Meet")))</f>
        <v>Met</v>
      </c>
      <c r="I5410" s="37" t="str">
        <f>IF(V5411&gt;94,"Met",IF(X5411="--","n/a",IF(X5411&gt;=0,"Met","Did Not Meet")))</f>
        <v>Met</v>
      </c>
      <c r="K5410" s="13" t="str">
        <f>IF(Z5410&gt;94,"Met",IF(AB5410="--","n/a",IF(AB5410&gt;=0,"Met","Did Not Meet")))</f>
        <v>Did Not Meet</v>
      </c>
      <c r="L5410" s="13" t="str">
        <f>IF(Z5411&gt;94,"Met",IF(AB5411="--","n/a",IF(AB5411&gt;=0,"Met","Did Not Meet")))</f>
        <v>Did Not Meet</v>
      </c>
      <c r="M5410" s="1" t="s">
        <v>9</v>
      </c>
      <c r="N5410" s="14" t="s">
        <v>2502</v>
      </c>
      <c r="O5410" s="5"/>
      <c r="P5410" s="44" t="str">
        <f t="shared" ref="P5410" si="6918">IF(H5412="Yes",IF(I5412="Yes","Yes","No"),"No")</f>
        <v>Yes</v>
      </c>
      <c r="Q5410" s="93"/>
      <c r="R5410" s="5" t="s">
        <v>1</v>
      </c>
      <c r="S5410" s="1" t="s">
        <v>2</v>
      </c>
      <c r="T5410" s="1" t="s">
        <v>3</v>
      </c>
      <c r="U5410" s="5">
        <v>244</v>
      </c>
      <c r="V5410" s="1">
        <v>92.21</v>
      </c>
      <c r="W5410" s="1">
        <v>90.42</v>
      </c>
      <c r="X5410" s="9">
        <f t="shared" si="6877"/>
        <v>1.789999999999992</v>
      </c>
      <c r="Y5410" s="14">
        <v>155</v>
      </c>
      <c r="Z5410" s="1">
        <v>93.55</v>
      </c>
      <c r="AA5410" s="1">
        <v>94.88</v>
      </c>
      <c r="AB5410" s="72">
        <f t="shared" si="6917"/>
        <v>-1.3299999999999983</v>
      </c>
      <c r="AC5410" s="36"/>
    </row>
    <row r="5411" spans="1:29" ht="15.75" x14ac:dyDescent="0.25">
      <c r="A5411" s="53">
        <v>7207044</v>
      </c>
      <c r="B5411" s="89" t="s">
        <v>2702</v>
      </c>
      <c r="C5411" s="53" t="s">
        <v>872</v>
      </c>
      <c r="D5411" s="49" t="s">
        <v>2498</v>
      </c>
      <c r="E5411" s="34" t="str">
        <f>M5410</f>
        <v>Needs Improvement School</v>
      </c>
      <c r="F5411" s="65" t="s">
        <v>2484</v>
      </c>
      <c r="G5411" s="62"/>
      <c r="H5411" s="13" t="str">
        <f>IF(V5412&gt;94,"Met",IF(X5412="--","n/a",IF(X5412&gt;=0,"Met","Did Not Meet")))</f>
        <v>Did Not Meet</v>
      </c>
      <c r="I5411" s="13" t="str">
        <f>IF(V5413&gt;94,"Met",IF(X5413="--","n/a",IF(X5413&gt;=0,"Met","Did Not Meet")))</f>
        <v>Did Not Meet</v>
      </c>
      <c r="K5411" s="13" t="str">
        <f>IF(Z5412&gt;94,"Met",IF(AB5412="--","n/a",IF(AB5412&gt;=0,"Met","Did Not Meet")))</f>
        <v>Did Not Meet</v>
      </c>
      <c r="L5411" s="13" t="str">
        <f>IF(Z5413&gt;94,"Met",IF(AB5413="--","n/a",IF(AB5413&gt;=0,"Met","Did Not Meet")))</f>
        <v>Did Not Meet</v>
      </c>
      <c r="M5411" s="1" t="s">
        <v>9</v>
      </c>
      <c r="N5411" s="14" t="s">
        <v>2501</v>
      </c>
      <c r="O5411" s="5"/>
      <c r="P5411" s="44" t="str">
        <f t="shared" ref="P5411" si="6919">IF(K5412="Yes",IF(L5412="Yes","Yes","No"),"No")</f>
        <v>No</v>
      </c>
      <c r="Q5411" s="94" t="s">
        <v>2759</v>
      </c>
      <c r="R5411" s="5" t="s">
        <v>1</v>
      </c>
      <c r="S5411" s="1" t="s">
        <v>2</v>
      </c>
      <c r="T5411" s="1" t="s">
        <v>7</v>
      </c>
      <c r="U5411" s="5">
        <v>171</v>
      </c>
      <c r="V5411" s="1">
        <v>88.89</v>
      </c>
      <c r="W5411" s="1">
        <v>85.99</v>
      </c>
      <c r="X5411" s="9">
        <f t="shared" si="6877"/>
        <v>2.9000000000000057</v>
      </c>
      <c r="Y5411" s="14">
        <v>104</v>
      </c>
      <c r="Z5411" s="1">
        <v>91.35</v>
      </c>
      <c r="AA5411" s="1">
        <v>94.85</v>
      </c>
      <c r="AB5411" s="72">
        <f t="shared" si="6917"/>
        <v>-3.5</v>
      </c>
      <c r="AC5411" s="53"/>
    </row>
    <row r="5412" spans="1:29" ht="15" customHeight="1" x14ac:dyDescent="0.25">
      <c r="A5412" s="53">
        <v>7207044</v>
      </c>
      <c r="B5412" s="89" t="s">
        <v>2702</v>
      </c>
      <c r="C5412" s="53" t="s">
        <v>872</v>
      </c>
      <c r="D5412" s="49" t="s">
        <v>2499</v>
      </c>
      <c r="E5412" s="35" t="str">
        <f>VLOOKUP('2012 Accountability Database'!$A5410,'2011 AYP'!A$2:B$1072,2)</f>
        <v xml:space="preserve"> MS (Met Standards)</v>
      </c>
      <c r="F5412" s="66"/>
      <c r="G5412" s="63" t="s">
        <v>2485</v>
      </c>
      <c r="H5412" s="60" t="str">
        <f t="shared" ref="H5412:I5412" si="6920">IF(H5410="Met","Yes",IF(H5411="Met","Yes","No"))</f>
        <v>Yes</v>
      </c>
      <c r="I5412" s="60" t="str">
        <f t="shared" si="6920"/>
        <v>Yes</v>
      </c>
      <c r="J5412" s="42"/>
      <c r="K5412" s="60" t="str">
        <f t="shared" ref="K5412:L5412" si="6921">IF(K5410="Met","Yes",IF(K5411="Met","Yes","No"))</f>
        <v>No</v>
      </c>
      <c r="L5412" s="60" t="str">
        <f t="shared" si="6921"/>
        <v>No</v>
      </c>
      <c r="M5412" s="1" t="s">
        <v>9</v>
      </c>
      <c r="N5412" s="14" t="s">
        <v>2503</v>
      </c>
      <c r="O5412" s="5"/>
      <c r="P5412" s="44" t="str">
        <f t="shared" ref="P5412" si="6922">IF(H5416="Yes",IF(I5416="Yes","Yes","No"),"No")</f>
        <v>No</v>
      </c>
      <c r="Q5412" s="108" t="s">
        <v>2758</v>
      </c>
      <c r="R5412" s="5" t="s">
        <v>1</v>
      </c>
      <c r="S5412" s="1" t="s">
        <v>5</v>
      </c>
      <c r="T5412" s="1" t="s">
        <v>3</v>
      </c>
      <c r="U5412" s="5">
        <v>693</v>
      </c>
      <c r="V5412" s="1">
        <v>87.88</v>
      </c>
      <c r="W5412" s="1">
        <v>90.42</v>
      </c>
      <c r="X5412" s="6">
        <f t="shared" si="6877"/>
        <v>-2.5400000000000063</v>
      </c>
      <c r="Y5412" s="14">
        <v>445</v>
      </c>
      <c r="Z5412" s="1">
        <v>89.44</v>
      </c>
      <c r="AA5412" s="1">
        <v>94.88</v>
      </c>
      <c r="AB5412" s="72">
        <f t="shared" si="6917"/>
        <v>-5.4399999999999977</v>
      </c>
      <c r="AC5412" s="53"/>
    </row>
    <row r="5413" spans="1:29" x14ac:dyDescent="0.25">
      <c r="A5413" s="53">
        <v>7207044</v>
      </c>
      <c r="B5413" s="89" t="s">
        <v>2702</v>
      </c>
      <c r="C5413" s="53" t="s">
        <v>872</v>
      </c>
      <c r="D5413" s="49" t="s">
        <v>2507</v>
      </c>
      <c r="E5413" s="47">
        <f>VLOOKUP('2012 Accountability Database'!A5410,Dems1112!$A$2:$G$1082,3)</f>
        <v>0.59</v>
      </c>
      <c r="F5413" s="66"/>
      <c r="G5413" s="52"/>
      <c r="M5413" s="5" t="s">
        <v>9</v>
      </c>
      <c r="N5413" s="14" t="s">
        <v>2504</v>
      </c>
      <c r="O5413" s="5"/>
      <c r="P5413" s="44" t="str">
        <f t="shared" ref="P5413" si="6923">IF(K5416="Yes",IF(L5416="Yes","Yes","No"),"No")</f>
        <v>No</v>
      </c>
      <c r="Q5413" s="108"/>
      <c r="R5413" s="5" t="s">
        <v>1</v>
      </c>
      <c r="S5413" s="5" t="s">
        <v>5</v>
      </c>
      <c r="T5413" s="5" t="s">
        <v>7</v>
      </c>
      <c r="U5413" s="5">
        <v>463</v>
      </c>
      <c r="V5413" s="5">
        <v>82.29</v>
      </c>
      <c r="W5413" s="5">
        <v>85.99</v>
      </c>
      <c r="X5413" s="8">
        <f t="shared" si="6877"/>
        <v>-3.6999999999999886</v>
      </c>
      <c r="Y5413" s="14">
        <v>286</v>
      </c>
      <c r="Z5413" s="5">
        <v>88.11</v>
      </c>
      <c r="AA5413" s="5">
        <v>94.85</v>
      </c>
      <c r="AB5413" s="72">
        <f t="shared" si="6917"/>
        <v>-6.7399999999999949</v>
      </c>
      <c r="AC5413" s="53"/>
    </row>
    <row r="5414" spans="1:29" x14ac:dyDescent="0.25">
      <c r="A5414" s="53">
        <v>7207044</v>
      </c>
      <c r="B5414" s="89" t="s">
        <v>2702</v>
      </c>
      <c r="C5414" s="53" t="s">
        <v>872</v>
      </c>
      <c r="D5414" s="50" t="s">
        <v>2508</v>
      </c>
      <c r="E5414" s="47">
        <f>VLOOKUP('2012 Accountability Database'!A5410,Dems1112!$A$2:$G$1082,4)</f>
        <v>0.67</v>
      </c>
      <c r="F5414" s="65" t="s">
        <v>2486</v>
      </c>
      <c r="G5414" s="62"/>
      <c r="H5414" s="13" t="str">
        <f>IF(V5414&gt;94,"Met",IF(X5414="--","n/a",IF(X5414&gt;=0,"Met","Did Not Meet")))</f>
        <v>Did Not Meet</v>
      </c>
      <c r="I5414" s="13" t="str">
        <f>IF(V5415&gt;94,"Met",IF(X5415="--","n/a",IF(X5415&gt;=0,"Met","Did Not Meet")))</f>
        <v>Did Not Meet</v>
      </c>
      <c r="J5414" s="13"/>
      <c r="K5414" s="13" t="str">
        <f>IF(Z5414&gt;94,"Met",IF(AB5414="--","n/a",IF(AB5414&gt;=0,"Met","Did Not Meet")))</f>
        <v>Did Not Meet</v>
      </c>
      <c r="L5414" s="13" t="str">
        <f>IF(Z5415&gt;94,"Met",IF(AB5415="--","n/a",IF(AB5415&gt;=0,"Met","Did Not Meet")))</f>
        <v>Did Not Meet</v>
      </c>
      <c r="M5414" s="1" t="s">
        <v>9</v>
      </c>
      <c r="N5414" s="68" t="s">
        <v>2497</v>
      </c>
      <c r="O5414" s="35"/>
      <c r="P5414" s="44"/>
      <c r="Q5414" s="108"/>
      <c r="R5414" s="5" t="s">
        <v>6</v>
      </c>
      <c r="S5414" s="1" t="s">
        <v>2</v>
      </c>
      <c r="T5414" s="1" t="s">
        <v>3</v>
      </c>
      <c r="U5414" s="5">
        <v>244</v>
      </c>
      <c r="V5414" s="1">
        <v>84.43</v>
      </c>
      <c r="W5414" s="1">
        <v>88.85</v>
      </c>
      <c r="X5414" s="6">
        <f t="shared" si="6877"/>
        <v>-4.4199999999999875</v>
      </c>
      <c r="Y5414" s="14">
        <v>155</v>
      </c>
      <c r="Z5414" s="1">
        <v>60</v>
      </c>
      <c r="AA5414" s="1">
        <v>77.72</v>
      </c>
      <c r="AB5414" s="72">
        <f t="shared" si="6917"/>
        <v>-17.72</v>
      </c>
      <c r="AC5414" s="53"/>
    </row>
    <row r="5415" spans="1:29" x14ac:dyDescent="0.25">
      <c r="A5415" s="53">
        <v>7207044</v>
      </c>
      <c r="B5415" s="89" t="s">
        <v>2702</v>
      </c>
      <c r="C5415" s="53" t="s">
        <v>872</v>
      </c>
      <c r="D5415" s="50" t="s">
        <v>974</v>
      </c>
      <c r="E5415" s="47" t="str">
        <f>VLOOKUP('2012 Accountability Database'!A5410,Dems1112!$A$2:$G$1082,5)</f>
        <v>K-5</v>
      </c>
      <c r="F5415" s="65" t="s">
        <v>2487</v>
      </c>
      <c r="G5415" s="62"/>
      <c r="H5415" s="13" t="str">
        <f>IF(V5416&gt;94,"Met",IF(X5416="--","n/a",IF(X5416&gt;=0,"Met","Did Not Meet")))</f>
        <v>Did Not Meet</v>
      </c>
      <c r="I5415" s="13" t="str">
        <f>IF(V5417&gt;94,"Met",IF(X5417="--","n/a",IF(X5417&gt;=0,"Met","Did Not Meet")))</f>
        <v>Did Not Meet</v>
      </c>
      <c r="J5415" s="13"/>
      <c r="K5415" s="13" t="str">
        <f>IF(Z5416&gt;94,"Met",IF(AB5416="--","n/a",IF(AB5416&gt;=0,"Met","Did Not Meet")))</f>
        <v>Did Not Meet</v>
      </c>
      <c r="L5415" s="13" t="str">
        <f>IF(Z5417&gt;94,"Met",IF(AB5417="--","n/a",IF(AB5417&gt;=0,"Met","Did Not Meet")))</f>
        <v>Did Not Meet</v>
      </c>
      <c r="M5415" s="1" t="s">
        <v>9</v>
      </c>
      <c r="N5415" s="14"/>
      <c r="O5415" s="35" t="s">
        <v>2506</v>
      </c>
      <c r="P5415" s="83" t="str">
        <f t="shared" ref="P5415" si="6924">IF(P5410="No"," ", IF(P5412="No"," ",IF(P5411="No", " ",IF(P5413="No"," ","X"))))</f>
        <v xml:space="preserve"> </v>
      </c>
      <c r="Q5415" s="108"/>
      <c r="R5415" s="5" t="s">
        <v>6</v>
      </c>
      <c r="S5415" s="1" t="s">
        <v>2</v>
      </c>
      <c r="T5415" s="1" t="s">
        <v>7</v>
      </c>
      <c r="U5415" s="5">
        <v>171</v>
      </c>
      <c r="V5415" s="1">
        <v>78.95</v>
      </c>
      <c r="W5415" s="1">
        <v>84.93</v>
      </c>
      <c r="X5415" s="6">
        <f t="shared" si="6877"/>
        <v>-5.980000000000004</v>
      </c>
      <c r="Y5415" s="14">
        <v>104</v>
      </c>
      <c r="Z5415" s="1">
        <v>50</v>
      </c>
      <c r="AA5415" s="1">
        <v>67.400000000000006</v>
      </c>
      <c r="AB5415" s="72">
        <f t="shared" si="6917"/>
        <v>-17.400000000000006</v>
      </c>
      <c r="AC5415" s="53"/>
    </row>
    <row r="5416" spans="1:29" ht="15.75" x14ac:dyDescent="0.25">
      <c r="A5416" s="53">
        <v>7207044</v>
      </c>
      <c r="B5416" s="89" t="s">
        <v>2702</v>
      </c>
      <c r="C5416" s="53" t="s">
        <v>872</v>
      </c>
      <c r="D5416" s="50" t="s">
        <v>975</v>
      </c>
      <c r="E5416" s="48" t="str">
        <f>VLOOKUP('2012 Accountability Database'!A5410,Dems1112!$A$2:$G$1082,6)</f>
        <v>1 (Northwest AR)</v>
      </c>
      <c r="F5416" s="66"/>
      <c r="G5416" s="63" t="s">
        <v>2488</v>
      </c>
      <c r="H5416" s="61" t="str">
        <f t="shared" ref="H5416:I5416" si="6925">IF(H5414="Met","Yes",IF(H5415="Met","Yes","No"))</f>
        <v>No</v>
      </c>
      <c r="I5416" s="61" t="str">
        <f t="shared" si="6925"/>
        <v>No</v>
      </c>
      <c r="J5416" s="55"/>
      <c r="K5416" s="61" t="str">
        <f t="shared" ref="K5416:L5416" si="6926">IF(K5414="Met","Yes",IF(K5415="Met","Yes","No"))</f>
        <v>No</v>
      </c>
      <c r="L5416" s="61" t="str">
        <f t="shared" si="6926"/>
        <v>No</v>
      </c>
      <c r="M5416" s="5" t="s">
        <v>9</v>
      </c>
      <c r="N5416" s="14"/>
      <c r="O5416" s="35" t="s">
        <v>2505</v>
      </c>
      <c r="P5416" s="83" t="str">
        <f t="shared" ref="P5416" si="6927">IF(P5415="X"," ",IF(P5417="X"," ","X"))</f>
        <v xml:space="preserve"> </v>
      </c>
      <c r="Q5416" s="94" t="s">
        <v>2759</v>
      </c>
      <c r="R5416" s="5" t="s">
        <v>6</v>
      </c>
      <c r="S5416" s="5" t="s">
        <v>5</v>
      </c>
      <c r="T5416" s="5" t="s">
        <v>3</v>
      </c>
      <c r="U5416" s="5">
        <v>696</v>
      </c>
      <c r="V5416" s="5">
        <v>86.21</v>
      </c>
      <c r="W5416" s="5">
        <v>88.85</v>
      </c>
      <c r="X5416" s="8">
        <f t="shared" si="6877"/>
        <v>-2.6400000000000006</v>
      </c>
      <c r="Y5416" s="14">
        <v>448</v>
      </c>
      <c r="Z5416" s="5">
        <v>71.88</v>
      </c>
      <c r="AA5416" s="5">
        <v>77.72</v>
      </c>
      <c r="AB5416" s="72">
        <f t="shared" si="6917"/>
        <v>-5.8400000000000034</v>
      </c>
      <c r="AC5416" s="53"/>
    </row>
    <row r="5417" spans="1:29" x14ac:dyDescent="0.25">
      <c r="A5417" s="54">
        <v>7207044</v>
      </c>
      <c r="B5417" s="90" t="s">
        <v>2702</v>
      </c>
      <c r="C5417" s="54" t="s">
        <v>872</v>
      </c>
      <c r="D5417" s="4"/>
      <c r="E5417" s="4"/>
      <c r="F5417" s="67"/>
      <c r="G5417" s="64"/>
      <c r="H5417" s="43"/>
      <c r="I5417" s="43"/>
      <c r="J5417" s="43"/>
      <c r="K5417" s="43"/>
      <c r="L5417" s="43"/>
      <c r="M5417" s="4" t="s">
        <v>9</v>
      </c>
      <c r="N5417" s="15"/>
      <c r="O5417" s="38" t="s">
        <v>2482</v>
      </c>
      <c r="P5417" s="84" t="str">
        <f>IF(E5411="Achieving School"," ","X")</f>
        <v>X</v>
      </c>
      <c r="Q5417" s="91"/>
      <c r="R5417" s="4" t="s">
        <v>6</v>
      </c>
      <c r="S5417" s="4" t="s">
        <v>5</v>
      </c>
      <c r="T5417" s="4" t="s">
        <v>7</v>
      </c>
      <c r="U5417" s="4">
        <v>466</v>
      </c>
      <c r="V5417" s="4">
        <v>80.900000000000006</v>
      </c>
      <c r="W5417" s="4">
        <v>84.93</v>
      </c>
      <c r="X5417" s="7">
        <f t="shared" si="6877"/>
        <v>-4.0300000000000011</v>
      </c>
      <c r="Y5417" s="15">
        <v>289</v>
      </c>
      <c r="Z5417" s="4">
        <v>63.67</v>
      </c>
      <c r="AA5417" s="4">
        <v>67.400000000000006</v>
      </c>
      <c r="AB5417" s="73">
        <f t="shared" si="6917"/>
        <v>-3.730000000000004</v>
      </c>
      <c r="AC5417" s="54"/>
    </row>
    <row r="5418" spans="1:29" x14ac:dyDescent="0.25">
      <c r="A5418" s="1">
        <v>7207046</v>
      </c>
      <c r="B5418" s="87" t="s">
        <v>2702</v>
      </c>
      <c r="C5418" s="55" t="s">
        <v>521</v>
      </c>
      <c r="E5418" s="42"/>
      <c r="F5418" s="65" t="s">
        <v>2483</v>
      </c>
      <c r="G5418" s="62"/>
      <c r="H5418" s="37" t="str">
        <f>IF(V5418&gt;94,"Met",IF(X5418="--","n/a",IF(X5418&gt;=0,"Met","Did Not Meet")))</f>
        <v>Met</v>
      </c>
      <c r="I5418" s="37" t="str">
        <f>IF(V5419&gt;94,"Met",IF(X5419="--","n/a",IF(X5419&gt;=0,"Met","Did Not Meet")))</f>
        <v>Met</v>
      </c>
      <c r="K5418" s="13" t="str">
        <f>IF(Z5418&gt;94,"Met",IF(AB5418="--","n/a",IF(AB5418&gt;=0,"Met","Did Not Meet")))</f>
        <v>Met</v>
      </c>
      <c r="L5418" s="13" t="str">
        <f>IF(Z5419&gt;94,"Met",IF(AB5419="--","n/a",IF(AB5419&gt;=0,"Met","Did Not Meet")))</f>
        <v>Met</v>
      </c>
      <c r="M5418" s="5" t="s">
        <v>4</v>
      </c>
      <c r="N5418" s="14" t="s">
        <v>2502</v>
      </c>
      <c r="O5418" s="5"/>
      <c r="P5418" s="44" t="str">
        <f t="shared" ref="P5418" si="6928">IF(H5420="Yes",IF(I5420="Yes","Yes","No"),"No")</f>
        <v>Yes</v>
      </c>
      <c r="Q5418" s="93"/>
      <c r="R5418" s="5" t="s">
        <v>1</v>
      </c>
      <c r="S5418" s="5" t="s">
        <v>2</v>
      </c>
      <c r="T5418" s="5" t="s">
        <v>3</v>
      </c>
      <c r="U5418" s="5">
        <v>216</v>
      </c>
      <c r="V5418" s="5">
        <v>84.72</v>
      </c>
      <c r="W5418" s="5">
        <v>73.510000000000005</v>
      </c>
      <c r="X5418" s="11">
        <f t="shared" si="6877"/>
        <v>11.209999999999994</v>
      </c>
      <c r="Y5418" s="14">
        <v>143</v>
      </c>
      <c r="Z5418" s="5">
        <v>92.31</v>
      </c>
      <c r="AA5418" s="5">
        <v>83.9</v>
      </c>
      <c r="AB5418" s="71">
        <f t="shared" si="6917"/>
        <v>8.4099999999999966</v>
      </c>
      <c r="AC5418" s="36"/>
    </row>
    <row r="5419" spans="1:29" ht="15.75" x14ac:dyDescent="0.25">
      <c r="A5419" s="53">
        <v>7207046</v>
      </c>
      <c r="B5419" s="89" t="s">
        <v>2702</v>
      </c>
      <c r="C5419" s="53" t="s">
        <v>521</v>
      </c>
      <c r="D5419" s="49" t="s">
        <v>2498</v>
      </c>
      <c r="E5419" s="34" t="str">
        <f>M5418</f>
        <v>Achieving School</v>
      </c>
      <c r="F5419" s="65" t="s">
        <v>2484</v>
      </c>
      <c r="G5419" s="62"/>
      <c r="H5419" s="13" t="str">
        <f>IF(V5420&gt;94,"Met",IF(X5420="--","n/a",IF(X5420&gt;=0,"Met","Did Not Meet")))</f>
        <v>Did Not Meet</v>
      </c>
      <c r="I5419" s="13" t="str">
        <f>IF(V5421&gt;94,"Met",IF(X5421="--","n/a",IF(X5421&gt;=0,"Met","Did Not Meet")))</f>
        <v>Did Not Meet</v>
      </c>
      <c r="K5419" s="13" t="str">
        <f>IF(Z5420&gt;94,"Met",IF(AB5420="--","n/a",IF(AB5420&gt;=0,"Met","Did Not Meet")))</f>
        <v>Met</v>
      </c>
      <c r="L5419" s="13" t="str">
        <f>IF(Z5421&gt;94,"Met",IF(AB5421="--","n/a",IF(AB5421&gt;=0,"Met","Did Not Meet")))</f>
        <v>Met</v>
      </c>
      <c r="M5419" s="1" t="s">
        <v>4</v>
      </c>
      <c r="N5419" s="14" t="s">
        <v>2501</v>
      </c>
      <c r="O5419" s="5"/>
      <c r="P5419" s="44" t="str">
        <f t="shared" ref="P5419" si="6929">IF(K5420="Yes",IF(L5420="Yes","Yes","No"),"No")</f>
        <v>Yes</v>
      </c>
      <c r="Q5419" s="94" t="s">
        <v>2759</v>
      </c>
      <c r="R5419" s="5" t="s">
        <v>1</v>
      </c>
      <c r="S5419" s="1" t="s">
        <v>2</v>
      </c>
      <c r="T5419" s="1" t="s">
        <v>7</v>
      </c>
      <c r="U5419" s="5">
        <v>192</v>
      </c>
      <c r="V5419" s="1">
        <v>83.85</v>
      </c>
      <c r="W5419" s="1">
        <v>70.88</v>
      </c>
      <c r="X5419" s="9">
        <f t="shared" si="6877"/>
        <v>12.969999999999999</v>
      </c>
      <c r="Y5419" s="14">
        <v>127</v>
      </c>
      <c r="Z5419" s="1">
        <v>91.34</v>
      </c>
      <c r="AA5419" s="1">
        <v>81.67</v>
      </c>
      <c r="AB5419" s="71">
        <f t="shared" si="6917"/>
        <v>9.6700000000000017</v>
      </c>
      <c r="AC5419" s="53"/>
    </row>
    <row r="5420" spans="1:29" ht="15" customHeight="1" x14ac:dyDescent="0.25">
      <c r="A5420" s="53">
        <v>7207046</v>
      </c>
      <c r="B5420" s="89" t="s">
        <v>2702</v>
      </c>
      <c r="C5420" s="53" t="s">
        <v>521</v>
      </c>
      <c r="D5420" s="49" t="s">
        <v>2499</v>
      </c>
      <c r="E5420" s="35" t="str">
        <f>VLOOKUP('2012 Accountability Database'!$A5418,'2011 AYP'!A$2:B$1072,2)</f>
        <v xml:space="preserve"> MS (Met Standards)</v>
      </c>
      <c r="F5420" s="66"/>
      <c r="G5420" s="63" t="s">
        <v>2485</v>
      </c>
      <c r="H5420" s="60" t="str">
        <f t="shared" ref="H5420:I5420" si="6930">IF(H5418="Met","Yes",IF(H5419="Met","Yes","No"))</f>
        <v>Yes</v>
      </c>
      <c r="I5420" s="60" t="str">
        <f t="shared" si="6930"/>
        <v>Yes</v>
      </c>
      <c r="J5420" s="42"/>
      <c r="K5420" s="60" t="str">
        <f t="shared" ref="K5420:L5420" si="6931">IF(K5418="Met","Yes",IF(K5419="Met","Yes","No"))</f>
        <v>Yes</v>
      </c>
      <c r="L5420" s="60" t="str">
        <f t="shared" si="6931"/>
        <v>Yes</v>
      </c>
      <c r="M5420" s="5" t="s">
        <v>4</v>
      </c>
      <c r="N5420" s="14" t="s">
        <v>2503</v>
      </c>
      <c r="O5420" s="5"/>
      <c r="P5420" s="44" t="str">
        <f t="shared" ref="P5420" si="6932">IF(H5424="Yes",IF(I5424="Yes","Yes","No"),"No")</f>
        <v>Yes</v>
      </c>
      <c r="Q5420" s="108" t="s">
        <v>2758</v>
      </c>
      <c r="R5420" s="5" t="s">
        <v>1</v>
      </c>
      <c r="S5420" s="5" t="s">
        <v>5</v>
      </c>
      <c r="T5420" s="5" t="s">
        <v>3</v>
      </c>
      <c r="U5420" s="5">
        <v>632</v>
      </c>
      <c r="V5420" s="5">
        <v>72.47</v>
      </c>
      <c r="W5420" s="5">
        <v>73.510000000000005</v>
      </c>
      <c r="X5420" s="8">
        <f t="shared" si="6877"/>
        <v>-1.0400000000000063</v>
      </c>
      <c r="Y5420" s="14">
        <v>401</v>
      </c>
      <c r="Z5420" s="5">
        <v>86.78</v>
      </c>
      <c r="AA5420" s="5">
        <v>83.9</v>
      </c>
      <c r="AB5420" s="71">
        <f t="shared" si="6917"/>
        <v>2.8799999999999955</v>
      </c>
      <c r="AC5420" s="53"/>
    </row>
    <row r="5421" spans="1:29" x14ac:dyDescent="0.25">
      <c r="A5421" s="53">
        <v>7207046</v>
      </c>
      <c r="B5421" s="89" t="s">
        <v>2702</v>
      </c>
      <c r="C5421" s="53" t="s">
        <v>521</v>
      </c>
      <c r="D5421" s="49" t="s">
        <v>2507</v>
      </c>
      <c r="E5421" s="47">
        <f>VLOOKUP('2012 Accountability Database'!A5418,Dems1112!$A$2:$G$1082,3)</f>
        <v>0.67</v>
      </c>
      <c r="F5421" s="66"/>
      <c r="G5421" s="52"/>
      <c r="M5421" s="1" t="s">
        <v>4</v>
      </c>
      <c r="N5421" s="14" t="s">
        <v>2504</v>
      </c>
      <c r="O5421" s="5"/>
      <c r="P5421" s="44" t="str">
        <f t="shared" ref="P5421" si="6933">IF(K5424="Yes",IF(L5424="Yes","Yes","No"),"No")</f>
        <v>No</v>
      </c>
      <c r="Q5421" s="108"/>
      <c r="R5421" s="5" t="s">
        <v>1</v>
      </c>
      <c r="S5421" s="1" t="s">
        <v>5</v>
      </c>
      <c r="T5421" s="1" t="s">
        <v>7</v>
      </c>
      <c r="U5421" s="5">
        <v>559</v>
      </c>
      <c r="V5421" s="1">
        <v>70.66</v>
      </c>
      <c r="W5421" s="1">
        <v>70.88</v>
      </c>
      <c r="X5421" s="6">
        <f t="shared" si="6877"/>
        <v>-0.21999999999999886</v>
      </c>
      <c r="Y5421" s="14">
        <v>355</v>
      </c>
      <c r="Z5421" s="1">
        <v>85.35</v>
      </c>
      <c r="AA5421" s="1">
        <v>81.67</v>
      </c>
      <c r="AB5421" s="71">
        <f t="shared" si="6917"/>
        <v>3.6799999999999926</v>
      </c>
      <c r="AC5421" s="53"/>
    </row>
    <row r="5422" spans="1:29" x14ac:dyDescent="0.25">
      <c r="A5422" s="53">
        <v>7207046</v>
      </c>
      <c r="B5422" s="89" t="s">
        <v>2702</v>
      </c>
      <c r="C5422" s="53" t="s">
        <v>521</v>
      </c>
      <c r="D5422" s="50" t="s">
        <v>2508</v>
      </c>
      <c r="E5422" s="47">
        <f>VLOOKUP('2012 Accountability Database'!A5418,Dems1112!$A$2:$G$1082,4)</f>
        <v>0.84</v>
      </c>
      <c r="F5422" s="65" t="s">
        <v>2486</v>
      </c>
      <c r="G5422" s="62"/>
      <c r="H5422" s="13" t="str">
        <f>IF(V5422&gt;94,"Met",IF(X5422="--","n/a",IF(X5422&gt;=0,"Met","Did Not Meet")))</f>
        <v>Met</v>
      </c>
      <c r="I5422" s="13" t="str">
        <f>IF(V5423&gt;94,"Met",IF(X5423="--","n/a",IF(X5423&gt;=0,"Met","Did Not Meet")))</f>
        <v>Met</v>
      </c>
      <c r="J5422" s="13"/>
      <c r="K5422" s="13" t="str">
        <f>IF(Z5422&gt;94,"Met",IF(AB5422="--","n/a",IF(AB5422&gt;=0,"Met","Did Not Meet")))</f>
        <v>Did Not Meet</v>
      </c>
      <c r="L5422" s="13" t="str">
        <f>IF(Z5423&gt;94,"Met",IF(AB5423="--","n/a",IF(AB5423&gt;=0,"Met","Did Not Meet")))</f>
        <v>Did Not Meet</v>
      </c>
      <c r="M5422" s="1" t="s">
        <v>4</v>
      </c>
      <c r="N5422" s="68" t="s">
        <v>2497</v>
      </c>
      <c r="O5422" s="35"/>
      <c r="P5422" s="44"/>
      <c r="Q5422" s="108"/>
      <c r="R5422" s="5" t="s">
        <v>6</v>
      </c>
      <c r="S5422" s="1" t="s">
        <v>2</v>
      </c>
      <c r="T5422" s="1" t="s">
        <v>3</v>
      </c>
      <c r="U5422" s="5">
        <v>216</v>
      </c>
      <c r="V5422" s="1">
        <v>85.19</v>
      </c>
      <c r="W5422" s="1">
        <v>80.75</v>
      </c>
      <c r="X5422" s="9">
        <f t="shared" si="6877"/>
        <v>4.4399999999999977</v>
      </c>
      <c r="Y5422" s="14">
        <v>143</v>
      </c>
      <c r="Z5422" s="1">
        <v>62.94</v>
      </c>
      <c r="AA5422" s="1">
        <v>63.62</v>
      </c>
      <c r="AB5422" s="72">
        <f t="shared" si="6917"/>
        <v>-0.67999999999999972</v>
      </c>
      <c r="AC5422" s="53"/>
    </row>
    <row r="5423" spans="1:29" x14ac:dyDescent="0.25">
      <c r="A5423" s="53">
        <v>7207046</v>
      </c>
      <c r="B5423" s="89" t="s">
        <v>2702</v>
      </c>
      <c r="C5423" s="53" t="s">
        <v>521</v>
      </c>
      <c r="D5423" s="50" t="s">
        <v>974</v>
      </c>
      <c r="E5423" s="47" t="str">
        <f>VLOOKUP('2012 Accountability Database'!A5418,Dems1112!$A$2:$G$1082,5)</f>
        <v>K-5</v>
      </c>
      <c r="F5423" s="65" t="s">
        <v>2487</v>
      </c>
      <c r="G5423" s="62"/>
      <c r="H5423" s="13" t="str">
        <f>IF(V5424&gt;94,"Met",IF(X5424="--","n/a",IF(X5424&gt;=0,"Met","Did Not Meet")))</f>
        <v>Did Not Meet</v>
      </c>
      <c r="I5423" s="13" t="str">
        <f>IF(V5425&gt;94,"Met",IF(X5425="--","n/a",IF(X5425&gt;=0,"Met","Did Not Meet")))</f>
        <v>Met</v>
      </c>
      <c r="J5423" s="13"/>
      <c r="K5423" s="13" t="str">
        <f>IF(Z5424&gt;94,"Met",IF(AB5424="--","n/a",IF(AB5424&gt;=0,"Met","Did Not Meet")))</f>
        <v>Did Not Meet</v>
      </c>
      <c r="L5423" s="13" t="str">
        <f>IF(Z5425&gt;94,"Met",IF(AB5425="--","n/a",IF(AB5425&gt;=0,"Met","Did Not Meet")))</f>
        <v>Did Not Meet</v>
      </c>
      <c r="M5423" s="1" t="s">
        <v>4</v>
      </c>
      <c r="N5423" s="14"/>
      <c r="O5423" s="35" t="s">
        <v>2506</v>
      </c>
      <c r="P5423" s="83" t="str">
        <f t="shared" ref="P5423" si="6934">IF(P5418="No"," ", IF(P5420="No"," ",IF(P5419="No", " ",IF(P5421="No"," ","X"))))</f>
        <v xml:space="preserve"> </v>
      </c>
      <c r="Q5423" s="108"/>
      <c r="R5423" s="5" t="s">
        <v>6</v>
      </c>
      <c r="S5423" s="1" t="s">
        <v>2</v>
      </c>
      <c r="T5423" s="1" t="s">
        <v>7</v>
      </c>
      <c r="U5423" s="5">
        <v>192</v>
      </c>
      <c r="V5423" s="1">
        <v>84.9</v>
      </c>
      <c r="W5423" s="1">
        <v>78.62</v>
      </c>
      <c r="X5423" s="9">
        <f t="shared" si="6877"/>
        <v>6.2800000000000011</v>
      </c>
      <c r="Y5423" s="14">
        <v>127</v>
      </c>
      <c r="Z5423" s="1">
        <v>62.2</v>
      </c>
      <c r="AA5423" s="1">
        <v>63.33</v>
      </c>
      <c r="AB5423" s="72">
        <f t="shared" si="6917"/>
        <v>-1.1299999999999955</v>
      </c>
      <c r="AC5423" s="53"/>
    </row>
    <row r="5424" spans="1:29" ht="15.75" x14ac:dyDescent="0.25">
      <c r="A5424" s="53">
        <v>7207046</v>
      </c>
      <c r="B5424" s="89" t="s">
        <v>2702</v>
      </c>
      <c r="C5424" s="53" t="s">
        <v>521</v>
      </c>
      <c r="D5424" s="50" t="s">
        <v>975</v>
      </c>
      <c r="E5424" s="48" t="str">
        <f>VLOOKUP('2012 Accountability Database'!A5418,Dems1112!$A$2:$G$1082,6)</f>
        <v>1 (Northwest AR)</v>
      </c>
      <c r="F5424" s="66"/>
      <c r="G5424" s="63" t="s">
        <v>2488</v>
      </c>
      <c r="H5424" s="61" t="str">
        <f t="shared" ref="H5424:I5424" si="6935">IF(H5422="Met","Yes",IF(H5423="Met","Yes","No"))</f>
        <v>Yes</v>
      </c>
      <c r="I5424" s="61" t="str">
        <f t="shared" si="6935"/>
        <v>Yes</v>
      </c>
      <c r="J5424" s="55"/>
      <c r="K5424" s="61" t="str">
        <f t="shared" ref="K5424:L5424" si="6936">IF(K5422="Met","Yes",IF(K5423="Met","Yes","No"))</f>
        <v>No</v>
      </c>
      <c r="L5424" s="61" t="str">
        <f t="shared" si="6936"/>
        <v>No</v>
      </c>
      <c r="M5424" s="1" t="s">
        <v>4</v>
      </c>
      <c r="N5424" s="14"/>
      <c r="O5424" s="35" t="s">
        <v>2505</v>
      </c>
      <c r="P5424" s="83" t="str">
        <f t="shared" ref="P5424" si="6937">IF(P5423="X"," ",IF(P5425="X"," ","X"))</f>
        <v>X</v>
      </c>
      <c r="Q5424" s="94" t="s">
        <v>2759</v>
      </c>
      <c r="R5424" s="5" t="s">
        <v>6</v>
      </c>
      <c r="S5424" s="1" t="s">
        <v>5</v>
      </c>
      <c r="T5424" s="1" t="s">
        <v>3</v>
      </c>
      <c r="U5424" s="5">
        <v>634</v>
      </c>
      <c r="V5424" s="1">
        <v>79.97</v>
      </c>
      <c r="W5424" s="1">
        <v>80.75</v>
      </c>
      <c r="X5424" s="6">
        <f t="shared" si="6877"/>
        <v>-0.78000000000000114</v>
      </c>
      <c r="Y5424" s="14">
        <v>402</v>
      </c>
      <c r="Z5424" s="1">
        <v>62.19</v>
      </c>
      <c r="AA5424" s="1">
        <v>63.62</v>
      </c>
      <c r="AB5424" s="72">
        <f t="shared" si="6917"/>
        <v>-1.4299999999999997</v>
      </c>
      <c r="AC5424" s="53"/>
    </row>
    <row r="5425" spans="1:29" x14ac:dyDescent="0.25">
      <c r="A5425" s="54">
        <v>7207046</v>
      </c>
      <c r="B5425" s="90" t="s">
        <v>2702</v>
      </c>
      <c r="C5425" s="54" t="s">
        <v>521</v>
      </c>
      <c r="D5425" s="4"/>
      <c r="E5425" s="4"/>
      <c r="F5425" s="67"/>
      <c r="G5425" s="64"/>
      <c r="H5425" s="43"/>
      <c r="I5425" s="43"/>
      <c r="J5425" s="43"/>
      <c r="K5425" s="43"/>
      <c r="L5425" s="43"/>
      <c r="M5425" s="4" t="s">
        <v>4</v>
      </c>
      <c r="N5425" s="15"/>
      <c r="O5425" s="38" t="s">
        <v>2482</v>
      </c>
      <c r="P5425" s="84" t="str">
        <f>IF(E5419="Achieving School"," ","X")</f>
        <v xml:space="preserve"> </v>
      </c>
      <c r="Q5425" s="91"/>
      <c r="R5425" s="4" t="s">
        <v>6</v>
      </c>
      <c r="S5425" s="4" t="s">
        <v>5</v>
      </c>
      <c r="T5425" s="4" t="s">
        <v>7</v>
      </c>
      <c r="U5425" s="4">
        <v>561</v>
      </c>
      <c r="V5425" s="4">
        <v>78.790000000000006</v>
      </c>
      <c r="W5425" s="4">
        <v>78.62</v>
      </c>
      <c r="X5425" s="10">
        <f t="shared" si="6877"/>
        <v>0.17000000000000171</v>
      </c>
      <c r="Y5425" s="15">
        <v>356</v>
      </c>
      <c r="Z5425" s="4">
        <v>61.8</v>
      </c>
      <c r="AA5425" s="4">
        <v>63.33</v>
      </c>
      <c r="AB5425" s="73">
        <f t="shared" si="6917"/>
        <v>-1.5300000000000011</v>
      </c>
      <c r="AC5425" s="54"/>
    </row>
    <row r="5426" spans="1:29" x14ac:dyDescent="0.25">
      <c r="A5426" s="1">
        <v>7207048</v>
      </c>
      <c r="B5426" s="87" t="s">
        <v>2702</v>
      </c>
      <c r="C5426" s="55" t="s">
        <v>873</v>
      </c>
      <c r="E5426" s="42"/>
      <c r="F5426" s="65" t="s">
        <v>2483</v>
      </c>
      <c r="G5426" s="62"/>
      <c r="H5426" s="37" t="str">
        <f>IF(V5426&gt;94,"Met",IF(X5426="--","n/a",IF(X5426&gt;=0,"Met","Did Not Meet")))</f>
        <v>Met</v>
      </c>
      <c r="I5426" s="37" t="str">
        <f>IF(V5427&gt;94,"Met",IF(X5427="--","n/a",IF(X5427&gt;=0,"Met","Did Not Meet")))</f>
        <v>Met</v>
      </c>
      <c r="K5426" s="13" t="str">
        <f>IF(Z5426&gt;94,"Met",IF(AB5426="--","n/a",IF(AB5426&gt;=0,"Met","Did Not Meet")))</f>
        <v>Did Not Meet</v>
      </c>
      <c r="L5426" s="13" t="str">
        <f>IF(Z5427&gt;94,"Met",IF(AB5427="--","n/a",IF(AB5427&gt;=0,"Met","Did Not Meet")))</f>
        <v>Did Not Meet</v>
      </c>
      <c r="M5426" s="5" t="s">
        <v>18</v>
      </c>
      <c r="N5426" s="14" t="s">
        <v>2502</v>
      </c>
      <c r="O5426" s="5"/>
      <c r="P5426" s="44" t="str">
        <f t="shared" ref="P5426" si="6938">IF(H5428="Yes",IF(I5428="Yes","Yes","No"),"No")</f>
        <v>Yes</v>
      </c>
      <c r="Q5426" s="93"/>
      <c r="R5426" s="5" t="s">
        <v>1</v>
      </c>
      <c r="S5426" s="5" t="s">
        <v>2</v>
      </c>
      <c r="T5426" s="5" t="s">
        <v>3</v>
      </c>
      <c r="U5426" s="5">
        <v>432</v>
      </c>
      <c r="V5426" s="5">
        <v>81.94</v>
      </c>
      <c r="W5426" s="5">
        <v>81.8</v>
      </c>
      <c r="X5426" s="11">
        <f t="shared" si="6877"/>
        <v>0.14000000000000057</v>
      </c>
      <c r="Y5426" s="14">
        <v>414</v>
      </c>
      <c r="Z5426" s="5">
        <v>83.09</v>
      </c>
      <c r="AA5426" s="5">
        <v>83.21</v>
      </c>
      <c r="AB5426" s="72">
        <f t="shared" si="6917"/>
        <v>-0.11999999999999034</v>
      </c>
      <c r="AC5426" s="36" t="s">
        <v>19</v>
      </c>
    </row>
    <row r="5427" spans="1:29" ht="15.75" x14ac:dyDescent="0.25">
      <c r="A5427" s="53">
        <v>7207048</v>
      </c>
      <c r="B5427" s="89" t="s">
        <v>2702</v>
      </c>
      <c r="C5427" s="53" t="s">
        <v>873</v>
      </c>
      <c r="D5427" s="49" t="s">
        <v>2498</v>
      </c>
      <c r="E5427" s="34" t="str">
        <f>M5426</f>
        <v>Needs Improvement Focus School</v>
      </c>
      <c r="F5427" s="65" t="s">
        <v>2484</v>
      </c>
      <c r="G5427" s="62"/>
      <c r="H5427" s="13" t="str">
        <f>IF(V5428&gt;94,"Met",IF(X5428="--","n/a",IF(X5428&gt;=0,"Met","Did Not Meet")))</f>
        <v>Did Not Meet</v>
      </c>
      <c r="I5427" s="13" t="str">
        <f>IF(V5429&gt;94,"Met",IF(X5429="--","n/a",IF(X5429&gt;=0,"Met","Did Not Meet")))</f>
        <v>Did Not Meet</v>
      </c>
      <c r="K5427" s="13" t="str">
        <f>IF(Z5428&gt;94,"Met",IF(AB5428="--","n/a",IF(AB5428&gt;=0,"Met","Did Not Meet")))</f>
        <v>Did Not Meet</v>
      </c>
      <c r="L5427" s="13" t="str">
        <f>IF(Z5429&gt;94,"Met",IF(AB5429="--","n/a",IF(AB5429&gt;=0,"Met","Did Not Meet")))</f>
        <v>Did Not Meet</v>
      </c>
      <c r="M5427" s="1" t="s">
        <v>18</v>
      </c>
      <c r="N5427" s="14" t="s">
        <v>2501</v>
      </c>
      <c r="O5427" s="5"/>
      <c r="P5427" s="44" t="str">
        <f t="shared" ref="P5427" si="6939">IF(K5428="Yes",IF(L5428="Yes","Yes","No"),"No")</f>
        <v>No</v>
      </c>
      <c r="Q5427" s="94" t="s">
        <v>2759</v>
      </c>
      <c r="R5427" s="5" t="s">
        <v>1</v>
      </c>
      <c r="S5427" s="1" t="s">
        <v>2</v>
      </c>
      <c r="T5427" s="1" t="s">
        <v>7</v>
      </c>
      <c r="U5427" s="5">
        <v>308</v>
      </c>
      <c r="V5427" s="1">
        <v>75.650000000000006</v>
      </c>
      <c r="W5427" s="1">
        <v>75.53</v>
      </c>
      <c r="X5427" s="9">
        <f t="shared" si="6877"/>
        <v>0.12000000000000455</v>
      </c>
      <c r="Y5427" s="14">
        <v>291</v>
      </c>
      <c r="Z5427" s="1">
        <v>76.98</v>
      </c>
      <c r="AA5427" s="1">
        <v>77.08</v>
      </c>
      <c r="AB5427" s="72">
        <f t="shared" si="6917"/>
        <v>-9.9999999999994316E-2</v>
      </c>
      <c r="AC5427" s="53" t="s">
        <v>19</v>
      </c>
    </row>
    <row r="5428" spans="1:29" ht="15" customHeight="1" x14ac:dyDescent="0.25">
      <c r="A5428" s="53">
        <v>7207048</v>
      </c>
      <c r="B5428" s="89" t="s">
        <v>2702</v>
      </c>
      <c r="C5428" s="53" t="s">
        <v>873</v>
      </c>
      <c r="D5428" s="49" t="s">
        <v>2499</v>
      </c>
      <c r="E5428" s="35" t="str">
        <f>VLOOKUP('2012 Accountability Database'!$A5426,'2011 AYP'!A$2:B$1072,2)</f>
        <v>SI_M (School Improvement - Met Standards)</v>
      </c>
      <c r="F5428" s="66"/>
      <c r="G5428" s="63" t="s">
        <v>2485</v>
      </c>
      <c r="H5428" s="60" t="str">
        <f t="shared" ref="H5428:I5428" si="6940">IF(H5426="Met","Yes",IF(H5427="Met","Yes","No"))</f>
        <v>Yes</v>
      </c>
      <c r="I5428" s="60" t="str">
        <f t="shared" si="6940"/>
        <v>Yes</v>
      </c>
      <c r="J5428" s="42"/>
      <c r="K5428" s="60" t="str">
        <f t="shared" ref="K5428:L5428" si="6941">IF(K5426="Met","Yes",IF(K5427="Met","Yes","No"))</f>
        <v>No</v>
      </c>
      <c r="L5428" s="60" t="str">
        <f t="shared" si="6941"/>
        <v>No</v>
      </c>
      <c r="M5428" s="5" t="s">
        <v>18</v>
      </c>
      <c r="N5428" s="14" t="s">
        <v>2503</v>
      </c>
      <c r="O5428" s="5"/>
      <c r="P5428" s="44" t="str">
        <f t="shared" ref="P5428" si="6942">IF(H5432="Yes",IF(I5432="Yes","Yes","No"),"No")</f>
        <v>Yes</v>
      </c>
      <c r="Q5428" s="108" t="s">
        <v>2758</v>
      </c>
      <c r="R5428" s="5" t="s">
        <v>1</v>
      </c>
      <c r="S5428" s="5" t="s">
        <v>5</v>
      </c>
      <c r="T5428" s="5" t="s">
        <v>3</v>
      </c>
      <c r="U5428" s="5">
        <v>1292</v>
      </c>
      <c r="V5428" s="5">
        <v>76.86</v>
      </c>
      <c r="W5428" s="5">
        <v>81.8</v>
      </c>
      <c r="X5428" s="8">
        <f t="shared" si="6877"/>
        <v>-4.9399999999999977</v>
      </c>
      <c r="Y5428" s="14">
        <v>1197</v>
      </c>
      <c r="Z5428" s="5">
        <v>78.61</v>
      </c>
      <c r="AA5428" s="5">
        <v>83.21</v>
      </c>
      <c r="AB5428" s="72">
        <f t="shared" si="6917"/>
        <v>-4.5999999999999943</v>
      </c>
      <c r="AC5428" s="53" t="s">
        <v>19</v>
      </c>
    </row>
    <row r="5429" spans="1:29" x14ac:dyDescent="0.25">
      <c r="A5429" s="53">
        <v>7207048</v>
      </c>
      <c r="B5429" s="89" t="s">
        <v>2702</v>
      </c>
      <c r="C5429" s="53" t="s">
        <v>873</v>
      </c>
      <c r="D5429" s="49" t="s">
        <v>2507</v>
      </c>
      <c r="E5429" s="47">
        <f>VLOOKUP('2012 Accountability Database'!A5426,Dems1112!$A$2:$G$1082,3)</f>
        <v>0.56999999999999995</v>
      </c>
      <c r="F5429" s="66"/>
      <c r="G5429" s="52"/>
      <c r="M5429" s="1" t="s">
        <v>18</v>
      </c>
      <c r="N5429" s="14" t="s">
        <v>2504</v>
      </c>
      <c r="O5429" s="5"/>
      <c r="P5429" s="44" t="str">
        <f t="shared" ref="P5429" si="6943">IF(K5432="Yes",IF(L5432="Yes","Yes","No"),"No")</f>
        <v>Yes</v>
      </c>
      <c r="Q5429" s="108"/>
      <c r="R5429" s="5" t="s">
        <v>1</v>
      </c>
      <c r="S5429" s="1" t="s">
        <v>5</v>
      </c>
      <c r="T5429" s="1" t="s">
        <v>7</v>
      </c>
      <c r="U5429" s="5">
        <v>902</v>
      </c>
      <c r="V5429" s="1">
        <v>68.63</v>
      </c>
      <c r="W5429" s="1">
        <v>75.53</v>
      </c>
      <c r="X5429" s="6">
        <f t="shared" si="6877"/>
        <v>-6.9000000000000057</v>
      </c>
      <c r="Y5429" s="14">
        <v>818</v>
      </c>
      <c r="Z5429" s="1">
        <v>70.66</v>
      </c>
      <c r="AA5429" s="1">
        <v>77.08</v>
      </c>
      <c r="AB5429" s="72">
        <f t="shared" si="6917"/>
        <v>-6.4200000000000017</v>
      </c>
      <c r="AC5429" s="53" t="s">
        <v>19</v>
      </c>
    </row>
    <row r="5430" spans="1:29" x14ac:dyDescent="0.25">
      <c r="A5430" s="53">
        <v>7207048</v>
      </c>
      <c r="B5430" s="89" t="s">
        <v>2702</v>
      </c>
      <c r="C5430" s="53" t="s">
        <v>873</v>
      </c>
      <c r="D5430" s="50" t="s">
        <v>2508</v>
      </c>
      <c r="E5430" s="47">
        <f>VLOOKUP('2012 Accountability Database'!A5426,Dems1112!$A$2:$G$1082,4)</f>
        <v>0.65</v>
      </c>
      <c r="F5430" s="65" t="s">
        <v>2486</v>
      </c>
      <c r="G5430" s="62"/>
      <c r="H5430" s="13" t="str">
        <f>IF(V5430&gt;94,"Met",IF(X5430="--","n/a",IF(X5430&gt;=0,"Met","Did Not Meet")))</f>
        <v>Met</v>
      </c>
      <c r="I5430" s="13" t="str">
        <f>IF(V5431&gt;94,"Met",IF(X5431="--","n/a",IF(X5431&gt;=0,"Met","Did Not Meet")))</f>
        <v>Met</v>
      </c>
      <c r="J5430" s="13"/>
      <c r="K5430" s="13" t="str">
        <f>IF(Z5430&gt;94,"Met",IF(AB5430="--","n/a",IF(AB5430&gt;=0,"Met","Did Not Meet")))</f>
        <v>Met</v>
      </c>
      <c r="L5430" s="13" t="str">
        <f>IF(Z5431&gt;94,"Met",IF(AB5431="--","n/a",IF(AB5431&gt;=0,"Met","Did Not Meet")))</f>
        <v>Met</v>
      </c>
      <c r="M5430" s="1" t="s">
        <v>18</v>
      </c>
      <c r="N5430" s="68" t="s">
        <v>2497</v>
      </c>
      <c r="O5430" s="35"/>
      <c r="P5430" s="44"/>
      <c r="Q5430" s="108"/>
      <c r="R5430" s="5" t="s">
        <v>6</v>
      </c>
      <c r="S5430" s="1" t="s">
        <v>2</v>
      </c>
      <c r="T5430" s="1" t="s">
        <v>3</v>
      </c>
      <c r="U5430" s="5">
        <v>868</v>
      </c>
      <c r="V5430" s="1">
        <v>78.69</v>
      </c>
      <c r="W5430" s="1">
        <v>71.37</v>
      </c>
      <c r="X5430" s="9">
        <f t="shared" si="6877"/>
        <v>7.3199999999999932</v>
      </c>
      <c r="Y5430" s="14">
        <v>414</v>
      </c>
      <c r="Z5430" s="1">
        <v>69.81</v>
      </c>
      <c r="AA5430" s="1">
        <v>64.150000000000006</v>
      </c>
      <c r="AB5430" s="71">
        <f t="shared" si="6917"/>
        <v>5.6599999999999966</v>
      </c>
      <c r="AC5430" s="53" t="s">
        <v>19</v>
      </c>
    </row>
    <row r="5431" spans="1:29" x14ac:dyDescent="0.25">
      <c r="A5431" s="53">
        <v>7207048</v>
      </c>
      <c r="B5431" s="89" t="s">
        <v>2702</v>
      </c>
      <c r="C5431" s="53" t="s">
        <v>873</v>
      </c>
      <c r="D5431" s="50" t="s">
        <v>974</v>
      </c>
      <c r="E5431" s="47" t="str">
        <f>VLOOKUP('2012 Accountability Database'!A5426,Dems1112!$A$2:$G$1082,5)</f>
        <v>8-9</v>
      </c>
      <c r="F5431" s="65" t="s">
        <v>2487</v>
      </c>
      <c r="G5431" s="62"/>
      <c r="H5431" s="13" t="str">
        <f>IF(V5432&gt;94,"Met",IF(X5432="--","n/a",IF(X5432&gt;=0,"Met","Did Not Meet")))</f>
        <v>Met</v>
      </c>
      <c r="I5431" s="13" t="str">
        <f>IF(V5433&gt;94,"Met",IF(X5433="--","n/a",IF(X5433&gt;=0,"Met","Did Not Meet")))</f>
        <v>Met</v>
      </c>
      <c r="J5431" s="13"/>
      <c r="K5431" s="13" t="str">
        <f>IF(Z5432&gt;94,"Met",IF(AB5432="--","n/a",IF(AB5432&gt;=0,"Met","Did Not Meet")))</f>
        <v>Did Not Meet</v>
      </c>
      <c r="L5431" s="13" t="str">
        <f>IF(Z5433&gt;94,"Met",IF(AB5433="--","n/a",IF(AB5433&gt;=0,"Met","Did Not Meet")))</f>
        <v>Did Not Meet</v>
      </c>
      <c r="M5431" s="1" t="s">
        <v>18</v>
      </c>
      <c r="N5431" s="14"/>
      <c r="O5431" s="35" t="s">
        <v>2506</v>
      </c>
      <c r="P5431" s="83" t="str">
        <f t="shared" ref="P5431" si="6944">IF(P5426="No"," ", IF(P5428="No"," ",IF(P5427="No", " ",IF(P5429="No"," ","X"))))</f>
        <v xml:space="preserve"> </v>
      </c>
      <c r="Q5431" s="108"/>
      <c r="R5431" s="5" t="s">
        <v>6</v>
      </c>
      <c r="S5431" s="1" t="s">
        <v>2</v>
      </c>
      <c r="T5431" s="1" t="s">
        <v>7</v>
      </c>
      <c r="U5431" s="5">
        <v>602</v>
      </c>
      <c r="V5431" s="1">
        <v>72.260000000000005</v>
      </c>
      <c r="W5431" s="1">
        <v>62.16</v>
      </c>
      <c r="X5431" s="9">
        <f t="shared" si="6877"/>
        <v>10.100000000000009</v>
      </c>
      <c r="Y5431" s="14">
        <v>291</v>
      </c>
      <c r="Z5431" s="1">
        <v>61.86</v>
      </c>
      <c r="AA5431" s="1">
        <v>53.19</v>
      </c>
      <c r="AB5431" s="71">
        <f t="shared" si="6917"/>
        <v>8.6700000000000017</v>
      </c>
      <c r="AC5431" s="53" t="s">
        <v>19</v>
      </c>
    </row>
    <row r="5432" spans="1:29" ht="15.75" x14ac:dyDescent="0.25">
      <c r="A5432" s="53">
        <v>7207048</v>
      </c>
      <c r="B5432" s="89" t="s">
        <v>2702</v>
      </c>
      <c r="C5432" s="53" t="s">
        <v>873</v>
      </c>
      <c r="D5432" s="50" t="s">
        <v>975</v>
      </c>
      <c r="E5432" s="48" t="str">
        <f>VLOOKUP('2012 Accountability Database'!A5426,Dems1112!$A$2:$G$1082,6)</f>
        <v>1 (Northwest AR)</v>
      </c>
      <c r="F5432" s="66"/>
      <c r="G5432" s="63" t="s">
        <v>2488</v>
      </c>
      <c r="H5432" s="61" t="str">
        <f t="shared" ref="H5432:I5432" si="6945">IF(H5430="Met","Yes",IF(H5431="Met","Yes","No"))</f>
        <v>Yes</v>
      </c>
      <c r="I5432" s="61" t="str">
        <f t="shared" si="6945"/>
        <v>Yes</v>
      </c>
      <c r="J5432" s="55"/>
      <c r="K5432" s="61" t="str">
        <f t="shared" ref="K5432:L5432" si="6946">IF(K5430="Met","Yes",IF(K5431="Met","Yes","No"))</f>
        <v>Yes</v>
      </c>
      <c r="L5432" s="61" t="str">
        <f t="shared" si="6946"/>
        <v>Yes</v>
      </c>
      <c r="M5432" s="1" t="s">
        <v>18</v>
      </c>
      <c r="N5432" s="14"/>
      <c r="O5432" s="35" t="s">
        <v>2505</v>
      </c>
      <c r="P5432" s="83" t="str">
        <f t="shared" ref="P5432" si="6947">IF(P5431="X"," ",IF(P5433="X"," ","X"))</f>
        <v xml:space="preserve"> </v>
      </c>
      <c r="Q5432" s="94" t="s">
        <v>2759</v>
      </c>
      <c r="R5432" s="5" t="s">
        <v>6</v>
      </c>
      <c r="S5432" s="1" t="s">
        <v>5</v>
      </c>
      <c r="T5432" s="1" t="s">
        <v>3</v>
      </c>
      <c r="U5432" s="5">
        <v>2471</v>
      </c>
      <c r="V5432" s="1">
        <v>72.28</v>
      </c>
      <c r="W5432" s="1">
        <v>71.37</v>
      </c>
      <c r="X5432" s="9">
        <f t="shared" si="6877"/>
        <v>0.90999999999999659</v>
      </c>
      <c r="Y5432" s="14">
        <v>1212</v>
      </c>
      <c r="Z5432" s="1">
        <v>62.21</v>
      </c>
      <c r="AA5432" s="1">
        <v>64.150000000000006</v>
      </c>
      <c r="AB5432" s="72">
        <f t="shared" si="6917"/>
        <v>-1.9400000000000048</v>
      </c>
      <c r="AC5432" s="53" t="s">
        <v>19</v>
      </c>
    </row>
    <row r="5433" spans="1:29" x14ac:dyDescent="0.25">
      <c r="A5433" s="54">
        <v>7207048</v>
      </c>
      <c r="B5433" s="90" t="s">
        <v>2702</v>
      </c>
      <c r="C5433" s="54" t="s">
        <v>873</v>
      </c>
      <c r="D5433" s="4"/>
      <c r="E5433" s="4"/>
      <c r="F5433" s="67"/>
      <c r="G5433" s="64"/>
      <c r="H5433" s="43"/>
      <c r="I5433" s="43"/>
      <c r="J5433" s="43"/>
      <c r="K5433" s="43"/>
      <c r="L5433" s="43"/>
      <c r="M5433" s="4" t="s">
        <v>18</v>
      </c>
      <c r="N5433" s="15"/>
      <c r="O5433" s="38" t="s">
        <v>2482</v>
      </c>
      <c r="P5433" s="84" t="str">
        <f>IF(E5427="Achieving School"," ","X")</f>
        <v>X</v>
      </c>
      <c r="Q5433" s="91"/>
      <c r="R5433" s="4" t="s">
        <v>6</v>
      </c>
      <c r="S5433" s="4" t="s">
        <v>5</v>
      </c>
      <c r="T5433" s="4" t="s">
        <v>7</v>
      </c>
      <c r="U5433" s="4">
        <v>1690</v>
      </c>
      <c r="V5433" s="4">
        <v>63.37</v>
      </c>
      <c r="W5433" s="4">
        <v>62.16</v>
      </c>
      <c r="X5433" s="10">
        <f t="shared" si="6877"/>
        <v>1.2100000000000009</v>
      </c>
      <c r="Y5433" s="15">
        <v>833</v>
      </c>
      <c r="Z5433" s="4">
        <v>51.02</v>
      </c>
      <c r="AA5433" s="4">
        <v>53.19</v>
      </c>
      <c r="AB5433" s="73">
        <f t="shared" si="6917"/>
        <v>-2.1699999999999946</v>
      </c>
      <c r="AC5433" s="54" t="s">
        <v>19</v>
      </c>
    </row>
    <row r="5434" spans="1:29" x14ac:dyDescent="0.25">
      <c r="A5434" s="1">
        <v>7207050</v>
      </c>
      <c r="B5434" s="87" t="s">
        <v>2702</v>
      </c>
      <c r="C5434" s="55" t="s">
        <v>874</v>
      </c>
      <c r="E5434" s="42"/>
      <c r="F5434" s="65" t="s">
        <v>2483</v>
      </c>
      <c r="G5434" s="62"/>
      <c r="H5434" s="37" t="str">
        <f>IF(V5434&gt;94,"Met",IF(X5434="--","n/a",IF(X5434&gt;=0,"Met","Did Not Meet")))</f>
        <v>Met</v>
      </c>
      <c r="I5434" s="37" t="str">
        <f>IF(V5435&gt;94,"Met",IF(X5435="--","n/a",IF(X5435&gt;=0,"Met","Did Not Meet")))</f>
        <v>Met</v>
      </c>
      <c r="K5434" s="13" t="str">
        <f>IF(Z5434&gt;94,"Met",IF(AB5434="--","n/a",IF(AB5434&gt;=0,"Met","Did Not Meet")))</f>
        <v>Met</v>
      </c>
      <c r="L5434" s="13" t="str">
        <f>IF(Z5435&gt;94,"Met",IF(AB5435="--","n/a",IF(AB5435&gt;=0,"Met","Did Not Meet")))</f>
        <v>Met</v>
      </c>
      <c r="M5434" s="1" t="s">
        <v>18</v>
      </c>
      <c r="N5434" s="14" t="s">
        <v>2502</v>
      </c>
      <c r="O5434" s="5"/>
      <c r="P5434" s="44" t="str">
        <f t="shared" ref="P5434" si="6948">IF(H5436="Yes",IF(I5436="Yes","Yes","No"),"No")</f>
        <v>Yes</v>
      </c>
      <c r="Q5434" s="93"/>
      <c r="R5434" s="5" t="s">
        <v>1</v>
      </c>
      <c r="S5434" s="1" t="s">
        <v>2</v>
      </c>
      <c r="T5434" s="1" t="s">
        <v>3</v>
      </c>
      <c r="U5434" s="5">
        <v>228</v>
      </c>
      <c r="V5434" s="1">
        <v>73.25</v>
      </c>
      <c r="W5434" s="1">
        <v>71.13</v>
      </c>
      <c r="X5434" s="9">
        <f t="shared" si="6877"/>
        <v>2.1200000000000045</v>
      </c>
      <c r="Y5434" s="14">
        <v>154</v>
      </c>
      <c r="Z5434" s="1">
        <v>80.52</v>
      </c>
      <c r="AA5434" s="1">
        <v>77.08</v>
      </c>
      <c r="AB5434" s="71">
        <f t="shared" si="6917"/>
        <v>3.4399999999999977</v>
      </c>
      <c r="AC5434" s="36" t="s">
        <v>19</v>
      </c>
    </row>
    <row r="5435" spans="1:29" ht="15.75" x14ac:dyDescent="0.25">
      <c r="A5435" s="53">
        <v>7207050</v>
      </c>
      <c r="B5435" s="89" t="s">
        <v>2702</v>
      </c>
      <c r="C5435" s="53" t="s">
        <v>874</v>
      </c>
      <c r="D5435" s="49" t="s">
        <v>2498</v>
      </c>
      <c r="E5435" s="34" t="str">
        <f>M5434</f>
        <v>Needs Improvement Focus School</v>
      </c>
      <c r="F5435" s="65" t="s">
        <v>2484</v>
      </c>
      <c r="G5435" s="62"/>
      <c r="H5435" s="13" t="str">
        <f>IF(V5436&gt;94,"Met",IF(X5436="--","n/a",IF(X5436&gt;=0,"Met","Did Not Meet")))</f>
        <v>Did Not Meet</v>
      </c>
      <c r="I5435" s="13" t="str">
        <f>IF(V5437&gt;94,"Met",IF(X5437="--","n/a",IF(X5437&gt;=0,"Met","Did Not Meet")))</f>
        <v>Did Not Meet</v>
      </c>
      <c r="K5435" s="13" t="str">
        <f>IF(Z5436&gt;94,"Met",IF(AB5436="--","n/a",IF(AB5436&gt;=0,"Met","Did Not Meet")))</f>
        <v>Met</v>
      </c>
      <c r="L5435" s="13" t="str">
        <f>IF(Z5437&gt;94,"Met",IF(AB5437="--","n/a",IF(AB5437&gt;=0,"Met","Did Not Meet")))</f>
        <v>Met</v>
      </c>
      <c r="M5435" s="1" t="s">
        <v>18</v>
      </c>
      <c r="N5435" s="14" t="s">
        <v>2501</v>
      </c>
      <c r="O5435" s="5"/>
      <c r="P5435" s="44" t="str">
        <f t="shared" ref="P5435" si="6949">IF(K5436="Yes",IF(L5436="Yes","Yes","No"),"No")</f>
        <v>Yes</v>
      </c>
      <c r="Q5435" s="94" t="s">
        <v>2759</v>
      </c>
      <c r="R5435" s="5" t="s">
        <v>1</v>
      </c>
      <c r="S5435" s="1" t="s">
        <v>2</v>
      </c>
      <c r="T5435" s="1" t="s">
        <v>7</v>
      </c>
      <c r="U5435" s="5">
        <v>222</v>
      </c>
      <c r="V5435" s="1">
        <v>72.52</v>
      </c>
      <c r="W5435" s="1">
        <v>71.069999999999993</v>
      </c>
      <c r="X5435" s="9">
        <f t="shared" si="6877"/>
        <v>1.4500000000000028</v>
      </c>
      <c r="Y5435" s="14">
        <v>150</v>
      </c>
      <c r="Z5435" s="1">
        <v>80.67</v>
      </c>
      <c r="AA5435" s="1">
        <v>76.599999999999994</v>
      </c>
      <c r="AB5435" s="71">
        <f t="shared" si="6917"/>
        <v>4.0700000000000074</v>
      </c>
      <c r="AC5435" s="53" t="s">
        <v>19</v>
      </c>
    </row>
    <row r="5436" spans="1:29" ht="15" customHeight="1" x14ac:dyDescent="0.25">
      <c r="A5436" s="53">
        <v>7207050</v>
      </c>
      <c r="B5436" s="89" t="s">
        <v>2702</v>
      </c>
      <c r="C5436" s="53" t="s">
        <v>874</v>
      </c>
      <c r="D5436" s="49" t="s">
        <v>2499</v>
      </c>
      <c r="E5436" s="35" t="str">
        <f>VLOOKUP('2012 Accountability Database'!$A5434,'2011 AYP'!A$2:B$1072,2)</f>
        <v xml:space="preserve"> A (Alert)</v>
      </c>
      <c r="F5436" s="66"/>
      <c r="G5436" s="63" t="s">
        <v>2485</v>
      </c>
      <c r="H5436" s="60" t="str">
        <f t="shared" ref="H5436:I5436" si="6950">IF(H5434="Met","Yes",IF(H5435="Met","Yes","No"))</f>
        <v>Yes</v>
      </c>
      <c r="I5436" s="60" t="str">
        <f t="shared" si="6950"/>
        <v>Yes</v>
      </c>
      <c r="J5436" s="42"/>
      <c r="K5436" s="60" t="str">
        <f t="shared" ref="K5436:L5436" si="6951">IF(K5434="Met","Yes",IF(K5435="Met","Yes","No"))</f>
        <v>Yes</v>
      </c>
      <c r="L5436" s="60" t="str">
        <f t="shared" si="6951"/>
        <v>Yes</v>
      </c>
      <c r="M5436" s="5" t="s">
        <v>18</v>
      </c>
      <c r="N5436" s="14" t="s">
        <v>2503</v>
      </c>
      <c r="O5436" s="5"/>
      <c r="P5436" s="44" t="str">
        <f t="shared" ref="P5436" si="6952">IF(H5440="Yes",IF(I5440="Yes","Yes","No"),"No")</f>
        <v>Yes</v>
      </c>
      <c r="Q5436" s="108" t="s">
        <v>2758</v>
      </c>
      <c r="R5436" s="5" t="s">
        <v>1</v>
      </c>
      <c r="S5436" s="5" t="s">
        <v>5</v>
      </c>
      <c r="T5436" s="5" t="s">
        <v>3</v>
      </c>
      <c r="U5436" s="5">
        <v>702</v>
      </c>
      <c r="V5436" s="5">
        <v>67.38</v>
      </c>
      <c r="W5436" s="5">
        <v>71.13</v>
      </c>
      <c r="X5436" s="8">
        <f t="shared" si="6877"/>
        <v>-3.75</v>
      </c>
      <c r="Y5436" s="14">
        <v>423</v>
      </c>
      <c r="Z5436" s="5">
        <v>79.430000000000007</v>
      </c>
      <c r="AA5436" s="5">
        <v>77.08</v>
      </c>
      <c r="AB5436" s="71">
        <f t="shared" si="6917"/>
        <v>2.3500000000000085</v>
      </c>
      <c r="AC5436" s="53" t="s">
        <v>19</v>
      </c>
    </row>
    <row r="5437" spans="1:29" x14ac:dyDescent="0.25">
      <c r="A5437" s="53">
        <v>7207050</v>
      </c>
      <c r="B5437" s="89" t="s">
        <v>2702</v>
      </c>
      <c r="C5437" s="53" t="s">
        <v>874</v>
      </c>
      <c r="D5437" s="49" t="s">
        <v>2507</v>
      </c>
      <c r="E5437" s="47">
        <f>VLOOKUP('2012 Accountability Database'!A5434,Dems1112!$A$2:$G$1082,3)</f>
        <v>0.9</v>
      </c>
      <c r="F5437" s="66"/>
      <c r="G5437" s="52"/>
      <c r="M5437" s="1" t="s">
        <v>18</v>
      </c>
      <c r="N5437" s="14" t="s">
        <v>2504</v>
      </c>
      <c r="O5437" s="5"/>
      <c r="P5437" s="44" t="str">
        <f t="shared" ref="P5437" si="6953">IF(K5440="Yes",IF(L5440="Yes","Yes","No"),"No")</f>
        <v>No</v>
      </c>
      <c r="Q5437" s="108"/>
      <c r="R5437" s="5" t="s">
        <v>1</v>
      </c>
      <c r="S5437" s="1" t="s">
        <v>5</v>
      </c>
      <c r="T5437" s="1" t="s">
        <v>7</v>
      </c>
      <c r="U5437" s="5">
        <v>666</v>
      </c>
      <c r="V5437" s="1">
        <v>66.22</v>
      </c>
      <c r="W5437" s="1">
        <v>71.069999999999993</v>
      </c>
      <c r="X5437" s="6">
        <f t="shared" si="6877"/>
        <v>-4.8499999999999943</v>
      </c>
      <c r="Y5437" s="14">
        <v>401</v>
      </c>
      <c r="Z5437" s="1">
        <v>78.8</v>
      </c>
      <c r="AA5437" s="1">
        <v>76.599999999999994</v>
      </c>
      <c r="AB5437" s="71">
        <f t="shared" si="6917"/>
        <v>2.2000000000000028</v>
      </c>
      <c r="AC5437" s="53" t="s">
        <v>19</v>
      </c>
    </row>
    <row r="5438" spans="1:29" x14ac:dyDescent="0.25">
      <c r="A5438" s="53">
        <v>7207050</v>
      </c>
      <c r="B5438" s="89" t="s">
        <v>2702</v>
      </c>
      <c r="C5438" s="53" t="s">
        <v>874</v>
      </c>
      <c r="D5438" s="50" t="s">
        <v>2508</v>
      </c>
      <c r="E5438" s="47">
        <f>VLOOKUP('2012 Accountability Database'!A5434,Dems1112!$A$2:$G$1082,4)</f>
        <v>0.93</v>
      </c>
      <c r="F5438" s="65" t="s">
        <v>2486</v>
      </c>
      <c r="G5438" s="62"/>
      <c r="H5438" s="13" t="str">
        <f>IF(V5438&gt;94,"Met",IF(X5438="--","n/a",IF(X5438&gt;=0,"Met","Did Not Meet")))</f>
        <v>Met</v>
      </c>
      <c r="I5438" s="13" t="str">
        <f>IF(V5439&gt;94,"Met",IF(X5439="--","n/a",IF(X5439&gt;=0,"Met","Did Not Meet")))</f>
        <v>Met</v>
      </c>
      <c r="J5438" s="13"/>
      <c r="K5438" s="13" t="str">
        <f>IF(Z5438&gt;94,"Met",IF(AB5438="--","n/a",IF(AB5438&gt;=0,"Met","Did Not Meet")))</f>
        <v>Did Not Meet</v>
      </c>
      <c r="L5438" s="13" t="str">
        <f>IF(Z5439&gt;94,"Met",IF(AB5439="--","n/a",IF(AB5439&gt;=0,"Met","Did Not Meet")))</f>
        <v>Did Not Meet</v>
      </c>
      <c r="M5438" s="5" t="s">
        <v>18</v>
      </c>
      <c r="N5438" s="68" t="s">
        <v>2497</v>
      </c>
      <c r="O5438" s="35"/>
      <c r="P5438" s="44"/>
      <c r="Q5438" s="108"/>
      <c r="R5438" s="5" t="s">
        <v>6</v>
      </c>
      <c r="S5438" s="5" t="s">
        <v>2</v>
      </c>
      <c r="T5438" s="5" t="s">
        <v>3</v>
      </c>
      <c r="U5438" s="5">
        <v>228</v>
      </c>
      <c r="V5438" s="5">
        <v>67.11</v>
      </c>
      <c r="W5438" s="5">
        <v>66.069999999999993</v>
      </c>
      <c r="X5438" s="11">
        <f t="shared" si="6877"/>
        <v>1.0400000000000063</v>
      </c>
      <c r="Y5438" s="14">
        <v>157</v>
      </c>
      <c r="Z5438" s="5">
        <v>43.95</v>
      </c>
      <c r="AA5438" s="5">
        <v>58.45</v>
      </c>
      <c r="AB5438" s="72">
        <f t="shared" si="6917"/>
        <v>-14.5</v>
      </c>
      <c r="AC5438" s="53" t="s">
        <v>19</v>
      </c>
    </row>
    <row r="5439" spans="1:29" x14ac:dyDescent="0.25">
      <c r="A5439" s="53">
        <v>7207050</v>
      </c>
      <c r="B5439" s="89" t="s">
        <v>2702</v>
      </c>
      <c r="C5439" s="53" t="s">
        <v>874</v>
      </c>
      <c r="D5439" s="50" t="s">
        <v>974</v>
      </c>
      <c r="E5439" s="47" t="str">
        <f>VLOOKUP('2012 Accountability Database'!A5434,Dems1112!$A$2:$G$1082,5)</f>
        <v>K-5</v>
      </c>
      <c r="F5439" s="65" t="s">
        <v>2487</v>
      </c>
      <c r="G5439" s="62"/>
      <c r="H5439" s="13" t="str">
        <f>IF(V5440&gt;94,"Met",IF(X5440="--","n/a",IF(X5440&gt;=0,"Met","Did Not Meet")))</f>
        <v>Did Not Meet</v>
      </c>
      <c r="I5439" s="13" t="str">
        <f>IF(V5441&gt;94,"Met",IF(X5441="--","n/a",IF(X5441&gt;=0,"Met","Did Not Meet")))</f>
        <v>Did Not Meet</v>
      </c>
      <c r="J5439" s="13"/>
      <c r="K5439" s="13" t="str">
        <f>IF(Z5440&gt;94,"Met",IF(AB5440="--","n/a",IF(AB5440&gt;=0,"Met","Did Not Meet")))</f>
        <v>Did Not Meet</v>
      </c>
      <c r="L5439" s="13" t="str">
        <f>IF(Z5441&gt;94,"Met",IF(AB5441="--","n/a",IF(AB5441&gt;=0,"Met","Did Not Meet")))</f>
        <v>Did Not Meet</v>
      </c>
      <c r="M5439" s="1" t="s">
        <v>18</v>
      </c>
      <c r="N5439" s="14"/>
      <c r="O5439" s="35" t="s">
        <v>2506</v>
      </c>
      <c r="P5439" s="83" t="str">
        <f t="shared" ref="P5439" si="6954">IF(P5434="No"," ", IF(P5436="No"," ",IF(P5435="No", " ",IF(P5437="No"," ","X"))))</f>
        <v xml:space="preserve"> </v>
      </c>
      <c r="Q5439" s="108"/>
      <c r="R5439" s="5" t="s">
        <v>6</v>
      </c>
      <c r="S5439" s="1" t="s">
        <v>2</v>
      </c>
      <c r="T5439" s="1" t="s">
        <v>7</v>
      </c>
      <c r="U5439" s="5">
        <v>222</v>
      </c>
      <c r="V5439" s="1">
        <v>66.22</v>
      </c>
      <c r="W5439" s="1">
        <v>65.44</v>
      </c>
      <c r="X5439" s="9">
        <f t="shared" si="6877"/>
        <v>0.78000000000000114</v>
      </c>
      <c r="Y5439" s="14">
        <v>153</v>
      </c>
      <c r="Z5439" s="1">
        <v>43.14</v>
      </c>
      <c r="AA5439" s="1">
        <v>57.7</v>
      </c>
      <c r="AB5439" s="72">
        <f t="shared" si="6917"/>
        <v>-14.560000000000002</v>
      </c>
      <c r="AC5439" s="53" t="s">
        <v>19</v>
      </c>
    </row>
    <row r="5440" spans="1:29" ht="15.75" x14ac:dyDescent="0.25">
      <c r="A5440" s="53">
        <v>7207050</v>
      </c>
      <c r="B5440" s="89" t="s">
        <v>2702</v>
      </c>
      <c r="C5440" s="53" t="s">
        <v>874</v>
      </c>
      <c r="D5440" s="50" t="s">
        <v>975</v>
      </c>
      <c r="E5440" s="48" t="str">
        <f>VLOOKUP('2012 Accountability Database'!A5434,Dems1112!$A$2:$G$1082,6)</f>
        <v>1 (Northwest AR)</v>
      </c>
      <c r="F5440" s="66"/>
      <c r="G5440" s="63" t="s">
        <v>2488</v>
      </c>
      <c r="H5440" s="61" t="str">
        <f t="shared" ref="H5440:I5440" si="6955">IF(H5438="Met","Yes",IF(H5439="Met","Yes","No"))</f>
        <v>Yes</v>
      </c>
      <c r="I5440" s="61" t="str">
        <f t="shared" si="6955"/>
        <v>Yes</v>
      </c>
      <c r="J5440" s="55"/>
      <c r="K5440" s="61" t="str">
        <f t="shared" ref="K5440:L5440" si="6956">IF(K5438="Met","Yes",IF(K5439="Met","Yes","No"))</f>
        <v>No</v>
      </c>
      <c r="L5440" s="61" t="str">
        <f t="shared" si="6956"/>
        <v>No</v>
      </c>
      <c r="M5440" s="1" t="s">
        <v>18</v>
      </c>
      <c r="N5440" s="14"/>
      <c r="O5440" s="35" t="s">
        <v>2505</v>
      </c>
      <c r="P5440" s="83" t="str">
        <f t="shared" ref="P5440" si="6957">IF(P5439="X"," ",IF(P5441="X"," ","X"))</f>
        <v xml:space="preserve"> </v>
      </c>
      <c r="Q5440" s="94" t="s">
        <v>2759</v>
      </c>
      <c r="R5440" s="5" t="s">
        <v>6</v>
      </c>
      <c r="S5440" s="1" t="s">
        <v>5</v>
      </c>
      <c r="T5440" s="1" t="s">
        <v>3</v>
      </c>
      <c r="U5440" s="5">
        <v>703</v>
      </c>
      <c r="V5440" s="1">
        <v>65.430000000000007</v>
      </c>
      <c r="W5440" s="1">
        <v>66.069999999999993</v>
      </c>
      <c r="X5440" s="6">
        <f t="shared" si="6877"/>
        <v>-0.63999999999998636</v>
      </c>
      <c r="Y5440" s="14">
        <v>433</v>
      </c>
      <c r="Z5440" s="1">
        <v>50.58</v>
      </c>
      <c r="AA5440" s="1">
        <v>58.45</v>
      </c>
      <c r="AB5440" s="72">
        <f t="shared" si="6917"/>
        <v>-7.8700000000000045</v>
      </c>
      <c r="AC5440" s="53" t="s">
        <v>19</v>
      </c>
    </row>
    <row r="5441" spans="1:29" x14ac:dyDescent="0.25">
      <c r="A5441" s="54">
        <v>7207050</v>
      </c>
      <c r="B5441" s="90" t="s">
        <v>2702</v>
      </c>
      <c r="C5441" s="54" t="s">
        <v>874</v>
      </c>
      <c r="D5441" s="4"/>
      <c r="E5441" s="4"/>
      <c r="F5441" s="67"/>
      <c r="G5441" s="64"/>
      <c r="H5441" s="43"/>
      <c r="I5441" s="43"/>
      <c r="J5441" s="43"/>
      <c r="K5441" s="43"/>
      <c r="L5441" s="43"/>
      <c r="M5441" s="4" t="s">
        <v>18</v>
      </c>
      <c r="N5441" s="15"/>
      <c r="O5441" s="38" t="s">
        <v>2482</v>
      </c>
      <c r="P5441" s="84" t="str">
        <f>IF(E5435="Achieving School"," ","X")</f>
        <v>X</v>
      </c>
      <c r="Q5441" s="91"/>
      <c r="R5441" s="4" t="s">
        <v>6</v>
      </c>
      <c r="S5441" s="4" t="s">
        <v>5</v>
      </c>
      <c r="T5441" s="4" t="s">
        <v>7</v>
      </c>
      <c r="U5441" s="4">
        <v>667</v>
      </c>
      <c r="V5441" s="4">
        <v>64.02</v>
      </c>
      <c r="W5441" s="4">
        <v>65.44</v>
      </c>
      <c r="X5441" s="7">
        <f t="shared" si="6877"/>
        <v>-1.4200000000000017</v>
      </c>
      <c r="Y5441" s="15">
        <v>411</v>
      </c>
      <c r="Z5441" s="4">
        <v>49.15</v>
      </c>
      <c r="AA5441" s="4">
        <v>57.7</v>
      </c>
      <c r="AB5441" s="73">
        <f t="shared" si="6917"/>
        <v>-8.5500000000000043</v>
      </c>
      <c r="AC5441" s="54" t="s">
        <v>19</v>
      </c>
    </row>
    <row r="5442" spans="1:29" x14ac:dyDescent="0.25">
      <c r="A5442" s="1">
        <v>7207051</v>
      </c>
      <c r="B5442" s="87" t="s">
        <v>2702</v>
      </c>
      <c r="C5442" s="55" t="s">
        <v>875</v>
      </c>
      <c r="E5442" s="42"/>
      <c r="F5442" s="65" t="s">
        <v>2483</v>
      </c>
      <c r="G5442" s="62"/>
      <c r="H5442" s="37" t="str">
        <f>IF(V5442&gt;94,"Met",IF(X5442="--","n/a",IF(X5442&gt;=0,"Met","Did Not Meet")))</f>
        <v>Met</v>
      </c>
      <c r="I5442" s="37" t="str">
        <f>IF(V5443&gt;94,"Met",IF(X5443="--","n/a",IF(X5443&gt;=0,"Met","Did Not Meet")))</f>
        <v>Met</v>
      </c>
      <c r="K5442" s="13" t="str">
        <f>IF(Z5442&gt;94,"Met",IF(AB5442="--","n/a",IF(AB5442&gt;=0,"Met","Did Not Meet")))</f>
        <v>Met</v>
      </c>
      <c r="L5442" s="13" t="str">
        <f>IF(Z5443&gt;94,"Met",IF(AB5443="--","n/a",IF(AB5443&gt;=0,"Met","Did Not Meet")))</f>
        <v>Did Not Meet</v>
      </c>
      <c r="M5442" s="5" t="s">
        <v>4</v>
      </c>
      <c r="N5442" s="14" t="s">
        <v>2502</v>
      </c>
      <c r="O5442" s="5"/>
      <c r="P5442" s="44" t="str">
        <f t="shared" ref="P5442" si="6958">IF(H5444="Yes",IF(I5444="Yes","Yes","No"),"No")</f>
        <v>Yes</v>
      </c>
      <c r="Q5442" s="93"/>
      <c r="R5442" s="5" t="s">
        <v>1</v>
      </c>
      <c r="S5442" s="5" t="s">
        <v>2</v>
      </c>
      <c r="T5442" s="5" t="s">
        <v>3</v>
      </c>
      <c r="U5442" s="5">
        <v>280</v>
      </c>
      <c r="V5442" s="5">
        <v>87.5</v>
      </c>
      <c r="W5442" s="5">
        <v>84.49</v>
      </c>
      <c r="X5442" s="11">
        <f t="shared" ref="X5442:X5505" si="6959">V5442-W5442</f>
        <v>3.0100000000000051</v>
      </c>
      <c r="Y5442" s="14">
        <v>183</v>
      </c>
      <c r="Z5442" s="5">
        <v>88.52</v>
      </c>
      <c r="AA5442" s="5">
        <v>87.21</v>
      </c>
      <c r="AB5442" s="71">
        <f t="shared" si="6917"/>
        <v>1.3100000000000023</v>
      </c>
      <c r="AC5442" s="36"/>
    </row>
    <row r="5443" spans="1:29" ht="15.75" x14ac:dyDescent="0.25">
      <c r="A5443" s="53">
        <v>7207051</v>
      </c>
      <c r="B5443" s="89" t="s">
        <v>2702</v>
      </c>
      <c r="C5443" s="53" t="s">
        <v>875</v>
      </c>
      <c r="D5443" s="49" t="s">
        <v>2498</v>
      </c>
      <c r="E5443" s="34" t="str">
        <f>M5442</f>
        <v>Achieving School</v>
      </c>
      <c r="F5443" s="65" t="s">
        <v>2484</v>
      </c>
      <c r="G5443" s="62"/>
      <c r="H5443" s="13" t="str">
        <f>IF(V5444&gt;94,"Met",IF(X5444="--","n/a",IF(X5444&gt;=0,"Met","Did Not Meet")))</f>
        <v>Did Not Meet</v>
      </c>
      <c r="I5443" s="13" t="str">
        <f>IF(V5445&gt;94,"Met",IF(X5445="--","n/a",IF(X5445&gt;=0,"Met","Did Not Meet")))</f>
        <v>Did Not Meet</v>
      </c>
      <c r="K5443" s="13" t="str">
        <f>IF(Z5444&gt;94,"Met",IF(AB5444="--","n/a",IF(AB5444&gt;=0,"Met","Did Not Meet")))</f>
        <v>Did Not Meet</v>
      </c>
      <c r="L5443" s="13" t="str">
        <f>IF(Z5445&gt;94,"Met",IF(AB5445="--","n/a",IF(AB5445&gt;=0,"Met","Did Not Meet")))</f>
        <v>Did Not Meet</v>
      </c>
      <c r="M5443" s="1" t="s">
        <v>4</v>
      </c>
      <c r="N5443" s="14" t="s">
        <v>2501</v>
      </c>
      <c r="O5443" s="5"/>
      <c r="P5443" s="44" t="str">
        <f t="shared" ref="P5443" si="6960">IF(K5444="Yes",IF(L5444="Yes","Yes","No"),"No")</f>
        <v>No</v>
      </c>
      <c r="Q5443" s="94" t="s">
        <v>2759</v>
      </c>
      <c r="R5443" s="5" t="s">
        <v>1</v>
      </c>
      <c r="S5443" s="1" t="s">
        <v>2</v>
      </c>
      <c r="T5443" s="1" t="s">
        <v>7</v>
      </c>
      <c r="U5443" s="5">
        <v>215</v>
      </c>
      <c r="V5443" s="1">
        <v>84.65</v>
      </c>
      <c r="W5443" s="1">
        <v>80.430000000000007</v>
      </c>
      <c r="X5443" s="9">
        <f t="shared" si="6959"/>
        <v>4.2199999999999989</v>
      </c>
      <c r="Y5443" s="14">
        <v>138</v>
      </c>
      <c r="Z5443" s="1">
        <v>85.51</v>
      </c>
      <c r="AA5443" s="1">
        <v>86.48</v>
      </c>
      <c r="AB5443" s="72">
        <f t="shared" si="6917"/>
        <v>-0.96999999999999886</v>
      </c>
      <c r="AC5443" s="53"/>
    </row>
    <row r="5444" spans="1:29" ht="15" customHeight="1" x14ac:dyDescent="0.25">
      <c r="A5444" s="53">
        <v>7207051</v>
      </c>
      <c r="B5444" s="89" t="s">
        <v>2702</v>
      </c>
      <c r="C5444" s="53" t="s">
        <v>875</v>
      </c>
      <c r="D5444" s="49" t="s">
        <v>2499</v>
      </c>
      <c r="E5444" s="35" t="str">
        <f>VLOOKUP('2012 Accountability Database'!$A5442,'2011 AYP'!A$2:B$1072,2)</f>
        <v>SI_1 (School Improvement Year 1)</v>
      </c>
      <c r="F5444" s="66"/>
      <c r="G5444" s="63" t="s">
        <v>2485</v>
      </c>
      <c r="H5444" s="60" t="str">
        <f t="shared" ref="H5444:I5444" si="6961">IF(H5442="Met","Yes",IF(H5443="Met","Yes","No"))</f>
        <v>Yes</v>
      </c>
      <c r="I5444" s="60" t="str">
        <f t="shared" si="6961"/>
        <v>Yes</v>
      </c>
      <c r="J5444" s="42"/>
      <c r="K5444" s="60" t="str">
        <f t="shared" ref="K5444:L5444" si="6962">IF(K5442="Met","Yes",IF(K5443="Met","Yes","No"))</f>
        <v>Yes</v>
      </c>
      <c r="L5444" s="60" t="str">
        <f t="shared" si="6962"/>
        <v>No</v>
      </c>
      <c r="M5444" s="1" t="s">
        <v>4</v>
      </c>
      <c r="N5444" s="14" t="s">
        <v>2503</v>
      </c>
      <c r="O5444" s="5"/>
      <c r="P5444" s="44" t="str">
        <f t="shared" ref="P5444" si="6963">IF(H5448="Yes",IF(I5448="Yes","Yes","No"),"No")</f>
        <v>Yes</v>
      </c>
      <c r="Q5444" s="108" t="s">
        <v>2758</v>
      </c>
      <c r="R5444" s="5" t="s">
        <v>1</v>
      </c>
      <c r="S5444" s="1" t="s">
        <v>5</v>
      </c>
      <c r="T5444" s="1" t="s">
        <v>3</v>
      </c>
      <c r="U5444" s="5">
        <v>839</v>
      </c>
      <c r="V5444" s="1">
        <v>82.96</v>
      </c>
      <c r="W5444" s="1">
        <v>84.49</v>
      </c>
      <c r="X5444" s="6">
        <f t="shared" si="6959"/>
        <v>-1.5300000000000011</v>
      </c>
      <c r="Y5444" s="14">
        <v>551</v>
      </c>
      <c r="Z5444" s="1">
        <v>84.39</v>
      </c>
      <c r="AA5444" s="1">
        <v>87.21</v>
      </c>
      <c r="AB5444" s="72">
        <f t="shared" si="6917"/>
        <v>-2.8199999999999932</v>
      </c>
      <c r="AC5444" s="53"/>
    </row>
    <row r="5445" spans="1:29" x14ac:dyDescent="0.25">
      <c r="A5445" s="53">
        <v>7207051</v>
      </c>
      <c r="B5445" s="89" t="s">
        <v>2702</v>
      </c>
      <c r="C5445" s="53" t="s">
        <v>875</v>
      </c>
      <c r="D5445" s="49" t="s">
        <v>2507</v>
      </c>
      <c r="E5445" s="47">
        <f>VLOOKUP('2012 Accountability Database'!A5442,Dems1112!$A$2:$G$1082,3)</f>
        <v>0.56999999999999995</v>
      </c>
      <c r="F5445" s="66"/>
      <c r="G5445" s="52"/>
      <c r="M5445" s="1" t="s">
        <v>4</v>
      </c>
      <c r="N5445" s="14" t="s">
        <v>2504</v>
      </c>
      <c r="O5445" s="5"/>
      <c r="P5445" s="44" t="str">
        <f t="shared" ref="P5445" si="6964">IF(K5448="Yes",IF(L5448="Yes","Yes","No"),"No")</f>
        <v>Yes</v>
      </c>
      <c r="Q5445" s="108"/>
      <c r="R5445" s="5" t="s">
        <v>1</v>
      </c>
      <c r="S5445" s="1" t="s">
        <v>5</v>
      </c>
      <c r="T5445" s="1" t="s">
        <v>7</v>
      </c>
      <c r="U5445" s="5">
        <v>610</v>
      </c>
      <c r="V5445" s="1">
        <v>78.03</v>
      </c>
      <c r="W5445" s="1">
        <v>80.430000000000007</v>
      </c>
      <c r="X5445" s="6">
        <f t="shared" si="6959"/>
        <v>-2.4000000000000057</v>
      </c>
      <c r="Y5445" s="14">
        <v>396</v>
      </c>
      <c r="Z5445" s="1">
        <v>82.07</v>
      </c>
      <c r="AA5445" s="1">
        <v>86.48</v>
      </c>
      <c r="AB5445" s="72">
        <f t="shared" si="6917"/>
        <v>-4.4100000000000108</v>
      </c>
      <c r="AC5445" s="53"/>
    </row>
    <row r="5446" spans="1:29" x14ac:dyDescent="0.25">
      <c r="A5446" s="53">
        <v>7207051</v>
      </c>
      <c r="B5446" s="89" t="s">
        <v>2702</v>
      </c>
      <c r="C5446" s="53" t="s">
        <v>875</v>
      </c>
      <c r="D5446" s="50" t="s">
        <v>2508</v>
      </c>
      <c r="E5446" s="47">
        <f>VLOOKUP('2012 Accountability Database'!A5442,Dems1112!$A$2:$G$1082,4)</f>
        <v>0.72</v>
      </c>
      <c r="F5446" s="65" t="s">
        <v>2486</v>
      </c>
      <c r="G5446" s="62"/>
      <c r="H5446" s="13" t="str">
        <f>IF(V5446&gt;94,"Met",IF(X5446="--","n/a",IF(X5446&gt;=0,"Met","Did Not Meet")))</f>
        <v>Met</v>
      </c>
      <c r="I5446" s="13" t="str">
        <f>IF(V5447&gt;94,"Met",IF(X5447="--","n/a",IF(X5447&gt;=0,"Met","Did Not Meet")))</f>
        <v>Met</v>
      </c>
      <c r="J5446" s="13"/>
      <c r="K5446" s="13" t="str">
        <f>IF(Z5446&gt;94,"Met",IF(AB5446="--","n/a",IF(AB5446&gt;=0,"Met","Did Not Meet")))</f>
        <v>Met</v>
      </c>
      <c r="L5446" s="13" t="str">
        <f>IF(Z5447&gt;94,"Met",IF(AB5447="--","n/a",IF(AB5447&gt;=0,"Met","Did Not Meet")))</f>
        <v>Met</v>
      </c>
      <c r="M5446" s="5" t="s">
        <v>4</v>
      </c>
      <c r="N5446" s="68" t="s">
        <v>2497</v>
      </c>
      <c r="O5446" s="35"/>
      <c r="P5446" s="44"/>
      <c r="Q5446" s="108"/>
      <c r="R5446" s="5" t="s">
        <v>6</v>
      </c>
      <c r="S5446" s="5" t="s">
        <v>2</v>
      </c>
      <c r="T5446" s="5" t="s">
        <v>3</v>
      </c>
      <c r="U5446" s="5">
        <v>280</v>
      </c>
      <c r="V5446" s="5">
        <v>83.93</v>
      </c>
      <c r="W5446" s="5">
        <v>78.63</v>
      </c>
      <c r="X5446" s="11">
        <f t="shared" si="6959"/>
        <v>5.3000000000000114</v>
      </c>
      <c r="Y5446" s="14">
        <v>185</v>
      </c>
      <c r="Z5446" s="5">
        <v>68.650000000000006</v>
      </c>
      <c r="AA5446" s="5">
        <v>58.91</v>
      </c>
      <c r="AB5446" s="71">
        <f t="shared" si="6917"/>
        <v>9.7400000000000091</v>
      </c>
      <c r="AC5446" s="53"/>
    </row>
    <row r="5447" spans="1:29" x14ac:dyDescent="0.25">
      <c r="A5447" s="53">
        <v>7207051</v>
      </c>
      <c r="B5447" s="89" t="s">
        <v>2702</v>
      </c>
      <c r="C5447" s="53" t="s">
        <v>875</v>
      </c>
      <c r="D5447" s="50" t="s">
        <v>974</v>
      </c>
      <c r="E5447" s="47" t="str">
        <f>VLOOKUP('2012 Accountability Database'!A5442,Dems1112!$A$2:$G$1082,5)</f>
        <v>K-5</v>
      </c>
      <c r="F5447" s="65" t="s">
        <v>2487</v>
      </c>
      <c r="G5447" s="62"/>
      <c r="H5447" s="13" t="str">
        <f>IF(V5448&gt;94,"Met",IF(X5448="--","n/a",IF(X5448&gt;=0,"Met","Did Not Meet")))</f>
        <v>Met</v>
      </c>
      <c r="I5447" s="13" t="str">
        <f>IF(V5449&gt;94,"Met",IF(X5449="--","n/a",IF(X5449&gt;=0,"Met","Did Not Meet")))</f>
        <v>Met</v>
      </c>
      <c r="J5447" s="13"/>
      <c r="K5447" s="13" t="str">
        <f>IF(Z5448&gt;94,"Met",IF(AB5448="--","n/a",IF(AB5448&gt;=0,"Met","Did Not Meet")))</f>
        <v>Met</v>
      </c>
      <c r="L5447" s="13" t="str">
        <f>IF(Z5449&gt;94,"Met",IF(AB5449="--","n/a",IF(AB5449&gt;=0,"Met","Did Not Meet")))</f>
        <v>Met</v>
      </c>
      <c r="M5447" s="5" t="s">
        <v>4</v>
      </c>
      <c r="N5447" s="14"/>
      <c r="O5447" s="35" t="s">
        <v>2506</v>
      </c>
      <c r="P5447" s="83" t="str">
        <f t="shared" ref="P5447" si="6965">IF(P5442="No"," ", IF(P5444="No"," ",IF(P5443="No", " ",IF(P5445="No"," ","X"))))</f>
        <v xml:space="preserve"> </v>
      </c>
      <c r="Q5447" s="108"/>
      <c r="R5447" s="5" t="s">
        <v>6</v>
      </c>
      <c r="S5447" s="5" t="s">
        <v>2</v>
      </c>
      <c r="T5447" s="5" t="s">
        <v>7</v>
      </c>
      <c r="U5447" s="5">
        <v>215</v>
      </c>
      <c r="V5447" s="5">
        <v>79.53</v>
      </c>
      <c r="W5447" s="5">
        <v>71.83</v>
      </c>
      <c r="X5447" s="11">
        <f t="shared" si="6959"/>
        <v>7.7000000000000028</v>
      </c>
      <c r="Y5447" s="14">
        <v>140</v>
      </c>
      <c r="Z5447" s="5">
        <v>66.430000000000007</v>
      </c>
      <c r="AA5447" s="5">
        <v>54.17</v>
      </c>
      <c r="AB5447" s="71">
        <f t="shared" si="6917"/>
        <v>12.260000000000005</v>
      </c>
      <c r="AC5447" s="53"/>
    </row>
    <row r="5448" spans="1:29" ht="15.75" x14ac:dyDescent="0.25">
      <c r="A5448" s="53">
        <v>7207051</v>
      </c>
      <c r="B5448" s="89" t="s">
        <v>2702</v>
      </c>
      <c r="C5448" s="53" t="s">
        <v>875</v>
      </c>
      <c r="D5448" s="50" t="s">
        <v>975</v>
      </c>
      <c r="E5448" s="48" t="str">
        <f>VLOOKUP('2012 Accountability Database'!A5442,Dems1112!$A$2:$G$1082,6)</f>
        <v>1 (Northwest AR)</v>
      </c>
      <c r="F5448" s="66"/>
      <c r="G5448" s="63" t="s">
        <v>2488</v>
      </c>
      <c r="H5448" s="61" t="str">
        <f t="shared" ref="H5448:I5448" si="6966">IF(H5446="Met","Yes",IF(H5447="Met","Yes","No"))</f>
        <v>Yes</v>
      </c>
      <c r="I5448" s="61" t="str">
        <f t="shared" si="6966"/>
        <v>Yes</v>
      </c>
      <c r="J5448" s="55"/>
      <c r="K5448" s="61" t="str">
        <f t="shared" ref="K5448:L5448" si="6967">IF(K5446="Met","Yes",IF(K5447="Met","Yes","No"))</f>
        <v>Yes</v>
      </c>
      <c r="L5448" s="61" t="str">
        <f t="shared" si="6967"/>
        <v>Yes</v>
      </c>
      <c r="M5448" s="1" t="s">
        <v>4</v>
      </c>
      <c r="N5448" s="14"/>
      <c r="O5448" s="35" t="s">
        <v>2505</v>
      </c>
      <c r="P5448" s="83" t="str">
        <f t="shared" ref="P5448" si="6968">IF(P5447="X"," ",IF(P5449="X"," ","X"))</f>
        <v>X</v>
      </c>
      <c r="Q5448" s="94" t="s">
        <v>2759</v>
      </c>
      <c r="R5448" s="5" t="s">
        <v>6</v>
      </c>
      <c r="S5448" s="1" t="s">
        <v>5</v>
      </c>
      <c r="T5448" s="1" t="s">
        <v>3</v>
      </c>
      <c r="U5448" s="5">
        <v>839</v>
      </c>
      <c r="V5448" s="1">
        <v>79.38</v>
      </c>
      <c r="W5448" s="1">
        <v>78.63</v>
      </c>
      <c r="X5448" s="9">
        <f t="shared" si="6959"/>
        <v>0.75</v>
      </c>
      <c r="Y5448" s="14">
        <v>557</v>
      </c>
      <c r="Z5448" s="1">
        <v>59.43</v>
      </c>
      <c r="AA5448" s="1">
        <v>58.91</v>
      </c>
      <c r="AB5448" s="71">
        <f t="shared" si="6917"/>
        <v>0.52000000000000313</v>
      </c>
      <c r="AC5448" s="53"/>
    </row>
    <row r="5449" spans="1:29" x14ac:dyDescent="0.25">
      <c r="A5449" s="54">
        <v>7207051</v>
      </c>
      <c r="B5449" s="90" t="s">
        <v>2702</v>
      </c>
      <c r="C5449" s="54" t="s">
        <v>875</v>
      </c>
      <c r="D5449" s="4"/>
      <c r="E5449" s="4"/>
      <c r="F5449" s="67"/>
      <c r="G5449" s="64"/>
      <c r="H5449" s="43"/>
      <c r="I5449" s="43"/>
      <c r="J5449" s="43"/>
      <c r="K5449" s="43"/>
      <c r="L5449" s="43"/>
      <c r="M5449" s="4" t="s">
        <v>4</v>
      </c>
      <c r="N5449" s="15"/>
      <c r="O5449" s="38" t="s">
        <v>2482</v>
      </c>
      <c r="P5449" s="84" t="str">
        <f>IF(E5443="Achieving School"," ","X")</f>
        <v xml:space="preserve"> </v>
      </c>
      <c r="Q5449" s="91"/>
      <c r="R5449" s="4" t="s">
        <v>6</v>
      </c>
      <c r="S5449" s="4" t="s">
        <v>5</v>
      </c>
      <c r="T5449" s="4" t="s">
        <v>7</v>
      </c>
      <c r="U5449" s="4">
        <v>610</v>
      </c>
      <c r="V5449" s="4">
        <v>72.790000000000006</v>
      </c>
      <c r="W5449" s="4">
        <v>71.83</v>
      </c>
      <c r="X5449" s="10">
        <f t="shared" si="6959"/>
        <v>0.96000000000000796</v>
      </c>
      <c r="Y5449" s="15">
        <v>402</v>
      </c>
      <c r="Z5449" s="4">
        <v>56.22</v>
      </c>
      <c r="AA5449" s="4">
        <v>54.17</v>
      </c>
      <c r="AB5449" s="74">
        <f t="shared" si="6917"/>
        <v>2.0499999999999972</v>
      </c>
      <c r="AC5449" s="54"/>
    </row>
    <row r="5450" spans="1:29" x14ac:dyDescent="0.25">
      <c r="A5450" s="1">
        <v>7207052</v>
      </c>
      <c r="B5450" s="87" t="s">
        <v>2702</v>
      </c>
      <c r="C5450" s="55" t="s">
        <v>876</v>
      </c>
      <c r="E5450" s="42"/>
      <c r="F5450" s="65" t="s">
        <v>2483</v>
      </c>
      <c r="G5450" s="62"/>
      <c r="H5450" s="37" t="str">
        <f>IF(V5450&gt;94,"Met",IF(X5450="--","n/a",IF(X5450&gt;=0,"Met","Did Not Meet")))</f>
        <v>Met</v>
      </c>
      <c r="I5450" s="37" t="str">
        <f>IF(V5451&gt;94,"Met",IF(X5451="--","n/a",IF(X5451&gt;=0,"Met","Did Not Meet")))</f>
        <v>Met</v>
      </c>
      <c r="K5450" s="13" t="str">
        <f>IF(Z5450&gt;94,"Met",IF(AB5450="--","n/a",IF(AB5450&gt;=0,"Met","Did Not Meet")))</f>
        <v>Did Not Meet</v>
      </c>
      <c r="L5450" s="13" t="str">
        <f>IF(Z5451&gt;94,"Met",IF(AB5451="--","n/a",IF(AB5451&gt;=0,"Met","Did Not Meet")))</f>
        <v>Did Not Meet</v>
      </c>
      <c r="M5450" s="1" t="s">
        <v>4</v>
      </c>
      <c r="N5450" s="14" t="s">
        <v>2502</v>
      </c>
      <c r="O5450" s="5"/>
      <c r="P5450" s="44" t="str">
        <f t="shared" ref="P5450" si="6969">IF(H5452="Yes",IF(I5452="Yes","Yes","No"),"No")</f>
        <v>Yes</v>
      </c>
      <c r="Q5450" s="93"/>
      <c r="R5450" s="5" t="s">
        <v>1</v>
      </c>
      <c r="S5450" s="1" t="s">
        <v>2</v>
      </c>
      <c r="T5450" s="1" t="s">
        <v>3</v>
      </c>
      <c r="U5450" s="5">
        <v>264</v>
      </c>
      <c r="V5450" s="1">
        <v>90.91</v>
      </c>
      <c r="W5450" s="1">
        <v>88.68</v>
      </c>
      <c r="X5450" s="9">
        <f t="shared" si="6959"/>
        <v>2.2299999999999898</v>
      </c>
      <c r="Y5450" s="14">
        <v>166</v>
      </c>
      <c r="Z5450" s="1">
        <v>93.37</v>
      </c>
      <c r="AA5450" s="1">
        <v>95.69</v>
      </c>
      <c r="AB5450" s="72">
        <f t="shared" si="6917"/>
        <v>-2.3199999999999932</v>
      </c>
      <c r="AC5450" s="36"/>
    </row>
    <row r="5451" spans="1:29" ht="15.75" x14ac:dyDescent="0.25">
      <c r="A5451" s="53">
        <v>7207052</v>
      </c>
      <c r="B5451" s="89" t="s">
        <v>2702</v>
      </c>
      <c r="C5451" s="53" t="s">
        <v>876</v>
      </c>
      <c r="D5451" s="49" t="s">
        <v>2498</v>
      </c>
      <c r="E5451" s="34" t="str">
        <f>M5450</f>
        <v>Achieving School</v>
      </c>
      <c r="F5451" s="65" t="s">
        <v>2484</v>
      </c>
      <c r="G5451" s="62"/>
      <c r="H5451" s="13" t="str">
        <f>IF(V5452&gt;94,"Met",IF(X5452="--","n/a",IF(X5452&gt;=0,"Met","Did Not Meet")))</f>
        <v>Did Not Meet</v>
      </c>
      <c r="I5451" s="13" t="str">
        <f>IF(V5453&gt;94,"Met",IF(X5453="--","n/a",IF(X5453&gt;=0,"Met","Did Not Meet")))</f>
        <v>Did Not Meet</v>
      </c>
      <c r="K5451" s="13" t="str">
        <f>IF(Z5452&gt;94,"Met",IF(AB5452="--","n/a",IF(AB5452&gt;=0,"Met","Did Not Meet")))</f>
        <v>Did Not Meet</v>
      </c>
      <c r="L5451" s="13" t="str">
        <f>IF(Z5453&gt;94,"Met",IF(AB5453="--","n/a",IF(AB5453&gt;=0,"Met","Did Not Meet")))</f>
        <v>Did Not Meet</v>
      </c>
      <c r="M5451" s="5" t="s">
        <v>4</v>
      </c>
      <c r="N5451" s="14" t="s">
        <v>2501</v>
      </c>
      <c r="O5451" s="5"/>
      <c r="P5451" s="44" t="str">
        <f t="shared" ref="P5451" si="6970">IF(K5452="Yes",IF(L5452="Yes","Yes","No"),"No")</f>
        <v>No</v>
      </c>
      <c r="Q5451" s="94" t="s">
        <v>2759</v>
      </c>
      <c r="R5451" s="5" t="s">
        <v>1</v>
      </c>
      <c r="S5451" s="5" t="s">
        <v>2</v>
      </c>
      <c r="T5451" s="5" t="s">
        <v>7</v>
      </c>
      <c r="U5451" s="5">
        <v>130</v>
      </c>
      <c r="V5451" s="5">
        <v>82.31</v>
      </c>
      <c r="W5451" s="5">
        <v>76.88</v>
      </c>
      <c r="X5451" s="11">
        <f t="shared" si="6959"/>
        <v>5.4300000000000068</v>
      </c>
      <c r="Y5451" s="14">
        <v>74</v>
      </c>
      <c r="Z5451" s="5">
        <v>89.19</v>
      </c>
      <c r="AA5451" s="5">
        <v>95</v>
      </c>
      <c r="AB5451" s="72">
        <f t="shared" si="6917"/>
        <v>-5.8100000000000023</v>
      </c>
      <c r="AC5451" s="53"/>
    </row>
    <row r="5452" spans="1:29" ht="15" customHeight="1" x14ac:dyDescent="0.25">
      <c r="A5452" s="53">
        <v>7207052</v>
      </c>
      <c r="B5452" s="89" t="s">
        <v>2702</v>
      </c>
      <c r="C5452" s="53" t="s">
        <v>876</v>
      </c>
      <c r="D5452" s="49" t="s">
        <v>2499</v>
      </c>
      <c r="E5452" s="35" t="str">
        <f>VLOOKUP('2012 Accountability Database'!$A5450,'2011 AYP'!A$2:B$1072,2)</f>
        <v xml:space="preserve"> A (Alert)</v>
      </c>
      <c r="F5452" s="66"/>
      <c r="G5452" s="63" t="s">
        <v>2485</v>
      </c>
      <c r="H5452" s="60" t="str">
        <f t="shared" ref="H5452:I5452" si="6971">IF(H5450="Met","Yes",IF(H5451="Met","Yes","No"))</f>
        <v>Yes</v>
      </c>
      <c r="I5452" s="60" t="str">
        <f t="shared" si="6971"/>
        <v>Yes</v>
      </c>
      <c r="J5452" s="42"/>
      <c r="K5452" s="60" t="str">
        <f t="shared" ref="K5452:L5452" si="6972">IF(K5450="Met","Yes",IF(K5451="Met","Yes","No"))</f>
        <v>No</v>
      </c>
      <c r="L5452" s="60" t="str">
        <f t="shared" si="6972"/>
        <v>No</v>
      </c>
      <c r="M5452" s="1" t="s">
        <v>4</v>
      </c>
      <c r="N5452" s="14" t="s">
        <v>2503</v>
      </c>
      <c r="O5452" s="5"/>
      <c r="P5452" s="44" t="str">
        <f t="shared" ref="P5452" si="6973">IF(H5456="Yes",IF(I5456="Yes","Yes","No"),"No")</f>
        <v>Yes</v>
      </c>
      <c r="Q5452" s="108" t="s">
        <v>2758</v>
      </c>
      <c r="R5452" s="5" t="s">
        <v>1</v>
      </c>
      <c r="S5452" s="1" t="s">
        <v>5</v>
      </c>
      <c r="T5452" s="1" t="s">
        <v>3</v>
      </c>
      <c r="U5452" s="5">
        <v>767</v>
      </c>
      <c r="V5452" s="1">
        <v>87.35</v>
      </c>
      <c r="W5452" s="1">
        <v>88.68</v>
      </c>
      <c r="X5452" s="6">
        <f t="shared" si="6959"/>
        <v>-1.3300000000000125</v>
      </c>
      <c r="Y5452" s="14">
        <v>475</v>
      </c>
      <c r="Z5452" s="1">
        <v>90.32</v>
      </c>
      <c r="AA5452" s="1">
        <v>95.69</v>
      </c>
      <c r="AB5452" s="72">
        <f t="shared" si="6917"/>
        <v>-5.3700000000000045</v>
      </c>
      <c r="AC5452" s="53"/>
    </row>
    <row r="5453" spans="1:29" x14ac:dyDescent="0.25">
      <c r="A5453" s="53">
        <v>7207052</v>
      </c>
      <c r="B5453" s="89" t="s">
        <v>2702</v>
      </c>
      <c r="C5453" s="53" t="s">
        <v>876</v>
      </c>
      <c r="D5453" s="49" t="s">
        <v>2507</v>
      </c>
      <c r="E5453" s="47">
        <f>VLOOKUP('2012 Accountability Database'!A5450,Dems1112!$A$2:$G$1082,3)</f>
        <v>0.4</v>
      </c>
      <c r="F5453" s="66"/>
      <c r="G5453" s="52"/>
      <c r="M5453" s="1" t="s">
        <v>4</v>
      </c>
      <c r="N5453" s="14" t="s">
        <v>2504</v>
      </c>
      <c r="O5453" s="5"/>
      <c r="P5453" s="44" t="str">
        <f t="shared" ref="P5453" si="6974">IF(K5456="Yes",IF(L5456="Yes","Yes","No"),"No")</f>
        <v>No</v>
      </c>
      <c r="Q5453" s="108"/>
      <c r="R5453" s="5" t="s">
        <v>1</v>
      </c>
      <c r="S5453" s="1" t="s">
        <v>5</v>
      </c>
      <c r="T5453" s="1" t="s">
        <v>7</v>
      </c>
      <c r="U5453" s="5">
        <v>374</v>
      </c>
      <c r="V5453" s="1">
        <v>75.67</v>
      </c>
      <c r="W5453" s="1">
        <v>76.88</v>
      </c>
      <c r="X5453" s="6">
        <f t="shared" si="6959"/>
        <v>-1.2099999999999937</v>
      </c>
      <c r="Y5453" s="14">
        <v>211</v>
      </c>
      <c r="Z5453" s="1">
        <v>83.89</v>
      </c>
      <c r="AA5453" s="1">
        <v>95</v>
      </c>
      <c r="AB5453" s="72">
        <f t="shared" si="6917"/>
        <v>-11.11</v>
      </c>
      <c r="AC5453" s="53"/>
    </row>
    <row r="5454" spans="1:29" x14ac:dyDescent="0.25">
      <c r="A5454" s="53">
        <v>7207052</v>
      </c>
      <c r="B5454" s="89" t="s">
        <v>2702</v>
      </c>
      <c r="C5454" s="53" t="s">
        <v>876</v>
      </c>
      <c r="D5454" s="50" t="s">
        <v>2508</v>
      </c>
      <c r="E5454" s="47">
        <f>VLOOKUP('2012 Accountability Database'!A5450,Dems1112!$A$2:$G$1082,4)</f>
        <v>0.42</v>
      </c>
      <c r="F5454" s="65" t="s">
        <v>2486</v>
      </c>
      <c r="G5454" s="62"/>
      <c r="H5454" s="13" t="str">
        <f>IF(V5454&gt;94,"Met",IF(X5454="--","n/a",IF(X5454&gt;=0,"Met","Did Not Meet")))</f>
        <v>Met</v>
      </c>
      <c r="I5454" s="13" t="str">
        <f>IF(V5455&gt;94,"Met",IF(X5455="--","n/a",IF(X5455&gt;=0,"Met","Did Not Meet")))</f>
        <v>Met</v>
      </c>
      <c r="J5454" s="13"/>
      <c r="K5454" s="13" t="str">
        <f>IF(Z5454&gt;94,"Met",IF(AB5454="--","n/a",IF(AB5454&gt;=0,"Met","Did Not Meet")))</f>
        <v>Did Not Meet</v>
      </c>
      <c r="L5454" s="13" t="str">
        <f>IF(Z5455&gt;94,"Met",IF(AB5455="--","n/a",IF(AB5455&gt;=0,"Met","Did Not Meet")))</f>
        <v>Did Not Meet</v>
      </c>
      <c r="M5454" s="5" t="s">
        <v>4</v>
      </c>
      <c r="N5454" s="68" t="s">
        <v>2497</v>
      </c>
      <c r="O5454" s="35"/>
      <c r="P5454" s="44"/>
      <c r="Q5454" s="108"/>
      <c r="R5454" s="5" t="s">
        <v>6</v>
      </c>
      <c r="S5454" s="5" t="s">
        <v>2</v>
      </c>
      <c r="T5454" s="5" t="s">
        <v>3</v>
      </c>
      <c r="U5454" s="5">
        <v>264</v>
      </c>
      <c r="V5454" s="5">
        <v>90.53</v>
      </c>
      <c r="W5454" s="5">
        <v>89.45</v>
      </c>
      <c r="X5454" s="11">
        <f t="shared" si="6959"/>
        <v>1.0799999999999983</v>
      </c>
      <c r="Y5454" s="14">
        <v>166</v>
      </c>
      <c r="Z5454" s="5">
        <v>66.27</v>
      </c>
      <c r="AA5454" s="5">
        <v>74.95</v>
      </c>
      <c r="AB5454" s="72">
        <f t="shared" si="6917"/>
        <v>-8.6800000000000068</v>
      </c>
      <c r="AC5454" s="53"/>
    </row>
    <row r="5455" spans="1:29" x14ac:dyDescent="0.25">
      <c r="A5455" s="53">
        <v>7207052</v>
      </c>
      <c r="B5455" s="89" t="s">
        <v>2702</v>
      </c>
      <c r="C5455" s="53" t="s">
        <v>876</v>
      </c>
      <c r="D5455" s="50" t="s">
        <v>974</v>
      </c>
      <c r="E5455" s="47" t="str">
        <f>VLOOKUP('2012 Accountability Database'!A5450,Dems1112!$A$2:$G$1082,5)</f>
        <v>K-5</v>
      </c>
      <c r="F5455" s="65" t="s">
        <v>2487</v>
      </c>
      <c r="G5455" s="62"/>
      <c r="H5455" s="13" t="str">
        <f>IF(V5456&gt;94,"Met",IF(X5456="--","n/a",IF(X5456&gt;=0,"Met","Did Not Meet")))</f>
        <v>Did Not Meet</v>
      </c>
      <c r="I5455" s="13" t="str">
        <f>IF(V5457&gt;94,"Met",IF(X5457="--","n/a",IF(X5457&gt;=0,"Met","Did Not Meet")))</f>
        <v>Did Not Meet</v>
      </c>
      <c r="J5455" s="13"/>
      <c r="K5455" s="13" t="str">
        <f>IF(Z5456&gt;94,"Met",IF(AB5456="--","n/a",IF(AB5456&gt;=0,"Met","Did Not Meet")))</f>
        <v>Did Not Meet</v>
      </c>
      <c r="L5455" s="13" t="str">
        <f>IF(Z5457&gt;94,"Met",IF(AB5457="--","n/a",IF(AB5457&gt;=0,"Met","Did Not Meet")))</f>
        <v>Did Not Meet</v>
      </c>
      <c r="M5455" s="5" t="s">
        <v>4</v>
      </c>
      <c r="N5455" s="14"/>
      <c r="O5455" s="35" t="s">
        <v>2506</v>
      </c>
      <c r="P5455" s="83" t="str">
        <f t="shared" ref="P5455" si="6975">IF(P5450="No"," ", IF(P5452="No"," ",IF(P5451="No", " ",IF(P5453="No"," ","X"))))</f>
        <v xml:space="preserve"> </v>
      </c>
      <c r="Q5455" s="108"/>
      <c r="R5455" s="5" t="s">
        <v>6</v>
      </c>
      <c r="S5455" s="5" t="s">
        <v>2</v>
      </c>
      <c r="T5455" s="5" t="s">
        <v>7</v>
      </c>
      <c r="U5455" s="5">
        <v>130</v>
      </c>
      <c r="V5455" s="5">
        <v>82.31</v>
      </c>
      <c r="W5455" s="5">
        <v>80.25</v>
      </c>
      <c r="X5455" s="11">
        <f t="shared" si="6959"/>
        <v>2.0600000000000023</v>
      </c>
      <c r="Y5455" s="14">
        <v>74</v>
      </c>
      <c r="Z5455" s="5">
        <v>52.7</v>
      </c>
      <c r="AA5455" s="5">
        <v>68.900000000000006</v>
      </c>
      <c r="AB5455" s="72">
        <f t="shared" si="6917"/>
        <v>-16.200000000000003</v>
      </c>
      <c r="AC5455" s="53"/>
    </row>
    <row r="5456" spans="1:29" ht="15.75" x14ac:dyDescent="0.25">
      <c r="A5456" s="53">
        <v>7207052</v>
      </c>
      <c r="B5456" s="89" t="s">
        <v>2702</v>
      </c>
      <c r="C5456" s="53" t="s">
        <v>876</v>
      </c>
      <c r="D5456" s="50" t="s">
        <v>975</v>
      </c>
      <c r="E5456" s="48" t="str">
        <f>VLOOKUP('2012 Accountability Database'!A5450,Dems1112!$A$2:$G$1082,6)</f>
        <v>1 (Northwest AR)</v>
      </c>
      <c r="F5456" s="66"/>
      <c r="G5456" s="63" t="s">
        <v>2488</v>
      </c>
      <c r="H5456" s="61" t="str">
        <f t="shared" ref="H5456:I5456" si="6976">IF(H5454="Met","Yes",IF(H5455="Met","Yes","No"))</f>
        <v>Yes</v>
      </c>
      <c r="I5456" s="61" t="str">
        <f t="shared" si="6976"/>
        <v>Yes</v>
      </c>
      <c r="J5456" s="55"/>
      <c r="K5456" s="61" t="str">
        <f t="shared" ref="K5456:L5456" si="6977">IF(K5454="Met","Yes",IF(K5455="Met","Yes","No"))</f>
        <v>No</v>
      </c>
      <c r="L5456" s="61" t="str">
        <f t="shared" si="6977"/>
        <v>No</v>
      </c>
      <c r="M5456" s="1" t="s">
        <v>4</v>
      </c>
      <c r="N5456" s="14"/>
      <c r="O5456" s="35" t="s">
        <v>2505</v>
      </c>
      <c r="P5456" s="83" t="str">
        <f t="shared" ref="P5456" si="6978">IF(P5455="X"," ",IF(P5457="X"," ","X"))</f>
        <v>X</v>
      </c>
      <c r="Q5456" s="94" t="s">
        <v>2759</v>
      </c>
      <c r="R5456" s="5" t="s">
        <v>6</v>
      </c>
      <c r="S5456" s="1" t="s">
        <v>5</v>
      </c>
      <c r="T5456" s="1" t="s">
        <v>3</v>
      </c>
      <c r="U5456" s="5">
        <v>768</v>
      </c>
      <c r="V5456" s="1">
        <v>88.54</v>
      </c>
      <c r="W5456" s="1">
        <v>89.45</v>
      </c>
      <c r="X5456" s="6">
        <f t="shared" si="6959"/>
        <v>-0.90999999999999659</v>
      </c>
      <c r="Y5456" s="14">
        <v>476</v>
      </c>
      <c r="Z5456" s="1">
        <v>67.650000000000006</v>
      </c>
      <c r="AA5456" s="1">
        <v>74.95</v>
      </c>
      <c r="AB5456" s="72">
        <f t="shared" si="6917"/>
        <v>-7.2999999999999972</v>
      </c>
      <c r="AC5456" s="53"/>
    </row>
    <row r="5457" spans="1:29" x14ac:dyDescent="0.25">
      <c r="A5457" s="54">
        <v>7207052</v>
      </c>
      <c r="B5457" s="90" t="s">
        <v>2702</v>
      </c>
      <c r="C5457" s="54" t="s">
        <v>876</v>
      </c>
      <c r="D5457" s="4"/>
      <c r="E5457" s="4"/>
      <c r="F5457" s="67"/>
      <c r="G5457" s="64"/>
      <c r="H5457" s="43"/>
      <c r="I5457" s="43"/>
      <c r="J5457" s="43"/>
      <c r="K5457" s="43"/>
      <c r="L5457" s="43"/>
      <c r="M5457" s="4" t="s">
        <v>4</v>
      </c>
      <c r="N5457" s="15"/>
      <c r="O5457" s="38" t="s">
        <v>2482</v>
      </c>
      <c r="P5457" s="84" t="str">
        <f>IF(E5451="Achieving School"," ","X")</f>
        <v xml:space="preserve"> </v>
      </c>
      <c r="Q5457" s="91"/>
      <c r="R5457" s="4" t="s">
        <v>6</v>
      </c>
      <c r="S5457" s="4" t="s">
        <v>5</v>
      </c>
      <c r="T5457" s="4" t="s">
        <v>7</v>
      </c>
      <c r="U5457" s="4">
        <v>375</v>
      </c>
      <c r="V5457" s="4">
        <v>78.400000000000006</v>
      </c>
      <c r="W5457" s="4">
        <v>80.25</v>
      </c>
      <c r="X5457" s="7">
        <f t="shared" si="6959"/>
        <v>-1.8499999999999943</v>
      </c>
      <c r="Y5457" s="15">
        <v>212</v>
      </c>
      <c r="Z5457" s="4">
        <v>58.49</v>
      </c>
      <c r="AA5457" s="4">
        <v>68.900000000000006</v>
      </c>
      <c r="AB5457" s="73">
        <f t="shared" si="6917"/>
        <v>-10.410000000000004</v>
      </c>
      <c r="AC5457" s="54"/>
    </row>
    <row r="5458" spans="1:29" x14ac:dyDescent="0.25">
      <c r="A5458" s="1">
        <v>7207053</v>
      </c>
      <c r="B5458" s="87" t="s">
        <v>2702</v>
      </c>
      <c r="C5458" s="55" t="s">
        <v>877</v>
      </c>
      <c r="E5458" s="42"/>
      <c r="F5458" s="65" t="s">
        <v>2483</v>
      </c>
      <c r="G5458" s="62"/>
      <c r="H5458" s="37" t="str">
        <f>IF(V5458&gt;94,"Met",IF(X5458="--","n/a",IF(X5458&gt;=0,"Met","Did Not Meet")))</f>
        <v>Met</v>
      </c>
      <c r="I5458" s="37" t="str">
        <f>IF(V5459&gt;94,"Met",IF(X5459="--","n/a",IF(X5459&gt;=0,"Met","Did Not Meet")))</f>
        <v>Met</v>
      </c>
      <c r="K5458" s="13" t="str">
        <f>IF(Z5458&gt;94,"Met",IF(AB5458="--","n/a",IF(AB5458&gt;=0,"Met","Did Not Meet")))</f>
        <v>Met</v>
      </c>
      <c r="L5458" s="13" t="str">
        <f>IF(Z5459&gt;94,"Met",IF(AB5459="--","n/a",IF(AB5459&gt;=0,"Met","Did Not Meet")))</f>
        <v>Met</v>
      </c>
      <c r="M5458" s="1" t="s">
        <v>18</v>
      </c>
      <c r="N5458" s="14" t="s">
        <v>2502</v>
      </c>
      <c r="O5458" s="5"/>
      <c r="P5458" s="44" t="str">
        <f t="shared" ref="P5458" si="6979">IF(H5460="Yes",IF(I5460="Yes","Yes","No"),"No")</f>
        <v>Yes</v>
      </c>
      <c r="Q5458" s="93"/>
      <c r="R5458" s="5" t="s">
        <v>1</v>
      </c>
      <c r="S5458" s="1" t="s">
        <v>2</v>
      </c>
      <c r="T5458" s="1" t="s">
        <v>3</v>
      </c>
      <c r="U5458" s="5">
        <v>298</v>
      </c>
      <c r="V5458" s="1">
        <v>77.52</v>
      </c>
      <c r="W5458" s="1">
        <v>69.650000000000006</v>
      </c>
      <c r="X5458" s="9">
        <f t="shared" si="6959"/>
        <v>7.8699999999999903</v>
      </c>
      <c r="Y5458" s="14">
        <v>180</v>
      </c>
      <c r="Z5458" s="1">
        <v>88.89</v>
      </c>
      <c r="AA5458" s="1">
        <v>84.23</v>
      </c>
      <c r="AB5458" s="71">
        <f t="shared" si="6917"/>
        <v>4.6599999999999966</v>
      </c>
      <c r="AC5458" s="36" t="s">
        <v>19</v>
      </c>
    </row>
    <row r="5459" spans="1:29" ht="15.75" x14ac:dyDescent="0.25">
      <c r="A5459" s="53">
        <v>7207053</v>
      </c>
      <c r="B5459" s="89" t="s">
        <v>2702</v>
      </c>
      <c r="C5459" s="53" t="s">
        <v>877</v>
      </c>
      <c r="D5459" s="49" t="s">
        <v>2498</v>
      </c>
      <c r="E5459" s="34" t="str">
        <f>M5458</f>
        <v>Needs Improvement Focus School</v>
      </c>
      <c r="F5459" s="65" t="s">
        <v>2484</v>
      </c>
      <c r="G5459" s="62"/>
      <c r="H5459" s="13" t="str">
        <f>IF(V5460&gt;94,"Met",IF(X5460="--","n/a",IF(X5460&gt;=0,"Met","Did Not Meet")))</f>
        <v>Did Not Meet</v>
      </c>
      <c r="I5459" s="13" t="str">
        <f>IF(V5461&gt;94,"Met",IF(X5461="--","n/a",IF(X5461&gt;=0,"Met","Did Not Meet")))</f>
        <v>Did Not Meet</v>
      </c>
      <c r="K5459" s="13" t="str">
        <f>IF(Z5460&gt;94,"Met",IF(AB5460="--","n/a",IF(AB5460&gt;=0,"Met","Did Not Meet")))</f>
        <v>Did Not Meet</v>
      </c>
      <c r="L5459" s="13" t="str">
        <f>IF(Z5461&gt;94,"Met",IF(AB5461="--","n/a",IF(AB5461&gt;=0,"Met","Did Not Meet")))</f>
        <v>Did Not Meet</v>
      </c>
      <c r="M5459" s="1" t="s">
        <v>18</v>
      </c>
      <c r="N5459" s="14" t="s">
        <v>2501</v>
      </c>
      <c r="O5459" s="5"/>
      <c r="P5459" s="44" t="str">
        <f t="shared" ref="P5459" si="6980">IF(K5460="Yes",IF(L5460="Yes","Yes","No"),"No")</f>
        <v>Yes</v>
      </c>
      <c r="Q5459" s="94" t="s">
        <v>2759</v>
      </c>
      <c r="R5459" s="5" t="s">
        <v>1</v>
      </c>
      <c r="S5459" s="1" t="s">
        <v>2</v>
      </c>
      <c r="T5459" s="1" t="s">
        <v>7</v>
      </c>
      <c r="U5459" s="5">
        <v>254</v>
      </c>
      <c r="V5459" s="1">
        <v>74.02</v>
      </c>
      <c r="W5459" s="1">
        <v>65.08</v>
      </c>
      <c r="X5459" s="9">
        <f t="shared" si="6959"/>
        <v>8.9399999999999977</v>
      </c>
      <c r="Y5459" s="14">
        <v>149</v>
      </c>
      <c r="Z5459" s="1">
        <v>86.58</v>
      </c>
      <c r="AA5459" s="1">
        <v>83.82</v>
      </c>
      <c r="AB5459" s="71">
        <f t="shared" si="6917"/>
        <v>2.7600000000000051</v>
      </c>
      <c r="AC5459" s="53" t="s">
        <v>19</v>
      </c>
    </row>
    <row r="5460" spans="1:29" ht="15" customHeight="1" x14ac:dyDescent="0.25">
      <c r="A5460" s="53">
        <v>7207053</v>
      </c>
      <c r="B5460" s="89" t="s">
        <v>2702</v>
      </c>
      <c r="C5460" s="53" t="s">
        <v>877</v>
      </c>
      <c r="D5460" s="49" t="s">
        <v>2499</v>
      </c>
      <c r="E5460" s="35" t="str">
        <f>VLOOKUP('2012 Accountability Database'!$A5458,'2011 AYP'!A$2:B$1072,2)</f>
        <v xml:space="preserve"> A (Alert)</v>
      </c>
      <c r="F5460" s="66"/>
      <c r="G5460" s="63" t="s">
        <v>2485</v>
      </c>
      <c r="H5460" s="60" t="str">
        <f t="shared" ref="H5460:I5460" si="6981">IF(H5458="Met","Yes",IF(H5459="Met","Yes","No"))</f>
        <v>Yes</v>
      </c>
      <c r="I5460" s="60" t="str">
        <f t="shared" si="6981"/>
        <v>Yes</v>
      </c>
      <c r="J5460" s="42"/>
      <c r="K5460" s="60" t="str">
        <f t="shared" ref="K5460:L5460" si="6982">IF(K5458="Met","Yes",IF(K5459="Met","Yes","No"))</f>
        <v>Yes</v>
      </c>
      <c r="L5460" s="60" t="str">
        <f t="shared" si="6982"/>
        <v>Yes</v>
      </c>
      <c r="M5460" s="5" t="s">
        <v>18</v>
      </c>
      <c r="N5460" s="14" t="s">
        <v>2503</v>
      </c>
      <c r="O5460" s="5"/>
      <c r="P5460" s="44" t="str">
        <f t="shared" ref="P5460" si="6983">IF(H5464="Yes",IF(I5464="Yes","Yes","No"),"No")</f>
        <v>Yes</v>
      </c>
      <c r="Q5460" s="108" t="s">
        <v>2758</v>
      </c>
      <c r="R5460" s="5" t="s">
        <v>1</v>
      </c>
      <c r="S5460" s="5" t="s">
        <v>5</v>
      </c>
      <c r="T5460" s="5" t="s">
        <v>3</v>
      </c>
      <c r="U5460" s="5">
        <v>879</v>
      </c>
      <c r="V5460" s="5">
        <v>66.89</v>
      </c>
      <c r="W5460" s="5">
        <v>69.650000000000006</v>
      </c>
      <c r="X5460" s="8">
        <f t="shared" si="6959"/>
        <v>-2.7600000000000051</v>
      </c>
      <c r="Y5460" s="14">
        <v>548</v>
      </c>
      <c r="Z5460" s="5">
        <v>82.3</v>
      </c>
      <c r="AA5460" s="5">
        <v>84.23</v>
      </c>
      <c r="AB5460" s="72">
        <f t="shared" si="6917"/>
        <v>-1.9300000000000068</v>
      </c>
      <c r="AC5460" s="53" t="s">
        <v>19</v>
      </c>
    </row>
    <row r="5461" spans="1:29" x14ac:dyDescent="0.25">
      <c r="A5461" s="53">
        <v>7207053</v>
      </c>
      <c r="B5461" s="89" t="s">
        <v>2702</v>
      </c>
      <c r="C5461" s="53" t="s">
        <v>877</v>
      </c>
      <c r="D5461" s="49" t="s">
        <v>2507</v>
      </c>
      <c r="E5461" s="47">
        <f>VLOOKUP('2012 Accountability Database'!A5458,Dems1112!$A$2:$G$1082,3)</f>
        <v>0.76</v>
      </c>
      <c r="F5461" s="66"/>
      <c r="G5461" s="52"/>
      <c r="M5461" s="1" t="s">
        <v>18</v>
      </c>
      <c r="N5461" s="14" t="s">
        <v>2504</v>
      </c>
      <c r="O5461" s="5"/>
      <c r="P5461" s="44" t="str">
        <f t="shared" ref="P5461" si="6984">IF(K5464="Yes",IF(L5464="Yes","Yes","No"),"No")</f>
        <v>Yes</v>
      </c>
      <c r="Q5461" s="108"/>
      <c r="R5461" s="5" t="s">
        <v>1</v>
      </c>
      <c r="S5461" s="1" t="s">
        <v>5</v>
      </c>
      <c r="T5461" s="1" t="s">
        <v>7</v>
      </c>
      <c r="U5461" s="5">
        <v>733</v>
      </c>
      <c r="V5461" s="1">
        <v>61.8</v>
      </c>
      <c r="W5461" s="1">
        <v>65.08</v>
      </c>
      <c r="X5461" s="6">
        <f t="shared" si="6959"/>
        <v>-3.2800000000000011</v>
      </c>
      <c r="Y5461" s="14">
        <v>452</v>
      </c>
      <c r="Z5461" s="1">
        <v>80.09</v>
      </c>
      <c r="AA5461" s="1">
        <v>83.82</v>
      </c>
      <c r="AB5461" s="72">
        <f t="shared" si="6917"/>
        <v>-3.7299999999999898</v>
      </c>
      <c r="AC5461" s="53" t="s">
        <v>19</v>
      </c>
    </row>
    <row r="5462" spans="1:29" x14ac:dyDescent="0.25">
      <c r="A5462" s="53">
        <v>7207053</v>
      </c>
      <c r="B5462" s="89" t="s">
        <v>2702</v>
      </c>
      <c r="C5462" s="53" t="s">
        <v>877</v>
      </c>
      <c r="D5462" s="50" t="s">
        <v>2508</v>
      </c>
      <c r="E5462" s="47">
        <f>VLOOKUP('2012 Accountability Database'!A5458,Dems1112!$A$2:$G$1082,4)</f>
        <v>0.81</v>
      </c>
      <c r="F5462" s="65" t="s">
        <v>2486</v>
      </c>
      <c r="G5462" s="62"/>
      <c r="H5462" s="13" t="str">
        <f>IF(V5462&gt;94,"Met",IF(X5462="--","n/a",IF(X5462&gt;=0,"Met","Did Not Meet")))</f>
        <v>Met</v>
      </c>
      <c r="I5462" s="13" t="str">
        <f>IF(V5463&gt;94,"Met",IF(X5463="--","n/a",IF(X5463&gt;=0,"Met","Did Not Meet")))</f>
        <v>Met</v>
      </c>
      <c r="J5462" s="13"/>
      <c r="K5462" s="13" t="str">
        <f>IF(Z5462&gt;94,"Met",IF(AB5462="--","n/a",IF(AB5462&gt;=0,"Met","Did Not Meet")))</f>
        <v>Met</v>
      </c>
      <c r="L5462" s="13" t="str">
        <f>IF(Z5463&gt;94,"Met",IF(AB5463="--","n/a",IF(AB5463&gt;=0,"Met","Did Not Meet")))</f>
        <v>Met</v>
      </c>
      <c r="M5462" s="1" t="s">
        <v>18</v>
      </c>
      <c r="N5462" s="68" t="s">
        <v>2497</v>
      </c>
      <c r="O5462" s="35"/>
      <c r="P5462" s="44"/>
      <c r="Q5462" s="108"/>
      <c r="R5462" s="5" t="s">
        <v>6</v>
      </c>
      <c r="S5462" s="1" t="s">
        <v>2</v>
      </c>
      <c r="T5462" s="1" t="s">
        <v>3</v>
      </c>
      <c r="U5462" s="5">
        <v>298</v>
      </c>
      <c r="V5462" s="1">
        <v>79.53</v>
      </c>
      <c r="W5462" s="1">
        <v>72.709999999999994</v>
      </c>
      <c r="X5462" s="9">
        <f t="shared" si="6959"/>
        <v>6.8200000000000074</v>
      </c>
      <c r="Y5462" s="14">
        <v>180</v>
      </c>
      <c r="Z5462" s="1">
        <v>68.89</v>
      </c>
      <c r="AA5462" s="1">
        <v>64.52</v>
      </c>
      <c r="AB5462" s="71">
        <f t="shared" si="6917"/>
        <v>4.3700000000000045</v>
      </c>
      <c r="AC5462" s="53" t="s">
        <v>19</v>
      </c>
    </row>
    <row r="5463" spans="1:29" x14ac:dyDescent="0.25">
      <c r="A5463" s="53">
        <v>7207053</v>
      </c>
      <c r="B5463" s="89" t="s">
        <v>2702</v>
      </c>
      <c r="C5463" s="53" t="s">
        <v>877</v>
      </c>
      <c r="D5463" s="50" t="s">
        <v>974</v>
      </c>
      <c r="E5463" s="47" t="str">
        <f>VLOOKUP('2012 Accountability Database'!A5458,Dems1112!$A$2:$G$1082,5)</f>
        <v>K-5</v>
      </c>
      <c r="F5463" s="65" t="s">
        <v>2487</v>
      </c>
      <c r="G5463" s="62"/>
      <c r="H5463" s="13" t="str">
        <f>IF(V5464&gt;94,"Met",IF(X5464="--","n/a",IF(X5464&gt;=0,"Met","Did Not Meet")))</f>
        <v>Did Not Meet</v>
      </c>
      <c r="I5463" s="13" t="str">
        <f>IF(V5465&gt;94,"Met",IF(X5465="--","n/a",IF(X5465&gt;=0,"Met","Did Not Meet")))</f>
        <v>Did Not Meet</v>
      </c>
      <c r="J5463" s="13"/>
      <c r="K5463" s="13" t="str">
        <f>IF(Z5464&gt;94,"Met",IF(AB5464="--","n/a",IF(AB5464&gt;=0,"Met","Did Not Meet")))</f>
        <v>Met</v>
      </c>
      <c r="L5463" s="13" t="str">
        <f>IF(Z5465&gt;94,"Met",IF(AB5465="--","n/a",IF(AB5465&gt;=0,"Met","Did Not Meet")))</f>
        <v>Met</v>
      </c>
      <c r="M5463" s="1" t="s">
        <v>18</v>
      </c>
      <c r="N5463" s="14"/>
      <c r="O5463" s="35" t="s">
        <v>2506</v>
      </c>
      <c r="P5463" s="83" t="str">
        <f t="shared" ref="P5463" si="6985">IF(P5458="No"," ", IF(P5460="No"," ",IF(P5459="No", " ",IF(P5461="No"," ","X"))))</f>
        <v>X</v>
      </c>
      <c r="Q5463" s="108"/>
      <c r="R5463" s="5" t="s">
        <v>6</v>
      </c>
      <c r="S5463" s="1" t="s">
        <v>2</v>
      </c>
      <c r="T5463" s="1" t="s">
        <v>7</v>
      </c>
      <c r="U5463" s="5">
        <v>254</v>
      </c>
      <c r="V5463" s="1">
        <v>77.17</v>
      </c>
      <c r="W5463" s="1">
        <v>69.81</v>
      </c>
      <c r="X5463" s="9">
        <f t="shared" si="6959"/>
        <v>7.3599999999999994</v>
      </c>
      <c r="Y5463" s="14">
        <v>149</v>
      </c>
      <c r="Z5463" s="1">
        <v>66.44</v>
      </c>
      <c r="AA5463" s="1">
        <v>59.86</v>
      </c>
      <c r="AB5463" s="71">
        <f t="shared" si="6917"/>
        <v>6.5799999999999983</v>
      </c>
      <c r="AC5463" s="53" t="s">
        <v>19</v>
      </c>
    </row>
    <row r="5464" spans="1:29" ht="15.75" x14ac:dyDescent="0.25">
      <c r="A5464" s="53">
        <v>7207053</v>
      </c>
      <c r="B5464" s="89" t="s">
        <v>2702</v>
      </c>
      <c r="C5464" s="53" t="s">
        <v>877</v>
      </c>
      <c r="D5464" s="50" t="s">
        <v>975</v>
      </c>
      <c r="E5464" s="48" t="str">
        <f>VLOOKUP('2012 Accountability Database'!A5458,Dems1112!$A$2:$G$1082,6)</f>
        <v>1 (Northwest AR)</v>
      </c>
      <c r="F5464" s="66"/>
      <c r="G5464" s="63" t="s">
        <v>2488</v>
      </c>
      <c r="H5464" s="61" t="str">
        <f t="shared" ref="H5464:I5464" si="6986">IF(H5462="Met","Yes",IF(H5463="Met","Yes","No"))</f>
        <v>Yes</v>
      </c>
      <c r="I5464" s="61" t="str">
        <f t="shared" si="6986"/>
        <v>Yes</v>
      </c>
      <c r="J5464" s="55"/>
      <c r="K5464" s="61" t="str">
        <f t="shared" ref="K5464:L5464" si="6987">IF(K5462="Met","Yes",IF(K5463="Met","Yes","No"))</f>
        <v>Yes</v>
      </c>
      <c r="L5464" s="61" t="str">
        <f t="shared" si="6987"/>
        <v>Yes</v>
      </c>
      <c r="M5464" s="1" t="s">
        <v>18</v>
      </c>
      <c r="N5464" s="14"/>
      <c r="O5464" s="35" t="s">
        <v>2505</v>
      </c>
      <c r="P5464" s="83" t="str">
        <f t="shared" ref="P5464" si="6988">IF(P5463="X"," ",IF(P5465="X"," ","X"))</f>
        <v xml:space="preserve"> </v>
      </c>
      <c r="Q5464" s="94" t="s">
        <v>2759</v>
      </c>
      <c r="R5464" s="5" t="s">
        <v>6</v>
      </c>
      <c r="S5464" s="1" t="s">
        <v>5</v>
      </c>
      <c r="T5464" s="1" t="s">
        <v>3</v>
      </c>
      <c r="U5464" s="5">
        <v>880</v>
      </c>
      <c r="V5464" s="1">
        <v>72.39</v>
      </c>
      <c r="W5464" s="1">
        <v>72.709999999999994</v>
      </c>
      <c r="X5464" s="6">
        <f t="shared" si="6959"/>
        <v>-0.31999999999999318</v>
      </c>
      <c r="Y5464" s="14">
        <v>550</v>
      </c>
      <c r="Z5464" s="1">
        <v>64.55</v>
      </c>
      <c r="AA5464" s="1">
        <v>64.52</v>
      </c>
      <c r="AB5464" s="71">
        <f t="shared" si="6917"/>
        <v>3.0000000000001137E-2</v>
      </c>
      <c r="AC5464" s="53" t="s">
        <v>19</v>
      </c>
    </row>
    <row r="5465" spans="1:29" x14ac:dyDescent="0.25">
      <c r="A5465" s="54">
        <v>7207053</v>
      </c>
      <c r="B5465" s="90" t="s">
        <v>2702</v>
      </c>
      <c r="C5465" s="54" t="s">
        <v>877</v>
      </c>
      <c r="D5465" s="4"/>
      <c r="E5465" s="4"/>
      <c r="F5465" s="67"/>
      <c r="G5465" s="64"/>
      <c r="H5465" s="43"/>
      <c r="I5465" s="43"/>
      <c r="J5465" s="43"/>
      <c r="K5465" s="43"/>
      <c r="L5465" s="43"/>
      <c r="M5465" s="4" t="s">
        <v>18</v>
      </c>
      <c r="N5465" s="15"/>
      <c r="O5465" s="38" t="s">
        <v>2482</v>
      </c>
      <c r="P5465" s="84" t="str">
        <f>IF(E5459="Achieving School"," ","X")</f>
        <v>X</v>
      </c>
      <c r="Q5465" s="91"/>
      <c r="R5465" s="4" t="s">
        <v>6</v>
      </c>
      <c r="S5465" s="4" t="s">
        <v>5</v>
      </c>
      <c r="T5465" s="4" t="s">
        <v>7</v>
      </c>
      <c r="U5465" s="4">
        <v>734</v>
      </c>
      <c r="V5465" s="4">
        <v>69.209999999999994</v>
      </c>
      <c r="W5465" s="4">
        <v>69.81</v>
      </c>
      <c r="X5465" s="7">
        <f t="shared" si="6959"/>
        <v>-0.60000000000000853</v>
      </c>
      <c r="Y5465" s="15">
        <v>454</v>
      </c>
      <c r="Z5465" s="4">
        <v>60.79</v>
      </c>
      <c r="AA5465" s="4">
        <v>59.86</v>
      </c>
      <c r="AB5465" s="74">
        <f t="shared" si="6917"/>
        <v>0.92999999999999972</v>
      </c>
      <c r="AC5465" s="54" t="s">
        <v>19</v>
      </c>
    </row>
    <row r="5466" spans="1:29" x14ac:dyDescent="0.25">
      <c r="A5466" s="1">
        <v>7207054</v>
      </c>
      <c r="B5466" s="87" t="s">
        <v>2702</v>
      </c>
      <c r="C5466" s="55" t="s">
        <v>878</v>
      </c>
      <c r="E5466" s="42"/>
      <c r="F5466" s="65" t="s">
        <v>2483</v>
      </c>
      <c r="G5466" s="62"/>
      <c r="H5466" s="37" t="str">
        <f>IF(V5466&gt;94,"Met",IF(X5466="--","n/a",IF(X5466&gt;=0,"Met","Did Not Meet")))</f>
        <v>Met</v>
      </c>
      <c r="I5466" s="37" t="str">
        <f>IF(V5467&gt;94,"Met",IF(X5467="--","n/a",IF(X5467&gt;=0,"Met","Did Not Meet")))</f>
        <v>Met</v>
      </c>
      <c r="K5466" s="13" t="str">
        <f>IF(Z5466&gt;94,"Met",IF(AB5466="--","n/a",IF(AB5466&gt;=0,"Met","Did Not Meet")))</f>
        <v>Met</v>
      </c>
      <c r="L5466" s="13" t="str">
        <f>IF(Z5467&gt;94,"Met",IF(AB5467="--","n/a",IF(AB5467&gt;=0,"Met","Did Not Meet")))</f>
        <v>Met</v>
      </c>
      <c r="M5466" s="1" t="s">
        <v>9</v>
      </c>
      <c r="N5466" s="14" t="s">
        <v>2502</v>
      </c>
      <c r="O5466" s="5"/>
      <c r="P5466" s="44" t="str">
        <f t="shared" ref="P5466" si="6989">IF(H5468="Yes",IF(I5468="Yes","Yes","No"),"No")</f>
        <v>Yes</v>
      </c>
      <c r="Q5466" s="93"/>
      <c r="R5466" s="5" t="s">
        <v>1</v>
      </c>
      <c r="S5466" s="1" t="s">
        <v>2</v>
      </c>
      <c r="T5466" s="1" t="s">
        <v>3</v>
      </c>
      <c r="U5466" s="5">
        <v>959</v>
      </c>
      <c r="V5466" s="1">
        <v>75.39</v>
      </c>
      <c r="W5466" s="1">
        <v>73.34</v>
      </c>
      <c r="X5466" s="9">
        <f t="shared" si="6959"/>
        <v>2.0499999999999972</v>
      </c>
      <c r="Y5466" s="14">
        <v>877</v>
      </c>
      <c r="Z5466" s="1">
        <v>83.01</v>
      </c>
      <c r="AA5466" s="1">
        <v>78.459999999999994</v>
      </c>
      <c r="AB5466" s="71">
        <f t="shared" si="6917"/>
        <v>4.5500000000000114</v>
      </c>
      <c r="AC5466" s="36"/>
    </row>
    <row r="5467" spans="1:29" ht="15.75" x14ac:dyDescent="0.25">
      <c r="A5467" s="53">
        <v>7207054</v>
      </c>
      <c r="B5467" s="89" t="s">
        <v>2702</v>
      </c>
      <c r="C5467" s="53" t="s">
        <v>878</v>
      </c>
      <c r="D5467" s="49" t="s">
        <v>2498</v>
      </c>
      <c r="E5467" s="34" t="str">
        <f>M5466</f>
        <v>Needs Improvement School</v>
      </c>
      <c r="F5467" s="65" t="s">
        <v>2484</v>
      </c>
      <c r="G5467" s="62"/>
      <c r="H5467" s="13" t="str">
        <f>IF(V5468&gt;94,"Met",IF(X5468="--","n/a",IF(X5468&gt;=0,"Met","Did Not Meet")))</f>
        <v>Did Not Meet</v>
      </c>
      <c r="I5467" s="13" t="str">
        <f>IF(V5469&gt;94,"Met",IF(X5469="--","n/a",IF(X5469&gt;=0,"Met","Did Not Meet")))</f>
        <v>Did Not Meet</v>
      </c>
      <c r="K5467" s="13" t="str">
        <f>IF(Z5468&gt;94,"Met",IF(AB5468="--","n/a",IF(AB5468&gt;=0,"Met","Did Not Meet")))</f>
        <v>Did Not Meet</v>
      </c>
      <c r="L5467" s="13" t="str">
        <f>IF(Z5469&gt;94,"Met",IF(AB5469="--","n/a",IF(AB5469&gt;=0,"Met","Did Not Meet")))</f>
        <v>Did Not Meet</v>
      </c>
      <c r="M5467" s="1" t="s">
        <v>9</v>
      </c>
      <c r="N5467" s="14" t="s">
        <v>2501</v>
      </c>
      <c r="O5467" s="5"/>
      <c r="P5467" s="44" t="str">
        <f t="shared" ref="P5467" si="6990">IF(K5468="Yes",IF(L5468="Yes","Yes","No"),"No")</f>
        <v>Yes</v>
      </c>
      <c r="Q5467" s="94" t="s">
        <v>2759</v>
      </c>
      <c r="R5467" s="5" t="s">
        <v>1</v>
      </c>
      <c r="S5467" s="1" t="s">
        <v>2</v>
      </c>
      <c r="T5467" s="1" t="s">
        <v>7</v>
      </c>
      <c r="U5467" s="5">
        <v>819</v>
      </c>
      <c r="V5467" s="1">
        <v>71.92</v>
      </c>
      <c r="W5467" s="1">
        <v>68.83</v>
      </c>
      <c r="X5467" s="9">
        <f t="shared" si="6959"/>
        <v>3.0900000000000034</v>
      </c>
      <c r="Y5467" s="14">
        <v>741</v>
      </c>
      <c r="Z5467" s="1">
        <v>80.03</v>
      </c>
      <c r="AA5467" s="1">
        <v>75.47</v>
      </c>
      <c r="AB5467" s="71">
        <f t="shared" si="6917"/>
        <v>4.5600000000000023</v>
      </c>
      <c r="AC5467" s="53"/>
    </row>
    <row r="5468" spans="1:29" ht="15" customHeight="1" x14ac:dyDescent="0.25">
      <c r="A5468" s="53">
        <v>7207054</v>
      </c>
      <c r="B5468" s="89" t="s">
        <v>2702</v>
      </c>
      <c r="C5468" s="53" t="s">
        <v>878</v>
      </c>
      <c r="D5468" s="49" t="s">
        <v>2499</v>
      </c>
      <c r="E5468" s="35" t="str">
        <f>VLOOKUP('2012 Accountability Database'!$A5466,'2011 AYP'!A$2:B$1072,2)</f>
        <v>SI_5 (School Improvement Year 5)</v>
      </c>
      <c r="F5468" s="66"/>
      <c r="G5468" s="63" t="s">
        <v>2485</v>
      </c>
      <c r="H5468" s="60" t="str">
        <f t="shared" ref="H5468:I5468" si="6991">IF(H5466="Met","Yes",IF(H5467="Met","Yes","No"))</f>
        <v>Yes</v>
      </c>
      <c r="I5468" s="60" t="str">
        <f t="shared" si="6991"/>
        <v>Yes</v>
      </c>
      <c r="J5468" s="42"/>
      <c r="K5468" s="60" t="str">
        <f t="shared" ref="K5468:L5468" si="6992">IF(K5466="Met","Yes",IF(K5467="Met","Yes","No"))</f>
        <v>Yes</v>
      </c>
      <c r="L5468" s="60" t="str">
        <f t="shared" si="6992"/>
        <v>Yes</v>
      </c>
      <c r="M5468" s="5" t="s">
        <v>9</v>
      </c>
      <c r="N5468" s="14" t="s">
        <v>2503</v>
      </c>
      <c r="O5468" s="5"/>
      <c r="P5468" s="44" t="str">
        <f t="shared" ref="P5468" si="6993">IF(H5472="Yes",IF(I5472="Yes","Yes","No"),"No")</f>
        <v>No</v>
      </c>
      <c r="Q5468" s="108" t="s">
        <v>2758</v>
      </c>
      <c r="R5468" s="5" t="s">
        <v>1</v>
      </c>
      <c r="S5468" s="5" t="s">
        <v>5</v>
      </c>
      <c r="T5468" s="5" t="s">
        <v>3</v>
      </c>
      <c r="U5468" s="5">
        <v>2781</v>
      </c>
      <c r="V5468" s="5">
        <v>71.52</v>
      </c>
      <c r="W5468" s="5">
        <v>73.34</v>
      </c>
      <c r="X5468" s="8">
        <f t="shared" si="6959"/>
        <v>-1.8200000000000074</v>
      </c>
      <c r="Y5468" s="14">
        <v>2576</v>
      </c>
      <c r="Z5468" s="5">
        <v>77.8</v>
      </c>
      <c r="AA5468" s="5">
        <v>78.459999999999994</v>
      </c>
      <c r="AB5468" s="72">
        <f t="shared" si="6917"/>
        <v>-0.65999999999999659</v>
      </c>
      <c r="AC5468" s="53"/>
    </row>
    <row r="5469" spans="1:29" x14ac:dyDescent="0.25">
      <c r="A5469" s="53">
        <v>7207054</v>
      </c>
      <c r="B5469" s="89" t="s">
        <v>2702</v>
      </c>
      <c r="C5469" s="53" t="s">
        <v>878</v>
      </c>
      <c r="D5469" s="49" t="s">
        <v>2507</v>
      </c>
      <c r="E5469" s="47">
        <f>VLOOKUP('2012 Accountability Database'!A5466,Dems1112!$A$2:$G$1082,3)</f>
        <v>0.7</v>
      </c>
      <c r="F5469" s="66"/>
      <c r="G5469" s="52"/>
      <c r="M5469" s="1" t="s">
        <v>9</v>
      </c>
      <c r="N5469" s="14" t="s">
        <v>2504</v>
      </c>
      <c r="O5469" s="5"/>
      <c r="P5469" s="44" t="str">
        <f t="shared" ref="P5469" si="6994">IF(K5472="Yes",IF(L5472="Yes","Yes","No"),"No")</f>
        <v>No</v>
      </c>
      <c r="Q5469" s="108"/>
      <c r="R5469" s="5" t="s">
        <v>1</v>
      </c>
      <c r="S5469" s="1" t="s">
        <v>5</v>
      </c>
      <c r="T5469" s="1" t="s">
        <v>7</v>
      </c>
      <c r="U5469" s="5">
        <v>2267</v>
      </c>
      <c r="V5469" s="1">
        <v>66.78</v>
      </c>
      <c r="W5469" s="1">
        <v>68.83</v>
      </c>
      <c r="X5469" s="6">
        <f t="shared" si="6959"/>
        <v>-2.0499999999999972</v>
      </c>
      <c r="Y5469" s="14">
        <v>2072</v>
      </c>
      <c r="Z5469" s="1">
        <v>74.180000000000007</v>
      </c>
      <c r="AA5469" s="1">
        <v>75.47</v>
      </c>
      <c r="AB5469" s="72">
        <f t="shared" si="6917"/>
        <v>-1.289999999999992</v>
      </c>
      <c r="AC5469" s="53"/>
    </row>
    <row r="5470" spans="1:29" x14ac:dyDescent="0.25">
      <c r="A5470" s="53">
        <v>7207054</v>
      </c>
      <c r="B5470" s="89" t="s">
        <v>2702</v>
      </c>
      <c r="C5470" s="53" t="s">
        <v>878</v>
      </c>
      <c r="D5470" s="50" t="s">
        <v>2508</v>
      </c>
      <c r="E5470" s="47">
        <f>VLOOKUP('2012 Accountability Database'!A5466,Dems1112!$A$2:$G$1082,4)</f>
        <v>0.8</v>
      </c>
      <c r="F5470" s="65" t="s">
        <v>2486</v>
      </c>
      <c r="G5470" s="62"/>
      <c r="H5470" s="13" t="str">
        <f>IF(V5470&gt;94,"Met",IF(X5470="--","n/a",IF(X5470&gt;=0,"Met","Did Not Meet")))</f>
        <v>Did Not Meet</v>
      </c>
      <c r="I5470" s="13" t="str">
        <f>IF(V5471&gt;94,"Met",IF(X5471="--","n/a",IF(X5471&gt;=0,"Met","Did Not Meet")))</f>
        <v>Did Not Meet</v>
      </c>
      <c r="J5470" s="13"/>
      <c r="K5470" s="13" t="str">
        <f>IF(Z5470&gt;94,"Met",IF(AB5470="--","n/a",IF(AB5470&gt;=0,"Met","Did Not Meet")))</f>
        <v>Did Not Meet</v>
      </c>
      <c r="L5470" s="13" t="str">
        <f>IF(Z5471&gt;94,"Met",IF(AB5471="--","n/a",IF(AB5471&gt;=0,"Met","Did Not Meet")))</f>
        <v>Did Not Meet</v>
      </c>
      <c r="M5470" s="5" t="s">
        <v>9</v>
      </c>
      <c r="N5470" s="68" t="s">
        <v>2497</v>
      </c>
      <c r="O5470" s="35"/>
      <c r="P5470" s="44"/>
      <c r="Q5470" s="108"/>
      <c r="R5470" s="5" t="s">
        <v>6</v>
      </c>
      <c r="S5470" s="5" t="s">
        <v>2</v>
      </c>
      <c r="T5470" s="5" t="s">
        <v>3</v>
      </c>
      <c r="U5470" s="5">
        <v>1017</v>
      </c>
      <c r="V5470" s="5">
        <v>78.27</v>
      </c>
      <c r="W5470" s="5">
        <v>83.84</v>
      </c>
      <c r="X5470" s="8">
        <f t="shared" si="6959"/>
        <v>-5.5700000000000074</v>
      </c>
      <c r="Y5470" s="14">
        <v>900</v>
      </c>
      <c r="Z5470" s="5">
        <v>75.67</v>
      </c>
      <c r="AA5470" s="5">
        <v>83.29</v>
      </c>
      <c r="AB5470" s="72">
        <f t="shared" si="6917"/>
        <v>-7.6200000000000045</v>
      </c>
      <c r="AC5470" s="53"/>
    </row>
    <row r="5471" spans="1:29" x14ac:dyDescent="0.25">
      <c r="A5471" s="53">
        <v>7207054</v>
      </c>
      <c r="B5471" s="89" t="s">
        <v>2702</v>
      </c>
      <c r="C5471" s="53" t="s">
        <v>878</v>
      </c>
      <c r="D5471" s="50" t="s">
        <v>974</v>
      </c>
      <c r="E5471" s="47" t="str">
        <f>VLOOKUP('2012 Accountability Database'!A5466,Dems1112!$A$2:$G$1082,5)</f>
        <v>6-7</v>
      </c>
      <c r="F5471" s="65" t="s">
        <v>2487</v>
      </c>
      <c r="G5471" s="62"/>
      <c r="H5471" s="13" t="str">
        <f>IF(V5472&gt;94,"Met",IF(X5472="--","n/a",IF(X5472&gt;=0,"Met","Did Not Meet")))</f>
        <v>Did Not Meet</v>
      </c>
      <c r="I5471" s="13" t="str">
        <f>IF(V5473&gt;94,"Met",IF(X5473="--","n/a",IF(X5473&gt;=0,"Met","Did Not Meet")))</f>
        <v>Did Not Meet</v>
      </c>
      <c r="J5471" s="13"/>
      <c r="K5471" s="13" t="str">
        <f>IF(Z5472&gt;94,"Met",IF(AB5472="--","n/a",IF(AB5472&gt;=0,"Met","Did Not Meet")))</f>
        <v>Did Not Meet</v>
      </c>
      <c r="L5471" s="13" t="str">
        <f>IF(Z5473&gt;94,"Met",IF(AB5473="--","n/a",IF(AB5473&gt;=0,"Met","Did Not Meet")))</f>
        <v>Did Not Meet</v>
      </c>
      <c r="M5471" s="1" t="s">
        <v>9</v>
      </c>
      <c r="N5471" s="14"/>
      <c r="O5471" s="35" t="s">
        <v>2506</v>
      </c>
      <c r="P5471" s="83" t="str">
        <f t="shared" ref="P5471" si="6995">IF(P5466="No"," ", IF(P5468="No"," ",IF(P5467="No", " ",IF(P5469="No"," ","X"))))</f>
        <v xml:space="preserve"> </v>
      </c>
      <c r="Q5471" s="108"/>
      <c r="R5471" s="5" t="s">
        <v>6</v>
      </c>
      <c r="S5471" s="1" t="s">
        <v>2</v>
      </c>
      <c r="T5471" s="1" t="s">
        <v>7</v>
      </c>
      <c r="U5471" s="5">
        <v>859</v>
      </c>
      <c r="V5471" s="1">
        <v>75.67</v>
      </c>
      <c r="W5471" s="1">
        <v>81.150000000000006</v>
      </c>
      <c r="X5471" s="6">
        <f t="shared" si="6959"/>
        <v>-5.480000000000004</v>
      </c>
      <c r="Y5471" s="14">
        <v>764</v>
      </c>
      <c r="Z5471" s="1">
        <v>73.56</v>
      </c>
      <c r="AA5471" s="1">
        <v>81.36</v>
      </c>
      <c r="AB5471" s="72">
        <f t="shared" si="6917"/>
        <v>-7.7999999999999972</v>
      </c>
      <c r="AC5471" s="53"/>
    </row>
    <row r="5472" spans="1:29" ht="15.75" x14ac:dyDescent="0.25">
      <c r="A5472" s="53">
        <v>7207054</v>
      </c>
      <c r="B5472" s="89" t="s">
        <v>2702</v>
      </c>
      <c r="C5472" s="53" t="s">
        <v>878</v>
      </c>
      <c r="D5472" s="50" t="s">
        <v>975</v>
      </c>
      <c r="E5472" s="48" t="str">
        <f>VLOOKUP('2012 Accountability Database'!A5466,Dems1112!$A$2:$G$1082,6)</f>
        <v>1 (Northwest AR)</v>
      </c>
      <c r="F5472" s="66"/>
      <c r="G5472" s="63" t="s">
        <v>2488</v>
      </c>
      <c r="H5472" s="61" t="str">
        <f t="shared" ref="H5472:I5472" si="6996">IF(H5470="Met","Yes",IF(H5471="Met","Yes","No"))</f>
        <v>No</v>
      </c>
      <c r="I5472" s="61" t="str">
        <f t="shared" si="6996"/>
        <v>No</v>
      </c>
      <c r="J5472" s="55"/>
      <c r="K5472" s="61" t="str">
        <f t="shared" ref="K5472:L5472" si="6997">IF(K5470="Met","Yes",IF(K5471="Met","Yes","No"))</f>
        <v>No</v>
      </c>
      <c r="L5472" s="61" t="str">
        <f t="shared" si="6997"/>
        <v>No</v>
      </c>
      <c r="M5472" s="1" t="s">
        <v>9</v>
      </c>
      <c r="N5472" s="14"/>
      <c r="O5472" s="35" t="s">
        <v>2505</v>
      </c>
      <c r="P5472" s="83" t="str">
        <f t="shared" ref="P5472" si="6998">IF(P5471="X"," ",IF(P5473="X"," ","X"))</f>
        <v xml:space="preserve"> </v>
      </c>
      <c r="Q5472" s="94" t="s">
        <v>2759</v>
      </c>
      <c r="R5472" s="5" t="s">
        <v>6</v>
      </c>
      <c r="S5472" s="1" t="s">
        <v>5</v>
      </c>
      <c r="T5472" s="1" t="s">
        <v>3</v>
      </c>
      <c r="U5472" s="5">
        <v>2942</v>
      </c>
      <c r="V5472" s="1">
        <v>80.22</v>
      </c>
      <c r="W5472" s="1">
        <v>83.84</v>
      </c>
      <c r="X5472" s="6">
        <f t="shared" si="6959"/>
        <v>-3.6200000000000045</v>
      </c>
      <c r="Y5472" s="14">
        <v>2630</v>
      </c>
      <c r="Z5472" s="1">
        <v>79.7</v>
      </c>
      <c r="AA5472" s="1">
        <v>83.29</v>
      </c>
      <c r="AB5472" s="72">
        <f t="shared" ref="AB5472:AB5535" si="6999">Z5472-AA5472</f>
        <v>-3.5900000000000034</v>
      </c>
      <c r="AC5472" s="53"/>
    </row>
    <row r="5473" spans="1:29" x14ac:dyDescent="0.25">
      <c r="A5473" s="54">
        <v>7207054</v>
      </c>
      <c r="B5473" s="90" t="s">
        <v>2702</v>
      </c>
      <c r="C5473" s="54" t="s">
        <v>878</v>
      </c>
      <c r="D5473" s="4"/>
      <c r="E5473" s="4"/>
      <c r="F5473" s="67"/>
      <c r="G5473" s="64"/>
      <c r="H5473" s="43"/>
      <c r="I5473" s="43"/>
      <c r="J5473" s="43"/>
      <c r="K5473" s="43"/>
      <c r="L5473" s="43"/>
      <c r="M5473" s="4" t="s">
        <v>9</v>
      </c>
      <c r="N5473" s="15"/>
      <c r="O5473" s="38" t="s">
        <v>2482</v>
      </c>
      <c r="P5473" s="84" t="str">
        <f>IF(E5467="Achieving School"," ","X")</f>
        <v>X</v>
      </c>
      <c r="Q5473" s="91"/>
      <c r="R5473" s="4" t="s">
        <v>6</v>
      </c>
      <c r="S5473" s="4" t="s">
        <v>5</v>
      </c>
      <c r="T5473" s="4" t="s">
        <v>7</v>
      </c>
      <c r="U5473" s="4">
        <v>2352</v>
      </c>
      <c r="V5473" s="4">
        <v>77</v>
      </c>
      <c r="W5473" s="4">
        <v>81.150000000000006</v>
      </c>
      <c r="X5473" s="7">
        <f t="shared" si="6959"/>
        <v>-4.1500000000000057</v>
      </c>
      <c r="Y5473" s="15">
        <v>2126</v>
      </c>
      <c r="Z5473" s="4">
        <v>77.23</v>
      </c>
      <c r="AA5473" s="4">
        <v>81.36</v>
      </c>
      <c r="AB5473" s="73">
        <f t="shared" si="6999"/>
        <v>-4.1299999999999955</v>
      </c>
      <c r="AC5473" s="54"/>
    </row>
    <row r="5474" spans="1:29" x14ac:dyDescent="0.25">
      <c r="A5474" s="1">
        <v>7207055</v>
      </c>
      <c r="B5474" s="87" t="s">
        <v>2702</v>
      </c>
      <c r="C5474" s="55" t="s">
        <v>879</v>
      </c>
      <c r="E5474" s="42"/>
      <c r="F5474" s="65" t="s">
        <v>2483</v>
      </c>
      <c r="G5474" s="62"/>
      <c r="H5474" s="37" t="str">
        <f>IF(V5474&gt;94,"Met",IF(X5474="--","n/a",IF(X5474&gt;=0,"Met","Did Not Meet")))</f>
        <v>Met</v>
      </c>
      <c r="I5474" s="37" t="str">
        <f>IF(V5475&gt;94,"Met",IF(X5475="--","n/a",IF(X5475&gt;=0,"Met","Did Not Meet")))</f>
        <v>Met</v>
      </c>
      <c r="K5474" s="13" t="str">
        <f>IF(Z5474&gt;94,"Met",IF(AB5474="--","n/a",IF(AB5474&gt;=0,"Met","Did Not Meet")))</f>
        <v>Met</v>
      </c>
      <c r="L5474" s="13" t="str">
        <f>IF(Z5475&gt;94,"Met",IF(AB5475="--","n/a",IF(AB5475&gt;=0,"Met","Did Not Meet")))</f>
        <v>Met</v>
      </c>
      <c r="M5474" s="1" t="s">
        <v>18</v>
      </c>
      <c r="N5474" s="14" t="s">
        <v>2502</v>
      </c>
      <c r="O5474" s="5"/>
      <c r="P5474" s="44" t="str">
        <f t="shared" ref="P5474" si="7000">IF(H5476="Yes",IF(I5476="Yes","Yes","No"),"No")</f>
        <v>Yes</v>
      </c>
      <c r="Q5474" s="93"/>
      <c r="R5474" s="5" t="s">
        <v>1</v>
      </c>
      <c r="S5474" s="1" t="s">
        <v>2</v>
      </c>
      <c r="T5474" s="1" t="s">
        <v>3</v>
      </c>
      <c r="U5474" s="5">
        <v>958</v>
      </c>
      <c r="V5474" s="1">
        <v>78.81</v>
      </c>
      <c r="W5474" s="1">
        <v>71.150000000000006</v>
      </c>
      <c r="X5474" s="9">
        <f t="shared" si="6959"/>
        <v>7.6599999999999966</v>
      </c>
      <c r="Y5474" s="14">
        <v>910</v>
      </c>
      <c r="Z5474" s="1">
        <v>83.63</v>
      </c>
      <c r="AA5474" s="1">
        <v>76.709999999999994</v>
      </c>
      <c r="AB5474" s="71">
        <f t="shared" si="6999"/>
        <v>6.9200000000000017</v>
      </c>
      <c r="AC5474" s="36" t="s">
        <v>19</v>
      </c>
    </row>
    <row r="5475" spans="1:29" ht="15.75" x14ac:dyDescent="0.25">
      <c r="A5475" s="53">
        <v>7207055</v>
      </c>
      <c r="B5475" s="89" t="s">
        <v>2702</v>
      </c>
      <c r="C5475" s="53" t="s">
        <v>879</v>
      </c>
      <c r="D5475" s="49" t="s">
        <v>2498</v>
      </c>
      <c r="E5475" s="34" t="str">
        <f>M5474</f>
        <v>Needs Improvement Focus School</v>
      </c>
      <c r="F5475" s="65" t="s">
        <v>2484</v>
      </c>
      <c r="G5475" s="62"/>
      <c r="H5475" s="13" t="str">
        <f>IF(V5476&gt;94,"Met",IF(X5476="--","n/a",IF(X5476&gt;=0,"Met","Did Not Meet")))</f>
        <v>Met</v>
      </c>
      <c r="I5475" s="13" t="str">
        <f>IF(V5477&gt;94,"Met",IF(X5477="--","n/a",IF(X5477&gt;=0,"Met","Did Not Meet")))</f>
        <v>Met</v>
      </c>
      <c r="K5475" s="13" t="str">
        <f>IF(Z5476&gt;94,"Met",IF(AB5476="--","n/a",IF(AB5476&gt;=0,"Met","Did Not Meet")))</f>
        <v>Met</v>
      </c>
      <c r="L5475" s="13" t="str">
        <f>IF(Z5477&gt;94,"Met",IF(AB5477="--","n/a",IF(AB5477&gt;=0,"Met","Did Not Meet")))</f>
        <v>Met</v>
      </c>
      <c r="M5475" s="1" t="s">
        <v>18</v>
      </c>
      <c r="N5475" s="14" t="s">
        <v>2501</v>
      </c>
      <c r="O5475" s="5"/>
      <c r="P5475" s="44" t="str">
        <f t="shared" ref="P5475" si="7001">IF(K5476="Yes",IF(L5476="Yes","Yes","No"),"No")</f>
        <v>Yes</v>
      </c>
      <c r="Q5475" s="94" t="s">
        <v>2759</v>
      </c>
      <c r="R5475" s="5" t="s">
        <v>1</v>
      </c>
      <c r="S5475" s="1" t="s">
        <v>2</v>
      </c>
      <c r="T5475" s="1" t="s">
        <v>7</v>
      </c>
      <c r="U5475" s="5">
        <v>730</v>
      </c>
      <c r="V5475" s="1">
        <v>72.88</v>
      </c>
      <c r="W5475" s="1">
        <v>64.319999999999993</v>
      </c>
      <c r="X5475" s="9">
        <f t="shared" si="6959"/>
        <v>8.5600000000000023</v>
      </c>
      <c r="Y5475" s="14">
        <v>684</v>
      </c>
      <c r="Z5475" s="1">
        <v>79.39</v>
      </c>
      <c r="AA5475" s="1">
        <v>71.680000000000007</v>
      </c>
      <c r="AB5475" s="71">
        <f t="shared" si="6999"/>
        <v>7.7099999999999937</v>
      </c>
      <c r="AC5475" s="53" t="s">
        <v>19</v>
      </c>
    </row>
    <row r="5476" spans="1:29" ht="15" customHeight="1" x14ac:dyDescent="0.25">
      <c r="A5476" s="53">
        <v>7207055</v>
      </c>
      <c r="B5476" s="89" t="s">
        <v>2702</v>
      </c>
      <c r="C5476" s="53" t="s">
        <v>879</v>
      </c>
      <c r="D5476" s="49" t="s">
        <v>2499</v>
      </c>
      <c r="E5476" s="35" t="str">
        <f>VLOOKUP('2012 Accountability Database'!$A5474,'2011 AYP'!A$2:B$1072,2)</f>
        <v>SI_4 (School Improvement Year 4)</v>
      </c>
      <c r="F5476" s="66"/>
      <c r="G5476" s="63" t="s">
        <v>2485</v>
      </c>
      <c r="H5476" s="60" t="str">
        <f t="shared" ref="H5476:I5476" si="7002">IF(H5474="Met","Yes",IF(H5475="Met","Yes","No"))</f>
        <v>Yes</v>
      </c>
      <c r="I5476" s="60" t="str">
        <f t="shared" si="7002"/>
        <v>Yes</v>
      </c>
      <c r="J5476" s="42"/>
      <c r="K5476" s="60" t="str">
        <f t="shared" ref="K5476:L5476" si="7003">IF(K5474="Met","Yes",IF(K5475="Met","Yes","No"))</f>
        <v>Yes</v>
      </c>
      <c r="L5476" s="60" t="str">
        <f t="shared" si="7003"/>
        <v>Yes</v>
      </c>
      <c r="M5476" s="5" t="s">
        <v>18</v>
      </c>
      <c r="N5476" s="14" t="s">
        <v>2503</v>
      </c>
      <c r="O5476" s="5"/>
      <c r="P5476" s="44" t="str">
        <f t="shared" ref="P5476" si="7004">IF(H5480="Yes",IF(I5480="Yes","Yes","No"),"No")</f>
        <v>Yes</v>
      </c>
      <c r="Q5476" s="108" t="s">
        <v>2758</v>
      </c>
      <c r="R5476" s="5" t="s">
        <v>1</v>
      </c>
      <c r="S5476" s="5" t="s">
        <v>5</v>
      </c>
      <c r="T5476" s="5" t="s">
        <v>3</v>
      </c>
      <c r="U5476" s="5">
        <v>2728</v>
      </c>
      <c r="V5476" s="5">
        <v>73.39</v>
      </c>
      <c r="W5476" s="5">
        <v>71.150000000000006</v>
      </c>
      <c r="X5476" s="11">
        <f t="shared" si="6959"/>
        <v>2.2399999999999949</v>
      </c>
      <c r="Y5476" s="14">
        <v>2568</v>
      </c>
      <c r="Z5476" s="5">
        <v>78.739999999999995</v>
      </c>
      <c r="AA5476" s="5">
        <v>76.709999999999994</v>
      </c>
      <c r="AB5476" s="71">
        <f t="shared" si="6999"/>
        <v>2.0300000000000011</v>
      </c>
      <c r="AC5476" s="53" t="s">
        <v>19</v>
      </c>
    </row>
    <row r="5477" spans="1:29" x14ac:dyDescent="0.25">
      <c r="A5477" s="53">
        <v>7207055</v>
      </c>
      <c r="B5477" s="89" t="s">
        <v>2702</v>
      </c>
      <c r="C5477" s="53" t="s">
        <v>879</v>
      </c>
      <c r="D5477" s="49" t="s">
        <v>2507</v>
      </c>
      <c r="E5477" s="47">
        <f>VLOOKUP('2012 Accountability Database'!A5474,Dems1112!$A$2:$G$1082,3)</f>
        <v>0.64</v>
      </c>
      <c r="F5477" s="66"/>
      <c r="G5477" s="52"/>
      <c r="M5477" s="1" t="s">
        <v>18</v>
      </c>
      <c r="N5477" s="14" t="s">
        <v>2504</v>
      </c>
      <c r="O5477" s="5"/>
      <c r="P5477" s="44" t="str">
        <f t="shared" ref="P5477" si="7005">IF(K5480="Yes",IF(L5480="Yes","Yes","No"),"No")</f>
        <v>Yes</v>
      </c>
      <c r="Q5477" s="108"/>
      <c r="R5477" s="5" t="s">
        <v>1</v>
      </c>
      <c r="S5477" s="1" t="s">
        <v>5</v>
      </c>
      <c r="T5477" s="1" t="s">
        <v>7</v>
      </c>
      <c r="U5477" s="5">
        <v>2035</v>
      </c>
      <c r="V5477" s="1">
        <v>66.239999999999995</v>
      </c>
      <c r="W5477" s="1">
        <v>64.319999999999993</v>
      </c>
      <c r="X5477" s="9">
        <f t="shared" si="6959"/>
        <v>1.9200000000000017</v>
      </c>
      <c r="Y5477" s="14">
        <v>1893</v>
      </c>
      <c r="Z5477" s="1">
        <v>73.53</v>
      </c>
      <c r="AA5477" s="1">
        <v>71.680000000000007</v>
      </c>
      <c r="AB5477" s="71">
        <f t="shared" si="6999"/>
        <v>1.8499999999999943</v>
      </c>
      <c r="AC5477" s="53" t="s">
        <v>19</v>
      </c>
    </row>
    <row r="5478" spans="1:29" x14ac:dyDescent="0.25">
      <c r="A5478" s="53">
        <v>7207055</v>
      </c>
      <c r="B5478" s="89" t="s">
        <v>2702</v>
      </c>
      <c r="C5478" s="53" t="s">
        <v>879</v>
      </c>
      <c r="D5478" s="50" t="s">
        <v>2508</v>
      </c>
      <c r="E5478" s="47">
        <f>VLOOKUP('2012 Accountability Database'!A5474,Dems1112!$A$2:$G$1082,4)</f>
        <v>0.72</v>
      </c>
      <c r="F5478" s="65" t="s">
        <v>2486</v>
      </c>
      <c r="G5478" s="62"/>
      <c r="H5478" s="13" t="str">
        <f>IF(V5478&gt;94,"Met",IF(X5478="--","n/a",IF(X5478&gt;=0,"Met","Did Not Meet")))</f>
        <v>Met</v>
      </c>
      <c r="I5478" s="13" t="str">
        <f>IF(V5479&gt;94,"Met",IF(X5479="--","n/a",IF(X5479&gt;=0,"Met","Did Not Meet")))</f>
        <v>Met</v>
      </c>
      <c r="J5478" s="13"/>
      <c r="K5478" s="13" t="str">
        <f>IF(Z5478&gt;94,"Met",IF(AB5478="--","n/a",IF(AB5478&gt;=0,"Met","Did Not Meet")))</f>
        <v>Met</v>
      </c>
      <c r="L5478" s="13" t="str">
        <f>IF(Z5479&gt;94,"Met",IF(AB5479="--","n/a",IF(AB5479&gt;=0,"Met","Did Not Meet")))</f>
        <v>Met</v>
      </c>
      <c r="M5478" s="1" t="s">
        <v>18</v>
      </c>
      <c r="N5478" s="68" t="s">
        <v>2497</v>
      </c>
      <c r="O5478" s="35"/>
      <c r="P5478" s="44"/>
      <c r="Q5478" s="108"/>
      <c r="R5478" s="5" t="s">
        <v>6</v>
      </c>
      <c r="S5478" s="1" t="s">
        <v>2</v>
      </c>
      <c r="T5478" s="1" t="s">
        <v>3</v>
      </c>
      <c r="U5478" s="5">
        <v>1011</v>
      </c>
      <c r="V5478" s="1">
        <v>81.7</v>
      </c>
      <c r="W5478" s="1">
        <v>76.34</v>
      </c>
      <c r="X5478" s="9">
        <f t="shared" si="6959"/>
        <v>5.3599999999999994</v>
      </c>
      <c r="Y5478" s="14">
        <v>932</v>
      </c>
      <c r="Z5478" s="1">
        <v>77.790000000000006</v>
      </c>
      <c r="AA5478" s="1">
        <v>75.3</v>
      </c>
      <c r="AB5478" s="71">
        <f t="shared" si="6999"/>
        <v>2.4900000000000091</v>
      </c>
      <c r="AC5478" s="53" t="s">
        <v>19</v>
      </c>
    </row>
    <row r="5479" spans="1:29" x14ac:dyDescent="0.25">
      <c r="A5479" s="53">
        <v>7207055</v>
      </c>
      <c r="B5479" s="89" t="s">
        <v>2702</v>
      </c>
      <c r="C5479" s="53" t="s">
        <v>879</v>
      </c>
      <c r="D5479" s="50" t="s">
        <v>974</v>
      </c>
      <c r="E5479" s="47" t="str">
        <f>VLOOKUP('2012 Accountability Database'!A5474,Dems1112!$A$2:$G$1082,5)</f>
        <v>6-7</v>
      </c>
      <c r="F5479" s="65" t="s">
        <v>2487</v>
      </c>
      <c r="G5479" s="62"/>
      <c r="H5479" s="13" t="str">
        <f>IF(V5480&gt;94,"Met",IF(X5480="--","n/a",IF(X5480&gt;=0,"Met","Did Not Meet")))</f>
        <v>Met</v>
      </c>
      <c r="I5479" s="13" t="str">
        <f>IF(V5481&gt;94,"Met",IF(X5481="--","n/a",IF(X5481&gt;=0,"Met","Did Not Meet")))</f>
        <v>Met</v>
      </c>
      <c r="J5479" s="13"/>
      <c r="K5479" s="13" t="str">
        <f>IF(Z5480&gt;94,"Met",IF(AB5480="--","n/a",IF(AB5480&gt;=0,"Met","Did Not Meet")))</f>
        <v>Met</v>
      </c>
      <c r="L5479" s="13" t="str">
        <f>IF(Z5481&gt;94,"Met",IF(AB5481="--","n/a",IF(AB5481&gt;=0,"Met","Did Not Meet")))</f>
        <v>Met</v>
      </c>
      <c r="M5479" s="1" t="s">
        <v>18</v>
      </c>
      <c r="N5479" s="14"/>
      <c r="O5479" s="35" t="s">
        <v>2506</v>
      </c>
      <c r="P5479" s="83" t="str">
        <f t="shared" ref="P5479" si="7006">IF(P5474="No"," ", IF(P5476="No"," ",IF(P5475="No", " ",IF(P5477="No"," ","X"))))</f>
        <v>X</v>
      </c>
      <c r="Q5479" s="108"/>
      <c r="R5479" s="5" t="s">
        <v>6</v>
      </c>
      <c r="S5479" s="1" t="s">
        <v>2</v>
      </c>
      <c r="T5479" s="1" t="s">
        <v>7</v>
      </c>
      <c r="U5479" s="5">
        <v>749</v>
      </c>
      <c r="V5479" s="1">
        <v>77.44</v>
      </c>
      <c r="W5479" s="1">
        <v>70.67</v>
      </c>
      <c r="X5479" s="9">
        <f t="shared" si="6959"/>
        <v>6.769999999999996</v>
      </c>
      <c r="Y5479" s="14">
        <v>706</v>
      </c>
      <c r="Z5479" s="1">
        <v>73.8</v>
      </c>
      <c r="AA5479" s="1">
        <v>70.569999999999993</v>
      </c>
      <c r="AB5479" s="71">
        <f t="shared" si="6999"/>
        <v>3.230000000000004</v>
      </c>
      <c r="AC5479" s="53" t="s">
        <v>19</v>
      </c>
    </row>
    <row r="5480" spans="1:29" ht="15.75" x14ac:dyDescent="0.25">
      <c r="A5480" s="53">
        <v>7207055</v>
      </c>
      <c r="B5480" s="89" t="s">
        <v>2702</v>
      </c>
      <c r="C5480" s="53" t="s">
        <v>879</v>
      </c>
      <c r="D5480" s="50" t="s">
        <v>975</v>
      </c>
      <c r="E5480" s="48" t="str">
        <f>VLOOKUP('2012 Accountability Database'!A5474,Dems1112!$A$2:$G$1082,6)</f>
        <v>1 (Northwest AR)</v>
      </c>
      <c r="F5480" s="66"/>
      <c r="G5480" s="63" t="s">
        <v>2488</v>
      </c>
      <c r="H5480" s="61" t="str">
        <f t="shared" ref="H5480:I5480" si="7007">IF(H5478="Met","Yes",IF(H5479="Met","Yes","No"))</f>
        <v>Yes</v>
      </c>
      <c r="I5480" s="61" t="str">
        <f t="shared" si="7007"/>
        <v>Yes</v>
      </c>
      <c r="J5480" s="55"/>
      <c r="K5480" s="61" t="str">
        <f t="shared" ref="K5480:L5480" si="7008">IF(K5478="Met","Yes",IF(K5479="Met","Yes","No"))</f>
        <v>Yes</v>
      </c>
      <c r="L5480" s="61" t="str">
        <f t="shared" si="7008"/>
        <v>Yes</v>
      </c>
      <c r="M5480" s="1" t="s">
        <v>18</v>
      </c>
      <c r="N5480" s="14"/>
      <c r="O5480" s="35" t="s">
        <v>2505</v>
      </c>
      <c r="P5480" s="83" t="str">
        <f t="shared" ref="P5480" si="7009">IF(P5479="X"," ",IF(P5481="X"," ","X"))</f>
        <v xml:space="preserve"> </v>
      </c>
      <c r="Q5480" s="94" t="s">
        <v>2759</v>
      </c>
      <c r="R5480" s="5" t="s">
        <v>6</v>
      </c>
      <c r="S5480" s="1" t="s">
        <v>5</v>
      </c>
      <c r="T5480" s="1" t="s">
        <v>3</v>
      </c>
      <c r="U5480" s="5">
        <v>2873</v>
      </c>
      <c r="V5480" s="1">
        <v>77.510000000000005</v>
      </c>
      <c r="W5480" s="1">
        <v>76.34</v>
      </c>
      <c r="X5480" s="9">
        <f t="shared" si="6959"/>
        <v>1.1700000000000017</v>
      </c>
      <c r="Y5480" s="14">
        <v>2626</v>
      </c>
      <c r="Z5480" s="1">
        <v>75.44</v>
      </c>
      <c r="AA5480" s="1">
        <v>75.3</v>
      </c>
      <c r="AB5480" s="71">
        <f t="shared" si="6999"/>
        <v>0.14000000000000057</v>
      </c>
      <c r="AC5480" s="53" t="s">
        <v>19</v>
      </c>
    </row>
    <row r="5481" spans="1:29" x14ac:dyDescent="0.25">
      <c r="A5481" s="54">
        <v>7207055</v>
      </c>
      <c r="B5481" s="90" t="s">
        <v>2702</v>
      </c>
      <c r="C5481" s="54" t="s">
        <v>879</v>
      </c>
      <c r="D5481" s="4"/>
      <c r="E5481" s="4"/>
      <c r="F5481" s="67"/>
      <c r="G5481" s="64"/>
      <c r="H5481" s="43"/>
      <c r="I5481" s="43"/>
      <c r="J5481" s="43"/>
      <c r="K5481" s="43"/>
      <c r="L5481" s="43"/>
      <c r="M5481" s="4" t="s">
        <v>18</v>
      </c>
      <c r="N5481" s="15"/>
      <c r="O5481" s="38" t="s">
        <v>2482</v>
      </c>
      <c r="P5481" s="84" t="str">
        <f>IF(E5475="Achieving School"," ","X")</f>
        <v>X</v>
      </c>
      <c r="Q5481" s="91"/>
      <c r="R5481" s="4" t="s">
        <v>6</v>
      </c>
      <c r="S5481" s="4" t="s">
        <v>5</v>
      </c>
      <c r="T5481" s="4" t="s">
        <v>7</v>
      </c>
      <c r="U5481" s="4">
        <v>2085</v>
      </c>
      <c r="V5481" s="4">
        <v>71.849999999999994</v>
      </c>
      <c r="W5481" s="4">
        <v>70.67</v>
      </c>
      <c r="X5481" s="10">
        <f t="shared" si="6959"/>
        <v>1.1799999999999926</v>
      </c>
      <c r="Y5481" s="15">
        <v>1951</v>
      </c>
      <c r="Z5481" s="4">
        <v>70.94</v>
      </c>
      <c r="AA5481" s="4">
        <v>70.569999999999993</v>
      </c>
      <c r="AB5481" s="74">
        <f t="shared" si="6999"/>
        <v>0.37000000000000455</v>
      </c>
      <c r="AC5481" s="54" t="s">
        <v>19</v>
      </c>
    </row>
    <row r="5482" spans="1:29" x14ac:dyDescent="0.25">
      <c r="A5482" s="1">
        <v>7207057</v>
      </c>
      <c r="B5482" s="87" t="s">
        <v>2702</v>
      </c>
      <c r="C5482" s="55" t="s">
        <v>880</v>
      </c>
      <c r="E5482" s="42"/>
      <c r="F5482" s="65" t="s">
        <v>2483</v>
      </c>
      <c r="G5482" s="62"/>
      <c r="H5482" s="37" t="str">
        <f>IF(V5482&gt;94,"Met",IF(X5482="--","n/a",IF(X5482&gt;=0,"Met","Did Not Meet")))</f>
        <v>Met</v>
      </c>
      <c r="I5482" s="37" t="str">
        <f>IF(V5483&gt;94,"Met",IF(X5483="--","n/a",IF(X5483&gt;=0,"Met","Did Not Meet")))</f>
        <v>Met</v>
      </c>
      <c r="K5482" s="13" t="str">
        <f>IF(Z5482&gt;94,"Met",IF(AB5482="--","n/a",IF(AB5482&gt;=0,"Met","Did Not Meet")))</f>
        <v>Met</v>
      </c>
      <c r="L5482" s="13" t="str">
        <f>IF(Z5483&gt;94,"Met",IF(AB5483="--","n/a",IF(AB5483&gt;=0,"Met","Did Not Meet")))</f>
        <v>Met</v>
      </c>
      <c r="M5482" s="1" t="s">
        <v>9</v>
      </c>
      <c r="N5482" s="14" t="s">
        <v>2502</v>
      </c>
      <c r="O5482" s="5"/>
      <c r="P5482" s="44" t="str">
        <f t="shared" ref="P5482" si="7010">IF(H5484="Yes",IF(I5484="Yes","Yes","No"),"No")</f>
        <v>Yes</v>
      </c>
      <c r="Q5482" s="93"/>
      <c r="R5482" s="5" t="s">
        <v>1</v>
      </c>
      <c r="S5482" s="1" t="s">
        <v>2</v>
      </c>
      <c r="T5482" s="1" t="s">
        <v>3</v>
      </c>
      <c r="U5482" s="5">
        <v>226</v>
      </c>
      <c r="V5482" s="1">
        <v>94.25</v>
      </c>
      <c r="W5482" s="1">
        <v>91.31</v>
      </c>
      <c r="X5482" s="9">
        <f t="shared" si="6959"/>
        <v>2.9399999999999977</v>
      </c>
      <c r="Y5482" s="14">
        <v>128</v>
      </c>
      <c r="Z5482" s="1">
        <v>98.44</v>
      </c>
      <c r="AA5482" s="1">
        <v>92.95</v>
      </c>
      <c r="AB5482" s="71">
        <f t="shared" si="6999"/>
        <v>5.4899999999999949</v>
      </c>
      <c r="AC5482" s="36"/>
    </row>
    <row r="5483" spans="1:29" ht="15.75" x14ac:dyDescent="0.25">
      <c r="A5483" s="53">
        <v>7207057</v>
      </c>
      <c r="B5483" s="89" t="s">
        <v>2702</v>
      </c>
      <c r="C5483" s="53" t="s">
        <v>880</v>
      </c>
      <c r="D5483" s="49" t="s">
        <v>2498</v>
      </c>
      <c r="E5483" s="34" t="str">
        <f>M5482</f>
        <v>Needs Improvement School</v>
      </c>
      <c r="F5483" s="65" t="s">
        <v>2484</v>
      </c>
      <c r="G5483" s="62"/>
      <c r="H5483" s="13" t="str">
        <f>IF(V5484&gt;94,"Met",IF(X5484="--","n/a",IF(X5484&gt;=0,"Met","Did Not Meet")))</f>
        <v>Did Not Meet</v>
      </c>
      <c r="I5483" s="13" t="str">
        <f>IF(V5485&gt;94,"Met",IF(X5485="--","n/a",IF(X5485&gt;=0,"Met","Did Not Meet")))</f>
        <v>Did Not Meet</v>
      </c>
      <c r="K5483" s="13" t="str">
        <f>IF(Z5484&gt;94,"Met",IF(AB5484="--","n/a",IF(AB5484&gt;=0,"Met","Did Not Meet")))</f>
        <v>Met</v>
      </c>
      <c r="L5483" s="13" t="str">
        <f>IF(Z5485&gt;94,"Met",IF(AB5485="--","n/a",IF(AB5485&gt;=0,"Met","Did Not Meet")))</f>
        <v>Did Not Meet</v>
      </c>
      <c r="M5483" s="1" t="s">
        <v>9</v>
      </c>
      <c r="N5483" s="14" t="s">
        <v>2501</v>
      </c>
      <c r="O5483" s="5"/>
      <c r="P5483" s="44" t="str">
        <f t="shared" ref="P5483" si="7011">IF(K5484="Yes",IF(L5484="Yes","Yes","No"),"No")</f>
        <v>Yes</v>
      </c>
      <c r="Q5483" s="94" t="s">
        <v>2759</v>
      </c>
      <c r="R5483" s="5" t="s">
        <v>1</v>
      </c>
      <c r="S5483" s="1" t="s">
        <v>2</v>
      </c>
      <c r="T5483" s="1" t="s">
        <v>7</v>
      </c>
      <c r="U5483" s="5">
        <v>59</v>
      </c>
      <c r="V5483" s="1">
        <v>79.66</v>
      </c>
      <c r="W5483" s="1">
        <v>76.3</v>
      </c>
      <c r="X5483" s="9">
        <f t="shared" si="6959"/>
        <v>3.3599999999999994</v>
      </c>
      <c r="Y5483" s="14">
        <v>32</v>
      </c>
      <c r="Z5483" s="1">
        <v>96.88</v>
      </c>
      <c r="AA5483" s="1">
        <v>90.09</v>
      </c>
      <c r="AB5483" s="71">
        <f t="shared" si="6999"/>
        <v>6.789999999999992</v>
      </c>
      <c r="AC5483" s="53"/>
    </row>
    <row r="5484" spans="1:29" ht="15" customHeight="1" x14ac:dyDescent="0.25">
      <c r="A5484" s="53">
        <v>7207057</v>
      </c>
      <c r="B5484" s="89" t="s">
        <v>2702</v>
      </c>
      <c r="C5484" s="53" t="s">
        <v>880</v>
      </c>
      <c r="D5484" s="49" t="s">
        <v>2499</v>
      </c>
      <c r="E5484" s="35" t="str">
        <f>VLOOKUP('2012 Accountability Database'!$A5482,'2011 AYP'!A$2:B$1072,2)</f>
        <v xml:space="preserve"> MS (Met Standards)</v>
      </c>
      <c r="F5484" s="66"/>
      <c r="G5484" s="63" t="s">
        <v>2485</v>
      </c>
      <c r="H5484" s="60" t="str">
        <f t="shared" ref="H5484:I5484" si="7012">IF(H5482="Met","Yes",IF(H5483="Met","Yes","No"))</f>
        <v>Yes</v>
      </c>
      <c r="I5484" s="60" t="str">
        <f t="shared" si="7012"/>
        <v>Yes</v>
      </c>
      <c r="J5484" s="42"/>
      <c r="K5484" s="60" t="str">
        <f t="shared" ref="K5484:L5484" si="7013">IF(K5482="Met","Yes",IF(K5483="Met","Yes","No"))</f>
        <v>Yes</v>
      </c>
      <c r="L5484" s="60" t="str">
        <f t="shared" si="7013"/>
        <v>Yes</v>
      </c>
      <c r="M5484" s="1" t="s">
        <v>9</v>
      </c>
      <c r="N5484" s="14" t="s">
        <v>2503</v>
      </c>
      <c r="O5484" s="5"/>
      <c r="P5484" s="44" t="str">
        <f t="shared" ref="P5484" si="7014">IF(H5488="Yes",IF(I5488="Yes","Yes","No"),"No")</f>
        <v>No</v>
      </c>
      <c r="Q5484" s="108" t="s">
        <v>2758</v>
      </c>
      <c r="R5484" s="5" t="s">
        <v>1</v>
      </c>
      <c r="S5484" s="1" t="s">
        <v>5</v>
      </c>
      <c r="T5484" s="1" t="s">
        <v>3</v>
      </c>
      <c r="U5484" s="5">
        <v>677</v>
      </c>
      <c r="V5484" s="1">
        <v>91.14</v>
      </c>
      <c r="W5484" s="1">
        <v>91.31</v>
      </c>
      <c r="X5484" s="6">
        <f t="shared" si="6959"/>
        <v>-0.17000000000000171</v>
      </c>
      <c r="Y5484" s="14">
        <v>419</v>
      </c>
      <c r="Z5484" s="1">
        <v>93.08</v>
      </c>
      <c r="AA5484" s="1">
        <v>92.95</v>
      </c>
      <c r="AB5484" s="71">
        <f t="shared" si="6999"/>
        <v>0.12999999999999545</v>
      </c>
      <c r="AC5484" s="53"/>
    </row>
    <row r="5485" spans="1:29" x14ac:dyDescent="0.25">
      <c r="A5485" s="53">
        <v>7207057</v>
      </c>
      <c r="B5485" s="89" t="s">
        <v>2702</v>
      </c>
      <c r="C5485" s="53" t="s">
        <v>880</v>
      </c>
      <c r="D5485" s="49" t="s">
        <v>2507</v>
      </c>
      <c r="E5485" s="47">
        <f>VLOOKUP('2012 Accountability Database'!A5482,Dems1112!$A$2:$G$1082,3)</f>
        <v>0.19</v>
      </c>
      <c r="F5485" s="66"/>
      <c r="G5485" s="52"/>
      <c r="M5485" s="1" t="s">
        <v>9</v>
      </c>
      <c r="N5485" s="14" t="s">
        <v>2504</v>
      </c>
      <c r="O5485" s="5"/>
      <c r="P5485" s="44" t="str">
        <f t="shared" ref="P5485" si="7015">IF(K5488="Yes",IF(L5488="Yes","Yes","No"),"No")</f>
        <v>No</v>
      </c>
      <c r="Q5485" s="108"/>
      <c r="R5485" s="5" t="s">
        <v>1</v>
      </c>
      <c r="S5485" s="1" t="s">
        <v>5</v>
      </c>
      <c r="T5485" s="1" t="s">
        <v>7</v>
      </c>
      <c r="U5485" s="5">
        <v>182</v>
      </c>
      <c r="V5485" s="1">
        <v>74.73</v>
      </c>
      <c r="W5485" s="1">
        <v>76.3</v>
      </c>
      <c r="X5485" s="6">
        <f t="shared" si="6959"/>
        <v>-1.5699999999999932</v>
      </c>
      <c r="Y5485" s="14">
        <v>107</v>
      </c>
      <c r="Z5485" s="1">
        <v>88.79</v>
      </c>
      <c r="AA5485" s="1">
        <v>90.09</v>
      </c>
      <c r="AB5485" s="72">
        <f t="shared" si="6999"/>
        <v>-1.2999999999999972</v>
      </c>
      <c r="AC5485" s="53"/>
    </row>
    <row r="5486" spans="1:29" x14ac:dyDescent="0.25">
      <c r="A5486" s="53">
        <v>7207057</v>
      </c>
      <c r="B5486" s="89" t="s">
        <v>2702</v>
      </c>
      <c r="C5486" s="53" t="s">
        <v>880</v>
      </c>
      <c r="D5486" s="50" t="s">
        <v>2508</v>
      </c>
      <c r="E5486" s="47">
        <f>VLOOKUP('2012 Accountability Database'!A5482,Dems1112!$A$2:$G$1082,4)</f>
        <v>0.16</v>
      </c>
      <c r="F5486" s="65" t="s">
        <v>2486</v>
      </c>
      <c r="G5486" s="62"/>
      <c r="H5486" s="13" t="str">
        <f>IF(V5486&gt;94,"Met",IF(X5486="--","n/a",IF(X5486&gt;=0,"Met","Did Not Meet")))</f>
        <v>Met</v>
      </c>
      <c r="I5486" s="13" t="str">
        <f>IF(V5487&gt;94,"Met",IF(X5487="--","n/a",IF(X5487&gt;=0,"Met","Did Not Meet")))</f>
        <v>Did Not Meet</v>
      </c>
      <c r="J5486" s="13"/>
      <c r="K5486" s="13" t="str">
        <f>IF(Z5486&gt;94,"Met",IF(AB5486="--","n/a",IF(AB5486&gt;=0,"Met","Did Not Meet")))</f>
        <v>Did Not Meet</v>
      </c>
      <c r="L5486" s="13" t="str">
        <f>IF(Z5487&gt;94,"Met",IF(AB5487="--","n/a",IF(AB5487&gt;=0,"Met","Did Not Meet")))</f>
        <v>Did Not Meet</v>
      </c>
      <c r="M5486" s="5" t="s">
        <v>9</v>
      </c>
      <c r="N5486" s="68" t="s">
        <v>2497</v>
      </c>
      <c r="O5486" s="35"/>
      <c r="P5486" s="44"/>
      <c r="Q5486" s="108"/>
      <c r="R5486" s="5" t="s">
        <v>6</v>
      </c>
      <c r="S5486" s="5" t="s">
        <v>2</v>
      </c>
      <c r="T5486" s="5" t="s">
        <v>3</v>
      </c>
      <c r="U5486" s="5">
        <v>226</v>
      </c>
      <c r="V5486" s="5">
        <v>92.48</v>
      </c>
      <c r="W5486" s="5">
        <v>91.75</v>
      </c>
      <c r="X5486" s="11">
        <f t="shared" si="6959"/>
        <v>0.73000000000000398</v>
      </c>
      <c r="Y5486" s="14">
        <v>128</v>
      </c>
      <c r="Z5486" s="5">
        <v>69.53</v>
      </c>
      <c r="AA5486" s="5">
        <v>77.56</v>
      </c>
      <c r="AB5486" s="72">
        <f t="shared" si="6999"/>
        <v>-8.0300000000000011</v>
      </c>
      <c r="AC5486" s="53"/>
    </row>
    <row r="5487" spans="1:29" x14ac:dyDescent="0.25">
      <c r="A5487" s="53">
        <v>7207057</v>
      </c>
      <c r="B5487" s="89" t="s">
        <v>2702</v>
      </c>
      <c r="C5487" s="53" t="s">
        <v>880</v>
      </c>
      <c r="D5487" s="50" t="s">
        <v>974</v>
      </c>
      <c r="E5487" s="47" t="str">
        <f>VLOOKUP('2012 Accountability Database'!A5482,Dems1112!$A$2:$G$1082,5)</f>
        <v>K-5</v>
      </c>
      <c r="F5487" s="65" t="s">
        <v>2487</v>
      </c>
      <c r="G5487" s="62"/>
      <c r="H5487" s="13" t="str">
        <f>IF(V5488&gt;94,"Met",IF(X5488="--","n/a",IF(X5488&gt;=0,"Met","Did Not Meet")))</f>
        <v>Did Not Meet</v>
      </c>
      <c r="I5487" s="13" t="str">
        <f>IF(V5489&gt;94,"Met",IF(X5489="--","n/a",IF(X5489&gt;=0,"Met","Did Not Meet")))</f>
        <v>Did Not Meet</v>
      </c>
      <c r="J5487" s="13"/>
      <c r="K5487" s="13" t="str">
        <f>IF(Z5488&gt;94,"Met",IF(AB5488="--","n/a",IF(AB5488&gt;=0,"Met","Did Not Meet")))</f>
        <v>Did Not Meet</v>
      </c>
      <c r="L5487" s="13" t="str">
        <f>IF(Z5489&gt;94,"Met",IF(AB5489="--","n/a",IF(AB5489&gt;=0,"Met","Did Not Meet")))</f>
        <v>Did Not Meet</v>
      </c>
      <c r="M5487" s="1" t="s">
        <v>9</v>
      </c>
      <c r="N5487" s="14"/>
      <c r="O5487" s="35" t="s">
        <v>2506</v>
      </c>
      <c r="P5487" s="83" t="str">
        <f t="shared" ref="P5487" si="7016">IF(P5482="No"," ", IF(P5484="No"," ",IF(P5483="No", " ",IF(P5485="No"," ","X"))))</f>
        <v xml:space="preserve"> </v>
      </c>
      <c r="Q5487" s="108"/>
      <c r="R5487" s="5" t="s">
        <v>6</v>
      </c>
      <c r="S5487" s="1" t="s">
        <v>2</v>
      </c>
      <c r="T5487" s="1" t="s">
        <v>7</v>
      </c>
      <c r="U5487" s="5">
        <v>59</v>
      </c>
      <c r="V5487" s="1">
        <v>76.27</v>
      </c>
      <c r="W5487" s="1">
        <v>79.459999999999994</v>
      </c>
      <c r="X5487" s="6">
        <f t="shared" si="6959"/>
        <v>-3.1899999999999977</v>
      </c>
      <c r="Y5487" s="14">
        <v>32</v>
      </c>
      <c r="Z5487" s="1">
        <v>53.13</v>
      </c>
      <c r="AA5487" s="1">
        <v>70.27</v>
      </c>
      <c r="AB5487" s="72">
        <f t="shared" si="6999"/>
        <v>-17.139999999999993</v>
      </c>
      <c r="AC5487" s="53"/>
    </row>
    <row r="5488" spans="1:29" ht="15.75" x14ac:dyDescent="0.25">
      <c r="A5488" s="53">
        <v>7207057</v>
      </c>
      <c r="B5488" s="89" t="s">
        <v>2702</v>
      </c>
      <c r="C5488" s="53" t="s">
        <v>880</v>
      </c>
      <c r="D5488" s="50" t="s">
        <v>975</v>
      </c>
      <c r="E5488" s="48" t="str">
        <f>VLOOKUP('2012 Accountability Database'!A5482,Dems1112!$A$2:$G$1082,6)</f>
        <v>1 (Northwest AR)</v>
      </c>
      <c r="F5488" s="66"/>
      <c r="G5488" s="63" t="s">
        <v>2488</v>
      </c>
      <c r="H5488" s="61" t="str">
        <f t="shared" ref="H5488:I5488" si="7017">IF(H5486="Met","Yes",IF(H5487="Met","Yes","No"))</f>
        <v>Yes</v>
      </c>
      <c r="I5488" s="61" t="str">
        <f t="shared" si="7017"/>
        <v>No</v>
      </c>
      <c r="J5488" s="55"/>
      <c r="K5488" s="61" t="str">
        <f t="shared" ref="K5488:L5488" si="7018">IF(K5486="Met","Yes",IF(K5487="Met","Yes","No"))</f>
        <v>No</v>
      </c>
      <c r="L5488" s="61" t="str">
        <f t="shared" si="7018"/>
        <v>No</v>
      </c>
      <c r="M5488" s="1" t="s">
        <v>9</v>
      </c>
      <c r="N5488" s="14"/>
      <c r="O5488" s="35" t="s">
        <v>2505</v>
      </c>
      <c r="P5488" s="83" t="str">
        <f t="shared" ref="P5488" si="7019">IF(P5487="X"," ",IF(P5489="X"," ","X"))</f>
        <v xml:space="preserve"> </v>
      </c>
      <c r="Q5488" s="94" t="s">
        <v>2759</v>
      </c>
      <c r="R5488" s="5" t="s">
        <v>6</v>
      </c>
      <c r="S5488" s="1" t="s">
        <v>5</v>
      </c>
      <c r="T5488" s="1" t="s">
        <v>3</v>
      </c>
      <c r="U5488" s="5">
        <v>677</v>
      </c>
      <c r="V5488" s="1">
        <v>91.58</v>
      </c>
      <c r="W5488" s="1">
        <v>91.75</v>
      </c>
      <c r="X5488" s="6">
        <f t="shared" si="6959"/>
        <v>-0.17000000000000171</v>
      </c>
      <c r="Y5488" s="14">
        <v>419</v>
      </c>
      <c r="Z5488" s="1">
        <v>74.459999999999994</v>
      </c>
      <c r="AA5488" s="1">
        <v>77.56</v>
      </c>
      <c r="AB5488" s="72">
        <f t="shared" si="6999"/>
        <v>-3.1000000000000085</v>
      </c>
      <c r="AC5488" s="53"/>
    </row>
    <row r="5489" spans="1:29" x14ac:dyDescent="0.25">
      <c r="A5489" s="54">
        <v>7207057</v>
      </c>
      <c r="B5489" s="90" t="s">
        <v>2702</v>
      </c>
      <c r="C5489" s="54" t="s">
        <v>880</v>
      </c>
      <c r="D5489" s="4"/>
      <c r="E5489" s="4"/>
      <c r="F5489" s="67"/>
      <c r="G5489" s="64"/>
      <c r="H5489" s="43"/>
      <c r="I5489" s="43"/>
      <c r="J5489" s="43"/>
      <c r="K5489" s="43"/>
      <c r="L5489" s="43"/>
      <c r="M5489" s="4" t="s">
        <v>9</v>
      </c>
      <c r="N5489" s="15"/>
      <c r="O5489" s="38" t="s">
        <v>2482</v>
      </c>
      <c r="P5489" s="84" t="str">
        <f>IF(E5483="Achieving School"," ","X")</f>
        <v>X</v>
      </c>
      <c r="Q5489" s="91"/>
      <c r="R5489" s="4" t="s">
        <v>6</v>
      </c>
      <c r="S5489" s="4" t="s">
        <v>5</v>
      </c>
      <c r="T5489" s="4" t="s">
        <v>7</v>
      </c>
      <c r="U5489" s="4">
        <v>182</v>
      </c>
      <c r="V5489" s="4">
        <v>76.37</v>
      </c>
      <c r="W5489" s="4">
        <v>79.459999999999994</v>
      </c>
      <c r="X5489" s="7">
        <f t="shared" si="6959"/>
        <v>-3.0899999999999892</v>
      </c>
      <c r="Y5489" s="15">
        <v>107</v>
      </c>
      <c r="Z5489" s="4">
        <v>57.94</v>
      </c>
      <c r="AA5489" s="4">
        <v>70.27</v>
      </c>
      <c r="AB5489" s="73">
        <f t="shared" si="6999"/>
        <v>-12.329999999999998</v>
      </c>
      <c r="AC5489" s="54"/>
    </row>
    <row r="5490" spans="1:29" x14ac:dyDescent="0.25">
      <c r="A5490" s="1">
        <v>7207058</v>
      </c>
      <c r="B5490" s="87" t="s">
        <v>2702</v>
      </c>
      <c r="C5490" s="55" t="s">
        <v>881</v>
      </c>
      <c r="E5490" s="42"/>
      <c r="F5490" s="65" t="s">
        <v>2483</v>
      </c>
      <c r="G5490" s="62"/>
      <c r="H5490" s="37" t="str">
        <f>IF(V5490&gt;94,"Met",IF(X5490="--","n/a",IF(X5490&gt;=0,"Met","Did Not Meet")))</f>
        <v>Met</v>
      </c>
      <c r="I5490" s="37" t="str">
        <f>IF(V5491&gt;94,"Met",IF(X5491="--","n/a",IF(X5491&gt;=0,"Met","Did Not Meet")))</f>
        <v>Met</v>
      </c>
      <c r="K5490" s="13" t="str">
        <f>IF(Z5490&gt;94,"Met",IF(AB5490="--","n/a",IF(AB5490&gt;=0,"Met","Did Not Meet")))</f>
        <v>Did Not Meet</v>
      </c>
      <c r="L5490" s="13" t="str">
        <f>IF(Z5491&gt;94,"Met",IF(AB5491="--","n/a",IF(AB5491&gt;=0,"Met","Did Not Meet")))</f>
        <v>Met</v>
      </c>
      <c r="M5490" s="5" t="s">
        <v>9</v>
      </c>
      <c r="N5490" s="14" t="s">
        <v>2502</v>
      </c>
      <c r="O5490" s="5"/>
      <c r="P5490" s="44" t="str">
        <f t="shared" ref="P5490" si="7020">IF(H5492="Yes",IF(I5492="Yes","Yes","No"),"No")</f>
        <v>Yes</v>
      </c>
      <c r="Q5490" s="93"/>
      <c r="R5490" s="5" t="s">
        <v>1</v>
      </c>
      <c r="S5490" s="5" t="s">
        <v>2</v>
      </c>
      <c r="T5490" s="5" t="s">
        <v>3</v>
      </c>
      <c r="U5490" s="5">
        <v>303</v>
      </c>
      <c r="V5490" s="5">
        <v>81.52</v>
      </c>
      <c r="W5490" s="5">
        <v>81.11</v>
      </c>
      <c r="X5490" s="11">
        <f t="shared" si="6959"/>
        <v>0.40999999999999659</v>
      </c>
      <c r="Y5490" s="14">
        <v>203</v>
      </c>
      <c r="Z5490" s="5">
        <v>87.68</v>
      </c>
      <c r="AA5490" s="5">
        <v>88.61</v>
      </c>
      <c r="AB5490" s="72">
        <f t="shared" si="6999"/>
        <v>-0.92999999999999261</v>
      </c>
      <c r="AC5490" s="36"/>
    </row>
    <row r="5491" spans="1:29" ht="15.75" x14ac:dyDescent="0.25">
      <c r="A5491" s="53">
        <v>7207058</v>
      </c>
      <c r="B5491" s="89" t="s">
        <v>2702</v>
      </c>
      <c r="C5491" s="53" t="s">
        <v>881</v>
      </c>
      <c r="D5491" s="49" t="s">
        <v>2498</v>
      </c>
      <c r="E5491" s="34" t="str">
        <f>M5490</f>
        <v>Needs Improvement School</v>
      </c>
      <c r="F5491" s="65" t="s">
        <v>2484</v>
      </c>
      <c r="G5491" s="62"/>
      <c r="H5491" s="13" t="str">
        <f>IF(V5492&gt;94,"Met",IF(X5492="--","n/a",IF(X5492&gt;=0,"Met","Did Not Meet")))</f>
        <v>Did Not Meet</v>
      </c>
      <c r="I5491" s="13" t="str">
        <f>IF(V5493&gt;94,"Met",IF(X5493="--","n/a",IF(X5493&gt;=0,"Met","Did Not Meet")))</f>
        <v>Did Not Meet</v>
      </c>
      <c r="K5491" s="13" t="str">
        <f>IF(Z5492&gt;94,"Met",IF(AB5492="--","n/a",IF(AB5492&gt;=0,"Met","Did Not Meet")))</f>
        <v>Did Not Meet</v>
      </c>
      <c r="L5491" s="13" t="str">
        <f>IF(Z5493&gt;94,"Met",IF(AB5493="--","n/a",IF(AB5493&gt;=0,"Met","Did Not Meet")))</f>
        <v>Did Not Meet</v>
      </c>
      <c r="M5491" s="1" t="s">
        <v>9</v>
      </c>
      <c r="N5491" s="14" t="s">
        <v>2501</v>
      </c>
      <c r="O5491" s="5"/>
      <c r="P5491" s="44" t="str">
        <f t="shared" ref="P5491" si="7021">IF(K5492="Yes",IF(L5492="Yes","Yes","No"),"No")</f>
        <v>No</v>
      </c>
      <c r="Q5491" s="94" t="s">
        <v>2759</v>
      </c>
      <c r="R5491" s="5" t="s">
        <v>1</v>
      </c>
      <c r="S5491" s="1" t="s">
        <v>2</v>
      </c>
      <c r="T5491" s="1" t="s">
        <v>7</v>
      </c>
      <c r="U5491" s="5">
        <v>236</v>
      </c>
      <c r="V5491" s="1">
        <v>77.12</v>
      </c>
      <c r="W5491" s="1">
        <v>74.650000000000006</v>
      </c>
      <c r="X5491" s="9">
        <f t="shared" si="6959"/>
        <v>2.4699999999999989</v>
      </c>
      <c r="Y5491" s="14">
        <v>153</v>
      </c>
      <c r="Z5491" s="1">
        <v>86.27</v>
      </c>
      <c r="AA5491" s="1">
        <v>85.95</v>
      </c>
      <c r="AB5491" s="71">
        <f t="shared" si="6999"/>
        <v>0.31999999999999318</v>
      </c>
      <c r="AC5491" s="53"/>
    </row>
    <row r="5492" spans="1:29" ht="15" customHeight="1" x14ac:dyDescent="0.25">
      <c r="A5492" s="53">
        <v>7207058</v>
      </c>
      <c r="B5492" s="89" t="s">
        <v>2702</v>
      </c>
      <c r="C5492" s="53" t="s">
        <v>881</v>
      </c>
      <c r="D5492" s="49" t="s">
        <v>2499</v>
      </c>
      <c r="E5492" s="35" t="str">
        <f>VLOOKUP('2012 Accountability Database'!$A5490,'2011 AYP'!A$2:B$1072,2)</f>
        <v xml:space="preserve"> MS (Met Standards)</v>
      </c>
      <c r="F5492" s="66"/>
      <c r="G5492" s="63" t="s">
        <v>2485</v>
      </c>
      <c r="H5492" s="60" t="str">
        <f t="shared" ref="H5492:I5492" si="7022">IF(H5490="Met","Yes",IF(H5491="Met","Yes","No"))</f>
        <v>Yes</v>
      </c>
      <c r="I5492" s="60" t="str">
        <f t="shared" si="7022"/>
        <v>Yes</v>
      </c>
      <c r="J5492" s="42"/>
      <c r="K5492" s="60" t="str">
        <f t="shared" ref="K5492:L5492" si="7023">IF(K5490="Met","Yes",IF(K5491="Met","Yes","No"))</f>
        <v>No</v>
      </c>
      <c r="L5492" s="60" t="str">
        <f t="shared" si="7023"/>
        <v>Yes</v>
      </c>
      <c r="M5492" s="1" t="s">
        <v>9</v>
      </c>
      <c r="N5492" s="14" t="s">
        <v>2503</v>
      </c>
      <c r="O5492" s="5"/>
      <c r="P5492" s="44" t="str">
        <f t="shared" ref="P5492" si="7024">IF(H5496="Yes",IF(I5496="Yes","Yes","No"),"No")</f>
        <v>No</v>
      </c>
      <c r="Q5492" s="108" t="s">
        <v>2758</v>
      </c>
      <c r="R5492" s="5" t="s">
        <v>1</v>
      </c>
      <c r="S5492" s="1" t="s">
        <v>5</v>
      </c>
      <c r="T5492" s="1" t="s">
        <v>3</v>
      </c>
      <c r="U5492" s="5">
        <v>894</v>
      </c>
      <c r="V5492" s="1">
        <v>78.3</v>
      </c>
      <c r="W5492" s="1">
        <v>81.11</v>
      </c>
      <c r="X5492" s="6">
        <f t="shared" si="6959"/>
        <v>-2.8100000000000023</v>
      </c>
      <c r="Y5492" s="14">
        <v>576</v>
      </c>
      <c r="Z5492" s="1">
        <v>87.67</v>
      </c>
      <c r="AA5492" s="1">
        <v>88.61</v>
      </c>
      <c r="AB5492" s="72">
        <f t="shared" si="6999"/>
        <v>-0.93999999999999773</v>
      </c>
      <c r="AC5492" s="53"/>
    </row>
    <row r="5493" spans="1:29" x14ac:dyDescent="0.25">
      <c r="A5493" s="53">
        <v>7207058</v>
      </c>
      <c r="B5493" s="89" t="s">
        <v>2702</v>
      </c>
      <c r="C5493" s="53" t="s">
        <v>881</v>
      </c>
      <c r="D5493" s="49" t="s">
        <v>2507</v>
      </c>
      <c r="E5493" s="47">
        <f>VLOOKUP('2012 Accountability Database'!A5490,Dems1112!$A$2:$G$1082,3)</f>
        <v>0.72</v>
      </c>
      <c r="F5493" s="66"/>
      <c r="G5493" s="52"/>
      <c r="M5493" s="1" t="s">
        <v>9</v>
      </c>
      <c r="N5493" s="14" t="s">
        <v>2504</v>
      </c>
      <c r="O5493" s="5"/>
      <c r="P5493" s="44" t="str">
        <f t="shared" ref="P5493" si="7025">IF(K5496="Yes",IF(L5496="Yes","Yes","No"),"No")</f>
        <v>No</v>
      </c>
      <c r="Q5493" s="108"/>
      <c r="R5493" s="5" t="s">
        <v>1</v>
      </c>
      <c r="S5493" s="1" t="s">
        <v>5</v>
      </c>
      <c r="T5493" s="1" t="s">
        <v>7</v>
      </c>
      <c r="U5493" s="5">
        <v>680</v>
      </c>
      <c r="V5493" s="1">
        <v>72.06</v>
      </c>
      <c r="W5493" s="1">
        <v>74.650000000000006</v>
      </c>
      <c r="X5493" s="6">
        <f t="shared" si="6959"/>
        <v>-2.5900000000000034</v>
      </c>
      <c r="Y5493" s="14">
        <v>438</v>
      </c>
      <c r="Z5493" s="1">
        <v>85.62</v>
      </c>
      <c r="AA5493" s="1">
        <v>85.95</v>
      </c>
      <c r="AB5493" s="72">
        <f t="shared" si="6999"/>
        <v>-0.32999999999999829</v>
      </c>
      <c r="AC5493" s="53"/>
    </row>
    <row r="5494" spans="1:29" x14ac:dyDescent="0.25">
      <c r="A5494" s="53">
        <v>7207058</v>
      </c>
      <c r="B5494" s="89" t="s">
        <v>2702</v>
      </c>
      <c r="C5494" s="53" t="s">
        <v>881</v>
      </c>
      <c r="D5494" s="50" t="s">
        <v>2508</v>
      </c>
      <c r="E5494" s="47">
        <f>VLOOKUP('2012 Accountability Database'!A5490,Dems1112!$A$2:$G$1082,4)</f>
        <v>0.71</v>
      </c>
      <c r="F5494" s="65" t="s">
        <v>2486</v>
      </c>
      <c r="G5494" s="62"/>
      <c r="H5494" s="13" t="str">
        <f>IF(V5494&gt;94,"Met",IF(X5494="--","n/a",IF(X5494&gt;=0,"Met","Did Not Meet")))</f>
        <v>Did Not Meet</v>
      </c>
      <c r="I5494" s="13" t="str">
        <f>IF(V5495&gt;94,"Met",IF(X5495="--","n/a",IF(X5495&gt;=0,"Met","Did Not Meet")))</f>
        <v>Did Not Meet</v>
      </c>
      <c r="J5494" s="13"/>
      <c r="K5494" s="13" t="str">
        <f>IF(Z5494&gt;94,"Met",IF(AB5494="--","n/a",IF(AB5494&gt;=0,"Met","Did Not Meet")))</f>
        <v>Did Not Meet</v>
      </c>
      <c r="L5494" s="13" t="str">
        <f>IF(Z5495&gt;94,"Met",IF(AB5495="--","n/a",IF(AB5495&gt;=0,"Met","Did Not Meet")))</f>
        <v>Did Not Meet</v>
      </c>
      <c r="M5494" s="1" t="s">
        <v>9</v>
      </c>
      <c r="N5494" s="68" t="s">
        <v>2497</v>
      </c>
      <c r="O5494" s="35"/>
      <c r="P5494" s="44"/>
      <c r="Q5494" s="108"/>
      <c r="R5494" s="5" t="s">
        <v>6</v>
      </c>
      <c r="S5494" s="1" t="s">
        <v>2</v>
      </c>
      <c r="T5494" s="1" t="s">
        <v>3</v>
      </c>
      <c r="U5494" s="5">
        <v>304</v>
      </c>
      <c r="V5494" s="1">
        <v>76.97</v>
      </c>
      <c r="W5494" s="1">
        <v>85.76</v>
      </c>
      <c r="X5494" s="6">
        <f t="shared" si="6959"/>
        <v>-8.7900000000000063</v>
      </c>
      <c r="Y5494" s="14">
        <v>203</v>
      </c>
      <c r="Z5494" s="1">
        <v>54.68</v>
      </c>
      <c r="AA5494" s="1">
        <v>61.07</v>
      </c>
      <c r="AB5494" s="72">
        <f t="shared" si="6999"/>
        <v>-6.3900000000000006</v>
      </c>
      <c r="AC5494" s="53"/>
    </row>
    <row r="5495" spans="1:29" x14ac:dyDescent="0.25">
      <c r="A5495" s="53">
        <v>7207058</v>
      </c>
      <c r="B5495" s="89" t="s">
        <v>2702</v>
      </c>
      <c r="C5495" s="53" t="s">
        <v>881</v>
      </c>
      <c r="D5495" s="50" t="s">
        <v>974</v>
      </c>
      <c r="E5495" s="47" t="str">
        <f>VLOOKUP('2012 Accountability Database'!A5490,Dems1112!$A$2:$G$1082,5)</f>
        <v>K-5</v>
      </c>
      <c r="F5495" s="65" t="s">
        <v>2487</v>
      </c>
      <c r="G5495" s="62"/>
      <c r="H5495" s="13" t="str">
        <f>IF(V5496&gt;94,"Met",IF(X5496="--","n/a",IF(X5496&gt;=0,"Met","Did Not Meet")))</f>
        <v>Did Not Meet</v>
      </c>
      <c r="I5495" s="13" t="str">
        <f>IF(V5497&gt;94,"Met",IF(X5497="--","n/a",IF(X5497&gt;=0,"Met","Did Not Meet")))</f>
        <v>Did Not Meet</v>
      </c>
      <c r="J5495" s="13"/>
      <c r="K5495" s="13" t="str">
        <f>IF(Z5496&gt;94,"Met",IF(AB5496="--","n/a",IF(AB5496&gt;=0,"Met","Did Not Meet")))</f>
        <v>Did Not Meet</v>
      </c>
      <c r="L5495" s="13" t="str">
        <f>IF(Z5497&gt;94,"Met",IF(AB5497="--","n/a",IF(AB5497&gt;=0,"Met","Did Not Meet")))</f>
        <v>Did Not Meet</v>
      </c>
      <c r="M5495" s="5" t="s">
        <v>9</v>
      </c>
      <c r="N5495" s="14"/>
      <c r="O5495" s="35" t="s">
        <v>2506</v>
      </c>
      <c r="P5495" s="83" t="str">
        <f t="shared" ref="P5495" si="7026">IF(P5490="No"," ", IF(P5492="No"," ",IF(P5491="No", " ",IF(P5493="No"," ","X"))))</f>
        <v xml:space="preserve"> </v>
      </c>
      <c r="Q5495" s="108"/>
      <c r="R5495" s="5" t="s">
        <v>6</v>
      </c>
      <c r="S5495" s="5" t="s">
        <v>2</v>
      </c>
      <c r="T5495" s="5" t="s">
        <v>7</v>
      </c>
      <c r="U5495" s="5">
        <v>237</v>
      </c>
      <c r="V5495" s="5">
        <v>72.150000000000006</v>
      </c>
      <c r="W5495" s="5">
        <v>80.989999999999995</v>
      </c>
      <c r="X5495" s="8">
        <f t="shared" si="6959"/>
        <v>-8.8399999999999892</v>
      </c>
      <c r="Y5495" s="14">
        <v>153</v>
      </c>
      <c r="Z5495" s="5">
        <v>51.63</v>
      </c>
      <c r="AA5495" s="5">
        <v>58.15</v>
      </c>
      <c r="AB5495" s="72">
        <f t="shared" si="6999"/>
        <v>-6.519999999999996</v>
      </c>
      <c r="AC5495" s="53"/>
    </row>
    <row r="5496" spans="1:29" ht="15.75" x14ac:dyDescent="0.25">
      <c r="A5496" s="53">
        <v>7207058</v>
      </c>
      <c r="B5496" s="89" t="s">
        <v>2702</v>
      </c>
      <c r="C5496" s="53" t="s">
        <v>881</v>
      </c>
      <c r="D5496" s="50" t="s">
        <v>975</v>
      </c>
      <c r="E5496" s="48" t="str">
        <f>VLOOKUP('2012 Accountability Database'!A5490,Dems1112!$A$2:$G$1082,6)</f>
        <v>1 (Northwest AR)</v>
      </c>
      <c r="F5496" s="66"/>
      <c r="G5496" s="63" t="s">
        <v>2488</v>
      </c>
      <c r="H5496" s="61" t="str">
        <f t="shared" ref="H5496:I5496" si="7027">IF(H5494="Met","Yes",IF(H5495="Met","Yes","No"))</f>
        <v>No</v>
      </c>
      <c r="I5496" s="61" t="str">
        <f t="shared" si="7027"/>
        <v>No</v>
      </c>
      <c r="J5496" s="55"/>
      <c r="K5496" s="61" t="str">
        <f t="shared" ref="K5496:L5496" si="7028">IF(K5494="Met","Yes",IF(K5495="Met","Yes","No"))</f>
        <v>No</v>
      </c>
      <c r="L5496" s="61" t="str">
        <f t="shared" si="7028"/>
        <v>No</v>
      </c>
      <c r="M5496" s="5" t="s">
        <v>9</v>
      </c>
      <c r="N5496" s="14"/>
      <c r="O5496" s="35" t="s">
        <v>2505</v>
      </c>
      <c r="P5496" s="83" t="str">
        <f t="shared" ref="P5496" si="7029">IF(P5495="X"," ",IF(P5497="X"," ","X"))</f>
        <v xml:space="preserve"> </v>
      </c>
      <c r="Q5496" s="94" t="s">
        <v>2759</v>
      </c>
      <c r="R5496" s="5" t="s">
        <v>6</v>
      </c>
      <c r="S5496" s="5" t="s">
        <v>5</v>
      </c>
      <c r="T5496" s="5" t="s">
        <v>3</v>
      </c>
      <c r="U5496" s="5">
        <v>895</v>
      </c>
      <c r="V5496" s="5">
        <v>81.34</v>
      </c>
      <c r="W5496" s="5">
        <v>85.76</v>
      </c>
      <c r="X5496" s="8">
        <f t="shared" si="6959"/>
        <v>-4.4200000000000017</v>
      </c>
      <c r="Y5496" s="14">
        <v>577</v>
      </c>
      <c r="Z5496" s="5">
        <v>59.79</v>
      </c>
      <c r="AA5496" s="5">
        <v>61.07</v>
      </c>
      <c r="AB5496" s="72">
        <f t="shared" si="6999"/>
        <v>-1.2800000000000011</v>
      </c>
      <c r="AC5496" s="53"/>
    </row>
    <row r="5497" spans="1:29" x14ac:dyDescent="0.25">
      <c r="A5497" s="54">
        <v>7207058</v>
      </c>
      <c r="B5497" s="90" t="s">
        <v>2702</v>
      </c>
      <c r="C5497" s="54" t="s">
        <v>881</v>
      </c>
      <c r="D5497" s="4"/>
      <c r="E5497" s="4"/>
      <c r="F5497" s="67"/>
      <c r="G5497" s="64"/>
      <c r="H5497" s="43"/>
      <c r="I5497" s="43"/>
      <c r="J5497" s="43"/>
      <c r="K5497" s="43"/>
      <c r="L5497" s="43"/>
      <c r="M5497" s="4" t="s">
        <v>9</v>
      </c>
      <c r="N5497" s="15"/>
      <c r="O5497" s="38" t="s">
        <v>2482</v>
      </c>
      <c r="P5497" s="84" t="str">
        <f>IF(E5491="Achieving School"," ","X")</f>
        <v>X</v>
      </c>
      <c r="Q5497" s="91"/>
      <c r="R5497" s="4" t="s">
        <v>6</v>
      </c>
      <c r="S5497" s="4" t="s">
        <v>5</v>
      </c>
      <c r="T5497" s="4" t="s">
        <v>7</v>
      </c>
      <c r="U5497" s="4">
        <v>681</v>
      </c>
      <c r="V5497" s="4">
        <v>76.510000000000005</v>
      </c>
      <c r="W5497" s="4">
        <v>80.989999999999995</v>
      </c>
      <c r="X5497" s="7">
        <f t="shared" si="6959"/>
        <v>-4.4799999999999898</v>
      </c>
      <c r="Y5497" s="15">
        <v>439</v>
      </c>
      <c r="Z5497" s="4">
        <v>56.72</v>
      </c>
      <c r="AA5497" s="4">
        <v>58.15</v>
      </c>
      <c r="AB5497" s="73">
        <f t="shared" si="6999"/>
        <v>-1.4299999999999997</v>
      </c>
      <c r="AC5497" s="54"/>
    </row>
    <row r="5498" spans="1:29" x14ac:dyDescent="0.25">
      <c r="A5498" s="1">
        <v>7207059</v>
      </c>
      <c r="B5498" s="87" t="s">
        <v>2702</v>
      </c>
      <c r="C5498" s="55" t="s">
        <v>882</v>
      </c>
      <c r="E5498" s="42"/>
      <c r="F5498" s="65" t="s">
        <v>2483</v>
      </c>
      <c r="G5498" s="62"/>
      <c r="H5498" s="37" t="str">
        <f>IF(V5498&gt;94,"Met",IF(X5498="--","n/a",IF(X5498&gt;=0,"Met","Did Not Meet")))</f>
        <v>Met</v>
      </c>
      <c r="I5498" s="37" t="str">
        <f>IF(V5499&gt;94,"Met",IF(X5499="--","n/a",IF(X5499&gt;=0,"Met","Did Not Meet")))</f>
        <v>Met</v>
      </c>
      <c r="K5498" s="13" t="str">
        <f>IF(Z5498&gt;94,"Met",IF(AB5498="--","n/a",IF(AB5498&gt;=0,"Met","Did Not Meet")))</f>
        <v>Met</v>
      </c>
      <c r="L5498" s="13" t="str">
        <f>IF(Z5499&gt;94,"Met",IF(AB5499="--","n/a",IF(AB5499&gt;=0,"Met","Did Not Meet")))</f>
        <v>Met</v>
      </c>
      <c r="M5498" s="1" t="s">
        <v>4</v>
      </c>
      <c r="N5498" s="14" t="s">
        <v>2502</v>
      </c>
      <c r="O5498" s="5"/>
      <c r="P5498" s="44" t="str">
        <f t="shared" ref="P5498" si="7030">IF(H5500="Yes",IF(I5500="Yes","Yes","No"),"No")</f>
        <v>Yes</v>
      </c>
      <c r="Q5498" s="93"/>
      <c r="R5498" s="5" t="s">
        <v>1</v>
      </c>
      <c r="S5498" s="1" t="s">
        <v>2</v>
      </c>
      <c r="T5498" s="1" t="s">
        <v>3</v>
      </c>
      <c r="U5498" s="5">
        <v>259</v>
      </c>
      <c r="V5498" s="1">
        <v>79.540000000000006</v>
      </c>
      <c r="W5498" s="1">
        <v>69.45</v>
      </c>
      <c r="X5498" s="9">
        <f t="shared" si="6959"/>
        <v>10.090000000000003</v>
      </c>
      <c r="Y5498" s="14">
        <v>171</v>
      </c>
      <c r="Z5498" s="1">
        <v>88.89</v>
      </c>
      <c r="AA5498" s="1">
        <v>78.150000000000006</v>
      </c>
      <c r="AB5498" s="71">
        <f t="shared" si="6999"/>
        <v>10.739999999999995</v>
      </c>
      <c r="AC5498" s="36"/>
    </row>
    <row r="5499" spans="1:29" ht="15.75" x14ac:dyDescent="0.25">
      <c r="A5499" s="53">
        <v>7207059</v>
      </c>
      <c r="B5499" s="89" t="s">
        <v>2702</v>
      </c>
      <c r="C5499" s="53" t="s">
        <v>882</v>
      </c>
      <c r="D5499" s="49" t="s">
        <v>2498</v>
      </c>
      <c r="E5499" s="34" t="str">
        <f>M5498</f>
        <v>Achieving School</v>
      </c>
      <c r="F5499" s="65" t="s">
        <v>2484</v>
      </c>
      <c r="G5499" s="62"/>
      <c r="H5499" s="13" t="str">
        <f>IF(V5500&gt;94,"Met",IF(X5500="--","n/a",IF(X5500&gt;=0,"Met","Did Not Meet")))</f>
        <v>Met</v>
      </c>
      <c r="I5499" s="13" t="str">
        <f>IF(V5501&gt;94,"Met",IF(X5501="--","n/a",IF(X5501&gt;=0,"Met","Did Not Meet")))</f>
        <v>Met</v>
      </c>
      <c r="K5499" s="13" t="str">
        <f>IF(Z5500&gt;94,"Met",IF(AB5500="--","n/a",IF(AB5500&gt;=0,"Met","Did Not Meet")))</f>
        <v>Met</v>
      </c>
      <c r="L5499" s="13" t="str">
        <f>IF(Z5501&gt;94,"Met",IF(AB5501="--","n/a",IF(AB5501&gt;=0,"Met","Did Not Meet")))</f>
        <v>Met</v>
      </c>
      <c r="M5499" s="1" t="s">
        <v>4</v>
      </c>
      <c r="N5499" s="14" t="s">
        <v>2501</v>
      </c>
      <c r="O5499" s="5"/>
      <c r="P5499" s="44" t="str">
        <f t="shared" ref="P5499" si="7031">IF(K5500="Yes",IF(L5500="Yes","Yes","No"),"No")</f>
        <v>Yes</v>
      </c>
      <c r="Q5499" s="94" t="s">
        <v>2759</v>
      </c>
      <c r="R5499" s="5" t="s">
        <v>1</v>
      </c>
      <c r="S5499" s="1" t="s">
        <v>2</v>
      </c>
      <c r="T5499" s="1" t="s">
        <v>7</v>
      </c>
      <c r="U5499" s="5">
        <v>251</v>
      </c>
      <c r="V5499" s="1">
        <v>78.88</v>
      </c>
      <c r="W5499" s="1">
        <v>68.47</v>
      </c>
      <c r="X5499" s="9">
        <f t="shared" si="6959"/>
        <v>10.409999999999997</v>
      </c>
      <c r="Y5499" s="14">
        <v>166</v>
      </c>
      <c r="Z5499" s="1">
        <v>88.55</v>
      </c>
      <c r="AA5499" s="1">
        <v>77.91</v>
      </c>
      <c r="AB5499" s="71">
        <f t="shared" si="6999"/>
        <v>10.64</v>
      </c>
      <c r="AC5499" s="53"/>
    </row>
    <row r="5500" spans="1:29" ht="15" customHeight="1" x14ac:dyDescent="0.25">
      <c r="A5500" s="53">
        <v>7207059</v>
      </c>
      <c r="B5500" s="89" t="s">
        <v>2702</v>
      </c>
      <c r="C5500" s="53" t="s">
        <v>882</v>
      </c>
      <c r="D5500" s="49" t="s">
        <v>2499</v>
      </c>
      <c r="E5500" s="35" t="str">
        <f>VLOOKUP('2012 Accountability Database'!$A5498,'2011 AYP'!A$2:B$1072,2)</f>
        <v xml:space="preserve"> A (Alert)</v>
      </c>
      <c r="F5500" s="66"/>
      <c r="G5500" s="63" t="s">
        <v>2485</v>
      </c>
      <c r="H5500" s="60" t="str">
        <f t="shared" ref="H5500:I5500" si="7032">IF(H5498="Met","Yes",IF(H5499="Met","Yes","No"))</f>
        <v>Yes</v>
      </c>
      <c r="I5500" s="60" t="str">
        <f t="shared" si="7032"/>
        <v>Yes</v>
      </c>
      <c r="J5500" s="42"/>
      <c r="K5500" s="60" t="str">
        <f t="shared" ref="K5500:L5500" si="7033">IF(K5498="Met","Yes",IF(K5499="Met","Yes","No"))</f>
        <v>Yes</v>
      </c>
      <c r="L5500" s="60" t="str">
        <f t="shared" si="7033"/>
        <v>Yes</v>
      </c>
      <c r="M5500" s="1" t="s">
        <v>4</v>
      </c>
      <c r="N5500" s="14" t="s">
        <v>2503</v>
      </c>
      <c r="O5500" s="5"/>
      <c r="P5500" s="44" t="str">
        <f t="shared" ref="P5500" si="7034">IF(H5504="Yes",IF(I5504="Yes","Yes","No"),"No")</f>
        <v>Yes</v>
      </c>
      <c r="Q5500" s="108" t="s">
        <v>2758</v>
      </c>
      <c r="R5500" s="5" t="s">
        <v>1</v>
      </c>
      <c r="S5500" s="1" t="s">
        <v>5</v>
      </c>
      <c r="T5500" s="1" t="s">
        <v>3</v>
      </c>
      <c r="U5500" s="5">
        <v>802</v>
      </c>
      <c r="V5500" s="1">
        <v>69.83</v>
      </c>
      <c r="W5500" s="1">
        <v>69.45</v>
      </c>
      <c r="X5500" s="9">
        <f t="shared" si="6959"/>
        <v>0.37999999999999545</v>
      </c>
      <c r="Y5500" s="14">
        <v>497</v>
      </c>
      <c r="Z5500" s="1">
        <v>81.489999999999995</v>
      </c>
      <c r="AA5500" s="1">
        <v>78.150000000000006</v>
      </c>
      <c r="AB5500" s="71">
        <f t="shared" si="6999"/>
        <v>3.3399999999999892</v>
      </c>
      <c r="AC5500" s="53"/>
    </row>
    <row r="5501" spans="1:29" x14ac:dyDescent="0.25">
      <c r="A5501" s="53">
        <v>7207059</v>
      </c>
      <c r="B5501" s="89" t="s">
        <v>2702</v>
      </c>
      <c r="C5501" s="53" t="s">
        <v>882</v>
      </c>
      <c r="D5501" s="49" t="s">
        <v>2507</v>
      </c>
      <c r="E5501" s="47">
        <f>VLOOKUP('2012 Accountability Database'!A5498,Dems1112!$A$2:$G$1082,3)</f>
        <v>0.89</v>
      </c>
      <c r="F5501" s="66"/>
      <c r="G5501" s="52"/>
      <c r="M5501" s="5" t="s">
        <v>4</v>
      </c>
      <c r="N5501" s="14" t="s">
        <v>2504</v>
      </c>
      <c r="O5501" s="5"/>
      <c r="P5501" s="44" t="str">
        <f t="shared" ref="P5501" si="7035">IF(K5504="Yes",IF(L5504="Yes","Yes","No"),"No")</f>
        <v>Yes</v>
      </c>
      <c r="Q5501" s="108"/>
      <c r="R5501" s="5" t="s">
        <v>1</v>
      </c>
      <c r="S5501" s="5" t="s">
        <v>5</v>
      </c>
      <c r="T5501" s="5" t="s">
        <v>7</v>
      </c>
      <c r="U5501" s="5">
        <v>771</v>
      </c>
      <c r="V5501" s="5">
        <v>68.739999999999995</v>
      </c>
      <c r="W5501" s="5">
        <v>68.47</v>
      </c>
      <c r="X5501" s="11">
        <f t="shared" si="6959"/>
        <v>0.26999999999999602</v>
      </c>
      <c r="Y5501" s="14">
        <v>476</v>
      </c>
      <c r="Z5501" s="5">
        <v>81.09</v>
      </c>
      <c r="AA5501" s="5">
        <v>77.91</v>
      </c>
      <c r="AB5501" s="71">
        <f t="shared" si="6999"/>
        <v>3.1800000000000068</v>
      </c>
      <c r="AC5501" s="53"/>
    </row>
    <row r="5502" spans="1:29" x14ac:dyDescent="0.25">
      <c r="A5502" s="53">
        <v>7207059</v>
      </c>
      <c r="B5502" s="89" t="s">
        <v>2702</v>
      </c>
      <c r="C5502" s="53" t="s">
        <v>882</v>
      </c>
      <c r="D5502" s="50" t="s">
        <v>2508</v>
      </c>
      <c r="E5502" s="47">
        <f>VLOOKUP('2012 Accountability Database'!A5498,Dems1112!$A$2:$G$1082,4)</f>
        <v>0.91</v>
      </c>
      <c r="F5502" s="65" t="s">
        <v>2486</v>
      </c>
      <c r="G5502" s="62"/>
      <c r="H5502" s="13" t="str">
        <f>IF(V5502&gt;94,"Met",IF(X5502="--","n/a",IF(X5502&gt;=0,"Met","Did Not Meet")))</f>
        <v>Met</v>
      </c>
      <c r="I5502" s="13" t="str">
        <f>IF(V5503&gt;94,"Met",IF(X5503="--","n/a",IF(X5503&gt;=0,"Met","Did Not Meet")))</f>
        <v>Met</v>
      </c>
      <c r="J5502" s="13"/>
      <c r="K5502" s="13" t="str">
        <f>IF(Z5502&gt;94,"Met",IF(AB5502="--","n/a",IF(AB5502&gt;=0,"Met","Did Not Meet")))</f>
        <v>Did Not Meet</v>
      </c>
      <c r="L5502" s="13" t="str">
        <f>IF(Z5503&gt;94,"Met",IF(AB5503="--","n/a",IF(AB5503&gt;=0,"Met","Did Not Meet")))</f>
        <v>Did Not Meet</v>
      </c>
      <c r="M5502" s="1" t="s">
        <v>4</v>
      </c>
      <c r="N5502" s="68" t="s">
        <v>2497</v>
      </c>
      <c r="O5502" s="35"/>
      <c r="P5502" s="44"/>
      <c r="Q5502" s="108"/>
      <c r="R5502" s="5" t="s">
        <v>6</v>
      </c>
      <c r="S5502" s="1" t="s">
        <v>2</v>
      </c>
      <c r="T5502" s="1" t="s">
        <v>3</v>
      </c>
      <c r="U5502" s="5">
        <v>261</v>
      </c>
      <c r="V5502" s="1">
        <v>79.69</v>
      </c>
      <c r="W5502" s="1">
        <v>74.260000000000005</v>
      </c>
      <c r="X5502" s="9">
        <f t="shared" si="6959"/>
        <v>5.4299999999999926</v>
      </c>
      <c r="Y5502" s="14">
        <v>174</v>
      </c>
      <c r="Z5502" s="1">
        <v>52.87</v>
      </c>
      <c r="AA5502" s="1">
        <v>54.43</v>
      </c>
      <c r="AB5502" s="72">
        <f t="shared" si="6999"/>
        <v>-1.5600000000000023</v>
      </c>
      <c r="AC5502" s="53"/>
    </row>
    <row r="5503" spans="1:29" x14ac:dyDescent="0.25">
      <c r="A5503" s="53">
        <v>7207059</v>
      </c>
      <c r="B5503" s="89" t="s">
        <v>2702</v>
      </c>
      <c r="C5503" s="53" t="s">
        <v>882</v>
      </c>
      <c r="D5503" s="50" t="s">
        <v>974</v>
      </c>
      <c r="E5503" s="47" t="str">
        <f>VLOOKUP('2012 Accountability Database'!A5498,Dems1112!$A$2:$G$1082,5)</f>
        <v>K-5</v>
      </c>
      <c r="F5503" s="65" t="s">
        <v>2487</v>
      </c>
      <c r="G5503" s="62"/>
      <c r="H5503" s="13" t="str">
        <f>IF(V5504&gt;94,"Met",IF(X5504="--","n/a",IF(X5504&gt;=0,"Met","Did Not Meet")))</f>
        <v>Met</v>
      </c>
      <c r="I5503" s="13" t="str">
        <f>IF(V5505&gt;94,"Met",IF(X5505="--","n/a",IF(X5505&gt;=0,"Met","Did Not Meet")))</f>
        <v>Met</v>
      </c>
      <c r="J5503" s="13"/>
      <c r="K5503" s="13" t="str">
        <f>IF(Z5504&gt;94,"Met",IF(AB5504="--","n/a",IF(AB5504&gt;=0,"Met","Did Not Meet")))</f>
        <v>Met</v>
      </c>
      <c r="L5503" s="13" t="str">
        <f>IF(Z5505&gt;94,"Met",IF(AB5505="--","n/a",IF(AB5505&gt;=0,"Met","Did Not Meet")))</f>
        <v>Met</v>
      </c>
      <c r="M5503" s="1" t="s">
        <v>4</v>
      </c>
      <c r="N5503" s="14"/>
      <c r="O5503" s="35" t="s">
        <v>2506</v>
      </c>
      <c r="P5503" s="83" t="str">
        <f t="shared" ref="P5503" si="7036">IF(P5498="No"," ", IF(P5500="No"," ",IF(P5499="No", " ",IF(P5501="No"," ","X"))))</f>
        <v>X</v>
      </c>
      <c r="Q5503" s="108"/>
      <c r="R5503" s="5" t="s">
        <v>6</v>
      </c>
      <c r="S5503" s="1" t="s">
        <v>2</v>
      </c>
      <c r="T5503" s="1" t="s">
        <v>7</v>
      </c>
      <c r="U5503" s="5">
        <v>253</v>
      </c>
      <c r="V5503" s="1">
        <v>79.05</v>
      </c>
      <c r="W5503" s="1">
        <v>73.44</v>
      </c>
      <c r="X5503" s="9">
        <f t="shared" si="6959"/>
        <v>5.6099999999999994</v>
      </c>
      <c r="Y5503" s="14">
        <v>169</v>
      </c>
      <c r="Z5503" s="1">
        <v>52.07</v>
      </c>
      <c r="AA5503" s="1">
        <v>53.35</v>
      </c>
      <c r="AB5503" s="72">
        <f t="shared" si="6999"/>
        <v>-1.2800000000000011</v>
      </c>
      <c r="AC5503" s="53"/>
    </row>
    <row r="5504" spans="1:29" ht="15.75" x14ac:dyDescent="0.25">
      <c r="A5504" s="53">
        <v>7207059</v>
      </c>
      <c r="B5504" s="89" t="s">
        <v>2702</v>
      </c>
      <c r="C5504" s="53" t="s">
        <v>882</v>
      </c>
      <c r="D5504" s="50" t="s">
        <v>975</v>
      </c>
      <c r="E5504" s="48" t="str">
        <f>VLOOKUP('2012 Accountability Database'!A5498,Dems1112!$A$2:$G$1082,6)</f>
        <v>1 (Northwest AR)</v>
      </c>
      <c r="F5504" s="66"/>
      <c r="G5504" s="63" t="s">
        <v>2488</v>
      </c>
      <c r="H5504" s="61" t="str">
        <f t="shared" ref="H5504:I5504" si="7037">IF(H5502="Met","Yes",IF(H5503="Met","Yes","No"))</f>
        <v>Yes</v>
      </c>
      <c r="I5504" s="61" t="str">
        <f t="shared" si="7037"/>
        <v>Yes</v>
      </c>
      <c r="J5504" s="55"/>
      <c r="K5504" s="61" t="str">
        <f t="shared" ref="K5504:L5504" si="7038">IF(K5502="Met","Yes",IF(K5503="Met","Yes","No"))</f>
        <v>Yes</v>
      </c>
      <c r="L5504" s="61" t="str">
        <f t="shared" si="7038"/>
        <v>Yes</v>
      </c>
      <c r="M5504" s="1" t="s">
        <v>4</v>
      </c>
      <c r="N5504" s="14"/>
      <c r="O5504" s="35" t="s">
        <v>2505</v>
      </c>
      <c r="P5504" s="83" t="str">
        <f t="shared" ref="P5504" si="7039">IF(P5503="X"," ",IF(P5505="X"," ","X"))</f>
        <v xml:space="preserve"> </v>
      </c>
      <c r="Q5504" s="94" t="s">
        <v>2759</v>
      </c>
      <c r="R5504" s="5" t="s">
        <v>6</v>
      </c>
      <c r="S5504" s="1" t="s">
        <v>5</v>
      </c>
      <c r="T5504" s="1" t="s">
        <v>3</v>
      </c>
      <c r="U5504" s="5">
        <v>806</v>
      </c>
      <c r="V5504" s="1">
        <v>75.930000000000007</v>
      </c>
      <c r="W5504" s="1">
        <v>74.260000000000005</v>
      </c>
      <c r="X5504" s="9">
        <f t="shared" si="6959"/>
        <v>1.6700000000000017</v>
      </c>
      <c r="Y5504" s="14">
        <v>505</v>
      </c>
      <c r="Z5504" s="1">
        <v>55.45</v>
      </c>
      <c r="AA5504" s="1">
        <v>54.43</v>
      </c>
      <c r="AB5504" s="71">
        <f t="shared" si="6999"/>
        <v>1.0200000000000031</v>
      </c>
      <c r="AC5504" s="53"/>
    </row>
    <row r="5505" spans="1:29" x14ac:dyDescent="0.25">
      <c r="A5505" s="54">
        <v>7207059</v>
      </c>
      <c r="B5505" s="90" t="s">
        <v>2702</v>
      </c>
      <c r="C5505" s="54" t="s">
        <v>882</v>
      </c>
      <c r="D5505" s="4"/>
      <c r="E5505" s="4"/>
      <c r="F5505" s="67"/>
      <c r="G5505" s="64"/>
      <c r="H5505" s="43"/>
      <c r="I5505" s="43"/>
      <c r="J5505" s="43"/>
      <c r="K5505" s="43"/>
      <c r="L5505" s="43"/>
      <c r="M5505" s="4" t="s">
        <v>4</v>
      </c>
      <c r="N5505" s="15"/>
      <c r="O5505" s="38" t="s">
        <v>2482</v>
      </c>
      <c r="P5505" s="84" t="str">
        <f>IF(E5499="Achieving School"," ","X")</f>
        <v xml:space="preserve"> </v>
      </c>
      <c r="Q5505" s="91"/>
      <c r="R5505" s="4" t="s">
        <v>6</v>
      </c>
      <c r="S5505" s="4" t="s">
        <v>5</v>
      </c>
      <c r="T5505" s="4" t="s">
        <v>7</v>
      </c>
      <c r="U5505" s="4">
        <v>775</v>
      </c>
      <c r="V5505" s="4">
        <v>75.099999999999994</v>
      </c>
      <c r="W5505" s="4">
        <v>73.44</v>
      </c>
      <c r="X5505" s="10">
        <f t="shared" si="6959"/>
        <v>1.6599999999999966</v>
      </c>
      <c r="Y5505" s="15">
        <v>484</v>
      </c>
      <c r="Z5505" s="4">
        <v>54.34</v>
      </c>
      <c r="AA5505" s="4">
        <v>53.35</v>
      </c>
      <c r="AB5505" s="74">
        <f t="shared" si="6999"/>
        <v>0.99000000000000199</v>
      </c>
      <c r="AC5505" s="54"/>
    </row>
    <row r="5506" spans="1:29" x14ac:dyDescent="0.25">
      <c r="A5506" s="1">
        <v>7207061</v>
      </c>
      <c r="B5506" s="87" t="s">
        <v>2702</v>
      </c>
      <c r="C5506" s="55" t="s">
        <v>883</v>
      </c>
      <c r="E5506" s="42"/>
      <c r="F5506" s="65" t="s">
        <v>2483</v>
      </c>
      <c r="G5506" s="62"/>
      <c r="H5506" s="37" t="str">
        <f>IF(V5506&gt;94,"Met",IF(X5506="--","n/a",IF(X5506&gt;=0,"Met","Did Not Meet")))</f>
        <v>Met</v>
      </c>
      <c r="I5506" s="37" t="str">
        <f>IF(V5507&gt;94,"Met",IF(X5507="--","n/a",IF(X5507&gt;=0,"Met","Did Not Meet")))</f>
        <v>Met</v>
      </c>
      <c r="K5506" s="13" t="str">
        <f>IF(Z5506&gt;94,"Met",IF(AB5506="--","n/a",IF(AB5506&gt;=0,"Met","Did Not Meet")))</f>
        <v>Met</v>
      </c>
      <c r="L5506" s="13" t="str">
        <f>IF(Z5507&gt;94,"Met",IF(AB5507="--","n/a",IF(AB5507&gt;=0,"Met","Did Not Meet")))</f>
        <v>Met</v>
      </c>
      <c r="M5506" s="5" t="s">
        <v>9</v>
      </c>
      <c r="N5506" s="14" t="s">
        <v>2502</v>
      </c>
      <c r="O5506" s="5"/>
      <c r="P5506" s="44" t="str">
        <f t="shared" ref="P5506" si="7040">IF(H5508="Yes",IF(I5508="Yes","Yes","No"),"No")</f>
        <v>Yes</v>
      </c>
      <c r="Q5506" s="93"/>
      <c r="R5506" s="5" t="s">
        <v>1</v>
      </c>
      <c r="S5506" s="5" t="s">
        <v>2</v>
      </c>
      <c r="T5506" s="5" t="s">
        <v>3</v>
      </c>
      <c r="U5506" s="5">
        <v>816</v>
      </c>
      <c r="V5506" s="5">
        <v>87.38</v>
      </c>
      <c r="W5506" s="5">
        <v>85.49</v>
      </c>
      <c r="X5506" s="11">
        <f t="shared" ref="X5506:X5569" si="7041">V5506-W5506</f>
        <v>1.8900000000000006</v>
      </c>
      <c r="Y5506" s="14">
        <v>769</v>
      </c>
      <c r="Z5506" s="5">
        <v>91.03</v>
      </c>
      <c r="AA5506" s="5">
        <v>87.27</v>
      </c>
      <c r="AB5506" s="71">
        <f t="shared" si="6999"/>
        <v>3.7600000000000051</v>
      </c>
      <c r="AC5506" s="36"/>
    </row>
    <row r="5507" spans="1:29" ht="15.75" x14ac:dyDescent="0.25">
      <c r="A5507" s="53">
        <v>7207061</v>
      </c>
      <c r="B5507" s="89" t="s">
        <v>2702</v>
      </c>
      <c r="C5507" s="53" t="s">
        <v>883</v>
      </c>
      <c r="D5507" s="49" t="s">
        <v>2498</v>
      </c>
      <c r="E5507" s="34" t="str">
        <f>M5506</f>
        <v>Needs Improvement School</v>
      </c>
      <c r="F5507" s="65" t="s">
        <v>2484</v>
      </c>
      <c r="G5507" s="62"/>
      <c r="H5507" s="13" t="str">
        <f>IF(V5508&gt;94,"Met",IF(X5508="--","n/a",IF(X5508&gt;=0,"Met","Did Not Meet")))</f>
        <v>Did Not Meet</v>
      </c>
      <c r="I5507" s="13" t="str">
        <f>IF(V5509&gt;94,"Met",IF(X5509="--","n/a",IF(X5509&gt;=0,"Met","Did Not Meet")))</f>
        <v>Did Not Meet</v>
      </c>
      <c r="K5507" s="13" t="str">
        <f>IF(Z5508&gt;94,"Met",IF(AB5508="--","n/a",IF(AB5508&gt;=0,"Met","Did Not Meet")))</f>
        <v>Met</v>
      </c>
      <c r="L5507" s="13" t="str">
        <f>IF(Z5509&gt;94,"Met",IF(AB5509="--","n/a",IF(AB5509&gt;=0,"Met","Did Not Meet")))</f>
        <v>Did Not Meet</v>
      </c>
      <c r="M5507" s="1" t="s">
        <v>9</v>
      </c>
      <c r="N5507" s="14" t="s">
        <v>2501</v>
      </c>
      <c r="O5507" s="5"/>
      <c r="P5507" s="44" t="str">
        <f t="shared" ref="P5507" si="7042">IF(K5508="Yes",IF(L5508="Yes","Yes","No"),"No")</f>
        <v>Yes</v>
      </c>
      <c r="Q5507" s="94" t="s">
        <v>2759</v>
      </c>
      <c r="R5507" s="5" t="s">
        <v>1</v>
      </c>
      <c r="S5507" s="1" t="s">
        <v>2</v>
      </c>
      <c r="T5507" s="1" t="s">
        <v>7</v>
      </c>
      <c r="U5507" s="5">
        <v>432</v>
      </c>
      <c r="V5507" s="1">
        <v>77.55</v>
      </c>
      <c r="W5507" s="1">
        <v>75.98</v>
      </c>
      <c r="X5507" s="9">
        <f t="shared" si="7041"/>
        <v>1.5699999999999932</v>
      </c>
      <c r="Y5507" s="14">
        <v>400</v>
      </c>
      <c r="Z5507" s="1">
        <v>83.75</v>
      </c>
      <c r="AA5507" s="1">
        <v>79.28</v>
      </c>
      <c r="AB5507" s="71">
        <f t="shared" si="6999"/>
        <v>4.4699999999999989</v>
      </c>
      <c r="AC5507" s="53"/>
    </row>
    <row r="5508" spans="1:29" ht="15" customHeight="1" x14ac:dyDescent="0.25">
      <c r="A5508" s="53">
        <v>7207061</v>
      </c>
      <c r="B5508" s="89" t="s">
        <v>2702</v>
      </c>
      <c r="C5508" s="53" t="s">
        <v>883</v>
      </c>
      <c r="D5508" s="49" t="s">
        <v>2499</v>
      </c>
      <c r="E5508" s="35" t="str">
        <f>VLOOKUP('2012 Accountability Database'!$A5506,'2011 AYP'!A$2:B$1072,2)</f>
        <v xml:space="preserve"> A (Alert)</v>
      </c>
      <c r="F5508" s="66"/>
      <c r="G5508" s="63" t="s">
        <v>2485</v>
      </c>
      <c r="H5508" s="60" t="str">
        <f t="shared" ref="H5508:I5508" si="7043">IF(H5506="Met","Yes",IF(H5507="Met","Yes","No"))</f>
        <v>Yes</v>
      </c>
      <c r="I5508" s="60" t="str">
        <f t="shared" si="7043"/>
        <v>Yes</v>
      </c>
      <c r="J5508" s="42"/>
      <c r="K5508" s="60" t="str">
        <f t="shared" ref="K5508:L5508" si="7044">IF(K5506="Met","Yes",IF(K5507="Met","Yes","No"))</f>
        <v>Yes</v>
      </c>
      <c r="L5508" s="60" t="str">
        <f t="shared" si="7044"/>
        <v>Yes</v>
      </c>
      <c r="M5508" s="5" t="s">
        <v>9</v>
      </c>
      <c r="N5508" s="14" t="s">
        <v>2503</v>
      </c>
      <c r="O5508" s="5"/>
      <c r="P5508" s="44" t="str">
        <f t="shared" ref="P5508" si="7045">IF(H5512="Yes",IF(I5512="Yes","Yes","No"),"No")</f>
        <v>No</v>
      </c>
      <c r="Q5508" s="108" t="s">
        <v>2758</v>
      </c>
      <c r="R5508" s="5" t="s">
        <v>1</v>
      </c>
      <c r="S5508" s="5" t="s">
        <v>5</v>
      </c>
      <c r="T5508" s="5" t="s">
        <v>3</v>
      </c>
      <c r="U5508" s="5">
        <v>2444</v>
      </c>
      <c r="V5508" s="5">
        <v>85.31</v>
      </c>
      <c r="W5508" s="5">
        <v>85.49</v>
      </c>
      <c r="X5508" s="8">
        <f t="shared" si="7041"/>
        <v>-0.17999999999999261</v>
      </c>
      <c r="Y5508" s="14">
        <v>2320</v>
      </c>
      <c r="Z5508" s="5">
        <v>87.63</v>
      </c>
      <c r="AA5508" s="5">
        <v>87.27</v>
      </c>
      <c r="AB5508" s="71">
        <f t="shared" si="6999"/>
        <v>0.35999999999999943</v>
      </c>
      <c r="AC5508" s="53"/>
    </row>
    <row r="5509" spans="1:29" x14ac:dyDescent="0.25">
      <c r="A5509" s="53">
        <v>7207061</v>
      </c>
      <c r="B5509" s="89" t="s">
        <v>2702</v>
      </c>
      <c r="C5509" s="53" t="s">
        <v>883</v>
      </c>
      <c r="D5509" s="49" t="s">
        <v>2507</v>
      </c>
      <c r="E5509" s="47">
        <f>VLOOKUP('2012 Accountability Database'!A5506,Dems1112!$A$2:$G$1082,3)</f>
        <v>0.39</v>
      </c>
      <c r="F5509" s="66"/>
      <c r="G5509" s="52"/>
      <c r="M5509" s="1" t="s">
        <v>9</v>
      </c>
      <c r="N5509" s="14" t="s">
        <v>2504</v>
      </c>
      <c r="O5509" s="5"/>
      <c r="P5509" s="44" t="str">
        <f t="shared" ref="P5509" si="7046">IF(K5512="Yes",IF(L5512="Yes","Yes","No"),"No")</f>
        <v>No</v>
      </c>
      <c r="Q5509" s="108"/>
      <c r="R5509" s="5" t="s">
        <v>1</v>
      </c>
      <c r="S5509" s="1" t="s">
        <v>5</v>
      </c>
      <c r="T5509" s="1" t="s">
        <v>7</v>
      </c>
      <c r="U5509" s="5">
        <v>1223</v>
      </c>
      <c r="V5509" s="1">
        <v>74.41</v>
      </c>
      <c r="W5509" s="1">
        <v>75.98</v>
      </c>
      <c r="X5509" s="6">
        <f t="shared" si="7041"/>
        <v>-1.5700000000000074</v>
      </c>
      <c r="Y5509" s="14">
        <v>1131</v>
      </c>
      <c r="Z5509" s="1">
        <v>78.87</v>
      </c>
      <c r="AA5509" s="1">
        <v>79.28</v>
      </c>
      <c r="AB5509" s="72">
        <f t="shared" si="6999"/>
        <v>-0.40999999999999659</v>
      </c>
      <c r="AC5509" s="53"/>
    </row>
    <row r="5510" spans="1:29" x14ac:dyDescent="0.25">
      <c r="A5510" s="53">
        <v>7207061</v>
      </c>
      <c r="B5510" s="89" t="s">
        <v>2702</v>
      </c>
      <c r="C5510" s="53" t="s">
        <v>883</v>
      </c>
      <c r="D5510" s="50" t="s">
        <v>2508</v>
      </c>
      <c r="E5510" s="47">
        <f>VLOOKUP('2012 Accountability Database'!A5506,Dems1112!$A$2:$G$1082,4)</f>
        <v>0.48</v>
      </c>
      <c r="F5510" s="65" t="s">
        <v>2486</v>
      </c>
      <c r="G5510" s="62"/>
      <c r="H5510" s="13" t="str">
        <f>IF(V5510&gt;94,"Met",IF(X5510="--","n/a",IF(X5510&gt;=0,"Met","Did Not Meet")))</f>
        <v>Did Not Meet</v>
      </c>
      <c r="I5510" s="13" t="str">
        <f>IF(V5511&gt;94,"Met",IF(X5511="--","n/a",IF(X5511&gt;=0,"Met","Did Not Meet")))</f>
        <v>Did Not Meet</v>
      </c>
      <c r="J5510" s="13"/>
      <c r="K5510" s="13" t="str">
        <f>IF(Z5510&gt;94,"Met",IF(AB5510="--","n/a",IF(AB5510&gt;=0,"Met","Did Not Meet")))</f>
        <v>Did Not Meet</v>
      </c>
      <c r="L5510" s="13" t="str">
        <f>IF(Z5511&gt;94,"Met",IF(AB5511="--","n/a",IF(AB5511&gt;=0,"Met","Did Not Meet")))</f>
        <v>Did Not Meet</v>
      </c>
      <c r="M5510" s="1" t="s">
        <v>9</v>
      </c>
      <c r="N5510" s="68" t="s">
        <v>2497</v>
      </c>
      <c r="O5510" s="35"/>
      <c r="P5510" s="44"/>
      <c r="Q5510" s="108"/>
      <c r="R5510" s="5" t="s">
        <v>6</v>
      </c>
      <c r="S5510" s="1" t="s">
        <v>2</v>
      </c>
      <c r="T5510" s="1" t="s">
        <v>3</v>
      </c>
      <c r="U5510" s="5">
        <v>904</v>
      </c>
      <c r="V5510" s="1">
        <v>85.18</v>
      </c>
      <c r="W5510" s="1">
        <v>86.39</v>
      </c>
      <c r="X5510" s="6">
        <f t="shared" si="7041"/>
        <v>-1.2099999999999937</v>
      </c>
      <c r="Y5510" s="14">
        <v>777</v>
      </c>
      <c r="Z5510" s="1">
        <v>81.08</v>
      </c>
      <c r="AA5510" s="1">
        <v>83.47</v>
      </c>
      <c r="AB5510" s="72">
        <f t="shared" si="6999"/>
        <v>-2.3900000000000006</v>
      </c>
      <c r="AC5510" s="53"/>
    </row>
    <row r="5511" spans="1:29" x14ac:dyDescent="0.25">
      <c r="A5511" s="53">
        <v>7207061</v>
      </c>
      <c r="B5511" s="89" t="s">
        <v>2702</v>
      </c>
      <c r="C5511" s="53" t="s">
        <v>883</v>
      </c>
      <c r="D5511" s="50" t="s">
        <v>974</v>
      </c>
      <c r="E5511" s="47" t="str">
        <f>VLOOKUP('2012 Accountability Database'!A5506,Dems1112!$A$2:$G$1082,5)</f>
        <v>6-7</v>
      </c>
      <c r="F5511" s="65" t="s">
        <v>2487</v>
      </c>
      <c r="G5511" s="62"/>
      <c r="H5511" s="13" t="str">
        <f>IF(V5512&gt;94,"Met",IF(X5512="--","n/a",IF(X5512&gt;=0,"Met","Did Not Meet")))</f>
        <v>Did Not Meet</v>
      </c>
      <c r="I5511" s="13" t="str">
        <f>IF(V5513&gt;94,"Met",IF(X5513="--","n/a",IF(X5513&gt;=0,"Met","Did Not Meet")))</f>
        <v>Did Not Meet</v>
      </c>
      <c r="J5511" s="13"/>
      <c r="K5511" s="13" t="str">
        <f>IF(Z5512&gt;94,"Met",IF(AB5512="--","n/a",IF(AB5512&gt;=0,"Met","Did Not Meet")))</f>
        <v>Did Not Meet</v>
      </c>
      <c r="L5511" s="13" t="str">
        <f>IF(Z5513&gt;94,"Met",IF(AB5513="--","n/a",IF(AB5513&gt;=0,"Met","Did Not Meet")))</f>
        <v>Did Not Meet</v>
      </c>
      <c r="M5511" s="5" t="s">
        <v>9</v>
      </c>
      <c r="N5511" s="14"/>
      <c r="O5511" s="35" t="s">
        <v>2506</v>
      </c>
      <c r="P5511" s="83" t="str">
        <f t="shared" ref="P5511" si="7047">IF(P5506="No"," ", IF(P5508="No"," ",IF(P5507="No", " ",IF(P5509="No"," ","X"))))</f>
        <v xml:space="preserve"> </v>
      </c>
      <c r="Q5511" s="108"/>
      <c r="R5511" s="5" t="s">
        <v>6</v>
      </c>
      <c r="S5511" s="5" t="s">
        <v>2</v>
      </c>
      <c r="T5511" s="5" t="s">
        <v>7</v>
      </c>
      <c r="U5511" s="5">
        <v>442</v>
      </c>
      <c r="V5511" s="5">
        <v>73.08</v>
      </c>
      <c r="W5511" s="5">
        <v>76.05</v>
      </c>
      <c r="X5511" s="8">
        <f t="shared" si="7041"/>
        <v>-2.9699999999999989</v>
      </c>
      <c r="Y5511" s="14">
        <v>408</v>
      </c>
      <c r="Z5511" s="5">
        <v>69.61</v>
      </c>
      <c r="AA5511" s="5">
        <v>73.64</v>
      </c>
      <c r="AB5511" s="72">
        <f t="shared" si="6999"/>
        <v>-4.0300000000000011</v>
      </c>
      <c r="AC5511" s="53"/>
    </row>
    <row r="5512" spans="1:29" ht="15.75" x14ac:dyDescent="0.25">
      <c r="A5512" s="53">
        <v>7207061</v>
      </c>
      <c r="B5512" s="89" t="s">
        <v>2702</v>
      </c>
      <c r="C5512" s="53" t="s">
        <v>883</v>
      </c>
      <c r="D5512" s="50" t="s">
        <v>975</v>
      </c>
      <c r="E5512" s="48" t="str">
        <f>VLOOKUP('2012 Accountability Database'!A5506,Dems1112!$A$2:$G$1082,6)</f>
        <v>1 (Northwest AR)</v>
      </c>
      <c r="F5512" s="66"/>
      <c r="G5512" s="63" t="s">
        <v>2488</v>
      </c>
      <c r="H5512" s="61" t="str">
        <f t="shared" ref="H5512:I5512" si="7048">IF(H5510="Met","Yes",IF(H5511="Met","Yes","No"))</f>
        <v>No</v>
      </c>
      <c r="I5512" s="61" t="str">
        <f t="shared" si="7048"/>
        <v>No</v>
      </c>
      <c r="J5512" s="55"/>
      <c r="K5512" s="61" t="str">
        <f t="shared" ref="K5512:L5512" si="7049">IF(K5510="Met","Yes",IF(K5511="Met","Yes","No"))</f>
        <v>No</v>
      </c>
      <c r="L5512" s="61" t="str">
        <f t="shared" si="7049"/>
        <v>No</v>
      </c>
      <c r="M5512" s="1" t="s">
        <v>9</v>
      </c>
      <c r="N5512" s="14"/>
      <c r="O5512" s="35" t="s">
        <v>2505</v>
      </c>
      <c r="P5512" s="83" t="str">
        <f t="shared" ref="P5512" si="7050">IF(P5511="X"," ",IF(P5513="X"," ","X"))</f>
        <v xml:space="preserve"> </v>
      </c>
      <c r="Q5512" s="94" t="s">
        <v>2759</v>
      </c>
      <c r="R5512" s="5" t="s">
        <v>6</v>
      </c>
      <c r="S5512" s="1" t="s">
        <v>5</v>
      </c>
      <c r="T5512" s="1" t="s">
        <v>3</v>
      </c>
      <c r="U5512" s="5">
        <v>2634</v>
      </c>
      <c r="V5512" s="1">
        <v>85.38</v>
      </c>
      <c r="W5512" s="1">
        <v>86.39</v>
      </c>
      <c r="X5512" s="6">
        <f t="shared" si="7041"/>
        <v>-1.0100000000000051</v>
      </c>
      <c r="Y5512" s="14">
        <v>2333</v>
      </c>
      <c r="Z5512" s="1">
        <v>82.17</v>
      </c>
      <c r="AA5512" s="1">
        <v>83.47</v>
      </c>
      <c r="AB5512" s="72">
        <f t="shared" si="6999"/>
        <v>-1.2999999999999972</v>
      </c>
      <c r="AC5512" s="53"/>
    </row>
    <row r="5513" spans="1:29" x14ac:dyDescent="0.25">
      <c r="A5513" s="54">
        <v>7207061</v>
      </c>
      <c r="B5513" s="90" t="s">
        <v>2702</v>
      </c>
      <c r="C5513" s="54" t="s">
        <v>883</v>
      </c>
      <c r="D5513" s="4"/>
      <c r="E5513" s="4"/>
      <c r="F5513" s="67"/>
      <c r="G5513" s="64"/>
      <c r="H5513" s="43"/>
      <c r="I5513" s="43"/>
      <c r="J5513" s="43"/>
      <c r="K5513" s="43"/>
      <c r="L5513" s="43"/>
      <c r="M5513" s="4" t="s">
        <v>9</v>
      </c>
      <c r="N5513" s="15"/>
      <c r="O5513" s="38" t="s">
        <v>2482</v>
      </c>
      <c r="P5513" s="84" t="str">
        <f>IF(E5507="Achieving School"," ","X")</f>
        <v>X</v>
      </c>
      <c r="Q5513" s="91"/>
      <c r="R5513" s="4" t="s">
        <v>6</v>
      </c>
      <c r="S5513" s="4" t="s">
        <v>5</v>
      </c>
      <c r="T5513" s="4" t="s">
        <v>7</v>
      </c>
      <c r="U5513" s="4">
        <v>1244</v>
      </c>
      <c r="V5513" s="4">
        <v>74.12</v>
      </c>
      <c r="W5513" s="4">
        <v>76.05</v>
      </c>
      <c r="X5513" s="7">
        <f t="shared" si="7041"/>
        <v>-1.9299999999999926</v>
      </c>
      <c r="Y5513" s="15">
        <v>1144</v>
      </c>
      <c r="Z5513" s="4">
        <v>72.03</v>
      </c>
      <c r="AA5513" s="4">
        <v>73.64</v>
      </c>
      <c r="AB5513" s="73">
        <f t="shared" si="6999"/>
        <v>-1.6099999999999994</v>
      </c>
      <c r="AC5513" s="54"/>
    </row>
    <row r="5514" spans="1:29" x14ac:dyDescent="0.25">
      <c r="A5514" s="1">
        <v>7207063</v>
      </c>
      <c r="B5514" s="87" t="s">
        <v>2702</v>
      </c>
      <c r="C5514" s="55" t="s">
        <v>884</v>
      </c>
      <c r="E5514" s="42"/>
      <c r="F5514" s="65" t="s">
        <v>2483</v>
      </c>
      <c r="G5514" s="62"/>
      <c r="H5514" s="37" t="str">
        <f>IF(V5514&gt;94,"Met",IF(X5514="--","n/a",IF(X5514&gt;=0,"Met","Did Not Meet")))</f>
        <v>Met</v>
      </c>
      <c r="I5514" s="37" t="str">
        <f>IF(V5515&gt;94,"Met",IF(X5515="--","n/a",IF(X5515&gt;=0,"Met","Did Not Meet")))</f>
        <v>Met</v>
      </c>
      <c r="K5514" s="13" t="str">
        <f>IF(Z5514&gt;94,"Met",IF(AB5514="--","n/a",IF(AB5514&gt;=0,"Met","Did Not Meet")))</f>
        <v>Met</v>
      </c>
      <c r="L5514" s="13" t="str">
        <f>IF(Z5515&gt;94,"Met",IF(AB5515="--","n/a",IF(AB5515&gt;=0,"Met","Did Not Meet")))</f>
        <v>Met</v>
      </c>
      <c r="M5514" s="5" t="s">
        <v>4</v>
      </c>
      <c r="N5514" s="14" t="s">
        <v>2502</v>
      </c>
      <c r="O5514" s="5"/>
      <c r="P5514" s="44" t="str">
        <f t="shared" ref="P5514" si="7051">IF(H5516="Yes",IF(I5516="Yes","Yes","No"),"No")</f>
        <v>Yes</v>
      </c>
      <c r="Q5514" s="93"/>
      <c r="R5514" s="5" t="s">
        <v>1</v>
      </c>
      <c r="S5514" s="5" t="s">
        <v>2</v>
      </c>
      <c r="T5514" s="5" t="s">
        <v>3</v>
      </c>
      <c r="U5514" s="5">
        <v>274</v>
      </c>
      <c r="V5514" s="5">
        <v>94.16</v>
      </c>
      <c r="W5514" s="5">
        <v>92.77</v>
      </c>
      <c r="X5514" s="11">
        <f t="shared" si="7041"/>
        <v>1.3900000000000006</v>
      </c>
      <c r="Y5514" s="14">
        <v>171</v>
      </c>
      <c r="Z5514" s="5">
        <v>96.49</v>
      </c>
      <c r="AA5514" s="5">
        <v>91.77</v>
      </c>
      <c r="AB5514" s="71">
        <f t="shared" si="6999"/>
        <v>4.7199999999999989</v>
      </c>
      <c r="AC5514" s="36"/>
    </row>
    <row r="5515" spans="1:29" ht="15.75" x14ac:dyDescent="0.25">
      <c r="A5515" s="53">
        <v>7207063</v>
      </c>
      <c r="B5515" s="89" t="s">
        <v>2702</v>
      </c>
      <c r="C5515" s="53" t="s">
        <v>884</v>
      </c>
      <c r="D5515" s="49" t="s">
        <v>2498</v>
      </c>
      <c r="E5515" s="34" t="str">
        <f>M5514</f>
        <v>Achieving School</v>
      </c>
      <c r="F5515" s="65" t="s">
        <v>2484</v>
      </c>
      <c r="G5515" s="62"/>
      <c r="H5515" s="13" t="str">
        <f>IF(V5516&gt;94,"Met",IF(X5516="--","n/a",IF(X5516&gt;=0,"Met","Did Not Meet")))</f>
        <v>Met</v>
      </c>
      <c r="I5515" s="13" t="str">
        <f>IF(V5517&gt;94,"Met",IF(X5517="--","n/a",IF(X5517&gt;=0,"Met","Did Not Meet")))</f>
        <v>Met</v>
      </c>
      <c r="K5515" s="13" t="str">
        <f>IF(Z5516&gt;94,"Met",IF(AB5516="--","n/a",IF(AB5516&gt;=0,"Met","Did Not Meet")))</f>
        <v>Met</v>
      </c>
      <c r="L5515" s="13" t="str">
        <f>IF(Z5517&gt;94,"Met",IF(AB5517="--","n/a",IF(AB5517&gt;=0,"Met","Did Not Meet")))</f>
        <v>Met</v>
      </c>
      <c r="M5515" s="1" t="s">
        <v>4</v>
      </c>
      <c r="N5515" s="14" t="s">
        <v>2501</v>
      </c>
      <c r="O5515" s="5"/>
      <c r="P5515" s="44" t="str">
        <f t="shared" ref="P5515" si="7052">IF(K5516="Yes",IF(L5516="Yes","Yes","No"),"No")</f>
        <v>Yes</v>
      </c>
      <c r="Q5515" s="94" t="s">
        <v>2759</v>
      </c>
      <c r="R5515" s="5" t="s">
        <v>1</v>
      </c>
      <c r="S5515" s="1" t="s">
        <v>2</v>
      </c>
      <c r="T5515" s="1" t="s">
        <v>7</v>
      </c>
      <c r="U5515" s="5">
        <v>110</v>
      </c>
      <c r="V5515" s="1">
        <v>86.36</v>
      </c>
      <c r="W5515" s="1">
        <v>81.849999999999994</v>
      </c>
      <c r="X5515" s="9">
        <f t="shared" si="7041"/>
        <v>4.5100000000000051</v>
      </c>
      <c r="Y5515" s="14">
        <v>73</v>
      </c>
      <c r="Z5515" s="1">
        <v>94.52</v>
      </c>
      <c r="AA5515" s="1">
        <v>84.72</v>
      </c>
      <c r="AB5515" s="71">
        <f t="shared" si="6999"/>
        <v>9.7999999999999972</v>
      </c>
      <c r="AC5515" s="53"/>
    </row>
    <row r="5516" spans="1:29" ht="15" customHeight="1" x14ac:dyDescent="0.25">
      <c r="A5516" s="53">
        <v>7207063</v>
      </c>
      <c r="B5516" s="89" t="s">
        <v>2702</v>
      </c>
      <c r="C5516" s="53" t="s">
        <v>884</v>
      </c>
      <c r="D5516" s="49" t="s">
        <v>2499</v>
      </c>
      <c r="E5516" s="35" t="str">
        <f>VLOOKUP('2012 Accountability Database'!$A5514,'2011 AYP'!A$2:B$1072,2)</f>
        <v xml:space="preserve"> MS (Met Standards)</v>
      </c>
      <c r="F5516" s="66"/>
      <c r="G5516" s="63" t="s">
        <v>2485</v>
      </c>
      <c r="H5516" s="60" t="str">
        <f t="shared" ref="H5516:I5516" si="7053">IF(H5514="Met","Yes",IF(H5515="Met","Yes","No"))</f>
        <v>Yes</v>
      </c>
      <c r="I5516" s="60" t="str">
        <f t="shared" si="7053"/>
        <v>Yes</v>
      </c>
      <c r="J5516" s="42"/>
      <c r="K5516" s="60" t="str">
        <f t="shared" ref="K5516:L5516" si="7054">IF(K5514="Met","Yes",IF(K5515="Met","Yes","No"))</f>
        <v>Yes</v>
      </c>
      <c r="L5516" s="60" t="str">
        <f t="shared" si="7054"/>
        <v>Yes</v>
      </c>
      <c r="M5516" s="1" t="s">
        <v>4</v>
      </c>
      <c r="N5516" s="14" t="s">
        <v>2503</v>
      </c>
      <c r="O5516" s="5"/>
      <c r="P5516" s="44" t="str">
        <f t="shared" ref="P5516" si="7055">IF(H5520="Yes",IF(I5520="Yes","Yes","No"),"No")</f>
        <v>No</v>
      </c>
      <c r="Q5516" s="108" t="s">
        <v>2758</v>
      </c>
      <c r="R5516" s="5" t="s">
        <v>1</v>
      </c>
      <c r="S5516" s="1" t="s">
        <v>5</v>
      </c>
      <c r="T5516" s="1" t="s">
        <v>3</v>
      </c>
      <c r="U5516" s="5">
        <v>798</v>
      </c>
      <c r="V5516" s="1">
        <v>93.11</v>
      </c>
      <c r="W5516" s="1">
        <v>92.77</v>
      </c>
      <c r="X5516" s="9">
        <f t="shared" si="7041"/>
        <v>0.34000000000000341</v>
      </c>
      <c r="Y5516" s="14">
        <v>502</v>
      </c>
      <c r="Z5516" s="1">
        <v>94.42</v>
      </c>
      <c r="AA5516" s="1">
        <v>91.77</v>
      </c>
      <c r="AB5516" s="71">
        <f t="shared" si="6999"/>
        <v>2.6500000000000057</v>
      </c>
      <c r="AC5516" s="53"/>
    </row>
    <row r="5517" spans="1:29" x14ac:dyDescent="0.25">
      <c r="A5517" s="53">
        <v>7207063</v>
      </c>
      <c r="B5517" s="89" t="s">
        <v>2702</v>
      </c>
      <c r="C5517" s="53" t="s">
        <v>884</v>
      </c>
      <c r="D5517" s="49" t="s">
        <v>2507</v>
      </c>
      <c r="E5517" s="47">
        <f>VLOOKUP('2012 Accountability Database'!A5514,Dems1112!$A$2:$G$1082,3)</f>
        <v>0.31</v>
      </c>
      <c r="F5517" s="66"/>
      <c r="G5517" s="52"/>
      <c r="M5517" s="1" t="s">
        <v>4</v>
      </c>
      <c r="N5517" s="14" t="s">
        <v>2504</v>
      </c>
      <c r="O5517" s="5"/>
      <c r="P5517" s="44" t="str">
        <f t="shared" ref="P5517" si="7056">IF(K5520="Yes",IF(L5520="Yes","Yes","No"),"No")</f>
        <v>No</v>
      </c>
      <c r="Q5517" s="108"/>
      <c r="R5517" s="5" t="s">
        <v>1</v>
      </c>
      <c r="S5517" s="1" t="s">
        <v>5</v>
      </c>
      <c r="T5517" s="1" t="s">
        <v>7</v>
      </c>
      <c r="U5517" s="5">
        <v>298</v>
      </c>
      <c r="V5517" s="1">
        <v>82.21</v>
      </c>
      <c r="W5517" s="1">
        <v>81.849999999999994</v>
      </c>
      <c r="X5517" s="9">
        <f t="shared" si="7041"/>
        <v>0.35999999999999943</v>
      </c>
      <c r="Y5517" s="14">
        <v>182</v>
      </c>
      <c r="Z5517" s="1">
        <v>91.21</v>
      </c>
      <c r="AA5517" s="1">
        <v>84.72</v>
      </c>
      <c r="AB5517" s="71">
        <f t="shared" si="6999"/>
        <v>6.4899999999999949</v>
      </c>
      <c r="AC5517" s="53"/>
    </row>
    <row r="5518" spans="1:29" x14ac:dyDescent="0.25">
      <c r="A5518" s="53">
        <v>7207063</v>
      </c>
      <c r="B5518" s="89" t="s">
        <v>2702</v>
      </c>
      <c r="C5518" s="53" t="s">
        <v>884</v>
      </c>
      <c r="D5518" s="50" t="s">
        <v>2508</v>
      </c>
      <c r="E5518" s="47">
        <f>VLOOKUP('2012 Accountability Database'!A5514,Dems1112!$A$2:$G$1082,4)</f>
        <v>0.36</v>
      </c>
      <c r="F5518" s="65" t="s">
        <v>2486</v>
      </c>
      <c r="G5518" s="62"/>
      <c r="H5518" s="13" t="str">
        <f>IF(V5518&gt;94,"Met",IF(X5518="--","n/a",IF(X5518&gt;=0,"Met","Did Not Meet")))</f>
        <v>Did Not Meet</v>
      </c>
      <c r="I5518" s="13" t="str">
        <f>IF(V5519&gt;94,"Met",IF(X5519="--","n/a",IF(X5519&gt;=0,"Met","Did Not Meet")))</f>
        <v>Did Not Meet</v>
      </c>
      <c r="J5518" s="13"/>
      <c r="K5518" s="13" t="str">
        <f>IF(Z5518&gt;94,"Met",IF(AB5518="--","n/a",IF(AB5518&gt;=0,"Met","Did Not Meet")))</f>
        <v>Did Not Meet</v>
      </c>
      <c r="L5518" s="13" t="str">
        <f>IF(Z5519&gt;94,"Met",IF(AB5519="--","n/a",IF(AB5519&gt;=0,"Met","Did Not Meet")))</f>
        <v>Did Not Meet</v>
      </c>
      <c r="M5518" s="1" t="s">
        <v>4</v>
      </c>
      <c r="N5518" s="68" t="s">
        <v>2497</v>
      </c>
      <c r="O5518" s="35"/>
      <c r="P5518" s="44"/>
      <c r="Q5518" s="108"/>
      <c r="R5518" s="5" t="s">
        <v>6</v>
      </c>
      <c r="S5518" s="1" t="s">
        <v>2</v>
      </c>
      <c r="T5518" s="1" t="s">
        <v>3</v>
      </c>
      <c r="U5518" s="5">
        <v>274</v>
      </c>
      <c r="V5518" s="1">
        <v>93.43</v>
      </c>
      <c r="W5518" s="1">
        <v>94.51</v>
      </c>
      <c r="X5518" s="6">
        <f t="shared" si="7041"/>
        <v>-1.0799999999999983</v>
      </c>
      <c r="Y5518" s="14">
        <v>171</v>
      </c>
      <c r="Z5518" s="1">
        <v>82.46</v>
      </c>
      <c r="AA5518" s="1">
        <v>85.9</v>
      </c>
      <c r="AB5518" s="72">
        <f t="shared" si="6999"/>
        <v>-3.4400000000000119</v>
      </c>
      <c r="AC5518" s="53"/>
    </row>
    <row r="5519" spans="1:29" x14ac:dyDescent="0.25">
      <c r="A5519" s="53">
        <v>7207063</v>
      </c>
      <c r="B5519" s="89" t="s">
        <v>2702</v>
      </c>
      <c r="C5519" s="53" t="s">
        <v>884</v>
      </c>
      <c r="D5519" s="50" t="s">
        <v>974</v>
      </c>
      <c r="E5519" s="47" t="str">
        <f>VLOOKUP('2012 Accountability Database'!A5514,Dems1112!$A$2:$G$1082,5)</f>
        <v>K-5</v>
      </c>
      <c r="F5519" s="65" t="s">
        <v>2487</v>
      </c>
      <c r="G5519" s="62"/>
      <c r="H5519" s="13" t="str">
        <f>IF(V5520&gt;94,"Met",IF(X5520="--","n/a",IF(X5520&gt;=0,"Met","Did Not Meet")))</f>
        <v>Did Not Meet</v>
      </c>
      <c r="I5519" s="13" t="str">
        <f>IF(V5521&gt;94,"Met",IF(X5521="--","n/a",IF(X5521&gt;=0,"Met","Did Not Meet")))</f>
        <v>Did Not Meet</v>
      </c>
      <c r="J5519" s="13"/>
      <c r="K5519" s="13" t="str">
        <f>IF(Z5520&gt;94,"Met",IF(AB5520="--","n/a",IF(AB5520&gt;=0,"Met","Did Not Meet")))</f>
        <v>Met</v>
      </c>
      <c r="L5519" s="13" t="str">
        <f>IF(Z5521&gt;94,"Met",IF(AB5521="--","n/a",IF(AB5521&gt;=0,"Met","Did Not Meet")))</f>
        <v>Did Not Meet</v>
      </c>
      <c r="M5519" s="1" t="s">
        <v>4</v>
      </c>
      <c r="N5519" s="14"/>
      <c r="O5519" s="35" t="s">
        <v>2506</v>
      </c>
      <c r="P5519" s="83" t="str">
        <f t="shared" ref="P5519" si="7057">IF(P5514="No"," ", IF(P5516="No"," ",IF(P5515="No", " ",IF(P5517="No"," ","X"))))</f>
        <v xml:space="preserve"> </v>
      </c>
      <c r="Q5519" s="108"/>
      <c r="R5519" s="5" t="s">
        <v>6</v>
      </c>
      <c r="S5519" s="1" t="s">
        <v>2</v>
      </c>
      <c r="T5519" s="1" t="s">
        <v>7</v>
      </c>
      <c r="U5519" s="5">
        <v>110</v>
      </c>
      <c r="V5519" s="1">
        <v>83.64</v>
      </c>
      <c r="W5519" s="1">
        <v>86.52</v>
      </c>
      <c r="X5519" s="6">
        <f t="shared" si="7041"/>
        <v>-2.8799999999999955</v>
      </c>
      <c r="Y5519" s="14">
        <v>73</v>
      </c>
      <c r="Z5519" s="1">
        <v>78.08</v>
      </c>
      <c r="AA5519" s="1">
        <v>83.74</v>
      </c>
      <c r="AB5519" s="72">
        <f t="shared" si="6999"/>
        <v>-5.6599999999999966</v>
      </c>
      <c r="AC5519" s="53"/>
    </row>
    <row r="5520" spans="1:29" ht="15.75" x14ac:dyDescent="0.25">
      <c r="A5520" s="53">
        <v>7207063</v>
      </c>
      <c r="B5520" s="89" t="s">
        <v>2702</v>
      </c>
      <c r="C5520" s="53" t="s">
        <v>884</v>
      </c>
      <c r="D5520" s="50" t="s">
        <v>975</v>
      </c>
      <c r="E5520" s="48" t="str">
        <f>VLOOKUP('2012 Accountability Database'!A5514,Dems1112!$A$2:$G$1082,6)</f>
        <v>1 (Northwest AR)</v>
      </c>
      <c r="F5520" s="66"/>
      <c r="G5520" s="63" t="s">
        <v>2488</v>
      </c>
      <c r="H5520" s="61" t="str">
        <f t="shared" ref="H5520:I5520" si="7058">IF(H5518="Met","Yes",IF(H5519="Met","Yes","No"))</f>
        <v>No</v>
      </c>
      <c r="I5520" s="61" t="str">
        <f t="shared" si="7058"/>
        <v>No</v>
      </c>
      <c r="J5520" s="55"/>
      <c r="K5520" s="61" t="str">
        <f t="shared" ref="K5520:L5520" si="7059">IF(K5518="Met","Yes",IF(K5519="Met","Yes","No"))</f>
        <v>Yes</v>
      </c>
      <c r="L5520" s="61" t="str">
        <f t="shared" si="7059"/>
        <v>No</v>
      </c>
      <c r="M5520" s="1" t="s">
        <v>4</v>
      </c>
      <c r="N5520" s="14"/>
      <c r="O5520" s="35" t="s">
        <v>2505</v>
      </c>
      <c r="P5520" s="83" t="str">
        <f t="shared" ref="P5520" si="7060">IF(P5519="X"," ",IF(P5521="X"," ","X"))</f>
        <v>X</v>
      </c>
      <c r="Q5520" s="94" t="s">
        <v>2759</v>
      </c>
      <c r="R5520" s="5" t="s">
        <v>6</v>
      </c>
      <c r="S5520" s="1" t="s">
        <v>5</v>
      </c>
      <c r="T5520" s="1" t="s">
        <v>3</v>
      </c>
      <c r="U5520" s="5">
        <v>799</v>
      </c>
      <c r="V5520" s="1">
        <v>93.99</v>
      </c>
      <c r="W5520" s="1">
        <v>94.51</v>
      </c>
      <c r="X5520" s="6">
        <f t="shared" si="7041"/>
        <v>-0.52000000000001023</v>
      </c>
      <c r="Y5520" s="14">
        <v>504</v>
      </c>
      <c r="Z5520" s="1">
        <v>86.51</v>
      </c>
      <c r="AA5520" s="1">
        <v>85.9</v>
      </c>
      <c r="AB5520" s="71">
        <f t="shared" si="6999"/>
        <v>0.60999999999999943</v>
      </c>
      <c r="AC5520" s="53"/>
    </row>
    <row r="5521" spans="1:29" x14ac:dyDescent="0.25">
      <c r="A5521" s="54">
        <v>7207063</v>
      </c>
      <c r="B5521" s="90" t="s">
        <v>2702</v>
      </c>
      <c r="C5521" s="54" t="s">
        <v>884</v>
      </c>
      <c r="D5521" s="4"/>
      <c r="E5521" s="4"/>
      <c r="F5521" s="67"/>
      <c r="G5521" s="64"/>
      <c r="H5521" s="43"/>
      <c r="I5521" s="43"/>
      <c r="J5521" s="43"/>
      <c r="K5521" s="43"/>
      <c r="L5521" s="43"/>
      <c r="M5521" s="4" t="s">
        <v>4</v>
      </c>
      <c r="N5521" s="15"/>
      <c r="O5521" s="38" t="s">
        <v>2482</v>
      </c>
      <c r="P5521" s="84" t="str">
        <f>IF(E5515="Achieving School"," ","X")</f>
        <v xml:space="preserve"> </v>
      </c>
      <c r="Q5521" s="91"/>
      <c r="R5521" s="4" t="s">
        <v>6</v>
      </c>
      <c r="S5521" s="4" t="s">
        <v>5</v>
      </c>
      <c r="T5521" s="4" t="s">
        <v>7</v>
      </c>
      <c r="U5521" s="4">
        <v>299</v>
      </c>
      <c r="V5521" s="4">
        <v>84.28</v>
      </c>
      <c r="W5521" s="4">
        <v>86.52</v>
      </c>
      <c r="X5521" s="7">
        <f t="shared" si="7041"/>
        <v>-2.2399999999999949</v>
      </c>
      <c r="Y5521" s="15">
        <v>184</v>
      </c>
      <c r="Z5521" s="4">
        <v>82.07</v>
      </c>
      <c r="AA5521" s="4">
        <v>83.74</v>
      </c>
      <c r="AB5521" s="73">
        <f t="shared" si="6999"/>
        <v>-1.6700000000000017</v>
      </c>
      <c r="AC5521" s="54"/>
    </row>
    <row r="5522" spans="1:29" x14ac:dyDescent="0.25">
      <c r="A5522" s="1">
        <v>7207064</v>
      </c>
      <c r="B5522" s="87" t="s">
        <v>2702</v>
      </c>
      <c r="C5522" s="55" t="s">
        <v>885</v>
      </c>
      <c r="E5522" s="42"/>
      <c r="F5522" s="65" t="s">
        <v>2483</v>
      </c>
      <c r="G5522" s="62"/>
      <c r="H5522" s="37" t="str">
        <f>IF(V5522&gt;94,"Met",IF(X5522="--","n/a",IF(X5522&gt;=0,"Met","Did Not Meet")))</f>
        <v>Met</v>
      </c>
      <c r="I5522" s="37" t="str">
        <f>IF(V5523&gt;94,"Met",IF(X5523="--","n/a",IF(X5523&gt;=0,"Met","Did Not Meet")))</f>
        <v>Met</v>
      </c>
      <c r="K5522" s="13" t="str">
        <f>IF(Z5522&gt;94,"Met",IF(AB5522="--","n/a",IF(AB5522&gt;=0,"Met","Did Not Meet")))</f>
        <v>Met</v>
      </c>
      <c r="L5522" s="13" t="str">
        <f>IF(Z5523&gt;94,"Met",IF(AB5523="--","n/a",IF(AB5523&gt;=0,"Met","Did Not Meet")))</f>
        <v>Met</v>
      </c>
      <c r="M5522" s="5" t="s">
        <v>9</v>
      </c>
      <c r="N5522" s="14" t="s">
        <v>2502</v>
      </c>
      <c r="O5522" s="5"/>
      <c r="P5522" s="44" t="str">
        <f t="shared" ref="P5522" si="7061">IF(H5524="Yes",IF(I5524="Yes","Yes","No"),"No")</f>
        <v>Yes</v>
      </c>
      <c r="Q5522" s="93"/>
      <c r="R5522" s="5" t="s">
        <v>1</v>
      </c>
      <c r="S5522" s="5" t="s">
        <v>2</v>
      </c>
      <c r="T5522" s="5" t="s">
        <v>3</v>
      </c>
      <c r="U5522" s="5">
        <v>244</v>
      </c>
      <c r="V5522" s="5">
        <v>84.43</v>
      </c>
      <c r="W5522" s="5">
        <v>81.55</v>
      </c>
      <c r="X5522" s="11">
        <f t="shared" si="7041"/>
        <v>2.8800000000000097</v>
      </c>
      <c r="Y5522" s="14">
        <v>133</v>
      </c>
      <c r="Z5522" s="5">
        <v>96.24</v>
      </c>
      <c r="AA5522" s="5">
        <v>87.41</v>
      </c>
      <c r="AB5522" s="71">
        <f t="shared" si="6999"/>
        <v>8.8299999999999983</v>
      </c>
      <c r="AC5522" s="36"/>
    </row>
    <row r="5523" spans="1:29" ht="15.75" x14ac:dyDescent="0.25">
      <c r="A5523" s="53">
        <v>7207064</v>
      </c>
      <c r="B5523" s="89" t="s">
        <v>2702</v>
      </c>
      <c r="C5523" s="53" t="s">
        <v>885</v>
      </c>
      <c r="D5523" s="49" t="s">
        <v>2498</v>
      </c>
      <c r="E5523" s="34" t="str">
        <f>M5522</f>
        <v>Needs Improvement School</v>
      </c>
      <c r="F5523" s="65" t="s">
        <v>2484</v>
      </c>
      <c r="G5523" s="62"/>
      <c r="H5523" s="13" t="str">
        <f>IF(V5524&gt;94,"Met",IF(X5524="--","n/a",IF(X5524&gt;=0,"Met","Did Not Meet")))</f>
        <v>Did Not Meet</v>
      </c>
      <c r="I5523" s="13" t="str">
        <f>IF(V5525&gt;94,"Met",IF(X5525="--","n/a",IF(X5525&gt;=0,"Met","Did Not Meet")))</f>
        <v>Did Not Meet</v>
      </c>
      <c r="K5523" s="13" t="str">
        <f>IF(Z5524&gt;94,"Met",IF(AB5524="--","n/a",IF(AB5524&gt;=0,"Met","Did Not Meet")))</f>
        <v>Met</v>
      </c>
      <c r="L5523" s="13" t="str">
        <f>IF(Z5525&gt;94,"Met",IF(AB5525="--","n/a",IF(AB5525&gt;=0,"Met","Did Not Meet")))</f>
        <v>Did Not Meet</v>
      </c>
      <c r="M5523" s="1" t="s">
        <v>9</v>
      </c>
      <c r="N5523" s="14" t="s">
        <v>2501</v>
      </c>
      <c r="O5523" s="5"/>
      <c r="P5523" s="44" t="str">
        <f t="shared" ref="P5523" si="7062">IF(K5524="Yes",IF(L5524="Yes","Yes","No"),"No")</f>
        <v>Yes</v>
      </c>
      <c r="Q5523" s="94" t="s">
        <v>2759</v>
      </c>
      <c r="R5523" s="5" t="s">
        <v>1</v>
      </c>
      <c r="S5523" s="1" t="s">
        <v>2</v>
      </c>
      <c r="T5523" s="1" t="s">
        <v>7</v>
      </c>
      <c r="U5523" s="5">
        <v>207</v>
      </c>
      <c r="V5523" s="1">
        <v>82.13</v>
      </c>
      <c r="W5523" s="1">
        <v>78.66</v>
      </c>
      <c r="X5523" s="9">
        <f t="shared" si="7041"/>
        <v>3.4699999999999989</v>
      </c>
      <c r="Y5523" s="14">
        <v>116</v>
      </c>
      <c r="Z5523" s="1">
        <v>97.41</v>
      </c>
      <c r="AA5523" s="1">
        <v>89.06</v>
      </c>
      <c r="AB5523" s="71">
        <f t="shared" si="6999"/>
        <v>8.3499999999999943</v>
      </c>
      <c r="AC5523" s="53"/>
    </row>
    <row r="5524" spans="1:29" ht="15" customHeight="1" x14ac:dyDescent="0.25">
      <c r="A5524" s="53">
        <v>7207064</v>
      </c>
      <c r="B5524" s="89" t="s">
        <v>2702</v>
      </c>
      <c r="C5524" s="53" t="s">
        <v>885</v>
      </c>
      <c r="D5524" s="49" t="s">
        <v>2499</v>
      </c>
      <c r="E5524" s="35" t="str">
        <f>VLOOKUP('2012 Accountability Database'!$A5522,'2011 AYP'!A$2:B$1072,2)</f>
        <v xml:space="preserve"> MS (Met Standards)</v>
      </c>
      <c r="F5524" s="66"/>
      <c r="G5524" s="63" t="s">
        <v>2485</v>
      </c>
      <c r="H5524" s="60" t="str">
        <f t="shared" ref="H5524:I5524" si="7063">IF(H5522="Met","Yes",IF(H5523="Met","Yes","No"))</f>
        <v>Yes</v>
      </c>
      <c r="I5524" s="60" t="str">
        <f t="shared" si="7063"/>
        <v>Yes</v>
      </c>
      <c r="J5524" s="42"/>
      <c r="K5524" s="60" t="str">
        <f t="shared" ref="K5524:L5524" si="7064">IF(K5522="Met","Yes",IF(K5523="Met","Yes","No"))</f>
        <v>Yes</v>
      </c>
      <c r="L5524" s="60" t="str">
        <f t="shared" si="7064"/>
        <v>Yes</v>
      </c>
      <c r="M5524" s="1" t="s">
        <v>9</v>
      </c>
      <c r="N5524" s="14" t="s">
        <v>2503</v>
      </c>
      <c r="O5524" s="5"/>
      <c r="P5524" s="44" t="str">
        <f t="shared" ref="P5524" si="7065">IF(H5528="Yes",IF(I5528="Yes","Yes","No"),"No")</f>
        <v>No</v>
      </c>
      <c r="Q5524" s="108" t="s">
        <v>2758</v>
      </c>
      <c r="R5524" s="5" t="s">
        <v>1</v>
      </c>
      <c r="S5524" s="1" t="s">
        <v>5</v>
      </c>
      <c r="T5524" s="1" t="s">
        <v>3</v>
      </c>
      <c r="U5524" s="5">
        <v>843</v>
      </c>
      <c r="V5524" s="1">
        <v>78.290000000000006</v>
      </c>
      <c r="W5524" s="1">
        <v>81.55</v>
      </c>
      <c r="X5524" s="6">
        <f t="shared" si="7041"/>
        <v>-3.2599999999999909</v>
      </c>
      <c r="Y5524" s="14">
        <v>495</v>
      </c>
      <c r="Z5524" s="1">
        <v>88.08</v>
      </c>
      <c r="AA5524" s="1">
        <v>87.41</v>
      </c>
      <c r="AB5524" s="71">
        <f t="shared" si="6999"/>
        <v>0.67000000000000171</v>
      </c>
      <c r="AC5524" s="53"/>
    </row>
    <row r="5525" spans="1:29" x14ac:dyDescent="0.25">
      <c r="A5525" s="53">
        <v>7207064</v>
      </c>
      <c r="B5525" s="89" t="s">
        <v>2702</v>
      </c>
      <c r="C5525" s="53" t="s">
        <v>885</v>
      </c>
      <c r="D5525" s="49" t="s">
        <v>2507</v>
      </c>
      <c r="E5525" s="47">
        <f>VLOOKUP('2012 Accountability Database'!A5522,Dems1112!$A$2:$G$1082,3)</f>
        <v>0.68</v>
      </c>
      <c r="F5525" s="66"/>
      <c r="G5525" s="52"/>
      <c r="M5525" s="1" t="s">
        <v>9</v>
      </c>
      <c r="N5525" s="14" t="s">
        <v>2504</v>
      </c>
      <c r="O5525" s="5"/>
      <c r="P5525" s="44" t="str">
        <f t="shared" ref="P5525" si="7066">IF(K5528="Yes",IF(L5528="Yes","Yes","No"),"No")</f>
        <v>No</v>
      </c>
      <c r="Q5525" s="108"/>
      <c r="R5525" s="5" t="s">
        <v>1</v>
      </c>
      <c r="S5525" s="1" t="s">
        <v>5</v>
      </c>
      <c r="T5525" s="1" t="s">
        <v>7</v>
      </c>
      <c r="U5525" s="5">
        <v>662</v>
      </c>
      <c r="V5525" s="1">
        <v>74.47</v>
      </c>
      <c r="W5525" s="1">
        <v>78.66</v>
      </c>
      <c r="X5525" s="6">
        <f t="shared" si="7041"/>
        <v>-4.1899999999999977</v>
      </c>
      <c r="Y5525" s="14">
        <v>381</v>
      </c>
      <c r="Z5525" s="1">
        <v>88.19</v>
      </c>
      <c r="AA5525" s="1">
        <v>89.06</v>
      </c>
      <c r="AB5525" s="72">
        <f t="shared" si="6999"/>
        <v>-0.87000000000000455</v>
      </c>
      <c r="AC5525" s="53"/>
    </row>
    <row r="5526" spans="1:29" x14ac:dyDescent="0.25">
      <c r="A5526" s="53">
        <v>7207064</v>
      </c>
      <c r="B5526" s="89" t="s">
        <v>2702</v>
      </c>
      <c r="C5526" s="53" t="s">
        <v>885</v>
      </c>
      <c r="D5526" s="50" t="s">
        <v>2508</v>
      </c>
      <c r="E5526" s="47">
        <f>VLOOKUP('2012 Accountability Database'!A5522,Dems1112!$A$2:$G$1082,4)</f>
        <v>0.81</v>
      </c>
      <c r="F5526" s="65" t="s">
        <v>2486</v>
      </c>
      <c r="G5526" s="62"/>
      <c r="H5526" s="13" t="str">
        <f>IF(V5526&gt;94,"Met",IF(X5526="--","n/a",IF(X5526&gt;=0,"Met","Did Not Meet")))</f>
        <v>Did Not Meet</v>
      </c>
      <c r="I5526" s="13" t="str">
        <f>IF(V5527&gt;94,"Met",IF(X5527="--","n/a",IF(X5527&gt;=0,"Met","Did Not Meet")))</f>
        <v>Did Not Meet</v>
      </c>
      <c r="J5526" s="13"/>
      <c r="K5526" s="13" t="str">
        <f>IF(Z5526&gt;94,"Met",IF(AB5526="--","n/a",IF(AB5526&gt;=0,"Met","Did Not Meet")))</f>
        <v>Did Not Meet</v>
      </c>
      <c r="L5526" s="13" t="str">
        <f>IF(Z5527&gt;94,"Met",IF(AB5527="--","n/a",IF(AB5527&gt;=0,"Met","Did Not Meet")))</f>
        <v>Did Not Meet</v>
      </c>
      <c r="M5526" s="1" t="s">
        <v>9</v>
      </c>
      <c r="N5526" s="68" t="s">
        <v>2497</v>
      </c>
      <c r="O5526" s="35"/>
      <c r="P5526" s="44"/>
      <c r="Q5526" s="108"/>
      <c r="R5526" s="5" t="s">
        <v>6</v>
      </c>
      <c r="S5526" s="1" t="s">
        <v>2</v>
      </c>
      <c r="T5526" s="1" t="s">
        <v>3</v>
      </c>
      <c r="U5526" s="5">
        <v>244</v>
      </c>
      <c r="V5526" s="1">
        <v>83.2</v>
      </c>
      <c r="W5526" s="1">
        <v>84.92</v>
      </c>
      <c r="X5526" s="6">
        <f t="shared" si="7041"/>
        <v>-1.7199999999999989</v>
      </c>
      <c r="Y5526" s="14">
        <v>133</v>
      </c>
      <c r="Z5526" s="1">
        <v>72.180000000000007</v>
      </c>
      <c r="AA5526" s="1">
        <v>73.45</v>
      </c>
      <c r="AB5526" s="72">
        <f t="shared" si="6999"/>
        <v>-1.269999999999996</v>
      </c>
      <c r="AC5526" s="53"/>
    </row>
    <row r="5527" spans="1:29" x14ac:dyDescent="0.25">
      <c r="A5527" s="53">
        <v>7207064</v>
      </c>
      <c r="B5527" s="89" t="s">
        <v>2702</v>
      </c>
      <c r="C5527" s="53" t="s">
        <v>885</v>
      </c>
      <c r="D5527" s="50" t="s">
        <v>974</v>
      </c>
      <c r="E5527" s="47" t="str">
        <f>VLOOKUP('2012 Accountability Database'!A5522,Dems1112!$A$2:$G$1082,5)</f>
        <v>K-5</v>
      </c>
      <c r="F5527" s="65" t="s">
        <v>2487</v>
      </c>
      <c r="G5527" s="62"/>
      <c r="H5527" s="13" t="str">
        <f>IF(V5528&gt;94,"Met",IF(X5528="--","n/a",IF(X5528&gt;=0,"Met","Did Not Meet")))</f>
        <v>Did Not Meet</v>
      </c>
      <c r="I5527" s="13" t="str">
        <f>IF(V5529&gt;94,"Met",IF(X5529="--","n/a",IF(X5529&gt;=0,"Met","Did Not Meet")))</f>
        <v>Did Not Meet</v>
      </c>
      <c r="J5527" s="13"/>
      <c r="K5527" s="13" t="str">
        <f>IF(Z5528&gt;94,"Met",IF(AB5528="--","n/a",IF(AB5528&gt;=0,"Met","Did Not Meet")))</f>
        <v>Did Not Meet</v>
      </c>
      <c r="L5527" s="13" t="str">
        <f>IF(Z5529&gt;94,"Met",IF(AB5529="--","n/a",IF(AB5529&gt;=0,"Met","Did Not Meet")))</f>
        <v>Did Not Meet</v>
      </c>
      <c r="M5527" s="1" t="s">
        <v>9</v>
      </c>
      <c r="N5527" s="14"/>
      <c r="O5527" s="35" t="s">
        <v>2506</v>
      </c>
      <c r="P5527" s="83" t="str">
        <f t="shared" ref="P5527" si="7067">IF(P5522="No"," ", IF(P5524="No"," ",IF(P5523="No", " ",IF(P5525="No"," ","X"))))</f>
        <v xml:space="preserve"> </v>
      </c>
      <c r="Q5527" s="108"/>
      <c r="R5527" s="5" t="s">
        <v>6</v>
      </c>
      <c r="S5527" s="1" t="s">
        <v>2</v>
      </c>
      <c r="T5527" s="1" t="s">
        <v>7</v>
      </c>
      <c r="U5527" s="5">
        <v>207</v>
      </c>
      <c r="V5527" s="1">
        <v>81.16</v>
      </c>
      <c r="W5527" s="1">
        <v>83.09</v>
      </c>
      <c r="X5527" s="6">
        <f t="shared" si="7041"/>
        <v>-1.9300000000000068</v>
      </c>
      <c r="Y5527" s="14">
        <v>116</v>
      </c>
      <c r="Z5527" s="1">
        <v>70.69</v>
      </c>
      <c r="AA5527" s="1">
        <v>72.16</v>
      </c>
      <c r="AB5527" s="72">
        <f t="shared" si="6999"/>
        <v>-1.4699999999999989</v>
      </c>
      <c r="AC5527" s="53"/>
    </row>
    <row r="5528" spans="1:29" ht="15.75" x14ac:dyDescent="0.25">
      <c r="A5528" s="53">
        <v>7207064</v>
      </c>
      <c r="B5528" s="89" t="s">
        <v>2702</v>
      </c>
      <c r="C5528" s="53" t="s">
        <v>885</v>
      </c>
      <c r="D5528" s="50" t="s">
        <v>975</v>
      </c>
      <c r="E5528" s="48" t="str">
        <f>VLOOKUP('2012 Accountability Database'!A5522,Dems1112!$A$2:$G$1082,6)</f>
        <v>1 (Northwest AR)</v>
      </c>
      <c r="F5528" s="66"/>
      <c r="G5528" s="63" t="s">
        <v>2488</v>
      </c>
      <c r="H5528" s="61" t="str">
        <f t="shared" ref="H5528:I5528" si="7068">IF(H5526="Met","Yes",IF(H5527="Met","Yes","No"))</f>
        <v>No</v>
      </c>
      <c r="I5528" s="61" t="str">
        <f t="shared" si="7068"/>
        <v>No</v>
      </c>
      <c r="J5528" s="55"/>
      <c r="K5528" s="61" t="str">
        <f t="shared" ref="K5528:L5528" si="7069">IF(K5526="Met","Yes",IF(K5527="Met","Yes","No"))</f>
        <v>No</v>
      </c>
      <c r="L5528" s="61" t="str">
        <f t="shared" si="7069"/>
        <v>No</v>
      </c>
      <c r="M5528" s="1" t="s">
        <v>9</v>
      </c>
      <c r="N5528" s="14"/>
      <c r="O5528" s="35" t="s">
        <v>2505</v>
      </c>
      <c r="P5528" s="83" t="str">
        <f t="shared" ref="P5528" si="7070">IF(P5527="X"," ",IF(P5529="X"," ","X"))</f>
        <v xml:space="preserve"> </v>
      </c>
      <c r="Q5528" s="94" t="s">
        <v>2759</v>
      </c>
      <c r="R5528" s="5" t="s">
        <v>6</v>
      </c>
      <c r="S5528" s="1" t="s">
        <v>5</v>
      </c>
      <c r="T5528" s="1" t="s">
        <v>3</v>
      </c>
      <c r="U5528" s="5">
        <v>845</v>
      </c>
      <c r="V5528" s="1">
        <v>81.78</v>
      </c>
      <c r="W5528" s="1">
        <v>84.92</v>
      </c>
      <c r="X5528" s="6">
        <f t="shared" si="7041"/>
        <v>-3.1400000000000006</v>
      </c>
      <c r="Y5528" s="14">
        <v>498</v>
      </c>
      <c r="Z5528" s="1">
        <v>70.88</v>
      </c>
      <c r="AA5528" s="1">
        <v>73.45</v>
      </c>
      <c r="AB5528" s="72">
        <f t="shared" si="6999"/>
        <v>-2.5700000000000074</v>
      </c>
      <c r="AC5528" s="53"/>
    </row>
    <row r="5529" spans="1:29" x14ac:dyDescent="0.25">
      <c r="A5529" s="54">
        <v>7207064</v>
      </c>
      <c r="B5529" s="90" t="s">
        <v>2702</v>
      </c>
      <c r="C5529" s="54" t="s">
        <v>885</v>
      </c>
      <c r="D5529" s="4"/>
      <c r="E5529" s="4"/>
      <c r="F5529" s="67"/>
      <c r="G5529" s="64"/>
      <c r="H5529" s="43"/>
      <c r="I5529" s="43"/>
      <c r="J5529" s="43"/>
      <c r="K5529" s="43"/>
      <c r="L5529" s="43"/>
      <c r="M5529" s="4" t="s">
        <v>9</v>
      </c>
      <c r="N5529" s="15"/>
      <c r="O5529" s="38" t="s">
        <v>2482</v>
      </c>
      <c r="P5529" s="84" t="str">
        <f>IF(E5523="Achieving School"," ","X")</f>
        <v>X</v>
      </c>
      <c r="Q5529" s="91"/>
      <c r="R5529" s="4" t="s">
        <v>6</v>
      </c>
      <c r="S5529" s="4" t="s">
        <v>5</v>
      </c>
      <c r="T5529" s="4" t="s">
        <v>7</v>
      </c>
      <c r="U5529" s="4">
        <v>664</v>
      </c>
      <c r="V5529" s="4">
        <v>78.77</v>
      </c>
      <c r="W5529" s="4">
        <v>83.09</v>
      </c>
      <c r="X5529" s="7">
        <f t="shared" si="7041"/>
        <v>-4.3200000000000074</v>
      </c>
      <c r="Y5529" s="15">
        <v>384</v>
      </c>
      <c r="Z5529" s="4">
        <v>68.23</v>
      </c>
      <c r="AA5529" s="4">
        <v>72.16</v>
      </c>
      <c r="AB5529" s="73">
        <f t="shared" si="6999"/>
        <v>-3.9299999999999926</v>
      </c>
      <c r="AC5529" s="54"/>
    </row>
    <row r="5530" spans="1:29" x14ac:dyDescent="0.25">
      <c r="A5530" s="1">
        <v>7207065</v>
      </c>
      <c r="B5530" s="87" t="s">
        <v>2702</v>
      </c>
      <c r="C5530" s="55" t="s">
        <v>886</v>
      </c>
      <c r="E5530" s="42"/>
      <c r="F5530" s="65" t="s">
        <v>2483</v>
      </c>
      <c r="G5530" s="62"/>
      <c r="H5530" s="37" t="str">
        <f>IF(V5530&gt;94,"Met",IF(X5530="--","n/a",IF(X5530&gt;=0,"Met","Did Not Meet")))</f>
        <v>Met</v>
      </c>
      <c r="I5530" s="37" t="str">
        <f>IF(V5531&gt;94,"Met",IF(X5531="--","n/a",IF(X5531&gt;=0,"Met","Did Not Meet")))</f>
        <v>Met</v>
      </c>
      <c r="K5530" s="13" t="str">
        <f>IF(Z5530&gt;94,"Met",IF(AB5530="--","n/a",IF(AB5530&gt;=0,"Met","Did Not Meet")))</f>
        <v>Met</v>
      </c>
      <c r="L5530" s="13" t="str">
        <f>IF(Z5531&gt;94,"Met",IF(AB5531="--","n/a",IF(AB5531&gt;=0,"Met","Did Not Meet")))</f>
        <v>Met</v>
      </c>
      <c r="M5530" s="5" t="s">
        <v>18</v>
      </c>
      <c r="N5530" s="14" t="s">
        <v>2502</v>
      </c>
      <c r="O5530" s="5"/>
      <c r="P5530" s="44" t="str">
        <f t="shared" ref="P5530" si="7071">IF(H5532="Yes",IF(I5532="Yes","Yes","No"),"No")</f>
        <v>Yes</v>
      </c>
      <c r="Q5530" s="93"/>
      <c r="R5530" s="5" t="s">
        <v>1</v>
      </c>
      <c r="S5530" s="5" t="s">
        <v>2</v>
      </c>
      <c r="T5530" s="5" t="s">
        <v>3</v>
      </c>
      <c r="U5530" s="5">
        <v>286</v>
      </c>
      <c r="V5530" s="5">
        <v>75.52</v>
      </c>
      <c r="W5530" s="5">
        <v>70.78</v>
      </c>
      <c r="X5530" s="11">
        <f t="shared" si="7041"/>
        <v>4.7399999999999949</v>
      </c>
      <c r="Y5530" s="14">
        <v>162</v>
      </c>
      <c r="Z5530" s="5">
        <v>87.04</v>
      </c>
      <c r="AA5530" s="5">
        <v>84.26</v>
      </c>
      <c r="AB5530" s="71">
        <f t="shared" si="6999"/>
        <v>2.7800000000000011</v>
      </c>
      <c r="AC5530" s="36"/>
    </row>
    <row r="5531" spans="1:29" ht="15.75" x14ac:dyDescent="0.25">
      <c r="A5531" s="53">
        <v>7207065</v>
      </c>
      <c r="B5531" s="89" t="s">
        <v>2702</v>
      </c>
      <c r="C5531" s="53" t="s">
        <v>886</v>
      </c>
      <c r="D5531" s="49" t="s">
        <v>2498</v>
      </c>
      <c r="E5531" s="34" t="str">
        <f>M5530</f>
        <v>Needs Improvement Focus School</v>
      </c>
      <c r="F5531" s="65" t="s">
        <v>2484</v>
      </c>
      <c r="G5531" s="62"/>
      <c r="H5531" s="13" t="str">
        <f>IF(V5532&gt;94,"Met",IF(X5532="--","n/a",IF(X5532&gt;=0,"Met","Did Not Meet")))</f>
        <v>Met</v>
      </c>
      <c r="I5531" s="13" t="str">
        <f>IF(V5533&gt;94,"Met",IF(X5533="--","n/a",IF(X5533&gt;=0,"Met","Did Not Meet")))</f>
        <v>Met</v>
      </c>
      <c r="K5531" s="13" t="str">
        <f>IF(Z5532&gt;94,"Met",IF(AB5532="--","n/a",IF(AB5532&gt;=0,"Met","Did Not Meet")))</f>
        <v>Did Not Meet</v>
      </c>
      <c r="L5531" s="13" t="str">
        <f>IF(Z5533&gt;94,"Met",IF(AB5533="--","n/a",IF(AB5533&gt;=0,"Met","Did Not Meet")))</f>
        <v>Did Not Meet</v>
      </c>
      <c r="M5531" s="1" t="s">
        <v>18</v>
      </c>
      <c r="N5531" s="14" t="s">
        <v>2501</v>
      </c>
      <c r="O5531" s="5"/>
      <c r="P5531" s="44" t="str">
        <f t="shared" ref="P5531" si="7072">IF(K5532="Yes",IF(L5532="Yes","Yes","No"),"No")</f>
        <v>Yes</v>
      </c>
      <c r="Q5531" s="94" t="s">
        <v>2759</v>
      </c>
      <c r="R5531" s="5" t="s">
        <v>1</v>
      </c>
      <c r="S5531" s="1" t="s">
        <v>2</v>
      </c>
      <c r="T5531" s="1" t="s">
        <v>7</v>
      </c>
      <c r="U5531" s="5">
        <v>236</v>
      </c>
      <c r="V5531" s="1">
        <v>70.34</v>
      </c>
      <c r="W5531" s="1">
        <v>66.25</v>
      </c>
      <c r="X5531" s="9">
        <f t="shared" si="7041"/>
        <v>4.0900000000000034</v>
      </c>
      <c r="Y5531" s="14">
        <v>133</v>
      </c>
      <c r="Z5531" s="1">
        <v>84.21</v>
      </c>
      <c r="AA5531" s="1">
        <v>83.66</v>
      </c>
      <c r="AB5531" s="71">
        <f t="shared" si="6999"/>
        <v>0.54999999999999716</v>
      </c>
      <c r="AC5531" s="53"/>
    </row>
    <row r="5532" spans="1:29" ht="15" customHeight="1" x14ac:dyDescent="0.25">
      <c r="A5532" s="53">
        <v>7207065</v>
      </c>
      <c r="B5532" s="89" t="s">
        <v>2702</v>
      </c>
      <c r="C5532" s="53" t="s">
        <v>886</v>
      </c>
      <c r="D5532" s="49" t="s">
        <v>2499</v>
      </c>
      <c r="E5532" s="35" t="str">
        <f>VLOOKUP('2012 Accountability Database'!$A5530,'2011 AYP'!A$2:B$1072,2)</f>
        <v xml:space="preserve"> A (Alert)</v>
      </c>
      <c r="F5532" s="66"/>
      <c r="G5532" s="63" t="s">
        <v>2485</v>
      </c>
      <c r="H5532" s="60" t="str">
        <f t="shared" ref="H5532:I5532" si="7073">IF(H5530="Met","Yes",IF(H5531="Met","Yes","No"))</f>
        <v>Yes</v>
      </c>
      <c r="I5532" s="60" t="str">
        <f t="shared" si="7073"/>
        <v>Yes</v>
      </c>
      <c r="J5532" s="42"/>
      <c r="K5532" s="60" t="str">
        <f t="shared" ref="K5532:L5532" si="7074">IF(K5530="Met","Yes",IF(K5531="Met","Yes","No"))</f>
        <v>Yes</v>
      </c>
      <c r="L5532" s="60" t="str">
        <f t="shared" si="7074"/>
        <v>Yes</v>
      </c>
      <c r="M5532" s="1" t="s">
        <v>18</v>
      </c>
      <c r="N5532" s="14" t="s">
        <v>2503</v>
      </c>
      <c r="O5532" s="5"/>
      <c r="P5532" s="44" t="str">
        <f t="shared" ref="P5532" si="7075">IF(H5536="Yes",IF(I5536="Yes","Yes","No"),"No")</f>
        <v>No</v>
      </c>
      <c r="Q5532" s="108" t="s">
        <v>2758</v>
      </c>
      <c r="R5532" s="5" t="s">
        <v>1</v>
      </c>
      <c r="S5532" s="1" t="s">
        <v>5</v>
      </c>
      <c r="T5532" s="1" t="s">
        <v>3</v>
      </c>
      <c r="U5532" s="5">
        <v>830</v>
      </c>
      <c r="V5532" s="1">
        <v>71.69</v>
      </c>
      <c r="W5532" s="1">
        <v>70.78</v>
      </c>
      <c r="X5532" s="9">
        <f t="shared" si="7041"/>
        <v>0.90999999999999659</v>
      </c>
      <c r="Y5532" s="14">
        <v>512</v>
      </c>
      <c r="Z5532" s="1">
        <v>82.23</v>
      </c>
      <c r="AA5532" s="1">
        <v>84.26</v>
      </c>
      <c r="AB5532" s="72">
        <f t="shared" si="6999"/>
        <v>-2.0300000000000011</v>
      </c>
      <c r="AC5532" s="53"/>
    </row>
    <row r="5533" spans="1:29" x14ac:dyDescent="0.25">
      <c r="A5533" s="53">
        <v>7207065</v>
      </c>
      <c r="B5533" s="89" t="s">
        <v>2702</v>
      </c>
      <c r="C5533" s="53" t="s">
        <v>886</v>
      </c>
      <c r="D5533" s="49" t="s">
        <v>2507</v>
      </c>
      <c r="E5533" s="47">
        <f>VLOOKUP('2012 Accountability Database'!A5530,Dems1112!$A$2:$G$1082,3)</f>
        <v>0.61</v>
      </c>
      <c r="F5533" s="66"/>
      <c r="G5533" s="52"/>
      <c r="M5533" s="5" t="s">
        <v>18</v>
      </c>
      <c r="N5533" s="14" t="s">
        <v>2504</v>
      </c>
      <c r="O5533" s="5"/>
      <c r="P5533" s="44" t="str">
        <f t="shared" ref="P5533" si="7076">IF(K5536="Yes",IF(L5536="Yes","Yes","No"),"No")</f>
        <v>No</v>
      </c>
      <c r="Q5533" s="108"/>
      <c r="R5533" s="5" t="s">
        <v>1</v>
      </c>
      <c r="S5533" s="5" t="s">
        <v>5</v>
      </c>
      <c r="T5533" s="5" t="s">
        <v>7</v>
      </c>
      <c r="U5533" s="5">
        <v>674</v>
      </c>
      <c r="V5533" s="5">
        <v>66.62</v>
      </c>
      <c r="W5533" s="5">
        <v>66.25</v>
      </c>
      <c r="X5533" s="11">
        <f t="shared" si="7041"/>
        <v>0.37000000000000455</v>
      </c>
      <c r="Y5533" s="14">
        <v>414</v>
      </c>
      <c r="Z5533" s="5">
        <v>80.19</v>
      </c>
      <c r="AA5533" s="5">
        <v>83.66</v>
      </c>
      <c r="AB5533" s="72">
        <f t="shared" si="6999"/>
        <v>-3.4699999999999989</v>
      </c>
      <c r="AC5533" s="53"/>
    </row>
    <row r="5534" spans="1:29" x14ac:dyDescent="0.25">
      <c r="A5534" s="53">
        <v>7207065</v>
      </c>
      <c r="B5534" s="89" t="s">
        <v>2702</v>
      </c>
      <c r="C5534" s="53" t="s">
        <v>886</v>
      </c>
      <c r="D5534" s="50" t="s">
        <v>2508</v>
      </c>
      <c r="E5534" s="47">
        <f>VLOOKUP('2012 Accountability Database'!A5530,Dems1112!$A$2:$G$1082,4)</f>
        <v>0.79</v>
      </c>
      <c r="F5534" s="65" t="s">
        <v>2486</v>
      </c>
      <c r="G5534" s="62"/>
      <c r="H5534" s="13" t="str">
        <f>IF(V5534&gt;94,"Met",IF(X5534="--","n/a",IF(X5534&gt;=0,"Met","Did Not Meet")))</f>
        <v>Did Not Meet</v>
      </c>
      <c r="I5534" s="13" t="str">
        <f>IF(V5535&gt;94,"Met",IF(X5535="--","n/a",IF(X5535&gt;=0,"Met","Did Not Meet")))</f>
        <v>Did Not Meet</v>
      </c>
      <c r="J5534" s="13"/>
      <c r="K5534" s="13" t="str">
        <f>IF(Z5534&gt;94,"Met",IF(AB5534="--","n/a",IF(AB5534&gt;=0,"Met","Did Not Meet")))</f>
        <v>Did Not Meet</v>
      </c>
      <c r="L5534" s="13" t="str">
        <f>IF(Z5535&gt;94,"Met",IF(AB5535="--","n/a",IF(AB5535&gt;=0,"Met","Did Not Meet")))</f>
        <v>Did Not Meet</v>
      </c>
      <c r="M5534" s="5" t="s">
        <v>18</v>
      </c>
      <c r="N5534" s="68" t="s">
        <v>2497</v>
      </c>
      <c r="O5534" s="35"/>
      <c r="P5534" s="44"/>
      <c r="Q5534" s="108"/>
      <c r="R5534" s="5" t="s">
        <v>6</v>
      </c>
      <c r="S5534" s="5" t="s">
        <v>2</v>
      </c>
      <c r="T5534" s="5" t="s">
        <v>3</v>
      </c>
      <c r="U5534" s="5">
        <v>286</v>
      </c>
      <c r="V5534" s="5">
        <v>71.680000000000007</v>
      </c>
      <c r="W5534" s="5">
        <v>75.09</v>
      </c>
      <c r="X5534" s="8">
        <f t="shared" si="7041"/>
        <v>-3.4099999999999966</v>
      </c>
      <c r="Y5534" s="14">
        <v>162</v>
      </c>
      <c r="Z5534" s="5">
        <v>49.38</v>
      </c>
      <c r="AA5534" s="5">
        <v>68.52</v>
      </c>
      <c r="AB5534" s="72">
        <f t="shared" si="6999"/>
        <v>-19.139999999999993</v>
      </c>
      <c r="AC5534" s="53"/>
    </row>
    <row r="5535" spans="1:29" x14ac:dyDescent="0.25">
      <c r="A5535" s="53">
        <v>7207065</v>
      </c>
      <c r="B5535" s="89" t="s">
        <v>2702</v>
      </c>
      <c r="C5535" s="53" t="s">
        <v>886</v>
      </c>
      <c r="D5535" s="50" t="s">
        <v>974</v>
      </c>
      <c r="E5535" s="47" t="str">
        <f>VLOOKUP('2012 Accountability Database'!A5530,Dems1112!$A$2:$G$1082,5)</f>
        <v>K-5</v>
      </c>
      <c r="F5535" s="65" t="s">
        <v>2487</v>
      </c>
      <c r="G5535" s="62"/>
      <c r="H5535" s="13" t="str">
        <f>IF(V5536&gt;94,"Met",IF(X5536="--","n/a",IF(X5536&gt;=0,"Met","Did Not Meet")))</f>
        <v>Did Not Meet</v>
      </c>
      <c r="I5535" s="13" t="str">
        <f>IF(V5537&gt;94,"Met",IF(X5537="--","n/a",IF(X5537&gt;=0,"Met","Did Not Meet")))</f>
        <v>Did Not Meet</v>
      </c>
      <c r="J5535" s="13"/>
      <c r="K5535" s="13" t="str">
        <f>IF(Z5536&gt;94,"Met",IF(AB5536="--","n/a",IF(AB5536&gt;=0,"Met","Did Not Meet")))</f>
        <v>Did Not Meet</v>
      </c>
      <c r="L5535" s="13" t="str">
        <f>IF(Z5537&gt;94,"Met",IF(AB5537="--","n/a",IF(AB5537&gt;=0,"Met","Did Not Meet")))</f>
        <v>Did Not Meet</v>
      </c>
      <c r="M5535" s="1" t="s">
        <v>18</v>
      </c>
      <c r="N5535" s="14"/>
      <c r="O5535" s="35" t="s">
        <v>2506</v>
      </c>
      <c r="P5535" s="83" t="str">
        <f t="shared" ref="P5535" si="7077">IF(P5530="No"," ", IF(P5532="No"," ",IF(P5531="No", " ",IF(P5533="No"," ","X"))))</f>
        <v xml:space="preserve"> </v>
      </c>
      <c r="Q5535" s="108"/>
      <c r="R5535" s="5" t="s">
        <v>6</v>
      </c>
      <c r="S5535" s="1" t="s">
        <v>2</v>
      </c>
      <c r="T5535" s="1" t="s">
        <v>7</v>
      </c>
      <c r="U5535" s="5">
        <v>236</v>
      </c>
      <c r="V5535" s="1">
        <v>66.099999999999994</v>
      </c>
      <c r="W5535" s="1">
        <v>70.47</v>
      </c>
      <c r="X5535" s="6">
        <f t="shared" si="7041"/>
        <v>-4.3700000000000045</v>
      </c>
      <c r="Y5535" s="14">
        <v>133</v>
      </c>
      <c r="Z5535" s="1">
        <v>45.11</v>
      </c>
      <c r="AA5535" s="1">
        <v>63.21</v>
      </c>
      <c r="AB5535" s="72">
        <f t="shared" si="6999"/>
        <v>-18.100000000000001</v>
      </c>
      <c r="AC5535" s="53"/>
    </row>
    <row r="5536" spans="1:29" ht="15.75" x14ac:dyDescent="0.25">
      <c r="A5536" s="53">
        <v>7207065</v>
      </c>
      <c r="B5536" s="89" t="s">
        <v>2702</v>
      </c>
      <c r="C5536" s="53" t="s">
        <v>886</v>
      </c>
      <c r="D5536" s="50" t="s">
        <v>975</v>
      </c>
      <c r="E5536" s="48" t="str">
        <f>VLOOKUP('2012 Accountability Database'!A5530,Dems1112!$A$2:$G$1082,6)</f>
        <v>1 (Northwest AR)</v>
      </c>
      <c r="F5536" s="66"/>
      <c r="G5536" s="63" t="s">
        <v>2488</v>
      </c>
      <c r="H5536" s="61" t="str">
        <f t="shared" ref="H5536:I5536" si="7078">IF(H5534="Met","Yes",IF(H5535="Met","Yes","No"))</f>
        <v>No</v>
      </c>
      <c r="I5536" s="61" t="str">
        <f t="shared" si="7078"/>
        <v>No</v>
      </c>
      <c r="J5536" s="55"/>
      <c r="K5536" s="61" t="str">
        <f t="shared" ref="K5536:L5536" si="7079">IF(K5534="Met","Yes",IF(K5535="Met","Yes","No"))</f>
        <v>No</v>
      </c>
      <c r="L5536" s="61" t="str">
        <f t="shared" si="7079"/>
        <v>No</v>
      </c>
      <c r="M5536" s="5" t="s">
        <v>18</v>
      </c>
      <c r="N5536" s="14"/>
      <c r="O5536" s="35" t="s">
        <v>2505</v>
      </c>
      <c r="P5536" s="83" t="str">
        <f t="shared" ref="P5536" si="7080">IF(P5535="X"," ",IF(P5537="X"," ","X"))</f>
        <v xml:space="preserve"> </v>
      </c>
      <c r="Q5536" s="94" t="s">
        <v>2759</v>
      </c>
      <c r="R5536" s="5" t="s">
        <v>6</v>
      </c>
      <c r="S5536" s="5" t="s">
        <v>5</v>
      </c>
      <c r="T5536" s="5" t="s">
        <v>3</v>
      </c>
      <c r="U5536" s="5">
        <v>830</v>
      </c>
      <c r="V5536" s="5">
        <v>73.25</v>
      </c>
      <c r="W5536" s="5">
        <v>75.09</v>
      </c>
      <c r="X5536" s="8">
        <f t="shared" si="7041"/>
        <v>-1.8400000000000034</v>
      </c>
      <c r="Y5536" s="14">
        <v>514</v>
      </c>
      <c r="Z5536" s="5">
        <v>63.23</v>
      </c>
      <c r="AA5536" s="5">
        <v>68.52</v>
      </c>
      <c r="AB5536" s="72">
        <f t="shared" ref="AB5536:AB5599" si="7081">Z5536-AA5536</f>
        <v>-5.2899999999999991</v>
      </c>
      <c r="AC5536" s="53"/>
    </row>
    <row r="5537" spans="1:29" x14ac:dyDescent="0.25">
      <c r="A5537" s="54">
        <v>7207065</v>
      </c>
      <c r="B5537" s="90" t="s">
        <v>2702</v>
      </c>
      <c r="C5537" s="54" t="s">
        <v>886</v>
      </c>
      <c r="D5537" s="4"/>
      <c r="E5537" s="4"/>
      <c r="F5537" s="67"/>
      <c r="G5537" s="64"/>
      <c r="H5537" s="43"/>
      <c r="I5537" s="43"/>
      <c r="J5537" s="43"/>
      <c r="K5537" s="43"/>
      <c r="L5537" s="43"/>
      <c r="M5537" s="4" t="s">
        <v>18</v>
      </c>
      <c r="N5537" s="15"/>
      <c r="O5537" s="38" t="s">
        <v>2482</v>
      </c>
      <c r="P5537" s="84" t="str">
        <f>IF(E5531="Achieving School"," ","X")</f>
        <v>X</v>
      </c>
      <c r="Q5537" s="91"/>
      <c r="R5537" s="4" t="s">
        <v>6</v>
      </c>
      <c r="S5537" s="4" t="s">
        <v>5</v>
      </c>
      <c r="T5537" s="4" t="s">
        <v>7</v>
      </c>
      <c r="U5537" s="4">
        <v>674</v>
      </c>
      <c r="V5537" s="4">
        <v>68.099999999999994</v>
      </c>
      <c r="W5537" s="4">
        <v>70.47</v>
      </c>
      <c r="X5537" s="7">
        <f t="shared" si="7041"/>
        <v>-2.3700000000000045</v>
      </c>
      <c r="Y5537" s="15">
        <v>416</v>
      </c>
      <c r="Z5537" s="4">
        <v>58.65</v>
      </c>
      <c r="AA5537" s="4">
        <v>63.21</v>
      </c>
      <c r="AB5537" s="73">
        <f t="shared" si="7081"/>
        <v>-4.5600000000000023</v>
      </c>
      <c r="AC5537" s="54"/>
    </row>
    <row r="5538" spans="1:29" x14ac:dyDescent="0.25">
      <c r="A5538" s="1">
        <v>7207066</v>
      </c>
      <c r="B5538" s="87" t="s">
        <v>2702</v>
      </c>
      <c r="C5538" s="55" t="s">
        <v>887</v>
      </c>
      <c r="E5538" s="42"/>
      <c r="F5538" s="65" t="s">
        <v>2483</v>
      </c>
      <c r="G5538" s="62"/>
      <c r="H5538" s="37" t="str">
        <f>IF(V5538&gt;94,"Met",IF(X5538="--","n/a",IF(X5538&gt;=0,"Met","Did Not Meet")))</f>
        <v>Met</v>
      </c>
      <c r="I5538" s="37" t="str">
        <f>IF(V5539&gt;94,"Met",IF(X5539="--","n/a",IF(X5539&gt;=0,"Met","Did Not Meet")))</f>
        <v>Met</v>
      </c>
      <c r="K5538" s="13" t="str">
        <f>IF(Z5538&gt;94,"Met",IF(AB5538="--","n/a",IF(AB5538&gt;=0,"Met","Did Not Meet")))</f>
        <v>Met</v>
      </c>
      <c r="L5538" s="13" t="str">
        <f>IF(Z5539&gt;94,"Met",IF(AB5539="--","n/a",IF(AB5539&gt;=0,"Met","Did Not Meet")))</f>
        <v>Met</v>
      </c>
      <c r="M5538" s="1" t="s">
        <v>9</v>
      </c>
      <c r="N5538" s="14" t="s">
        <v>2502</v>
      </c>
      <c r="O5538" s="5"/>
      <c r="P5538" s="44" t="str">
        <f t="shared" ref="P5538" si="7082">IF(H5540="Yes",IF(I5540="Yes","Yes","No"),"No")</f>
        <v>Yes</v>
      </c>
      <c r="Q5538" s="93"/>
      <c r="R5538" s="5" t="s">
        <v>1</v>
      </c>
      <c r="S5538" s="1" t="s">
        <v>2</v>
      </c>
      <c r="T5538" s="1" t="s">
        <v>3</v>
      </c>
      <c r="U5538" s="5">
        <v>262</v>
      </c>
      <c r="V5538" s="1">
        <v>88.17</v>
      </c>
      <c r="W5538" s="1">
        <v>83.54</v>
      </c>
      <c r="X5538" s="9">
        <f t="shared" si="7041"/>
        <v>4.6299999999999955</v>
      </c>
      <c r="Y5538" s="14">
        <v>167</v>
      </c>
      <c r="Z5538" s="1">
        <v>91.62</v>
      </c>
      <c r="AA5538" s="1">
        <v>82.51</v>
      </c>
      <c r="AB5538" s="71">
        <f t="shared" si="7081"/>
        <v>9.11</v>
      </c>
      <c r="AC5538" s="36"/>
    </row>
    <row r="5539" spans="1:29" ht="15.75" x14ac:dyDescent="0.25">
      <c r="A5539" s="53">
        <v>7207066</v>
      </c>
      <c r="B5539" s="89" t="s">
        <v>2702</v>
      </c>
      <c r="C5539" s="53" t="s">
        <v>887</v>
      </c>
      <c r="D5539" s="49" t="s">
        <v>2498</v>
      </c>
      <c r="E5539" s="34" t="str">
        <f>M5538</f>
        <v>Needs Improvement School</v>
      </c>
      <c r="F5539" s="65" t="s">
        <v>2484</v>
      </c>
      <c r="G5539" s="62"/>
      <c r="H5539" s="13" t="str">
        <f>IF(V5540&gt;94,"Met",IF(X5540="--","n/a",IF(X5540&gt;=0,"Met","Did Not Meet")))</f>
        <v>Met</v>
      </c>
      <c r="I5539" s="13" t="str">
        <f>IF(V5541&gt;94,"Met",IF(X5541="--","n/a",IF(X5541&gt;=0,"Met","Did Not Meet")))</f>
        <v>Met</v>
      </c>
      <c r="K5539" s="13" t="str">
        <f>IF(Z5540&gt;94,"Met",IF(AB5540="--","n/a",IF(AB5540&gt;=0,"Met","Did Not Meet")))</f>
        <v>Met</v>
      </c>
      <c r="L5539" s="13" t="str">
        <f>IF(Z5541&gt;94,"Met",IF(AB5541="--","n/a",IF(AB5541&gt;=0,"Met","Did Not Meet")))</f>
        <v>Met</v>
      </c>
      <c r="M5539" s="1" t="s">
        <v>9</v>
      </c>
      <c r="N5539" s="14" t="s">
        <v>2501</v>
      </c>
      <c r="O5539" s="5"/>
      <c r="P5539" s="44" t="str">
        <f t="shared" ref="P5539" si="7083">IF(K5540="Yes",IF(L5540="Yes","Yes","No"),"No")</f>
        <v>Yes</v>
      </c>
      <c r="Q5539" s="94" t="s">
        <v>2759</v>
      </c>
      <c r="R5539" s="5" t="s">
        <v>1</v>
      </c>
      <c r="S5539" s="1" t="s">
        <v>2</v>
      </c>
      <c r="T5539" s="1" t="s">
        <v>7</v>
      </c>
      <c r="U5539" s="5">
        <v>131</v>
      </c>
      <c r="V5539" s="1">
        <v>79.39</v>
      </c>
      <c r="W5539" s="1">
        <v>74.040000000000006</v>
      </c>
      <c r="X5539" s="9">
        <f t="shared" si="7041"/>
        <v>5.3499999999999943</v>
      </c>
      <c r="Y5539" s="14">
        <v>84</v>
      </c>
      <c r="Z5539" s="1">
        <v>88.1</v>
      </c>
      <c r="AA5539" s="1">
        <v>77.41</v>
      </c>
      <c r="AB5539" s="71">
        <f t="shared" si="7081"/>
        <v>10.689999999999998</v>
      </c>
      <c r="AC5539" s="53"/>
    </row>
    <row r="5540" spans="1:29" ht="15" customHeight="1" x14ac:dyDescent="0.25">
      <c r="A5540" s="53">
        <v>7207066</v>
      </c>
      <c r="B5540" s="89" t="s">
        <v>2702</v>
      </c>
      <c r="C5540" s="53" t="s">
        <v>887</v>
      </c>
      <c r="D5540" s="49" t="s">
        <v>2499</v>
      </c>
      <c r="E5540" s="35" t="str">
        <f>VLOOKUP('2012 Accountability Database'!$A5538,'2011 AYP'!A$2:B$1072,2)</f>
        <v xml:space="preserve"> A (Alert)</v>
      </c>
      <c r="F5540" s="66"/>
      <c r="G5540" s="63" t="s">
        <v>2485</v>
      </c>
      <c r="H5540" s="60" t="str">
        <f t="shared" ref="H5540:I5540" si="7084">IF(H5538="Met","Yes",IF(H5539="Met","Yes","No"))</f>
        <v>Yes</v>
      </c>
      <c r="I5540" s="60" t="str">
        <f t="shared" si="7084"/>
        <v>Yes</v>
      </c>
      <c r="J5540" s="42"/>
      <c r="K5540" s="60" t="str">
        <f t="shared" ref="K5540:L5540" si="7085">IF(K5538="Met","Yes",IF(K5539="Met","Yes","No"))</f>
        <v>Yes</v>
      </c>
      <c r="L5540" s="60" t="str">
        <f t="shared" si="7085"/>
        <v>Yes</v>
      </c>
      <c r="M5540" s="1" t="s">
        <v>9</v>
      </c>
      <c r="N5540" s="14" t="s">
        <v>2503</v>
      </c>
      <c r="O5540" s="5"/>
      <c r="P5540" s="44" t="str">
        <f t="shared" ref="P5540" si="7086">IF(H5544="Yes",IF(I5544="Yes","Yes","No"),"No")</f>
        <v>No</v>
      </c>
      <c r="Q5540" s="108" t="s">
        <v>2758</v>
      </c>
      <c r="R5540" s="5" t="s">
        <v>1</v>
      </c>
      <c r="S5540" s="1" t="s">
        <v>5</v>
      </c>
      <c r="T5540" s="1" t="s">
        <v>3</v>
      </c>
      <c r="U5540" s="5">
        <v>738</v>
      </c>
      <c r="V5540" s="1">
        <v>84.96</v>
      </c>
      <c r="W5540" s="1">
        <v>83.54</v>
      </c>
      <c r="X5540" s="9">
        <f t="shared" si="7041"/>
        <v>1.4199999999999875</v>
      </c>
      <c r="Y5540" s="14">
        <v>471</v>
      </c>
      <c r="Z5540" s="1">
        <v>87.05</v>
      </c>
      <c r="AA5540" s="1">
        <v>82.51</v>
      </c>
      <c r="AB5540" s="71">
        <f t="shared" si="7081"/>
        <v>4.539999999999992</v>
      </c>
      <c r="AC5540" s="53"/>
    </row>
    <row r="5541" spans="1:29" x14ac:dyDescent="0.25">
      <c r="A5541" s="53">
        <v>7207066</v>
      </c>
      <c r="B5541" s="89" t="s">
        <v>2702</v>
      </c>
      <c r="C5541" s="53" t="s">
        <v>887</v>
      </c>
      <c r="D5541" s="49" t="s">
        <v>2507</v>
      </c>
      <c r="E5541" s="47">
        <f>VLOOKUP('2012 Accountability Database'!A5538,Dems1112!$A$2:$G$1082,3)</f>
        <v>0.13</v>
      </c>
      <c r="F5541" s="66"/>
      <c r="G5541" s="52"/>
      <c r="M5541" s="1" t="s">
        <v>9</v>
      </c>
      <c r="N5541" s="14" t="s">
        <v>2504</v>
      </c>
      <c r="O5541" s="5"/>
      <c r="P5541" s="44" t="str">
        <f t="shared" ref="P5541" si="7087">IF(K5544="Yes",IF(L5544="Yes","Yes","No"),"No")</f>
        <v>No</v>
      </c>
      <c r="Q5541" s="108"/>
      <c r="R5541" s="5" t="s">
        <v>1</v>
      </c>
      <c r="S5541" s="1" t="s">
        <v>5</v>
      </c>
      <c r="T5541" s="1" t="s">
        <v>7</v>
      </c>
      <c r="U5541" s="5">
        <v>349</v>
      </c>
      <c r="V5541" s="1">
        <v>75.36</v>
      </c>
      <c r="W5541" s="1">
        <v>74.040000000000006</v>
      </c>
      <c r="X5541" s="9">
        <f t="shared" si="7041"/>
        <v>1.3199999999999932</v>
      </c>
      <c r="Y5541" s="14">
        <v>214</v>
      </c>
      <c r="Z5541" s="1">
        <v>84.11</v>
      </c>
      <c r="AA5541" s="1">
        <v>77.41</v>
      </c>
      <c r="AB5541" s="71">
        <f t="shared" si="7081"/>
        <v>6.7000000000000028</v>
      </c>
      <c r="AC5541" s="53"/>
    </row>
    <row r="5542" spans="1:29" x14ac:dyDescent="0.25">
      <c r="A5542" s="53">
        <v>7207066</v>
      </c>
      <c r="B5542" s="89" t="s">
        <v>2702</v>
      </c>
      <c r="C5542" s="53" t="s">
        <v>887</v>
      </c>
      <c r="D5542" s="50" t="s">
        <v>2508</v>
      </c>
      <c r="E5542" s="47">
        <f>VLOOKUP('2012 Accountability Database'!A5538,Dems1112!$A$2:$G$1082,4)</f>
        <v>0.37</v>
      </c>
      <c r="F5542" s="65" t="s">
        <v>2486</v>
      </c>
      <c r="G5542" s="62"/>
      <c r="H5542" s="13" t="str">
        <f>IF(V5542&gt;94,"Met",IF(X5542="--","n/a",IF(X5542&gt;=0,"Met","Did Not Meet")))</f>
        <v>Did Not Meet</v>
      </c>
      <c r="I5542" s="13" t="str">
        <f>IF(V5543&gt;94,"Met",IF(X5543="--","n/a",IF(X5543&gt;=0,"Met","Did Not Meet")))</f>
        <v>Did Not Meet</v>
      </c>
      <c r="J5542" s="13"/>
      <c r="K5542" s="13" t="str">
        <f>IF(Z5542&gt;94,"Met",IF(AB5542="--","n/a",IF(AB5542&gt;=0,"Met","Did Not Meet")))</f>
        <v>Did Not Meet</v>
      </c>
      <c r="L5542" s="13" t="str">
        <f>IF(Z5543&gt;94,"Met",IF(AB5543="--","n/a",IF(AB5543&gt;=0,"Met","Did Not Meet")))</f>
        <v>Did Not Meet</v>
      </c>
      <c r="M5542" s="1" t="s">
        <v>9</v>
      </c>
      <c r="N5542" s="68" t="s">
        <v>2497</v>
      </c>
      <c r="O5542" s="35"/>
      <c r="P5542" s="44"/>
      <c r="Q5542" s="108"/>
      <c r="R5542" s="5" t="s">
        <v>6</v>
      </c>
      <c r="S5542" s="1" t="s">
        <v>2</v>
      </c>
      <c r="T5542" s="1" t="s">
        <v>3</v>
      </c>
      <c r="U5542" s="5">
        <v>262</v>
      </c>
      <c r="V5542" s="1">
        <v>84.73</v>
      </c>
      <c r="W5542" s="1">
        <v>86.9</v>
      </c>
      <c r="X5542" s="6">
        <f t="shared" si="7041"/>
        <v>-2.1700000000000017</v>
      </c>
      <c r="Y5542" s="14">
        <v>167</v>
      </c>
      <c r="Z5542" s="1">
        <v>53.89</v>
      </c>
      <c r="AA5542" s="1">
        <v>69.25</v>
      </c>
      <c r="AB5542" s="72">
        <f t="shared" si="7081"/>
        <v>-15.36</v>
      </c>
      <c r="AC5542" s="53"/>
    </row>
    <row r="5543" spans="1:29" x14ac:dyDescent="0.25">
      <c r="A5543" s="53">
        <v>7207066</v>
      </c>
      <c r="B5543" s="89" t="s">
        <v>2702</v>
      </c>
      <c r="C5543" s="53" t="s">
        <v>887</v>
      </c>
      <c r="D5543" s="50" t="s">
        <v>974</v>
      </c>
      <c r="E5543" s="47" t="str">
        <f>VLOOKUP('2012 Accountability Database'!A5538,Dems1112!$A$2:$G$1082,5)</f>
        <v>K-5</v>
      </c>
      <c r="F5543" s="65" t="s">
        <v>2487</v>
      </c>
      <c r="G5543" s="62"/>
      <c r="H5543" s="13" t="str">
        <f>IF(V5544&gt;94,"Met",IF(X5544="--","n/a",IF(X5544&gt;=0,"Met","Did Not Meet")))</f>
        <v>Did Not Meet</v>
      </c>
      <c r="I5543" s="13" t="str">
        <f>IF(V5545&gt;94,"Met",IF(X5545="--","n/a",IF(X5545&gt;=0,"Met","Did Not Meet")))</f>
        <v>Did Not Meet</v>
      </c>
      <c r="J5543" s="13"/>
      <c r="K5543" s="13" t="str">
        <f>IF(Z5544&gt;94,"Met",IF(AB5544="--","n/a",IF(AB5544&gt;=0,"Met","Did Not Meet")))</f>
        <v>Did Not Meet</v>
      </c>
      <c r="L5543" s="13" t="str">
        <f>IF(Z5545&gt;94,"Met",IF(AB5545="--","n/a",IF(AB5545&gt;=0,"Met","Did Not Meet")))</f>
        <v>Did Not Meet</v>
      </c>
      <c r="M5543" s="5" t="s">
        <v>9</v>
      </c>
      <c r="N5543" s="14"/>
      <c r="O5543" s="35" t="s">
        <v>2506</v>
      </c>
      <c r="P5543" s="83" t="str">
        <f t="shared" ref="P5543" si="7088">IF(P5538="No"," ", IF(P5540="No"," ",IF(P5539="No", " ",IF(P5541="No"," ","X"))))</f>
        <v xml:space="preserve"> </v>
      </c>
      <c r="Q5543" s="108"/>
      <c r="R5543" s="5" t="s">
        <v>6</v>
      </c>
      <c r="S5543" s="5" t="s">
        <v>2</v>
      </c>
      <c r="T5543" s="5" t="s">
        <v>7</v>
      </c>
      <c r="U5543" s="5">
        <v>131</v>
      </c>
      <c r="V5543" s="5">
        <v>77.86</v>
      </c>
      <c r="W5543" s="5">
        <v>81.349999999999994</v>
      </c>
      <c r="X5543" s="8">
        <f t="shared" si="7041"/>
        <v>-3.4899999999999949</v>
      </c>
      <c r="Y5543" s="14">
        <v>84</v>
      </c>
      <c r="Z5543" s="5">
        <v>54.76</v>
      </c>
      <c r="AA5543" s="5">
        <v>69.45</v>
      </c>
      <c r="AB5543" s="72">
        <f t="shared" si="7081"/>
        <v>-14.690000000000005</v>
      </c>
      <c r="AC5543" s="53"/>
    </row>
    <row r="5544" spans="1:29" ht="15.75" x14ac:dyDescent="0.25">
      <c r="A5544" s="53">
        <v>7207066</v>
      </c>
      <c r="B5544" s="89" t="s">
        <v>2702</v>
      </c>
      <c r="C5544" s="53" t="s">
        <v>887</v>
      </c>
      <c r="D5544" s="50" t="s">
        <v>975</v>
      </c>
      <c r="E5544" s="48" t="str">
        <f>VLOOKUP('2012 Accountability Database'!A5538,Dems1112!$A$2:$G$1082,6)</f>
        <v>1 (Northwest AR)</v>
      </c>
      <c r="F5544" s="66"/>
      <c r="G5544" s="63" t="s">
        <v>2488</v>
      </c>
      <c r="H5544" s="61" t="str">
        <f t="shared" ref="H5544:I5544" si="7089">IF(H5542="Met","Yes",IF(H5543="Met","Yes","No"))</f>
        <v>No</v>
      </c>
      <c r="I5544" s="61" t="str">
        <f t="shared" si="7089"/>
        <v>No</v>
      </c>
      <c r="J5544" s="55"/>
      <c r="K5544" s="61" t="str">
        <f t="shared" ref="K5544:L5544" si="7090">IF(K5542="Met","Yes",IF(K5543="Met","Yes","No"))</f>
        <v>No</v>
      </c>
      <c r="L5544" s="61" t="str">
        <f t="shared" si="7090"/>
        <v>No</v>
      </c>
      <c r="M5544" s="1" t="s">
        <v>9</v>
      </c>
      <c r="N5544" s="14"/>
      <c r="O5544" s="35" t="s">
        <v>2505</v>
      </c>
      <c r="P5544" s="83" t="str">
        <f t="shared" ref="P5544" si="7091">IF(P5543="X"," ",IF(P5545="X"," ","X"))</f>
        <v xml:space="preserve"> </v>
      </c>
      <c r="Q5544" s="94" t="s">
        <v>2759</v>
      </c>
      <c r="R5544" s="5" t="s">
        <v>6</v>
      </c>
      <c r="S5544" s="1" t="s">
        <v>5</v>
      </c>
      <c r="T5544" s="1" t="s">
        <v>3</v>
      </c>
      <c r="U5544" s="5">
        <v>738</v>
      </c>
      <c r="V5544" s="1">
        <v>86.18</v>
      </c>
      <c r="W5544" s="1">
        <v>86.9</v>
      </c>
      <c r="X5544" s="6">
        <f t="shared" si="7041"/>
        <v>-0.71999999999999886</v>
      </c>
      <c r="Y5544" s="14">
        <v>471</v>
      </c>
      <c r="Z5544" s="1">
        <v>62.63</v>
      </c>
      <c r="AA5544" s="1">
        <v>69.25</v>
      </c>
      <c r="AB5544" s="72">
        <f t="shared" si="7081"/>
        <v>-6.6199999999999974</v>
      </c>
      <c r="AC5544" s="53"/>
    </row>
    <row r="5545" spans="1:29" x14ac:dyDescent="0.25">
      <c r="A5545" s="54">
        <v>7207066</v>
      </c>
      <c r="B5545" s="90" t="s">
        <v>2702</v>
      </c>
      <c r="C5545" s="54" t="s">
        <v>887</v>
      </c>
      <c r="D5545" s="4"/>
      <c r="E5545" s="4"/>
      <c r="F5545" s="67"/>
      <c r="G5545" s="64"/>
      <c r="H5545" s="43"/>
      <c r="I5545" s="43"/>
      <c r="J5545" s="43"/>
      <c r="K5545" s="43"/>
      <c r="L5545" s="43"/>
      <c r="M5545" s="4" t="s">
        <v>9</v>
      </c>
      <c r="N5545" s="15"/>
      <c r="O5545" s="38" t="s">
        <v>2482</v>
      </c>
      <c r="P5545" s="84" t="str">
        <f>IF(E5539="Achieving School"," ","X")</f>
        <v>X</v>
      </c>
      <c r="Q5545" s="91"/>
      <c r="R5545" s="4" t="s">
        <v>6</v>
      </c>
      <c r="S5545" s="4" t="s">
        <v>5</v>
      </c>
      <c r="T5545" s="4" t="s">
        <v>7</v>
      </c>
      <c r="U5545" s="4">
        <v>349</v>
      </c>
      <c r="V5545" s="4">
        <v>79.37</v>
      </c>
      <c r="W5545" s="4">
        <v>81.349999999999994</v>
      </c>
      <c r="X5545" s="7">
        <f t="shared" si="7041"/>
        <v>-1.9799999999999898</v>
      </c>
      <c r="Y5545" s="15">
        <v>214</v>
      </c>
      <c r="Z5545" s="4">
        <v>62.15</v>
      </c>
      <c r="AA5545" s="4">
        <v>69.45</v>
      </c>
      <c r="AB5545" s="73">
        <f t="shared" si="7081"/>
        <v>-7.3000000000000043</v>
      </c>
      <c r="AC5545" s="54"/>
    </row>
    <row r="5546" spans="1:29" x14ac:dyDescent="0.25">
      <c r="A5546" s="1">
        <v>7208060</v>
      </c>
      <c r="B5546" s="87" t="s">
        <v>2703</v>
      </c>
      <c r="C5546" s="55" t="s">
        <v>930</v>
      </c>
      <c r="E5546" s="42"/>
      <c r="F5546" s="65" t="s">
        <v>2483</v>
      </c>
      <c r="G5546" s="62"/>
      <c r="H5546" s="37" t="str">
        <f>IF(V5546&gt;94,"Met",IF(X5546="--","n/a",IF(X5546&gt;=0,"Met","Did Not Meet")))</f>
        <v>Met</v>
      </c>
      <c r="I5546" s="37" t="str">
        <f>IF(V5547&gt;94,"Met",IF(X5547="--","n/a",IF(X5547&gt;=0,"Met","Did Not Meet")))</f>
        <v>Met</v>
      </c>
      <c r="K5546" s="13" t="str">
        <f>IF(Z5546&gt;94,"Met",IF(AB5546="--","n/a",IF(AB5546&gt;=0,"Met","Did Not Meet")))</f>
        <v>Met</v>
      </c>
      <c r="L5546" s="13" t="str">
        <f>IF(Z5547&gt;94,"Met",IF(AB5547="--","n/a",IF(AB5547&gt;=0,"Met","Did Not Meet")))</f>
        <v>Did Not Meet</v>
      </c>
      <c r="M5546" s="1" t="s">
        <v>4</v>
      </c>
      <c r="N5546" s="14" t="s">
        <v>2502</v>
      </c>
      <c r="O5546" s="5"/>
      <c r="P5546" s="44" t="str">
        <f t="shared" ref="P5546" si="7092">IF(H5548="Yes",IF(I5548="Yes","Yes","No"),"No")</f>
        <v>Yes</v>
      </c>
      <c r="Q5546" s="93"/>
      <c r="R5546" s="5" t="s">
        <v>1</v>
      </c>
      <c r="S5546" s="1" t="s">
        <v>2</v>
      </c>
      <c r="T5546" s="1" t="s">
        <v>3</v>
      </c>
      <c r="U5546" s="5">
        <v>164</v>
      </c>
      <c r="V5546" s="1">
        <v>79.27</v>
      </c>
      <c r="W5546" s="1">
        <v>76.69</v>
      </c>
      <c r="X5546" s="9">
        <f t="shared" si="7041"/>
        <v>2.5799999999999983</v>
      </c>
      <c r="Y5546" s="14">
        <v>84</v>
      </c>
      <c r="Z5546" s="1">
        <v>79.760000000000005</v>
      </c>
      <c r="AA5546" s="1">
        <v>75.94</v>
      </c>
      <c r="AB5546" s="71">
        <f t="shared" si="7081"/>
        <v>3.8200000000000074</v>
      </c>
      <c r="AC5546" s="36"/>
    </row>
    <row r="5547" spans="1:29" ht="15.75" x14ac:dyDescent="0.25">
      <c r="A5547" s="53">
        <v>7208060</v>
      </c>
      <c r="B5547" s="89" t="s">
        <v>2703</v>
      </c>
      <c r="C5547" s="53" t="s">
        <v>930</v>
      </c>
      <c r="D5547" s="49" t="s">
        <v>2498</v>
      </c>
      <c r="E5547" s="34" t="str">
        <f>M5546</f>
        <v>Achieving School</v>
      </c>
      <c r="F5547" s="65" t="s">
        <v>2484</v>
      </c>
      <c r="G5547" s="62"/>
      <c r="H5547" s="13" t="str">
        <f>IF(V5548&gt;94,"Met",IF(X5548="--","n/a",IF(X5548&gt;=0,"Met","Did Not Meet")))</f>
        <v>Did Not Meet</v>
      </c>
      <c r="I5547" s="13" t="str">
        <f>IF(V5549&gt;94,"Met",IF(X5549="--","n/a",IF(X5549&gt;=0,"Met","Did Not Meet")))</f>
        <v>Did Not Meet</v>
      </c>
      <c r="K5547" s="13" t="str">
        <f>IF(Z5548&gt;94,"Met",IF(AB5548="--","n/a",IF(AB5548&gt;=0,"Met","Did Not Meet")))</f>
        <v>Did Not Meet</v>
      </c>
      <c r="L5547" s="13" t="str">
        <f>IF(Z5549&gt;94,"Met",IF(AB5549="--","n/a",IF(AB5549&gt;=0,"Met","Did Not Meet")))</f>
        <v>Did Not Meet</v>
      </c>
      <c r="M5547" s="5" t="s">
        <v>4</v>
      </c>
      <c r="N5547" s="14" t="s">
        <v>2501</v>
      </c>
      <c r="O5547" s="5"/>
      <c r="P5547" s="44" t="str">
        <f t="shared" ref="P5547" si="7093">IF(K5548="Yes",IF(L5548="Yes","Yes","No"),"No")</f>
        <v>No</v>
      </c>
      <c r="Q5547" s="94" t="s">
        <v>2759</v>
      </c>
      <c r="R5547" s="5" t="s">
        <v>1</v>
      </c>
      <c r="S5547" s="5" t="s">
        <v>2</v>
      </c>
      <c r="T5547" s="5" t="s">
        <v>7</v>
      </c>
      <c r="U5547" s="5">
        <v>95</v>
      </c>
      <c r="V5547" s="5">
        <v>67.37</v>
      </c>
      <c r="W5547" s="5">
        <v>66.05</v>
      </c>
      <c r="X5547" s="11">
        <f t="shared" si="7041"/>
        <v>1.3200000000000074</v>
      </c>
      <c r="Y5547" s="14">
        <v>48</v>
      </c>
      <c r="Z5547" s="5">
        <v>72.92</v>
      </c>
      <c r="AA5547" s="5">
        <v>75.319999999999993</v>
      </c>
      <c r="AB5547" s="72">
        <f t="shared" si="7081"/>
        <v>-2.3999999999999915</v>
      </c>
      <c r="AC5547" s="53"/>
    </row>
    <row r="5548" spans="1:29" ht="15" customHeight="1" x14ac:dyDescent="0.25">
      <c r="A5548" s="53">
        <v>7208060</v>
      </c>
      <c r="B5548" s="89" t="s">
        <v>2703</v>
      </c>
      <c r="C5548" s="53" t="s">
        <v>930</v>
      </c>
      <c r="D5548" s="49" t="s">
        <v>2499</v>
      </c>
      <c r="E5548" s="35" t="str">
        <f>VLOOKUP('2012 Accountability Database'!$A5546,'2011 AYP'!A$2:B$1072,2)</f>
        <v>SI_1 (School Improvement Year 1)</v>
      </c>
      <c r="F5548" s="66"/>
      <c r="G5548" s="63" t="s">
        <v>2485</v>
      </c>
      <c r="H5548" s="60" t="str">
        <f t="shared" ref="H5548:I5548" si="7094">IF(H5546="Met","Yes",IF(H5547="Met","Yes","No"))</f>
        <v>Yes</v>
      </c>
      <c r="I5548" s="60" t="str">
        <f t="shared" si="7094"/>
        <v>Yes</v>
      </c>
      <c r="J5548" s="42"/>
      <c r="K5548" s="60" t="str">
        <f t="shared" ref="K5548:L5548" si="7095">IF(K5546="Met","Yes",IF(K5547="Met","Yes","No"))</f>
        <v>Yes</v>
      </c>
      <c r="L5548" s="60" t="str">
        <f t="shared" si="7095"/>
        <v>No</v>
      </c>
      <c r="M5548" s="5" t="s">
        <v>4</v>
      </c>
      <c r="N5548" s="14" t="s">
        <v>2503</v>
      </c>
      <c r="O5548" s="5"/>
      <c r="P5548" s="44" t="str">
        <f t="shared" ref="P5548" si="7096">IF(H5552="Yes",IF(I5552="Yes","Yes","No"),"No")</f>
        <v>Yes</v>
      </c>
      <c r="Q5548" s="108" t="s">
        <v>2758</v>
      </c>
      <c r="R5548" s="5" t="s">
        <v>1</v>
      </c>
      <c r="S5548" s="5" t="s">
        <v>5</v>
      </c>
      <c r="T5548" s="5" t="s">
        <v>3</v>
      </c>
      <c r="U5548" s="5">
        <v>505</v>
      </c>
      <c r="V5548" s="5">
        <v>75.45</v>
      </c>
      <c r="W5548" s="5">
        <v>76.69</v>
      </c>
      <c r="X5548" s="8">
        <f t="shared" si="7041"/>
        <v>-1.2399999999999949</v>
      </c>
      <c r="Y5548" s="14">
        <v>251</v>
      </c>
      <c r="Z5548" s="5">
        <v>73.709999999999994</v>
      </c>
      <c r="AA5548" s="5">
        <v>75.94</v>
      </c>
      <c r="AB5548" s="72">
        <f t="shared" si="7081"/>
        <v>-2.230000000000004</v>
      </c>
      <c r="AC5548" s="53"/>
    </row>
    <row r="5549" spans="1:29" x14ac:dyDescent="0.25">
      <c r="A5549" s="53">
        <v>7208060</v>
      </c>
      <c r="B5549" s="89" t="s">
        <v>2703</v>
      </c>
      <c r="C5549" s="53" t="s">
        <v>930</v>
      </c>
      <c r="D5549" s="49" t="s">
        <v>2507</v>
      </c>
      <c r="E5549" s="47">
        <f>VLOOKUP('2012 Accountability Database'!A5546,Dems1112!$A$2:$G$1082,3)</f>
        <v>0.08</v>
      </c>
      <c r="F5549" s="66"/>
      <c r="G5549" s="52"/>
      <c r="M5549" s="1" t="s">
        <v>4</v>
      </c>
      <c r="N5549" s="14" t="s">
        <v>2504</v>
      </c>
      <c r="O5549" s="5"/>
      <c r="P5549" s="44" t="str">
        <f t="shared" ref="P5549" si="7097">IF(K5552="Yes",IF(L5552="Yes","Yes","No"),"No")</f>
        <v>Yes</v>
      </c>
      <c r="Q5549" s="108"/>
      <c r="R5549" s="5" t="s">
        <v>1</v>
      </c>
      <c r="S5549" s="1" t="s">
        <v>5</v>
      </c>
      <c r="T5549" s="1" t="s">
        <v>7</v>
      </c>
      <c r="U5549" s="5">
        <v>297</v>
      </c>
      <c r="V5549" s="1">
        <v>62.63</v>
      </c>
      <c r="W5549" s="1">
        <v>66.05</v>
      </c>
      <c r="X5549" s="6">
        <f t="shared" si="7041"/>
        <v>-3.4199999999999946</v>
      </c>
      <c r="Y5549" s="14">
        <v>148</v>
      </c>
      <c r="Z5549" s="1">
        <v>70.27</v>
      </c>
      <c r="AA5549" s="1">
        <v>75.319999999999993</v>
      </c>
      <c r="AB5549" s="72">
        <f t="shared" si="7081"/>
        <v>-5.0499999999999972</v>
      </c>
      <c r="AC5549" s="53"/>
    </row>
    <row r="5550" spans="1:29" x14ac:dyDescent="0.25">
      <c r="A5550" s="53">
        <v>7208060</v>
      </c>
      <c r="B5550" s="89" t="s">
        <v>2703</v>
      </c>
      <c r="C5550" s="53" t="s">
        <v>930</v>
      </c>
      <c r="D5550" s="50" t="s">
        <v>2508</v>
      </c>
      <c r="E5550" s="47">
        <f>VLOOKUP('2012 Accountability Database'!A5546,Dems1112!$A$2:$G$1082,4)</f>
        <v>0.54</v>
      </c>
      <c r="F5550" s="65" t="s">
        <v>2486</v>
      </c>
      <c r="G5550" s="62"/>
      <c r="H5550" s="13" t="str">
        <f>IF(V5550&gt;94,"Met",IF(X5550="--","n/a",IF(X5550&gt;=0,"Met","Did Not Meet")))</f>
        <v>Met</v>
      </c>
      <c r="I5550" s="13" t="str">
        <f>IF(V5551&gt;94,"Met",IF(X5551="--","n/a",IF(X5551&gt;=0,"Met","Did Not Meet")))</f>
        <v>Met</v>
      </c>
      <c r="J5550" s="13"/>
      <c r="K5550" s="13" t="str">
        <f>IF(Z5550&gt;94,"Met",IF(AB5550="--","n/a",IF(AB5550&gt;=0,"Met","Did Not Meet")))</f>
        <v>Did Not Meet</v>
      </c>
      <c r="L5550" s="13" t="str">
        <f>IF(Z5551&gt;94,"Met",IF(AB5551="--","n/a",IF(AB5551&gt;=0,"Met","Did Not Meet")))</f>
        <v>Met</v>
      </c>
      <c r="M5550" s="5" t="s">
        <v>4</v>
      </c>
      <c r="N5550" s="68" t="s">
        <v>2497</v>
      </c>
      <c r="O5550" s="35"/>
      <c r="P5550" s="44"/>
      <c r="Q5550" s="108"/>
      <c r="R5550" s="5" t="s">
        <v>6</v>
      </c>
      <c r="S5550" s="5" t="s">
        <v>2</v>
      </c>
      <c r="T5550" s="5" t="s">
        <v>3</v>
      </c>
      <c r="U5550" s="5">
        <v>164</v>
      </c>
      <c r="V5550" s="5">
        <v>84.15</v>
      </c>
      <c r="W5550" s="5">
        <v>81.99</v>
      </c>
      <c r="X5550" s="11">
        <f t="shared" si="7041"/>
        <v>2.1600000000000108</v>
      </c>
      <c r="Y5550" s="14">
        <v>84</v>
      </c>
      <c r="Z5550" s="5">
        <v>45.24</v>
      </c>
      <c r="AA5550" s="5">
        <v>48.44</v>
      </c>
      <c r="AB5550" s="72">
        <f t="shared" si="7081"/>
        <v>-3.1999999999999957</v>
      </c>
      <c r="AC5550" s="53"/>
    </row>
    <row r="5551" spans="1:29" x14ac:dyDescent="0.25">
      <c r="A5551" s="53">
        <v>7208060</v>
      </c>
      <c r="B5551" s="89" t="s">
        <v>2703</v>
      </c>
      <c r="C5551" s="53" t="s">
        <v>930</v>
      </c>
      <c r="D5551" s="50" t="s">
        <v>974</v>
      </c>
      <c r="E5551" s="47" t="str">
        <f>VLOOKUP('2012 Accountability Database'!A5546,Dems1112!$A$2:$G$1082,5)</f>
        <v>K-4</v>
      </c>
      <c r="F5551" s="65" t="s">
        <v>2487</v>
      </c>
      <c r="G5551" s="62"/>
      <c r="H5551" s="13" t="str">
        <f>IF(V5552&gt;94,"Met",IF(X5552="--","n/a",IF(X5552&gt;=0,"Met","Did Not Meet")))</f>
        <v>Met</v>
      </c>
      <c r="I5551" s="13" t="str">
        <f>IF(V5553&gt;94,"Met",IF(X5553="--","n/a",IF(X5553&gt;=0,"Met","Did Not Meet")))</f>
        <v>Met</v>
      </c>
      <c r="J5551" s="13"/>
      <c r="K5551" s="13" t="str">
        <f>IF(Z5552&gt;94,"Met",IF(AB5552="--","n/a",IF(AB5552&gt;=0,"Met","Did Not Meet")))</f>
        <v>Met</v>
      </c>
      <c r="L5551" s="13" t="str">
        <f>IF(Z5553&gt;94,"Met",IF(AB5553="--","n/a",IF(AB5553&gt;=0,"Met","Did Not Meet")))</f>
        <v>Met</v>
      </c>
      <c r="M5551" s="1" t="s">
        <v>4</v>
      </c>
      <c r="N5551" s="14"/>
      <c r="O5551" s="35" t="s">
        <v>2506</v>
      </c>
      <c r="P5551" s="83" t="str">
        <f t="shared" ref="P5551" si="7098">IF(P5546="No"," ", IF(P5548="No"," ",IF(P5547="No", " ",IF(P5549="No"," ","X"))))</f>
        <v xml:space="preserve"> </v>
      </c>
      <c r="Q5551" s="108"/>
      <c r="R5551" s="5" t="s">
        <v>6</v>
      </c>
      <c r="S5551" s="1" t="s">
        <v>2</v>
      </c>
      <c r="T5551" s="1" t="s">
        <v>7</v>
      </c>
      <c r="U5551" s="5">
        <v>95</v>
      </c>
      <c r="V5551" s="1">
        <v>75.790000000000006</v>
      </c>
      <c r="W5551" s="1">
        <v>74.540000000000006</v>
      </c>
      <c r="X5551" s="9">
        <f t="shared" si="7041"/>
        <v>1.25</v>
      </c>
      <c r="Y5551" s="14">
        <v>48</v>
      </c>
      <c r="Z5551" s="1">
        <v>43.75</v>
      </c>
      <c r="AA5551" s="1">
        <v>41.83</v>
      </c>
      <c r="AB5551" s="71">
        <f t="shared" si="7081"/>
        <v>1.9200000000000017</v>
      </c>
      <c r="AC5551" s="53"/>
    </row>
    <row r="5552" spans="1:29" ht="15.75" x14ac:dyDescent="0.25">
      <c r="A5552" s="53">
        <v>7208060</v>
      </c>
      <c r="B5552" s="89" t="s">
        <v>2703</v>
      </c>
      <c r="C5552" s="53" t="s">
        <v>930</v>
      </c>
      <c r="D5552" s="50" t="s">
        <v>975</v>
      </c>
      <c r="E5552" s="48" t="str">
        <f>VLOOKUP('2012 Accountability Database'!A5546,Dems1112!$A$2:$G$1082,6)</f>
        <v>1 (Northwest AR)</v>
      </c>
      <c r="F5552" s="66"/>
      <c r="G5552" s="63" t="s">
        <v>2488</v>
      </c>
      <c r="H5552" s="61" t="str">
        <f t="shared" ref="H5552:I5552" si="7099">IF(H5550="Met","Yes",IF(H5551="Met","Yes","No"))</f>
        <v>Yes</v>
      </c>
      <c r="I5552" s="61" t="str">
        <f t="shared" si="7099"/>
        <v>Yes</v>
      </c>
      <c r="J5552" s="55"/>
      <c r="K5552" s="61" t="str">
        <f t="shared" ref="K5552:L5552" si="7100">IF(K5550="Met","Yes",IF(K5551="Met","Yes","No"))</f>
        <v>Yes</v>
      </c>
      <c r="L5552" s="61" t="str">
        <f t="shared" si="7100"/>
        <v>Yes</v>
      </c>
      <c r="M5552" s="1" t="s">
        <v>4</v>
      </c>
      <c r="N5552" s="14"/>
      <c r="O5552" s="35" t="s">
        <v>2505</v>
      </c>
      <c r="P5552" s="83" t="str">
        <f t="shared" ref="P5552" si="7101">IF(P5551="X"," ",IF(P5553="X"," ","X"))</f>
        <v>X</v>
      </c>
      <c r="Q5552" s="94" t="s">
        <v>2759</v>
      </c>
      <c r="R5552" s="5" t="s">
        <v>6</v>
      </c>
      <c r="S5552" s="1" t="s">
        <v>5</v>
      </c>
      <c r="T5552" s="1" t="s">
        <v>3</v>
      </c>
      <c r="U5552" s="5">
        <v>505</v>
      </c>
      <c r="V5552" s="1">
        <v>82.97</v>
      </c>
      <c r="W5552" s="1">
        <v>81.99</v>
      </c>
      <c r="X5552" s="9">
        <f t="shared" si="7041"/>
        <v>0.98000000000000398</v>
      </c>
      <c r="Y5552" s="14">
        <v>251</v>
      </c>
      <c r="Z5552" s="1">
        <v>53.78</v>
      </c>
      <c r="AA5552" s="1">
        <v>48.44</v>
      </c>
      <c r="AB5552" s="71">
        <f t="shared" si="7081"/>
        <v>5.3400000000000034</v>
      </c>
      <c r="AC5552" s="53"/>
    </row>
    <row r="5553" spans="1:29" x14ac:dyDescent="0.25">
      <c r="A5553" s="54">
        <v>7208060</v>
      </c>
      <c r="B5553" s="90" t="s">
        <v>2703</v>
      </c>
      <c r="C5553" s="54" t="s">
        <v>930</v>
      </c>
      <c r="D5553" s="4"/>
      <c r="E5553" s="4"/>
      <c r="F5553" s="67"/>
      <c r="G5553" s="64"/>
      <c r="H5553" s="43"/>
      <c r="I5553" s="43"/>
      <c r="J5553" s="43"/>
      <c r="K5553" s="43"/>
      <c r="L5553" s="43"/>
      <c r="M5553" s="4" t="s">
        <v>4</v>
      </c>
      <c r="N5553" s="15"/>
      <c r="O5553" s="38" t="s">
        <v>2482</v>
      </c>
      <c r="P5553" s="84" t="str">
        <f>IF(E5547="Achieving School"," ","X")</f>
        <v xml:space="preserve"> </v>
      </c>
      <c r="Q5553" s="91"/>
      <c r="R5553" s="4" t="s">
        <v>6</v>
      </c>
      <c r="S5553" s="4" t="s">
        <v>5</v>
      </c>
      <c r="T5553" s="4" t="s">
        <v>7</v>
      </c>
      <c r="U5553" s="4">
        <v>297</v>
      </c>
      <c r="V5553" s="4">
        <v>74.75</v>
      </c>
      <c r="W5553" s="4">
        <v>74.540000000000006</v>
      </c>
      <c r="X5553" s="10">
        <f t="shared" si="7041"/>
        <v>0.20999999999999375</v>
      </c>
      <c r="Y5553" s="15">
        <v>148</v>
      </c>
      <c r="Z5553" s="4">
        <v>46.62</v>
      </c>
      <c r="AA5553" s="4">
        <v>41.83</v>
      </c>
      <c r="AB5553" s="74">
        <f t="shared" si="7081"/>
        <v>4.7899999999999991</v>
      </c>
      <c r="AC5553" s="54"/>
    </row>
    <row r="5554" spans="1:29" x14ac:dyDescent="0.25">
      <c r="A5554" s="1">
        <v>7208061</v>
      </c>
      <c r="B5554" s="87" t="s">
        <v>2703</v>
      </c>
      <c r="C5554" s="55" t="s">
        <v>931</v>
      </c>
      <c r="E5554" s="42"/>
      <c r="F5554" s="65" t="s">
        <v>2483</v>
      </c>
      <c r="G5554" s="62"/>
      <c r="H5554" s="37" t="str">
        <f>IF(V5554&gt;94,"Met",IF(X5554="--","n/a",IF(X5554&gt;=0,"Met","Did Not Meet")))</f>
        <v>Met</v>
      </c>
      <c r="I5554" s="37" t="str">
        <f>IF(V5555&gt;94,"Met",IF(X5555="--","n/a",IF(X5555&gt;=0,"Met","Did Not Meet")))</f>
        <v>Met</v>
      </c>
      <c r="K5554" s="13" t="str">
        <f>IF(Z5554&gt;94,"Met",IF(AB5554="--","n/a",IF(AB5554&gt;=0,"Met","Did Not Meet")))</f>
        <v>Met</v>
      </c>
      <c r="L5554" s="13" t="str">
        <f>IF(Z5555&gt;94,"Met",IF(AB5555="--","n/a",IF(AB5555&gt;=0,"Met","Did Not Meet")))</f>
        <v>Met</v>
      </c>
      <c r="M5554" s="5" t="s">
        <v>9</v>
      </c>
      <c r="N5554" s="14" t="s">
        <v>2502</v>
      </c>
      <c r="O5554" s="5"/>
      <c r="P5554" s="44" t="str">
        <f t="shared" ref="P5554" si="7102">IF(H5556="Yes",IF(I5556="Yes","Yes","No"),"No")</f>
        <v>Yes</v>
      </c>
      <c r="Q5554" s="93"/>
      <c r="R5554" s="5" t="s">
        <v>1</v>
      </c>
      <c r="S5554" s="5" t="s">
        <v>2</v>
      </c>
      <c r="T5554" s="5" t="s">
        <v>3</v>
      </c>
      <c r="U5554" s="5">
        <v>358</v>
      </c>
      <c r="V5554" s="5">
        <v>81.84</v>
      </c>
      <c r="W5554" s="5">
        <v>79.47</v>
      </c>
      <c r="X5554" s="11">
        <f t="shared" si="7041"/>
        <v>2.3700000000000045</v>
      </c>
      <c r="Y5554" s="14">
        <v>345</v>
      </c>
      <c r="Z5554" s="5">
        <v>82.61</v>
      </c>
      <c r="AA5554" s="5">
        <v>79.63</v>
      </c>
      <c r="AB5554" s="71">
        <f t="shared" si="7081"/>
        <v>2.980000000000004</v>
      </c>
      <c r="AC5554" s="36"/>
    </row>
    <row r="5555" spans="1:29" ht="15.75" x14ac:dyDescent="0.25">
      <c r="A5555" s="53">
        <v>7208061</v>
      </c>
      <c r="B5555" s="89" t="s">
        <v>2703</v>
      </c>
      <c r="C5555" s="53" t="s">
        <v>931</v>
      </c>
      <c r="D5555" s="49" t="s">
        <v>2498</v>
      </c>
      <c r="E5555" s="34" t="str">
        <f>M5554</f>
        <v>Needs Improvement School</v>
      </c>
      <c r="F5555" s="65" t="s">
        <v>2484</v>
      </c>
      <c r="G5555" s="62"/>
      <c r="H5555" s="13" t="str">
        <f>IF(V5556&gt;94,"Met",IF(X5556="--","n/a",IF(X5556&gt;=0,"Met","Did Not Meet")))</f>
        <v>Did Not Meet</v>
      </c>
      <c r="I5555" s="13" t="str">
        <f>IF(V5557&gt;94,"Met",IF(X5557="--","n/a",IF(X5557&gt;=0,"Met","Did Not Meet")))</f>
        <v>Did Not Meet</v>
      </c>
      <c r="K5555" s="13" t="str">
        <f>IF(Z5556&gt;94,"Met",IF(AB5556="--","n/a",IF(AB5556&gt;=0,"Met","Did Not Meet")))</f>
        <v>Did Not Meet</v>
      </c>
      <c r="L5555" s="13" t="str">
        <f>IF(Z5557&gt;94,"Met",IF(AB5557="--","n/a",IF(AB5557&gt;=0,"Met","Did Not Meet")))</f>
        <v>Did Not Meet</v>
      </c>
      <c r="M5555" s="5" t="s">
        <v>9</v>
      </c>
      <c r="N5555" s="14" t="s">
        <v>2501</v>
      </c>
      <c r="O5555" s="5"/>
      <c r="P5555" s="44" t="str">
        <f t="shared" ref="P5555" si="7103">IF(K5556="Yes",IF(L5556="Yes","Yes","No"),"No")</f>
        <v>Yes</v>
      </c>
      <c r="Q5555" s="94" t="s">
        <v>2759</v>
      </c>
      <c r="R5555" s="5" t="s">
        <v>1</v>
      </c>
      <c r="S5555" s="5" t="s">
        <v>2</v>
      </c>
      <c r="T5555" s="5" t="s">
        <v>7</v>
      </c>
      <c r="U5555" s="5">
        <v>209</v>
      </c>
      <c r="V5555" s="5">
        <v>72.25</v>
      </c>
      <c r="W5555" s="5">
        <v>68.599999999999994</v>
      </c>
      <c r="X5555" s="11">
        <f t="shared" si="7041"/>
        <v>3.6500000000000057</v>
      </c>
      <c r="Y5555" s="14">
        <v>197</v>
      </c>
      <c r="Z5555" s="5">
        <v>73.599999999999994</v>
      </c>
      <c r="AA5555" s="5">
        <v>71.05</v>
      </c>
      <c r="AB5555" s="71">
        <f t="shared" si="7081"/>
        <v>2.5499999999999972</v>
      </c>
      <c r="AC5555" s="53"/>
    </row>
    <row r="5556" spans="1:29" ht="15" customHeight="1" x14ac:dyDescent="0.25">
      <c r="A5556" s="53">
        <v>7208061</v>
      </c>
      <c r="B5556" s="89" t="s">
        <v>2703</v>
      </c>
      <c r="C5556" s="53" t="s">
        <v>931</v>
      </c>
      <c r="D5556" s="49" t="s">
        <v>2499</v>
      </c>
      <c r="E5556" s="35" t="str">
        <f>VLOOKUP('2012 Accountability Database'!$A5554,'2011 AYP'!A$2:B$1072,2)</f>
        <v>SI_2 (School Improvement Year 2)</v>
      </c>
      <c r="F5556" s="66"/>
      <c r="G5556" s="63" t="s">
        <v>2485</v>
      </c>
      <c r="H5556" s="60" t="str">
        <f t="shared" ref="H5556:I5556" si="7104">IF(H5554="Met","Yes",IF(H5555="Met","Yes","No"))</f>
        <v>Yes</v>
      </c>
      <c r="I5556" s="60" t="str">
        <f t="shared" si="7104"/>
        <v>Yes</v>
      </c>
      <c r="J5556" s="42"/>
      <c r="K5556" s="60" t="str">
        <f t="shared" ref="K5556:L5556" si="7105">IF(K5554="Met","Yes",IF(K5555="Met","Yes","No"))</f>
        <v>Yes</v>
      </c>
      <c r="L5556" s="60" t="str">
        <f t="shared" si="7105"/>
        <v>Yes</v>
      </c>
      <c r="M5556" s="1" t="s">
        <v>9</v>
      </c>
      <c r="N5556" s="14" t="s">
        <v>2503</v>
      </c>
      <c r="O5556" s="5"/>
      <c r="P5556" s="44" t="str">
        <f t="shared" ref="P5556" si="7106">IF(H5560="Yes",IF(I5560="Yes","Yes","No"),"No")</f>
        <v>No</v>
      </c>
      <c r="Q5556" s="108" t="s">
        <v>2758</v>
      </c>
      <c r="R5556" s="5" t="s">
        <v>1</v>
      </c>
      <c r="S5556" s="1" t="s">
        <v>5</v>
      </c>
      <c r="T5556" s="1" t="s">
        <v>3</v>
      </c>
      <c r="U5556" s="5">
        <v>1120</v>
      </c>
      <c r="V5556" s="1">
        <v>76.88</v>
      </c>
      <c r="W5556" s="1">
        <v>79.47</v>
      </c>
      <c r="X5556" s="6">
        <f t="shared" si="7041"/>
        <v>-2.5900000000000034</v>
      </c>
      <c r="Y5556" s="14">
        <v>1076</v>
      </c>
      <c r="Z5556" s="1">
        <v>77.790000000000006</v>
      </c>
      <c r="AA5556" s="1">
        <v>79.63</v>
      </c>
      <c r="AB5556" s="72">
        <f t="shared" si="7081"/>
        <v>-1.8399999999999892</v>
      </c>
      <c r="AC5556" s="53"/>
    </row>
    <row r="5557" spans="1:29" x14ac:dyDescent="0.25">
      <c r="A5557" s="53">
        <v>7208061</v>
      </c>
      <c r="B5557" s="89" t="s">
        <v>2703</v>
      </c>
      <c r="C5557" s="53" t="s">
        <v>931</v>
      </c>
      <c r="D5557" s="49" t="s">
        <v>2507</v>
      </c>
      <c r="E5557" s="47">
        <f>VLOOKUP('2012 Accountability Database'!A5554,Dems1112!$A$2:$G$1082,3)</f>
        <v>7.0000000000000007E-2</v>
      </c>
      <c r="F5557" s="66"/>
      <c r="G5557" s="52"/>
      <c r="M5557" s="1" t="s">
        <v>9</v>
      </c>
      <c r="N5557" s="14" t="s">
        <v>2504</v>
      </c>
      <c r="O5557" s="5"/>
      <c r="P5557" s="44" t="str">
        <f t="shared" ref="P5557" si="7107">IF(K5560="Yes",IF(L5560="Yes","Yes","No"),"No")</f>
        <v>No</v>
      </c>
      <c r="Q5557" s="108"/>
      <c r="R5557" s="5" t="s">
        <v>1</v>
      </c>
      <c r="S5557" s="1" t="s">
        <v>5</v>
      </c>
      <c r="T5557" s="1" t="s">
        <v>7</v>
      </c>
      <c r="U5557" s="5">
        <v>651</v>
      </c>
      <c r="V5557" s="1">
        <v>66.97</v>
      </c>
      <c r="W5557" s="1">
        <v>68.599999999999994</v>
      </c>
      <c r="X5557" s="6">
        <f t="shared" si="7041"/>
        <v>-1.6299999999999955</v>
      </c>
      <c r="Y5557" s="14">
        <v>617</v>
      </c>
      <c r="Z5557" s="1">
        <v>69.209999999999994</v>
      </c>
      <c r="AA5557" s="1">
        <v>71.05</v>
      </c>
      <c r="AB5557" s="72">
        <f t="shared" si="7081"/>
        <v>-1.8400000000000034</v>
      </c>
      <c r="AC5557" s="53"/>
    </row>
    <row r="5558" spans="1:29" x14ac:dyDescent="0.25">
      <c r="A5558" s="53">
        <v>7208061</v>
      </c>
      <c r="B5558" s="89" t="s">
        <v>2703</v>
      </c>
      <c r="C5558" s="53" t="s">
        <v>931</v>
      </c>
      <c r="D5558" s="50" t="s">
        <v>2508</v>
      </c>
      <c r="E5558" s="47">
        <f>VLOOKUP('2012 Accountability Database'!A5554,Dems1112!$A$2:$G$1082,4)</f>
        <v>0.57999999999999996</v>
      </c>
      <c r="F5558" s="65" t="s">
        <v>2486</v>
      </c>
      <c r="G5558" s="62"/>
      <c r="H5558" s="13" t="str">
        <f>IF(V5558&gt;94,"Met",IF(X5558="--","n/a",IF(X5558&gt;=0,"Met","Did Not Meet")))</f>
        <v>Did Not Meet</v>
      </c>
      <c r="I5558" s="13" t="str">
        <f>IF(V5559&gt;94,"Met",IF(X5559="--","n/a",IF(X5559&gt;=0,"Met","Did Not Meet")))</f>
        <v>Did Not Meet</v>
      </c>
      <c r="J5558" s="13"/>
      <c r="K5558" s="13" t="str">
        <f>IF(Z5558&gt;94,"Met",IF(AB5558="--","n/a",IF(AB5558&gt;=0,"Met","Did Not Meet")))</f>
        <v>Did Not Meet</v>
      </c>
      <c r="L5558" s="13" t="str">
        <f>IF(Z5559&gt;94,"Met",IF(AB5559="--","n/a",IF(AB5559&gt;=0,"Met","Did Not Meet")))</f>
        <v>Did Not Meet</v>
      </c>
      <c r="M5558" s="1" t="s">
        <v>9</v>
      </c>
      <c r="N5558" s="68" t="s">
        <v>2497</v>
      </c>
      <c r="O5558" s="35"/>
      <c r="P5558" s="44"/>
      <c r="Q5558" s="108"/>
      <c r="R5558" s="5" t="s">
        <v>6</v>
      </c>
      <c r="S5558" s="1" t="s">
        <v>2</v>
      </c>
      <c r="T5558" s="1" t="s">
        <v>3</v>
      </c>
      <c r="U5558" s="5">
        <v>358</v>
      </c>
      <c r="V5558" s="1">
        <v>72.63</v>
      </c>
      <c r="W5558" s="1">
        <v>81.62</v>
      </c>
      <c r="X5558" s="6">
        <f t="shared" si="7041"/>
        <v>-8.9900000000000091</v>
      </c>
      <c r="Y5558" s="14">
        <v>345</v>
      </c>
      <c r="Z5558" s="1">
        <v>67.83</v>
      </c>
      <c r="AA5558" s="1">
        <v>81.62</v>
      </c>
      <c r="AB5558" s="72">
        <f t="shared" si="7081"/>
        <v>-13.790000000000006</v>
      </c>
      <c r="AC5558" s="53"/>
    </row>
    <row r="5559" spans="1:29" x14ac:dyDescent="0.25">
      <c r="A5559" s="53">
        <v>7208061</v>
      </c>
      <c r="B5559" s="89" t="s">
        <v>2703</v>
      </c>
      <c r="C5559" s="53" t="s">
        <v>931</v>
      </c>
      <c r="D5559" s="50" t="s">
        <v>974</v>
      </c>
      <c r="E5559" s="47" t="str">
        <f>VLOOKUP('2012 Accountability Database'!A5554,Dems1112!$A$2:$G$1082,5)</f>
        <v>5-8</v>
      </c>
      <c r="F5559" s="65" t="s">
        <v>2487</v>
      </c>
      <c r="G5559" s="62"/>
      <c r="H5559" s="13" t="str">
        <f>IF(V5560&gt;94,"Met",IF(X5560="--","n/a",IF(X5560&gt;=0,"Met","Did Not Meet")))</f>
        <v>Did Not Meet</v>
      </c>
      <c r="I5559" s="13" t="str">
        <f>IF(V5561&gt;94,"Met",IF(X5561="--","n/a",IF(X5561&gt;=0,"Met","Did Not Meet")))</f>
        <v>Did Not Meet</v>
      </c>
      <c r="J5559" s="13"/>
      <c r="K5559" s="13" t="str">
        <f>IF(Z5560&gt;94,"Met",IF(AB5560="--","n/a",IF(AB5560&gt;=0,"Met","Did Not Meet")))</f>
        <v>Did Not Meet</v>
      </c>
      <c r="L5559" s="13" t="str">
        <f>IF(Z5561&gt;94,"Met",IF(AB5561="--","n/a",IF(AB5561&gt;=0,"Met","Did Not Meet")))</f>
        <v>Did Not Meet</v>
      </c>
      <c r="M5559" s="1" t="s">
        <v>9</v>
      </c>
      <c r="N5559" s="14"/>
      <c r="O5559" s="35" t="s">
        <v>2506</v>
      </c>
      <c r="P5559" s="83" t="str">
        <f t="shared" ref="P5559" si="7108">IF(P5554="No"," ", IF(P5556="No"," ",IF(P5555="No", " ",IF(P5557="No"," ","X"))))</f>
        <v xml:space="preserve"> </v>
      </c>
      <c r="Q5559" s="108"/>
      <c r="R5559" s="5" t="s">
        <v>6</v>
      </c>
      <c r="S5559" s="1" t="s">
        <v>2</v>
      </c>
      <c r="T5559" s="1" t="s">
        <v>7</v>
      </c>
      <c r="U5559" s="5">
        <v>209</v>
      </c>
      <c r="V5559" s="1">
        <v>60.29</v>
      </c>
      <c r="W5559" s="1">
        <v>75.31</v>
      </c>
      <c r="X5559" s="6">
        <f t="shared" si="7041"/>
        <v>-15.020000000000003</v>
      </c>
      <c r="Y5559" s="14">
        <v>197</v>
      </c>
      <c r="Z5559" s="1">
        <v>54.82</v>
      </c>
      <c r="AA5559" s="1">
        <v>75.87</v>
      </c>
      <c r="AB5559" s="72">
        <f t="shared" si="7081"/>
        <v>-21.050000000000004</v>
      </c>
      <c r="AC5559" s="53"/>
    </row>
    <row r="5560" spans="1:29" ht="15.75" x14ac:dyDescent="0.25">
      <c r="A5560" s="53">
        <v>7208061</v>
      </c>
      <c r="B5560" s="89" t="s">
        <v>2703</v>
      </c>
      <c r="C5560" s="53" t="s">
        <v>931</v>
      </c>
      <c r="D5560" s="50" t="s">
        <v>975</v>
      </c>
      <c r="E5560" s="48" t="str">
        <f>VLOOKUP('2012 Accountability Database'!A5554,Dems1112!$A$2:$G$1082,6)</f>
        <v>1 (Northwest AR)</v>
      </c>
      <c r="F5560" s="66"/>
      <c r="G5560" s="63" t="s">
        <v>2488</v>
      </c>
      <c r="H5560" s="61" t="str">
        <f t="shared" ref="H5560:I5560" si="7109">IF(H5558="Met","Yes",IF(H5559="Met","Yes","No"))</f>
        <v>No</v>
      </c>
      <c r="I5560" s="61" t="str">
        <f t="shared" si="7109"/>
        <v>No</v>
      </c>
      <c r="J5560" s="55"/>
      <c r="K5560" s="61" t="str">
        <f t="shared" ref="K5560:L5560" si="7110">IF(K5558="Met","Yes",IF(K5559="Met","Yes","No"))</f>
        <v>No</v>
      </c>
      <c r="L5560" s="61" t="str">
        <f t="shared" si="7110"/>
        <v>No</v>
      </c>
      <c r="M5560" s="1" t="s">
        <v>9</v>
      </c>
      <c r="N5560" s="14"/>
      <c r="O5560" s="35" t="s">
        <v>2505</v>
      </c>
      <c r="P5560" s="83" t="str">
        <f t="shared" ref="P5560" si="7111">IF(P5559="X"," ",IF(P5561="X"," ","X"))</f>
        <v xml:space="preserve"> </v>
      </c>
      <c r="Q5560" s="94" t="s">
        <v>2759</v>
      </c>
      <c r="R5560" s="5" t="s">
        <v>6</v>
      </c>
      <c r="S5560" s="1" t="s">
        <v>5</v>
      </c>
      <c r="T5560" s="1" t="s">
        <v>3</v>
      </c>
      <c r="U5560" s="5">
        <v>1120</v>
      </c>
      <c r="V5560" s="1">
        <v>77.86</v>
      </c>
      <c r="W5560" s="1">
        <v>81.62</v>
      </c>
      <c r="X5560" s="6">
        <f t="shared" si="7041"/>
        <v>-3.7600000000000051</v>
      </c>
      <c r="Y5560" s="14">
        <v>1077</v>
      </c>
      <c r="Z5560" s="1">
        <v>75.58</v>
      </c>
      <c r="AA5560" s="1">
        <v>81.62</v>
      </c>
      <c r="AB5560" s="72">
        <f t="shared" si="7081"/>
        <v>-6.0400000000000063</v>
      </c>
      <c r="AC5560" s="53"/>
    </row>
    <row r="5561" spans="1:29" x14ac:dyDescent="0.25">
      <c r="A5561" s="54">
        <v>7208061</v>
      </c>
      <c r="B5561" s="90" t="s">
        <v>2703</v>
      </c>
      <c r="C5561" s="54" t="s">
        <v>931</v>
      </c>
      <c r="D5561" s="4"/>
      <c r="E5561" s="4"/>
      <c r="F5561" s="67"/>
      <c r="G5561" s="64"/>
      <c r="H5561" s="43"/>
      <c r="I5561" s="43"/>
      <c r="J5561" s="43"/>
      <c r="K5561" s="43"/>
      <c r="L5561" s="43"/>
      <c r="M5561" s="4" t="s">
        <v>9</v>
      </c>
      <c r="N5561" s="15"/>
      <c r="O5561" s="38" t="s">
        <v>2482</v>
      </c>
      <c r="P5561" s="84" t="str">
        <f>IF(E5555="Achieving School"," ","X")</f>
        <v>X</v>
      </c>
      <c r="Q5561" s="91"/>
      <c r="R5561" s="4" t="s">
        <v>6</v>
      </c>
      <c r="S5561" s="4" t="s">
        <v>5</v>
      </c>
      <c r="T5561" s="4" t="s">
        <v>7</v>
      </c>
      <c r="U5561" s="4">
        <v>651</v>
      </c>
      <c r="V5561" s="4">
        <v>70.05</v>
      </c>
      <c r="W5561" s="4">
        <v>75.31</v>
      </c>
      <c r="X5561" s="7">
        <f t="shared" si="7041"/>
        <v>-5.2600000000000051</v>
      </c>
      <c r="Y5561" s="15">
        <v>618</v>
      </c>
      <c r="Z5561" s="4">
        <v>68.45</v>
      </c>
      <c r="AA5561" s="4">
        <v>75.87</v>
      </c>
      <c r="AB5561" s="73">
        <f t="shared" si="7081"/>
        <v>-7.4200000000000017</v>
      </c>
      <c r="AC5561" s="54"/>
    </row>
    <row r="5562" spans="1:29" x14ac:dyDescent="0.25">
      <c r="A5562" s="1">
        <v>7301001</v>
      </c>
      <c r="B5562" s="87" t="s">
        <v>2704</v>
      </c>
      <c r="C5562" s="55" t="s">
        <v>276</v>
      </c>
      <c r="E5562" s="42"/>
      <c r="F5562" s="65" t="s">
        <v>2483</v>
      </c>
      <c r="G5562" s="62"/>
      <c r="H5562" s="37" t="str">
        <f>IF(V5562&gt;94,"Met",IF(X5562="--","n/a",IF(X5562&gt;=0,"Met","Did Not Meet")))</f>
        <v>Met</v>
      </c>
      <c r="I5562" s="37" t="str">
        <f>IF(V5563&gt;94,"Met",IF(X5563="--","n/a",IF(X5563&gt;=0,"Met","Did Not Meet")))</f>
        <v>Met</v>
      </c>
      <c r="K5562" s="13" t="str">
        <f>IF(Z5562&gt;94,"Met",IF(AB5562="--","n/a",IF(AB5562&gt;=0,"Met","Did Not Meet")))</f>
        <v>Met</v>
      </c>
      <c r="L5562" s="13" t="str">
        <f>IF(Z5563&gt;94,"Met",IF(AB5563="--","n/a",IF(AB5563&gt;=0,"Met","Did Not Meet")))</f>
        <v>Met</v>
      </c>
      <c r="M5562" s="1" t="s">
        <v>9</v>
      </c>
      <c r="N5562" s="14" t="s">
        <v>2502</v>
      </c>
      <c r="O5562" s="5"/>
      <c r="P5562" s="44" t="str">
        <f t="shared" ref="P5562" si="7112">IF(H5564="Yes",IF(I5564="Yes","Yes","No"),"No")</f>
        <v>Yes</v>
      </c>
      <c r="Q5562" s="93"/>
      <c r="R5562" s="5" t="s">
        <v>1</v>
      </c>
      <c r="S5562" s="1" t="s">
        <v>2</v>
      </c>
      <c r="T5562" s="1" t="s">
        <v>3</v>
      </c>
      <c r="U5562" s="5">
        <v>184</v>
      </c>
      <c r="V5562" s="1">
        <v>79.349999999999994</v>
      </c>
      <c r="W5562" s="1">
        <v>75.2</v>
      </c>
      <c r="X5562" s="9">
        <f t="shared" si="7041"/>
        <v>4.1499999999999915</v>
      </c>
      <c r="Y5562" s="14">
        <v>103</v>
      </c>
      <c r="Z5562" s="1">
        <v>95.15</v>
      </c>
      <c r="AA5562" s="1">
        <v>83.42</v>
      </c>
      <c r="AB5562" s="71">
        <f t="shared" si="7081"/>
        <v>11.730000000000004</v>
      </c>
      <c r="AC5562" s="36"/>
    </row>
    <row r="5563" spans="1:29" ht="15.75" x14ac:dyDescent="0.25">
      <c r="A5563" s="53">
        <v>7301001</v>
      </c>
      <c r="B5563" s="89" t="s">
        <v>2704</v>
      </c>
      <c r="C5563" s="53" t="s">
        <v>276</v>
      </c>
      <c r="D5563" s="49" t="s">
        <v>2498</v>
      </c>
      <c r="E5563" s="34" t="str">
        <f>M5562</f>
        <v>Needs Improvement School</v>
      </c>
      <c r="F5563" s="65" t="s">
        <v>2484</v>
      </c>
      <c r="G5563" s="62"/>
      <c r="H5563" s="13" t="str">
        <f>IF(V5564&gt;94,"Met",IF(X5564="--","n/a",IF(X5564&gt;=0,"Met","Did Not Meet")))</f>
        <v>Met</v>
      </c>
      <c r="I5563" s="13" t="str">
        <f>IF(V5565&gt;94,"Met",IF(X5565="--","n/a",IF(X5565&gt;=0,"Met","Did Not Meet")))</f>
        <v>Met</v>
      </c>
      <c r="K5563" s="13" t="str">
        <f>IF(Z5564&gt;94,"Met",IF(AB5564="--","n/a",IF(AB5564&gt;=0,"Met","Did Not Meet")))</f>
        <v>Met</v>
      </c>
      <c r="L5563" s="13" t="str">
        <f>IF(Z5565&gt;94,"Met",IF(AB5565="--","n/a",IF(AB5565&gt;=0,"Met","Did Not Meet")))</f>
        <v>Met</v>
      </c>
      <c r="M5563" s="1" t="s">
        <v>9</v>
      </c>
      <c r="N5563" s="14" t="s">
        <v>2501</v>
      </c>
      <c r="O5563" s="5"/>
      <c r="P5563" s="44" t="str">
        <f t="shared" ref="P5563" si="7113">IF(K5564="Yes",IF(L5564="Yes","Yes","No"),"No")</f>
        <v>Yes</v>
      </c>
      <c r="Q5563" s="94" t="s">
        <v>2759</v>
      </c>
      <c r="R5563" s="5" t="s">
        <v>1</v>
      </c>
      <c r="S5563" s="1" t="s">
        <v>2</v>
      </c>
      <c r="T5563" s="1" t="s">
        <v>7</v>
      </c>
      <c r="U5563" s="5">
        <v>130</v>
      </c>
      <c r="V5563" s="1">
        <v>75.38</v>
      </c>
      <c r="W5563" s="1">
        <v>68.39</v>
      </c>
      <c r="X5563" s="9">
        <f t="shared" si="7041"/>
        <v>6.9899999999999949</v>
      </c>
      <c r="Y5563" s="14">
        <v>74</v>
      </c>
      <c r="Z5563" s="1">
        <v>93.24</v>
      </c>
      <c r="AA5563" s="1">
        <v>81.09</v>
      </c>
      <c r="AB5563" s="71">
        <f t="shared" si="7081"/>
        <v>12.149999999999991</v>
      </c>
      <c r="AC5563" s="53"/>
    </row>
    <row r="5564" spans="1:29" ht="15" customHeight="1" x14ac:dyDescent="0.25">
      <c r="A5564" s="53">
        <v>7301001</v>
      </c>
      <c r="B5564" s="89" t="s">
        <v>2704</v>
      </c>
      <c r="C5564" s="53" t="s">
        <v>276</v>
      </c>
      <c r="D5564" s="49" t="s">
        <v>2499</v>
      </c>
      <c r="E5564" s="35" t="str">
        <f>VLOOKUP('2012 Accountability Database'!$A5562,'2011 AYP'!A$2:B$1072,2)</f>
        <v xml:space="preserve"> A (Alert)</v>
      </c>
      <c r="F5564" s="66"/>
      <c r="G5564" s="63" t="s">
        <v>2485</v>
      </c>
      <c r="H5564" s="60" t="str">
        <f t="shared" ref="H5564:I5564" si="7114">IF(H5562="Met","Yes",IF(H5563="Met","Yes","No"))</f>
        <v>Yes</v>
      </c>
      <c r="I5564" s="60" t="str">
        <f t="shared" si="7114"/>
        <v>Yes</v>
      </c>
      <c r="J5564" s="42"/>
      <c r="K5564" s="60" t="str">
        <f t="shared" ref="K5564:L5564" si="7115">IF(K5562="Met","Yes",IF(K5563="Met","Yes","No"))</f>
        <v>Yes</v>
      </c>
      <c r="L5564" s="60" t="str">
        <f t="shared" si="7115"/>
        <v>Yes</v>
      </c>
      <c r="M5564" s="1" t="s">
        <v>9</v>
      </c>
      <c r="N5564" s="14" t="s">
        <v>2503</v>
      </c>
      <c r="O5564" s="5"/>
      <c r="P5564" s="44" t="str">
        <f t="shared" ref="P5564" si="7116">IF(H5568="Yes",IF(I5568="Yes","Yes","No"),"No")</f>
        <v>No</v>
      </c>
      <c r="Q5564" s="108" t="s">
        <v>2758</v>
      </c>
      <c r="R5564" s="5" t="s">
        <v>1</v>
      </c>
      <c r="S5564" s="1" t="s">
        <v>5</v>
      </c>
      <c r="T5564" s="1" t="s">
        <v>3</v>
      </c>
      <c r="U5564" s="5">
        <v>591</v>
      </c>
      <c r="V5564" s="1">
        <v>75.3</v>
      </c>
      <c r="W5564" s="1">
        <v>75.2</v>
      </c>
      <c r="X5564" s="9">
        <f t="shared" si="7041"/>
        <v>9.9999999999994316E-2</v>
      </c>
      <c r="Y5564" s="14">
        <v>293</v>
      </c>
      <c r="Z5564" s="1">
        <v>86.01</v>
      </c>
      <c r="AA5564" s="1">
        <v>83.42</v>
      </c>
      <c r="AB5564" s="71">
        <f t="shared" si="7081"/>
        <v>2.5900000000000034</v>
      </c>
      <c r="AC5564" s="53"/>
    </row>
    <row r="5565" spans="1:29" x14ac:dyDescent="0.25">
      <c r="A5565" s="53">
        <v>7301001</v>
      </c>
      <c r="B5565" s="89" t="s">
        <v>2704</v>
      </c>
      <c r="C5565" s="53" t="s">
        <v>276</v>
      </c>
      <c r="D5565" s="49" t="s">
        <v>2507</v>
      </c>
      <c r="E5565" s="47">
        <f>VLOOKUP('2012 Accountability Database'!A5562,Dems1112!$A$2:$G$1082,3)</f>
        <v>0.13</v>
      </c>
      <c r="F5565" s="66"/>
      <c r="G5565" s="52"/>
      <c r="M5565" s="1" t="s">
        <v>9</v>
      </c>
      <c r="N5565" s="14" t="s">
        <v>2504</v>
      </c>
      <c r="O5565" s="5"/>
      <c r="P5565" s="44" t="str">
        <f t="shared" ref="P5565" si="7117">IF(K5568="Yes",IF(L5568="Yes","Yes","No"),"No")</f>
        <v>No</v>
      </c>
      <c r="Q5565" s="108"/>
      <c r="R5565" s="5" t="s">
        <v>1</v>
      </c>
      <c r="S5565" s="1" t="s">
        <v>5</v>
      </c>
      <c r="T5565" s="1" t="s">
        <v>7</v>
      </c>
      <c r="U5565" s="5">
        <v>404</v>
      </c>
      <c r="V5565" s="1">
        <v>68.56</v>
      </c>
      <c r="W5565" s="1">
        <v>68.39</v>
      </c>
      <c r="X5565" s="9">
        <f t="shared" si="7041"/>
        <v>0.17000000000000171</v>
      </c>
      <c r="Y5565" s="14">
        <v>197</v>
      </c>
      <c r="Z5565" s="1">
        <v>84.77</v>
      </c>
      <c r="AA5565" s="1">
        <v>81.09</v>
      </c>
      <c r="AB5565" s="71">
        <f t="shared" si="7081"/>
        <v>3.6799999999999926</v>
      </c>
      <c r="AC5565" s="53"/>
    </row>
    <row r="5566" spans="1:29" x14ac:dyDescent="0.25">
      <c r="A5566" s="53">
        <v>7301001</v>
      </c>
      <c r="B5566" s="89" t="s">
        <v>2704</v>
      </c>
      <c r="C5566" s="53" t="s">
        <v>276</v>
      </c>
      <c r="D5566" s="50" t="s">
        <v>2508</v>
      </c>
      <c r="E5566" s="47">
        <f>VLOOKUP('2012 Accountability Database'!A5562,Dems1112!$A$2:$G$1082,4)</f>
        <v>0.67</v>
      </c>
      <c r="F5566" s="65" t="s">
        <v>2486</v>
      </c>
      <c r="G5566" s="62"/>
      <c r="H5566" s="13" t="str">
        <f>IF(V5566&gt;94,"Met",IF(X5566="--","n/a",IF(X5566&gt;=0,"Met","Did Not Meet")))</f>
        <v>Did Not Meet</v>
      </c>
      <c r="I5566" s="13" t="str">
        <f>IF(V5567&gt;94,"Met",IF(X5567="--","n/a",IF(X5567&gt;=0,"Met","Did Not Meet")))</f>
        <v>Did Not Meet</v>
      </c>
      <c r="J5566" s="13"/>
      <c r="K5566" s="13" t="str">
        <f>IF(Z5566&gt;94,"Met",IF(AB5566="--","n/a",IF(AB5566&gt;=0,"Met","Did Not Meet")))</f>
        <v>Did Not Meet</v>
      </c>
      <c r="L5566" s="13" t="str">
        <f>IF(Z5567&gt;94,"Met",IF(AB5567="--","n/a",IF(AB5567&gt;=0,"Met","Did Not Meet")))</f>
        <v>Did Not Meet</v>
      </c>
      <c r="M5566" s="5" t="s">
        <v>9</v>
      </c>
      <c r="N5566" s="68" t="s">
        <v>2497</v>
      </c>
      <c r="O5566" s="35"/>
      <c r="P5566" s="44"/>
      <c r="Q5566" s="108"/>
      <c r="R5566" s="5" t="s">
        <v>6</v>
      </c>
      <c r="S5566" s="5" t="s">
        <v>2</v>
      </c>
      <c r="T5566" s="5" t="s">
        <v>3</v>
      </c>
      <c r="U5566" s="5">
        <v>184</v>
      </c>
      <c r="V5566" s="5">
        <v>83.15</v>
      </c>
      <c r="W5566" s="5">
        <v>86.72</v>
      </c>
      <c r="X5566" s="8">
        <f t="shared" si="7041"/>
        <v>-3.5699999999999932</v>
      </c>
      <c r="Y5566" s="14">
        <v>103</v>
      </c>
      <c r="Z5566" s="5">
        <v>71.84</v>
      </c>
      <c r="AA5566" s="5">
        <v>79.52</v>
      </c>
      <c r="AB5566" s="72">
        <f t="shared" si="7081"/>
        <v>-7.6799999999999926</v>
      </c>
      <c r="AC5566" s="53"/>
    </row>
    <row r="5567" spans="1:29" x14ac:dyDescent="0.25">
      <c r="A5567" s="53">
        <v>7301001</v>
      </c>
      <c r="B5567" s="89" t="s">
        <v>2704</v>
      </c>
      <c r="C5567" s="53" t="s">
        <v>276</v>
      </c>
      <c r="D5567" s="50" t="s">
        <v>974</v>
      </c>
      <c r="E5567" s="47" t="str">
        <f>VLOOKUP('2012 Accountability Database'!A5562,Dems1112!$A$2:$G$1082,5)</f>
        <v>K-4</v>
      </c>
      <c r="F5567" s="65" t="s">
        <v>2487</v>
      </c>
      <c r="G5567" s="62"/>
      <c r="H5567" s="13" t="str">
        <f>IF(V5568&gt;94,"Met",IF(X5568="--","n/a",IF(X5568&gt;=0,"Met","Did Not Meet")))</f>
        <v>Did Not Meet</v>
      </c>
      <c r="I5567" s="13" t="str">
        <f>IF(V5569&gt;94,"Met",IF(X5569="--","n/a",IF(X5569&gt;=0,"Met","Did Not Meet")))</f>
        <v>Did Not Meet</v>
      </c>
      <c r="J5567" s="13"/>
      <c r="K5567" s="13" t="str">
        <f>IF(Z5568&gt;94,"Met",IF(AB5568="--","n/a",IF(AB5568&gt;=0,"Met","Did Not Meet")))</f>
        <v>Did Not Meet</v>
      </c>
      <c r="L5567" s="13" t="str">
        <f>IF(Z5569&gt;94,"Met",IF(AB5569="--","n/a",IF(AB5569&gt;=0,"Met","Did Not Meet")))</f>
        <v>Did Not Meet</v>
      </c>
      <c r="M5567" s="1" t="s">
        <v>9</v>
      </c>
      <c r="N5567" s="14"/>
      <c r="O5567" s="35" t="s">
        <v>2506</v>
      </c>
      <c r="P5567" s="83" t="str">
        <f t="shared" ref="P5567" si="7118">IF(P5562="No"," ", IF(P5564="No"," ",IF(P5563="No", " ",IF(P5565="No"," ","X"))))</f>
        <v xml:space="preserve"> </v>
      </c>
      <c r="Q5567" s="108"/>
      <c r="R5567" s="5" t="s">
        <v>6</v>
      </c>
      <c r="S5567" s="1" t="s">
        <v>2</v>
      </c>
      <c r="T5567" s="1" t="s">
        <v>7</v>
      </c>
      <c r="U5567" s="5">
        <v>130</v>
      </c>
      <c r="V5567" s="1">
        <v>80</v>
      </c>
      <c r="W5567" s="1">
        <v>83.56</v>
      </c>
      <c r="X5567" s="6">
        <f t="shared" si="7041"/>
        <v>-3.5600000000000023</v>
      </c>
      <c r="Y5567" s="14">
        <v>74</v>
      </c>
      <c r="Z5567" s="1">
        <v>66.22</v>
      </c>
      <c r="AA5567" s="1">
        <v>75.27</v>
      </c>
      <c r="AB5567" s="72">
        <f t="shared" si="7081"/>
        <v>-9.0499999999999972</v>
      </c>
      <c r="AC5567" s="53"/>
    </row>
    <row r="5568" spans="1:29" ht="15.75" x14ac:dyDescent="0.25">
      <c r="A5568" s="53">
        <v>7301001</v>
      </c>
      <c r="B5568" s="89" t="s">
        <v>2704</v>
      </c>
      <c r="C5568" s="53" t="s">
        <v>276</v>
      </c>
      <c r="D5568" s="50" t="s">
        <v>975</v>
      </c>
      <c r="E5568" s="48" t="str">
        <f>VLOOKUP('2012 Accountability Database'!A5562,Dems1112!$A$2:$G$1082,6)</f>
        <v>2 (Northeast AR)</v>
      </c>
      <c r="F5568" s="66"/>
      <c r="G5568" s="63" t="s">
        <v>2488</v>
      </c>
      <c r="H5568" s="61" t="str">
        <f t="shared" ref="H5568:I5568" si="7119">IF(H5566="Met","Yes",IF(H5567="Met","Yes","No"))</f>
        <v>No</v>
      </c>
      <c r="I5568" s="61" t="str">
        <f t="shared" si="7119"/>
        <v>No</v>
      </c>
      <c r="J5568" s="55"/>
      <c r="K5568" s="61" t="str">
        <f t="shared" ref="K5568:L5568" si="7120">IF(K5566="Met","Yes",IF(K5567="Met","Yes","No"))</f>
        <v>No</v>
      </c>
      <c r="L5568" s="61" t="str">
        <f t="shared" si="7120"/>
        <v>No</v>
      </c>
      <c r="M5568" s="1" t="s">
        <v>9</v>
      </c>
      <c r="N5568" s="14"/>
      <c r="O5568" s="35" t="s">
        <v>2505</v>
      </c>
      <c r="P5568" s="83" t="str">
        <f t="shared" ref="P5568" si="7121">IF(P5567="X"," ",IF(P5569="X"," ","X"))</f>
        <v xml:space="preserve"> </v>
      </c>
      <c r="Q5568" s="94" t="s">
        <v>2759</v>
      </c>
      <c r="R5568" s="5" t="s">
        <v>6</v>
      </c>
      <c r="S5568" s="1" t="s">
        <v>5</v>
      </c>
      <c r="T5568" s="1" t="s">
        <v>3</v>
      </c>
      <c r="U5568" s="5">
        <v>591</v>
      </c>
      <c r="V5568" s="1">
        <v>83.93</v>
      </c>
      <c r="W5568" s="1">
        <v>86.72</v>
      </c>
      <c r="X5568" s="6">
        <f t="shared" si="7041"/>
        <v>-2.789999999999992</v>
      </c>
      <c r="Y5568" s="14">
        <v>293</v>
      </c>
      <c r="Z5568" s="1">
        <v>76.790000000000006</v>
      </c>
      <c r="AA5568" s="1">
        <v>79.52</v>
      </c>
      <c r="AB5568" s="72">
        <f t="shared" si="7081"/>
        <v>-2.7299999999999898</v>
      </c>
      <c r="AC5568" s="53"/>
    </row>
    <row r="5569" spans="1:29" x14ac:dyDescent="0.25">
      <c r="A5569" s="54">
        <v>7301001</v>
      </c>
      <c r="B5569" s="90" t="s">
        <v>2704</v>
      </c>
      <c r="C5569" s="54" t="s">
        <v>276</v>
      </c>
      <c r="D5569" s="4"/>
      <c r="E5569" s="4"/>
      <c r="F5569" s="67"/>
      <c r="G5569" s="64"/>
      <c r="H5569" s="43"/>
      <c r="I5569" s="43"/>
      <c r="J5569" s="43"/>
      <c r="K5569" s="43"/>
      <c r="L5569" s="43"/>
      <c r="M5569" s="4" t="s">
        <v>9</v>
      </c>
      <c r="N5569" s="15"/>
      <c r="O5569" s="38" t="s">
        <v>2482</v>
      </c>
      <c r="P5569" s="84" t="str">
        <f>IF(E5563="Achieving School"," ","X")</f>
        <v>X</v>
      </c>
      <c r="Q5569" s="91"/>
      <c r="R5569" s="4" t="s">
        <v>6</v>
      </c>
      <c r="S5569" s="4" t="s">
        <v>5</v>
      </c>
      <c r="T5569" s="4" t="s">
        <v>7</v>
      </c>
      <c r="U5569" s="4">
        <v>404</v>
      </c>
      <c r="V5569" s="4">
        <v>79.95</v>
      </c>
      <c r="W5569" s="4">
        <v>83.56</v>
      </c>
      <c r="X5569" s="7">
        <f t="shared" si="7041"/>
        <v>-3.6099999999999994</v>
      </c>
      <c r="Y5569" s="15">
        <v>197</v>
      </c>
      <c r="Z5569" s="4">
        <v>71.569999999999993</v>
      </c>
      <c r="AA5569" s="4">
        <v>75.27</v>
      </c>
      <c r="AB5569" s="73">
        <f t="shared" si="7081"/>
        <v>-3.7000000000000028</v>
      </c>
      <c r="AC5569" s="54"/>
    </row>
    <row r="5570" spans="1:29" x14ac:dyDescent="0.25">
      <c r="A5570" s="1">
        <v>7301004</v>
      </c>
      <c r="B5570" s="87" t="s">
        <v>2704</v>
      </c>
      <c r="C5570" s="55" t="s">
        <v>277</v>
      </c>
      <c r="E5570" s="42"/>
      <c r="F5570" s="65" t="s">
        <v>2483</v>
      </c>
      <c r="G5570" s="62"/>
      <c r="H5570" s="37" t="str">
        <f>IF(V5570&gt;94,"Met",IF(X5570="--","n/a",IF(X5570&gt;=0,"Met","Did Not Meet")))</f>
        <v>Met</v>
      </c>
      <c r="I5570" s="37" t="str">
        <f>IF(V5571&gt;94,"Met",IF(X5571="--","n/a",IF(X5571&gt;=0,"Met","Did Not Meet")))</f>
        <v>Met</v>
      </c>
      <c r="K5570" s="13" t="str">
        <f>IF(Z5570&gt;94,"Met",IF(AB5570="--","n/a",IF(AB5570&gt;=0,"Met","Did Not Meet")))</f>
        <v>Met</v>
      </c>
      <c r="L5570" s="13" t="str">
        <f>IF(Z5571&gt;94,"Met",IF(AB5571="--","n/a",IF(AB5571&gt;=0,"Met","Did Not Meet")))</f>
        <v>Met</v>
      </c>
      <c r="M5570" s="1" t="s">
        <v>9</v>
      </c>
      <c r="N5570" s="14" t="s">
        <v>2502</v>
      </c>
      <c r="O5570" s="5"/>
      <c r="P5570" s="44" t="str">
        <f t="shared" ref="P5570" si="7122">IF(H5572="Yes",IF(I5572="Yes","Yes","No"),"No")</f>
        <v>Yes</v>
      </c>
      <c r="Q5570" s="93"/>
      <c r="R5570" s="5" t="s">
        <v>1</v>
      </c>
      <c r="S5570" s="1" t="s">
        <v>2</v>
      </c>
      <c r="T5570" s="1" t="s">
        <v>3</v>
      </c>
      <c r="U5570" s="5">
        <v>412</v>
      </c>
      <c r="V5570" s="1">
        <v>79.37</v>
      </c>
      <c r="W5570" s="1">
        <v>75.680000000000007</v>
      </c>
      <c r="X5570" s="9">
        <f t="shared" ref="X5570:X5633" si="7123">V5570-W5570</f>
        <v>3.6899999999999977</v>
      </c>
      <c r="Y5570" s="14">
        <v>392</v>
      </c>
      <c r="Z5570" s="1">
        <v>80.87</v>
      </c>
      <c r="AA5570" s="1">
        <v>77.02</v>
      </c>
      <c r="AB5570" s="71">
        <f t="shared" si="7081"/>
        <v>3.8500000000000085</v>
      </c>
      <c r="AC5570" s="36"/>
    </row>
    <row r="5571" spans="1:29" ht="15.75" x14ac:dyDescent="0.25">
      <c r="A5571" s="53">
        <v>7301004</v>
      </c>
      <c r="B5571" s="89" t="s">
        <v>2704</v>
      </c>
      <c r="C5571" s="53" t="s">
        <v>277</v>
      </c>
      <c r="D5571" s="49" t="s">
        <v>2498</v>
      </c>
      <c r="E5571" s="34" t="str">
        <f>M5570</f>
        <v>Needs Improvement School</v>
      </c>
      <c r="F5571" s="65" t="s">
        <v>2484</v>
      </c>
      <c r="G5571" s="62"/>
      <c r="H5571" s="13" t="str">
        <f>IF(V5572&gt;94,"Met",IF(X5572="--","n/a",IF(X5572&gt;=0,"Met","Did Not Meet")))</f>
        <v>Did Not Meet</v>
      </c>
      <c r="I5571" s="13" t="str">
        <f>IF(V5573&gt;94,"Met",IF(X5573="--","n/a",IF(X5573&gt;=0,"Met","Did Not Meet")))</f>
        <v>Did Not Meet</v>
      </c>
      <c r="K5571" s="13" t="str">
        <f>IF(Z5572&gt;94,"Met",IF(AB5572="--","n/a",IF(AB5572&gt;=0,"Met","Did Not Meet")))</f>
        <v>Did Not Meet</v>
      </c>
      <c r="L5571" s="13" t="str">
        <f>IF(Z5573&gt;94,"Met",IF(AB5573="--","n/a",IF(AB5573&gt;=0,"Met","Did Not Meet")))</f>
        <v>Met</v>
      </c>
      <c r="M5571" s="1" t="s">
        <v>9</v>
      </c>
      <c r="N5571" s="14" t="s">
        <v>2501</v>
      </c>
      <c r="O5571" s="5"/>
      <c r="P5571" s="44" t="str">
        <f t="shared" ref="P5571" si="7124">IF(K5572="Yes",IF(L5572="Yes","Yes","No"),"No")</f>
        <v>Yes</v>
      </c>
      <c r="Q5571" s="94" t="s">
        <v>2759</v>
      </c>
      <c r="R5571" s="5" t="s">
        <v>1</v>
      </c>
      <c r="S5571" s="1" t="s">
        <v>2</v>
      </c>
      <c r="T5571" s="1" t="s">
        <v>7</v>
      </c>
      <c r="U5571" s="5">
        <v>272</v>
      </c>
      <c r="V5571" s="1">
        <v>73.16</v>
      </c>
      <c r="W5571" s="1">
        <v>68.010000000000005</v>
      </c>
      <c r="X5571" s="9">
        <f t="shared" si="7123"/>
        <v>5.1499999999999915</v>
      </c>
      <c r="Y5571" s="14">
        <v>254</v>
      </c>
      <c r="Z5571" s="1">
        <v>74.8</v>
      </c>
      <c r="AA5571" s="1">
        <v>70.09</v>
      </c>
      <c r="AB5571" s="71">
        <f t="shared" si="7081"/>
        <v>4.7099999999999937</v>
      </c>
      <c r="AC5571" s="53"/>
    </row>
    <row r="5572" spans="1:29" ht="15" customHeight="1" x14ac:dyDescent="0.25">
      <c r="A5572" s="53">
        <v>7301004</v>
      </c>
      <c r="B5572" s="89" t="s">
        <v>2704</v>
      </c>
      <c r="C5572" s="53" t="s">
        <v>277</v>
      </c>
      <c r="D5572" s="49" t="s">
        <v>2499</v>
      </c>
      <c r="E5572" s="35" t="str">
        <f>VLOOKUP('2012 Accountability Database'!$A5570,'2011 AYP'!A$2:B$1072,2)</f>
        <v xml:space="preserve"> A (Alert)</v>
      </c>
      <c r="F5572" s="66"/>
      <c r="G5572" s="63" t="s">
        <v>2485</v>
      </c>
      <c r="H5572" s="60" t="str">
        <f t="shared" ref="H5572:I5572" si="7125">IF(H5570="Met","Yes",IF(H5571="Met","Yes","No"))</f>
        <v>Yes</v>
      </c>
      <c r="I5572" s="60" t="str">
        <f t="shared" si="7125"/>
        <v>Yes</v>
      </c>
      <c r="J5572" s="42"/>
      <c r="K5572" s="60" t="str">
        <f t="shared" ref="K5572:L5572" si="7126">IF(K5570="Met","Yes",IF(K5571="Met","Yes","No"))</f>
        <v>Yes</v>
      </c>
      <c r="L5572" s="60" t="str">
        <f t="shared" si="7126"/>
        <v>Yes</v>
      </c>
      <c r="M5572" s="1" t="s">
        <v>9</v>
      </c>
      <c r="N5572" s="14" t="s">
        <v>2503</v>
      </c>
      <c r="O5572" s="5"/>
      <c r="P5572" s="44" t="str">
        <f t="shared" ref="P5572" si="7127">IF(H5576="Yes",IF(I5576="Yes","Yes","No"),"No")</f>
        <v>No</v>
      </c>
      <c r="Q5572" s="108" t="s">
        <v>2758</v>
      </c>
      <c r="R5572" s="5" t="s">
        <v>1</v>
      </c>
      <c r="S5572" s="1" t="s">
        <v>5</v>
      </c>
      <c r="T5572" s="1" t="s">
        <v>3</v>
      </c>
      <c r="U5572" s="5">
        <v>1169</v>
      </c>
      <c r="V5572" s="1">
        <v>74.59</v>
      </c>
      <c r="W5572" s="1">
        <v>75.680000000000007</v>
      </c>
      <c r="X5572" s="6">
        <f t="shared" si="7123"/>
        <v>-1.0900000000000034</v>
      </c>
      <c r="Y5572" s="14">
        <v>1105</v>
      </c>
      <c r="Z5572" s="1">
        <v>76.83</v>
      </c>
      <c r="AA5572" s="1">
        <v>77.02</v>
      </c>
      <c r="AB5572" s="72">
        <f t="shared" si="7081"/>
        <v>-0.18999999999999773</v>
      </c>
      <c r="AC5572" s="53"/>
    </row>
    <row r="5573" spans="1:29" x14ac:dyDescent="0.25">
      <c r="A5573" s="53">
        <v>7301004</v>
      </c>
      <c r="B5573" s="89" t="s">
        <v>2704</v>
      </c>
      <c r="C5573" s="53" t="s">
        <v>277</v>
      </c>
      <c r="D5573" s="49" t="s">
        <v>2507</v>
      </c>
      <c r="E5573" s="47">
        <f>VLOOKUP('2012 Accountability Database'!A5570,Dems1112!$A$2:$G$1082,3)</f>
        <v>0.1</v>
      </c>
      <c r="F5573" s="66"/>
      <c r="G5573" s="52"/>
      <c r="M5573" s="1" t="s">
        <v>9</v>
      </c>
      <c r="N5573" s="14" t="s">
        <v>2504</v>
      </c>
      <c r="O5573" s="5"/>
      <c r="P5573" s="44" t="str">
        <f t="shared" ref="P5573" si="7128">IF(K5576="Yes",IF(L5576="Yes","Yes","No"),"No")</f>
        <v>No</v>
      </c>
      <c r="Q5573" s="108"/>
      <c r="R5573" s="5" t="s">
        <v>1</v>
      </c>
      <c r="S5573" s="1" t="s">
        <v>5</v>
      </c>
      <c r="T5573" s="1" t="s">
        <v>7</v>
      </c>
      <c r="U5573" s="5">
        <v>761</v>
      </c>
      <c r="V5573" s="1">
        <v>67.81</v>
      </c>
      <c r="W5573" s="1">
        <v>68.010000000000005</v>
      </c>
      <c r="X5573" s="6">
        <f t="shared" si="7123"/>
        <v>-0.20000000000000284</v>
      </c>
      <c r="Y5573" s="14">
        <v>701</v>
      </c>
      <c r="Z5573" s="1">
        <v>70.900000000000006</v>
      </c>
      <c r="AA5573" s="1">
        <v>70.09</v>
      </c>
      <c r="AB5573" s="71">
        <f t="shared" si="7081"/>
        <v>0.81000000000000227</v>
      </c>
      <c r="AC5573" s="53"/>
    </row>
    <row r="5574" spans="1:29" x14ac:dyDescent="0.25">
      <c r="A5574" s="53">
        <v>7301004</v>
      </c>
      <c r="B5574" s="89" t="s">
        <v>2704</v>
      </c>
      <c r="C5574" s="53" t="s">
        <v>277</v>
      </c>
      <c r="D5574" s="50" t="s">
        <v>2508</v>
      </c>
      <c r="E5574" s="47">
        <f>VLOOKUP('2012 Accountability Database'!A5570,Dems1112!$A$2:$G$1082,4)</f>
        <v>0.66</v>
      </c>
      <c r="F5574" s="65" t="s">
        <v>2486</v>
      </c>
      <c r="G5574" s="62"/>
      <c r="H5574" s="13" t="str">
        <f>IF(V5574&gt;94,"Met",IF(X5574="--","n/a",IF(X5574&gt;=0,"Met","Did Not Meet")))</f>
        <v>Met</v>
      </c>
      <c r="I5574" s="13" t="str">
        <f>IF(V5575&gt;94,"Met",IF(X5575="--","n/a",IF(X5575&gt;=0,"Met","Did Not Meet")))</f>
        <v>Did Not Meet</v>
      </c>
      <c r="J5574" s="13"/>
      <c r="K5574" s="13" t="str">
        <f>IF(Z5574&gt;94,"Met",IF(AB5574="--","n/a",IF(AB5574&gt;=0,"Met","Did Not Meet")))</f>
        <v>Did Not Meet</v>
      </c>
      <c r="L5574" s="13" t="str">
        <f>IF(Z5575&gt;94,"Met",IF(AB5575="--","n/a",IF(AB5575&gt;=0,"Met","Did Not Meet")))</f>
        <v>Did Not Meet</v>
      </c>
      <c r="M5574" s="1" t="s">
        <v>9</v>
      </c>
      <c r="N5574" s="68" t="s">
        <v>2497</v>
      </c>
      <c r="O5574" s="35"/>
      <c r="P5574" s="44"/>
      <c r="Q5574" s="108"/>
      <c r="R5574" s="5" t="s">
        <v>6</v>
      </c>
      <c r="S5574" s="1" t="s">
        <v>2</v>
      </c>
      <c r="T5574" s="1" t="s">
        <v>3</v>
      </c>
      <c r="U5574" s="5">
        <v>436</v>
      </c>
      <c r="V5574" s="1">
        <v>79.13</v>
      </c>
      <c r="W5574" s="1">
        <v>78.59</v>
      </c>
      <c r="X5574" s="9">
        <f t="shared" si="7123"/>
        <v>0.53999999999999204</v>
      </c>
      <c r="Y5574" s="14">
        <v>392</v>
      </c>
      <c r="Z5574" s="1">
        <v>76.02</v>
      </c>
      <c r="AA5574" s="1">
        <v>76.52</v>
      </c>
      <c r="AB5574" s="72">
        <f t="shared" si="7081"/>
        <v>-0.5</v>
      </c>
      <c r="AC5574" s="53"/>
    </row>
    <row r="5575" spans="1:29" x14ac:dyDescent="0.25">
      <c r="A5575" s="53">
        <v>7301004</v>
      </c>
      <c r="B5575" s="89" t="s">
        <v>2704</v>
      </c>
      <c r="C5575" s="53" t="s">
        <v>277</v>
      </c>
      <c r="D5575" s="50" t="s">
        <v>974</v>
      </c>
      <c r="E5575" s="47" t="str">
        <f>VLOOKUP('2012 Accountability Database'!A5570,Dems1112!$A$2:$G$1082,5)</f>
        <v>5-8</v>
      </c>
      <c r="F5575" s="65" t="s">
        <v>2487</v>
      </c>
      <c r="G5575" s="62"/>
      <c r="H5575" s="13" t="str">
        <f>IF(V5576&gt;94,"Met",IF(X5576="--","n/a",IF(X5576&gt;=0,"Met","Did Not Meet")))</f>
        <v>Met</v>
      </c>
      <c r="I5575" s="13" t="str">
        <f>IF(V5577&gt;94,"Met",IF(X5577="--","n/a",IF(X5577&gt;=0,"Met","Did Not Meet")))</f>
        <v>Did Not Meet</v>
      </c>
      <c r="J5575" s="13"/>
      <c r="K5575" s="13" t="str">
        <f>IF(Z5576&gt;94,"Met",IF(AB5576="--","n/a",IF(AB5576&gt;=0,"Met","Did Not Meet")))</f>
        <v>Met</v>
      </c>
      <c r="L5575" s="13" t="str">
        <f>IF(Z5577&gt;94,"Met",IF(AB5577="--","n/a",IF(AB5577&gt;=0,"Met","Did Not Meet")))</f>
        <v>Did Not Meet</v>
      </c>
      <c r="M5575" s="1" t="s">
        <v>9</v>
      </c>
      <c r="N5575" s="14"/>
      <c r="O5575" s="35" t="s">
        <v>2506</v>
      </c>
      <c r="P5575" s="83" t="str">
        <f t="shared" ref="P5575" si="7129">IF(P5570="No"," ", IF(P5572="No"," ",IF(P5571="No", " ",IF(P5573="No"," ","X"))))</f>
        <v xml:space="preserve"> </v>
      </c>
      <c r="Q5575" s="108"/>
      <c r="R5575" s="5" t="s">
        <v>6</v>
      </c>
      <c r="S5575" s="1" t="s">
        <v>2</v>
      </c>
      <c r="T5575" s="1" t="s">
        <v>7</v>
      </c>
      <c r="U5575" s="5">
        <v>282</v>
      </c>
      <c r="V5575" s="1">
        <v>73.05</v>
      </c>
      <c r="W5575" s="1">
        <v>74.010000000000005</v>
      </c>
      <c r="X5575" s="6">
        <f t="shared" si="7123"/>
        <v>-0.96000000000000796</v>
      </c>
      <c r="Y5575" s="14">
        <v>254</v>
      </c>
      <c r="Z5575" s="1">
        <v>69.290000000000006</v>
      </c>
      <c r="AA5575" s="1">
        <v>72.430000000000007</v>
      </c>
      <c r="AB5575" s="72">
        <f t="shared" si="7081"/>
        <v>-3.1400000000000006</v>
      </c>
      <c r="AC5575" s="53"/>
    </row>
    <row r="5576" spans="1:29" ht="15.75" x14ac:dyDescent="0.25">
      <c r="A5576" s="53">
        <v>7301004</v>
      </c>
      <c r="B5576" s="89" t="s">
        <v>2704</v>
      </c>
      <c r="C5576" s="53" t="s">
        <v>277</v>
      </c>
      <c r="D5576" s="50" t="s">
        <v>975</v>
      </c>
      <c r="E5576" s="48" t="str">
        <f>VLOOKUP('2012 Accountability Database'!A5570,Dems1112!$A$2:$G$1082,6)</f>
        <v>2 (Northeast AR)</v>
      </c>
      <c r="F5576" s="66"/>
      <c r="G5576" s="63" t="s">
        <v>2488</v>
      </c>
      <c r="H5576" s="61" t="str">
        <f t="shared" ref="H5576:I5576" si="7130">IF(H5574="Met","Yes",IF(H5575="Met","Yes","No"))</f>
        <v>Yes</v>
      </c>
      <c r="I5576" s="61" t="str">
        <f t="shared" si="7130"/>
        <v>No</v>
      </c>
      <c r="J5576" s="55"/>
      <c r="K5576" s="61" t="str">
        <f t="shared" ref="K5576:L5576" si="7131">IF(K5574="Met","Yes",IF(K5575="Met","Yes","No"))</f>
        <v>Yes</v>
      </c>
      <c r="L5576" s="61" t="str">
        <f t="shared" si="7131"/>
        <v>No</v>
      </c>
      <c r="M5576" s="1" t="s">
        <v>9</v>
      </c>
      <c r="N5576" s="14"/>
      <c r="O5576" s="35" t="s">
        <v>2505</v>
      </c>
      <c r="P5576" s="83" t="str">
        <f t="shared" ref="P5576" si="7132">IF(P5575="X"," ",IF(P5577="X"," ","X"))</f>
        <v xml:space="preserve"> </v>
      </c>
      <c r="Q5576" s="94" t="s">
        <v>2759</v>
      </c>
      <c r="R5576" s="5" t="s">
        <v>6</v>
      </c>
      <c r="S5576" s="1" t="s">
        <v>5</v>
      </c>
      <c r="T5576" s="1" t="s">
        <v>3</v>
      </c>
      <c r="U5576" s="5">
        <v>1212</v>
      </c>
      <c r="V5576" s="1">
        <v>79.209999999999994</v>
      </c>
      <c r="W5576" s="1">
        <v>78.59</v>
      </c>
      <c r="X5576" s="9">
        <f t="shared" si="7123"/>
        <v>0.61999999999999034</v>
      </c>
      <c r="Y5576" s="14">
        <v>1105</v>
      </c>
      <c r="Z5576" s="1">
        <v>76.83</v>
      </c>
      <c r="AA5576" s="1">
        <v>76.52</v>
      </c>
      <c r="AB5576" s="71">
        <f t="shared" si="7081"/>
        <v>0.31000000000000227</v>
      </c>
      <c r="AC5576" s="53"/>
    </row>
    <row r="5577" spans="1:29" x14ac:dyDescent="0.25">
      <c r="A5577" s="54">
        <v>7301004</v>
      </c>
      <c r="B5577" s="90" t="s">
        <v>2704</v>
      </c>
      <c r="C5577" s="54" t="s">
        <v>277</v>
      </c>
      <c r="D5577" s="4"/>
      <c r="E5577" s="4"/>
      <c r="F5577" s="67"/>
      <c r="G5577" s="64"/>
      <c r="H5577" s="43"/>
      <c r="I5577" s="43"/>
      <c r="J5577" s="43"/>
      <c r="K5577" s="43"/>
      <c r="L5577" s="43"/>
      <c r="M5577" s="4" t="s">
        <v>9</v>
      </c>
      <c r="N5577" s="15"/>
      <c r="O5577" s="38" t="s">
        <v>2482</v>
      </c>
      <c r="P5577" s="84" t="str">
        <f>IF(E5571="Achieving School"," ","X")</f>
        <v>X</v>
      </c>
      <c r="Q5577" s="91"/>
      <c r="R5577" s="4" t="s">
        <v>6</v>
      </c>
      <c r="S5577" s="4" t="s">
        <v>5</v>
      </c>
      <c r="T5577" s="4" t="s">
        <v>7</v>
      </c>
      <c r="U5577" s="4">
        <v>777</v>
      </c>
      <c r="V5577" s="4">
        <v>73.87</v>
      </c>
      <c r="W5577" s="4">
        <v>74.010000000000005</v>
      </c>
      <c r="X5577" s="7">
        <f t="shared" si="7123"/>
        <v>-0.14000000000000057</v>
      </c>
      <c r="Y5577" s="15">
        <v>701</v>
      </c>
      <c r="Z5577" s="4">
        <v>71.180000000000007</v>
      </c>
      <c r="AA5577" s="4">
        <v>72.430000000000007</v>
      </c>
      <c r="AB5577" s="73">
        <f t="shared" si="7081"/>
        <v>-1.25</v>
      </c>
      <c r="AC5577" s="54"/>
    </row>
    <row r="5578" spans="1:29" x14ac:dyDescent="0.25">
      <c r="A5578" s="1">
        <v>7302008</v>
      </c>
      <c r="B5578" s="87" t="s">
        <v>2705</v>
      </c>
      <c r="C5578" s="55" t="s">
        <v>287</v>
      </c>
      <c r="E5578" s="42"/>
      <c r="F5578" s="65" t="s">
        <v>2483</v>
      </c>
      <c r="G5578" s="62"/>
      <c r="H5578" s="37" t="str">
        <f>IF(V5578&gt;94,"Met",IF(X5578="--","n/a",IF(X5578&gt;=0,"Met","Did Not Meet")))</f>
        <v>Met</v>
      </c>
      <c r="I5578" s="37" t="str">
        <f>IF(V5579&gt;94,"Met",IF(X5579="--","n/a",IF(X5579&gt;=0,"Met","Did Not Meet")))</f>
        <v>Met</v>
      </c>
      <c r="K5578" s="13" t="str">
        <f>IF(Z5578&gt;94,"Met",IF(AB5578="--","n/a",IF(AB5578&gt;=0,"Met","Did Not Meet")))</f>
        <v>Did Not Meet</v>
      </c>
      <c r="L5578" s="13" t="str">
        <f>IF(Z5579&gt;94,"Met",IF(AB5579="--","n/a",IF(AB5579&gt;=0,"Met","Did Not Meet")))</f>
        <v>Did Not Meet</v>
      </c>
      <c r="M5578" s="5" t="s">
        <v>4</v>
      </c>
      <c r="N5578" s="14" t="s">
        <v>2502</v>
      </c>
      <c r="O5578" s="5"/>
      <c r="P5578" s="44" t="str">
        <f t="shared" ref="P5578" si="7133">IF(H5580="Yes",IF(I5580="Yes","Yes","No"),"No")</f>
        <v>Yes</v>
      </c>
      <c r="Q5578" s="93"/>
      <c r="R5578" s="5" t="s">
        <v>1</v>
      </c>
      <c r="S5578" s="5" t="s">
        <v>2</v>
      </c>
      <c r="T5578" s="5" t="s">
        <v>3</v>
      </c>
      <c r="U5578" s="5">
        <v>250</v>
      </c>
      <c r="V5578" s="5">
        <v>88</v>
      </c>
      <c r="W5578" s="5">
        <v>87.8</v>
      </c>
      <c r="X5578" s="11">
        <f t="shared" si="7123"/>
        <v>0.20000000000000284</v>
      </c>
      <c r="Y5578" s="14">
        <v>121</v>
      </c>
      <c r="Z5578" s="5">
        <v>89.26</v>
      </c>
      <c r="AA5578" s="5">
        <v>94.65</v>
      </c>
      <c r="AB5578" s="72">
        <f t="shared" si="7081"/>
        <v>-5.3900000000000006</v>
      </c>
      <c r="AC5578" s="36"/>
    </row>
    <row r="5579" spans="1:29" ht="15.75" x14ac:dyDescent="0.25">
      <c r="A5579" s="53">
        <v>7302008</v>
      </c>
      <c r="B5579" s="89" t="s">
        <v>2705</v>
      </c>
      <c r="C5579" s="53" t="s">
        <v>287</v>
      </c>
      <c r="D5579" s="49" t="s">
        <v>2498</v>
      </c>
      <c r="E5579" s="34" t="str">
        <f>M5578</f>
        <v>Achieving School</v>
      </c>
      <c r="F5579" s="65" t="s">
        <v>2484</v>
      </c>
      <c r="G5579" s="62"/>
      <c r="H5579" s="13" t="str">
        <f>IF(V5580&gt;94,"Met",IF(X5580="--","n/a",IF(X5580&gt;=0,"Met","Did Not Meet")))</f>
        <v>Did Not Meet</v>
      </c>
      <c r="I5579" s="13" t="str">
        <f>IF(V5581&gt;94,"Met",IF(X5581="--","n/a",IF(X5581&gt;=0,"Met","Did Not Meet")))</f>
        <v>Did Not Meet</v>
      </c>
      <c r="K5579" s="13" t="str">
        <f>IF(Z5580&gt;94,"Met",IF(AB5580="--","n/a",IF(AB5580&gt;=0,"Met","Did Not Meet")))</f>
        <v>Did Not Meet</v>
      </c>
      <c r="L5579" s="13" t="str">
        <f>IF(Z5581&gt;94,"Met",IF(AB5581="--","n/a",IF(AB5581&gt;=0,"Met","Did Not Meet")))</f>
        <v>Did Not Meet</v>
      </c>
      <c r="M5579" s="1" t="s">
        <v>4</v>
      </c>
      <c r="N5579" s="14" t="s">
        <v>2501</v>
      </c>
      <c r="O5579" s="5"/>
      <c r="P5579" s="44" t="str">
        <f t="shared" ref="P5579" si="7134">IF(K5580="Yes",IF(L5580="Yes","Yes","No"),"No")</f>
        <v>No</v>
      </c>
      <c r="Q5579" s="94" t="s">
        <v>2759</v>
      </c>
      <c r="R5579" s="5" t="s">
        <v>1</v>
      </c>
      <c r="S5579" s="1" t="s">
        <v>2</v>
      </c>
      <c r="T5579" s="1" t="s">
        <v>7</v>
      </c>
      <c r="U5579" s="5">
        <v>145</v>
      </c>
      <c r="V5579" s="1">
        <v>82.07</v>
      </c>
      <c r="W5579" s="1">
        <v>80.459999999999994</v>
      </c>
      <c r="X5579" s="9">
        <f t="shared" si="7123"/>
        <v>1.6099999999999994</v>
      </c>
      <c r="Y5579" s="14">
        <v>66</v>
      </c>
      <c r="Z5579" s="1">
        <v>83.33</v>
      </c>
      <c r="AA5579" s="1">
        <v>91.92</v>
      </c>
      <c r="AB5579" s="72">
        <f t="shared" si="7081"/>
        <v>-8.5900000000000034</v>
      </c>
      <c r="AC5579" s="53"/>
    </row>
    <row r="5580" spans="1:29" ht="15" customHeight="1" x14ac:dyDescent="0.25">
      <c r="A5580" s="53">
        <v>7302008</v>
      </c>
      <c r="B5580" s="89" t="s">
        <v>2705</v>
      </c>
      <c r="C5580" s="53" t="s">
        <v>287</v>
      </c>
      <c r="D5580" s="49" t="s">
        <v>2499</v>
      </c>
      <c r="E5580" s="35" t="str">
        <f>VLOOKUP('2012 Accountability Database'!$A5578,'2011 AYP'!A$2:B$1072,2)</f>
        <v xml:space="preserve"> MS (Met Standards)</v>
      </c>
      <c r="F5580" s="66"/>
      <c r="G5580" s="63" t="s">
        <v>2485</v>
      </c>
      <c r="H5580" s="60" t="str">
        <f t="shared" ref="H5580:I5580" si="7135">IF(H5578="Met","Yes",IF(H5579="Met","Yes","No"))</f>
        <v>Yes</v>
      </c>
      <c r="I5580" s="60" t="str">
        <f t="shared" si="7135"/>
        <v>Yes</v>
      </c>
      <c r="J5580" s="42"/>
      <c r="K5580" s="60" t="str">
        <f t="shared" ref="K5580:L5580" si="7136">IF(K5578="Met","Yes",IF(K5579="Met","Yes","No"))</f>
        <v>No</v>
      </c>
      <c r="L5580" s="60" t="str">
        <f t="shared" si="7136"/>
        <v>No</v>
      </c>
      <c r="M5580" s="5" t="s">
        <v>4</v>
      </c>
      <c r="N5580" s="14" t="s">
        <v>2503</v>
      </c>
      <c r="O5580" s="5"/>
      <c r="P5580" s="44" t="str">
        <f t="shared" ref="P5580" si="7137">IF(H5584="Yes",IF(I5584="Yes","Yes","No"),"No")</f>
        <v>Yes</v>
      </c>
      <c r="Q5580" s="108" t="s">
        <v>2758</v>
      </c>
      <c r="R5580" s="5" t="s">
        <v>1</v>
      </c>
      <c r="S5580" s="5" t="s">
        <v>5</v>
      </c>
      <c r="T5580" s="5" t="s">
        <v>3</v>
      </c>
      <c r="U5580" s="5">
        <v>780</v>
      </c>
      <c r="V5580" s="5">
        <v>83.85</v>
      </c>
      <c r="W5580" s="5">
        <v>87.8</v>
      </c>
      <c r="X5580" s="8">
        <f t="shared" si="7123"/>
        <v>-3.9500000000000028</v>
      </c>
      <c r="Y5580" s="14">
        <v>390</v>
      </c>
      <c r="Z5580" s="5">
        <v>87.95</v>
      </c>
      <c r="AA5580" s="5">
        <v>94.65</v>
      </c>
      <c r="AB5580" s="72">
        <f t="shared" si="7081"/>
        <v>-6.7000000000000028</v>
      </c>
      <c r="AC5580" s="53"/>
    </row>
    <row r="5581" spans="1:29" x14ac:dyDescent="0.25">
      <c r="A5581" s="53">
        <v>7302008</v>
      </c>
      <c r="B5581" s="89" t="s">
        <v>2705</v>
      </c>
      <c r="C5581" s="53" t="s">
        <v>287</v>
      </c>
      <c r="D5581" s="49" t="s">
        <v>2507</v>
      </c>
      <c r="E5581" s="47">
        <f>VLOOKUP('2012 Accountability Database'!A5578,Dems1112!$A$2:$G$1082,3)</f>
        <v>7.0000000000000007E-2</v>
      </c>
      <c r="F5581" s="66"/>
      <c r="G5581" s="52"/>
      <c r="M5581" s="1" t="s">
        <v>4</v>
      </c>
      <c r="N5581" s="14" t="s">
        <v>2504</v>
      </c>
      <c r="O5581" s="5"/>
      <c r="P5581" s="44" t="str">
        <f t="shared" ref="P5581" si="7138">IF(K5584="Yes",IF(L5584="Yes","Yes","No"),"No")</f>
        <v>No</v>
      </c>
      <c r="Q5581" s="108"/>
      <c r="R5581" s="5" t="s">
        <v>1</v>
      </c>
      <c r="S5581" s="1" t="s">
        <v>5</v>
      </c>
      <c r="T5581" s="1" t="s">
        <v>7</v>
      </c>
      <c r="U5581" s="5">
        <v>432</v>
      </c>
      <c r="V5581" s="1">
        <v>75.930000000000007</v>
      </c>
      <c r="W5581" s="1">
        <v>80.459999999999994</v>
      </c>
      <c r="X5581" s="6">
        <f t="shared" si="7123"/>
        <v>-4.5299999999999869</v>
      </c>
      <c r="Y5581" s="14">
        <v>210</v>
      </c>
      <c r="Z5581" s="1">
        <v>84.29</v>
      </c>
      <c r="AA5581" s="1">
        <v>91.92</v>
      </c>
      <c r="AB5581" s="72">
        <f t="shared" si="7081"/>
        <v>-7.6299999999999955</v>
      </c>
      <c r="AC5581" s="53"/>
    </row>
    <row r="5582" spans="1:29" x14ac:dyDescent="0.25">
      <c r="A5582" s="53">
        <v>7302008</v>
      </c>
      <c r="B5582" s="89" t="s">
        <v>2705</v>
      </c>
      <c r="C5582" s="53" t="s">
        <v>287</v>
      </c>
      <c r="D5582" s="50" t="s">
        <v>2508</v>
      </c>
      <c r="E5582" s="47">
        <f>VLOOKUP('2012 Accountability Database'!A5578,Dems1112!$A$2:$G$1082,4)</f>
        <v>0.55000000000000004</v>
      </c>
      <c r="F5582" s="65" t="s">
        <v>2486</v>
      </c>
      <c r="G5582" s="62"/>
      <c r="H5582" s="13" t="str">
        <f>IF(V5582&gt;94,"Met",IF(X5582="--","n/a",IF(X5582&gt;=0,"Met","Did Not Meet")))</f>
        <v>Met</v>
      </c>
      <c r="I5582" s="13" t="str">
        <f>IF(V5583&gt;94,"Met",IF(X5583="--","n/a",IF(X5583&gt;=0,"Met","Did Not Meet")))</f>
        <v>Met</v>
      </c>
      <c r="J5582" s="13"/>
      <c r="K5582" s="13" t="str">
        <f>IF(Z5582&gt;94,"Met",IF(AB5582="--","n/a",IF(AB5582&gt;=0,"Met","Did Not Meet")))</f>
        <v>Did Not Meet</v>
      </c>
      <c r="L5582" s="13" t="str">
        <f>IF(Z5583&gt;94,"Met",IF(AB5583="--","n/a",IF(AB5583&gt;=0,"Met","Did Not Meet")))</f>
        <v>Did Not Meet</v>
      </c>
      <c r="M5582" s="1" t="s">
        <v>4</v>
      </c>
      <c r="N5582" s="68" t="s">
        <v>2497</v>
      </c>
      <c r="O5582" s="35"/>
      <c r="P5582" s="44"/>
      <c r="Q5582" s="108"/>
      <c r="R5582" s="5" t="s">
        <v>6</v>
      </c>
      <c r="S5582" s="1" t="s">
        <v>2</v>
      </c>
      <c r="T5582" s="1" t="s">
        <v>3</v>
      </c>
      <c r="U5582" s="5">
        <v>250</v>
      </c>
      <c r="V5582" s="1">
        <v>96</v>
      </c>
      <c r="W5582" s="1">
        <v>91.63</v>
      </c>
      <c r="X5582" s="9">
        <f t="shared" si="7123"/>
        <v>4.3700000000000045</v>
      </c>
      <c r="Y5582" s="14">
        <v>121</v>
      </c>
      <c r="Z5582" s="1">
        <v>67.77</v>
      </c>
      <c r="AA5582" s="1">
        <v>79.260000000000005</v>
      </c>
      <c r="AB5582" s="72">
        <f t="shared" si="7081"/>
        <v>-11.490000000000009</v>
      </c>
      <c r="AC5582" s="53"/>
    </row>
    <row r="5583" spans="1:29" x14ac:dyDescent="0.25">
      <c r="A5583" s="53">
        <v>7302008</v>
      </c>
      <c r="B5583" s="89" t="s">
        <v>2705</v>
      </c>
      <c r="C5583" s="53" t="s">
        <v>287</v>
      </c>
      <c r="D5583" s="50" t="s">
        <v>974</v>
      </c>
      <c r="E5583" s="47" t="str">
        <f>VLOOKUP('2012 Accountability Database'!A5578,Dems1112!$A$2:$G$1082,5)</f>
        <v>P-4</v>
      </c>
      <c r="F5583" s="65" t="s">
        <v>2487</v>
      </c>
      <c r="G5583" s="62"/>
      <c r="H5583" s="13" t="str">
        <f>IF(V5584&gt;94,"Met",IF(X5584="--","n/a",IF(X5584&gt;=0,"Met","Did Not Meet")))</f>
        <v>Did Not Meet</v>
      </c>
      <c r="I5583" s="13" t="str">
        <f>IF(V5585&gt;94,"Met",IF(X5585="--","n/a",IF(X5585&gt;=0,"Met","Did Not Meet")))</f>
        <v>Did Not Meet</v>
      </c>
      <c r="J5583" s="13"/>
      <c r="K5583" s="13" t="str">
        <f>IF(Z5584&gt;94,"Met",IF(AB5584="--","n/a",IF(AB5584&gt;=0,"Met","Did Not Meet")))</f>
        <v>Did Not Meet</v>
      </c>
      <c r="L5583" s="13" t="str">
        <f>IF(Z5585&gt;94,"Met",IF(AB5585="--","n/a",IF(AB5585&gt;=0,"Met","Did Not Meet")))</f>
        <v>Did Not Meet</v>
      </c>
      <c r="M5583" s="5" t="s">
        <v>4</v>
      </c>
      <c r="N5583" s="14"/>
      <c r="O5583" s="35" t="s">
        <v>2506</v>
      </c>
      <c r="P5583" s="83" t="str">
        <f t="shared" ref="P5583" si="7139">IF(P5578="No"," ", IF(P5580="No"," ",IF(P5579="No", " ",IF(P5581="No"," ","X"))))</f>
        <v xml:space="preserve"> </v>
      </c>
      <c r="Q5583" s="108"/>
      <c r="R5583" s="5" t="s">
        <v>6</v>
      </c>
      <c r="S5583" s="5" t="s">
        <v>2</v>
      </c>
      <c r="T5583" s="5" t="s">
        <v>7</v>
      </c>
      <c r="U5583" s="5">
        <v>145</v>
      </c>
      <c r="V5583" s="5">
        <v>93.79</v>
      </c>
      <c r="W5583" s="5">
        <v>87.19</v>
      </c>
      <c r="X5583" s="11">
        <f t="shared" si="7123"/>
        <v>6.6000000000000085</v>
      </c>
      <c r="Y5583" s="14">
        <v>66</v>
      </c>
      <c r="Z5583" s="5">
        <v>63.64</v>
      </c>
      <c r="AA5583" s="5">
        <v>73.040000000000006</v>
      </c>
      <c r="AB5583" s="72">
        <f t="shared" si="7081"/>
        <v>-9.4000000000000057</v>
      </c>
      <c r="AC5583" s="53"/>
    </row>
    <row r="5584" spans="1:29" ht="15.75" x14ac:dyDescent="0.25">
      <c r="A5584" s="53">
        <v>7302008</v>
      </c>
      <c r="B5584" s="89" t="s">
        <v>2705</v>
      </c>
      <c r="C5584" s="53" t="s">
        <v>287</v>
      </c>
      <c r="D5584" s="50" t="s">
        <v>975</v>
      </c>
      <c r="E5584" s="48" t="str">
        <f>VLOOKUP('2012 Accountability Database'!A5578,Dems1112!$A$2:$G$1082,6)</f>
        <v>2 (Northeast AR)</v>
      </c>
      <c r="F5584" s="66"/>
      <c r="G5584" s="63" t="s">
        <v>2488</v>
      </c>
      <c r="H5584" s="61" t="str">
        <f t="shared" ref="H5584:I5584" si="7140">IF(H5582="Met","Yes",IF(H5583="Met","Yes","No"))</f>
        <v>Yes</v>
      </c>
      <c r="I5584" s="61" t="str">
        <f t="shared" si="7140"/>
        <v>Yes</v>
      </c>
      <c r="J5584" s="55"/>
      <c r="K5584" s="61" t="str">
        <f t="shared" ref="K5584:L5584" si="7141">IF(K5582="Met","Yes",IF(K5583="Met","Yes","No"))</f>
        <v>No</v>
      </c>
      <c r="L5584" s="61" t="str">
        <f t="shared" si="7141"/>
        <v>No</v>
      </c>
      <c r="M5584" s="5" t="s">
        <v>4</v>
      </c>
      <c r="N5584" s="14"/>
      <c r="O5584" s="35" t="s">
        <v>2505</v>
      </c>
      <c r="P5584" s="83" t="str">
        <f t="shared" ref="P5584" si="7142">IF(P5583="X"," ",IF(P5585="X"," ","X"))</f>
        <v>X</v>
      </c>
      <c r="Q5584" s="94" t="s">
        <v>2759</v>
      </c>
      <c r="R5584" s="5" t="s">
        <v>6</v>
      </c>
      <c r="S5584" s="5" t="s">
        <v>5</v>
      </c>
      <c r="T5584" s="5" t="s">
        <v>3</v>
      </c>
      <c r="U5584" s="5">
        <v>780</v>
      </c>
      <c r="V5584" s="5">
        <v>91.03</v>
      </c>
      <c r="W5584" s="5">
        <v>91.63</v>
      </c>
      <c r="X5584" s="8">
        <f t="shared" si="7123"/>
        <v>-0.59999999999999432</v>
      </c>
      <c r="Y5584" s="14">
        <v>390</v>
      </c>
      <c r="Z5584" s="5">
        <v>73.33</v>
      </c>
      <c r="AA5584" s="5">
        <v>79.260000000000005</v>
      </c>
      <c r="AB5584" s="72">
        <f t="shared" si="7081"/>
        <v>-5.9300000000000068</v>
      </c>
      <c r="AC5584" s="53"/>
    </row>
    <row r="5585" spans="1:29" x14ac:dyDescent="0.25">
      <c r="A5585" s="54">
        <v>7302008</v>
      </c>
      <c r="B5585" s="90" t="s">
        <v>2705</v>
      </c>
      <c r="C5585" s="54" t="s">
        <v>287</v>
      </c>
      <c r="D5585" s="4"/>
      <c r="E5585" s="4"/>
      <c r="F5585" s="67"/>
      <c r="G5585" s="64"/>
      <c r="H5585" s="43"/>
      <c r="I5585" s="43"/>
      <c r="J5585" s="43"/>
      <c r="K5585" s="43"/>
      <c r="L5585" s="43"/>
      <c r="M5585" s="4" t="s">
        <v>4</v>
      </c>
      <c r="N5585" s="15"/>
      <c r="O5585" s="38" t="s">
        <v>2482</v>
      </c>
      <c r="P5585" s="84" t="str">
        <f>IF(E5579="Achieving School"," ","X")</f>
        <v xml:space="preserve"> </v>
      </c>
      <c r="Q5585" s="91"/>
      <c r="R5585" s="4" t="s">
        <v>6</v>
      </c>
      <c r="S5585" s="4" t="s">
        <v>5</v>
      </c>
      <c r="T5585" s="4" t="s">
        <v>7</v>
      </c>
      <c r="U5585" s="4">
        <v>432</v>
      </c>
      <c r="V5585" s="4">
        <v>86.34</v>
      </c>
      <c r="W5585" s="4">
        <v>87.19</v>
      </c>
      <c r="X5585" s="7">
        <f t="shared" si="7123"/>
        <v>-0.84999999999999432</v>
      </c>
      <c r="Y5585" s="15">
        <v>210</v>
      </c>
      <c r="Z5585" s="4">
        <v>69.52</v>
      </c>
      <c r="AA5585" s="4">
        <v>73.040000000000006</v>
      </c>
      <c r="AB5585" s="73">
        <f t="shared" si="7081"/>
        <v>-3.5200000000000102</v>
      </c>
      <c r="AC5585" s="54"/>
    </row>
    <row r="5586" spans="1:29" x14ac:dyDescent="0.25">
      <c r="A5586" s="1">
        <v>7302009</v>
      </c>
      <c r="B5586" s="87" t="s">
        <v>2705</v>
      </c>
      <c r="C5586" s="55" t="s">
        <v>288</v>
      </c>
      <c r="E5586" s="42"/>
      <c r="F5586" s="65" t="s">
        <v>2483</v>
      </c>
      <c r="G5586" s="62"/>
      <c r="H5586" s="37" t="str">
        <f>IF(V5586&gt;94,"Met",IF(X5586="--","n/a",IF(X5586&gt;=0,"Met","Did Not Meet")))</f>
        <v>Met</v>
      </c>
      <c r="I5586" s="37" t="str">
        <f>IF(V5587&gt;94,"Met",IF(X5587="--","n/a",IF(X5587&gt;=0,"Met","Did Not Meet")))</f>
        <v>Met</v>
      </c>
      <c r="K5586" s="13" t="str">
        <f>IF(Z5586&gt;94,"Met",IF(AB5586="--","n/a",IF(AB5586&gt;=0,"Met","Did Not Meet")))</f>
        <v>Met</v>
      </c>
      <c r="L5586" s="13" t="str">
        <f>IF(Z5587&gt;94,"Met",IF(AB5587="--","n/a",IF(AB5587&gt;=0,"Met","Did Not Meet")))</f>
        <v>Met</v>
      </c>
      <c r="M5586" s="1" t="s">
        <v>4</v>
      </c>
      <c r="N5586" s="14" t="s">
        <v>2502</v>
      </c>
      <c r="O5586" s="5"/>
      <c r="P5586" s="44" t="str">
        <f t="shared" ref="P5586" si="7143">IF(H5588="Yes",IF(I5588="Yes","Yes","No"),"No")</f>
        <v>Yes</v>
      </c>
      <c r="Q5586" s="93"/>
      <c r="R5586" s="5" t="s">
        <v>1</v>
      </c>
      <c r="S5586" s="1" t="s">
        <v>2</v>
      </c>
      <c r="T5586" s="1" t="s">
        <v>3</v>
      </c>
      <c r="U5586" s="5">
        <v>471</v>
      </c>
      <c r="V5586" s="1">
        <v>83.86</v>
      </c>
      <c r="W5586" s="1">
        <v>81.06</v>
      </c>
      <c r="X5586" s="9">
        <f t="shared" si="7123"/>
        <v>2.7999999999999972</v>
      </c>
      <c r="Y5586" s="14">
        <v>444</v>
      </c>
      <c r="Z5586" s="1">
        <v>85.36</v>
      </c>
      <c r="AA5586" s="1">
        <v>80.75</v>
      </c>
      <c r="AB5586" s="71">
        <f t="shared" si="7081"/>
        <v>4.6099999999999994</v>
      </c>
      <c r="AC5586" s="36"/>
    </row>
    <row r="5587" spans="1:29" ht="15.75" x14ac:dyDescent="0.25">
      <c r="A5587" s="53">
        <v>7302009</v>
      </c>
      <c r="B5587" s="89" t="s">
        <v>2705</v>
      </c>
      <c r="C5587" s="53" t="s">
        <v>288</v>
      </c>
      <c r="D5587" s="49" t="s">
        <v>2498</v>
      </c>
      <c r="E5587" s="34" t="str">
        <f>M5586</f>
        <v>Achieving School</v>
      </c>
      <c r="F5587" s="65" t="s">
        <v>2484</v>
      </c>
      <c r="G5587" s="62"/>
      <c r="H5587" s="13" t="str">
        <f>IF(V5588&gt;94,"Met",IF(X5588="--","n/a",IF(X5588&gt;=0,"Met","Did Not Meet")))</f>
        <v>Did Not Meet</v>
      </c>
      <c r="I5587" s="13" t="str">
        <f>IF(V5589&gt;94,"Met",IF(X5589="--","n/a",IF(X5589&gt;=0,"Met","Did Not Meet")))</f>
        <v>Did Not Meet</v>
      </c>
      <c r="K5587" s="13" t="str">
        <f>IF(Z5588&gt;94,"Met",IF(AB5588="--","n/a",IF(AB5588&gt;=0,"Met","Did Not Meet")))</f>
        <v>Did Not Meet</v>
      </c>
      <c r="L5587" s="13" t="str">
        <f>IF(Z5589&gt;94,"Met",IF(AB5589="--","n/a",IF(AB5589&gt;=0,"Met","Did Not Meet")))</f>
        <v>Did Not Meet</v>
      </c>
      <c r="M5587" s="1" t="s">
        <v>4</v>
      </c>
      <c r="N5587" s="14" t="s">
        <v>2501</v>
      </c>
      <c r="O5587" s="5"/>
      <c r="P5587" s="44" t="str">
        <f t="shared" ref="P5587" si="7144">IF(K5588="Yes",IF(L5588="Yes","Yes","No"),"No")</f>
        <v>Yes</v>
      </c>
      <c r="Q5587" s="94" t="s">
        <v>2759</v>
      </c>
      <c r="R5587" s="5" t="s">
        <v>1</v>
      </c>
      <c r="S5587" s="1" t="s">
        <v>2</v>
      </c>
      <c r="T5587" s="1" t="s">
        <v>7</v>
      </c>
      <c r="U5587" s="5">
        <v>246</v>
      </c>
      <c r="V5587" s="1">
        <v>73.98</v>
      </c>
      <c r="W5587" s="1">
        <v>72.11</v>
      </c>
      <c r="X5587" s="9">
        <f t="shared" si="7123"/>
        <v>1.8700000000000045</v>
      </c>
      <c r="Y5587" s="14">
        <v>225</v>
      </c>
      <c r="Z5587" s="1">
        <v>76</v>
      </c>
      <c r="AA5587" s="1">
        <v>71.27</v>
      </c>
      <c r="AB5587" s="71">
        <f t="shared" si="7081"/>
        <v>4.730000000000004</v>
      </c>
      <c r="AC5587" s="53"/>
    </row>
    <row r="5588" spans="1:29" ht="15" customHeight="1" x14ac:dyDescent="0.25">
      <c r="A5588" s="53">
        <v>7302009</v>
      </c>
      <c r="B5588" s="89" t="s">
        <v>2705</v>
      </c>
      <c r="C5588" s="53" t="s">
        <v>288</v>
      </c>
      <c r="D5588" s="49" t="s">
        <v>2499</v>
      </c>
      <c r="E5588" s="35" t="str">
        <f>VLOOKUP('2012 Accountability Database'!$A5586,'2011 AYP'!A$2:B$1072,2)</f>
        <v>SI_3 (School Improvement Year 3)</v>
      </c>
      <c r="F5588" s="66"/>
      <c r="G5588" s="63" t="s">
        <v>2485</v>
      </c>
      <c r="H5588" s="60" t="str">
        <f t="shared" ref="H5588:I5588" si="7145">IF(H5586="Met","Yes",IF(H5587="Met","Yes","No"))</f>
        <v>Yes</v>
      </c>
      <c r="I5588" s="60" t="str">
        <f t="shared" si="7145"/>
        <v>Yes</v>
      </c>
      <c r="J5588" s="42"/>
      <c r="K5588" s="60" t="str">
        <f t="shared" ref="K5588:L5588" si="7146">IF(K5586="Met","Yes",IF(K5587="Met","Yes","No"))</f>
        <v>Yes</v>
      </c>
      <c r="L5588" s="60" t="str">
        <f t="shared" si="7146"/>
        <v>Yes</v>
      </c>
      <c r="M5588" s="1" t="s">
        <v>4</v>
      </c>
      <c r="N5588" s="14" t="s">
        <v>2503</v>
      </c>
      <c r="O5588" s="5"/>
      <c r="P5588" s="44" t="str">
        <f t="shared" ref="P5588" si="7147">IF(H5592="Yes",IF(I5592="Yes","Yes","No"),"No")</f>
        <v>Yes</v>
      </c>
      <c r="Q5588" s="108" t="s">
        <v>2758</v>
      </c>
      <c r="R5588" s="5" t="s">
        <v>1</v>
      </c>
      <c r="S5588" s="1" t="s">
        <v>5</v>
      </c>
      <c r="T5588" s="1" t="s">
        <v>3</v>
      </c>
      <c r="U5588" s="5">
        <v>1366</v>
      </c>
      <c r="V5588" s="1">
        <v>79.94</v>
      </c>
      <c r="W5588" s="1">
        <v>81.06</v>
      </c>
      <c r="X5588" s="6">
        <f t="shared" si="7123"/>
        <v>-1.1200000000000045</v>
      </c>
      <c r="Y5588" s="14">
        <v>1306</v>
      </c>
      <c r="Z5588" s="1">
        <v>80.63</v>
      </c>
      <c r="AA5588" s="1">
        <v>80.75</v>
      </c>
      <c r="AB5588" s="72">
        <f t="shared" si="7081"/>
        <v>-0.12000000000000455</v>
      </c>
      <c r="AC5588" s="53"/>
    </row>
    <row r="5589" spans="1:29" x14ac:dyDescent="0.25">
      <c r="A5589" s="53">
        <v>7302009</v>
      </c>
      <c r="B5589" s="89" t="s">
        <v>2705</v>
      </c>
      <c r="C5589" s="53" t="s">
        <v>288</v>
      </c>
      <c r="D5589" s="49" t="s">
        <v>2507</v>
      </c>
      <c r="E5589" s="47">
        <f>VLOOKUP('2012 Accountability Database'!A5586,Dems1112!$A$2:$G$1082,3)</f>
        <v>0.08</v>
      </c>
      <c r="F5589" s="66"/>
      <c r="G5589" s="52"/>
      <c r="M5589" s="5" t="s">
        <v>4</v>
      </c>
      <c r="N5589" s="14" t="s">
        <v>2504</v>
      </c>
      <c r="O5589" s="5"/>
      <c r="P5589" s="44" t="str">
        <f t="shared" ref="P5589" si="7148">IF(K5592="Yes",IF(L5592="Yes","Yes","No"),"No")</f>
        <v>Yes</v>
      </c>
      <c r="Q5589" s="108"/>
      <c r="R5589" s="5" t="s">
        <v>1</v>
      </c>
      <c r="S5589" s="5" t="s">
        <v>5</v>
      </c>
      <c r="T5589" s="5" t="s">
        <v>7</v>
      </c>
      <c r="U5589" s="5">
        <v>713</v>
      </c>
      <c r="V5589" s="5">
        <v>69.42</v>
      </c>
      <c r="W5589" s="5">
        <v>72.11</v>
      </c>
      <c r="X5589" s="8">
        <f t="shared" si="7123"/>
        <v>-2.6899999999999977</v>
      </c>
      <c r="Y5589" s="14">
        <v>667</v>
      </c>
      <c r="Z5589" s="5">
        <v>70.010000000000005</v>
      </c>
      <c r="AA5589" s="5">
        <v>71.27</v>
      </c>
      <c r="AB5589" s="72">
        <f t="shared" si="7081"/>
        <v>-1.2599999999999909</v>
      </c>
      <c r="AC5589" s="53"/>
    </row>
    <row r="5590" spans="1:29" x14ac:dyDescent="0.25">
      <c r="A5590" s="53">
        <v>7302009</v>
      </c>
      <c r="B5590" s="89" t="s">
        <v>2705</v>
      </c>
      <c r="C5590" s="53" t="s">
        <v>288</v>
      </c>
      <c r="D5590" s="50" t="s">
        <v>2508</v>
      </c>
      <c r="E5590" s="47">
        <f>VLOOKUP('2012 Accountability Database'!A5586,Dems1112!$A$2:$G$1082,4)</f>
        <v>0.48</v>
      </c>
      <c r="F5590" s="65" t="s">
        <v>2486</v>
      </c>
      <c r="G5590" s="62"/>
      <c r="H5590" s="13" t="str">
        <f>IF(V5590&gt;94,"Met",IF(X5590="--","n/a",IF(X5590&gt;=0,"Met","Did Not Meet")))</f>
        <v>Met</v>
      </c>
      <c r="I5590" s="13" t="str">
        <f>IF(V5591&gt;94,"Met",IF(X5591="--","n/a",IF(X5591&gt;=0,"Met","Did Not Meet")))</f>
        <v>Met</v>
      </c>
      <c r="J5590" s="13"/>
      <c r="K5590" s="13" t="str">
        <f>IF(Z5590&gt;94,"Met",IF(AB5590="--","n/a",IF(AB5590&gt;=0,"Met","Did Not Meet")))</f>
        <v>Met</v>
      </c>
      <c r="L5590" s="13" t="str">
        <f>IF(Z5591&gt;94,"Met",IF(AB5591="--","n/a",IF(AB5591&gt;=0,"Met","Did Not Meet")))</f>
        <v>Met</v>
      </c>
      <c r="M5590" s="5" t="s">
        <v>4</v>
      </c>
      <c r="N5590" s="68" t="s">
        <v>2497</v>
      </c>
      <c r="O5590" s="35"/>
      <c r="P5590" s="44"/>
      <c r="Q5590" s="108"/>
      <c r="R5590" s="5" t="s">
        <v>6</v>
      </c>
      <c r="S5590" s="5" t="s">
        <v>2</v>
      </c>
      <c r="T5590" s="5" t="s">
        <v>3</v>
      </c>
      <c r="U5590" s="5">
        <v>526</v>
      </c>
      <c r="V5590" s="5">
        <v>83.27</v>
      </c>
      <c r="W5590" s="5">
        <v>78.3</v>
      </c>
      <c r="X5590" s="11">
        <f t="shared" si="7123"/>
        <v>4.9699999999999989</v>
      </c>
      <c r="Y5590" s="14">
        <v>444</v>
      </c>
      <c r="Z5590" s="5">
        <v>80.86</v>
      </c>
      <c r="AA5590" s="5">
        <v>72.37</v>
      </c>
      <c r="AB5590" s="71">
        <f t="shared" si="7081"/>
        <v>8.4899999999999949</v>
      </c>
      <c r="AC5590" s="53"/>
    </row>
    <row r="5591" spans="1:29" x14ac:dyDescent="0.25">
      <c r="A5591" s="53">
        <v>7302009</v>
      </c>
      <c r="B5591" s="89" t="s">
        <v>2705</v>
      </c>
      <c r="C5591" s="53" t="s">
        <v>288</v>
      </c>
      <c r="D5591" s="50" t="s">
        <v>974</v>
      </c>
      <c r="E5591" s="47" t="str">
        <f>VLOOKUP('2012 Accountability Database'!A5586,Dems1112!$A$2:$G$1082,5)</f>
        <v>7-8</v>
      </c>
      <c r="F5591" s="65" t="s">
        <v>2487</v>
      </c>
      <c r="G5591" s="62"/>
      <c r="H5591" s="13" t="str">
        <f>IF(V5592&gt;94,"Met",IF(X5592="--","n/a",IF(X5592&gt;=0,"Met","Did Not Meet")))</f>
        <v>Met</v>
      </c>
      <c r="I5591" s="13" t="str">
        <f>IF(V5593&gt;94,"Met",IF(X5593="--","n/a",IF(X5593&gt;=0,"Met","Did Not Meet")))</f>
        <v>Did Not Meet</v>
      </c>
      <c r="J5591" s="13"/>
      <c r="K5591" s="13" t="str">
        <f>IF(Z5592&gt;94,"Met",IF(AB5592="--","n/a",IF(AB5592&gt;=0,"Met","Did Not Meet")))</f>
        <v>Met</v>
      </c>
      <c r="L5591" s="13" t="str">
        <f>IF(Z5593&gt;94,"Met",IF(AB5593="--","n/a",IF(AB5593&gt;=0,"Met","Did Not Meet")))</f>
        <v>Met</v>
      </c>
      <c r="M5591" s="5" t="s">
        <v>4</v>
      </c>
      <c r="N5591" s="14"/>
      <c r="O5591" s="35" t="s">
        <v>2506</v>
      </c>
      <c r="P5591" s="83" t="str">
        <f t="shared" ref="P5591" si="7149">IF(P5586="No"," ", IF(P5588="No"," ",IF(P5587="No", " ",IF(P5589="No"," ","X"))))</f>
        <v>X</v>
      </c>
      <c r="Q5591" s="108"/>
      <c r="R5591" s="5" t="s">
        <v>6</v>
      </c>
      <c r="S5591" s="5" t="s">
        <v>2</v>
      </c>
      <c r="T5591" s="5" t="s">
        <v>7</v>
      </c>
      <c r="U5591" s="5">
        <v>260</v>
      </c>
      <c r="V5591" s="5">
        <v>72.69</v>
      </c>
      <c r="W5591" s="5">
        <v>70.23</v>
      </c>
      <c r="X5591" s="11">
        <f t="shared" si="7123"/>
        <v>2.4599999999999937</v>
      </c>
      <c r="Y5591" s="14">
        <v>225</v>
      </c>
      <c r="Z5591" s="5">
        <v>68.89</v>
      </c>
      <c r="AA5591" s="5">
        <v>63.67</v>
      </c>
      <c r="AB5591" s="71">
        <f t="shared" si="7081"/>
        <v>5.2199999999999989</v>
      </c>
      <c r="AC5591" s="53"/>
    </row>
    <row r="5592" spans="1:29" ht="15.75" x14ac:dyDescent="0.25">
      <c r="A5592" s="53">
        <v>7302009</v>
      </c>
      <c r="B5592" s="89" t="s">
        <v>2705</v>
      </c>
      <c r="C5592" s="53" t="s">
        <v>288</v>
      </c>
      <c r="D5592" s="50" t="s">
        <v>975</v>
      </c>
      <c r="E5592" s="48" t="str">
        <f>VLOOKUP('2012 Accountability Database'!A5586,Dems1112!$A$2:$G$1082,6)</f>
        <v>2 (Northeast AR)</v>
      </c>
      <c r="F5592" s="66"/>
      <c r="G5592" s="63" t="s">
        <v>2488</v>
      </c>
      <c r="H5592" s="61" t="str">
        <f t="shared" ref="H5592:I5592" si="7150">IF(H5590="Met","Yes",IF(H5591="Met","Yes","No"))</f>
        <v>Yes</v>
      </c>
      <c r="I5592" s="61" t="str">
        <f t="shared" si="7150"/>
        <v>Yes</v>
      </c>
      <c r="J5592" s="55"/>
      <c r="K5592" s="61" t="str">
        <f t="shared" ref="K5592:L5592" si="7151">IF(K5590="Met","Yes",IF(K5591="Met","Yes","No"))</f>
        <v>Yes</v>
      </c>
      <c r="L5592" s="61" t="str">
        <f t="shared" si="7151"/>
        <v>Yes</v>
      </c>
      <c r="M5592" s="1" t="s">
        <v>4</v>
      </c>
      <c r="N5592" s="14"/>
      <c r="O5592" s="35" t="s">
        <v>2505</v>
      </c>
      <c r="P5592" s="83" t="str">
        <f t="shared" ref="P5592" si="7152">IF(P5591="X"," ",IF(P5593="X"," ","X"))</f>
        <v xml:space="preserve"> </v>
      </c>
      <c r="Q5592" s="94" t="s">
        <v>2759</v>
      </c>
      <c r="R5592" s="5" t="s">
        <v>6</v>
      </c>
      <c r="S5592" s="1" t="s">
        <v>5</v>
      </c>
      <c r="T5592" s="1" t="s">
        <v>3</v>
      </c>
      <c r="U5592" s="5">
        <v>1691</v>
      </c>
      <c r="V5592" s="1">
        <v>78.709999999999994</v>
      </c>
      <c r="W5592" s="1">
        <v>78.3</v>
      </c>
      <c r="X5592" s="9">
        <f t="shared" si="7123"/>
        <v>0.40999999999999659</v>
      </c>
      <c r="Y5592" s="14">
        <v>1306</v>
      </c>
      <c r="Z5592" s="1">
        <v>75.040000000000006</v>
      </c>
      <c r="AA5592" s="1">
        <v>72.37</v>
      </c>
      <c r="AB5592" s="71">
        <f t="shared" si="7081"/>
        <v>2.6700000000000017</v>
      </c>
      <c r="AC5592" s="53"/>
    </row>
    <row r="5593" spans="1:29" x14ac:dyDescent="0.25">
      <c r="A5593" s="54">
        <v>7302009</v>
      </c>
      <c r="B5593" s="90" t="s">
        <v>2705</v>
      </c>
      <c r="C5593" s="54" t="s">
        <v>288</v>
      </c>
      <c r="D5593" s="4"/>
      <c r="E5593" s="4"/>
      <c r="F5593" s="67"/>
      <c r="G5593" s="64"/>
      <c r="H5593" s="43"/>
      <c r="I5593" s="43"/>
      <c r="J5593" s="43"/>
      <c r="K5593" s="43"/>
      <c r="L5593" s="43"/>
      <c r="M5593" s="4" t="s">
        <v>4</v>
      </c>
      <c r="N5593" s="15"/>
      <c r="O5593" s="38" t="s">
        <v>2482</v>
      </c>
      <c r="P5593" s="84" t="str">
        <f>IF(E5587="Achieving School"," ","X")</f>
        <v xml:space="preserve"> </v>
      </c>
      <c r="Q5593" s="91"/>
      <c r="R5593" s="4" t="s">
        <v>6</v>
      </c>
      <c r="S5593" s="4" t="s">
        <v>5</v>
      </c>
      <c r="T5593" s="4" t="s">
        <v>7</v>
      </c>
      <c r="U5593" s="4">
        <v>831</v>
      </c>
      <c r="V5593" s="4">
        <v>68.95</v>
      </c>
      <c r="W5593" s="4">
        <v>70.23</v>
      </c>
      <c r="X5593" s="7">
        <f t="shared" si="7123"/>
        <v>-1.2800000000000011</v>
      </c>
      <c r="Y5593" s="15">
        <v>667</v>
      </c>
      <c r="Z5593" s="4">
        <v>63.87</v>
      </c>
      <c r="AA5593" s="4">
        <v>63.67</v>
      </c>
      <c r="AB5593" s="74">
        <f t="shared" si="7081"/>
        <v>0.19999999999999574</v>
      </c>
      <c r="AC5593" s="54"/>
    </row>
    <row r="5594" spans="1:29" x14ac:dyDescent="0.25">
      <c r="A5594" s="1">
        <v>7302011</v>
      </c>
      <c r="B5594" s="87" t="s">
        <v>2705</v>
      </c>
      <c r="C5594" s="55" t="s">
        <v>289</v>
      </c>
      <c r="E5594" s="42"/>
      <c r="F5594" s="65" t="s">
        <v>2483</v>
      </c>
      <c r="G5594" s="62"/>
      <c r="H5594" s="37" t="str">
        <f>IF(V5594&gt;94,"Met",IF(X5594="--","n/a",IF(X5594&gt;=0,"Met","Did Not Meet")))</f>
        <v>Met</v>
      </c>
      <c r="I5594" s="37" t="str">
        <f>IF(V5595&gt;94,"Met",IF(X5595="--","n/a",IF(X5595&gt;=0,"Met","Did Not Meet")))</f>
        <v>Met</v>
      </c>
      <c r="K5594" s="13" t="str">
        <f>IF(Z5594&gt;94,"Met",IF(AB5594="--","n/a",IF(AB5594&gt;=0,"Met","Did Not Meet")))</f>
        <v>Met</v>
      </c>
      <c r="L5594" s="13" t="str">
        <f>IF(Z5595&gt;94,"Met",IF(AB5595="--","n/a",IF(AB5595&gt;=0,"Met","Did Not Meet")))</f>
        <v>Met</v>
      </c>
      <c r="M5594" s="1" t="s">
        <v>9</v>
      </c>
      <c r="N5594" s="14" t="s">
        <v>2502</v>
      </c>
      <c r="O5594" s="5"/>
      <c r="P5594" s="44" t="str">
        <f t="shared" ref="P5594" si="7153">IF(H5596="Yes",IF(I5596="Yes","Yes","No"),"No")</f>
        <v>Yes</v>
      </c>
      <c r="Q5594" s="93"/>
      <c r="R5594" s="5" t="s">
        <v>1</v>
      </c>
      <c r="S5594" s="1" t="s">
        <v>2</v>
      </c>
      <c r="T5594" s="1" t="s">
        <v>3</v>
      </c>
      <c r="U5594" s="5">
        <v>478</v>
      </c>
      <c r="V5594" s="1">
        <v>83.47</v>
      </c>
      <c r="W5594" s="1">
        <v>81.63</v>
      </c>
      <c r="X5594" s="9">
        <f t="shared" si="7123"/>
        <v>1.8400000000000034</v>
      </c>
      <c r="Y5594" s="14">
        <v>464</v>
      </c>
      <c r="Z5594" s="1">
        <v>87.28</v>
      </c>
      <c r="AA5594" s="1">
        <v>80.28</v>
      </c>
      <c r="AB5594" s="71">
        <f t="shared" si="7081"/>
        <v>7</v>
      </c>
      <c r="AC5594" s="36"/>
    </row>
    <row r="5595" spans="1:29" ht="15.75" x14ac:dyDescent="0.25">
      <c r="A5595" s="53">
        <v>7302011</v>
      </c>
      <c r="B5595" s="89" t="s">
        <v>2705</v>
      </c>
      <c r="C5595" s="53" t="s">
        <v>289</v>
      </c>
      <c r="D5595" s="49" t="s">
        <v>2498</v>
      </c>
      <c r="E5595" s="34" t="str">
        <f>M5594</f>
        <v>Needs Improvement School</v>
      </c>
      <c r="F5595" s="65" t="s">
        <v>2484</v>
      </c>
      <c r="G5595" s="62"/>
      <c r="H5595" s="13" t="str">
        <f>IF(V5596&gt;94,"Met",IF(X5596="--","n/a",IF(X5596&gt;=0,"Met","Did Not Meet")))</f>
        <v>Did Not Meet</v>
      </c>
      <c r="I5595" s="13" t="str">
        <f>IF(V5597&gt;94,"Met",IF(X5597="--","n/a",IF(X5597&gt;=0,"Met","Did Not Meet")))</f>
        <v>Did Not Meet</v>
      </c>
      <c r="K5595" s="13" t="str">
        <f>IF(Z5596&gt;94,"Met",IF(AB5596="--","n/a",IF(AB5596&gt;=0,"Met","Did Not Meet")))</f>
        <v>Met</v>
      </c>
      <c r="L5595" s="13" t="str">
        <f>IF(Z5597&gt;94,"Met",IF(AB5597="--","n/a",IF(AB5597&gt;=0,"Met","Did Not Meet")))</f>
        <v>Met</v>
      </c>
      <c r="M5595" s="5" t="s">
        <v>9</v>
      </c>
      <c r="N5595" s="14" t="s">
        <v>2501</v>
      </c>
      <c r="O5595" s="5"/>
      <c r="P5595" s="44" t="str">
        <f t="shared" ref="P5595" si="7154">IF(K5596="Yes",IF(L5596="Yes","Yes","No"),"No")</f>
        <v>Yes</v>
      </c>
      <c r="Q5595" s="94" t="s">
        <v>2759</v>
      </c>
      <c r="R5595" s="5" t="s">
        <v>1</v>
      </c>
      <c r="S5595" s="5" t="s">
        <v>2</v>
      </c>
      <c r="T5595" s="5" t="s">
        <v>7</v>
      </c>
      <c r="U5595" s="5">
        <v>259</v>
      </c>
      <c r="V5595" s="5">
        <v>74.900000000000006</v>
      </c>
      <c r="W5595" s="5">
        <v>72.459999999999994</v>
      </c>
      <c r="X5595" s="11">
        <f t="shared" si="7123"/>
        <v>2.4400000000000119</v>
      </c>
      <c r="Y5595" s="14">
        <v>248</v>
      </c>
      <c r="Z5595" s="5">
        <v>79.84</v>
      </c>
      <c r="AA5595" s="5">
        <v>72.8</v>
      </c>
      <c r="AB5595" s="71">
        <f t="shared" si="7081"/>
        <v>7.0400000000000063</v>
      </c>
      <c r="AC5595" s="53"/>
    </row>
    <row r="5596" spans="1:29" ht="15" customHeight="1" x14ac:dyDescent="0.25">
      <c r="A5596" s="53">
        <v>7302011</v>
      </c>
      <c r="B5596" s="89" t="s">
        <v>2705</v>
      </c>
      <c r="C5596" s="53" t="s">
        <v>289</v>
      </c>
      <c r="D5596" s="49" t="s">
        <v>2499</v>
      </c>
      <c r="E5596" s="35" t="str">
        <f>VLOOKUP('2012 Accountability Database'!$A5594,'2011 AYP'!A$2:B$1072,2)</f>
        <v>SI_3 (School Improvement Year 3)</v>
      </c>
      <c r="F5596" s="66"/>
      <c r="G5596" s="63" t="s">
        <v>2485</v>
      </c>
      <c r="H5596" s="60" t="str">
        <f t="shared" ref="H5596:I5596" si="7155">IF(H5594="Met","Yes",IF(H5595="Met","Yes","No"))</f>
        <v>Yes</v>
      </c>
      <c r="I5596" s="60" t="str">
        <f t="shared" si="7155"/>
        <v>Yes</v>
      </c>
      <c r="J5596" s="42"/>
      <c r="K5596" s="60" t="str">
        <f t="shared" ref="K5596:L5596" si="7156">IF(K5594="Met","Yes",IF(K5595="Met","Yes","No"))</f>
        <v>Yes</v>
      </c>
      <c r="L5596" s="60" t="str">
        <f t="shared" si="7156"/>
        <v>Yes</v>
      </c>
      <c r="M5596" s="1" t="s">
        <v>9</v>
      </c>
      <c r="N5596" s="14" t="s">
        <v>2503</v>
      </c>
      <c r="O5596" s="5"/>
      <c r="P5596" s="44" t="str">
        <f t="shared" ref="P5596" si="7157">IF(H5600="Yes",IF(I5600="Yes","Yes","No"),"No")</f>
        <v>No</v>
      </c>
      <c r="Q5596" s="108" t="s">
        <v>2758</v>
      </c>
      <c r="R5596" s="5" t="s">
        <v>1</v>
      </c>
      <c r="S5596" s="1" t="s">
        <v>5</v>
      </c>
      <c r="T5596" s="1" t="s">
        <v>3</v>
      </c>
      <c r="U5596" s="5">
        <v>1429</v>
      </c>
      <c r="V5596" s="1">
        <v>81.180000000000007</v>
      </c>
      <c r="W5596" s="1">
        <v>81.63</v>
      </c>
      <c r="X5596" s="6">
        <f t="shared" si="7123"/>
        <v>-0.44999999999998863</v>
      </c>
      <c r="Y5596" s="14">
        <v>1384</v>
      </c>
      <c r="Z5596" s="1">
        <v>81.86</v>
      </c>
      <c r="AA5596" s="1">
        <v>80.28</v>
      </c>
      <c r="AB5596" s="71">
        <f t="shared" si="7081"/>
        <v>1.5799999999999983</v>
      </c>
      <c r="AC5596" s="53"/>
    </row>
    <row r="5597" spans="1:29" x14ac:dyDescent="0.25">
      <c r="A5597" s="53">
        <v>7302011</v>
      </c>
      <c r="B5597" s="89" t="s">
        <v>2705</v>
      </c>
      <c r="C5597" s="53" t="s">
        <v>289</v>
      </c>
      <c r="D5597" s="49" t="s">
        <v>2507</v>
      </c>
      <c r="E5597" s="47">
        <f>VLOOKUP('2012 Accountability Database'!A5594,Dems1112!$A$2:$G$1082,3)</f>
        <v>0.1</v>
      </c>
      <c r="F5597" s="66"/>
      <c r="G5597" s="52"/>
      <c r="M5597" s="1" t="s">
        <v>9</v>
      </c>
      <c r="N5597" s="14" t="s">
        <v>2504</v>
      </c>
      <c r="O5597" s="5"/>
      <c r="P5597" s="44" t="str">
        <f t="shared" ref="P5597" si="7158">IF(K5600="Yes",IF(L5600="Yes","Yes","No"),"No")</f>
        <v>No</v>
      </c>
      <c r="Q5597" s="108"/>
      <c r="R5597" s="5" t="s">
        <v>1</v>
      </c>
      <c r="S5597" s="1" t="s">
        <v>5</v>
      </c>
      <c r="T5597" s="1" t="s">
        <v>7</v>
      </c>
      <c r="U5597" s="5">
        <v>769</v>
      </c>
      <c r="V5597" s="1">
        <v>71.650000000000006</v>
      </c>
      <c r="W5597" s="1">
        <v>72.459999999999994</v>
      </c>
      <c r="X5597" s="6">
        <f t="shared" si="7123"/>
        <v>-0.80999999999998806</v>
      </c>
      <c r="Y5597" s="14">
        <v>737</v>
      </c>
      <c r="Z5597" s="1">
        <v>73.680000000000007</v>
      </c>
      <c r="AA5597" s="1">
        <v>72.8</v>
      </c>
      <c r="AB5597" s="71">
        <f t="shared" si="7081"/>
        <v>0.88000000000000966</v>
      </c>
      <c r="AC5597" s="53"/>
    </row>
    <row r="5598" spans="1:29" x14ac:dyDescent="0.25">
      <c r="A5598" s="53">
        <v>7302011</v>
      </c>
      <c r="B5598" s="89" t="s">
        <v>2705</v>
      </c>
      <c r="C5598" s="53" t="s">
        <v>289</v>
      </c>
      <c r="D5598" s="50" t="s">
        <v>2508</v>
      </c>
      <c r="E5598" s="47">
        <f>VLOOKUP('2012 Accountability Database'!A5594,Dems1112!$A$2:$G$1082,4)</f>
        <v>0.5</v>
      </c>
      <c r="F5598" s="65" t="s">
        <v>2486</v>
      </c>
      <c r="G5598" s="62"/>
      <c r="H5598" s="13" t="str">
        <f>IF(V5598&gt;94,"Met",IF(X5598="--","n/a",IF(X5598&gt;=0,"Met","Did Not Meet")))</f>
        <v>Did Not Meet</v>
      </c>
      <c r="I5598" s="13" t="str">
        <f>IF(V5599&gt;94,"Met",IF(X5599="--","n/a",IF(X5599&gt;=0,"Met","Did Not Meet")))</f>
        <v>Did Not Meet</v>
      </c>
      <c r="J5598" s="13"/>
      <c r="K5598" s="13" t="str">
        <f>IF(Z5598&gt;94,"Met",IF(AB5598="--","n/a",IF(AB5598&gt;=0,"Met","Did Not Meet")))</f>
        <v>Did Not Meet</v>
      </c>
      <c r="L5598" s="13" t="str">
        <f>IF(Z5599&gt;94,"Met",IF(AB5599="--","n/a",IF(AB5599&gt;=0,"Met","Did Not Meet")))</f>
        <v>Did Not Meet</v>
      </c>
      <c r="M5598" s="5" t="s">
        <v>9</v>
      </c>
      <c r="N5598" s="68" t="s">
        <v>2497</v>
      </c>
      <c r="O5598" s="35"/>
      <c r="P5598" s="44"/>
      <c r="Q5598" s="108"/>
      <c r="R5598" s="5" t="s">
        <v>6</v>
      </c>
      <c r="S5598" s="5" t="s">
        <v>2</v>
      </c>
      <c r="T5598" s="5" t="s">
        <v>3</v>
      </c>
      <c r="U5598" s="5">
        <v>478</v>
      </c>
      <c r="V5598" s="5">
        <v>79.5</v>
      </c>
      <c r="W5598" s="5">
        <v>84.14</v>
      </c>
      <c r="X5598" s="8">
        <f t="shared" si="7123"/>
        <v>-4.6400000000000006</v>
      </c>
      <c r="Y5598" s="14">
        <v>464</v>
      </c>
      <c r="Z5598" s="5">
        <v>71.34</v>
      </c>
      <c r="AA5598" s="5">
        <v>79.3</v>
      </c>
      <c r="AB5598" s="72">
        <f t="shared" si="7081"/>
        <v>-7.9599999999999937</v>
      </c>
      <c r="AC5598" s="53"/>
    </row>
    <row r="5599" spans="1:29" x14ac:dyDescent="0.25">
      <c r="A5599" s="53">
        <v>7302011</v>
      </c>
      <c r="B5599" s="89" t="s">
        <v>2705</v>
      </c>
      <c r="C5599" s="53" t="s">
        <v>289</v>
      </c>
      <c r="D5599" s="50" t="s">
        <v>974</v>
      </c>
      <c r="E5599" s="47" t="str">
        <f>VLOOKUP('2012 Accountability Database'!A5594,Dems1112!$A$2:$G$1082,5)</f>
        <v>5-6</v>
      </c>
      <c r="F5599" s="65" t="s">
        <v>2487</v>
      </c>
      <c r="G5599" s="62"/>
      <c r="H5599" s="13" t="str">
        <f>IF(V5600&gt;94,"Met",IF(X5600="--","n/a",IF(X5600&gt;=0,"Met","Did Not Meet")))</f>
        <v>Did Not Meet</v>
      </c>
      <c r="I5599" s="13" t="str">
        <f>IF(V5601&gt;94,"Met",IF(X5601="--","n/a",IF(X5601&gt;=0,"Met","Did Not Meet")))</f>
        <v>Did Not Meet</v>
      </c>
      <c r="J5599" s="13"/>
      <c r="K5599" s="13" t="str">
        <f>IF(Z5600&gt;94,"Met",IF(AB5600="--","n/a",IF(AB5600&gt;=0,"Met","Did Not Meet")))</f>
        <v>Did Not Meet</v>
      </c>
      <c r="L5599" s="13" t="str">
        <f>IF(Z5601&gt;94,"Met",IF(AB5601="--","n/a",IF(AB5601&gt;=0,"Met","Did Not Meet")))</f>
        <v>Did Not Meet</v>
      </c>
      <c r="M5599" s="1" t="s">
        <v>9</v>
      </c>
      <c r="N5599" s="14"/>
      <c r="O5599" s="35" t="s">
        <v>2506</v>
      </c>
      <c r="P5599" s="83" t="str">
        <f t="shared" ref="P5599" si="7159">IF(P5594="No"," ", IF(P5596="No"," ",IF(P5595="No", " ",IF(P5597="No"," ","X"))))</f>
        <v xml:space="preserve"> </v>
      </c>
      <c r="Q5599" s="108"/>
      <c r="R5599" s="5" t="s">
        <v>6</v>
      </c>
      <c r="S5599" s="1" t="s">
        <v>2</v>
      </c>
      <c r="T5599" s="1" t="s">
        <v>7</v>
      </c>
      <c r="U5599" s="5">
        <v>259</v>
      </c>
      <c r="V5599" s="1">
        <v>70.27</v>
      </c>
      <c r="W5599" s="1">
        <v>77.53</v>
      </c>
      <c r="X5599" s="6">
        <f t="shared" si="7123"/>
        <v>-7.2600000000000051</v>
      </c>
      <c r="Y5599" s="14">
        <v>248</v>
      </c>
      <c r="Z5599" s="1">
        <v>62.5</v>
      </c>
      <c r="AA5599" s="1">
        <v>73.17</v>
      </c>
      <c r="AB5599" s="72">
        <f t="shared" si="7081"/>
        <v>-10.670000000000002</v>
      </c>
      <c r="AC5599" s="53"/>
    </row>
    <row r="5600" spans="1:29" ht="15.75" x14ac:dyDescent="0.25">
      <c r="A5600" s="53">
        <v>7302011</v>
      </c>
      <c r="B5600" s="89" t="s">
        <v>2705</v>
      </c>
      <c r="C5600" s="53" t="s">
        <v>289</v>
      </c>
      <c r="D5600" s="50" t="s">
        <v>975</v>
      </c>
      <c r="E5600" s="48" t="str">
        <f>VLOOKUP('2012 Accountability Database'!A5594,Dems1112!$A$2:$G$1082,6)</f>
        <v>2 (Northeast AR)</v>
      </c>
      <c r="F5600" s="66"/>
      <c r="G5600" s="63" t="s">
        <v>2488</v>
      </c>
      <c r="H5600" s="61" t="str">
        <f t="shared" ref="H5600:I5600" si="7160">IF(H5598="Met","Yes",IF(H5599="Met","Yes","No"))</f>
        <v>No</v>
      </c>
      <c r="I5600" s="61" t="str">
        <f t="shared" si="7160"/>
        <v>No</v>
      </c>
      <c r="J5600" s="55"/>
      <c r="K5600" s="61" t="str">
        <f t="shared" ref="K5600:L5600" si="7161">IF(K5598="Met","Yes",IF(K5599="Met","Yes","No"))</f>
        <v>No</v>
      </c>
      <c r="L5600" s="61" t="str">
        <f t="shared" si="7161"/>
        <v>No</v>
      </c>
      <c r="M5600" s="1" t="s">
        <v>9</v>
      </c>
      <c r="N5600" s="14"/>
      <c r="O5600" s="35" t="s">
        <v>2505</v>
      </c>
      <c r="P5600" s="83" t="str">
        <f t="shared" ref="P5600" si="7162">IF(P5599="X"," ",IF(P5601="X"," ","X"))</f>
        <v xml:space="preserve"> </v>
      </c>
      <c r="Q5600" s="94" t="s">
        <v>2759</v>
      </c>
      <c r="R5600" s="5" t="s">
        <v>6</v>
      </c>
      <c r="S5600" s="1" t="s">
        <v>5</v>
      </c>
      <c r="T5600" s="1" t="s">
        <v>3</v>
      </c>
      <c r="U5600" s="5">
        <v>1429</v>
      </c>
      <c r="V5600" s="1">
        <v>80.760000000000005</v>
      </c>
      <c r="W5600" s="1">
        <v>84.14</v>
      </c>
      <c r="X5600" s="6">
        <f t="shared" si="7123"/>
        <v>-3.3799999999999955</v>
      </c>
      <c r="Y5600" s="14">
        <v>1385</v>
      </c>
      <c r="Z5600" s="1">
        <v>72.78</v>
      </c>
      <c r="AA5600" s="1">
        <v>79.3</v>
      </c>
      <c r="AB5600" s="72">
        <f t="shared" ref="AB5600:AB5629" si="7163">Z5600-AA5600</f>
        <v>-6.519999999999996</v>
      </c>
      <c r="AC5600" s="53"/>
    </row>
    <row r="5601" spans="1:29" x14ac:dyDescent="0.25">
      <c r="A5601" s="54">
        <v>7302011</v>
      </c>
      <c r="B5601" s="90" t="s">
        <v>2705</v>
      </c>
      <c r="C5601" s="54" t="s">
        <v>289</v>
      </c>
      <c r="D5601" s="4"/>
      <c r="E5601" s="4"/>
      <c r="F5601" s="67"/>
      <c r="G5601" s="64"/>
      <c r="H5601" s="43"/>
      <c r="I5601" s="43"/>
      <c r="J5601" s="43"/>
      <c r="K5601" s="43"/>
      <c r="L5601" s="43"/>
      <c r="M5601" s="4" t="s">
        <v>9</v>
      </c>
      <c r="N5601" s="15"/>
      <c r="O5601" s="38" t="s">
        <v>2482</v>
      </c>
      <c r="P5601" s="84" t="str">
        <f>IF(E5595="Achieving School"," ","X")</f>
        <v>X</v>
      </c>
      <c r="Q5601" s="91"/>
      <c r="R5601" s="4" t="s">
        <v>6</v>
      </c>
      <c r="S5601" s="4" t="s">
        <v>5</v>
      </c>
      <c r="T5601" s="4" t="s">
        <v>7</v>
      </c>
      <c r="U5601" s="4">
        <v>769</v>
      </c>
      <c r="V5601" s="4">
        <v>72.3</v>
      </c>
      <c r="W5601" s="4">
        <v>77.53</v>
      </c>
      <c r="X5601" s="7">
        <f t="shared" si="7123"/>
        <v>-5.230000000000004</v>
      </c>
      <c r="Y5601" s="15">
        <v>738</v>
      </c>
      <c r="Z5601" s="4">
        <v>64.91</v>
      </c>
      <c r="AA5601" s="4">
        <v>73.17</v>
      </c>
      <c r="AB5601" s="73">
        <f t="shared" si="7163"/>
        <v>-8.2600000000000051</v>
      </c>
      <c r="AC5601" s="54"/>
    </row>
    <row r="5602" spans="1:29" x14ac:dyDescent="0.25">
      <c r="A5602" s="1">
        <v>7302013</v>
      </c>
      <c r="B5602" s="87" t="s">
        <v>2705</v>
      </c>
      <c r="C5602" s="55" t="s">
        <v>290</v>
      </c>
      <c r="E5602" s="42"/>
      <c r="F5602" s="65" t="s">
        <v>2483</v>
      </c>
      <c r="G5602" s="62"/>
      <c r="H5602" s="37" t="str">
        <f>IF(V5602&gt;94,"Met",IF(X5602="--","n/a",IF(X5602&gt;=0,"Met","Did Not Meet")))</f>
        <v>Met</v>
      </c>
      <c r="I5602" s="37" t="str">
        <f>IF(V5603&gt;94,"Met",IF(X5603="--","n/a",IF(X5603&gt;=0,"Met","Did Not Meet")))</f>
        <v>Met</v>
      </c>
      <c r="K5602" s="13" t="str">
        <f>IF(Z5602&gt;94,"Met",IF(AB5602="--","n/a",IF(AB5602&gt;=0,"Met","Did Not Meet")))</f>
        <v>Did Not Meet</v>
      </c>
      <c r="L5602" s="13" t="str">
        <f>IF(Z5603&gt;94,"Met",IF(AB5603="--","n/a",IF(AB5603&gt;=0,"Met","Did Not Meet")))</f>
        <v>Did Not Meet</v>
      </c>
      <c r="M5602" s="5" t="s">
        <v>4</v>
      </c>
      <c r="N5602" s="14" t="s">
        <v>2502</v>
      </c>
      <c r="O5602" s="5"/>
      <c r="P5602" s="44" t="str">
        <f t="shared" ref="P5602" si="7164">IF(H5604="Yes",IF(I5604="Yes","Yes","No"),"No")</f>
        <v>Yes</v>
      </c>
      <c r="Q5602" s="93"/>
      <c r="R5602" s="5" t="s">
        <v>1</v>
      </c>
      <c r="S5602" s="5" t="s">
        <v>2</v>
      </c>
      <c r="T5602" s="5" t="s">
        <v>3</v>
      </c>
      <c r="U5602" s="5">
        <v>183</v>
      </c>
      <c r="V5602" s="5">
        <v>91.26</v>
      </c>
      <c r="W5602" s="5">
        <v>86.11</v>
      </c>
      <c r="X5602" s="11">
        <f t="shared" si="7123"/>
        <v>5.1500000000000057</v>
      </c>
      <c r="Y5602" s="14">
        <v>80</v>
      </c>
      <c r="Z5602" s="5">
        <v>91.25</v>
      </c>
      <c r="AA5602" s="5">
        <v>92.14</v>
      </c>
      <c r="AB5602" s="72">
        <f t="shared" si="7163"/>
        <v>-0.89000000000000057</v>
      </c>
      <c r="AC5602" s="36"/>
    </row>
    <row r="5603" spans="1:29" ht="15.75" x14ac:dyDescent="0.25">
      <c r="A5603" s="53">
        <v>7302013</v>
      </c>
      <c r="B5603" s="89" t="s">
        <v>2705</v>
      </c>
      <c r="C5603" s="53" t="s">
        <v>290</v>
      </c>
      <c r="D5603" s="49" t="s">
        <v>2498</v>
      </c>
      <c r="E5603" s="34" t="str">
        <f>M5602</f>
        <v>Achieving School</v>
      </c>
      <c r="F5603" s="65" t="s">
        <v>2484</v>
      </c>
      <c r="G5603" s="62"/>
      <c r="H5603" s="13" t="str">
        <f>IF(V5604&gt;94,"Met",IF(X5604="--","n/a",IF(X5604&gt;=0,"Met","Did Not Meet")))</f>
        <v>Did Not Meet</v>
      </c>
      <c r="I5603" s="13" t="str">
        <f>IF(V5605&gt;94,"Met",IF(X5605="--","n/a",IF(X5605&gt;=0,"Met","Did Not Meet")))</f>
        <v>Did Not Meet</v>
      </c>
      <c r="K5603" s="13" t="str">
        <f>IF(Z5604&gt;94,"Met",IF(AB5604="--","n/a",IF(AB5604&gt;=0,"Met","Did Not Meet")))</f>
        <v>Did Not Meet</v>
      </c>
      <c r="L5603" s="13" t="str">
        <f>IF(Z5605&gt;94,"Met",IF(AB5605="--","n/a",IF(AB5605&gt;=0,"Met","Did Not Meet")))</f>
        <v>Did Not Meet</v>
      </c>
      <c r="M5603" s="5" t="s">
        <v>4</v>
      </c>
      <c r="N5603" s="14" t="s">
        <v>2501</v>
      </c>
      <c r="O5603" s="5"/>
      <c r="P5603" s="44" t="str">
        <f t="shared" ref="P5603" si="7165">IF(K5604="Yes",IF(L5604="Yes","Yes","No"),"No")</f>
        <v>No</v>
      </c>
      <c r="Q5603" s="94" t="s">
        <v>2759</v>
      </c>
      <c r="R5603" s="5" t="s">
        <v>1</v>
      </c>
      <c r="S5603" s="5" t="s">
        <v>2</v>
      </c>
      <c r="T5603" s="5" t="s">
        <v>7</v>
      </c>
      <c r="U5603" s="5">
        <v>102</v>
      </c>
      <c r="V5603" s="5">
        <v>85.29</v>
      </c>
      <c r="W5603" s="5">
        <v>81.67</v>
      </c>
      <c r="X5603" s="11">
        <f t="shared" si="7123"/>
        <v>3.6200000000000045</v>
      </c>
      <c r="Y5603" s="14">
        <v>47</v>
      </c>
      <c r="Z5603" s="5">
        <v>85.11</v>
      </c>
      <c r="AA5603" s="5">
        <v>92.61</v>
      </c>
      <c r="AB5603" s="72">
        <f t="shared" si="7163"/>
        <v>-7.5</v>
      </c>
      <c r="AC5603" s="53"/>
    </row>
    <row r="5604" spans="1:29" ht="15" customHeight="1" x14ac:dyDescent="0.25">
      <c r="A5604" s="53">
        <v>7302013</v>
      </c>
      <c r="B5604" s="89" t="s">
        <v>2705</v>
      </c>
      <c r="C5604" s="53" t="s">
        <v>290</v>
      </c>
      <c r="D5604" s="49" t="s">
        <v>2499</v>
      </c>
      <c r="E5604" s="35" t="str">
        <f>VLOOKUP('2012 Accountability Database'!$A5602,'2011 AYP'!A$2:B$1072,2)</f>
        <v xml:space="preserve"> MS (Met Standards)</v>
      </c>
      <c r="F5604" s="66"/>
      <c r="G5604" s="63" t="s">
        <v>2485</v>
      </c>
      <c r="H5604" s="60" t="str">
        <f t="shared" ref="H5604:I5604" si="7166">IF(H5602="Met","Yes",IF(H5603="Met","Yes","No"))</f>
        <v>Yes</v>
      </c>
      <c r="I5604" s="60" t="str">
        <f t="shared" si="7166"/>
        <v>Yes</v>
      </c>
      <c r="J5604" s="42"/>
      <c r="K5604" s="60" t="str">
        <f t="shared" ref="K5604:L5604" si="7167">IF(K5602="Met","Yes",IF(K5603="Met","Yes","No"))</f>
        <v>No</v>
      </c>
      <c r="L5604" s="60" t="str">
        <f t="shared" si="7167"/>
        <v>No</v>
      </c>
      <c r="M5604" s="1" t="s">
        <v>4</v>
      </c>
      <c r="N5604" s="14" t="s">
        <v>2503</v>
      </c>
      <c r="O5604" s="5"/>
      <c r="P5604" s="44" t="str">
        <f t="shared" ref="P5604" si="7168">IF(H5608="Yes",IF(I5608="Yes","Yes","No"),"No")</f>
        <v>Yes</v>
      </c>
      <c r="Q5604" s="108" t="s">
        <v>2758</v>
      </c>
      <c r="R5604" s="5" t="s">
        <v>1</v>
      </c>
      <c r="S5604" s="1" t="s">
        <v>5</v>
      </c>
      <c r="T5604" s="1" t="s">
        <v>3</v>
      </c>
      <c r="U5604" s="5">
        <v>577</v>
      </c>
      <c r="V5604" s="1">
        <v>83.71</v>
      </c>
      <c r="W5604" s="1">
        <v>86.11</v>
      </c>
      <c r="X5604" s="6">
        <f t="shared" si="7123"/>
        <v>-2.4000000000000057</v>
      </c>
      <c r="Y5604" s="14">
        <v>269</v>
      </c>
      <c r="Z5604" s="1">
        <v>87.73</v>
      </c>
      <c r="AA5604" s="1">
        <v>92.14</v>
      </c>
      <c r="AB5604" s="72">
        <f t="shared" si="7163"/>
        <v>-4.4099999999999966</v>
      </c>
      <c r="AC5604" s="53"/>
    </row>
    <row r="5605" spans="1:29" x14ac:dyDescent="0.25">
      <c r="A5605" s="53">
        <v>7302013</v>
      </c>
      <c r="B5605" s="89" t="s">
        <v>2705</v>
      </c>
      <c r="C5605" s="53" t="s">
        <v>290</v>
      </c>
      <c r="D5605" s="49" t="s">
        <v>2507</v>
      </c>
      <c r="E5605" s="47">
        <f>VLOOKUP('2012 Accountability Database'!A5602,Dems1112!$A$2:$G$1082,3)</f>
        <v>0.09</v>
      </c>
      <c r="F5605" s="66"/>
      <c r="G5605" s="52"/>
      <c r="M5605" s="1" t="s">
        <v>4</v>
      </c>
      <c r="N5605" s="14" t="s">
        <v>2504</v>
      </c>
      <c r="O5605" s="5"/>
      <c r="P5605" s="44" t="str">
        <f t="shared" ref="P5605" si="7169">IF(K5608="Yes",IF(L5608="Yes","Yes","No"),"No")</f>
        <v>No</v>
      </c>
      <c r="Q5605" s="108"/>
      <c r="R5605" s="5" t="s">
        <v>1</v>
      </c>
      <c r="S5605" s="1" t="s">
        <v>5</v>
      </c>
      <c r="T5605" s="1" t="s">
        <v>7</v>
      </c>
      <c r="U5605" s="5">
        <v>319</v>
      </c>
      <c r="V5605" s="1">
        <v>76.489999999999995</v>
      </c>
      <c r="W5605" s="1">
        <v>81.67</v>
      </c>
      <c r="X5605" s="6">
        <f t="shared" si="7123"/>
        <v>-5.1800000000000068</v>
      </c>
      <c r="Y5605" s="14">
        <v>147</v>
      </c>
      <c r="Z5605" s="1">
        <v>87.07</v>
      </c>
      <c r="AA5605" s="1">
        <v>92.61</v>
      </c>
      <c r="AB5605" s="72">
        <f t="shared" si="7163"/>
        <v>-5.5400000000000063</v>
      </c>
      <c r="AC5605" s="53"/>
    </row>
    <row r="5606" spans="1:29" x14ac:dyDescent="0.25">
      <c r="A5606" s="53">
        <v>7302013</v>
      </c>
      <c r="B5606" s="89" t="s">
        <v>2705</v>
      </c>
      <c r="C5606" s="53" t="s">
        <v>290</v>
      </c>
      <c r="D5606" s="50" t="s">
        <v>2508</v>
      </c>
      <c r="E5606" s="47">
        <f>VLOOKUP('2012 Accountability Database'!A5602,Dems1112!$A$2:$G$1082,4)</f>
        <v>0.54</v>
      </c>
      <c r="F5606" s="65" t="s">
        <v>2486</v>
      </c>
      <c r="G5606" s="62"/>
      <c r="H5606" s="13" t="str">
        <f>IF(V5606&gt;94,"Met",IF(X5606="--","n/a",IF(X5606&gt;=0,"Met","Did Not Meet")))</f>
        <v>Met</v>
      </c>
      <c r="I5606" s="13" t="str">
        <f>IF(V5607&gt;94,"Met",IF(X5607="--","n/a",IF(X5607&gt;=0,"Met","Did Not Meet")))</f>
        <v>Met</v>
      </c>
      <c r="J5606" s="13"/>
      <c r="K5606" s="13" t="str">
        <f>IF(Z5606&gt;94,"Met",IF(AB5606="--","n/a",IF(AB5606&gt;=0,"Met","Did Not Meet")))</f>
        <v>Did Not Meet</v>
      </c>
      <c r="L5606" s="13" t="str">
        <f>IF(Z5607&gt;94,"Met",IF(AB5607="--","n/a",IF(AB5607&gt;=0,"Met","Did Not Meet")))</f>
        <v>Did Not Meet</v>
      </c>
      <c r="M5606" s="1" t="s">
        <v>4</v>
      </c>
      <c r="N5606" s="68" t="s">
        <v>2497</v>
      </c>
      <c r="O5606" s="35"/>
      <c r="P5606" s="44"/>
      <c r="Q5606" s="108"/>
      <c r="R5606" s="5" t="s">
        <v>6</v>
      </c>
      <c r="S5606" s="1" t="s">
        <v>2</v>
      </c>
      <c r="T5606" s="1" t="s">
        <v>3</v>
      </c>
      <c r="U5606" s="5">
        <v>183</v>
      </c>
      <c r="V5606" s="1">
        <v>95.08</v>
      </c>
      <c r="W5606" s="1">
        <v>91.67</v>
      </c>
      <c r="X5606" s="9">
        <f t="shared" si="7123"/>
        <v>3.4099999999999966</v>
      </c>
      <c r="Y5606" s="14">
        <v>80</v>
      </c>
      <c r="Z5606" s="1">
        <v>41.25</v>
      </c>
      <c r="AA5606" s="1">
        <v>67.7</v>
      </c>
      <c r="AB5606" s="72">
        <f t="shared" si="7163"/>
        <v>-26.450000000000003</v>
      </c>
      <c r="AC5606" s="53"/>
    </row>
    <row r="5607" spans="1:29" x14ac:dyDescent="0.25">
      <c r="A5607" s="53">
        <v>7302013</v>
      </c>
      <c r="B5607" s="89" t="s">
        <v>2705</v>
      </c>
      <c r="C5607" s="53" t="s">
        <v>290</v>
      </c>
      <c r="D5607" s="50" t="s">
        <v>974</v>
      </c>
      <c r="E5607" s="47" t="str">
        <f>VLOOKUP('2012 Accountability Database'!A5602,Dems1112!$A$2:$G$1082,5)</f>
        <v>2-4</v>
      </c>
      <c r="F5607" s="65" t="s">
        <v>2487</v>
      </c>
      <c r="G5607" s="62"/>
      <c r="H5607" s="13" t="str">
        <f>IF(V5608&gt;94,"Met",IF(X5608="--","n/a",IF(X5608&gt;=0,"Met","Did Not Meet")))</f>
        <v>Did Not Meet</v>
      </c>
      <c r="I5607" s="13" t="str">
        <f>IF(V5609&gt;94,"Met",IF(X5609="--","n/a",IF(X5609&gt;=0,"Met","Did Not Meet")))</f>
        <v>Did Not Meet</v>
      </c>
      <c r="J5607" s="13"/>
      <c r="K5607" s="13" t="str">
        <f>IF(Z5608&gt;94,"Met",IF(AB5608="--","n/a",IF(AB5608&gt;=0,"Met","Did Not Meet")))</f>
        <v>Did Not Meet</v>
      </c>
      <c r="L5607" s="13" t="str">
        <f>IF(Z5609&gt;94,"Met",IF(AB5609="--","n/a",IF(AB5609&gt;=0,"Met","Did Not Meet")))</f>
        <v>Did Not Meet</v>
      </c>
      <c r="M5607" s="5" t="s">
        <v>4</v>
      </c>
      <c r="N5607" s="14"/>
      <c r="O5607" s="35" t="s">
        <v>2506</v>
      </c>
      <c r="P5607" s="83" t="str">
        <f t="shared" ref="P5607" si="7170">IF(P5602="No"," ", IF(P5604="No"," ",IF(P5603="No", " ",IF(P5605="No"," ","X"))))</f>
        <v xml:space="preserve"> </v>
      </c>
      <c r="Q5607" s="108"/>
      <c r="R5607" s="5" t="s">
        <v>6</v>
      </c>
      <c r="S5607" s="5" t="s">
        <v>2</v>
      </c>
      <c r="T5607" s="5" t="s">
        <v>7</v>
      </c>
      <c r="U5607" s="5">
        <v>102</v>
      </c>
      <c r="V5607" s="5">
        <v>93.14</v>
      </c>
      <c r="W5607" s="5">
        <v>88.54</v>
      </c>
      <c r="X5607" s="11">
        <f t="shared" si="7123"/>
        <v>4.5999999999999943</v>
      </c>
      <c r="Y5607" s="14">
        <v>47</v>
      </c>
      <c r="Z5607" s="5">
        <v>46.81</v>
      </c>
      <c r="AA5607" s="5">
        <v>58.6</v>
      </c>
      <c r="AB5607" s="72">
        <f t="shared" si="7163"/>
        <v>-11.79</v>
      </c>
      <c r="AC5607" s="53"/>
    </row>
    <row r="5608" spans="1:29" ht="15.75" x14ac:dyDescent="0.25">
      <c r="A5608" s="53">
        <v>7302013</v>
      </c>
      <c r="B5608" s="89" t="s">
        <v>2705</v>
      </c>
      <c r="C5608" s="53" t="s">
        <v>290</v>
      </c>
      <c r="D5608" s="50" t="s">
        <v>975</v>
      </c>
      <c r="E5608" s="48" t="str">
        <f>VLOOKUP('2012 Accountability Database'!A5602,Dems1112!$A$2:$G$1082,6)</f>
        <v>2 (Northeast AR)</v>
      </c>
      <c r="F5608" s="66"/>
      <c r="G5608" s="63" t="s">
        <v>2488</v>
      </c>
      <c r="H5608" s="61" t="str">
        <f t="shared" ref="H5608:I5608" si="7171">IF(H5606="Met","Yes",IF(H5607="Met","Yes","No"))</f>
        <v>Yes</v>
      </c>
      <c r="I5608" s="61" t="str">
        <f t="shared" si="7171"/>
        <v>Yes</v>
      </c>
      <c r="J5608" s="55"/>
      <c r="K5608" s="61" t="str">
        <f t="shared" ref="K5608:L5608" si="7172">IF(K5606="Met","Yes",IF(K5607="Met","Yes","No"))</f>
        <v>No</v>
      </c>
      <c r="L5608" s="61" t="str">
        <f t="shared" si="7172"/>
        <v>No</v>
      </c>
      <c r="M5608" s="1" t="s">
        <v>4</v>
      </c>
      <c r="N5608" s="14"/>
      <c r="O5608" s="35" t="s">
        <v>2505</v>
      </c>
      <c r="P5608" s="83" t="str">
        <f t="shared" ref="P5608" si="7173">IF(P5607="X"," ",IF(P5609="X"," ","X"))</f>
        <v>X</v>
      </c>
      <c r="Q5608" s="94" t="s">
        <v>2759</v>
      </c>
      <c r="R5608" s="5" t="s">
        <v>6</v>
      </c>
      <c r="S5608" s="1" t="s">
        <v>5</v>
      </c>
      <c r="T5608" s="1" t="s">
        <v>3</v>
      </c>
      <c r="U5608" s="5">
        <v>577</v>
      </c>
      <c r="V5608" s="1">
        <v>90.47</v>
      </c>
      <c r="W5608" s="1">
        <v>91.67</v>
      </c>
      <c r="X5608" s="6">
        <f t="shared" si="7123"/>
        <v>-1.2000000000000028</v>
      </c>
      <c r="Y5608" s="14">
        <v>269</v>
      </c>
      <c r="Z5608" s="1">
        <v>62.08</v>
      </c>
      <c r="AA5608" s="1">
        <v>67.7</v>
      </c>
      <c r="AB5608" s="72">
        <f t="shared" si="7163"/>
        <v>-5.6200000000000045</v>
      </c>
      <c r="AC5608" s="53"/>
    </row>
    <row r="5609" spans="1:29" x14ac:dyDescent="0.25">
      <c r="A5609" s="54">
        <v>7302013</v>
      </c>
      <c r="B5609" s="90" t="s">
        <v>2705</v>
      </c>
      <c r="C5609" s="54" t="s">
        <v>290</v>
      </c>
      <c r="D5609" s="4"/>
      <c r="E5609" s="4"/>
      <c r="F5609" s="67"/>
      <c r="G5609" s="64"/>
      <c r="H5609" s="43"/>
      <c r="I5609" s="43"/>
      <c r="J5609" s="43"/>
      <c r="K5609" s="43"/>
      <c r="L5609" s="43"/>
      <c r="M5609" s="4" t="s">
        <v>4</v>
      </c>
      <c r="N5609" s="15"/>
      <c r="O5609" s="38" t="s">
        <v>2482</v>
      </c>
      <c r="P5609" s="84" t="str">
        <f>IF(E5603="Achieving School"," ","X")</f>
        <v xml:space="preserve"> </v>
      </c>
      <c r="Q5609" s="91"/>
      <c r="R5609" s="4" t="s">
        <v>6</v>
      </c>
      <c r="S5609" s="4" t="s">
        <v>5</v>
      </c>
      <c r="T5609" s="4" t="s">
        <v>7</v>
      </c>
      <c r="U5609" s="4">
        <v>319</v>
      </c>
      <c r="V5609" s="4">
        <v>87.15</v>
      </c>
      <c r="W5609" s="4">
        <v>88.54</v>
      </c>
      <c r="X5609" s="7">
        <f t="shared" si="7123"/>
        <v>-1.3900000000000006</v>
      </c>
      <c r="Y5609" s="15">
        <v>147</v>
      </c>
      <c r="Z5609" s="4">
        <v>56.46</v>
      </c>
      <c r="AA5609" s="4">
        <v>58.6</v>
      </c>
      <c r="AB5609" s="73">
        <f t="shared" si="7163"/>
        <v>-2.1400000000000006</v>
      </c>
      <c r="AC5609" s="54"/>
    </row>
    <row r="5610" spans="1:29" x14ac:dyDescent="0.25">
      <c r="A5610" s="1">
        <v>7302014</v>
      </c>
      <c r="B5610" s="87" t="s">
        <v>2705</v>
      </c>
      <c r="C5610" s="55" t="s">
        <v>291</v>
      </c>
      <c r="E5610" s="42"/>
      <c r="F5610" s="65" t="s">
        <v>2483</v>
      </c>
      <c r="G5610" s="62"/>
      <c r="H5610" s="37" t="str">
        <f>IF(V5610&gt;94,"Met",IF(X5610="--","n/a",IF(X5610&gt;=0,"Met","Did Not Meet")))</f>
        <v>Met</v>
      </c>
      <c r="I5610" s="37" t="str">
        <f>IF(V5611&gt;94,"Met",IF(X5611="--","n/a",IF(X5611&gt;=0,"Met","Did Not Meet")))</f>
        <v>Met</v>
      </c>
      <c r="K5610" s="13" t="str">
        <f>IF(Z5610&gt;94,"Met",IF(AB5610="--","n/a",IF(AB5610&gt;=0,"Met","Did Not Meet")))</f>
        <v>Did Not Meet</v>
      </c>
      <c r="L5610" s="13" t="str">
        <f>IF(Z5611&gt;94,"Met",IF(AB5611="--","n/a",IF(AB5611&gt;=0,"Met","Did Not Meet")))</f>
        <v>Did Not Meet</v>
      </c>
      <c r="M5610" s="1" t="s">
        <v>4</v>
      </c>
      <c r="N5610" s="14" t="s">
        <v>2502</v>
      </c>
      <c r="O5610" s="5"/>
      <c r="P5610" s="44" t="str">
        <f t="shared" ref="P5610" si="7174">IF(H5612="Yes",IF(I5612="Yes","Yes","No"),"No")</f>
        <v>Yes</v>
      </c>
      <c r="Q5610" s="93"/>
      <c r="R5610" s="5" t="s">
        <v>1</v>
      </c>
      <c r="S5610" s="1" t="s">
        <v>2</v>
      </c>
      <c r="T5610" s="1" t="s">
        <v>3</v>
      </c>
      <c r="U5610" s="5">
        <v>183</v>
      </c>
      <c r="V5610" s="1">
        <v>91.26</v>
      </c>
      <c r="W5610" s="1">
        <v>86.11</v>
      </c>
      <c r="X5610" s="9">
        <f t="shared" si="7123"/>
        <v>5.1500000000000057</v>
      </c>
      <c r="Y5610" s="14">
        <v>80</v>
      </c>
      <c r="Z5610" s="1">
        <v>91.25</v>
      </c>
      <c r="AA5610" s="1">
        <v>92.14</v>
      </c>
      <c r="AB5610" s="72">
        <f t="shared" si="7163"/>
        <v>-0.89000000000000057</v>
      </c>
      <c r="AC5610" s="36"/>
    </row>
    <row r="5611" spans="1:29" ht="15.75" x14ac:dyDescent="0.25">
      <c r="A5611" s="53">
        <v>7302014</v>
      </c>
      <c r="B5611" s="89" t="s">
        <v>2705</v>
      </c>
      <c r="C5611" s="53" t="s">
        <v>291</v>
      </c>
      <c r="D5611" s="49" t="s">
        <v>2498</v>
      </c>
      <c r="E5611" s="34" t="str">
        <f>M5610</f>
        <v>Achieving School</v>
      </c>
      <c r="F5611" s="65" t="s">
        <v>2484</v>
      </c>
      <c r="G5611" s="62"/>
      <c r="H5611" s="13" t="str">
        <f>IF(V5612&gt;94,"Met",IF(X5612="--","n/a",IF(X5612&gt;=0,"Met","Did Not Meet")))</f>
        <v>Did Not Meet</v>
      </c>
      <c r="I5611" s="13" t="str">
        <f>IF(V5613&gt;94,"Met",IF(X5613="--","n/a",IF(X5613&gt;=0,"Met","Did Not Meet")))</f>
        <v>Did Not Meet</v>
      </c>
      <c r="K5611" s="13" t="str">
        <f>IF(Z5612&gt;94,"Met",IF(AB5612="--","n/a",IF(AB5612&gt;=0,"Met","Did Not Meet")))</f>
        <v>Did Not Meet</v>
      </c>
      <c r="L5611" s="13" t="str">
        <f>IF(Z5613&gt;94,"Met",IF(AB5613="--","n/a",IF(AB5613&gt;=0,"Met","Did Not Meet")))</f>
        <v>Did Not Meet</v>
      </c>
      <c r="M5611" s="1" t="s">
        <v>4</v>
      </c>
      <c r="N5611" s="14" t="s">
        <v>2501</v>
      </c>
      <c r="O5611" s="5"/>
      <c r="P5611" s="44" t="str">
        <f t="shared" ref="P5611" si="7175">IF(K5612="Yes",IF(L5612="Yes","Yes","No"),"No")</f>
        <v>No</v>
      </c>
      <c r="Q5611" s="94" t="s">
        <v>2759</v>
      </c>
      <c r="R5611" s="5" t="s">
        <v>1</v>
      </c>
      <c r="S5611" s="1" t="s">
        <v>2</v>
      </c>
      <c r="T5611" s="1" t="s">
        <v>7</v>
      </c>
      <c r="U5611" s="5">
        <v>102</v>
      </c>
      <c r="V5611" s="1">
        <v>85.29</v>
      </c>
      <c r="W5611" s="1">
        <v>81.67</v>
      </c>
      <c r="X5611" s="9">
        <f t="shared" si="7123"/>
        <v>3.6200000000000045</v>
      </c>
      <c r="Y5611" s="14">
        <v>47</v>
      </c>
      <c r="Z5611" s="1">
        <v>85.11</v>
      </c>
      <c r="AA5611" s="1">
        <v>92.61</v>
      </c>
      <c r="AB5611" s="72">
        <f t="shared" si="7163"/>
        <v>-7.5</v>
      </c>
      <c r="AC5611" s="53"/>
    </row>
    <row r="5612" spans="1:29" ht="15" customHeight="1" x14ac:dyDescent="0.25">
      <c r="A5612" s="53">
        <v>7302014</v>
      </c>
      <c r="B5612" s="89" t="s">
        <v>2705</v>
      </c>
      <c r="C5612" s="53" t="s">
        <v>291</v>
      </c>
      <c r="D5612" s="49" t="s">
        <v>2499</v>
      </c>
      <c r="E5612" s="35" t="str">
        <f>VLOOKUP('2012 Accountability Database'!$A5610,'2011 AYP'!A$2:B$1072,2)</f>
        <v xml:space="preserve"> MS (Met Standards)</v>
      </c>
      <c r="F5612" s="66"/>
      <c r="G5612" s="63" t="s">
        <v>2485</v>
      </c>
      <c r="H5612" s="60" t="str">
        <f t="shared" ref="H5612:I5612" si="7176">IF(H5610="Met","Yes",IF(H5611="Met","Yes","No"))</f>
        <v>Yes</v>
      </c>
      <c r="I5612" s="60" t="str">
        <f t="shared" si="7176"/>
        <v>Yes</v>
      </c>
      <c r="J5612" s="42"/>
      <c r="K5612" s="60" t="str">
        <f t="shared" ref="K5612:L5612" si="7177">IF(K5610="Met","Yes",IF(K5611="Met","Yes","No"))</f>
        <v>No</v>
      </c>
      <c r="L5612" s="60" t="str">
        <f t="shared" si="7177"/>
        <v>No</v>
      </c>
      <c r="M5612" s="1" t="s">
        <v>4</v>
      </c>
      <c r="N5612" s="14" t="s">
        <v>2503</v>
      </c>
      <c r="O5612" s="5"/>
      <c r="P5612" s="44" t="str">
        <f t="shared" ref="P5612" si="7178">IF(H5616="Yes",IF(I5616="Yes","Yes","No"),"No")</f>
        <v>Yes</v>
      </c>
      <c r="Q5612" s="108" t="s">
        <v>2758</v>
      </c>
      <c r="R5612" s="5" t="s">
        <v>1</v>
      </c>
      <c r="S5612" s="1" t="s">
        <v>5</v>
      </c>
      <c r="T5612" s="1" t="s">
        <v>3</v>
      </c>
      <c r="U5612" s="5">
        <v>577</v>
      </c>
      <c r="V5612" s="1">
        <v>83.71</v>
      </c>
      <c r="W5612" s="1">
        <v>86.11</v>
      </c>
      <c r="X5612" s="6">
        <f t="shared" si="7123"/>
        <v>-2.4000000000000057</v>
      </c>
      <c r="Y5612" s="14">
        <v>269</v>
      </c>
      <c r="Z5612" s="1">
        <v>87.73</v>
      </c>
      <c r="AA5612" s="1">
        <v>92.14</v>
      </c>
      <c r="AB5612" s="72">
        <f t="shared" si="7163"/>
        <v>-4.4099999999999966</v>
      </c>
      <c r="AC5612" s="53"/>
    </row>
    <row r="5613" spans="1:29" x14ac:dyDescent="0.25">
      <c r="A5613" s="53">
        <v>7302014</v>
      </c>
      <c r="B5613" s="89" t="s">
        <v>2705</v>
      </c>
      <c r="C5613" s="53" t="s">
        <v>291</v>
      </c>
      <c r="D5613" s="49" t="s">
        <v>2507</v>
      </c>
      <c r="E5613" s="47">
        <f>VLOOKUP('2012 Accountability Database'!A5610,Dems1112!$A$2:$G$1082,3)</f>
        <v>0.1</v>
      </c>
      <c r="F5613" s="66"/>
      <c r="G5613" s="52"/>
      <c r="M5613" s="1" t="s">
        <v>4</v>
      </c>
      <c r="N5613" s="14" t="s">
        <v>2504</v>
      </c>
      <c r="O5613" s="5"/>
      <c r="P5613" s="44" t="str">
        <f t="shared" ref="P5613" si="7179">IF(K5616="Yes",IF(L5616="Yes","Yes","No"),"No")</f>
        <v>No</v>
      </c>
      <c r="Q5613" s="108"/>
      <c r="R5613" s="5" t="s">
        <v>1</v>
      </c>
      <c r="S5613" s="1" t="s">
        <v>5</v>
      </c>
      <c r="T5613" s="1" t="s">
        <v>7</v>
      </c>
      <c r="U5613" s="5">
        <v>319</v>
      </c>
      <c r="V5613" s="1">
        <v>76.489999999999995</v>
      </c>
      <c r="W5613" s="1">
        <v>81.67</v>
      </c>
      <c r="X5613" s="6">
        <f t="shared" si="7123"/>
        <v>-5.1800000000000068</v>
      </c>
      <c r="Y5613" s="14">
        <v>147</v>
      </c>
      <c r="Z5613" s="1">
        <v>87.07</v>
      </c>
      <c r="AA5613" s="1">
        <v>92.61</v>
      </c>
      <c r="AB5613" s="72">
        <f t="shared" si="7163"/>
        <v>-5.5400000000000063</v>
      </c>
      <c r="AC5613" s="53"/>
    </row>
    <row r="5614" spans="1:29" x14ac:dyDescent="0.25">
      <c r="A5614" s="53">
        <v>7302014</v>
      </c>
      <c r="B5614" s="89" t="s">
        <v>2705</v>
      </c>
      <c r="C5614" s="53" t="s">
        <v>291</v>
      </c>
      <c r="D5614" s="50" t="s">
        <v>2508</v>
      </c>
      <c r="E5614" s="47">
        <f>VLOOKUP('2012 Accountability Database'!A5610,Dems1112!$A$2:$G$1082,4)</f>
        <v>0.62</v>
      </c>
      <c r="F5614" s="65" t="s">
        <v>2486</v>
      </c>
      <c r="G5614" s="62"/>
      <c r="H5614" s="13" t="str">
        <f>IF(V5614&gt;94,"Met",IF(X5614="--","n/a",IF(X5614&gt;=0,"Met","Did Not Meet")))</f>
        <v>Met</v>
      </c>
      <c r="I5614" s="13" t="str">
        <f>IF(V5615&gt;94,"Met",IF(X5615="--","n/a",IF(X5615&gt;=0,"Met","Did Not Meet")))</f>
        <v>Met</v>
      </c>
      <c r="J5614" s="13"/>
      <c r="K5614" s="13" t="str">
        <f>IF(Z5614&gt;94,"Met",IF(AB5614="--","n/a",IF(AB5614&gt;=0,"Met","Did Not Meet")))</f>
        <v>Did Not Meet</v>
      </c>
      <c r="L5614" s="13" t="str">
        <f>IF(Z5615&gt;94,"Met",IF(AB5615="--","n/a",IF(AB5615&gt;=0,"Met","Did Not Meet")))</f>
        <v>Did Not Meet</v>
      </c>
      <c r="M5614" s="1" t="s">
        <v>4</v>
      </c>
      <c r="N5614" s="68" t="s">
        <v>2497</v>
      </c>
      <c r="O5614" s="35"/>
      <c r="P5614" s="44"/>
      <c r="Q5614" s="108"/>
      <c r="R5614" s="5" t="s">
        <v>6</v>
      </c>
      <c r="S5614" s="1" t="s">
        <v>2</v>
      </c>
      <c r="T5614" s="1" t="s">
        <v>3</v>
      </c>
      <c r="U5614" s="5">
        <v>183</v>
      </c>
      <c r="V5614" s="1">
        <v>95.08</v>
      </c>
      <c r="W5614" s="1">
        <v>91.67</v>
      </c>
      <c r="X5614" s="9">
        <f t="shared" si="7123"/>
        <v>3.4099999999999966</v>
      </c>
      <c r="Y5614" s="14">
        <v>80</v>
      </c>
      <c r="Z5614" s="1">
        <v>41.25</v>
      </c>
      <c r="AA5614" s="1">
        <v>67.7</v>
      </c>
      <c r="AB5614" s="72">
        <f t="shared" si="7163"/>
        <v>-26.450000000000003</v>
      </c>
      <c r="AC5614" s="53"/>
    </row>
    <row r="5615" spans="1:29" x14ac:dyDescent="0.25">
      <c r="A5615" s="53">
        <v>7302014</v>
      </c>
      <c r="B5615" s="89" t="s">
        <v>2705</v>
      </c>
      <c r="C5615" s="53" t="s">
        <v>291</v>
      </c>
      <c r="D5615" s="50" t="s">
        <v>974</v>
      </c>
      <c r="E5615" s="47" t="str">
        <f>VLOOKUP('2012 Accountability Database'!A5610,Dems1112!$A$2:$G$1082,5)</f>
        <v>K-1</v>
      </c>
      <c r="F5615" s="65" t="s">
        <v>2487</v>
      </c>
      <c r="G5615" s="62"/>
      <c r="H5615" s="13" t="str">
        <f>IF(V5616&gt;94,"Met",IF(X5616="--","n/a",IF(X5616&gt;=0,"Met","Did Not Meet")))</f>
        <v>Did Not Meet</v>
      </c>
      <c r="I5615" s="13" t="str">
        <f>IF(V5617&gt;94,"Met",IF(X5617="--","n/a",IF(X5617&gt;=0,"Met","Did Not Meet")))</f>
        <v>Did Not Meet</v>
      </c>
      <c r="J5615" s="13"/>
      <c r="K5615" s="13" t="str">
        <f>IF(Z5616&gt;94,"Met",IF(AB5616="--","n/a",IF(AB5616&gt;=0,"Met","Did Not Meet")))</f>
        <v>Did Not Meet</v>
      </c>
      <c r="L5615" s="13" t="str">
        <f>IF(Z5617&gt;94,"Met",IF(AB5617="--","n/a",IF(AB5617&gt;=0,"Met","Did Not Meet")))</f>
        <v>Did Not Meet</v>
      </c>
      <c r="M5615" s="1" t="s">
        <v>4</v>
      </c>
      <c r="N5615" s="14"/>
      <c r="O5615" s="35" t="s">
        <v>2506</v>
      </c>
      <c r="P5615" s="83" t="str">
        <f t="shared" ref="P5615" si="7180">IF(P5610="No"," ", IF(P5612="No"," ",IF(P5611="No", " ",IF(P5613="No"," ","X"))))</f>
        <v xml:space="preserve"> </v>
      </c>
      <c r="Q5615" s="108"/>
      <c r="R5615" s="5" t="s">
        <v>6</v>
      </c>
      <c r="S5615" s="1" t="s">
        <v>2</v>
      </c>
      <c r="T5615" s="1" t="s">
        <v>7</v>
      </c>
      <c r="U5615" s="5">
        <v>102</v>
      </c>
      <c r="V5615" s="1">
        <v>93.14</v>
      </c>
      <c r="W5615" s="1">
        <v>88.54</v>
      </c>
      <c r="X5615" s="9">
        <f t="shared" si="7123"/>
        <v>4.5999999999999943</v>
      </c>
      <c r="Y5615" s="14">
        <v>47</v>
      </c>
      <c r="Z5615" s="1">
        <v>46.81</v>
      </c>
      <c r="AA5615" s="1">
        <v>58.6</v>
      </c>
      <c r="AB5615" s="72">
        <f t="shared" si="7163"/>
        <v>-11.79</v>
      </c>
      <c r="AC5615" s="53"/>
    </row>
    <row r="5616" spans="1:29" ht="15.75" x14ac:dyDescent="0.25">
      <c r="A5616" s="53">
        <v>7302014</v>
      </c>
      <c r="B5616" s="89" t="s">
        <v>2705</v>
      </c>
      <c r="C5616" s="53" t="s">
        <v>291</v>
      </c>
      <c r="D5616" s="50" t="s">
        <v>975</v>
      </c>
      <c r="E5616" s="48" t="str">
        <f>VLOOKUP('2012 Accountability Database'!A5610,Dems1112!$A$2:$G$1082,6)</f>
        <v>2 (Northeast AR)</v>
      </c>
      <c r="F5616" s="66"/>
      <c r="G5616" s="63" t="s">
        <v>2488</v>
      </c>
      <c r="H5616" s="61" t="str">
        <f t="shared" ref="H5616:I5616" si="7181">IF(H5614="Met","Yes",IF(H5615="Met","Yes","No"))</f>
        <v>Yes</v>
      </c>
      <c r="I5616" s="61" t="str">
        <f t="shared" si="7181"/>
        <v>Yes</v>
      </c>
      <c r="J5616" s="55"/>
      <c r="K5616" s="61" t="str">
        <f t="shared" ref="K5616:L5616" si="7182">IF(K5614="Met","Yes",IF(K5615="Met","Yes","No"))</f>
        <v>No</v>
      </c>
      <c r="L5616" s="61" t="str">
        <f t="shared" si="7182"/>
        <v>No</v>
      </c>
      <c r="M5616" s="1" t="s">
        <v>4</v>
      </c>
      <c r="N5616" s="14"/>
      <c r="O5616" s="35" t="s">
        <v>2505</v>
      </c>
      <c r="P5616" s="83" t="str">
        <f t="shared" ref="P5616" si="7183">IF(P5615="X"," ",IF(P5617="X"," ","X"))</f>
        <v>X</v>
      </c>
      <c r="Q5616" s="94" t="s">
        <v>2759</v>
      </c>
      <c r="R5616" s="5" t="s">
        <v>6</v>
      </c>
      <c r="S5616" s="1" t="s">
        <v>5</v>
      </c>
      <c r="T5616" s="1" t="s">
        <v>3</v>
      </c>
      <c r="U5616" s="5">
        <v>577</v>
      </c>
      <c r="V5616" s="1">
        <v>90.47</v>
      </c>
      <c r="W5616" s="1">
        <v>91.67</v>
      </c>
      <c r="X5616" s="6">
        <f t="shared" si="7123"/>
        <v>-1.2000000000000028</v>
      </c>
      <c r="Y5616" s="14">
        <v>269</v>
      </c>
      <c r="Z5616" s="1">
        <v>62.08</v>
      </c>
      <c r="AA5616" s="1">
        <v>67.7</v>
      </c>
      <c r="AB5616" s="72">
        <f t="shared" si="7163"/>
        <v>-5.6200000000000045</v>
      </c>
      <c r="AC5616" s="53"/>
    </row>
    <row r="5617" spans="1:29" x14ac:dyDescent="0.25">
      <c r="A5617" s="54">
        <v>7302014</v>
      </c>
      <c r="B5617" s="90" t="s">
        <v>2705</v>
      </c>
      <c r="C5617" s="54" t="s">
        <v>291</v>
      </c>
      <c r="D5617" s="4"/>
      <c r="E5617" s="4"/>
      <c r="F5617" s="67"/>
      <c r="G5617" s="64"/>
      <c r="H5617" s="43"/>
      <c r="I5617" s="43"/>
      <c r="J5617" s="43"/>
      <c r="K5617" s="43"/>
      <c r="L5617" s="43"/>
      <c r="M5617" s="4" t="s">
        <v>4</v>
      </c>
      <c r="N5617" s="15"/>
      <c r="O5617" s="38" t="s">
        <v>2482</v>
      </c>
      <c r="P5617" s="84" t="str">
        <f>IF(E5611="Achieving School"," ","X")</f>
        <v xml:space="preserve"> </v>
      </c>
      <c r="Q5617" s="91"/>
      <c r="R5617" s="4" t="s">
        <v>6</v>
      </c>
      <c r="S5617" s="4" t="s">
        <v>5</v>
      </c>
      <c r="T5617" s="4" t="s">
        <v>7</v>
      </c>
      <c r="U5617" s="4">
        <v>319</v>
      </c>
      <c r="V5617" s="4">
        <v>87.15</v>
      </c>
      <c r="W5617" s="4">
        <v>88.54</v>
      </c>
      <c r="X5617" s="7">
        <f t="shared" si="7123"/>
        <v>-1.3900000000000006</v>
      </c>
      <c r="Y5617" s="15">
        <v>147</v>
      </c>
      <c r="Z5617" s="4">
        <v>56.46</v>
      </c>
      <c r="AA5617" s="4">
        <v>58.6</v>
      </c>
      <c r="AB5617" s="73">
        <f t="shared" si="7163"/>
        <v>-2.1400000000000006</v>
      </c>
      <c r="AC5617" s="54"/>
    </row>
    <row r="5618" spans="1:29" x14ac:dyDescent="0.25">
      <c r="A5618" s="1">
        <v>7303014</v>
      </c>
      <c r="B5618" s="87" t="s">
        <v>2706</v>
      </c>
      <c r="C5618" s="55" t="s">
        <v>327</v>
      </c>
      <c r="E5618" s="42"/>
      <c r="F5618" s="65" t="s">
        <v>2483</v>
      </c>
      <c r="G5618" s="62"/>
      <c r="H5618" s="37" t="str">
        <f>IF(V5618&gt;94,"Met",IF(X5618="--","n/a",IF(X5618&gt;=0,"Met","Did Not Meet")))</f>
        <v>Met</v>
      </c>
      <c r="I5618" s="37" t="str">
        <f>IF(V5619&gt;94,"Met",IF(X5619="--","n/a",IF(X5619&gt;=0,"Met","Did Not Meet")))</f>
        <v>Met</v>
      </c>
      <c r="K5618" s="13" t="str">
        <f>IF(Z5618&gt;94,"Met",IF(AB5618="--","n/a",IF(AB5618&gt;=0,"Met","Did Not Meet")))</f>
        <v>Met</v>
      </c>
      <c r="L5618" s="13" t="str">
        <f>IF(Z5619&gt;94,"Met",IF(AB5619="--","n/a",IF(AB5619&gt;=0,"Met","Did Not Meet")))</f>
        <v>Met</v>
      </c>
      <c r="M5618" s="1" t="s">
        <v>9</v>
      </c>
      <c r="N5618" s="14" t="s">
        <v>2502</v>
      </c>
      <c r="O5618" s="5"/>
      <c r="P5618" s="44" t="str">
        <f t="shared" ref="P5618" si="7184">IF(H5620="Yes",IF(I5620="Yes","Yes","No"),"No")</f>
        <v>Yes</v>
      </c>
      <c r="Q5618" s="93"/>
      <c r="R5618" s="5" t="s">
        <v>1</v>
      </c>
      <c r="S5618" s="1" t="s">
        <v>2</v>
      </c>
      <c r="T5618" s="1" t="s">
        <v>3</v>
      </c>
      <c r="U5618" s="5">
        <v>138</v>
      </c>
      <c r="V5618" s="1">
        <v>78.260000000000005</v>
      </c>
      <c r="W5618" s="1">
        <v>73.81</v>
      </c>
      <c r="X5618" s="9">
        <f t="shared" si="7123"/>
        <v>4.4500000000000028</v>
      </c>
      <c r="Y5618" s="14">
        <v>99</v>
      </c>
      <c r="Z5618" s="1">
        <v>73.739999999999995</v>
      </c>
      <c r="AA5618" s="1">
        <v>67.92</v>
      </c>
      <c r="AB5618" s="71">
        <f t="shared" si="7163"/>
        <v>5.8199999999999932</v>
      </c>
      <c r="AC5618" s="36"/>
    </row>
    <row r="5619" spans="1:29" ht="15.75" x14ac:dyDescent="0.25">
      <c r="A5619" s="53">
        <v>7303014</v>
      </c>
      <c r="B5619" s="89" t="s">
        <v>2706</v>
      </c>
      <c r="C5619" s="53" t="s">
        <v>327</v>
      </c>
      <c r="D5619" s="49" t="s">
        <v>2498</v>
      </c>
      <c r="E5619" s="34" t="str">
        <f>M5618</f>
        <v>Needs Improvement School</v>
      </c>
      <c r="F5619" s="65" t="s">
        <v>2484</v>
      </c>
      <c r="G5619" s="62"/>
      <c r="H5619" s="13" t="str">
        <f>IF(V5620&gt;94,"Met",IF(X5620="--","n/a",IF(X5620&gt;=0,"Met","Did Not Meet")))</f>
        <v>Met</v>
      </c>
      <c r="I5619" s="13" t="str">
        <f>IF(V5621&gt;94,"Met",IF(X5621="--","n/a",IF(X5621&gt;=0,"Met","Did Not Meet")))</f>
        <v>Met</v>
      </c>
      <c r="K5619" s="13" t="str">
        <f>IF(Z5620&gt;94,"Met",IF(AB5620="--","n/a",IF(AB5620&gt;=0,"Met","Did Not Meet")))</f>
        <v>Met</v>
      </c>
      <c r="L5619" s="13" t="str">
        <f>IF(Z5621&gt;94,"Met",IF(AB5621="--","n/a",IF(AB5621&gt;=0,"Met","Did Not Meet")))</f>
        <v>Met</v>
      </c>
      <c r="M5619" s="1" t="s">
        <v>9</v>
      </c>
      <c r="N5619" s="14" t="s">
        <v>2501</v>
      </c>
      <c r="O5619" s="5"/>
      <c r="P5619" s="44" t="str">
        <f t="shared" ref="P5619" si="7185">IF(K5620="Yes",IF(L5620="Yes","Yes","No"),"No")</f>
        <v>Yes</v>
      </c>
      <c r="Q5619" s="94" t="s">
        <v>2759</v>
      </c>
      <c r="R5619" s="5" t="s">
        <v>1</v>
      </c>
      <c r="S5619" s="1" t="s">
        <v>2</v>
      </c>
      <c r="T5619" s="1" t="s">
        <v>7</v>
      </c>
      <c r="U5619" s="5">
        <v>110</v>
      </c>
      <c r="V5619" s="1">
        <v>76.36</v>
      </c>
      <c r="W5619" s="1">
        <v>72.5</v>
      </c>
      <c r="X5619" s="9">
        <f t="shared" si="7123"/>
        <v>3.8599999999999994</v>
      </c>
      <c r="Y5619" s="14">
        <v>77</v>
      </c>
      <c r="Z5619" s="1">
        <v>70.13</v>
      </c>
      <c r="AA5619" s="1">
        <v>66.23</v>
      </c>
      <c r="AB5619" s="71">
        <f t="shared" si="7163"/>
        <v>3.8999999999999915</v>
      </c>
      <c r="AC5619" s="53"/>
    </row>
    <row r="5620" spans="1:29" ht="15" customHeight="1" x14ac:dyDescent="0.25">
      <c r="A5620" s="53">
        <v>7303014</v>
      </c>
      <c r="B5620" s="89" t="s">
        <v>2706</v>
      </c>
      <c r="C5620" s="53" t="s">
        <v>327</v>
      </c>
      <c r="D5620" s="49" t="s">
        <v>2499</v>
      </c>
      <c r="E5620" s="35" t="str">
        <f>VLOOKUP('2012 Accountability Database'!$A5618,'2011 AYP'!A$2:B$1072,2)</f>
        <v xml:space="preserve"> A (Alert)</v>
      </c>
      <c r="F5620" s="66"/>
      <c r="G5620" s="63" t="s">
        <v>2485</v>
      </c>
      <c r="H5620" s="60" t="str">
        <f t="shared" ref="H5620:I5620" si="7186">IF(H5618="Met","Yes",IF(H5619="Met","Yes","No"))</f>
        <v>Yes</v>
      </c>
      <c r="I5620" s="60" t="str">
        <f t="shared" si="7186"/>
        <v>Yes</v>
      </c>
      <c r="J5620" s="42"/>
      <c r="K5620" s="60" t="str">
        <f t="shared" ref="K5620:L5620" si="7187">IF(K5618="Met","Yes",IF(K5619="Met","Yes","No"))</f>
        <v>Yes</v>
      </c>
      <c r="L5620" s="60" t="str">
        <f t="shared" si="7187"/>
        <v>Yes</v>
      </c>
      <c r="M5620" s="1" t="s">
        <v>9</v>
      </c>
      <c r="N5620" s="14" t="s">
        <v>2503</v>
      </c>
      <c r="O5620" s="5"/>
      <c r="P5620" s="44" t="str">
        <f t="shared" ref="P5620" si="7188">IF(H5624="Yes",IF(I5624="Yes","Yes","No"),"No")</f>
        <v>No</v>
      </c>
      <c r="Q5620" s="108" t="s">
        <v>2758</v>
      </c>
      <c r="R5620" s="5" t="s">
        <v>1</v>
      </c>
      <c r="S5620" s="1" t="s">
        <v>5</v>
      </c>
      <c r="T5620" s="1" t="s">
        <v>3</v>
      </c>
      <c r="U5620" s="5">
        <v>415</v>
      </c>
      <c r="V5620" s="1">
        <v>76.14</v>
      </c>
      <c r="W5620" s="1">
        <v>73.81</v>
      </c>
      <c r="X5620" s="9">
        <f t="shared" si="7123"/>
        <v>2.3299999999999983</v>
      </c>
      <c r="Y5620" s="14">
        <v>299</v>
      </c>
      <c r="Z5620" s="1">
        <v>71.91</v>
      </c>
      <c r="AA5620" s="1">
        <v>67.92</v>
      </c>
      <c r="AB5620" s="71">
        <f t="shared" si="7163"/>
        <v>3.9899999999999949</v>
      </c>
      <c r="AC5620" s="53"/>
    </row>
    <row r="5621" spans="1:29" x14ac:dyDescent="0.25">
      <c r="A5621" s="53">
        <v>7303014</v>
      </c>
      <c r="B5621" s="89" t="s">
        <v>2706</v>
      </c>
      <c r="C5621" s="53" t="s">
        <v>327</v>
      </c>
      <c r="D5621" s="49" t="s">
        <v>2507</v>
      </c>
      <c r="E5621" s="47">
        <f>VLOOKUP('2012 Accountability Database'!A5618,Dems1112!$A$2:$G$1082,3)</f>
        <v>0.03</v>
      </c>
      <c r="F5621" s="66"/>
      <c r="G5621" s="52"/>
      <c r="M5621" s="1" t="s">
        <v>9</v>
      </c>
      <c r="N5621" s="14" t="s">
        <v>2504</v>
      </c>
      <c r="O5621" s="5"/>
      <c r="P5621" s="44" t="str">
        <f t="shared" ref="P5621" si="7189">IF(K5624="Yes",IF(L5624="Yes","Yes","No"),"No")</f>
        <v>No</v>
      </c>
      <c r="Q5621" s="108"/>
      <c r="R5621" s="5" t="s">
        <v>1</v>
      </c>
      <c r="S5621" s="1" t="s">
        <v>5</v>
      </c>
      <c r="T5621" s="1" t="s">
        <v>7</v>
      </c>
      <c r="U5621" s="5">
        <v>325</v>
      </c>
      <c r="V5621" s="1">
        <v>73.540000000000006</v>
      </c>
      <c r="W5621" s="1">
        <v>72.5</v>
      </c>
      <c r="X5621" s="9">
        <f t="shared" si="7123"/>
        <v>1.0400000000000063</v>
      </c>
      <c r="Y5621" s="14">
        <v>223</v>
      </c>
      <c r="Z5621" s="1">
        <v>68.61</v>
      </c>
      <c r="AA5621" s="1">
        <v>66.23</v>
      </c>
      <c r="AB5621" s="71">
        <f t="shared" si="7163"/>
        <v>2.3799999999999955</v>
      </c>
      <c r="AC5621" s="53"/>
    </row>
    <row r="5622" spans="1:29" x14ac:dyDescent="0.25">
      <c r="A5622" s="53">
        <v>7303014</v>
      </c>
      <c r="B5622" s="89" t="s">
        <v>2706</v>
      </c>
      <c r="C5622" s="53" t="s">
        <v>327</v>
      </c>
      <c r="D5622" s="50" t="s">
        <v>2508</v>
      </c>
      <c r="E5622" s="47">
        <f>VLOOKUP('2012 Accountability Database'!A5618,Dems1112!$A$2:$G$1082,4)</f>
        <v>0.78</v>
      </c>
      <c r="F5622" s="65" t="s">
        <v>2486</v>
      </c>
      <c r="G5622" s="62"/>
      <c r="H5622" s="13" t="str">
        <f>IF(V5622&gt;94,"Met",IF(X5622="--","n/a",IF(X5622&gt;=0,"Met","Did Not Meet")))</f>
        <v>Did Not Meet</v>
      </c>
      <c r="I5622" s="13" t="str">
        <f>IF(V5623&gt;94,"Met",IF(X5623="--","n/a",IF(X5623&gt;=0,"Met","Did Not Meet")))</f>
        <v>Did Not Meet</v>
      </c>
      <c r="J5622" s="13"/>
      <c r="K5622" s="13" t="str">
        <f>IF(Z5622&gt;94,"Met",IF(AB5622="--","n/a",IF(AB5622&gt;=0,"Met","Did Not Meet")))</f>
        <v>Did Not Meet</v>
      </c>
      <c r="L5622" s="13" t="str">
        <f>IF(Z5623&gt;94,"Met",IF(AB5623="--","n/a",IF(AB5623&gt;=0,"Met","Did Not Meet")))</f>
        <v>Did Not Meet</v>
      </c>
      <c r="M5622" s="1" t="s">
        <v>9</v>
      </c>
      <c r="N5622" s="68" t="s">
        <v>2497</v>
      </c>
      <c r="O5622" s="35"/>
      <c r="P5622" s="44"/>
      <c r="Q5622" s="108"/>
      <c r="R5622" s="5" t="s">
        <v>6</v>
      </c>
      <c r="S5622" s="1" t="s">
        <v>2</v>
      </c>
      <c r="T5622" s="1" t="s">
        <v>3</v>
      </c>
      <c r="U5622" s="5">
        <v>138</v>
      </c>
      <c r="V5622" s="1">
        <v>75.36</v>
      </c>
      <c r="W5622" s="1">
        <v>85.03</v>
      </c>
      <c r="X5622" s="6">
        <f t="shared" si="7123"/>
        <v>-9.6700000000000017</v>
      </c>
      <c r="Y5622" s="14">
        <v>99</v>
      </c>
      <c r="Z5622" s="1">
        <v>51.52</v>
      </c>
      <c r="AA5622" s="1">
        <v>63.33</v>
      </c>
      <c r="AB5622" s="72">
        <f t="shared" si="7163"/>
        <v>-11.809999999999995</v>
      </c>
      <c r="AC5622" s="53"/>
    </row>
    <row r="5623" spans="1:29" x14ac:dyDescent="0.25">
      <c r="A5623" s="53">
        <v>7303014</v>
      </c>
      <c r="B5623" s="89" t="s">
        <v>2706</v>
      </c>
      <c r="C5623" s="53" t="s">
        <v>327</v>
      </c>
      <c r="D5623" s="50" t="s">
        <v>974</v>
      </c>
      <c r="E5623" s="47" t="str">
        <f>VLOOKUP('2012 Accountability Database'!A5618,Dems1112!$A$2:$G$1082,5)</f>
        <v>K-6</v>
      </c>
      <c r="F5623" s="65" t="s">
        <v>2487</v>
      </c>
      <c r="G5623" s="62"/>
      <c r="H5623" s="13" t="str">
        <f>IF(V5624&gt;94,"Met",IF(X5624="--","n/a",IF(X5624&gt;=0,"Met","Did Not Meet")))</f>
        <v>Did Not Meet</v>
      </c>
      <c r="I5623" s="13" t="str">
        <f>IF(V5625&gt;94,"Met",IF(X5625="--","n/a",IF(X5625&gt;=0,"Met","Did Not Meet")))</f>
        <v>Did Not Meet</v>
      </c>
      <c r="J5623" s="13"/>
      <c r="K5623" s="13" t="str">
        <f>IF(Z5624&gt;94,"Met",IF(AB5624="--","n/a",IF(AB5624&gt;=0,"Met","Did Not Meet")))</f>
        <v>Did Not Meet</v>
      </c>
      <c r="L5623" s="13" t="str">
        <f>IF(Z5625&gt;94,"Met",IF(AB5625="--","n/a",IF(AB5625&gt;=0,"Met","Did Not Meet")))</f>
        <v>Did Not Meet</v>
      </c>
      <c r="M5623" s="5" t="s">
        <v>9</v>
      </c>
      <c r="N5623" s="14"/>
      <c r="O5623" s="35" t="s">
        <v>2506</v>
      </c>
      <c r="P5623" s="83" t="str">
        <f t="shared" ref="P5623" si="7190">IF(P5618="No"," ", IF(P5620="No"," ",IF(P5619="No", " ",IF(P5621="No"," ","X"))))</f>
        <v xml:space="preserve"> </v>
      </c>
      <c r="Q5623" s="108"/>
      <c r="R5623" s="5" t="s">
        <v>6</v>
      </c>
      <c r="S5623" s="5" t="s">
        <v>2</v>
      </c>
      <c r="T5623" s="5" t="s">
        <v>7</v>
      </c>
      <c r="U5623" s="5">
        <v>110</v>
      </c>
      <c r="V5623" s="5">
        <v>72.73</v>
      </c>
      <c r="W5623" s="5">
        <v>84.72</v>
      </c>
      <c r="X5623" s="8">
        <f t="shared" si="7123"/>
        <v>-11.989999999999995</v>
      </c>
      <c r="Y5623" s="14">
        <v>77</v>
      </c>
      <c r="Z5623" s="5">
        <v>49.35</v>
      </c>
      <c r="AA5623" s="5">
        <v>62.61</v>
      </c>
      <c r="AB5623" s="72">
        <f t="shared" si="7163"/>
        <v>-13.259999999999998</v>
      </c>
      <c r="AC5623" s="53"/>
    </row>
    <row r="5624" spans="1:29" ht="15.75" x14ac:dyDescent="0.25">
      <c r="A5624" s="53">
        <v>7303014</v>
      </c>
      <c r="B5624" s="89" t="s">
        <v>2706</v>
      </c>
      <c r="C5624" s="53" t="s">
        <v>327</v>
      </c>
      <c r="D5624" s="50" t="s">
        <v>975</v>
      </c>
      <c r="E5624" s="48" t="str">
        <f>VLOOKUP('2012 Accountability Database'!A5618,Dems1112!$A$2:$G$1082,6)</f>
        <v>2 (Northeast AR)</v>
      </c>
      <c r="F5624" s="66"/>
      <c r="G5624" s="63" t="s">
        <v>2488</v>
      </c>
      <c r="H5624" s="61" t="str">
        <f t="shared" ref="H5624:I5624" si="7191">IF(H5622="Met","Yes",IF(H5623="Met","Yes","No"))</f>
        <v>No</v>
      </c>
      <c r="I5624" s="61" t="str">
        <f t="shared" si="7191"/>
        <v>No</v>
      </c>
      <c r="J5624" s="55"/>
      <c r="K5624" s="61" t="str">
        <f t="shared" ref="K5624:L5624" si="7192">IF(K5622="Met","Yes",IF(K5623="Met","Yes","No"))</f>
        <v>No</v>
      </c>
      <c r="L5624" s="61" t="str">
        <f t="shared" si="7192"/>
        <v>No</v>
      </c>
      <c r="M5624" s="5" t="s">
        <v>9</v>
      </c>
      <c r="N5624" s="14"/>
      <c r="O5624" s="35" t="s">
        <v>2505</v>
      </c>
      <c r="P5624" s="83" t="str">
        <f t="shared" ref="P5624" si="7193">IF(P5623="X"," ",IF(P5625="X"," ","X"))</f>
        <v xml:space="preserve"> </v>
      </c>
      <c r="Q5624" s="94" t="s">
        <v>2759</v>
      </c>
      <c r="R5624" s="5" t="s">
        <v>6</v>
      </c>
      <c r="S5624" s="5" t="s">
        <v>5</v>
      </c>
      <c r="T5624" s="5" t="s">
        <v>3</v>
      </c>
      <c r="U5624" s="5">
        <v>415</v>
      </c>
      <c r="V5624" s="5">
        <v>81.45</v>
      </c>
      <c r="W5624" s="5">
        <v>85.03</v>
      </c>
      <c r="X5624" s="8">
        <f t="shared" si="7123"/>
        <v>-3.5799999999999983</v>
      </c>
      <c r="Y5624" s="14">
        <v>299</v>
      </c>
      <c r="Z5624" s="5">
        <v>57.86</v>
      </c>
      <c r="AA5624" s="5">
        <v>63.33</v>
      </c>
      <c r="AB5624" s="72">
        <f t="shared" si="7163"/>
        <v>-5.4699999999999989</v>
      </c>
      <c r="AC5624" s="53"/>
    </row>
    <row r="5625" spans="1:29" x14ac:dyDescent="0.25">
      <c r="A5625" s="54">
        <v>7303014</v>
      </c>
      <c r="B5625" s="90" t="s">
        <v>2706</v>
      </c>
      <c r="C5625" s="54" t="s">
        <v>327</v>
      </c>
      <c r="D5625" s="4"/>
      <c r="E5625" s="4"/>
      <c r="F5625" s="67"/>
      <c r="G5625" s="64"/>
      <c r="H5625" s="43"/>
      <c r="I5625" s="43"/>
      <c r="J5625" s="43"/>
      <c r="K5625" s="43"/>
      <c r="L5625" s="43"/>
      <c r="M5625" s="4" t="s">
        <v>9</v>
      </c>
      <c r="N5625" s="15"/>
      <c r="O5625" s="38" t="s">
        <v>2482</v>
      </c>
      <c r="P5625" s="84" t="str">
        <f>IF(E5619="Achieving School"," ","X")</f>
        <v>X</v>
      </c>
      <c r="Q5625" s="91"/>
      <c r="R5625" s="4" t="s">
        <v>6</v>
      </c>
      <c r="S5625" s="4" t="s">
        <v>5</v>
      </c>
      <c r="T5625" s="4" t="s">
        <v>7</v>
      </c>
      <c r="U5625" s="4">
        <v>325</v>
      </c>
      <c r="V5625" s="4">
        <v>80</v>
      </c>
      <c r="W5625" s="4">
        <v>84.72</v>
      </c>
      <c r="X5625" s="7">
        <f t="shared" si="7123"/>
        <v>-4.7199999999999989</v>
      </c>
      <c r="Y5625" s="15">
        <v>223</v>
      </c>
      <c r="Z5625" s="4">
        <v>55.16</v>
      </c>
      <c r="AA5625" s="4">
        <v>62.61</v>
      </c>
      <c r="AB5625" s="73">
        <f t="shared" si="7163"/>
        <v>-7.4500000000000028</v>
      </c>
      <c r="AC5625" s="54"/>
    </row>
    <row r="5626" spans="1:29" x14ac:dyDescent="0.25">
      <c r="A5626" s="1">
        <v>7304018</v>
      </c>
      <c r="B5626" s="87" t="s">
        <v>2755</v>
      </c>
      <c r="C5626" s="55" t="s">
        <v>945</v>
      </c>
      <c r="E5626" s="42"/>
      <c r="F5626" s="65" t="s">
        <v>2483</v>
      </c>
      <c r="G5626" s="62"/>
      <c r="H5626" s="37" t="str">
        <f>IF(V5626&gt;94,"Met",IF(X5626="--","n/a",IF(X5626&gt;=0,"Met","Did Not Meet")))</f>
        <v>Met</v>
      </c>
      <c r="I5626" s="37" t="str">
        <f>IF(V5627&gt;94,"Met",IF(X5627="--","n/a",IF(X5627&gt;=0,"Met","Did Not Meet")))</f>
        <v>Met</v>
      </c>
      <c r="K5626" s="13" t="str">
        <f>IF(Z5626&gt;94,"Met",IF(AB5626="--","n/a",IF(AB5626&gt;=0,"Met","Did Not Meet")))</f>
        <v>Met</v>
      </c>
      <c r="L5626" s="13" t="str">
        <f>IF(Z5627&gt;94,"Met",IF(AB5627="--","n/a",IF(AB5627&gt;=0,"Met","Did Not Meet")))</f>
        <v>Met</v>
      </c>
      <c r="M5626" s="1" t="s">
        <v>9</v>
      </c>
      <c r="N5626" s="14" t="s">
        <v>2502</v>
      </c>
      <c r="O5626" s="5"/>
      <c r="P5626" s="44" t="str">
        <f t="shared" ref="P5626" si="7194">IF(H5628="Yes",IF(I5628="Yes","Yes","No"),"No")</f>
        <v>Yes</v>
      </c>
      <c r="Q5626" s="93"/>
      <c r="R5626" s="5" t="s">
        <v>1</v>
      </c>
      <c r="S5626" s="1" t="s">
        <v>2</v>
      </c>
      <c r="T5626" s="1" t="s">
        <v>3</v>
      </c>
      <c r="U5626" s="5">
        <v>194</v>
      </c>
      <c r="V5626" s="1">
        <v>80.41</v>
      </c>
      <c r="W5626" s="1">
        <v>75.209999999999994</v>
      </c>
      <c r="X5626" s="9">
        <f t="shared" si="7123"/>
        <v>5.2000000000000028</v>
      </c>
      <c r="Y5626" s="14">
        <v>144</v>
      </c>
      <c r="Z5626" s="1">
        <v>80.56</v>
      </c>
      <c r="AA5626" s="1">
        <v>78.39</v>
      </c>
      <c r="AB5626" s="71">
        <f t="shared" si="7163"/>
        <v>2.1700000000000017</v>
      </c>
      <c r="AC5626" s="36"/>
    </row>
    <row r="5627" spans="1:29" ht="15.75" x14ac:dyDescent="0.25">
      <c r="A5627" s="53">
        <v>7304018</v>
      </c>
      <c r="B5627" s="89" t="s">
        <v>2755</v>
      </c>
      <c r="C5627" s="53" t="s">
        <v>945</v>
      </c>
      <c r="D5627" s="49" t="s">
        <v>2498</v>
      </c>
      <c r="E5627" s="34" t="str">
        <f>M5626</f>
        <v>Needs Improvement School</v>
      </c>
      <c r="F5627" s="65" t="s">
        <v>2484</v>
      </c>
      <c r="G5627" s="62"/>
      <c r="H5627" s="13" t="str">
        <f>IF(V5628&gt;94,"Met",IF(X5628="--","n/a",IF(X5628&gt;=0,"Met","Did Not Meet")))</f>
        <v>Met</v>
      </c>
      <c r="I5627" s="13" t="str">
        <f>IF(V5629&gt;94,"Met",IF(X5629="--","n/a",IF(X5629&gt;=0,"Met","Did Not Meet")))</f>
        <v>Met</v>
      </c>
      <c r="K5627" s="13" t="str">
        <f>IF(Z5628&gt;94,"Met",IF(AB5628="--","n/a",IF(AB5628&gt;=0,"Met","Did Not Meet")))</f>
        <v>Did Not Meet</v>
      </c>
      <c r="L5627" s="13" t="str">
        <f>IF(Z5629&gt;94,"Met",IF(AB5629="--","n/a",IF(AB5629&gt;=0,"Met","Did Not Meet")))</f>
        <v>Met</v>
      </c>
      <c r="M5627" s="1" t="s">
        <v>9</v>
      </c>
      <c r="N5627" s="14" t="s">
        <v>2501</v>
      </c>
      <c r="O5627" s="5"/>
      <c r="P5627" s="44" t="str">
        <f t="shared" ref="P5627" si="7195">IF(K5628="Yes",IF(L5628="Yes","Yes","No"),"No")</f>
        <v>Yes</v>
      </c>
      <c r="Q5627" s="94" t="s">
        <v>2759</v>
      </c>
      <c r="R5627" s="5" t="s">
        <v>1</v>
      </c>
      <c r="S5627" s="1" t="s">
        <v>2</v>
      </c>
      <c r="T5627" s="1" t="s">
        <v>7</v>
      </c>
      <c r="U5627" s="5">
        <v>152</v>
      </c>
      <c r="V5627" s="1">
        <v>77.63</v>
      </c>
      <c r="W5627" s="1">
        <v>72.89</v>
      </c>
      <c r="X5627" s="9">
        <f t="shared" si="7123"/>
        <v>4.7399999999999949</v>
      </c>
      <c r="Y5627" s="14">
        <v>111</v>
      </c>
      <c r="Z5627" s="1">
        <v>80.180000000000007</v>
      </c>
      <c r="AA5627" s="1">
        <v>76.849999999999994</v>
      </c>
      <c r="AB5627" s="71">
        <f t="shared" si="7163"/>
        <v>3.3300000000000125</v>
      </c>
      <c r="AC5627" s="53"/>
    </row>
    <row r="5628" spans="1:29" ht="15" customHeight="1" x14ac:dyDescent="0.25">
      <c r="A5628" s="53">
        <v>7304018</v>
      </c>
      <c r="B5628" s="89" t="s">
        <v>2755</v>
      </c>
      <c r="C5628" s="53" t="s">
        <v>945</v>
      </c>
      <c r="D5628" s="49" t="s">
        <v>2499</v>
      </c>
      <c r="E5628" s="35" t="str">
        <f>VLOOKUP('2012 Accountability Database'!$A5626,'2011 AYP'!A$2:B$1072,2)</f>
        <v xml:space="preserve"> A (Alert)</v>
      </c>
      <c r="F5628" s="66"/>
      <c r="G5628" s="63" t="s">
        <v>2485</v>
      </c>
      <c r="H5628" s="60" t="str">
        <f t="shared" ref="H5628:I5628" si="7196">IF(H5626="Met","Yes",IF(H5627="Met","Yes","No"))</f>
        <v>Yes</v>
      </c>
      <c r="I5628" s="60" t="str">
        <f t="shared" si="7196"/>
        <v>Yes</v>
      </c>
      <c r="J5628" s="42"/>
      <c r="K5628" s="60" t="str">
        <f t="shared" ref="K5628:L5628" si="7197">IF(K5626="Met","Yes",IF(K5627="Met","Yes","No"))</f>
        <v>Yes</v>
      </c>
      <c r="L5628" s="60" t="str">
        <f t="shared" si="7197"/>
        <v>Yes</v>
      </c>
      <c r="M5628" s="1" t="s">
        <v>9</v>
      </c>
      <c r="N5628" s="14" t="s">
        <v>2503</v>
      </c>
      <c r="O5628" s="5"/>
      <c r="P5628" s="44" t="str">
        <f t="shared" ref="P5628" si="7198">IF(H5632="Yes",IF(I5632="Yes","Yes","No"),"No")</f>
        <v>No</v>
      </c>
      <c r="Q5628" s="108" t="s">
        <v>2758</v>
      </c>
      <c r="R5628" s="5" t="s">
        <v>1</v>
      </c>
      <c r="S5628" s="1" t="s">
        <v>5</v>
      </c>
      <c r="T5628" s="1" t="s">
        <v>3</v>
      </c>
      <c r="U5628" s="5">
        <v>593</v>
      </c>
      <c r="V5628" s="1">
        <v>75.72</v>
      </c>
      <c r="W5628" s="1">
        <v>75.209999999999994</v>
      </c>
      <c r="X5628" s="9">
        <f t="shared" si="7123"/>
        <v>0.51000000000000512</v>
      </c>
      <c r="Y5628" s="14">
        <v>422</v>
      </c>
      <c r="Z5628" s="1">
        <v>77.25</v>
      </c>
      <c r="AA5628" s="1">
        <v>78.39</v>
      </c>
      <c r="AB5628" s="72">
        <f t="shared" si="7163"/>
        <v>-1.1400000000000006</v>
      </c>
      <c r="AC5628" s="53"/>
    </row>
    <row r="5629" spans="1:29" x14ac:dyDescent="0.25">
      <c r="A5629" s="53">
        <v>7304018</v>
      </c>
      <c r="B5629" s="89" t="s">
        <v>2755</v>
      </c>
      <c r="C5629" s="53" t="s">
        <v>945</v>
      </c>
      <c r="D5629" s="49" t="s">
        <v>2507</v>
      </c>
      <c r="E5629" s="47">
        <f>VLOOKUP('2012 Accountability Database'!A5626,Dems1112!$A$2:$G$1082,3)</f>
        <v>0.12</v>
      </c>
      <c r="F5629" s="66"/>
      <c r="G5629" s="52"/>
      <c r="M5629" s="1" t="s">
        <v>9</v>
      </c>
      <c r="N5629" s="14" t="s">
        <v>2504</v>
      </c>
      <c r="O5629" s="5"/>
      <c r="P5629" s="44" t="str">
        <f t="shared" ref="P5629" si="7199">IF(K5632="Yes",IF(L5632="Yes","Yes","No"),"No")</f>
        <v>No</v>
      </c>
      <c r="Q5629" s="108"/>
      <c r="R5629" s="5" t="s">
        <v>1</v>
      </c>
      <c r="S5629" s="1" t="s">
        <v>5</v>
      </c>
      <c r="T5629" s="1" t="s">
        <v>7</v>
      </c>
      <c r="U5629" s="5">
        <v>433</v>
      </c>
      <c r="V5629" s="1">
        <v>73.209999999999994</v>
      </c>
      <c r="W5629" s="1">
        <v>72.89</v>
      </c>
      <c r="X5629" s="9">
        <f t="shared" si="7123"/>
        <v>0.31999999999999318</v>
      </c>
      <c r="Y5629" s="14">
        <v>298</v>
      </c>
      <c r="Z5629" s="1">
        <v>76.849999999999994</v>
      </c>
      <c r="AA5629" s="25">
        <v>76.849999999999994</v>
      </c>
      <c r="AB5629" s="82">
        <f t="shared" si="7163"/>
        <v>0</v>
      </c>
      <c r="AC5629" s="53"/>
    </row>
    <row r="5630" spans="1:29" x14ac:dyDescent="0.25">
      <c r="A5630" s="53">
        <v>7304018</v>
      </c>
      <c r="B5630" s="89" t="s">
        <v>2755</v>
      </c>
      <c r="C5630" s="53" t="s">
        <v>945</v>
      </c>
      <c r="D5630" s="50" t="s">
        <v>2508</v>
      </c>
      <c r="E5630" s="47">
        <f>VLOOKUP('2012 Accountability Database'!A5626,Dems1112!$A$2:$G$1082,4)</f>
        <v>0.73</v>
      </c>
      <c r="F5630" s="65" t="s">
        <v>2486</v>
      </c>
      <c r="G5630" s="62"/>
      <c r="H5630" s="13" t="str">
        <f>IF(V5630&gt;94,"Met",IF(X5630="--","n/a",IF(X5630&gt;=0,"Met","Did Not Meet")))</f>
        <v>Did Not Meet</v>
      </c>
      <c r="I5630" s="13" t="str">
        <f>IF(V5631&gt;94,"Met",IF(X5631="--","n/a",IF(X5631&gt;=0,"Met","Did Not Meet")))</f>
        <v>Did Not Meet</v>
      </c>
      <c r="J5630" s="13"/>
      <c r="K5630" s="13" t="str">
        <f>IF(Z5630&gt;94,"Met",IF(AB5630="--","n/a",IF(AB5630&gt;=0,"Met","Did Not Meet")))</f>
        <v>Did Not Meet</v>
      </c>
      <c r="L5630" s="13" t="str">
        <f>IF(Z5631&gt;94,"Met",IF(AB5631="--","n/a",IF(AB5631&gt;=0,"Met","Did Not Meet")))</f>
        <v>Did Not Meet</v>
      </c>
      <c r="M5630" s="1" t="s">
        <v>9</v>
      </c>
      <c r="N5630" s="68" t="s">
        <v>2497</v>
      </c>
      <c r="O5630" s="35"/>
      <c r="P5630" s="44"/>
      <c r="Q5630" s="108"/>
      <c r="R5630" s="5" t="s">
        <v>6</v>
      </c>
      <c r="S5630" s="1" t="s">
        <v>2</v>
      </c>
      <c r="T5630" s="1" t="s">
        <v>3</v>
      </c>
      <c r="U5630" s="5">
        <v>194</v>
      </c>
      <c r="V5630" s="1">
        <v>76.290000000000006</v>
      </c>
      <c r="W5630" s="1">
        <v>83.16</v>
      </c>
      <c r="X5630" s="6">
        <f t="shared" si="7123"/>
        <v>-6.8699999999999903</v>
      </c>
      <c r="Y5630" s="14">
        <v>144</v>
      </c>
      <c r="Z5630" s="1">
        <v>61.81</v>
      </c>
      <c r="AA5630" s="1">
        <v>79.709999999999994</v>
      </c>
      <c r="AB5630" s="72">
        <f t="shared" ref="AB5630:AB5673" si="7200">Z5630-AA5630</f>
        <v>-17.899999999999991</v>
      </c>
      <c r="AC5630" s="53"/>
    </row>
    <row r="5631" spans="1:29" x14ac:dyDescent="0.25">
      <c r="A5631" s="53">
        <v>7304018</v>
      </c>
      <c r="B5631" s="89" t="s">
        <v>2755</v>
      </c>
      <c r="C5631" s="53" t="s">
        <v>945</v>
      </c>
      <c r="D5631" s="50" t="s">
        <v>974</v>
      </c>
      <c r="E5631" s="47" t="str">
        <f>VLOOKUP('2012 Accountability Database'!A5626,Dems1112!$A$2:$G$1082,5)</f>
        <v>P-6</v>
      </c>
      <c r="F5631" s="65" t="s">
        <v>2487</v>
      </c>
      <c r="G5631" s="62"/>
      <c r="H5631" s="13" t="str">
        <f>IF(V5632&gt;94,"Met",IF(X5632="--","n/a",IF(X5632&gt;=0,"Met","Did Not Meet")))</f>
        <v>Did Not Meet</v>
      </c>
      <c r="I5631" s="13" t="str">
        <f>IF(V5633&gt;94,"Met",IF(X5633="--","n/a",IF(X5633&gt;=0,"Met","Did Not Meet")))</f>
        <v>Did Not Meet</v>
      </c>
      <c r="J5631" s="13"/>
      <c r="K5631" s="13" t="str">
        <f>IF(Z5632&gt;94,"Met",IF(AB5632="--","n/a",IF(AB5632&gt;=0,"Met","Did Not Meet")))</f>
        <v>Did Not Meet</v>
      </c>
      <c r="L5631" s="13" t="str">
        <f>IF(Z5633&gt;94,"Met",IF(AB5633="--","n/a",IF(AB5633&gt;=0,"Met","Did Not Meet")))</f>
        <v>Did Not Meet</v>
      </c>
      <c r="M5631" s="1" t="s">
        <v>9</v>
      </c>
      <c r="N5631" s="14"/>
      <c r="O5631" s="35" t="s">
        <v>2506</v>
      </c>
      <c r="P5631" s="83" t="str">
        <f t="shared" ref="P5631" si="7201">IF(P5626="No"," ", IF(P5628="No"," ",IF(P5627="No", " ",IF(P5629="No"," ","X"))))</f>
        <v xml:space="preserve"> </v>
      </c>
      <c r="Q5631" s="108"/>
      <c r="R5631" s="5" t="s">
        <v>6</v>
      </c>
      <c r="S5631" s="1" t="s">
        <v>2</v>
      </c>
      <c r="T5631" s="1" t="s">
        <v>7</v>
      </c>
      <c r="U5631" s="5">
        <v>152</v>
      </c>
      <c r="V5631" s="1">
        <v>73.680000000000007</v>
      </c>
      <c r="W5631" s="1">
        <v>79.989999999999995</v>
      </c>
      <c r="X5631" s="6">
        <f t="shared" si="7123"/>
        <v>-6.3099999999999881</v>
      </c>
      <c r="Y5631" s="14">
        <v>111</v>
      </c>
      <c r="Z5631" s="1">
        <v>58.56</v>
      </c>
      <c r="AA5631" s="1">
        <v>76.849999999999994</v>
      </c>
      <c r="AB5631" s="72">
        <f t="shared" si="7200"/>
        <v>-18.289999999999992</v>
      </c>
      <c r="AC5631" s="53"/>
    </row>
    <row r="5632" spans="1:29" ht="15.75" x14ac:dyDescent="0.25">
      <c r="A5632" s="53">
        <v>7304018</v>
      </c>
      <c r="B5632" s="89" t="s">
        <v>2755</v>
      </c>
      <c r="C5632" s="53" t="s">
        <v>945</v>
      </c>
      <c r="D5632" s="50" t="s">
        <v>975</v>
      </c>
      <c r="E5632" s="48" t="str">
        <f>VLOOKUP('2012 Accountability Database'!A5626,Dems1112!$A$2:$G$1082,6)</f>
        <v>2 (Northeast AR)</v>
      </c>
      <c r="F5632" s="66"/>
      <c r="G5632" s="63" t="s">
        <v>2488</v>
      </c>
      <c r="H5632" s="61" t="str">
        <f t="shared" ref="H5632:I5632" si="7202">IF(H5630="Met","Yes",IF(H5631="Met","Yes","No"))</f>
        <v>No</v>
      </c>
      <c r="I5632" s="61" t="str">
        <f t="shared" si="7202"/>
        <v>No</v>
      </c>
      <c r="J5632" s="55"/>
      <c r="K5632" s="61" t="str">
        <f t="shared" ref="K5632:L5632" si="7203">IF(K5630="Met","Yes",IF(K5631="Met","Yes","No"))</f>
        <v>No</v>
      </c>
      <c r="L5632" s="61" t="str">
        <f t="shared" si="7203"/>
        <v>No</v>
      </c>
      <c r="M5632" s="5" t="s">
        <v>9</v>
      </c>
      <c r="N5632" s="14"/>
      <c r="O5632" s="35" t="s">
        <v>2505</v>
      </c>
      <c r="P5632" s="83" t="str">
        <f t="shared" ref="P5632" si="7204">IF(P5631="X"," ",IF(P5633="X"," ","X"))</f>
        <v xml:space="preserve"> </v>
      </c>
      <c r="Q5632" s="94" t="s">
        <v>2759</v>
      </c>
      <c r="R5632" s="5" t="s">
        <v>6</v>
      </c>
      <c r="S5632" s="5" t="s">
        <v>5</v>
      </c>
      <c r="T5632" s="5" t="s">
        <v>3</v>
      </c>
      <c r="U5632" s="5">
        <v>593</v>
      </c>
      <c r="V5632" s="5">
        <v>77.91</v>
      </c>
      <c r="W5632" s="5">
        <v>83.16</v>
      </c>
      <c r="X5632" s="8">
        <f t="shared" si="7123"/>
        <v>-5.25</v>
      </c>
      <c r="Y5632" s="14">
        <v>422</v>
      </c>
      <c r="Z5632" s="5">
        <v>68.72</v>
      </c>
      <c r="AA5632" s="5">
        <v>79.709999999999994</v>
      </c>
      <c r="AB5632" s="72">
        <f t="shared" si="7200"/>
        <v>-10.989999999999995</v>
      </c>
      <c r="AC5632" s="53"/>
    </row>
    <row r="5633" spans="1:29" x14ac:dyDescent="0.25">
      <c r="A5633" s="54">
        <v>7304018</v>
      </c>
      <c r="B5633" s="90" t="s">
        <v>2755</v>
      </c>
      <c r="C5633" s="54" t="s">
        <v>945</v>
      </c>
      <c r="D5633" s="4"/>
      <c r="E5633" s="4"/>
      <c r="F5633" s="67"/>
      <c r="G5633" s="64"/>
      <c r="H5633" s="43"/>
      <c r="I5633" s="43"/>
      <c r="J5633" s="43"/>
      <c r="K5633" s="43"/>
      <c r="L5633" s="43"/>
      <c r="M5633" s="4" t="s">
        <v>9</v>
      </c>
      <c r="N5633" s="15"/>
      <c r="O5633" s="38" t="s">
        <v>2482</v>
      </c>
      <c r="P5633" s="84" t="str">
        <f>IF(E5627="Achieving School"," ","X")</f>
        <v>X</v>
      </c>
      <c r="Q5633" s="91"/>
      <c r="R5633" s="4" t="s">
        <v>6</v>
      </c>
      <c r="S5633" s="4" t="s">
        <v>5</v>
      </c>
      <c r="T5633" s="4" t="s">
        <v>7</v>
      </c>
      <c r="U5633" s="4">
        <v>433</v>
      </c>
      <c r="V5633" s="4">
        <v>75.06</v>
      </c>
      <c r="W5633" s="4">
        <v>79.989999999999995</v>
      </c>
      <c r="X5633" s="7">
        <f t="shared" si="7123"/>
        <v>-4.9299999999999926</v>
      </c>
      <c r="Y5633" s="15">
        <v>298</v>
      </c>
      <c r="Z5633" s="4">
        <v>65.44</v>
      </c>
      <c r="AA5633" s="4">
        <v>76.849999999999994</v>
      </c>
      <c r="AB5633" s="73">
        <f t="shared" si="7200"/>
        <v>-11.409999999999997</v>
      </c>
      <c r="AC5633" s="54"/>
    </row>
    <row r="5634" spans="1:29" x14ac:dyDescent="0.25">
      <c r="A5634" s="1">
        <v>7307026</v>
      </c>
      <c r="B5634" s="87" t="s">
        <v>2707</v>
      </c>
      <c r="C5634" s="55" t="s">
        <v>818</v>
      </c>
      <c r="E5634" s="42"/>
      <c r="F5634" s="65" t="s">
        <v>2483</v>
      </c>
      <c r="G5634" s="62"/>
      <c r="H5634" s="37" t="str">
        <f>IF(V5634&gt;94,"Met",IF(X5634="--","n/a",IF(X5634&gt;=0,"Met","Did Not Meet")))</f>
        <v>Met</v>
      </c>
      <c r="I5634" s="37" t="str">
        <f>IF(V5635&gt;94,"Met",IF(X5635="--","n/a",IF(X5635&gt;=0,"Met","Did Not Meet")))</f>
        <v>Met</v>
      </c>
      <c r="K5634" s="13" t="str">
        <f>IF(Z5634&gt;94,"Met",IF(AB5634="--","n/a",IF(AB5634&gt;=0,"Met","Did Not Meet")))</f>
        <v>Met</v>
      </c>
      <c r="L5634" s="13" t="str">
        <f>IF(Z5635&gt;94,"Met",IF(AB5635="--","n/a",IF(AB5635&gt;=0,"Met","Did Not Meet")))</f>
        <v>Met</v>
      </c>
      <c r="M5634" s="5" t="s">
        <v>9</v>
      </c>
      <c r="N5634" s="14" t="s">
        <v>2502</v>
      </c>
      <c r="O5634" s="5"/>
      <c r="P5634" s="44" t="str">
        <f t="shared" ref="P5634" si="7205">IF(H5636="Yes",IF(I5636="Yes","Yes","No"),"No")</f>
        <v>Yes</v>
      </c>
      <c r="Q5634" s="93"/>
      <c r="R5634" s="5" t="s">
        <v>1</v>
      </c>
      <c r="S5634" s="5" t="s">
        <v>2</v>
      </c>
      <c r="T5634" s="5" t="s">
        <v>3</v>
      </c>
      <c r="U5634" s="5">
        <v>168</v>
      </c>
      <c r="V5634" s="5">
        <v>92.26</v>
      </c>
      <c r="W5634" s="5">
        <v>85.9</v>
      </c>
      <c r="X5634" s="11">
        <f t="shared" ref="X5634:X5697" si="7206">V5634-W5634</f>
        <v>6.3599999999999994</v>
      </c>
      <c r="Y5634" s="14">
        <v>127</v>
      </c>
      <c r="Z5634" s="5">
        <v>86.61</v>
      </c>
      <c r="AA5634" s="5">
        <v>73.39</v>
      </c>
      <c r="AB5634" s="71">
        <f t="shared" si="7200"/>
        <v>13.219999999999999</v>
      </c>
      <c r="AC5634" s="36"/>
    </row>
    <row r="5635" spans="1:29" ht="15.75" x14ac:dyDescent="0.25">
      <c r="A5635" s="53">
        <v>7307026</v>
      </c>
      <c r="B5635" s="89" t="s">
        <v>2707</v>
      </c>
      <c r="C5635" s="53" t="s">
        <v>818</v>
      </c>
      <c r="D5635" s="49" t="s">
        <v>2498</v>
      </c>
      <c r="E5635" s="34" t="str">
        <f>M5634</f>
        <v>Needs Improvement School</v>
      </c>
      <c r="F5635" s="65" t="s">
        <v>2484</v>
      </c>
      <c r="G5635" s="62"/>
      <c r="H5635" s="13" t="str">
        <f>IF(V5636&gt;94,"Met",IF(X5636="--","n/a",IF(X5636&gt;=0,"Met","Did Not Meet")))</f>
        <v>Met</v>
      </c>
      <c r="I5635" s="13" t="str">
        <f>IF(V5637&gt;94,"Met",IF(X5637="--","n/a",IF(X5637&gt;=0,"Met","Did Not Meet")))</f>
        <v>Met</v>
      </c>
      <c r="K5635" s="13" t="str">
        <f>IF(Z5636&gt;94,"Met",IF(AB5636="--","n/a",IF(AB5636&gt;=0,"Met","Did Not Meet")))</f>
        <v>Met</v>
      </c>
      <c r="L5635" s="13" t="str">
        <f>IF(Z5637&gt;94,"Met",IF(AB5637="--","n/a",IF(AB5637&gt;=0,"Met","Did Not Meet")))</f>
        <v>Met</v>
      </c>
      <c r="M5635" s="1" t="s">
        <v>9</v>
      </c>
      <c r="N5635" s="14" t="s">
        <v>2501</v>
      </c>
      <c r="O5635" s="5"/>
      <c r="P5635" s="44" t="str">
        <f t="shared" ref="P5635" si="7207">IF(K5636="Yes",IF(L5636="Yes","Yes","No"),"No")</f>
        <v>Yes</v>
      </c>
      <c r="Q5635" s="94" t="s">
        <v>2759</v>
      </c>
      <c r="R5635" s="5" t="s">
        <v>1</v>
      </c>
      <c r="S5635" s="1" t="s">
        <v>2</v>
      </c>
      <c r="T5635" s="1" t="s">
        <v>7</v>
      </c>
      <c r="U5635" s="5">
        <v>121</v>
      </c>
      <c r="V5635" s="1">
        <v>90.08</v>
      </c>
      <c r="W5635" s="1">
        <v>82.81</v>
      </c>
      <c r="X5635" s="9">
        <f t="shared" si="7206"/>
        <v>7.269999999999996</v>
      </c>
      <c r="Y5635" s="14">
        <v>90</v>
      </c>
      <c r="Z5635" s="1">
        <v>84.44</v>
      </c>
      <c r="AA5635" s="1">
        <v>70.430000000000007</v>
      </c>
      <c r="AB5635" s="71">
        <f t="shared" si="7200"/>
        <v>14.009999999999991</v>
      </c>
      <c r="AC5635" s="53"/>
    </row>
    <row r="5636" spans="1:29" ht="15" customHeight="1" x14ac:dyDescent="0.25">
      <c r="A5636" s="53">
        <v>7307026</v>
      </c>
      <c r="B5636" s="89" t="s">
        <v>2707</v>
      </c>
      <c r="C5636" s="53" t="s">
        <v>818</v>
      </c>
      <c r="D5636" s="49" t="s">
        <v>2499</v>
      </c>
      <c r="E5636" s="35" t="str">
        <f>VLOOKUP('2012 Accountability Database'!$A5634,'2011 AYP'!A$2:B$1072,2)</f>
        <v xml:space="preserve"> MS (Met Standards)</v>
      </c>
      <c r="F5636" s="66"/>
      <c r="G5636" s="63" t="s">
        <v>2485</v>
      </c>
      <c r="H5636" s="60" t="str">
        <f t="shared" ref="H5636:I5636" si="7208">IF(H5634="Met","Yes",IF(H5635="Met","Yes","No"))</f>
        <v>Yes</v>
      </c>
      <c r="I5636" s="60" t="str">
        <f t="shared" si="7208"/>
        <v>Yes</v>
      </c>
      <c r="J5636" s="42"/>
      <c r="K5636" s="60" t="str">
        <f t="shared" ref="K5636:L5636" si="7209">IF(K5634="Met","Yes",IF(K5635="Met","Yes","No"))</f>
        <v>Yes</v>
      </c>
      <c r="L5636" s="60" t="str">
        <f t="shared" si="7209"/>
        <v>Yes</v>
      </c>
      <c r="M5636" s="1" t="s">
        <v>9</v>
      </c>
      <c r="N5636" s="14" t="s">
        <v>2503</v>
      </c>
      <c r="O5636" s="5"/>
      <c r="P5636" s="44" t="str">
        <f t="shared" ref="P5636" si="7210">IF(H5640="Yes",IF(I5640="Yes","Yes","No"),"No")</f>
        <v>No</v>
      </c>
      <c r="Q5636" s="108" t="s">
        <v>2758</v>
      </c>
      <c r="R5636" s="5" t="s">
        <v>1</v>
      </c>
      <c r="S5636" s="1" t="s">
        <v>5</v>
      </c>
      <c r="T5636" s="1" t="s">
        <v>3</v>
      </c>
      <c r="U5636" s="5">
        <v>512</v>
      </c>
      <c r="V5636" s="1">
        <v>87.89</v>
      </c>
      <c r="W5636" s="1">
        <v>85.9</v>
      </c>
      <c r="X5636" s="9">
        <f t="shared" si="7206"/>
        <v>1.9899999999999949</v>
      </c>
      <c r="Y5636" s="14">
        <v>377</v>
      </c>
      <c r="Z5636" s="1">
        <v>77.72</v>
      </c>
      <c r="AA5636" s="1">
        <v>73.39</v>
      </c>
      <c r="AB5636" s="71">
        <f t="shared" si="7200"/>
        <v>4.3299999999999983</v>
      </c>
      <c r="AC5636" s="53"/>
    </row>
    <row r="5637" spans="1:29" x14ac:dyDescent="0.25">
      <c r="A5637" s="53">
        <v>7307026</v>
      </c>
      <c r="B5637" s="89" t="s">
        <v>2707</v>
      </c>
      <c r="C5637" s="53" t="s">
        <v>818</v>
      </c>
      <c r="D5637" s="49" t="s">
        <v>2507</v>
      </c>
      <c r="E5637" s="47">
        <f>VLOOKUP('2012 Accountability Database'!A5634,Dems1112!$A$2:$G$1082,3)</f>
        <v>0.12</v>
      </c>
      <c r="F5637" s="66"/>
      <c r="G5637" s="52"/>
      <c r="M5637" s="5" t="s">
        <v>9</v>
      </c>
      <c r="N5637" s="14" t="s">
        <v>2504</v>
      </c>
      <c r="O5637" s="5"/>
      <c r="P5637" s="44" t="str">
        <f t="shared" ref="P5637" si="7211">IF(K5640="Yes",IF(L5640="Yes","Yes","No"),"No")</f>
        <v>No</v>
      </c>
      <c r="Q5637" s="108"/>
      <c r="R5637" s="5" t="s">
        <v>1</v>
      </c>
      <c r="S5637" s="5" t="s">
        <v>5</v>
      </c>
      <c r="T5637" s="5" t="s">
        <v>7</v>
      </c>
      <c r="U5637" s="5">
        <v>385</v>
      </c>
      <c r="V5637" s="5">
        <v>85.19</v>
      </c>
      <c r="W5637" s="5">
        <v>82.81</v>
      </c>
      <c r="X5637" s="11">
        <f t="shared" si="7206"/>
        <v>2.3799999999999955</v>
      </c>
      <c r="Y5637" s="14">
        <v>277</v>
      </c>
      <c r="Z5637" s="5">
        <v>74.73</v>
      </c>
      <c r="AA5637" s="5">
        <v>70.430000000000007</v>
      </c>
      <c r="AB5637" s="71">
        <f t="shared" si="7200"/>
        <v>4.2999999999999972</v>
      </c>
      <c r="AC5637" s="53"/>
    </row>
    <row r="5638" spans="1:29" x14ac:dyDescent="0.25">
      <c r="A5638" s="53">
        <v>7307026</v>
      </c>
      <c r="B5638" s="89" t="s">
        <v>2707</v>
      </c>
      <c r="C5638" s="53" t="s">
        <v>818</v>
      </c>
      <c r="D5638" s="50" t="s">
        <v>2508</v>
      </c>
      <c r="E5638" s="47">
        <f>VLOOKUP('2012 Accountability Database'!A5634,Dems1112!$A$2:$G$1082,4)</f>
        <v>0.73</v>
      </c>
      <c r="F5638" s="65" t="s">
        <v>2486</v>
      </c>
      <c r="G5638" s="62"/>
      <c r="H5638" s="13" t="str">
        <f>IF(V5638&gt;94,"Met",IF(X5638="--","n/a",IF(X5638&gt;=0,"Met","Did Not Meet")))</f>
        <v>Did Not Meet</v>
      </c>
      <c r="I5638" s="13" t="str">
        <f>IF(V5639&gt;94,"Met",IF(X5639="--","n/a",IF(X5639&gt;=0,"Met","Did Not Meet")))</f>
        <v>Did Not Meet</v>
      </c>
      <c r="J5638" s="13"/>
      <c r="K5638" s="13" t="str">
        <f>IF(Z5638&gt;94,"Met",IF(AB5638="--","n/a",IF(AB5638&gt;=0,"Met","Did Not Meet")))</f>
        <v>Did Not Meet</v>
      </c>
      <c r="L5638" s="13" t="str">
        <f>IF(Z5639&gt;94,"Met",IF(AB5639="--","n/a",IF(AB5639&gt;=0,"Met","Did Not Meet")))</f>
        <v>Did Not Meet</v>
      </c>
      <c r="M5638" s="1" t="s">
        <v>9</v>
      </c>
      <c r="N5638" s="68" t="s">
        <v>2497</v>
      </c>
      <c r="O5638" s="35"/>
      <c r="P5638" s="44"/>
      <c r="Q5638" s="108"/>
      <c r="R5638" s="5" t="s">
        <v>6</v>
      </c>
      <c r="S5638" s="1" t="s">
        <v>2</v>
      </c>
      <c r="T5638" s="1" t="s">
        <v>3</v>
      </c>
      <c r="U5638" s="5">
        <v>168</v>
      </c>
      <c r="V5638" s="1">
        <v>85.12</v>
      </c>
      <c r="W5638" s="1">
        <v>85.9</v>
      </c>
      <c r="X5638" s="6">
        <f t="shared" si="7206"/>
        <v>-0.78000000000000114</v>
      </c>
      <c r="Y5638" s="14">
        <v>127</v>
      </c>
      <c r="Z5638" s="1">
        <v>64.569999999999993</v>
      </c>
      <c r="AA5638" s="1">
        <v>73.39</v>
      </c>
      <c r="AB5638" s="72">
        <f t="shared" si="7200"/>
        <v>-8.8200000000000074</v>
      </c>
      <c r="AC5638" s="53"/>
    </row>
    <row r="5639" spans="1:29" x14ac:dyDescent="0.25">
      <c r="A5639" s="53">
        <v>7307026</v>
      </c>
      <c r="B5639" s="89" t="s">
        <v>2707</v>
      </c>
      <c r="C5639" s="53" t="s">
        <v>818</v>
      </c>
      <c r="D5639" s="50" t="s">
        <v>974</v>
      </c>
      <c r="E5639" s="47" t="str">
        <f>VLOOKUP('2012 Accountability Database'!A5634,Dems1112!$A$2:$G$1082,5)</f>
        <v>K-6</v>
      </c>
      <c r="F5639" s="65" t="s">
        <v>2487</v>
      </c>
      <c r="G5639" s="62"/>
      <c r="H5639" s="13" t="str">
        <f>IF(V5640&gt;94,"Met",IF(X5640="--","n/a",IF(X5640&gt;=0,"Met","Did Not Meet")))</f>
        <v>Did Not Meet</v>
      </c>
      <c r="I5639" s="13" t="str">
        <f>IF(V5641&gt;94,"Met",IF(X5641="--","n/a",IF(X5641&gt;=0,"Met","Did Not Meet")))</f>
        <v>Did Not Meet</v>
      </c>
      <c r="J5639" s="13"/>
      <c r="K5639" s="13" t="str">
        <f>IF(Z5640&gt;94,"Met",IF(AB5640="--","n/a",IF(AB5640&gt;=0,"Met","Did Not Meet")))</f>
        <v>Did Not Meet</v>
      </c>
      <c r="L5639" s="13" t="str">
        <f>IF(Z5641&gt;94,"Met",IF(AB5641="--","n/a",IF(AB5641&gt;=0,"Met","Did Not Meet")))</f>
        <v>Did Not Meet</v>
      </c>
      <c r="M5639" s="5" t="s">
        <v>9</v>
      </c>
      <c r="N5639" s="14"/>
      <c r="O5639" s="35" t="s">
        <v>2506</v>
      </c>
      <c r="P5639" s="83" t="str">
        <f t="shared" ref="P5639" si="7212">IF(P5634="No"," ", IF(P5636="No"," ",IF(P5635="No", " ",IF(P5637="No"," ","X"))))</f>
        <v xml:space="preserve"> </v>
      </c>
      <c r="Q5639" s="108"/>
      <c r="R5639" s="5" t="s">
        <v>6</v>
      </c>
      <c r="S5639" s="5" t="s">
        <v>2</v>
      </c>
      <c r="T5639" s="5" t="s">
        <v>7</v>
      </c>
      <c r="U5639" s="5">
        <v>121</v>
      </c>
      <c r="V5639" s="5">
        <v>80.989999999999995</v>
      </c>
      <c r="W5639" s="5">
        <v>83.53</v>
      </c>
      <c r="X5639" s="8">
        <f t="shared" si="7206"/>
        <v>-2.5400000000000063</v>
      </c>
      <c r="Y5639" s="14">
        <v>90</v>
      </c>
      <c r="Z5639" s="5">
        <v>61.11</v>
      </c>
      <c r="AA5639" s="5">
        <v>70.430000000000007</v>
      </c>
      <c r="AB5639" s="72">
        <f t="shared" si="7200"/>
        <v>-9.3200000000000074</v>
      </c>
      <c r="AC5639" s="53"/>
    </row>
    <row r="5640" spans="1:29" ht="15.75" x14ac:dyDescent="0.25">
      <c r="A5640" s="53">
        <v>7307026</v>
      </c>
      <c r="B5640" s="89" t="s">
        <v>2707</v>
      </c>
      <c r="C5640" s="53" t="s">
        <v>818</v>
      </c>
      <c r="D5640" s="50" t="s">
        <v>975</v>
      </c>
      <c r="E5640" s="48" t="str">
        <f>VLOOKUP('2012 Accountability Database'!A5634,Dems1112!$A$2:$G$1082,6)</f>
        <v>2 (Northeast AR)</v>
      </c>
      <c r="F5640" s="66"/>
      <c r="G5640" s="63" t="s">
        <v>2488</v>
      </c>
      <c r="H5640" s="61" t="str">
        <f t="shared" ref="H5640:I5640" si="7213">IF(H5638="Met","Yes",IF(H5639="Met","Yes","No"))</f>
        <v>No</v>
      </c>
      <c r="I5640" s="61" t="str">
        <f t="shared" si="7213"/>
        <v>No</v>
      </c>
      <c r="J5640" s="55"/>
      <c r="K5640" s="61" t="str">
        <f t="shared" ref="K5640:L5640" si="7214">IF(K5638="Met","Yes",IF(K5639="Met","Yes","No"))</f>
        <v>No</v>
      </c>
      <c r="L5640" s="61" t="str">
        <f t="shared" si="7214"/>
        <v>No</v>
      </c>
      <c r="M5640" s="5" t="s">
        <v>9</v>
      </c>
      <c r="N5640" s="14"/>
      <c r="O5640" s="35" t="s">
        <v>2505</v>
      </c>
      <c r="P5640" s="83" t="str">
        <f t="shared" ref="P5640" si="7215">IF(P5639="X"," ",IF(P5641="X"," ","X"))</f>
        <v xml:space="preserve"> </v>
      </c>
      <c r="Q5640" s="94" t="s">
        <v>2759</v>
      </c>
      <c r="R5640" s="5" t="s">
        <v>6</v>
      </c>
      <c r="S5640" s="5" t="s">
        <v>5</v>
      </c>
      <c r="T5640" s="5" t="s">
        <v>3</v>
      </c>
      <c r="U5640" s="5">
        <v>512</v>
      </c>
      <c r="V5640" s="5">
        <v>85.74</v>
      </c>
      <c r="W5640" s="5">
        <v>85.9</v>
      </c>
      <c r="X5640" s="8">
        <f t="shared" si="7206"/>
        <v>-0.1600000000000108</v>
      </c>
      <c r="Y5640" s="14">
        <v>377</v>
      </c>
      <c r="Z5640" s="5">
        <v>68.7</v>
      </c>
      <c r="AA5640" s="5">
        <v>73.39</v>
      </c>
      <c r="AB5640" s="72">
        <f t="shared" si="7200"/>
        <v>-4.6899999999999977</v>
      </c>
      <c r="AC5640" s="53"/>
    </row>
    <row r="5641" spans="1:29" x14ac:dyDescent="0.25">
      <c r="A5641" s="54">
        <v>7307026</v>
      </c>
      <c r="B5641" s="90" t="s">
        <v>2707</v>
      </c>
      <c r="C5641" s="54" t="s">
        <v>818</v>
      </c>
      <c r="D5641" s="4"/>
      <c r="E5641" s="4"/>
      <c r="F5641" s="67"/>
      <c r="G5641" s="64"/>
      <c r="H5641" s="43"/>
      <c r="I5641" s="43"/>
      <c r="J5641" s="43"/>
      <c r="K5641" s="43"/>
      <c r="L5641" s="43"/>
      <c r="M5641" s="4" t="s">
        <v>9</v>
      </c>
      <c r="N5641" s="15"/>
      <c r="O5641" s="38" t="s">
        <v>2482</v>
      </c>
      <c r="P5641" s="84" t="str">
        <f>IF(E5635="Achieving School"," ","X")</f>
        <v>X</v>
      </c>
      <c r="Q5641" s="91"/>
      <c r="R5641" s="4" t="s">
        <v>6</v>
      </c>
      <c r="S5641" s="4" t="s">
        <v>5</v>
      </c>
      <c r="T5641" s="4" t="s">
        <v>7</v>
      </c>
      <c r="U5641" s="4">
        <v>385</v>
      </c>
      <c r="V5641" s="4">
        <v>82.6</v>
      </c>
      <c r="W5641" s="4">
        <v>83.53</v>
      </c>
      <c r="X5641" s="7">
        <f t="shared" si="7206"/>
        <v>-0.93000000000000682</v>
      </c>
      <c r="Y5641" s="15">
        <v>277</v>
      </c>
      <c r="Z5641" s="4">
        <v>65.7</v>
      </c>
      <c r="AA5641" s="4">
        <v>70.430000000000007</v>
      </c>
      <c r="AB5641" s="73">
        <f t="shared" si="7200"/>
        <v>-4.730000000000004</v>
      </c>
      <c r="AC5641" s="54"/>
    </row>
    <row r="5642" spans="1:29" x14ac:dyDescent="0.25">
      <c r="A5642" s="1">
        <v>7307030</v>
      </c>
      <c r="B5642" s="87" t="s">
        <v>2707</v>
      </c>
      <c r="C5642" s="55" t="s">
        <v>819</v>
      </c>
      <c r="E5642" s="42"/>
      <c r="F5642" s="65" t="s">
        <v>2483</v>
      </c>
      <c r="G5642" s="62"/>
      <c r="H5642" s="37" t="str">
        <f>IF(V5642&gt;94,"Met",IF(X5642="--","n/a",IF(X5642&gt;=0,"Met","Did Not Meet")))</f>
        <v>Met</v>
      </c>
      <c r="I5642" s="37" t="str">
        <f>IF(V5643&gt;94,"Met",IF(X5643="--","n/a",IF(X5643&gt;=0,"Met","Did Not Meet")))</f>
        <v>Met</v>
      </c>
      <c r="K5642" s="13" t="str">
        <f>IF(Z5642&gt;94,"Met",IF(AB5642="--","n/a",IF(AB5642&gt;=0,"Met","Did Not Meet")))</f>
        <v>Met</v>
      </c>
      <c r="L5642" s="13" t="str">
        <f>IF(Z5643&gt;94,"Met",IF(AB5643="--","n/a",IF(AB5643&gt;=0,"Met","Did Not Meet")))</f>
        <v>Met</v>
      </c>
      <c r="M5642" s="1" t="s">
        <v>4</v>
      </c>
      <c r="N5642" s="14" t="s">
        <v>2502</v>
      </c>
      <c r="O5642" s="5"/>
      <c r="P5642" s="44" t="str">
        <f t="shared" ref="P5642" si="7216">IF(H5644="Yes",IF(I5644="Yes","Yes","No"),"No")</f>
        <v>Yes</v>
      </c>
      <c r="Q5642" s="93"/>
      <c r="R5642" s="5" t="s">
        <v>1</v>
      </c>
      <c r="S5642" s="1" t="s">
        <v>2</v>
      </c>
      <c r="T5642" s="1" t="s">
        <v>3</v>
      </c>
      <c r="U5642" s="5">
        <v>183</v>
      </c>
      <c r="V5642" s="1">
        <v>84.15</v>
      </c>
      <c r="W5642" s="1">
        <v>76.459999999999994</v>
      </c>
      <c r="X5642" s="9">
        <f t="shared" si="7206"/>
        <v>7.6900000000000119</v>
      </c>
      <c r="Y5642" s="14">
        <v>137</v>
      </c>
      <c r="Z5642" s="1">
        <v>82.48</v>
      </c>
      <c r="AA5642" s="1">
        <v>68.8</v>
      </c>
      <c r="AB5642" s="71">
        <f t="shared" si="7200"/>
        <v>13.680000000000007</v>
      </c>
      <c r="AC5642" s="36"/>
    </row>
    <row r="5643" spans="1:29" ht="15.75" x14ac:dyDescent="0.25">
      <c r="A5643" s="53">
        <v>7307030</v>
      </c>
      <c r="B5643" s="89" t="s">
        <v>2707</v>
      </c>
      <c r="C5643" s="53" t="s">
        <v>819</v>
      </c>
      <c r="D5643" s="49" t="s">
        <v>2498</v>
      </c>
      <c r="E5643" s="34" t="str">
        <f>M5642</f>
        <v>Achieving School</v>
      </c>
      <c r="F5643" s="65" t="s">
        <v>2484</v>
      </c>
      <c r="G5643" s="62"/>
      <c r="H5643" s="13" t="str">
        <f>IF(V5644&gt;94,"Met",IF(X5644="--","n/a",IF(X5644&gt;=0,"Met","Did Not Meet")))</f>
        <v>Met</v>
      </c>
      <c r="I5643" s="13" t="str">
        <f>IF(V5645&gt;94,"Met",IF(X5645="--","n/a",IF(X5645&gt;=0,"Met","Did Not Meet")))</f>
        <v>Did Not Meet</v>
      </c>
      <c r="K5643" s="13" t="str">
        <f>IF(Z5644&gt;94,"Met",IF(AB5644="--","n/a",IF(AB5644&gt;=0,"Met","Did Not Meet")))</f>
        <v>Met</v>
      </c>
      <c r="L5643" s="13" t="str">
        <f>IF(Z5645&gt;94,"Met",IF(AB5645="--","n/a",IF(AB5645&gt;=0,"Met","Did Not Meet")))</f>
        <v>Met</v>
      </c>
      <c r="M5643" s="1" t="s">
        <v>4</v>
      </c>
      <c r="N5643" s="14" t="s">
        <v>2501</v>
      </c>
      <c r="O5643" s="5"/>
      <c r="P5643" s="44" t="str">
        <f t="shared" ref="P5643" si="7217">IF(K5644="Yes",IF(L5644="Yes","Yes","No"),"No")</f>
        <v>Yes</v>
      </c>
      <c r="Q5643" s="94" t="s">
        <v>2759</v>
      </c>
      <c r="R5643" s="5" t="s">
        <v>1</v>
      </c>
      <c r="S5643" s="1" t="s">
        <v>2</v>
      </c>
      <c r="T5643" s="1" t="s">
        <v>7</v>
      </c>
      <c r="U5643" s="5">
        <v>151</v>
      </c>
      <c r="V5643" s="1">
        <v>80.790000000000006</v>
      </c>
      <c r="W5643" s="1">
        <v>79.08</v>
      </c>
      <c r="X5643" s="9">
        <f t="shared" si="7206"/>
        <v>1.710000000000008</v>
      </c>
      <c r="Y5643" s="14">
        <v>111</v>
      </c>
      <c r="Z5643" s="1">
        <v>80.180000000000007</v>
      </c>
      <c r="AA5643" s="1">
        <v>70.760000000000005</v>
      </c>
      <c r="AB5643" s="71">
        <f t="shared" si="7200"/>
        <v>9.4200000000000017</v>
      </c>
      <c r="AC5643" s="53"/>
    </row>
    <row r="5644" spans="1:29" ht="15" customHeight="1" x14ac:dyDescent="0.25">
      <c r="A5644" s="53">
        <v>7307030</v>
      </c>
      <c r="B5644" s="89" t="s">
        <v>2707</v>
      </c>
      <c r="C5644" s="53" t="s">
        <v>819</v>
      </c>
      <c r="D5644" s="49" t="s">
        <v>2499</v>
      </c>
      <c r="E5644" s="35" t="str">
        <f>VLOOKUP('2012 Accountability Database'!$A5642,'2011 AYP'!A$2:B$1072,2)</f>
        <v xml:space="preserve"> A (Alert)</v>
      </c>
      <c r="F5644" s="66"/>
      <c r="G5644" s="63" t="s">
        <v>2485</v>
      </c>
      <c r="H5644" s="60" t="str">
        <f t="shared" ref="H5644:I5644" si="7218">IF(H5642="Met","Yes",IF(H5643="Met","Yes","No"))</f>
        <v>Yes</v>
      </c>
      <c r="I5644" s="60" t="str">
        <f t="shared" si="7218"/>
        <v>Yes</v>
      </c>
      <c r="J5644" s="42"/>
      <c r="K5644" s="60" t="str">
        <f t="shared" ref="K5644:L5644" si="7219">IF(K5642="Met","Yes",IF(K5643="Met","Yes","No"))</f>
        <v>Yes</v>
      </c>
      <c r="L5644" s="60" t="str">
        <f t="shared" si="7219"/>
        <v>Yes</v>
      </c>
      <c r="M5644" s="5" t="s">
        <v>4</v>
      </c>
      <c r="N5644" s="14" t="s">
        <v>2503</v>
      </c>
      <c r="O5644" s="5"/>
      <c r="P5644" s="44" t="str">
        <f t="shared" ref="P5644" si="7220">IF(H5648="Yes",IF(I5648="Yes","Yes","No"),"No")</f>
        <v>Yes</v>
      </c>
      <c r="Q5644" s="108" t="s">
        <v>2758</v>
      </c>
      <c r="R5644" s="5" t="s">
        <v>1</v>
      </c>
      <c r="S5644" s="5" t="s">
        <v>5</v>
      </c>
      <c r="T5644" s="5" t="s">
        <v>3</v>
      </c>
      <c r="U5644" s="5">
        <v>559</v>
      </c>
      <c r="V5644" s="5">
        <v>78.53</v>
      </c>
      <c r="W5644" s="5">
        <v>76.459999999999994</v>
      </c>
      <c r="X5644" s="11">
        <f t="shared" si="7206"/>
        <v>2.0700000000000074</v>
      </c>
      <c r="Y5644" s="14">
        <v>421</v>
      </c>
      <c r="Z5644" s="5">
        <v>76.25</v>
      </c>
      <c r="AA5644" s="5">
        <v>68.8</v>
      </c>
      <c r="AB5644" s="71">
        <f t="shared" si="7200"/>
        <v>7.4500000000000028</v>
      </c>
      <c r="AC5644" s="53"/>
    </row>
    <row r="5645" spans="1:29" x14ac:dyDescent="0.25">
      <c r="A5645" s="53">
        <v>7307030</v>
      </c>
      <c r="B5645" s="89" t="s">
        <v>2707</v>
      </c>
      <c r="C5645" s="53" t="s">
        <v>819</v>
      </c>
      <c r="D5645" s="49" t="s">
        <v>2507</v>
      </c>
      <c r="E5645" s="47">
        <f>VLOOKUP('2012 Accountability Database'!A5642,Dems1112!$A$2:$G$1082,3)</f>
        <v>0.43</v>
      </c>
      <c r="F5645" s="66"/>
      <c r="G5645" s="52"/>
      <c r="M5645" s="5" t="s">
        <v>4</v>
      </c>
      <c r="N5645" s="14" t="s">
        <v>2504</v>
      </c>
      <c r="O5645" s="5"/>
      <c r="P5645" s="44" t="str">
        <f t="shared" ref="P5645" si="7221">IF(K5648="Yes",IF(L5648="Yes","Yes","No"),"No")</f>
        <v>No</v>
      </c>
      <c r="Q5645" s="108"/>
      <c r="R5645" s="5" t="s">
        <v>1</v>
      </c>
      <c r="S5645" s="5" t="s">
        <v>5</v>
      </c>
      <c r="T5645" s="5" t="s">
        <v>7</v>
      </c>
      <c r="U5645" s="5">
        <v>456</v>
      </c>
      <c r="V5645" s="5">
        <v>77.63</v>
      </c>
      <c r="W5645" s="5">
        <v>79.08</v>
      </c>
      <c r="X5645" s="8">
        <f t="shared" si="7206"/>
        <v>-1.4500000000000028</v>
      </c>
      <c r="Y5645" s="14">
        <v>343</v>
      </c>
      <c r="Z5645" s="5">
        <v>76.38</v>
      </c>
      <c r="AA5645" s="5">
        <v>70.760000000000005</v>
      </c>
      <c r="AB5645" s="71">
        <f t="shared" si="7200"/>
        <v>5.6199999999999903</v>
      </c>
      <c r="AC5645" s="53"/>
    </row>
    <row r="5646" spans="1:29" x14ac:dyDescent="0.25">
      <c r="A5646" s="53">
        <v>7307030</v>
      </c>
      <c r="B5646" s="89" t="s">
        <v>2707</v>
      </c>
      <c r="C5646" s="53" t="s">
        <v>819</v>
      </c>
      <c r="D5646" s="50" t="s">
        <v>2508</v>
      </c>
      <c r="E5646" s="47">
        <f>VLOOKUP('2012 Accountability Database'!A5642,Dems1112!$A$2:$G$1082,4)</f>
        <v>0.84</v>
      </c>
      <c r="F5646" s="65" t="s">
        <v>2486</v>
      </c>
      <c r="G5646" s="62"/>
      <c r="H5646" s="13" t="str">
        <f>IF(V5646&gt;94,"Met",IF(X5646="--","n/a",IF(X5646&gt;=0,"Met","Did Not Meet")))</f>
        <v>Met</v>
      </c>
      <c r="I5646" s="13" t="str">
        <f>IF(V5647&gt;94,"Met",IF(X5647="--","n/a",IF(X5647&gt;=0,"Met","Did Not Meet")))</f>
        <v>Met</v>
      </c>
      <c r="J5646" s="13"/>
      <c r="K5646" s="13" t="str">
        <f>IF(Z5646&gt;94,"Met",IF(AB5646="--","n/a",IF(AB5646&gt;=0,"Met","Did Not Meet")))</f>
        <v>Did Not Meet</v>
      </c>
      <c r="L5646" s="13" t="str">
        <f>IF(Z5647&gt;94,"Met",IF(AB5647="--","n/a",IF(AB5647&gt;=0,"Met","Did Not Meet")))</f>
        <v>Did Not Meet</v>
      </c>
      <c r="M5646" s="5" t="s">
        <v>4</v>
      </c>
      <c r="N5646" s="68" t="s">
        <v>2497</v>
      </c>
      <c r="O5646" s="35"/>
      <c r="P5646" s="44"/>
      <c r="Q5646" s="108"/>
      <c r="R5646" s="5" t="s">
        <v>6</v>
      </c>
      <c r="S5646" s="5" t="s">
        <v>2</v>
      </c>
      <c r="T5646" s="5" t="s">
        <v>3</v>
      </c>
      <c r="U5646" s="5">
        <v>183</v>
      </c>
      <c r="V5646" s="5">
        <v>84.15</v>
      </c>
      <c r="W5646" s="5">
        <v>83.47</v>
      </c>
      <c r="X5646" s="11">
        <f t="shared" si="7206"/>
        <v>0.68000000000000682</v>
      </c>
      <c r="Y5646" s="14">
        <v>137</v>
      </c>
      <c r="Z5646" s="5">
        <v>72.260000000000005</v>
      </c>
      <c r="AA5646" s="5">
        <v>73.34</v>
      </c>
      <c r="AB5646" s="72">
        <f t="shared" si="7200"/>
        <v>-1.0799999999999983</v>
      </c>
      <c r="AC5646" s="53"/>
    </row>
    <row r="5647" spans="1:29" x14ac:dyDescent="0.25">
      <c r="A5647" s="53">
        <v>7307030</v>
      </c>
      <c r="B5647" s="89" t="s">
        <v>2707</v>
      </c>
      <c r="C5647" s="53" t="s">
        <v>819</v>
      </c>
      <c r="D5647" s="50" t="s">
        <v>974</v>
      </c>
      <c r="E5647" s="47" t="str">
        <f>VLOOKUP('2012 Accountability Database'!A5642,Dems1112!$A$2:$G$1082,5)</f>
        <v>K-6</v>
      </c>
      <c r="F5647" s="65" t="s">
        <v>2487</v>
      </c>
      <c r="G5647" s="62"/>
      <c r="H5647" s="13" t="str">
        <f>IF(V5648&gt;94,"Met",IF(X5648="--","n/a",IF(X5648&gt;=0,"Met","Did Not Meet")))</f>
        <v>Did Not Meet</v>
      </c>
      <c r="I5647" s="13" t="str">
        <f>IF(V5649&gt;94,"Met",IF(X5649="--","n/a",IF(X5649&gt;=0,"Met","Did Not Meet")))</f>
        <v>Did Not Meet</v>
      </c>
      <c r="J5647" s="13"/>
      <c r="K5647" s="13" t="str">
        <f>IF(Z5648&gt;94,"Met",IF(AB5648="--","n/a",IF(AB5648&gt;=0,"Met","Did Not Meet")))</f>
        <v>Did Not Meet</v>
      </c>
      <c r="L5647" s="13" t="str">
        <f>IF(Z5649&gt;94,"Met",IF(AB5649="--","n/a",IF(AB5649&gt;=0,"Met","Did Not Meet")))</f>
        <v>Did Not Meet</v>
      </c>
      <c r="M5647" s="1" t="s">
        <v>4</v>
      </c>
      <c r="N5647" s="14"/>
      <c r="O5647" s="35" t="s">
        <v>2506</v>
      </c>
      <c r="P5647" s="83" t="str">
        <f t="shared" ref="P5647" si="7222">IF(P5642="No"," ", IF(P5644="No"," ",IF(P5643="No", " ",IF(P5645="No"," ","X"))))</f>
        <v xml:space="preserve"> </v>
      </c>
      <c r="Q5647" s="108"/>
      <c r="R5647" s="5" t="s">
        <v>6</v>
      </c>
      <c r="S5647" s="1" t="s">
        <v>2</v>
      </c>
      <c r="T5647" s="1" t="s">
        <v>7</v>
      </c>
      <c r="U5647" s="5">
        <v>151</v>
      </c>
      <c r="V5647" s="1">
        <v>83.44</v>
      </c>
      <c r="W5647" s="1">
        <v>82.16</v>
      </c>
      <c r="X5647" s="9">
        <f t="shared" si="7206"/>
        <v>1.2800000000000011</v>
      </c>
      <c r="Y5647" s="14">
        <v>111</v>
      </c>
      <c r="Z5647" s="1">
        <v>70.27</v>
      </c>
      <c r="AA5647" s="1">
        <v>73.13</v>
      </c>
      <c r="AB5647" s="72">
        <f t="shared" si="7200"/>
        <v>-2.8599999999999994</v>
      </c>
      <c r="AC5647" s="53"/>
    </row>
    <row r="5648" spans="1:29" ht="15.75" x14ac:dyDescent="0.25">
      <c r="A5648" s="53">
        <v>7307030</v>
      </c>
      <c r="B5648" s="89" t="s">
        <v>2707</v>
      </c>
      <c r="C5648" s="53" t="s">
        <v>819</v>
      </c>
      <c r="D5648" s="50" t="s">
        <v>975</v>
      </c>
      <c r="E5648" s="48" t="str">
        <f>VLOOKUP('2012 Accountability Database'!A5642,Dems1112!$A$2:$G$1082,6)</f>
        <v>2 (Northeast AR)</v>
      </c>
      <c r="F5648" s="66"/>
      <c r="G5648" s="63" t="s">
        <v>2488</v>
      </c>
      <c r="H5648" s="61" t="str">
        <f t="shared" ref="H5648:I5648" si="7223">IF(H5646="Met","Yes",IF(H5647="Met","Yes","No"))</f>
        <v>Yes</v>
      </c>
      <c r="I5648" s="61" t="str">
        <f t="shared" si="7223"/>
        <v>Yes</v>
      </c>
      <c r="J5648" s="55"/>
      <c r="K5648" s="61" t="str">
        <f t="shared" ref="K5648:L5648" si="7224">IF(K5646="Met","Yes",IF(K5647="Met","Yes","No"))</f>
        <v>No</v>
      </c>
      <c r="L5648" s="61" t="str">
        <f t="shared" si="7224"/>
        <v>No</v>
      </c>
      <c r="M5648" s="1" t="s">
        <v>4</v>
      </c>
      <c r="N5648" s="14"/>
      <c r="O5648" s="35" t="s">
        <v>2505</v>
      </c>
      <c r="P5648" s="83" t="str">
        <f t="shared" ref="P5648" si="7225">IF(P5647="X"," ",IF(P5649="X"," ","X"))</f>
        <v>X</v>
      </c>
      <c r="Q5648" s="94" t="s">
        <v>2759</v>
      </c>
      <c r="R5648" s="5" t="s">
        <v>6</v>
      </c>
      <c r="S5648" s="1" t="s">
        <v>5</v>
      </c>
      <c r="T5648" s="1" t="s">
        <v>3</v>
      </c>
      <c r="U5648" s="5">
        <v>559</v>
      </c>
      <c r="V5648" s="1">
        <v>81.400000000000006</v>
      </c>
      <c r="W5648" s="1">
        <v>83.47</v>
      </c>
      <c r="X5648" s="6">
        <f t="shared" si="7206"/>
        <v>-2.0699999999999932</v>
      </c>
      <c r="Y5648" s="14">
        <v>421</v>
      </c>
      <c r="Z5648" s="1">
        <v>72.209999999999994</v>
      </c>
      <c r="AA5648" s="1">
        <v>73.34</v>
      </c>
      <c r="AB5648" s="72">
        <f t="shared" si="7200"/>
        <v>-1.1300000000000097</v>
      </c>
      <c r="AC5648" s="53"/>
    </row>
    <row r="5649" spans="1:29" x14ac:dyDescent="0.25">
      <c r="A5649" s="54">
        <v>7307030</v>
      </c>
      <c r="B5649" s="90" t="s">
        <v>2707</v>
      </c>
      <c r="C5649" s="54" t="s">
        <v>819</v>
      </c>
      <c r="D5649" s="4"/>
      <c r="E5649" s="4"/>
      <c r="F5649" s="67"/>
      <c r="G5649" s="64"/>
      <c r="H5649" s="43"/>
      <c r="I5649" s="43"/>
      <c r="J5649" s="43"/>
      <c r="K5649" s="43"/>
      <c r="L5649" s="43"/>
      <c r="M5649" s="4" t="s">
        <v>4</v>
      </c>
      <c r="N5649" s="15"/>
      <c r="O5649" s="38" t="s">
        <v>2482</v>
      </c>
      <c r="P5649" s="84" t="str">
        <f>IF(E5643="Achieving School"," ","X")</f>
        <v xml:space="preserve"> </v>
      </c>
      <c r="Q5649" s="91"/>
      <c r="R5649" s="4" t="s">
        <v>6</v>
      </c>
      <c r="S5649" s="4" t="s">
        <v>5</v>
      </c>
      <c r="T5649" s="4" t="s">
        <v>7</v>
      </c>
      <c r="U5649" s="4">
        <v>456</v>
      </c>
      <c r="V5649" s="4">
        <v>80.040000000000006</v>
      </c>
      <c r="W5649" s="4">
        <v>82.16</v>
      </c>
      <c r="X5649" s="7">
        <f t="shared" si="7206"/>
        <v>-2.1199999999999903</v>
      </c>
      <c r="Y5649" s="15">
        <v>343</v>
      </c>
      <c r="Z5649" s="4">
        <v>71.430000000000007</v>
      </c>
      <c r="AA5649" s="4">
        <v>73.13</v>
      </c>
      <c r="AB5649" s="73">
        <f t="shared" si="7200"/>
        <v>-1.6999999999999886</v>
      </c>
      <c r="AC5649" s="54"/>
    </row>
    <row r="5650" spans="1:29" x14ac:dyDescent="0.25">
      <c r="A5650" s="1">
        <v>7307033</v>
      </c>
      <c r="B5650" s="87" t="s">
        <v>2707</v>
      </c>
      <c r="C5650" s="55" t="s">
        <v>820</v>
      </c>
      <c r="E5650" s="42"/>
      <c r="F5650" s="65" t="s">
        <v>2483</v>
      </c>
      <c r="G5650" s="62"/>
      <c r="H5650" s="37" t="str">
        <f>IF(V5650&gt;94,"Met",IF(X5650="--","n/a",IF(X5650&gt;=0,"Met","Did Not Meet")))</f>
        <v>Met</v>
      </c>
      <c r="I5650" s="37" t="str">
        <f>IF(V5651&gt;94,"Met",IF(X5651="--","n/a",IF(X5651&gt;=0,"Met","Did Not Meet")))</f>
        <v>Met</v>
      </c>
      <c r="K5650" s="13" t="str">
        <f>IF(Z5650&gt;94,"Met",IF(AB5650="--","n/a",IF(AB5650&gt;=0,"Met","Did Not Meet")))</f>
        <v>Met</v>
      </c>
      <c r="L5650" s="13" t="str">
        <f>IF(Z5651&gt;94,"Met",IF(AB5651="--","n/a",IF(AB5651&gt;=0,"Met","Did Not Meet")))</f>
        <v>Met</v>
      </c>
      <c r="M5650" s="1" t="s">
        <v>9</v>
      </c>
      <c r="N5650" s="14" t="s">
        <v>2502</v>
      </c>
      <c r="O5650" s="5"/>
      <c r="P5650" s="44" t="str">
        <f t="shared" ref="P5650" si="7226">IF(H5652="Yes",IF(I5652="Yes","Yes","No"),"No")</f>
        <v>Yes</v>
      </c>
      <c r="Q5650" s="93"/>
      <c r="R5650" s="5" t="s">
        <v>1</v>
      </c>
      <c r="S5650" s="1" t="s">
        <v>2</v>
      </c>
      <c r="T5650" s="1" t="s">
        <v>3</v>
      </c>
      <c r="U5650" s="5">
        <v>199</v>
      </c>
      <c r="V5650" s="1">
        <v>85.43</v>
      </c>
      <c r="W5650" s="1">
        <v>78.319999999999993</v>
      </c>
      <c r="X5650" s="9">
        <f t="shared" si="7206"/>
        <v>7.1100000000000136</v>
      </c>
      <c r="Y5650" s="14">
        <v>192</v>
      </c>
      <c r="Z5650" s="1">
        <v>86.46</v>
      </c>
      <c r="AA5650" s="1">
        <v>79.89</v>
      </c>
      <c r="AB5650" s="71">
        <f t="shared" si="7200"/>
        <v>6.5699999999999932</v>
      </c>
      <c r="AC5650" s="36"/>
    </row>
    <row r="5651" spans="1:29" ht="15.75" x14ac:dyDescent="0.25">
      <c r="A5651" s="53">
        <v>7307033</v>
      </c>
      <c r="B5651" s="89" t="s">
        <v>2707</v>
      </c>
      <c r="C5651" s="53" t="s">
        <v>820</v>
      </c>
      <c r="D5651" s="49" t="s">
        <v>2498</v>
      </c>
      <c r="E5651" s="34" t="str">
        <f>M5650</f>
        <v>Needs Improvement School</v>
      </c>
      <c r="F5651" s="65" t="s">
        <v>2484</v>
      </c>
      <c r="G5651" s="62"/>
      <c r="H5651" s="13" t="str">
        <f>IF(V5652&gt;94,"Met",IF(X5652="--","n/a",IF(X5652&gt;=0,"Met","Did Not Meet")))</f>
        <v>Met</v>
      </c>
      <c r="I5651" s="13" t="str">
        <f>IF(V5653&gt;94,"Met",IF(X5653="--","n/a",IF(X5653&gt;=0,"Met","Did Not Meet")))</f>
        <v>Met</v>
      </c>
      <c r="K5651" s="13" t="str">
        <f>IF(Z5652&gt;94,"Met",IF(AB5652="--","n/a",IF(AB5652&gt;=0,"Met","Did Not Meet")))</f>
        <v>Met</v>
      </c>
      <c r="L5651" s="13" t="str">
        <f>IF(Z5653&gt;94,"Met",IF(AB5653="--","n/a",IF(AB5653&gt;=0,"Met","Did Not Meet")))</f>
        <v>Met</v>
      </c>
      <c r="M5651" s="1" t="s">
        <v>9</v>
      </c>
      <c r="N5651" s="14" t="s">
        <v>2501</v>
      </c>
      <c r="O5651" s="5"/>
      <c r="P5651" s="44" t="str">
        <f t="shared" ref="P5651" si="7227">IF(K5652="Yes",IF(L5652="Yes","Yes","No"),"No")</f>
        <v>Yes</v>
      </c>
      <c r="Q5651" s="94" t="s">
        <v>2759</v>
      </c>
      <c r="R5651" s="5" t="s">
        <v>1</v>
      </c>
      <c r="S5651" s="1" t="s">
        <v>2</v>
      </c>
      <c r="T5651" s="1" t="s">
        <v>7</v>
      </c>
      <c r="U5651" s="5">
        <v>155</v>
      </c>
      <c r="V5651" s="1">
        <v>83.87</v>
      </c>
      <c r="W5651" s="1">
        <v>75.55</v>
      </c>
      <c r="X5651" s="9">
        <f t="shared" si="7206"/>
        <v>8.3200000000000074</v>
      </c>
      <c r="Y5651" s="14">
        <v>148</v>
      </c>
      <c r="Z5651" s="1">
        <v>85.14</v>
      </c>
      <c r="AA5651" s="1">
        <v>77.72</v>
      </c>
      <c r="AB5651" s="71">
        <f t="shared" si="7200"/>
        <v>7.4200000000000017</v>
      </c>
      <c r="AC5651" s="53"/>
    </row>
    <row r="5652" spans="1:29" ht="15" customHeight="1" x14ac:dyDescent="0.25">
      <c r="A5652" s="53">
        <v>7307033</v>
      </c>
      <c r="B5652" s="89" t="s">
        <v>2707</v>
      </c>
      <c r="C5652" s="53" t="s">
        <v>820</v>
      </c>
      <c r="D5652" s="49" t="s">
        <v>2499</v>
      </c>
      <c r="E5652" s="35" t="str">
        <f>VLOOKUP('2012 Accountability Database'!$A5650,'2011 AYP'!A$2:B$1072,2)</f>
        <v xml:space="preserve"> A (Alert)</v>
      </c>
      <c r="F5652" s="66"/>
      <c r="G5652" s="63" t="s">
        <v>2485</v>
      </c>
      <c r="H5652" s="60" t="str">
        <f t="shared" ref="H5652:I5652" si="7228">IF(H5650="Met","Yes",IF(H5651="Met","Yes","No"))</f>
        <v>Yes</v>
      </c>
      <c r="I5652" s="60" t="str">
        <f t="shared" si="7228"/>
        <v>Yes</v>
      </c>
      <c r="J5652" s="42"/>
      <c r="K5652" s="60" t="str">
        <f t="shared" ref="K5652:L5652" si="7229">IF(K5650="Met","Yes",IF(K5651="Met","Yes","No"))</f>
        <v>Yes</v>
      </c>
      <c r="L5652" s="60" t="str">
        <f t="shared" si="7229"/>
        <v>Yes</v>
      </c>
      <c r="M5652" s="1" t="s">
        <v>9</v>
      </c>
      <c r="N5652" s="14" t="s">
        <v>2503</v>
      </c>
      <c r="O5652" s="5"/>
      <c r="P5652" s="44" t="str">
        <f t="shared" ref="P5652" si="7230">IF(H5656="Yes",IF(I5656="Yes","Yes","No"),"No")</f>
        <v>No</v>
      </c>
      <c r="Q5652" s="108" t="s">
        <v>2758</v>
      </c>
      <c r="R5652" s="5" t="s">
        <v>1</v>
      </c>
      <c r="S5652" s="1" t="s">
        <v>5</v>
      </c>
      <c r="T5652" s="1" t="s">
        <v>3</v>
      </c>
      <c r="U5652" s="5">
        <v>592</v>
      </c>
      <c r="V5652" s="1">
        <v>80.069999999999993</v>
      </c>
      <c r="W5652" s="1">
        <v>78.319999999999993</v>
      </c>
      <c r="X5652" s="9">
        <f t="shared" si="7206"/>
        <v>1.75</v>
      </c>
      <c r="Y5652" s="14">
        <v>567</v>
      </c>
      <c r="Z5652" s="1">
        <v>82.01</v>
      </c>
      <c r="AA5652" s="1">
        <v>79.89</v>
      </c>
      <c r="AB5652" s="71">
        <f t="shared" si="7200"/>
        <v>2.1200000000000045</v>
      </c>
      <c r="AC5652" s="53"/>
    </row>
    <row r="5653" spans="1:29" x14ac:dyDescent="0.25">
      <c r="A5653" s="53">
        <v>7307033</v>
      </c>
      <c r="B5653" s="89" t="s">
        <v>2707</v>
      </c>
      <c r="C5653" s="53" t="s">
        <v>820</v>
      </c>
      <c r="D5653" s="49" t="s">
        <v>2507</v>
      </c>
      <c r="E5653" s="47">
        <f>VLOOKUP('2012 Accountability Database'!A5650,Dems1112!$A$2:$G$1082,3)</f>
        <v>0.25</v>
      </c>
      <c r="F5653" s="66"/>
      <c r="G5653" s="52"/>
      <c r="M5653" s="1" t="s">
        <v>9</v>
      </c>
      <c r="N5653" s="14" t="s">
        <v>2504</v>
      </c>
      <c r="O5653" s="5"/>
      <c r="P5653" s="44" t="str">
        <f t="shared" ref="P5653" si="7231">IF(K5656="Yes",IF(L5656="Yes","Yes","No"),"No")</f>
        <v>No</v>
      </c>
      <c r="Q5653" s="108"/>
      <c r="R5653" s="5" t="s">
        <v>1</v>
      </c>
      <c r="S5653" s="1" t="s">
        <v>5</v>
      </c>
      <c r="T5653" s="1" t="s">
        <v>7</v>
      </c>
      <c r="U5653" s="5">
        <v>441</v>
      </c>
      <c r="V5653" s="1">
        <v>77.099999999999994</v>
      </c>
      <c r="W5653" s="1">
        <v>75.55</v>
      </c>
      <c r="X5653" s="9">
        <f t="shared" si="7206"/>
        <v>1.5499999999999972</v>
      </c>
      <c r="Y5653" s="14">
        <v>419</v>
      </c>
      <c r="Z5653" s="1">
        <v>79</v>
      </c>
      <c r="AA5653" s="1">
        <v>77.72</v>
      </c>
      <c r="AB5653" s="71">
        <f t="shared" si="7200"/>
        <v>1.2800000000000011</v>
      </c>
      <c r="AC5653" s="53"/>
    </row>
    <row r="5654" spans="1:29" x14ac:dyDescent="0.25">
      <c r="A5654" s="53">
        <v>7307033</v>
      </c>
      <c r="B5654" s="89" t="s">
        <v>2707</v>
      </c>
      <c r="C5654" s="53" t="s">
        <v>820</v>
      </c>
      <c r="D5654" s="50" t="s">
        <v>2508</v>
      </c>
      <c r="E5654" s="47">
        <f>VLOOKUP('2012 Accountability Database'!A5650,Dems1112!$A$2:$G$1082,4)</f>
        <v>0.78</v>
      </c>
      <c r="F5654" s="65" t="s">
        <v>2486</v>
      </c>
      <c r="G5654" s="62"/>
      <c r="H5654" s="13" t="str">
        <f>IF(V5654&gt;94,"Met",IF(X5654="--","n/a",IF(X5654&gt;=0,"Met","Did Not Meet")))</f>
        <v>Did Not Meet</v>
      </c>
      <c r="I5654" s="13" t="str">
        <f>IF(V5655&gt;94,"Met",IF(X5655="--","n/a",IF(X5655&gt;=0,"Met","Did Not Meet")))</f>
        <v>Did Not Meet</v>
      </c>
      <c r="J5654" s="13"/>
      <c r="K5654" s="13" t="str">
        <f>IF(Z5654&gt;94,"Met",IF(AB5654="--","n/a",IF(AB5654&gt;=0,"Met","Did Not Meet")))</f>
        <v>Did Not Meet</v>
      </c>
      <c r="L5654" s="13" t="str">
        <f>IF(Z5655&gt;94,"Met",IF(AB5655="--","n/a",IF(AB5655&gt;=0,"Met","Did Not Meet")))</f>
        <v>Did Not Meet</v>
      </c>
      <c r="M5654" s="5" t="s">
        <v>9</v>
      </c>
      <c r="N5654" s="68" t="s">
        <v>2497</v>
      </c>
      <c r="O5654" s="35"/>
      <c r="P5654" s="44"/>
      <c r="Q5654" s="108"/>
      <c r="R5654" s="5" t="s">
        <v>6</v>
      </c>
      <c r="S5654" s="5" t="s">
        <v>2</v>
      </c>
      <c r="T5654" s="5" t="s">
        <v>3</v>
      </c>
      <c r="U5654" s="5">
        <v>225</v>
      </c>
      <c r="V5654" s="5">
        <v>68.89</v>
      </c>
      <c r="W5654" s="5">
        <v>73.52</v>
      </c>
      <c r="X5654" s="8">
        <f t="shared" si="7206"/>
        <v>-4.6299999999999955</v>
      </c>
      <c r="Y5654" s="14">
        <v>192</v>
      </c>
      <c r="Z5654" s="5">
        <v>63.02</v>
      </c>
      <c r="AA5654" s="5">
        <v>70.69</v>
      </c>
      <c r="AB5654" s="72">
        <f t="shared" si="7200"/>
        <v>-7.6699999999999946</v>
      </c>
      <c r="AC5654" s="53"/>
    </row>
    <row r="5655" spans="1:29" x14ac:dyDescent="0.25">
      <c r="A5655" s="53">
        <v>7307033</v>
      </c>
      <c r="B5655" s="89" t="s">
        <v>2707</v>
      </c>
      <c r="C5655" s="53" t="s">
        <v>820</v>
      </c>
      <c r="D5655" s="50" t="s">
        <v>974</v>
      </c>
      <c r="E5655" s="47" t="str">
        <f>VLOOKUP('2012 Accountability Database'!A5650,Dems1112!$A$2:$G$1082,5)</f>
        <v>7-8</v>
      </c>
      <c r="F5655" s="65" t="s">
        <v>2487</v>
      </c>
      <c r="G5655" s="62"/>
      <c r="H5655" s="13" t="str">
        <f>IF(V5656&gt;94,"Met",IF(X5656="--","n/a",IF(X5656&gt;=0,"Met","Did Not Meet")))</f>
        <v>Did Not Meet</v>
      </c>
      <c r="I5655" s="13" t="str">
        <f>IF(V5657&gt;94,"Met",IF(X5657="--","n/a",IF(X5657&gt;=0,"Met","Did Not Meet")))</f>
        <v>Did Not Meet</v>
      </c>
      <c r="J5655" s="13"/>
      <c r="K5655" s="13" t="str">
        <f>IF(Z5656&gt;94,"Met",IF(AB5656="--","n/a",IF(AB5656&gt;=0,"Met","Did Not Meet")))</f>
        <v>Did Not Meet</v>
      </c>
      <c r="L5655" s="13" t="str">
        <f>IF(Z5657&gt;94,"Met",IF(AB5657="--","n/a",IF(AB5657&gt;=0,"Met","Did Not Meet")))</f>
        <v>Did Not Meet</v>
      </c>
      <c r="M5655" s="5" t="s">
        <v>9</v>
      </c>
      <c r="N5655" s="14"/>
      <c r="O5655" s="35" t="s">
        <v>2506</v>
      </c>
      <c r="P5655" s="83" t="str">
        <f t="shared" ref="P5655" si="7232">IF(P5650="No"," ", IF(P5652="No"," ",IF(P5651="No", " ",IF(P5653="No"," ","X"))))</f>
        <v xml:space="preserve"> </v>
      </c>
      <c r="Q5655" s="108"/>
      <c r="R5655" s="5" t="s">
        <v>6</v>
      </c>
      <c r="S5655" s="5" t="s">
        <v>2</v>
      </c>
      <c r="T5655" s="5" t="s">
        <v>7</v>
      </c>
      <c r="U5655" s="5">
        <v>171</v>
      </c>
      <c r="V5655" s="5">
        <v>63.74</v>
      </c>
      <c r="W5655" s="5">
        <v>69.63</v>
      </c>
      <c r="X5655" s="8">
        <f t="shared" si="7206"/>
        <v>-5.8899999999999935</v>
      </c>
      <c r="Y5655" s="14">
        <v>148</v>
      </c>
      <c r="Z5655" s="5">
        <v>58.78</v>
      </c>
      <c r="AA5655" s="5">
        <v>67.13</v>
      </c>
      <c r="AB5655" s="72">
        <f t="shared" si="7200"/>
        <v>-8.3499999999999943</v>
      </c>
      <c r="AC5655" s="53"/>
    </row>
    <row r="5656" spans="1:29" ht="15.75" x14ac:dyDescent="0.25">
      <c r="A5656" s="53">
        <v>7307033</v>
      </c>
      <c r="B5656" s="89" t="s">
        <v>2707</v>
      </c>
      <c r="C5656" s="53" t="s">
        <v>820</v>
      </c>
      <c r="D5656" s="50" t="s">
        <v>975</v>
      </c>
      <c r="E5656" s="48" t="str">
        <f>VLOOKUP('2012 Accountability Database'!A5650,Dems1112!$A$2:$G$1082,6)</f>
        <v>2 (Northeast AR)</v>
      </c>
      <c r="F5656" s="66"/>
      <c r="G5656" s="63" t="s">
        <v>2488</v>
      </c>
      <c r="H5656" s="61" t="str">
        <f t="shared" ref="H5656:I5656" si="7233">IF(H5654="Met","Yes",IF(H5655="Met","Yes","No"))</f>
        <v>No</v>
      </c>
      <c r="I5656" s="61" t="str">
        <f t="shared" si="7233"/>
        <v>No</v>
      </c>
      <c r="J5656" s="55"/>
      <c r="K5656" s="61" t="str">
        <f t="shared" ref="K5656:L5656" si="7234">IF(K5654="Met","Yes",IF(K5655="Met","Yes","No"))</f>
        <v>No</v>
      </c>
      <c r="L5656" s="61" t="str">
        <f t="shared" si="7234"/>
        <v>No</v>
      </c>
      <c r="M5656" s="5" t="s">
        <v>9</v>
      </c>
      <c r="N5656" s="14"/>
      <c r="O5656" s="35" t="s">
        <v>2505</v>
      </c>
      <c r="P5656" s="83" t="str">
        <f t="shared" ref="P5656" si="7235">IF(P5655="X"," ",IF(P5657="X"," ","X"))</f>
        <v xml:space="preserve"> </v>
      </c>
      <c r="Q5656" s="94" t="s">
        <v>2759</v>
      </c>
      <c r="R5656" s="5" t="s">
        <v>6</v>
      </c>
      <c r="S5656" s="5" t="s">
        <v>5</v>
      </c>
      <c r="T5656" s="5" t="s">
        <v>3</v>
      </c>
      <c r="U5656" s="5">
        <v>658</v>
      </c>
      <c r="V5656" s="5">
        <v>69.45</v>
      </c>
      <c r="W5656" s="5">
        <v>73.52</v>
      </c>
      <c r="X5656" s="8">
        <f t="shared" si="7206"/>
        <v>-4.0699999999999932</v>
      </c>
      <c r="Y5656" s="14">
        <v>568</v>
      </c>
      <c r="Z5656" s="5">
        <v>65.489999999999995</v>
      </c>
      <c r="AA5656" s="5">
        <v>70.69</v>
      </c>
      <c r="AB5656" s="72">
        <f t="shared" si="7200"/>
        <v>-5.2000000000000028</v>
      </c>
      <c r="AC5656" s="53"/>
    </row>
    <row r="5657" spans="1:29" x14ac:dyDescent="0.25">
      <c r="A5657" s="54">
        <v>7307033</v>
      </c>
      <c r="B5657" s="90" t="s">
        <v>2707</v>
      </c>
      <c r="C5657" s="54" t="s">
        <v>820</v>
      </c>
      <c r="D5657" s="4"/>
      <c r="E5657" s="4"/>
      <c r="F5657" s="67"/>
      <c r="G5657" s="64"/>
      <c r="H5657" s="43"/>
      <c r="I5657" s="43"/>
      <c r="J5657" s="43"/>
      <c r="K5657" s="43"/>
      <c r="L5657" s="43"/>
      <c r="M5657" s="4" t="s">
        <v>9</v>
      </c>
      <c r="N5657" s="15"/>
      <c r="O5657" s="38" t="s">
        <v>2482</v>
      </c>
      <c r="P5657" s="84" t="str">
        <f>IF(E5651="Achieving School"," ","X")</f>
        <v>X</v>
      </c>
      <c r="Q5657" s="91"/>
      <c r="R5657" s="4" t="s">
        <v>6</v>
      </c>
      <c r="S5657" s="4" t="s">
        <v>5</v>
      </c>
      <c r="T5657" s="4" t="s">
        <v>7</v>
      </c>
      <c r="U5657" s="4">
        <v>483</v>
      </c>
      <c r="V5657" s="4">
        <v>64.8</v>
      </c>
      <c r="W5657" s="4">
        <v>69.63</v>
      </c>
      <c r="X5657" s="7">
        <f t="shared" si="7206"/>
        <v>-4.8299999999999983</v>
      </c>
      <c r="Y5657" s="15">
        <v>420</v>
      </c>
      <c r="Z5657" s="4">
        <v>60.95</v>
      </c>
      <c r="AA5657" s="4">
        <v>67.13</v>
      </c>
      <c r="AB5657" s="73">
        <f t="shared" si="7200"/>
        <v>-6.1799999999999926</v>
      </c>
      <c r="AC5657" s="54"/>
    </row>
    <row r="5658" spans="1:29" x14ac:dyDescent="0.25">
      <c r="A5658" s="1">
        <v>7309038</v>
      </c>
      <c r="B5658" s="87" t="s">
        <v>2708</v>
      </c>
      <c r="C5658" s="55" t="s">
        <v>752</v>
      </c>
      <c r="E5658" s="42"/>
      <c r="F5658" s="65" t="s">
        <v>2483</v>
      </c>
      <c r="G5658" s="62"/>
      <c r="H5658" s="37" t="str">
        <f>IF(V5658&gt;94,"Met",IF(X5658="--","n/a",IF(X5658&gt;=0,"Met","Did Not Meet")))</f>
        <v>Met</v>
      </c>
      <c r="I5658" s="37" t="str">
        <f>IF(V5659&gt;94,"Met",IF(X5659="--","n/a",IF(X5659&gt;=0,"Met","Did Not Meet")))</f>
        <v>Met</v>
      </c>
      <c r="K5658" s="13" t="str">
        <f>IF(Z5658&gt;94,"Met",IF(AB5658="--","n/a",IF(AB5658&gt;=0,"Met","Did Not Meet")))</f>
        <v>Met</v>
      </c>
      <c r="L5658" s="13" t="str">
        <f>IF(Z5659&gt;94,"Met",IF(AB5659="--","n/a",IF(AB5659&gt;=0,"Met","Did Not Meet")))</f>
        <v>Did Not Meet</v>
      </c>
      <c r="M5658" s="5" t="s">
        <v>4</v>
      </c>
      <c r="N5658" s="14" t="s">
        <v>2502</v>
      </c>
      <c r="O5658" s="5"/>
      <c r="P5658" s="44" t="str">
        <f t="shared" ref="P5658" si="7236">IF(H5660="Yes",IF(I5660="Yes","Yes","No"),"No")</f>
        <v>Yes</v>
      </c>
      <c r="Q5658" s="93"/>
      <c r="R5658" s="5" t="s">
        <v>1</v>
      </c>
      <c r="S5658" s="5" t="s">
        <v>2</v>
      </c>
      <c r="T5658" s="5" t="s">
        <v>3</v>
      </c>
      <c r="U5658" s="5">
        <v>212</v>
      </c>
      <c r="V5658" s="5">
        <v>88.21</v>
      </c>
      <c r="W5658" s="5">
        <v>87.69</v>
      </c>
      <c r="X5658" s="11">
        <f t="shared" si="7206"/>
        <v>0.51999999999999602</v>
      </c>
      <c r="Y5658" s="14">
        <v>160</v>
      </c>
      <c r="Z5658" s="5">
        <v>85</v>
      </c>
      <c r="AA5658" s="5">
        <v>83.66</v>
      </c>
      <c r="AB5658" s="71">
        <f t="shared" si="7200"/>
        <v>1.3400000000000034</v>
      </c>
      <c r="AC5658" s="36"/>
    </row>
    <row r="5659" spans="1:29" ht="15.75" x14ac:dyDescent="0.25">
      <c r="A5659" s="53">
        <v>7309038</v>
      </c>
      <c r="B5659" s="89" t="s">
        <v>2708</v>
      </c>
      <c r="C5659" s="53" t="s">
        <v>752</v>
      </c>
      <c r="D5659" s="49" t="s">
        <v>2498</v>
      </c>
      <c r="E5659" s="34" t="str">
        <f>M5658</f>
        <v>Achieving School</v>
      </c>
      <c r="F5659" s="65" t="s">
        <v>2484</v>
      </c>
      <c r="G5659" s="62"/>
      <c r="H5659" s="13" t="str">
        <f>IF(V5660&gt;94,"Met",IF(X5660="--","n/a",IF(X5660&gt;=0,"Met","Did Not Meet")))</f>
        <v>Did Not Meet</v>
      </c>
      <c r="I5659" s="13" t="str">
        <f>IF(V5661&gt;94,"Met",IF(X5661="--","n/a",IF(X5661&gt;=0,"Met","Did Not Meet")))</f>
        <v>Did Not Meet</v>
      </c>
      <c r="K5659" s="13" t="str">
        <f>IF(Z5660&gt;94,"Met",IF(AB5660="--","n/a",IF(AB5660&gt;=0,"Met","Did Not Meet")))</f>
        <v>Did Not Meet</v>
      </c>
      <c r="L5659" s="13" t="str">
        <f>IF(Z5661&gt;94,"Met",IF(AB5661="--","n/a",IF(AB5661&gt;=0,"Met","Did Not Meet")))</f>
        <v>Did Not Meet</v>
      </c>
      <c r="M5659" s="1" t="s">
        <v>4</v>
      </c>
      <c r="N5659" s="14" t="s">
        <v>2501</v>
      </c>
      <c r="O5659" s="5"/>
      <c r="P5659" s="44" t="str">
        <f t="shared" ref="P5659" si="7237">IF(K5660="Yes",IF(L5660="Yes","Yes","No"),"No")</f>
        <v>No</v>
      </c>
      <c r="Q5659" s="94" t="s">
        <v>2759</v>
      </c>
      <c r="R5659" s="5" t="s">
        <v>1</v>
      </c>
      <c r="S5659" s="1" t="s">
        <v>2</v>
      </c>
      <c r="T5659" s="1" t="s">
        <v>7</v>
      </c>
      <c r="U5659" s="5">
        <v>123</v>
      </c>
      <c r="V5659" s="1">
        <v>85.37</v>
      </c>
      <c r="W5659" s="1">
        <v>85.31</v>
      </c>
      <c r="X5659" s="9">
        <f t="shared" si="7206"/>
        <v>6.0000000000002274E-2</v>
      </c>
      <c r="Y5659" s="14">
        <v>91</v>
      </c>
      <c r="Z5659" s="1">
        <v>81.319999999999993</v>
      </c>
      <c r="AA5659" s="1">
        <v>82.58</v>
      </c>
      <c r="AB5659" s="72">
        <f t="shared" si="7200"/>
        <v>-1.2600000000000051</v>
      </c>
      <c r="AC5659" s="53"/>
    </row>
    <row r="5660" spans="1:29" ht="15" customHeight="1" x14ac:dyDescent="0.25">
      <c r="A5660" s="53">
        <v>7309038</v>
      </c>
      <c r="B5660" s="89" t="s">
        <v>2708</v>
      </c>
      <c r="C5660" s="53" t="s">
        <v>752</v>
      </c>
      <c r="D5660" s="49" t="s">
        <v>2499</v>
      </c>
      <c r="E5660" s="35" t="str">
        <f>VLOOKUP('2012 Accountability Database'!$A5658,'2011 AYP'!A$2:B$1072,2)</f>
        <v xml:space="preserve"> MS (Met Standards)</v>
      </c>
      <c r="F5660" s="66"/>
      <c r="G5660" s="63" t="s">
        <v>2485</v>
      </c>
      <c r="H5660" s="60" t="str">
        <f t="shared" ref="H5660:I5660" si="7238">IF(H5658="Met","Yes",IF(H5659="Met","Yes","No"))</f>
        <v>Yes</v>
      </c>
      <c r="I5660" s="60" t="str">
        <f t="shared" si="7238"/>
        <v>Yes</v>
      </c>
      <c r="J5660" s="42"/>
      <c r="K5660" s="60" t="str">
        <f t="shared" ref="K5660:L5660" si="7239">IF(K5658="Met","Yes",IF(K5659="Met","Yes","No"))</f>
        <v>Yes</v>
      </c>
      <c r="L5660" s="60" t="str">
        <f t="shared" si="7239"/>
        <v>No</v>
      </c>
      <c r="M5660" s="1" t="s">
        <v>4</v>
      </c>
      <c r="N5660" s="14" t="s">
        <v>2503</v>
      </c>
      <c r="O5660" s="5"/>
      <c r="P5660" s="44" t="str">
        <f t="shared" ref="P5660" si="7240">IF(H5664="Yes",IF(I5664="Yes","Yes","No"),"No")</f>
        <v>Yes</v>
      </c>
      <c r="Q5660" s="108" t="s">
        <v>2758</v>
      </c>
      <c r="R5660" s="5" t="s">
        <v>1</v>
      </c>
      <c r="S5660" s="1" t="s">
        <v>5</v>
      </c>
      <c r="T5660" s="1" t="s">
        <v>3</v>
      </c>
      <c r="U5660" s="5">
        <v>642</v>
      </c>
      <c r="V5660" s="1">
        <v>84.58</v>
      </c>
      <c r="W5660" s="1">
        <v>87.69</v>
      </c>
      <c r="X5660" s="6">
        <f t="shared" si="7206"/>
        <v>-3.1099999999999994</v>
      </c>
      <c r="Y5660" s="14">
        <v>473</v>
      </c>
      <c r="Z5660" s="1">
        <v>79.28</v>
      </c>
      <c r="AA5660" s="1">
        <v>83.66</v>
      </c>
      <c r="AB5660" s="72">
        <f t="shared" si="7200"/>
        <v>-4.3799999999999955</v>
      </c>
      <c r="AC5660" s="53"/>
    </row>
    <row r="5661" spans="1:29" x14ac:dyDescent="0.25">
      <c r="A5661" s="53">
        <v>7309038</v>
      </c>
      <c r="B5661" s="89" t="s">
        <v>2708</v>
      </c>
      <c r="C5661" s="53" t="s">
        <v>752</v>
      </c>
      <c r="D5661" s="49" t="s">
        <v>2507</v>
      </c>
      <c r="E5661" s="47">
        <f>VLOOKUP('2012 Accountability Database'!A5658,Dems1112!$A$2:$G$1082,3)</f>
        <v>0.03</v>
      </c>
      <c r="F5661" s="66"/>
      <c r="G5661" s="52"/>
      <c r="M5661" s="5" t="s">
        <v>4</v>
      </c>
      <c r="N5661" s="14" t="s">
        <v>2504</v>
      </c>
      <c r="O5661" s="5"/>
      <c r="P5661" s="44" t="str">
        <f t="shared" ref="P5661" si="7241">IF(K5664="Yes",IF(L5664="Yes","Yes","No"),"No")</f>
        <v>Yes</v>
      </c>
      <c r="Q5661" s="108"/>
      <c r="R5661" s="5" t="s">
        <v>1</v>
      </c>
      <c r="S5661" s="5" t="s">
        <v>5</v>
      </c>
      <c r="T5661" s="5" t="s">
        <v>7</v>
      </c>
      <c r="U5661" s="5">
        <v>387</v>
      </c>
      <c r="V5661" s="5">
        <v>81.91</v>
      </c>
      <c r="W5661" s="5">
        <v>85.31</v>
      </c>
      <c r="X5661" s="8">
        <f t="shared" si="7206"/>
        <v>-3.4000000000000057</v>
      </c>
      <c r="Y5661" s="14">
        <v>282</v>
      </c>
      <c r="Z5661" s="5">
        <v>76.95</v>
      </c>
      <c r="AA5661" s="5">
        <v>82.58</v>
      </c>
      <c r="AB5661" s="72">
        <f t="shared" si="7200"/>
        <v>-5.6299999999999955</v>
      </c>
      <c r="AC5661" s="53"/>
    </row>
    <row r="5662" spans="1:29" x14ac:dyDescent="0.25">
      <c r="A5662" s="53">
        <v>7309038</v>
      </c>
      <c r="B5662" s="89" t="s">
        <v>2708</v>
      </c>
      <c r="C5662" s="53" t="s">
        <v>752</v>
      </c>
      <c r="D5662" s="50" t="s">
        <v>2508</v>
      </c>
      <c r="E5662" s="47">
        <f>VLOOKUP('2012 Accountability Database'!A5658,Dems1112!$A$2:$G$1082,4)</f>
        <v>0.61</v>
      </c>
      <c r="F5662" s="65" t="s">
        <v>2486</v>
      </c>
      <c r="G5662" s="62"/>
      <c r="H5662" s="13" t="str">
        <f>IF(V5662&gt;94,"Met",IF(X5662="--","n/a",IF(X5662&gt;=0,"Met","Did Not Meet")))</f>
        <v>Met</v>
      </c>
      <c r="I5662" s="13" t="str">
        <f>IF(V5663&gt;94,"Met",IF(X5663="--","n/a",IF(X5663&gt;=0,"Met","Did Not Meet")))</f>
        <v>Met</v>
      </c>
      <c r="J5662" s="13"/>
      <c r="K5662" s="13" t="str">
        <f>IF(Z5662&gt;94,"Met",IF(AB5662="--","n/a",IF(AB5662&gt;=0,"Met","Did Not Meet")))</f>
        <v>Met</v>
      </c>
      <c r="L5662" s="13" t="str">
        <f>IF(Z5663&gt;94,"Met",IF(AB5663="--","n/a",IF(AB5663&gt;=0,"Met","Did Not Meet")))</f>
        <v>Met</v>
      </c>
      <c r="M5662" s="1" t="s">
        <v>4</v>
      </c>
      <c r="N5662" s="68" t="s">
        <v>2497</v>
      </c>
      <c r="O5662" s="35"/>
      <c r="P5662" s="44"/>
      <c r="Q5662" s="108"/>
      <c r="R5662" s="5" t="s">
        <v>6</v>
      </c>
      <c r="S5662" s="1" t="s">
        <v>2</v>
      </c>
      <c r="T5662" s="1" t="s">
        <v>3</v>
      </c>
      <c r="U5662" s="5">
        <v>214</v>
      </c>
      <c r="V5662" s="1">
        <v>88.32</v>
      </c>
      <c r="W5662" s="1">
        <v>88.12</v>
      </c>
      <c r="X5662" s="9">
        <f t="shared" si="7206"/>
        <v>0.19999999999998863</v>
      </c>
      <c r="Y5662" s="14">
        <v>160</v>
      </c>
      <c r="Z5662" s="1">
        <v>65.63</v>
      </c>
      <c r="AA5662" s="1">
        <v>58.55</v>
      </c>
      <c r="AB5662" s="71">
        <f t="shared" si="7200"/>
        <v>7.0799999999999983</v>
      </c>
      <c r="AC5662" s="53"/>
    </row>
    <row r="5663" spans="1:29" x14ac:dyDescent="0.25">
      <c r="A5663" s="53">
        <v>7309038</v>
      </c>
      <c r="B5663" s="89" t="s">
        <v>2708</v>
      </c>
      <c r="C5663" s="53" t="s">
        <v>752</v>
      </c>
      <c r="D5663" s="50" t="s">
        <v>974</v>
      </c>
      <c r="E5663" s="47" t="str">
        <f>VLOOKUP('2012 Accountability Database'!A5658,Dems1112!$A$2:$G$1082,5)</f>
        <v>K-6</v>
      </c>
      <c r="F5663" s="65" t="s">
        <v>2487</v>
      </c>
      <c r="G5663" s="62"/>
      <c r="H5663" s="13" t="str">
        <f>IF(V5664&gt;94,"Met",IF(X5664="--","n/a",IF(X5664&gt;=0,"Met","Did Not Meet")))</f>
        <v>Did Not Meet</v>
      </c>
      <c r="I5663" s="13" t="str">
        <f>IF(V5665&gt;94,"Met",IF(X5665="--","n/a",IF(X5665&gt;=0,"Met","Did Not Meet")))</f>
        <v>Did Not Meet</v>
      </c>
      <c r="J5663" s="13"/>
      <c r="K5663" s="13" t="str">
        <f>IF(Z5664&gt;94,"Met",IF(AB5664="--","n/a",IF(AB5664&gt;=0,"Met","Did Not Meet")))</f>
        <v>Met</v>
      </c>
      <c r="L5663" s="13" t="str">
        <f>IF(Z5665&gt;94,"Met",IF(AB5665="--","n/a",IF(AB5665&gt;=0,"Met","Did Not Meet")))</f>
        <v>Met</v>
      </c>
      <c r="M5663" s="5" t="s">
        <v>4</v>
      </c>
      <c r="N5663" s="14"/>
      <c r="O5663" s="35" t="s">
        <v>2506</v>
      </c>
      <c r="P5663" s="83" t="str">
        <f t="shared" ref="P5663" si="7242">IF(P5658="No"," ", IF(P5660="No"," ",IF(P5659="No", " ",IF(P5661="No"," ","X"))))</f>
        <v xml:space="preserve"> </v>
      </c>
      <c r="Q5663" s="108"/>
      <c r="R5663" s="5" t="s">
        <v>6</v>
      </c>
      <c r="S5663" s="5" t="s">
        <v>2</v>
      </c>
      <c r="T5663" s="5" t="s">
        <v>7</v>
      </c>
      <c r="U5663" s="5">
        <v>125</v>
      </c>
      <c r="V5663" s="5">
        <v>84.8</v>
      </c>
      <c r="W5663" s="5">
        <v>83.9</v>
      </c>
      <c r="X5663" s="11">
        <f t="shared" si="7206"/>
        <v>0.89999999999999147</v>
      </c>
      <c r="Y5663" s="14">
        <v>91</v>
      </c>
      <c r="Z5663" s="5">
        <v>59.34</v>
      </c>
      <c r="AA5663" s="5">
        <v>51.42</v>
      </c>
      <c r="AB5663" s="71">
        <f t="shared" si="7200"/>
        <v>7.9200000000000017</v>
      </c>
      <c r="AC5663" s="53"/>
    </row>
    <row r="5664" spans="1:29" ht="15.75" x14ac:dyDescent="0.25">
      <c r="A5664" s="53">
        <v>7309038</v>
      </c>
      <c r="B5664" s="89" t="s">
        <v>2708</v>
      </c>
      <c r="C5664" s="53" t="s">
        <v>752</v>
      </c>
      <c r="D5664" s="50" t="s">
        <v>975</v>
      </c>
      <c r="E5664" s="48" t="str">
        <f>VLOOKUP('2012 Accountability Database'!A5658,Dems1112!$A$2:$G$1082,6)</f>
        <v>2 (Northeast AR)</v>
      </c>
      <c r="F5664" s="66"/>
      <c r="G5664" s="63" t="s">
        <v>2488</v>
      </c>
      <c r="H5664" s="61" t="str">
        <f t="shared" ref="H5664:I5664" si="7243">IF(H5662="Met","Yes",IF(H5663="Met","Yes","No"))</f>
        <v>Yes</v>
      </c>
      <c r="I5664" s="61" t="str">
        <f t="shared" si="7243"/>
        <v>Yes</v>
      </c>
      <c r="J5664" s="55"/>
      <c r="K5664" s="61" t="str">
        <f t="shared" ref="K5664:L5664" si="7244">IF(K5662="Met","Yes",IF(K5663="Met","Yes","No"))</f>
        <v>Yes</v>
      </c>
      <c r="L5664" s="61" t="str">
        <f t="shared" si="7244"/>
        <v>Yes</v>
      </c>
      <c r="M5664" s="1" t="s">
        <v>4</v>
      </c>
      <c r="N5664" s="14"/>
      <c r="O5664" s="35" t="s">
        <v>2505</v>
      </c>
      <c r="P5664" s="83" t="str">
        <f t="shared" ref="P5664" si="7245">IF(P5663="X"," ",IF(P5665="X"," ","X"))</f>
        <v>X</v>
      </c>
      <c r="Q5664" s="94" t="s">
        <v>2759</v>
      </c>
      <c r="R5664" s="5" t="s">
        <v>6</v>
      </c>
      <c r="S5664" s="1" t="s">
        <v>5</v>
      </c>
      <c r="T5664" s="1" t="s">
        <v>3</v>
      </c>
      <c r="U5664" s="5">
        <v>644</v>
      </c>
      <c r="V5664" s="1">
        <v>85.09</v>
      </c>
      <c r="W5664" s="1">
        <v>88.12</v>
      </c>
      <c r="X5664" s="6">
        <f t="shared" si="7206"/>
        <v>-3.0300000000000011</v>
      </c>
      <c r="Y5664" s="14">
        <v>473</v>
      </c>
      <c r="Z5664" s="1">
        <v>60.89</v>
      </c>
      <c r="AA5664" s="1">
        <v>58.55</v>
      </c>
      <c r="AB5664" s="71">
        <f t="shared" si="7200"/>
        <v>2.3400000000000034</v>
      </c>
      <c r="AC5664" s="53"/>
    </row>
    <row r="5665" spans="1:29" x14ac:dyDescent="0.25">
      <c r="A5665" s="54">
        <v>7309038</v>
      </c>
      <c r="B5665" s="90" t="s">
        <v>2708</v>
      </c>
      <c r="C5665" s="54" t="s">
        <v>752</v>
      </c>
      <c r="D5665" s="4"/>
      <c r="E5665" s="4"/>
      <c r="F5665" s="67"/>
      <c r="G5665" s="64"/>
      <c r="H5665" s="43"/>
      <c r="I5665" s="43"/>
      <c r="J5665" s="43"/>
      <c r="K5665" s="43"/>
      <c r="L5665" s="43"/>
      <c r="M5665" s="4" t="s">
        <v>4</v>
      </c>
      <c r="N5665" s="15"/>
      <c r="O5665" s="38" t="s">
        <v>2482</v>
      </c>
      <c r="P5665" s="84" t="str">
        <f>IF(E5659="Achieving School"," ","X")</f>
        <v xml:space="preserve"> </v>
      </c>
      <c r="Q5665" s="91"/>
      <c r="R5665" s="4" t="s">
        <v>6</v>
      </c>
      <c r="S5665" s="4" t="s">
        <v>5</v>
      </c>
      <c r="T5665" s="4" t="s">
        <v>7</v>
      </c>
      <c r="U5665" s="4">
        <v>389</v>
      </c>
      <c r="V5665" s="4">
        <v>80.459999999999994</v>
      </c>
      <c r="W5665" s="4">
        <v>83.9</v>
      </c>
      <c r="X5665" s="7">
        <f t="shared" si="7206"/>
        <v>-3.4400000000000119</v>
      </c>
      <c r="Y5665" s="15">
        <v>282</v>
      </c>
      <c r="Z5665" s="4">
        <v>55.32</v>
      </c>
      <c r="AA5665" s="4">
        <v>51.42</v>
      </c>
      <c r="AB5665" s="74">
        <f t="shared" si="7200"/>
        <v>3.8999999999999986</v>
      </c>
      <c r="AC5665" s="54"/>
    </row>
    <row r="5666" spans="1:29" x14ac:dyDescent="0.25">
      <c r="A5666" s="1">
        <v>7310042</v>
      </c>
      <c r="B5666" s="87" t="s">
        <v>2709</v>
      </c>
      <c r="C5666" s="55" t="s">
        <v>835</v>
      </c>
      <c r="E5666" s="42"/>
      <c r="F5666" s="65" t="s">
        <v>2483</v>
      </c>
      <c r="G5666" s="62"/>
      <c r="H5666" s="37" t="str">
        <f>IF(V5666&gt;94,"Met",IF(X5666="--","n/a",IF(X5666&gt;=0,"Met","Did Not Meet")))</f>
        <v>Met</v>
      </c>
      <c r="I5666" s="37" t="str">
        <f>IF(V5667&gt;94,"Met",IF(X5667="--","n/a",IF(X5667&gt;=0,"Met","Did Not Meet")))</f>
        <v>Did Not Meet</v>
      </c>
      <c r="K5666" s="13" t="str">
        <f>IF(Z5666&gt;94,"Met",IF(AB5666="--","n/a",IF(AB5666&gt;=0,"Met","Did Not Meet")))</f>
        <v>Met</v>
      </c>
      <c r="L5666" s="13" t="str">
        <f>IF(Z5667&gt;94,"Met",IF(AB5667="--","n/a",IF(AB5667&gt;=0,"Met","Did Not Meet")))</f>
        <v>Met</v>
      </c>
      <c r="M5666" s="1" t="s">
        <v>9</v>
      </c>
      <c r="N5666" s="14" t="s">
        <v>2502</v>
      </c>
      <c r="O5666" s="5"/>
      <c r="P5666" s="44" t="str">
        <f t="shared" ref="P5666" si="7246">IF(H5668="Yes",IF(I5668="Yes","Yes","No"),"No")</f>
        <v>No</v>
      </c>
      <c r="Q5666" s="93"/>
      <c r="R5666" s="5" t="s">
        <v>1</v>
      </c>
      <c r="S5666" s="1" t="s">
        <v>2</v>
      </c>
      <c r="T5666" s="1" t="s">
        <v>3</v>
      </c>
      <c r="U5666" s="5">
        <v>236</v>
      </c>
      <c r="V5666" s="1">
        <v>87.71</v>
      </c>
      <c r="W5666" s="1">
        <v>87.02</v>
      </c>
      <c r="X5666" s="9">
        <f t="shared" si="7206"/>
        <v>0.68999999999999773</v>
      </c>
      <c r="Y5666" s="14">
        <v>165</v>
      </c>
      <c r="Z5666" s="1">
        <v>84.85</v>
      </c>
      <c r="AA5666" s="1">
        <v>78.94</v>
      </c>
      <c r="AB5666" s="71">
        <f t="shared" si="7200"/>
        <v>5.9099999999999966</v>
      </c>
      <c r="AC5666" s="36"/>
    </row>
    <row r="5667" spans="1:29" ht="15.75" x14ac:dyDescent="0.25">
      <c r="A5667" s="53">
        <v>7310042</v>
      </c>
      <c r="B5667" s="89" t="s">
        <v>2709</v>
      </c>
      <c r="C5667" s="53" t="s">
        <v>835</v>
      </c>
      <c r="D5667" s="49" t="s">
        <v>2498</v>
      </c>
      <c r="E5667" s="34" t="str">
        <f>M5666</f>
        <v>Needs Improvement School</v>
      </c>
      <c r="F5667" s="65" t="s">
        <v>2484</v>
      </c>
      <c r="G5667" s="62"/>
      <c r="H5667" s="13" t="str">
        <f>IF(V5668&gt;94,"Met",IF(X5668="--","n/a",IF(X5668&gt;=0,"Met","Did Not Meet")))</f>
        <v>Did Not Meet</v>
      </c>
      <c r="I5667" s="13" t="str">
        <f>IF(V5669&gt;94,"Met",IF(X5669="--","n/a",IF(X5669&gt;=0,"Met","Did Not Meet")))</f>
        <v>Did Not Meet</v>
      </c>
      <c r="K5667" s="13" t="str">
        <f>IF(Z5668&gt;94,"Met",IF(AB5668="--","n/a",IF(AB5668&gt;=0,"Met","Did Not Meet")))</f>
        <v>Met</v>
      </c>
      <c r="L5667" s="13" t="str">
        <f>IF(Z5669&gt;94,"Met",IF(AB5669="--","n/a",IF(AB5669&gt;=0,"Met","Did Not Meet")))</f>
        <v>Met</v>
      </c>
      <c r="M5667" s="1" t="s">
        <v>9</v>
      </c>
      <c r="N5667" s="14" t="s">
        <v>2501</v>
      </c>
      <c r="O5667" s="5"/>
      <c r="P5667" s="44" t="str">
        <f t="shared" ref="P5667" si="7247">IF(K5668="Yes",IF(L5668="Yes","Yes","No"),"No")</f>
        <v>Yes</v>
      </c>
      <c r="Q5667" s="94" t="s">
        <v>2759</v>
      </c>
      <c r="R5667" s="5" t="s">
        <v>1</v>
      </c>
      <c r="S5667" s="1" t="s">
        <v>2</v>
      </c>
      <c r="T5667" s="1" t="s">
        <v>7</v>
      </c>
      <c r="U5667" s="5">
        <v>150</v>
      </c>
      <c r="V5667" s="1">
        <v>82</v>
      </c>
      <c r="W5667" s="1">
        <v>82.57</v>
      </c>
      <c r="X5667" s="6">
        <f t="shared" si="7206"/>
        <v>-0.56999999999999318</v>
      </c>
      <c r="Y5667" s="14">
        <v>103</v>
      </c>
      <c r="Z5667" s="1">
        <v>75.73</v>
      </c>
      <c r="AA5667" s="1">
        <v>75.09</v>
      </c>
      <c r="AB5667" s="71">
        <f t="shared" si="7200"/>
        <v>0.64000000000000057</v>
      </c>
      <c r="AC5667" s="53"/>
    </row>
    <row r="5668" spans="1:29" ht="15" customHeight="1" x14ac:dyDescent="0.25">
      <c r="A5668" s="53">
        <v>7310042</v>
      </c>
      <c r="B5668" s="89" t="s">
        <v>2709</v>
      </c>
      <c r="C5668" s="53" t="s">
        <v>835</v>
      </c>
      <c r="D5668" s="49" t="s">
        <v>2499</v>
      </c>
      <c r="E5668" s="35" t="str">
        <f>VLOOKUP('2012 Accountability Database'!$A5666,'2011 AYP'!A$2:B$1072,2)</f>
        <v xml:space="preserve"> MS (Met Standards)</v>
      </c>
      <c r="F5668" s="66"/>
      <c r="G5668" s="63" t="s">
        <v>2485</v>
      </c>
      <c r="H5668" s="60" t="str">
        <f t="shared" ref="H5668:I5668" si="7248">IF(H5666="Met","Yes",IF(H5667="Met","Yes","No"))</f>
        <v>Yes</v>
      </c>
      <c r="I5668" s="60" t="str">
        <f t="shared" si="7248"/>
        <v>No</v>
      </c>
      <c r="J5668" s="42"/>
      <c r="K5668" s="60" t="str">
        <f t="shared" ref="K5668:L5668" si="7249">IF(K5666="Met","Yes",IF(K5667="Met","Yes","No"))</f>
        <v>Yes</v>
      </c>
      <c r="L5668" s="60" t="str">
        <f t="shared" si="7249"/>
        <v>Yes</v>
      </c>
      <c r="M5668" s="1" t="s">
        <v>9</v>
      </c>
      <c r="N5668" s="14" t="s">
        <v>2503</v>
      </c>
      <c r="O5668" s="5"/>
      <c r="P5668" s="44" t="str">
        <f t="shared" ref="P5668" si="7250">IF(H5672="Yes",IF(I5672="Yes","Yes","No"),"No")</f>
        <v>No</v>
      </c>
      <c r="Q5668" s="108" t="s">
        <v>2758</v>
      </c>
      <c r="R5668" s="5" t="s">
        <v>1</v>
      </c>
      <c r="S5668" s="1" t="s">
        <v>5</v>
      </c>
      <c r="T5668" s="1" t="s">
        <v>3</v>
      </c>
      <c r="U5668" s="5">
        <v>679</v>
      </c>
      <c r="V5668" s="1">
        <v>85.86</v>
      </c>
      <c r="W5668" s="1">
        <v>87.02</v>
      </c>
      <c r="X5668" s="6">
        <f t="shared" si="7206"/>
        <v>-1.1599999999999966</v>
      </c>
      <c r="Y5668" s="14">
        <v>487</v>
      </c>
      <c r="Z5668" s="1">
        <v>83.16</v>
      </c>
      <c r="AA5668" s="1">
        <v>78.94</v>
      </c>
      <c r="AB5668" s="71">
        <f t="shared" si="7200"/>
        <v>4.2199999999999989</v>
      </c>
      <c r="AC5668" s="53"/>
    </row>
    <row r="5669" spans="1:29" x14ac:dyDescent="0.25">
      <c r="A5669" s="53">
        <v>7310042</v>
      </c>
      <c r="B5669" s="89" t="s">
        <v>2709</v>
      </c>
      <c r="C5669" s="53" t="s">
        <v>835</v>
      </c>
      <c r="D5669" s="49" t="s">
        <v>2507</v>
      </c>
      <c r="E5669" s="47">
        <f>VLOOKUP('2012 Accountability Database'!A5666,Dems1112!$A$2:$G$1082,3)</f>
        <v>0.08</v>
      </c>
      <c r="F5669" s="66"/>
      <c r="G5669" s="52"/>
      <c r="M5669" s="1" t="s">
        <v>9</v>
      </c>
      <c r="N5669" s="14" t="s">
        <v>2504</v>
      </c>
      <c r="O5669" s="5"/>
      <c r="P5669" s="44" t="str">
        <f t="shared" ref="P5669" si="7251">IF(K5672="Yes",IF(L5672="Yes","Yes","No"),"No")</f>
        <v>No</v>
      </c>
      <c r="Q5669" s="108"/>
      <c r="R5669" s="5" t="s">
        <v>1</v>
      </c>
      <c r="S5669" s="1" t="s">
        <v>5</v>
      </c>
      <c r="T5669" s="1" t="s">
        <v>7</v>
      </c>
      <c r="U5669" s="5">
        <v>437</v>
      </c>
      <c r="V5669" s="1">
        <v>80.78</v>
      </c>
      <c r="W5669" s="1">
        <v>82.57</v>
      </c>
      <c r="X5669" s="6">
        <f t="shared" si="7206"/>
        <v>-1.789999999999992</v>
      </c>
      <c r="Y5669" s="14">
        <v>310</v>
      </c>
      <c r="Z5669" s="1">
        <v>77.099999999999994</v>
      </c>
      <c r="AA5669" s="1">
        <v>75.09</v>
      </c>
      <c r="AB5669" s="71">
        <f t="shared" si="7200"/>
        <v>2.0099999999999909</v>
      </c>
      <c r="AC5669" s="53"/>
    </row>
    <row r="5670" spans="1:29" x14ac:dyDescent="0.25">
      <c r="A5670" s="53">
        <v>7310042</v>
      </c>
      <c r="B5670" s="89" t="s">
        <v>2709</v>
      </c>
      <c r="C5670" s="53" t="s">
        <v>835</v>
      </c>
      <c r="D5670" s="50" t="s">
        <v>2508</v>
      </c>
      <c r="E5670" s="47">
        <f>VLOOKUP('2012 Accountability Database'!A5666,Dems1112!$A$2:$G$1082,4)</f>
        <v>0.59</v>
      </c>
      <c r="F5670" s="65" t="s">
        <v>2486</v>
      </c>
      <c r="G5670" s="62"/>
      <c r="H5670" s="13" t="str">
        <f>IF(V5670&gt;94,"Met",IF(X5670="--","n/a",IF(X5670&gt;=0,"Met","Did Not Meet")))</f>
        <v>Did Not Meet</v>
      </c>
      <c r="I5670" s="13" t="str">
        <f>IF(V5671&gt;94,"Met",IF(X5671="--","n/a",IF(X5671&gt;=0,"Met","Did Not Meet")))</f>
        <v>Did Not Meet</v>
      </c>
      <c r="J5670" s="13"/>
      <c r="K5670" s="13" t="str">
        <f>IF(Z5670&gt;94,"Met",IF(AB5670="--","n/a",IF(AB5670&gt;=0,"Met","Did Not Meet")))</f>
        <v>Did Not Meet</v>
      </c>
      <c r="L5670" s="13" t="str">
        <f>IF(Z5671&gt;94,"Met",IF(AB5671="--","n/a",IF(AB5671&gt;=0,"Met","Did Not Meet")))</f>
        <v>Did Not Meet</v>
      </c>
      <c r="M5670" s="1" t="s">
        <v>9</v>
      </c>
      <c r="N5670" s="68" t="s">
        <v>2497</v>
      </c>
      <c r="O5670" s="35"/>
      <c r="P5670" s="44"/>
      <c r="Q5670" s="108"/>
      <c r="R5670" s="5" t="s">
        <v>6</v>
      </c>
      <c r="S5670" s="1" t="s">
        <v>2</v>
      </c>
      <c r="T5670" s="1" t="s">
        <v>3</v>
      </c>
      <c r="U5670" s="5">
        <v>236</v>
      </c>
      <c r="V5670" s="1">
        <v>83.47</v>
      </c>
      <c r="W5670" s="1">
        <v>87.44</v>
      </c>
      <c r="X5670" s="6">
        <f t="shared" si="7206"/>
        <v>-3.9699999999999989</v>
      </c>
      <c r="Y5670" s="14">
        <v>165</v>
      </c>
      <c r="Z5670" s="1">
        <v>58.18</v>
      </c>
      <c r="AA5670" s="1">
        <v>68.12</v>
      </c>
      <c r="AB5670" s="72">
        <f t="shared" si="7200"/>
        <v>-9.9400000000000048</v>
      </c>
      <c r="AC5670" s="53"/>
    </row>
    <row r="5671" spans="1:29" x14ac:dyDescent="0.25">
      <c r="A5671" s="53">
        <v>7310042</v>
      </c>
      <c r="B5671" s="89" t="s">
        <v>2709</v>
      </c>
      <c r="C5671" s="53" t="s">
        <v>835</v>
      </c>
      <c r="D5671" s="50" t="s">
        <v>974</v>
      </c>
      <c r="E5671" s="47" t="str">
        <f>VLOOKUP('2012 Accountability Database'!A5666,Dems1112!$A$2:$G$1082,5)</f>
        <v>K-6</v>
      </c>
      <c r="F5671" s="65" t="s">
        <v>2487</v>
      </c>
      <c r="G5671" s="62"/>
      <c r="H5671" s="13" t="str">
        <f>IF(V5672&gt;94,"Met",IF(X5672="--","n/a",IF(X5672&gt;=0,"Met","Did Not Meet")))</f>
        <v>Did Not Meet</v>
      </c>
      <c r="I5671" s="13" t="str">
        <f>IF(V5673&gt;94,"Met",IF(X5673="--","n/a",IF(X5673&gt;=0,"Met","Did Not Meet")))</f>
        <v>Did Not Meet</v>
      </c>
      <c r="J5671" s="13"/>
      <c r="K5671" s="13" t="str">
        <f>IF(Z5672&gt;94,"Met",IF(AB5672="--","n/a",IF(AB5672&gt;=0,"Met","Did Not Meet")))</f>
        <v>Did Not Meet</v>
      </c>
      <c r="L5671" s="13" t="str">
        <f>IF(Z5673&gt;94,"Met",IF(AB5673="--","n/a",IF(AB5673&gt;=0,"Met","Did Not Meet")))</f>
        <v>Did Not Meet</v>
      </c>
      <c r="M5671" s="5" t="s">
        <v>9</v>
      </c>
      <c r="N5671" s="14"/>
      <c r="O5671" s="35" t="s">
        <v>2506</v>
      </c>
      <c r="P5671" s="83" t="str">
        <f t="shared" ref="P5671" si="7252">IF(P5666="No"," ", IF(P5668="No"," ",IF(P5667="No", " ",IF(P5669="No"," ","X"))))</f>
        <v xml:space="preserve"> </v>
      </c>
      <c r="Q5671" s="108"/>
      <c r="R5671" s="5" t="s">
        <v>6</v>
      </c>
      <c r="S5671" s="5" t="s">
        <v>2</v>
      </c>
      <c r="T5671" s="5" t="s">
        <v>7</v>
      </c>
      <c r="U5671" s="5">
        <v>150</v>
      </c>
      <c r="V5671" s="5">
        <v>78</v>
      </c>
      <c r="W5671" s="5">
        <v>83.86</v>
      </c>
      <c r="X5671" s="8">
        <f t="shared" si="7206"/>
        <v>-5.8599999999999994</v>
      </c>
      <c r="Y5671" s="14">
        <v>103</v>
      </c>
      <c r="Z5671" s="5">
        <v>52.43</v>
      </c>
      <c r="AA5671" s="5">
        <v>65.3</v>
      </c>
      <c r="AB5671" s="72">
        <f t="shared" si="7200"/>
        <v>-12.869999999999997</v>
      </c>
      <c r="AC5671" s="53"/>
    </row>
    <row r="5672" spans="1:29" ht="15.75" x14ac:dyDescent="0.25">
      <c r="A5672" s="53">
        <v>7310042</v>
      </c>
      <c r="B5672" s="89" t="s">
        <v>2709</v>
      </c>
      <c r="C5672" s="53" t="s">
        <v>835</v>
      </c>
      <c r="D5672" s="50" t="s">
        <v>975</v>
      </c>
      <c r="E5672" s="48" t="str">
        <f>VLOOKUP('2012 Accountability Database'!A5666,Dems1112!$A$2:$G$1082,6)</f>
        <v>2 (Northeast AR)</v>
      </c>
      <c r="F5672" s="66"/>
      <c r="G5672" s="63" t="s">
        <v>2488</v>
      </c>
      <c r="H5672" s="61" t="str">
        <f t="shared" ref="H5672:I5672" si="7253">IF(H5670="Met","Yes",IF(H5671="Met","Yes","No"))</f>
        <v>No</v>
      </c>
      <c r="I5672" s="61" t="str">
        <f t="shared" si="7253"/>
        <v>No</v>
      </c>
      <c r="J5672" s="55"/>
      <c r="K5672" s="61" t="str">
        <f t="shared" ref="K5672:L5672" si="7254">IF(K5670="Met","Yes",IF(K5671="Met","Yes","No"))</f>
        <v>No</v>
      </c>
      <c r="L5672" s="61" t="str">
        <f t="shared" si="7254"/>
        <v>No</v>
      </c>
      <c r="M5672" s="1" t="s">
        <v>9</v>
      </c>
      <c r="N5672" s="14"/>
      <c r="O5672" s="35" t="s">
        <v>2505</v>
      </c>
      <c r="P5672" s="83" t="str">
        <f t="shared" ref="P5672" si="7255">IF(P5671="X"," ",IF(P5673="X"," ","X"))</f>
        <v xml:space="preserve"> </v>
      </c>
      <c r="Q5672" s="94" t="s">
        <v>2759</v>
      </c>
      <c r="R5672" s="5" t="s">
        <v>6</v>
      </c>
      <c r="S5672" s="1" t="s">
        <v>5</v>
      </c>
      <c r="T5672" s="1" t="s">
        <v>3</v>
      </c>
      <c r="U5672" s="5">
        <v>679</v>
      </c>
      <c r="V5672" s="1">
        <v>85.13</v>
      </c>
      <c r="W5672" s="1">
        <v>87.44</v>
      </c>
      <c r="X5672" s="6">
        <f t="shared" si="7206"/>
        <v>-2.3100000000000023</v>
      </c>
      <c r="Y5672" s="14">
        <v>487</v>
      </c>
      <c r="Z5672" s="1">
        <v>63.45</v>
      </c>
      <c r="AA5672" s="1">
        <v>68.12</v>
      </c>
      <c r="AB5672" s="72">
        <f t="shared" si="7200"/>
        <v>-4.6700000000000017</v>
      </c>
      <c r="AC5672" s="53"/>
    </row>
    <row r="5673" spans="1:29" x14ac:dyDescent="0.25">
      <c r="A5673" s="54">
        <v>7310042</v>
      </c>
      <c r="B5673" s="90" t="s">
        <v>2709</v>
      </c>
      <c r="C5673" s="54" t="s">
        <v>835</v>
      </c>
      <c r="D5673" s="4"/>
      <c r="E5673" s="4"/>
      <c r="F5673" s="67"/>
      <c r="G5673" s="64"/>
      <c r="H5673" s="43"/>
      <c r="I5673" s="43"/>
      <c r="J5673" s="43"/>
      <c r="K5673" s="43"/>
      <c r="L5673" s="43"/>
      <c r="M5673" s="4" t="s">
        <v>9</v>
      </c>
      <c r="N5673" s="15"/>
      <c r="O5673" s="38" t="s">
        <v>2482</v>
      </c>
      <c r="P5673" s="84" t="str">
        <f>IF(E5667="Achieving School"," ","X")</f>
        <v>X</v>
      </c>
      <c r="Q5673" s="91"/>
      <c r="R5673" s="4" t="s">
        <v>6</v>
      </c>
      <c r="S5673" s="4" t="s">
        <v>5</v>
      </c>
      <c r="T5673" s="4" t="s">
        <v>7</v>
      </c>
      <c r="U5673" s="4">
        <v>437</v>
      </c>
      <c r="V5673" s="4">
        <v>80.319999999999993</v>
      </c>
      <c r="W5673" s="4">
        <v>83.86</v>
      </c>
      <c r="X5673" s="7">
        <f t="shared" si="7206"/>
        <v>-3.5400000000000063</v>
      </c>
      <c r="Y5673" s="15">
        <v>310</v>
      </c>
      <c r="Z5673" s="4">
        <v>58.06</v>
      </c>
      <c r="AA5673" s="4">
        <v>65.3</v>
      </c>
      <c r="AB5673" s="73">
        <f t="shared" si="7200"/>
        <v>-7.2399999999999949</v>
      </c>
      <c r="AC5673" s="54"/>
    </row>
    <row r="5674" spans="1:29" x14ac:dyDescent="0.25">
      <c r="A5674" s="1">
        <v>7311046</v>
      </c>
      <c r="B5674" s="87" t="s">
        <v>2710</v>
      </c>
      <c r="C5674" s="55" t="s">
        <v>847</v>
      </c>
      <c r="E5674" s="42"/>
      <c r="F5674" s="65" t="s">
        <v>2483</v>
      </c>
      <c r="G5674" s="62"/>
      <c r="H5674" s="37" t="str">
        <f>IF(V5674&gt;94,"Met",IF(X5674="--","n/a",IF(X5674&gt;=0,"Met","Did Not Meet")))</f>
        <v>Did Not Meet</v>
      </c>
      <c r="I5674" s="37" t="str">
        <f>IF(V5675&gt;94,"Met",IF(X5675="--","n/a",IF(X5675&gt;=0,"Met","Did Not Meet")))</f>
        <v>Did Not Meet</v>
      </c>
      <c r="K5674" s="13" t="str">
        <f>IF(Z5674&gt;94,"Met",IF(AB5674="--","n/a",IF(AB5674&gt;=0,"Met","Did Not Meet")))</f>
        <v>Met</v>
      </c>
      <c r="L5674" s="13" t="str">
        <f>IF(Z5675&gt;94,"Met",IF(AB5675="--","n/a",IF(AB5675&gt;=0,"Met","Did Not Meet")))</f>
        <v>Met</v>
      </c>
      <c r="M5674" s="1" t="s">
        <v>9</v>
      </c>
      <c r="N5674" s="14" t="s">
        <v>2502</v>
      </c>
      <c r="O5674" s="5"/>
      <c r="P5674" s="44" t="str">
        <f t="shared" ref="P5674" si="7256">IF(H5676="Yes",IF(I5676="Yes","Yes","No"),"No")</f>
        <v>No</v>
      </c>
      <c r="Q5674" s="93"/>
      <c r="R5674" s="5" t="s">
        <v>1</v>
      </c>
      <c r="S5674" s="1" t="s">
        <v>2</v>
      </c>
      <c r="T5674" s="1" t="s">
        <v>3</v>
      </c>
      <c r="U5674" s="5">
        <v>84</v>
      </c>
      <c r="V5674" s="1">
        <v>78.569999999999993</v>
      </c>
      <c r="W5674" s="1">
        <v>86.17</v>
      </c>
      <c r="X5674" s="6">
        <f t="shared" si="7206"/>
        <v>-7.6000000000000085</v>
      </c>
      <c r="Y5674" s="16" t="s">
        <v>970</v>
      </c>
      <c r="Z5674" s="13" t="s">
        <v>970</v>
      </c>
      <c r="AA5674" s="13" t="s">
        <v>970</v>
      </c>
      <c r="AB5674" s="77" t="s">
        <v>970</v>
      </c>
      <c r="AC5674" s="36"/>
    </row>
    <row r="5675" spans="1:29" ht="15.75" x14ac:dyDescent="0.25">
      <c r="A5675" s="53">
        <v>7311046</v>
      </c>
      <c r="B5675" s="89" t="s">
        <v>2710</v>
      </c>
      <c r="C5675" s="53" t="s">
        <v>847</v>
      </c>
      <c r="D5675" s="49" t="s">
        <v>2498</v>
      </c>
      <c r="E5675" s="34" t="str">
        <f>M5674</f>
        <v>Needs Improvement School</v>
      </c>
      <c r="F5675" s="65" t="s">
        <v>2484</v>
      </c>
      <c r="G5675" s="62"/>
      <c r="H5675" s="13" t="str">
        <f>IF(V5676&gt;94,"Met",IF(X5676="--","n/a",IF(X5676&gt;=0,"Met","Did Not Meet")))</f>
        <v>Did Not Meet</v>
      </c>
      <c r="I5675" s="13" t="str">
        <f>IF(V5677&gt;94,"Met",IF(X5677="--","n/a",IF(X5677&gt;=0,"Met","Did Not Meet")))</f>
        <v>Did Not Meet</v>
      </c>
      <c r="K5675" s="13" t="str">
        <f>IF(Z5676&gt;94,"Met",IF(AB5676="--","n/a",IF(AB5676&gt;=0,"Met","Did Not Meet")))</f>
        <v>Did Not Meet</v>
      </c>
      <c r="L5675" s="13" t="str">
        <f>IF(Z5677&gt;94,"Met",IF(AB5677="--","n/a",IF(AB5677&gt;=0,"Met","Did Not Meet")))</f>
        <v>Did Not Meet</v>
      </c>
      <c r="M5675" s="1" t="s">
        <v>9</v>
      </c>
      <c r="N5675" s="14" t="s">
        <v>2501</v>
      </c>
      <c r="O5675" s="5"/>
      <c r="P5675" s="44" t="str">
        <f t="shared" ref="P5675" si="7257">IF(K5676="Yes",IF(L5676="Yes","Yes","No"),"No")</f>
        <v>Yes</v>
      </c>
      <c r="Q5675" s="94" t="s">
        <v>2759</v>
      </c>
      <c r="R5675" s="5" t="s">
        <v>1</v>
      </c>
      <c r="S5675" s="1" t="s">
        <v>2</v>
      </c>
      <c r="T5675" s="1" t="s">
        <v>7</v>
      </c>
      <c r="U5675" s="5">
        <v>60</v>
      </c>
      <c r="V5675" s="1">
        <v>70</v>
      </c>
      <c r="W5675" s="1">
        <v>82.34</v>
      </c>
      <c r="X5675" s="6">
        <f t="shared" si="7206"/>
        <v>-12.340000000000003</v>
      </c>
      <c r="Y5675" s="16" t="s">
        <v>970</v>
      </c>
      <c r="Z5675" s="13" t="s">
        <v>970</v>
      </c>
      <c r="AA5675" s="13" t="s">
        <v>970</v>
      </c>
      <c r="AB5675" s="77" t="s">
        <v>970</v>
      </c>
      <c r="AC5675" s="53"/>
    </row>
    <row r="5676" spans="1:29" ht="15" customHeight="1" x14ac:dyDescent="0.25">
      <c r="A5676" s="53">
        <v>7311046</v>
      </c>
      <c r="B5676" s="89" t="s">
        <v>2710</v>
      </c>
      <c r="C5676" s="53" t="s">
        <v>847</v>
      </c>
      <c r="D5676" s="49" t="s">
        <v>2499</v>
      </c>
      <c r="E5676" s="35" t="str">
        <f>VLOOKUP('2012 Accountability Database'!$A5674,'2011 AYP'!A$2:B$1072,2)</f>
        <v xml:space="preserve"> MS (Met Standards)</v>
      </c>
      <c r="F5676" s="66"/>
      <c r="G5676" s="63" t="s">
        <v>2485</v>
      </c>
      <c r="H5676" s="60" t="str">
        <f t="shared" ref="H5676:I5676" si="7258">IF(H5674="Met","Yes",IF(H5675="Met","Yes","No"))</f>
        <v>No</v>
      </c>
      <c r="I5676" s="60" t="str">
        <f t="shared" si="7258"/>
        <v>No</v>
      </c>
      <c r="J5676" s="42"/>
      <c r="K5676" s="60" t="str">
        <f t="shared" ref="K5676:L5676" si="7259">IF(K5674="Met","Yes",IF(K5675="Met","Yes","No"))</f>
        <v>Yes</v>
      </c>
      <c r="L5676" s="60" t="str">
        <f t="shared" si="7259"/>
        <v>Yes</v>
      </c>
      <c r="M5676" s="5" t="s">
        <v>9</v>
      </c>
      <c r="N5676" s="14" t="s">
        <v>2503</v>
      </c>
      <c r="O5676" s="5"/>
      <c r="P5676" s="44" t="str">
        <f t="shared" ref="P5676" si="7260">IF(H5680="Yes",IF(I5680="Yes","Yes","No"),"No")</f>
        <v>No</v>
      </c>
      <c r="Q5676" s="108" t="s">
        <v>2758</v>
      </c>
      <c r="R5676" s="5" t="s">
        <v>1</v>
      </c>
      <c r="S5676" s="5" t="s">
        <v>5</v>
      </c>
      <c r="T5676" s="5" t="s">
        <v>3</v>
      </c>
      <c r="U5676" s="5">
        <v>386</v>
      </c>
      <c r="V5676" s="5">
        <v>83.16</v>
      </c>
      <c r="W5676" s="5">
        <v>86.17</v>
      </c>
      <c r="X5676" s="8">
        <f t="shared" si="7206"/>
        <v>-3.0100000000000051</v>
      </c>
      <c r="Y5676" s="14">
        <v>129</v>
      </c>
      <c r="Z5676" s="5">
        <v>84.5</v>
      </c>
      <c r="AA5676" s="5">
        <v>86.38</v>
      </c>
      <c r="AB5676" s="72">
        <f>Z5676-AA5676</f>
        <v>-1.8799999999999955</v>
      </c>
      <c r="AC5676" s="53"/>
    </row>
    <row r="5677" spans="1:29" x14ac:dyDescent="0.25">
      <c r="A5677" s="53">
        <v>7311046</v>
      </c>
      <c r="B5677" s="89" t="s">
        <v>2710</v>
      </c>
      <c r="C5677" s="53" t="s">
        <v>847</v>
      </c>
      <c r="D5677" s="49" t="s">
        <v>2507</v>
      </c>
      <c r="E5677" s="47">
        <f>VLOOKUP('2012 Accountability Database'!A5674,Dems1112!$A$2:$G$1082,3)</f>
        <v>0.37</v>
      </c>
      <c r="F5677" s="66"/>
      <c r="G5677" s="52"/>
      <c r="M5677" s="1" t="s">
        <v>9</v>
      </c>
      <c r="N5677" s="14" t="s">
        <v>2504</v>
      </c>
      <c r="O5677" s="5"/>
      <c r="P5677" s="44" t="str">
        <f t="shared" ref="P5677" si="7261">IF(K5680="Yes",IF(L5680="Yes","Yes","No"),"No")</f>
        <v>Yes</v>
      </c>
      <c r="Q5677" s="108"/>
      <c r="R5677" s="5" t="s">
        <v>1</v>
      </c>
      <c r="S5677" s="1" t="s">
        <v>5</v>
      </c>
      <c r="T5677" s="1" t="s">
        <v>7</v>
      </c>
      <c r="U5677" s="5">
        <v>275</v>
      </c>
      <c r="V5677" s="1">
        <v>78.180000000000007</v>
      </c>
      <c r="W5677" s="1">
        <v>82.34</v>
      </c>
      <c r="X5677" s="6">
        <f t="shared" si="7206"/>
        <v>-4.1599999999999966</v>
      </c>
      <c r="Y5677" s="14">
        <v>95</v>
      </c>
      <c r="Z5677" s="1">
        <v>82.11</v>
      </c>
      <c r="AA5677" s="1">
        <v>85.9</v>
      </c>
      <c r="AB5677" s="72">
        <f>Z5677-AA5677</f>
        <v>-3.7900000000000063</v>
      </c>
      <c r="AC5677" s="53"/>
    </row>
    <row r="5678" spans="1:29" x14ac:dyDescent="0.25">
      <c r="A5678" s="53">
        <v>7311046</v>
      </c>
      <c r="B5678" s="89" t="s">
        <v>2710</v>
      </c>
      <c r="C5678" s="53" t="s">
        <v>847</v>
      </c>
      <c r="D5678" s="50" t="s">
        <v>2508</v>
      </c>
      <c r="E5678" s="47">
        <f>VLOOKUP('2012 Accountability Database'!A5674,Dems1112!$A$2:$G$1082,4)</f>
        <v>0.66</v>
      </c>
      <c r="F5678" s="65" t="s">
        <v>2486</v>
      </c>
      <c r="G5678" s="62"/>
      <c r="H5678" s="13" t="str">
        <f>IF(V5678&gt;94,"Met",IF(X5678="--","n/a",IF(X5678&gt;=0,"Met","Did Not Meet")))</f>
        <v>Did Not Meet</v>
      </c>
      <c r="I5678" s="13" t="str">
        <f>IF(V5679&gt;94,"Met",IF(X5679="--","n/a",IF(X5679&gt;=0,"Met","Did Not Meet")))</f>
        <v>Did Not Meet</v>
      </c>
      <c r="J5678" s="13"/>
      <c r="K5678" s="13" t="str">
        <f>IF(Z5678&gt;94,"Met",IF(AB5678="--","n/a",IF(AB5678&gt;=0,"Met","Did Not Meet")))</f>
        <v>Met</v>
      </c>
      <c r="L5678" s="13" t="str">
        <f>IF(Z5679&gt;94,"Met",IF(AB5679="--","n/a",IF(AB5679&gt;=0,"Met","Did Not Meet")))</f>
        <v>Met</v>
      </c>
      <c r="M5678" s="1" t="s">
        <v>9</v>
      </c>
      <c r="N5678" s="68" t="s">
        <v>2497</v>
      </c>
      <c r="O5678" s="35"/>
      <c r="P5678" s="44"/>
      <c r="Q5678" s="108"/>
      <c r="R5678" s="5" t="s">
        <v>6</v>
      </c>
      <c r="S5678" s="1" t="s">
        <v>2</v>
      </c>
      <c r="T5678" s="1" t="s">
        <v>3</v>
      </c>
      <c r="U5678" s="5">
        <v>84</v>
      </c>
      <c r="V5678" s="1">
        <v>88.1</v>
      </c>
      <c r="W5678" s="1">
        <v>93.66</v>
      </c>
      <c r="X5678" s="6">
        <f t="shared" si="7206"/>
        <v>-5.5600000000000023</v>
      </c>
      <c r="Y5678" s="16" t="s">
        <v>970</v>
      </c>
      <c r="Z5678" s="13" t="s">
        <v>970</v>
      </c>
      <c r="AA5678" s="13" t="s">
        <v>970</v>
      </c>
      <c r="AB5678" s="77" t="s">
        <v>970</v>
      </c>
      <c r="AC5678" s="53"/>
    </row>
    <row r="5679" spans="1:29" x14ac:dyDescent="0.25">
      <c r="A5679" s="53">
        <v>7311046</v>
      </c>
      <c r="B5679" s="89" t="s">
        <v>2710</v>
      </c>
      <c r="C5679" s="53" t="s">
        <v>847</v>
      </c>
      <c r="D5679" s="50" t="s">
        <v>974</v>
      </c>
      <c r="E5679" s="47" t="str">
        <f>VLOOKUP('2012 Accountability Database'!A5674,Dems1112!$A$2:$G$1082,5)</f>
        <v>K-3</v>
      </c>
      <c r="F5679" s="65" t="s">
        <v>2487</v>
      </c>
      <c r="G5679" s="62"/>
      <c r="H5679" s="13" t="str">
        <f>IF(V5680&gt;94,"Met",IF(X5680="--","n/a",IF(X5680&gt;=0,"Met","Did Not Meet")))</f>
        <v>Did Not Meet</v>
      </c>
      <c r="I5679" s="13" t="str">
        <f>IF(V5681&gt;94,"Met",IF(X5681="--","n/a",IF(X5681&gt;=0,"Met","Did Not Meet")))</f>
        <v>Did Not Meet</v>
      </c>
      <c r="J5679" s="13"/>
      <c r="K5679" s="13" t="str">
        <f>IF(Z5680&gt;94,"Met",IF(AB5680="--","n/a",IF(AB5680&gt;=0,"Met","Did Not Meet")))</f>
        <v>Met</v>
      </c>
      <c r="L5679" s="13" t="str">
        <f>IF(Z5681&gt;94,"Met",IF(AB5681="--","n/a",IF(AB5681&gt;=0,"Met","Did Not Meet")))</f>
        <v>Met</v>
      </c>
      <c r="M5679" s="1" t="s">
        <v>9</v>
      </c>
      <c r="N5679" s="14"/>
      <c r="O5679" s="35" t="s">
        <v>2506</v>
      </c>
      <c r="P5679" s="83" t="str">
        <f t="shared" ref="P5679" si="7262">IF(P5674="No"," ", IF(P5676="No"," ",IF(P5675="No", " ",IF(P5677="No"," ","X"))))</f>
        <v xml:space="preserve"> </v>
      </c>
      <c r="Q5679" s="108"/>
      <c r="R5679" s="5" t="s">
        <v>6</v>
      </c>
      <c r="S5679" s="1" t="s">
        <v>2</v>
      </c>
      <c r="T5679" s="1" t="s">
        <v>7</v>
      </c>
      <c r="U5679" s="5">
        <v>60</v>
      </c>
      <c r="V5679" s="1">
        <v>83.33</v>
      </c>
      <c r="W5679" s="1">
        <v>92.43</v>
      </c>
      <c r="X5679" s="6">
        <f t="shared" si="7206"/>
        <v>-9.1000000000000085</v>
      </c>
      <c r="Y5679" s="16" t="s">
        <v>970</v>
      </c>
      <c r="Z5679" s="13" t="s">
        <v>970</v>
      </c>
      <c r="AA5679" s="13" t="s">
        <v>970</v>
      </c>
      <c r="AB5679" s="77" t="s">
        <v>970</v>
      </c>
      <c r="AC5679" s="53"/>
    </row>
    <row r="5680" spans="1:29" ht="15.75" x14ac:dyDescent="0.25">
      <c r="A5680" s="53">
        <v>7311046</v>
      </c>
      <c r="B5680" s="89" t="s">
        <v>2710</v>
      </c>
      <c r="C5680" s="53" t="s">
        <v>847</v>
      </c>
      <c r="D5680" s="50" t="s">
        <v>975</v>
      </c>
      <c r="E5680" s="48" t="str">
        <f>VLOOKUP('2012 Accountability Database'!A5674,Dems1112!$A$2:$G$1082,6)</f>
        <v>2 (Northeast AR)</v>
      </c>
      <c r="F5680" s="66"/>
      <c r="G5680" s="63" t="s">
        <v>2488</v>
      </c>
      <c r="H5680" s="61" t="str">
        <f t="shared" ref="H5680:I5680" si="7263">IF(H5678="Met","Yes",IF(H5679="Met","Yes","No"))</f>
        <v>No</v>
      </c>
      <c r="I5680" s="61" t="str">
        <f t="shared" si="7263"/>
        <v>No</v>
      </c>
      <c r="J5680" s="55"/>
      <c r="K5680" s="61" t="str">
        <f t="shared" ref="K5680:L5680" si="7264">IF(K5678="Met","Yes",IF(K5679="Met","Yes","No"))</f>
        <v>Yes</v>
      </c>
      <c r="L5680" s="61" t="str">
        <f t="shared" si="7264"/>
        <v>Yes</v>
      </c>
      <c r="M5680" s="1" t="s">
        <v>9</v>
      </c>
      <c r="N5680" s="14"/>
      <c r="O5680" s="35" t="s">
        <v>2505</v>
      </c>
      <c r="P5680" s="83" t="str">
        <f t="shared" ref="P5680" si="7265">IF(P5679="X"," ",IF(P5681="X"," ","X"))</f>
        <v xml:space="preserve"> </v>
      </c>
      <c r="Q5680" s="94" t="s">
        <v>2759</v>
      </c>
      <c r="R5680" s="5" t="s">
        <v>6</v>
      </c>
      <c r="S5680" s="1" t="s">
        <v>5</v>
      </c>
      <c r="T5680" s="1" t="s">
        <v>3</v>
      </c>
      <c r="U5680" s="5">
        <v>386</v>
      </c>
      <c r="V5680" s="1">
        <v>92.75</v>
      </c>
      <c r="W5680" s="1">
        <v>93.66</v>
      </c>
      <c r="X5680" s="6">
        <f t="shared" si="7206"/>
        <v>-0.90999999999999659</v>
      </c>
      <c r="Y5680" s="14">
        <v>129</v>
      </c>
      <c r="Z5680" s="1">
        <v>65.89</v>
      </c>
      <c r="AA5680" s="1">
        <v>61.6</v>
      </c>
      <c r="AB5680" s="71">
        <f>Z5680-AA5680</f>
        <v>4.2899999999999991</v>
      </c>
      <c r="AC5680" s="53"/>
    </row>
    <row r="5681" spans="1:29" x14ac:dyDescent="0.25">
      <c r="A5681" s="54">
        <v>7311046</v>
      </c>
      <c r="B5681" s="90" t="s">
        <v>2710</v>
      </c>
      <c r="C5681" s="54" t="s">
        <v>847</v>
      </c>
      <c r="D5681" s="4"/>
      <c r="E5681" s="4"/>
      <c r="F5681" s="67"/>
      <c r="G5681" s="64"/>
      <c r="H5681" s="43"/>
      <c r="I5681" s="43"/>
      <c r="J5681" s="43"/>
      <c r="K5681" s="43"/>
      <c r="L5681" s="43"/>
      <c r="M5681" s="4" t="s">
        <v>9</v>
      </c>
      <c r="N5681" s="15"/>
      <c r="O5681" s="38" t="s">
        <v>2482</v>
      </c>
      <c r="P5681" s="84" t="str">
        <f>IF(E5675="Achieving School"," ","X")</f>
        <v>X</v>
      </c>
      <c r="Q5681" s="91"/>
      <c r="R5681" s="4" t="s">
        <v>6</v>
      </c>
      <c r="S5681" s="4" t="s">
        <v>5</v>
      </c>
      <c r="T5681" s="4" t="s">
        <v>7</v>
      </c>
      <c r="U5681" s="4">
        <v>275</v>
      </c>
      <c r="V5681" s="4">
        <v>90.55</v>
      </c>
      <c r="W5681" s="4">
        <v>92.43</v>
      </c>
      <c r="X5681" s="7">
        <f t="shared" si="7206"/>
        <v>-1.8800000000000097</v>
      </c>
      <c r="Y5681" s="15">
        <v>95</v>
      </c>
      <c r="Z5681" s="4">
        <v>62.11</v>
      </c>
      <c r="AA5681" s="4">
        <v>55.93</v>
      </c>
      <c r="AB5681" s="74">
        <f>Z5681-AA5681</f>
        <v>6.18</v>
      </c>
      <c r="AC5681" s="54"/>
    </row>
    <row r="5682" spans="1:29" x14ac:dyDescent="0.25">
      <c r="A5682" s="1">
        <v>7311047</v>
      </c>
      <c r="B5682" s="87" t="s">
        <v>2710</v>
      </c>
      <c r="C5682" s="55" t="s">
        <v>848</v>
      </c>
      <c r="E5682" s="42"/>
      <c r="F5682" s="65" t="s">
        <v>2483</v>
      </c>
      <c r="G5682" s="62"/>
      <c r="H5682" s="37" t="str">
        <f>IF(V5682&gt;94,"Met",IF(X5682="--","n/a",IF(X5682&gt;=0,"Met","Did Not Meet")))</f>
        <v>Met</v>
      </c>
      <c r="I5682" s="37" t="str">
        <f>IF(V5683&gt;94,"Met",IF(X5683="--","n/a",IF(X5683&gt;=0,"Met","Did Not Meet")))</f>
        <v>Met</v>
      </c>
      <c r="K5682" s="13" t="str">
        <f>IF(Z5682&gt;94,"Met",IF(AB5682="--","n/a",IF(AB5682&gt;=0,"Met","Did Not Meet")))</f>
        <v>Met</v>
      </c>
      <c r="L5682" s="13" t="str">
        <f>IF(Z5683&gt;94,"Met",IF(AB5683="--","n/a",IF(AB5683&gt;=0,"Met","Did Not Meet")))</f>
        <v>Met</v>
      </c>
      <c r="M5682" s="5" t="s">
        <v>4</v>
      </c>
      <c r="N5682" s="14" t="s">
        <v>2502</v>
      </c>
      <c r="O5682" s="5"/>
      <c r="P5682" s="44" t="str">
        <f t="shared" ref="P5682" si="7266">IF(H5684="Yes",IF(I5684="Yes","Yes","No"),"No")</f>
        <v>Yes</v>
      </c>
      <c r="Q5682" s="93"/>
      <c r="R5682" s="5" t="s">
        <v>1</v>
      </c>
      <c r="S5682" s="5" t="s">
        <v>2</v>
      </c>
      <c r="T5682" s="5" t="s">
        <v>3</v>
      </c>
      <c r="U5682" s="5">
        <v>113</v>
      </c>
      <c r="V5682" s="5">
        <v>82.3</v>
      </c>
      <c r="W5682" s="5">
        <v>81.040000000000006</v>
      </c>
      <c r="X5682" s="11">
        <f t="shared" si="7206"/>
        <v>1.2599999999999909</v>
      </c>
      <c r="Y5682" s="17" t="s">
        <v>970</v>
      </c>
      <c r="Z5682" s="21" t="s">
        <v>970</v>
      </c>
      <c r="AA5682" s="21" t="s">
        <v>970</v>
      </c>
      <c r="AB5682" s="80" t="s">
        <v>970</v>
      </c>
      <c r="AC5682" s="36"/>
    </row>
    <row r="5683" spans="1:29" ht="15.75" x14ac:dyDescent="0.25">
      <c r="A5683" s="53">
        <v>7311047</v>
      </c>
      <c r="B5683" s="89" t="s">
        <v>2710</v>
      </c>
      <c r="C5683" s="53" t="s">
        <v>848</v>
      </c>
      <c r="D5683" s="49" t="s">
        <v>2498</v>
      </c>
      <c r="E5683" s="34" t="str">
        <f>M5682</f>
        <v>Achieving School</v>
      </c>
      <c r="F5683" s="65" t="s">
        <v>2484</v>
      </c>
      <c r="G5683" s="62"/>
      <c r="H5683" s="13" t="str">
        <f>IF(V5684&gt;94,"Met",IF(X5684="--","n/a",IF(X5684&gt;=0,"Met","Did Not Meet")))</f>
        <v>Did Not Meet</v>
      </c>
      <c r="I5683" s="13" t="str">
        <f>IF(V5685&gt;94,"Met",IF(X5685="--","n/a",IF(X5685&gt;=0,"Met","Did Not Meet")))</f>
        <v>Did Not Meet</v>
      </c>
      <c r="K5683" s="13" t="str">
        <f>IF(Z5684&gt;94,"Met",IF(AB5684="--","n/a",IF(AB5684&gt;=0,"Met","Did Not Meet")))</f>
        <v>Did Not Meet</v>
      </c>
      <c r="L5683" s="13" t="str">
        <f>IF(Z5685&gt;94,"Met",IF(AB5685="--","n/a",IF(AB5685&gt;=0,"Met","Did Not Meet")))</f>
        <v>Did Not Meet</v>
      </c>
      <c r="M5683" s="1" t="s">
        <v>4</v>
      </c>
      <c r="N5683" s="14" t="s">
        <v>2501</v>
      </c>
      <c r="O5683" s="5"/>
      <c r="P5683" s="44" t="str">
        <f t="shared" ref="P5683" si="7267">IF(K5684="Yes",IF(L5684="Yes","Yes","No"),"No")</f>
        <v>Yes</v>
      </c>
      <c r="Q5683" s="94" t="s">
        <v>2759</v>
      </c>
      <c r="R5683" s="5" t="s">
        <v>1</v>
      </c>
      <c r="S5683" s="1" t="s">
        <v>2</v>
      </c>
      <c r="T5683" s="1" t="s">
        <v>7</v>
      </c>
      <c r="U5683" s="5">
        <v>83</v>
      </c>
      <c r="V5683" s="1">
        <v>77.11</v>
      </c>
      <c r="W5683" s="1">
        <v>75.78</v>
      </c>
      <c r="X5683" s="9">
        <f t="shared" si="7206"/>
        <v>1.3299999999999983</v>
      </c>
      <c r="Y5683" s="17" t="s">
        <v>970</v>
      </c>
      <c r="Z5683" s="12" t="s">
        <v>970</v>
      </c>
      <c r="AA5683" s="12" t="s">
        <v>970</v>
      </c>
      <c r="AB5683" s="80" t="s">
        <v>970</v>
      </c>
      <c r="AC5683" s="53"/>
    </row>
    <row r="5684" spans="1:29" ht="15" customHeight="1" x14ac:dyDescent="0.25">
      <c r="A5684" s="53">
        <v>7311047</v>
      </c>
      <c r="B5684" s="89" t="s">
        <v>2710</v>
      </c>
      <c r="C5684" s="53" t="s">
        <v>848</v>
      </c>
      <c r="D5684" s="49" t="s">
        <v>2499</v>
      </c>
      <c r="E5684" s="35" t="str">
        <f>VLOOKUP('2012 Accountability Database'!$A5682,'2011 AYP'!A$2:B$1072,2)</f>
        <v xml:space="preserve"> MS (Met Standards)</v>
      </c>
      <c r="F5684" s="66"/>
      <c r="G5684" s="63" t="s">
        <v>2485</v>
      </c>
      <c r="H5684" s="60" t="str">
        <f t="shared" ref="H5684:I5684" si="7268">IF(H5682="Met","Yes",IF(H5683="Met","Yes","No"))</f>
        <v>Yes</v>
      </c>
      <c r="I5684" s="60" t="str">
        <f t="shared" si="7268"/>
        <v>Yes</v>
      </c>
      <c r="J5684" s="42"/>
      <c r="K5684" s="60" t="str">
        <f t="shared" ref="K5684:L5684" si="7269">IF(K5682="Met","Yes",IF(K5683="Met","Yes","No"))</f>
        <v>Yes</v>
      </c>
      <c r="L5684" s="60" t="str">
        <f t="shared" si="7269"/>
        <v>Yes</v>
      </c>
      <c r="M5684" s="5" t="s">
        <v>4</v>
      </c>
      <c r="N5684" s="14" t="s">
        <v>2503</v>
      </c>
      <c r="O5684" s="5"/>
      <c r="P5684" s="44" t="str">
        <f t="shared" ref="P5684" si="7270">IF(H5688="Yes",IF(I5688="Yes","Yes","No"),"No")</f>
        <v>Yes</v>
      </c>
      <c r="Q5684" s="108" t="s">
        <v>2758</v>
      </c>
      <c r="R5684" s="5" t="s">
        <v>1</v>
      </c>
      <c r="S5684" s="5" t="s">
        <v>5</v>
      </c>
      <c r="T5684" s="5" t="s">
        <v>3</v>
      </c>
      <c r="U5684" s="5">
        <v>587</v>
      </c>
      <c r="V5684" s="5">
        <v>78.19</v>
      </c>
      <c r="W5684" s="5">
        <v>81.040000000000006</v>
      </c>
      <c r="X5684" s="8">
        <f t="shared" si="7206"/>
        <v>-2.8500000000000085</v>
      </c>
      <c r="Y5684" s="14">
        <v>235</v>
      </c>
      <c r="Z5684" s="5">
        <v>77.87</v>
      </c>
      <c r="AA5684" s="5">
        <v>82.66</v>
      </c>
      <c r="AB5684" s="72">
        <f>Z5684-AA5684</f>
        <v>-4.789999999999992</v>
      </c>
      <c r="AC5684" s="53"/>
    </row>
    <row r="5685" spans="1:29" x14ac:dyDescent="0.25">
      <c r="A5685" s="53">
        <v>7311047</v>
      </c>
      <c r="B5685" s="89" t="s">
        <v>2710</v>
      </c>
      <c r="C5685" s="53" t="s">
        <v>848</v>
      </c>
      <c r="D5685" s="49" t="s">
        <v>2507</v>
      </c>
      <c r="E5685" s="47">
        <f>VLOOKUP('2012 Accountability Database'!A5682,Dems1112!$A$2:$G$1082,3)</f>
        <v>0.24</v>
      </c>
      <c r="F5685" s="66"/>
      <c r="G5685" s="52"/>
      <c r="M5685" s="1" t="s">
        <v>4</v>
      </c>
      <c r="N5685" s="14" t="s">
        <v>2504</v>
      </c>
      <c r="O5685" s="5"/>
      <c r="P5685" s="44" t="str">
        <f t="shared" ref="P5685" si="7271">IF(K5688="Yes",IF(L5688="Yes","Yes","No"),"No")</f>
        <v>Yes</v>
      </c>
      <c r="Q5685" s="108"/>
      <c r="R5685" s="5" t="s">
        <v>1</v>
      </c>
      <c r="S5685" s="1" t="s">
        <v>5</v>
      </c>
      <c r="T5685" s="1" t="s">
        <v>7</v>
      </c>
      <c r="U5685" s="5">
        <v>387</v>
      </c>
      <c r="V5685" s="1">
        <v>70.540000000000006</v>
      </c>
      <c r="W5685" s="1">
        <v>75.78</v>
      </c>
      <c r="X5685" s="6">
        <f t="shared" si="7206"/>
        <v>-5.2399999999999949</v>
      </c>
      <c r="Y5685" s="14">
        <v>148</v>
      </c>
      <c r="Z5685" s="1">
        <v>72.97</v>
      </c>
      <c r="AA5685" s="1">
        <v>80.03</v>
      </c>
      <c r="AB5685" s="72">
        <f>Z5685-AA5685</f>
        <v>-7.0600000000000023</v>
      </c>
      <c r="AC5685" s="53"/>
    </row>
    <row r="5686" spans="1:29" x14ac:dyDescent="0.25">
      <c r="A5686" s="53">
        <v>7311047</v>
      </c>
      <c r="B5686" s="89" t="s">
        <v>2710</v>
      </c>
      <c r="C5686" s="53" t="s">
        <v>848</v>
      </c>
      <c r="D5686" s="50" t="s">
        <v>2508</v>
      </c>
      <c r="E5686" s="47">
        <f>VLOOKUP('2012 Accountability Database'!A5682,Dems1112!$A$2:$G$1082,4)</f>
        <v>0.63</v>
      </c>
      <c r="F5686" s="65" t="s">
        <v>2486</v>
      </c>
      <c r="G5686" s="62"/>
      <c r="H5686" s="13" t="str">
        <f>IF(V5686&gt;94,"Met",IF(X5686="--","n/a",IF(X5686&gt;=0,"Met","Did Not Meet")))</f>
        <v>Met</v>
      </c>
      <c r="I5686" s="13" t="str">
        <f>IF(V5687&gt;94,"Met",IF(X5687="--","n/a",IF(X5687&gt;=0,"Met","Did Not Meet")))</f>
        <v>Met</v>
      </c>
      <c r="J5686" s="13"/>
      <c r="K5686" s="13" t="str">
        <f>IF(Z5686&gt;94,"Met",IF(AB5686="--","n/a",IF(AB5686&gt;=0,"Met","Did Not Meet")))</f>
        <v>Met</v>
      </c>
      <c r="L5686" s="13" t="str">
        <f>IF(Z5687&gt;94,"Met",IF(AB5687="--","n/a",IF(AB5687&gt;=0,"Met","Did Not Meet")))</f>
        <v>Met</v>
      </c>
      <c r="M5686" s="1" t="s">
        <v>4</v>
      </c>
      <c r="N5686" s="68" t="s">
        <v>2497</v>
      </c>
      <c r="O5686" s="35"/>
      <c r="P5686" s="44"/>
      <c r="Q5686" s="108"/>
      <c r="R5686" s="5" t="s">
        <v>6</v>
      </c>
      <c r="S5686" s="1" t="s">
        <v>2</v>
      </c>
      <c r="T5686" s="1" t="s">
        <v>3</v>
      </c>
      <c r="U5686" s="5">
        <v>113</v>
      </c>
      <c r="V5686" s="1">
        <v>87.61</v>
      </c>
      <c r="W5686" s="1">
        <v>84.14</v>
      </c>
      <c r="X5686" s="9">
        <f t="shared" si="7206"/>
        <v>3.4699999999999989</v>
      </c>
      <c r="Y5686" s="16" t="s">
        <v>970</v>
      </c>
      <c r="Z5686" s="13" t="s">
        <v>970</v>
      </c>
      <c r="AA5686" s="13" t="s">
        <v>970</v>
      </c>
      <c r="AB5686" s="77" t="s">
        <v>970</v>
      </c>
      <c r="AC5686" s="53"/>
    </row>
    <row r="5687" spans="1:29" x14ac:dyDescent="0.25">
      <c r="A5687" s="53">
        <v>7311047</v>
      </c>
      <c r="B5687" s="89" t="s">
        <v>2710</v>
      </c>
      <c r="C5687" s="53" t="s">
        <v>848</v>
      </c>
      <c r="D5687" s="50" t="s">
        <v>974</v>
      </c>
      <c r="E5687" s="47" t="str">
        <f>VLOOKUP('2012 Accountability Database'!A5682,Dems1112!$A$2:$G$1082,5)</f>
        <v>K-3</v>
      </c>
      <c r="F5687" s="65" t="s">
        <v>2487</v>
      </c>
      <c r="G5687" s="62"/>
      <c r="H5687" s="13" t="str">
        <f>IF(V5688&gt;94,"Met",IF(X5688="--","n/a",IF(X5688&gt;=0,"Met","Did Not Meet")))</f>
        <v>Did Not Meet</v>
      </c>
      <c r="I5687" s="13" t="str">
        <f>IF(V5689&gt;94,"Met",IF(X5689="--","n/a",IF(X5689&gt;=0,"Met","Did Not Meet")))</f>
        <v>Did Not Meet</v>
      </c>
      <c r="J5687" s="13"/>
      <c r="K5687" s="13" t="str">
        <f>IF(Z5688&gt;94,"Met",IF(AB5688="--","n/a",IF(AB5688&gt;=0,"Met","Did Not Meet")))</f>
        <v>Did Not Meet</v>
      </c>
      <c r="L5687" s="13" t="str">
        <f>IF(Z5689&gt;94,"Met",IF(AB5689="--","n/a",IF(AB5689&gt;=0,"Met","Did Not Meet")))</f>
        <v>Did Not Meet</v>
      </c>
      <c r="M5687" s="5" t="s">
        <v>4</v>
      </c>
      <c r="N5687" s="14"/>
      <c r="O5687" s="35" t="s">
        <v>2506</v>
      </c>
      <c r="P5687" s="83" t="str">
        <f t="shared" ref="P5687" si="7272">IF(P5682="No"," ", IF(P5684="No"," ",IF(P5683="No", " ",IF(P5685="No"," ","X"))))</f>
        <v>X</v>
      </c>
      <c r="Q5687" s="108"/>
      <c r="R5687" s="5" t="s">
        <v>6</v>
      </c>
      <c r="S5687" s="5" t="s">
        <v>2</v>
      </c>
      <c r="T5687" s="5" t="s">
        <v>7</v>
      </c>
      <c r="U5687" s="5">
        <v>83</v>
      </c>
      <c r="V5687" s="5">
        <v>84.34</v>
      </c>
      <c r="W5687" s="5">
        <v>79.819999999999993</v>
      </c>
      <c r="X5687" s="11">
        <f t="shared" si="7206"/>
        <v>4.5200000000000102</v>
      </c>
      <c r="Y5687" s="17" t="s">
        <v>970</v>
      </c>
      <c r="Z5687" s="21" t="s">
        <v>970</v>
      </c>
      <c r="AA5687" s="21" t="s">
        <v>970</v>
      </c>
      <c r="AB5687" s="80" t="s">
        <v>970</v>
      </c>
      <c r="AC5687" s="53"/>
    </row>
    <row r="5688" spans="1:29" ht="15.75" x14ac:dyDescent="0.25">
      <c r="A5688" s="53">
        <v>7311047</v>
      </c>
      <c r="B5688" s="89" t="s">
        <v>2710</v>
      </c>
      <c r="C5688" s="53" t="s">
        <v>848</v>
      </c>
      <c r="D5688" s="50" t="s">
        <v>975</v>
      </c>
      <c r="E5688" s="48" t="str">
        <f>VLOOKUP('2012 Accountability Database'!A5682,Dems1112!$A$2:$G$1082,6)</f>
        <v>2 (Northeast AR)</v>
      </c>
      <c r="F5688" s="66"/>
      <c r="G5688" s="63" t="s">
        <v>2488</v>
      </c>
      <c r="H5688" s="61" t="str">
        <f t="shared" ref="H5688:I5688" si="7273">IF(H5686="Met","Yes",IF(H5687="Met","Yes","No"))</f>
        <v>Yes</v>
      </c>
      <c r="I5688" s="61" t="str">
        <f t="shared" si="7273"/>
        <v>Yes</v>
      </c>
      <c r="J5688" s="55"/>
      <c r="K5688" s="61" t="str">
        <f t="shared" ref="K5688:L5688" si="7274">IF(K5686="Met","Yes",IF(K5687="Met","Yes","No"))</f>
        <v>Yes</v>
      </c>
      <c r="L5688" s="61" t="str">
        <f t="shared" si="7274"/>
        <v>Yes</v>
      </c>
      <c r="M5688" s="1" t="s">
        <v>4</v>
      </c>
      <c r="N5688" s="14"/>
      <c r="O5688" s="35" t="s">
        <v>2505</v>
      </c>
      <c r="P5688" s="83" t="str">
        <f t="shared" ref="P5688" si="7275">IF(P5687="X"," ",IF(P5689="X"," ","X"))</f>
        <v xml:space="preserve"> </v>
      </c>
      <c r="Q5688" s="94" t="s">
        <v>2759</v>
      </c>
      <c r="R5688" s="5" t="s">
        <v>6</v>
      </c>
      <c r="S5688" s="1" t="s">
        <v>5</v>
      </c>
      <c r="T5688" s="1" t="s">
        <v>3</v>
      </c>
      <c r="U5688" s="5">
        <v>587</v>
      </c>
      <c r="V5688" s="1">
        <v>82.79</v>
      </c>
      <c r="W5688" s="1">
        <v>84.14</v>
      </c>
      <c r="X5688" s="6">
        <f t="shared" si="7206"/>
        <v>-1.3499999999999943</v>
      </c>
      <c r="Y5688" s="14">
        <v>235</v>
      </c>
      <c r="Z5688" s="1">
        <v>56.6</v>
      </c>
      <c r="AA5688" s="1">
        <v>58.7</v>
      </c>
      <c r="AB5688" s="72">
        <f t="shared" ref="AB5688:AB5697" si="7276">Z5688-AA5688</f>
        <v>-2.1000000000000014</v>
      </c>
      <c r="AC5688" s="53"/>
    </row>
    <row r="5689" spans="1:29" x14ac:dyDescent="0.25">
      <c r="A5689" s="54">
        <v>7311047</v>
      </c>
      <c r="B5689" s="90" t="s">
        <v>2710</v>
      </c>
      <c r="C5689" s="54" t="s">
        <v>848</v>
      </c>
      <c r="D5689" s="4"/>
      <c r="E5689" s="4"/>
      <c r="F5689" s="67"/>
      <c r="G5689" s="64"/>
      <c r="H5689" s="43"/>
      <c r="I5689" s="43"/>
      <c r="J5689" s="43"/>
      <c r="K5689" s="43"/>
      <c r="L5689" s="43"/>
      <c r="M5689" s="4" t="s">
        <v>4</v>
      </c>
      <c r="N5689" s="15"/>
      <c r="O5689" s="38" t="s">
        <v>2482</v>
      </c>
      <c r="P5689" s="84" t="str">
        <f>IF(E5683="Achieving School"," ","X")</f>
        <v xml:space="preserve"> </v>
      </c>
      <c r="Q5689" s="91"/>
      <c r="R5689" s="4" t="s">
        <v>6</v>
      </c>
      <c r="S5689" s="4" t="s">
        <v>5</v>
      </c>
      <c r="T5689" s="4" t="s">
        <v>7</v>
      </c>
      <c r="U5689" s="4">
        <v>387</v>
      </c>
      <c r="V5689" s="4">
        <v>77.260000000000005</v>
      </c>
      <c r="W5689" s="4">
        <v>79.819999999999993</v>
      </c>
      <c r="X5689" s="7">
        <f t="shared" si="7206"/>
        <v>-2.5599999999999881</v>
      </c>
      <c r="Y5689" s="15">
        <v>148</v>
      </c>
      <c r="Z5689" s="4">
        <v>50</v>
      </c>
      <c r="AA5689" s="4">
        <v>56.51</v>
      </c>
      <c r="AB5689" s="73">
        <f t="shared" si="7276"/>
        <v>-6.509999999999998</v>
      </c>
      <c r="AC5689" s="54"/>
    </row>
    <row r="5690" spans="1:29" x14ac:dyDescent="0.25">
      <c r="A5690" s="1">
        <v>7311051</v>
      </c>
      <c r="B5690" s="87" t="s">
        <v>2710</v>
      </c>
      <c r="C5690" s="55" t="s">
        <v>849</v>
      </c>
      <c r="E5690" s="42"/>
      <c r="F5690" s="65" t="s">
        <v>2483</v>
      </c>
      <c r="G5690" s="62"/>
      <c r="H5690" s="37" t="str">
        <f>IF(V5690&gt;94,"Met",IF(X5690="--","n/a",IF(X5690&gt;=0,"Met","Did Not Meet")))</f>
        <v>Met</v>
      </c>
      <c r="I5690" s="37" t="str">
        <f>IF(V5691&gt;94,"Met",IF(X5691="--","n/a",IF(X5691&gt;=0,"Met","Did Not Meet")))</f>
        <v>Met</v>
      </c>
      <c r="K5690" s="13" t="str">
        <f>IF(Z5690&gt;94,"Met",IF(AB5690="--","n/a",IF(AB5690&gt;=0,"Met","Did Not Meet")))</f>
        <v>Met</v>
      </c>
      <c r="L5690" s="13" t="str">
        <f>IF(Z5691&gt;94,"Met",IF(AB5691="--","n/a",IF(AB5691&gt;=0,"Met","Did Not Meet")))</f>
        <v>Met</v>
      </c>
      <c r="M5690" s="1" t="s">
        <v>4</v>
      </c>
      <c r="N5690" s="14" t="s">
        <v>2502</v>
      </c>
      <c r="O5690" s="5"/>
      <c r="P5690" s="44" t="str">
        <f t="shared" ref="P5690" si="7277">IF(H5692="Yes",IF(I5692="Yes","Yes","No"),"No")</f>
        <v>Yes</v>
      </c>
      <c r="Q5690" s="93"/>
      <c r="R5690" s="5" t="s">
        <v>1</v>
      </c>
      <c r="S5690" s="1" t="s">
        <v>2</v>
      </c>
      <c r="T5690" s="1" t="s">
        <v>3</v>
      </c>
      <c r="U5690" s="5">
        <v>546</v>
      </c>
      <c r="V5690" s="1">
        <v>91.39</v>
      </c>
      <c r="W5690" s="1">
        <v>89.16</v>
      </c>
      <c r="X5690" s="9">
        <f t="shared" si="7206"/>
        <v>2.230000000000004</v>
      </c>
      <c r="Y5690" s="14">
        <v>508</v>
      </c>
      <c r="Z5690" s="1">
        <v>93.5</v>
      </c>
      <c r="AA5690" s="1">
        <v>89.11</v>
      </c>
      <c r="AB5690" s="71">
        <f t="shared" si="7276"/>
        <v>4.3900000000000006</v>
      </c>
      <c r="AC5690" s="36"/>
    </row>
    <row r="5691" spans="1:29" ht="15.75" x14ac:dyDescent="0.25">
      <c r="A5691" s="53">
        <v>7311051</v>
      </c>
      <c r="B5691" s="89" t="s">
        <v>2710</v>
      </c>
      <c r="C5691" s="53" t="s">
        <v>849</v>
      </c>
      <c r="D5691" s="49" t="s">
        <v>2498</v>
      </c>
      <c r="E5691" s="34" t="str">
        <f>M5690</f>
        <v>Achieving School</v>
      </c>
      <c r="F5691" s="65" t="s">
        <v>2484</v>
      </c>
      <c r="G5691" s="62"/>
      <c r="H5691" s="13" t="str">
        <f>IF(V5692&gt;94,"Met",IF(X5692="--","n/a",IF(X5692&gt;=0,"Met","Did Not Meet")))</f>
        <v>Met</v>
      </c>
      <c r="I5691" s="13" t="str">
        <f>IF(V5693&gt;94,"Met",IF(X5693="--","n/a",IF(X5693&gt;=0,"Met","Did Not Meet")))</f>
        <v>Met</v>
      </c>
      <c r="K5691" s="13" t="str">
        <f>IF(Z5692&gt;94,"Met",IF(AB5692="--","n/a",IF(AB5692&gt;=0,"Met","Did Not Meet")))</f>
        <v>Met</v>
      </c>
      <c r="L5691" s="13" t="str">
        <f>IF(Z5693&gt;94,"Met",IF(AB5693="--","n/a",IF(AB5693&gt;=0,"Met","Did Not Meet")))</f>
        <v>Met</v>
      </c>
      <c r="M5691" s="1" t="s">
        <v>4</v>
      </c>
      <c r="N5691" s="14" t="s">
        <v>2501</v>
      </c>
      <c r="O5691" s="5"/>
      <c r="P5691" s="44" t="str">
        <f t="shared" ref="P5691" si="7278">IF(K5692="Yes",IF(L5692="Yes","Yes","No"),"No")</f>
        <v>Yes</v>
      </c>
      <c r="Q5691" s="94" t="s">
        <v>2759</v>
      </c>
      <c r="R5691" s="5" t="s">
        <v>1</v>
      </c>
      <c r="S5691" s="1" t="s">
        <v>2</v>
      </c>
      <c r="T5691" s="1" t="s">
        <v>7</v>
      </c>
      <c r="U5691" s="5">
        <v>246</v>
      </c>
      <c r="V5691" s="1">
        <v>84.55</v>
      </c>
      <c r="W5691" s="1">
        <v>82.42</v>
      </c>
      <c r="X5691" s="9">
        <f t="shared" si="7206"/>
        <v>2.1299999999999955</v>
      </c>
      <c r="Y5691" s="14">
        <v>223</v>
      </c>
      <c r="Z5691" s="1">
        <v>88.79</v>
      </c>
      <c r="AA5691" s="1">
        <v>81.67</v>
      </c>
      <c r="AB5691" s="71">
        <f t="shared" si="7276"/>
        <v>7.1200000000000045</v>
      </c>
      <c r="AC5691" s="53"/>
    </row>
    <row r="5692" spans="1:29" ht="15" customHeight="1" x14ac:dyDescent="0.25">
      <c r="A5692" s="53">
        <v>7311051</v>
      </c>
      <c r="B5692" s="89" t="s">
        <v>2710</v>
      </c>
      <c r="C5692" s="53" t="s">
        <v>849</v>
      </c>
      <c r="D5692" s="49" t="s">
        <v>2499</v>
      </c>
      <c r="E5692" s="35" t="str">
        <f>VLOOKUP('2012 Accountability Database'!$A5690,'2011 AYP'!A$2:B$1072,2)</f>
        <v>SI_M (School Improvement - Met Standards)</v>
      </c>
      <c r="F5692" s="66"/>
      <c r="G5692" s="63" t="s">
        <v>2485</v>
      </c>
      <c r="H5692" s="60" t="str">
        <f t="shared" ref="H5692:I5692" si="7279">IF(H5690="Met","Yes",IF(H5691="Met","Yes","No"))</f>
        <v>Yes</v>
      </c>
      <c r="I5692" s="60" t="str">
        <f t="shared" si="7279"/>
        <v>Yes</v>
      </c>
      <c r="J5692" s="42"/>
      <c r="K5692" s="60" t="str">
        <f t="shared" ref="K5692:L5692" si="7280">IF(K5690="Met","Yes",IF(K5691="Met","Yes","No"))</f>
        <v>Yes</v>
      </c>
      <c r="L5692" s="60" t="str">
        <f t="shared" si="7280"/>
        <v>Yes</v>
      </c>
      <c r="M5692" s="1" t="s">
        <v>4</v>
      </c>
      <c r="N5692" s="14" t="s">
        <v>2503</v>
      </c>
      <c r="O5692" s="5"/>
      <c r="P5692" s="44" t="str">
        <f t="shared" ref="P5692" si="7281">IF(H5696="Yes",IF(I5696="Yes","Yes","No"),"No")</f>
        <v>Yes</v>
      </c>
      <c r="Q5692" s="108" t="s">
        <v>2758</v>
      </c>
      <c r="R5692" s="5" t="s">
        <v>1</v>
      </c>
      <c r="S5692" s="1" t="s">
        <v>5</v>
      </c>
      <c r="T5692" s="1" t="s">
        <v>3</v>
      </c>
      <c r="U5692" s="5">
        <v>1651</v>
      </c>
      <c r="V5692" s="1">
        <v>90.37</v>
      </c>
      <c r="W5692" s="1">
        <v>89.16</v>
      </c>
      <c r="X5692" s="9">
        <f t="shared" si="7206"/>
        <v>1.210000000000008</v>
      </c>
      <c r="Y5692" s="14">
        <v>1550</v>
      </c>
      <c r="Z5692" s="1">
        <v>91.1</v>
      </c>
      <c r="AA5692" s="1">
        <v>89.11</v>
      </c>
      <c r="AB5692" s="71">
        <f t="shared" si="7276"/>
        <v>1.9899999999999949</v>
      </c>
      <c r="AC5692" s="53"/>
    </row>
    <row r="5693" spans="1:29" x14ac:dyDescent="0.25">
      <c r="A5693" s="53">
        <v>7311051</v>
      </c>
      <c r="B5693" s="89" t="s">
        <v>2710</v>
      </c>
      <c r="C5693" s="53" t="s">
        <v>849</v>
      </c>
      <c r="D5693" s="49" t="s">
        <v>2507</v>
      </c>
      <c r="E5693" s="47">
        <f>VLOOKUP('2012 Accountability Database'!A5690,Dems1112!$A$2:$G$1082,3)</f>
        <v>0.22</v>
      </c>
      <c r="F5693" s="66"/>
      <c r="G5693" s="52"/>
      <c r="M5693" s="1" t="s">
        <v>4</v>
      </c>
      <c r="N5693" s="14" t="s">
        <v>2504</v>
      </c>
      <c r="O5693" s="5"/>
      <c r="P5693" s="44" t="str">
        <f t="shared" ref="P5693" si="7282">IF(K5696="Yes",IF(L5696="Yes","Yes","No"),"No")</f>
        <v>Yes</v>
      </c>
      <c r="Q5693" s="108"/>
      <c r="R5693" s="5" t="s">
        <v>1</v>
      </c>
      <c r="S5693" s="1" t="s">
        <v>5</v>
      </c>
      <c r="T5693" s="1" t="s">
        <v>7</v>
      </c>
      <c r="U5693" s="5">
        <v>733</v>
      </c>
      <c r="V5693" s="1">
        <v>82.67</v>
      </c>
      <c r="W5693" s="1">
        <v>82.42</v>
      </c>
      <c r="X5693" s="9">
        <f t="shared" si="7206"/>
        <v>0.25</v>
      </c>
      <c r="Y5693" s="14">
        <v>662</v>
      </c>
      <c r="Z5693" s="1">
        <v>83.84</v>
      </c>
      <c r="AA5693" s="1">
        <v>81.67</v>
      </c>
      <c r="AB5693" s="71">
        <f t="shared" si="7276"/>
        <v>2.1700000000000017</v>
      </c>
      <c r="AC5693" s="53"/>
    </row>
    <row r="5694" spans="1:29" x14ac:dyDescent="0.25">
      <c r="A5694" s="53">
        <v>7311051</v>
      </c>
      <c r="B5694" s="89" t="s">
        <v>2710</v>
      </c>
      <c r="C5694" s="53" t="s">
        <v>849</v>
      </c>
      <c r="D5694" s="50" t="s">
        <v>2508</v>
      </c>
      <c r="E5694" s="47">
        <f>VLOOKUP('2012 Accountability Database'!A5690,Dems1112!$A$2:$G$1082,4)</f>
        <v>0.44</v>
      </c>
      <c r="F5694" s="65" t="s">
        <v>2486</v>
      </c>
      <c r="G5694" s="62"/>
      <c r="H5694" s="13" t="str">
        <f>IF(V5694&gt;94,"Met",IF(X5694="--","n/a",IF(X5694&gt;=0,"Met","Did Not Meet")))</f>
        <v>Met</v>
      </c>
      <c r="I5694" s="13" t="str">
        <f>IF(V5695&gt;94,"Met",IF(X5695="--","n/a",IF(X5695&gt;=0,"Met","Did Not Meet")))</f>
        <v>Met</v>
      </c>
      <c r="J5694" s="13"/>
      <c r="K5694" s="13" t="str">
        <f>IF(Z5694&gt;94,"Met",IF(AB5694="--","n/a",IF(AB5694&gt;=0,"Met","Did Not Meet")))</f>
        <v>Met</v>
      </c>
      <c r="L5694" s="13" t="str">
        <f>IF(Z5695&gt;94,"Met",IF(AB5695="--","n/a",IF(AB5695&gt;=0,"Met","Did Not Meet")))</f>
        <v>Met</v>
      </c>
      <c r="M5694" s="1" t="s">
        <v>4</v>
      </c>
      <c r="N5694" s="68" t="s">
        <v>2497</v>
      </c>
      <c r="O5694" s="35"/>
      <c r="P5694" s="44"/>
      <c r="Q5694" s="108"/>
      <c r="R5694" s="5" t="s">
        <v>6</v>
      </c>
      <c r="S5694" s="1" t="s">
        <v>2</v>
      </c>
      <c r="T5694" s="1" t="s">
        <v>3</v>
      </c>
      <c r="U5694" s="5">
        <v>601</v>
      </c>
      <c r="V5694" s="1">
        <v>89.02</v>
      </c>
      <c r="W5694" s="1">
        <v>87.74</v>
      </c>
      <c r="X5694" s="9">
        <f t="shared" si="7206"/>
        <v>1.2800000000000011</v>
      </c>
      <c r="Y5694" s="14">
        <v>508</v>
      </c>
      <c r="Z5694" s="1">
        <v>88.58</v>
      </c>
      <c r="AA5694" s="1">
        <v>86.13</v>
      </c>
      <c r="AB5694" s="71">
        <f t="shared" si="7276"/>
        <v>2.4500000000000028</v>
      </c>
      <c r="AC5694" s="53"/>
    </row>
    <row r="5695" spans="1:29" x14ac:dyDescent="0.25">
      <c r="A5695" s="53">
        <v>7311051</v>
      </c>
      <c r="B5695" s="89" t="s">
        <v>2710</v>
      </c>
      <c r="C5695" s="53" t="s">
        <v>849</v>
      </c>
      <c r="D5695" s="50" t="s">
        <v>974</v>
      </c>
      <c r="E5695" s="47" t="str">
        <f>VLOOKUP('2012 Accountability Database'!A5690,Dems1112!$A$2:$G$1082,5)</f>
        <v>7-8</v>
      </c>
      <c r="F5695" s="65" t="s">
        <v>2487</v>
      </c>
      <c r="G5695" s="62"/>
      <c r="H5695" s="13" t="str">
        <f>IF(V5696&gt;94,"Met",IF(X5696="--","n/a",IF(X5696&gt;=0,"Met","Did Not Meet")))</f>
        <v>Did Not Meet</v>
      </c>
      <c r="I5695" s="13" t="str">
        <f>IF(V5697&gt;94,"Met",IF(X5697="--","n/a",IF(X5697&gt;=0,"Met","Did Not Meet")))</f>
        <v>Did Not Meet</v>
      </c>
      <c r="J5695" s="13"/>
      <c r="K5695" s="13" t="str">
        <f>IF(Z5696&gt;94,"Met",IF(AB5696="--","n/a",IF(AB5696&gt;=0,"Met","Did Not Meet")))</f>
        <v>Did Not Meet</v>
      </c>
      <c r="L5695" s="13" t="str">
        <f>IF(Z5697&gt;94,"Met",IF(AB5697="--","n/a",IF(AB5697&gt;=0,"Met","Did Not Meet")))</f>
        <v>Met</v>
      </c>
      <c r="M5695" s="1" t="s">
        <v>4</v>
      </c>
      <c r="N5695" s="14"/>
      <c r="O5695" s="35" t="s">
        <v>2506</v>
      </c>
      <c r="P5695" s="83" t="str">
        <f t="shared" ref="P5695" si="7283">IF(P5690="No"," ", IF(P5692="No"," ",IF(P5691="No", " ",IF(P5693="No"," ","X"))))</f>
        <v>X</v>
      </c>
      <c r="Q5695" s="108"/>
      <c r="R5695" s="5" t="s">
        <v>6</v>
      </c>
      <c r="S5695" s="1" t="s">
        <v>2</v>
      </c>
      <c r="T5695" s="1" t="s">
        <v>7</v>
      </c>
      <c r="U5695" s="5">
        <v>254</v>
      </c>
      <c r="V5695" s="1">
        <v>81.5</v>
      </c>
      <c r="W5695" s="1">
        <v>79.14</v>
      </c>
      <c r="X5695" s="9">
        <f t="shared" si="7206"/>
        <v>2.3599999999999994</v>
      </c>
      <c r="Y5695" s="14">
        <v>223</v>
      </c>
      <c r="Z5695" s="1">
        <v>81.61</v>
      </c>
      <c r="AA5695" s="1">
        <v>76.88</v>
      </c>
      <c r="AB5695" s="71">
        <f t="shared" si="7276"/>
        <v>4.730000000000004</v>
      </c>
      <c r="AC5695" s="53"/>
    </row>
    <row r="5696" spans="1:29" ht="15.75" x14ac:dyDescent="0.25">
      <c r="A5696" s="53">
        <v>7311051</v>
      </c>
      <c r="B5696" s="89" t="s">
        <v>2710</v>
      </c>
      <c r="C5696" s="53" t="s">
        <v>849</v>
      </c>
      <c r="D5696" s="50" t="s">
        <v>975</v>
      </c>
      <c r="E5696" s="48" t="str">
        <f>VLOOKUP('2012 Accountability Database'!A5690,Dems1112!$A$2:$G$1082,6)</f>
        <v>2 (Northeast AR)</v>
      </c>
      <c r="F5696" s="66"/>
      <c r="G5696" s="63" t="s">
        <v>2488</v>
      </c>
      <c r="H5696" s="61" t="str">
        <f t="shared" ref="H5696:I5696" si="7284">IF(H5694="Met","Yes",IF(H5695="Met","Yes","No"))</f>
        <v>Yes</v>
      </c>
      <c r="I5696" s="61" t="str">
        <f t="shared" si="7284"/>
        <v>Yes</v>
      </c>
      <c r="J5696" s="55"/>
      <c r="K5696" s="61" t="str">
        <f t="shared" ref="K5696:L5696" si="7285">IF(K5694="Met","Yes",IF(K5695="Met","Yes","No"))</f>
        <v>Yes</v>
      </c>
      <c r="L5696" s="61" t="str">
        <f t="shared" si="7285"/>
        <v>Yes</v>
      </c>
      <c r="M5696" s="1" t="s">
        <v>4</v>
      </c>
      <c r="N5696" s="14"/>
      <c r="O5696" s="35" t="s">
        <v>2505</v>
      </c>
      <c r="P5696" s="83" t="str">
        <f t="shared" ref="P5696" si="7286">IF(P5695="X"," ",IF(P5697="X"," ","X"))</f>
        <v xml:space="preserve"> </v>
      </c>
      <c r="Q5696" s="94" t="s">
        <v>2759</v>
      </c>
      <c r="R5696" s="5" t="s">
        <v>6</v>
      </c>
      <c r="S5696" s="1" t="s">
        <v>5</v>
      </c>
      <c r="T5696" s="1" t="s">
        <v>3</v>
      </c>
      <c r="U5696" s="5">
        <v>1829</v>
      </c>
      <c r="V5696" s="1">
        <v>86.77</v>
      </c>
      <c r="W5696" s="1">
        <v>87.74</v>
      </c>
      <c r="X5696" s="6">
        <f t="shared" si="7206"/>
        <v>-0.96999999999999886</v>
      </c>
      <c r="Y5696" s="14">
        <v>1552</v>
      </c>
      <c r="Z5696" s="1">
        <v>85.63</v>
      </c>
      <c r="AA5696" s="1">
        <v>86.13</v>
      </c>
      <c r="AB5696" s="72">
        <f t="shared" si="7276"/>
        <v>-0.5</v>
      </c>
      <c r="AC5696" s="53"/>
    </row>
    <row r="5697" spans="1:29" x14ac:dyDescent="0.25">
      <c r="A5697" s="54">
        <v>7311051</v>
      </c>
      <c r="B5697" s="90" t="s">
        <v>2710</v>
      </c>
      <c r="C5697" s="54" t="s">
        <v>849</v>
      </c>
      <c r="D5697" s="4"/>
      <c r="E5697" s="4"/>
      <c r="F5697" s="67"/>
      <c r="G5697" s="64"/>
      <c r="H5697" s="43"/>
      <c r="I5697" s="43"/>
      <c r="J5697" s="43"/>
      <c r="K5697" s="43"/>
      <c r="L5697" s="43"/>
      <c r="M5697" s="4" t="s">
        <v>4</v>
      </c>
      <c r="N5697" s="15"/>
      <c r="O5697" s="38" t="s">
        <v>2482</v>
      </c>
      <c r="P5697" s="84" t="str">
        <f>IF(E5691="Achieving School"," ","X")</f>
        <v xml:space="preserve"> </v>
      </c>
      <c r="Q5697" s="91"/>
      <c r="R5697" s="4" t="s">
        <v>6</v>
      </c>
      <c r="S5697" s="4" t="s">
        <v>5</v>
      </c>
      <c r="T5697" s="4" t="s">
        <v>7</v>
      </c>
      <c r="U5697" s="4">
        <v>768</v>
      </c>
      <c r="V5697" s="4">
        <v>77.86</v>
      </c>
      <c r="W5697" s="4">
        <v>79.14</v>
      </c>
      <c r="X5697" s="7">
        <f t="shared" si="7206"/>
        <v>-1.2800000000000011</v>
      </c>
      <c r="Y5697" s="15">
        <v>664</v>
      </c>
      <c r="Z5697" s="4">
        <v>77.11</v>
      </c>
      <c r="AA5697" s="4">
        <v>76.88</v>
      </c>
      <c r="AB5697" s="74">
        <f t="shared" si="7276"/>
        <v>0.23000000000000398</v>
      </c>
      <c r="AC5697" s="54"/>
    </row>
    <row r="5698" spans="1:29" x14ac:dyDescent="0.25">
      <c r="A5698" s="1">
        <v>7311053</v>
      </c>
      <c r="B5698" s="87" t="s">
        <v>2710</v>
      </c>
      <c r="C5698" s="55" t="s">
        <v>346</v>
      </c>
      <c r="E5698" s="42"/>
      <c r="F5698" s="65" t="s">
        <v>2483</v>
      </c>
      <c r="G5698" s="62"/>
      <c r="H5698" s="37" t="str">
        <f>IF(V5698&gt;94,"Met",IF(X5698="--","n/a",IF(X5698&gt;=0,"Met","Did Not Meet")))</f>
        <v>Met</v>
      </c>
      <c r="I5698" s="37" t="str">
        <f>IF(V5699&gt;94,"Met",IF(X5699="--","n/a",IF(X5699&gt;=0,"Met","Did Not Meet")))</f>
        <v>Met</v>
      </c>
      <c r="K5698" s="13" t="str">
        <f>IF(Z5698&gt;94,"Met",IF(AB5698="--","n/a",IF(AB5698&gt;=0,"Met","Did Not Meet")))</f>
        <v>Met</v>
      </c>
      <c r="L5698" s="13" t="str">
        <f>IF(Z5699&gt;94,"Met",IF(AB5699="--","n/a",IF(AB5699&gt;=0,"Met","Did Not Meet")))</f>
        <v>Met</v>
      </c>
      <c r="M5698" s="1" t="s">
        <v>4</v>
      </c>
      <c r="N5698" s="14" t="s">
        <v>2502</v>
      </c>
      <c r="O5698" s="5"/>
      <c r="P5698" s="44" t="str">
        <f t="shared" ref="P5698" si="7287">IF(H5700="Yes",IF(I5700="Yes","Yes","No"),"No")</f>
        <v>Yes</v>
      </c>
      <c r="Q5698" s="93"/>
      <c r="R5698" s="5" t="s">
        <v>1</v>
      </c>
      <c r="S5698" s="1" t="s">
        <v>2</v>
      </c>
      <c r="T5698" s="1" t="s">
        <v>3</v>
      </c>
      <c r="U5698" s="5">
        <v>113</v>
      </c>
      <c r="V5698" s="1">
        <v>93.81</v>
      </c>
      <c r="W5698" s="1">
        <v>89.33</v>
      </c>
      <c r="X5698" s="9">
        <f t="shared" ref="X5698:X5761" si="7288">V5698-W5698</f>
        <v>4.480000000000004</v>
      </c>
      <c r="Y5698" s="16" t="s">
        <v>970</v>
      </c>
      <c r="Z5698" s="13" t="s">
        <v>970</v>
      </c>
      <c r="AA5698" s="13" t="s">
        <v>970</v>
      </c>
      <c r="AB5698" s="77" t="s">
        <v>970</v>
      </c>
      <c r="AC5698" s="36"/>
    </row>
    <row r="5699" spans="1:29" ht="15.75" x14ac:dyDescent="0.25">
      <c r="A5699" s="53">
        <v>7311053</v>
      </c>
      <c r="B5699" s="89" t="s">
        <v>2710</v>
      </c>
      <c r="C5699" s="53" t="s">
        <v>346</v>
      </c>
      <c r="D5699" s="49" t="s">
        <v>2498</v>
      </c>
      <c r="E5699" s="34" t="str">
        <f>M5698</f>
        <v>Achieving School</v>
      </c>
      <c r="F5699" s="65" t="s">
        <v>2484</v>
      </c>
      <c r="G5699" s="62"/>
      <c r="H5699" s="13" t="str">
        <f>IF(V5700&gt;94,"Met",IF(X5700="--","n/a",IF(X5700&gt;=0,"Met","Did Not Meet")))</f>
        <v>Met</v>
      </c>
      <c r="I5699" s="13" t="str">
        <f>IF(V5701&gt;94,"Met",IF(X5701="--","n/a",IF(X5701&gt;=0,"Met","Did Not Meet")))</f>
        <v>Met</v>
      </c>
      <c r="K5699" s="13" t="str">
        <f>IF(Z5700&gt;94,"Met",IF(AB5700="--","n/a",IF(AB5700&gt;=0,"Met","Did Not Meet")))</f>
        <v>Did Not Meet</v>
      </c>
      <c r="L5699" s="13" t="str">
        <f>IF(Z5701&gt;94,"Met",IF(AB5701="--","n/a",IF(AB5701&gt;=0,"Met","Did Not Meet")))</f>
        <v>Did Not Meet</v>
      </c>
      <c r="M5699" s="1" t="s">
        <v>4</v>
      </c>
      <c r="N5699" s="14" t="s">
        <v>2501</v>
      </c>
      <c r="O5699" s="5"/>
      <c r="P5699" s="44" t="str">
        <f t="shared" ref="P5699" si="7289">IF(K5700="Yes",IF(L5700="Yes","Yes","No"),"No")</f>
        <v>Yes</v>
      </c>
      <c r="Q5699" s="94" t="s">
        <v>2759</v>
      </c>
      <c r="R5699" s="5" t="s">
        <v>1</v>
      </c>
      <c r="S5699" s="1" t="s">
        <v>2</v>
      </c>
      <c r="T5699" s="1" t="s">
        <v>7</v>
      </c>
      <c r="U5699" s="5">
        <v>43</v>
      </c>
      <c r="V5699" s="1">
        <v>86.05</v>
      </c>
      <c r="W5699" s="1">
        <v>73.319999999999993</v>
      </c>
      <c r="X5699" s="9">
        <f t="shared" si="7288"/>
        <v>12.730000000000004</v>
      </c>
      <c r="Y5699" s="16" t="s">
        <v>970</v>
      </c>
      <c r="Z5699" s="13" t="s">
        <v>970</v>
      </c>
      <c r="AA5699" s="13" t="s">
        <v>970</v>
      </c>
      <c r="AB5699" s="77" t="s">
        <v>970</v>
      </c>
      <c r="AC5699" s="53"/>
    </row>
    <row r="5700" spans="1:29" ht="15" customHeight="1" x14ac:dyDescent="0.25">
      <c r="A5700" s="53">
        <v>7311053</v>
      </c>
      <c r="B5700" s="89" t="s">
        <v>2710</v>
      </c>
      <c r="C5700" s="53" t="s">
        <v>346</v>
      </c>
      <c r="D5700" s="49" t="s">
        <v>2499</v>
      </c>
      <c r="E5700" s="35" t="str">
        <f>VLOOKUP('2012 Accountability Database'!$A5698,'2011 AYP'!A$2:B$1072,2)</f>
        <v xml:space="preserve"> MS (Met Standards)</v>
      </c>
      <c r="F5700" s="66"/>
      <c r="G5700" s="63" t="s">
        <v>2485</v>
      </c>
      <c r="H5700" s="60" t="str">
        <f t="shared" ref="H5700:I5700" si="7290">IF(H5698="Met","Yes",IF(H5699="Met","Yes","No"))</f>
        <v>Yes</v>
      </c>
      <c r="I5700" s="60" t="str">
        <f t="shared" si="7290"/>
        <v>Yes</v>
      </c>
      <c r="J5700" s="42"/>
      <c r="K5700" s="60" t="str">
        <f t="shared" ref="K5700:L5700" si="7291">IF(K5698="Met","Yes",IF(K5699="Met","Yes","No"))</f>
        <v>Yes</v>
      </c>
      <c r="L5700" s="60" t="str">
        <f t="shared" si="7291"/>
        <v>Yes</v>
      </c>
      <c r="M5700" s="1" t="s">
        <v>4</v>
      </c>
      <c r="N5700" s="14" t="s">
        <v>2503</v>
      </c>
      <c r="O5700" s="5"/>
      <c r="P5700" s="44" t="str">
        <f t="shared" ref="P5700" si="7292">IF(H5704="Yes",IF(I5704="Yes","Yes","No"),"No")</f>
        <v>Yes</v>
      </c>
      <c r="Q5700" s="108" t="s">
        <v>2758</v>
      </c>
      <c r="R5700" s="5" t="s">
        <v>1</v>
      </c>
      <c r="S5700" s="1" t="s">
        <v>5</v>
      </c>
      <c r="T5700" s="1" t="s">
        <v>3</v>
      </c>
      <c r="U5700" s="5">
        <v>572</v>
      </c>
      <c r="V5700" s="1">
        <v>89.86</v>
      </c>
      <c r="W5700" s="1">
        <v>89.33</v>
      </c>
      <c r="X5700" s="9">
        <f t="shared" si="7288"/>
        <v>0.53000000000000114</v>
      </c>
      <c r="Y5700" s="14">
        <v>220</v>
      </c>
      <c r="Z5700" s="1">
        <v>74.55</v>
      </c>
      <c r="AA5700" s="1">
        <v>76.67</v>
      </c>
      <c r="AB5700" s="72">
        <f>Z5700-AA5700</f>
        <v>-2.1200000000000045</v>
      </c>
      <c r="AC5700" s="53"/>
    </row>
    <row r="5701" spans="1:29" x14ac:dyDescent="0.25">
      <c r="A5701" s="53">
        <v>7311053</v>
      </c>
      <c r="B5701" s="89" t="s">
        <v>2710</v>
      </c>
      <c r="C5701" s="53" t="s">
        <v>346</v>
      </c>
      <c r="D5701" s="49" t="s">
        <v>2507</v>
      </c>
      <c r="E5701" s="47">
        <f>VLOOKUP('2012 Accountability Database'!A5698,Dems1112!$A$2:$G$1082,3)</f>
        <v>0.13</v>
      </c>
      <c r="F5701" s="66"/>
      <c r="G5701" s="52"/>
      <c r="M5701" s="1" t="s">
        <v>4</v>
      </c>
      <c r="N5701" s="14" t="s">
        <v>2504</v>
      </c>
      <c r="O5701" s="5"/>
      <c r="P5701" s="44" t="str">
        <f t="shared" ref="P5701" si="7293">IF(K5704="Yes",IF(L5704="Yes","Yes","No"),"No")</f>
        <v>Yes</v>
      </c>
      <c r="Q5701" s="108"/>
      <c r="R5701" s="5" t="s">
        <v>1</v>
      </c>
      <c r="S5701" s="1" t="s">
        <v>5</v>
      </c>
      <c r="T5701" s="1" t="s">
        <v>7</v>
      </c>
      <c r="U5701" s="5">
        <v>190</v>
      </c>
      <c r="V5701" s="1">
        <v>76.84</v>
      </c>
      <c r="W5701" s="1">
        <v>73.319999999999993</v>
      </c>
      <c r="X5701" s="9">
        <f t="shared" si="7288"/>
        <v>3.5200000000000102</v>
      </c>
      <c r="Y5701" s="14">
        <v>67</v>
      </c>
      <c r="Z5701" s="1">
        <v>67.16</v>
      </c>
      <c r="AA5701" s="1">
        <v>76.430000000000007</v>
      </c>
      <c r="AB5701" s="72">
        <f>Z5701-AA5701</f>
        <v>-9.2700000000000102</v>
      </c>
      <c r="AC5701" s="53"/>
    </row>
    <row r="5702" spans="1:29" x14ac:dyDescent="0.25">
      <c r="A5702" s="53">
        <v>7311053</v>
      </c>
      <c r="B5702" s="89" t="s">
        <v>2710</v>
      </c>
      <c r="C5702" s="53" t="s">
        <v>346</v>
      </c>
      <c r="D5702" s="50" t="s">
        <v>2508</v>
      </c>
      <c r="E5702" s="47">
        <f>VLOOKUP('2012 Accountability Database'!A5698,Dems1112!$A$2:$G$1082,4)</f>
        <v>0.35</v>
      </c>
      <c r="F5702" s="65" t="s">
        <v>2486</v>
      </c>
      <c r="G5702" s="62"/>
      <c r="H5702" s="13" t="str">
        <f>IF(V5702&gt;94,"Met",IF(X5702="--","n/a",IF(X5702&gt;=0,"Met","Did Not Meet")))</f>
        <v>Met</v>
      </c>
      <c r="I5702" s="13" t="str">
        <f>IF(V5703&gt;94,"Met",IF(X5703="--","n/a",IF(X5703&gt;=0,"Met","Did Not Meet")))</f>
        <v>Met</v>
      </c>
      <c r="J5702" s="13"/>
      <c r="K5702" s="13" t="str">
        <f>IF(Z5702&gt;94,"Met",IF(AB5702="--","n/a",IF(AB5702&gt;=0,"Met","Did Not Meet")))</f>
        <v>Met</v>
      </c>
      <c r="L5702" s="13" t="str">
        <f>IF(Z5703&gt;94,"Met",IF(AB5703="--","n/a",IF(AB5703&gt;=0,"Met","Did Not Meet")))</f>
        <v>Met</v>
      </c>
      <c r="M5702" s="1" t="s">
        <v>4</v>
      </c>
      <c r="N5702" s="68" t="s">
        <v>2497</v>
      </c>
      <c r="O5702" s="35"/>
      <c r="P5702" s="44"/>
      <c r="Q5702" s="108"/>
      <c r="R5702" s="5" t="s">
        <v>6</v>
      </c>
      <c r="S5702" s="1" t="s">
        <v>2</v>
      </c>
      <c r="T5702" s="1" t="s">
        <v>3</v>
      </c>
      <c r="U5702" s="5">
        <v>113</v>
      </c>
      <c r="V5702" s="1">
        <v>93.81</v>
      </c>
      <c r="W5702" s="1">
        <v>91.31</v>
      </c>
      <c r="X5702" s="9">
        <f t="shared" si="7288"/>
        <v>2.5</v>
      </c>
      <c r="Y5702" s="16" t="s">
        <v>970</v>
      </c>
      <c r="Z5702" s="13" t="s">
        <v>970</v>
      </c>
      <c r="AA5702" s="13" t="s">
        <v>970</v>
      </c>
      <c r="AB5702" s="77" t="s">
        <v>970</v>
      </c>
      <c r="AC5702" s="53"/>
    </row>
    <row r="5703" spans="1:29" x14ac:dyDescent="0.25">
      <c r="A5703" s="53">
        <v>7311053</v>
      </c>
      <c r="B5703" s="89" t="s">
        <v>2710</v>
      </c>
      <c r="C5703" s="53" t="s">
        <v>346</v>
      </c>
      <c r="D5703" s="50" t="s">
        <v>974</v>
      </c>
      <c r="E5703" s="47" t="str">
        <f>VLOOKUP('2012 Accountability Database'!A5698,Dems1112!$A$2:$G$1082,5)</f>
        <v>K-3</v>
      </c>
      <c r="F5703" s="65" t="s">
        <v>2487</v>
      </c>
      <c r="G5703" s="62"/>
      <c r="H5703" s="13" t="str">
        <f>IF(V5704&gt;94,"Met",IF(X5704="--","n/a",IF(X5704&gt;=0,"Met","Did Not Meet")))</f>
        <v>Did Not Meet</v>
      </c>
      <c r="I5703" s="13" t="str">
        <f>IF(V5705&gt;94,"Met",IF(X5705="--","n/a",IF(X5705&gt;=0,"Met","Did Not Meet")))</f>
        <v>Met</v>
      </c>
      <c r="J5703" s="13"/>
      <c r="K5703" s="13" t="str">
        <f>IF(Z5704&gt;94,"Met",IF(AB5704="--","n/a",IF(AB5704&gt;=0,"Met","Did Not Meet")))</f>
        <v>Met</v>
      </c>
      <c r="L5703" s="13" t="str">
        <f>IF(Z5705&gt;94,"Met",IF(AB5705="--","n/a",IF(AB5705&gt;=0,"Met","Did Not Meet")))</f>
        <v>Met</v>
      </c>
      <c r="M5703" s="1" t="s">
        <v>4</v>
      </c>
      <c r="N5703" s="14"/>
      <c r="O5703" s="35" t="s">
        <v>2506</v>
      </c>
      <c r="P5703" s="83" t="str">
        <f t="shared" ref="P5703" si="7294">IF(P5698="No"," ", IF(P5700="No"," ",IF(P5699="No", " ",IF(P5701="No"," ","X"))))</f>
        <v>X</v>
      </c>
      <c r="Q5703" s="108"/>
      <c r="R5703" s="5" t="s">
        <v>6</v>
      </c>
      <c r="S5703" s="1" t="s">
        <v>2</v>
      </c>
      <c r="T5703" s="1" t="s">
        <v>7</v>
      </c>
      <c r="U5703" s="5">
        <v>43</v>
      </c>
      <c r="V5703" s="1">
        <v>88.37</v>
      </c>
      <c r="W5703" s="1">
        <v>80.27</v>
      </c>
      <c r="X5703" s="9">
        <f t="shared" si="7288"/>
        <v>8.1000000000000085</v>
      </c>
      <c r="Y5703" s="16" t="s">
        <v>970</v>
      </c>
      <c r="Z5703" s="13" t="s">
        <v>970</v>
      </c>
      <c r="AA5703" s="13" t="s">
        <v>970</v>
      </c>
      <c r="AB5703" s="77" t="s">
        <v>970</v>
      </c>
      <c r="AC5703" s="53"/>
    </row>
    <row r="5704" spans="1:29" ht="15.75" x14ac:dyDescent="0.25">
      <c r="A5704" s="53">
        <v>7311053</v>
      </c>
      <c r="B5704" s="89" t="s">
        <v>2710</v>
      </c>
      <c r="C5704" s="53" t="s">
        <v>346</v>
      </c>
      <c r="D5704" s="50" t="s">
        <v>975</v>
      </c>
      <c r="E5704" s="48" t="str">
        <f>VLOOKUP('2012 Accountability Database'!A5698,Dems1112!$A$2:$G$1082,6)</f>
        <v>2 (Northeast AR)</v>
      </c>
      <c r="F5704" s="66"/>
      <c r="G5704" s="63" t="s">
        <v>2488</v>
      </c>
      <c r="H5704" s="61" t="str">
        <f t="shared" ref="H5704:I5704" si="7295">IF(H5702="Met","Yes",IF(H5703="Met","Yes","No"))</f>
        <v>Yes</v>
      </c>
      <c r="I5704" s="61" t="str">
        <f t="shared" si="7295"/>
        <v>Yes</v>
      </c>
      <c r="J5704" s="55"/>
      <c r="K5704" s="61" t="str">
        <f t="shared" ref="K5704:L5704" si="7296">IF(K5702="Met","Yes",IF(K5703="Met","Yes","No"))</f>
        <v>Yes</v>
      </c>
      <c r="L5704" s="61" t="str">
        <f t="shared" si="7296"/>
        <v>Yes</v>
      </c>
      <c r="M5704" s="1" t="s">
        <v>4</v>
      </c>
      <c r="N5704" s="14"/>
      <c r="O5704" s="35" t="s">
        <v>2505</v>
      </c>
      <c r="P5704" s="83" t="str">
        <f t="shared" ref="P5704" si="7297">IF(P5703="X"," ",IF(P5705="X"," ","X"))</f>
        <v xml:space="preserve"> </v>
      </c>
      <c r="Q5704" s="94" t="s">
        <v>2759</v>
      </c>
      <c r="R5704" s="5" t="s">
        <v>6</v>
      </c>
      <c r="S5704" s="1" t="s">
        <v>5</v>
      </c>
      <c r="T5704" s="1" t="s">
        <v>3</v>
      </c>
      <c r="U5704" s="5">
        <v>572</v>
      </c>
      <c r="V5704" s="1">
        <v>91.26</v>
      </c>
      <c r="W5704" s="1">
        <v>91.31</v>
      </c>
      <c r="X5704" s="6">
        <f t="shared" si="7288"/>
        <v>-4.9999999999997158E-2</v>
      </c>
      <c r="Y5704" s="14">
        <v>220</v>
      </c>
      <c r="Z5704" s="1">
        <v>66.819999999999993</v>
      </c>
      <c r="AA5704" s="1">
        <v>66.67</v>
      </c>
      <c r="AB5704" s="71">
        <f t="shared" ref="AB5704:AB5735" si="7298">Z5704-AA5704</f>
        <v>0.14999999999999147</v>
      </c>
      <c r="AC5704" s="53"/>
    </row>
    <row r="5705" spans="1:29" x14ac:dyDescent="0.25">
      <c r="A5705" s="54">
        <v>7311053</v>
      </c>
      <c r="B5705" s="90" t="s">
        <v>2710</v>
      </c>
      <c r="C5705" s="54" t="s">
        <v>346</v>
      </c>
      <c r="D5705" s="4"/>
      <c r="E5705" s="4"/>
      <c r="F5705" s="67"/>
      <c r="G5705" s="64"/>
      <c r="H5705" s="43"/>
      <c r="I5705" s="43"/>
      <c r="J5705" s="43"/>
      <c r="K5705" s="43"/>
      <c r="L5705" s="43"/>
      <c r="M5705" s="4" t="s">
        <v>4</v>
      </c>
      <c r="N5705" s="15"/>
      <c r="O5705" s="38" t="s">
        <v>2482</v>
      </c>
      <c r="P5705" s="84" t="str">
        <f>IF(E5699="Achieving School"," ","X")</f>
        <v xml:space="preserve"> </v>
      </c>
      <c r="Q5705" s="91"/>
      <c r="R5705" s="4" t="s">
        <v>6</v>
      </c>
      <c r="S5705" s="4" t="s">
        <v>5</v>
      </c>
      <c r="T5705" s="4" t="s">
        <v>7</v>
      </c>
      <c r="U5705" s="4">
        <v>190</v>
      </c>
      <c r="V5705" s="4">
        <v>81.05</v>
      </c>
      <c r="W5705" s="4">
        <v>80.27</v>
      </c>
      <c r="X5705" s="10">
        <f t="shared" si="7288"/>
        <v>0.78000000000000114</v>
      </c>
      <c r="Y5705" s="15">
        <v>67</v>
      </c>
      <c r="Z5705" s="4">
        <v>56.72</v>
      </c>
      <c r="AA5705" s="4">
        <v>55.48</v>
      </c>
      <c r="AB5705" s="74">
        <f t="shared" si="7298"/>
        <v>1.240000000000002</v>
      </c>
      <c r="AC5705" s="54"/>
    </row>
    <row r="5706" spans="1:29" x14ac:dyDescent="0.25">
      <c r="A5706" s="1">
        <v>7401001</v>
      </c>
      <c r="B5706" s="87" t="s">
        <v>2711</v>
      </c>
      <c r="C5706" s="55" t="s">
        <v>275</v>
      </c>
      <c r="E5706" s="42"/>
      <c r="F5706" s="65" t="s">
        <v>2483</v>
      </c>
      <c r="G5706" s="62"/>
      <c r="H5706" s="37" t="str">
        <f>IF(V5706&gt;94,"Met",IF(X5706="--","n/a",IF(X5706&gt;=0,"Met","Did Not Meet")))</f>
        <v>Met</v>
      </c>
      <c r="I5706" s="37" t="str">
        <f>IF(V5707&gt;94,"Met",IF(X5707="--","n/a",IF(X5707&gt;=0,"Met","Did Not Meet")))</f>
        <v>Met</v>
      </c>
      <c r="K5706" s="13" t="str">
        <f>IF(Z5706&gt;94,"Met",IF(AB5706="--","n/a",IF(AB5706&gt;=0,"Met","Did Not Meet")))</f>
        <v>Met</v>
      </c>
      <c r="L5706" s="13" t="str">
        <f>IF(Z5707&gt;94,"Met",IF(AB5707="--","n/a",IF(AB5707&gt;=0,"Met","Did Not Meet")))</f>
        <v>Met</v>
      </c>
      <c r="M5706" s="1" t="s">
        <v>18</v>
      </c>
      <c r="N5706" s="14" t="s">
        <v>2502</v>
      </c>
      <c r="O5706" s="5"/>
      <c r="P5706" s="44" t="str">
        <f t="shared" ref="P5706" si="7299">IF(H5708="Yes",IF(I5708="Yes","Yes","No"),"No")</f>
        <v>Yes</v>
      </c>
      <c r="Q5706" s="93"/>
      <c r="R5706" s="5" t="s">
        <v>1</v>
      </c>
      <c r="S5706" s="1" t="s">
        <v>2</v>
      </c>
      <c r="T5706" s="1" t="s">
        <v>3</v>
      </c>
      <c r="U5706" s="5">
        <v>165</v>
      </c>
      <c r="V5706" s="1">
        <v>69.7</v>
      </c>
      <c r="W5706" s="1">
        <v>58.94</v>
      </c>
      <c r="X5706" s="9">
        <f t="shared" si="7288"/>
        <v>10.760000000000005</v>
      </c>
      <c r="Y5706" s="14">
        <v>132</v>
      </c>
      <c r="Z5706" s="1">
        <v>70.45</v>
      </c>
      <c r="AA5706" s="1">
        <v>58.79</v>
      </c>
      <c r="AB5706" s="71">
        <f t="shared" si="7298"/>
        <v>11.660000000000004</v>
      </c>
      <c r="AC5706" s="36"/>
    </row>
    <row r="5707" spans="1:29" ht="15.75" x14ac:dyDescent="0.25">
      <c r="A5707" s="53">
        <v>7401001</v>
      </c>
      <c r="B5707" s="89" t="s">
        <v>2711</v>
      </c>
      <c r="C5707" s="53" t="s">
        <v>275</v>
      </c>
      <c r="D5707" s="49" t="s">
        <v>2498</v>
      </c>
      <c r="E5707" s="34" t="str">
        <f>M5706</f>
        <v>Needs Improvement Focus School</v>
      </c>
      <c r="F5707" s="65" t="s">
        <v>2484</v>
      </c>
      <c r="G5707" s="62"/>
      <c r="H5707" s="13" t="str">
        <f>IF(V5708&gt;94,"Met",IF(X5708="--","n/a",IF(X5708&gt;=0,"Met","Did Not Meet")))</f>
        <v>Met</v>
      </c>
      <c r="I5707" s="13" t="str">
        <f>IF(V5709&gt;94,"Met",IF(X5709="--","n/a",IF(X5709&gt;=0,"Met","Did Not Meet")))</f>
        <v>Met</v>
      </c>
      <c r="K5707" s="13" t="str">
        <f>IF(Z5708&gt;94,"Met",IF(AB5708="--","n/a",IF(AB5708&gt;=0,"Met","Did Not Meet")))</f>
        <v>Met</v>
      </c>
      <c r="L5707" s="13" t="str">
        <f>IF(Z5709&gt;94,"Met",IF(AB5709="--","n/a",IF(AB5709&gt;=0,"Met","Did Not Meet")))</f>
        <v>Met</v>
      </c>
      <c r="M5707" s="5" t="s">
        <v>18</v>
      </c>
      <c r="N5707" s="14" t="s">
        <v>2501</v>
      </c>
      <c r="O5707" s="5"/>
      <c r="P5707" s="44" t="str">
        <f t="shared" ref="P5707" si="7300">IF(K5708="Yes",IF(L5708="Yes","Yes","No"),"No")</f>
        <v>Yes</v>
      </c>
      <c r="Q5707" s="94" t="s">
        <v>2759</v>
      </c>
      <c r="R5707" s="5" t="s">
        <v>1</v>
      </c>
      <c r="S5707" s="5" t="s">
        <v>2</v>
      </c>
      <c r="T5707" s="5" t="s">
        <v>7</v>
      </c>
      <c r="U5707" s="5">
        <v>165</v>
      </c>
      <c r="V5707" s="5">
        <v>69.7</v>
      </c>
      <c r="W5707" s="5">
        <v>58.94</v>
      </c>
      <c r="X5707" s="11">
        <f t="shared" si="7288"/>
        <v>10.760000000000005</v>
      </c>
      <c r="Y5707" s="14">
        <v>132</v>
      </c>
      <c r="Z5707" s="5">
        <v>70.45</v>
      </c>
      <c r="AA5707" s="5">
        <v>58.79</v>
      </c>
      <c r="AB5707" s="71">
        <f t="shared" si="7298"/>
        <v>11.660000000000004</v>
      </c>
      <c r="AC5707" s="53"/>
    </row>
    <row r="5708" spans="1:29" ht="15" customHeight="1" x14ac:dyDescent="0.25">
      <c r="A5708" s="53">
        <v>7401001</v>
      </c>
      <c r="B5708" s="89" t="s">
        <v>2711</v>
      </c>
      <c r="C5708" s="53" t="s">
        <v>275</v>
      </c>
      <c r="D5708" s="49" t="s">
        <v>2499</v>
      </c>
      <c r="E5708" s="35" t="str">
        <f>VLOOKUP('2012 Accountability Database'!$A5706,'2011 AYP'!A$2:B$1072,2)</f>
        <v>SI_8 (School Improvement Year 8)</v>
      </c>
      <c r="F5708" s="66"/>
      <c r="G5708" s="63" t="s">
        <v>2485</v>
      </c>
      <c r="H5708" s="60" t="str">
        <f t="shared" ref="H5708:I5708" si="7301">IF(H5706="Met","Yes",IF(H5707="Met","Yes","No"))</f>
        <v>Yes</v>
      </c>
      <c r="I5708" s="60" t="str">
        <f t="shared" si="7301"/>
        <v>Yes</v>
      </c>
      <c r="J5708" s="42"/>
      <c r="K5708" s="60" t="str">
        <f t="shared" ref="K5708:L5708" si="7302">IF(K5706="Met","Yes",IF(K5707="Met","Yes","No"))</f>
        <v>Yes</v>
      </c>
      <c r="L5708" s="60" t="str">
        <f t="shared" si="7302"/>
        <v>Yes</v>
      </c>
      <c r="M5708" s="1" t="s">
        <v>18</v>
      </c>
      <c r="N5708" s="14" t="s">
        <v>2503</v>
      </c>
      <c r="O5708" s="5"/>
      <c r="P5708" s="44" t="str">
        <f t="shared" ref="P5708" si="7303">IF(H5712="Yes",IF(I5712="Yes","Yes","No"),"No")</f>
        <v>No</v>
      </c>
      <c r="Q5708" s="108" t="s">
        <v>2758</v>
      </c>
      <c r="R5708" s="5" t="s">
        <v>1</v>
      </c>
      <c r="S5708" s="1" t="s">
        <v>5</v>
      </c>
      <c r="T5708" s="1" t="s">
        <v>3</v>
      </c>
      <c r="U5708" s="5">
        <v>490</v>
      </c>
      <c r="V5708" s="1">
        <v>60.41</v>
      </c>
      <c r="W5708" s="1">
        <v>58.94</v>
      </c>
      <c r="X5708" s="9">
        <f t="shared" si="7288"/>
        <v>1.4699999999999989</v>
      </c>
      <c r="Y5708" s="14">
        <v>390</v>
      </c>
      <c r="Z5708" s="1">
        <v>61.03</v>
      </c>
      <c r="AA5708" s="1">
        <v>58.79</v>
      </c>
      <c r="AB5708" s="71">
        <f t="shared" si="7298"/>
        <v>2.240000000000002</v>
      </c>
      <c r="AC5708" s="53"/>
    </row>
    <row r="5709" spans="1:29" x14ac:dyDescent="0.25">
      <c r="A5709" s="53">
        <v>7401001</v>
      </c>
      <c r="B5709" s="89" t="s">
        <v>2711</v>
      </c>
      <c r="C5709" s="53" t="s">
        <v>275</v>
      </c>
      <c r="D5709" s="49" t="s">
        <v>2507</v>
      </c>
      <c r="E5709" s="47">
        <f>VLOOKUP('2012 Accountability Database'!A5706,Dems1112!$A$2:$G$1082,3)</f>
        <v>0.6</v>
      </c>
      <c r="F5709" s="66"/>
      <c r="G5709" s="52"/>
      <c r="M5709" s="5" t="s">
        <v>18</v>
      </c>
      <c r="N5709" s="14" t="s">
        <v>2504</v>
      </c>
      <c r="O5709" s="5"/>
      <c r="P5709" s="44" t="str">
        <f t="shared" ref="P5709" si="7304">IF(K5712="Yes",IF(L5712="Yes","Yes","No"),"No")</f>
        <v>No</v>
      </c>
      <c r="Q5709" s="108"/>
      <c r="R5709" s="5" t="s">
        <v>1</v>
      </c>
      <c r="S5709" s="5" t="s">
        <v>5</v>
      </c>
      <c r="T5709" s="5" t="s">
        <v>7</v>
      </c>
      <c r="U5709" s="5">
        <v>490</v>
      </c>
      <c r="V5709" s="5">
        <v>60.41</v>
      </c>
      <c r="W5709" s="5">
        <v>58.94</v>
      </c>
      <c r="X5709" s="11">
        <f t="shared" si="7288"/>
        <v>1.4699999999999989</v>
      </c>
      <c r="Y5709" s="14">
        <v>390</v>
      </c>
      <c r="Z5709" s="5">
        <v>61.03</v>
      </c>
      <c r="AA5709" s="5">
        <v>58.79</v>
      </c>
      <c r="AB5709" s="71">
        <f t="shared" si="7298"/>
        <v>2.240000000000002</v>
      </c>
      <c r="AC5709" s="53"/>
    </row>
    <row r="5710" spans="1:29" x14ac:dyDescent="0.25">
      <c r="A5710" s="53">
        <v>7401001</v>
      </c>
      <c r="B5710" s="89" t="s">
        <v>2711</v>
      </c>
      <c r="C5710" s="53" t="s">
        <v>275</v>
      </c>
      <c r="D5710" s="50" t="s">
        <v>2508</v>
      </c>
      <c r="E5710" s="47">
        <f>VLOOKUP('2012 Accountability Database'!A5706,Dems1112!$A$2:$G$1082,4)</f>
        <v>0.89</v>
      </c>
      <c r="F5710" s="65" t="s">
        <v>2486</v>
      </c>
      <c r="G5710" s="62"/>
      <c r="H5710" s="13" t="str">
        <f>IF(V5710&gt;94,"Met",IF(X5710="--","n/a",IF(X5710&gt;=0,"Met","Did Not Meet")))</f>
        <v>Did Not Meet</v>
      </c>
      <c r="I5710" s="13" t="str">
        <f>IF(V5711&gt;94,"Met",IF(X5711="--","n/a",IF(X5711&gt;=0,"Met","Did Not Meet")))</f>
        <v>Did Not Meet</v>
      </c>
      <c r="J5710" s="13"/>
      <c r="K5710" s="13" t="str">
        <f>IF(Z5710&gt;94,"Met",IF(AB5710="--","n/a",IF(AB5710&gt;=0,"Met","Did Not Meet")))</f>
        <v>Did Not Meet</v>
      </c>
      <c r="L5710" s="13" t="str">
        <f>IF(Z5711&gt;94,"Met",IF(AB5711="--","n/a",IF(AB5711&gt;=0,"Met","Did Not Meet")))</f>
        <v>Did Not Meet</v>
      </c>
      <c r="M5710" s="1" t="s">
        <v>18</v>
      </c>
      <c r="N5710" s="68" t="s">
        <v>2497</v>
      </c>
      <c r="O5710" s="35"/>
      <c r="P5710" s="44"/>
      <c r="Q5710" s="108"/>
      <c r="R5710" s="5" t="s">
        <v>6</v>
      </c>
      <c r="S5710" s="1" t="s">
        <v>2</v>
      </c>
      <c r="T5710" s="1" t="s">
        <v>3</v>
      </c>
      <c r="U5710" s="5">
        <v>165</v>
      </c>
      <c r="V5710" s="1">
        <v>69.7</v>
      </c>
      <c r="W5710" s="1">
        <v>70.760000000000005</v>
      </c>
      <c r="X5710" s="6">
        <f t="shared" si="7288"/>
        <v>-1.0600000000000023</v>
      </c>
      <c r="Y5710" s="14">
        <v>132</v>
      </c>
      <c r="Z5710" s="1">
        <v>48.48</v>
      </c>
      <c r="AA5710" s="1">
        <v>65.19</v>
      </c>
      <c r="AB5710" s="72">
        <f t="shared" si="7298"/>
        <v>-16.71</v>
      </c>
      <c r="AC5710" s="53"/>
    </row>
    <row r="5711" spans="1:29" x14ac:dyDescent="0.25">
      <c r="A5711" s="53">
        <v>7401001</v>
      </c>
      <c r="B5711" s="89" t="s">
        <v>2711</v>
      </c>
      <c r="C5711" s="53" t="s">
        <v>275</v>
      </c>
      <c r="D5711" s="50" t="s">
        <v>974</v>
      </c>
      <c r="E5711" s="47" t="str">
        <f>VLOOKUP('2012 Accountability Database'!A5706,Dems1112!$A$2:$G$1082,5)</f>
        <v>P-7</v>
      </c>
      <c r="F5711" s="65" t="s">
        <v>2487</v>
      </c>
      <c r="G5711" s="62"/>
      <c r="H5711" s="13" t="str">
        <f>IF(V5712&gt;94,"Met",IF(X5712="--","n/a",IF(X5712&gt;=0,"Met","Did Not Meet")))</f>
        <v>Did Not Meet</v>
      </c>
      <c r="I5711" s="13" t="str">
        <f>IF(V5713&gt;94,"Met",IF(X5713="--","n/a",IF(X5713&gt;=0,"Met","Did Not Meet")))</f>
        <v>Did Not Meet</v>
      </c>
      <c r="J5711" s="13"/>
      <c r="K5711" s="13" t="str">
        <f>IF(Z5712&gt;94,"Met",IF(AB5712="--","n/a",IF(AB5712&gt;=0,"Met","Did Not Meet")))</f>
        <v>Did Not Meet</v>
      </c>
      <c r="L5711" s="13" t="str">
        <f>IF(Z5713&gt;94,"Met",IF(AB5713="--","n/a",IF(AB5713&gt;=0,"Met","Did Not Meet")))</f>
        <v>Did Not Meet</v>
      </c>
      <c r="M5711" s="1" t="s">
        <v>18</v>
      </c>
      <c r="N5711" s="14"/>
      <c r="O5711" s="35" t="s">
        <v>2506</v>
      </c>
      <c r="P5711" s="83" t="str">
        <f t="shared" ref="P5711" si="7305">IF(P5706="No"," ", IF(P5708="No"," ",IF(P5707="No", " ",IF(P5709="No"," ","X"))))</f>
        <v xml:space="preserve"> </v>
      </c>
      <c r="Q5711" s="108"/>
      <c r="R5711" s="5" t="s">
        <v>6</v>
      </c>
      <c r="S5711" s="1" t="s">
        <v>2</v>
      </c>
      <c r="T5711" s="1" t="s">
        <v>7</v>
      </c>
      <c r="U5711" s="5">
        <v>165</v>
      </c>
      <c r="V5711" s="1">
        <v>69.7</v>
      </c>
      <c r="W5711" s="1">
        <v>70.760000000000005</v>
      </c>
      <c r="X5711" s="6">
        <f t="shared" si="7288"/>
        <v>-1.0600000000000023</v>
      </c>
      <c r="Y5711" s="14">
        <v>132</v>
      </c>
      <c r="Z5711" s="1">
        <v>48.48</v>
      </c>
      <c r="AA5711" s="1">
        <v>65.19</v>
      </c>
      <c r="AB5711" s="72">
        <f t="shared" si="7298"/>
        <v>-16.71</v>
      </c>
      <c r="AC5711" s="53"/>
    </row>
    <row r="5712" spans="1:29" ht="15.75" x14ac:dyDescent="0.25">
      <c r="A5712" s="53">
        <v>7401001</v>
      </c>
      <c r="B5712" s="89" t="s">
        <v>2711</v>
      </c>
      <c r="C5712" s="53" t="s">
        <v>275</v>
      </c>
      <c r="D5712" s="50" t="s">
        <v>975</v>
      </c>
      <c r="E5712" s="48" t="str">
        <f>VLOOKUP('2012 Accountability Database'!A5706,Dems1112!$A$2:$G$1082,6)</f>
        <v>2 (Northeast AR)</v>
      </c>
      <c r="F5712" s="66"/>
      <c r="G5712" s="63" t="s">
        <v>2488</v>
      </c>
      <c r="H5712" s="61" t="str">
        <f t="shared" ref="H5712:I5712" si="7306">IF(H5710="Met","Yes",IF(H5711="Met","Yes","No"))</f>
        <v>No</v>
      </c>
      <c r="I5712" s="61" t="str">
        <f t="shared" si="7306"/>
        <v>No</v>
      </c>
      <c r="J5712" s="55"/>
      <c r="K5712" s="61" t="str">
        <f t="shared" ref="K5712:L5712" si="7307">IF(K5710="Met","Yes",IF(K5711="Met","Yes","No"))</f>
        <v>No</v>
      </c>
      <c r="L5712" s="61" t="str">
        <f t="shared" si="7307"/>
        <v>No</v>
      </c>
      <c r="M5712" s="1" t="s">
        <v>18</v>
      </c>
      <c r="N5712" s="14"/>
      <c r="O5712" s="35" t="s">
        <v>2505</v>
      </c>
      <c r="P5712" s="83" t="str">
        <f t="shared" ref="P5712" si="7308">IF(P5711="X"," ",IF(P5713="X"," ","X"))</f>
        <v xml:space="preserve"> </v>
      </c>
      <c r="Q5712" s="94" t="s">
        <v>2759</v>
      </c>
      <c r="R5712" s="5" t="s">
        <v>6</v>
      </c>
      <c r="S5712" s="1" t="s">
        <v>5</v>
      </c>
      <c r="T5712" s="1" t="s">
        <v>3</v>
      </c>
      <c r="U5712" s="5">
        <v>490</v>
      </c>
      <c r="V5712" s="1">
        <v>64.69</v>
      </c>
      <c r="W5712" s="1">
        <v>70.760000000000005</v>
      </c>
      <c r="X5712" s="6">
        <f t="shared" si="7288"/>
        <v>-6.0700000000000074</v>
      </c>
      <c r="Y5712" s="14">
        <v>390</v>
      </c>
      <c r="Z5712" s="1">
        <v>54.87</v>
      </c>
      <c r="AA5712" s="1">
        <v>65.19</v>
      </c>
      <c r="AB5712" s="72">
        <f t="shared" si="7298"/>
        <v>-10.32</v>
      </c>
      <c r="AC5712" s="53"/>
    </row>
    <row r="5713" spans="1:29" x14ac:dyDescent="0.25">
      <c r="A5713" s="54">
        <v>7401001</v>
      </c>
      <c r="B5713" s="90" t="s">
        <v>2711</v>
      </c>
      <c r="C5713" s="54" t="s">
        <v>275</v>
      </c>
      <c r="D5713" s="4"/>
      <c r="E5713" s="4"/>
      <c r="F5713" s="67"/>
      <c r="G5713" s="64"/>
      <c r="H5713" s="43"/>
      <c r="I5713" s="43"/>
      <c r="J5713" s="43"/>
      <c r="K5713" s="43"/>
      <c r="L5713" s="43"/>
      <c r="M5713" s="4" t="s">
        <v>18</v>
      </c>
      <c r="N5713" s="15"/>
      <c r="O5713" s="38" t="s">
        <v>2482</v>
      </c>
      <c r="P5713" s="84" t="str">
        <f>IF(E5707="Achieving School"," ","X")</f>
        <v>X</v>
      </c>
      <c r="Q5713" s="91"/>
      <c r="R5713" s="4" t="s">
        <v>6</v>
      </c>
      <c r="S5713" s="4" t="s">
        <v>5</v>
      </c>
      <c r="T5713" s="4" t="s">
        <v>7</v>
      </c>
      <c r="U5713" s="4">
        <v>490</v>
      </c>
      <c r="V5713" s="4">
        <v>64.69</v>
      </c>
      <c r="W5713" s="4">
        <v>70.760000000000005</v>
      </c>
      <c r="X5713" s="7">
        <f t="shared" si="7288"/>
        <v>-6.0700000000000074</v>
      </c>
      <c r="Y5713" s="15">
        <v>390</v>
      </c>
      <c r="Z5713" s="4">
        <v>54.87</v>
      </c>
      <c r="AA5713" s="4">
        <v>65.19</v>
      </c>
      <c r="AB5713" s="73">
        <f t="shared" si="7298"/>
        <v>-10.32</v>
      </c>
      <c r="AC5713" s="54"/>
    </row>
    <row r="5714" spans="1:29" x14ac:dyDescent="0.25">
      <c r="A5714" s="1">
        <v>7403012</v>
      </c>
      <c r="B5714" s="87" t="s">
        <v>2712</v>
      </c>
      <c r="C5714" s="55" t="s">
        <v>676</v>
      </c>
      <c r="E5714" s="42"/>
      <c r="F5714" s="65" t="s">
        <v>2483</v>
      </c>
      <c r="G5714" s="62"/>
      <c r="H5714" s="37" t="str">
        <f>IF(V5714&gt;94,"Met",IF(X5714="--","n/a",IF(X5714&gt;=0,"Met","Did Not Meet")))</f>
        <v>Met</v>
      </c>
      <c r="I5714" s="37" t="str">
        <f>IF(V5715&gt;94,"Met",IF(X5715="--","n/a",IF(X5715&gt;=0,"Met","Did Not Meet")))</f>
        <v>Met</v>
      </c>
      <c r="K5714" s="13" t="str">
        <f>IF(Z5714&gt;94,"Met",IF(AB5714="--","n/a",IF(AB5714&gt;=0,"Met","Did Not Meet")))</f>
        <v>Met</v>
      </c>
      <c r="L5714" s="13" t="str">
        <f>IF(Z5715&gt;94,"Met",IF(AB5715="--","n/a",IF(AB5715&gt;=0,"Met","Did Not Meet")))</f>
        <v>Met</v>
      </c>
      <c r="M5714" s="1" t="s">
        <v>4</v>
      </c>
      <c r="N5714" s="14" t="s">
        <v>2502</v>
      </c>
      <c r="O5714" s="5"/>
      <c r="P5714" s="44" t="str">
        <f t="shared" ref="P5714" si="7309">IF(H5716="Yes",IF(I5716="Yes","Yes","No"),"No")</f>
        <v>Yes</v>
      </c>
      <c r="Q5714" s="93"/>
      <c r="R5714" s="5" t="s">
        <v>1</v>
      </c>
      <c r="S5714" s="1" t="s">
        <v>2</v>
      </c>
      <c r="T5714" s="1" t="s">
        <v>3</v>
      </c>
      <c r="U5714" s="5">
        <v>190</v>
      </c>
      <c r="V5714" s="1">
        <v>88.95</v>
      </c>
      <c r="W5714" s="1">
        <v>80.510000000000005</v>
      </c>
      <c r="X5714" s="9">
        <f t="shared" si="7288"/>
        <v>8.4399999999999977</v>
      </c>
      <c r="Y5714" s="14">
        <v>149</v>
      </c>
      <c r="Z5714" s="1">
        <v>91.28</v>
      </c>
      <c r="AA5714" s="1">
        <v>80.739999999999995</v>
      </c>
      <c r="AB5714" s="71">
        <f t="shared" si="7298"/>
        <v>10.540000000000006</v>
      </c>
      <c r="AC5714" s="36"/>
    </row>
    <row r="5715" spans="1:29" ht="15.75" x14ac:dyDescent="0.25">
      <c r="A5715" s="53">
        <v>7403012</v>
      </c>
      <c r="B5715" s="89" t="s">
        <v>2712</v>
      </c>
      <c r="C5715" s="53" t="s">
        <v>676</v>
      </c>
      <c r="D5715" s="49" t="s">
        <v>2498</v>
      </c>
      <c r="E5715" s="34" t="str">
        <f>M5714</f>
        <v>Achieving School</v>
      </c>
      <c r="F5715" s="65" t="s">
        <v>2484</v>
      </c>
      <c r="G5715" s="62"/>
      <c r="H5715" s="13" t="str">
        <f>IF(V5716&gt;94,"Met",IF(X5716="--","n/a",IF(X5716&gt;=0,"Met","Did Not Meet")))</f>
        <v>Met</v>
      </c>
      <c r="I5715" s="13" t="str">
        <f>IF(V5717&gt;94,"Met",IF(X5717="--","n/a",IF(X5717&gt;=0,"Met","Did Not Meet")))</f>
        <v>Met</v>
      </c>
      <c r="K5715" s="13" t="str">
        <f>IF(Z5716&gt;94,"Met",IF(AB5716="--","n/a",IF(AB5716&gt;=0,"Met","Did Not Meet")))</f>
        <v>Met</v>
      </c>
      <c r="L5715" s="13" t="str">
        <f>IF(Z5717&gt;94,"Met",IF(AB5717="--","n/a",IF(AB5717&gt;=0,"Met","Did Not Meet")))</f>
        <v>Met</v>
      </c>
      <c r="M5715" s="1" t="s">
        <v>4</v>
      </c>
      <c r="N5715" s="14" t="s">
        <v>2501</v>
      </c>
      <c r="O5715" s="5"/>
      <c r="P5715" s="44" t="str">
        <f t="shared" ref="P5715" si="7310">IF(K5716="Yes",IF(L5716="Yes","Yes","No"),"No")</f>
        <v>Yes</v>
      </c>
      <c r="Q5715" s="94" t="s">
        <v>2759</v>
      </c>
      <c r="R5715" s="5" t="s">
        <v>1</v>
      </c>
      <c r="S5715" s="1" t="s">
        <v>2</v>
      </c>
      <c r="T5715" s="1" t="s">
        <v>7</v>
      </c>
      <c r="U5715" s="5">
        <v>129</v>
      </c>
      <c r="V5715" s="1">
        <v>83.72</v>
      </c>
      <c r="W5715" s="1">
        <v>74.180000000000007</v>
      </c>
      <c r="X5715" s="9">
        <f t="shared" si="7288"/>
        <v>9.539999999999992</v>
      </c>
      <c r="Y5715" s="14">
        <v>98</v>
      </c>
      <c r="Z5715" s="1">
        <v>86.73</v>
      </c>
      <c r="AA5715" s="1">
        <v>75.680000000000007</v>
      </c>
      <c r="AB5715" s="71">
        <f t="shared" si="7298"/>
        <v>11.049999999999997</v>
      </c>
      <c r="AC5715" s="53"/>
    </row>
    <row r="5716" spans="1:29" ht="15" customHeight="1" x14ac:dyDescent="0.25">
      <c r="A5716" s="53">
        <v>7403012</v>
      </c>
      <c r="B5716" s="89" t="s">
        <v>2712</v>
      </c>
      <c r="C5716" s="53" t="s">
        <v>676</v>
      </c>
      <c r="D5716" s="49" t="s">
        <v>2499</v>
      </c>
      <c r="E5716" s="35" t="str">
        <f>VLOOKUP('2012 Accountability Database'!$A5714,'2011 AYP'!A$2:B$1072,2)</f>
        <v xml:space="preserve"> A (Alert)</v>
      </c>
      <c r="F5716" s="66"/>
      <c r="G5716" s="63" t="s">
        <v>2485</v>
      </c>
      <c r="H5716" s="60" t="str">
        <f t="shared" ref="H5716:I5716" si="7311">IF(H5714="Met","Yes",IF(H5715="Met","Yes","No"))</f>
        <v>Yes</v>
      </c>
      <c r="I5716" s="60" t="str">
        <f t="shared" si="7311"/>
        <v>Yes</v>
      </c>
      <c r="J5716" s="42"/>
      <c r="K5716" s="60" t="str">
        <f t="shared" ref="K5716:L5716" si="7312">IF(K5714="Met","Yes",IF(K5715="Met","Yes","No"))</f>
        <v>Yes</v>
      </c>
      <c r="L5716" s="60" t="str">
        <f t="shared" si="7312"/>
        <v>Yes</v>
      </c>
      <c r="M5716" s="1" t="s">
        <v>4</v>
      </c>
      <c r="N5716" s="14" t="s">
        <v>2503</v>
      </c>
      <c r="O5716" s="5"/>
      <c r="P5716" s="44" t="str">
        <f t="shared" ref="P5716" si="7313">IF(H5720="Yes",IF(I5720="Yes","Yes","No"),"No")</f>
        <v>Yes</v>
      </c>
      <c r="Q5716" s="108" t="s">
        <v>2758</v>
      </c>
      <c r="R5716" s="5" t="s">
        <v>1</v>
      </c>
      <c r="S5716" s="1" t="s">
        <v>5</v>
      </c>
      <c r="T5716" s="1" t="s">
        <v>3</v>
      </c>
      <c r="U5716" s="5">
        <v>599</v>
      </c>
      <c r="V5716" s="1">
        <v>81.8</v>
      </c>
      <c r="W5716" s="1">
        <v>80.510000000000005</v>
      </c>
      <c r="X5716" s="9">
        <f t="shared" si="7288"/>
        <v>1.289999999999992</v>
      </c>
      <c r="Y5716" s="14">
        <v>427</v>
      </c>
      <c r="Z5716" s="1">
        <v>85.48</v>
      </c>
      <c r="AA5716" s="1">
        <v>80.739999999999995</v>
      </c>
      <c r="AB5716" s="71">
        <f t="shared" si="7298"/>
        <v>4.7400000000000091</v>
      </c>
      <c r="AC5716" s="53"/>
    </row>
    <row r="5717" spans="1:29" x14ac:dyDescent="0.25">
      <c r="A5717" s="53">
        <v>7403012</v>
      </c>
      <c r="B5717" s="89" t="s">
        <v>2712</v>
      </c>
      <c r="C5717" s="53" t="s">
        <v>676</v>
      </c>
      <c r="D5717" s="49" t="s">
        <v>2507</v>
      </c>
      <c r="E5717" s="47">
        <f>VLOOKUP('2012 Accountability Database'!A5714,Dems1112!$A$2:$G$1082,3)</f>
        <v>0.17</v>
      </c>
      <c r="F5717" s="66"/>
      <c r="G5717" s="52"/>
      <c r="M5717" s="5" t="s">
        <v>4</v>
      </c>
      <c r="N5717" s="14" t="s">
        <v>2504</v>
      </c>
      <c r="O5717" s="5"/>
      <c r="P5717" s="44" t="str">
        <f t="shared" ref="P5717" si="7314">IF(K5720="Yes",IF(L5720="Yes","Yes","No"),"No")</f>
        <v>No</v>
      </c>
      <c r="Q5717" s="108"/>
      <c r="R5717" s="5" t="s">
        <v>1</v>
      </c>
      <c r="S5717" s="5" t="s">
        <v>5</v>
      </c>
      <c r="T5717" s="5" t="s">
        <v>7</v>
      </c>
      <c r="U5717" s="5">
        <v>412</v>
      </c>
      <c r="V5717" s="5">
        <v>74.760000000000005</v>
      </c>
      <c r="W5717" s="5">
        <v>74.180000000000007</v>
      </c>
      <c r="X5717" s="11">
        <f t="shared" si="7288"/>
        <v>0.57999999999999829</v>
      </c>
      <c r="Y5717" s="14">
        <v>292</v>
      </c>
      <c r="Z5717" s="5">
        <v>80.14</v>
      </c>
      <c r="AA5717" s="5">
        <v>75.680000000000007</v>
      </c>
      <c r="AB5717" s="71">
        <f t="shared" si="7298"/>
        <v>4.4599999999999937</v>
      </c>
      <c r="AC5717" s="53"/>
    </row>
    <row r="5718" spans="1:29" x14ac:dyDescent="0.25">
      <c r="A5718" s="53">
        <v>7403012</v>
      </c>
      <c r="B5718" s="89" t="s">
        <v>2712</v>
      </c>
      <c r="C5718" s="53" t="s">
        <v>676</v>
      </c>
      <c r="D5718" s="50" t="s">
        <v>2508</v>
      </c>
      <c r="E5718" s="47">
        <f>VLOOKUP('2012 Accountability Database'!A5714,Dems1112!$A$2:$G$1082,4)</f>
        <v>0.69</v>
      </c>
      <c r="F5718" s="65" t="s">
        <v>2486</v>
      </c>
      <c r="G5718" s="62"/>
      <c r="H5718" s="13" t="str">
        <f>IF(V5718&gt;94,"Met",IF(X5718="--","n/a",IF(X5718&gt;=0,"Met","Did Not Meet")))</f>
        <v>Met</v>
      </c>
      <c r="I5718" s="13" t="str">
        <f>IF(V5719&gt;94,"Met",IF(X5719="--","n/a",IF(X5719&gt;=0,"Met","Did Not Meet")))</f>
        <v>Met</v>
      </c>
      <c r="J5718" s="13"/>
      <c r="K5718" s="13" t="str">
        <f>IF(Z5718&gt;94,"Met",IF(AB5718="--","n/a",IF(AB5718&gt;=0,"Met","Did Not Meet")))</f>
        <v>Did Not Meet</v>
      </c>
      <c r="L5718" s="13" t="str">
        <f>IF(Z5719&gt;94,"Met",IF(AB5719="--","n/a",IF(AB5719&gt;=0,"Met","Did Not Meet")))</f>
        <v>Did Not Meet</v>
      </c>
      <c r="M5718" s="5" t="s">
        <v>4</v>
      </c>
      <c r="N5718" s="68" t="s">
        <v>2497</v>
      </c>
      <c r="O5718" s="35"/>
      <c r="P5718" s="44"/>
      <c r="Q5718" s="108"/>
      <c r="R5718" s="5" t="s">
        <v>6</v>
      </c>
      <c r="S5718" s="5" t="s">
        <v>2</v>
      </c>
      <c r="T5718" s="5" t="s">
        <v>3</v>
      </c>
      <c r="U5718" s="5">
        <v>190</v>
      </c>
      <c r="V5718" s="5">
        <v>86.32</v>
      </c>
      <c r="W5718" s="5">
        <v>84.5</v>
      </c>
      <c r="X5718" s="11">
        <f t="shared" si="7288"/>
        <v>1.8199999999999932</v>
      </c>
      <c r="Y5718" s="14">
        <v>149</v>
      </c>
      <c r="Z5718" s="5">
        <v>65.099999999999994</v>
      </c>
      <c r="AA5718" s="5">
        <v>67.45</v>
      </c>
      <c r="AB5718" s="72">
        <f t="shared" si="7298"/>
        <v>-2.3500000000000085</v>
      </c>
      <c r="AC5718" s="53"/>
    </row>
    <row r="5719" spans="1:29" x14ac:dyDescent="0.25">
      <c r="A5719" s="53">
        <v>7403012</v>
      </c>
      <c r="B5719" s="89" t="s">
        <v>2712</v>
      </c>
      <c r="C5719" s="53" t="s">
        <v>676</v>
      </c>
      <c r="D5719" s="50" t="s">
        <v>974</v>
      </c>
      <c r="E5719" s="47" t="str">
        <f>VLOOKUP('2012 Accountability Database'!A5714,Dems1112!$A$2:$G$1082,5)</f>
        <v>K-6</v>
      </c>
      <c r="F5719" s="65" t="s">
        <v>2487</v>
      </c>
      <c r="G5719" s="62"/>
      <c r="H5719" s="13" t="str">
        <f>IF(V5720&gt;94,"Met",IF(X5720="--","n/a",IF(X5720&gt;=0,"Met","Did Not Meet")))</f>
        <v>Did Not Meet</v>
      </c>
      <c r="I5719" s="13" t="str">
        <f>IF(V5721&gt;94,"Met",IF(X5721="--","n/a",IF(X5721&gt;=0,"Met","Did Not Meet")))</f>
        <v>Did Not Meet</v>
      </c>
      <c r="J5719" s="13"/>
      <c r="K5719" s="13" t="str">
        <f>IF(Z5720&gt;94,"Met",IF(AB5720="--","n/a",IF(AB5720&gt;=0,"Met","Did Not Meet")))</f>
        <v>Met</v>
      </c>
      <c r="L5719" s="13" t="str">
        <f>IF(Z5721&gt;94,"Met",IF(AB5721="--","n/a",IF(AB5721&gt;=0,"Met","Did Not Meet")))</f>
        <v>Did Not Meet</v>
      </c>
      <c r="M5719" s="1" t="s">
        <v>4</v>
      </c>
      <c r="N5719" s="14"/>
      <c r="O5719" s="35" t="s">
        <v>2506</v>
      </c>
      <c r="P5719" s="83" t="str">
        <f t="shared" ref="P5719" si="7315">IF(P5714="No"," ", IF(P5716="No"," ",IF(P5715="No", " ",IF(P5717="No"," ","X"))))</f>
        <v xml:space="preserve"> </v>
      </c>
      <c r="Q5719" s="108"/>
      <c r="R5719" s="5" t="s">
        <v>6</v>
      </c>
      <c r="S5719" s="1" t="s">
        <v>2</v>
      </c>
      <c r="T5719" s="1" t="s">
        <v>7</v>
      </c>
      <c r="U5719" s="5">
        <v>129</v>
      </c>
      <c r="V5719" s="1">
        <v>82.17</v>
      </c>
      <c r="W5719" s="1">
        <v>78.7</v>
      </c>
      <c r="X5719" s="9">
        <f t="shared" si="7288"/>
        <v>3.4699999999999989</v>
      </c>
      <c r="Y5719" s="14">
        <v>98</v>
      </c>
      <c r="Z5719" s="1">
        <v>58.16</v>
      </c>
      <c r="AA5719" s="1">
        <v>63.52</v>
      </c>
      <c r="AB5719" s="72">
        <f t="shared" si="7298"/>
        <v>-5.3600000000000065</v>
      </c>
      <c r="AC5719" s="53"/>
    </row>
    <row r="5720" spans="1:29" ht="15.75" x14ac:dyDescent="0.25">
      <c r="A5720" s="53">
        <v>7403012</v>
      </c>
      <c r="B5720" s="89" t="s">
        <v>2712</v>
      </c>
      <c r="C5720" s="53" t="s">
        <v>676</v>
      </c>
      <c r="D5720" s="50" t="s">
        <v>975</v>
      </c>
      <c r="E5720" s="48" t="str">
        <f>VLOOKUP('2012 Accountability Database'!A5714,Dems1112!$A$2:$G$1082,6)</f>
        <v>2 (Northeast AR)</v>
      </c>
      <c r="F5720" s="66"/>
      <c r="G5720" s="63" t="s">
        <v>2488</v>
      </c>
      <c r="H5720" s="61" t="str">
        <f t="shared" ref="H5720:I5720" si="7316">IF(H5718="Met","Yes",IF(H5719="Met","Yes","No"))</f>
        <v>Yes</v>
      </c>
      <c r="I5720" s="61" t="str">
        <f t="shared" si="7316"/>
        <v>Yes</v>
      </c>
      <c r="J5720" s="55"/>
      <c r="K5720" s="61" t="str">
        <f t="shared" ref="K5720:L5720" si="7317">IF(K5718="Met","Yes",IF(K5719="Met","Yes","No"))</f>
        <v>Yes</v>
      </c>
      <c r="L5720" s="61" t="str">
        <f t="shared" si="7317"/>
        <v>No</v>
      </c>
      <c r="M5720" s="1" t="s">
        <v>4</v>
      </c>
      <c r="N5720" s="14"/>
      <c r="O5720" s="35" t="s">
        <v>2505</v>
      </c>
      <c r="P5720" s="83" t="str">
        <f t="shared" ref="P5720" si="7318">IF(P5719="X"," ",IF(P5721="X"," ","X"))</f>
        <v>X</v>
      </c>
      <c r="Q5720" s="94" t="s">
        <v>2759</v>
      </c>
      <c r="R5720" s="5" t="s">
        <v>6</v>
      </c>
      <c r="S5720" s="1" t="s">
        <v>5</v>
      </c>
      <c r="T5720" s="1" t="s">
        <v>3</v>
      </c>
      <c r="U5720" s="5">
        <v>599</v>
      </c>
      <c r="V5720" s="1">
        <v>83.47</v>
      </c>
      <c r="W5720" s="1">
        <v>84.5</v>
      </c>
      <c r="X5720" s="6">
        <f t="shared" si="7288"/>
        <v>-1.0300000000000011</v>
      </c>
      <c r="Y5720" s="14">
        <v>427</v>
      </c>
      <c r="Z5720" s="1">
        <v>67.92</v>
      </c>
      <c r="AA5720" s="1">
        <v>67.45</v>
      </c>
      <c r="AB5720" s="71">
        <f t="shared" si="7298"/>
        <v>0.46999999999999886</v>
      </c>
      <c r="AC5720" s="53"/>
    </row>
    <row r="5721" spans="1:29" x14ac:dyDescent="0.25">
      <c r="A5721" s="54">
        <v>7403012</v>
      </c>
      <c r="B5721" s="90" t="s">
        <v>2712</v>
      </c>
      <c r="C5721" s="54" t="s">
        <v>676</v>
      </c>
      <c r="D5721" s="4"/>
      <c r="E5721" s="4"/>
      <c r="F5721" s="67"/>
      <c r="G5721" s="64"/>
      <c r="H5721" s="43"/>
      <c r="I5721" s="43"/>
      <c r="J5721" s="43"/>
      <c r="K5721" s="43"/>
      <c r="L5721" s="43"/>
      <c r="M5721" s="4" t="s">
        <v>4</v>
      </c>
      <c r="N5721" s="15"/>
      <c r="O5721" s="38" t="s">
        <v>2482</v>
      </c>
      <c r="P5721" s="84" t="str">
        <f>IF(E5715="Achieving School"," ","X")</f>
        <v xml:space="preserve"> </v>
      </c>
      <c r="Q5721" s="91"/>
      <c r="R5721" s="4" t="s">
        <v>6</v>
      </c>
      <c r="S5721" s="4" t="s">
        <v>5</v>
      </c>
      <c r="T5721" s="4" t="s">
        <v>7</v>
      </c>
      <c r="U5721" s="4">
        <v>412</v>
      </c>
      <c r="V5721" s="4">
        <v>77.67</v>
      </c>
      <c r="W5721" s="4">
        <v>78.7</v>
      </c>
      <c r="X5721" s="7">
        <f t="shared" si="7288"/>
        <v>-1.0300000000000011</v>
      </c>
      <c r="Y5721" s="15">
        <v>292</v>
      </c>
      <c r="Z5721" s="4">
        <v>61.64</v>
      </c>
      <c r="AA5721" s="4">
        <v>63.52</v>
      </c>
      <c r="AB5721" s="73">
        <f t="shared" si="7298"/>
        <v>-1.8800000000000026</v>
      </c>
      <c r="AC5721" s="54"/>
    </row>
    <row r="5722" spans="1:29" x14ac:dyDescent="0.25">
      <c r="A5722" s="1">
        <v>7503005</v>
      </c>
      <c r="B5722" s="87" t="s">
        <v>2713</v>
      </c>
      <c r="C5722" s="55" t="s">
        <v>404</v>
      </c>
      <c r="E5722" s="42"/>
      <c r="F5722" s="65" t="s">
        <v>2483</v>
      </c>
      <c r="G5722" s="62"/>
      <c r="H5722" s="37" t="str">
        <f>IF(V5722&gt;94,"Met",IF(X5722="--","n/a",IF(X5722&gt;=0,"Met","Did Not Meet")))</f>
        <v>Did Not Meet</v>
      </c>
      <c r="I5722" s="37" t="str">
        <f>IF(V5723&gt;94,"Met",IF(X5723="--","n/a",IF(X5723&gt;=0,"Met","Did Not Meet")))</f>
        <v>Did Not Meet</v>
      </c>
      <c r="K5722" s="13" t="str">
        <f>IF(Z5722&gt;94,"Met",IF(AB5722="--","n/a",IF(AB5722&gt;=0,"Met","Did Not Meet")))</f>
        <v>Did Not Meet</v>
      </c>
      <c r="L5722" s="13" t="str">
        <f>IF(Z5723&gt;94,"Met",IF(AB5723="--","n/a",IF(AB5723&gt;=0,"Met","Did Not Meet")))</f>
        <v>Did Not Meet</v>
      </c>
      <c r="M5722" s="5" t="s">
        <v>9</v>
      </c>
      <c r="N5722" s="14" t="s">
        <v>2502</v>
      </c>
      <c r="O5722" s="5"/>
      <c r="P5722" s="44" t="str">
        <f t="shared" ref="P5722" si="7319">IF(H5724="Yes",IF(I5724="Yes","Yes","No"),"No")</f>
        <v>No</v>
      </c>
      <c r="Q5722" s="93"/>
      <c r="R5722" s="5" t="s">
        <v>1</v>
      </c>
      <c r="S5722" s="5" t="s">
        <v>2</v>
      </c>
      <c r="T5722" s="5" t="s">
        <v>3</v>
      </c>
      <c r="U5722" s="5">
        <v>202</v>
      </c>
      <c r="V5722" s="5">
        <v>86.14</v>
      </c>
      <c r="W5722" s="5">
        <v>87.5</v>
      </c>
      <c r="X5722" s="8">
        <f t="shared" si="7288"/>
        <v>-1.3599999999999994</v>
      </c>
      <c r="Y5722" s="14">
        <v>138</v>
      </c>
      <c r="Z5722" s="5">
        <v>89.86</v>
      </c>
      <c r="AA5722" s="5">
        <v>92.36</v>
      </c>
      <c r="AB5722" s="72">
        <f t="shared" si="7298"/>
        <v>-2.5</v>
      </c>
      <c r="AC5722" s="36"/>
    </row>
    <row r="5723" spans="1:29" ht="15.75" x14ac:dyDescent="0.25">
      <c r="A5723" s="53">
        <v>7503005</v>
      </c>
      <c r="B5723" s="89" t="s">
        <v>2713</v>
      </c>
      <c r="C5723" s="53" t="s">
        <v>404</v>
      </c>
      <c r="D5723" s="49" t="s">
        <v>2498</v>
      </c>
      <c r="E5723" s="34" t="str">
        <f>M5722</f>
        <v>Needs Improvement School</v>
      </c>
      <c r="F5723" s="65" t="s">
        <v>2484</v>
      </c>
      <c r="G5723" s="62"/>
      <c r="H5723" s="13" t="str">
        <f>IF(V5724&gt;94,"Met",IF(X5724="--","n/a",IF(X5724&gt;=0,"Met","Did Not Meet")))</f>
        <v>Did Not Meet</v>
      </c>
      <c r="I5723" s="13" t="str">
        <f>IF(V5725&gt;94,"Met",IF(X5725="--","n/a",IF(X5725&gt;=0,"Met","Did Not Meet")))</f>
        <v>Did Not Meet</v>
      </c>
      <c r="K5723" s="13" t="str">
        <f>IF(Z5724&gt;94,"Met",IF(AB5724="--","n/a",IF(AB5724&gt;=0,"Met","Did Not Meet")))</f>
        <v>Did Not Meet</v>
      </c>
      <c r="L5723" s="13" t="str">
        <f>IF(Z5725&gt;94,"Met",IF(AB5725="--","n/a",IF(AB5725&gt;=0,"Met","Did Not Meet")))</f>
        <v>Did Not Meet</v>
      </c>
      <c r="M5723" s="1" t="s">
        <v>9</v>
      </c>
      <c r="N5723" s="14" t="s">
        <v>2501</v>
      </c>
      <c r="O5723" s="5"/>
      <c r="P5723" s="44" t="str">
        <f t="shared" ref="P5723" si="7320">IF(K5724="Yes",IF(L5724="Yes","Yes","No"),"No")</f>
        <v>No</v>
      </c>
      <c r="Q5723" s="94" t="s">
        <v>2759</v>
      </c>
      <c r="R5723" s="5" t="s">
        <v>1</v>
      </c>
      <c r="S5723" s="1" t="s">
        <v>2</v>
      </c>
      <c r="T5723" s="1" t="s">
        <v>7</v>
      </c>
      <c r="U5723" s="5">
        <v>169</v>
      </c>
      <c r="V5723" s="1">
        <v>84.02</v>
      </c>
      <c r="W5723" s="1">
        <v>85.86</v>
      </c>
      <c r="X5723" s="6">
        <f t="shared" si="7288"/>
        <v>-1.8400000000000034</v>
      </c>
      <c r="Y5723" s="14">
        <v>115</v>
      </c>
      <c r="Z5723" s="1">
        <v>87.83</v>
      </c>
      <c r="AA5723" s="1">
        <v>91.18</v>
      </c>
      <c r="AB5723" s="72">
        <f t="shared" si="7298"/>
        <v>-3.3500000000000085</v>
      </c>
      <c r="AC5723" s="53"/>
    </row>
    <row r="5724" spans="1:29" ht="15" customHeight="1" x14ac:dyDescent="0.25">
      <c r="A5724" s="53">
        <v>7503005</v>
      </c>
      <c r="B5724" s="89" t="s">
        <v>2713</v>
      </c>
      <c r="C5724" s="53" t="s">
        <v>404</v>
      </c>
      <c r="D5724" s="49" t="s">
        <v>2499</v>
      </c>
      <c r="E5724" s="35" t="str">
        <f>VLOOKUP('2012 Accountability Database'!$A5722,'2011 AYP'!A$2:B$1072,2)</f>
        <v xml:space="preserve"> MS (Met Standards)</v>
      </c>
      <c r="F5724" s="66"/>
      <c r="G5724" s="63" t="s">
        <v>2485</v>
      </c>
      <c r="H5724" s="60" t="str">
        <f t="shared" ref="H5724:I5724" si="7321">IF(H5722="Met","Yes",IF(H5723="Met","Yes","No"))</f>
        <v>No</v>
      </c>
      <c r="I5724" s="60" t="str">
        <f t="shared" si="7321"/>
        <v>No</v>
      </c>
      <c r="J5724" s="42"/>
      <c r="K5724" s="60" t="str">
        <f t="shared" ref="K5724:L5724" si="7322">IF(K5722="Met","Yes",IF(K5723="Met","Yes","No"))</f>
        <v>No</v>
      </c>
      <c r="L5724" s="60" t="str">
        <f t="shared" si="7322"/>
        <v>No</v>
      </c>
      <c r="M5724" s="1" t="s">
        <v>9</v>
      </c>
      <c r="N5724" s="14" t="s">
        <v>2503</v>
      </c>
      <c r="O5724" s="5"/>
      <c r="P5724" s="44" t="str">
        <f t="shared" ref="P5724" si="7323">IF(H5728="Yes",IF(I5728="Yes","Yes","No"),"No")</f>
        <v>No</v>
      </c>
      <c r="Q5724" s="108" t="s">
        <v>2758</v>
      </c>
      <c r="R5724" s="5" t="s">
        <v>1</v>
      </c>
      <c r="S5724" s="1" t="s">
        <v>5</v>
      </c>
      <c r="T5724" s="1" t="s">
        <v>3</v>
      </c>
      <c r="U5724" s="5">
        <v>611</v>
      </c>
      <c r="V5724" s="1">
        <v>82.49</v>
      </c>
      <c r="W5724" s="1">
        <v>87.5</v>
      </c>
      <c r="X5724" s="6">
        <f t="shared" si="7288"/>
        <v>-5.0100000000000051</v>
      </c>
      <c r="Y5724" s="14">
        <v>392</v>
      </c>
      <c r="Z5724" s="1">
        <v>90.05</v>
      </c>
      <c r="AA5724" s="1">
        <v>92.36</v>
      </c>
      <c r="AB5724" s="72">
        <f t="shared" si="7298"/>
        <v>-2.3100000000000023</v>
      </c>
      <c r="AC5724" s="53"/>
    </row>
    <row r="5725" spans="1:29" x14ac:dyDescent="0.25">
      <c r="A5725" s="53">
        <v>7503005</v>
      </c>
      <c r="B5725" s="89" t="s">
        <v>2713</v>
      </c>
      <c r="C5725" s="53" t="s">
        <v>404</v>
      </c>
      <c r="D5725" s="49" t="s">
        <v>2507</v>
      </c>
      <c r="E5725" s="47">
        <f>VLOOKUP('2012 Accountability Database'!A5722,Dems1112!$A$2:$G$1082,3)</f>
        <v>0.57999999999999996</v>
      </c>
      <c r="F5725" s="66"/>
      <c r="G5725" s="52"/>
      <c r="M5725" s="1" t="s">
        <v>9</v>
      </c>
      <c r="N5725" s="14" t="s">
        <v>2504</v>
      </c>
      <c r="O5725" s="5"/>
      <c r="P5725" s="44" t="str">
        <f t="shared" ref="P5725" si="7324">IF(K5728="Yes",IF(L5728="Yes","Yes","No"),"No")</f>
        <v>No</v>
      </c>
      <c r="Q5725" s="108"/>
      <c r="R5725" s="5" t="s">
        <v>1</v>
      </c>
      <c r="S5725" s="1" t="s">
        <v>5</v>
      </c>
      <c r="T5725" s="1" t="s">
        <v>7</v>
      </c>
      <c r="U5725" s="5">
        <v>499</v>
      </c>
      <c r="V5725" s="1">
        <v>79.36</v>
      </c>
      <c r="W5725" s="1">
        <v>85.86</v>
      </c>
      <c r="X5725" s="6">
        <f t="shared" si="7288"/>
        <v>-6.5</v>
      </c>
      <c r="Y5725" s="14">
        <v>314</v>
      </c>
      <c r="Z5725" s="1">
        <v>88.22</v>
      </c>
      <c r="AA5725" s="1">
        <v>91.18</v>
      </c>
      <c r="AB5725" s="72">
        <f t="shared" si="7298"/>
        <v>-2.960000000000008</v>
      </c>
      <c r="AC5725" s="53"/>
    </row>
    <row r="5726" spans="1:29" x14ac:dyDescent="0.25">
      <c r="A5726" s="53">
        <v>7503005</v>
      </c>
      <c r="B5726" s="89" t="s">
        <v>2713</v>
      </c>
      <c r="C5726" s="53" t="s">
        <v>404</v>
      </c>
      <c r="D5726" s="50" t="s">
        <v>2508</v>
      </c>
      <c r="E5726" s="47">
        <f>VLOOKUP('2012 Accountability Database'!A5722,Dems1112!$A$2:$G$1082,4)</f>
        <v>0.81</v>
      </c>
      <c r="F5726" s="65" t="s">
        <v>2486</v>
      </c>
      <c r="G5726" s="62"/>
      <c r="H5726" s="13" t="str">
        <f>IF(V5726&gt;94,"Met",IF(X5726="--","n/a",IF(X5726&gt;=0,"Met","Did Not Meet")))</f>
        <v>Did Not Meet</v>
      </c>
      <c r="I5726" s="13" t="str">
        <f>IF(V5727&gt;94,"Met",IF(X5727="--","n/a",IF(X5727&gt;=0,"Met","Did Not Meet")))</f>
        <v>Did Not Meet</v>
      </c>
      <c r="J5726" s="13"/>
      <c r="K5726" s="13" t="str">
        <f>IF(Z5726&gt;94,"Met",IF(AB5726="--","n/a",IF(AB5726&gt;=0,"Met","Did Not Meet")))</f>
        <v>Did Not Meet</v>
      </c>
      <c r="L5726" s="13" t="str">
        <f>IF(Z5727&gt;94,"Met",IF(AB5727="--","n/a",IF(AB5727&gt;=0,"Met","Did Not Meet")))</f>
        <v>Did Not Meet</v>
      </c>
      <c r="M5726" s="5" t="s">
        <v>9</v>
      </c>
      <c r="N5726" s="68" t="s">
        <v>2497</v>
      </c>
      <c r="O5726" s="35"/>
      <c r="P5726" s="44"/>
      <c r="Q5726" s="108"/>
      <c r="R5726" s="5" t="s">
        <v>6</v>
      </c>
      <c r="S5726" s="5" t="s">
        <v>2</v>
      </c>
      <c r="T5726" s="5" t="s">
        <v>3</v>
      </c>
      <c r="U5726" s="5">
        <v>202</v>
      </c>
      <c r="V5726" s="5">
        <v>86.63</v>
      </c>
      <c r="W5726" s="5">
        <v>90.74</v>
      </c>
      <c r="X5726" s="8">
        <f t="shared" si="7288"/>
        <v>-4.1099999999999994</v>
      </c>
      <c r="Y5726" s="14">
        <v>139</v>
      </c>
      <c r="Z5726" s="5">
        <v>66.19</v>
      </c>
      <c r="AA5726" s="5">
        <v>71.739999999999995</v>
      </c>
      <c r="AB5726" s="72">
        <f t="shared" si="7298"/>
        <v>-5.5499999999999972</v>
      </c>
      <c r="AC5726" s="53"/>
    </row>
    <row r="5727" spans="1:29" x14ac:dyDescent="0.25">
      <c r="A5727" s="53">
        <v>7503005</v>
      </c>
      <c r="B5727" s="89" t="s">
        <v>2713</v>
      </c>
      <c r="C5727" s="53" t="s">
        <v>404</v>
      </c>
      <c r="D5727" s="50" t="s">
        <v>974</v>
      </c>
      <c r="E5727" s="47" t="str">
        <f>VLOOKUP('2012 Accountability Database'!A5722,Dems1112!$A$2:$G$1082,5)</f>
        <v>K-5</v>
      </c>
      <c r="F5727" s="65" t="s">
        <v>2487</v>
      </c>
      <c r="G5727" s="62"/>
      <c r="H5727" s="13" t="str">
        <f>IF(V5728&gt;94,"Met",IF(X5728="--","n/a",IF(X5728&gt;=0,"Met","Did Not Meet")))</f>
        <v>Did Not Meet</v>
      </c>
      <c r="I5727" s="13" t="str">
        <f>IF(V5729&gt;94,"Met",IF(X5729="--","n/a",IF(X5729&gt;=0,"Met","Did Not Meet")))</f>
        <v>Did Not Meet</v>
      </c>
      <c r="J5727" s="13"/>
      <c r="K5727" s="13" t="str">
        <f>IF(Z5728&gt;94,"Met",IF(AB5728="--","n/a",IF(AB5728&gt;=0,"Met","Did Not Meet")))</f>
        <v>Did Not Meet</v>
      </c>
      <c r="L5727" s="13" t="str">
        <f>IF(Z5729&gt;94,"Met",IF(AB5729="--","n/a",IF(AB5729&gt;=0,"Met","Did Not Meet")))</f>
        <v>Did Not Meet</v>
      </c>
      <c r="M5727" s="1" t="s">
        <v>9</v>
      </c>
      <c r="N5727" s="14"/>
      <c r="O5727" s="35" t="s">
        <v>2506</v>
      </c>
      <c r="P5727" s="83" t="str">
        <f t="shared" ref="P5727" si="7325">IF(P5722="No"," ", IF(P5724="No"," ",IF(P5723="No", " ",IF(P5725="No"," ","X"))))</f>
        <v xml:space="preserve"> </v>
      </c>
      <c r="Q5727" s="108"/>
      <c r="R5727" s="5" t="s">
        <v>6</v>
      </c>
      <c r="S5727" s="1" t="s">
        <v>2</v>
      </c>
      <c r="T5727" s="1" t="s">
        <v>7</v>
      </c>
      <c r="U5727" s="5">
        <v>169</v>
      </c>
      <c r="V5727" s="1">
        <v>84.02</v>
      </c>
      <c r="W5727" s="1">
        <v>88.68</v>
      </c>
      <c r="X5727" s="6">
        <f t="shared" si="7288"/>
        <v>-4.6600000000000108</v>
      </c>
      <c r="Y5727" s="14">
        <v>116</v>
      </c>
      <c r="Z5727" s="1">
        <v>61.21</v>
      </c>
      <c r="AA5727" s="1">
        <v>72.06</v>
      </c>
      <c r="AB5727" s="72">
        <f t="shared" si="7298"/>
        <v>-10.850000000000001</v>
      </c>
      <c r="AC5727" s="53"/>
    </row>
    <row r="5728" spans="1:29" ht="15.75" x14ac:dyDescent="0.25">
      <c r="A5728" s="53">
        <v>7503005</v>
      </c>
      <c r="B5728" s="89" t="s">
        <v>2713</v>
      </c>
      <c r="C5728" s="53" t="s">
        <v>404</v>
      </c>
      <c r="D5728" s="50" t="s">
        <v>975</v>
      </c>
      <c r="E5728" s="48" t="str">
        <f>VLOOKUP('2012 Accountability Database'!A5722,Dems1112!$A$2:$G$1082,6)</f>
        <v>1 (Northwest AR)</v>
      </c>
      <c r="F5728" s="66"/>
      <c r="G5728" s="63" t="s">
        <v>2488</v>
      </c>
      <c r="H5728" s="61" t="str">
        <f t="shared" ref="H5728:I5728" si="7326">IF(H5726="Met","Yes",IF(H5727="Met","Yes","No"))</f>
        <v>No</v>
      </c>
      <c r="I5728" s="61" t="str">
        <f t="shared" si="7326"/>
        <v>No</v>
      </c>
      <c r="J5728" s="55"/>
      <c r="K5728" s="61" t="str">
        <f t="shared" ref="K5728:L5728" si="7327">IF(K5726="Met","Yes",IF(K5727="Met","Yes","No"))</f>
        <v>No</v>
      </c>
      <c r="L5728" s="61" t="str">
        <f t="shared" si="7327"/>
        <v>No</v>
      </c>
      <c r="M5728" s="1" t="s">
        <v>9</v>
      </c>
      <c r="N5728" s="14"/>
      <c r="O5728" s="35" t="s">
        <v>2505</v>
      </c>
      <c r="P5728" s="83" t="str">
        <f t="shared" ref="P5728" si="7328">IF(P5727="X"," ",IF(P5729="X"," ","X"))</f>
        <v xml:space="preserve"> </v>
      </c>
      <c r="Q5728" s="94" t="s">
        <v>2759</v>
      </c>
      <c r="R5728" s="5" t="s">
        <v>6</v>
      </c>
      <c r="S5728" s="1" t="s">
        <v>5</v>
      </c>
      <c r="T5728" s="1" t="s">
        <v>3</v>
      </c>
      <c r="U5728" s="5">
        <v>611</v>
      </c>
      <c r="V5728" s="1">
        <v>86.09</v>
      </c>
      <c r="W5728" s="1">
        <v>90.74</v>
      </c>
      <c r="X5728" s="6">
        <f t="shared" si="7288"/>
        <v>-4.6499999999999915</v>
      </c>
      <c r="Y5728" s="14">
        <v>395</v>
      </c>
      <c r="Z5728" s="1">
        <v>66.58</v>
      </c>
      <c r="AA5728" s="1">
        <v>71.739999999999995</v>
      </c>
      <c r="AB5728" s="72">
        <f t="shared" si="7298"/>
        <v>-5.1599999999999966</v>
      </c>
      <c r="AC5728" s="53"/>
    </row>
    <row r="5729" spans="1:29" x14ac:dyDescent="0.25">
      <c r="A5729" s="54">
        <v>7503005</v>
      </c>
      <c r="B5729" s="90" t="s">
        <v>2713</v>
      </c>
      <c r="C5729" s="54" t="s">
        <v>404</v>
      </c>
      <c r="D5729" s="4"/>
      <c r="E5729" s="4"/>
      <c r="F5729" s="67"/>
      <c r="G5729" s="64"/>
      <c r="H5729" s="43"/>
      <c r="I5729" s="43"/>
      <c r="J5729" s="43"/>
      <c r="K5729" s="43"/>
      <c r="L5729" s="43"/>
      <c r="M5729" s="4" t="s">
        <v>9</v>
      </c>
      <c r="N5729" s="15"/>
      <c r="O5729" s="38" t="s">
        <v>2482</v>
      </c>
      <c r="P5729" s="84" t="str">
        <f>IF(E5723="Achieving School"," ","X")</f>
        <v>X</v>
      </c>
      <c r="Q5729" s="91"/>
      <c r="R5729" s="4" t="s">
        <v>6</v>
      </c>
      <c r="S5729" s="4" t="s">
        <v>5</v>
      </c>
      <c r="T5729" s="4" t="s">
        <v>7</v>
      </c>
      <c r="U5729" s="4">
        <v>499</v>
      </c>
      <c r="V5729" s="4">
        <v>83.17</v>
      </c>
      <c r="W5729" s="4">
        <v>88.68</v>
      </c>
      <c r="X5729" s="7">
        <f t="shared" si="7288"/>
        <v>-5.5100000000000051</v>
      </c>
      <c r="Y5729" s="15">
        <v>317</v>
      </c>
      <c r="Z5729" s="4">
        <v>64.67</v>
      </c>
      <c r="AA5729" s="4">
        <v>72.06</v>
      </c>
      <c r="AB5729" s="73">
        <f t="shared" si="7298"/>
        <v>-7.3900000000000006</v>
      </c>
      <c r="AC5729" s="54"/>
    </row>
    <row r="5730" spans="1:29" x14ac:dyDescent="0.25">
      <c r="A5730" s="1">
        <v>7503007</v>
      </c>
      <c r="B5730" s="87" t="s">
        <v>2713</v>
      </c>
      <c r="C5730" s="55" t="s">
        <v>405</v>
      </c>
      <c r="E5730" s="42"/>
      <c r="F5730" s="65" t="s">
        <v>2483</v>
      </c>
      <c r="G5730" s="62"/>
      <c r="H5730" s="37" t="str">
        <f>IF(V5730&gt;94,"Met",IF(X5730="--","n/a",IF(X5730&gt;=0,"Met","Did Not Meet")))</f>
        <v>Did Not Meet</v>
      </c>
      <c r="I5730" s="37" t="str">
        <f>IF(V5731&gt;94,"Met",IF(X5731="--","n/a",IF(X5731&gt;=0,"Met","Did Not Meet")))</f>
        <v>Did Not Meet</v>
      </c>
      <c r="K5730" s="13" t="str">
        <f>IF(Z5730&gt;94,"Met",IF(AB5730="--","n/a",IF(AB5730&gt;=0,"Met","Did Not Meet")))</f>
        <v>Did Not Meet</v>
      </c>
      <c r="L5730" s="13" t="str">
        <f>IF(Z5731&gt;94,"Met",IF(AB5731="--","n/a",IF(AB5731&gt;=0,"Met","Did Not Meet")))</f>
        <v>Did Not Meet</v>
      </c>
      <c r="M5730" s="1" t="s">
        <v>9</v>
      </c>
      <c r="N5730" s="14" t="s">
        <v>2502</v>
      </c>
      <c r="O5730" s="5"/>
      <c r="P5730" s="44" t="str">
        <f t="shared" ref="P5730" si="7329">IF(H5732="Yes",IF(I5732="Yes","Yes","No"),"No")</f>
        <v>No</v>
      </c>
      <c r="Q5730" s="93"/>
      <c r="R5730" s="5" t="s">
        <v>1</v>
      </c>
      <c r="S5730" s="1" t="s">
        <v>2</v>
      </c>
      <c r="T5730" s="1" t="s">
        <v>3</v>
      </c>
      <c r="U5730" s="5">
        <v>177</v>
      </c>
      <c r="V5730" s="1">
        <v>76.84</v>
      </c>
      <c r="W5730" s="1">
        <v>80.44</v>
      </c>
      <c r="X5730" s="6">
        <f t="shared" si="7288"/>
        <v>-3.5999999999999943</v>
      </c>
      <c r="Y5730" s="14">
        <v>168</v>
      </c>
      <c r="Z5730" s="1">
        <v>76.19</v>
      </c>
      <c r="AA5730" s="1">
        <v>83.96</v>
      </c>
      <c r="AB5730" s="72">
        <f t="shared" si="7298"/>
        <v>-7.769999999999996</v>
      </c>
      <c r="AC5730" s="36"/>
    </row>
    <row r="5731" spans="1:29" ht="15.75" x14ac:dyDescent="0.25">
      <c r="A5731" s="53">
        <v>7503007</v>
      </c>
      <c r="B5731" s="89" t="s">
        <v>2713</v>
      </c>
      <c r="C5731" s="53" t="s">
        <v>405</v>
      </c>
      <c r="D5731" s="49" t="s">
        <v>2498</v>
      </c>
      <c r="E5731" s="34" t="str">
        <f>M5730</f>
        <v>Needs Improvement School</v>
      </c>
      <c r="F5731" s="65" t="s">
        <v>2484</v>
      </c>
      <c r="G5731" s="62"/>
      <c r="H5731" s="13" t="str">
        <f>IF(V5732&gt;94,"Met",IF(X5732="--","n/a",IF(X5732&gt;=0,"Met","Did Not Meet")))</f>
        <v>Did Not Meet</v>
      </c>
      <c r="I5731" s="13" t="str">
        <f>IF(V5733&gt;94,"Met",IF(X5733="--","n/a",IF(X5733&gt;=0,"Met","Did Not Meet")))</f>
        <v>Did Not Meet</v>
      </c>
      <c r="K5731" s="13" t="str">
        <f>IF(Z5732&gt;94,"Met",IF(AB5732="--","n/a",IF(AB5732&gt;=0,"Met","Did Not Meet")))</f>
        <v>Did Not Meet</v>
      </c>
      <c r="L5731" s="13" t="str">
        <f>IF(Z5733&gt;94,"Met",IF(AB5733="--","n/a",IF(AB5733&gt;=0,"Met","Did Not Meet")))</f>
        <v>Did Not Meet</v>
      </c>
      <c r="M5731" s="1" t="s">
        <v>9</v>
      </c>
      <c r="N5731" s="14" t="s">
        <v>2501</v>
      </c>
      <c r="O5731" s="5"/>
      <c r="P5731" s="44" t="str">
        <f t="shared" ref="P5731" si="7330">IF(K5732="Yes",IF(L5732="Yes","Yes","No"),"No")</f>
        <v>No</v>
      </c>
      <c r="Q5731" s="94" t="s">
        <v>2759</v>
      </c>
      <c r="R5731" s="5" t="s">
        <v>1</v>
      </c>
      <c r="S5731" s="1" t="s">
        <v>2</v>
      </c>
      <c r="T5731" s="1" t="s">
        <v>7</v>
      </c>
      <c r="U5731" s="5">
        <v>130</v>
      </c>
      <c r="V5731" s="1">
        <v>69.23</v>
      </c>
      <c r="W5731" s="1">
        <v>75.650000000000006</v>
      </c>
      <c r="X5731" s="6">
        <f t="shared" si="7288"/>
        <v>-6.4200000000000017</v>
      </c>
      <c r="Y5731" s="14">
        <v>121</v>
      </c>
      <c r="Z5731" s="1">
        <v>67.77</v>
      </c>
      <c r="AA5731" s="1">
        <v>80.040000000000006</v>
      </c>
      <c r="AB5731" s="72">
        <f t="shared" si="7298"/>
        <v>-12.27000000000001</v>
      </c>
      <c r="AC5731" s="53"/>
    </row>
    <row r="5732" spans="1:29" ht="15" customHeight="1" x14ac:dyDescent="0.25">
      <c r="A5732" s="53">
        <v>7503007</v>
      </c>
      <c r="B5732" s="89" t="s">
        <v>2713</v>
      </c>
      <c r="C5732" s="53" t="s">
        <v>405</v>
      </c>
      <c r="D5732" s="49" t="s">
        <v>2499</v>
      </c>
      <c r="E5732" s="35" t="str">
        <f>VLOOKUP('2012 Accountability Database'!$A5730,'2011 AYP'!A$2:B$1072,2)</f>
        <v xml:space="preserve"> MS (Met Standards)</v>
      </c>
      <c r="F5732" s="66"/>
      <c r="G5732" s="63" t="s">
        <v>2485</v>
      </c>
      <c r="H5732" s="60" t="str">
        <f t="shared" ref="H5732:I5732" si="7331">IF(H5730="Met","Yes",IF(H5731="Met","Yes","No"))</f>
        <v>No</v>
      </c>
      <c r="I5732" s="60" t="str">
        <f t="shared" si="7331"/>
        <v>No</v>
      </c>
      <c r="J5732" s="42"/>
      <c r="K5732" s="60" t="str">
        <f t="shared" ref="K5732:L5732" si="7332">IF(K5730="Met","Yes",IF(K5731="Met","Yes","No"))</f>
        <v>No</v>
      </c>
      <c r="L5732" s="60" t="str">
        <f t="shared" si="7332"/>
        <v>No</v>
      </c>
      <c r="M5732" s="1" t="s">
        <v>9</v>
      </c>
      <c r="N5732" s="14" t="s">
        <v>2503</v>
      </c>
      <c r="O5732" s="5"/>
      <c r="P5732" s="44" t="str">
        <f t="shared" ref="P5732" si="7333">IF(H5736="Yes",IF(I5736="Yes","Yes","No"),"No")</f>
        <v>Yes</v>
      </c>
      <c r="Q5732" s="108" t="s">
        <v>2758</v>
      </c>
      <c r="R5732" s="5" t="s">
        <v>1</v>
      </c>
      <c r="S5732" s="1" t="s">
        <v>5</v>
      </c>
      <c r="T5732" s="1" t="s">
        <v>3</v>
      </c>
      <c r="U5732" s="5">
        <v>517</v>
      </c>
      <c r="V5732" s="1">
        <v>75.05</v>
      </c>
      <c r="W5732" s="1">
        <v>80.44</v>
      </c>
      <c r="X5732" s="6">
        <f t="shared" si="7288"/>
        <v>-5.3900000000000006</v>
      </c>
      <c r="Y5732" s="14">
        <v>494</v>
      </c>
      <c r="Z5732" s="1">
        <v>77.13</v>
      </c>
      <c r="AA5732" s="1">
        <v>83.96</v>
      </c>
      <c r="AB5732" s="72">
        <f t="shared" si="7298"/>
        <v>-6.8299999999999983</v>
      </c>
      <c r="AC5732" s="53"/>
    </row>
    <row r="5733" spans="1:29" x14ac:dyDescent="0.25">
      <c r="A5733" s="53">
        <v>7503007</v>
      </c>
      <c r="B5733" s="89" t="s">
        <v>2713</v>
      </c>
      <c r="C5733" s="53" t="s">
        <v>405</v>
      </c>
      <c r="D5733" s="49" t="s">
        <v>2507</v>
      </c>
      <c r="E5733" s="47">
        <f>VLOOKUP('2012 Accountability Database'!A5730,Dems1112!$A$2:$G$1082,3)</f>
        <v>0.55000000000000004</v>
      </c>
      <c r="F5733" s="66"/>
      <c r="G5733" s="52"/>
      <c r="M5733" s="1" t="s">
        <v>9</v>
      </c>
      <c r="N5733" s="14" t="s">
        <v>2504</v>
      </c>
      <c r="O5733" s="5"/>
      <c r="P5733" s="44" t="str">
        <f t="shared" ref="P5733" si="7334">IF(K5736="Yes",IF(L5736="Yes","Yes","No"),"No")</f>
        <v>No</v>
      </c>
      <c r="Q5733" s="108"/>
      <c r="R5733" s="5" t="s">
        <v>1</v>
      </c>
      <c r="S5733" s="1" t="s">
        <v>5</v>
      </c>
      <c r="T5733" s="1" t="s">
        <v>7</v>
      </c>
      <c r="U5733" s="5">
        <v>386</v>
      </c>
      <c r="V5733" s="1">
        <v>68.39</v>
      </c>
      <c r="W5733" s="1">
        <v>75.650000000000006</v>
      </c>
      <c r="X5733" s="6">
        <f t="shared" si="7288"/>
        <v>-7.2600000000000051</v>
      </c>
      <c r="Y5733" s="14">
        <v>363</v>
      </c>
      <c r="Z5733" s="1">
        <v>70.8</v>
      </c>
      <c r="AA5733" s="1">
        <v>80.040000000000006</v>
      </c>
      <c r="AB5733" s="72">
        <f t="shared" si="7298"/>
        <v>-9.2400000000000091</v>
      </c>
      <c r="AC5733" s="53"/>
    </row>
    <row r="5734" spans="1:29" x14ac:dyDescent="0.25">
      <c r="A5734" s="53">
        <v>7503007</v>
      </c>
      <c r="B5734" s="89" t="s">
        <v>2713</v>
      </c>
      <c r="C5734" s="53" t="s">
        <v>405</v>
      </c>
      <c r="D5734" s="50" t="s">
        <v>2508</v>
      </c>
      <c r="E5734" s="47">
        <f>VLOOKUP('2012 Accountability Database'!A5730,Dems1112!$A$2:$G$1082,4)</f>
        <v>0.72</v>
      </c>
      <c r="F5734" s="65" t="s">
        <v>2486</v>
      </c>
      <c r="G5734" s="62"/>
      <c r="H5734" s="13" t="str">
        <f>IF(V5734&gt;94,"Met",IF(X5734="--","n/a",IF(X5734&gt;=0,"Met","Did Not Meet")))</f>
        <v>Met</v>
      </c>
      <c r="I5734" s="13" t="str">
        <f>IF(V5735&gt;94,"Met",IF(X5735="--","n/a",IF(X5735&gt;=0,"Met","Did Not Meet")))</f>
        <v>Met</v>
      </c>
      <c r="J5734" s="13"/>
      <c r="K5734" s="13" t="str">
        <f>IF(Z5734&gt;94,"Met",IF(AB5734="--","n/a",IF(AB5734&gt;=0,"Met","Did Not Meet")))</f>
        <v>Did Not Meet</v>
      </c>
      <c r="L5734" s="13" t="str">
        <f>IF(Z5735&gt;94,"Met",IF(AB5735="--","n/a",IF(AB5735&gt;=0,"Met","Did Not Meet")))</f>
        <v>Did Not Meet</v>
      </c>
      <c r="M5734" s="1" t="s">
        <v>9</v>
      </c>
      <c r="N5734" s="68" t="s">
        <v>2497</v>
      </c>
      <c r="O5734" s="35"/>
      <c r="P5734" s="44"/>
      <c r="Q5734" s="108"/>
      <c r="R5734" s="5" t="s">
        <v>6</v>
      </c>
      <c r="S5734" s="1" t="s">
        <v>2</v>
      </c>
      <c r="T5734" s="1" t="s">
        <v>3</v>
      </c>
      <c r="U5734" s="5">
        <v>197</v>
      </c>
      <c r="V5734" s="1">
        <v>83.25</v>
      </c>
      <c r="W5734" s="1">
        <v>81</v>
      </c>
      <c r="X5734" s="9">
        <f t="shared" si="7288"/>
        <v>2.25</v>
      </c>
      <c r="Y5734" s="14">
        <v>169</v>
      </c>
      <c r="Z5734" s="1">
        <v>80.47</v>
      </c>
      <c r="AA5734" s="1">
        <v>80.52</v>
      </c>
      <c r="AB5734" s="72">
        <f t="shared" si="7298"/>
        <v>-4.9999999999997158E-2</v>
      </c>
      <c r="AC5734" s="53"/>
    </row>
    <row r="5735" spans="1:29" x14ac:dyDescent="0.25">
      <c r="A5735" s="53">
        <v>7503007</v>
      </c>
      <c r="B5735" s="89" t="s">
        <v>2713</v>
      </c>
      <c r="C5735" s="53" t="s">
        <v>405</v>
      </c>
      <c r="D5735" s="50" t="s">
        <v>974</v>
      </c>
      <c r="E5735" s="47" t="str">
        <f>VLOOKUP('2012 Accountability Database'!A5730,Dems1112!$A$2:$G$1082,5)</f>
        <v>6-8</v>
      </c>
      <c r="F5735" s="65" t="s">
        <v>2487</v>
      </c>
      <c r="G5735" s="62"/>
      <c r="H5735" s="13" t="str">
        <f>IF(V5736&gt;94,"Met",IF(X5736="--","n/a",IF(X5736&gt;=0,"Met","Did Not Meet")))</f>
        <v>Met</v>
      </c>
      <c r="I5735" s="13" t="str">
        <f>IF(V5737&gt;94,"Met",IF(X5737="--","n/a",IF(X5737&gt;=0,"Met","Did Not Meet")))</f>
        <v>Did Not Meet</v>
      </c>
      <c r="J5735" s="13"/>
      <c r="K5735" s="13" t="str">
        <f>IF(Z5736&gt;94,"Met",IF(AB5736="--","n/a",IF(AB5736&gt;=0,"Met","Did Not Meet")))</f>
        <v>Did Not Meet</v>
      </c>
      <c r="L5735" s="13" t="str">
        <f>IF(Z5737&gt;94,"Met",IF(AB5737="--","n/a",IF(AB5737&gt;=0,"Met","Did Not Meet")))</f>
        <v>Did Not Meet</v>
      </c>
      <c r="M5735" s="1" t="s">
        <v>9</v>
      </c>
      <c r="N5735" s="14"/>
      <c r="O5735" s="35" t="s">
        <v>2506</v>
      </c>
      <c r="P5735" s="83" t="str">
        <f t="shared" ref="P5735" si="7335">IF(P5730="No"," ", IF(P5732="No"," ",IF(P5731="No", " ",IF(P5733="No"," ","X"))))</f>
        <v xml:space="preserve"> </v>
      </c>
      <c r="Q5735" s="108"/>
      <c r="R5735" s="5" t="s">
        <v>6</v>
      </c>
      <c r="S5735" s="1" t="s">
        <v>2</v>
      </c>
      <c r="T5735" s="1" t="s">
        <v>7</v>
      </c>
      <c r="U5735" s="5">
        <v>137</v>
      </c>
      <c r="V5735" s="1">
        <v>77.37</v>
      </c>
      <c r="W5735" s="1">
        <v>75.650000000000006</v>
      </c>
      <c r="X5735" s="9">
        <f t="shared" si="7288"/>
        <v>1.7199999999999989</v>
      </c>
      <c r="Y5735" s="14">
        <v>122</v>
      </c>
      <c r="Z5735" s="1">
        <v>74.59</v>
      </c>
      <c r="AA5735" s="1">
        <v>75.61</v>
      </c>
      <c r="AB5735" s="72">
        <f t="shared" si="7298"/>
        <v>-1.019999999999996</v>
      </c>
      <c r="AC5735" s="53"/>
    </row>
    <row r="5736" spans="1:29" ht="15.75" x14ac:dyDescent="0.25">
      <c r="A5736" s="53">
        <v>7503007</v>
      </c>
      <c r="B5736" s="89" t="s">
        <v>2713</v>
      </c>
      <c r="C5736" s="53" t="s">
        <v>405</v>
      </c>
      <c r="D5736" s="50" t="s">
        <v>975</v>
      </c>
      <c r="E5736" s="48" t="str">
        <f>VLOOKUP('2012 Accountability Database'!A5730,Dems1112!$A$2:$G$1082,6)</f>
        <v>1 (Northwest AR)</v>
      </c>
      <c r="F5736" s="66"/>
      <c r="G5736" s="63" t="s">
        <v>2488</v>
      </c>
      <c r="H5736" s="61" t="str">
        <f t="shared" ref="H5736:I5736" si="7336">IF(H5734="Met","Yes",IF(H5735="Met","Yes","No"))</f>
        <v>Yes</v>
      </c>
      <c r="I5736" s="61" t="str">
        <f t="shared" si="7336"/>
        <v>Yes</v>
      </c>
      <c r="J5736" s="55"/>
      <c r="K5736" s="61" t="str">
        <f t="shared" ref="K5736:L5736" si="7337">IF(K5734="Met","Yes",IF(K5735="Met","Yes","No"))</f>
        <v>No</v>
      </c>
      <c r="L5736" s="61" t="str">
        <f t="shared" si="7337"/>
        <v>No</v>
      </c>
      <c r="M5736" s="1" t="s">
        <v>9</v>
      </c>
      <c r="N5736" s="14"/>
      <c r="O5736" s="35" t="s">
        <v>2505</v>
      </c>
      <c r="P5736" s="83" t="str">
        <f t="shared" ref="P5736" si="7338">IF(P5735="X"," ",IF(P5737="X"," ","X"))</f>
        <v xml:space="preserve"> </v>
      </c>
      <c r="Q5736" s="94" t="s">
        <v>2759</v>
      </c>
      <c r="R5736" s="5" t="s">
        <v>6</v>
      </c>
      <c r="S5736" s="1" t="s">
        <v>5</v>
      </c>
      <c r="T5736" s="1" t="s">
        <v>3</v>
      </c>
      <c r="U5736" s="5">
        <v>539</v>
      </c>
      <c r="V5736" s="1">
        <v>81.45</v>
      </c>
      <c r="W5736" s="1">
        <v>81</v>
      </c>
      <c r="X5736" s="9">
        <f t="shared" si="7288"/>
        <v>0.45000000000000284</v>
      </c>
      <c r="Y5736" s="14">
        <v>498</v>
      </c>
      <c r="Z5736" s="1">
        <v>79.92</v>
      </c>
      <c r="AA5736" s="1">
        <v>80.52</v>
      </c>
      <c r="AB5736" s="72">
        <f t="shared" ref="AB5736:AB5767" si="7339">Z5736-AA5736</f>
        <v>-0.59999999999999432</v>
      </c>
      <c r="AC5736" s="53"/>
    </row>
    <row r="5737" spans="1:29" x14ac:dyDescent="0.25">
      <c r="A5737" s="54">
        <v>7503007</v>
      </c>
      <c r="B5737" s="90" t="s">
        <v>2713</v>
      </c>
      <c r="C5737" s="54" t="s">
        <v>405</v>
      </c>
      <c r="D5737" s="4"/>
      <c r="E5737" s="4"/>
      <c r="F5737" s="67"/>
      <c r="G5737" s="64"/>
      <c r="H5737" s="43"/>
      <c r="I5737" s="43"/>
      <c r="J5737" s="43"/>
      <c r="K5737" s="43"/>
      <c r="L5737" s="43"/>
      <c r="M5737" s="4" t="s">
        <v>9</v>
      </c>
      <c r="N5737" s="15"/>
      <c r="O5737" s="38" t="s">
        <v>2482</v>
      </c>
      <c r="P5737" s="84" t="str">
        <f>IF(E5731="Achieving School"," ","X")</f>
        <v>X</v>
      </c>
      <c r="Q5737" s="91"/>
      <c r="R5737" s="4" t="s">
        <v>6</v>
      </c>
      <c r="S5737" s="4" t="s">
        <v>5</v>
      </c>
      <c r="T5737" s="4" t="s">
        <v>7</v>
      </c>
      <c r="U5737" s="4">
        <v>394</v>
      </c>
      <c r="V5737" s="4">
        <v>75.63</v>
      </c>
      <c r="W5737" s="4">
        <v>75.650000000000006</v>
      </c>
      <c r="X5737" s="7">
        <f t="shared" si="7288"/>
        <v>-2.0000000000010232E-2</v>
      </c>
      <c r="Y5737" s="15">
        <v>367</v>
      </c>
      <c r="Z5737" s="4">
        <v>74.11</v>
      </c>
      <c r="AA5737" s="4">
        <v>75.61</v>
      </c>
      <c r="AB5737" s="73">
        <f t="shared" si="7339"/>
        <v>-1.5</v>
      </c>
      <c r="AC5737" s="54"/>
    </row>
    <row r="5738" spans="1:29" x14ac:dyDescent="0.25">
      <c r="A5738" s="1">
        <v>7504009</v>
      </c>
      <c r="B5738" s="87" t="s">
        <v>2714</v>
      </c>
      <c r="C5738" s="55" t="s">
        <v>406</v>
      </c>
      <c r="E5738" s="42"/>
      <c r="F5738" s="65" t="s">
        <v>2483</v>
      </c>
      <c r="G5738" s="62"/>
      <c r="H5738" s="37" t="str">
        <f>IF(V5738&gt;94,"Met",IF(X5738="--","n/a",IF(X5738&gt;=0,"Met","Did Not Meet")))</f>
        <v>Met</v>
      </c>
      <c r="I5738" s="37" t="str">
        <f>IF(V5739&gt;94,"Met",IF(X5739="--","n/a",IF(X5739&gt;=0,"Met","Did Not Meet")))</f>
        <v>Met</v>
      </c>
      <c r="K5738" s="13" t="str">
        <f>IF(Z5738&gt;94,"Met",IF(AB5738="--","n/a",IF(AB5738&gt;=0,"Met","Did Not Meet")))</f>
        <v>Met</v>
      </c>
      <c r="L5738" s="13" t="str">
        <f>IF(Z5739&gt;94,"Met",IF(AB5739="--","n/a",IF(AB5739&gt;=0,"Met","Did Not Meet")))</f>
        <v>Met</v>
      </c>
      <c r="M5738" s="1" t="s">
        <v>9</v>
      </c>
      <c r="N5738" s="14" t="s">
        <v>2502</v>
      </c>
      <c r="O5738" s="5"/>
      <c r="P5738" s="44" t="str">
        <f t="shared" ref="P5738" si="7340">IF(H5740="Yes",IF(I5740="Yes","Yes","No"),"No")</f>
        <v>Yes</v>
      </c>
      <c r="Q5738" s="93"/>
      <c r="R5738" s="5" t="s">
        <v>1</v>
      </c>
      <c r="S5738" s="1" t="s">
        <v>2</v>
      </c>
      <c r="T5738" s="1" t="s">
        <v>3</v>
      </c>
      <c r="U5738" s="5">
        <v>581</v>
      </c>
      <c r="V5738" s="1">
        <v>84.34</v>
      </c>
      <c r="W5738" s="1">
        <v>80.83</v>
      </c>
      <c r="X5738" s="9">
        <f t="shared" si="7288"/>
        <v>3.5100000000000051</v>
      </c>
      <c r="Y5738" s="14">
        <v>414</v>
      </c>
      <c r="Z5738" s="1">
        <v>89.61</v>
      </c>
      <c r="AA5738" s="1">
        <v>84.52</v>
      </c>
      <c r="AB5738" s="71">
        <f t="shared" si="7339"/>
        <v>5.0900000000000034</v>
      </c>
      <c r="AC5738" s="36"/>
    </row>
    <row r="5739" spans="1:29" ht="15.75" x14ac:dyDescent="0.25">
      <c r="A5739" s="53">
        <v>7504009</v>
      </c>
      <c r="B5739" s="89" t="s">
        <v>2714</v>
      </c>
      <c r="C5739" s="53" t="s">
        <v>406</v>
      </c>
      <c r="D5739" s="49" t="s">
        <v>2498</v>
      </c>
      <c r="E5739" s="34" t="str">
        <f>M5738</f>
        <v>Needs Improvement School</v>
      </c>
      <c r="F5739" s="65" t="s">
        <v>2484</v>
      </c>
      <c r="G5739" s="62"/>
      <c r="H5739" s="13" t="str">
        <f>IF(V5740&gt;94,"Met",IF(X5740="--","n/a",IF(X5740&gt;=0,"Met","Did Not Meet")))</f>
        <v>Met</v>
      </c>
      <c r="I5739" s="13" t="str">
        <f>IF(V5741&gt;94,"Met",IF(X5741="--","n/a",IF(X5741&gt;=0,"Met","Did Not Meet")))</f>
        <v>Met</v>
      </c>
      <c r="K5739" s="13" t="str">
        <f>IF(Z5740&gt;94,"Met",IF(AB5740="--","n/a",IF(AB5740&gt;=0,"Met","Did Not Meet")))</f>
        <v>Met</v>
      </c>
      <c r="L5739" s="13" t="str">
        <f>IF(Z5741&gt;94,"Met",IF(AB5741="--","n/a",IF(AB5741&gt;=0,"Met","Did Not Meet")))</f>
        <v>Met</v>
      </c>
      <c r="M5739" s="1" t="s">
        <v>9</v>
      </c>
      <c r="N5739" s="14" t="s">
        <v>2501</v>
      </c>
      <c r="O5739" s="5"/>
      <c r="P5739" s="44" t="str">
        <f t="shared" ref="P5739" si="7341">IF(K5740="Yes",IF(L5740="Yes","Yes","No"),"No")</f>
        <v>Yes</v>
      </c>
      <c r="Q5739" s="94" t="s">
        <v>2759</v>
      </c>
      <c r="R5739" s="5" t="s">
        <v>1</v>
      </c>
      <c r="S5739" s="1" t="s">
        <v>2</v>
      </c>
      <c r="T5739" s="1" t="s">
        <v>7</v>
      </c>
      <c r="U5739" s="5">
        <v>447</v>
      </c>
      <c r="V5739" s="1">
        <v>81.430000000000007</v>
      </c>
      <c r="W5739" s="1">
        <v>76.83</v>
      </c>
      <c r="X5739" s="9">
        <f t="shared" si="7288"/>
        <v>4.6000000000000085</v>
      </c>
      <c r="Y5739" s="14">
        <v>320</v>
      </c>
      <c r="Z5739" s="1">
        <v>88.13</v>
      </c>
      <c r="AA5739" s="1">
        <v>81.87</v>
      </c>
      <c r="AB5739" s="71">
        <f t="shared" si="7339"/>
        <v>6.2599999999999909</v>
      </c>
      <c r="AC5739" s="53"/>
    </row>
    <row r="5740" spans="1:29" ht="15" customHeight="1" x14ac:dyDescent="0.25">
      <c r="A5740" s="53">
        <v>7504009</v>
      </c>
      <c r="B5740" s="89" t="s">
        <v>2714</v>
      </c>
      <c r="C5740" s="53" t="s">
        <v>406</v>
      </c>
      <c r="D5740" s="49" t="s">
        <v>2499</v>
      </c>
      <c r="E5740" s="35" t="str">
        <f>VLOOKUP('2012 Accountability Database'!$A5738,'2011 AYP'!A$2:B$1072,2)</f>
        <v>SI_4 (School Improvement Year 4)</v>
      </c>
      <c r="F5740" s="66"/>
      <c r="G5740" s="63" t="s">
        <v>2485</v>
      </c>
      <c r="H5740" s="60" t="str">
        <f t="shared" ref="H5740:I5740" si="7342">IF(H5738="Met","Yes",IF(H5739="Met","Yes","No"))</f>
        <v>Yes</v>
      </c>
      <c r="I5740" s="60" t="str">
        <f t="shared" si="7342"/>
        <v>Yes</v>
      </c>
      <c r="J5740" s="42"/>
      <c r="K5740" s="60" t="str">
        <f t="shared" ref="K5740:L5740" si="7343">IF(K5738="Met","Yes",IF(K5739="Met","Yes","No"))</f>
        <v>Yes</v>
      </c>
      <c r="L5740" s="60" t="str">
        <f t="shared" si="7343"/>
        <v>Yes</v>
      </c>
      <c r="M5740" s="1" t="s">
        <v>9</v>
      </c>
      <c r="N5740" s="14" t="s">
        <v>2503</v>
      </c>
      <c r="O5740" s="5"/>
      <c r="P5740" s="44" t="str">
        <f t="shared" ref="P5740" si="7344">IF(H5744="Yes",IF(I5744="Yes","Yes","No"),"No")</f>
        <v>No</v>
      </c>
      <c r="Q5740" s="108" t="s">
        <v>2758</v>
      </c>
      <c r="R5740" s="5" t="s">
        <v>1</v>
      </c>
      <c r="S5740" s="1" t="s">
        <v>5</v>
      </c>
      <c r="T5740" s="1" t="s">
        <v>3</v>
      </c>
      <c r="U5740" s="5">
        <v>1682</v>
      </c>
      <c r="V5740" s="1">
        <v>81.03</v>
      </c>
      <c r="W5740" s="1">
        <v>80.83</v>
      </c>
      <c r="X5740" s="9">
        <f t="shared" si="7288"/>
        <v>0.20000000000000284</v>
      </c>
      <c r="Y5740" s="14">
        <v>1163</v>
      </c>
      <c r="Z5740" s="1">
        <v>85.81</v>
      </c>
      <c r="AA5740" s="1">
        <v>84.52</v>
      </c>
      <c r="AB5740" s="71">
        <f t="shared" si="7339"/>
        <v>1.2900000000000063</v>
      </c>
      <c r="AC5740" s="53"/>
    </row>
    <row r="5741" spans="1:29" x14ac:dyDescent="0.25">
      <c r="A5741" s="53">
        <v>7504009</v>
      </c>
      <c r="B5741" s="89" t="s">
        <v>2714</v>
      </c>
      <c r="C5741" s="53" t="s">
        <v>406</v>
      </c>
      <c r="D5741" s="49" t="s">
        <v>2507</v>
      </c>
      <c r="E5741" s="47">
        <f>VLOOKUP('2012 Accountability Database'!A5738,Dems1112!$A$2:$G$1082,3)</f>
        <v>0.34</v>
      </c>
      <c r="F5741" s="66"/>
      <c r="G5741" s="52"/>
      <c r="M5741" s="1" t="s">
        <v>9</v>
      </c>
      <c r="N5741" s="14" t="s">
        <v>2504</v>
      </c>
      <c r="O5741" s="5"/>
      <c r="P5741" s="44" t="str">
        <f t="shared" ref="P5741" si="7345">IF(K5744="Yes",IF(L5744="Yes","Yes","No"),"No")</f>
        <v>No</v>
      </c>
      <c r="Q5741" s="108"/>
      <c r="R5741" s="5" t="s">
        <v>1</v>
      </c>
      <c r="S5741" s="1" t="s">
        <v>5</v>
      </c>
      <c r="T5741" s="1" t="s">
        <v>7</v>
      </c>
      <c r="U5741" s="5">
        <v>1275</v>
      </c>
      <c r="V5741" s="1">
        <v>77.02</v>
      </c>
      <c r="W5741" s="1">
        <v>76.83</v>
      </c>
      <c r="X5741" s="9">
        <f t="shared" si="7288"/>
        <v>0.18999999999999773</v>
      </c>
      <c r="Y5741" s="14">
        <v>859</v>
      </c>
      <c r="Z5741" s="1">
        <v>83.59</v>
      </c>
      <c r="AA5741" s="1">
        <v>81.87</v>
      </c>
      <c r="AB5741" s="71">
        <f t="shared" si="7339"/>
        <v>1.7199999999999989</v>
      </c>
      <c r="AC5741" s="53"/>
    </row>
    <row r="5742" spans="1:29" x14ac:dyDescent="0.25">
      <c r="A5742" s="53">
        <v>7504009</v>
      </c>
      <c r="B5742" s="89" t="s">
        <v>2714</v>
      </c>
      <c r="C5742" s="53" t="s">
        <v>406</v>
      </c>
      <c r="D5742" s="50" t="s">
        <v>2508</v>
      </c>
      <c r="E5742" s="47">
        <f>VLOOKUP('2012 Accountability Database'!A5738,Dems1112!$A$2:$G$1082,4)</f>
        <v>0.73</v>
      </c>
      <c r="F5742" s="65" t="s">
        <v>2486</v>
      </c>
      <c r="G5742" s="62"/>
      <c r="H5742" s="13" t="str">
        <f>IF(V5742&gt;94,"Met",IF(X5742="--","n/a",IF(X5742&gt;=0,"Met","Did Not Meet")))</f>
        <v>Did Not Meet</v>
      </c>
      <c r="I5742" s="13" t="str">
        <f>IF(V5743&gt;94,"Met",IF(X5743="--","n/a",IF(X5743&gt;=0,"Met","Did Not Meet")))</f>
        <v>Did Not Meet</v>
      </c>
      <c r="J5742" s="13"/>
      <c r="K5742" s="13" t="str">
        <f>IF(Z5742&gt;94,"Met",IF(AB5742="--","n/a",IF(AB5742&gt;=0,"Met","Did Not Meet")))</f>
        <v>Did Not Meet</v>
      </c>
      <c r="L5742" s="13" t="str">
        <f>IF(Z5743&gt;94,"Met",IF(AB5743="--","n/a",IF(AB5743&gt;=0,"Met","Did Not Meet")))</f>
        <v>Did Not Meet</v>
      </c>
      <c r="M5742" s="5" t="s">
        <v>9</v>
      </c>
      <c r="N5742" s="68" t="s">
        <v>2497</v>
      </c>
      <c r="O5742" s="35"/>
      <c r="P5742" s="44"/>
      <c r="Q5742" s="108"/>
      <c r="R5742" s="5" t="s">
        <v>6</v>
      </c>
      <c r="S5742" s="5" t="s">
        <v>2</v>
      </c>
      <c r="T5742" s="5" t="s">
        <v>3</v>
      </c>
      <c r="U5742" s="5">
        <v>581</v>
      </c>
      <c r="V5742" s="5">
        <v>82.96</v>
      </c>
      <c r="W5742" s="5">
        <v>85.37</v>
      </c>
      <c r="X5742" s="8">
        <f t="shared" si="7288"/>
        <v>-2.4100000000000108</v>
      </c>
      <c r="Y5742" s="14">
        <v>414</v>
      </c>
      <c r="Z5742" s="5">
        <v>65.459999999999994</v>
      </c>
      <c r="AA5742" s="5">
        <v>71.89</v>
      </c>
      <c r="AB5742" s="72">
        <f t="shared" si="7339"/>
        <v>-6.4300000000000068</v>
      </c>
      <c r="AC5742" s="53"/>
    </row>
    <row r="5743" spans="1:29" x14ac:dyDescent="0.25">
      <c r="A5743" s="53">
        <v>7504009</v>
      </c>
      <c r="B5743" s="89" t="s">
        <v>2714</v>
      </c>
      <c r="C5743" s="53" t="s">
        <v>406</v>
      </c>
      <c r="D5743" s="50" t="s">
        <v>974</v>
      </c>
      <c r="E5743" s="47" t="str">
        <f>VLOOKUP('2012 Accountability Database'!A5738,Dems1112!$A$2:$G$1082,5)</f>
        <v>3-6</v>
      </c>
      <c r="F5743" s="65" t="s">
        <v>2487</v>
      </c>
      <c r="G5743" s="62"/>
      <c r="H5743" s="13" t="str">
        <f>IF(V5744&gt;94,"Met",IF(X5744="--","n/a",IF(X5744&gt;=0,"Met","Did Not Meet")))</f>
        <v>Did Not Meet</v>
      </c>
      <c r="I5743" s="13" t="str">
        <f>IF(V5745&gt;94,"Met",IF(X5745="--","n/a",IF(X5745&gt;=0,"Met","Did Not Meet")))</f>
        <v>Did Not Meet</v>
      </c>
      <c r="J5743" s="13"/>
      <c r="K5743" s="13" t="str">
        <f>IF(Z5744&gt;94,"Met",IF(AB5744="--","n/a",IF(AB5744&gt;=0,"Met","Did Not Meet")))</f>
        <v>Did Not Meet</v>
      </c>
      <c r="L5743" s="13" t="str">
        <f>IF(Z5745&gt;94,"Met",IF(AB5745="--","n/a",IF(AB5745&gt;=0,"Met","Did Not Meet")))</f>
        <v>Did Not Meet</v>
      </c>
      <c r="M5743" s="1" t="s">
        <v>9</v>
      </c>
      <c r="N5743" s="14"/>
      <c r="O5743" s="35" t="s">
        <v>2506</v>
      </c>
      <c r="P5743" s="83" t="str">
        <f t="shared" ref="P5743" si="7346">IF(P5738="No"," ", IF(P5740="No"," ",IF(P5739="No", " ",IF(P5741="No"," ","X"))))</f>
        <v xml:space="preserve"> </v>
      </c>
      <c r="Q5743" s="108"/>
      <c r="R5743" s="5" t="s">
        <v>6</v>
      </c>
      <c r="S5743" s="1" t="s">
        <v>2</v>
      </c>
      <c r="T5743" s="1" t="s">
        <v>7</v>
      </c>
      <c r="U5743" s="5">
        <v>447</v>
      </c>
      <c r="V5743" s="1">
        <v>79.19</v>
      </c>
      <c r="W5743" s="1">
        <v>81.88</v>
      </c>
      <c r="X5743" s="6">
        <f t="shared" si="7288"/>
        <v>-2.6899999999999977</v>
      </c>
      <c r="Y5743" s="14">
        <v>320</v>
      </c>
      <c r="Z5743" s="1">
        <v>60.94</v>
      </c>
      <c r="AA5743" s="1">
        <v>67.67</v>
      </c>
      <c r="AB5743" s="72">
        <f t="shared" si="7339"/>
        <v>-6.730000000000004</v>
      </c>
      <c r="AC5743" s="53"/>
    </row>
    <row r="5744" spans="1:29" ht="15.75" x14ac:dyDescent="0.25">
      <c r="A5744" s="53">
        <v>7504009</v>
      </c>
      <c r="B5744" s="89" t="s">
        <v>2714</v>
      </c>
      <c r="C5744" s="53" t="s">
        <v>406</v>
      </c>
      <c r="D5744" s="50" t="s">
        <v>975</v>
      </c>
      <c r="E5744" s="48" t="str">
        <f>VLOOKUP('2012 Accountability Database'!A5738,Dems1112!$A$2:$G$1082,6)</f>
        <v>1 (Northwest AR)</v>
      </c>
      <c r="F5744" s="66"/>
      <c r="G5744" s="63" t="s">
        <v>2488</v>
      </c>
      <c r="H5744" s="61" t="str">
        <f t="shared" ref="H5744:I5744" si="7347">IF(H5742="Met","Yes",IF(H5743="Met","Yes","No"))</f>
        <v>No</v>
      </c>
      <c r="I5744" s="61" t="str">
        <f t="shared" si="7347"/>
        <v>No</v>
      </c>
      <c r="J5744" s="55"/>
      <c r="K5744" s="61" t="str">
        <f t="shared" ref="K5744:L5744" si="7348">IF(K5742="Met","Yes",IF(K5743="Met","Yes","No"))</f>
        <v>No</v>
      </c>
      <c r="L5744" s="61" t="str">
        <f t="shared" si="7348"/>
        <v>No</v>
      </c>
      <c r="M5744" s="1" t="s">
        <v>9</v>
      </c>
      <c r="N5744" s="14"/>
      <c r="O5744" s="35" t="s">
        <v>2505</v>
      </c>
      <c r="P5744" s="83" t="str">
        <f t="shared" ref="P5744" si="7349">IF(P5743="X"," ",IF(P5745="X"," ","X"))</f>
        <v xml:space="preserve"> </v>
      </c>
      <c r="Q5744" s="94" t="s">
        <v>2759</v>
      </c>
      <c r="R5744" s="5" t="s">
        <v>6</v>
      </c>
      <c r="S5744" s="1" t="s">
        <v>5</v>
      </c>
      <c r="T5744" s="1" t="s">
        <v>3</v>
      </c>
      <c r="U5744" s="5">
        <v>1683</v>
      </c>
      <c r="V5744" s="1">
        <v>84.08</v>
      </c>
      <c r="W5744" s="1">
        <v>85.37</v>
      </c>
      <c r="X5744" s="6">
        <f t="shared" si="7288"/>
        <v>-1.2900000000000063</v>
      </c>
      <c r="Y5744" s="14">
        <v>1167</v>
      </c>
      <c r="Z5744" s="1">
        <v>70.52</v>
      </c>
      <c r="AA5744" s="1">
        <v>71.89</v>
      </c>
      <c r="AB5744" s="72">
        <f t="shared" si="7339"/>
        <v>-1.3700000000000045</v>
      </c>
      <c r="AC5744" s="53"/>
    </row>
    <row r="5745" spans="1:29" x14ac:dyDescent="0.25">
      <c r="A5745" s="54">
        <v>7504009</v>
      </c>
      <c r="B5745" s="90" t="s">
        <v>2714</v>
      </c>
      <c r="C5745" s="54" t="s">
        <v>406</v>
      </c>
      <c r="D5745" s="4"/>
      <c r="E5745" s="4"/>
      <c r="F5745" s="67"/>
      <c r="G5745" s="64"/>
      <c r="H5745" s="43"/>
      <c r="I5745" s="43"/>
      <c r="J5745" s="43"/>
      <c r="K5745" s="43"/>
      <c r="L5745" s="43"/>
      <c r="M5745" s="4" t="s">
        <v>9</v>
      </c>
      <c r="N5745" s="15"/>
      <c r="O5745" s="38" t="s">
        <v>2482</v>
      </c>
      <c r="P5745" s="84" t="str">
        <f>IF(E5739="Achieving School"," ","X")</f>
        <v>X</v>
      </c>
      <c r="Q5745" s="91"/>
      <c r="R5745" s="4" t="s">
        <v>6</v>
      </c>
      <c r="S5745" s="4" t="s">
        <v>5</v>
      </c>
      <c r="T5745" s="4" t="s">
        <v>7</v>
      </c>
      <c r="U5745" s="4">
        <v>1276</v>
      </c>
      <c r="V5745" s="4">
        <v>80.56</v>
      </c>
      <c r="W5745" s="4">
        <v>81.88</v>
      </c>
      <c r="X5745" s="7">
        <f t="shared" si="7288"/>
        <v>-1.3199999999999932</v>
      </c>
      <c r="Y5745" s="15">
        <v>863</v>
      </c>
      <c r="Z5745" s="4">
        <v>66.28</v>
      </c>
      <c r="AA5745" s="4">
        <v>67.67</v>
      </c>
      <c r="AB5745" s="73">
        <f t="shared" si="7339"/>
        <v>-1.3900000000000006</v>
      </c>
      <c r="AC5745" s="54"/>
    </row>
    <row r="5746" spans="1:29" x14ac:dyDescent="0.25">
      <c r="A5746" s="1">
        <v>7504010</v>
      </c>
      <c r="B5746" s="87" t="s">
        <v>2714</v>
      </c>
      <c r="C5746" s="55" t="s">
        <v>407</v>
      </c>
      <c r="E5746" s="42"/>
      <c r="F5746" s="65" t="s">
        <v>2483</v>
      </c>
      <c r="G5746" s="62"/>
      <c r="H5746" s="37" t="str">
        <f>IF(V5746&gt;94,"Met",IF(X5746="--","n/a",IF(X5746&gt;=0,"Met","Did Not Meet")))</f>
        <v>Met</v>
      </c>
      <c r="I5746" s="37" t="str">
        <f>IF(V5747&gt;94,"Met",IF(X5747="--","n/a",IF(X5747&gt;=0,"Met","Did Not Meet")))</f>
        <v>Met</v>
      </c>
      <c r="K5746" s="13" t="str">
        <f>IF(Z5746&gt;94,"Met",IF(AB5746="--","n/a",IF(AB5746&gt;=0,"Met","Did Not Meet")))</f>
        <v>Met</v>
      </c>
      <c r="L5746" s="13" t="str">
        <f>IF(Z5747&gt;94,"Met",IF(AB5747="--","n/a",IF(AB5747&gt;=0,"Met","Did Not Meet")))</f>
        <v>Met</v>
      </c>
      <c r="M5746" s="5" t="s">
        <v>4</v>
      </c>
      <c r="N5746" s="14" t="s">
        <v>2502</v>
      </c>
      <c r="O5746" s="5"/>
      <c r="P5746" s="44" t="str">
        <f t="shared" ref="P5746" si="7350">IF(H5748="Yes",IF(I5748="Yes","Yes","No"),"No")</f>
        <v>Yes</v>
      </c>
      <c r="Q5746" s="93"/>
      <c r="R5746" s="5" t="s">
        <v>1</v>
      </c>
      <c r="S5746" s="5" t="s">
        <v>2</v>
      </c>
      <c r="T5746" s="5" t="s">
        <v>3</v>
      </c>
      <c r="U5746" s="5">
        <v>264</v>
      </c>
      <c r="V5746" s="5">
        <v>84.09</v>
      </c>
      <c r="W5746" s="5">
        <v>81.599999999999994</v>
      </c>
      <c r="X5746" s="11">
        <f t="shared" si="7288"/>
        <v>2.4900000000000091</v>
      </c>
      <c r="Y5746" s="14">
        <v>250</v>
      </c>
      <c r="Z5746" s="5">
        <v>87.2</v>
      </c>
      <c r="AA5746" s="5">
        <v>84.66</v>
      </c>
      <c r="AB5746" s="71">
        <f t="shared" si="7339"/>
        <v>2.5400000000000063</v>
      </c>
      <c r="AC5746" s="36"/>
    </row>
    <row r="5747" spans="1:29" ht="15.75" x14ac:dyDescent="0.25">
      <c r="A5747" s="53">
        <v>7504010</v>
      </c>
      <c r="B5747" s="89" t="s">
        <v>2714</v>
      </c>
      <c r="C5747" s="53" t="s">
        <v>407</v>
      </c>
      <c r="D5747" s="49" t="s">
        <v>2498</v>
      </c>
      <c r="E5747" s="34" t="str">
        <f>M5746</f>
        <v>Achieving School</v>
      </c>
      <c r="F5747" s="65" t="s">
        <v>2484</v>
      </c>
      <c r="G5747" s="62"/>
      <c r="H5747" s="13" t="str">
        <f>IF(V5748&gt;94,"Met",IF(X5748="--","n/a",IF(X5748&gt;=0,"Met","Did Not Meet")))</f>
        <v>Did Not Meet</v>
      </c>
      <c r="I5747" s="13" t="str">
        <f>IF(V5749&gt;94,"Met",IF(X5749="--","n/a",IF(X5749&gt;=0,"Met","Did Not Meet")))</f>
        <v>Did Not Meet</v>
      </c>
      <c r="K5747" s="13" t="str">
        <f>IF(Z5748&gt;94,"Met",IF(AB5748="--","n/a",IF(AB5748&gt;=0,"Met","Did Not Meet")))</f>
        <v>Did Not Meet</v>
      </c>
      <c r="L5747" s="13" t="str">
        <f>IF(Z5749&gt;94,"Met",IF(AB5749="--","n/a",IF(AB5749&gt;=0,"Met","Did Not Meet")))</f>
        <v>Did Not Meet</v>
      </c>
      <c r="M5747" s="1" t="s">
        <v>4</v>
      </c>
      <c r="N5747" s="14" t="s">
        <v>2501</v>
      </c>
      <c r="O5747" s="5"/>
      <c r="P5747" s="44" t="str">
        <f t="shared" ref="P5747" si="7351">IF(K5748="Yes",IF(L5748="Yes","Yes","No"),"No")</f>
        <v>Yes</v>
      </c>
      <c r="Q5747" s="94" t="s">
        <v>2759</v>
      </c>
      <c r="R5747" s="5" t="s">
        <v>1</v>
      </c>
      <c r="S5747" s="1" t="s">
        <v>2</v>
      </c>
      <c r="T5747" s="1" t="s">
        <v>7</v>
      </c>
      <c r="U5747" s="5">
        <v>178</v>
      </c>
      <c r="V5747" s="1">
        <v>76.97</v>
      </c>
      <c r="W5747" s="1">
        <v>74.28</v>
      </c>
      <c r="X5747" s="9">
        <f t="shared" si="7288"/>
        <v>2.6899999999999977</v>
      </c>
      <c r="Y5747" s="14">
        <v>165</v>
      </c>
      <c r="Z5747" s="1">
        <v>81.209999999999994</v>
      </c>
      <c r="AA5747" s="1">
        <v>78.459999999999994</v>
      </c>
      <c r="AB5747" s="71">
        <f t="shared" si="7339"/>
        <v>2.75</v>
      </c>
      <c r="AC5747" s="53"/>
    </row>
    <row r="5748" spans="1:29" ht="15" customHeight="1" x14ac:dyDescent="0.25">
      <c r="A5748" s="53">
        <v>7504010</v>
      </c>
      <c r="B5748" s="89" t="s">
        <v>2714</v>
      </c>
      <c r="C5748" s="53" t="s">
        <v>407</v>
      </c>
      <c r="D5748" s="49" t="s">
        <v>2499</v>
      </c>
      <c r="E5748" s="35" t="str">
        <f>VLOOKUP('2012 Accountability Database'!$A5746,'2011 AYP'!A$2:B$1072,2)</f>
        <v>SI_1 (School Improvement Year 1)</v>
      </c>
      <c r="F5748" s="66"/>
      <c r="G5748" s="63" t="s">
        <v>2485</v>
      </c>
      <c r="H5748" s="60" t="str">
        <f t="shared" ref="H5748:I5748" si="7352">IF(H5746="Met","Yes",IF(H5747="Met","Yes","No"))</f>
        <v>Yes</v>
      </c>
      <c r="I5748" s="60" t="str">
        <f t="shared" si="7352"/>
        <v>Yes</v>
      </c>
      <c r="J5748" s="42"/>
      <c r="K5748" s="60" t="str">
        <f t="shared" ref="K5748:L5748" si="7353">IF(K5746="Met","Yes",IF(K5747="Met","Yes","No"))</f>
        <v>Yes</v>
      </c>
      <c r="L5748" s="60" t="str">
        <f t="shared" si="7353"/>
        <v>Yes</v>
      </c>
      <c r="M5748" s="5" t="s">
        <v>4</v>
      </c>
      <c r="N5748" s="14" t="s">
        <v>2503</v>
      </c>
      <c r="O5748" s="5"/>
      <c r="P5748" s="44" t="str">
        <f t="shared" ref="P5748" si="7354">IF(H5752="Yes",IF(I5752="Yes","Yes","No"),"No")</f>
        <v>Yes</v>
      </c>
      <c r="Q5748" s="108" t="s">
        <v>2758</v>
      </c>
      <c r="R5748" s="5" t="s">
        <v>1</v>
      </c>
      <c r="S5748" s="5" t="s">
        <v>5</v>
      </c>
      <c r="T5748" s="5" t="s">
        <v>3</v>
      </c>
      <c r="U5748" s="5">
        <v>847</v>
      </c>
      <c r="V5748" s="5">
        <v>80.05</v>
      </c>
      <c r="W5748" s="5">
        <v>81.599999999999994</v>
      </c>
      <c r="X5748" s="8">
        <f t="shared" si="7288"/>
        <v>-1.5499999999999972</v>
      </c>
      <c r="Y5748" s="14">
        <v>808</v>
      </c>
      <c r="Z5748" s="5">
        <v>83.66</v>
      </c>
      <c r="AA5748" s="5">
        <v>84.66</v>
      </c>
      <c r="AB5748" s="72">
        <f t="shared" si="7339"/>
        <v>-1</v>
      </c>
      <c r="AC5748" s="53"/>
    </row>
    <row r="5749" spans="1:29" x14ac:dyDescent="0.25">
      <c r="A5749" s="53">
        <v>7504010</v>
      </c>
      <c r="B5749" s="89" t="s">
        <v>2714</v>
      </c>
      <c r="C5749" s="53" t="s">
        <v>407</v>
      </c>
      <c r="D5749" s="49" t="s">
        <v>2507</v>
      </c>
      <c r="E5749" s="47">
        <f>VLOOKUP('2012 Accountability Database'!A5746,Dems1112!$A$2:$G$1082,3)</f>
        <v>0.33</v>
      </c>
      <c r="F5749" s="66"/>
      <c r="G5749" s="52"/>
      <c r="M5749" s="1" t="s">
        <v>4</v>
      </c>
      <c r="N5749" s="14" t="s">
        <v>2504</v>
      </c>
      <c r="O5749" s="5"/>
      <c r="P5749" s="44" t="str">
        <f t="shared" ref="P5749" si="7355">IF(K5752="Yes",IF(L5752="Yes","Yes","No"),"No")</f>
        <v>Yes</v>
      </c>
      <c r="Q5749" s="108"/>
      <c r="R5749" s="5" t="s">
        <v>1</v>
      </c>
      <c r="S5749" s="1" t="s">
        <v>5</v>
      </c>
      <c r="T5749" s="1" t="s">
        <v>7</v>
      </c>
      <c r="U5749" s="5">
        <v>577</v>
      </c>
      <c r="V5749" s="1">
        <v>72.790000000000006</v>
      </c>
      <c r="W5749" s="1">
        <v>74.28</v>
      </c>
      <c r="X5749" s="6">
        <f t="shared" si="7288"/>
        <v>-1.4899999999999949</v>
      </c>
      <c r="Y5749" s="14">
        <v>539</v>
      </c>
      <c r="Z5749" s="1">
        <v>77.37</v>
      </c>
      <c r="AA5749" s="1">
        <v>78.459999999999994</v>
      </c>
      <c r="AB5749" s="72">
        <f t="shared" si="7339"/>
        <v>-1.0899999999999892</v>
      </c>
      <c r="AC5749" s="53"/>
    </row>
    <row r="5750" spans="1:29" x14ac:dyDescent="0.25">
      <c r="A5750" s="53">
        <v>7504010</v>
      </c>
      <c r="B5750" s="89" t="s">
        <v>2714</v>
      </c>
      <c r="C5750" s="53" t="s">
        <v>407</v>
      </c>
      <c r="D5750" s="50" t="s">
        <v>2508</v>
      </c>
      <c r="E5750" s="47">
        <f>VLOOKUP('2012 Accountability Database'!A5746,Dems1112!$A$2:$G$1082,4)</f>
        <v>0.64</v>
      </c>
      <c r="F5750" s="65" t="s">
        <v>2486</v>
      </c>
      <c r="G5750" s="62"/>
      <c r="H5750" s="13" t="str">
        <f>IF(V5750&gt;94,"Met",IF(X5750="--","n/a",IF(X5750&gt;=0,"Met","Did Not Meet")))</f>
        <v>Met</v>
      </c>
      <c r="I5750" s="13" t="str">
        <f>IF(V5751&gt;94,"Met",IF(X5751="--","n/a",IF(X5751&gt;=0,"Met","Did Not Meet")))</f>
        <v>Met</v>
      </c>
      <c r="J5750" s="13"/>
      <c r="K5750" s="13" t="str">
        <f>IF(Z5750&gt;94,"Met",IF(AB5750="--","n/a",IF(AB5750&gt;=0,"Met","Did Not Meet")))</f>
        <v>Met</v>
      </c>
      <c r="L5750" s="13" t="str">
        <f>IF(Z5751&gt;94,"Met",IF(AB5751="--","n/a",IF(AB5751&gt;=0,"Met","Did Not Meet")))</f>
        <v>Met</v>
      </c>
      <c r="M5750" s="1" t="s">
        <v>4</v>
      </c>
      <c r="N5750" s="68" t="s">
        <v>2497</v>
      </c>
      <c r="O5750" s="35"/>
      <c r="P5750" s="44"/>
      <c r="Q5750" s="108"/>
      <c r="R5750" s="5" t="s">
        <v>6</v>
      </c>
      <c r="S5750" s="1" t="s">
        <v>2</v>
      </c>
      <c r="T5750" s="1" t="s">
        <v>3</v>
      </c>
      <c r="U5750" s="5">
        <v>286</v>
      </c>
      <c r="V5750" s="1">
        <v>82.17</v>
      </c>
      <c r="W5750" s="1">
        <v>77.599999999999994</v>
      </c>
      <c r="X5750" s="9">
        <f t="shared" si="7288"/>
        <v>4.5700000000000074</v>
      </c>
      <c r="Y5750" s="14">
        <v>252</v>
      </c>
      <c r="Z5750" s="1">
        <v>80.95</v>
      </c>
      <c r="AA5750" s="1">
        <v>77.819999999999993</v>
      </c>
      <c r="AB5750" s="71">
        <f t="shared" si="7339"/>
        <v>3.1300000000000097</v>
      </c>
      <c r="AC5750" s="53"/>
    </row>
    <row r="5751" spans="1:29" x14ac:dyDescent="0.25">
      <c r="A5751" s="53">
        <v>7504010</v>
      </c>
      <c r="B5751" s="89" t="s">
        <v>2714</v>
      </c>
      <c r="C5751" s="53" t="s">
        <v>407</v>
      </c>
      <c r="D5751" s="50" t="s">
        <v>974</v>
      </c>
      <c r="E5751" s="47" t="str">
        <f>VLOOKUP('2012 Accountability Database'!A5746,Dems1112!$A$2:$G$1082,5)</f>
        <v>7-8</v>
      </c>
      <c r="F5751" s="65" t="s">
        <v>2487</v>
      </c>
      <c r="G5751" s="62"/>
      <c r="H5751" s="13" t="str">
        <f>IF(V5752&gt;94,"Met",IF(X5752="--","n/a",IF(X5752&gt;=0,"Met","Did Not Meet")))</f>
        <v>Met</v>
      </c>
      <c r="I5751" s="13" t="str">
        <f>IF(V5753&gt;94,"Met",IF(X5753="--","n/a",IF(X5753&gt;=0,"Met","Did Not Meet")))</f>
        <v>Met</v>
      </c>
      <c r="J5751" s="13"/>
      <c r="K5751" s="13" t="str">
        <f>IF(Z5752&gt;94,"Met",IF(AB5752="--","n/a",IF(AB5752&gt;=0,"Met","Did Not Meet")))</f>
        <v>Met</v>
      </c>
      <c r="L5751" s="13" t="str">
        <f>IF(Z5753&gt;94,"Met",IF(AB5753="--","n/a",IF(AB5753&gt;=0,"Met","Did Not Meet")))</f>
        <v>Met</v>
      </c>
      <c r="M5751" s="1" t="s">
        <v>4</v>
      </c>
      <c r="N5751" s="14"/>
      <c r="O5751" s="35" t="s">
        <v>2506</v>
      </c>
      <c r="P5751" s="83" t="str">
        <f t="shared" ref="P5751" si="7356">IF(P5746="No"," ", IF(P5748="No"," ",IF(P5747="No", " ",IF(P5749="No"," ","X"))))</f>
        <v>X</v>
      </c>
      <c r="Q5751" s="108"/>
      <c r="R5751" s="5" t="s">
        <v>6</v>
      </c>
      <c r="S5751" s="1" t="s">
        <v>2</v>
      </c>
      <c r="T5751" s="1" t="s">
        <v>7</v>
      </c>
      <c r="U5751" s="5">
        <v>186</v>
      </c>
      <c r="V5751" s="1">
        <v>75.81</v>
      </c>
      <c r="W5751" s="1">
        <v>70.5</v>
      </c>
      <c r="X5751" s="9">
        <f t="shared" si="7288"/>
        <v>5.3100000000000023</v>
      </c>
      <c r="Y5751" s="14">
        <v>167</v>
      </c>
      <c r="Z5751" s="1">
        <v>74.849999999999994</v>
      </c>
      <c r="AA5751" s="1">
        <v>71.95</v>
      </c>
      <c r="AB5751" s="71">
        <f t="shared" si="7339"/>
        <v>2.8999999999999915</v>
      </c>
      <c r="AC5751" s="53"/>
    </row>
    <row r="5752" spans="1:29" ht="15.75" x14ac:dyDescent="0.25">
      <c r="A5752" s="53">
        <v>7504010</v>
      </c>
      <c r="B5752" s="89" t="s">
        <v>2714</v>
      </c>
      <c r="C5752" s="53" t="s">
        <v>407</v>
      </c>
      <c r="D5752" s="50" t="s">
        <v>975</v>
      </c>
      <c r="E5752" s="48" t="str">
        <f>VLOOKUP('2012 Accountability Database'!A5746,Dems1112!$A$2:$G$1082,6)</f>
        <v>1 (Northwest AR)</v>
      </c>
      <c r="F5752" s="66"/>
      <c r="G5752" s="63" t="s">
        <v>2488</v>
      </c>
      <c r="H5752" s="61" t="str">
        <f t="shared" ref="H5752:I5752" si="7357">IF(H5750="Met","Yes",IF(H5751="Met","Yes","No"))</f>
        <v>Yes</v>
      </c>
      <c r="I5752" s="61" t="str">
        <f t="shared" si="7357"/>
        <v>Yes</v>
      </c>
      <c r="J5752" s="55"/>
      <c r="K5752" s="61" t="str">
        <f t="shared" ref="K5752:L5752" si="7358">IF(K5750="Met","Yes",IF(K5751="Met","Yes","No"))</f>
        <v>Yes</v>
      </c>
      <c r="L5752" s="61" t="str">
        <f t="shared" si="7358"/>
        <v>Yes</v>
      </c>
      <c r="M5752" s="1" t="s">
        <v>4</v>
      </c>
      <c r="N5752" s="14"/>
      <c r="O5752" s="35" t="s">
        <v>2505</v>
      </c>
      <c r="P5752" s="83" t="str">
        <f t="shared" ref="P5752" si="7359">IF(P5751="X"," ",IF(P5753="X"," ","X"))</f>
        <v xml:space="preserve"> </v>
      </c>
      <c r="Q5752" s="94" t="s">
        <v>2759</v>
      </c>
      <c r="R5752" s="5" t="s">
        <v>6</v>
      </c>
      <c r="S5752" s="1" t="s">
        <v>5</v>
      </c>
      <c r="T5752" s="1" t="s">
        <v>3</v>
      </c>
      <c r="U5752" s="5">
        <v>914</v>
      </c>
      <c r="V5752" s="1">
        <v>78.77</v>
      </c>
      <c r="W5752" s="1">
        <v>77.599999999999994</v>
      </c>
      <c r="X5752" s="9">
        <f t="shared" si="7288"/>
        <v>1.1700000000000017</v>
      </c>
      <c r="Y5752" s="14">
        <v>812</v>
      </c>
      <c r="Z5752" s="1">
        <v>78.819999999999993</v>
      </c>
      <c r="AA5752" s="1">
        <v>77.819999999999993</v>
      </c>
      <c r="AB5752" s="71">
        <f t="shared" si="7339"/>
        <v>1</v>
      </c>
      <c r="AC5752" s="53"/>
    </row>
    <row r="5753" spans="1:29" x14ac:dyDescent="0.25">
      <c r="A5753" s="54">
        <v>7504010</v>
      </c>
      <c r="B5753" s="90" t="s">
        <v>2714</v>
      </c>
      <c r="C5753" s="54" t="s">
        <v>407</v>
      </c>
      <c r="D5753" s="4"/>
      <c r="E5753" s="4"/>
      <c r="F5753" s="67"/>
      <c r="G5753" s="64"/>
      <c r="H5753" s="43"/>
      <c r="I5753" s="43"/>
      <c r="J5753" s="43"/>
      <c r="K5753" s="43"/>
      <c r="L5753" s="43"/>
      <c r="M5753" s="4" t="s">
        <v>4</v>
      </c>
      <c r="N5753" s="15"/>
      <c r="O5753" s="38" t="s">
        <v>2482</v>
      </c>
      <c r="P5753" s="84" t="str">
        <f>IF(E5747="Achieving School"," ","X")</f>
        <v xml:space="preserve"> </v>
      </c>
      <c r="Q5753" s="91"/>
      <c r="R5753" s="4" t="s">
        <v>6</v>
      </c>
      <c r="S5753" s="4" t="s">
        <v>5</v>
      </c>
      <c r="T5753" s="4" t="s">
        <v>7</v>
      </c>
      <c r="U5753" s="4">
        <v>595</v>
      </c>
      <c r="V5753" s="4">
        <v>71.260000000000005</v>
      </c>
      <c r="W5753" s="4">
        <v>70.5</v>
      </c>
      <c r="X5753" s="10">
        <f t="shared" si="7288"/>
        <v>0.76000000000000512</v>
      </c>
      <c r="Y5753" s="15">
        <v>543</v>
      </c>
      <c r="Z5753" s="4">
        <v>72.38</v>
      </c>
      <c r="AA5753" s="4">
        <v>71.95</v>
      </c>
      <c r="AB5753" s="74">
        <f t="shared" si="7339"/>
        <v>0.42999999999999261</v>
      </c>
      <c r="AC5753" s="54"/>
    </row>
    <row r="5754" spans="1:29" x14ac:dyDescent="0.25">
      <c r="A5754" s="1">
        <v>7504013</v>
      </c>
      <c r="B5754" s="87" t="s">
        <v>2714</v>
      </c>
      <c r="C5754" s="55" t="s">
        <v>408</v>
      </c>
      <c r="E5754" s="42"/>
      <c r="F5754" s="65" t="s">
        <v>2483</v>
      </c>
      <c r="G5754" s="62"/>
      <c r="H5754" s="37" t="str">
        <f>IF(V5754&gt;94,"Met",IF(X5754="--","n/a",IF(X5754&gt;=0,"Met","Did Not Meet")))</f>
        <v>Met</v>
      </c>
      <c r="I5754" s="37" t="str">
        <f>IF(V5755&gt;94,"Met",IF(X5755="--","n/a",IF(X5755&gt;=0,"Met","Did Not Meet")))</f>
        <v>Met</v>
      </c>
      <c r="K5754" s="13" t="str">
        <f>IF(Z5754&gt;94,"Met",IF(AB5754="--","n/a",IF(AB5754&gt;=0,"Met","Did Not Meet")))</f>
        <v>Met</v>
      </c>
      <c r="L5754" s="13" t="str">
        <f>IF(Z5755&gt;94,"Met",IF(AB5755="--","n/a",IF(AB5755&gt;=0,"Met","Did Not Meet")))</f>
        <v>Met</v>
      </c>
      <c r="M5754" s="1" t="s">
        <v>9</v>
      </c>
      <c r="N5754" s="14" t="s">
        <v>2502</v>
      </c>
      <c r="O5754" s="5"/>
      <c r="P5754" s="44" t="str">
        <f t="shared" ref="P5754" si="7360">IF(H5756="Yes",IF(I5756="Yes","Yes","No"),"No")</f>
        <v>Yes</v>
      </c>
      <c r="Q5754" s="93"/>
      <c r="R5754" s="5" t="s">
        <v>1</v>
      </c>
      <c r="S5754" s="1" t="s">
        <v>2</v>
      </c>
      <c r="T5754" s="1" t="s">
        <v>3</v>
      </c>
      <c r="U5754" s="5">
        <v>581</v>
      </c>
      <c r="V5754" s="1">
        <v>84.34</v>
      </c>
      <c r="W5754" s="1">
        <v>80.83</v>
      </c>
      <c r="X5754" s="9">
        <f t="shared" si="7288"/>
        <v>3.5100000000000051</v>
      </c>
      <c r="Y5754" s="14">
        <v>414</v>
      </c>
      <c r="Z5754" s="1">
        <v>89.61</v>
      </c>
      <c r="AA5754" s="1">
        <v>84.52</v>
      </c>
      <c r="AB5754" s="71">
        <f t="shared" si="7339"/>
        <v>5.0900000000000034</v>
      </c>
      <c r="AC5754" s="36"/>
    </row>
    <row r="5755" spans="1:29" ht="15.75" x14ac:dyDescent="0.25">
      <c r="A5755" s="53">
        <v>7504013</v>
      </c>
      <c r="B5755" s="89" t="s">
        <v>2714</v>
      </c>
      <c r="C5755" s="53" t="s">
        <v>408</v>
      </c>
      <c r="D5755" s="49" t="s">
        <v>2498</v>
      </c>
      <c r="E5755" s="34" t="str">
        <f>M5754</f>
        <v>Needs Improvement School</v>
      </c>
      <c r="F5755" s="65" t="s">
        <v>2484</v>
      </c>
      <c r="G5755" s="62"/>
      <c r="H5755" s="13" t="str">
        <f>IF(V5756&gt;94,"Met",IF(X5756="--","n/a",IF(X5756&gt;=0,"Met","Did Not Meet")))</f>
        <v>Met</v>
      </c>
      <c r="I5755" s="13" t="str">
        <f>IF(V5757&gt;94,"Met",IF(X5757="--","n/a",IF(X5757&gt;=0,"Met","Did Not Meet")))</f>
        <v>Met</v>
      </c>
      <c r="K5755" s="13" t="str">
        <f>IF(Z5756&gt;94,"Met",IF(AB5756="--","n/a",IF(AB5756&gt;=0,"Met","Did Not Meet")))</f>
        <v>Met</v>
      </c>
      <c r="L5755" s="13" t="str">
        <f>IF(Z5757&gt;94,"Met",IF(AB5757="--","n/a",IF(AB5757&gt;=0,"Met","Did Not Meet")))</f>
        <v>Met</v>
      </c>
      <c r="M5755" s="1" t="s">
        <v>9</v>
      </c>
      <c r="N5755" s="14" t="s">
        <v>2501</v>
      </c>
      <c r="O5755" s="5"/>
      <c r="P5755" s="44" t="str">
        <f t="shared" ref="P5755" si="7361">IF(K5756="Yes",IF(L5756="Yes","Yes","No"),"No")</f>
        <v>Yes</v>
      </c>
      <c r="Q5755" s="94" t="s">
        <v>2759</v>
      </c>
      <c r="R5755" s="5" t="s">
        <v>1</v>
      </c>
      <c r="S5755" s="1" t="s">
        <v>2</v>
      </c>
      <c r="T5755" s="1" t="s">
        <v>7</v>
      </c>
      <c r="U5755" s="5">
        <v>447</v>
      </c>
      <c r="V5755" s="1">
        <v>81.430000000000007</v>
      </c>
      <c r="W5755" s="1">
        <v>76.83</v>
      </c>
      <c r="X5755" s="9">
        <f t="shared" si="7288"/>
        <v>4.6000000000000085</v>
      </c>
      <c r="Y5755" s="14">
        <v>320</v>
      </c>
      <c r="Z5755" s="1">
        <v>88.13</v>
      </c>
      <c r="AA5755" s="1">
        <v>81.87</v>
      </c>
      <c r="AB5755" s="71">
        <f t="shared" si="7339"/>
        <v>6.2599999999999909</v>
      </c>
      <c r="AC5755" s="53"/>
    </row>
    <row r="5756" spans="1:29" ht="15" customHeight="1" x14ac:dyDescent="0.25">
      <c r="A5756" s="53">
        <v>7504013</v>
      </c>
      <c r="B5756" s="89" t="s">
        <v>2714</v>
      </c>
      <c r="C5756" s="53" t="s">
        <v>408</v>
      </c>
      <c r="D5756" s="49" t="s">
        <v>2499</v>
      </c>
      <c r="E5756" s="35" t="str">
        <f>VLOOKUP('2012 Accountability Database'!$A5754,'2011 AYP'!A$2:B$1072,2)</f>
        <v>SI_4 (School Improvement Year 4)</v>
      </c>
      <c r="F5756" s="66"/>
      <c r="G5756" s="63" t="s">
        <v>2485</v>
      </c>
      <c r="H5756" s="60" t="str">
        <f t="shared" ref="H5756:I5756" si="7362">IF(H5754="Met","Yes",IF(H5755="Met","Yes","No"))</f>
        <v>Yes</v>
      </c>
      <c r="I5756" s="60" t="str">
        <f t="shared" si="7362"/>
        <v>Yes</v>
      </c>
      <c r="J5756" s="42"/>
      <c r="K5756" s="60" t="str">
        <f t="shared" ref="K5756:L5756" si="7363">IF(K5754="Met","Yes",IF(K5755="Met","Yes","No"))</f>
        <v>Yes</v>
      </c>
      <c r="L5756" s="60" t="str">
        <f t="shared" si="7363"/>
        <v>Yes</v>
      </c>
      <c r="M5756" s="1" t="s">
        <v>9</v>
      </c>
      <c r="N5756" s="14" t="s">
        <v>2503</v>
      </c>
      <c r="O5756" s="5"/>
      <c r="P5756" s="44" t="str">
        <f t="shared" ref="P5756" si="7364">IF(H5760="Yes",IF(I5760="Yes","Yes","No"),"No")</f>
        <v>No</v>
      </c>
      <c r="Q5756" s="108" t="s">
        <v>2758</v>
      </c>
      <c r="R5756" s="5" t="s">
        <v>1</v>
      </c>
      <c r="S5756" s="1" t="s">
        <v>5</v>
      </c>
      <c r="T5756" s="1" t="s">
        <v>3</v>
      </c>
      <c r="U5756" s="5">
        <v>1682</v>
      </c>
      <c r="V5756" s="1">
        <v>81.03</v>
      </c>
      <c r="W5756" s="1">
        <v>80.83</v>
      </c>
      <c r="X5756" s="9">
        <f t="shared" si="7288"/>
        <v>0.20000000000000284</v>
      </c>
      <c r="Y5756" s="14">
        <v>1163</v>
      </c>
      <c r="Z5756" s="1">
        <v>85.81</v>
      </c>
      <c r="AA5756" s="1">
        <v>84.52</v>
      </c>
      <c r="AB5756" s="71">
        <f t="shared" si="7339"/>
        <v>1.2900000000000063</v>
      </c>
      <c r="AC5756" s="53"/>
    </row>
    <row r="5757" spans="1:29" x14ac:dyDescent="0.25">
      <c r="A5757" s="53">
        <v>7504013</v>
      </c>
      <c r="B5757" s="89" t="s">
        <v>2714</v>
      </c>
      <c r="C5757" s="53" t="s">
        <v>408</v>
      </c>
      <c r="D5757" s="49" t="s">
        <v>2507</v>
      </c>
      <c r="E5757" s="47">
        <f>VLOOKUP('2012 Accountability Database'!A5754,Dems1112!$A$2:$G$1082,3)</f>
        <v>0.42</v>
      </c>
      <c r="F5757" s="66"/>
      <c r="G5757" s="52"/>
      <c r="M5757" s="1" t="s">
        <v>9</v>
      </c>
      <c r="N5757" s="14" t="s">
        <v>2504</v>
      </c>
      <c r="O5757" s="5"/>
      <c r="P5757" s="44" t="str">
        <f t="shared" ref="P5757" si="7365">IF(K5760="Yes",IF(L5760="Yes","Yes","No"),"No")</f>
        <v>No</v>
      </c>
      <c r="Q5757" s="108"/>
      <c r="R5757" s="5" t="s">
        <v>1</v>
      </c>
      <c r="S5757" s="1" t="s">
        <v>5</v>
      </c>
      <c r="T5757" s="1" t="s">
        <v>7</v>
      </c>
      <c r="U5757" s="5">
        <v>1275</v>
      </c>
      <c r="V5757" s="1">
        <v>77.02</v>
      </c>
      <c r="W5757" s="1">
        <v>76.83</v>
      </c>
      <c r="X5757" s="9">
        <f t="shared" si="7288"/>
        <v>0.18999999999999773</v>
      </c>
      <c r="Y5757" s="14">
        <v>859</v>
      </c>
      <c r="Z5757" s="1">
        <v>83.59</v>
      </c>
      <c r="AA5757" s="1">
        <v>81.87</v>
      </c>
      <c r="AB5757" s="71">
        <f t="shared" si="7339"/>
        <v>1.7199999999999989</v>
      </c>
      <c r="AC5757" s="53"/>
    </row>
    <row r="5758" spans="1:29" x14ac:dyDescent="0.25">
      <c r="A5758" s="53">
        <v>7504013</v>
      </c>
      <c r="B5758" s="89" t="s">
        <v>2714</v>
      </c>
      <c r="C5758" s="53" t="s">
        <v>408</v>
      </c>
      <c r="D5758" s="50" t="s">
        <v>2508</v>
      </c>
      <c r="E5758" s="47">
        <f>VLOOKUP('2012 Accountability Database'!A5754,Dems1112!$A$2:$G$1082,4)</f>
        <v>0.75</v>
      </c>
      <c r="F5758" s="65" t="s">
        <v>2486</v>
      </c>
      <c r="G5758" s="62"/>
      <c r="H5758" s="13" t="str">
        <f>IF(V5758&gt;94,"Met",IF(X5758="--","n/a",IF(X5758&gt;=0,"Met","Did Not Meet")))</f>
        <v>Did Not Meet</v>
      </c>
      <c r="I5758" s="13" t="str">
        <f>IF(V5759&gt;94,"Met",IF(X5759="--","n/a",IF(X5759&gt;=0,"Met","Did Not Meet")))</f>
        <v>Did Not Meet</v>
      </c>
      <c r="J5758" s="13"/>
      <c r="K5758" s="13" t="str">
        <f>IF(Z5758&gt;94,"Met",IF(AB5758="--","n/a",IF(AB5758&gt;=0,"Met","Did Not Meet")))</f>
        <v>Did Not Meet</v>
      </c>
      <c r="L5758" s="13" t="str">
        <f>IF(Z5759&gt;94,"Met",IF(AB5759="--","n/a",IF(AB5759&gt;=0,"Met","Did Not Meet")))</f>
        <v>Did Not Meet</v>
      </c>
      <c r="M5758" s="1" t="s">
        <v>9</v>
      </c>
      <c r="N5758" s="68" t="s">
        <v>2497</v>
      </c>
      <c r="O5758" s="35"/>
      <c r="P5758" s="44"/>
      <c r="Q5758" s="108"/>
      <c r="R5758" s="5" t="s">
        <v>6</v>
      </c>
      <c r="S5758" s="1" t="s">
        <v>2</v>
      </c>
      <c r="T5758" s="1" t="s">
        <v>3</v>
      </c>
      <c r="U5758" s="5">
        <v>581</v>
      </c>
      <c r="V5758" s="1">
        <v>82.96</v>
      </c>
      <c r="W5758" s="1">
        <v>85.37</v>
      </c>
      <c r="X5758" s="6">
        <f t="shared" si="7288"/>
        <v>-2.4100000000000108</v>
      </c>
      <c r="Y5758" s="14">
        <v>414</v>
      </c>
      <c r="Z5758" s="1">
        <v>65.459999999999994</v>
      </c>
      <c r="AA5758" s="1">
        <v>71.89</v>
      </c>
      <c r="AB5758" s="72">
        <f t="shared" si="7339"/>
        <v>-6.4300000000000068</v>
      </c>
      <c r="AC5758" s="53"/>
    </row>
    <row r="5759" spans="1:29" x14ac:dyDescent="0.25">
      <c r="A5759" s="53">
        <v>7504013</v>
      </c>
      <c r="B5759" s="89" t="s">
        <v>2714</v>
      </c>
      <c r="C5759" s="53" t="s">
        <v>408</v>
      </c>
      <c r="D5759" s="50" t="s">
        <v>974</v>
      </c>
      <c r="E5759" s="47" t="str">
        <f>VLOOKUP('2012 Accountability Database'!A5754,Dems1112!$A$2:$G$1082,5)</f>
        <v>K-2</v>
      </c>
      <c r="F5759" s="65" t="s">
        <v>2487</v>
      </c>
      <c r="G5759" s="62"/>
      <c r="H5759" s="13" t="str">
        <f>IF(V5760&gt;94,"Met",IF(X5760="--","n/a",IF(X5760&gt;=0,"Met","Did Not Meet")))</f>
        <v>Did Not Meet</v>
      </c>
      <c r="I5759" s="13" t="str">
        <f>IF(V5761&gt;94,"Met",IF(X5761="--","n/a",IF(X5761&gt;=0,"Met","Did Not Meet")))</f>
        <v>Did Not Meet</v>
      </c>
      <c r="J5759" s="13"/>
      <c r="K5759" s="13" t="str">
        <f>IF(Z5760&gt;94,"Met",IF(AB5760="--","n/a",IF(AB5760&gt;=0,"Met","Did Not Meet")))</f>
        <v>Did Not Meet</v>
      </c>
      <c r="L5759" s="13" t="str">
        <f>IF(Z5761&gt;94,"Met",IF(AB5761="--","n/a",IF(AB5761&gt;=0,"Met","Did Not Meet")))</f>
        <v>Did Not Meet</v>
      </c>
      <c r="M5759" s="1" t="s">
        <v>9</v>
      </c>
      <c r="N5759" s="14"/>
      <c r="O5759" s="35" t="s">
        <v>2506</v>
      </c>
      <c r="P5759" s="83" t="str">
        <f t="shared" ref="P5759" si="7366">IF(P5754="No"," ", IF(P5756="No"," ",IF(P5755="No", " ",IF(P5757="No"," ","X"))))</f>
        <v xml:space="preserve"> </v>
      </c>
      <c r="Q5759" s="108"/>
      <c r="R5759" s="5" t="s">
        <v>6</v>
      </c>
      <c r="S5759" s="1" t="s">
        <v>2</v>
      </c>
      <c r="T5759" s="1" t="s">
        <v>7</v>
      </c>
      <c r="U5759" s="5">
        <v>447</v>
      </c>
      <c r="V5759" s="1">
        <v>79.19</v>
      </c>
      <c r="W5759" s="1">
        <v>81.88</v>
      </c>
      <c r="X5759" s="6">
        <f t="shared" si="7288"/>
        <v>-2.6899999999999977</v>
      </c>
      <c r="Y5759" s="14">
        <v>320</v>
      </c>
      <c r="Z5759" s="1">
        <v>60.94</v>
      </c>
      <c r="AA5759" s="1">
        <v>67.67</v>
      </c>
      <c r="AB5759" s="72">
        <f t="shared" si="7339"/>
        <v>-6.730000000000004</v>
      </c>
      <c r="AC5759" s="53"/>
    </row>
    <row r="5760" spans="1:29" ht="15.75" x14ac:dyDescent="0.25">
      <c r="A5760" s="53">
        <v>7504013</v>
      </c>
      <c r="B5760" s="89" t="s">
        <v>2714</v>
      </c>
      <c r="C5760" s="53" t="s">
        <v>408</v>
      </c>
      <c r="D5760" s="50" t="s">
        <v>975</v>
      </c>
      <c r="E5760" s="48" t="str">
        <f>VLOOKUP('2012 Accountability Database'!A5754,Dems1112!$A$2:$G$1082,6)</f>
        <v>1 (Northwest AR)</v>
      </c>
      <c r="F5760" s="66"/>
      <c r="G5760" s="63" t="s">
        <v>2488</v>
      </c>
      <c r="H5760" s="61" t="str">
        <f t="shared" ref="H5760:I5760" si="7367">IF(H5758="Met","Yes",IF(H5759="Met","Yes","No"))</f>
        <v>No</v>
      </c>
      <c r="I5760" s="61" t="str">
        <f t="shared" si="7367"/>
        <v>No</v>
      </c>
      <c r="J5760" s="55"/>
      <c r="K5760" s="61" t="str">
        <f t="shared" ref="K5760:L5760" si="7368">IF(K5758="Met","Yes",IF(K5759="Met","Yes","No"))</f>
        <v>No</v>
      </c>
      <c r="L5760" s="61" t="str">
        <f t="shared" si="7368"/>
        <v>No</v>
      </c>
      <c r="M5760" s="1" t="s">
        <v>9</v>
      </c>
      <c r="N5760" s="14"/>
      <c r="O5760" s="35" t="s">
        <v>2505</v>
      </c>
      <c r="P5760" s="83" t="str">
        <f t="shared" ref="P5760" si="7369">IF(P5759="X"," ",IF(P5761="X"," ","X"))</f>
        <v xml:space="preserve"> </v>
      </c>
      <c r="Q5760" s="94" t="s">
        <v>2759</v>
      </c>
      <c r="R5760" s="5" t="s">
        <v>6</v>
      </c>
      <c r="S5760" s="1" t="s">
        <v>5</v>
      </c>
      <c r="T5760" s="1" t="s">
        <v>3</v>
      </c>
      <c r="U5760" s="5">
        <v>1683</v>
      </c>
      <c r="V5760" s="1">
        <v>84.08</v>
      </c>
      <c r="W5760" s="1">
        <v>85.37</v>
      </c>
      <c r="X5760" s="6">
        <f t="shared" si="7288"/>
        <v>-1.2900000000000063</v>
      </c>
      <c r="Y5760" s="14">
        <v>1167</v>
      </c>
      <c r="Z5760" s="1">
        <v>70.52</v>
      </c>
      <c r="AA5760" s="1">
        <v>71.89</v>
      </c>
      <c r="AB5760" s="72">
        <f t="shared" si="7339"/>
        <v>-1.3700000000000045</v>
      </c>
      <c r="AC5760" s="53"/>
    </row>
    <row r="5761" spans="1:29" x14ac:dyDescent="0.25">
      <c r="A5761" s="54">
        <v>7504013</v>
      </c>
      <c r="B5761" s="90" t="s">
        <v>2714</v>
      </c>
      <c r="C5761" s="54" t="s">
        <v>408</v>
      </c>
      <c r="D5761" s="4"/>
      <c r="E5761" s="4"/>
      <c r="F5761" s="67"/>
      <c r="G5761" s="64"/>
      <c r="H5761" s="43"/>
      <c r="I5761" s="43"/>
      <c r="J5761" s="43"/>
      <c r="K5761" s="43"/>
      <c r="L5761" s="43"/>
      <c r="M5761" s="4" t="s">
        <v>9</v>
      </c>
      <c r="N5761" s="15"/>
      <c r="O5761" s="38" t="s">
        <v>2482</v>
      </c>
      <c r="P5761" s="84" t="str">
        <f>IF(E5755="Achieving School"," ","X")</f>
        <v>X</v>
      </c>
      <c r="Q5761" s="91"/>
      <c r="R5761" s="4" t="s">
        <v>6</v>
      </c>
      <c r="S5761" s="4" t="s">
        <v>5</v>
      </c>
      <c r="T5761" s="4" t="s">
        <v>7</v>
      </c>
      <c r="U5761" s="4">
        <v>1276</v>
      </c>
      <c r="V5761" s="4">
        <v>80.56</v>
      </c>
      <c r="W5761" s="4">
        <v>81.88</v>
      </c>
      <c r="X5761" s="7">
        <f t="shared" si="7288"/>
        <v>-1.3199999999999932</v>
      </c>
      <c r="Y5761" s="15">
        <v>863</v>
      </c>
      <c r="Z5761" s="4">
        <v>66.28</v>
      </c>
      <c r="AA5761" s="4">
        <v>67.67</v>
      </c>
      <c r="AB5761" s="73">
        <f t="shared" si="7339"/>
        <v>-1.3900000000000006</v>
      </c>
      <c r="AC5761" s="54"/>
    </row>
    <row r="5762" spans="1:29" x14ac:dyDescent="0.25">
      <c r="A5762" s="1">
        <v>7509030</v>
      </c>
      <c r="B5762" s="87" t="s">
        <v>2756</v>
      </c>
      <c r="C5762" s="55" t="s">
        <v>943</v>
      </c>
      <c r="E5762" s="42"/>
      <c r="F5762" s="65" t="s">
        <v>2483</v>
      </c>
      <c r="G5762" s="62"/>
      <c r="H5762" s="37" t="str">
        <f>IF(V5762&gt;94,"Met",IF(X5762="--","n/a",IF(X5762&gt;=0,"Met","Did Not Meet")))</f>
        <v>Met</v>
      </c>
      <c r="I5762" s="37" t="str">
        <f>IF(V5763&gt;94,"Met",IF(X5763="--","n/a",IF(X5763&gt;=0,"Met","Did Not Meet")))</f>
        <v>Met</v>
      </c>
      <c r="K5762" s="13" t="str">
        <f>IF(Z5762&gt;94,"Met",IF(AB5762="--","n/a",IF(AB5762&gt;=0,"Met","Did Not Meet")))</f>
        <v>Met</v>
      </c>
      <c r="L5762" s="13" t="str">
        <f>IF(Z5763&gt;94,"Met",IF(AB5763="--","n/a",IF(AB5763&gt;=0,"Met","Did Not Meet")))</f>
        <v>Met</v>
      </c>
      <c r="M5762" s="5" t="s">
        <v>9</v>
      </c>
      <c r="N5762" s="14" t="s">
        <v>2502</v>
      </c>
      <c r="O5762" s="5"/>
      <c r="P5762" s="44" t="str">
        <f t="shared" ref="P5762" si="7370">IF(H5764="Yes",IF(I5764="Yes","Yes","No"),"No")</f>
        <v>Yes</v>
      </c>
      <c r="Q5762" s="93"/>
      <c r="R5762" s="5" t="s">
        <v>1</v>
      </c>
      <c r="S5762" s="5" t="s">
        <v>2</v>
      </c>
      <c r="T5762" s="5" t="s">
        <v>3</v>
      </c>
      <c r="U5762" s="5">
        <v>128</v>
      </c>
      <c r="V5762" s="5">
        <v>84.38</v>
      </c>
      <c r="W5762" s="5">
        <v>76.900000000000006</v>
      </c>
      <c r="X5762" s="11">
        <f t="shared" ref="X5762:X5785" si="7371">V5762-W5762</f>
        <v>7.4799999999999898</v>
      </c>
      <c r="Y5762" s="14">
        <v>86</v>
      </c>
      <c r="Z5762" s="5">
        <v>83.72</v>
      </c>
      <c r="AA5762" s="5">
        <v>79.069999999999993</v>
      </c>
      <c r="AB5762" s="71">
        <f t="shared" si="7339"/>
        <v>4.6500000000000057</v>
      </c>
      <c r="AC5762" s="36"/>
    </row>
    <row r="5763" spans="1:29" ht="15.75" x14ac:dyDescent="0.25">
      <c r="A5763" s="53">
        <v>7509030</v>
      </c>
      <c r="B5763" s="89" t="s">
        <v>2756</v>
      </c>
      <c r="C5763" s="53" t="s">
        <v>943</v>
      </c>
      <c r="D5763" s="49" t="s">
        <v>2498</v>
      </c>
      <c r="E5763" s="34" t="str">
        <f>M5762</f>
        <v>Needs Improvement School</v>
      </c>
      <c r="F5763" s="65" t="s">
        <v>2484</v>
      </c>
      <c r="G5763" s="62"/>
      <c r="H5763" s="13" t="str">
        <f>IF(V5764&gt;94,"Met",IF(X5764="--","n/a",IF(X5764&gt;=0,"Met","Did Not Meet")))</f>
        <v>Met</v>
      </c>
      <c r="I5763" s="13" t="str">
        <f>IF(V5765&gt;94,"Met",IF(X5765="--","n/a",IF(X5765&gt;=0,"Met","Did Not Meet")))</f>
        <v>Met</v>
      </c>
      <c r="K5763" s="13" t="str">
        <f>IF(Z5764&gt;94,"Met",IF(AB5764="--","n/a",IF(AB5764&gt;=0,"Met","Did Not Meet")))</f>
        <v>Met</v>
      </c>
      <c r="L5763" s="13" t="str">
        <f>IF(Z5765&gt;94,"Met",IF(AB5765="--","n/a",IF(AB5765&gt;=0,"Met","Did Not Meet")))</f>
        <v>Met</v>
      </c>
      <c r="M5763" s="1" t="s">
        <v>9</v>
      </c>
      <c r="N5763" s="14" t="s">
        <v>2501</v>
      </c>
      <c r="O5763" s="5"/>
      <c r="P5763" s="44" t="str">
        <f t="shared" ref="P5763" si="7372">IF(K5764="Yes",IF(L5764="Yes","Yes","No"),"No")</f>
        <v>Yes</v>
      </c>
      <c r="Q5763" s="94" t="s">
        <v>2759</v>
      </c>
      <c r="R5763" s="5" t="s">
        <v>1</v>
      </c>
      <c r="S5763" s="1" t="s">
        <v>2</v>
      </c>
      <c r="T5763" s="1" t="s">
        <v>7</v>
      </c>
      <c r="U5763" s="5">
        <v>113</v>
      </c>
      <c r="V5763" s="1">
        <v>82.3</v>
      </c>
      <c r="W5763" s="1">
        <v>72.31</v>
      </c>
      <c r="X5763" s="9">
        <f t="shared" si="7371"/>
        <v>9.9899999999999949</v>
      </c>
      <c r="Y5763" s="14">
        <v>74</v>
      </c>
      <c r="Z5763" s="1">
        <v>82.43</v>
      </c>
      <c r="AA5763" s="1">
        <v>77.709999999999994</v>
      </c>
      <c r="AB5763" s="71">
        <f t="shared" si="7339"/>
        <v>4.7200000000000131</v>
      </c>
      <c r="AC5763" s="53"/>
    </row>
    <row r="5764" spans="1:29" ht="15" customHeight="1" x14ac:dyDescent="0.25">
      <c r="A5764" s="53">
        <v>7509030</v>
      </c>
      <c r="B5764" s="89" t="s">
        <v>2756</v>
      </c>
      <c r="C5764" s="53" t="s">
        <v>943</v>
      </c>
      <c r="D5764" s="49" t="s">
        <v>2499</v>
      </c>
      <c r="E5764" s="35" t="str">
        <f>VLOOKUP('2012 Accountability Database'!$A5762,'2011 AYP'!A$2:B$1072,2)</f>
        <v xml:space="preserve"> A (Alert)</v>
      </c>
      <c r="F5764" s="66"/>
      <c r="G5764" s="63" t="s">
        <v>2485</v>
      </c>
      <c r="H5764" s="60" t="str">
        <f t="shared" ref="H5764:I5764" si="7373">IF(H5762="Met","Yes",IF(H5763="Met","Yes","No"))</f>
        <v>Yes</v>
      </c>
      <c r="I5764" s="60" t="str">
        <f t="shared" si="7373"/>
        <v>Yes</v>
      </c>
      <c r="J5764" s="42"/>
      <c r="K5764" s="60" t="str">
        <f t="shared" ref="K5764:L5764" si="7374">IF(K5762="Met","Yes",IF(K5763="Met","Yes","No"))</f>
        <v>Yes</v>
      </c>
      <c r="L5764" s="60" t="str">
        <f t="shared" si="7374"/>
        <v>Yes</v>
      </c>
      <c r="M5764" s="5" t="s">
        <v>9</v>
      </c>
      <c r="N5764" s="14" t="s">
        <v>2503</v>
      </c>
      <c r="O5764" s="5"/>
      <c r="P5764" s="44" t="str">
        <f t="shared" ref="P5764" si="7375">IF(H5768="Yes",IF(I5768="Yes","Yes","No"),"No")</f>
        <v>No</v>
      </c>
      <c r="Q5764" s="108" t="s">
        <v>2758</v>
      </c>
      <c r="R5764" s="5" t="s">
        <v>1</v>
      </c>
      <c r="S5764" s="5" t="s">
        <v>5</v>
      </c>
      <c r="T5764" s="5" t="s">
        <v>3</v>
      </c>
      <c r="U5764" s="5">
        <v>391</v>
      </c>
      <c r="V5764" s="5">
        <v>78.52</v>
      </c>
      <c r="W5764" s="5">
        <v>76.900000000000006</v>
      </c>
      <c r="X5764" s="11">
        <f t="shared" si="7371"/>
        <v>1.6199999999999903</v>
      </c>
      <c r="Y5764" s="14">
        <v>278</v>
      </c>
      <c r="Z5764" s="5">
        <v>82.01</v>
      </c>
      <c r="AA5764" s="5">
        <v>79.069999999999993</v>
      </c>
      <c r="AB5764" s="71">
        <f t="shared" si="7339"/>
        <v>2.9400000000000119</v>
      </c>
      <c r="AC5764" s="53"/>
    </row>
    <row r="5765" spans="1:29" x14ac:dyDescent="0.25">
      <c r="A5765" s="53">
        <v>7509030</v>
      </c>
      <c r="B5765" s="89" t="s">
        <v>2756</v>
      </c>
      <c r="C5765" s="53" t="s">
        <v>943</v>
      </c>
      <c r="D5765" s="49" t="s">
        <v>2507</v>
      </c>
      <c r="E5765" s="47">
        <f>VLOOKUP('2012 Accountability Database'!A5762,Dems1112!$A$2:$G$1082,3)</f>
        <v>0.33</v>
      </c>
      <c r="F5765" s="66"/>
      <c r="G5765" s="52"/>
      <c r="M5765" s="5" t="s">
        <v>9</v>
      </c>
      <c r="N5765" s="14" t="s">
        <v>2504</v>
      </c>
      <c r="O5765" s="5"/>
      <c r="P5765" s="44" t="str">
        <f t="shared" ref="P5765" si="7376">IF(K5768="Yes",IF(L5768="Yes","Yes","No"),"No")</f>
        <v>No</v>
      </c>
      <c r="Q5765" s="108"/>
      <c r="R5765" s="5" t="s">
        <v>1</v>
      </c>
      <c r="S5765" s="5" t="s">
        <v>5</v>
      </c>
      <c r="T5765" s="5" t="s">
        <v>7</v>
      </c>
      <c r="U5765" s="5">
        <v>325</v>
      </c>
      <c r="V5765" s="5">
        <v>75.38</v>
      </c>
      <c r="W5765" s="5">
        <v>72.31</v>
      </c>
      <c r="X5765" s="11">
        <f t="shared" si="7371"/>
        <v>3.0699999999999932</v>
      </c>
      <c r="Y5765" s="14">
        <v>229</v>
      </c>
      <c r="Z5765" s="5">
        <v>79.91</v>
      </c>
      <c r="AA5765" s="5">
        <v>77.709999999999994</v>
      </c>
      <c r="AB5765" s="71">
        <f t="shared" si="7339"/>
        <v>2.2000000000000028</v>
      </c>
      <c r="AC5765" s="53"/>
    </row>
    <row r="5766" spans="1:29" x14ac:dyDescent="0.25">
      <c r="A5766" s="53">
        <v>7509030</v>
      </c>
      <c r="B5766" s="89" t="s">
        <v>2756</v>
      </c>
      <c r="C5766" s="53" t="s">
        <v>943</v>
      </c>
      <c r="D5766" s="50" t="s">
        <v>2508</v>
      </c>
      <c r="E5766" s="47">
        <f>VLOOKUP('2012 Accountability Database'!A5762,Dems1112!$A$2:$G$1082,4)</f>
        <v>0.82</v>
      </c>
      <c r="F5766" s="65" t="s">
        <v>2486</v>
      </c>
      <c r="G5766" s="62"/>
      <c r="H5766" s="13" t="str">
        <f>IF(V5766&gt;94,"Met",IF(X5766="--","n/a",IF(X5766&gt;=0,"Met","Did Not Meet")))</f>
        <v>Did Not Meet</v>
      </c>
      <c r="I5766" s="13" t="str">
        <f>IF(V5767&gt;94,"Met",IF(X5767="--","n/a",IF(X5767&gt;=0,"Met","Did Not Meet")))</f>
        <v>Did Not Meet</v>
      </c>
      <c r="J5766" s="13"/>
      <c r="K5766" s="13" t="str">
        <f>IF(Z5766&gt;94,"Met",IF(AB5766="--","n/a",IF(AB5766&gt;=0,"Met","Did Not Meet")))</f>
        <v>Did Not Meet</v>
      </c>
      <c r="L5766" s="13" t="str">
        <f>IF(Z5767&gt;94,"Met",IF(AB5767="--","n/a",IF(AB5767&gt;=0,"Met","Did Not Meet")))</f>
        <v>Did Not Meet</v>
      </c>
      <c r="M5766" s="1" t="s">
        <v>9</v>
      </c>
      <c r="N5766" s="68" t="s">
        <v>2497</v>
      </c>
      <c r="O5766" s="35"/>
      <c r="P5766" s="44"/>
      <c r="Q5766" s="108"/>
      <c r="R5766" s="5" t="s">
        <v>6</v>
      </c>
      <c r="S5766" s="1" t="s">
        <v>2</v>
      </c>
      <c r="T5766" s="1" t="s">
        <v>3</v>
      </c>
      <c r="U5766" s="5">
        <v>128</v>
      </c>
      <c r="V5766" s="1">
        <v>80.47</v>
      </c>
      <c r="W5766" s="1">
        <v>82.12</v>
      </c>
      <c r="X5766" s="6">
        <f t="shared" si="7371"/>
        <v>-1.6500000000000057</v>
      </c>
      <c r="Y5766" s="14">
        <v>86</v>
      </c>
      <c r="Z5766" s="1">
        <v>63.95</v>
      </c>
      <c r="AA5766" s="1">
        <v>73.099999999999994</v>
      </c>
      <c r="AB5766" s="72">
        <f t="shared" si="7339"/>
        <v>-9.1499999999999915</v>
      </c>
      <c r="AC5766" s="53"/>
    </row>
    <row r="5767" spans="1:29" x14ac:dyDescent="0.25">
      <c r="A5767" s="53">
        <v>7509030</v>
      </c>
      <c r="B5767" s="89" t="s">
        <v>2756</v>
      </c>
      <c r="C5767" s="53" t="s">
        <v>943</v>
      </c>
      <c r="D5767" s="50" t="s">
        <v>974</v>
      </c>
      <c r="E5767" s="47" t="str">
        <f>VLOOKUP('2012 Accountability Database'!A5762,Dems1112!$A$2:$G$1082,5)</f>
        <v>K-6</v>
      </c>
      <c r="F5767" s="65" t="s">
        <v>2487</v>
      </c>
      <c r="G5767" s="62"/>
      <c r="H5767" s="13" t="str">
        <f>IF(V5768&gt;94,"Met",IF(X5768="--","n/a",IF(X5768&gt;=0,"Met","Did Not Meet")))</f>
        <v>Did Not Meet</v>
      </c>
      <c r="I5767" s="13" t="str">
        <f>IF(V5769&gt;94,"Met",IF(X5769="--","n/a",IF(X5769&gt;=0,"Met","Did Not Meet")))</f>
        <v>Did Not Meet</v>
      </c>
      <c r="J5767" s="13"/>
      <c r="K5767" s="13" t="str">
        <f>IF(Z5768&gt;94,"Met",IF(AB5768="--","n/a",IF(AB5768&gt;=0,"Met","Did Not Meet")))</f>
        <v>Did Not Meet</v>
      </c>
      <c r="L5767" s="13" t="str">
        <f>IF(Z5769&gt;94,"Met",IF(AB5769="--","n/a",IF(AB5769&gt;=0,"Met","Did Not Meet")))</f>
        <v>Did Not Meet</v>
      </c>
      <c r="M5767" s="5" t="s">
        <v>9</v>
      </c>
      <c r="N5767" s="14"/>
      <c r="O5767" s="35" t="s">
        <v>2506</v>
      </c>
      <c r="P5767" s="83" t="str">
        <f t="shared" ref="P5767" si="7377">IF(P5762="No"," ", IF(P5764="No"," ",IF(P5763="No", " ",IF(P5765="No"," ","X"))))</f>
        <v xml:space="preserve"> </v>
      </c>
      <c r="Q5767" s="108"/>
      <c r="R5767" s="5" t="s">
        <v>6</v>
      </c>
      <c r="S5767" s="5" t="s">
        <v>2</v>
      </c>
      <c r="T5767" s="5" t="s">
        <v>7</v>
      </c>
      <c r="U5767" s="5">
        <v>113</v>
      </c>
      <c r="V5767" s="5">
        <v>77.88</v>
      </c>
      <c r="W5767" s="5">
        <v>78.040000000000006</v>
      </c>
      <c r="X5767" s="8">
        <f t="shared" si="7371"/>
        <v>-0.1600000000000108</v>
      </c>
      <c r="Y5767" s="14">
        <v>74</v>
      </c>
      <c r="Z5767" s="5">
        <v>63.51</v>
      </c>
      <c r="AA5767" s="5">
        <v>70.27</v>
      </c>
      <c r="AB5767" s="72">
        <f t="shared" si="7339"/>
        <v>-6.759999999999998</v>
      </c>
      <c r="AC5767" s="53"/>
    </row>
    <row r="5768" spans="1:29" ht="15.75" x14ac:dyDescent="0.25">
      <c r="A5768" s="53">
        <v>7509030</v>
      </c>
      <c r="B5768" s="89" t="s">
        <v>2756</v>
      </c>
      <c r="C5768" s="53" t="s">
        <v>943</v>
      </c>
      <c r="D5768" s="50" t="s">
        <v>975</v>
      </c>
      <c r="E5768" s="48" t="str">
        <f>VLOOKUP('2012 Accountability Database'!A5762,Dems1112!$A$2:$G$1082,6)</f>
        <v>1 (Northwest AR)</v>
      </c>
      <c r="F5768" s="66"/>
      <c r="G5768" s="63" t="s">
        <v>2488</v>
      </c>
      <c r="H5768" s="61" t="str">
        <f t="shared" ref="H5768:I5768" si="7378">IF(H5766="Met","Yes",IF(H5767="Met","Yes","No"))</f>
        <v>No</v>
      </c>
      <c r="I5768" s="61" t="str">
        <f t="shared" si="7378"/>
        <v>No</v>
      </c>
      <c r="J5768" s="55"/>
      <c r="K5768" s="61" t="str">
        <f t="shared" ref="K5768:L5768" si="7379">IF(K5766="Met","Yes",IF(K5767="Met","Yes","No"))</f>
        <v>No</v>
      </c>
      <c r="L5768" s="61" t="str">
        <f t="shared" si="7379"/>
        <v>No</v>
      </c>
      <c r="M5768" s="1" t="s">
        <v>9</v>
      </c>
      <c r="N5768" s="14"/>
      <c r="O5768" s="35" t="s">
        <v>2505</v>
      </c>
      <c r="P5768" s="83" t="str">
        <f t="shared" ref="P5768" si="7380">IF(P5767="X"," ",IF(P5769="X"," ","X"))</f>
        <v xml:space="preserve"> </v>
      </c>
      <c r="Q5768" s="94" t="s">
        <v>2759</v>
      </c>
      <c r="R5768" s="5" t="s">
        <v>6</v>
      </c>
      <c r="S5768" s="1" t="s">
        <v>5</v>
      </c>
      <c r="T5768" s="1" t="s">
        <v>3</v>
      </c>
      <c r="U5768" s="5">
        <v>391</v>
      </c>
      <c r="V5768" s="1">
        <v>80.819999999999993</v>
      </c>
      <c r="W5768" s="1">
        <v>82.12</v>
      </c>
      <c r="X5768" s="6">
        <f t="shared" si="7371"/>
        <v>-1.3000000000000114</v>
      </c>
      <c r="Y5768" s="14">
        <v>279</v>
      </c>
      <c r="Z5768" s="1">
        <v>69.53</v>
      </c>
      <c r="AA5768" s="1">
        <v>73.099999999999994</v>
      </c>
      <c r="AB5768" s="72">
        <f t="shared" ref="AB5768:AB5785" si="7381">Z5768-AA5768</f>
        <v>-3.5699999999999932</v>
      </c>
      <c r="AC5768" s="53"/>
    </row>
    <row r="5769" spans="1:29" x14ac:dyDescent="0.25">
      <c r="A5769" s="54">
        <v>7509030</v>
      </c>
      <c r="B5769" s="90" t="s">
        <v>2756</v>
      </c>
      <c r="C5769" s="54" t="s">
        <v>943</v>
      </c>
      <c r="D5769" s="4"/>
      <c r="E5769" s="4"/>
      <c r="F5769" s="67"/>
      <c r="G5769" s="64"/>
      <c r="H5769" s="43"/>
      <c r="I5769" s="43"/>
      <c r="J5769" s="43"/>
      <c r="K5769" s="43"/>
      <c r="L5769" s="43"/>
      <c r="M5769" s="4" t="s">
        <v>9</v>
      </c>
      <c r="N5769" s="15"/>
      <c r="O5769" s="38" t="s">
        <v>2482</v>
      </c>
      <c r="P5769" s="84" t="str">
        <f>IF(E5763="Achieving School"," ","X")</f>
        <v>X</v>
      </c>
      <c r="Q5769" s="91"/>
      <c r="R5769" s="4" t="s">
        <v>6</v>
      </c>
      <c r="S5769" s="4" t="s">
        <v>5</v>
      </c>
      <c r="T5769" s="4" t="s">
        <v>7</v>
      </c>
      <c r="U5769" s="4">
        <v>325</v>
      </c>
      <c r="V5769" s="4">
        <v>77.540000000000006</v>
      </c>
      <c r="W5769" s="4">
        <v>78.040000000000006</v>
      </c>
      <c r="X5769" s="7">
        <f t="shared" si="7371"/>
        <v>-0.5</v>
      </c>
      <c r="Y5769" s="15">
        <v>230</v>
      </c>
      <c r="Z5769" s="4">
        <v>66.52</v>
      </c>
      <c r="AA5769" s="4">
        <v>70.27</v>
      </c>
      <c r="AB5769" s="73">
        <f t="shared" si="7381"/>
        <v>-3.75</v>
      </c>
      <c r="AC5769" s="54"/>
    </row>
    <row r="5770" spans="1:29" x14ac:dyDescent="0.25">
      <c r="A5770" s="1">
        <v>7510024</v>
      </c>
      <c r="B5770" s="87" t="s">
        <v>2715</v>
      </c>
      <c r="C5770" s="55" t="s">
        <v>903</v>
      </c>
      <c r="E5770" s="42"/>
      <c r="F5770" s="65" t="s">
        <v>2483</v>
      </c>
      <c r="G5770" s="62"/>
      <c r="H5770" s="37" t="str">
        <f>IF(V5770&gt;94,"Met",IF(X5770="--","n/a",IF(X5770&gt;=0,"Met","Did Not Meet")))</f>
        <v>Did Not Meet</v>
      </c>
      <c r="I5770" s="37" t="str">
        <f>IF(V5771&gt;94,"Met",IF(X5771="--","n/a",IF(X5771&gt;=0,"Met","Did Not Meet")))</f>
        <v>Did Not Meet</v>
      </c>
      <c r="K5770" s="13" t="str">
        <f>IF(Z5770&gt;94,"Met",IF(AB5770="--","n/a",IF(AB5770&gt;=0,"Met","Did Not Meet")))</f>
        <v>Did Not Meet</v>
      </c>
      <c r="L5770" s="13" t="str">
        <f>IF(Z5771&gt;94,"Met",IF(AB5771="--","n/a",IF(AB5771&gt;=0,"Met","Did Not Meet")))</f>
        <v>Did Not Meet</v>
      </c>
      <c r="M5770" s="1" t="s">
        <v>9</v>
      </c>
      <c r="N5770" s="14" t="s">
        <v>2502</v>
      </c>
      <c r="O5770" s="5"/>
      <c r="P5770" s="44" t="str">
        <f t="shared" ref="P5770" si="7382">IF(H5772="Yes",IF(I5772="Yes","Yes","No"),"No")</f>
        <v>No</v>
      </c>
      <c r="Q5770" s="93"/>
      <c r="R5770" s="5" t="s">
        <v>1</v>
      </c>
      <c r="S5770" s="1" t="s">
        <v>2</v>
      </c>
      <c r="T5770" s="1" t="s">
        <v>3</v>
      </c>
      <c r="U5770" s="5">
        <v>146</v>
      </c>
      <c r="V5770" s="1">
        <v>76.03</v>
      </c>
      <c r="W5770" s="1">
        <v>81.23</v>
      </c>
      <c r="X5770" s="6">
        <f t="shared" si="7371"/>
        <v>-5.2000000000000028</v>
      </c>
      <c r="Y5770" s="14">
        <v>116</v>
      </c>
      <c r="Z5770" s="1">
        <v>73.28</v>
      </c>
      <c r="AA5770" s="1">
        <v>73.81</v>
      </c>
      <c r="AB5770" s="72">
        <f t="shared" si="7381"/>
        <v>-0.53000000000000114</v>
      </c>
      <c r="AC5770" s="36"/>
    </row>
    <row r="5771" spans="1:29" ht="15.75" x14ac:dyDescent="0.25">
      <c r="A5771" s="53">
        <v>7510024</v>
      </c>
      <c r="B5771" s="89" t="s">
        <v>2715</v>
      </c>
      <c r="C5771" s="53" t="s">
        <v>903</v>
      </c>
      <c r="D5771" s="49" t="s">
        <v>2498</v>
      </c>
      <c r="E5771" s="34" t="str">
        <f>M5770</f>
        <v>Needs Improvement School</v>
      </c>
      <c r="F5771" s="65" t="s">
        <v>2484</v>
      </c>
      <c r="G5771" s="62"/>
      <c r="H5771" s="13" t="str">
        <f>IF(V5772&gt;94,"Met",IF(X5772="--","n/a",IF(X5772&gt;=0,"Met","Did Not Meet")))</f>
        <v>Did Not Meet</v>
      </c>
      <c r="I5771" s="13" t="str">
        <f>IF(V5773&gt;94,"Met",IF(X5773="--","n/a",IF(X5773&gt;=0,"Met","Did Not Meet")))</f>
        <v>Did Not Meet</v>
      </c>
      <c r="K5771" s="13" t="str">
        <f>IF(Z5772&gt;94,"Met",IF(AB5772="--","n/a",IF(AB5772&gt;=0,"Met","Did Not Meet")))</f>
        <v>Did Not Meet</v>
      </c>
      <c r="L5771" s="13" t="str">
        <f>IF(Z5773&gt;94,"Met",IF(AB5773="--","n/a",IF(AB5773&gt;=0,"Met","Did Not Meet")))</f>
        <v>Did Not Meet</v>
      </c>
      <c r="M5771" s="1" t="s">
        <v>9</v>
      </c>
      <c r="N5771" s="14" t="s">
        <v>2501</v>
      </c>
      <c r="O5771" s="5"/>
      <c r="P5771" s="44" t="str">
        <f t="shared" ref="P5771" si="7383">IF(K5772="Yes",IF(L5772="Yes","Yes","No"),"No")</f>
        <v>No</v>
      </c>
      <c r="Q5771" s="94" t="s">
        <v>2759</v>
      </c>
      <c r="R5771" s="5" t="s">
        <v>1</v>
      </c>
      <c r="S5771" s="1" t="s">
        <v>2</v>
      </c>
      <c r="T5771" s="1" t="s">
        <v>7</v>
      </c>
      <c r="U5771" s="5">
        <v>131</v>
      </c>
      <c r="V5771" s="1">
        <v>74.05</v>
      </c>
      <c r="W5771" s="1">
        <v>79.260000000000005</v>
      </c>
      <c r="X5771" s="6">
        <f t="shared" si="7371"/>
        <v>-5.210000000000008</v>
      </c>
      <c r="Y5771" s="14">
        <v>105</v>
      </c>
      <c r="Z5771" s="1">
        <v>73.33</v>
      </c>
      <c r="AA5771" s="1">
        <v>74.91</v>
      </c>
      <c r="AB5771" s="72">
        <f t="shared" si="7381"/>
        <v>-1.5799999999999983</v>
      </c>
      <c r="AC5771" s="53"/>
    </row>
    <row r="5772" spans="1:29" ht="15" customHeight="1" x14ac:dyDescent="0.25">
      <c r="A5772" s="53">
        <v>7510024</v>
      </c>
      <c r="B5772" s="89" t="s">
        <v>2715</v>
      </c>
      <c r="C5772" s="53" t="s">
        <v>903</v>
      </c>
      <c r="D5772" s="49" t="s">
        <v>2499</v>
      </c>
      <c r="E5772" s="35" t="str">
        <f>VLOOKUP('2012 Accountability Database'!$A5770,'2011 AYP'!A$2:B$1072,2)</f>
        <v xml:space="preserve"> MS (Met Standards)</v>
      </c>
      <c r="F5772" s="66"/>
      <c r="G5772" s="63" t="s">
        <v>2485</v>
      </c>
      <c r="H5772" s="60" t="str">
        <f t="shared" ref="H5772:I5772" si="7384">IF(H5770="Met","Yes",IF(H5771="Met","Yes","No"))</f>
        <v>No</v>
      </c>
      <c r="I5772" s="60" t="str">
        <f t="shared" si="7384"/>
        <v>No</v>
      </c>
      <c r="J5772" s="42"/>
      <c r="K5772" s="60" t="str">
        <f t="shared" ref="K5772:L5772" si="7385">IF(K5770="Met","Yes",IF(K5771="Met","Yes","No"))</f>
        <v>No</v>
      </c>
      <c r="L5772" s="60" t="str">
        <f t="shared" si="7385"/>
        <v>No</v>
      </c>
      <c r="M5772" s="1" t="s">
        <v>9</v>
      </c>
      <c r="N5772" s="14" t="s">
        <v>2503</v>
      </c>
      <c r="O5772" s="5"/>
      <c r="P5772" s="44" t="str">
        <f t="shared" ref="P5772" si="7386">IF(H5776="Yes",IF(I5776="Yes","Yes","No"),"No")</f>
        <v>No</v>
      </c>
      <c r="Q5772" s="108" t="s">
        <v>2758</v>
      </c>
      <c r="R5772" s="5" t="s">
        <v>1</v>
      </c>
      <c r="S5772" s="1" t="s">
        <v>5</v>
      </c>
      <c r="T5772" s="1" t="s">
        <v>3</v>
      </c>
      <c r="U5772" s="5">
        <v>470</v>
      </c>
      <c r="V5772" s="1">
        <v>78.3</v>
      </c>
      <c r="W5772" s="1">
        <v>81.23</v>
      </c>
      <c r="X5772" s="6">
        <f t="shared" si="7371"/>
        <v>-2.9300000000000068</v>
      </c>
      <c r="Y5772" s="14">
        <v>338</v>
      </c>
      <c r="Z5772" s="1">
        <v>73.37</v>
      </c>
      <c r="AA5772" s="1">
        <v>73.81</v>
      </c>
      <c r="AB5772" s="72">
        <f t="shared" si="7381"/>
        <v>-0.43999999999999773</v>
      </c>
      <c r="AC5772" s="53"/>
    </row>
    <row r="5773" spans="1:29" x14ac:dyDescent="0.25">
      <c r="A5773" s="53">
        <v>7510024</v>
      </c>
      <c r="B5773" s="89" t="s">
        <v>2715</v>
      </c>
      <c r="C5773" s="53" t="s">
        <v>903</v>
      </c>
      <c r="D5773" s="49" t="s">
        <v>2507</v>
      </c>
      <c r="E5773" s="47">
        <f>VLOOKUP('2012 Accountability Database'!A5770,Dems1112!$A$2:$G$1082,3)</f>
        <v>0.15</v>
      </c>
      <c r="F5773" s="66"/>
      <c r="G5773" s="52"/>
      <c r="M5773" s="1" t="s">
        <v>9</v>
      </c>
      <c r="N5773" s="14" t="s">
        <v>2504</v>
      </c>
      <c r="O5773" s="5"/>
      <c r="P5773" s="44" t="str">
        <f t="shared" ref="P5773" si="7387">IF(K5776="Yes",IF(L5776="Yes","Yes","No"),"No")</f>
        <v>No</v>
      </c>
      <c r="Q5773" s="108"/>
      <c r="R5773" s="5" t="s">
        <v>1</v>
      </c>
      <c r="S5773" s="1" t="s">
        <v>5</v>
      </c>
      <c r="T5773" s="1" t="s">
        <v>7</v>
      </c>
      <c r="U5773" s="5">
        <v>398</v>
      </c>
      <c r="V5773" s="1">
        <v>76.13</v>
      </c>
      <c r="W5773" s="1">
        <v>79.260000000000005</v>
      </c>
      <c r="X5773" s="6">
        <f t="shared" si="7371"/>
        <v>-3.1300000000000097</v>
      </c>
      <c r="Y5773" s="14">
        <v>282</v>
      </c>
      <c r="Z5773" s="1">
        <v>73.400000000000006</v>
      </c>
      <c r="AA5773" s="1">
        <v>74.91</v>
      </c>
      <c r="AB5773" s="72">
        <f t="shared" si="7381"/>
        <v>-1.5099999999999909</v>
      </c>
      <c r="AC5773" s="53"/>
    </row>
    <row r="5774" spans="1:29" x14ac:dyDescent="0.25">
      <c r="A5774" s="53">
        <v>7510024</v>
      </c>
      <c r="B5774" s="89" t="s">
        <v>2715</v>
      </c>
      <c r="C5774" s="53" t="s">
        <v>903</v>
      </c>
      <c r="D5774" s="50" t="s">
        <v>2508</v>
      </c>
      <c r="E5774" s="47">
        <f>VLOOKUP('2012 Accountability Database'!A5770,Dems1112!$A$2:$G$1082,4)</f>
        <v>0.88</v>
      </c>
      <c r="F5774" s="65" t="s">
        <v>2486</v>
      </c>
      <c r="G5774" s="62"/>
      <c r="H5774" s="13" t="str">
        <f>IF(V5774&gt;94,"Met",IF(X5774="--","n/a",IF(X5774&gt;=0,"Met","Did Not Meet")))</f>
        <v>Did Not Meet</v>
      </c>
      <c r="I5774" s="13" t="str">
        <f>IF(V5775&gt;94,"Met",IF(X5775="--","n/a",IF(X5775&gt;=0,"Met","Did Not Meet")))</f>
        <v>Did Not Meet</v>
      </c>
      <c r="J5774" s="13"/>
      <c r="K5774" s="13" t="str">
        <f>IF(Z5774&gt;94,"Met",IF(AB5774="--","n/a",IF(AB5774&gt;=0,"Met","Did Not Meet")))</f>
        <v>Did Not Meet</v>
      </c>
      <c r="L5774" s="13" t="str">
        <f>IF(Z5775&gt;94,"Met",IF(AB5775="--","n/a",IF(AB5775&gt;=0,"Met","Did Not Meet")))</f>
        <v>Did Not Meet</v>
      </c>
      <c r="M5774" s="1" t="s">
        <v>9</v>
      </c>
      <c r="N5774" s="68" t="s">
        <v>2497</v>
      </c>
      <c r="O5774" s="35"/>
      <c r="P5774" s="44"/>
      <c r="Q5774" s="108"/>
      <c r="R5774" s="5" t="s">
        <v>6</v>
      </c>
      <c r="S5774" s="1" t="s">
        <v>2</v>
      </c>
      <c r="T5774" s="1" t="s">
        <v>3</v>
      </c>
      <c r="U5774" s="5">
        <v>146</v>
      </c>
      <c r="V5774" s="1">
        <v>80.14</v>
      </c>
      <c r="W5774" s="1">
        <v>82.89</v>
      </c>
      <c r="X5774" s="6">
        <f t="shared" si="7371"/>
        <v>-2.75</v>
      </c>
      <c r="Y5774" s="14">
        <v>116</v>
      </c>
      <c r="Z5774" s="1">
        <v>56.03</v>
      </c>
      <c r="AA5774" s="1">
        <v>73.81</v>
      </c>
      <c r="AB5774" s="72">
        <f t="shared" si="7381"/>
        <v>-17.78</v>
      </c>
      <c r="AC5774" s="53"/>
    </row>
    <row r="5775" spans="1:29" x14ac:dyDescent="0.25">
      <c r="A5775" s="53">
        <v>7510024</v>
      </c>
      <c r="B5775" s="89" t="s">
        <v>2715</v>
      </c>
      <c r="C5775" s="53" t="s">
        <v>903</v>
      </c>
      <c r="D5775" s="50" t="s">
        <v>974</v>
      </c>
      <c r="E5775" s="47" t="str">
        <f>VLOOKUP('2012 Accountability Database'!A5770,Dems1112!$A$2:$G$1082,5)</f>
        <v>K-6</v>
      </c>
      <c r="F5775" s="65" t="s">
        <v>2487</v>
      </c>
      <c r="G5775" s="62"/>
      <c r="H5775" s="13" t="str">
        <f>IF(V5776&gt;94,"Met",IF(X5776="--","n/a",IF(X5776&gt;=0,"Met","Did Not Meet")))</f>
        <v>Did Not Meet</v>
      </c>
      <c r="I5775" s="13" t="str">
        <f>IF(V5777&gt;94,"Met",IF(X5777="--","n/a",IF(X5777&gt;=0,"Met","Did Not Meet")))</f>
        <v>Did Not Meet</v>
      </c>
      <c r="J5775" s="13"/>
      <c r="K5775" s="13" t="str">
        <f>IF(Z5776&gt;94,"Met",IF(AB5776="--","n/a",IF(AB5776&gt;=0,"Met","Did Not Meet")))</f>
        <v>Did Not Meet</v>
      </c>
      <c r="L5775" s="13" t="str">
        <f>IF(Z5777&gt;94,"Met",IF(AB5777="--","n/a",IF(AB5777&gt;=0,"Met","Did Not Meet")))</f>
        <v>Did Not Meet</v>
      </c>
      <c r="M5775" s="5" t="s">
        <v>9</v>
      </c>
      <c r="N5775" s="14"/>
      <c r="O5775" s="35" t="s">
        <v>2506</v>
      </c>
      <c r="P5775" s="83" t="str">
        <f t="shared" ref="P5775" si="7388">IF(P5770="No"," ", IF(P5772="No"," ",IF(P5771="No", " ",IF(P5773="No"," ","X"))))</f>
        <v xml:space="preserve"> </v>
      </c>
      <c r="Q5775" s="108"/>
      <c r="R5775" s="5" t="s">
        <v>6</v>
      </c>
      <c r="S5775" s="5" t="s">
        <v>2</v>
      </c>
      <c r="T5775" s="5" t="s">
        <v>7</v>
      </c>
      <c r="U5775" s="5">
        <v>131</v>
      </c>
      <c r="V5775" s="5">
        <v>79.39</v>
      </c>
      <c r="W5775" s="5">
        <v>81.93</v>
      </c>
      <c r="X5775" s="8">
        <f t="shared" si="7371"/>
        <v>-2.5400000000000063</v>
      </c>
      <c r="Y5775" s="14">
        <v>105</v>
      </c>
      <c r="Z5775" s="5">
        <v>56.19</v>
      </c>
      <c r="AA5775" s="5">
        <v>74.91</v>
      </c>
      <c r="AB5775" s="72">
        <f t="shared" si="7381"/>
        <v>-18.72</v>
      </c>
      <c r="AC5775" s="53"/>
    </row>
    <row r="5776" spans="1:29" ht="15.75" x14ac:dyDescent="0.25">
      <c r="A5776" s="53">
        <v>7510024</v>
      </c>
      <c r="B5776" s="89" t="s">
        <v>2715</v>
      </c>
      <c r="C5776" s="53" t="s">
        <v>903</v>
      </c>
      <c r="D5776" s="50" t="s">
        <v>975</v>
      </c>
      <c r="E5776" s="48" t="str">
        <f>VLOOKUP('2012 Accountability Database'!A5770,Dems1112!$A$2:$G$1082,6)</f>
        <v>1 (Northwest AR)</v>
      </c>
      <c r="F5776" s="66"/>
      <c r="G5776" s="63" t="s">
        <v>2488</v>
      </c>
      <c r="H5776" s="61" t="str">
        <f t="shared" ref="H5776:I5776" si="7389">IF(H5774="Met","Yes",IF(H5775="Met","Yes","No"))</f>
        <v>No</v>
      </c>
      <c r="I5776" s="61" t="str">
        <f t="shared" si="7389"/>
        <v>No</v>
      </c>
      <c r="J5776" s="55"/>
      <c r="K5776" s="61" t="str">
        <f t="shared" ref="K5776:L5776" si="7390">IF(K5774="Met","Yes",IF(K5775="Met","Yes","No"))</f>
        <v>No</v>
      </c>
      <c r="L5776" s="61" t="str">
        <f t="shared" si="7390"/>
        <v>No</v>
      </c>
      <c r="M5776" s="5" t="s">
        <v>9</v>
      </c>
      <c r="N5776" s="14"/>
      <c r="O5776" s="35" t="s">
        <v>2505</v>
      </c>
      <c r="P5776" s="83" t="str">
        <f t="shared" ref="P5776" si="7391">IF(P5775="X"," ",IF(P5777="X"," ","X"))</f>
        <v xml:space="preserve"> </v>
      </c>
      <c r="Q5776" s="94" t="s">
        <v>2759</v>
      </c>
      <c r="R5776" s="5" t="s">
        <v>6</v>
      </c>
      <c r="S5776" s="5" t="s">
        <v>5</v>
      </c>
      <c r="T5776" s="5" t="s">
        <v>3</v>
      </c>
      <c r="U5776" s="5">
        <v>470</v>
      </c>
      <c r="V5776" s="5">
        <v>81.28</v>
      </c>
      <c r="W5776" s="5">
        <v>82.89</v>
      </c>
      <c r="X5776" s="8">
        <f t="shared" si="7371"/>
        <v>-1.6099999999999994</v>
      </c>
      <c r="Y5776" s="14">
        <v>338</v>
      </c>
      <c r="Z5776" s="5">
        <v>66.27</v>
      </c>
      <c r="AA5776" s="5">
        <v>73.81</v>
      </c>
      <c r="AB5776" s="72">
        <f t="shared" si="7381"/>
        <v>-7.5400000000000063</v>
      </c>
      <c r="AC5776" s="53"/>
    </row>
    <row r="5777" spans="1:29" x14ac:dyDescent="0.25">
      <c r="A5777" s="54">
        <v>7510024</v>
      </c>
      <c r="B5777" s="90" t="s">
        <v>2715</v>
      </c>
      <c r="C5777" s="54" t="s">
        <v>903</v>
      </c>
      <c r="D5777" s="4"/>
      <c r="E5777" s="4"/>
      <c r="F5777" s="67"/>
      <c r="G5777" s="64"/>
      <c r="H5777" s="43"/>
      <c r="I5777" s="43"/>
      <c r="J5777" s="43"/>
      <c r="K5777" s="43"/>
      <c r="L5777" s="43"/>
      <c r="M5777" s="4" t="s">
        <v>9</v>
      </c>
      <c r="N5777" s="15"/>
      <c r="O5777" s="38" t="s">
        <v>2482</v>
      </c>
      <c r="P5777" s="84" t="str">
        <f>IF(E5771="Achieving School"," ","X")</f>
        <v>X</v>
      </c>
      <c r="Q5777" s="91"/>
      <c r="R5777" s="4" t="s">
        <v>6</v>
      </c>
      <c r="S5777" s="4" t="s">
        <v>5</v>
      </c>
      <c r="T5777" s="4" t="s">
        <v>7</v>
      </c>
      <c r="U5777" s="4">
        <v>398</v>
      </c>
      <c r="V5777" s="4">
        <v>80.150000000000006</v>
      </c>
      <c r="W5777" s="4">
        <v>81.93</v>
      </c>
      <c r="X5777" s="7">
        <f t="shared" si="7371"/>
        <v>-1.7800000000000011</v>
      </c>
      <c r="Y5777" s="15">
        <v>282</v>
      </c>
      <c r="Z5777" s="4">
        <v>65.599999999999994</v>
      </c>
      <c r="AA5777" s="4">
        <v>74.91</v>
      </c>
      <c r="AB5777" s="73">
        <f t="shared" si="7381"/>
        <v>-9.3100000000000023</v>
      </c>
      <c r="AC5777" s="54"/>
    </row>
    <row r="5778" spans="1:29" x14ac:dyDescent="0.25">
      <c r="A5778" s="1">
        <v>7510028</v>
      </c>
      <c r="B5778" s="87" t="s">
        <v>2715</v>
      </c>
      <c r="C5778" s="55" t="s">
        <v>904</v>
      </c>
      <c r="E5778" s="42"/>
      <c r="F5778" s="65" t="s">
        <v>2483</v>
      </c>
      <c r="G5778" s="62"/>
      <c r="H5778" s="37" t="str">
        <f>IF(V5778&gt;94,"Met",IF(X5778="--","n/a",IF(X5778&gt;=0,"Met","Did Not Meet")))</f>
        <v>Met</v>
      </c>
      <c r="I5778" s="37" t="str">
        <f>IF(V5779&gt;94,"Met",IF(X5779="--","n/a",IF(X5779&gt;=0,"Met","Did Not Meet")))</f>
        <v>Met</v>
      </c>
      <c r="K5778" s="13" t="str">
        <f>IF(Z5778&gt;94,"Met",IF(AB5778="--","n/a",IF(AB5778&gt;=0,"Met","Did Not Meet")))</f>
        <v>Did Not Meet</v>
      </c>
      <c r="L5778" s="13" t="str">
        <f>IF(Z5779&gt;94,"Met",IF(AB5779="--","n/a",IF(AB5779&gt;=0,"Met","Did Not Meet")))</f>
        <v>Did Not Meet</v>
      </c>
      <c r="M5778" s="1" t="s">
        <v>9</v>
      </c>
      <c r="N5778" s="14" t="s">
        <v>2502</v>
      </c>
      <c r="O5778" s="5"/>
      <c r="P5778" s="44" t="str">
        <f t="shared" ref="P5778" si="7392">IF(H5780="Yes",IF(I5780="Yes","Yes","No"),"No")</f>
        <v>Yes</v>
      </c>
      <c r="Q5778" s="93"/>
      <c r="R5778" s="5" t="s">
        <v>1</v>
      </c>
      <c r="S5778" s="1" t="s">
        <v>2</v>
      </c>
      <c r="T5778" s="1" t="s">
        <v>3</v>
      </c>
      <c r="U5778" s="5">
        <v>76</v>
      </c>
      <c r="V5778" s="1">
        <v>76.319999999999993</v>
      </c>
      <c r="W5778" s="1">
        <v>62.39</v>
      </c>
      <c r="X5778" s="9">
        <f t="shared" si="7371"/>
        <v>13.929999999999993</v>
      </c>
      <c r="Y5778" s="14">
        <v>57</v>
      </c>
      <c r="Z5778" s="1">
        <v>77.19</v>
      </c>
      <c r="AA5778" s="1">
        <v>77.510000000000005</v>
      </c>
      <c r="AB5778" s="72">
        <f t="shared" si="7381"/>
        <v>-0.32000000000000739</v>
      </c>
      <c r="AC5778" s="36"/>
    </row>
    <row r="5779" spans="1:29" ht="15.75" x14ac:dyDescent="0.25">
      <c r="A5779" s="53">
        <v>7510028</v>
      </c>
      <c r="B5779" s="89" t="s">
        <v>2715</v>
      </c>
      <c r="C5779" s="53" t="s">
        <v>904</v>
      </c>
      <c r="D5779" s="49" t="s">
        <v>2498</v>
      </c>
      <c r="E5779" s="34" t="str">
        <f>M5778</f>
        <v>Needs Improvement School</v>
      </c>
      <c r="F5779" s="65" t="s">
        <v>2484</v>
      </c>
      <c r="G5779" s="62"/>
      <c r="H5779" s="13" t="str">
        <f>IF(V5780&gt;94,"Met",IF(X5780="--","n/a",IF(X5780&gt;=0,"Met","Did Not Meet")))</f>
        <v>Met</v>
      </c>
      <c r="I5779" s="13" t="str">
        <f>IF(V5781&gt;94,"Met",IF(X5781="--","n/a",IF(X5781&gt;=0,"Met","Did Not Meet")))</f>
        <v>Met</v>
      </c>
      <c r="K5779" s="13" t="str">
        <f>IF(Z5780&gt;94,"Met",IF(AB5780="--","n/a",IF(AB5780&gt;=0,"Met","Did Not Meet")))</f>
        <v>Did Not Meet</v>
      </c>
      <c r="L5779" s="13" t="str">
        <f>IF(Z5781&gt;94,"Met",IF(AB5781="--","n/a",IF(AB5781&gt;=0,"Met","Did Not Meet")))</f>
        <v>Did Not Meet</v>
      </c>
      <c r="M5779" s="1" t="s">
        <v>9</v>
      </c>
      <c r="N5779" s="14" t="s">
        <v>2501</v>
      </c>
      <c r="O5779" s="5"/>
      <c r="P5779" s="44" t="str">
        <f t="shared" ref="P5779" si="7393">IF(K5780="Yes",IF(L5780="Yes","Yes","No"),"No")</f>
        <v>No</v>
      </c>
      <c r="Q5779" s="94" t="s">
        <v>2759</v>
      </c>
      <c r="R5779" s="5" t="s">
        <v>1</v>
      </c>
      <c r="S5779" s="1" t="s">
        <v>2</v>
      </c>
      <c r="T5779" s="1" t="s">
        <v>7</v>
      </c>
      <c r="U5779" s="5">
        <v>67</v>
      </c>
      <c r="V5779" s="1">
        <v>73.13</v>
      </c>
      <c r="W5779" s="1">
        <v>58.34</v>
      </c>
      <c r="X5779" s="9">
        <f t="shared" si="7371"/>
        <v>14.789999999999992</v>
      </c>
      <c r="Y5779" s="14">
        <v>49</v>
      </c>
      <c r="Z5779" s="1">
        <v>73.47</v>
      </c>
      <c r="AA5779" s="1">
        <v>73.81</v>
      </c>
      <c r="AB5779" s="72">
        <f t="shared" si="7381"/>
        <v>-0.34000000000000341</v>
      </c>
      <c r="AC5779" s="53"/>
    </row>
    <row r="5780" spans="1:29" ht="15" customHeight="1" x14ac:dyDescent="0.25">
      <c r="A5780" s="53">
        <v>7510028</v>
      </c>
      <c r="B5780" s="89" t="s">
        <v>2715</v>
      </c>
      <c r="C5780" s="53" t="s">
        <v>904</v>
      </c>
      <c r="D5780" s="49" t="s">
        <v>2499</v>
      </c>
      <c r="E5780" s="35" t="str">
        <f>VLOOKUP('2012 Accountability Database'!$A5778,'2011 AYP'!A$2:B$1072,2)</f>
        <v>SI_3 (School Improvement Year 3)</v>
      </c>
      <c r="F5780" s="66"/>
      <c r="G5780" s="63" t="s">
        <v>2485</v>
      </c>
      <c r="H5780" s="60" t="str">
        <f t="shared" ref="H5780:I5780" si="7394">IF(H5778="Met","Yes",IF(H5779="Met","Yes","No"))</f>
        <v>Yes</v>
      </c>
      <c r="I5780" s="60" t="str">
        <f t="shared" si="7394"/>
        <v>Yes</v>
      </c>
      <c r="J5780" s="42"/>
      <c r="K5780" s="60" t="str">
        <f t="shared" ref="K5780:L5780" si="7395">IF(K5778="Met","Yes",IF(K5779="Met","Yes","No"))</f>
        <v>No</v>
      </c>
      <c r="L5780" s="60" t="str">
        <f t="shared" si="7395"/>
        <v>No</v>
      </c>
      <c r="M5780" s="5" t="s">
        <v>9</v>
      </c>
      <c r="N5780" s="14" t="s">
        <v>2503</v>
      </c>
      <c r="O5780" s="5"/>
      <c r="P5780" s="44" t="str">
        <f t="shared" ref="P5780" si="7396">IF(H5784="Yes",IF(I5784="Yes","Yes","No"),"No")</f>
        <v>No</v>
      </c>
      <c r="Q5780" s="108" t="s">
        <v>2758</v>
      </c>
      <c r="R5780" s="5" t="s">
        <v>1</v>
      </c>
      <c r="S5780" s="5" t="s">
        <v>5</v>
      </c>
      <c r="T5780" s="5" t="s">
        <v>3</v>
      </c>
      <c r="U5780" s="5">
        <v>230</v>
      </c>
      <c r="V5780" s="5">
        <v>64.349999999999994</v>
      </c>
      <c r="W5780" s="5">
        <v>62.39</v>
      </c>
      <c r="X5780" s="11">
        <f t="shared" si="7371"/>
        <v>1.9599999999999937</v>
      </c>
      <c r="Y5780" s="14">
        <v>162</v>
      </c>
      <c r="Z5780" s="5">
        <v>72.22</v>
      </c>
      <c r="AA5780" s="5">
        <v>77.510000000000005</v>
      </c>
      <c r="AB5780" s="72">
        <f t="shared" si="7381"/>
        <v>-5.2900000000000063</v>
      </c>
      <c r="AC5780" s="53"/>
    </row>
    <row r="5781" spans="1:29" x14ac:dyDescent="0.25">
      <c r="A5781" s="53">
        <v>7510028</v>
      </c>
      <c r="B5781" s="89" t="s">
        <v>2715</v>
      </c>
      <c r="C5781" s="53" t="s">
        <v>904</v>
      </c>
      <c r="D5781" s="49" t="s">
        <v>2507</v>
      </c>
      <c r="E5781" s="47">
        <f>VLOOKUP('2012 Accountability Database'!A5778,Dems1112!$A$2:$G$1082,3)</f>
        <v>0.08</v>
      </c>
      <c r="F5781" s="66"/>
      <c r="G5781" s="52"/>
      <c r="M5781" s="1" t="s">
        <v>9</v>
      </c>
      <c r="N5781" s="14" t="s">
        <v>2504</v>
      </c>
      <c r="O5781" s="5"/>
      <c r="P5781" s="44" t="str">
        <f t="shared" ref="P5781" si="7397">IF(K5784="Yes",IF(L5784="Yes","Yes","No"),"No")</f>
        <v>No</v>
      </c>
      <c r="Q5781" s="108"/>
      <c r="R5781" s="5" t="s">
        <v>1</v>
      </c>
      <c r="S5781" s="1" t="s">
        <v>5</v>
      </c>
      <c r="T5781" s="1" t="s">
        <v>7</v>
      </c>
      <c r="U5781" s="5">
        <v>196</v>
      </c>
      <c r="V5781" s="1">
        <v>59.69</v>
      </c>
      <c r="W5781" s="1">
        <v>58.34</v>
      </c>
      <c r="X5781" s="9">
        <f t="shared" si="7371"/>
        <v>1.3499999999999943</v>
      </c>
      <c r="Y5781" s="14">
        <v>132</v>
      </c>
      <c r="Z5781" s="1">
        <v>68.180000000000007</v>
      </c>
      <c r="AA5781" s="1">
        <v>73.81</v>
      </c>
      <c r="AB5781" s="72">
        <f t="shared" si="7381"/>
        <v>-5.6299999999999955</v>
      </c>
      <c r="AC5781" s="53"/>
    </row>
    <row r="5782" spans="1:29" x14ac:dyDescent="0.25">
      <c r="A5782" s="53">
        <v>7510028</v>
      </c>
      <c r="B5782" s="89" t="s">
        <v>2715</v>
      </c>
      <c r="C5782" s="53" t="s">
        <v>904</v>
      </c>
      <c r="D5782" s="50" t="s">
        <v>2508</v>
      </c>
      <c r="E5782" s="47">
        <f>VLOOKUP('2012 Accountability Database'!A5778,Dems1112!$A$2:$G$1082,4)</f>
        <v>0.91</v>
      </c>
      <c r="F5782" s="65" t="s">
        <v>2486</v>
      </c>
      <c r="G5782" s="62"/>
      <c r="H5782" s="13" t="str">
        <f>IF(V5782&gt;94,"Met",IF(X5782="--","n/a",IF(X5782&gt;=0,"Met","Did Not Meet")))</f>
        <v>Did Not Meet</v>
      </c>
      <c r="I5782" s="13" t="str">
        <f>IF(V5783&gt;94,"Met",IF(X5783="--","n/a",IF(X5783&gt;=0,"Met","Did Not Meet")))</f>
        <v>Did Not Meet</v>
      </c>
      <c r="J5782" s="13"/>
      <c r="K5782" s="13" t="str">
        <f>IF(Z5782&gt;94,"Met",IF(AB5782="--","n/a",IF(AB5782&gt;=0,"Met","Did Not Meet")))</f>
        <v>Did Not Meet</v>
      </c>
      <c r="L5782" s="13" t="str">
        <f>IF(Z5783&gt;94,"Met",IF(AB5783="--","n/a",IF(AB5783&gt;=0,"Met","Did Not Meet")))</f>
        <v>Did Not Meet</v>
      </c>
      <c r="M5782" s="1" t="s">
        <v>9</v>
      </c>
      <c r="N5782" s="68" t="s">
        <v>2497</v>
      </c>
      <c r="O5782" s="35"/>
      <c r="P5782" s="44"/>
      <c r="Q5782" s="108"/>
      <c r="R5782" s="5" t="s">
        <v>6</v>
      </c>
      <c r="S5782" s="1" t="s">
        <v>2</v>
      </c>
      <c r="T5782" s="1" t="s">
        <v>3</v>
      </c>
      <c r="U5782" s="5">
        <v>76</v>
      </c>
      <c r="V5782" s="1">
        <v>76.319999999999993</v>
      </c>
      <c r="W5782" s="1">
        <v>78.84</v>
      </c>
      <c r="X5782" s="6">
        <f t="shared" si="7371"/>
        <v>-2.5200000000000102</v>
      </c>
      <c r="Y5782" s="14">
        <v>57</v>
      </c>
      <c r="Z5782" s="1">
        <v>66.67</v>
      </c>
      <c r="AA5782" s="1">
        <v>74.06</v>
      </c>
      <c r="AB5782" s="72">
        <f t="shared" si="7381"/>
        <v>-7.3900000000000006</v>
      </c>
      <c r="AC5782" s="53"/>
    </row>
    <row r="5783" spans="1:29" x14ac:dyDescent="0.25">
      <c r="A5783" s="53">
        <v>7510028</v>
      </c>
      <c r="B5783" s="89" t="s">
        <v>2715</v>
      </c>
      <c r="C5783" s="53" t="s">
        <v>904</v>
      </c>
      <c r="D5783" s="50" t="s">
        <v>974</v>
      </c>
      <c r="E5783" s="47" t="str">
        <f>VLOOKUP('2012 Accountability Database'!A5778,Dems1112!$A$2:$G$1082,5)</f>
        <v>K-6</v>
      </c>
      <c r="F5783" s="65" t="s">
        <v>2487</v>
      </c>
      <c r="G5783" s="62"/>
      <c r="H5783" s="13" t="str">
        <f>IF(V5784&gt;94,"Met",IF(X5784="--","n/a",IF(X5784&gt;=0,"Met","Did Not Meet")))</f>
        <v>Did Not Meet</v>
      </c>
      <c r="I5783" s="13" t="str">
        <f>IF(V5785&gt;94,"Met",IF(X5785="--","n/a",IF(X5785&gt;=0,"Met","Did Not Meet")))</f>
        <v>Did Not Meet</v>
      </c>
      <c r="J5783" s="13"/>
      <c r="K5783" s="13" t="str">
        <f>IF(Z5784&gt;94,"Met",IF(AB5784="--","n/a",IF(AB5784&gt;=0,"Met","Did Not Meet")))</f>
        <v>Did Not Meet</v>
      </c>
      <c r="L5783" s="13" t="str">
        <f>IF(Z5785&gt;94,"Met",IF(AB5785="--","n/a",IF(AB5785&gt;=0,"Met","Did Not Meet")))</f>
        <v>Did Not Meet</v>
      </c>
      <c r="M5783" s="1" t="s">
        <v>9</v>
      </c>
      <c r="N5783" s="14"/>
      <c r="O5783" s="35" t="s">
        <v>2506</v>
      </c>
      <c r="P5783" s="83" t="str">
        <f t="shared" ref="P5783" si="7398">IF(P5778="No"," ", IF(P5780="No"," ",IF(P5779="No", " ",IF(P5781="No"," ","X"))))</f>
        <v xml:space="preserve"> </v>
      </c>
      <c r="Q5783" s="108"/>
      <c r="R5783" s="5" t="s">
        <v>6</v>
      </c>
      <c r="S5783" s="1" t="s">
        <v>2</v>
      </c>
      <c r="T5783" s="1" t="s">
        <v>7</v>
      </c>
      <c r="U5783" s="5">
        <v>67</v>
      </c>
      <c r="V5783" s="1">
        <v>73.13</v>
      </c>
      <c r="W5783" s="1">
        <v>75</v>
      </c>
      <c r="X5783" s="6">
        <f t="shared" si="7371"/>
        <v>-1.8700000000000045</v>
      </c>
      <c r="Y5783" s="14">
        <v>49</v>
      </c>
      <c r="Z5783" s="1">
        <v>61.22</v>
      </c>
      <c r="AA5783" s="1">
        <v>67.27</v>
      </c>
      <c r="AB5783" s="72">
        <f t="shared" si="7381"/>
        <v>-6.0499999999999972</v>
      </c>
      <c r="AC5783" s="53"/>
    </row>
    <row r="5784" spans="1:29" ht="15.75" x14ac:dyDescent="0.25">
      <c r="A5784" s="53">
        <v>7510028</v>
      </c>
      <c r="B5784" s="89" t="s">
        <v>2715</v>
      </c>
      <c r="C5784" s="53" t="s">
        <v>904</v>
      </c>
      <c r="D5784" s="50" t="s">
        <v>975</v>
      </c>
      <c r="E5784" s="48" t="str">
        <f>VLOOKUP('2012 Accountability Database'!A5778,Dems1112!$A$2:$G$1082,6)</f>
        <v>1 (Northwest AR)</v>
      </c>
      <c r="F5784" s="66"/>
      <c r="G5784" s="63" t="s">
        <v>2488</v>
      </c>
      <c r="H5784" s="61" t="str">
        <f t="shared" ref="H5784:I5784" si="7399">IF(H5782="Met","Yes",IF(H5783="Met","Yes","No"))</f>
        <v>No</v>
      </c>
      <c r="I5784" s="61" t="str">
        <f t="shared" si="7399"/>
        <v>No</v>
      </c>
      <c r="J5784" s="55"/>
      <c r="K5784" s="61" t="str">
        <f t="shared" ref="K5784:L5784" si="7400">IF(K5782="Met","Yes",IF(K5783="Met","Yes","No"))</f>
        <v>No</v>
      </c>
      <c r="L5784" s="61" t="str">
        <f t="shared" si="7400"/>
        <v>No</v>
      </c>
      <c r="M5784" s="1" t="s">
        <v>9</v>
      </c>
      <c r="N5784" s="14"/>
      <c r="O5784" s="35" t="s">
        <v>2505</v>
      </c>
      <c r="P5784" s="83" t="str">
        <f t="shared" ref="P5784" si="7401">IF(P5783="X"," ",IF(P5785="X"," ","X"))</f>
        <v xml:space="preserve"> </v>
      </c>
      <c r="Q5784" s="94" t="s">
        <v>2759</v>
      </c>
      <c r="R5784" s="5" t="s">
        <v>6</v>
      </c>
      <c r="S5784" s="1" t="s">
        <v>5</v>
      </c>
      <c r="T5784" s="1" t="s">
        <v>3</v>
      </c>
      <c r="U5784" s="5">
        <v>230</v>
      </c>
      <c r="V5784" s="1">
        <v>76.959999999999994</v>
      </c>
      <c r="W5784" s="1">
        <v>78.84</v>
      </c>
      <c r="X5784" s="6">
        <f t="shared" si="7371"/>
        <v>-1.8800000000000097</v>
      </c>
      <c r="Y5784" s="14">
        <v>162</v>
      </c>
      <c r="Z5784" s="1">
        <v>69.75</v>
      </c>
      <c r="AA5784" s="1">
        <v>74.06</v>
      </c>
      <c r="AB5784" s="72">
        <f t="shared" si="7381"/>
        <v>-4.3100000000000023</v>
      </c>
      <c r="AC5784" s="53"/>
    </row>
    <row r="5785" spans="1:29" x14ac:dyDescent="0.25">
      <c r="A5785" s="54">
        <v>7510028</v>
      </c>
      <c r="B5785" s="90" t="s">
        <v>2715</v>
      </c>
      <c r="C5785" s="54" t="s">
        <v>904</v>
      </c>
      <c r="D5785" s="4"/>
      <c r="E5785" s="4"/>
      <c r="F5785" s="67"/>
      <c r="G5785" s="64"/>
      <c r="H5785" s="43"/>
      <c r="I5785" s="43"/>
      <c r="J5785" s="43"/>
      <c r="K5785" s="43"/>
      <c r="L5785" s="43"/>
      <c r="M5785" s="4" t="s">
        <v>9</v>
      </c>
      <c r="N5785" s="15"/>
      <c r="O5785" s="38" t="s">
        <v>2482</v>
      </c>
      <c r="P5785" s="84" t="str">
        <f>IF(E5779="Achieving School"," ","X")</f>
        <v>X</v>
      </c>
      <c r="Q5785" s="95"/>
      <c r="R5785" s="4" t="s">
        <v>6</v>
      </c>
      <c r="S5785" s="4" t="s">
        <v>5</v>
      </c>
      <c r="T5785" s="4" t="s">
        <v>7</v>
      </c>
      <c r="U5785" s="4">
        <v>196</v>
      </c>
      <c r="V5785" s="4">
        <v>72.959999999999994</v>
      </c>
      <c r="W5785" s="4">
        <v>75</v>
      </c>
      <c r="X5785" s="7">
        <f t="shared" si="7371"/>
        <v>-2.0400000000000063</v>
      </c>
      <c r="Y5785" s="15">
        <v>132</v>
      </c>
      <c r="Z5785" s="4">
        <v>63.64</v>
      </c>
      <c r="AA5785" s="4">
        <v>67.27</v>
      </c>
      <c r="AB5785" s="73">
        <f t="shared" si="7381"/>
        <v>-3.6299999999999955</v>
      </c>
      <c r="AC5785" s="54"/>
    </row>
    <row r="5788" spans="1:29" ht="15" customHeight="1" x14ac:dyDescent="0.25"/>
    <row r="5796" ht="15" customHeight="1" x14ac:dyDescent="0.25"/>
    <row r="5804" ht="15" customHeight="1" x14ac:dyDescent="0.25"/>
    <row r="5812" ht="15" customHeight="1" x14ac:dyDescent="0.25"/>
    <row r="5820" ht="15" customHeight="1" x14ac:dyDescent="0.25"/>
    <row r="5828" ht="15" customHeight="1" x14ac:dyDescent="0.25"/>
    <row r="5836" ht="15" customHeight="1" x14ac:dyDescent="0.25"/>
    <row r="5844" ht="15" customHeight="1" x14ac:dyDescent="0.25"/>
  </sheetData>
  <mergeCells count="725">
    <mergeCell ref="Q5772:Q5775"/>
    <mergeCell ref="Q5780:Q5783"/>
    <mergeCell ref="Q5732:Q5735"/>
    <mergeCell ref="Q5740:Q5743"/>
    <mergeCell ref="Q5748:Q5751"/>
    <mergeCell ref="Q5756:Q5759"/>
    <mergeCell ref="Q5764:Q5767"/>
    <mergeCell ref="Q5692:Q5695"/>
    <mergeCell ref="Q5700:Q5703"/>
    <mergeCell ref="Q5708:Q5711"/>
    <mergeCell ref="Q5716:Q5719"/>
    <mergeCell ref="Q5724:Q5727"/>
    <mergeCell ref="Q5652:Q5655"/>
    <mergeCell ref="Q5660:Q5663"/>
    <mergeCell ref="Q5668:Q5671"/>
    <mergeCell ref="Q5676:Q5679"/>
    <mergeCell ref="Q5684:Q5687"/>
    <mergeCell ref="Q5612:Q5615"/>
    <mergeCell ref="Q5620:Q5623"/>
    <mergeCell ref="Q5628:Q5631"/>
    <mergeCell ref="Q5636:Q5639"/>
    <mergeCell ref="Q5644:Q5647"/>
    <mergeCell ref="Q5572:Q5575"/>
    <mergeCell ref="Q5580:Q5583"/>
    <mergeCell ref="Q5588:Q5591"/>
    <mergeCell ref="Q5596:Q5599"/>
    <mergeCell ref="Q5604:Q5607"/>
    <mergeCell ref="Q5532:Q5535"/>
    <mergeCell ref="Q5540:Q5543"/>
    <mergeCell ref="Q5548:Q5551"/>
    <mergeCell ref="Q5556:Q5559"/>
    <mergeCell ref="Q5564:Q5567"/>
    <mergeCell ref="Q5492:Q5495"/>
    <mergeCell ref="Q5500:Q5503"/>
    <mergeCell ref="Q5508:Q5511"/>
    <mergeCell ref="Q5516:Q5519"/>
    <mergeCell ref="Q5524:Q5527"/>
    <mergeCell ref="Q5452:Q5455"/>
    <mergeCell ref="Q5460:Q5463"/>
    <mergeCell ref="Q5468:Q5471"/>
    <mergeCell ref="Q5476:Q5479"/>
    <mergeCell ref="Q5484:Q5487"/>
    <mergeCell ref="Q5412:Q5415"/>
    <mergeCell ref="Q5420:Q5423"/>
    <mergeCell ref="Q5428:Q5431"/>
    <mergeCell ref="Q5436:Q5439"/>
    <mergeCell ref="Q5444:Q5447"/>
    <mergeCell ref="Q5372:Q5375"/>
    <mergeCell ref="Q5380:Q5383"/>
    <mergeCell ref="Q5388:Q5391"/>
    <mergeCell ref="Q5396:Q5399"/>
    <mergeCell ref="Q5404:Q5407"/>
    <mergeCell ref="Q5332:Q5335"/>
    <mergeCell ref="Q5340:Q5343"/>
    <mergeCell ref="Q5348:Q5351"/>
    <mergeCell ref="Q5356:Q5359"/>
    <mergeCell ref="Q5364:Q5367"/>
    <mergeCell ref="Q5292:Q5295"/>
    <mergeCell ref="Q5300:Q5303"/>
    <mergeCell ref="Q5308:Q5311"/>
    <mergeCell ref="Q5316:Q5319"/>
    <mergeCell ref="Q5324:Q5327"/>
    <mergeCell ref="Q5252:Q5255"/>
    <mergeCell ref="Q5260:Q5263"/>
    <mergeCell ref="Q5268:Q5271"/>
    <mergeCell ref="Q5276:Q5279"/>
    <mergeCell ref="Q5284:Q5287"/>
    <mergeCell ref="Q5212:Q5215"/>
    <mergeCell ref="Q5220:Q5223"/>
    <mergeCell ref="Q5228:Q5231"/>
    <mergeCell ref="Q5236:Q5239"/>
    <mergeCell ref="Q5244:Q5247"/>
    <mergeCell ref="Q5172:Q5175"/>
    <mergeCell ref="Q5180:Q5183"/>
    <mergeCell ref="Q5188:Q5191"/>
    <mergeCell ref="Q5196:Q5199"/>
    <mergeCell ref="Q5204:Q5207"/>
    <mergeCell ref="Q5132:Q5135"/>
    <mergeCell ref="Q5140:Q5143"/>
    <mergeCell ref="Q5148:Q5151"/>
    <mergeCell ref="Q5156:Q5159"/>
    <mergeCell ref="Q5164:Q5167"/>
    <mergeCell ref="Q5092:Q5095"/>
    <mergeCell ref="Q5100:Q5103"/>
    <mergeCell ref="Q5108:Q5111"/>
    <mergeCell ref="Q5116:Q5119"/>
    <mergeCell ref="Q5124:Q5127"/>
    <mergeCell ref="Q5052:Q5055"/>
    <mergeCell ref="Q5060:Q5063"/>
    <mergeCell ref="Q5068:Q5071"/>
    <mergeCell ref="Q5076:Q5079"/>
    <mergeCell ref="Q5084:Q5087"/>
    <mergeCell ref="Q5012:Q5015"/>
    <mergeCell ref="Q5020:Q5023"/>
    <mergeCell ref="Q5028:Q5031"/>
    <mergeCell ref="Q5036:Q5039"/>
    <mergeCell ref="Q5044:Q5047"/>
    <mergeCell ref="Q4972:Q4975"/>
    <mergeCell ref="Q4980:Q4983"/>
    <mergeCell ref="Q4988:Q4991"/>
    <mergeCell ref="Q4996:Q4999"/>
    <mergeCell ref="Q5004:Q5007"/>
    <mergeCell ref="Q4932:Q4935"/>
    <mergeCell ref="Q4940:Q4943"/>
    <mergeCell ref="Q4948:Q4951"/>
    <mergeCell ref="Q4956:Q4959"/>
    <mergeCell ref="Q4964:Q4967"/>
    <mergeCell ref="Q4892:Q4895"/>
    <mergeCell ref="Q4900:Q4903"/>
    <mergeCell ref="Q4908:Q4911"/>
    <mergeCell ref="Q4916:Q4919"/>
    <mergeCell ref="Q4924:Q4927"/>
    <mergeCell ref="Q4852:Q4855"/>
    <mergeCell ref="Q4860:Q4863"/>
    <mergeCell ref="Q4868:Q4871"/>
    <mergeCell ref="Q4876:Q4879"/>
    <mergeCell ref="Q4884:Q4887"/>
    <mergeCell ref="Q4812:Q4815"/>
    <mergeCell ref="Q4820:Q4823"/>
    <mergeCell ref="Q4828:Q4831"/>
    <mergeCell ref="Q4836:Q4839"/>
    <mergeCell ref="Q4844:Q4847"/>
    <mergeCell ref="Q4772:Q4775"/>
    <mergeCell ref="Q4780:Q4783"/>
    <mergeCell ref="Q4788:Q4791"/>
    <mergeCell ref="Q4796:Q4799"/>
    <mergeCell ref="Q4804:Q4807"/>
    <mergeCell ref="Q4732:Q4735"/>
    <mergeCell ref="Q4740:Q4743"/>
    <mergeCell ref="Q4748:Q4751"/>
    <mergeCell ref="Q4756:Q4759"/>
    <mergeCell ref="Q4764:Q4767"/>
    <mergeCell ref="Q4692:Q4695"/>
    <mergeCell ref="Q4700:Q4703"/>
    <mergeCell ref="Q4708:Q4711"/>
    <mergeCell ref="Q4716:Q4719"/>
    <mergeCell ref="Q4724:Q4727"/>
    <mergeCell ref="Q4652:Q4655"/>
    <mergeCell ref="Q4660:Q4663"/>
    <mergeCell ref="Q4668:Q4671"/>
    <mergeCell ref="Q4676:Q4679"/>
    <mergeCell ref="Q4684:Q4687"/>
    <mergeCell ref="Q4612:Q4615"/>
    <mergeCell ref="Q4620:Q4623"/>
    <mergeCell ref="Q4628:Q4631"/>
    <mergeCell ref="Q4636:Q4639"/>
    <mergeCell ref="Q4644:Q4647"/>
    <mergeCell ref="Q4572:Q4575"/>
    <mergeCell ref="Q4580:Q4583"/>
    <mergeCell ref="Q4588:Q4591"/>
    <mergeCell ref="Q4596:Q4599"/>
    <mergeCell ref="Q4604:Q4607"/>
    <mergeCell ref="Q4532:Q4535"/>
    <mergeCell ref="Q4540:Q4543"/>
    <mergeCell ref="Q4548:Q4551"/>
    <mergeCell ref="Q4556:Q4559"/>
    <mergeCell ref="Q4564:Q4567"/>
    <mergeCell ref="Q4492:Q4495"/>
    <mergeCell ref="Q4500:Q4503"/>
    <mergeCell ref="Q4508:Q4511"/>
    <mergeCell ref="Q4516:Q4519"/>
    <mergeCell ref="Q4524:Q4527"/>
    <mergeCell ref="Q4452:Q4455"/>
    <mergeCell ref="Q4460:Q4463"/>
    <mergeCell ref="Q4468:Q4471"/>
    <mergeCell ref="Q4476:Q4479"/>
    <mergeCell ref="Q4484:Q4487"/>
    <mergeCell ref="Q4412:Q4415"/>
    <mergeCell ref="Q4420:Q4423"/>
    <mergeCell ref="Q4428:Q4431"/>
    <mergeCell ref="Q4436:Q4439"/>
    <mergeCell ref="Q4444:Q4447"/>
    <mergeCell ref="Q4372:Q4375"/>
    <mergeCell ref="Q4380:Q4383"/>
    <mergeCell ref="Q4388:Q4391"/>
    <mergeCell ref="Q4396:Q4399"/>
    <mergeCell ref="Q4404:Q4407"/>
    <mergeCell ref="Q4332:Q4335"/>
    <mergeCell ref="Q4340:Q4343"/>
    <mergeCell ref="Q4348:Q4351"/>
    <mergeCell ref="Q4356:Q4359"/>
    <mergeCell ref="Q4364:Q4367"/>
    <mergeCell ref="Q4292:Q4295"/>
    <mergeCell ref="Q4300:Q4303"/>
    <mergeCell ref="Q4308:Q4311"/>
    <mergeCell ref="Q4316:Q4319"/>
    <mergeCell ref="Q4324:Q4327"/>
    <mergeCell ref="Q4252:Q4255"/>
    <mergeCell ref="Q4260:Q4263"/>
    <mergeCell ref="Q4268:Q4271"/>
    <mergeCell ref="Q4276:Q4279"/>
    <mergeCell ref="Q4284:Q4287"/>
    <mergeCell ref="Q4212:Q4215"/>
    <mergeCell ref="Q4220:Q4223"/>
    <mergeCell ref="Q4228:Q4231"/>
    <mergeCell ref="Q4236:Q4239"/>
    <mergeCell ref="Q4244:Q4247"/>
    <mergeCell ref="Q4172:Q4175"/>
    <mergeCell ref="Q4180:Q4183"/>
    <mergeCell ref="Q4188:Q4191"/>
    <mergeCell ref="Q4196:Q4199"/>
    <mergeCell ref="Q4204:Q4207"/>
    <mergeCell ref="Q4132:Q4135"/>
    <mergeCell ref="Q4140:Q4143"/>
    <mergeCell ref="Q4148:Q4151"/>
    <mergeCell ref="Q4156:Q4159"/>
    <mergeCell ref="Q4164:Q4167"/>
    <mergeCell ref="Q4092:Q4095"/>
    <mergeCell ref="Q4100:Q4103"/>
    <mergeCell ref="Q4108:Q4111"/>
    <mergeCell ref="Q4116:Q4119"/>
    <mergeCell ref="Q4124:Q4127"/>
    <mergeCell ref="Q4052:Q4055"/>
    <mergeCell ref="Q4060:Q4063"/>
    <mergeCell ref="Q4068:Q4071"/>
    <mergeCell ref="Q4076:Q4079"/>
    <mergeCell ref="Q4084:Q4087"/>
    <mergeCell ref="Q4012:Q4015"/>
    <mergeCell ref="Q4020:Q4023"/>
    <mergeCell ref="Q4028:Q4031"/>
    <mergeCell ref="Q4036:Q4039"/>
    <mergeCell ref="Q4044:Q4047"/>
    <mergeCell ref="Q3972:Q3975"/>
    <mergeCell ref="Q3980:Q3983"/>
    <mergeCell ref="Q3988:Q3991"/>
    <mergeCell ref="Q3996:Q3999"/>
    <mergeCell ref="Q4004:Q4007"/>
    <mergeCell ref="Q3932:Q3935"/>
    <mergeCell ref="Q3940:Q3943"/>
    <mergeCell ref="Q3948:Q3951"/>
    <mergeCell ref="Q3956:Q3959"/>
    <mergeCell ref="Q3964:Q3967"/>
    <mergeCell ref="Q3892:Q3895"/>
    <mergeCell ref="Q3900:Q3903"/>
    <mergeCell ref="Q3908:Q3911"/>
    <mergeCell ref="Q3916:Q3919"/>
    <mergeCell ref="Q3924:Q3927"/>
    <mergeCell ref="Q3852:Q3855"/>
    <mergeCell ref="Q3860:Q3863"/>
    <mergeCell ref="Q3868:Q3871"/>
    <mergeCell ref="Q3876:Q3879"/>
    <mergeCell ref="Q3884:Q3887"/>
    <mergeCell ref="Q3812:Q3815"/>
    <mergeCell ref="Q3820:Q3823"/>
    <mergeCell ref="Q3828:Q3831"/>
    <mergeCell ref="Q3836:Q3839"/>
    <mergeCell ref="Q3844:Q3847"/>
    <mergeCell ref="Q3772:Q3775"/>
    <mergeCell ref="Q3780:Q3783"/>
    <mergeCell ref="Q3788:Q3791"/>
    <mergeCell ref="Q3796:Q3799"/>
    <mergeCell ref="Q3804:Q3807"/>
    <mergeCell ref="Q3732:Q3735"/>
    <mergeCell ref="Q3740:Q3743"/>
    <mergeCell ref="Q3748:Q3751"/>
    <mergeCell ref="Q3756:Q3759"/>
    <mergeCell ref="Q3764:Q3767"/>
    <mergeCell ref="Q3692:Q3695"/>
    <mergeCell ref="Q3700:Q3703"/>
    <mergeCell ref="Q3708:Q3711"/>
    <mergeCell ref="Q3716:Q3719"/>
    <mergeCell ref="Q3724:Q3727"/>
    <mergeCell ref="Q3652:Q3655"/>
    <mergeCell ref="Q3660:Q3663"/>
    <mergeCell ref="Q3668:Q3671"/>
    <mergeCell ref="Q3676:Q3679"/>
    <mergeCell ref="Q3684:Q3687"/>
    <mergeCell ref="Q3612:Q3615"/>
    <mergeCell ref="Q3620:Q3623"/>
    <mergeCell ref="Q3628:Q3631"/>
    <mergeCell ref="Q3636:Q3639"/>
    <mergeCell ref="Q3644:Q3647"/>
    <mergeCell ref="Q3572:Q3575"/>
    <mergeCell ref="Q3580:Q3583"/>
    <mergeCell ref="Q3588:Q3591"/>
    <mergeCell ref="Q3596:Q3599"/>
    <mergeCell ref="Q3604:Q3607"/>
    <mergeCell ref="Q3532:Q3535"/>
    <mergeCell ref="Q3540:Q3543"/>
    <mergeCell ref="Q3548:Q3551"/>
    <mergeCell ref="Q3556:Q3559"/>
    <mergeCell ref="Q3564:Q3567"/>
    <mergeCell ref="Q3492:Q3495"/>
    <mergeCell ref="Q3500:Q3503"/>
    <mergeCell ref="Q3508:Q3511"/>
    <mergeCell ref="Q3516:Q3519"/>
    <mergeCell ref="Q3524:Q3527"/>
    <mergeCell ref="Q3452:Q3455"/>
    <mergeCell ref="Q3460:Q3463"/>
    <mergeCell ref="Q3468:Q3471"/>
    <mergeCell ref="Q3476:Q3479"/>
    <mergeCell ref="Q3484:Q3487"/>
    <mergeCell ref="Q3412:Q3415"/>
    <mergeCell ref="Q3420:Q3423"/>
    <mergeCell ref="Q3428:Q3431"/>
    <mergeCell ref="Q3436:Q3439"/>
    <mergeCell ref="Q3444:Q3447"/>
    <mergeCell ref="Q3372:Q3375"/>
    <mergeCell ref="Q3380:Q3383"/>
    <mergeCell ref="Q3388:Q3391"/>
    <mergeCell ref="Q3396:Q3399"/>
    <mergeCell ref="Q3404:Q3407"/>
    <mergeCell ref="Q3332:Q3335"/>
    <mergeCell ref="Q3340:Q3343"/>
    <mergeCell ref="Q3348:Q3351"/>
    <mergeCell ref="Q3356:Q3359"/>
    <mergeCell ref="Q3364:Q3367"/>
    <mergeCell ref="Q3292:Q3295"/>
    <mergeCell ref="Q3300:Q3303"/>
    <mergeCell ref="Q3308:Q3311"/>
    <mergeCell ref="Q3316:Q3319"/>
    <mergeCell ref="Q3324:Q3327"/>
    <mergeCell ref="Q3252:Q3255"/>
    <mergeCell ref="Q3260:Q3263"/>
    <mergeCell ref="Q3268:Q3271"/>
    <mergeCell ref="Q3276:Q3279"/>
    <mergeCell ref="Q3284:Q3287"/>
    <mergeCell ref="Q3212:Q3215"/>
    <mergeCell ref="Q3220:Q3223"/>
    <mergeCell ref="Q3228:Q3231"/>
    <mergeCell ref="Q3236:Q3239"/>
    <mergeCell ref="Q3244:Q3247"/>
    <mergeCell ref="Q3172:Q3175"/>
    <mergeCell ref="Q3180:Q3183"/>
    <mergeCell ref="Q3188:Q3191"/>
    <mergeCell ref="Q3196:Q3199"/>
    <mergeCell ref="Q3204:Q3207"/>
    <mergeCell ref="Q3132:Q3135"/>
    <mergeCell ref="Q3140:Q3143"/>
    <mergeCell ref="Q3148:Q3151"/>
    <mergeCell ref="Q3156:Q3159"/>
    <mergeCell ref="Q3164:Q3167"/>
    <mergeCell ref="Q3092:Q3095"/>
    <mergeCell ref="Q3100:Q3103"/>
    <mergeCell ref="Q3108:Q3111"/>
    <mergeCell ref="Q3116:Q3119"/>
    <mergeCell ref="Q3124:Q3127"/>
    <mergeCell ref="Q3052:Q3055"/>
    <mergeCell ref="Q3060:Q3063"/>
    <mergeCell ref="Q3068:Q3071"/>
    <mergeCell ref="Q3076:Q3079"/>
    <mergeCell ref="Q3084:Q3087"/>
    <mergeCell ref="Q3012:Q3015"/>
    <mergeCell ref="Q3020:Q3023"/>
    <mergeCell ref="Q3028:Q3031"/>
    <mergeCell ref="Q3036:Q3039"/>
    <mergeCell ref="Q3044:Q3047"/>
    <mergeCell ref="Q2972:Q2975"/>
    <mergeCell ref="Q2980:Q2983"/>
    <mergeCell ref="Q2988:Q2991"/>
    <mergeCell ref="Q2996:Q2999"/>
    <mergeCell ref="Q3004:Q3007"/>
    <mergeCell ref="Q2932:Q2935"/>
    <mergeCell ref="Q2940:Q2943"/>
    <mergeCell ref="Q2948:Q2951"/>
    <mergeCell ref="Q2956:Q2959"/>
    <mergeCell ref="Q2964:Q2967"/>
    <mergeCell ref="Q2892:Q2895"/>
    <mergeCell ref="Q2900:Q2903"/>
    <mergeCell ref="Q2908:Q2911"/>
    <mergeCell ref="Q2916:Q2919"/>
    <mergeCell ref="Q2924:Q2927"/>
    <mergeCell ref="Q2852:Q2855"/>
    <mergeCell ref="Q2860:Q2863"/>
    <mergeCell ref="Q2868:Q2871"/>
    <mergeCell ref="Q2876:Q2879"/>
    <mergeCell ref="Q2884:Q2887"/>
    <mergeCell ref="Q2812:Q2815"/>
    <mergeCell ref="Q2820:Q2823"/>
    <mergeCell ref="Q2828:Q2831"/>
    <mergeCell ref="Q2836:Q2839"/>
    <mergeCell ref="Q2844:Q2847"/>
    <mergeCell ref="Q2772:Q2775"/>
    <mergeCell ref="Q2780:Q2783"/>
    <mergeCell ref="Q2788:Q2791"/>
    <mergeCell ref="Q2796:Q2799"/>
    <mergeCell ref="Q2804:Q2807"/>
    <mergeCell ref="Q2732:Q2735"/>
    <mergeCell ref="Q2740:Q2743"/>
    <mergeCell ref="Q2748:Q2751"/>
    <mergeCell ref="Q2756:Q2759"/>
    <mergeCell ref="Q2764:Q2767"/>
    <mergeCell ref="Q2692:Q2695"/>
    <mergeCell ref="Q2700:Q2703"/>
    <mergeCell ref="Q2708:Q2711"/>
    <mergeCell ref="Q2716:Q2719"/>
    <mergeCell ref="Q2724:Q2727"/>
    <mergeCell ref="Q2652:Q2655"/>
    <mergeCell ref="Q2660:Q2663"/>
    <mergeCell ref="Q2668:Q2671"/>
    <mergeCell ref="Q2676:Q2679"/>
    <mergeCell ref="Q2684:Q2687"/>
    <mergeCell ref="Q2612:Q2615"/>
    <mergeCell ref="Q2620:Q2623"/>
    <mergeCell ref="Q2628:Q2631"/>
    <mergeCell ref="Q2636:Q2639"/>
    <mergeCell ref="Q2644:Q2647"/>
    <mergeCell ref="Q2572:Q2575"/>
    <mergeCell ref="Q2580:Q2583"/>
    <mergeCell ref="Q2588:Q2591"/>
    <mergeCell ref="Q2596:Q2599"/>
    <mergeCell ref="Q2604:Q2607"/>
    <mergeCell ref="Q2532:Q2535"/>
    <mergeCell ref="Q2540:Q2543"/>
    <mergeCell ref="Q2548:Q2551"/>
    <mergeCell ref="Q2556:Q2559"/>
    <mergeCell ref="Q2564:Q2567"/>
    <mergeCell ref="Q2492:Q2495"/>
    <mergeCell ref="Q2500:Q2503"/>
    <mergeCell ref="Q2508:Q2511"/>
    <mergeCell ref="Q2516:Q2519"/>
    <mergeCell ref="Q2524:Q2527"/>
    <mergeCell ref="Q2452:Q2455"/>
    <mergeCell ref="Q2460:Q2463"/>
    <mergeCell ref="Q2468:Q2471"/>
    <mergeCell ref="Q2476:Q2479"/>
    <mergeCell ref="Q2484:Q2487"/>
    <mergeCell ref="Q2412:Q2415"/>
    <mergeCell ref="Q2420:Q2423"/>
    <mergeCell ref="Q2428:Q2431"/>
    <mergeCell ref="Q2436:Q2439"/>
    <mergeCell ref="Q2444:Q2447"/>
    <mergeCell ref="Q2372:Q2375"/>
    <mergeCell ref="Q2380:Q2383"/>
    <mergeCell ref="Q2388:Q2391"/>
    <mergeCell ref="Q2396:Q2399"/>
    <mergeCell ref="Q2404:Q2407"/>
    <mergeCell ref="Q2332:Q2335"/>
    <mergeCell ref="Q2340:Q2343"/>
    <mergeCell ref="Q2348:Q2351"/>
    <mergeCell ref="Q2356:Q2359"/>
    <mergeCell ref="Q2364:Q2367"/>
    <mergeCell ref="Q2292:Q2295"/>
    <mergeCell ref="Q2300:Q2303"/>
    <mergeCell ref="Q2308:Q2311"/>
    <mergeCell ref="Q2316:Q2319"/>
    <mergeCell ref="Q2324:Q2327"/>
    <mergeCell ref="Q2252:Q2255"/>
    <mergeCell ref="Q2260:Q2263"/>
    <mergeCell ref="Q2268:Q2271"/>
    <mergeCell ref="Q2276:Q2279"/>
    <mergeCell ref="Q2284:Q2287"/>
    <mergeCell ref="Q2212:Q2215"/>
    <mergeCell ref="Q2220:Q2223"/>
    <mergeCell ref="Q2228:Q2231"/>
    <mergeCell ref="Q2236:Q2239"/>
    <mergeCell ref="Q2244:Q2247"/>
    <mergeCell ref="Q2172:Q2175"/>
    <mergeCell ref="Q2180:Q2183"/>
    <mergeCell ref="Q2188:Q2191"/>
    <mergeCell ref="Q2196:Q2199"/>
    <mergeCell ref="Q2204:Q2207"/>
    <mergeCell ref="Q2132:Q2135"/>
    <mergeCell ref="Q2140:Q2143"/>
    <mergeCell ref="Q2148:Q2151"/>
    <mergeCell ref="Q2156:Q2159"/>
    <mergeCell ref="Q2164:Q2167"/>
    <mergeCell ref="Q2092:Q2095"/>
    <mergeCell ref="Q2100:Q2103"/>
    <mergeCell ref="Q2108:Q2111"/>
    <mergeCell ref="Q2116:Q2119"/>
    <mergeCell ref="Q2124:Q2127"/>
    <mergeCell ref="Q2052:Q2055"/>
    <mergeCell ref="Q2060:Q2063"/>
    <mergeCell ref="Q2068:Q2071"/>
    <mergeCell ref="Q2076:Q2079"/>
    <mergeCell ref="Q2084:Q2087"/>
    <mergeCell ref="Q2012:Q2015"/>
    <mergeCell ref="Q2020:Q2023"/>
    <mergeCell ref="Q2028:Q2031"/>
    <mergeCell ref="Q2036:Q2039"/>
    <mergeCell ref="Q2044:Q2047"/>
    <mergeCell ref="Q1972:Q1975"/>
    <mergeCell ref="Q1980:Q1983"/>
    <mergeCell ref="Q1988:Q1991"/>
    <mergeCell ref="Q1996:Q1999"/>
    <mergeCell ref="Q2004:Q2007"/>
    <mergeCell ref="Q1932:Q1935"/>
    <mergeCell ref="Q1940:Q1943"/>
    <mergeCell ref="Q1948:Q1951"/>
    <mergeCell ref="Q1956:Q1959"/>
    <mergeCell ref="Q1964:Q1967"/>
    <mergeCell ref="Q1892:Q1895"/>
    <mergeCell ref="Q1900:Q1903"/>
    <mergeCell ref="Q1908:Q1911"/>
    <mergeCell ref="Q1916:Q1919"/>
    <mergeCell ref="Q1924:Q1927"/>
    <mergeCell ref="Q1852:Q1855"/>
    <mergeCell ref="Q1860:Q1863"/>
    <mergeCell ref="Q1868:Q1871"/>
    <mergeCell ref="Q1876:Q1879"/>
    <mergeCell ref="Q1884:Q1887"/>
    <mergeCell ref="Q1812:Q1815"/>
    <mergeCell ref="Q1820:Q1823"/>
    <mergeCell ref="Q1828:Q1831"/>
    <mergeCell ref="Q1836:Q1839"/>
    <mergeCell ref="Q1844:Q1847"/>
    <mergeCell ref="Q1772:Q1775"/>
    <mergeCell ref="Q1780:Q1783"/>
    <mergeCell ref="Q1788:Q1791"/>
    <mergeCell ref="Q1796:Q1799"/>
    <mergeCell ref="Q1804:Q1807"/>
    <mergeCell ref="Q1732:Q1735"/>
    <mergeCell ref="Q1740:Q1743"/>
    <mergeCell ref="Q1748:Q1751"/>
    <mergeCell ref="Q1756:Q1759"/>
    <mergeCell ref="Q1764:Q1767"/>
    <mergeCell ref="Q1692:Q1695"/>
    <mergeCell ref="Q1700:Q1703"/>
    <mergeCell ref="Q1708:Q1711"/>
    <mergeCell ref="Q1716:Q1719"/>
    <mergeCell ref="Q1724:Q1727"/>
    <mergeCell ref="Q1652:Q1655"/>
    <mergeCell ref="Q1660:Q1663"/>
    <mergeCell ref="Q1668:Q1671"/>
    <mergeCell ref="Q1676:Q1679"/>
    <mergeCell ref="Q1684:Q1687"/>
    <mergeCell ref="Q1612:Q1615"/>
    <mergeCell ref="Q1620:Q1623"/>
    <mergeCell ref="Q1628:Q1631"/>
    <mergeCell ref="Q1636:Q1639"/>
    <mergeCell ref="Q1644:Q1647"/>
    <mergeCell ref="Q1572:Q1575"/>
    <mergeCell ref="Q1580:Q1583"/>
    <mergeCell ref="Q1588:Q1591"/>
    <mergeCell ref="Q1596:Q1599"/>
    <mergeCell ref="Q1604:Q1607"/>
    <mergeCell ref="Q1532:Q1535"/>
    <mergeCell ref="Q1540:Q1543"/>
    <mergeCell ref="Q1548:Q1551"/>
    <mergeCell ref="Q1556:Q1559"/>
    <mergeCell ref="Q1564:Q1567"/>
    <mergeCell ref="Q1492:Q1495"/>
    <mergeCell ref="Q1500:Q1503"/>
    <mergeCell ref="Q1508:Q1511"/>
    <mergeCell ref="Q1516:Q1519"/>
    <mergeCell ref="Q1524:Q1527"/>
    <mergeCell ref="Q1452:Q1455"/>
    <mergeCell ref="Q1460:Q1463"/>
    <mergeCell ref="Q1468:Q1471"/>
    <mergeCell ref="Q1476:Q1479"/>
    <mergeCell ref="Q1484:Q1487"/>
    <mergeCell ref="Q1412:Q1415"/>
    <mergeCell ref="Q1420:Q1423"/>
    <mergeCell ref="Q1428:Q1431"/>
    <mergeCell ref="Q1436:Q1439"/>
    <mergeCell ref="Q1444:Q1447"/>
    <mergeCell ref="Q1372:Q1375"/>
    <mergeCell ref="Q1380:Q1383"/>
    <mergeCell ref="Q1388:Q1391"/>
    <mergeCell ref="Q1396:Q1399"/>
    <mergeCell ref="Q1404:Q1407"/>
    <mergeCell ref="Q1332:Q1335"/>
    <mergeCell ref="Q1340:Q1343"/>
    <mergeCell ref="Q1348:Q1351"/>
    <mergeCell ref="Q1356:Q1359"/>
    <mergeCell ref="Q1364:Q1367"/>
    <mergeCell ref="Q1292:Q1295"/>
    <mergeCell ref="Q1300:Q1303"/>
    <mergeCell ref="Q1308:Q1311"/>
    <mergeCell ref="Q1316:Q1319"/>
    <mergeCell ref="Q1324:Q1327"/>
    <mergeCell ref="Q1252:Q1255"/>
    <mergeCell ref="Q1260:Q1263"/>
    <mergeCell ref="Q1268:Q1271"/>
    <mergeCell ref="Q1276:Q1279"/>
    <mergeCell ref="Q1284:Q1287"/>
    <mergeCell ref="Q1212:Q1215"/>
    <mergeCell ref="Q1220:Q1223"/>
    <mergeCell ref="Q1228:Q1231"/>
    <mergeCell ref="Q1236:Q1239"/>
    <mergeCell ref="Q1244:Q1247"/>
    <mergeCell ref="Q1172:Q1175"/>
    <mergeCell ref="Q1180:Q1183"/>
    <mergeCell ref="Q1188:Q1191"/>
    <mergeCell ref="Q1196:Q1199"/>
    <mergeCell ref="Q1204:Q1207"/>
    <mergeCell ref="Q1132:Q1135"/>
    <mergeCell ref="Q1140:Q1143"/>
    <mergeCell ref="Q1148:Q1151"/>
    <mergeCell ref="Q1156:Q1159"/>
    <mergeCell ref="Q1164:Q1167"/>
    <mergeCell ref="Q1092:Q1095"/>
    <mergeCell ref="Q1100:Q1103"/>
    <mergeCell ref="Q1108:Q1111"/>
    <mergeCell ref="Q1116:Q1119"/>
    <mergeCell ref="Q1124:Q1127"/>
    <mergeCell ref="Q1052:Q1055"/>
    <mergeCell ref="Q1060:Q1063"/>
    <mergeCell ref="Q1068:Q1071"/>
    <mergeCell ref="Q1076:Q1079"/>
    <mergeCell ref="Q1084:Q1087"/>
    <mergeCell ref="Q1012:Q1015"/>
    <mergeCell ref="Q1020:Q1023"/>
    <mergeCell ref="Q1028:Q1031"/>
    <mergeCell ref="Q1036:Q1039"/>
    <mergeCell ref="Q1044:Q1047"/>
    <mergeCell ref="Q972:Q975"/>
    <mergeCell ref="Q980:Q983"/>
    <mergeCell ref="Q988:Q991"/>
    <mergeCell ref="Q996:Q999"/>
    <mergeCell ref="Q1004:Q1007"/>
    <mergeCell ref="Q932:Q935"/>
    <mergeCell ref="Q940:Q943"/>
    <mergeCell ref="Q948:Q951"/>
    <mergeCell ref="Q956:Q959"/>
    <mergeCell ref="Q964:Q967"/>
    <mergeCell ref="Q892:Q895"/>
    <mergeCell ref="Q900:Q903"/>
    <mergeCell ref="Q908:Q911"/>
    <mergeCell ref="Q916:Q919"/>
    <mergeCell ref="Q924:Q927"/>
    <mergeCell ref="Q852:Q855"/>
    <mergeCell ref="Q860:Q863"/>
    <mergeCell ref="Q868:Q871"/>
    <mergeCell ref="Q876:Q879"/>
    <mergeCell ref="Q884:Q887"/>
    <mergeCell ref="Q812:Q815"/>
    <mergeCell ref="Q820:Q823"/>
    <mergeCell ref="Q828:Q831"/>
    <mergeCell ref="Q836:Q839"/>
    <mergeCell ref="Q844:Q847"/>
    <mergeCell ref="Q772:Q775"/>
    <mergeCell ref="Q780:Q783"/>
    <mergeCell ref="Q788:Q791"/>
    <mergeCell ref="Q796:Q799"/>
    <mergeCell ref="Q804:Q807"/>
    <mergeCell ref="Q732:Q735"/>
    <mergeCell ref="Q740:Q743"/>
    <mergeCell ref="Q748:Q751"/>
    <mergeCell ref="Q756:Q759"/>
    <mergeCell ref="Q764:Q767"/>
    <mergeCell ref="Q692:Q695"/>
    <mergeCell ref="Q700:Q703"/>
    <mergeCell ref="Q708:Q711"/>
    <mergeCell ref="Q716:Q719"/>
    <mergeCell ref="Q724:Q727"/>
    <mergeCell ref="Q652:Q655"/>
    <mergeCell ref="Q660:Q663"/>
    <mergeCell ref="Q668:Q671"/>
    <mergeCell ref="Q676:Q679"/>
    <mergeCell ref="Q684:Q687"/>
    <mergeCell ref="Q612:Q615"/>
    <mergeCell ref="Q620:Q623"/>
    <mergeCell ref="Q628:Q631"/>
    <mergeCell ref="Q636:Q639"/>
    <mergeCell ref="Q644:Q647"/>
    <mergeCell ref="Q572:Q575"/>
    <mergeCell ref="Q580:Q583"/>
    <mergeCell ref="Q588:Q591"/>
    <mergeCell ref="Q596:Q599"/>
    <mergeCell ref="Q604:Q607"/>
    <mergeCell ref="Q532:Q535"/>
    <mergeCell ref="Q540:Q543"/>
    <mergeCell ref="Q548:Q551"/>
    <mergeCell ref="Q556:Q559"/>
    <mergeCell ref="Q564:Q567"/>
    <mergeCell ref="Q492:Q495"/>
    <mergeCell ref="Q500:Q503"/>
    <mergeCell ref="Q508:Q511"/>
    <mergeCell ref="Q516:Q519"/>
    <mergeCell ref="Q524:Q527"/>
    <mergeCell ref="Q452:Q455"/>
    <mergeCell ref="Q460:Q463"/>
    <mergeCell ref="Q468:Q471"/>
    <mergeCell ref="Q476:Q479"/>
    <mergeCell ref="Q484:Q487"/>
    <mergeCell ref="Q412:Q415"/>
    <mergeCell ref="Q420:Q423"/>
    <mergeCell ref="Q428:Q431"/>
    <mergeCell ref="Q436:Q439"/>
    <mergeCell ref="Q444:Q447"/>
    <mergeCell ref="Q372:Q375"/>
    <mergeCell ref="Q380:Q383"/>
    <mergeCell ref="Q388:Q391"/>
    <mergeCell ref="Q396:Q399"/>
    <mergeCell ref="Q404:Q407"/>
    <mergeCell ref="Q332:Q335"/>
    <mergeCell ref="Q340:Q343"/>
    <mergeCell ref="Q348:Q351"/>
    <mergeCell ref="Q356:Q359"/>
    <mergeCell ref="Q364:Q367"/>
    <mergeCell ref="Q292:Q295"/>
    <mergeCell ref="Q300:Q303"/>
    <mergeCell ref="Q308:Q311"/>
    <mergeCell ref="Q316:Q319"/>
    <mergeCell ref="Q324:Q327"/>
    <mergeCell ref="Q252:Q255"/>
    <mergeCell ref="Q260:Q263"/>
    <mergeCell ref="Q268:Q271"/>
    <mergeCell ref="Q276:Q279"/>
    <mergeCell ref="Q284:Q287"/>
    <mergeCell ref="Q212:Q215"/>
    <mergeCell ref="Q220:Q223"/>
    <mergeCell ref="Q228:Q231"/>
    <mergeCell ref="Q236:Q239"/>
    <mergeCell ref="Q244:Q247"/>
    <mergeCell ref="Q172:Q175"/>
    <mergeCell ref="Q180:Q183"/>
    <mergeCell ref="Q188:Q191"/>
    <mergeCell ref="Q196:Q199"/>
    <mergeCell ref="Q204:Q207"/>
    <mergeCell ref="Q132:Q135"/>
    <mergeCell ref="Q140:Q143"/>
    <mergeCell ref="Q148:Q151"/>
    <mergeCell ref="Q156:Q159"/>
    <mergeCell ref="Q164:Q167"/>
    <mergeCell ref="Q92:Q95"/>
    <mergeCell ref="Q100:Q103"/>
    <mergeCell ref="Q108:Q111"/>
    <mergeCell ref="Q116:Q119"/>
    <mergeCell ref="Q124:Q127"/>
    <mergeCell ref="N1:P1"/>
    <mergeCell ref="C1:D1"/>
    <mergeCell ref="Q4:Q7"/>
    <mergeCell ref="Q52:Q55"/>
    <mergeCell ref="Q60:Q63"/>
    <mergeCell ref="Q68:Q71"/>
    <mergeCell ref="Q76:Q79"/>
    <mergeCell ref="Q84:Q87"/>
    <mergeCell ref="Q12:Q15"/>
    <mergeCell ref="Q20:Q23"/>
    <mergeCell ref="Q28:Q31"/>
    <mergeCell ref="Q36:Q39"/>
    <mergeCell ref="Q44:Q47"/>
  </mergeCells>
  <conditionalFormatting sqref="H6:L9 H2:L4">
    <cfRule type="cellIs" dxfId="39" priority="71" operator="equal">
      <formula>"N"</formula>
    </cfRule>
    <cfRule type="cellIs" dxfId="38" priority="72" operator="equal">
      <formula>"Y"</formula>
    </cfRule>
  </conditionalFormatting>
  <conditionalFormatting sqref="H6:L9 H2:L4">
    <cfRule type="cellIs" dxfId="37" priority="69" operator="equal">
      <formula>"Did Not Meet"</formula>
    </cfRule>
    <cfRule type="cellIs" dxfId="36" priority="70" operator="equal">
      <formula>"Met"</formula>
    </cfRule>
  </conditionalFormatting>
  <conditionalFormatting sqref="H2:I2">
    <cfRule type="cellIs" dxfId="35" priority="65" operator="equal">
      <formula>"Did Not Meet"</formula>
    </cfRule>
    <cfRule type="cellIs" dxfId="34" priority="66" operator="equal">
      <formula>"Met"</formula>
    </cfRule>
  </conditionalFormatting>
  <conditionalFormatting sqref="H2:L9">
    <cfRule type="cellIs" dxfId="33" priority="63" operator="equal">
      <formula>"no"</formula>
    </cfRule>
    <cfRule type="cellIs" dxfId="32" priority="64" operator="equal">
      <formula>"yes"</formula>
    </cfRule>
  </conditionalFormatting>
  <conditionalFormatting sqref="H14:L17 H10:L12">
    <cfRule type="cellIs" dxfId="31" priority="45" operator="equal">
      <formula>"N"</formula>
    </cfRule>
    <cfRule type="cellIs" dxfId="30" priority="46" operator="equal">
      <formula>"Y"</formula>
    </cfRule>
  </conditionalFormatting>
  <conditionalFormatting sqref="H14:L17 H10:L12">
    <cfRule type="cellIs" dxfId="29" priority="43" operator="equal">
      <formula>"Did Not Meet"</formula>
    </cfRule>
    <cfRule type="cellIs" dxfId="28" priority="44" operator="equal">
      <formula>"Met"</formula>
    </cfRule>
  </conditionalFormatting>
  <conditionalFormatting sqref="H10:I10">
    <cfRule type="cellIs" dxfId="27" priority="41" operator="equal">
      <formula>"Did Not Meet"</formula>
    </cfRule>
    <cfRule type="cellIs" dxfId="26" priority="42" operator="equal">
      <formula>"Met"</formula>
    </cfRule>
  </conditionalFormatting>
  <conditionalFormatting sqref="H10:L17">
    <cfRule type="cellIs" dxfId="25" priority="39" operator="equal">
      <formula>"no"</formula>
    </cfRule>
    <cfRule type="cellIs" dxfId="24" priority="40" operator="equal">
      <formula>"yes"</formula>
    </cfRule>
  </conditionalFormatting>
  <conditionalFormatting sqref="H18:I18">
    <cfRule type="cellIs" dxfId="23" priority="19" operator="equal">
      <formula>"Did Not Meet"</formula>
    </cfRule>
    <cfRule type="cellIs" dxfId="22" priority="20" operator="equal">
      <formula>"Met"</formula>
    </cfRule>
  </conditionalFormatting>
  <conditionalFormatting sqref="P2:Q2 P3:P9">
    <cfRule type="cellIs" dxfId="21" priority="29" operator="equal">
      <formula>"No"</formula>
    </cfRule>
    <cfRule type="cellIs" dxfId="20" priority="30" operator="equal">
      <formula>"Yes"</formula>
    </cfRule>
  </conditionalFormatting>
  <conditionalFormatting sqref="H22:L25 H18:L20">
    <cfRule type="cellIs" dxfId="19" priority="23" operator="equal">
      <formula>"N"</formula>
    </cfRule>
    <cfRule type="cellIs" dxfId="18" priority="24" operator="equal">
      <formula>"Y"</formula>
    </cfRule>
  </conditionalFormatting>
  <conditionalFormatting sqref="H22:L25 H18:L20">
    <cfRule type="cellIs" dxfId="17" priority="21" operator="equal">
      <formula>"Did Not Meet"</formula>
    </cfRule>
    <cfRule type="cellIs" dxfId="16" priority="22" operator="equal">
      <formula>"Met"</formula>
    </cfRule>
  </conditionalFormatting>
  <conditionalFormatting sqref="H18:L25">
    <cfRule type="cellIs" dxfId="15" priority="17" operator="equal">
      <formula>"no"</formula>
    </cfRule>
    <cfRule type="cellIs" dxfId="14" priority="18" operator="equal">
      <formula>"yes"</formula>
    </cfRule>
  </conditionalFormatting>
  <conditionalFormatting sqref="H5782:L5785 H26:L28 H30:L36 H38:L44 H46:L52 H54:L60 H62:L68 H70:L76 H78:L84 H86:L92 H94:L100 H102:L108 H110:L116 H118:L124 H126:L132 H134:L140 H142:L148 H150:L156 H158:L164 H166:L172 H174:L180 H182:L188 H190:L196 H198:L204 H206:L212 H214:L220 H222:L228 H230:L236 H238:L244 H246:L252 H254:L260 H262:L268 H270:L276 H278:L284 H286:L292 H294:L300 H302:L308 H310:L316 H318:L324 H326:L332 H334:L340 H342:L348 H350:L356 H358:L364 H366:L372 H374:L380 H382:L388 H390:L396 H398:L404 H406:L412 H414:L420 H422:L428 H430:L436 H438:L444 H446:L452 H454:L460 H462:L468 H470:L476 H478:L484 H486:L492 H494:L500 H502:L508 H510:L516 H518:L524 H526:L532 H534:L540 H542:L548 H550:L556 H558:L564 H566:L572 H574:L580 H582:L588 H590:L596 H598:L604 H606:L612 H614:L620 H622:L628 H630:L636 H638:L644 H646:L652 H654:L660 H662:L668 H670:L676 H678:L684 H686:L692 H694:L700 H702:L708 H710:L716 H718:L724 H726:L732 H734:L740 H742:L748 H750:L756 H758:L764 H766:L772 H774:L780 H782:L788 H790:L796 H798:L804 H806:L812 H814:L820 H822:L828 H830:L836 H838:L844 H846:L852 H854:L860 H862:L868 H870:L876 H878:L884 H886:L892 H894:L900 H902:L908 H910:L916 H918:L924 H926:L932 H934:L940 H942:L948 H950:L956 H958:L964 H966:L972 H974:L980 H982:L988 H990:L996 H998:L1004 H1006:L1012 H1014:L1020 H1022:L1028 H1030:L1036 H1038:L1044 H1046:L1052 H1054:L1060 H1062:L1068 H1070:L1076 H1078:L1084 H1086:L1092 H1094:L1100 H1102:L1108 H1110:L1116 H1118:L1124 H1126:L1132 H1134:L1140 H1142:L1148 H1150:L1156 H1158:L1164 H1166:L1172 H1174:L1180 H1182:L1188 H1190:L1196 H1198:L1204 H1206:L1212 H1214:L1220 H1222:L1228 H1230:L1236 H1238:L1244 H1246:L1252 H1254:L1260 H1262:L1268 H1270:L1276 H1278:L1284 H1286:L1292 H1294:L1300 H1302:L1308 H1310:L1316 H1318:L1324 H1326:L1332 H1334:L1340 H1342:L1348 H1350:L1356 H1358:L1364 H1366:L1372 H1374:L1380 H1382:L1388 H1390:L1396 H1398:L1404 H1406:L1412 H1414:L1420 H1422:L1428 H1430:L1436 H1438:L1444 H1446:L1452 H1454:L1460 H1462:L1468 H1470:L1476 H1478:L1484 H1486:L1492 H1494:L1500 H1502:L1508 H1510:L1516 H1518:L1524 H1526:L1532 H1534:L1540 H1542:L1548 H1550:L1556 H1558:L1564 H1566:L1572 H1574:L1580 H1582:L1588 H1590:L1596 H1598:L1604 H1606:L1612 H1614:L1620 H1622:L1628 H1630:L1636 H1638:L1644 H1646:L1652 H1654:L1660 H1662:L1668 H1670:L1676 H1678:L1684 H1686:L1692 H1694:L1700 H1702:L1708 H1710:L1716 H1718:L1724 H1726:L1732 H1734:L1740 H1742:L1748 H1750:L1756 H1758:L1764 H1766:L1772 H1774:L1780 H1782:L1788 H1790:L1796 H1798:L1804 H1806:L1812 H1814:L1820 H1822:L1828 H1830:L1836 H1838:L1844 H1846:L1852 H1854:L1860 H1862:L1868 H1870:L1876 H1878:L1884 H1886:L1892 H1894:L1900 H1902:L1908 H1910:L1916 H1918:L1924 H1926:L1932 H1934:L1940 H1942:L1948 H1950:L1956 H1958:L1964 H1966:L1972 H1974:L1980 H1982:L1988 H1990:L1996 H1998:L2004 H2006:L2012 H2014:L2020 H2022:L2028 H2030:L2036 H2038:L2044 H2046:L2052 H2054:L2060 H2062:L2068 H2070:L2076 H2078:L2084 H2086:L2092 H2094:L2100 H2102:L2108 H2110:L2116 H2118:L2124 H2126:L2132 H2134:L2140 H2142:L2148 H2150:L2156 H2158:L2164 H2166:L2172 H2174:L2180 H2182:L2188 H2190:L2196 H2198:L2204 H2206:L2212 H2214:L2220 H2222:L2228 H2230:L2236 H2238:L2244 H2246:L2252 H2254:L2260 H2262:L2268 H2270:L2276 H2278:L2284 H2286:L2292 H2294:L2300 H2302:L2308 H2310:L2316 H2318:L2324 H2326:L2332 H2334:L2340 H2342:L2348 H2350:L2356 H2358:L2364 H2366:L2372 H2374:L2380 H2382:L2388 H2390:L2396 H2398:L2404 H2406:L2412 H2414:L2420 H2422:L2428 H2430:L2436 H2438:L2444 H2446:L2452 H2454:L2460 H2462:L2468 H2470:L2476 H2478:L2484 H2486:L2492 H2494:L2500 H2502:L2508 H2510:L2516 H2518:L2524 H2526:L2532 H2534:L2540 H2542:L2548 H2550:L2556 H2558:L2564 H2566:L2572 H2574:L2580 H2582:L2588 H2590:L2596 H2598:L2604 H2606:L2612 H2614:L2620 H2622:L2628 H2630:L2636 H2638:L2644 H2646:L2652 H2654:L2660 H2662:L2668 H2670:L2676 H2678:L2684 H2686:L2692 H2694:L2700 H2702:L2708 H2710:L2716 H2718:L2724 H2726:L2732 H2734:L2740 H2742:L2748 H2750:L2756 H2758:L2764 H2766:L2772 H2774:L2780 H2782:L2788 H2790:L2796 H2798:L2804 H2806:L2812 H2814:L2820 H2822:L2828 H2830:L2836 H2838:L2844 H2846:L2852 H2854:L2860 H2862:L2868 H2870:L2876 H2878:L2884 H2886:L2892 H2894:L2900 H2902:L2908 H2910:L2916 H2918:L2924 H2926:L2932 H2934:L2940 H2942:L2948 H2950:L2956 H2958:L2964 H2966:L2972 H2974:L2980 H2982:L2988 H2990:L2996 H2998:L3004 H3006:L3012 H3014:L3020 H3022:L3028 H3030:L3036 H3038:L3044 H3046:L3052 H3054:L3060 H3062:L3068 H3070:L3076 H3078:L3084 H3086:L3092 H3094:L3100 H3102:L3108 H3110:L3116 H3118:L3124 H3126:L3132 H3134:L3140 H3142:L3148 H3150:L3156 H3158:L3164 H3166:L3172 H3174:L3180 H3182:L3188 H3190:L3196 H3198:L3204 H3206:L3212 H3214:L3220 H3222:L3228 H3230:L3236 H3238:L3244 H3246:L3252 H3254:L3260 H3262:L3268 H3270:L3276 H3278:L3284 H3286:L3292 H3294:L3300 H3302:L3308 H3310:L3316 H3318:L3324 H3326:L3332 H3334:L3340 H3342:L3348 H3350:L3356 H3358:L3364 H3366:L3372 H3374:L3380 H3382:L3388 H3390:L3396 H3398:L3404 H3406:L3412 H3414:L3420 H3422:L3428 H3430:L3436 H3438:L3444 H3446:L3452 H3454:L3460 H3462:L3468 H3470:L3476 H3478:L3484 H3486:L3492 H3494:L3500 H3502:L3508 H3510:L3516 H3518:L3524 H3526:L3532 H3534:L3540 H3542:L3548 H3550:L3556 H3558:L3564 H3566:L3572 H3574:L3580 H3582:L3588 H3590:L3596 H3598:L3604 H3606:L3612 H3614:L3620 H3622:L3628 H3630:L3636 H3638:L3644 H3646:L3652 H3654:L3660 H3662:L3668 H3670:L3676 H3678:L3684 H3686:L3692 H3694:L3700 H3702:L3708 H3710:L3716 H3718:L3724 H3726:L3732 H3734:L3740 H3742:L3748 H3750:L3756 H3758:L3764 H3766:L3772 H3774:L3780 H3782:L3788 H3790:L3796 H3798:L3804 H3806:L3812 H3814:L3820 H3822:L3828 H3830:L3836 H3838:L3844 H3846:L3852 H3854:L3860 H3862:L3868 H3870:L3876 H3878:L3884 H3886:L3892 H3894:L3900 H3902:L3908 H3910:L3916 H3918:L3924 H3926:L3932 H3934:L3940 H3942:L3948 H3950:L3956 H3958:L3964 H3966:L3972 H3974:L3980 H3982:L3988 H3990:L3996 H3998:L4004 H4006:L4012 H4014:L4020 H4022:L4028 H4030:L4036 H4038:L4044 H4046:L4052 H4054:L4060 H4062:L4068 H4070:L4076 H4078:L4084 H4086:L4092 H4094:L4100 H4102:L4108 H4110:L4116 H4118:L4124 H4126:L4132 H4134:L4140 H4142:L4148 H4150:L4156 H4158:L4164 H4166:L4172 H4174:L4180 H4182:L4188 H4190:L4196 H4198:L4204 H4206:L4212 H4214:L4220 H4222:L4228 H4230:L4236 H4238:L4244 H4246:L4252 H4254:L4260 H4262:L4268 H4270:L4276 H4278:L4284 H4286:L4292 H4294:L4300 H4302:L4308 H4310:L4316 H4318:L4324 H4326:L4332 H4334:L4340 H4342:L4348 H4350:L4356 H4358:L4364 H4366:L4372 H4374:L4380 H4382:L4388 H4390:L4396 H4398:L4404 H4406:L4412 H4414:L4420 H4422:L4428 H4430:L4436 H4438:L4444 H4446:L4452 H4454:L4460 H4462:L4468 H4470:L4476 H4478:L4484 H4486:L4492 H4494:L4500 H4502:L4508 H4510:L4516 H4518:L4524 H4526:L4532 H4534:L4540 H4542:L4548 H4550:L4556 H4558:L4564 H4566:L4572 H4574:L4580 H4582:L4588 H4590:L4596 H4598:L4604 H4606:L4612 H4614:L4620 H4622:L4628 H4630:L4636 H4638:L4644 H4646:L4652 H4654:L4660 H4662:L4668 H4670:L4676 H4678:L4684 H4686:L4692 H4694:L4700 H4702:L4708 H4710:L4716 H4718:L4724 H4726:L4732 H4734:L4740 H4742:L4748 H4750:L4756 H4758:L4764 H4766:L4772 H4774:L4780 H4782:L4788 H4790:L4796 H4798:L4804 H4806:L4812 H4814:L4820 H4822:L4828 H4830:L4836 H4838:L4844 H4846:L4852 H4854:L4860 H4862:L4868 H4870:L4876 H4878:L4884 H4886:L4892 H4894:L4900 H4902:L4908 H4910:L4916 H4918:L4924 H4926:L4932 H4934:L4940 H4942:L4948 H4950:L4956 H4958:L4964 H4966:L4972 H4974:L4980 H4982:L4988 H4990:L4996 H4998:L5004 H5006:L5012 H5014:L5020 H5022:L5028 H5030:L5036 H5038:L5044 H5046:L5052 H5054:L5060 H5062:L5068 H5070:L5076 H5078:L5084 H5086:L5092 H5094:L5100 H5102:L5108 H5110:L5116 H5118:L5124 H5126:L5132 H5134:L5140 H5142:L5148 H5150:L5156 H5158:L5164 H5166:L5172 H5174:L5180 H5182:L5188 H5190:L5196 H5198:L5204 H5206:L5212 H5214:L5220 H5222:L5228 H5230:L5236 H5238:L5244 H5246:L5252 H5254:L5260 H5262:L5268 H5270:L5276 H5278:L5284 H5286:L5292 H5294:L5300 H5302:L5308 H5310:L5316 H5318:L5324 H5326:L5332 H5334:L5340 H5342:L5348 H5350:L5356 H5358:L5364 H5366:L5372 H5374:L5380 H5382:L5388 H5390:L5396 H5398:L5404 H5406:L5412 H5414:L5420 H5422:L5428 H5430:L5436 H5438:L5444 H5446:L5452 H5454:L5460 H5462:L5468 H5470:L5476 H5478:L5484 H5486:L5492 H5494:L5500 H5502:L5508 H5510:L5516 H5518:L5524 H5526:L5532 H5534:L5540 H5542:L5548 H5550:L5556 H5558:L5564 H5566:L5572 H5574:L5580 H5582:L5588 H5590:L5596 H5598:L5604 H5606:L5612 H5614:L5620 H5622:L5628 H5630:L5636 H5638:L5644 H5646:L5652 H5654:L5660 H5662:L5668 H5670:L5676 H5678:L5684 H5686:L5692 H5694:L5700 H5702:L5708 H5710:L5716 H5718:L5724 H5726:L5732 H5734:L5740 H5742:L5748 H5750:L5756 H5758:L5764 H5766:L5772 H5774:L5780">
    <cfRule type="cellIs" dxfId="13" priority="15" operator="equal">
      <formula>"N"</formula>
    </cfRule>
    <cfRule type="cellIs" dxfId="12" priority="16" operator="equal">
      <formula>"Y"</formula>
    </cfRule>
  </conditionalFormatting>
  <conditionalFormatting sqref="H5782:L5785 H26:L28 H30:L36 H38:L44 H46:L52 H54:L60 H62:L68 H70:L76 H78:L84 H86:L92 H94:L100 H102:L108 H110:L116 H118:L124 H126:L132 H134:L140 H142:L148 H150:L156 H158:L164 H166:L172 H174:L180 H182:L188 H190:L196 H198:L204 H206:L212 H214:L220 H222:L228 H230:L236 H238:L244 H246:L252 H254:L260 H262:L268 H270:L276 H278:L284 H286:L292 H294:L300 H302:L308 H310:L316 H318:L324 H326:L332 H334:L340 H342:L348 H350:L356 H358:L364 H366:L372 H374:L380 H382:L388 H390:L396 H398:L404 H406:L412 H414:L420 H422:L428 H430:L436 H438:L444 H446:L452 H454:L460 H462:L468 H470:L476 H478:L484 H486:L492 H494:L500 H502:L508 H510:L516 H518:L524 H526:L532 H534:L540 H542:L548 H550:L556 H558:L564 H566:L572 H574:L580 H582:L588 H590:L596 H598:L604 H606:L612 H614:L620 H622:L628 H630:L636 H638:L644 H646:L652 H654:L660 H662:L668 H670:L676 H678:L684 H686:L692 H694:L700 H702:L708 H710:L716 H718:L724 H726:L732 H734:L740 H742:L748 H750:L756 H758:L764 H766:L772 H774:L780 H782:L788 H790:L796 H798:L804 H806:L812 H814:L820 H822:L828 H830:L836 H838:L844 H846:L852 H854:L860 H862:L868 H870:L876 H878:L884 H886:L892 H894:L900 H902:L908 H910:L916 H918:L924 H926:L932 H934:L940 H942:L948 H950:L956 H958:L964 H966:L972 H974:L980 H982:L988 H990:L996 H998:L1004 H1006:L1012 H1014:L1020 H1022:L1028 H1030:L1036 H1038:L1044 H1046:L1052 H1054:L1060 H1062:L1068 H1070:L1076 H1078:L1084 H1086:L1092 H1094:L1100 H1102:L1108 H1110:L1116 H1118:L1124 H1126:L1132 H1134:L1140 H1142:L1148 H1150:L1156 H1158:L1164 H1166:L1172 H1174:L1180 H1182:L1188 H1190:L1196 H1198:L1204 H1206:L1212 H1214:L1220 H1222:L1228 H1230:L1236 H1238:L1244 H1246:L1252 H1254:L1260 H1262:L1268 H1270:L1276 H1278:L1284 H1286:L1292 H1294:L1300 H1302:L1308 H1310:L1316 H1318:L1324 H1326:L1332 H1334:L1340 H1342:L1348 H1350:L1356 H1358:L1364 H1366:L1372 H1374:L1380 H1382:L1388 H1390:L1396 H1398:L1404 H1406:L1412 H1414:L1420 H1422:L1428 H1430:L1436 H1438:L1444 H1446:L1452 H1454:L1460 H1462:L1468 H1470:L1476 H1478:L1484 H1486:L1492 H1494:L1500 H1502:L1508 H1510:L1516 H1518:L1524 H1526:L1532 H1534:L1540 H1542:L1548 H1550:L1556 H1558:L1564 H1566:L1572 H1574:L1580 H1582:L1588 H1590:L1596 H1598:L1604 H1606:L1612 H1614:L1620 H1622:L1628 H1630:L1636 H1638:L1644 H1646:L1652 H1654:L1660 H1662:L1668 H1670:L1676 H1678:L1684 H1686:L1692 H1694:L1700 H1702:L1708 H1710:L1716 H1718:L1724 H1726:L1732 H1734:L1740 H1742:L1748 H1750:L1756 H1758:L1764 H1766:L1772 H1774:L1780 H1782:L1788 H1790:L1796 H1798:L1804 H1806:L1812 H1814:L1820 H1822:L1828 H1830:L1836 H1838:L1844 H1846:L1852 H1854:L1860 H1862:L1868 H1870:L1876 H1878:L1884 H1886:L1892 H1894:L1900 H1902:L1908 H1910:L1916 H1918:L1924 H1926:L1932 H1934:L1940 H1942:L1948 H1950:L1956 H1958:L1964 H1966:L1972 H1974:L1980 H1982:L1988 H1990:L1996 H1998:L2004 H2006:L2012 H2014:L2020 H2022:L2028 H2030:L2036 H2038:L2044 H2046:L2052 H2054:L2060 H2062:L2068 H2070:L2076 H2078:L2084 H2086:L2092 H2094:L2100 H2102:L2108 H2110:L2116 H2118:L2124 H2126:L2132 H2134:L2140 H2142:L2148 H2150:L2156 H2158:L2164 H2166:L2172 H2174:L2180 H2182:L2188 H2190:L2196 H2198:L2204 H2206:L2212 H2214:L2220 H2222:L2228 H2230:L2236 H2238:L2244 H2246:L2252 H2254:L2260 H2262:L2268 H2270:L2276 H2278:L2284 H2286:L2292 H2294:L2300 H2302:L2308 H2310:L2316 H2318:L2324 H2326:L2332 H2334:L2340 H2342:L2348 H2350:L2356 H2358:L2364 H2366:L2372 H2374:L2380 H2382:L2388 H2390:L2396 H2398:L2404 H2406:L2412 H2414:L2420 H2422:L2428 H2430:L2436 H2438:L2444 H2446:L2452 H2454:L2460 H2462:L2468 H2470:L2476 H2478:L2484 H2486:L2492 H2494:L2500 H2502:L2508 H2510:L2516 H2518:L2524 H2526:L2532 H2534:L2540 H2542:L2548 H2550:L2556 H2558:L2564 H2566:L2572 H2574:L2580 H2582:L2588 H2590:L2596 H2598:L2604 H2606:L2612 H2614:L2620 H2622:L2628 H2630:L2636 H2638:L2644 H2646:L2652 H2654:L2660 H2662:L2668 H2670:L2676 H2678:L2684 H2686:L2692 H2694:L2700 H2702:L2708 H2710:L2716 H2718:L2724 H2726:L2732 H2734:L2740 H2742:L2748 H2750:L2756 H2758:L2764 H2766:L2772 H2774:L2780 H2782:L2788 H2790:L2796 H2798:L2804 H2806:L2812 H2814:L2820 H2822:L2828 H2830:L2836 H2838:L2844 H2846:L2852 H2854:L2860 H2862:L2868 H2870:L2876 H2878:L2884 H2886:L2892 H2894:L2900 H2902:L2908 H2910:L2916 H2918:L2924 H2926:L2932 H2934:L2940 H2942:L2948 H2950:L2956 H2958:L2964 H2966:L2972 H2974:L2980 H2982:L2988 H2990:L2996 H2998:L3004 H3006:L3012 H3014:L3020 H3022:L3028 H3030:L3036 H3038:L3044 H3046:L3052 H3054:L3060 H3062:L3068 H3070:L3076 H3078:L3084 H3086:L3092 H3094:L3100 H3102:L3108 H3110:L3116 H3118:L3124 H3126:L3132 H3134:L3140 H3142:L3148 H3150:L3156 H3158:L3164 H3166:L3172 H3174:L3180 H3182:L3188 H3190:L3196 H3198:L3204 H3206:L3212 H3214:L3220 H3222:L3228 H3230:L3236 H3238:L3244 H3246:L3252 H3254:L3260 H3262:L3268 H3270:L3276 H3278:L3284 H3286:L3292 H3294:L3300 H3302:L3308 H3310:L3316 H3318:L3324 H3326:L3332 H3334:L3340 H3342:L3348 H3350:L3356 H3358:L3364 H3366:L3372 H3374:L3380 H3382:L3388 H3390:L3396 H3398:L3404 H3406:L3412 H3414:L3420 H3422:L3428 H3430:L3436 H3438:L3444 H3446:L3452 H3454:L3460 H3462:L3468 H3470:L3476 H3478:L3484 H3486:L3492 H3494:L3500 H3502:L3508 H3510:L3516 H3518:L3524 H3526:L3532 H3534:L3540 H3542:L3548 H3550:L3556 H3558:L3564 H3566:L3572 H3574:L3580 H3582:L3588 H3590:L3596 H3598:L3604 H3606:L3612 H3614:L3620 H3622:L3628 H3630:L3636 H3638:L3644 H3646:L3652 H3654:L3660 H3662:L3668 H3670:L3676 H3678:L3684 H3686:L3692 H3694:L3700 H3702:L3708 H3710:L3716 H3718:L3724 H3726:L3732 H3734:L3740 H3742:L3748 H3750:L3756 H3758:L3764 H3766:L3772 H3774:L3780 H3782:L3788 H3790:L3796 H3798:L3804 H3806:L3812 H3814:L3820 H3822:L3828 H3830:L3836 H3838:L3844 H3846:L3852 H3854:L3860 H3862:L3868 H3870:L3876 H3878:L3884 H3886:L3892 H3894:L3900 H3902:L3908 H3910:L3916 H3918:L3924 H3926:L3932 H3934:L3940 H3942:L3948 H3950:L3956 H3958:L3964 H3966:L3972 H3974:L3980 H3982:L3988 H3990:L3996 H3998:L4004 H4006:L4012 H4014:L4020 H4022:L4028 H4030:L4036 H4038:L4044 H4046:L4052 H4054:L4060 H4062:L4068 H4070:L4076 H4078:L4084 H4086:L4092 H4094:L4100 H4102:L4108 H4110:L4116 H4118:L4124 H4126:L4132 H4134:L4140 H4142:L4148 H4150:L4156 H4158:L4164 H4166:L4172 H4174:L4180 H4182:L4188 H4190:L4196 H4198:L4204 H4206:L4212 H4214:L4220 H4222:L4228 H4230:L4236 H4238:L4244 H4246:L4252 H4254:L4260 H4262:L4268 H4270:L4276 H4278:L4284 H4286:L4292 H4294:L4300 H4302:L4308 H4310:L4316 H4318:L4324 H4326:L4332 H4334:L4340 H4342:L4348 H4350:L4356 H4358:L4364 H4366:L4372 H4374:L4380 H4382:L4388 H4390:L4396 H4398:L4404 H4406:L4412 H4414:L4420 H4422:L4428 H4430:L4436 H4438:L4444 H4446:L4452 H4454:L4460 H4462:L4468 H4470:L4476 H4478:L4484 H4486:L4492 H4494:L4500 H4502:L4508 H4510:L4516 H4518:L4524 H4526:L4532 H4534:L4540 H4542:L4548 H4550:L4556 H4558:L4564 H4566:L4572 H4574:L4580 H4582:L4588 H4590:L4596 H4598:L4604 H4606:L4612 H4614:L4620 H4622:L4628 H4630:L4636 H4638:L4644 H4646:L4652 H4654:L4660 H4662:L4668 H4670:L4676 H4678:L4684 H4686:L4692 H4694:L4700 H4702:L4708 H4710:L4716 H4718:L4724 H4726:L4732 H4734:L4740 H4742:L4748 H4750:L4756 H4758:L4764 H4766:L4772 H4774:L4780 H4782:L4788 H4790:L4796 H4798:L4804 H4806:L4812 H4814:L4820 H4822:L4828 H4830:L4836 H4838:L4844 H4846:L4852 H4854:L4860 H4862:L4868 H4870:L4876 H4878:L4884 H4886:L4892 H4894:L4900 H4902:L4908 H4910:L4916 H4918:L4924 H4926:L4932 H4934:L4940 H4942:L4948 H4950:L4956 H4958:L4964 H4966:L4972 H4974:L4980 H4982:L4988 H4990:L4996 H4998:L5004 H5006:L5012 H5014:L5020 H5022:L5028 H5030:L5036 H5038:L5044 H5046:L5052 H5054:L5060 H5062:L5068 H5070:L5076 H5078:L5084 H5086:L5092 H5094:L5100 H5102:L5108 H5110:L5116 H5118:L5124 H5126:L5132 H5134:L5140 H5142:L5148 H5150:L5156 H5158:L5164 H5166:L5172 H5174:L5180 H5182:L5188 H5190:L5196 H5198:L5204 H5206:L5212 H5214:L5220 H5222:L5228 H5230:L5236 H5238:L5244 H5246:L5252 H5254:L5260 H5262:L5268 H5270:L5276 H5278:L5284 H5286:L5292 H5294:L5300 H5302:L5308 H5310:L5316 H5318:L5324 H5326:L5332 H5334:L5340 H5342:L5348 H5350:L5356 H5358:L5364 H5366:L5372 H5374:L5380 H5382:L5388 H5390:L5396 H5398:L5404 H5406:L5412 H5414:L5420 H5422:L5428 H5430:L5436 H5438:L5444 H5446:L5452 H5454:L5460 H5462:L5468 H5470:L5476 H5478:L5484 H5486:L5492 H5494:L5500 H5502:L5508 H5510:L5516 H5518:L5524 H5526:L5532 H5534:L5540 H5542:L5548 H5550:L5556 H5558:L5564 H5566:L5572 H5574:L5580 H5582:L5588 H5590:L5596 H5598:L5604 H5606:L5612 H5614:L5620 H5622:L5628 H5630:L5636 H5638:L5644 H5646:L5652 H5654:L5660 H5662:L5668 H5670:L5676 H5678:L5684 H5686:L5692 H5694:L5700 H5702:L5708 H5710:L5716 H5718:L5724 H5726:L5732 H5734:L5740 H5742:L5748 H5750:L5756 H5758:L5764 H5766:L5772 H5774:L5780">
    <cfRule type="cellIs" dxfId="11" priority="13" operator="equal">
      <formula>"Did Not Meet"</formula>
    </cfRule>
    <cfRule type="cellIs" dxfId="10" priority="14" operator="equal">
      <formula>"Met"</formula>
    </cfRule>
  </conditionalFormatting>
  <conditionalFormatting sqref="H26:I26 H34:I34 H42:I42 H50:I50 H58:I58 H66:I66 H74:I74 H82:I82 H90:I90 H98:I98 H106:I106 H114:I114 H122:I122 H130:I130 H138:I138 H146:I146 H154:I154 H162:I162 H170:I170 H178:I178 H186:I186 H194:I194 H202:I202 H210:I210 H218:I218 H226:I226 H234:I234 H242:I242 H250:I250 H258:I258 H266:I266 H274:I274 H282:I282 H290:I290 H298:I298 H306:I306 H314:I314 H322:I322 H330:I330 H338:I338 H346:I346 H354:I354 H362:I362 H370:I370 H378:I378 H386:I386 H394:I394 H402:I402 H410:I410 H418:I418 H426:I426 H434:I434 H442:I442 H450:I450 H458:I458 H466:I466 H474:I474 H482:I482 H490:I490 H498:I498 H506:I506 H514:I514 H522:I522 H530:I530 H538:I538 H546:I546 H554:I554 H562:I562 H570:I570 H578:I578 H586:I586 H594:I594 H602:I602 H610:I610 H618:I618 H626:I626 H634:I634 H642:I642 H650:I650 H658:I658 H666:I666 H674:I674 H682:I682 H690:I690 H698:I698 H706:I706 H714:I714 H722:I722 H730:I730 H738:I738 H746:I746 H754:I754 H762:I762 H770:I770 H778:I778 H786:I786 H794:I794 H802:I802 H810:I810 H818:I818 H826:I826 H834:I834 H842:I842 H850:I850 H858:I858 H866:I866 H874:I874 H882:I882 H890:I890 H898:I898 H906:I906 H914:I914 H922:I922 H930:I930 H938:I938 H946:I946 H954:I954 H962:I962 H970:I970 H978:I978 H986:I986 H994:I994 H1002:I1002 H1010:I1010 H1018:I1018 H1026:I1026 H1034:I1034 H1042:I1042 H1050:I1050 H1058:I1058 H1066:I1066 H1074:I1074 H1082:I1082 H1090:I1090 H1098:I1098 H1106:I1106 H1114:I1114 H1122:I1122 H1130:I1130 H1138:I1138 H1146:I1146 H1154:I1154 H1162:I1162 H1170:I1170 H1178:I1178 H1186:I1186 H1194:I1194 H1202:I1202 H1210:I1210 H1218:I1218 H1226:I1226 H1234:I1234 H1242:I1242 H1250:I1250 H1258:I1258 H1266:I1266 H1274:I1274 H1282:I1282 H1290:I1290 H1298:I1298 H1306:I1306 H1314:I1314 H1322:I1322 H1330:I1330 H1338:I1338 H1346:I1346 H1354:I1354 H1362:I1362 H1370:I1370 H1378:I1378 H1386:I1386 H1394:I1394 H1402:I1402 H1410:I1410 H1418:I1418 H1426:I1426 H1434:I1434 H1442:I1442 H1450:I1450 H1458:I1458 H1466:I1466 H1474:I1474 H1482:I1482 H1490:I1490 H1498:I1498 H1506:I1506 H1514:I1514 H1522:I1522 H1530:I1530 H1538:I1538 H1546:I1546 H1554:I1554 H1562:I1562 H1570:I1570 H1578:I1578 H1586:I1586 H1594:I1594 H1602:I1602 H1610:I1610 H1618:I1618 H1626:I1626 H1634:I1634 H1642:I1642 H1650:I1650 H1658:I1658 H1666:I1666 H1674:I1674 H1682:I1682 H1690:I1690 H1698:I1698 H1706:I1706 H1714:I1714 H1722:I1722 H1730:I1730 H1738:I1738 H1746:I1746 H1754:I1754 H1762:I1762 H1770:I1770 H1778:I1778 H1786:I1786 H1794:I1794 H1802:I1802 H1810:I1810 H1818:I1818 H1826:I1826 H1834:I1834 H1842:I1842 H1850:I1850 H1858:I1858 H1866:I1866 H1874:I1874 H1882:I1882 H1890:I1890 H1898:I1898 H1906:I1906 H1914:I1914 H1922:I1922 H1930:I1930 H1938:I1938 H1946:I1946 H1954:I1954 H1962:I1962 H1970:I1970 H1978:I1978 H1986:I1986 H1994:I1994 H2002:I2002 H2010:I2010 H2018:I2018 H2026:I2026 H2034:I2034 H2042:I2042 H2050:I2050 H2058:I2058 H2066:I2066 H2074:I2074 H2082:I2082 H2090:I2090 H2098:I2098 H2106:I2106 H2114:I2114 H2122:I2122 H2130:I2130 H2138:I2138 H2146:I2146 H2154:I2154 H2162:I2162 H2170:I2170 H2178:I2178 H2186:I2186 H2194:I2194 H2202:I2202 H2210:I2210 H2218:I2218 H2226:I2226 H2234:I2234 H2242:I2242 H2250:I2250 H2258:I2258 H2266:I2266 H2274:I2274 H2282:I2282 H2290:I2290 H2298:I2298 H2306:I2306 H2314:I2314 H2322:I2322 H2330:I2330 H2338:I2338 H2346:I2346 H2354:I2354 H2362:I2362 H2370:I2370 H2378:I2378 H2386:I2386 H2394:I2394 H2402:I2402 H2410:I2410 H2418:I2418 H2426:I2426 H2434:I2434 H2442:I2442 H2450:I2450 H2458:I2458 H2466:I2466 H2474:I2474 H2482:I2482 H2490:I2490 H2498:I2498 H2506:I2506 H2514:I2514 H2522:I2522 H2530:I2530 H2538:I2538 H2546:I2546 H2554:I2554 H2562:I2562 H2570:I2570 H2578:I2578 H2586:I2586 H2594:I2594 H2602:I2602 H2610:I2610 H2618:I2618 H2626:I2626 H2634:I2634 H2642:I2642 H2650:I2650 H2658:I2658 H2666:I2666 H2674:I2674 H2682:I2682 H2690:I2690 H2698:I2698 H2706:I2706 H2714:I2714 H2722:I2722 H2730:I2730 H2738:I2738 H2746:I2746 H2754:I2754 H2762:I2762 H2770:I2770 H2778:I2778 H2786:I2786 H2794:I2794 H2802:I2802 H2810:I2810 H2818:I2818 H2826:I2826 H2834:I2834 H2842:I2842 H2850:I2850 H2858:I2858 H2866:I2866 H2874:I2874 H2882:I2882 H2890:I2890 H2898:I2898 H2906:I2906 H2914:I2914 H2922:I2922 H2930:I2930 H2938:I2938 H2946:I2946 H2954:I2954 H2962:I2962 H2970:I2970 H2978:I2978 H2986:I2986 H2994:I2994 H3002:I3002 H3010:I3010 H3018:I3018 H3026:I3026 H3034:I3034 H3042:I3042 H3050:I3050 H3058:I3058 H3066:I3066 H3074:I3074 H3082:I3082 H3090:I3090 H3098:I3098 H3106:I3106 H3114:I3114 H3122:I3122 H3130:I3130 H3138:I3138 H3146:I3146 H3154:I3154 H3162:I3162 H3170:I3170 H3178:I3178 H3186:I3186 H3194:I3194 H3202:I3202 H3210:I3210 H3218:I3218 H3226:I3226 H3234:I3234 H3242:I3242 H3250:I3250 H3258:I3258 H3266:I3266 H3274:I3274 H3282:I3282 H3290:I3290 H3298:I3298 H3306:I3306 H3314:I3314 H3322:I3322 H3330:I3330 H3338:I3338 H3346:I3346 H3354:I3354 H3362:I3362 H3370:I3370 H3378:I3378 H3386:I3386 H3394:I3394 H3402:I3402 H3410:I3410 H3418:I3418 H3426:I3426 H3434:I3434 H3442:I3442 H3450:I3450 H3458:I3458 H3466:I3466 H3474:I3474 H3482:I3482 H3490:I3490 H3498:I3498 H3506:I3506 H3514:I3514 H3522:I3522 H3530:I3530 H3538:I3538 H3546:I3546 H3554:I3554 H3562:I3562 H3570:I3570 H3578:I3578 H3586:I3586 H3594:I3594 H3602:I3602 H3610:I3610 H3618:I3618 H3626:I3626 H3634:I3634 H3642:I3642 H3650:I3650 H3658:I3658 H3666:I3666 H3674:I3674 H3682:I3682 H3690:I3690 H3698:I3698 H3706:I3706 H3714:I3714 H3722:I3722 H3730:I3730 H3738:I3738 H3746:I3746 H3754:I3754 H3762:I3762 H3770:I3770 H3778:I3778 H3786:I3786 H3794:I3794 H3802:I3802 H3810:I3810 H3818:I3818 H3826:I3826 H3834:I3834 H3842:I3842 H3850:I3850 H3858:I3858 H3866:I3866 H3874:I3874 H3882:I3882 H3890:I3890 H3898:I3898 H3906:I3906 H3914:I3914 H3922:I3922 H3930:I3930 H3938:I3938 H3946:I3946 H3954:I3954 H3962:I3962 H3970:I3970 H3978:I3978 H3986:I3986 H3994:I3994 H4002:I4002 H4010:I4010 H4018:I4018 H4026:I4026 H4034:I4034 H4042:I4042 H4050:I4050 H4058:I4058 H4066:I4066 H4074:I4074 H4082:I4082 H4090:I4090 H4098:I4098 H4106:I4106 H4114:I4114 H4122:I4122 H4130:I4130 H4138:I4138 H4146:I4146 H4154:I4154 H4162:I4162 H4170:I4170 H4178:I4178 H4186:I4186 H4194:I4194 H4202:I4202 H4210:I4210 H4218:I4218 H4226:I4226 H4234:I4234 H4242:I4242 H4250:I4250 H4258:I4258 H4266:I4266 H4274:I4274 H4282:I4282 H4290:I4290 H4298:I4298 H4306:I4306 H4314:I4314 H4322:I4322 H4330:I4330 H4338:I4338 H4346:I4346 H4354:I4354 H4362:I4362 H4370:I4370 H4378:I4378 H4386:I4386 H4394:I4394 H4402:I4402 H4410:I4410 H4418:I4418 H4426:I4426 H4434:I4434 H4442:I4442 H4450:I4450 H4458:I4458 H4466:I4466 H4474:I4474 H4482:I4482 H4490:I4490 H4498:I4498 H4506:I4506 H4514:I4514 H4522:I4522 H4530:I4530 H4538:I4538 H4546:I4546 H4554:I4554 H4562:I4562 H4570:I4570 H4578:I4578 H4586:I4586 H4594:I4594 H4602:I4602 H4610:I4610 H4618:I4618 H4626:I4626 H4634:I4634 H4642:I4642 H4650:I4650 H4658:I4658 H4666:I4666 H4674:I4674 H4682:I4682 H4690:I4690 H4698:I4698 H4706:I4706 H4714:I4714 H4722:I4722 H4730:I4730 H4738:I4738 H4746:I4746 H4754:I4754 H4762:I4762 H4770:I4770 H4778:I4778 H4786:I4786 H4794:I4794 H4802:I4802 H4810:I4810 H4818:I4818 H4826:I4826 H4834:I4834 H4842:I4842 H4850:I4850 H4858:I4858 H4866:I4866 H4874:I4874 H4882:I4882 H4890:I4890 H4898:I4898 H4906:I4906 H4914:I4914 H4922:I4922 H4930:I4930 H4938:I4938 H4946:I4946 H4954:I4954 H4962:I4962 H4970:I4970 H4978:I4978 H4986:I4986 H4994:I4994 H5002:I5002 H5010:I5010 H5018:I5018 H5026:I5026 H5034:I5034 H5042:I5042 H5050:I5050 H5058:I5058 H5066:I5066 H5074:I5074 H5082:I5082 H5090:I5090 H5098:I5098 H5106:I5106 H5114:I5114 H5122:I5122 H5130:I5130 H5138:I5138 H5146:I5146 H5154:I5154 H5162:I5162 H5170:I5170 H5178:I5178 H5186:I5186 H5194:I5194 H5202:I5202 H5210:I5210 H5218:I5218 H5226:I5226 H5234:I5234 H5242:I5242 H5250:I5250 H5258:I5258 H5266:I5266 H5274:I5274 H5282:I5282 H5290:I5290 H5298:I5298 H5306:I5306 H5314:I5314 H5322:I5322 H5330:I5330 H5338:I5338 H5346:I5346 H5354:I5354 H5362:I5362 H5370:I5370 H5378:I5378 H5386:I5386 H5394:I5394 H5402:I5402 H5410:I5410 H5418:I5418 H5426:I5426 H5434:I5434 H5442:I5442 H5450:I5450 H5458:I5458 H5466:I5466 H5474:I5474 H5482:I5482 H5490:I5490 H5498:I5498 H5506:I5506 H5514:I5514 H5522:I5522 H5530:I5530 H5538:I5538 H5546:I5546 H5554:I5554 H5562:I5562 H5570:I5570 H5578:I5578 H5586:I5586 H5594:I5594 H5602:I5602 H5610:I5610 H5618:I5618 H5626:I5626 H5634:I5634 H5642:I5642 H5650:I5650 H5658:I5658 H5666:I5666 H5674:I5674 H5682:I5682 H5690:I5690 H5698:I5698 H5706:I5706 H5714:I5714 H5722:I5722 H5730:I5730 H5738:I5738 H5746:I5746 H5754:I5754 H5762:I5762 H5770:I5770 H5778:I5778">
    <cfRule type="cellIs" dxfId="9" priority="11" operator="equal">
      <formula>"Did Not Meet"</formula>
    </cfRule>
    <cfRule type="cellIs" dxfId="8" priority="12" operator="equal">
      <formula>"Met"</formula>
    </cfRule>
  </conditionalFormatting>
  <conditionalFormatting sqref="H26:L5785">
    <cfRule type="cellIs" dxfId="7" priority="9" operator="equal">
      <formula>"no"</formula>
    </cfRule>
    <cfRule type="cellIs" dxfId="6" priority="10" operator="equal">
      <formula>"yes"</formula>
    </cfRule>
  </conditionalFormatting>
  <conditionalFormatting sqref="P10:P17">
    <cfRule type="cellIs" dxfId="5" priority="5" operator="equal">
      <formula>"No"</formula>
    </cfRule>
    <cfRule type="cellIs" dxfId="4" priority="6" operator="equal">
      <formula>"Yes"</formula>
    </cfRule>
  </conditionalFormatting>
  <conditionalFormatting sqref="P18:P5785">
    <cfRule type="cellIs" dxfId="3" priority="3" operator="equal">
      <formula>"No"</formula>
    </cfRule>
    <cfRule type="cellIs" dxfId="2" priority="4" operator="equal">
      <formula>"Yes"</formula>
    </cfRule>
  </conditionalFormatting>
  <conditionalFormatting sqref="Q10 Q18 Q26 Q34 Q42 Q50 Q58 Q66 Q74 Q82 Q90 Q98 Q106 Q114 Q122 Q130 Q138 Q146 Q154 Q162 Q170 Q178 Q186 Q194 Q202 Q210 Q218 Q226 Q234 Q242 Q250 Q258 Q266 Q274 Q282 Q290 Q298 Q306 Q314 Q322 Q330 Q338 Q346 Q354 Q362 Q370 Q378 Q386 Q394 Q402 Q410 Q418 Q426 Q434 Q442 Q450 Q458 Q466 Q474 Q482 Q490 Q498 Q506 Q514 Q522 Q530 Q538 Q546 Q554 Q562 Q570 Q578 Q586 Q594 Q602 Q610 Q618 Q626 Q634 Q642 Q650 Q658 Q666 Q674 Q682 Q690 Q698 Q706 Q714 Q722 Q730 Q738 Q746 Q754 Q762 Q770 Q778 Q786 Q794 Q802 Q810 Q818 Q826 Q834 Q842 Q850 Q858 Q866 Q874 Q882 Q890 Q898 Q906 Q914 Q922 Q930 Q938 Q946 Q954 Q962 Q970 Q978 Q986 Q994 Q1002 Q1010 Q1018 Q1026 Q1034 Q1042 Q1050 Q1058 Q1066 Q1074 Q1082 Q1090 Q1098 Q1106 Q1114 Q1122 Q1130 Q1138 Q1146 Q1154 Q1162 Q1170 Q1178 Q1186 Q1194 Q1202 Q1210 Q1218 Q1226 Q1234 Q1242 Q1250 Q1258 Q1266 Q1274 Q1282 Q1290 Q1298 Q1306 Q1314 Q1322 Q1330 Q1338 Q1346 Q1354 Q1362 Q1370 Q1378 Q1386 Q1394 Q1402 Q1410 Q1418 Q1426 Q1434 Q1442 Q1450 Q1458 Q1466 Q1474 Q1482 Q1490 Q1498 Q1506 Q1514 Q1522 Q1530 Q1538 Q1546 Q1554 Q1562 Q1570 Q1578 Q1586 Q1594 Q1602 Q1610 Q1618 Q1626 Q1634 Q1642 Q1650 Q1658 Q1666 Q1674 Q1682 Q1690 Q1698 Q1706 Q1714 Q1722 Q1730 Q1738 Q1746 Q1754 Q1762 Q1770 Q1778 Q1786 Q1794 Q1802 Q1810 Q1818 Q1826 Q1834 Q1842 Q1850 Q1858 Q1866 Q1874 Q1882 Q1890 Q1898 Q1906 Q1914 Q1922 Q1930 Q1938 Q1946 Q1954 Q1962 Q1970 Q1978 Q1986 Q1994 Q2002 Q2010 Q2018 Q2026 Q2034 Q2042 Q2050 Q2058 Q2066 Q2074 Q2082 Q2090 Q2098 Q2106 Q2114 Q2122 Q2130 Q2138 Q2146 Q2154 Q2162 Q2170 Q2178 Q2186 Q2194 Q2202 Q2210 Q2218 Q2226 Q2234 Q2242 Q2250 Q2258 Q2266 Q2274 Q2282 Q2290 Q2298 Q2306 Q2314 Q2322 Q2330 Q2338 Q2346 Q2354 Q2362 Q2370 Q2378 Q2386 Q2394 Q2402 Q2410 Q2418 Q2426 Q2434 Q2442 Q2450 Q2458 Q2466 Q2474 Q2482 Q2490 Q2498 Q2506 Q2514 Q2522 Q2530 Q2538 Q2546 Q2554 Q2562 Q2570 Q2578 Q2586 Q2594 Q2602 Q2610 Q2618 Q2626 Q2634 Q2642 Q2650 Q2658 Q2666 Q2674 Q2682 Q2690 Q2698 Q2706 Q2714 Q2722 Q2730 Q2738 Q2746 Q2754 Q2762 Q2770 Q2778 Q2786 Q2794 Q2802 Q2810 Q2818 Q2826 Q2834 Q2842 Q2850 Q2858 Q2866 Q2874 Q2882 Q2890 Q2898 Q2906 Q2914 Q2922 Q2930 Q2938 Q2946 Q2954 Q2962 Q2970 Q2978 Q2986 Q2994 Q3002 Q3010 Q3018 Q3026 Q3034 Q3042 Q3050 Q3058 Q3066 Q3074 Q3082 Q3090 Q3098 Q3106 Q3114 Q3122 Q3130 Q3138 Q3146 Q3154 Q3162 Q3170 Q3178 Q3186 Q3194 Q3202 Q3210 Q3218 Q3226 Q3234 Q3242 Q3250 Q3258 Q3266 Q3274 Q3282 Q3290 Q3298 Q3306 Q3314 Q3322 Q3330 Q3338 Q3346 Q3354 Q3362 Q3370 Q3378 Q3386 Q3394 Q3402 Q3410 Q3418 Q3426 Q3434 Q3442 Q3450 Q3458 Q3466 Q3474 Q3482 Q3490 Q3498 Q3506 Q3514 Q3522 Q3530 Q3538 Q3546 Q3554 Q3562 Q3570 Q3578 Q3586 Q3594 Q3602 Q3610 Q3618 Q3626 Q3634 Q3642 Q3650 Q3658 Q3666 Q3674 Q3682 Q3690 Q3698 Q3706 Q3714 Q3722 Q3730 Q3738 Q3746 Q3754 Q3762 Q3770 Q3778 Q3786 Q3794 Q3802 Q3810 Q3818 Q3826 Q3834 Q3842 Q3850 Q3858 Q3866 Q3874 Q3882 Q3890 Q3898 Q3906 Q3914 Q3922 Q3930 Q3938 Q3946 Q3954 Q3962 Q3970 Q3978 Q3986 Q3994 Q4002 Q4010 Q4018 Q4026 Q4034 Q4042 Q4050 Q4058 Q4066 Q4074 Q4082 Q4090 Q4098 Q4106 Q4114 Q4122 Q4130 Q4138 Q4146 Q4154 Q4162 Q4170 Q4178 Q4186 Q4194 Q4202 Q4210 Q4218 Q4226 Q4234 Q4242 Q4250 Q4258 Q4266 Q4274 Q4282 Q4290 Q4298 Q4306 Q4314 Q4322 Q4330 Q4338 Q4346 Q4354 Q4362 Q4370 Q4378 Q4386 Q4394 Q4402 Q4410 Q4418 Q4426 Q4434 Q4442 Q4450 Q4458 Q4466 Q4474 Q4482 Q4490 Q4498 Q4506 Q4514 Q4522 Q4530 Q4538 Q4546 Q4554 Q4562 Q4570 Q4578 Q4586 Q4594 Q4602 Q4610 Q4618 Q4626 Q4634 Q4642 Q4650 Q4658 Q4666 Q4674 Q4682 Q4690 Q4698 Q4706 Q4714 Q4722 Q4730 Q4738 Q4746 Q4754 Q4762 Q4770 Q4778 Q4786 Q4794 Q4802 Q4810 Q4818 Q4826 Q4834 Q4842 Q4850 Q4858 Q4866 Q4874 Q4882 Q4890 Q4898 Q4906 Q4914 Q4922 Q4930 Q4938 Q4946 Q4954 Q4962 Q4970 Q4978 Q4986 Q4994 Q5002 Q5010 Q5018 Q5026 Q5034 Q5042 Q5050 Q5058 Q5066 Q5074 Q5082 Q5090 Q5098 Q5106 Q5114 Q5122 Q5130 Q5138 Q5146 Q5154 Q5162 Q5170 Q5178 Q5186 Q5194 Q5202 Q5210 Q5218 Q5226 Q5234 Q5242 Q5250 Q5258 Q5266 Q5274 Q5282 Q5290 Q5298 Q5306 Q5314 Q5322 Q5330 Q5338 Q5346 Q5354 Q5362 Q5370 Q5378 Q5386 Q5394 Q5402 Q5410 Q5418 Q5426 Q5434 Q5442 Q5450 Q5458 Q5466 Q5474 Q5482 Q5490 Q5498 Q5506 Q5514 Q5522 Q5530 Q5538 Q5546 Q5554 Q5562 Q5570 Q5578 Q5586 Q5594 Q5602 Q5610 Q5618 Q5626 Q5634 Q5642 Q5650 Q5658 Q5666 Q5674 Q5682 Q5690 Q5698 Q5706 Q5714 Q5722 Q5730 Q5738 Q5746 Q5754 Q5762 Q5770 Q5778">
    <cfRule type="cellIs" dxfId="1" priority="1" operator="equal">
      <formula>"No"</formula>
    </cfRule>
    <cfRule type="cellIs" dxfId="0" priority="2" operator="equal">
      <formula>"Yes"</formula>
    </cfRule>
  </conditionalFormatting>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075"/>
  <sheetViews>
    <sheetView topLeftCell="A1047" workbookViewId="0">
      <selection activeCell="C1077" sqref="C1077"/>
    </sheetView>
  </sheetViews>
  <sheetFormatPr defaultColWidth="20.42578125" defaultRowHeight="15" x14ac:dyDescent="0.25"/>
  <cols>
    <col min="1" max="1" width="7" style="5" bestFit="1" customWidth="1"/>
    <col min="2" max="2" width="36.140625" style="5" bestFit="1" customWidth="1"/>
    <col min="3" max="3" width="27.85546875" style="5" bestFit="1" customWidth="1"/>
    <col min="4" max="4" width="28.85546875" style="5" bestFit="1" customWidth="1"/>
    <col min="5" max="5" width="5.28515625" style="5" bestFit="1" customWidth="1"/>
    <col min="6" max="6" width="31.28515625" style="41" bestFit="1" customWidth="1"/>
    <col min="7" max="7" width="9" style="41" bestFit="1" customWidth="1"/>
    <col min="8" max="21" width="3.7109375" style="41" bestFit="1" customWidth="1"/>
    <col min="22" max="16384" width="20.42578125" style="41"/>
  </cols>
  <sheetData>
    <row r="1" spans="1:21" ht="112.5" x14ac:dyDescent="0.25">
      <c r="A1" s="56" t="s">
        <v>2090</v>
      </c>
      <c r="B1" s="56" t="s">
        <v>2091</v>
      </c>
      <c r="C1" s="56" t="s">
        <v>2092</v>
      </c>
      <c r="D1" s="56" t="s">
        <v>2093</v>
      </c>
      <c r="E1" s="57" t="s">
        <v>2091</v>
      </c>
      <c r="F1" s="57"/>
      <c r="G1" s="57" t="s">
        <v>2094</v>
      </c>
      <c r="H1" s="57" t="s">
        <v>2761</v>
      </c>
      <c r="I1" s="57" t="s">
        <v>2762</v>
      </c>
      <c r="J1" s="57" t="s">
        <v>2763</v>
      </c>
      <c r="K1" s="57" t="s">
        <v>2764</v>
      </c>
      <c r="L1" s="57" t="s">
        <v>2765</v>
      </c>
      <c r="M1" s="57" t="s">
        <v>2766</v>
      </c>
      <c r="N1" s="57" t="s">
        <v>2767</v>
      </c>
      <c r="O1" s="57" t="s">
        <v>2768</v>
      </c>
      <c r="P1" s="57" t="s">
        <v>2769</v>
      </c>
      <c r="Q1" s="57" t="s">
        <v>2770</v>
      </c>
      <c r="R1" s="57" t="s">
        <v>2771</v>
      </c>
      <c r="S1" s="57" t="s">
        <v>2772</v>
      </c>
      <c r="T1" s="57" t="s">
        <v>2773</v>
      </c>
      <c r="U1" s="57" t="s">
        <v>2774</v>
      </c>
    </row>
    <row r="2" spans="1:21" x14ac:dyDescent="0.25">
      <c r="A2" s="58">
        <v>101001</v>
      </c>
      <c r="B2" s="58" t="str">
        <f t="shared" ref="B2:B65" si="0">CONCATENATE(E2," ",F2)</f>
        <v xml:space="preserve"> A (Alert)</v>
      </c>
      <c r="C2" s="58" t="s">
        <v>77</v>
      </c>
      <c r="D2" s="58" t="s">
        <v>418</v>
      </c>
      <c r="E2" s="58" t="s">
        <v>2775</v>
      </c>
      <c r="F2" s="58" t="s">
        <v>2095</v>
      </c>
      <c r="G2" s="58" t="s">
        <v>2776</v>
      </c>
      <c r="H2" s="59" t="s">
        <v>2142</v>
      </c>
      <c r="I2" s="59" t="s">
        <v>2777</v>
      </c>
      <c r="J2" s="59" t="s">
        <v>2777</v>
      </c>
      <c r="K2" s="59" t="s">
        <v>2777</v>
      </c>
      <c r="L2" s="59" t="s">
        <v>2777</v>
      </c>
      <c r="M2" s="59" t="s">
        <v>2777</v>
      </c>
      <c r="N2" s="59" t="s">
        <v>2142</v>
      </c>
      <c r="O2" s="59" t="s">
        <v>2777</v>
      </c>
      <c r="P2" s="59" t="s">
        <v>2142</v>
      </c>
      <c r="Q2" s="59" t="s">
        <v>2142</v>
      </c>
      <c r="R2" s="59" t="s">
        <v>2777</v>
      </c>
      <c r="S2" s="59" t="s">
        <v>2777</v>
      </c>
      <c r="T2" s="59" t="s">
        <v>2777</v>
      </c>
      <c r="U2" s="59" t="s">
        <v>2777</v>
      </c>
    </row>
    <row r="3" spans="1:21" x14ac:dyDescent="0.25">
      <c r="A3" s="58">
        <v>101003</v>
      </c>
      <c r="B3" s="58" t="str">
        <f t="shared" si="0"/>
        <v>SI_6 (School Improvement Year 6)</v>
      </c>
      <c r="C3" s="58" t="s">
        <v>77</v>
      </c>
      <c r="D3" s="58" t="s">
        <v>419</v>
      </c>
      <c r="E3" s="58" t="s">
        <v>2778</v>
      </c>
      <c r="F3" s="58" t="s">
        <v>2392</v>
      </c>
      <c r="G3" s="58" t="s">
        <v>2779</v>
      </c>
      <c r="H3" s="59" t="s">
        <v>2142</v>
      </c>
      <c r="I3" s="59" t="s">
        <v>2142</v>
      </c>
      <c r="J3" s="59" t="s">
        <v>2142</v>
      </c>
      <c r="K3" s="59" t="s">
        <v>2142</v>
      </c>
      <c r="L3" s="59" t="s">
        <v>2777</v>
      </c>
      <c r="M3" s="59" t="s">
        <v>2777</v>
      </c>
      <c r="N3" s="59" t="s">
        <v>2142</v>
      </c>
      <c r="O3" s="59" t="s">
        <v>2142</v>
      </c>
      <c r="P3" s="59" t="s">
        <v>2142</v>
      </c>
      <c r="Q3" s="59" t="s">
        <v>2142</v>
      </c>
      <c r="R3" s="59" t="s">
        <v>2777</v>
      </c>
      <c r="S3" s="59" t="s">
        <v>2777</v>
      </c>
      <c r="T3" s="59" t="s">
        <v>2777</v>
      </c>
      <c r="U3" s="59" t="s">
        <v>2777</v>
      </c>
    </row>
    <row r="4" spans="1:21" x14ac:dyDescent="0.25">
      <c r="A4" s="58">
        <v>101004</v>
      </c>
      <c r="B4" s="58" t="str">
        <f t="shared" si="0"/>
        <v xml:space="preserve"> MS (Met Standards)</v>
      </c>
      <c r="C4" s="58" t="s">
        <v>77</v>
      </c>
      <c r="D4" s="58" t="s">
        <v>2182</v>
      </c>
      <c r="E4" s="58" t="s">
        <v>2780</v>
      </c>
      <c r="F4" s="58" t="s">
        <v>2183</v>
      </c>
      <c r="G4" s="58" t="s">
        <v>2781</v>
      </c>
      <c r="H4" s="59" t="s">
        <v>2777</v>
      </c>
      <c r="I4" s="59" t="s">
        <v>2777</v>
      </c>
      <c r="J4" s="59" t="s">
        <v>2777</v>
      </c>
      <c r="K4" s="59" t="s">
        <v>2777</v>
      </c>
      <c r="L4" s="59" t="s">
        <v>2777</v>
      </c>
      <c r="M4" s="59" t="s">
        <v>2777</v>
      </c>
      <c r="N4" s="59" t="s">
        <v>2777</v>
      </c>
      <c r="O4" s="59" t="s">
        <v>2777</v>
      </c>
      <c r="P4" s="59" t="s">
        <v>2777</v>
      </c>
      <c r="Q4" s="59" t="s">
        <v>2777</v>
      </c>
      <c r="R4" s="59" t="s">
        <v>2777</v>
      </c>
      <c r="S4" s="59" t="s">
        <v>2777</v>
      </c>
      <c r="T4" s="59" t="s">
        <v>2777</v>
      </c>
      <c r="U4" s="59" t="s">
        <v>2777</v>
      </c>
    </row>
    <row r="5" spans="1:21" x14ac:dyDescent="0.25">
      <c r="A5" s="58">
        <v>101008</v>
      </c>
      <c r="B5" s="58" t="str">
        <f t="shared" si="0"/>
        <v xml:space="preserve"> MS (Met Standards)</v>
      </c>
      <c r="C5" s="58" t="s">
        <v>77</v>
      </c>
      <c r="D5" s="58" t="s">
        <v>420</v>
      </c>
      <c r="E5" s="58" t="s">
        <v>2780</v>
      </c>
      <c r="F5" s="58" t="s">
        <v>2183</v>
      </c>
      <c r="G5" s="58" t="s">
        <v>2781</v>
      </c>
      <c r="H5" s="59" t="s">
        <v>2777</v>
      </c>
      <c r="I5" s="59" t="s">
        <v>2777</v>
      </c>
      <c r="J5" s="59" t="s">
        <v>2777</v>
      </c>
      <c r="K5" s="59" t="s">
        <v>2777</v>
      </c>
      <c r="L5" s="59" t="s">
        <v>2777</v>
      </c>
      <c r="M5" s="59" t="s">
        <v>2777</v>
      </c>
      <c r="N5" s="59" t="s">
        <v>2777</v>
      </c>
      <c r="O5" s="59" t="s">
        <v>2777</v>
      </c>
      <c r="P5" s="59" t="s">
        <v>2777</v>
      </c>
      <c r="Q5" s="59" t="s">
        <v>2777</v>
      </c>
      <c r="R5" s="59" t="s">
        <v>2777</v>
      </c>
      <c r="S5" s="59" t="s">
        <v>2777</v>
      </c>
      <c r="T5" s="59" t="s">
        <v>2777</v>
      </c>
      <c r="U5" s="59" t="s">
        <v>2777</v>
      </c>
    </row>
    <row r="6" spans="1:21" x14ac:dyDescent="0.25">
      <c r="A6" s="58">
        <v>104021</v>
      </c>
      <c r="B6" s="58" t="str">
        <f t="shared" si="0"/>
        <v>SI_M (School Improvement - Met Standards)</v>
      </c>
      <c r="C6" s="58" t="s">
        <v>235</v>
      </c>
      <c r="D6" s="58" t="s">
        <v>892</v>
      </c>
      <c r="E6" s="58" t="s">
        <v>2782</v>
      </c>
      <c r="F6" s="58" t="s">
        <v>2436</v>
      </c>
      <c r="G6" s="58" t="s">
        <v>2783</v>
      </c>
      <c r="H6" s="59" t="s">
        <v>2777</v>
      </c>
      <c r="I6" s="59" t="s">
        <v>2777</v>
      </c>
      <c r="J6" s="59" t="s">
        <v>2777</v>
      </c>
      <c r="K6" s="59" t="s">
        <v>2777</v>
      </c>
      <c r="L6" s="59" t="s">
        <v>2777</v>
      </c>
      <c r="M6" s="59" t="s">
        <v>2777</v>
      </c>
      <c r="N6" s="59" t="s">
        <v>2777</v>
      </c>
      <c r="O6" s="59" t="s">
        <v>2777</v>
      </c>
      <c r="P6" s="59" t="s">
        <v>2777</v>
      </c>
      <c r="Q6" s="59" t="s">
        <v>2777</v>
      </c>
      <c r="R6" s="59" t="s">
        <v>2777</v>
      </c>
      <c r="S6" s="59" t="s">
        <v>2777</v>
      </c>
      <c r="T6" s="59" t="s">
        <v>2777</v>
      </c>
      <c r="U6" s="59" t="s">
        <v>2777</v>
      </c>
    </row>
    <row r="7" spans="1:21" x14ac:dyDescent="0.25">
      <c r="A7" s="58">
        <v>104023</v>
      </c>
      <c r="B7" s="58" t="str">
        <f t="shared" si="0"/>
        <v>SI_4 (School Improvement Year 4)</v>
      </c>
      <c r="C7" s="58" t="s">
        <v>235</v>
      </c>
      <c r="D7" s="58" t="s">
        <v>893</v>
      </c>
      <c r="E7" s="58" t="s">
        <v>2784</v>
      </c>
      <c r="F7" s="58" t="s">
        <v>2371</v>
      </c>
      <c r="G7" s="58" t="s">
        <v>2785</v>
      </c>
      <c r="H7" s="59" t="s">
        <v>2142</v>
      </c>
      <c r="I7" s="59" t="s">
        <v>2777</v>
      </c>
      <c r="J7" s="59" t="s">
        <v>2142</v>
      </c>
      <c r="K7" s="59" t="s">
        <v>2777</v>
      </c>
      <c r="L7" s="59" t="s">
        <v>2777</v>
      </c>
      <c r="M7" s="59" t="s">
        <v>2777</v>
      </c>
      <c r="N7" s="59" t="s">
        <v>2777</v>
      </c>
      <c r="O7" s="59" t="s">
        <v>2777</v>
      </c>
      <c r="P7" s="59" t="s">
        <v>2142</v>
      </c>
      <c r="Q7" s="59" t="s">
        <v>2777</v>
      </c>
      <c r="R7" s="59" t="s">
        <v>2777</v>
      </c>
      <c r="S7" s="59" t="s">
        <v>2777</v>
      </c>
      <c r="T7" s="59" t="s">
        <v>2777</v>
      </c>
      <c r="U7" s="59" t="s">
        <v>2777</v>
      </c>
    </row>
    <row r="8" spans="1:21" x14ac:dyDescent="0.25">
      <c r="A8" s="58">
        <v>104025</v>
      </c>
      <c r="B8" s="58" t="str">
        <f t="shared" si="0"/>
        <v>SI_5 (School Improvement Year 5)</v>
      </c>
      <c r="C8" s="58" t="s">
        <v>235</v>
      </c>
      <c r="D8" s="58" t="s">
        <v>2384</v>
      </c>
      <c r="E8" s="58" t="s">
        <v>2786</v>
      </c>
      <c r="F8" s="58" t="s">
        <v>2385</v>
      </c>
      <c r="G8" s="58" t="s">
        <v>2787</v>
      </c>
      <c r="H8" s="59" t="s">
        <v>2142</v>
      </c>
      <c r="I8" s="59" t="s">
        <v>2142</v>
      </c>
      <c r="J8" s="59" t="s">
        <v>2777</v>
      </c>
      <c r="K8" s="59" t="s">
        <v>2142</v>
      </c>
      <c r="L8" s="59" t="s">
        <v>2777</v>
      </c>
      <c r="M8" s="59" t="s">
        <v>2777</v>
      </c>
      <c r="N8" s="59" t="s">
        <v>2142</v>
      </c>
      <c r="O8" s="59" t="s">
        <v>2777</v>
      </c>
      <c r="P8" s="59" t="s">
        <v>2777</v>
      </c>
      <c r="Q8" s="59" t="s">
        <v>2142</v>
      </c>
      <c r="R8" s="59" t="s">
        <v>2777</v>
      </c>
      <c r="S8" s="59" t="s">
        <v>2777</v>
      </c>
      <c r="T8" s="59" t="s">
        <v>2777</v>
      </c>
      <c r="U8" s="59" t="s">
        <v>2777</v>
      </c>
    </row>
    <row r="9" spans="1:21" x14ac:dyDescent="0.25">
      <c r="A9" s="58">
        <v>104026</v>
      </c>
      <c r="B9" s="58" t="str">
        <f t="shared" si="0"/>
        <v>SI_3 (School Improvement Year 3)</v>
      </c>
      <c r="C9" s="58" t="s">
        <v>235</v>
      </c>
      <c r="D9" s="58" t="s">
        <v>894</v>
      </c>
      <c r="E9" s="58" t="s">
        <v>2788</v>
      </c>
      <c r="F9" s="58" t="s">
        <v>2348</v>
      </c>
      <c r="G9" s="58" t="s">
        <v>2789</v>
      </c>
      <c r="H9" s="59" t="s">
        <v>2142</v>
      </c>
      <c r="I9" s="59" t="s">
        <v>2142</v>
      </c>
      <c r="J9" s="59" t="s">
        <v>2142</v>
      </c>
      <c r="K9" s="59" t="s">
        <v>2142</v>
      </c>
      <c r="L9" s="59" t="s">
        <v>2777</v>
      </c>
      <c r="M9" s="59" t="s">
        <v>2777</v>
      </c>
      <c r="N9" s="59" t="s">
        <v>2777</v>
      </c>
      <c r="O9" s="59" t="s">
        <v>2777</v>
      </c>
      <c r="P9" s="59" t="s">
        <v>2142</v>
      </c>
      <c r="Q9" s="59" t="s">
        <v>2142</v>
      </c>
      <c r="R9" s="59" t="s">
        <v>2777</v>
      </c>
      <c r="S9" s="59" t="s">
        <v>2777</v>
      </c>
      <c r="T9" s="59" t="s">
        <v>2777</v>
      </c>
      <c r="U9" s="59" t="s">
        <v>2777</v>
      </c>
    </row>
    <row r="10" spans="1:21" x14ac:dyDescent="0.25">
      <c r="A10" s="58">
        <v>201001</v>
      </c>
      <c r="B10" s="58" t="str">
        <f t="shared" si="0"/>
        <v xml:space="preserve"> MS (Met Standards)</v>
      </c>
      <c r="C10" s="58" t="s">
        <v>68</v>
      </c>
      <c r="D10" s="58" t="s">
        <v>401</v>
      </c>
      <c r="E10" s="58" t="s">
        <v>2780</v>
      </c>
      <c r="F10" s="58" t="s">
        <v>2183</v>
      </c>
      <c r="G10" s="58" t="s">
        <v>2781</v>
      </c>
      <c r="H10" s="59" t="s">
        <v>2777</v>
      </c>
      <c r="I10" s="59" t="s">
        <v>2777</v>
      </c>
      <c r="J10" s="59" t="s">
        <v>2777</v>
      </c>
      <c r="K10" s="59" t="s">
        <v>2777</v>
      </c>
      <c r="L10" s="59" t="s">
        <v>2777</v>
      </c>
      <c r="M10" s="59" t="s">
        <v>2777</v>
      </c>
      <c r="N10" s="59" t="s">
        <v>2777</v>
      </c>
      <c r="O10" s="59" t="s">
        <v>2777</v>
      </c>
      <c r="P10" s="59" t="s">
        <v>2777</v>
      </c>
      <c r="Q10" s="59" t="s">
        <v>2777</v>
      </c>
      <c r="R10" s="59" t="s">
        <v>2777</v>
      </c>
      <c r="S10" s="59" t="s">
        <v>2777</v>
      </c>
      <c r="T10" s="59" t="s">
        <v>2777</v>
      </c>
      <c r="U10" s="59" t="s">
        <v>2777</v>
      </c>
    </row>
    <row r="11" spans="1:21" x14ac:dyDescent="0.25">
      <c r="A11" s="58">
        <v>201006</v>
      </c>
      <c r="B11" s="58" t="str">
        <f t="shared" si="0"/>
        <v>SI_7 (School Improvement Year 7)</v>
      </c>
      <c r="C11" s="58" t="s">
        <v>68</v>
      </c>
      <c r="D11" s="58" t="s">
        <v>2404</v>
      </c>
      <c r="E11" s="58" t="s">
        <v>2790</v>
      </c>
      <c r="F11" s="58" t="s">
        <v>2405</v>
      </c>
      <c r="G11" s="58" t="s">
        <v>2791</v>
      </c>
      <c r="H11" s="59" t="s">
        <v>2142</v>
      </c>
      <c r="I11" s="59" t="s">
        <v>2142</v>
      </c>
      <c r="J11" s="59" t="s">
        <v>2777</v>
      </c>
      <c r="K11" s="59" t="s">
        <v>2142</v>
      </c>
      <c r="L11" s="59" t="s">
        <v>2777</v>
      </c>
      <c r="M11" s="59" t="s">
        <v>2777</v>
      </c>
      <c r="N11" s="59" t="s">
        <v>2142</v>
      </c>
      <c r="O11" s="59" t="s">
        <v>2142</v>
      </c>
      <c r="P11" s="59" t="s">
        <v>2142</v>
      </c>
      <c r="Q11" s="59" t="s">
        <v>2142</v>
      </c>
      <c r="R11" s="59" t="s">
        <v>2777</v>
      </c>
      <c r="S11" s="59" t="s">
        <v>2777</v>
      </c>
      <c r="T11" s="59" t="s">
        <v>2777</v>
      </c>
      <c r="U11" s="59" t="s">
        <v>2777</v>
      </c>
    </row>
    <row r="12" spans="1:21" x14ac:dyDescent="0.25">
      <c r="A12" s="58">
        <v>201008</v>
      </c>
      <c r="B12" s="58" t="str">
        <f t="shared" si="0"/>
        <v>SI_3 (School Improvement Year 3)</v>
      </c>
      <c r="C12" s="58" t="s">
        <v>68</v>
      </c>
      <c r="D12" s="58" t="s">
        <v>402</v>
      </c>
      <c r="E12" s="58" t="s">
        <v>2788</v>
      </c>
      <c r="F12" s="58" t="s">
        <v>2348</v>
      </c>
      <c r="G12" s="58" t="s">
        <v>2789</v>
      </c>
      <c r="H12" s="59" t="s">
        <v>2777</v>
      </c>
      <c r="I12" s="59" t="s">
        <v>2777</v>
      </c>
      <c r="J12" s="59" t="s">
        <v>2777</v>
      </c>
      <c r="K12" s="59" t="s">
        <v>2142</v>
      </c>
      <c r="L12" s="59" t="s">
        <v>2777</v>
      </c>
      <c r="M12" s="59" t="s">
        <v>2777</v>
      </c>
      <c r="N12" s="59" t="s">
        <v>2777</v>
      </c>
      <c r="O12" s="59" t="s">
        <v>2777</v>
      </c>
      <c r="P12" s="59" t="s">
        <v>2777</v>
      </c>
      <c r="Q12" s="59" t="s">
        <v>2777</v>
      </c>
      <c r="R12" s="59" t="s">
        <v>2777</v>
      </c>
      <c r="S12" s="59" t="s">
        <v>2777</v>
      </c>
      <c r="T12" s="59" t="s">
        <v>2142</v>
      </c>
      <c r="U12" s="59" t="s">
        <v>2142</v>
      </c>
    </row>
    <row r="13" spans="1:21" x14ac:dyDescent="0.25">
      <c r="A13" s="58">
        <v>203016</v>
      </c>
      <c r="B13" s="58" t="str">
        <f t="shared" si="0"/>
        <v xml:space="preserve"> MS (Met Standards)</v>
      </c>
      <c r="C13" s="58" t="s">
        <v>115</v>
      </c>
      <c r="D13" s="58" t="s">
        <v>2184</v>
      </c>
      <c r="E13" s="58" t="s">
        <v>2780</v>
      </c>
      <c r="F13" s="58" t="s">
        <v>2183</v>
      </c>
      <c r="G13" s="58" t="s">
        <v>2781</v>
      </c>
      <c r="H13" s="59" t="s">
        <v>2777</v>
      </c>
      <c r="I13" s="59" t="s">
        <v>2777</v>
      </c>
      <c r="J13" s="59" t="s">
        <v>2777</v>
      </c>
      <c r="K13" s="59" t="s">
        <v>2777</v>
      </c>
      <c r="L13" s="59" t="s">
        <v>2777</v>
      </c>
      <c r="M13" s="59" t="s">
        <v>2777</v>
      </c>
      <c r="N13" s="59" t="s">
        <v>2777</v>
      </c>
      <c r="O13" s="59" t="s">
        <v>2777</v>
      </c>
      <c r="P13" s="59" t="s">
        <v>2777</v>
      </c>
      <c r="Q13" s="59" t="s">
        <v>2777</v>
      </c>
      <c r="R13" s="59" t="s">
        <v>2777</v>
      </c>
      <c r="S13" s="59" t="s">
        <v>2777</v>
      </c>
      <c r="T13" s="59" t="s">
        <v>2777</v>
      </c>
      <c r="U13" s="59" t="s">
        <v>2777</v>
      </c>
    </row>
    <row r="14" spans="1:21" x14ac:dyDescent="0.25">
      <c r="A14" s="58">
        <v>203017</v>
      </c>
      <c r="B14" s="58" t="str">
        <f t="shared" si="0"/>
        <v>SI_6 (School Improvement Year 6)</v>
      </c>
      <c r="C14" s="58" t="s">
        <v>115</v>
      </c>
      <c r="D14" s="58" t="s">
        <v>528</v>
      </c>
      <c r="E14" s="58" t="s">
        <v>2778</v>
      </c>
      <c r="F14" s="58" t="s">
        <v>2392</v>
      </c>
      <c r="G14" s="58" t="s">
        <v>2779</v>
      </c>
      <c r="H14" s="59" t="s">
        <v>2142</v>
      </c>
      <c r="I14" s="59" t="s">
        <v>2142</v>
      </c>
      <c r="J14" s="59" t="s">
        <v>2142</v>
      </c>
      <c r="K14" s="59" t="s">
        <v>2777</v>
      </c>
      <c r="L14" s="59" t="s">
        <v>2777</v>
      </c>
      <c r="M14" s="59" t="s">
        <v>2777</v>
      </c>
      <c r="N14" s="59" t="s">
        <v>2142</v>
      </c>
      <c r="O14" s="59" t="s">
        <v>2142</v>
      </c>
      <c r="P14" s="59" t="s">
        <v>2142</v>
      </c>
      <c r="Q14" s="59" t="s">
        <v>2142</v>
      </c>
      <c r="R14" s="59" t="s">
        <v>2777</v>
      </c>
      <c r="S14" s="59" t="s">
        <v>2777</v>
      </c>
      <c r="T14" s="59" t="s">
        <v>2777</v>
      </c>
      <c r="U14" s="59" t="s">
        <v>2777</v>
      </c>
    </row>
    <row r="15" spans="1:21" x14ac:dyDescent="0.25">
      <c r="A15" s="58">
        <v>203018</v>
      </c>
      <c r="B15" s="58" t="str">
        <f t="shared" si="0"/>
        <v>SI_M (School Improvement - Met Standards)</v>
      </c>
      <c r="C15" s="58" t="s">
        <v>115</v>
      </c>
      <c r="D15" s="58" t="s">
        <v>2437</v>
      </c>
      <c r="E15" s="58" t="s">
        <v>2782</v>
      </c>
      <c r="F15" s="58" t="s">
        <v>2436</v>
      </c>
      <c r="G15" s="58" t="s">
        <v>2792</v>
      </c>
      <c r="H15" s="59" t="s">
        <v>2777</v>
      </c>
      <c r="I15" s="59" t="s">
        <v>2777</v>
      </c>
      <c r="J15" s="59" t="s">
        <v>2777</v>
      </c>
      <c r="K15" s="59" t="s">
        <v>2142</v>
      </c>
      <c r="L15" s="59" t="s">
        <v>2777</v>
      </c>
      <c r="M15" s="59" t="s">
        <v>2777</v>
      </c>
      <c r="N15" s="59" t="s">
        <v>2777</v>
      </c>
      <c r="O15" s="59" t="s">
        <v>2777</v>
      </c>
      <c r="P15" s="59" t="s">
        <v>2777</v>
      </c>
      <c r="Q15" s="59" t="s">
        <v>2777</v>
      </c>
      <c r="R15" s="59" t="s">
        <v>2777</v>
      </c>
      <c r="S15" s="59" t="s">
        <v>2777</v>
      </c>
      <c r="T15" s="59" t="s">
        <v>2777</v>
      </c>
      <c r="U15" s="59" t="s">
        <v>2777</v>
      </c>
    </row>
    <row r="16" spans="1:21" x14ac:dyDescent="0.25">
      <c r="A16" s="58">
        <v>203019</v>
      </c>
      <c r="B16" s="58" t="str">
        <f t="shared" si="0"/>
        <v xml:space="preserve"> MS (Met Standards)</v>
      </c>
      <c r="C16" s="58" t="s">
        <v>115</v>
      </c>
      <c r="D16" s="58" t="s">
        <v>2185</v>
      </c>
      <c r="E16" s="58" t="s">
        <v>2780</v>
      </c>
      <c r="F16" s="58" t="s">
        <v>2183</v>
      </c>
      <c r="G16" s="58" t="s">
        <v>2781</v>
      </c>
      <c r="H16" s="59" t="s">
        <v>2777</v>
      </c>
      <c r="I16" s="59" t="s">
        <v>2777</v>
      </c>
      <c r="J16" s="59" t="s">
        <v>2777</v>
      </c>
      <c r="K16" s="59" t="s">
        <v>2777</v>
      </c>
      <c r="L16" s="59" t="s">
        <v>2777</v>
      </c>
      <c r="M16" s="59" t="s">
        <v>2777</v>
      </c>
      <c r="N16" s="59" t="s">
        <v>2777</v>
      </c>
      <c r="O16" s="59" t="s">
        <v>2777</v>
      </c>
      <c r="P16" s="59" t="s">
        <v>2777</v>
      </c>
      <c r="Q16" s="59" t="s">
        <v>2777</v>
      </c>
      <c r="R16" s="59" t="s">
        <v>2777</v>
      </c>
      <c r="S16" s="59" t="s">
        <v>2777</v>
      </c>
      <c r="T16" s="59" t="s">
        <v>2777</v>
      </c>
      <c r="U16" s="59" t="s">
        <v>2777</v>
      </c>
    </row>
    <row r="17" spans="1:21" x14ac:dyDescent="0.25">
      <c r="A17" s="58">
        <v>203027</v>
      </c>
      <c r="B17" s="58" t="str">
        <f t="shared" si="0"/>
        <v xml:space="preserve"> MS (Met Standards)</v>
      </c>
      <c r="C17" s="58" t="s">
        <v>115</v>
      </c>
      <c r="D17" s="58" t="s">
        <v>529</v>
      </c>
      <c r="E17" s="58" t="s">
        <v>2780</v>
      </c>
      <c r="F17" s="58" t="s">
        <v>2183</v>
      </c>
      <c r="G17" s="58" t="s">
        <v>2781</v>
      </c>
      <c r="H17" s="59" t="s">
        <v>2777</v>
      </c>
      <c r="I17" s="59" t="s">
        <v>2777</v>
      </c>
      <c r="J17" s="59" t="s">
        <v>2777</v>
      </c>
      <c r="K17" s="59" t="s">
        <v>2777</v>
      </c>
      <c r="L17" s="59" t="s">
        <v>2777</v>
      </c>
      <c r="M17" s="59" t="s">
        <v>2777</v>
      </c>
      <c r="N17" s="59" t="s">
        <v>2777</v>
      </c>
      <c r="O17" s="59" t="s">
        <v>2777</v>
      </c>
      <c r="P17" s="59" t="s">
        <v>2777</v>
      </c>
      <c r="Q17" s="59" t="s">
        <v>2777</v>
      </c>
      <c r="R17" s="59" t="s">
        <v>2777</v>
      </c>
      <c r="S17" s="59" t="s">
        <v>2777</v>
      </c>
      <c r="T17" s="59" t="s">
        <v>2777</v>
      </c>
      <c r="U17" s="59" t="s">
        <v>2777</v>
      </c>
    </row>
    <row r="18" spans="1:21" x14ac:dyDescent="0.25">
      <c r="A18" s="58">
        <v>203028</v>
      </c>
      <c r="B18" s="58" t="str">
        <f t="shared" si="0"/>
        <v xml:space="preserve"> MS (Met Standards)</v>
      </c>
      <c r="C18" s="58" t="s">
        <v>115</v>
      </c>
      <c r="D18" s="58" t="s">
        <v>2186</v>
      </c>
      <c r="E18" s="58" t="s">
        <v>2780</v>
      </c>
      <c r="F18" s="58" t="s">
        <v>2183</v>
      </c>
      <c r="G18" s="58" t="s">
        <v>2781</v>
      </c>
      <c r="H18" s="59" t="s">
        <v>2777</v>
      </c>
      <c r="I18" s="59" t="s">
        <v>2777</v>
      </c>
      <c r="J18" s="59" t="s">
        <v>2777</v>
      </c>
      <c r="K18" s="59" t="s">
        <v>2777</v>
      </c>
      <c r="L18" s="59" t="s">
        <v>2777</v>
      </c>
      <c r="M18" s="59" t="s">
        <v>2777</v>
      </c>
      <c r="N18" s="59" t="s">
        <v>2777</v>
      </c>
      <c r="O18" s="59" t="s">
        <v>2777</v>
      </c>
      <c r="P18" s="59" t="s">
        <v>2777</v>
      </c>
      <c r="Q18" s="59" t="s">
        <v>2777</v>
      </c>
      <c r="R18" s="59" t="s">
        <v>2777</v>
      </c>
      <c r="S18" s="59" t="s">
        <v>2777</v>
      </c>
      <c r="T18" s="59" t="s">
        <v>2777</v>
      </c>
      <c r="U18" s="59" t="s">
        <v>2777</v>
      </c>
    </row>
    <row r="19" spans="1:21" x14ac:dyDescent="0.25">
      <c r="A19" s="58">
        <v>302006</v>
      </c>
      <c r="B19" s="58" t="str">
        <f t="shared" si="0"/>
        <v xml:space="preserve"> MS (Met Standards)</v>
      </c>
      <c r="C19" s="58" t="s">
        <v>65</v>
      </c>
      <c r="D19" s="58" t="s">
        <v>397</v>
      </c>
      <c r="E19" s="58" t="s">
        <v>2780</v>
      </c>
      <c r="F19" s="58" t="s">
        <v>2183</v>
      </c>
      <c r="G19" s="58" t="s">
        <v>2781</v>
      </c>
      <c r="H19" s="59" t="s">
        <v>2777</v>
      </c>
      <c r="I19" s="59" t="s">
        <v>2777</v>
      </c>
      <c r="J19" s="59" t="s">
        <v>2777</v>
      </c>
      <c r="K19" s="59" t="s">
        <v>2777</v>
      </c>
      <c r="L19" s="59" t="s">
        <v>2777</v>
      </c>
      <c r="M19" s="59" t="s">
        <v>2777</v>
      </c>
      <c r="N19" s="59" t="s">
        <v>2777</v>
      </c>
      <c r="O19" s="59" t="s">
        <v>2777</v>
      </c>
      <c r="P19" s="59" t="s">
        <v>2777</v>
      </c>
      <c r="Q19" s="59" t="s">
        <v>2777</v>
      </c>
      <c r="R19" s="59" t="s">
        <v>2777</v>
      </c>
      <c r="S19" s="59" t="s">
        <v>2777</v>
      </c>
      <c r="T19" s="59" t="s">
        <v>2777</v>
      </c>
      <c r="U19" s="59" t="s">
        <v>2777</v>
      </c>
    </row>
    <row r="20" spans="1:21" x14ac:dyDescent="0.25">
      <c r="A20" s="58">
        <v>302007</v>
      </c>
      <c r="B20" s="58" t="str">
        <f t="shared" si="0"/>
        <v xml:space="preserve"> MS (Met Standards)</v>
      </c>
      <c r="C20" s="58" t="s">
        <v>65</v>
      </c>
      <c r="D20" s="58" t="s">
        <v>2187</v>
      </c>
      <c r="E20" s="58" t="s">
        <v>2780</v>
      </c>
      <c r="F20" s="58" t="s">
        <v>2183</v>
      </c>
      <c r="G20" s="58" t="s">
        <v>2781</v>
      </c>
      <c r="H20" s="59" t="s">
        <v>2777</v>
      </c>
      <c r="I20" s="59" t="s">
        <v>2777</v>
      </c>
      <c r="J20" s="59" t="s">
        <v>2777</v>
      </c>
      <c r="K20" s="59" t="s">
        <v>2777</v>
      </c>
      <c r="L20" s="59" t="s">
        <v>2777</v>
      </c>
      <c r="M20" s="59" t="s">
        <v>2777</v>
      </c>
      <c r="N20" s="59" t="s">
        <v>2777</v>
      </c>
      <c r="O20" s="59" t="s">
        <v>2777</v>
      </c>
      <c r="P20" s="59" t="s">
        <v>2777</v>
      </c>
      <c r="Q20" s="59" t="s">
        <v>2777</v>
      </c>
      <c r="R20" s="59" t="s">
        <v>2777</v>
      </c>
      <c r="S20" s="59" t="s">
        <v>2777</v>
      </c>
      <c r="T20" s="59" t="s">
        <v>2777</v>
      </c>
      <c r="U20" s="59" t="s">
        <v>2777</v>
      </c>
    </row>
    <row r="21" spans="1:21" x14ac:dyDescent="0.25">
      <c r="A21" s="58">
        <v>303013</v>
      </c>
      <c r="B21" s="58" t="str">
        <f t="shared" si="0"/>
        <v>SI_1 (School Improvement Year 1)</v>
      </c>
      <c r="C21" s="58" t="s">
        <v>176</v>
      </c>
      <c r="D21" s="58" t="s">
        <v>690</v>
      </c>
      <c r="E21" s="58" t="s">
        <v>2793</v>
      </c>
      <c r="F21" s="58" t="s">
        <v>2260</v>
      </c>
      <c r="G21" s="58" t="s">
        <v>2794</v>
      </c>
      <c r="H21" s="59" t="s">
        <v>2777</v>
      </c>
      <c r="I21" s="59" t="s">
        <v>2777</v>
      </c>
      <c r="J21" s="59" t="s">
        <v>2777</v>
      </c>
      <c r="K21" s="59" t="s">
        <v>2777</v>
      </c>
      <c r="L21" s="59" t="s">
        <v>2777</v>
      </c>
      <c r="M21" s="59" t="s">
        <v>2777</v>
      </c>
      <c r="N21" s="59" t="s">
        <v>2777</v>
      </c>
      <c r="O21" s="59" t="s">
        <v>2777</v>
      </c>
      <c r="P21" s="59" t="s">
        <v>2777</v>
      </c>
      <c r="Q21" s="59" t="s">
        <v>2777</v>
      </c>
      <c r="R21" s="59" t="s">
        <v>2777</v>
      </c>
      <c r="S21" s="59" t="s">
        <v>2777</v>
      </c>
      <c r="T21" s="59" t="s">
        <v>2142</v>
      </c>
      <c r="U21" s="59" t="s">
        <v>2142</v>
      </c>
    </row>
    <row r="22" spans="1:21" x14ac:dyDescent="0.25">
      <c r="A22" s="58">
        <v>303014</v>
      </c>
      <c r="B22" s="58" t="str">
        <f t="shared" si="0"/>
        <v>SI_1 (School Improvement Year 1)</v>
      </c>
      <c r="C22" s="58" t="s">
        <v>176</v>
      </c>
      <c r="D22" s="58" t="s">
        <v>691</v>
      </c>
      <c r="E22" s="58" t="s">
        <v>2793</v>
      </c>
      <c r="F22" s="58" t="s">
        <v>2260</v>
      </c>
      <c r="G22" s="58" t="s">
        <v>2795</v>
      </c>
      <c r="H22" s="59" t="s">
        <v>2777</v>
      </c>
      <c r="I22" s="59" t="s">
        <v>2777</v>
      </c>
      <c r="J22" s="59" t="s">
        <v>2777</v>
      </c>
      <c r="K22" s="59" t="s">
        <v>2777</v>
      </c>
      <c r="L22" s="59" t="s">
        <v>2777</v>
      </c>
      <c r="M22" s="59" t="s">
        <v>2777</v>
      </c>
      <c r="N22" s="59" t="s">
        <v>2777</v>
      </c>
      <c r="O22" s="59" t="s">
        <v>2777</v>
      </c>
      <c r="P22" s="59" t="s">
        <v>2142</v>
      </c>
      <c r="Q22" s="59" t="s">
        <v>2777</v>
      </c>
      <c r="R22" s="59" t="s">
        <v>2777</v>
      </c>
      <c r="S22" s="59" t="s">
        <v>2777</v>
      </c>
      <c r="T22" s="59" t="s">
        <v>2142</v>
      </c>
      <c r="U22" s="59" t="s">
        <v>2142</v>
      </c>
    </row>
    <row r="23" spans="1:21" x14ac:dyDescent="0.25">
      <c r="A23" s="58">
        <v>303019</v>
      </c>
      <c r="B23" s="58" t="str">
        <f t="shared" si="0"/>
        <v xml:space="preserve"> MS (Met Standards)</v>
      </c>
      <c r="C23" s="58" t="s">
        <v>176</v>
      </c>
      <c r="D23" s="58" t="s">
        <v>2188</v>
      </c>
      <c r="E23" s="58" t="s">
        <v>2780</v>
      </c>
      <c r="F23" s="58" t="s">
        <v>2183</v>
      </c>
      <c r="G23" s="58" t="s">
        <v>2781</v>
      </c>
      <c r="H23" s="59" t="s">
        <v>2777</v>
      </c>
      <c r="I23" s="59" t="s">
        <v>2777</v>
      </c>
      <c r="J23" s="59" t="s">
        <v>2777</v>
      </c>
      <c r="K23" s="59" t="s">
        <v>2777</v>
      </c>
      <c r="L23" s="59" t="s">
        <v>2777</v>
      </c>
      <c r="M23" s="59" t="s">
        <v>2777</v>
      </c>
      <c r="N23" s="59" t="s">
        <v>2777</v>
      </c>
      <c r="O23" s="59" t="s">
        <v>2777</v>
      </c>
      <c r="P23" s="59" t="s">
        <v>2777</v>
      </c>
      <c r="Q23" s="59" t="s">
        <v>2777</v>
      </c>
      <c r="R23" s="59" t="s">
        <v>2777</v>
      </c>
      <c r="S23" s="59" t="s">
        <v>2777</v>
      </c>
      <c r="T23" s="59" t="s">
        <v>2777</v>
      </c>
      <c r="U23" s="59" t="s">
        <v>2777</v>
      </c>
    </row>
    <row r="24" spans="1:21" x14ac:dyDescent="0.25">
      <c r="A24" s="58">
        <v>303024</v>
      </c>
      <c r="B24" s="58" t="str">
        <f t="shared" si="0"/>
        <v xml:space="preserve"> A (Alert)</v>
      </c>
      <c r="C24" s="58" t="s">
        <v>176</v>
      </c>
      <c r="D24" s="58" t="s">
        <v>693</v>
      </c>
      <c r="E24" s="58" t="s">
        <v>2775</v>
      </c>
      <c r="F24" s="58" t="s">
        <v>2095</v>
      </c>
      <c r="G24" s="58" t="s">
        <v>2776</v>
      </c>
      <c r="H24" s="59" t="s">
        <v>2777</v>
      </c>
      <c r="I24" s="59" t="s">
        <v>2777</v>
      </c>
      <c r="J24" s="59" t="s">
        <v>2777</v>
      </c>
      <c r="K24" s="59" t="s">
        <v>2777</v>
      </c>
      <c r="L24" s="59" t="s">
        <v>2777</v>
      </c>
      <c r="M24" s="59" t="s">
        <v>2777</v>
      </c>
      <c r="N24" s="59" t="s">
        <v>2777</v>
      </c>
      <c r="O24" s="59" t="s">
        <v>2777</v>
      </c>
      <c r="P24" s="59" t="s">
        <v>2777</v>
      </c>
      <c r="Q24" s="59" t="s">
        <v>2777</v>
      </c>
      <c r="R24" s="59" t="s">
        <v>2777</v>
      </c>
      <c r="S24" s="59" t="s">
        <v>2777</v>
      </c>
      <c r="T24" s="59" t="s">
        <v>2142</v>
      </c>
      <c r="U24" s="59" t="s">
        <v>2142</v>
      </c>
    </row>
    <row r="25" spans="1:21" x14ac:dyDescent="0.25">
      <c r="A25" s="58">
        <v>303703</v>
      </c>
      <c r="B25" s="58" t="str">
        <f t="shared" si="0"/>
        <v xml:space="preserve"> A (Alert)</v>
      </c>
      <c r="C25" s="58" t="s">
        <v>176</v>
      </c>
      <c r="D25" s="58" t="s">
        <v>2096</v>
      </c>
      <c r="E25" s="58" t="s">
        <v>2775</v>
      </c>
      <c r="F25" s="58" t="s">
        <v>2095</v>
      </c>
      <c r="G25" s="58" t="s">
        <v>2776</v>
      </c>
      <c r="H25" s="59" t="s">
        <v>2777</v>
      </c>
      <c r="I25" s="59" t="s">
        <v>2777</v>
      </c>
      <c r="J25" s="59" t="s">
        <v>2777</v>
      </c>
      <c r="K25" s="59" t="s">
        <v>2777</v>
      </c>
      <c r="L25" s="59" t="s">
        <v>2777</v>
      </c>
      <c r="M25" s="59" t="s">
        <v>2777</v>
      </c>
      <c r="N25" s="59" t="s">
        <v>2777</v>
      </c>
      <c r="O25" s="59" t="s">
        <v>2777</v>
      </c>
      <c r="P25" s="59" t="s">
        <v>2777</v>
      </c>
      <c r="Q25" s="59" t="s">
        <v>2142</v>
      </c>
      <c r="R25" s="59" t="s">
        <v>2777</v>
      </c>
      <c r="S25" s="59" t="s">
        <v>2777</v>
      </c>
      <c r="T25" s="59" t="s">
        <v>2777</v>
      </c>
      <c r="U25" s="59" t="s">
        <v>2777</v>
      </c>
    </row>
    <row r="26" spans="1:21" x14ac:dyDescent="0.25">
      <c r="A26" s="58">
        <v>304021</v>
      </c>
      <c r="B26" s="58" t="str">
        <f t="shared" si="0"/>
        <v xml:space="preserve"> MS (Met Standards)</v>
      </c>
      <c r="C26" s="58" t="s">
        <v>188</v>
      </c>
      <c r="D26" s="58" t="s">
        <v>2189</v>
      </c>
      <c r="E26" s="58" t="s">
        <v>2780</v>
      </c>
      <c r="F26" s="58" t="s">
        <v>2183</v>
      </c>
      <c r="G26" s="58" t="s">
        <v>2781</v>
      </c>
      <c r="H26" s="59" t="s">
        <v>2777</v>
      </c>
      <c r="I26" s="59" t="s">
        <v>2777</v>
      </c>
      <c r="J26" s="59" t="s">
        <v>2777</v>
      </c>
      <c r="K26" s="59" t="s">
        <v>2777</v>
      </c>
      <c r="L26" s="59" t="s">
        <v>2777</v>
      </c>
      <c r="M26" s="59" t="s">
        <v>2777</v>
      </c>
      <c r="N26" s="59" t="s">
        <v>2777</v>
      </c>
      <c r="O26" s="59" t="s">
        <v>2777</v>
      </c>
      <c r="P26" s="59" t="s">
        <v>2777</v>
      </c>
      <c r="Q26" s="59" t="s">
        <v>2777</v>
      </c>
      <c r="R26" s="59" t="s">
        <v>2777</v>
      </c>
      <c r="S26" s="59" t="s">
        <v>2777</v>
      </c>
      <c r="T26" s="59" t="s">
        <v>2777</v>
      </c>
      <c r="U26" s="59" t="s">
        <v>2777</v>
      </c>
    </row>
    <row r="27" spans="1:21" x14ac:dyDescent="0.25">
      <c r="A27" s="58">
        <v>304022</v>
      </c>
      <c r="B27" s="58" t="str">
        <f t="shared" si="0"/>
        <v xml:space="preserve"> A (Alert)</v>
      </c>
      <c r="C27" s="58" t="s">
        <v>188</v>
      </c>
      <c r="D27" s="58" t="s">
        <v>2097</v>
      </c>
      <c r="E27" s="58" t="s">
        <v>2775</v>
      </c>
      <c r="F27" s="58" t="s">
        <v>2095</v>
      </c>
      <c r="G27" s="58" t="s">
        <v>2776</v>
      </c>
      <c r="H27" s="59" t="s">
        <v>2142</v>
      </c>
      <c r="I27" s="59" t="s">
        <v>2777</v>
      </c>
      <c r="J27" s="59" t="s">
        <v>2777</v>
      </c>
      <c r="K27" s="59" t="s">
        <v>2777</v>
      </c>
      <c r="L27" s="59" t="s">
        <v>2777</v>
      </c>
      <c r="M27" s="59" t="s">
        <v>2777</v>
      </c>
      <c r="N27" s="59" t="s">
        <v>2142</v>
      </c>
      <c r="O27" s="59" t="s">
        <v>2777</v>
      </c>
      <c r="P27" s="59" t="s">
        <v>2142</v>
      </c>
      <c r="Q27" s="59" t="s">
        <v>2777</v>
      </c>
      <c r="R27" s="59" t="s">
        <v>2777</v>
      </c>
      <c r="S27" s="59" t="s">
        <v>2777</v>
      </c>
      <c r="T27" s="59" t="s">
        <v>2777</v>
      </c>
      <c r="U27" s="59" t="s">
        <v>2777</v>
      </c>
    </row>
    <row r="28" spans="1:21" x14ac:dyDescent="0.25">
      <c r="A28" s="58">
        <v>401001</v>
      </c>
      <c r="B28" s="58" t="str">
        <f t="shared" si="0"/>
        <v xml:space="preserve"> MS (Met Standards)</v>
      </c>
      <c r="C28" s="58" t="s">
        <v>31</v>
      </c>
      <c r="D28" s="58" t="s">
        <v>298</v>
      </c>
      <c r="E28" s="58" t="s">
        <v>2780</v>
      </c>
      <c r="F28" s="58" t="s">
        <v>2183</v>
      </c>
      <c r="G28" s="58" t="s">
        <v>2781</v>
      </c>
      <c r="H28" s="59" t="s">
        <v>2777</v>
      </c>
      <c r="I28" s="59" t="s">
        <v>2777</v>
      </c>
      <c r="J28" s="59" t="s">
        <v>2777</v>
      </c>
      <c r="K28" s="59" t="s">
        <v>2777</v>
      </c>
      <c r="L28" s="59" t="s">
        <v>2777</v>
      </c>
      <c r="M28" s="59" t="s">
        <v>2777</v>
      </c>
      <c r="N28" s="59" t="s">
        <v>2777</v>
      </c>
      <c r="O28" s="59" t="s">
        <v>2777</v>
      </c>
      <c r="P28" s="59" t="s">
        <v>2142</v>
      </c>
      <c r="Q28" s="59" t="s">
        <v>2777</v>
      </c>
      <c r="R28" s="59" t="s">
        <v>2777</v>
      </c>
      <c r="S28" s="59" t="s">
        <v>2777</v>
      </c>
      <c r="T28" s="59" t="s">
        <v>2777</v>
      </c>
      <c r="U28" s="59" t="s">
        <v>2777</v>
      </c>
    </row>
    <row r="29" spans="1:21" x14ac:dyDescent="0.25">
      <c r="A29" s="58">
        <v>401002</v>
      </c>
      <c r="B29" s="58" t="str">
        <f t="shared" si="0"/>
        <v xml:space="preserve"> MS (Met Standards)</v>
      </c>
      <c r="C29" s="58" t="s">
        <v>31</v>
      </c>
      <c r="D29" s="58" t="s">
        <v>299</v>
      </c>
      <c r="E29" s="58" t="s">
        <v>2780</v>
      </c>
      <c r="F29" s="58" t="s">
        <v>2183</v>
      </c>
      <c r="G29" s="58" t="s">
        <v>2781</v>
      </c>
      <c r="H29" s="59" t="s">
        <v>2777</v>
      </c>
      <c r="I29" s="59" t="s">
        <v>2777</v>
      </c>
      <c r="J29" s="59" t="s">
        <v>2777</v>
      </c>
      <c r="K29" s="59" t="s">
        <v>2777</v>
      </c>
      <c r="L29" s="59" t="s">
        <v>2777</v>
      </c>
      <c r="M29" s="59" t="s">
        <v>2777</v>
      </c>
      <c r="N29" s="59" t="s">
        <v>2777</v>
      </c>
      <c r="O29" s="59" t="s">
        <v>2777</v>
      </c>
      <c r="P29" s="59" t="s">
        <v>2777</v>
      </c>
      <c r="Q29" s="59" t="s">
        <v>2777</v>
      </c>
      <c r="R29" s="59" t="s">
        <v>2777</v>
      </c>
      <c r="S29" s="59" t="s">
        <v>2777</v>
      </c>
      <c r="T29" s="59" t="s">
        <v>2777</v>
      </c>
      <c r="U29" s="59" t="s">
        <v>2777</v>
      </c>
    </row>
    <row r="30" spans="1:21" x14ac:dyDescent="0.25">
      <c r="A30" s="58">
        <v>401003</v>
      </c>
      <c r="B30" s="58" t="str">
        <f t="shared" si="0"/>
        <v xml:space="preserve"> A (Alert)</v>
      </c>
      <c r="C30" s="58" t="s">
        <v>31</v>
      </c>
      <c r="D30" s="58" t="s">
        <v>2098</v>
      </c>
      <c r="E30" s="58" t="s">
        <v>2775</v>
      </c>
      <c r="F30" s="58" t="s">
        <v>2095</v>
      </c>
      <c r="G30" s="58" t="s">
        <v>2776</v>
      </c>
      <c r="H30" s="59" t="s">
        <v>2777</v>
      </c>
      <c r="I30" s="59" t="s">
        <v>2777</v>
      </c>
      <c r="J30" s="59" t="s">
        <v>2777</v>
      </c>
      <c r="K30" s="59" t="s">
        <v>2777</v>
      </c>
      <c r="L30" s="59" t="s">
        <v>2777</v>
      </c>
      <c r="M30" s="59" t="s">
        <v>2777</v>
      </c>
      <c r="N30" s="59" t="s">
        <v>2777</v>
      </c>
      <c r="O30" s="59" t="s">
        <v>2777</v>
      </c>
      <c r="P30" s="59" t="s">
        <v>2142</v>
      </c>
      <c r="Q30" s="59" t="s">
        <v>2777</v>
      </c>
      <c r="R30" s="59" t="s">
        <v>2777</v>
      </c>
      <c r="S30" s="59" t="s">
        <v>2777</v>
      </c>
      <c r="T30" s="59" t="s">
        <v>2777</v>
      </c>
      <c r="U30" s="59" t="s">
        <v>2777</v>
      </c>
    </row>
    <row r="31" spans="1:21" x14ac:dyDescent="0.25">
      <c r="A31" s="58">
        <v>401004</v>
      </c>
      <c r="B31" s="58" t="str">
        <f t="shared" si="0"/>
        <v xml:space="preserve"> MS (Met Standards)</v>
      </c>
      <c r="C31" s="58" t="s">
        <v>31</v>
      </c>
      <c r="D31" s="58" t="s">
        <v>300</v>
      </c>
      <c r="E31" s="58" t="s">
        <v>2780</v>
      </c>
      <c r="F31" s="58" t="s">
        <v>2183</v>
      </c>
      <c r="G31" s="58" t="s">
        <v>2781</v>
      </c>
      <c r="H31" s="59" t="s">
        <v>2777</v>
      </c>
      <c r="I31" s="59" t="s">
        <v>2777</v>
      </c>
      <c r="J31" s="59" t="s">
        <v>2777</v>
      </c>
      <c r="K31" s="59" t="s">
        <v>2777</v>
      </c>
      <c r="L31" s="59" t="s">
        <v>2777</v>
      </c>
      <c r="M31" s="59" t="s">
        <v>2777</v>
      </c>
      <c r="N31" s="59" t="s">
        <v>2777</v>
      </c>
      <c r="O31" s="59" t="s">
        <v>2777</v>
      </c>
      <c r="P31" s="59" t="s">
        <v>2777</v>
      </c>
      <c r="Q31" s="59" t="s">
        <v>2777</v>
      </c>
      <c r="R31" s="59" t="s">
        <v>2777</v>
      </c>
      <c r="S31" s="59" t="s">
        <v>2777</v>
      </c>
      <c r="T31" s="59" t="s">
        <v>2777</v>
      </c>
      <c r="U31" s="59" t="s">
        <v>2777</v>
      </c>
    </row>
    <row r="32" spans="1:21" x14ac:dyDescent="0.25">
      <c r="A32" s="58">
        <v>401005</v>
      </c>
      <c r="B32" s="58" t="str">
        <f t="shared" si="0"/>
        <v xml:space="preserve"> A (Alert)</v>
      </c>
      <c r="C32" s="58" t="s">
        <v>31</v>
      </c>
      <c r="D32" s="58" t="s">
        <v>301</v>
      </c>
      <c r="E32" s="58" t="s">
        <v>2775</v>
      </c>
      <c r="F32" s="58" t="s">
        <v>2095</v>
      </c>
      <c r="G32" s="58" t="s">
        <v>2776</v>
      </c>
      <c r="H32" s="59" t="s">
        <v>2777</v>
      </c>
      <c r="I32" s="59" t="s">
        <v>2777</v>
      </c>
      <c r="J32" s="59" t="s">
        <v>2777</v>
      </c>
      <c r="K32" s="59" t="s">
        <v>2777</v>
      </c>
      <c r="L32" s="59" t="s">
        <v>2777</v>
      </c>
      <c r="M32" s="59" t="s">
        <v>2777</v>
      </c>
      <c r="N32" s="59" t="s">
        <v>2777</v>
      </c>
      <c r="O32" s="59" t="s">
        <v>2777</v>
      </c>
      <c r="P32" s="59" t="s">
        <v>2142</v>
      </c>
      <c r="Q32" s="59" t="s">
        <v>2777</v>
      </c>
      <c r="R32" s="59" t="s">
        <v>2777</v>
      </c>
      <c r="S32" s="59" t="s">
        <v>2777</v>
      </c>
      <c r="T32" s="59" t="s">
        <v>2142</v>
      </c>
      <c r="U32" s="59" t="s">
        <v>2142</v>
      </c>
    </row>
    <row r="33" spans="1:21" x14ac:dyDescent="0.25">
      <c r="A33" s="58">
        <v>401006</v>
      </c>
      <c r="B33" s="58" t="str">
        <f t="shared" si="0"/>
        <v xml:space="preserve"> A (Alert)</v>
      </c>
      <c r="C33" s="58" t="s">
        <v>31</v>
      </c>
      <c r="D33" s="58" t="s">
        <v>302</v>
      </c>
      <c r="E33" s="58" t="s">
        <v>2775</v>
      </c>
      <c r="F33" s="58" t="s">
        <v>2095</v>
      </c>
      <c r="G33" s="58" t="s">
        <v>2776</v>
      </c>
      <c r="H33" s="59" t="s">
        <v>2777</v>
      </c>
      <c r="I33" s="59" t="s">
        <v>2777</v>
      </c>
      <c r="J33" s="59" t="s">
        <v>2777</v>
      </c>
      <c r="K33" s="59" t="s">
        <v>2777</v>
      </c>
      <c r="L33" s="59" t="s">
        <v>2777</v>
      </c>
      <c r="M33" s="59" t="s">
        <v>2777</v>
      </c>
      <c r="N33" s="59" t="s">
        <v>2777</v>
      </c>
      <c r="O33" s="59" t="s">
        <v>2777</v>
      </c>
      <c r="P33" s="59" t="s">
        <v>2142</v>
      </c>
      <c r="Q33" s="59" t="s">
        <v>2142</v>
      </c>
      <c r="R33" s="59" t="s">
        <v>2777</v>
      </c>
      <c r="S33" s="59" t="s">
        <v>2777</v>
      </c>
      <c r="T33" s="59" t="s">
        <v>2777</v>
      </c>
      <c r="U33" s="59" t="s">
        <v>2777</v>
      </c>
    </row>
    <row r="34" spans="1:21" x14ac:dyDescent="0.25">
      <c r="A34" s="58">
        <v>401007</v>
      </c>
      <c r="B34" s="58" t="str">
        <f t="shared" si="0"/>
        <v xml:space="preserve"> MS (Met Standards)</v>
      </c>
      <c r="C34" s="58" t="s">
        <v>31</v>
      </c>
      <c r="D34" s="58" t="s">
        <v>303</v>
      </c>
      <c r="E34" s="58" t="s">
        <v>2780</v>
      </c>
      <c r="F34" s="58" t="s">
        <v>2183</v>
      </c>
      <c r="G34" s="58" t="s">
        <v>2781</v>
      </c>
      <c r="H34" s="59" t="s">
        <v>2777</v>
      </c>
      <c r="I34" s="59" t="s">
        <v>2777</v>
      </c>
      <c r="J34" s="59" t="s">
        <v>2777</v>
      </c>
      <c r="K34" s="59" t="s">
        <v>2777</v>
      </c>
      <c r="L34" s="59" t="s">
        <v>2777</v>
      </c>
      <c r="M34" s="59" t="s">
        <v>2777</v>
      </c>
      <c r="N34" s="59" t="s">
        <v>2777</v>
      </c>
      <c r="O34" s="59" t="s">
        <v>2777</v>
      </c>
      <c r="P34" s="59" t="s">
        <v>2777</v>
      </c>
      <c r="Q34" s="59" t="s">
        <v>2777</v>
      </c>
      <c r="R34" s="59" t="s">
        <v>2777</v>
      </c>
      <c r="S34" s="59" t="s">
        <v>2777</v>
      </c>
      <c r="T34" s="59" t="s">
        <v>2777</v>
      </c>
      <c r="U34" s="59" t="s">
        <v>2777</v>
      </c>
    </row>
    <row r="35" spans="1:21" x14ac:dyDescent="0.25">
      <c r="A35" s="58">
        <v>401008</v>
      </c>
      <c r="B35" s="58" t="str">
        <f t="shared" si="0"/>
        <v>SI_1 (School Improvement Year 1)</v>
      </c>
      <c r="C35" s="58" t="s">
        <v>31</v>
      </c>
      <c r="D35" s="58" t="s">
        <v>304</v>
      </c>
      <c r="E35" s="58" t="s">
        <v>2793</v>
      </c>
      <c r="F35" s="58" t="s">
        <v>2260</v>
      </c>
      <c r="G35" s="58" t="s">
        <v>2794</v>
      </c>
      <c r="H35" s="59" t="s">
        <v>2777</v>
      </c>
      <c r="I35" s="59" t="s">
        <v>2777</v>
      </c>
      <c r="J35" s="59" t="s">
        <v>2777</v>
      </c>
      <c r="K35" s="59" t="s">
        <v>2777</v>
      </c>
      <c r="L35" s="59" t="s">
        <v>2777</v>
      </c>
      <c r="M35" s="59" t="s">
        <v>2777</v>
      </c>
      <c r="N35" s="59" t="s">
        <v>2777</v>
      </c>
      <c r="O35" s="59" t="s">
        <v>2777</v>
      </c>
      <c r="P35" s="59" t="s">
        <v>2142</v>
      </c>
      <c r="Q35" s="59" t="s">
        <v>2777</v>
      </c>
      <c r="R35" s="59" t="s">
        <v>2777</v>
      </c>
      <c r="S35" s="59" t="s">
        <v>2777</v>
      </c>
      <c r="T35" s="59" t="s">
        <v>2777</v>
      </c>
      <c r="U35" s="59" t="s">
        <v>2777</v>
      </c>
    </row>
    <row r="36" spans="1:21" x14ac:dyDescent="0.25">
      <c r="A36" s="58">
        <v>401009</v>
      </c>
      <c r="B36" s="58" t="str">
        <f t="shared" si="0"/>
        <v xml:space="preserve"> MS (Met Standards)</v>
      </c>
      <c r="C36" s="58" t="s">
        <v>31</v>
      </c>
      <c r="D36" s="58" t="s">
        <v>305</v>
      </c>
      <c r="E36" s="58" t="s">
        <v>2780</v>
      </c>
      <c r="F36" s="58" t="s">
        <v>2183</v>
      </c>
      <c r="G36" s="58" t="s">
        <v>2781</v>
      </c>
      <c r="H36" s="59" t="s">
        <v>2777</v>
      </c>
      <c r="I36" s="59" t="s">
        <v>2777</v>
      </c>
      <c r="J36" s="59" t="s">
        <v>2777</v>
      </c>
      <c r="K36" s="59" t="s">
        <v>2777</v>
      </c>
      <c r="L36" s="59" t="s">
        <v>2777</v>
      </c>
      <c r="M36" s="59" t="s">
        <v>2777</v>
      </c>
      <c r="N36" s="59" t="s">
        <v>2777</v>
      </c>
      <c r="O36" s="59" t="s">
        <v>2777</v>
      </c>
      <c r="P36" s="59" t="s">
        <v>2777</v>
      </c>
      <c r="Q36" s="59" t="s">
        <v>2777</v>
      </c>
      <c r="R36" s="59" t="s">
        <v>2777</v>
      </c>
      <c r="S36" s="59" t="s">
        <v>2777</v>
      </c>
      <c r="T36" s="59" t="s">
        <v>2777</v>
      </c>
      <c r="U36" s="59" t="s">
        <v>2777</v>
      </c>
    </row>
    <row r="37" spans="1:21" x14ac:dyDescent="0.25">
      <c r="A37" s="58">
        <v>401010</v>
      </c>
      <c r="B37" s="58" t="str">
        <f t="shared" si="0"/>
        <v xml:space="preserve"> A (Alert)</v>
      </c>
      <c r="C37" s="58" t="s">
        <v>31</v>
      </c>
      <c r="D37" s="58" t="s">
        <v>306</v>
      </c>
      <c r="E37" s="58" t="s">
        <v>2775</v>
      </c>
      <c r="F37" s="58" t="s">
        <v>2095</v>
      </c>
      <c r="G37" s="58" t="s">
        <v>2776</v>
      </c>
      <c r="H37" s="59" t="s">
        <v>2777</v>
      </c>
      <c r="I37" s="59" t="s">
        <v>2777</v>
      </c>
      <c r="J37" s="59" t="s">
        <v>2777</v>
      </c>
      <c r="K37" s="59" t="s">
        <v>2777</v>
      </c>
      <c r="L37" s="59" t="s">
        <v>2777</v>
      </c>
      <c r="M37" s="59" t="s">
        <v>2777</v>
      </c>
      <c r="N37" s="59" t="s">
        <v>2777</v>
      </c>
      <c r="O37" s="59" t="s">
        <v>2777</v>
      </c>
      <c r="P37" s="59" t="s">
        <v>2777</v>
      </c>
      <c r="Q37" s="59" t="s">
        <v>2777</v>
      </c>
      <c r="R37" s="59" t="s">
        <v>2777</v>
      </c>
      <c r="S37" s="59" t="s">
        <v>2777</v>
      </c>
      <c r="T37" s="59" t="s">
        <v>2777</v>
      </c>
      <c r="U37" s="59" t="s">
        <v>2142</v>
      </c>
    </row>
    <row r="38" spans="1:21" x14ac:dyDescent="0.25">
      <c r="A38" s="58">
        <v>401011</v>
      </c>
      <c r="B38" s="58" t="str">
        <f t="shared" si="0"/>
        <v xml:space="preserve"> A (Alert)</v>
      </c>
      <c r="C38" s="58" t="s">
        <v>31</v>
      </c>
      <c r="D38" s="58" t="s">
        <v>307</v>
      </c>
      <c r="E38" s="58" t="s">
        <v>2775</v>
      </c>
      <c r="F38" s="58" t="s">
        <v>2095</v>
      </c>
      <c r="G38" s="58" t="s">
        <v>2776</v>
      </c>
      <c r="H38" s="59" t="s">
        <v>2777</v>
      </c>
      <c r="I38" s="59" t="s">
        <v>2777</v>
      </c>
      <c r="J38" s="59" t="s">
        <v>2777</v>
      </c>
      <c r="K38" s="59" t="s">
        <v>2777</v>
      </c>
      <c r="L38" s="59" t="s">
        <v>2777</v>
      </c>
      <c r="M38" s="59" t="s">
        <v>2777</v>
      </c>
      <c r="N38" s="59" t="s">
        <v>2777</v>
      </c>
      <c r="O38" s="59" t="s">
        <v>2777</v>
      </c>
      <c r="P38" s="59" t="s">
        <v>2142</v>
      </c>
      <c r="Q38" s="59" t="s">
        <v>2777</v>
      </c>
      <c r="R38" s="59" t="s">
        <v>2777</v>
      </c>
      <c r="S38" s="59" t="s">
        <v>2777</v>
      </c>
      <c r="T38" s="59" t="s">
        <v>2777</v>
      </c>
      <c r="U38" s="59" t="s">
        <v>2777</v>
      </c>
    </row>
    <row r="39" spans="1:21" x14ac:dyDescent="0.25">
      <c r="A39" s="58">
        <v>401012</v>
      </c>
      <c r="B39" s="58" t="str">
        <f t="shared" si="0"/>
        <v xml:space="preserve"> MS (Met Standards)</v>
      </c>
      <c r="C39" s="58" t="s">
        <v>31</v>
      </c>
      <c r="D39" s="58" t="s">
        <v>308</v>
      </c>
      <c r="E39" s="58" t="s">
        <v>2780</v>
      </c>
      <c r="F39" s="58" t="s">
        <v>2183</v>
      </c>
      <c r="G39" s="58" t="s">
        <v>2781</v>
      </c>
      <c r="H39" s="59" t="s">
        <v>2777</v>
      </c>
      <c r="I39" s="59" t="s">
        <v>2777</v>
      </c>
      <c r="J39" s="59" t="s">
        <v>2777</v>
      </c>
      <c r="K39" s="59" t="s">
        <v>2777</v>
      </c>
      <c r="L39" s="59" t="s">
        <v>2777</v>
      </c>
      <c r="M39" s="59" t="s">
        <v>2777</v>
      </c>
      <c r="N39" s="59" t="s">
        <v>2777</v>
      </c>
      <c r="O39" s="59" t="s">
        <v>2777</v>
      </c>
      <c r="P39" s="59" t="s">
        <v>2777</v>
      </c>
      <c r="Q39" s="59" t="s">
        <v>2777</v>
      </c>
      <c r="R39" s="59" t="s">
        <v>2777</v>
      </c>
      <c r="S39" s="59" t="s">
        <v>2777</v>
      </c>
      <c r="T39" s="59" t="s">
        <v>2777</v>
      </c>
      <c r="U39" s="59" t="s">
        <v>2777</v>
      </c>
    </row>
    <row r="40" spans="1:21" x14ac:dyDescent="0.25">
      <c r="A40" s="58">
        <v>401013</v>
      </c>
      <c r="B40" s="58" t="str">
        <f t="shared" si="0"/>
        <v xml:space="preserve"> MS (Met Standards)</v>
      </c>
      <c r="C40" s="58" t="s">
        <v>31</v>
      </c>
      <c r="D40" s="58" t="s">
        <v>309</v>
      </c>
      <c r="E40" s="58" t="s">
        <v>2780</v>
      </c>
      <c r="F40" s="58" t="s">
        <v>2183</v>
      </c>
      <c r="G40" s="58" t="s">
        <v>2781</v>
      </c>
      <c r="H40" s="59" t="s">
        <v>2777</v>
      </c>
      <c r="I40" s="59" t="s">
        <v>2777</v>
      </c>
      <c r="J40" s="59" t="s">
        <v>2777</v>
      </c>
      <c r="K40" s="59" t="s">
        <v>2777</v>
      </c>
      <c r="L40" s="59" t="s">
        <v>2777</v>
      </c>
      <c r="M40" s="59" t="s">
        <v>2777</v>
      </c>
      <c r="N40" s="59" t="s">
        <v>2777</v>
      </c>
      <c r="O40" s="59" t="s">
        <v>2777</v>
      </c>
      <c r="P40" s="59" t="s">
        <v>2777</v>
      </c>
      <c r="Q40" s="59" t="s">
        <v>2777</v>
      </c>
      <c r="R40" s="59" t="s">
        <v>2777</v>
      </c>
      <c r="S40" s="59" t="s">
        <v>2777</v>
      </c>
      <c r="T40" s="59" t="s">
        <v>2777</v>
      </c>
      <c r="U40" s="59" t="s">
        <v>2777</v>
      </c>
    </row>
    <row r="41" spans="1:21" x14ac:dyDescent="0.25">
      <c r="A41" s="58">
        <v>401014</v>
      </c>
      <c r="B41" s="58" t="str">
        <f t="shared" si="0"/>
        <v xml:space="preserve"> MS (Met Standards)</v>
      </c>
      <c r="C41" s="58" t="s">
        <v>31</v>
      </c>
      <c r="D41" s="58" t="s">
        <v>310</v>
      </c>
      <c r="E41" s="58" t="s">
        <v>2780</v>
      </c>
      <c r="F41" s="58" t="s">
        <v>2183</v>
      </c>
      <c r="G41" s="58" t="s">
        <v>2781</v>
      </c>
      <c r="H41" s="59" t="s">
        <v>2777</v>
      </c>
      <c r="I41" s="59" t="s">
        <v>2777</v>
      </c>
      <c r="J41" s="59" t="s">
        <v>2777</v>
      </c>
      <c r="K41" s="59" t="s">
        <v>2777</v>
      </c>
      <c r="L41" s="59" t="s">
        <v>2777</v>
      </c>
      <c r="M41" s="59" t="s">
        <v>2777</v>
      </c>
      <c r="N41" s="59" t="s">
        <v>2777</v>
      </c>
      <c r="O41" s="59" t="s">
        <v>2777</v>
      </c>
      <c r="P41" s="59" t="s">
        <v>2777</v>
      </c>
      <c r="Q41" s="59" t="s">
        <v>2777</v>
      </c>
      <c r="R41" s="59" t="s">
        <v>2777</v>
      </c>
      <c r="S41" s="59" t="s">
        <v>2777</v>
      </c>
      <c r="T41" s="59" t="s">
        <v>2777</v>
      </c>
      <c r="U41" s="59" t="s">
        <v>2777</v>
      </c>
    </row>
    <row r="42" spans="1:21" x14ac:dyDescent="0.25">
      <c r="A42" s="58">
        <v>401015</v>
      </c>
      <c r="B42" s="58" t="str">
        <f t="shared" si="0"/>
        <v xml:space="preserve"> MS (Met Standards)</v>
      </c>
      <c r="C42" s="58" t="s">
        <v>31</v>
      </c>
      <c r="D42" s="58" t="s">
        <v>311</v>
      </c>
      <c r="E42" s="58" t="s">
        <v>2780</v>
      </c>
      <c r="F42" s="58" t="s">
        <v>2183</v>
      </c>
      <c r="G42" s="58" t="s">
        <v>2781</v>
      </c>
      <c r="H42" s="59" t="s">
        <v>2777</v>
      </c>
      <c r="I42" s="59" t="s">
        <v>2777</v>
      </c>
      <c r="J42" s="59" t="s">
        <v>2777</v>
      </c>
      <c r="K42" s="59" t="s">
        <v>2777</v>
      </c>
      <c r="L42" s="59" t="s">
        <v>2777</v>
      </c>
      <c r="M42" s="59" t="s">
        <v>2777</v>
      </c>
      <c r="N42" s="59" t="s">
        <v>2777</v>
      </c>
      <c r="O42" s="59" t="s">
        <v>2777</v>
      </c>
      <c r="P42" s="59" t="s">
        <v>2777</v>
      </c>
      <c r="Q42" s="59" t="s">
        <v>2777</v>
      </c>
      <c r="R42" s="59" t="s">
        <v>2777</v>
      </c>
      <c r="S42" s="59" t="s">
        <v>2777</v>
      </c>
      <c r="T42" s="59" t="s">
        <v>2777</v>
      </c>
      <c r="U42" s="59" t="s">
        <v>2777</v>
      </c>
    </row>
    <row r="43" spans="1:21" x14ac:dyDescent="0.25">
      <c r="A43" s="58">
        <v>402008</v>
      </c>
      <c r="B43" s="58" t="str">
        <f t="shared" si="0"/>
        <v>SI_3 (School Improvement Year 3)</v>
      </c>
      <c r="C43" s="58" t="s">
        <v>72</v>
      </c>
      <c r="D43" s="58" t="s">
        <v>409</v>
      </c>
      <c r="E43" s="58" t="s">
        <v>2788</v>
      </c>
      <c r="F43" s="58" t="s">
        <v>2348</v>
      </c>
      <c r="G43" s="58" t="s">
        <v>2789</v>
      </c>
      <c r="H43" s="59" t="s">
        <v>2142</v>
      </c>
      <c r="I43" s="59" t="s">
        <v>2142</v>
      </c>
      <c r="J43" s="59" t="s">
        <v>2777</v>
      </c>
      <c r="K43" s="59" t="s">
        <v>2777</v>
      </c>
      <c r="L43" s="59" t="s">
        <v>2777</v>
      </c>
      <c r="M43" s="59" t="s">
        <v>2777</v>
      </c>
      <c r="N43" s="59" t="s">
        <v>2142</v>
      </c>
      <c r="O43" s="59" t="s">
        <v>2142</v>
      </c>
      <c r="P43" s="59" t="s">
        <v>2142</v>
      </c>
      <c r="Q43" s="59" t="s">
        <v>2142</v>
      </c>
      <c r="R43" s="59" t="s">
        <v>2142</v>
      </c>
      <c r="S43" s="59" t="s">
        <v>2142</v>
      </c>
      <c r="T43" s="59" t="s">
        <v>2777</v>
      </c>
      <c r="U43" s="59" t="s">
        <v>2777</v>
      </c>
    </row>
    <row r="44" spans="1:21" x14ac:dyDescent="0.25">
      <c r="A44" s="58">
        <v>402009</v>
      </c>
      <c r="B44" s="58" t="str">
        <f t="shared" si="0"/>
        <v>SI_1 (School Improvement Year 1)</v>
      </c>
      <c r="C44" s="58" t="s">
        <v>72</v>
      </c>
      <c r="D44" s="58" t="s">
        <v>2261</v>
      </c>
      <c r="E44" s="58" t="s">
        <v>2793</v>
      </c>
      <c r="F44" s="58" t="s">
        <v>2260</v>
      </c>
      <c r="G44" s="58" t="s">
        <v>2795</v>
      </c>
      <c r="H44" s="59" t="s">
        <v>2777</v>
      </c>
      <c r="I44" s="59" t="s">
        <v>2142</v>
      </c>
      <c r="J44" s="59" t="s">
        <v>2777</v>
      </c>
      <c r="K44" s="59" t="s">
        <v>2777</v>
      </c>
      <c r="L44" s="59" t="s">
        <v>2777</v>
      </c>
      <c r="M44" s="59" t="s">
        <v>2777</v>
      </c>
      <c r="N44" s="59" t="s">
        <v>2777</v>
      </c>
      <c r="O44" s="59" t="s">
        <v>2142</v>
      </c>
      <c r="P44" s="59" t="s">
        <v>2777</v>
      </c>
      <c r="Q44" s="59" t="s">
        <v>2142</v>
      </c>
      <c r="R44" s="59" t="s">
        <v>2777</v>
      </c>
      <c r="S44" s="59" t="s">
        <v>2777</v>
      </c>
      <c r="T44" s="59" t="s">
        <v>2777</v>
      </c>
      <c r="U44" s="59" t="s">
        <v>2777</v>
      </c>
    </row>
    <row r="45" spans="1:21" x14ac:dyDescent="0.25">
      <c r="A45" s="58">
        <v>403013</v>
      </c>
      <c r="B45" s="58" t="str">
        <f t="shared" si="0"/>
        <v>SI_1 (School Improvement Year 1)</v>
      </c>
      <c r="C45" s="58" t="s">
        <v>103</v>
      </c>
      <c r="D45" s="58" t="s">
        <v>502</v>
      </c>
      <c r="E45" s="58" t="s">
        <v>2793</v>
      </c>
      <c r="F45" s="58" t="s">
        <v>2260</v>
      </c>
      <c r="G45" s="58" t="s">
        <v>2794</v>
      </c>
      <c r="H45" s="59" t="s">
        <v>2777</v>
      </c>
      <c r="I45" s="59" t="s">
        <v>2777</v>
      </c>
      <c r="J45" s="59" t="s">
        <v>2777</v>
      </c>
      <c r="K45" s="59" t="s">
        <v>2777</v>
      </c>
      <c r="L45" s="59" t="s">
        <v>2777</v>
      </c>
      <c r="M45" s="59" t="s">
        <v>2142</v>
      </c>
      <c r="N45" s="59" t="s">
        <v>2777</v>
      </c>
      <c r="O45" s="59" t="s">
        <v>2777</v>
      </c>
      <c r="P45" s="59" t="s">
        <v>2777</v>
      </c>
      <c r="Q45" s="59" t="s">
        <v>2142</v>
      </c>
      <c r="R45" s="59" t="s">
        <v>2777</v>
      </c>
      <c r="S45" s="59" t="s">
        <v>2142</v>
      </c>
      <c r="T45" s="59" t="s">
        <v>2777</v>
      </c>
      <c r="U45" s="59" t="s">
        <v>2777</v>
      </c>
    </row>
    <row r="46" spans="1:21" x14ac:dyDescent="0.25">
      <c r="A46" s="58">
        <v>403014</v>
      </c>
      <c r="B46" s="58" t="str">
        <f t="shared" si="0"/>
        <v>SI_1 (School Improvement Year 1)</v>
      </c>
      <c r="C46" s="58" t="s">
        <v>103</v>
      </c>
      <c r="D46" s="58" t="s">
        <v>2262</v>
      </c>
      <c r="E46" s="58" t="s">
        <v>2793</v>
      </c>
      <c r="F46" s="58" t="s">
        <v>2260</v>
      </c>
      <c r="G46" s="58" t="s">
        <v>2794</v>
      </c>
      <c r="H46" s="59" t="s">
        <v>2777</v>
      </c>
      <c r="I46" s="59" t="s">
        <v>2777</v>
      </c>
      <c r="J46" s="59" t="s">
        <v>2777</v>
      </c>
      <c r="K46" s="59" t="s">
        <v>2777</v>
      </c>
      <c r="L46" s="59" t="s">
        <v>2777</v>
      </c>
      <c r="M46" s="59" t="s">
        <v>2777</v>
      </c>
      <c r="N46" s="59" t="s">
        <v>2142</v>
      </c>
      <c r="O46" s="59" t="s">
        <v>2777</v>
      </c>
      <c r="P46" s="59" t="s">
        <v>2777</v>
      </c>
      <c r="Q46" s="59" t="s">
        <v>2777</v>
      </c>
      <c r="R46" s="59" t="s">
        <v>2777</v>
      </c>
      <c r="S46" s="59" t="s">
        <v>2777</v>
      </c>
      <c r="T46" s="59" t="s">
        <v>2777</v>
      </c>
      <c r="U46" s="59" t="s">
        <v>2777</v>
      </c>
    </row>
    <row r="47" spans="1:21" x14ac:dyDescent="0.25">
      <c r="A47" s="58">
        <v>403015</v>
      </c>
      <c r="B47" s="58" t="str">
        <f t="shared" si="0"/>
        <v xml:space="preserve"> A (Alert)</v>
      </c>
      <c r="C47" s="58" t="s">
        <v>103</v>
      </c>
      <c r="D47" s="58" t="s">
        <v>503</v>
      </c>
      <c r="E47" s="58" t="s">
        <v>2775</v>
      </c>
      <c r="F47" s="58" t="s">
        <v>2095</v>
      </c>
      <c r="G47" s="58" t="s">
        <v>2776</v>
      </c>
      <c r="H47" s="59" t="s">
        <v>2777</v>
      </c>
      <c r="I47" s="59" t="s">
        <v>2777</v>
      </c>
      <c r="J47" s="59" t="s">
        <v>2777</v>
      </c>
      <c r="K47" s="59" t="s">
        <v>2777</v>
      </c>
      <c r="L47" s="59" t="s">
        <v>2142</v>
      </c>
      <c r="M47" s="59" t="s">
        <v>2142</v>
      </c>
      <c r="N47" s="59" t="s">
        <v>2777</v>
      </c>
      <c r="O47" s="59" t="s">
        <v>2777</v>
      </c>
      <c r="P47" s="59" t="s">
        <v>2777</v>
      </c>
      <c r="Q47" s="59" t="s">
        <v>2777</v>
      </c>
      <c r="R47" s="59" t="s">
        <v>2777</v>
      </c>
      <c r="S47" s="59" t="s">
        <v>2777</v>
      </c>
      <c r="T47" s="59" t="s">
        <v>2777</v>
      </c>
      <c r="U47" s="59" t="s">
        <v>2142</v>
      </c>
    </row>
    <row r="48" spans="1:21" x14ac:dyDescent="0.25">
      <c r="A48" s="58">
        <v>403016</v>
      </c>
      <c r="B48" s="58" t="str">
        <f t="shared" si="0"/>
        <v>SI_1 (School Improvement Year 1)</v>
      </c>
      <c r="C48" s="58" t="s">
        <v>103</v>
      </c>
      <c r="D48" s="58" t="s">
        <v>504</v>
      </c>
      <c r="E48" s="58" t="s">
        <v>2793</v>
      </c>
      <c r="F48" s="58" t="s">
        <v>2260</v>
      </c>
      <c r="G48" s="58" t="s">
        <v>2794</v>
      </c>
      <c r="H48" s="59" t="s">
        <v>2777</v>
      </c>
      <c r="I48" s="59" t="s">
        <v>2777</v>
      </c>
      <c r="J48" s="59" t="s">
        <v>2777</v>
      </c>
      <c r="K48" s="59" t="s">
        <v>2777</v>
      </c>
      <c r="L48" s="59" t="s">
        <v>2777</v>
      </c>
      <c r="M48" s="59" t="s">
        <v>2142</v>
      </c>
      <c r="N48" s="59" t="s">
        <v>2777</v>
      </c>
      <c r="O48" s="59" t="s">
        <v>2777</v>
      </c>
      <c r="P48" s="59" t="s">
        <v>2777</v>
      </c>
      <c r="Q48" s="59" t="s">
        <v>2142</v>
      </c>
      <c r="R48" s="59" t="s">
        <v>2777</v>
      </c>
      <c r="S48" s="59" t="s">
        <v>2142</v>
      </c>
      <c r="T48" s="59" t="s">
        <v>2777</v>
      </c>
      <c r="U48" s="59" t="s">
        <v>2777</v>
      </c>
    </row>
    <row r="49" spans="1:21" x14ac:dyDescent="0.25">
      <c r="A49" s="58">
        <v>404022</v>
      </c>
      <c r="B49" s="58" t="str">
        <f t="shared" si="0"/>
        <v xml:space="preserve"> MS (Met Standards)</v>
      </c>
      <c r="C49" s="58" t="s">
        <v>106</v>
      </c>
      <c r="D49" s="58" t="s">
        <v>2190</v>
      </c>
      <c r="E49" s="58" t="s">
        <v>2780</v>
      </c>
      <c r="F49" s="58" t="s">
        <v>2183</v>
      </c>
      <c r="G49" s="58" t="s">
        <v>2781</v>
      </c>
      <c r="H49" s="59" t="s">
        <v>2777</v>
      </c>
      <c r="I49" s="59" t="s">
        <v>2777</v>
      </c>
      <c r="J49" s="59" t="s">
        <v>2777</v>
      </c>
      <c r="K49" s="59" t="s">
        <v>2777</v>
      </c>
      <c r="L49" s="59" t="s">
        <v>2777</v>
      </c>
      <c r="M49" s="59" t="s">
        <v>2777</v>
      </c>
      <c r="N49" s="59" t="s">
        <v>2777</v>
      </c>
      <c r="O49" s="59" t="s">
        <v>2777</v>
      </c>
      <c r="P49" s="59" t="s">
        <v>2777</v>
      </c>
      <c r="Q49" s="59" t="s">
        <v>2777</v>
      </c>
      <c r="R49" s="59" t="s">
        <v>2777</v>
      </c>
      <c r="S49" s="59" t="s">
        <v>2777</v>
      </c>
      <c r="T49" s="59" t="s">
        <v>2777</v>
      </c>
      <c r="U49" s="59" t="s">
        <v>2777</v>
      </c>
    </row>
    <row r="50" spans="1:21" x14ac:dyDescent="0.25">
      <c r="A50" s="58">
        <v>404023</v>
      </c>
      <c r="B50" s="58" t="str">
        <f t="shared" si="0"/>
        <v>SI_2 (School Improvement Year 2)</v>
      </c>
      <c r="C50" s="58" t="s">
        <v>106</v>
      </c>
      <c r="D50" s="58" t="s">
        <v>508</v>
      </c>
      <c r="E50" s="58" t="s">
        <v>2796</v>
      </c>
      <c r="F50" s="58" t="s">
        <v>2312</v>
      </c>
      <c r="G50" s="58" t="s">
        <v>2797</v>
      </c>
      <c r="H50" s="59" t="s">
        <v>2777</v>
      </c>
      <c r="I50" s="59" t="s">
        <v>2777</v>
      </c>
      <c r="J50" s="59" t="s">
        <v>2777</v>
      </c>
      <c r="K50" s="59" t="s">
        <v>2777</v>
      </c>
      <c r="L50" s="59" t="s">
        <v>2777</v>
      </c>
      <c r="M50" s="59" t="s">
        <v>2777</v>
      </c>
      <c r="N50" s="59" t="s">
        <v>2777</v>
      </c>
      <c r="O50" s="59" t="s">
        <v>2777</v>
      </c>
      <c r="P50" s="59" t="s">
        <v>2777</v>
      </c>
      <c r="Q50" s="59" t="s">
        <v>2142</v>
      </c>
      <c r="R50" s="59" t="s">
        <v>2777</v>
      </c>
      <c r="S50" s="59" t="s">
        <v>2777</v>
      </c>
      <c r="T50" s="59" t="s">
        <v>2142</v>
      </c>
      <c r="U50" s="59" t="s">
        <v>2142</v>
      </c>
    </row>
    <row r="51" spans="1:21" x14ac:dyDescent="0.25">
      <c r="A51" s="58">
        <v>404024</v>
      </c>
      <c r="B51" s="58" t="str">
        <f t="shared" si="0"/>
        <v>SI_2 (School Improvement Year 2)</v>
      </c>
      <c r="C51" s="58" t="s">
        <v>106</v>
      </c>
      <c r="D51" s="58" t="s">
        <v>509</v>
      </c>
      <c r="E51" s="58" t="s">
        <v>2796</v>
      </c>
      <c r="F51" s="58" t="s">
        <v>2312</v>
      </c>
      <c r="G51" s="58" t="s">
        <v>2798</v>
      </c>
      <c r="H51" s="59" t="s">
        <v>2777</v>
      </c>
      <c r="I51" s="59" t="s">
        <v>2777</v>
      </c>
      <c r="J51" s="59" t="s">
        <v>2777</v>
      </c>
      <c r="K51" s="59" t="s">
        <v>2777</v>
      </c>
      <c r="L51" s="59" t="s">
        <v>2777</v>
      </c>
      <c r="M51" s="59" t="s">
        <v>2777</v>
      </c>
      <c r="N51" s="59" t="s">
        <v>2777</v>
      </c>
      <c r="O51" s="59" t="s">
        <v>2777</v>
      </c>
      <c r="P51" s="59" t="s">
        <v>2777</v>
      </c>
      <c r="Q51" s="59" t="s">
        <v>2777</v>
      </c>
      <c r="R51" s="59" t="s">
        <v>2777</v>
      </c>
      <c r="S51" s="59" t="s">
        <v>2777</v>
      </c>
      <c r="T51" s="59" t="s">
        <v>2142</v>
      </c>
      <c r="U51" s="59" t="s">
        <v>2142</v>
      </c>
    </row>
    <row r="52" spans="1:21" x14ac:dyDescent="0.25">
      <c r="A52" s="58">
        <v>404025</v>
      </c>
      <c r="B52" s="58" t="str">
        <f t="shared" si="0"/>
        <v>SI_2 (School Improvement Year 2)</v>
      </c>
      <c r="C52" s="58" t="s">
        <v>106</v>
      </c>
      <c r="D52" s="58" t="s">
        <v>510</v>
      </c>
      <c r="E52" s="58" t="s">
        <v>2796</v>
      </c>
      <c r="F52" s="58" t="s">
        <v>2312</v>
      </c>
      <c r="G52" s="58" t="s">
        <v>2797</v>
      </c>
      <c r="H52" s="59" t="s">
        <v>2777</v>
      </c>
      <c r="I52" s="59" t="s">
        <v>2777</v>
      </c>
      <c r="J52" s="59" t="s">
        <v>2777</v>
      </c>
      <c r="K52" s="59" t="s">
        <v>2777</v>
      </c>
      <c r="L52" s="59" t="s">
        <v>2777</v>
      </c>
      <c r="M52" s="59" t="s">
        <v>2777</v>
      </c>
      <c r="N52" s="59" t="s">
        <v>2777</v>
      </c>
      <c r="O52" s="59" t="s">
        <v>2777</v>
      </c>
      <c r="P52" s="59" t="s">
        <v>2777</v>
      </c>
      <c r="Q52" s="59" t="s">
        <v>2142</v>
      </c>
      <c r="R52" s="59" t="s">
        <v>2777</v>
      </c>
      <c r="S52" s="59" t="s">
        <v>2777</v>
      </c>
      <c r="T52" s="59" t="s">
        <v>2142</v>
      </c>
      <c r="U52" s="59" t="s">
        <v>2142</v>
      </c>
    </row>
    <row r="53" spans="1:21" x14ac:dyDescent="0.25">
      <c r="A53" s="58">
        <v>405031</v>
      </c>
      <c r="B53" s="58" t="str">
        <f t="shared" si="0"/>
        <v xml:space="preserve"> MS (Met Standards)</v>
      </c>
      <c r="C53" s="58" t="s">
        <v>0</v>
      </c>
      <c r="D53" s="58" t="s">
        <v>344</v>
      </c>
      <c r="E53" s="58" t="s">
        <v>2780</v>
      </c>
      <c r="F53" s="58" t="s">
        <v>2183</v>
      </c>
      <c r="G53" s="58" t="s">
        <v>2781</v>
      </c>
      <c r="H53" s="59" t="s">
        <v>2777</v>
      </c>
      <c r="I53" s="59" t="s">
        <v>2777</v>
      </c>
      <c r="J53" s="59" t="s">
        <v>2777</v>
      </c>
      <c r="K53" s="59" t="s">
        <v>2777</v>
      </c>
      <c r="L53" s="59" t="s">
        <v>2777</v>
      </c>
      <c r="M53" s="59" t="s">
        <v>2777</v>
      </c>
      <c r="N53" s="59" t="s">
        <v>2777</v>
      </c>
      <c r="O53" s="59" t="s">
        <v>2777</v>
      </c>
      <c r="P53" s="59" t="s">
        <v>2777</v>
      </c>
      <c r="Q53" s="59" t="s">
        <v>2777</v>
      </c>
      <c r="R53" s="59" t="s">
        <v>2777</v>
      </c>
      <c r="S53" s="59" t="s">
        <v>2777</v>
      </c>
      <c r="T53" s="59" t="s">
        <v>2777</v>
      </c>
      <c r="U53" s="59" t="s">
        <v>2777</v>
      </c>
    </row>
    <row r="54" spans="1:21" x14ac:dyDescent="0.25">
      <c r="A54" s="58">
        <v>405032</v>
      </c>
      <c r="B54" s="58" t="str">
        <f t="shared" si="0"/>
        <v xml:space="preserve"> A (Alert)</v>
      </c>
      <c r="C54" s="58" t="s">
        <v>0</v>
      </c>
      <c r="D54" s="58" t="s">
        <v>259</v>
      </c>
      <c r="E54" s="58" t="s">
        <v>2775</v>
      </c>
      <c r="F54" s="58" t="s">
        <v>2095</v>
      </c>
      <c r="G54" s="58" t="s">
        <v>2776</v>
      </c>
      <c r="H54" s="59" t="s">
        <v>2777</v>
      </c>
      <c r="I54" s="59" t="s">
        <v>2777</v>
      </c>
      <c r="J54" s="59" t="s">
        <v>2777</v>
      </c>
      <c r="K54" s="59" t="s">
        <v>2777</v>
      </c>
      <c r="L54" s="59" t="s">
        <v>2777</v>
      </c>
      <c r="M54" s="59" t="s">
        <v>2777</v>
      </c>
      <c r="N54" s="59" t="s">
        <v>2777</v>
      </c>
      <c r="O54" s="59" t="s">
        <v>2777</v>
      </c>
      <c r="P54" s="59" t="s">
        <v>2142</v>
      </c>
      <c r="Q54" s="59" t="s">
        <v>2777</v>
      </c>
      <c r="R54" s="59" t="s">
        <v>2777</v>
      </c>
      <c r="S54" s="59" t="s">
        <v>2777</v>
      </c>
      <c r="T54" s="59" t="s">
        <v>2777</v>
      </c>
      <c r="U54" s="59" t="s">
        <v>2777</v>
      </c>
    </row>
    <row r="55" spans="1:21" x14ac:dyDescent="0.25">
      <c r="A55" s="58">
        <v>405033</v>
      </c>
      <c r="B55" s="58" t="str">
        <f t="shared" si="0"/>
        <v xml:space="preserve"> MS (Met Standards)</v>
      </c>
      <c r="C55" s="58" t="s">
        <v>0</v>
      </c>
      <c r="D55" s="58" t="s">
        <v>821</v>
      </c>
      <c r="E55" s="58" t="s">
        <v>2780</v>
      </c>
      <c r="F55" s="58" t="s">
        <v>2183</v>
      </c>
      <c r="G55" s="58" t="s">
        <v>2781</v>
      </c>
      <c r="H55" s="59" t="s">
        <v>2777</v>
      </c>
      <c r="I55" s="59" t="s">
        <v>2777</v>
      </c>
      <c r="J55" s="59" t="s">
        <v>2777</v>
      </c>
      <c r="K55" s="59" t="s">
        <v>2777</v>
      </c>
      <c r="L55" s="59" t="s">
        <v>2777</v>
      </c>
      <c r="M55" s="59" t="s">
        <v>2777</v>
      </c>
      <c r="N55" s="59" t="s">
        <v>2777</v>
      </c>
      <c r="O55" s="59" t="s">
        <v>2777</v>
      </c>
      <c r="P55" s="59" t="s">
        <v>2777</v>
      </c>
      <c r="Q55" s="59" t="s">
        <v>2777</v>
      </c>
      <c r="R55" s="59" t="s">
        <v>2777</v>
      </c>
      <c r="S55" s="59" t="s">
        <v>2777</v>
      </c>
      <c r="T55" s="59" t="s">
        <v>2777</v>
      </c>
      <c r="U55" s="59" t="s">
        <v>2777</v>
      </c>
    </row>
    <row r="56" spans="1:21" x14ac:dyDescent="0.25">
      <c r="A56" s="58">
        <v>405034</v>
      </c>
      <c r="B56" s="58" t="str">
        <f t="shared" si="0"/>
        <v xml:space="preserve"> MS (Met Standards)</v>
      </c>
      <c r="C56" s="58" t="s">
        <v>0</v>
      </c>
      <c r="D56" s="58" t="s">
        <v>348</v>
      </c>
      <c r="E56" s="58" t="s">
        <v>2780</v>
      </c>
      <c r="F56" s="58" t="s">
        <v>2183</v>
      </c>
      <c r="G56" s="58" t="s">
        <v>2781</v>
      </c>
      <c r="H56" s="59" t="s">
        <v>2777</v>
      </c>
      <c r="I56" s="59" t="s">
        <v>2777</v>
      </c>
      <c r="J56" s="59" t="s">
        <v>2777</v>
      </c>
      <c r="K56" s="59" t="s">
        <v>2777</v>
      </c>
      <c r="L56" s="59" t="s">
        <v>2142</v>
      </c>
      <c r="M56" s="59" t="s">
        <v>2777</v>
      </c>
      <c r="N56" s="59" t="s">
        <v>2777</v>
      </c>
      <c r="O56" s="59" t="s">
        <v>2777</v>
      </c>
      <c r="P56" s="59" t="s">
        <v>2777</v>
      </c>
      <c r="Q56" s="59" t="s">
        <v>2777</v>
      </c>
      <c r="R56" s="59" t="s">
        <v>2142</v>
      </c>
      <c r="S56" s="59" t="s">
        <v>2777</v>
      </c>
      <c r="T56" s="59" t="s">
        <v>2777</v>
      </c>
      <c r="U56" s="59" t="s">
        <v>2777</v>
      </c>
    </row>
    <row r="57" spans="1:21" x14ac:dyDescent="0.25">
      <c r="A57" s="58">
        <v>405036</v>
      </c>
      <c r="B57" s="58" t="str">
        <f t="shared" si="0"/>
        <v xml:space="preserve"> MS (Met Standards)</v>
      </c>
      <c r="C57" s="58" t="s">
        <v>0</v>
      </c>
      <c r="D57" s="58" t="s">
        <v>346</v>
      </c>
      <c r="E57" s="58" t="s">
        <v>2780</v>
      </c>
      <c r="F57" s="58" t="s">
        <v>2183</v>
      </c>
      <c r="G57" s="58" t="s">
        <v>2781</v>
      </c>
      <c r="H57" s="59" t="s">
        <v>2777</v>
      </c>
      <c r="I57" s="59" t="s">
        <v>2777</v>
      </c>
      <c r="J57" s="59" t="s">
        <v>2777</v>
      </c>
      <c r="K57" s="59" t="s">
        <v>2777</v>
      </c>
      <c r="L57" s="59" t="s">
        <v>2777</v>
      </c>
      <c r="M57" s="59" t="s">
        <v>2777</v>
      </c>
      <c r="N57" s="59" t="s">
        <v>2777</v>
      </c>
      <c r="O57" s="59" t="s">
        <v>2777</v>
      </c>
      <c r="P57" s="59" t="s">
        <v>2777</v>
      </c>
      <c r="Q57" s="59" t="s">
        <v>2777</v>
      </c>
      <c r="R57" s="59" t="s">
        <v>2777</v>
      </c>
      <c r="S57" s="59" t="s">
        <v>2777</v>
      </c>
      <c r="T57" s="59" t="s">
        <v>2777</v>
      </c>
      <c r="U57" s="59" t="s">
        <v>2777</v>
      </c>
    </row>
    <row r="58" spans="1:21" x14ac:dyDescent="0.25">
      <c r="A58" s="58">
        <v>405037</v>
      </c>
      <c r="B58" s="58" t="str">
        <f t="shared" si="0"/>
        <v>SI_6 (School Improvement Year 6)</v>
      </c>
      <c r="C58" s="58" t="s">
        <v>0</v>
      </c>
      <c r="D58" s="58" t="s">
        <v>822</v>
      </c>
      <c r="E58" s="58" t="s">
        <v>2778</v>
      </c>
      <c r="F58" s="58" t="s">
        <v>2392</v>
      </c>
      <c r="G58" s="58" t="s">
        <v>2779</v>
      </c>
      <c r="H58" s="59" t="s">
        <v>2777</v>
      </c>
      <c r="I58" s="59" t="s">
        <v>2777</v>
      </c>
      <c r="J58" s="59" t="s">
        <v>2777</v>
      </c>
      <c r="K58" s="59" t="s">
        <v>2777</v>
      </c>
      <c r="L58" s="59" t="s">
        <v>2777</v>
      </c>
      <c r="M58" s="59" t="s">
        <v>2777</v>
      </c>
      <c r="N58" s="59" t="s">
        <v>2777</v>
      </c>
      <c r="O58" s="59" t="s">
        <v>2777</v>
      </c>
      <c r="P58" s="59" t="s">
        <v>2777</v>
      </c>
      <c r="Q58" s="59" t="s">
        <v>2777</v>
      </c>
      <c r="R58" s="59" t="s">
        <v>2142</v>
      </c>
      <c r="S58" s="59" t="s">
        <v>2142</v>
      </c>
      <c r="T58" s="59" t="s">
        <v>2142</v>
      </c>
      <c r="U58" s="59" t="s">
        <v>2777</v>
      </c>
    </row>
    <row r="59" spans="1:21" x14ac:dyDescent="0.25">
      <c r="A59" s="58">
        <v>405039</v>
      </c>
      <c r="B59" s="58" t="str">
        <f t="shared" si="0"/>
        <v>SI_2 (School Improvement Year 2)</v>
      </c>
      <c r="C59" s="58" t="s">
        <v>0</v>
      </c>
      <c r="D59" s="58" t="s">
        <v>823</v>
      </c>
      <c r="E59" s="58" t="s">
        <v>2796</v>
      </c>
      <c r="F59" s="58" t="s">
        <v>2312</v>
      </c>
      <c r="G59" s="58" t="s">
        <v>2797</v>
      </c>
      <c r="H59" s="59" t="s">
        <v>2777</v>
      </c>
      <c r="I59" s="59" t="s">
        <v>2777</v>
      </c>
      <c r="J59" s="59" t="s">
        <v>2777</v>
      </c>
      <c r="K59" s="59" t="s">
        <v>2777</v>
      </c>
      <c r="L59" s="59" t="s">
        <v>2142</v>
      </c>
      <c r="M59" s="59" t="s">
        <v>2777</v>
      </c>
      <c r="N59" s="59" t="s">
        <v>2777</v>
      </c>
      <c r="O59" s="59" t="s">
        <v>2777</v>
      </c>
      <c r="P59" s="59" t="s">
        <v>2142</v>
      </c>
      <c r="Q59" s="59" t="s">
        <v>2777</v>
      </c>
      <c r="R59" s="59" t="s">
        <v>2142</v>
      </c>
      <c r="S59" s="59" t="s">
        <v>2142</v>
      </c>
      <c r="T59" s="59" t="s">
        <v>2142</v>
      </c>
      <c r="U59" s="59" t="s">
        <v>2142</v>
      </c>
    </row>
    <row r="60" spans="1:21" x14ac:dyDescent="0.25">
      <c r="A60" s="58">
        <v>405040</v>
      </c>
      <c r="B60" s="58" t="str">
        <f t="shared" si="0"/>
        <v xml:space="preserve"> MS (Met Standards)</v>
      </c>
      <c r="C60" s="58" t="s">
        <v>0</v>
      </c>
      <c r="D60" s="58" t="s">
        <v>824</v>
      </c>
      <c r="E60" s="58" t="s">
        <v>2780</v>
      </c>
      <c r="F60" s="58" t="s">
        <v>2183</v>
      </c>
      <c r="G60" s="58" t="s">
        <v>2781</v>
      </c>
      <c r="H60" s="59" t="s">
        <v>2777</v>
      </c>
      <c r="I60" s="59" t="s">
        <v>2777</v>
      </c>
      <c r="J60" s="59" t="s">
        <v>2777</v>
      </c>
      <c r="K60" s="59" t="s">
        <v>2777</v>
      </c>
      <c r="L60" s="59" t="s">
        <v>2777</v>
      </c>
      <c r="M60" s="59" t="s">
        <v>2777</v>
      </c>
      <c r="N60" s="59" t="s">
        <v>2777</v>
      </c>
      <c r="O60" s="59" t="s">
        <v>2777</v>
      </c>
      <c r="P60" s="59" t="s">
        <v>2777</v>
      </c>
      <c r="Q60" s="59" t="s">
        <v>2777</v>
      </c>
      <c r="R60" s="59" t="s">
        <v>2777</v>
      </c>
      <c r="S60" s="59" t="s">
        <v>2777</v>
      </c>
      <c r="T60" s="59" t="s">
        <v>2777</v>
      </c>
      <c r="U60" s="59" t="s">
        <v>2777</v>
      </c>
    </row>
    <row r="61" spans="1:21" x14ac:dyDescent="0.25">
      <c r="A61" s="58">
        <v>405041</v>
      </c>
      <c r="B61" s="58" t="str">
        <f t="shared" si="0"/>
        <v xml:space="preserve"> MS (Met Standards)</v>
      </c>
      <c r="C61" s="58" t="s">
        <v>0</v>
      </c>
      <c r="D61" s="58" t="s">
        <v>825</v>
      </c>
      <c r="E61" s="58" t="s">
        <v>2780</v>
      </c>
      <c r="F61" s="58" t="s">
        <v>2183</v>
      </c>
      <c r="G61" s="58" t="s">
        <v>2781</v>
      </c>
      <c r="H61" s="59" t="s">
        <v>2777</v>
      </c>
      <c r="I61" s="59" t="s">
        <v>2777</v>
      </c>
      <c r="J61" s="59" t="s">
        <v>2777</v>
      </c>
      <c r="K61" s="59" t="s">
        <v>2777</v>
      </c>
      <c r="L61" s="59" t="s">
        <v>2777</v>
      </c>
      <c r="M61" s="59" t="s">
        <v>2777</v>
      </c>
      <c r="N61" s="59" t="s">
        <v>2777</v>
      </c>
      <c r="O61" s="59" t="s">
        <v>2777</v>
      </c>
      <c r="P61" s="59" t="s">
        <v>2777</v>
      </c>
      <c r="Q61" s="59" t="s">
        <v>2777</v>
      </c>
      <c r="R61" s="59" t="s">
        <v>2777</v>
      </c>
      <c r="S61" s="59" t="s">
        <v>2777</v>
      </c>
      <c r="T61" s="59" t="s">
        <v>2777</v>
      </c>
      <c r="U61" s="59" t="s">
        <v>2777</v>
      </c>
    </row>
    <row r="62" spans="1:21" x14ac:dyDescent="0.25">
      <c r="A62" s="58">
        <v>405042</v>
      </c>
      <c r="B62" s="58" t="str">
        <f t="shared" si="0"/>
        <v xml:space="preserve"> A (Alert)</v>
      </c>
      <c r="C62" s="58" t="s">
        <v>0</v>
      </c>
      <c r="D62" s="58" t="s">
        <v>826</v>
      </c>
      <c r="E62" s="58" t="s">
        <v>2775</v>
      </c>
      <c r="F62" s="58" t="s">
        <v>2095</v>
      </c>
      <c r="G62" s="58" t="s">
        <v>2776</v>
      </c>
      <c r="H62" s="59" t="s">
        <v>2777</v>
      </c>
      <c r="I62" s="59" t="s">
        <v>2777</v>
      </c>
      <c r="J62" s="59" t="s">
        <v>2777</v>
      </c>
      <c r="K62" s="59" t="s">
        <v>2777</v>
      </c>
      <c r="L62" s="59" t="s">
        <v>2777</v>
      </c>
      <c r="M62" s="59" t="s">
        <v>2777</v>
      </c>
      <c r="N62" s="59" t="s">
        <v>2777</v>
      </c>
      <c r="O62" s="59" t="s">
        <v>2777</v>
      </c>
      <c r="P62" s="59" t="s">
        <v>2777</v>
      </c>
      <c r="Q62" s="59" t="s">
        <v>2777</v>
      </c>
      <c r="R62" s="59" t="s">
        <v>2777</v>
      </c>
      <c r="S62" s="59" t="s">
        <v>2777</v>
      </c>
      <c r="T62" s="59" t="s">
        <v>2142</v>
      </c>
      <c r="U62" s="59" t="s">
        <v>2142</v>
      </c>
    </row>
    <row r="63" spans="1:21" x14ac:dyDescent="0.25">
      <c r="A63" s="58">
        <v>405043</v>
      </c>
      <c r="B63" s="58" t="str">
        <f t="shared" si="0"/>
        <v xml:space="preserve"> MS (Met Standards)</v>
      </c>
      <c r="C63" s="58" t="s">
        <v>0</v>
      </c>
      <c r="D63" s="58" t="s">
        <v>827</v>
      </c>
      <c r="E63" s="58" t="s">
        <v>2780</v>
      </c>
      <c r="F63" s="58" t="s">
        <v>2183</v>
      </c>
      <c r="G63" s="58" t="s">
        <v>2781</v>
      </c>
      <c r="H63" s="59" t="s">
        <v>2777</v>
      </c>
      <c r="I63" s="59" t="s">
        <v>2777</v>
      </c>
      <c r="J63" s="59" t="s">
        <v>2777</v>
      </c>
      <c r="K63" s="59" t="s">
        <v>2777</v>
      </c>
      <c r="L63" s="59" t="s">
        <v>2777</v>
      </c>
      <c r="M63" s="59" t="s">
        <v>2777</v>
      </c>
      <c r="N63" s="59" t="s">
        <v>2777</v>
      </c>
      <c r="O63" s="59" t="s">
        <v>2777</v>
      </c>
      <c r="P63" s="59" t="s">
        <v>2777</v>
      </c>
      <c r="Q63" s="59" t="s">
        <v>2777</v>
      </c>
      <c r="R63" s="59" t="s">
        <v>2777</v>
      </c>
      <c r="S63" s="59" t="s">
        <v>2777</v>
      </c>
      <c r="T63" s="59" t="s">
        <v>2777</v>
      </c>
      <c r="U63" s="59" t="s">
        <v>2777</v>
      </c>
    </row>
    <row r="64" spans="1:21" x14ac:dyDescent="0.25">
      <c r="A64" s="58">
        <v>405044</v>
      </c>
      <c r="B64" s="58" t="str">
        <f t="shared" si="0"/>
        <v xml:space="preserve"> MS (Met Standards)</v>
      </c>
      <c r="C64" s="58" t="s">
        <v>0</v>
      </c>
      <c r="D64" s="58" t="s">
        <v>828</v>
      </c>
      <c r="E64" s="58" t="s">
        <v>2780</v>
      </c>
      <c r="F64" s="58" t="s">
        <v>2183</v>
      </c>
      <c r="G64" s="58" t="s">
        <v>2781</v>
      </c>
      <c r="H64" s="59" t="s">
        <v>2777</v>
      </c>
      <c r="I64" s="59" t="s">
        <v>2777</v>
      </c>
      <c r="J64" s="59" t="s">
        <v>2777</v>
      </c>
      <c r="K64" s="59" t="s">
        <v>2777</v>
      </c>
      <c r="L64" s="59" t="s">
        <v>2777</v>
      </c>
      <c r="M64" s="59" t="s">
        <v>2777</v>
      </c>
      <c r="N64" s="59" t="s">
        <v>2777</v>
      </c>
      <c r="O64" s="59" t="s">
        <v>2777</v>
      </c>
      <c r="P64" s="59" t="s">
        <v>2777</v>
      </c>
      <c r="Q64" s="59" t="s">
        <v>2777</v>
      </c>
      <c r="R64" s="59" t="s">
        <v>2777</v>
      </c>
      <c r="S64" s="59" t="s">
        <v>2777</v>
      </c>
      <c r="T64" s="59" t="s">
        <v>2777</v>
      </c>
      <c r="U64" s="59" t="s">
        <v>2777</v>
      </c>
    </row>
    <row r="65" spans="1:21" x14ac:dyDescent="0.25">
      <c r="A65" s="58">
        <v>405045</v>
      </c>
      <c r="B65" s="58" t="str">
        <f t="shared" si="0"/>
        <v>SI_6 (School Improvement Year 6)</v>
      </c>
      <c r="C65" s="58" t="s">
        <v>0</v>
      </c>
      <c r="D65" s="58" t="s">
        <v>829</v>
      </c>
      <c r="E65" s="58" t="s">
        <v>2778</v>
      </c>
      <c r="F65" s="58" t="s">
        <v>2392</v>
      </c>
      <c r="G65" s="58" t="s">
        <v>2779</v>
      </c>
      <c r="H65" s="59" t="s">
        <v>2777</v>
      </c>
      <c r="I65" s="59" t="s">
        <v>2777</v>
      </c>
      <c r="J65" s="59" t="s">
        <v>2777</v>
      </c>
      <c r="K65" s="59" t="s">
        <v>2777</v>
      </c>
      <c r="L65" s="59" t="s">
        <v>2777</v>
      </c>
      <c r="M65" s="59" t="s">
        <v>2777</v>
      </c>
      <c r="N65" s="59" t="s">
        <v>2777</v>
      </c>
      <c r="O65" s="59" t="s">
        <v>2777</v>
      </c>
      <c r="P65" s="59" t="s">
        <v>2777</v>
      </c>
      <c r="Q65" s="59" t="s">
        <v>2777</v>
      </c>
      <c r="R65" s="59" t="s">
        <v>2777</v>
      </c>
      <c r="S65" s="59" t="s">
        <v>2777</v>
      </c>
      <c r="T65" s="59" t="s">
        <v>2142</v>
      </c>
      <c r="U65" s="59" t="s">
        <v>2142</v>
      </c>
    </row>
    <row r="66" spans="1:21" x14ac:dyDescent="0.25">
      <c r="A66" s="58">
        <v>405046</v>
      </c>
      <c r="B66" s="58" t="str">
        <f t="shared" ref="B66:B129" si="1">CONCATENATE(E66," ",F66)</f>
        <v>SI_2 (School Improvement Year 2)</v>
      </c>
      <c r="C66" s="58" t="s">
        <v>0</v>
      </c>
      <c r="D66" s="58" t="s">
        <v>830</v>
      </c>
      <c r="E66" s="58" t="s">
        <v>2796</v>
      </c>
      <c r="F66" s="58" t="s">
        <v>2312</v>
      </c>
      <c r="G66" s="58" t="s">
        <v>2798</v>
      </c>
      <c r="H66" s="59" t="s">
        <v>2777</v>
      </c>
      <c r="I66" s="59" t="s">
        <v>2777</v>
      </c>
      <c r="J66" s="59" t="s">
        <v>2777</v>
      </c>
      <c r="K66" s="59" t="s">
        <v>2777</v>
      </c>
      <c r="L66" s="59" t="s">
        <v>2777</v>
      </c>
      <c r="M66" s="59" t="s">
        <v>2777</v>
      </c>
      <c r="N66" s="59" t="s">
        <v>2777</v>
      </c>
      <c r="O66" s="59" t="s">
        <v>2777</v>
      </c>
      <c r="P66" s="59" t="s">
        <v>2777</v>
      </c>
      <c r="Q66" s="59" t="s">
        <v>2777</v>
      </c>
      <c r="R66" s="59" t="s">
        <v>2142</v>
      </c>
      <c r="S66" s="59" t="s">
        <v>2777</v>
      </c>
      <c r="T66" s="59" t="s">
        <v>2142</v>
      </c>
      <c r="U66" s="59" t="s">
        <v>2142</v>
      </c>
    </row>
    <row r="67" spans="1:21" x14ac:dyDescent="0.25">
      <c r="A67" s="58">
        <v>405047</v>
      </c>
      <c r="B67" s="58" t="str">
        <f t="shared" si="1"/>
        <v xml:space="preserve"> A (Alert)</v>
      </c>
      <c r="C67" s="58" t="s">
        <v>0</v>
      </c>
      <c r="D67" s="58" t="s">
        <v>831</v>
      </c>
      <c r="E67" s="58" t="s">
        <v>2775</v>
      </c>
      <c r="F67" s="58" t="s">
        <v>2095</v>
      </c>
      <c r="G67" s="58" t="s">
        <v>2776</v>
      </c>
      <c r="H67" s="59" t="s">
        <v>2777</v>
      </c>
      <c r="I67" s="59" t="s">
        <v>2777</v>
      </c>
      <c r="J67" s="59" t="s">
        <v>2777</v>
      </c>
      <c r="K67" s="59" t="s">
        <v>2777</v>
      </c>
      <c r="L67" s="59" t="s">
        <v>2777</v>
      </c>
      <c r="M67" s="59" t="s">
        <v>2777</v>
      </c>
      <c r="N67" s="59" t="s">
        <v>2777</v>
      </c>
      <c r="O67" s="59" t="s">
        <v>2777</v>
      </c>
      <c r="P67" s="59" t="s">
        <v>2777</v>
      </c>
      <c r="Q67" s="59" t="s">
        <v>2777</v>
      </c>
      <c r="R67" s="59" t="s">
        <v>2777</v>
      </c>
      <c r="S67" s="59" t="s">
        <v>2777</v>
      </c>
      <c r="T67" s="59" t="s">
        <v>2142</v>
      </c>
      <c r="U67" s="59" t="s">
        <v>2142</v>
      </c>
    </row>
    <row r="68" spans="1:21" x14ac:dyDescent="0.25">
      <c r="A68" s="58">
        <v>405048</v>
      </c>
      <c r="B68" s="58" t="str">
        <f t="shared" si="1"/>
        <v>SI_2 (School Improvement Year 2)</v>
      </c>
      <c r="C68" s="58" t="s">
        <v>0</v>
      </c>
      <c r="D68" s="58" t="s">
        <v>2313</v>
      </c>
      <c r="E68" s="58" t="s">
        <v>2796</v>
      </c>
      <c r="F68" s="58" t="s">
        <v>2312</v>
      </c>
      <c r="G68" s="58" t="s">
        <v>2797</v>
      </c>
      <c r="H68" s="59" t="s">
        <v>2777</v>
      </c>
      <c r="I68" s="59" t="s">
        <v>2777</v>
      </c>
      <c r="J68" s="59" t="s">
        <v>2777</v>
      </c>
      <c r="K68" s="59" t="s">
        <v>2777</v>
      </c>
      <c r="L68" s="59" t="s">
        <v>2142</v>
      </c>
      <c r="M68" s="59" t="s">
        <v>2142</v>
      </c>
      <c r="N68" s="59" t="s">
        <v>2777</v>
      </c>
      <c r="O68" s="59" t="s">
        <v>2777</v>
      </c>
      <c r="P68" s="59" t="s">
        <v>2142</v>
      </c>
      <c r="Q68" s="59" t="s">
        <v>2142</v>
      </c>
      <c r="R68" s="59" t="s">
        <v>2777</v>
      </c>
      <c r="S68" s="59" t="s">
        <v>2142</v>
      </c>
      <c r="T68" s="59" t="s">
        <v>2777</v>
      </c>
      <c r="U68" s="59" t="s">
        <v>2777</v>
      </c>
    </row>
    <row r="69" spans="1:21" x14ac:dyDescent="0.25">
      <c r="A69" s="58">
        <v>405049</v>
      </c>
      <c r="B69" s="58" t="str">
        <f t="shared" si="1"/>
        <v xml:space="preserve"> MS (Met Standards)</v>
      </c>
      <c r="C69" s="58" t="s">
        <v>0</v>
      </c>
      <c r="D69" s="58" t="s">
        <v>832</v>
      </c>
      <c r="E69" s="58" t="s">
        <v>2780</v>
      </c>
      <c r="F69" s="58" t="s">
        <v>2183</v>
      </c>
      <c r="G69" s="58" t="s">
        <v>2781</v>
      </c>
      <c r="H69" s="59" t="s">
        <v>2777</v>
      </c>
      <c r="I69" s="59" t="s">
        <v>2777</v>
      </c>
      <c r="J69" s="59" t="s">
        <v>2777</v>
      </c>
      <c r="K69" s="59" t="s">
        <v>2777</v>
      </c>
      <c r="L69" s="59" t="s">
        <v>2777</v>
      </c>
      <c r="M69" s="59" t="s">
        <v>2777</v>
      </c>
      <c r="N69" s="59" t="s">
        <v>2777</v>
      </c>
      <c r="O69" s="59" t="s">
        <v>2777</v>
      </c>
      <c r="P69" s="59" t="s">
        <v>2777</v>
      </c>
      <c r="Q69" s="59" t="s">
        <v>2777</v>
      </c>
      <c r="R69" s="59" t="s">
        <v>2777</v>
      </c>
      <c r="S69" s="59" t="s">
        <v>2777</v>
      </c>
      <c r="T69" s="59" t="s">
        <v>2777</v>
      </c>
      <c r="U69" s="59" t="s">
        <v>2777</v>
      </c>
    </row>
    <row r="70" spans="1:21" x14ac:dyDescent="0.25">
      <c r="A70" s="58">
        <v>405050</v>
      </c>
      <c r="B70" s="58" t="str">
        <f t="shared" si="1"/>
        <v xml:space="preserve"> MS (Met Standards)</v>
      </c>
      <c r="C70" s="58" t="s">
        <v>0</v>
      </c>
      <c r="D70" s="58" t="s">
        <v>833</v>
      </c>
      <c r="E70" s="58" t="s">
        <v>2780</v>
      </c>
      <c r="F70" s="58" t="s">
        <v>2183</v>
      </c>
      <c r="G70" s="58" t="s">
        <v>2781</v>
      </c>
      <c r="H70" s="59" t="s">
        <v>2777</v>
      </c>
      <c r="I70" s="59" t="s">
        <v>2777</v>
      </c>
      <c r="J70" s="59" t="s">
        <v>2777</v>
      </c>
      <c r="K70" s="59" t="s">
        <v>2777</v>
      </c>
      <c r="L70" s="59" t="s">
        <v>2142</v>
      </c>
      <c r="M70" s="59" t="s">
        <v>2777</v>
      </c>
      <c r="N70" s="59" t="s">
        <v>2777</v>
      </c>
      <c r="O70" s="59" t="s">
        <v>2777</v>
      </c>
      <c r="P70" s="59" t="s">
        <v>2777</v>
      </c>
      <c r="Q70" s="59" t="s">
        <v>2777</v>
      </c>
      <c r="R70" s="59" t="s">
        <v>2142</v>
      </c>
      <c r="S70" s="59" t="s">
        <v>2777</v>
      </c>
      <c r="T70" s="59" t="s">
        <v>2777</v>
      </c>
      <c r="U70" s="59" t="s">
        <v>2777</v>
      </c>
    </row>
    <row r="71" spans="1:21" x14ac:dyDescent="0.25">
      <c r="A71" s="58">
        <v>405051</v>
      </c>
      <c r="B71" s="58" t="str">
        <f t="shared" si="1"/>
        <v xml:space="preserve"> MS (Met Standards)</v>
      </c>
      <c r="C71" s="58" t="s">
        <v>0</v>
      </c>
      <c r="D71" s="58" t="s">
        <v>834</v>
      </c>
      <c r="E71" s="58" t="s">
        <v>2780</v>
      </c>
      <c r="F71" s="58" t="s">
        <v>2183</v>
      </c>
      <c r="G71" s="58" t="s">
        <v>2781</v>
      </c>
      <c r="H71" s="59" t="s">
        <v>2777</v>
      </c>
      <c r="I71" s="59" t="s">
        <v>2777</v>
      </c>
      <c r="J71" s="59" t="s">
        <v>2777</v>
      </c>
      <c r="K71" s="59" t="s">
        <v>2777</v>
      </c>
      <c r="L71" s="59" t="s">
        <v>2777</v>
      </c>
      <c r="M71" s="59" t="s">
        <v>2777</v>
      </c>
      <c r="N71" s="59" t="s">
        <v>2777</v>
      </c>
      <c r="O71" s="59" t="s">
        <v>2777</v>
      </c>
      <c r="P71" s="59" t="s">
        <v>2777</v>
      </c>
      <c r="Q71" s="59" t="s">
        <v>2777</v>
      </c>
      <c r="R71" s="59" t="s">
        <v>2777</v>
      </c>
      <c r="S71" s="59" t="s">
        <v>2777</v>
      </c>
      <c r="T71" s="59" t="s">
        <v>2777</v>
      </c>
      <c r="U71" s="59" t="s">
        <v>2777</v>
      </c>
    </row>
    <row r="72" spans="1:21" x14ac:dyDescent="0.25">
      <c r="A72" s="58">
        <v>405052</v>
      </c>
      <c r="B72" s="58" t="str">
        <f t="shared" si="1"/>
        <v>SI_1 (School Improvement Year 1)</v>
      </c>
      <c r="C72" s="58" t="s">
        <v>0</v>
      </c>
      <c r="D72" s="58" t="s">
        <v>2263</v>
      </c>
      <c r="E72" s="58" t="s">
        <v>2793</v>
      </c>
      <c r="F72" s="58" t="s">
        <v>2260</v>
      </c>
      <c r="G72" s="58" t="s">
        <v>2795</v>
      </c>
      <c r="H72" s="59" t="s">
        <v>2777</v>
      </c>
      <c r="I72" s="59" t="s">
        <v>2777</v>
      </c>
      <c r="J72" s="59" t="s">
        <v>2777</v>
      </c>
      <c r="K72" s="59" t="s">
        <v>2777</v>
      </c>
      <c r="L72" s="59" t="s">
        <v>2142</v>
      </c>
      <c r="M72" s="59" t="s">
        <v>2142</v>
      </c>
      <c r="N72" s="59" t="s">
        <v>2777</v>
      </c>
      <c r="O72" s="59" t="s">
        <v>2777</v>
      </c>
      <c r="P72" s="59" t="s">
        <v>2142</v>
      </c>
      <c r="Q72" s="59" t="s">
        <v>2777</v>
      </c>
      <c r="R72" s="59" t="s">
        <v>2777</v>
      </c>
      <c r="S72" s="59" t="s">
        <v>2142</v>
      </c>
      <c r="T72" s="59" t="s">
        <v>2777</v>
      </c>
      <c r="U72" s="59" t="s">
        <v>2777</v>
      </c>
    </row>
    <row r="73" spans="1:21" x14ac:dyDescent="0.25">
      <c r="A73" s="58">
        <v>406046</v>
      </c>
      <c r="B73" s="58" t="str">
        <f t="shared" si="1"/>
        <v>SI_M (School Improvement - Met Standards)</v>
      </c>
      <c r="C73" s="58" t="s">
        <v>224</v>
      </c>
      <c r="D73" s="58" t="s">
        <v>348</v>
      </c>
      <c r="E73" s="58" t="s">
        <v>2782</v>
      </c>
      <c r="F73" s="58" t="s">
        <v>2436</v>
      </c>
      <c r="G73" s="58" t="s">
        <v>2799</v>
      </c>
      <c r="H73" s="59" t="s">
        <v>2777</v>
      </c>
      <c r="I73" s="59" t="s">
        <v>2777</v>
      </c>
      <c r="J73" s="59" t="s">
        <v>2777</v>
      </c>
      <c r="K73" s="59" t="s">
        <v>2777</v>
      </c>
      <c r="L73" s="59" t="s">
        <v>2777</v>
      </c>
      <c r="M73" s="59" t="s">
        <v>2142</v>
      </c>
      <c r="N73" s="59" t="s">
        <v>2777</v>
      </c>
      <c r="O73" s="59" t="s">
        <v>2777</v>
      </c>
      <c r="P73" s="59" t="s">
        <v>2777</v>
      </c>
      <c r="Q73" s="59" t="s">
        <v>2777</v>
      </c>
      <c r="R73" s="59" t="s">
        <v>2777</v>
      </c>
      <c r="S73" s="59" t="s">
        <v>2142</v>
      </c>
      <c r="T73" s="59" t="s">
        <v>2777</v>
      </c>
      <c r="U73" s="59" t="s">
        <v>2777</v>
      </c>
    </row>
    <row r="74" spans="1:21" x14ac:dyDescent="0.25">
      <c r="A74" s="58">
        <v>406047</v>
      </c>
      <c r="B74" s="58" t="str">
        <f t="shared" si="1"/>
        <v>SI_M (School Improvement - Met Standards)</v>
      </c>
      <c r="C74" s="58" t="s">
        <v>224</v>
      </c>
      <c r="D74" s="58" t="s">
        <v>347</v>
      </c>
      <c r="E74" s="58" t="s">
        <v>2782</v>
      </c>
      <c r="F74" s="58" t="s">
        <v>2436</v>
      </c>
      <c r="G74" s="58" t="s">
        <v>2799</v>
      </c>
      <c r="H74" s="59" t="s">
        <v>2777</v>
      </c>
      <c r="I74" s="59" t="s">
        <v>2777</v>
      </c>
      <c r="J74" s="59" t="s">
        <v>2777</v>
      </c>
      <c r="K74" s="59" t="s">
        <v>2777</v>
      </c>
      <c r="L74" s="59" t="s">
        <v>2777</v>
      </c>
      <c r="M74" s="59" t="s">
        <v>2142</v>
      </c>
      <c r="N74" s="59" t="s">
        <v>2777</v>
      </c>
      <c r="O74" s="59" t="s">
        <v>2777</v>
      </c>
      <c r="P74" s="59" t="s">
        <v>2777</v>
      </c>
      <c r="Q74" s="59" t="s">
        <v>2777</v>
      </c>
      <c r="R74" s="59" t="s">
        <v>2777</v>
      </c>
      <c r="S74" s="59" t="s">
        <v>2142</v>
      </c>
      <c r="T74" s="59" t="s">
        <v>2777</v>
      </c>
      <c r="U74" s="59" t="s">
        <v>2777</v>
      </c>
    </row>
    <row r="75" spans="1:21" x14ac:dyDescent="0.25">
      <c r="A75" s="58">
        <v>406048</v>
      </c>
      <c r="B75" s="58" t="str">
        <f t="shared" si="1"/>
        <v>SI_M (School Improvement - Met Standards)</v>
      </c>
      <c r="C75" s="58" t="s">
        <v>224</v>
      </c>
      <c r="D75" s="58" t="s">
        <v>2438</v>
      </c>
      <c r="E75" s="58" t="s">
        <v>2782</v>
      </c>
      <c r="F75" s="58" t="s">
        <v>2436</v>
      </c>
      <c r="G75" s="58" t="s">
        <v>2799</v>
      </c>
      <c r="H75" s="59" t="s">
        <v>2777</v>
      </c>
      <c r="I75" s="59" t="s">
        <v>2777</v>
      </c>
      <c r="J75" s="59" t="s">
        <v>2777</v>
      </c>
      <c r="K75" s="59" t="s">
        <v>2777</v>
      </c>
      <c r="L75" s="59" t="s">
        <v>2777</v>
      </c>
      <c r="M75" s="59" t="s">
        <v>2142</v>
      </c>
      <c r="N75" s="59" t="s">
        <v>2777</v>
      </c>
      <c r="O75" s="59" t="s">
        <v>2777</v>
      </c>
      <c r="P75" s="59" t="s">
        <v>2777</v>
      </c>
      <c r="Q75" s="59" t="s">
        <v>2777</v>
      </c>
      <c r="R75" s="59" t="s">
        <v>2777</v>
      </c>
      <c r="S75" s="59" t="s">
        <v>2142</v>
      </c>
      <c r="T75" s="59" t="s">
        <v>2777</v>
      </c>
      <c r="U75" s="59" t="s">
        <v>2777</v>
      </c>
    </row>
    <row r="76" spans="1:21" x14ac:dyDescent="0.25">
      <c r="A76" s="58">
        <v>406049</v>
      </c>
      <c r="B76" s="58" t="str">
        <f t="shared" si="1"/>
        <v>SI_7 (School Improvement Year 7)</v>
      </c>
      <c r="C76" s="58" t="s">
        <v>224</v>
      </c>
      <c r="D76" s="58" t="s">
        <v>856</v>
      </c>
      <c r="E76" s="58" t="s">
        <v>2790</v>
      </c>
      <c r="F76" s="58" t="s">
        <v>2405</v>
      </c>
      <c r="G76" s="58" t="s">
        <v>2791</v>
      </c>
      <c r="H76" s="59" t="s">
        <v>2142</v>
      </c>
      <c r="I76" s="59" t="s">
        <v>2777</v>
      </c>
      <c r="J76" s="59" t="s">
        <v>2777</v>
      </c>
      <c r="K76" s="59" t="s">
        <v>2777</v>
      </c>
      <c r="L76" s="59" t="s">
        <v>2142</v>
      </c>
      <c r="M76" s="59" t="s">
        <v>2142</v>
      </c>
      <c r="N76" s="59" t="s">
        <v>2777</v>
      </c>
      <c r="O76" s="59" t="s">
        <v>2777</v>
      </c>
      <c r="P76" s="59" t="s">
        <v>2142</v>
      </c>
      <c r="Q76" s="59" t="s">
        <v>2142</v>
      </c>
      <c r="R76" s="59" t="s">
        <v>2142</v>
      </c>
      <c r="S76" s="59" t="s">
        <v>2142</v>
      </c>
      <c r="T76" s="59" t="s">
        <v>2142</v>
      </c>
      <c r="U76" s="59" t="s">
        <v>2142</v>
      </c>
    </row>
    <row r="77" spans="1:21" x14ac:dyDescent="0.25">
      <c r="A77" s="58">
        <v>406050</v>
      </c>
      <c r="B77" s="58" t="str">
        <f t="shared" si="1"/>
        <v>SI_2 (School Improvement Year 2)</v>
      </c>
      <c r="C77" s="58" t="s">
        <v>224</v>
      </c>
      <c r="D77" s="58" t="s">
        <v>2314</v>
      </c>
      <c r="E77" s="58" t="s">
        <v>2796</v>
      </c>
      <c r="F77" s="58" t="s">
        <v>2312</v>
      </c>
      <c r="G77" s="58" t="s">
        <v>2798</v>
      </c>
      <c r="H77" s="59" t="s">
        <v>2777</v>
      </c>
      <c r="I77" s="59" t="s">
        <v>2777</v>
      </c>
      <c r="J77" s="59" t="s">
        <v>2777</v>
      </c>
      <c r="K77" s="59" t="s">
        <v>2777</v>
      </c>
      <c r="L77" s="59" t="s">
        <v>2777</v>
      </c>
      <c r="M77" s="59" t="s">
        <v>2777</v>
      </c>
      <c r="N77" s="59" t="s">
        <v>2777</v>
      </c>
      <c r="O77" s="59" t="s">
        <v>2777</v>
      </c>
      <c r="P77" s="59" t="s">
        <v>2142</v>
      </c>
      <c r="Q77" s="59" t="s">
        <v>2777</v>
      </c>
      <c r="R77" s="59" t="s">
        <v>2777</v>
      </c>
      <c r="S77" s="59" t="s">
        <v>2777</v>
      </c>
      <c r="T77" s="59" t="s">
        <v>2777</v>
      </c>
      <c r="U77" s="59" t="s">
        <v>2777</v>
      </c>
    </row>
    <row r="78" spans="1:21" x14ac:dyDescent="0.25">
      <c r="A78" s="58">
        <v>407025</v>
      </c>
      <c r="B78" s="58" t="str">
        <f t="shared" si="1"/>
        <v xml:space="preserve"> MS (Met Standards)</v>
      </c>
      <c r="C78" s="58" t="s">
        <v>201</v>
      </c>
      <c r="D78" s="58" t="s">
        <v>761</v>
      </c>
      <c r="E78" s="58" t="s">
        <v>2780</v>
      </c>
      <c r="F78" s="58" t="s">
        <v>2183</v>
      </c>
      <c r="G78" s="58" t="s">
        <v>2781</v>
      </c>
      <c r="H78" s="59" t="s">
        <v>2777</v>
      </c>
      <c r="I78" s="59" t="s">
        <v>2777</v>
      </c>
      <c r="J78" s="59" t="s">
        <v>2777</v>
      </c>
      <c r="K78" s="59" t="s">
        <v>2777</v>
      </c>
      <c r="L78" s="59" t="s">
        <v>2777</v>
      </c>
      <c r="M78" s="59" t="s">
        <v>2777</v>
      </c>
      <c r="N78" s="59" t="s">
        <v>2777</v>
      </c>
      <c r="O78" s="59" t="s">
        <v>2777</v>
      </c>
      <c r="P78" s="59" t="s">
        <v>2777</v>
      </c>
      <c r="Q78" s="59" t="s">
        <v>2777</v>
      </c>
      <c r="R78" s="59" t="s">
        <v>2777</v>
      </c>
      <c r="S78" s="59" t="s">
        <v>2777</v>
      </c>
      <c r="T78" s="59" t="s">
        <v>2777</v>
      </c>
      <c r="U78" s="59" t="s">
        <v>2777</v>
      </c>
    </row>
    <row r="79" spans="1:21" x14ac:dyDescent="0.25">
      <c r="A79" s="58">
        <v>407026</v>
      </c>
      <c r="B79" s="58" t="str">
        <f t="shared" si="1"/>
        <v xml:space="preserve"> MS (Met Standards)</v>
      </c>
      <c r="C79" s="58" t="s">
        <v>201</v>
      </c>
      <c r="D79" s="58" t="s">
        <v>762</v>
      </c>
      <c r="E79" s="58" t="s">
        <v>2780</v>
      </c>
      <c r="F79" s="58" t="s">
        <v>2183</v>
      </c>
      <c r="G79" s="58" t="s">
        <v>2781</v>
      </c>
      <c r="H79" s="59" t="s">
        <v>2777</v>
      </c>
      <c r="I79" s="59" t="s">
        <v>2777</v>
      </c>
      <c r="J79" s="59" t="s">
        <v>2777</v>
      </c>
      <c r="K79" s="59" t="s">
        <v>2777</v>
      </c>
      <c r="L79" s="59" t="s">
        <v>2777</v>
      </c>
      <c r="M79" s="59" t="s">
        <v>2777</v>
      </c>
      <c r="N79" s="59" t="s">
        <v>2777</v>
      </c>
      <c r="O79" s="59" t="s">
        <v>2777</v>
      </c>
      <c r="P79" s="59" t="s">
        <v>2777</v>
      </c>
      <c r="Q79" s="59" t="s">
        <v>2777</v>
      </c>
      <c r="R79" s="59" t="s">
        <v>2777</v>
      </c>
      <c r="S79" s="59" t="s">
        <v>2777</v>
      </c>
      <c r="T79" s="59" t="s">
        <v>2777</v>
      </c>
      <c r="U79" s="59" t="s">
        <v>2777</v>
      </c>
    </row>
    <row r="80" spans="1:21" x14ac:dyDescent="0.25">
      <c r="A80" s="58">
        <v>407027</v>
      </c>
      <c r="B80" s="58" t="str">
        <f t="shared" si="1"/>
        <v xml:space="preserve"> A (Alert)</v>
      </c>
      <c r="C80" s="58" t="s">
        <v>201</v>
      </c>
      <c r="D80" s="58" t="s">
        <v>2099</v>
      </c>
      <c r="E80" s="58" t="s">
        <v>2775</v>
      </c>
      <c r="F80" s="58" t="s">
        <v>2095</v>
      </c>
      <c r="G80" s="58" t="s">
        <v>2776</v>
      </c>
      <c r="H80" s="59" t="s">
        <v>2142</v>
      </c>
      <c r="I80" s="59" t="s">
        <v>2777</v>
      </c>
      <c r="J80" s="59" t="s">
        <v>2777</v>
      </c>
      <c r="K80" s="59" t="s">
        <v>2777</v>
      </c>
      <c r="L80" s="59" t="s">
        <v>2777</v>
      </c>
      <c r="M80" s="59" t="s">
        <v>2777</v>
      </c>
      <c r="N80" s="59" t="s">
        <v>2142</v>
      </c>
      <c r="O80" s="59" t="s">
        <v>2777</v>
      </c>
      <c r="P80" s="59" t="s">
        <v>2777</v>
      </c>
      <c r="Q80" s="59" t="s">
        <v>2777</v>
      </c>
      <c r="R80" s="59" t="s">
        <v>2777</v>
      </c>
      <c r="S80" s="59" t="s">
        <v>2777</v>
      </c>
      <c r="T80" s="59" t="s">
        <v>2777</v>
      </c>
      <c r="U80" s="59" t="s">
        <v>2777</v>
      </c>
    </row>
    <row r="81" spans="1:21" x14ac:dyDescent="0.25">
      <c r="A81" s="58">
        <v>407028</v>
      </c>
      <c r="B81" s="58" t="str">
        <f t="shared" si="1"/>
        <v xml:space="preserve"> MS (Met Standards)</v>
      </c>
      <c r="C81" s="58" t="s">
        <v>201</v>
      </c>
      <c r="D81" s="58" t="s">
        <v>763</v>
      </c>
      <c r="E81" s="58" t="s">
        <v>2780</v>
      </c>
      <c r="F81" s="58" t="s">
        <v>2183</v>
      </c>
      <c r="G81" s="58" t="s">
        <v>2781</v>
      </c>
      <c r="H81" s="59" t="s">
        <v>2777</v>
      </c>
      <c r="I81" s="59" t="s">
        <v>2777</v>
      </c>
      <c r="J81" s="59" t="s">
        <v>2777</v>
      </c>
      <c r="K81" s="59" t="s">
        <v>2777</v>
      </c>
      <c r="L81" s="59" t="s">
        <v>2777</v>
      </c>
      <c r="M81" s="59" t="s">
        <v>2777</v>
      </c>
      <c r="N81" s="59" t="s">
        <v>2777</v>
      </c>
      <c r="O81" s="59" t="s">
        <v>2777</v>
      </c>
      <c r="P81" s="59" t="s">
        <v>2777</v>
      </c>
      <c r="Q81" s="59" t="s">
        <v>2777</v>
      </c>
      <c r="R81" s="59" t="s">
        <v>2777</v>
      </c>
      <c r="S81" s="59" t="s">
        <v>2777</v>
      </c>
      <c r="T81" s="59" t="s">
        <v>2777</v>
      </c>
      <c r="U81" s="59" t="s">
        <v>2777</v>
      </c>
    </row>
    <row r="82" spans="1:21" x14ac:dyDescent="0.25">
      <c r="A82" s="58">
        <v>440701</v>
      </c>
      <c r="B82" s="58" t="str">
        <f t="shared" si="1"/>
        <v xml:space="preserve"> MS (Met Standards)</v>
      </c>
      <c r="C82" s="58" t="s">
        <v>29</v>
      </c>
      <c r="D82" s="58" t="s">
        <v>29</v>
      </c>
      <c r="E82" s="58" t="s">
        <v>2780</v>
      </c>
      <c r="F82" s="58" t="s">
        <v>2183</v>
      </c>
      <c r="G82" s="58" t="s">
        <v>2781</v>
      </c>
      <c r="H82" s="59" t="s">
        <v>2777</v>
      </c>
      <c r="I82" s="59" t="s">
        <v>2777</v>
      </c>
      <c r="J82" s="59" t="s">
        <v>2777</v>
      </c>
      <c r="K82" s="59" t="s">
        <v>2777</v>
      </c>
      <c r="L82" s="59" t="s">
        <v>2777</v>
      </c>
      <c r="M82" s="59" t="s">
        <v>2777</v>
      </c>
      <c r="N82" s="59" t="s">
        <v>2777</v>
      </c>
      <c r="O82" s="59" t="s">
        <v>2777</v>
      </c>
      <c r="P82" s="59" t="s">
        <v>2777</v>
      </c>
      <c r="Q82" s="59" t="s">
        <v>2777</v>
      </c>
      <c r="R82" s="59" t="s">
        <v>2777</v>
      </c>
      <c r="S82" s="59" t="s">
        <v>2777</v>
      </c>
      <c r="T82" s="59" t="s">
        <v>2777</v>
      </c>
      <c r="U82" s="59" t="s">
        <v>2777</v>
      </c>
    </row>
    <row r="83" spans="1:21" x14ac:dyDescent="0.25">
      <c r="A83" s="58">
        <v>440703</v>
      </c>
      <c r="B83" s="58" t="str">
        <f t="shared" si="1"/>
        <v xml:space="preserve"> MS (Met Standards)</v>
      </c>
      <c r="C83" s="58" t="s">
        <v>29</v>
      </c>
      <c r="D83" s="58" t="s">
        <v>2191</v>
      </c>
      <c r="E83" s="58" t="s">
        <v>2780</v>
      </c>
      <c r="F83" s="58" t="s">
        <v>2183</v>
      </c>
      <c r="G83" s="58" t="s">
        <v>2781</v>
      </c>
      <c r="H83" s="59" t="s">
        <v>2777</v>
      </c>
      <c r="I83" s="59" t="s">
        <v>2777</v>
      </c>
      <c r="J83" s="59" t="s">
        <v>2777</v>
      </c>
      <c r="K83" s="59" t="s">
        <v>2777</v>
      </c>
      <c r="L83" s="59" t="s">
        <v>2777</v>
      </c>
      <c r="M83" s="59" t="s">
        <v>2777</v>
      </c>
      <c r="N83" s="59" t="s">
        <v>2777</v>
      </c>
      <c r="O83" s="59" t="s">
        <v>2777</v>
      </c>
      <c r="P83" s="59" t="s">
        <v>2777</v>
      </c>
      <c r="Q83" s="59" t="s">
        <v>2777</v>
      </c>
      <c r="R83" s="59" t="s">
        <v>2777</v>
      </c>
      <c r="S83" s="59" t="s">
        <v>2777</v>
      </c>
      <c r="T83" s="59" t="s">
        <v>2777</v>
      </c>
      <c r="U83" s="59" t="s">
        <v>2777</v>
      </c>
    </row>
    <row r="84" spans="1:21" x14ac:dyDescent="0.25">
      <c r="A84" s="58">
        <v>501001</v>
      </c>
      <c r="B84" s="58" t="str">
        <f t="shared" si="1"/>
        <v xml:space="preserve"> MS (Met Standards)</v>
      </c>
      <c r="C84" s="58" t="s">
        <v>11</v>
      </c>
      <c r="D84" s="58" t="s">
        <v>264</v>
      </c>
      <c r="E84" s="58" t="s">
        <v>2780</v>
      </c>
      <c r="F84" s="58" t="s">
        <v>2183</v>
      </c>
      <c r="G84" s="58" t="s">
        <v>2781</v>
      </c>
      <c r="H84" s="59" t="s">
        <v>2777</v>
      </c>
      <c r="I84" s="59" t="s">
        <v>2777</v>
      </c>
      <c r="J84" s="59" t="s">
        <v>2777</v>
      </c>
      <c r="K84" s="59" t="s">
        <v>2777</v>
      </c>
      <c r="L84" s="59" t="s">
        <v>2777</v>
      </c>
      <c r="M84" s="59" t="s">
        <v>2777</v>
      </c>
      <c r="N84" s="59" t="s">
        <v>2777</v>
      </c>
      <c r="O84" s="59" t="s">
        <v>2777</v>
      </c>
      <c r="P84" s="59" t="s">
        <v>2777</v>
      </c>
      <c r="Q84" s="59" t="s">
        <v>2777</v>
      </c>
      <c r="R84" s="59" t="s">
        <v>2777</v>
      </c>
      <c r="S84" s="59" t="s">
        <v>2777</v>
      </c>
      <c r="T84" s="59" t="s">
        <v>2777</v>
      </c>
      <c r="U84" s="59" t="s">
        <v>2777</v>
      </c>
    </row>
    <row r="85" spans="1:21" x14ac:dyDescent="0.25">
      <c r="A85" s="58">
        <v>501002</v>
      </c>
      <c r="B85" s="58" t="str">
        <f t="shared" si="1"/>
        <v xml:space="preserve"> A (Alert)</v>
      </c>
      <c r="C85" s="58" t="s">
        <v>11</v>
      </c>
      <c r="D85" s="58" t="s">
        <v>2100</v>
      </c>
      <c r="E85" s="58" t="s">
        <v>2775</v>
      </c>
      <c r="F85" s="58" t="s">
        <v>2095</v>
      </c>
      <c r="G85" s="58" t="s">
        <v>2776</v>
      </c>
      <c r="H85" s="59" t="s">
        <v>2777</v>
      </c>
      <c r="I85" s="59" t="s">
        <v>2777</v>
      </c>
      <c r="J85" s="59" t="s">
        <v>2777</v>
      </c>
      <c r="K85" s="59" t="s">
        <v>2777</v>
      </c>
      <c r="L85" s="59" t="s">
        <v>2777</v>
      </c>
      <c r="M85" s="59" t="s">
        <v>2777</v>
      </c>
      <c r="N85" s="59" t="s">
        <v>2777</v>
      </c>
      <c r="O85" s="59" t="s">
        <v>2777</v>
      </c>
      <c r="P85" s="59" t="s">
        <v>2142</v>
      </c>
      <c r="Q85" s="59" t="s">
        <v>2777</v>
      </c>
      <c r="R85" s="59" t="s">
        <v>2777</v>
      </c>
      <c r="S85" s="59" t="s">
        <v>2777</v>
      </c>
      <c r="T85" s="59" t="s">
        <v>2777</v>
      </c>
      <c r="U85" s="59" t="s">
        <v>2777</v>
      </c>
    </row>
    <row r="86" spans="1:21" x14ac:dyDescent="0.25">
      <c r="A86" s="58">
        <v>502006</v>
      </c>
      <c r="B86" s="58" t="str">
        <f t="shared" si="1"/>
        <v xml:space="preserve"> MS (Met Standards)</v>
      </c>
      <c r="C86" s="58" t="s">
        <v>32</v>
      </c>
      <c r="D86" s="58" t="s">
        <v>312</v>
      </c>
      <c r="E86" s="58" t="s">
        <v>2780</v>
      </c>
      <c r="F86" s="58" t="s">
        <v>2183</v>
      </c>
      <c r="G86" s="58" t="s">
        <v>2781</v>
      </c>
      <c r="H86" s="59" t="s">
        <v>2777</v>
      </c>
      <c r="I86" s="59" t="s">
        <v>2777</v>
      </c>
      <c r="J86" s="59" t="s">
        <v>2777</v>
      </c>
      <c r="K86" s="59" t="s">
        <v>2777</v>
      </c>
      <c r="L86" s="59" t="s">
        <v>2777</v>
      </c>
      <c r="M86" s="59" t="s">
        <v>2777</v>
      </c>
      <c r="N86" s="59" t="s">
        <v>2777</v>
      </c>
      <c r="O86" s="59" t="s">
        <v>2777</v>
      </c>
      <c r="P86" s="59" t="s">
        <v>2777</v>
      </c>
      <c r="Q86" s="59" t="s">
        <v>2777</v>
      </c>
      <c r="R86" s="59" t="s">
        <v>2777</v>
      </c>
      <c r="S86" s="59" t="s">
        <v>2777</v>
      </c>
      <c r="T86" s="59" t="s">
        <v>2777</v>
      </c>
      <c r="U86" s="59" t="s">
        <v>2777</v>
      </c>
    </row>
    <row r="87" spans="1:21" x14ac:dyDescent="0.25">
      <c r="A87" s="58">
        <v>502007</v>
      </c>
      <c r="B87" s="58" t="str">
        <f t="shared" si="1"/>
        <v xml:space="preserve"> MS (Met Standards)</v>
      </c>
      <c r="C87" s="58" t="s">
        <v>32</v>
      </c>
      <c r="D87" s="58" t="s">
        <v>2192</v>
      </c>
      <c r="E87" s="58" t="s">
        <v>2780</v>
      </c>
      <c r="F87" s="58" t="s">
        <v>2183</v>
      </c>
      <c r="G87" s="58" t="s">
        <v>2781</v>
      </c>
      <c r="H87" s="59" t="s">
        <v>2777</v>
      </c>
      <c r="I87" s="59" t="s">
        <v>2777</v>
      </c>
      <c r="J87" s="59" t="s">
        <v>2777</v>
      </c>
      <c r="K87" s="59" t="s">
        <v>2777</v>
      </c>
      <c r="L87" s="59" t="s">
        <v>2777</v>
      </c>
      <c r="M87" s="59" t="s">
        <v>2777</v>
      </c>
      <c r="N87" s="59" t="s">
        <v>2777</v>
      </c>
      <c r="O87" s="59" t="s">
        <v>2777</v>
      </c>
      <c r="P87" s="59" t="s">
        <v>2777</v>
      </c>
      <c r="Q87" s="59" t="s">
        <v>2777</v>
      </c>
      <c r="R87" s="59" t="s">
        <v>2777</v>
      </c>
      <c r="S87" s="59" t="s">
        <v>2777</v>
      </c>
      <c r="T87" s="59" t="s">
        <v>2777</v>
      </c>
      <c r="U87" s="59" t="s">
        <v>2777</v>
      </c>
    </row>
    <row r="88" spans="1:21" x14ac:dyDescent="0.25">
      <c r="A88" s="58">
        <v>502008</v>
      </c>
      <c r="B88" s="58" t="str">
        <f t="shared" si="1"/>
        <v xml:space="preserve"> MS (Met Standards)</v>
      </c>
      <c r="C88" s="58" t="s">
        <v>32</v>
      </c>
      <c r="D88" s="58" t="s">
        <v>313</v>
      </c>
      <c r="E88" s="58" t="s">
        <v>2780</v>
      </c>
      <c r="F88" s="58" t="s">
        <v>2183</v>
      </c>
      <c r="G88" s="58" t="s">
        <v>2781</v>
      </c>
      <c r="H88" s="59" t="s">
        <v>2777</v>
      </c>
      <c r="I88" s="59" t="s">
        <v>2777</v>
      </c>
      <c r="J88" s="59" t="s">
        <v>2777</v>
      </c>
      <c r="K88" s="59" t="s">
        <v>2777</v>
      </c>
      <c r="L88" s="59" t="s">
        <v>2777</v>
      </c>
      <c r="M88" s="59" t="s">
        <v>2777</v>
      </c>
      <c r="N88" s="59" t="s">
        <v>2777</v>
      </c>
      <c r="O88" s="59" t="s">
        <v>2777</v>
      </c>
      <c r="P88" s="59" t="s">
        <v>2777</v>
      </c>
      <c r="Q88" s="59" t="s">
        <v>2777</v>
      </c>
      <c r="R88" s="59" t="s">
        <v>2777</v>
      </c>
      <c r="S88" s="59" t="s">
        <v>2777</v>
      </c>
      <c r="T88" s="59" t="s">
        <v>2777</v>
      </c>
      <c r="U88" s="59" t="s">
        <v>2777</v>
      </c>
    </row>
    <row r="89" spans="1:21" x14ac:dyDescent="0.25">
      <c r="A89" s="58">
        <v>503011</v>
      </c>
      <c r="B89" s="58" t="str">
        <f t="shared" si="1"/>
        <v xml:space="preserve"> MS (Met Standards)</v>
      </c>
      <c r="C89" s="58" t="s">
        <v>118</v>
      </c>
      <c r="D89" s="58" t="s">
        <v>538</v>
      </c>
      <c r="E89" s="58" t="s">
        <v>2780</v>
      </c>
      <c r="F89" s="58" t="s">
        <v>2183</v>
      </c>
      <c r="G89" s="58" t="s">
        <v>2781</v>
      </c>
      <c r="H89" s="59" t="s">
        <v>2777</v>
      </c>
      <c r="I89" s="59" t="s">
        <v>2777</v>
      </c>
      <c r="J89" s="59" t="s">
        <v>2777</v>
      </c>
      <c r="K89" s="59" t="s">
        <v>2777</v>
      </c>
      <c r="L89" s="59" t="s">
        <v>2777</v>
      </c>
      <c r="M89" s="59" t="s">
        <v>2777</v>
      </c>
      <c r="N89" s="59" t="s">
        <v>2777</v>
      </c>
      <c r="O89" s="59" t="s">
        <v>2777</v>
      </c>
      <c r="P89" s="59" t="s">
        <v>2777</v>
      </c>
      <c r="Q89" s="59" t="s">
        <v>2777</v>
      </c>
      <c r="R89" s="59" t="s">
        <v>2777</v>
      </c>
      <c r="S89" s="59" t="s">
        <v>2777</v>
      </c>
      <c r="T89" s="59" t="s">
        <v>2777</v>
      </c>
      <c r="U89" s="59" t="s">
        <v>2777</v>
      </c>
    </row>
    <row r="90" spans="1:21" x14ac:dyDescent="0.25">
      <c r="A90" s="58">
        <v>503012</v>
      </c>
      <c r="B90" s="58" t="str">
        <f t="shared" si="1"/>
        <v xml:space="preserve"> MS (Met Standards)</v>
      </c>
      <c r="C90" s="58" t="s">
        <v>118</v>
      </c>
      <c r="D90" s="58" t="s">
        <v>539</v>
      </c>
      <c r="E90" s="58" t="s">
        <v>2780</v>
      </c>
      <c r="F90" s="58" t="s">
        <v>2183</v>
      </c>
      <c r="G90" s="58" t="s">
        <v>2781</v>
      </c>
      <c r="H90" s="59" t="s">
        <v>2777</v>
      </c>
      <c r="I90" s="59" t="s">
        <v>2777</v>
      </c>
      <c r="J90" s="59" t="s">
        <v>2777</v>
      </c>
      <c r="K90" s="59" t="s">
        <v>2777</v>
      </c>
      <c r="L90" s="59" t="s">
        <v>2777</v>
      </c>
      <c r="M90" s="59" t="s">
        <v>2777</v>
      </c>
      <c r="N90" s="59" t="s">
        <v>2777</v>
      </c>
      <c r="O90" s="59" t="s">
        <v>2777</v>
      </c>
      <c r="P90" s="59" t="s">
        <v>2777</v>
      </c>
      <c r="Q90" s="59" t="s">
        <v>2777</v>
      </c>
      <c r="R90" s="59" t="s">
        <v>2777</v>
      </c>
      <c r="S90" s="59" t="s">
        <v>2777</v>
      </c>
      <c r="T90" s="59" t="s">
        <v>2777</v>
      </c>
      <c r="U90" s="59" t="s">
        <v>2777</v>
      </c>
    </row>
    <row r="91" spans="1:21" x14ac:dyDescent="0.25">
      <c r="A91" s="58">
        <v>503013</v>
      </c>
      <c r="B91" s="58" t="str">
        <f t="shared" si="1"/>
        <v xml:space="preserve"> MS (Met Standards)</v>
      </c>
      <c r="C91" s="58" t="s">
        <v>118</v>
      </c>
      <c r="D91" s="58" t="s">
        <v>540</v>
      </c>
      <c r="E91" s="58" t="s">
        <v>2780</v>
      </c>
      <c r="F91" s="58" t="s">
        <v>2183</v>
      </c>
      <c r="G91" s="58" t="s">
        <v>2781</v>
      </c>
      <c r="H91" s="59" t="s">
        <v>2777</v>
      </c>
      <c r="I91" s="59" t="s">
        <v>2777</v>
      </c>
      <c r="J91" s="59" t="s">
        <v>2777</v>
      </c>
      <c r="K91" s="59" t="s">
        <v>2777</v>
      </c>
      <c r="L91" s="59" t="s">
        <v>2777</v>
      </c>
      <c r="M91" s="59" t="s">
        <v>2777</v>
      </c>
      <c r="N91" s="59" t="s">
        <v>2777</v>
      </c>
      <c r="O91" s="59" t="s">
        <v>2777</v>
      </c>
      <c r="P91" s="59" t="s">
        <v>2777</v>
      </c>
      <c r="Q91" s="59" t="s">
        <v>2777</v>
      </c>
      <c r="R91" s="59" t="s">
        <v>2777</v>
      </c>
      <c r="S91" s="59" t="s">
        <v>2777</v>
      </c>
      <c r="T91" s="59" t="s">
        <v>2777</v>
      </c>
      <c r="U91" s="59" t="s">
        <v>2777</v>
      </c>
    </row>
    <row r="92" spans="1:21" x14ac:dyDescent="0.25">
      <c r="A92" s="58">
        <v>503014</v>
      </c>
      <c r="B92" s="58" t="str">
        <f t="shared" si="1"/>
        <v xml:space="preserve"> MS (Met Standards)</v>
      </c>
      <c r="C92" s="58" t="s">
        <v>118</v>
      </c>
      <c r="D92" s="58" t="s">
        <v>541</v>
      </c>
      <c r="E92" s="58" t="s">
        <v>2780</v>
      </c>
      <c r="F92" s="58" t="s">
        <v>2183</v>
      </c>
      <c r="G92" s="58" t="s">
        <v>2781</v>
      </c>
      <c r="H92" s="59" t="s">
        <v>2777</v>
      </c>
      <c r="I92" s="59" t="s">
        <v>2777</v>
      </c>
      <c r="J92" s="59" t="s">
        <v>2777</v>
      </c>
      <c r="K92" s="59" t="s">
        <v>2777</v>
      </c>
      <c r="L92" s="59" t="s">
        <v>2777</v>
      </c>
      <c r="M92" s="59" t="s">
        <v>2777</v>
      </c>
      <c r="N92" s="59" t="s">
        <v>2777</v>
      </c>
      <c r="O92" s="59" t="s">
        <v>2777</v>
      </c>
      <c r="P92" s="59" t="s">
        <v>2777</v>
      </c>
      <c r="Q92" s="59" t="s">
        <v>2777</v>
      </c>
      <c r="R92" s="59" t="s">
        <v>2777</v>
      </c>
      <c r="S92" s="59" t="s">
        <v>2777</v>
      </c>
      <c r="T92" s="59" t="s">
        <v>2777</v>
      </c>
      <c r="U92" s="59" t="s">
        <v>2777</v>
      </c>
    </row>
    <row r="93" spans="1:21" x14ac:dyDescent="0.25">
      <c r="A93" s="58">
        <v>503015</v>
      </c>
      <c r="B93" s="58" t="str">
        <f t="shared" si="1"/>
        <v>SI_M (School Improvement - Met Standards)</v>
      </c>
      <c r="C93" s="58" t="s">
        <v>118</v>
      </c>
      <c r="D93" s="58" t="s">
        <v>542</v>
      </c>
      <c r="E93" s="58" t="s">
        <v>2782</v>
      </c>
      <c r="F93" s="58" t="s">
        <v>2436</v>
      </c>
      <c r="G93" s="58" t="s">
        <v>2800</v>
      </c>
      <c r="H93" s="59" t="s">
        <v>2777</v>
      </c>
      <c r="I93" s="59" t="s">
        <v>2777</v>
      </c>
      <c r="J93" s="59" t="s">
        <v>2777</v>
      </c>
      <c r="K93" s="59" t="s">
        <v>2777</v>
      </c>
      <c r="L93" s="59" t="s">
        <v>2777</v>
      </c>
      <c r="M93" s="59" t="s">
        <v>2777</v>
      </c>
      <c r="N93" s="59" t="s">
        <v>2777</v>
      </c>
      <c r="O93" s="59" t="s">
        <v>2777</v>
      </c>
      <c r="P93" s="59" t="s">
        <v>2777</v>
      </c>
      <c r="Q93" s="59" t="s">
        <v>2777</v>
      </c>
      <c r="R93" s="59" t="s">
        <v>2777</v>
      </c>
      <c r="S93" s="59" t="s">
        <v>2777</v>
      </c>
      <c r="T93" s="59" t="s">
        <v>2777</v>
      </c>
      <c r="U93" s="59" t="s">
        <v>2777</v>
      </c>
    </row>
    <row r="94" spans="1:21" x14ac:dyDescent="0.25">
      <c r="A94" s="58">
        <v>503016</v>
      </c>
      <c r="B94" s="58" t="str">
        <f t="shared" si="1"/>
        <v xml:space="preserve"> A (Alert)</v>
      </c>
      <c r="C94" s="58" t="s">
        <v>118</v>
      </c>
      <c r="D94" s="58" t="s">
        <v>2101</v>
      </c>
      <c r="E94" s="58" t="s">
        <v>2775</v>
      </c>
      <c r="F94" s="58" t="s">
        <v>2095</v>
      </c>
      <c r="G94" s="58" t="s">
        <v>2776</v>
      </c>
      <c r="H94" s="59" t="s">
        <v>2777</v>
      </c>
      <c r="I94" s="59" t="s">
        <v>2142</v>
      </c>
      <c r="J94" s="59" t="s">
        <v>2777</v>
      </c>
      <c r="K94" s="59" t="s">
        <v>2777</v>
      </c>
      <c r="L94" s="59" t="s">
        <v>2777</v>
      </c>
      <c r="M94" s="59" t="s">
        <v>2777</v>
      </c>
      <c r="N94" s="59" t="s">
        <v>2777</v>
      </c>
      <c r="O94" s="59" t="s">
        <v>2142</v>
      </c>
      <c r="P94" s="59" t="s">
        <v>2777</v>
      </c>
      <c r="Q94" s="59" t="s">
        <v>2142</v>
      </c>
      <c r="R94" s="59" t="s">
        <v>2777</v>
      </c>
      <c r="S94" s="59" t="s">
        <v>2777</v>
      </c>
      <c r="T94" s="59" t="s">
        <v>2777</v>
      </c>
      <c r="U94" s="59" t="s">
        <v>2777</v>
      </c>
    </row>
    <row r="95" spans="1:21" x14ac:dyDescent="0.25">
      <c r="A95" s="58">
        <v>503018</v>
      </c>
      <c r="B95" s="58" t="str">
        <f t="shared" si="1"/>
        <v xml:space="preserve"> MS (Met Standards)</v>
      </c>
      <c r="C95" s="58" t="s">
        <v>118</v>
      </c>
      <c r="D95" s="58" t="s">
        <v>543</v>
      </c>
      <c r="E95" s="58" t="s">
        <v>2780</v>
      </c>
      <c r="F95" s="58" t="s">
        <v>2183</v>
      </c>
      <c r="G95" s="58" t="s">
        <v>2781</v>
      </c>
      <c r="H95" s="59" t="s">
        <v>2777</v>
      </c>
      <c r="I95" s="59" t="s">
        <v>2777</v>
      </c>
      <c r="J95" s="59" t="s">
        <v>2777</v>
      </c>
      <c r="K95" s="59" t="s">
        <v>2777</v>
      </c>
      <c r="L95" s="59" t="s">
        <v>2777</v>
      </c>
      <c r="M95" s="59" t="s">
        <v>2777</v>
      </c>
      <c r="N95" s="59" t="s">
        <v>2777</v>
      </c>
      <c r="O95" s="59" t="s">
        <v>2777</v>
      </c>
      <c r="P95" s="59" t="s">
        <v>2777</v>
      </c>
      <c r="Q95" s="59" t="s">
        <v>2777</v>
      </c>
      <c r="R95" s="59" t="s">
        <v>2777</v>
      </c>
      <c r="S95" s="59" t="s">
        <v>2777</v>
      </c>
      <c r="T95" s="59" t="s">
        <v>2777</v>
      </c>
      <c r="U95" s="59" t="s">
        <v>2777</v>
      </c>
    </row>
    <row r="96" spans="1:21" x14ac:dyDescent="0.25">
      <c r="A96" s="58">
        <v>504022</v>
      </c>
      <c r="B96" s="58" t="str">
        <f t="shared" si="1"/>
        <v xml:space="preserve"> MS (Met Standards)</v>
      </c>
      <c r="C96" s="58" t="s">
        <v>190</v>
      </c>
      <c r="D96" s="58" t="s">
        <v>737</v>
      </c>
      <c r="E96" s="58" t="s">
        <v>2780</v>
      </c>
      <c r="F96" s="58" t="s">
        <v>2183</v>
      </c>
      <c r="G96" s="58" t="s">
        <v>2781</v>
      </c>
      <c r="H96" s="59" t="s">
        <v>2777</v>
      </c>
      <c r="I96" s="59" t="s">
        <v>2777</v>
      </c>
      <c r="J96" s="59" t="s">
        <v>2777</v>
      </c>
      <c r="K96" s="59" t="s">
        <v>2777</v>
      </c>
      <c r="L96" s="59" t="s">
        <v>2777</v>
      </c>
      <c r="M96" s="59" t="s">
        <v>2777</v>
      </c>
      <c r="N96" s="59" t="s">
        <v>2777</v>
      </c>
      <c r="O96" s="59" t="s">
        <v>2777</v>
      </c>
      <c r="P96" s="59" t="s">
        <v>2777</v>
      </c>
      <c r="Q96" s="59" t="s">
        <v>2777</v>
      </c>
      <c r="R96" s="59" t="s">
        <v>2777</v>
      </c>
      <c r="S96" s="59" t="s">
        <v>2777</v>
      </c>
      <c r="T96" s="59" t="s">
        <v>2777</v>
      </c>
      <c r="U96" s="59" t="s">
        <v>2777</v>
      </c>
    </row>
    <row r="97" spans="1:21" x14ac:dyDescent="0.25">
      <c r="A97" s="58">
        <v>504023</v>
      </c>
      <c r="B97" s="58" t="str">
        <f t="shared" si="1"/>
        <v xml:space="preserve"> A (Alert)</v>
      </c>
      <c r="C97" s="58" t="s">
        <v>190</v>
      </c>
      <c r="D97" s="58" t="s">
        <v>2102</v>
      </c>
      <c r="E97" s="58" t="s">
        <v>2775</v>
      </c>
      <c r="F97" s="58" t="s">
        <v>2095</v>
      </c>
      <c r="G97" s="58" t="s">
        <v>2776</v>
      </c>
      <c r="H97" s="59" t="s">
        <v>2142</v>
      </c>
      <c r="I97" s="59" t="s">
        <v>2142</v>
      </c>
      <c r="J97" s="59" t="s">
        <v>2777</v>
      </c>
      <c r="K97" s="59" t="s">
        <v>2777</v>
      </c>
      <c r="L97" s="59" t="s">
        <v>2777</v>
      </c>
      <c r="M97" s="59" t="s">
        <v>2777</v>
      </c>
      <c r="N97" s="59" t="s">
        <v>2142</v>
      </c>
      <c r="O97" s="59" t="s">
        <v>2142</v>
      </c>
      <c r="P97" s="59" t="s">
        <v>2142</v>
      </c>
      <c r="Q97" s="59" t="s">
        <v>2142</v>
      </c>
      <c r="R97" s="59" t="s">
        <v>2777</v>
      </c>
      <c r="S97" s="59" t="s">
        <v>2777</v>
      </c>
      <c r="T97" s="59" t="s">
        <v>2777</v>
      </c>
      <c r="U97" s="59" t="s">
        <v>2777</v>
      </c>
    </row>
    <row r="98" spans="1:21" x14ac:dyDescent="0.25">
      <c r="A98" s="58">
        <v>505026</v>
      </c>
      <c r="B98" s="58" t="str">
        <f t="shared" si="1"/>
        <v xml:space="preserve"> MS (Met Standards)</v>
      </c>
      <c r="C98" s="58" t="s">
        <v>239</v>
      </c>
      <c r="D98" s="58" t="s">
        <v>905</v>
      </c>
      <c r="E98" s="58" t="s">
        <v>2780</v>
      </c>
      <c r="F98" s="58" t="s">
        <v>2183</v>
      </c>
      <c r="G98" s="58" t="s">
        <v>2781</v>
      </c>
      <c r="H98" s="59" t="s">
        <v>2777</v>
      </c>
      <c r="I98" s="59" t="s">
        <v>2777</v>
      </c>
      <c r="J98" s="59" t="s">
        <v>2777</v>
      </c>
      <c r="K98" s="59" t="s">
        <v>2777</v>
      </c>
      <c r="L98" s="59" t="s">
        <v>2777</v>
      </c>
      <c r="M98" s="59" t="s">
        <v>2777</v>
      </c>
      <c r="N98" s="59" t="s">
        <v>2777</v>
      </c>
      <c r="O98" s="59" t="s">
        <v>2777</v>
      </c>
      <c r="P98" s="59" t="s">
        <v>2777</v>
      </c>
      <c r="Q98" s="59" t="s">
        <v>2777</v>
      </c>
      <c r="R98" s="59" t="s">
        <v>2777</v>
      </c>
      <c r="S98" s="59" t="s">
        <v>2777</v>
      </c>
      <c r="T98" s="59" t="s">
        <v>2777</v>
      </c>
      <c r="U98" s="59" t="s">
        <v>2777</v>
      </c>
    </row>
    <row r="99" spans="1:21" x14ac:dyDescent="0.25">
      <c r="A99" s="58">
        <v>505027</v>
      </c>
      <c r="B99" s="58" t="str">
        <f t="shared" si="1"/>
        <v xml:space="preserve"> A (Alert)</v>
      </c>
      <c r="C99" s="58" t="s">
        <v>239</v>
      </c>
      <c r="D99" s="58" t="s">
        <v>2103</v>
      </c>
      <c r="E99" s="58" t="s">
        <v>2775</v>
      </c>
      <c r="F99" s="58" t="s">
        <v>2095</v>
      </c>
      <c r="G99" s="58" t="s">
        <v>2776</v>
      </c>
      <c r="H99" s="59" t="s">
        <v>2777</v>
      </c>
      <c r="I99" s="59" t="s">
        <v>2777</v>
      </c>
      <c r="J99" s="59" t="s">
        <v>2777</v>
      </c>
      <c r="K99" s="59" t="s">
        <v>2777</v>
      </c>
      <c r="L99" s="59" t="s">
        <v>2777</v>
      </c>
      <c r="M99" s="59" t="s">
        <v>2777</v>
      </c>
      <c r="N99" s="59" t="s">
        <v>2777</v>
      </c>
      <c r="O99" s="59" t="s">
        <v>2777</v>
      </c>
      <c r="P99" s="59" t="s">
        <v>2142</v>
      </c>
      <c r="Q99" s="59" t="s">
        <v>2777</v>
      </c>
      <c r="R99" s="59" t="s">
        <v>2777</v>
      </c>
      <c r="S99" s="59" t="s">
        <v>2777</v>
      </c>
      <c r="T99" s="59" t="s">
        <v>2777</v>
      </c>
      <c r="U99" s="59" t="s">
        <v>2777</v>
      </c>
    </row>
    <row r="100" spans="1:21" x14ac:dyDescent="0.25">
      <c r="A100" s="58">
        <v>505028</v>
      </c>
      <c r="B100" s="58" t="str">
        <f t="shared" si="1"/>
        <v xml:space="preserve"> MS (Met Standards)</v>
      </c>
      <c r="C100" s="58" t="s">
        <v>239</v>
      </c>
      <c r="D100" s="58" t="s">
        <v>906</v>
      </c>
      <c r="E100" s="58" t="s">
        <v>2780</v>
      </c>
      <c r="F100" s="58" t="s">
        <v>2183</v>
      </c>
      <c r="G100" s="58" t="s">
        <v>2781</v>
      </c>
      <c r="H100" s="59" t="s">
        <v>2777</v>
      </c>
      <c r="I100" s="59" t="s">
        <v>2777</v>
      </c>
      <c r="J100" s="59" t="s">
        <v>2777</v>
      </c>
      <c r="K100" s="59" t="s">
        <v>2777</v>
      </c>
      <c r="L100" s="59" t="s">
        <v>2777</v>
      </c>
      <c r="M100" s="59" t="s">
        <v>2777</v>
      </c>
      <c r="N100" s="59" t="s">
        <v>2777</v>
      </c>
      <c r="O100" s="59" t="s">
        <v>2777</v>
      </c>
      <c r="P100" s="59" t="s">
        <v>2777</v>
      </c>
      <c r="Q100" s="59" t="s">
        <v>2777</v>
      </c>
      <c r="R100" s="59" t="s">
        <v>2777</v>
      </c>
      <c r="S100" s="59" t="s">
        <v>2777</v>
      </c>
      <c r="T100" s="59" t="s">
        <v>2777</v>
      </c>
      <c r="U100" s="59" t="s">
        <v>2777</v>
      </c>
    </row>
    <row r="101" spans="1:21" x14ac:dyDescent="0.25">
      <c r="A101" s="58">
        <v>506031</v>
      </c>
      <c r="B101" s="58" t="str">
        <f t="shared" si="1"/>
        <v xml:space="preserve"> A (Alert)</v>
      </c>
      <c r="C101" s="58" t="s">
        <v>148</v>
      </c>
      <c r="D101" s="58" t="s">
        <v>609</v>
      </c>
      <c r="E101" s="58" t="s">
        <v>2775</v>
      </c>
      <c r="F101" s="58" t="s">
        <v>2095</v>
      </c>
      <c r="G101" s="58" t="s">
        <v>2776</v>
      </c>
      <c r="H101" s="59" t="s">
        <v>2142</v>
      </c>
      <c r="I101" s="59" t="s">
        <v>2777</v>
      </c>
      <c r="J101" s="59" t="s">
        <v>2777</v>
      </c>
      <c r="K101" s="59" t="s">
        <v>2777</v>
      </c>
      <c r="L101" s="59" t="s">
        <v>2777</v>
      </c>
      <c r="M101" s="59" t="s">
        <v>2777</v>
      </c>
      <c r="N101" s="59" t="s">
        <v>2142</v>
      </c>
      <c r="O101" s="59" t="s">
        <v>2777</v>
      </c>
      <c r="P101" s="59" t="s">
        <v>2142</v>
      </c>
      <c r="Q101" s="59" t="s">
        <v>2777</v>
      </c>
      <c r="R101" s="59" t="s">
        <v>2777</v>
      </c>
      <c r="S101" s="59" t="s">
        <v>2777</v>
      </c>
      <c r="T101" s="59" t="s">
        <v>2777</v>
      </c>
      <c r="U101" s="59" t="s">
        <v>2777</v>
      </c>
    </row>
    <row r="102" spans="1:21" x14ac:dyDescent="0.25">
      <c r="A102" s="58">
        <v>506032</v>
      </c>
      <c r="B102" s="58" t="str">
        <f t="shared" si="1"/>
        <v>SI_2 (School Improvement Year 2)</v>
      </c>
      <c r="C102" s="58" t="s">
        <v>148</v>
      </c>
      <c r="D102" s="58" t="s">
        <v>2315</v>
      </c>
      <c r="E102" s="58" t="s">
        <v>2796</v>
      </c>
      <c r="F102" s="58" t="s">
        <v>2312</v>
      </c>
      <c r="G102" s="58" t="s">
        <v>2797</v>
      </c>
      <c r="H102" s="59" t="s">
        <v>2142</v>
      </c>
      <c r="I102" s="59" t="s">
        <v>2142</v>
      </c>
      <c r="J102" s="59" t="s">
        <v>2777</v>
      </c>
      <c r="K102" s="59" t="s">
        <v>2777</v>
      </c>
      <c r="L102" s="59" t="s">
        <v>2777</v>
      </c>
      <c r="M102" s="59" t="s">
        <v>2777</v>
      </c>
      <c r="N102" s="59" t="s">
        <v>2142</v>
      </c>
      <c r="O102" s="59" t="s">
        <v>2142</v>
      </c>
      <c r="P102" s="59" t="s">
        <v>2142</v>
      </c>
      <c r="Q102" s="59" t="s">
        <v>2142</v>
      </c>
      <c r="R102" s="59" t="s">
        <v>2777</v>
      </c>
      <c r="S102" s="59" t="s">
        <v>2777</v>
      </c>
      <c r="T102" s="59" t="s">
        <v>2777</v>
      </c>
      <c r="U102" s="59" t="s">
        <v>2777</v>
      </c>
    </row>
    <row r="103" spans="1:21" x14ac:dyDescent="0.25">
      <c r="A103" s="58">
        <v>601006</v>
      </c>
      <c r="B103" s="58" t="str">
        <f t="shared" si="1"/>
        <v>SI_M (School Improvement - Met Standards)</v>
      </c>
      <c r="C103" s="58" t="s">
        <v>124</v>
      </c>
      <c r="D103" s="58" t="s">
        <v>553</v>
      </c>
      <c r="E103" s="58" t="s">
        <v>2782</v>
      </c>
      <c r="F103" s="58" t="s">
        <v>2436</v>
      </c>
      <c r="G103" s="58" t="s">
        <v>2801</v>
      </c>
      <c r="H103" s="59" t="s">
        <v>2777</v>
      </c>
      <c r="I103" s="59" t="s">
        <v>2142</v>
      </c>
      <c r="J103" s="59" t="s">
        <v>2777</v>
      </c>
      <c r="K103" s="59" t="s">
        <v>2777</v>
      </c>
      <c r="L103" s="59" t="s">
        <v>2777</v>
      </c>
      <c r="M103" s="59" t="s">
        <v>2777</v>
      </c>
      <c r="N103" s="59" t="s">
        <v>2777</v>
      </c>
      <c r="O103" s="59" t="s">
        <v>2777</v>
      </c>
      <c r="P103" s="59" t="s">
        <v>2777</v>
      </c>
      <c r="Q103" s="59" t="s">
        <v>2777</v>
      </c>
      <c r="R103" s="59" t="s">
        <v>2777</v>
      </c>
      <c r="S103" s="59" t="s">
        <v>2777</v>
      </c>
      <c r="T103" s="59" t="s">
        <v>2777</v>
      </c>
      <c r="U103" s="59" t="s">
        <v>2777</v>
      </c>
    </row>
    <row r="104" spans="1:21" x14ac:dyDescent="0.25">
      <c r="A104" s="58">
        <v>601007</v>
      </c>
      <c r="B104" s="58" t="str">
        <f t="shared" si="1"/>
        <v>SI_2 (School Improvement Year 2)</v>
      </c>
      <c r="C104" s="58" t="s">
        <v>124</v>
      </c>
      <c r="D104" s="58" t="s">
        <v>2316</v>
      </c>
      <c r="E104" s="58" t="s">
        <v>2796</v>
      </c>
      <c r="F104" s="58" t="s">
        <v>2312</v>
      </c>
      <c r="G104" s="58" t="s">
        <v>2797</v>
      </c>
      <c r="H104" s="59" t="s">
        <v>2142</v>
      </c>
      <c r="I104" s="59" t="s">
        <v>2142</v>
      </c>
      <c r="J104" s="59" t="s">
        <v>2777</v>
      </c>
      <c r="K104" s="59" t="s">
        <v>2777</v>
      </c>
      <c r="L104" s="59" t="s">
        <v>2777</v>
      </c>
      <c r="M104" s="59" t="s">
        <v>2777</v>
      </c>
      <c r="N104" s="59" t="s">
        <v>2142</v>
      </c>
      <c r="O104" s="59" t="s">
        <v>2142</v>
      </c>
      <c r="P104" s="59" t="s">
        <v>2142</v>
      </c>
      <c r="Q104" s="59" t="s">
        <v>2142</v>
      </c>
      <c r="R104" s="59" t="s">
        <v>2777</v>
      </c>
      <c r="S104" s="59" t="s">
        <v>2777</v>
      </c>
      <c r="T104" s="59" t="s">
        <v>2777</v>
      </c>
      <c r="U104" s="59" t="s">
        <v>2777</v>
      </c>
    </row>
    <row r="105" spans="1:21" x14ac:dyDescent="0.25">
      <c r="A105" s="58">
        <v>602012</v>
      </c>
      <c r="B105" s="58" t="str">
        <f t="shared" si="1"/>
        <v>SI_4 (School Improvement Year 4)</v>
      </c>
      <c r="C105" s="58" t="s">
        <v>245</v>
      </c>
      <c r="D105" s="58" t="s">
        <v>2372</v>
      </c>
      <c r="E105" s="58" t="s">
        <v>2784</v>
      </c>
      <c r="F105" s="58" t="s">
        <v>2371</v>
      </c>
      <c r="G105" s="58" t="s">
        <v>2802</v>
      </c>
      <c r="H105" s="59" t="s">
        <v>2777</v>
      </c>
      <c r="I105" s="59" t="s">
        <v>2777</v>
      </c>
      <c r="J105" s="59" t="s">
        <v>2777</v>
      </c>
      <c r="K105" s="59" t="s">
        <v>2777</v>
      </c>
      <c r="L105" s="59" t="s">
        <v>2777</v>
      </c>
      <c r="M105" s="59" t="s">
        <v>2777</v>
      </c>
      <c r="N105" s="59" t="s">
        <v>2142</v>
      </c>
      <c r="O105" s="59" t="s">
        <v>2777</v>
      </c>
      <c r="P105" s="59" t="s">
        <v>2777</v>
      </c>
      <c r="Q105" s="59" t="s">
        <v>2777</v>
      </c>
      <c r="R105" s="59" t="s">
        <v>2777</v>
      </c>
      <c r="S105" s="59" t="s">
        <v>2777</v>
      </c>
      <c r="T105" s="59" t="s">
        <v>2777</v>
      </c>
      <c r="U105" s="59" t="s">
        <v>2777</v>
      </c>
    </row>
    <row r="106" spans="1:21" x14ac:dyDescent="0.25">
      <c r="A106" s="58">
        <v>602013</v>
      </c>
      <c r="B106" s="58" t="str">
        <f t="shared" si="1"/>
        <v xml:space="preserve"> A (Alert)</v>
      </c>
      <c r="C106" s="58" t="s">
        <v>245</v>
      </c>
      <c r="D106" s="58" t="s">
        <v>926</v>
      </c>
      <c r="E106" s="58" t="s">
        <v>2775</v>
      </c>
      <c r="F106" s="58" t="s">
        <v>2095</v>
      </c>
      <c r="G106" s="58" t="s">
        <v>2776</v>
      </c>
      <c r="H106" s="59" t="s">
        <v>2142</v>
      </c>
      <c r="I106" s="59" t="s">
        <v>2142</v>
      </c>
      <c r="J106" s="59" t="s">
        <v>2142</v>
      </c>
      <c r="K106" s="59" t="s">
        <v>2142</v>
      </c>
      <c r="L106" s="59" t="s">
        <v>2142</v>
      </c>
      <c r="M106" s="59" t="s">
        <v>2777</v>
      </c>
      <c r="N106" s="59" t="s">
        <v>2142</v>
      </c>
      <c r="O106" s="59" t="s">
        <v>2777</v>
      </c>
      <c r="P106" s="59" t="s">
        <v>2142</v>
      </c>
      <c r="Q106" s="59" t="s">
        <v>2142</v>
      </c>
      <c r="R106" s="59" t="s">
        <v>2777</v>
      </c>
      <c r="S106" s="59" t="s">
        <v>2777</v>
      </c>
      <c r="T106" s="59" t="s">
        <v>2777</v>
      </c>
      <c r="U106" s="59" t="s">
        <v>2777</v>
      </c>
    </row>
    <row r="107" spans="1:21" x14ac:dyDescent="0.25">
      <c r="A107" s="58">
        <v>602014</v>
      </c>
      <c r="B107" s="58" t="str">
        <f t="shared" si="1"/>
        <v>SI_6 (School Improvement Year 6)</v>
      </c>
      <c r="C107" s="58" t="s">
        <v>245</v>
      </c>
      <c r="D107" s="58" t="s">
        <v>2393</v>
      </c>
      <c r="E107" s="58" t="s">
        <v>2778</v>
      </c>
      <c r="F107" s="58" t="s">
        <v>2392</v>
      </c>
      <c r="G107" s="58" t="s">
        <v>2779</v>
      </c>
      <c r="H107" s="59" t="s">
        <v>2142</v>
      </c>
      <c r="I107" s="59" t="s">
        <v>2142</v>
      </c>
      <c r="J107" s="59" t="s">
        <v>2777</v>
      </c>
      <c r="K107" s="59" t="s">
        <v>2142</v>
      </c>
      <c r="L107" s="59" t="s">
        <v>2777</v>
      </c>
      <c r="M107" s="59" t="s">
        <v>2777</v>
      </c>
      <c r="N107" s="59" t="s">
        <v>2142</v>
      </c>
      <c r="O107" s="59" t="s">
        <v>2142</v>
      </c>
      <c r="P107" s="59" t="s">
        <v>2777</v>
      </c>
      <c r="Q107" s="59" t="s">
        <v>2142</v>
      </c>
      <c r="R107" s="59" t="s">
        <v>2777</v>
      </c>
      <c r="S107" s="59" t="s">
        <v>2777</v>
      </c>
      <c r="T107" s="59" t="s">
        <v>2777</v>
      </c>
      <c r="U107" s="59" t="s">
        <v>2777</v>
      </c>
    </row>
    <row r="108" spans="1:21" x14ac:dyDescent="0.25">
      <c r="A108" s="58">
        <v>602015</v>
      </c>
      <c r="B108" s="58" t="str">
        <f t="shared" si="1"/>
        <v>SI_5 (School Improvement Year 5)</v>
      </c>
      <c r="C108" s="58" t="s">
        <v>245</v>
      </c>
      <c r="D108" s="58" t="s">
        <v>927</v>
      </c>
      <c r="E108" s="58" t="s">
        <v>2786</v>
      </c>
      <c r="F108" s="58" t="s">
        <v>2385</v>
      </c>
      <c r="G108" s="58" t="s">
        <v>2787</v>
      </c>
      <c r="H108" s="59" t="s">
        <v>2142</v>
      </c>
      <c r="I108" s="59" t="s">
        <v>2777</v>
      </c>
      <c r="J108" s="59" t="s">
        <v>2142</v>
      </c>
      <c r="K108" s="59" t="s">
        <v>2142</v>
      </c>
      <c r="L108" s="59" t="s">
        <v>2777</v>
      </c>
      <c r="M108" s="59" t="s">
        <v>2777</v>
      </c>
      <c r="N108" s="59" t="s">
        <v>2777</v>
      </c>
      <c r="O108" s="59" t="s">
        <v>2777</v>
      </c>
      <c r="P108" s="59" t="s">
        <v>2142</v>
      </c>
      <c r="Q108" s="59" t="s">
        <v>2142</v>
      </c>
      <c r="R108" s="59" t="s">
        <v>2777</v>
      </c>
      <c r="S108" s="59" t="s">
        <v>2777</v>
      </c>
      <c r="T108" s="59" t="s">
        <v>2777</v>
      </c>
      <c r="U108" s="59" t="s">
        <v>2777</v>
      </c>
    </row>
    <row r="109" spans="1:21" x14ac:dyDescent="0.25">
      <c r="A109" s="58">
        <v>701001</v>
      </c>
      <c r="B109" s="58" t="str">
        <f t="shared" si="1"/>
        <v>SI_6 (School Improvement Year 6)</v>
      </c>
      <c r="C109" s="58" t="s">
        <v>116</v>
      </c>
      <c r="D109" s="58" t="s">
        <v>530</v>
      </c>
      <c r="E109" s="58" t="s">
        <v>2778</v>
      </c>
      <c r="F109" s="58" t="s">
        <v>2392</v>
      </c>
      <c r="G109" s="58" t="s">
        <v>2779</v>
      </c>
      <c r="H109" s="59" t="s">
        <v>2142</v>
      </c>
      <c r="I109" s="59" t="s">
        <v>2142</v>
      </c>
      <c r="J109" s="59" t="s">
        <v>2777</v>
      </c>
      <c r="K109" s="59" t="s">
        <v>2777</v>
      </c>
      <c r="L109" s="59" t="s">
        <v>2777</v>
      </c>
      <c r="M109" s="59" t="s">
        <v>2777</v>
      </c>
      <c r="N109" s="59" t="s">
        <v>2142</v>
      </c>
      <c r="O109" s="59" t="s">
        <v>2777</v>
      </c>
      <c r="P109" s="59" t="s">
        <v>2142</v>
      </c>
      <c r="Q109" s="59" t="s">
        <v>2142</v>
      </c>
      <c r="R109" s="59" t="s">
        <v>2777</v>
      </c>
      <c r="S109" s="59" t="s">
        <v>2777</v>
      </c>
      <c r="T109" s="59" t="s">
        <v>2777</v>
      </c>
      <c r="U109" s="59" t="s">
        <v>2777</v>
      </c>
    </row>
    <row r="110" spans="1:21" x14ac:dyDescent="0.25">
      <c r="A110" s="58">
        <v>701002</v>
      </c>
      <c r="B110" s="58" t="str">
        <f t="shared" si="1"/>
        <v>SI_8 (School Improvement Year 8)</v>
      </c>
      <c r="C110" s="58" t="s">
        <v>116</v>
      </c>
      <c r="D110" s="58" t="s">
        <v>2419</v>
      </c>
      <c r="E110" s="58" t="s">
        <v>2803</v>
      </c>
      <c r="F110" s="58" t="s">
        <v>2420</v>
      </c>
      <c r="G110" s="58" t="s">
        <v>2804</v>
      </c>
      <c r="H110" s="59" t="s">
        <v>2142</v>
      </c>
      <c r="I110" s="59" t="s">
        <v>2142</v>
      </c>
      <c r="J110" s="59" t="s">
        <v>2777</v>
      </c>
      <c r="K110" s="59" t="s">
        <v>2142</v>
      </c>
      <c r="L110" s="59" t="s">
        <v>2777</v>
      </c>
      <c r="M110" s="59" t="s">
        <v>2777</v>
      </c>
      <c r="N110" s="59" t="s">
        <v>2142</v>
      </c>
      <c r="O110" s="59" t="s">
        <v>2777</v>
      </c>
      <c r="P110" s="59" t="s">
        <v>2142</v>
      </c>
      <c r="Q110" s="59" t="s">
        <v>2777</v>
      </c>
      <c r="R110" s="59" t="s">
        <v>2777</v>
      </c>
      <c r="S110" s="59" t="s">
        <v>2777</v>
      </c>
      <c r="T110" s="59" t="s">
        <v>2777</v>
      </c>
      <c r="U110" s="59" t="s">
        <v>2777</v>
      </c>
    </row>
    <row r="111" spans="1:21" x14ac:dyDescent="0.25">
      <c r="A111" s="58">
        <v>801001</v>
      </c>
      <c r="B111" s="58" t="str">
        <f t="shared" si="1"/>
        <v xml:space="preserve"> A (Alert)</v>
      </c>
      <c r="C111" s="58" t="s">
        <v>33</v>
      </c>
      <c r="D111" s="58" t="s">
        <v>314</v>
      </c>
      <c r="E111" s="58" t="s">
        <v>2775</v>
      </c>
      <c r="F111" s="58" t="s">
        <v>2095</v>
      </c>
      <c r="G111" s="58" t="s">
        <v>2776</v>
      </c>
      <c r="H111" s="59" t="s">
        <v>2777</v>
      </c>
      <c r="I111" s="59" t="s">
        <v>2777</v>
      </c>
      <c r="J111" s="59" t="s">
        <v>2777</v>
      </c>
      <c r="K111" s="59" t="s">
        <v>2777</v>
      </c>
      <c r="L111" s="59" t="s">
        <v>2777</v>
      </c>
      <c r="M111" s="59" t="s">
        <v>2777</v>
      </c>
      <c r="N111" s="59" t="s">
        <v>2777</v>
      </c>
      <c r="O111" s="59" t="s">
        <v>2777</v>
      </c>
      <c r="P111" s="59" t="s">
        <v>2777</v>
      </c>
      <c r="Q111" s="59" t="s">
        <v>2777</v>
      </c>
      <c r="R111" s="59" t="s">
        <v>2777</v>
      </c>
      <c r="S111" s="59" t="s">
        <v>2777</v>
      </c>
      <c r="T111" s="59" t="s">
        <v>2142</v>
      </c>
      <c r="U111" s="59" t="s">
        <v>2142</v>
      </c>
    </row>
    <row r="112" spans="1:21" x14ac:dyDescent="0.25">
      <c r="A112" s="58">
        <v>801002</v>
      </c>
      <c r="B112" s="58" t="str">
        <f t="shared" si="1"/>
        <v>SI_M (School Improvement - Met Standards)</v>
      </c>
      <c r="C112" s="58" t="s">
        <v>33</v>
      </c>
      <c r="D112" s="58" t="s">
        <v>2439</v>
      </c>
      <c r="E112" s="58" t="s">
        <v>2782</v>
      </c>
      <c r="F112" s="58" t="s">
        <v>2436</v>
      </c>
      <c r="G112" s="58" t="s">
        <v>2792</v>
      </c>
      <c r="H112" s="59" t="s">
        <v>2777</v>
      </c>
      <c r="I112" s="59" t="s">
        <v>2777</v>
      </c>
      <c r="J112" s="59" t="s">
        <v>2777</v>
      </c>
      <c r="K112" s="59" t="s">
        <v>2777</v>
      </c>
      <c r="L112" s="59" t="s">
        <v>2777</v>
      </c>
      <c r="M112" s="59" t="s">
        <v>2777</v>
      </c>
      <c r="N112" s="59" t="s">
        <v>2777</v>
      </c>
      <c r="O112" s="59" t="s">
        <v>2777</v>
      </c>
      <c r="P112" s="59" t="s">
        <v>2777</v>
      </c>
      <c r="Q112" s="59" t="s">
        <v>2777</v>
      </c>
      <c r="R112" s="59" t="s">
        <v>2777</v>
      </c>
      <c r="S112" s="59" t="s">
        <v>2777</v>
      </c>
      <c r="T112" s="59" t="s">
        <v>2777</v>
      </c>
      <c r="U112" s="59" t="s">
        <v>2777</v>
      </c>
    </row>
    <row r="113" spans="1:21" x14ac:dyDescent="0.25">
      <c r="A113" s="58">
        <v>801003</v>
      </c>
      <c r="B113" s="58" t="str">
        <f t="shared" si="1"/>
        <v xml:space="preserve"> A (Alert)</v>
      </c>
      <c r="C113" s="58" t="s">
        <v>33</v>
      </c>
      <c r="D113" s="58" t="s">
        <v>315</v>
      </c>
      <c r="E113" s="58" t="s">
        <v>2775</v>
      </c>
      <c r="F113" s="58" t="s">
        <v>2095</v>
      </c>
      <c r="G113" s="58" t="s">
        <v>2776</v>
      </c>
      <c r="H113" s="59" t="s">
        <v>2777</v>
      </c>
      <c r="I113" s="59" t="s">
        <v>2777</v>
      </c>
      <c r="J113" s="59" t="s">
        <v>2777</v>
      </c>
      <c r="K113" s="59" t="s">
        <v>2777</v>
      </c>
      <c r="L113" s="59" t="s">
        <v>2777</v>
      </c>
      <c r="M113" s="59" t="s">
        <v>2777</v>
      </c>
      <c r="N113" s="59" t="s">
        <v>2777</v>
      </c>
      <c r="O113" s="59" t="s">
        <v>2777</v>
      </c>
      <c r="P113" s="59" t="s">
        <v>2777</v>
      </c>
      <c r="Q113" s="59" t="s">
        <v>2777</v>
      </c>
      <c r="R113" s="59" t="s">
        <v>2777</v>
      </c>
      <c r="S113" s="59" t="s">
        <v>2777</v>
      </c>
      <c r="T113" s="59" t="s">
        <v>2777</v>
      </c>
      <c r="U113" s="59" t="s">
        <v>2142</v>
      </c>
    </row>
    <row r="114" spans="1:21" x14ac:dyDescent="0.25">
      <c r="A114" s="58">
        <v>801004</v>
      </c>
      <c r="B114" s="58" t="str">
        <f t="shared" si="1"/>
        <v xml:space="preserve"> A (Alert)</v>
      </c>
      <c r="C114" s="58" t="s">
        <v>33</v>
      </c>
      <c r="D114" s="58" t="s">
        <v>316</v>
      </c>
      <c r="E114" s="58" t="s">
        <v>2775</v>
      </c>
      <c r="F114" s="58" t="s">
        <v>2095</v>
      </c>
      <c r="G114" s="58" t="s">
        <v>2776</v>
      </c>
      <c r="H114" s="59" t="s">
        <v>2777</v>
      </c>
      <c r="I114" s="59" t="s">
        <v>2777</v>
      </c>
      <c r="J114" s="59" t="s">
        <v>2777</v>
      </c>
      <c r="K114" s="59" t="s">
        <v>2777</v>
      </c>
      <c r="L114" s="59" t="s">
        <v>2777</v>
      </c>
      <c r="M114" s="59" t="s">
        <v>2777</v>
      </c>
      <c r="N114" s="59" t="s">
        <v>2777</v>
      </c>
      <c r="O114" s="59" t="s">
        <v>2777</v>
      </c>
      <c r="P114" s="59" t="s">
        <v>2777</v>
      </c>
      <c r="Q114" s="59" t="s">
        <v>2777</v>
      </c>
      <c r="R114" s="59" t="s">
        <v>2777</v>
      </c>
      <c r="S114" s="59" t="s">
        <v>2777</v>
      </c>
      <c r="T114" s="59" t="s">
        <v>2142</v>
      </c>
      <c r="U114" s="59" t="s">
        <v>2142</v>
      </c>
    </row>
    <row r="115" spans="1:21" x14ac:dyDescent="0.25">
      <c r="A115" s="58">
        <v>802006</v>
      </c>
      <c r="B115" s="58" t="str">
        <f t="shared" si="1"/>
        <v xml:space="preserve"> MS (Met Standards)</v>
      </c>
      <c r="C115" s="58" t="s">
        <v>92</v>
      </c>
      <c r="D115" s="58" t="s">
        <v>451</v>
      </c>
      <c r="E115" s="58" t="s">
        <v>2780</v>
      </c>
      <c r="F115" s="58" t="s">
        <v>2183</v>
      </c>
      <c r="G115" s="58" t="s">
        <v>2781</v>
      </c>
      <c r="H115" s="59" t="s">
        <v>2777</v>
      </c>
      <c r="I115" s="59" t="s">
        <v>2777</v>
      </c>
      <c r="J115" s="59" t="s">
        <v>2777</v>
      </c>
      <c r="K115" s="59" t="s">
        <v>2777</v>
      </c>
      <c r="L115" s="59" t="s">
        <v>2777</v>
      </c>
      <c r="M115" s="59" t="s">
        <v>2777</v>
      </c>
      <c r="N115" s="59" t="s">
        <v>2777</v>
      </c>
      <c r="O115" s="59" t="s">
        <v>2777</v>
      </c>
      <c r="P115" s="59" t="s">
        <v>2777</v>
      </c>
      <c r="Q115" s="59" t="s">
        <v>2777</v>
      </c>
      <c r="R115" s="59" t="s">
        <v>2777</v>
      </c>
      <c r="S115" s="59" t="s">
        <v>2777</v>
      </c>
      <c r="T115" s="59" t="s">
        <v>2777</v>
      </c>
      <c r="U115" s="59" t="s">
        <v>2777</v>
      </c>
    </row>
    <row r="116" spans="1:21" x14ac:dyDescent="0.25">
      <c r="A116" s="58">
        <v>802007</v>
      </c>
      <c r="B116" s="58" t="str">
        <f t="shared" si="1"/>
        <v xml:space="preserve"> MS (Met Standards)</v>
      </c>
      <c r="C116" s="58" t="s">
        <v>92</v>
      </c>
      <c r="D116" s="58" t="s">
        <v>2193</v>
      </c>
      <c r="E116" s="58" t="s">
        <v>2780</v>
      </c>
      <c r="F116" s="58" t="s">
        <v>2183</v>
      </c>
      <c r="G116" s="58" t="s">
        <v>2781</v>
      </c>
      <c r="H116" s="59" t="s">
        <v>2777</v>
      </c>
      <c r="I116" s="59" t="s">
        <v>2777</v>
      </c>
      <c r="J116" s="59" t="s">
        <v>2777</v>
      </c>
      <c r="K116" s="59" t="s">
        <v>2777</v>
      </c>
      <c r="L116" s="59" t="s">
        <v>2777</v>
      </c>
      <c r="M116" s="59" t="s">
        <v>2777</v>
      </c>
      <c r="N116" s="59" t="s">
        <v>2777</v>
      </c>
      <c r="O116" s="59" t="s">
        <v>2777</v>
      </c>
      <c r="P116" s="59" t="s">
        <v>2777</v>
      </c>
      <c r="Q116" s="59" t="s">
        <v>2777</v>
      </c>
      <c r="R116" s="59" t="s">
        <v>2777</v>
      </c>
      <c r="S116" s="59" t="s">
        <v>2777</v>
      </c>
      <c r="T116" s="59" t="s">
        <v>2777</v>
      </c>
      <c r="U116" s="59" t="s">
        <v>2777</v>
      </c>
    </row>
    <row r="117" spans="1:21" x14ac:dyDescent="0.25">
      <c r="A117" s="58">
        <v>802008</v>
      </c>
      <c r="B117" s="58" t="str">
        <f t="shared" si="1"/>
        <v xml:space="preserve"> A (Alert)</v>
      </c>
      <c r="C117" s="58" t="s">
        <v>92</v>
      </c>
      <c r="D117" s="58" t="s">
        <v>452</v>
      </c>
      <c r="E117" s="58" t="s">
        <v>2775</v>
      </c>
      <c r="F117" s="58" t="s">
        <v>2095</v>
      </c>
      <c r="G117" s="58" t="s">
        <v>2776</v>
      </c>
      <c r="H117" s="59" t="s">
        <v>2777</v>
      </c>
      <c r="I117" s="59" t="s">
        <v>2777</v>
      </c>
      <c r="J117" s="59" t="s">
        <v>2777</v>
      </c>
      <c r="K117" s="59" t="s">
        <v>2777</v>
      </c>
      <c r="L117" s="59" t="s">
        <v>2777</v>
      </c>
      <c r="M117" s="59" t="s">
        <v>2777</v>
      </c>
      <c r="N117" s="59" t="s">
        <v>2777</v>
      </c>
      <c r="O117" s="59" t="s">
        <v>2777</v>
      </c>
      <c r="P117" s="59" t="s">
        <v>2142</v>
      </c>
      <c r="Q117" s="59" t="s">
        <v>2142</v>
      </c>
      <c r="R117" s="59" t="s">
        <v>2777</v>
      </c>
      <c r="S117" s="59" t="s">
        <v>2777</v>
      </c>
      <c r="T117" s="59" t="s">
        <v>2777</v>
      </c>
      <c r="U117" s="59" t="s">
        <v>2777</v>
      </c>
    </row>
    <row r="118" spans="1:21" x14ac:dyDescent="0.25">
      <c r="A118" s="58">
        <v>803011</v>
      </c>
      <c r="B118" s="58" t="str">
        <f t="shared" si="1"/>
        <v xml:space="preserve"> MS (Met Standards)</v>
      </c>
      <c r="C118" s="58" t="s">
        <v>107</v>
      </c>
      <c r="D118" s="58" t="s">
        <v>2194</v>
      </c>
      <c r="E118" s="58" t="s">
        <v>2780</v>
      </c>
      <c r="F118" s="58" t="s">
        <v>2183</v>
      </c>
      <c r="G118" s="58" t="s">
        <v>2781</v>
      </c>
      <c r="H118" s="59" t="s">
        <v>2777</v>
      </c>
      <c r="I118" s="59" t="s">
        <v>2777</v>
      </c>
      <c r="J118" s="59" t="s">
        <v>2777</v>
      </c>
      <c r="K118" s="59" t="s">
        <v>2777</v>
      </c>
      <c r="L118" s="59" t="s">
        <v>2777</v>
      </c>
      <c r="M118" s="59" t="s">
        <v>2777</v>
      </c>
      <c r="N118" s="59" t="s">
        <v>2777</v>
      </c>
      <c r="O118" s="59" t="s">
        <v>2777</v>
      </c>
      <c r="P118" s="59" t="s">
        <v>2777</v>
      </c>
      <c r="Q118" s="59" t="s">
        <v>2777</v>
      </c>
      <c r="R118" s="59" t="s">
        <v>2777</v>
      </c>
      <c r="S118" s="59" t="s">
        <v>2777</v>
      </c>
      <c r="T118" s="59" t="s">
        <v>2777</v>
      </c>
      <c r="U118" s="59" t="s">
        <v>2777</v>
      </c>
    </row>
    <row r="119" spans="1:21" x14ac:dyDescent="0.25">
      <c r="A119" s="58">
        <v>803012</v>
      </c>
      <c r="B119" s="58" t="str">
        <f t="shared" si="1"/>
        <v>SI_3 (School Improvement Year 3)</v>
      </c>
      <c r="C119" s="58" t="s">
        <v>107</v>
      </c>
      <c r="D119" s="58" t="s">
        <v>2349</v>
      </c>
      <c r="E119" s="58" t="s">
        <v>2788</v>
      </c>
      <c r="F119" s="58" t="s">
        <v>2348</v>
      </c>
      <c r="G119" s="58" t="s">
        <v>2789</v>
      </c>
      <c r="H119" s="59" t="s">
        <v>2142</v>
      </c>
      <c r="I119" s="59" t="s">
        <v>2777</v>
      </c>
      <c r="J119" s="59" t="s">
        <v>2777</v>
      </c>
      <c r="K119" s="59" t="s">
        <v>2777</v>
      </c>
      <c r="L119" s="59" t="s">
        <v>2777</v>
      </c>
      <c r="M119" s="59" t="s">
        <v>2777</v>
      </c>
      <c r="N119" s="59" t="s">
        <v>2142</v>
      </c>
      <c r="O119" s="59" t="s">
        <v>2777</v>
      </c>
      <c r="P119" s="59" t="s">
        <v>2142</v>
      </c>
      <c r="Q119" s="59" t="s">
        <v>2777</v>
      </c>
      <c r="R119" s="59" t="s">
        <v>2777</v>
      </c>
      <c r="S119" s="59" t="s">
        <v>2777</v>
      </c>
      <c r="T119" s="59" t="s">
        <v>2777</v>
      </c>
      <c r="U119" s="59" t="s">
        <v>2777</v>
      </c>
    </row>
    <row r="120" spans="1:21" x14ac:dyDescent="0.25">
      <c r="A120" s="58">
        <v>803013</v>
      </c>
      <c r="B120" s="58" t="str">
        <f t="shared" si="1"/>
        <v xml:space="preserve"> A (Alert)</v>
      </c>
      <c r="C120" s="58" t="s">
        <v>107</v>
      </c>
      <c r="D120" s="58" t="s">
        <v>511</v>
      </c>
      <c r="E120" s="58" t="s">
        <v>2775</v>
      </c>
      <c r="F120" s="58" t="s">
        <v>2095</v>
      </c>
      <c r="G120" s="58" t="s">
        <v>2776</v>
      </c>
      <c r="H120" s="59" t="s">
        <v>2777</v>
      </c>
      <c r="I120" s="59" t="s">
        <v>2777</v>
      </c>
      <c r="J120" s="59" t="s">
        <v>2777</v>
      </c>
      <c r="K120" s="59" t="s">
        <v>2777</v>
      </c>
      <c r="L120" s="59" t="s">
        <v>2777</v>
      </c>
      <c r="M120" s="59" t="s">
        <v>2777</v>
      </c>
      <c r="N120" s="59" t="s">
        <v>2777</v>
      </c>
      <c r="O120" s="59" t="s">
        <v>2777</v>
      </c>
      <c r="P120" s="59" t="s">
        <v>2777</v>
      </c>
      <c r="Q120" s="59" t="s">
        <v>2777</v>
      </c>
      <c r="R120" s="59" t="s">
        <v>2777</v>
      </c>
      <c r="S120" s="59" t="s">
        <v>2142</v>
      </c>
      <c r="T120" s="59" t="s">
        <v>2777</v>
      </c>
      <c r="U120" s="59" t="s">
        <v>2777</v>
      </c>
    </row>
    <row r="121" spans="1:21" x14ac:dyDescent="0.25">
      <c r="A121" s="58">
        <v>901001</v>
      </c>
      <c r="B121" s="58" t="str">
        <f t="shared" si="1"/>
        <v>SI_1 (School Improvement Year 1)</v>
      </c>
      <c r="C121" s="58" t="s">
        <v>75</v>
      </c>
      <c r="D121" s="58" t="s">
        <v>416</v>
      </c>
      <c r="E121" s="58" t="s">
        <v>2793</v>
      </c>
      <c r="F121" s="58" t="s">
        <v>2260</v>
      </c>
      <c r="G121" s="58" t="s">
        <v>2795</v>
      </c>
      <c r="H121" s="59" t="s">
        <v>2142</v>
      </c>
      <c r="I121" s="59" t="s">
        <v>2142</v>
      </c>
      <c r="J121" s="59" t="s">
        <v>2142</v>
      </c>
      <c r="K121" s="59" t="s">
        <v>2142</v>
      </c>
      <c r="L121" s="59" t="s">
        <v>2777</v>
      </c>
      <c r="M121" s="59" t="s">
        <v>2777</v>
      </c>
      <c r="N121" s="59" t="s">
        <v>2777</v>
      </c>
      <c r="O121" s="59" t="s">
        <v>2777</v>
      </c>
      <c r="P121" s="59" t="s">
        <v>2142</v>
      </c>
      <c r="Q121" s="59" t="s">
        <v>2142</v>
      </c>
      <c r="R121" s="59" t="s">
        <v>2777</v>
      </c>
      <c r="S121" s="59" t="s">
        <v>2777</v>
      </c>
      <c r="T121" s="59" t="s">
        <v>2777</v>
      </c>
      <c r="U121" s="59" t="s">
        <v>2777</v>
      </c>
    </row>
    <row r="122" spans="1:21" x14ac:dyDescent="0.25">
      <c r="A122" s="58">
        <v>901003</v>
      </c>
      <c r="B122" s="58" t="str">
        <f t="shared" si="1"/>
        <v>SI_M (School Improvement - Met Standards)</v>
      </c>
      <c r="C122" s="58" t="s">
        <v>75</v>
      </c>
      <c r="D122" s="58" t="s">
        <v>2440</v>
      </c>
      <c r="E122" s="58" t="s">
        <v>2782</v>
      </c>
      <c r="F122" s="58" t="s">
        <v>2436</v>
      </c>
      <c r="G122" s="58" t="s">
        <v>2799</v>
      </c>
      <c r="H122" s="59" t="s">
        <v>2777</v>
      </c>
      <c r="I122" s="59" t="s">
        <v>2777</v>
      </c>
      <c r="J122" s="59" t="s">
        <v>2777</v>
      </c>
      <c r="K122" s="59" t="s">
        <v>2777</v>
      </c>
      <c r="L122" s="59" t="s">
        <v>2777</v>
      </c>
      <c r="M122" s="59" t="s">
        <v>2777</v>
      </c>
      <c r="N122" s="59" t="s">
        <v>2777</v>
      </c>
      <c r="O122" s="59" t="s">
        <v>2777</v>
      </c>
      <c r="P122" s="59" t="s">
        <v>2777</v>
      </c>
      <c r="Q122" s="59" t="s">
        <v>2777</v>
      </c>
      <c r="R122" s="59" t="s">
        <v>2777</v>
      </c>
      <c r="S122" s="59" t="s">
        <v>2777</v>
      </c>
      <c r="T122" s="59" t="s">
        <v>2777</v>
      </c>
      <c r="U122" s="59" t="s">
        <v>2777</v>
      </c>
    </row>
    <row r="123" spans="1:21" x14ac:dyDescent="0.25">
      <c r="A123" s="58">
        <v>903007</v>
      </c>
      <c r="B123" s="58" t="str">
        <f t="shared" si="1"/>
        <v xml:space="preserve"> MS (Met Standards)</v>
      </c>
      <c r="C123" s="58" t="s">
        <v>2104</v>
      </c>
      <c r="D123" s="58" t="s">
        <v>2195</v>
      </c>
      <c r="E123" s="58" t="s">
        <v>2780</v>
      </c>
      <c r="F123" s="58" t="s">
        <v>2183</v>
      </c>
      <c r="G123" s="58" t="s">
        <v>2781</v>
      </c>
      <c r="H123" s="59" t="s">
        <v>2777</v>
      </c>
      <c r="I123" s="59" t="s">
        <v>2777</v>
      </c>
      <c r="J123" s="59" t="s">
        <v>2777</v>
      </c>
      <c r="K123" s="59" t="s">
        <v>2777</v>
      </c>
      <c r="L123" s="59" t="s">
        <v>2777</v>
      </c>
      <c r="M123" s="59" t="s">
        <v>2777</v>
      </c>
      <c r="N123" s="59" t="s">
        <v>2777</v>
      </c>
      <c r="O123" s="59" t="s">
        <v>2777</v>
      </c>
      <c r="P123" s="59" t="s">
        <v>2777</v>
      </c>
      <c r="Q123" s="59" t="s">
        <v>2777</v>
      </c>
      <c r="R123" s="59" t="s">
        <v>2777</v>
      </c>
      <c r="S123" s="59" t="s">
        <v>2777</v>
      </c>
      <c r="T123" s="59" t="s">
        <v>2777</v>
      </c>
      <c r="U123" s="59" t="s">
        <v>2777</v>
      </c>
    </row>
    <row r="124" spans="1:21" x14ac:dyDescent="0.25">
      <c r="A124" s="58">
        <v>903015</v>
      </c>
      <c r="B124" s="58" t="str">
        <f t="shared" si="1"/>
        <v>SI_4 (School Improvement Year 4)</v>
      </c>
      <c r="C124" s="58" t="s">
        <v>2104</v>
      </c>
      <c r="D124" s="58" t="s">
        <v>598</v>
      </c>
      <c r="E124" s="58" t="s">
        <v>2784</v>
      </c>
      <c r="F124" s="58" t="s">
        <v>2371</v>
      </c>
      <c r="G124" s="58" t="s">
        <v>2785</v>
      </c>
      <c r="H124" s="59" t="s">
        <v>2142</v>
      </c>
      <c r="I124" s="59" t="s">
        <v>2142</v>
      </c>
      <c r="J124" s="59" t="s">
        <v>2142</v>
      </c>
      <c r="K124" s="59" t="s">
        <v>2142</v>
      </c>
      <c r="L124" s="59" t="s">
        <v>2777</v>
      </c>
      <c r="M124" s="59" t="s">
        <v>2777</v>
      </c>
      <c r="N124" s="59" t="s">
        <v>2777</v>
      </c>
      <c r="O124" s="59" t="s">
        <v>2777</v>
      </c>
      <c r="P124" s="59" t="s">
        <v>2142</v>
      </c>
      <c r="Q124" s="59" t="s">
        <v>2142</v>
      </c>
      <c r="R124" s="59" t="s">
        <v>2777</v>
      </c>
      <c r="S124" s="59" t="s">
        <v>2777</v>
      </c>
      <c r="T124" s="59" t="s">
        <v>2777</v>
      </c>
      <c r="U124" s="59" t="s">
        <v>2777</v>
      </c>
    </row>
    <row r="125" spans="1:21" x14ac:dyDescent="0.25">
      <c r="A125" s="58">
        <v>903016</v>
      </c>
      <c r="B125" s="58" t="str">
        <f t="shared" si="1"/>
        <v>SI_4 (School Improvement Year 4)</v>
      </c>
      <c r="C125" s="58" t="s">
        <v>2104</v>
      </c>
      <c r="D125" s="58" t="s">
        <v>599</v>
      </c>
      <c r="E125" s="58" t="s">
        <v>2784</v>
      </c>
      <c r="F125" s="58" t="s">
        <v>2371</v>
      </c>
      <c r="G125" s="58" t="s">
        <v>2785</v>
      </c>
      <c r="H125" s="59" t="s">
        <v>2142</v>
      </c>
      <c r="I125" s="59" t="s">
        <v>2142</v>
      </c>
      <c r="J125" s="59" t="s">
        <v>2142</v>
      </c>
      <c r="K125" s="59" t="s">
        <v>2142</v>
      </c>
      <c r="L125" s="59" t="s">
        <v>2777</v>
      </c>
      <c r="M125" s="59" t="s">
        <v>2777</v>
      </c>
      <c r="N125" s="59" t="s">
        <v>2777</v>
      </c>
      <c r="O125" s="59" t="s">
        <v>2777</v>
      </c>
      <c r="P125" s="59" t="s">
        <v>2142</v>
      </c>
      <c r="Q125" s="59" t="s">
        <v>2142</v>
      </c>
      <c r="R125" s="59" t="s">
        <v>2777</v>
      </c>
      <c r="S125" s="59" t="s">
        <v>2777</v>
      </c>
      <c r="T125" s="59" t="s">
        <v>2777</v>
      </c>
      <c r="U125" s="59" t="s">
        <v>2777</v>
      </c>
    </row>
    <row r="126" spans="1:21" x14ac:dyDescent="0.25">
      <c r="A126" s="58">
        <v>903017</v>
      </c>
      <c r="B126" s="58" t="str">
        <f t="shared" si="1"/>
        <v xml:space="preserve"> A (Alert)</v>
      </c>
      <c r="C126" s="58" t="s">
        <v>2104</v>
      </c>
      <c r="D126" s="58" t="s">
        <v>600</v>
      </c>
      <c r="E126" s="58" t="s">
        <v>2775</v>
      </c>
      <c r="F126" s="58" t="s">
        <v>2095</v>
      </c>
      <c r="G126" s="58" t="s">
        <v>2776</v>
      </c>
      <c r="H126" s="59" t="s">
        <v>2777</v>
      </c>
      <c r="I126" s="59" t="s">
        <v>2142</v>
      </c>
      <c r="J126" s="59" t="s">
        <v>2777</v>
      </c>
      <c r="K126" s="59" t="s">
        <v>2142</v>
      </c>
      <c r="L126" s="59" t="s">
        <v>2777</v>
      </c>
      <c r="M126" s="59" t="s">
        <v>2777</v>
      </c>
      <c r="N126" s="59" t="s">
        <v>2777</v>
      </c>
      <c r="O126" s="59" t="s">
        <v>2777</v>
      </c>
      <c r="P126" s="59" t="s">
        <v>2777</v>
      </c>
      <c r="Q126" s="59" t="s">
        <v>2142</v>
      </c>
      <c r="R126" s="59" t="s">
        <v>2777</v>
      </c>
      <c r="S126" s="59" t="s">
        <v>2777</v>
      </c>
      <c r="T126" s="59" t="s">
        <v>2777</v>
      </c>
      <c r="U126" s="59" t="s">
        <v>2777</v>
      </c>
    </row>
    <row r="127" spans="1:21" x14ac:dyDescent="0.25">
      <c r="A127" s="58">
        <v>903018</v>
      </c>
      <c r="B127" s="58" t="str">
        <f t="shared" si="1"/>
        <v>SI_7 (School Improvement Year 7)</v>
      </c>
      <c r="C127" s="58" t="s">
        <v>2104</v>
      </c>
      <c r="D127" s="58" t="s">
        <v>2125</v>
      </c>
      <c r="E127" s="58" t="s">
        <v>2790</v>
      </c>
      <c r="F127" s="58" t="s">
        <v>2405</v>
      </c>
      <c r="G127" s="58" t="s">
        <v>2791</v>
      </c>
      <c r="H127" s="59" t="s">
        <v>2142</v>
      </c>
      <c r="I127" s="59" t="s">
        <v>2142</v>
      </c>
      <c r="J127" s="59" t="s">
        <v>2142</v>
      </c>
      <c r="K127" s="59" t="s">
        <v>2142</v>
      </c>
      <c r="L127" s="59" t="s">
        <v>2777</v>
      </c>
      <c r="M127" s="59" t="s">
        <v>2777</v>
      </c>
      <c r="N127" s="59" t="s">
        <v>2777</v>
      </c>
      <c r="O127" s="59" t="s">
        <v>2777</v>
      </c>
      <c r="P127" s="59" t="s">
        <v>2142</v>
      </c>
      <c r="Q127" s="59" t="s">
        <v>2142</v>
      </c>
      <c r="R127" s="59" t="s">
        <v>2777</v>
      </c>
      <c r="S127" s="59" t="s">
        <v>2777</v>
      </c>
      <c r="T127" s="59" t="s">
        <v>2777</v>
      </c>
      <c r="U127" s="59" t="s">
        <v>2777</v>
      </c>
    </row>
    <row r="128" spans="1:21" x14ac:dyDescent="0.25">
      <c r="A128" s="58">
        <v>1002006</v>
      </c>
      <c r="B128" s="58" t="str">
        <f t="shared" si="1"/>
        <v>SI_M (School Improvement - Met Standards)</v>
      </c>
      <c r="C128" s="58" t="s">
        <v>14</v>
      </c>
      <c r="D128" s="58" t="s">
        <v>2441</v>
      </c>
      <c r="E128" s="58" t="s">
        <v>2782</v>
      </c>
      <c r="F128" s="58" t="s">
        <v>2436</v>
      </c>
      <c r="G128" s="58" t="s">
        <v>2800</v>
      </c>
      <c r="H128" s="59" t="s">
        <v>2777</v>
      </c>
      <c r="I128" s="59" t="s">
        <v>2777</v>
      </c>
      <c r="J128" s="59" t="s">
        <v>2777</v>
      </c>
      <c r="K128" s="59" t="s">
        <v>2777</v>
      </c>
      <c r="L128" s="59" t="s">
        <v>2777</v>
      </c>
      <c r="M128" s="59" t="s">
        <v>2777</v>
      </c>
      <c r="N128" s="59" t="s">
        <v>2777</v>
      </c>
      <c r="O128" s="59" t="s">
        <v>2777</v>
      </c>
      <c r="P128" s="59" t="s">
        <v>2777</v>
      </c>
      <c r="Q128" s="59" t="s">
        <v>2777</v>
      </c>
      <c r="R128" s="59" t="s">
        <v>2777</v>
      </c>
      <c r="S128" s="59" t="s">
        <v>2777</v>
      </c>
      <c r="T128" s="59" t="s">
        <v>2777</v>
      </c>
      <c r="U128" s="59" t="s">
        <v>2777</v>
      </c>
    </row>
    <row r="129" spans="1:21" x14ac:dyDescent="0.25">
      <c r="A129" s="58">
        <v>1002007</v>
      </c>
      <c r="B129" s="58" t="str">
        <f t="shared" si="1"/>
        <v>SI_M (School Improvement - Met Standards)</v>
      </c>
      <c r="C129" s="58" t="s">
        <v>14</v>
      </c>
      <c r="D129" s="58" t="s">
        <v>2442</v>
      </c>
      <c r="E129" s="58" t="s">
        <v>2782</v>
      </c>
      <c r="F129" s="58" t="s">
        <v>2436</v>
      </c>
      <c r="G129" s="58" t="s">
        <v>2800</v>
      </c>
      <c r="H129" s="59" t="s">
        <v>2777</v>
      </c>
      <c r="I129" s="59" t="s">
        <v>2777</v>
      </c>
      <c r="J129" s="59" t="s">
        <v>2777</v>
      </c>
      <c r="K129" s="59" t="s">
        <v>2777</v>
      </c>
      <c r="L129" s="59" t="s">
        <v>2777</v>
      </c>
      <c r="M129" s="59" t="s">
        <v>2777</v>
      </c>
      <c r="N129" s="59" t="s">
        <v>2777</v>
      </c>
      <c r="O129" s="59" t="s">
        <v>2777</v>
      </c>
      <c r="P129" s="59" t="s">
        <v>2777</v>
      </c>
      <c r="Q129" s="59" t="s">
        <v>2777</v>
      </c>
      <c r="R129" s="59" t="s">
        <v>2777</v>
      </c>
      <c r="S129" s="59" t="s">
        <v>2777</v>
      </c>
      <c r="T129" s="59" t="s">
        <v>2777</v>
      </c>
      <c r="U129" s="59" t="s">
        <v>2777</v>
      </c>
    </row>
    <row r="130" spans="1:21" x14ac:dyDescent="0.25">
      <c r="A130" s="58">
        <v>1002008</v>
      </c>
      <c r="B130" s="58" t="str">
        <f t="shared" ref="B130:B193" si="2">CONCATENATE(E130," ",F130)</f>
        <v xml:space="preserve"> A (Alert)</v>
      </c>
      <c r="C130" s="58" t="s">
        <v>14</v>
      </c>
      <c r="D130" s="58" t="s">
        <v>267</v>
      </c>
      <c r="E130" s="58" t="s">
        <v>2775</v>
      </c>
      <c r="F130" s="58" t="s">
        <v>2095</v>
      </c>
      <c r="G130" s="58" t="s">
        <v>2776</v>
      </c>
      <c r="H130" s="59" t="s">
        <v>2777</v>
      </c>
      <c r="I130" s="59" t="s">
        <v>2777</v>
      </c>
      <c r="J130" s="59" t="s">
        <v>2777</v>
      </c>
      <c r="K130" s="59" t="s">
        <v>2142</v>
      </c>
      <c r="L130" s="59" t="s">
        <v>2777</v>
      </c>
      <c r="M130" s="59" t="s">
        <v>2777</v>
      </c>
      <c r="N130" s="59" t="s">
        <v>2777</v>
      </c>
      <c r="O130" s="59" t="s">
        <v>2777</v>
      </c>
      <c r="P130" s="59" t="s">
        <v>2777</v>
      </c>
      <c r="Q130" s="59" t="s">
        <v>2142</v>
      </c>
      <c r="R130" s="59" t="s">
        <v>2777</v>
      </c>
      <c r="S130" s="59" t="s">
        <v>2777</v>
      </c>
      <c r="T130" s="59" t="s">
        <v>2777</v>
      </c>
      <c r="U130" s="59" t="s">
        <v>2777</v>
      </c>
    </row>
    <row r="131" spans="1:21" x14ac:dyDescent="0.25">
      <c r="A131" s="58">
        <v>1002009</v>
      </c>
      <c r="B131" s="58" t="str">
        <f t="shared" si="2"/>
        <v xml:space="preserve"> A (Alert)</v>
      </c>
      <c r="C131" s="58" t="s">
        <v>14</v>
      </c>
      <c r="D131" s="58" t="s">
        <v>268</v>
      </c>
      <c r="E131" s="58" t="s">
        <v>2775</v>
      </c>
      <c r="F131" s="58" t="s">
        <v>2095</v>
      </c>
      <c r="G131" s="58" t="s">
        <v>2776</v>
      </c>
      <c r="H131" s="59" t="s">
        <v>2777</v>
      </c>
      <c r="I131" s="59" t="s">
        <v>2777</v>
      </c>
      <c r="J131" s="59" t="s">
        <v>2777</v>
      </c>
      <c r="K131" s="59" t="s">
        <v>2777</v>
      </c>
      <c r="L131" s="59" t="s">
        <v>2777</v>
      </c>
      <c r="M131" s="59" t="s">
        <v>2777</v>
      </c>
      <c r="N131" s="59" t="s">
        <v>2777</v>
      </c>
      <c r="O131" s="59" t="s">
        <v>2777</v>
      </c>
      <c r="P131" s="59" t="s">
        <v>2777</v>
      </c>
      <c r="Q131" s="59" t="s">
        <v>2142</v>
      </c>
      <c r="R131" s="59" t="s">
        <v>2777</v>
      </c>
      <c r="S131" s="59" t="s">
        <v>2777</v>
      </c>
      <c r="T131" s="59" t="s">
        <v>2777</v>
      </c>
      <c r="U131" s="59" t="s">
        <v>2777</v>
      </c>
    </row>
    <row r="132" spans="1:21" x14ac:dyDescent="0.25">
      <c r="A132" s="58">
        <v>1002010</v>
      </c>
      <c r="B132" s="58" t="str">
        <f t="shared" si="2"/>
        <v>SI_7 (School Improvement Year 7)</v>
      </c>
      <c r="C132" s="58" t="s">
        <v>14</v>
      </c>
      <c r="D132" s="58" t="s">
        <v>2406</v>
      </c>
      <c r="E132" s="58" t="s">
        <v>2790</v>
      </c>
      <c r="F132" s="58" t="s">
        <v>2405</v>
      </c>
      <c r="G132" s="58" t="s">
        <v>2791</v>
      </c>
      <c r="H132" s="59" t="s">
        <v>2142</v>
      </c>
      <c r="I132" s="59" t="s">
        <v>2777</v>
      </c>
      <c r="J132" s="59" t="s">
        <v>2142</v>
      </c>
      <c r="K132" s="59" t="s">
        <v>2142</v>
      </c>
      <c r="L132" s="59" t="s">
        <v>2777</v>
      </c>
      <c r="M132" s="59" t="s">
        <v>2777</v>
      </c>
      <c r="N132" s="59" t="s">
        <v>2777</v>
      </c>
      <c r="O132" s="59" t="s">
        <v>2777</v>
      </c>
      <c r="P132" s="59" t="s">
        <v>2142</v>
      </c>
      <c r="Q132" s="59" t="s">
        <v>2142</v>
      </c>
      <c r="R132" s="59" t="s">
        <v>2777</v>
      </c>
      <c r="S132" s="59" t="s">
        <v>2777</v>
      </c>
      <c r="T132" s="59" t="s">
        <v>2777</v>
      </c>
      <c r="U132" s="59" t="s">
        <v>2777</v>
      </c>
    </row>
    <row r="133" spans="1:21" x14ac:dyDescent="0.25">
      <c r="A133" s="58">
        <v>1003016</v>
      </c>
      <c r="B133" s="58" t="str">
        <f t="shared" si="2"/>
        <v xml:space="preserve"> MS (Met Standards)</v>
      </c>
      <c r="C133" s="58" t="s">
        <v>112</v>
      </c>
      <c r="D133" s="58" t="s">
        <v>524</v>
      </c>
      <c r="E133" s="58" t="s">
        <v>2780</v>
      </c>
      <c r="F133" s="58" t="s">
        <v>2183</v>
      </c>
      <c r="G133" s="58" t="s">
        <v>2781</v>
      </c>
      <c r="H133" s="59" t="s">
        <v>2777</v>
      </c>
      <c r="I133" s="59" t="s">
        <v>2777</v>
      </c>
      <c r="J133" s="59" t="s">
        <v>2777</v>
      </c>
      <c r="K133" s="59" t="s">
        <v>2777</v>
      </c>
      <c r="L133" s="59" t="s">
        <v>2777</v>
      </c>
      <c r="M133" s="59" t="s">
        <v>2777</v>
      </c>
      <c r="N133" s="59" t="s">
        <v>2777</v>
      </c>
      <c r="O133" s="59" t="s">
        <v>2777</v>
      </c>
      <c r="P133" s="59" t="s">
        <v>2777</v>
      </c>
      <c r="Q133" s="59" t="s">
        <v>2777</v>
      </c>
      <c r="R133" s="59" t="s">
        <v>2777</v>
      </c>
      <c r="S133" s="59" t="s">
        <v>2777</v>
      </c>
      <c r="T133" s="59" t="s">
        <v>2777</v>
      </c>
      <c r="U133" s="59" t="s">
        <v>2777</v>
      </c>
    </row>
    <row r="134" spans="1:21" x14ac:dyDescent="0.25">
      <c r="A134" s="58">
        <v>1003017</v>
      </c>
      <c r="B134" s="58" t="str">
        <f t="shared" si="2"/>
        <v>SI_1 (School Improvement Year 1)</v>
      </c>
      <c r="C134" s="58" t="s">
        <v>112</v>
      </c>
      <c r="D134" s="58" t="s">
        <v>525</v>
      </c>
      <c r="E134" s="58" t="s">
        <v>2793</v>
      </c>
      <c r="F134" s="58" t="s">
        <v>2260</v>
      </c>
      <c r="G134" s="58" t="s">
        <v>2795</v>
      </c>
      <c r="H134" s="59" t="s">
        <v>2777</v>
      </c>
      <c r="I134" s="59" t="s">
        <v>2142</v>
      </c>
      <c r="J134" s="59" t="s">
        <v>2777</v>
      </c>
      <c r="K134" s="59" t="s">
        <v>2777</v>
      </c>
      <c r="L134" s="59" t="s">
        <v>2777</v>
      </c>
      <c r="M134" s="59" t="s">
        <v>2777</v>
      </c>
      <c r="N134" s="59" t="s">
        <v>2777</v>
      </c>
      <c r="O134" s="59" t="s">
        <v>2777</v>
      </c>
      <c r="P134" s="59" t="s">
        <v>2777</v>
      </c>
      <c r="Q134" s="59" t="s">
        <v>2142</v>
      </c>
      <c r="R134" s="59" t="s">
        <v>2777</v>
      </c>
      <c r="S134" s="59" t="s">
        <v>2777</v>
      </c>
      <c r="T134" s="59" t="s">
        <v>2777</v>
      </c>
      <c r="U134" s="59" t="s">
        <v>2777</v>
      </c>
    </row>
    <row r="135" spans="1:21" x14ac:dyDescent="0.25">
      <c r="A135" s="58">
        <v>1003018</v>
      </c>
      <c r="B135" s="58" t="str">
        <f t="shared" si="2"/>
        <v>SI_3 (School Improvement Year 3)</v>
      </c>
      <c r="C135" s="58" t="s">
        <v>112</v>
      </c>
      <c r="D135" s="58" t="s">
        <v>2350</v>
      </c>
      <c r="E135" s="58" t="s">
        <v>2788</v>
      </c>
      <c r="F135" s="58" t="s">
        <v>2348</v>
      </c>
      <c r="G135" s="58" t="s">
        <v>2789</v>
      </c>
      <c r="H135" s="59" t="s">
        <v>2142</v>
      </c>
      <c r="I135" s="59" t="s">
        <v>2142</v>
      </c>
      <c r="J135" s="59" t="s">
        <v>2777</v>
      </c>
      <c r="K135" s="59" t="s">
        <v>2777</v>
      </c>
      <c r="L135" s="59" t="s">
        <v>2777</v>
      </c>
      <c r="M135" s="59" t="s">
        <v>2777</v>
      </c>
      <c r="N135" s="59" t="s">
        <v>2777</v>
      </c>
      <c r="O135" s="59" t="s">
        <v>2142</v>
      </c>
      <c r="P135" s="59" t="s">
        <v>2142</v>
      </c>
      <c r="Q135" s="59" t="s">
        <v>2142</v>
      </c>
      <c r="R135" s="59" t="s">
        <v>2777</v>
      </c>
      <c r="S135" s="59" t="s">
        <v>2777</v>
      </c>
      <c r="T135" s="59" t="s">
        <v>2777</v>
      </c>
      <c r="U135" s="59" t="s">
        <v>2777</v>
      </c>
    </row>
    <row r="136" spans="1:21" x14ac:dyDescent="0.25">
      <c r="A136" s="58">
        <v>1101004</v>
      </c>
      <c r="B136" s="58" t="str">
        <f t="shared" si="2"/>
        <v>SI_3 (School Improvement Year 3)</v>
      </c>
      <c r="C136" s="58" t="s">
        <v>63</v>
      </c>
      <c r="D136" s="58" t="s">
        <v>2351</v>
      </c>
      <c r="E136" s="58" t="s">
        <v>2788</v>
      </c>
      <c r="F136" s="58" t="s">
        <v>2348</v>
      </c>
      <c r="G136" s="58" t="s">
        <v>2789</v>
      </c>
      <c r="H136" s="59" t="s">
        <v>2142</v>
      </c>
      <c r="I136" s="59" t="s">
        <v>2142</v>
      </c>
      <c r="J136" s="59" t="s">
        <v>2777</v>
      </c>
      <c r="K136" s="59" t="s">
        <v>2777</v>
      </c>
      <c r="L136" s="59" t="s">
        <v>2777</v>
      </c>
      <c r="M136" s="59" t="s">
        <v>2777</v>
      </c>
      <c r="N136" s="59" t="s">
        <v>2142</v>
      </c>
      <c r="O136" s="59" t="s">
        <v>2142</v>
      </c>
      <c r="P136" s="59" t="s">
        <v>2142</v>
      </c>
      <c r="Q136" s="59" t="s">
        <v>2142</v>
      </c>
      <c r="R136" s="59" t="s">
        <v>2777</v>
      </c>
      <c r="S136" s="59" t="s">
        <v>2777</v>
      </c>
      <c r="T136" s="59" t="s">
        <v>2777</v>
      </c>
      <c r="U136" s="59" t="s">
        <v>2777</v>
      </c>
    </row>
    <row r="137" spans="1:21" x14ac:dyDescent="0.25">
      <c r="A137" s="58">
        <v>1101005</v>
      </c>
      <c r="B137" s="58" t="str">
        <f t="shared" si="2"/>
        <v xml:space="preserve"> MS (Met Standards)</v>
      </c>
      <c r="C137" s="58" t="s">
        <v>63</v>
      </c>
      <c r="D137" s="58" t="s">
        <v>320</v>
      </c>
      <c r="E137" s="58" t="s">
        <v>2780</v>
      </c>
      <c r="F137" s="58" t="s">
        <v>2183</v>
      </c>
      <c r="G137" s="58" t="s">
        <v>2781</v>
      </c>
      <c r="H137" s="59" t="s">
        <v>2777</v>
      </c>
      <c r="I137" s="59" t="s">
        <v>2777</v>
      </c>
      <c r="J137" s="59" t="s">
        <v>2777</v>
      </c>
      <c r="K137" s="59" t="s">
        <v>2777</v>
      </c>
      <c r="L137" s="59" t="s">
        <v>2777</v>
      </c>
      <c r="M137" s="59" t="s">
        <v>2777</v>
      </c>
      <c r="N137" s="59" t="s">
        <v>2777</v>
      </c>
      <c r="O137" s="59" t="s">
        <v>2777</v>
      </c>
      <c r="P137" s="59" t="s">
        <v>2777</v>
      </c>
      <c r="Q137" s="59" t="s">
        <v>2777</v>
      </c>
      <c r="R137" s="59" t="s">
        <v>2777</v>
      </c>
      <c r="S137" s="59" t="s">
        <v>2777</v>
      </c>
      <c r="T137" s="59" t="s">
        <v>2777</v>
      </c>
      <c r="U137" s="59" t="s">
        <v>2777</v>
      </c>
    </row>
    <row r="138" spans="1:21" x14ac:dyDescent="0.25">
      <c r="A138" s="58">
        <v>1101006</v>
      </c>
      <c r="B138" s="58" t="str">
        <f t="shared" si="2"/>
        <v xml:space="preserve"> MS (Met Standards)</v>
      </c>
      <c r="C138" s="58" t="s">
        <v>63</v>
      </c>
      <c r="D138" s="58" t="s">
        <v>393</v>
      </c>
      <c r="E138" s="58" t="s">
        <v>2780</v>
      </c>
      <c r="F138" s="58" t="s">
        <v>2183</v>
      </c>
      <c r="G138" s="58" t="s">
        <v>2781</v>
      </c>
      <c r="H138" s="59" t="s">
        <v>2777</v>
      </c>
      <c r="I138" s="59" t="s">
        <v>2777</v>
      </c>
      <c r="J138" s="59" t="s">
        <v>2777</v>
      </c>
      <c r="K138" s="59" t="s">
        <v>2777</v>
      </c>
      <c r="L138" s="59" t="s">
        <v>2777</v>
      </c>
      <c r="M138" s="59" t="s">
        <v>2777</v>
      </c>
      <c r="N138" s="59" t="s">
        <v>2777</v>
      </c>
      <c r="O138" s="59" t="s">
        <v>2777</v>
      </c>
      <c r="P138" s="59" t="s">
        <v>2777</v>
      </c>
      <c r="Q138" s="59" t="s">
        <v>2777</v>
      </c>
      <c r="R138" s="59" t="s">
        <v>2777</v>
      </c>
      <c r="S138" s="59" t="s">
        <v>2777</v>
      </c>
      <c r="T138" s="59" t="s">
        <v>2777</v>
      </c>
      <c r="U138" s="59" t="s">
        <v>2777</v>
      </c>
    </row>
    <row r="139" spans="1:21" x14ac:dyDescent="0.25">
      <c r="A139" s="58">
        <v>1104017</v>
      </c>
      <c r="B139" s="58" t="str">
        <f t="shared" si="2"/>
        <v xml:space="preserve"> MS (Met Standards)</v>
      </c>
      <c r="C139" s="58" t="s">
        <v>203</v>
      </c>
      <c r="D139" s="58" t="s">
        <v>765</v>
      </c>
      <c r="E139" s="58" t="s">
        <v>2780</v>
      </c>
      <c r="F139" s="58" t="s">
        <v>2183</v>
      </c>
      <c r="G139" s="58" t="s">
        <v>2781</v>
      </c>
      <c r="H139" s="59" t="s">
        <v>2777</v>
      </c>
      <c r="I139" s="59" t="s">
        <v>2777</v>
      </c>
      <c r="J139" s="59" t="s">
        <v>2777</v>
      </c>
      <c r="K139" s="59" t="s">
        <v>2777</v>
      </c>
      <c r="L139" s="59" t="s">
        <v>2777</v>
      </c>
      <c r="M139" s="59" t="s">
        <v>2777</v>
      </c>
      <c r="N139" s="59" t="s">
        <v>2777</v>
      </c>
      <c r="O139" s="59" t="s">
        <v>2777</v>
      </c>
      <c r="P139" s="59" t="s">
        <v>2142</v>
      </c>
      <c r="Q139" s="59" t="s">
        <v>2777</v>
      </c>
      <c r="R139" s="59" t="s">
        <v>2777</v>
      </c>
      <c r="S139" s="59" t="s">
        <v>2777</v>
      </c>
      <c r="T139" s="59" t="s">
        <v>2777</v>
      </c>
      <c r="U139" s="59" t="s">
        <v>2777</v>
      </c>
    </row>
    <row r="140" spans="1:21" x14ac:dyDescent="0.25">
      <c r="A140" s="58">
        <v>1104018</v>
      </c>
      <c r="B140" s="58" t="str">
        <f t="shared" si="2"/>
        <v>SI_1 (School Improvement Year 1)</v>
      </c>
      <c r="C140" s="58" t="s">
        <v>203</v>
      </c>
      <c r="D140" s="58" t="s">
        <v>2264</v>
      </c>
      <c r="E140" s="58" t="s">
        <v>2793</v>
      </c>
      <c r="F140" s="58" t="s">
        <v>2260</v>
      </c>
      <c r="G140" s="58" t="s">
        <v>2795</v>
      </c>
      <c r="H140" s="59" t="s">
        <v>2142</v>
      </c>
      <c r="I140" s="59" t="s">
        <v>2142</v>
      </c>
      <c r="J140" s="59" t="s">
        <v>2777</v>
      </c>
      <c r="K140" s="59" t="s">
        <v>2777</v>
      </c>
      <c r="L140" s="59" t="s">
        <v>2777</v>
      </c>
      <c r="M140" s="59" t="s">
        <v>2777</v>
      </c>
      <c r="N140" s="59" t="s">
        <v>2142</v>
      </c>
      <c r="O140" s="59" t="s">
        <v>2142</v>
      </c>
      <c r="P140" s="59" t="s">
        <v>2142</v>
      </c>
      <c r="Q140" s="59" t="s">
        <v>2142</v>
      </c>
      <c r="R140" s="59" t="s">
        <v>2777</v>
      </c>
      <c r="S140" s="59" t="s">
        <v>2777</v>
      </c>
      <c r="T140" s="59" t="s">
        <v>2777</v>
      </c>
      <c r="U140" s="59" t="s">
        <v>2777</v>
      </c>
    </row>
    <row r="141" spans="1:21" x14ac:dyDescent="0.25">
      <c r="A141" s="58">
        <v>1106022</v>
      </c>
      <c r="B141" s="58" t="str">
        <f t="shared" si="2"/>
        <v xml:space="preserve"> A (Alert)</v>
      </c>
      <c r="C141" s="58" t="s">
        <v>213</v>
      </c>
      <c r="D141" s="58" t="s">
        <v>815</v>
      </c>
      <c r="E141" s="58" t="s">
        <v>2775</v>
      </c>
      <c r="F141" s="58" t="s">
        <v>2095</v>
      </c>
      <c r="G141" s="58" t="s">
        <v>2776</v>
      </c>
      <c r="H141" s="59" t="s">
        <v>2142</v>
      </c>
      <c r="I141" s="59" t="s">
        <v>2777</v>
      </c>
      <c r="J141" s="59" t="s">
        <v>2777</v>
      </c>
      <c r="K141" s="59" t="s">
        <v>2777</v>
      </c>
      <c r="L141" s="59" t="s">
        <v>2777</v>
      </c>
      <c r="M141" s="59" t="s">
        <v>2777</v>
      </c>
      <c r="N141" s="59" t="s">
        <v>2142</v>
      </c>
      <c r="O141" s="59" t="s">
        <v>2777</v>
      </c>
      <c r="P141" s="59" t="s">
        <v>2142</v>
      </c>
      <c r="Q141" s="59" t="s">
        <v>2777</v>
      </c>
      <c r="R141" s="59" t="s">
        <v>2777</v>
      </c>
      <c r="S141" s="59" t="s">
        <v>2777</v>
      </c>
      <c r="T141" s="59" t="s">
        <v>2777</v>
      </c>
      <c r="U141" s="59" t="s">
        <v>2777</v>
      </c>
    </row>
    <row r="142" spans="1:21" x14ac:dyDescent="0.25">
      <c r="A142" s="58">
        <v>1106023</v>
      </c>
      <c r="B142" s="58" t="str">
        <f t="shared" si="2"/>
        <v xml:space="preserve"> A (Alert)</v>
      </c>
      <c r="C142" s="58" t="s">
        <v>213</v>
      </c>
      <c r="D142" s="58" t="s">
        <v>2105</v>
      </c>
      <c r="E142" s="58" t="s">
        <v>2775</v>
      </c>
      <c r="F142" s="58" t="s">
        <v>2095</v>
      </c>
      <c r="G142" s="58" t="s">
        <v>2776</v>
      </c>
      <c r="H142" s="59" t="s">
        <v>2142</v>
      </c>
      <c r="I142" s="59" t="s">
        <v>2777</v>
      </c>
      <c r="J142" s="59" t="s">
        <v>2777</v>
      </c>
      <c r="K142" s="59" t="s">
        <v>2777</v>
      </c>
      <c r="L142" s="59" t="s">
        <v>2777</v>
      </c>
      <c r="M142" s="59" t="s">
        <v>2777</v>
      </c>
      <c r="N142" s="59" t="s">
        <v>2142</v>
      </c>
      <c r="O142" s="59" t="s">
        <v>2777</v>
      </c>
      <c r="P142" s="59" t="s">
        <v>2142</v>
      </c>
      <c r="Q142" s="59" t="s">
        <v>2777</v>
      </c>
      <c r="R142" s="59" t="s">
        <v>2777</v>
      </c>
      <c r="S142" s="59" t="s">
        <v>2777</v>
      </c>
      <c r="T142" s="59" t="s">
        <v>2777</v>
      </c>
      <c r="U142" s="59" t="s">
        <v>2777</v>
      </c>
    </row>
    <row r="143" spans="1:21" x14ac:dyDescent="0.25">
      <c r="A143" s="58">
        <v>1201001</v>
      </c>
      <c r="B143" s="58" t="str">
        <f t="shared" si="2"/>
        <v xml:space="preserve"> MS (Met Standards)</v>
      </c>
      <c r="C143" s="58" t="s">
        <v>61</v>
      </c>
      <c r="D143" s="58" t="s">
        <v>379</v>
      </c>
      <c r="E143" s="58" t="s">
        <v>2780</v>
      </c>
      <c r="F143" s="58" t="s">
        <v>2183</v>
      </c>
      <c r="G143" s="58" t="s">
        <v>2781</v>
      </c>
      <c r="H143" s="59" t="s">
        <v>2777</v>
      </c>
      <c r="I143" s="59" t="s">
        <v>2777</v>
      </c>
      <c r="J143" s="59" t="s">
        <v>2777</v>
      </c>
      <c r="K143" s="59" t="s">
        <v>2777</v>
      </c>
      <c r="L143" s="59" t="s">
        <v>2777</v>
      </c>
      <c r="M143" s="59" t="s">
        <v>2777</v>
      </c>
      <c r="N143" s="59" t="s">
        <v>2777</v>
      </c>
      <c r="O143" s="59" t="s">
        <v>2777</v>
      </c>
      <c r="P143" s="59" t="s">
        <v>2777</v>
      </c>
      <c r="Q143" s="59" t="s">
        <v>2777</v>
      </c>
      <c r="R143" s="59" t="s">
        <v>2777</v>
      </c>
      <c r="S143" s="59" t="s">
        <v>2777</v>
      </c>
      <c r="T143" s="59" t="s">
        <v>2777</v>
      </c>
      <c r="U143" s="59" t="s">
        <v>2777</v>
      </c>
    </row>
    <row r="144" spans="1:21" x14ac:dyDescent="0.25">
      <c r="A144" s="58">
        <v>1201002</v>
      </c>
      <c r="B144" s="58" t="str">
        <f t="shared" si="2"/>
        <v xml:space="preserve"> A (Alert)</v>
      </c>
      <c r="C144" s="58" t="s">
        <v>61</v>
      </c>
      <c r="D144" s="58" t="s">
        <v>2106</v>
      </c>
      <c r="E144" s="58" t="s">
        <v>2775</v>
      </c>
      <c r="F144" s="58" t="s">
        <v>2095</v>
      </c>
      <c r="G144" s="58" t="s">
        <v>2776</v>
      </c>
      <c r="H144" s="59" t="s">
        <v>2142</v>
      </c>
      <c r="I144" s="59" t="s">
        <v>2777</v>
      </c>
      <c r="J144" s="59" t="s">
        <v>2777</v>
      </c>
      <c r="K144" s="59" t="s">
        <v>2777</v>
      </c>
      <c r="L144" s="59" t="s">
        <v>2777</v>
      </c>
      <c r="M144" s="59" t="s">
        <v>2777</v>
      </c>
      <c r="N144" s="59" t="s">
        <v>2142</v>
      </c>
      <c r="O144" s="59" t="s">
        <v>2777</v>
      </c>
      <c r="P144" s="59" t="s">
        <v>2142</v>
      </c>
      <c r="Q144" s="59" t="s">
        <v>2777</v>
      </c>
      <c r="R144" s="59" t="s">
        <v>2777</v>
      </c>
      <c r="S144" s="59" t="s">
        <v>2777</v>
      </c>
      <c r="T144" s="59" t="s">
        <v>2777</v>
      </c>
      <c r="U144" s="59" t="s">
        <v>2777</v>
      </c>
    </row>
    <row r="145" spans="1:21" x14ac:dyDescent="0.25">
      <c r="A145" s="58">
        <v>1202005</v>
      </c>
      <c r="B145" s="58" t="str">
        <f t="shared" si="2"/>
        <v>SI_4 (School Improvement Year 4)</v>
      </c>
      <c r="C145" s="58" t="s">
        <v>121</v>
      </c>
      <c r="D145" s="58" t="s">
        <v>546</v>
      </c>
      <c r="E145" s="58" t="s">
        <v>2784</v>
      </c>
      <c r="F145" s="58" t="s">
        <v>2371</v>
      </c>
      <c r="G145" s="58" t="s">
        <v>2802</v>
      </c>
      <c r="H145" s="59" t="s">
        <v>2777</v>
      </c>
      <c r="I145" s="59" t="s">
        <v>2777</v>
      </c>
      <c r="J145" s="59" t="s">
        <v>2777</v>
      </c>
      <c r="K145" s="59" t="s">
        <v>2777</v>
      </c>
      <c r="L145" s="59" t="s">
        <v>2777</v>
      </c>
      <c r="M145" s="59" t="s">
        <v>2777</v>
      </c>
      <c r="N145" s="59" t="s">
        <v>2777</v>
      </c>
      <c r="O145" s="59" t="s">
        <v>2777</v>
      </c>
      <c r="P145" s="59" t="s">
        <v>2777</v>
      </c>
      <c r="Q145" s="59" t="s">
        <v>2777</v>
      </c>
      <c r="R145" s="59" t="s">
        <v>2777</v>
      </c>
      <c r="S145" s="59" t="s">
        <v>2777</v>
      </c>
      <c r="T145" s="59" t="s">
        <v>2142</v>
      </c>
      <c r="U145" s="59" t="s">
        <v>2142</v>
      </c>
    </row>
    <row r="146" spans="1:21" x14ac:dyDescent="0.25">
      <c r="A146" s="58">
        <v>1202006</v>
      </c>
      <c r="B146" s="58" t="str">
        <f t="shared" si="2"/>
        <v xml:space="preserve"> MS (Met Standards)</v>
      </c>
      <c r="C146" s="58" t="s">
        <v>121</v>
      </c>
      <c r="D146" s="58" t="s">
        <v>2196</v>
      </c>
      <c r="E146" s="58" t="s">
        <v>2780</v>
      </c>
      <c r="F146" s="58" t="s">
        <v>2183</v>
      </c>
      <c r="G146" s="58" t="s">
        <v>2781</v>
      </c>
      <c r="H146" s="59" t="s">
        <v>2777</v>
      </c>
      <c r="I146" s="59" t="s">
        <v>2777</v>
      </c>
      <c r="J146" s="59" t="s">
        <v>2777</v>
      </c>
      <c r="K146" s="59" t="s">
        <v>2777</v>
      </c>
      <c r="L146" s="59" t="s">
        <v>2777</v>
      </c>
      <c r="M146" s="59" t="s">
        <v>2777</v>
      </c>
      <c r="N146" s="59" t="s">
        <v>2777</v>
      </c>
      <c r="O146" s="59" t="s">
        <v>2777</v>
      </c>
      <c r="P146" s="59" t="s">
        <v>2777</v>
      </c>
      <c r="Q146" s="59" t="s">
        <v>2777</v>
      </c>
      <c r="R146" s="59" t="s">
        <v>2777</v>
      </c>
      <c r="S146" s="59" t="s">
        <v>2777</v>
      </c>
      <c r="T146" s="59" t="s">
        <v>2777</v>
      </c>
      <c r="U146" s="59" t="s">
        <v>2777</v>
      </c>
    </row>
    <row r="147" spans="1:21" x14ac:dyDescent="0.25">
      <c r="A147" s="58">
        <v>1202007</v>
      </c>
      <c r="B147" s="58" t="str">
        <f t="shared" si="2"/>
        <v>SI_1 (School Improvement Year 1)</v>
      </c>
      <c r="C147" s="58" t="s">
        <v>121</v>
      </c>
      <c r="D147" s="58" t="s">
        <v>547</v>
      </c>
      <c r="E147" s="58" t="s">
        <v>2793</v>
      </c>
      <c r="F147" s="58" t="s">
        <v>2260</v>
      </c>
      <c r="G147" s="58" t="s">
        <v>2795</v>
      </c>
      <c r="H147" s="59" t="s">
        <v>2777</v>
      </c>
      <c r="I147" s="59" t="s">
        <v>2777</v>
      </c>
      <c r="J147" s="59" t="s">
        <v>2777</v>
      </c>
      <c r="K147" s="59" t="s">
        <v>2777</v>
      </c>
      <c r="L147" s="59" t="s">
        <v>2777</v>
      </c>
      <c r="M147" s="59" t="s">
        <v>2777</v>
      </c>
      <c r="N147" s="59" t="s">
        <v>2777</v>
      </c>
      <c r="O147" s="59" t="s">
        <v>2777</v>
      </c>
      <c r="P147" s="59" t="s">
        <v>2142</v>
      </c>
      <c r="Q147" s="59" t="s">
        <v>2142</v>
      </c>
      <c r="R147" s="59" t="s">
        <v>2777</v>
      </c>
      <c r="S147" s="59" t="s">
        <v>2777</v>
      </c>
      <c r="T147" s="59" t="s">
        <v>2777</v>
      </c>
      <c r="U147" s="59" t="s">
        <v>2777</v>
      </c>
    </row>
    <row r="148" spans="1:21" x14ac:dyDescent="0.25">
      <c r="A148" s="58">
        <v>1203010</v>
      </c>
      <c r="B148" s="58" t="str">
        <f t="shared" si="2"/>
        <v xml:space="preserve"> MS (Met Standards)</v>
      </c>
      <c r="C148" s="58" t="s">
        <v>212</v>
      </c>
      <c r="D148" s="58" t="s">
        <v>814</v>
      </c>
      <c r="E148" s="58" t="s">
        <v>2780</v>
      </c>
      <c r="F148" s="58" t="s">
        <v>2183</v>
      </c>
      <c r="G148" s="58" t="s">
        <v>2781</v>
      </c>
      <c r="H148" s="59" t="s">
        <v>2777</v>
      </c>
      <c r="I148" s="59" t="s">
        <v>2777</v>
      </c>
      <c r="J148" s="59" t="s">
        <v>2777</v>
      </c>
      <c r="K148" s="59" t="s">
        <v>2777</v>
      </c>
      <c r="L148" s="59" t="s">
        <v>2777</v>
      </c>
      <c r="M148" s="59" t="s">
        <v>2777</v>
      </c>
      <c r="N148" s="59" t="s">
        <v>2777</v>
      </c>
      <c r="O148" s="59" t="s">
        <v>2777</v>
      </c>
      <c r="P148" s="59" t="s">
        <v>2777</v>
      </c>
      <c r="Q148" s="59" t="s">
        <v>2777</v>
      </c>
      <c r="R148" s="59" t="s">
        <v>2777</v>
      </c>
      <c r="S148" s="59" t="s">
        <v>2777</v>
      </c>
      <c r="T148" s="59" t="s">
        <v>2777</v>
      </c>
      <c r="U148" s="59" t="s">
        <v>2777</v>
      </c>
    </row>
    <row r="149" spans="1:21" x14ac:dyDescent="0.25">
      <c r="A149" s="58">
        <v>1203011</v>
      </c>
      <c r="B149" s="58" t="str">
        <f t="shared" si="2"/>
        <v xml:space="preserve"> A (Alert)</v>
      </c>
      <c r="C149" s="58" t="s">
        <v>212</v>
      </c>
      <c r="D149" s="58" t="s">
        <v>2107</v>
      </c>
      <c r="E149" s="58" t="s">
        <v>2775</v>
      </c>
      <c r="F149" s="58" t="s">
        <v>2095</v>
      </c>
      <c r="G149" s="58" t="s">
        <v>2776</v>
      </c>
      <c r="H149" s="59" t="s">
        <v>2777</v>
      </c>
      <c r="I149" s="59" t="s">
        <v>2777</v>
      </c>
      <c r="J149" s="59" t="s">
        <v>2777</v>
      </c>
      <c r="K149" s="59" t="s">
        <v>2777</v>
      </c>
      <c r="L149" s="59" t="s">
        <v>2777</v>
      </c>
      <c r="M149" s="59" t="s">
        <v>2777</v>
      </c>
      <c r="N149" s="59" t="s">
        <v>2777</v>
      </c>
      <c r="O149" s="59" t="s">
        <v>2777</v>
      </c>
      <c r="P149" s="59" t="s">
        <v>2142</v>
      </c>
      <c r="Q149" s="59" t="s">
        <v>2777</v>
      </c>
      <c r="R149" s="59" t="s">
        <v>2777</v>
      </c>
      <c r="S149" s="59" t="s">
        <v>2777</v>
      </c>
      <c r="T149" s="59" t="s">
        <v>2777</v>
      </c>
      <c r="U149" s="59" t="s">
        <v>2777</v>
      </c>
    </row>
    <row r="150" spans="1:21" x14ac:dyDescent="0.25">
      <c r="A150" s="58">
        <v>1204014</v>
      </c>
      <c r="B150" s="58" t="str">
        <f t="shared" si="2"/>
        <v xml:space="preserve"> MS (Met Standards)</v>
      </c>
      <c r="C150" s="58" t="s">
        <v>2197</v>
      </c>
      <c r="D150" s="58" t="s">
        <v>551</v>
      </c>
      <c r="E150" s="58" t="s">
        <v>2780</v>
      </c>
      <c r="F150" s="58" t="s">
        <v>2183</v>
      </c>
      <c r="G150" s="58" t="s">
        <v>2781</v>
      </c>
      <c r="H150" s="59" t="s">
        <v>2777</v>
      </c>
      <c r="I150" s="59" t="s">
        <v>2777</v>
      </c>
      <c r="J150" s="59" t="s">
        <v>2777</v>
      </c>
      <c r="K150" s="59" t="s">
        <v>2777</v>
      </c>
      <c r="L150" s="59" t="s">
        <v>2777</v>
      </c>
      <c r="M150" s="59" t="s">
        <v>2777</v>
      </c>
      <c r="N150" s="59" t="s">
        <v>2777</v>
      </c>
      <c r="O150" s="59" t="s">
        <v>2777</v>
      </c>
      <c r="P150" s="59" t="s">
        <v>2777</v>
      </c>
      <c r="Q150" s="59" t="s">
        <v>2777</v>
      </c>
      <c r="R150" s="59" t="s">
        <v>2777</v>
      </c>
      <c r="S150" s="59" t="s">
        <v>2777</v>
      </c>
      <c r="T150" s="59" t="s">
        <v>2777</v>
      </c>
      <c r="U150" s="59" t="s">
        <v>2777</v>
      </c>
    </row>
    <row r="151" spans="1:21" x14ac:dyDescent="0.25">
      <c r="A151" s="58">
        <v>1204015</v>
      </c>
      <c r="B151" s="58" t="str">
        <f t="shared" si="2"/>
        <v xml:space="preserve"> MS (Met Standards)</v>
      </c>
      <c r="C151" s="58" t="s">
        <v>2197</v>
      </c>
      <c r="D151" s="58" t="s">
        <v>2198</v>
      </c>
      <c r="E151" s="58" t="s">
        <v>2780</v>
      </c>
      <c r="F151" s="58" t="s">
        <v>2183</v>
      </c>
      <c r="G151" s="58" t="s">
        <v>2781</v>
      </c>
      <c r="H151" s="59" t="s">
        <v>2777</v>
      </c>
      <c r="I151" s="59" t="s">
        <v>2777</v>
      </c>
      <c r="J151" s="59" t="s">
        <v>2777</v>
      </c>
      <c r="K151" s="59" t="s">
        <v>2777</v>
      </c>
      <c r="L151" s="59" t="s">
        <v>2777</v>
      </c>
      <c r="M151" s="59" t="s">
        <v>2777</v>
      </c>
      <c r="N151" s="59" t="s">
        <v>2777</v>
      </c>
      <c r="O151" s="59" t="s">
        <v>2777</v>
      </c>
      <c r="P151" s="59" t="s">
        <v>2777</v>
      </c>
      <c r="Q151" s="59" t="s">
        <v>2777</v>
      </c>
      <c r="R151" s="59" t="s">
        <v>2777</v>
      </c>
      <c r="S151" s="59" t="s">
        <v>2777</v>
      </c>
      <c r="T151" s="59" t="s">
        <v>2777</v>
      </c>
      <c r="U151" s="59" t="s">
        <v>2777</v>
      </c>
    </row>
    <row r="152" spans="1:21" x14ac:dyDescent="0.25">
      <c r="A152" s="58">
        <v>1304014</v>
      </c>
      <c r="B152" s="58" t="str">
        <f t="shared" si="2"/>
        <v xml:space="preserve"> A (Alert)</v>
      </c>
      <c r="C152" s="58" t="s">
        <v>253</v>
      </c>
      <c r="D152" s="58" t="s">
        <v>952</v>
      </c>
      <c r="E152" s="58" t="s">
        <v>2775</v>
      </c>
      <c r="F152" s="58" t="s">
        <v>2095</v>
      </c>
      <c r="G152" s="58" t="s">
        <v>2776</v>
      </c>
      <c r="H152" s="59" t="s">
        <v>2777</v>
      </c>
      <c r="I152" s="59" t="s">
        <v>2777</v>
      </c>
      <c r="J152" s="59" t="s">
        <v>2777</v>
      </c>
      <c r="K152" s="59" t="s">
        <v>2777</v>
      </c>
      <c r="L152" s="59" t="s">
        <v>2777</v>
      </c>
      <c r="M152" s="59" t="s">
        <v>2777</v>
      </c>
      <c r="N152" s="59" t="s">
        <v>2777</v>
      </c>
      <c r="O152" s="59" t="s">
        <v>2777</v>
      </c>
      <c r="P152" s="59" t="s">
        <v>2777</v>
      </c>
      <c r="Q152" s="59" t="s">
        <v>2142</v>
      </c>
      <c r="R152" s="59" t="s">
        <v>2777</v>
      </c>
      <c r="S152" s="59" t="s">
        <v>2777</v>
      </c>
      <c r="T152" s="59" t="s">
        <v>2777</v>
      </c>
      <c r="U152" s="59" t="s">
        <v>2777</v>
      </c>
    </row>
    <row r="153" spans="1:21" x14ac:dyDescent="0.25">
      <c r="A153" s="58">
        <v>1304015</v>
      </c>
      <c r="B153" s="58" t="str">
        <f t="shared" si="2"/>
        <v xml:space="preserve"> A (Alert)</v>
      </c>
      <c r="C153" s="58" t="s">
        <v>253</v>
      </c>
      <c r="D153" s="58" t="s">
        <v>2108</v>
      </c>
      <c r="E153" s="58" t="s">
        <v>2775</v>
      </c>
      <c r="F153" s="58" t="s">
        <v>2095</v>
      </c>
      <c r="G153" s="58" t="s">
        <v>2776</v>
      </c>
      <c r="H153" s="59" t="s">
        <v>2777</v>
      </c>
      <c r="I153" s="59" t="s">
        <v>2777</v>
      </c>
      <c r="J153" s="59" t="s">
        <v>2777</v>
      </c>
      <c r="K153" s="59" t="s">
        <v>2777</v>
      </c>
      <c r="L153" s="59" t="s">
        <v>2777</v>
      </c>
      <c r="M153" s="59" t="s">
        <v>2777</v>
      </c>
      <c r="N153" s="59" t="s">
        <v>2777</v>
      </c>
      <c r="O153" s="59" t="s">
        <v>2777</v>
      </c>
      <c r="P153" s="59" t="s">
        <v>2142</v>
      </c>
      <c r="Q153" s="59" t="s">
        <v>2777</v>
      </c>
      <c r="R153" s="59" t="s">
        <v>2777</v>
      </c>
      <c r="S153" s="59" t="s">
        <v>2777</v>
      </c>
      <c r="T153" s="59" t="s">
        <v>2777</v>
      </c>
      <c r="U153" s="59" t="s">
        <v>2777</v>
      </c>
    </row>
    <row r="154" spans="1:21" x14ac:dyDescent="0.25">
      <c r="A154" s="58">
        <v>1305001</v>
      </c>
      <c r="B154" s="58" t="str">
        <f t="shared" si="2"/>
        <v>SI_1 (School Improvement Year 1)</v>
      </c>
      <c r="C154" s="58" t="s">
        <v>57</v>
      </c>
      <c r="D154" s="58" t="s">
        <v>375</v>
      </c>
      <c r="E154" s="58" t="s">
        <v>2793</v>
      </c>
      <c r="F154" s="58" t="s">
        <v>2260</v>
      </c>
      <c r="G154" s="58" t="s">
        <v>2795</v>
      </c>
      <c r="H154" s="59" t="s">
        <v>2142</v>
      </c>
      <c r="I154" s="59" t="s">
        <v>2142</v>
      </c>
      <c r="J154" s="59" t="s">
        <v>2777</v>
      </c>
      <c r="K154" s="59" t="s">
        <v>2777</v>
      </c>
      <c r="L154" s="59" t="s">
        <v>2777</v>
      </c>
      <c r="M154" s="59" t="s">
        <v>2777</v>
      </c>
      <c r="N154" s="59" t="s">
        <v>2142</v>
      </c>
      <c r="O154" s="59" t="s">
        <v>2777</v>
      </c>
      <c r="P154" s="59" t="s">
        <v>2142</v>
      </c>
      <c r="Q154" s="59" t="s">
        <v>2142</v>
      </c>
      <c r="R154" s="59" t="s">
        <v>2777</v>
      </c>
      <c r="S154" s="59" t="s">
        <v>2777</v>
      </c>
      <c r="T154" s="59" t="s">
        <v>2777</v>
      </c>
      <c r="U154" s="59" t="s">
        <v>2777</v>
      </c>
    </row>
    <row r="155" spans="1:21" x14ac:dyDescent="0.25">
      <c r="A155" s="58">
        <v>1305009</v>
      </c>
      <c r="B155" s="58" t="str">
        <f t="shared" si="2"/>
        <v>SI_4 (School Improvement Year 4)</v>
      </c>
      <c r="C155" s="58" t="s">
        <v>57</v>
      </c>
      <c r="D155" s="58" t="s">
        <v>376</v>
      </c>
      <c r="E155" s="58" t="s">
        <v>2784</v>
      </c>
      <c r="F155" s="58" t="s">
        <v>2371</v>
      </c>
      <c r="G155" s="58" t="s">
        <v>2785</v>
      </c>
      <c r="H155" s="59" t="s">
        <v>2142</v>
      </c>
      <c r="I155" s="59" t="s">
        <v>2777</v>
      </c>
      <c r="J155" s="59" t="s">
        <v>2777</v>
      </c>
      <c r="K155" s="59" t="s">
        <v>2777</v>
      </c>
      <c r="L155" s="59" t="s">
        <v>2777</v>
      </c>
      <c r="M155" s="59" t="s">
        <v>2777</v>
      </c>
      <c r="N155" s="59" t="s">
        <v>2777</v>
      </c>
      <c r="O155" s="59" t="s">
        <v>2777</v>
      </c>
      <c r="P155" s="59" t="s">
        <v>2142</v>
      </c>
      <c r="Q155" s="59" t="s">
        <v>2142</v>
      </c>
      <c r="R155" s="59" t="s">
        <v>2777</v>
      </c>
      <c r="S155" s="59" t="s">
        <v>2777</v>
      </c>
      <c r="T155" s="59" t="s">
        <v>2777</v>
      </c>
      <c r="U155" s="59" t="s">
        <v>2777</v>
      </c>
    </row>
    <row r="156" spans="1:21" x14ac:dyDescent="0.25">
      <c r="A156" s="58">
        <v>1305010</v>
      </c>
      <c r="B156" s="58" t="str">
        <f t="shared" si="2"/>
        <v>SI_1 (School Improvement Year 1)</v>
      </c>
      <c r="C156" s="58" t="s">
        <v>57</v>
      </c>
      <c r="D156" s="58" t="s">
        <v>2265</v>
      </c>
      <c r="E156" s="58" t="s">
        <v>2793</v>
      </c>
      <c r="F156" s="58" t="s">
        <v>2260</v>
      </c>
      <c r="G156" s="58" t="s">
        <v>2795</v>
      </c>
      <c r="H156" s="59" t="s">
        <v>2142</v>
      </c>
      <c r="I156" s="59" t="s">
        <v>2777</v>
      </c>
      <c r="J156" s="59" t="s">
        <v>2142</v>
      </c>
      <c r="K156" s="59" t="s">
        <v>2142</v>
      </c>
      <c r="L156" s="59" t="s">
        <v>2777</v>
      </c>
      <c r="M156" s="59" t="s">
        <v>2777</v>
      </c>
      <c r="N156" s="59" t="s">
        <v>2777</v>
      </c>
      <c r="O156" s="59" t="s">
        <v>2777</v>
      </c>
      <c r="P156" s="59" t="s">
        <v>2142</v>
      </c>
      <c r="Q156" s="59" t="s">
        <v>2777</v>
      </c>
      <c r="R156" s="59" t="s">
        <v>2777</v>
      </c>
      <c r="S156" s="59" t="s">
        <v>2777</v>
      </c>
      <c r="T156" s="59" t="s">
        <v>2777</v>
      </c>
      <c r="U156" s="59" t="s">
        <v>2777</v>
      </c>
    </row>
    <row r="157" spans="1:21" x14ac:dyDescent="0.25">
      <c r="A157" s="58">
        <v>1402006</v>
      </c>
      <c r="B157" s="58" t="str">
        <f t="shared" si="2"/>
        <v>SI_4 (School Improvement Year 4)</v>
      </c>
      <c r="C157" s="58" t="s">
        <v>158</v>
      </c>
      <c r="D157" s="58" t="s">
        <v>320</v>
      </c>
      <c r="E157" s="58" t="s">
        <v>2784</v>
      </c>
      <c r="F157" s="58" t="s">
        <v>2371</v>
      </c>
      <c r="G157" s="58" t="s">
        <v>2802</v>
      </c>
      <c r="H157" s="59" t="s">
        <v>2777</v>
      </c>
      <c r="I157" s="59" t="s">
        <v>2777</v>
      </c>
      <c r="J157" s="59" t="s">
        <v>2142</v>
      </c>
      <c r="K157" s="59" t="s">
        <v>2777</v>
      </c>
      <c r="L157" s="59" t="s">
        <v>2777</v>
      </c>
      <c r="M157" s="59" t="s">
        <v>2777</v>
      </c>
      <c r="N157" s="59" t="s">
        <v>2777</v>
      </c>
      <c r="O157" s="59" t="s">
        <v>2777</v>
      </c>
      <c r="P157" s="59" t="s">
        <v>2777</v>
      </c>
      <c r="Q157" s="59" t="s">
        <v>2777</v>
      </c>
      <c r="R157" s="59" t="s">
        <v>2777</v>
      </c>
      <c r="S157" s="59" t="s">
        <v>2777</v>
      </c>
      <c r="T157" s="59" t="s">
        <v>2777</v>
      </c>
      <c r="U157" s="59" t="s">
        <v>2142</v>
      </c>
    </row>
    <row r="158" spans="1:21" x14ac:dyDescent="0.25">
      <c r="A158" s="58">
        <v>1402007</v>
      </c>
      <c r="B158" s="58" t="str">
        <f t="shared" si="2"/>
        <v>SI_3 (School Improvement Year 3)</v>
      </c>
      <c r="C158" s="58" t="s">
        <v>158</v>
      </c>
      <c r="D158" s="58" t="s">
        <v>2352</v>
      </c>
      <c r="E158" s="58" t="s">
        <v>2788</v>
      </c>
      <c r="F158" s="58" t="s">
        <v>2348</v>
      </c>
      <c r="G158" s="58" t="s">
        <v>2805</v>
      </c>
      <c r="H158" s="59" t="s">
        <v>2777</v>
      </c>
      <c r="I158" s="59" t="s">
        <v>2777</v>
      </c>
      <c r="J158" s="59" t="s">
        <v>2777</v>
      </c>
      <c r="K158" s="59" t="s">
        <v>2777</v>
      </c>
      <c r="L158" s="59" t="s">
        <v>2777</v>
      </c>
      <c r="M158" s="59" t="s">
        <v>2777</v>
      </c>
      <c r="N158" s="59" t="s">
        <v>2142</v>
      </c>
      <c r="O158" s="59" t="s">
        <v>2777</v>
      </c>
      <c r="P158" s="59" t="s">
        <v>2777</v>
      </c>
      <c r="Q158" s="59" t="s">
        <v>2777</v>
      </c>
      <c r="R158" s="59" t="s">
        <v>2777</v>
      </c>
      <c r="S158" s="59" t="s">
        <v>2777</v>
      </c>
      <c r="T158" s="59" t="s">
        <v>2777</v>
      </c>
      <c r="U158" s="59" t="s">
        <v>2777</v>
      </c>
    </row>
    <row r="159" spans="1:21" x14ac:dyDescent="0.25">
      <c r="A159" s="58">
        <v>1402008</v>
      </c>
      <c r="B159" s="58" t="str">
        <f t="shared" si="2"/>
        <v>SI_3 (School Improvement Year 3)</v>
      </c>
      <c r="C159" s="58" t="s">
        <v>158</v>
      </c>
      <c r="D159" s="58" t="s">
        <v>659</v>
      </c>
      <c r="E159" s="58" t="s">
        <v>2788</v>
      </c>
      <c r="F159" s="58" t="s">
        <v>2348</v>
      </c>
      <c r="G159" s="58" t="s">
        <v>2789</v>
      </c>
      <c r="H159" s="59" t="s">
        <v>2142</v>
      </c>
      <c r="I159" s="59" t="s">
        <v>2142</v>
      </c>
      <c r="J159" s="59" t="s">
        <v>2777</v>
      </c>
      <c r="K159" s="59" t="s">
        <v>2142</v>
      </c>
      <c r="L159" s="59" t="s">
        <v>2777</v>
      </c>
      <c r="M159" s="59" t="s">
        <v>2777</v>
      </c>
      <c r="N159" s="59" t="s">
        <v>2777</v>
      </c>
      <c r="O159" s="59" t="s">
        <v>2777</v>
      </c>
      <c r="P159" s="59" t="s">
        <v>2142</v>
      </c>
      <c r="Q159" s="59" t="s">
        <v>2142</v>
      </c>
      <c r="R159" s="59" t="s">
        <v>2777</v>
      </c>
      <c r="S159" s="59" t="s">
        <v>2777</v>
      </c>
      <c r="T159" s="59" t="s">
        <v>2777</v>
      </c>
      <c r="U159" s="59" t="s">
        <v>2142</v>
      </c>
    </row>
    <row r="160" spans="1:21" x14ac:dyDescent="0.25">
      <c r="A160" s="58">
        <v>1402009</v>
      </c>
      <c r="B160" s="58" t="str">
        <f t="shared" si="2"/>
        <v>SI_3 (School Improvement Year 3)</v>
      </c>
      <c r="C160" s="58" t="s">
        <v>158</v>
      </c>
      <c r="D160" s="58" t="s">
        <v>2353</v>
      </c>
      <c r="E160" s="58" t="s">
        <v>2788</v>
      </c>
      <c r="F160" s="58" t="s">
        <v>2348</v>
      </c>
      <c r="G160" s="58" t="s">
        <v>2789</v>
      </c>
      <c r="H160" s="59" t="s">
        <v>2142</v>
      </c>
      <c r="I160" s="59" t="s">
        <v>2142</v>
      </c>
      <c r="J160" s="59" t="s">
        <v>2142</v>
      </c>
      <c r="K160" s="59" t="s">
        <v>2142</v>
      </c>
      <c r="L160" s="59" t="s">
        <v>2777</v>
      </c>
      <c r="M160" s="59" t="s">
        <v>2777</v>
      </c>
      <c r="N160" s="59" t="s">
        <v>2142</v>
      </c>
      <c r="O160" s="59" t="s">
        <v>2777</v>
      </c>
      <c r="P160" s="59" t="s">
        <v>2142</v>
      </c>
      <c r="Q160" s="59" t="s">
        <v>2142</v>
      </c>
      <c r="R160" s="59" t="s">
        <v>2777</v>
      </c>
      <c r="S160" s="59" t="s">
        <v>2777</v>
      </c>
      <c r="T160" s="59" t="s">
        <v>2777</v>
      </c>
      <c r="U160" s="59" t="s">
        <v>2777</v>
      </c>
    </row>
    <row r="161" spans="1:21" x14ac:dyDescent="0.25">
      <c r="A161" s="58">
        <v>1408001</v>
      </c>
      <c r="B161" s="58" t="str">
        <f t="shared" si="2"/>
        <v xml:space="preserve"> MS (Met Standards)</v>
      </c>
      <c r="C161" s="58" t="s">
        <v>89</v>
      </c>
      <c r="D161" s="58" t="s">
        <v>446</v>
      </c>
      <c r="E161" s="58" t="s">
        <v>2780</v>
      </c>
      <c r="F161" s="58" t="s">
        <v>2183</v>
      </c>
      <c r="G161" s="58" t="s">
        <v>2781</v>
      </c>
      <c r="H161" s="59" t="s">
        <v>2777</v>
      </c>
      <c r="I161" s="59" t="s">
        <v>2777</v>
      </c>
      <c r="J161" s="59" t="s">
        <v>2777</v>
      </c>
      <c r="K161" s="59" t="s">
        <v>2777</v>
      </c>
      <c r="L161" s="59" t="s">
        <v>2777</v>
      </c>
      <c r="M161" s="59" t="s">
        <v>2777</v>
      </c>
      <c r="N161" s="59" t="s">
        <v>2777</v>
      </c>
      <c r="O161" s="59" t="s">
        <v>2777</v>
      </c>
      <c r="P161" s="59" t="s">
        <v>2777</v>
      </c>
      <c r="Q161" s="59" t="s">
        <v>2777</v>
      </c>
      <c r="R161" s="59" t="s">
        <v>2777</v>
      </c>
      <c r="S161" s="59" t="s">
        <v>2777</v>
      </c>
      <c r="T161" s="59" t="s">
        <v>2777</v>
      </c>
      <c r="U161" s="59" t="s">
        <v>2777</v>
      </c>
    </row>
    <row r="162" spans="1:21" x14ac:dyDescent="0.25">
      <c r="A162" s="58">
        <v>1408002</v>
      </c>
      <c r="B162" s="58" t="str">
        <f t="shared" si="2"/>
        <v xml:space="preserve"> A (Alert)</v>
      </c>
      <c r="C162" s="58" t="s">
        <v>89</v>
      </c>
      <c r="D162" s="58" t="s">
        <v>2109</v>
      </c>
      <c r="E162" s="58" t="s">
        <v>2775</v>
      </c>
      <c r="F162" s="58" t="s">
        <v>2095</v>
      </c>
      <c r="G162" s="58" t="s">
        <v>2776</v>
      </c>
      <c r="H162" s="59" t="s">
        <v>2142</v>
      </c>
      <c r="I162" s="59" t="s">
        <v>2777</v>
      </c>
      <c r="J162" s="59" t="s">
        <v>2777</v>
      </c>
      <c r="K162" s="59" t="s">
        <v>2777</v>
      </c>
      <c r="L162" s="59" t="s">
        <v>2777</v>
      </c>
      <c r="M162" s="59" t="s">
        <v>2777</v>
      </c>
      <c r="N162" s="59" t="s">
        <v>2777</v>
      </c>
      <c r="O162" s="59" t="s">
        <v>2777</v>
      </c>
      <c r="P162" s="59" t="s">
        <v>2777</v>
      </c>
      <c r="Q162" s="59" t="s">
        <v>2777</v>
      </c>
      <c r="R162" s="59" t="s">
        <v>2777</v>
      </c>
      <c r="S162" s="59" t="s">
        <v>2777</v>
      </c>
      <c r="T162" s="59" t="s">
        <v>2777</v>
      </c>
      <c r="U162" s="59" t="s">
        <v>2777</v>
      </c>
    </row>
    <row r="163" spans="1:21" x14ac:dyDescent="0.25">
      <c r="A163" s="58">
        <v>1408018</v>
      </c>
      <c r="B163" s="58" t="str">
        <f t="shared" si="2"/>
        <v xml:space="preserve"> MS (Met Standards)</v>
      </c>
      <c r="C163" s="58" t="s">
        <v>89</v>
      </c>
      <c r="D163" s="58" t="s">
        <v>447</v>
      </c>
      <c r="E163" s="58" t="s">
        <v>2780</v>
      </c>
      <c r="F163" s="58" t="s">
        <v>2183</v>
      </c>
      <c r="G163" s="58" t="s">
        <v>2781</v>
      </c>
      <c r="H163" s="59" t="s">
        <v>2777</v>
      </c>
      <c r="I163" s="59" t="s">
        <v>2777</v>
      </c>
      <c r="J163" s="59" t="s">
        <v>2777</v>
      </c>
      <c r="K163" s="59" t="s">
        <v>2777</v>
      </c>
      <c r="L163" s="59" t="s">
        <v>2777</v>
      </c>
      <c r="M163" s="59" t="s">
        <v>2777</v>
      </c>
      <c r="N163" s="59" t="s">
        <v>2777</v>
      </c>
      <c r="O163" s="59" t="s">
        <v>2777</v>
      </c>
      <c r="P163" s="59" t="s">
        <v>2777</v>
      </c>
      <c r="Q163" s="59" t="s">
        <v>2777</v>
      </c>
      <c r="R163" s="59" t="s">
        <v>2777</v>
      </c>
      <c r="S163" s="59" t="s">
        <v>2777</v>
      </c>
      <c r="T163" s="59" t="s">
        <v>2777</v>
      </c>
      <c r="U163" s="59" t="s">
        <v>2777</v>
      </c>
    </row>
    <row r="164" spans="1:21" x14ac:dyDescent="0.25">
      <c r="A164" s="58">
        <v>1408019</v>
      </c>
      <c r="B164" s="58" t="str">
        <f t="shared" si="2"/>
        <v xml:space="preserve"> MS (Met Standards)</v>
      </c>
      <c r="C164" s="58" t="s">
        <v>89</v>
      </c>
      <c r="D164" s="58" t="s">
        <v>2199</v>
      </c>
      <c r="E164" s="58" t="s">
        <v>2780</v>
      </c>
      <c r="F164" s="58" t="s">
        <v>2183</v>
      </c>
      <c r="G164" s="58" t="s">
        <v>2781</v>
      </c>
      <c r="H164" s="59" t="s">
        <v>2777</v>
      </c>
      <c r="I164" s="59" t="s">
        <v>2777</v>
      </c>
      <c r="J164" s="59" t="s">
        <v>2777</v>
      </c>
      <c r="K164" s="59" t="s">
        <v>2777</v>
      </c>
      <c r="L164" s="59" t="s">
        <v>2777</v>
      </c>
      <c r="M164" s="59" t="s">
        <v>2777</v>
      </c>
      <c r="N164" s="59" t="s">
        <v>2777</v>
      </c>
      <c r="O164" s="59" t="s">
        <v>2777</v>
      </c>
      <c r="P164" s="59" t="s">
        <v>2777</v>
      </c>
      <c r="Q164" s="59" t="s">
        <v>2777</v>
      </c>
      <c r="R164" s="59" t="s">
        <v>2777</v>
      </c>
      <c r="S164" s="59" t="s">
        <v>2777</v>
      </c>
      <c r="T164" s="59" t="s">
        <v>2777</v>
      </c>
      <c r="U164" s="59" t="s">
        <v>2777</v>
      </c>
    </row>
    <row r="165" spans="1:21" x14ac:dyDescent="0.25">
      <c r="A165" s="58">
        <v>1503016</v>
      </c>
      <c r="B165" s="58" t="str">
        <f t="shared" si="2"/>
        <v xml:space="preserve"> MS (Met Standards)</v>
      </c>
      <c r="C165" s="58" t="s">
        <v>184</v>
      </c>
      <c r="D165" s="58" t="s">
        <v>724</v>
      </c>
      <c r="E165" s="58" t="s">
        <v>2780</v>
      </c>
      <c r="F165" s="58" t="s">
        <v>2183</v>
      </c>
      <c r="G165" s="58" t="s">
        <v>2781</v>
      </c>
      <c r="H165" s="59" t="s">
        <v>2777</v>
      </c>
      <c r="I165" s="59" t="s">
        <v>2777</v>
      </c>
      <c r="J165" s="59" t="s">
        <v>2777</v>
      </c>
      <c r="K165" s="59" t="s">
        <v>2777</v>
      </c>
      <c r="L165" s="59" t="s">
        <v>2777</v>
      </c>
      <c r="M165" s="59" t="s">
        <v>2777</v>
      </c>
      <c r="N165" s="59" t="s">
        <v>2777</v>
      </c>
      <c r="O165" s="59" t="s">
        <v>2777</v>
      </c>
      <c r="P165" s="59" t="s">
        <v>2777</v>
      </c>
      <c r="Q165" s="59" t="s">
        <v>2777</v>
      </c>
      <c r="R165" s="59" t="s">
        <v>2777</v>
      </c>
      <c r="S165" s="59" t="s">
        <v>2777</v>
      </c>
      <c r="T165" s="59" t="s">
        <v>2777</v>
      </c>
      <c r="U165" s="59" t="s">
        <v>2777</v>
      </c>
    </row>
    <row r="166" spans="1:21" x14ac:dyDescent="0.25">
      <c r="A166" s="58">
        <v>1503017</v>
      </c>
      <c r="B166" s="58" t="str">
        <f t="shared" si="2"/>
        <v>SI_1 (School Improvement Year 1)</v>
      </c>
      <c r="C166" s="58" t="s">
        <v>184</v>
      </c>
      <c r="D166" s="58" t="s">
        <v>2266</v>
      </c>
      <c r="E166" s="58" t="s">
        <v>2793</v>
      </c>
      <c r="F166" s="58" t="s">
        <v>2260</v>
      </c>
      <c r="G166" s="58" t="s">
        <v>2795</v>
      </c>
      <c r="H166" s="59" t="s">
        <v>2142</v>
      </c>
      <c r="I166" s="59" t="s">
        <v>2777</v>
      </c>
      <c r="J166" s="59" t="s">
        <v>2777</v>
      </c>
      <c r="K166" s="59" t="s">
        <v>2777</v>
      </c>
      <c r="L166" s="59" t="s">
        <v>2777</v>
      </c>
      <c r="M166" s="59" t="s">
        <v>2777</v>
      </c>
      <c r="N166" s="59" t="s">
        <v>2142</v>
      </c>
      <c r="O166" s="59" t="s">
        <v>2777</v>
      </c>
      <c r="P166" s="59" t="s">
        <v>2142</v>
      </c>
      <c r="Q166" s="59" t="s">
        <v>2777</v>
      </c>
      <c r="R166" s="59" t="s">
        <v>2777</v>
      </c>
      <c r="S166" s="59" t="s">
        <v>2777</v>
      </c>
      <c r="T166" s="59" t="s">
        <v>2777</v>
      </c>
      <c r="U166" s="59" t="s">
        <v>2777</v>
      </c>
    </row>
    <row r="167" spans="1:21" x14ac:dyDescent="0.25">
      <c r="A167" s="58">
        <v>1503018</v>
      </c>
      <c r="B167" s="58" t="str">
        <f t="shared" si="2"/>
        <v xml:space="preserve"> A (Alert)</v>
      </c>
      <c r="C167" s="58" t="s">
        <v>184</v>
      </c>
      <c r="D167" s="58" t="s">
        <v>725</v>
      </c>
      <c r="E167" s="58" t="s">
        <v>2775</v>
      </c>
      <c r="F167" s="58" t="s">
        <v>2095</v>
      </c>
      <c r="G167" s="58" t="s">
        <v>2776</v>
      </c>
      <c r="H167" s="59" t="s">
        <v>2142</v>
      </c>
      <c r="I167" s="59" t="s">
        <v>2777</v>
      </c>
      <c r="J167" s="59" t="s">
        <v>2777</v>
      </c>
      <c r="K167" s="59" t="s">
        <v>2777</v>
      </c>
      <c r="L167" s="59" t="s">
        <v>2777</v>
      </c>
      <c r="M167" s="59" t="s">
        <v>2777</v>
      </c>
      <c r="N167" s="59" t="s">
        <v>2142</v>
      </c>
      <c r="O167" s="59" t="s">
        <v>2777</v>
      </c>
      <c r="P167" s="59" t="s">
        <v>2142</v>
      </c>
      <c r="Q167" s="59" t="s">
        <v>2777</v>
      </c>
      <c r="R167" s="59" t="s">
        <v>2777</v>
      </c>
      <c r="S167" s="59" t="s">
        <v>2777</v>
      </c>
      <c r="T167" s="59" t="s">
        <v>2777</v>
      </c>
      <c r="U167" s="59" t="s">
        <v>2777</v>
      </c>
    </row>
    <row r="168" spans="1:21" x14ac:dyDescent="0.25">
      <c r="A168" s="58">
        <v>1505025</v>
      </c>
      <c r="B168" s="58" t="str">
        <f t="shared" si="2"/>
        <v>SI_1 (School Improvement Year 1)</v>
      </c>
      <c r="C168" s="58" t="s">
        <v>252</v>
      </c>
      <c r="D168" s="58" t="s">
        <v>951</v>
      </c>
      <c r="E168" s="58" t="s">
        <v>2793</v>
      </c>
      <c r="F168" s="58" t="s">
        <v>2260</v>
      </c>
      <c r="G168" s="58" t="s">
        <v>2794</v>
      </c>
      <c r="H168" s="59" t="s">
        <v>2777</v>
      </c>
      <c r="I168" s="59" t="s">
        <v>2777</v>
      </c>
      <c r="J168" s="59" t="s">
        <v>2777</v>
      </c>
      <c r="K168" s="59" t="s">
        <v>2777</v>
      </c>
      <c r="L168" s="59" t="s">
        <v>2777</v>
      </c>
      <c r="M168" s="59" t="s">
        <v>2777</v>
      </c>
      <c r="N168" s="59" t="s">
        <v>2777</v>
      </c>
      <c r="O168" s="59" t="s">
        <v>2777</v>
      </c>
      <c r="P168" s="59" t="s">
        <v>2777</v>
      </c>
      <c r="Q168" s="59" t="s">
        <v>2142</v>
      </c>
      <c r="R168" s="59" t="s">
        <v>2777</v>
      </c>
      <c r="S168" s="59" t="s">
        <v>2777</v>
      </c>
      <c r="T168" s="59" t="s">
        <v>2777</v>
      </c>
      <c r="U168" s="59" t="s">
        <v>2777</v>
      </c>
    </row>
    <row r="169" spans="1:21" x14ac:dyDescent="0.25">
      <c r="A169" s="58">
        <v>1505026</v>
      </c>
      <c r="B169" s="58" t="str">
        <f t="shared" si="2"/>
        <v xml:space="preserve"> A (Alert)</v>
      </c>
      <c r="C169" s="58" t="s">
        <v>252</v>
      </c>
      <c r="D169" s="58" t="s">
        <v>2110</v>
      </c>
      <c r="E169" s="58" t="s">
        <v>2775</v>
      </c>
      <c r="F169" s="58" t="s">
        <v>2095</v>
      </c>
      <c r="G169" s="58" t="s">
        <v>2776</v>
      </c>
      <c r="H169" s="59" t="s">
        <v>2142</v>
      </c>
      <c r="I169" s="59" t="s">
        <v>2142</v>
      </c>
      <c r="J169" s="59" t="s">
        <v>2777</v>
      </c>
      <c r="K169" s="59" t="s">
        <v>2777</v>
      </c>
      <c r="L169" s="59" t="s">
        <v>2777</v>
      </c>
      <c r="M169" s="59" t="s">
        <v>2777</v>
      </c>
      <c r="N169" s="59" t="s">
        <v>2142</v>
      </c>
      <c r="O169" s="59" t="s">
        <v>2142</v>
      </c>
      <c r="P169" s="59" t="s">
        <v>2777</v>
      </c>
      <c r="Q169" s="59" t="s">
        <v>2142</v>
      </c>
      <c r="R169" s="59" t="s">
        <v>2777</v>
      </c>
      <c r="S169" s="59" t="s">
        <v>2777</v>
      </c>
      <c r="T169" s="59" t="s">
        <v>2777</v>
      </c>
      <c r="U169" s="59" t="s">
        <v>2777</v>
      </c>
    </row>
    <row r="170" spans="1:21" x14ac:dyDescent="0.25">
      <c r="A170" s="58">
        <v>1507029</v>
      </c>
      <c r="B170" s="58" t="str">
        <f t="shared" si="2"/>
        <v xml:space="preserve"> MS (Met Standards)</v>
      </c>
      <c r="C170" s="58" t="s">
        <v>227</v>
      </c>
      <c r="D170" s="58" t="s">
        <v>2200</v>
      </c>
      <c r="E170" s="58" t="s">
        <v>2780</v>
      </c>
      <c r="F170" s="58" t="s">
        <v>2183</v>
      </c>
      <c r="G170" s="58" t="s">
        <v>2781</v>
      </c>
      <c r="H170" s="59" t="s">
        <v>2777</v>
      </c>
      <c r="I170" s="59" t="s">
        <v>2777</v>
      </c>
      <c r="J170" s="59" t="s">
        <v>2777</v>
      </c>
      <c r="K170" s="59" t="s">
        <v>2777</v>
      </c>
      <c r="L170" s="59" t="s">
        <v>2777</v>
      </c>
      <c r="M170" s="59" t="s">
        <v>2777</v>
      </c>
      <c r="N170" s="59" t="s">
        <v>2777</v>
      </c>
      <c r="O170" s="59" t="s">
        <v>2777</v>
      </c>
      <c r="P170" s="59" t="s">
        <v>2777</v>
      </c>
      <c r="Q170" s="59" t="s">
        <v>2777</v>
      </c>
      <c r="R170" s="59" t="s">
        <v>2777</v>
      </c>
      <c r="S170" s="59" t="s">
        <v>2777</v>
      </c>
      <c r="T170" s="59" t="s">
        <v>2777</v>
      </c>
      <c r="U170" s="59" t="s">
        <v>2777</v>
      </c>
    </row>
    <row r="171" spans="1:21" x14ac:dyDescent="0.25">
      <c r="A171" s="58">
        <v>1507031</v>
      </c>
      <c r="B171" s="58" t="str">
        <f t="shared" si="2"/>
        <v>SI_M (School Improvement - Met Standards)</v>
      </c>
      <c r="C171" s="58" t="s">
        <v>227</v>
      </c>
      <c r="D171" s="58" t="s">
        <v>860</v>
      </c>
      <c r="E171" s="58" t="s">
        <v>2782</v>
      </c>
      <c r="F171" s="58" t="s">
        <v>2436</v>
      </c>
      <c r="G171" s="58" t="s">
        <v>2806</v>
      </c>
      <c r="H171" s="59" t="s">
        <v>2777</v>
      </c>
      <c r="I171" s="59" t="s">
        <v>2777</v>
      </c>
      <c r="J171" s="59" t="s">
        <v>2777</v>
      </c>
      <c r="K171" s="59" t="s">
        <v>2777</v>
      </c>
      <c r="L171" s="59" t="s">
        <v>2777</v>
      </c>
      <c r="M171" s="59" t="s">
        <v>2777</v>
      </c>
      <c r="N171" s="59" t="s">
        <v>2777</v>
      </c>
      <c r="O171" s="59" t="s">
        <v>2777</v>
      </c>
      <c r="P171" s="59" t="s">
        <v>2777</v>
      </c>
      <c r="Q171" s="59" t="s">
        <v>2777</v>
      </c>
      <c r="R171" s="59" t="s">
        <v>2777</v>
      </c>
      <c r="S171" s="59" t="s">
        <v>2777</v>
      </c>
      <c r="T171" s="59" t="s">
        <v>2777</v>
      </c>
      <c r="U171" s="59" t="s">
        <v>2777</v>
      </c>
    </row>
    <row r="172" spans="1:21" x14ac:dyDescent="0.25">
      <c r="A172" s="58">
        <v>1507032</v>
      </c>
      <c r="B172" s="58" t="str">
        <f t="shared" si="2"/>
        <v xml:space="preserve"> MS (Met Standards)</v>
      </c>
      <c r="C172" s="58" t="s">
        <v>227</v>
      </c>
      <c r="D172" s="58" t="s">
        <v>2201</v>
      </c>
      <c r="E172" s="58" t="s">
        <v>2780</v>
      </c>
      <c r="F172" s="58" t="s">
        <v>2183</v>
      </c>
      <c r="G172" s="58" t="s">
        <v>2781</v>
      </c>
      <c r="H172" s="59" t="s">
        <v>2777</v>
      </c>
      <c r="I172" s="59" t="s">
        <v>2777</v>
      </c>
      <c r="J172" s="59" t="s">
        <v>2777</v>
      </c>
      <c r="K172" s="59" t="s">
        <v>2777</v>
      </c>
      <c r="L172" s="59" t="s">
        <v>2777</v>
      </c>
      <c r="M172" s="59" t="s">
        <v>2777</v>
      </c>
      <c r="N172" s="59" t="s">
        <v>2777</v>
      </c>
      <c r="O172" s="59" t="s">
        <v>2777</v>
      </c>
      <c r="P172" s="59" t="s">
        <v>2777</v>
      </c>
      <c r="Q172" s="59" t="s">
        <v>2777</v>
      </c>
      <c r="R172" s="59" t="s">
        <v>2777</v>
      </c>
      <c r="S172" s="59" t="s">
        <v>2777</v>
      </c>
      <c r="T172" s="59" t="s">
        <v>2777</v>
      </c>
      <c r="U172" s="59" t="s">
        <v>2777</v>
      </c>
    </row>
    <row r="173" spans="1:21" x14ac:dyDescent="0.25">
      <c r="A173" s="58">
        <v>1507036</v>
      </c>
      <c r="B173" s="58" t="str">
        <f t="shared" si="2"/>
        <v>SI_3 (School Improvement Year 3)</v>
      </c>
      <c r="C173" s="58" t="s">
        <v>227</v>
      </c>
      <c r="D173" s="58" t="s">
        <v>2354</v>
      </c>
      <c r="E173" s="58" t="s">
        <v>2788</v>
      </c>
      <c r="F173" s="58" t="s">
        <v>2348</v>
      </c>
      <c r="G173" s="58" t="s">
        <v>2789</v>
      </c>
      <c r="H173" s="59" t="s">
        <v>2142</v>
      </c>
      <c r="I173" s="59" t="s">
        <v>2777</v>
      </c>
      <c r="J173" s="59" t="s">
        <v>2777</v>
      </c>
      <c r="K173" s="59" t="s">
        <v>2777</v>
      </c>
      <c r="L173" s="59" t="s">
        <v>2777</v>
      </c>
      <c r="M173" s="59" t="s">
        <v>2777</v>
      </c>
      <c r="N173" s="59" t="s">
        <v>2777</v>
      </c>
      <c r="O173" s="59" t="s">
        <v>2777</v>
      </c>
      <c r="P173" s="59" t="s">
        <v>2142</v>
      </c>
      <c r="Q173" s="59" t="s">
        <v>2777</v>
      </c>
      <c r="R173" s="59" t="s">
        <v>2777</v>
      </c>
      <c r="S173" s="59" t="s">
        <v>2777</v>
      </c>
      <c r="T173" s="59" t="s">
        <v>2777</v>
      </c>
      <c r="U173" s="59" t="s">
        <v>2777</v>
      </c>
    </row>
    <row r="174" spans="1:21" x14ac:dyDescent="0.25">
      <c r="A174" s="58">
        <v>1507037</v>
      </c>
      <c r="B174" s="58" t="str">
        <f t="shared" si="2"/>
        <v xml:space="preserve"> A (Alert)</v>
      </c>
      <c r="C174" s="58" t="s">
        <v>227</v>
      </c>
      <c r="D174" s="58" t="s">
        <v>861</v>
      </c>
      <c r="E174" s="58" t="s">
        <v>2775</v>
      </c>
      <c r="F174" s="58" t="s">
        <v>2095</v>
      </c>
      <c r="G174" s="58" t="s">
        <v>2776</v>
      </c>
      <c r="H174" s="59" t="s">
        <v>2142</v>
      </c>
      <c r="I174" s="59" t="s">
        <v>2142</v>
      </c>
      <c r="J174" s="59" t="s">
        <v>2777</v>
      </c>
      <c r="K174" s="59" t="s">
        <v>2142</v>
      </c>
      <c r="L174" s="59" t="s">
        <v>2777</v>
      </c>
      <c r="M174" s="59" t="s">
        <v>2777</v>
      </c>
      <c r="N174" s="59" t="s">
        <v>2777</v>
      </c>
      <c r="O174" s="59" t="s">
        <v>2777</v>
      </c>
      <c r="P174" s="59" t="s">
        <v>2142</v>
      </c>
      <c r="Q174" s="59" t="s">
        <v>2142</v>
      </c>
      <c r="R174" s="59" t="s">
        <v>2777</v>
      </c>
      <c r="S174" s="59" t="s">
        <v>2777</v>
      </c>
      <c r="T174" s="59" t="s">
        <v>2777</v>
      </c>
      <c r="U174" s="59" t="s">
        <v>2777</v>
      </c>
    </row>
    <row r="175" spans="1:21" x14ac:dyDescent="0.25">
      <c r="A175" s="58">
        <v>1601001</v>
      </c>
      <c r="B175" s="58" t="str">
        <f t="shared" si="2"/>
        <v xml:space="preserve"> A (Alert)</v>
      </c>
      <c r="C175" s="58" t="s">
        <v>26</v>
      </c>
      <c r="D175" s="58" t="s">
        <v>285</v>
      </c>
      <c r="E175" s="58" t="s">
        <v>2775</v>
      </c>
      <c r="F175" s="58" t="s">
        <v>2095</v>
      </c>
      <c r="G175" s="58" t="s">
        <v>2776</v>
      </c>
      <c r="H175" s="59" t="s">
        <v>2777</v>
      </c>
      <c r="I175" s="59" t="s">
        <v>2777</v>
      </c>
      <c r="J175" s="59" t="s">
        <v>2777</v>
      </c>
      <c r="K175" s="59" t="s">
        <v>2777</v>
      </c>
      <c r="L175" s="59" t="s">
        <v>2777</v>
      </c>
      <c r="M175" s="59" t="s">
        <v>2777</v>
      </c>
      <c r="N175" s="59" t="s">
        <v>2142</v>
      </c>
      <c r="O175" s="59" t="s">
        <v>2777</v>
      </c>
      <c r="P175" s="59" t="s">
        <v>2142</v>
      </c>
      <c r="Q175" s="59" t="s">
        <v>2777</v>
      </c>
      <c r="R175" s="59" t="s">
        <v>2777</v>
      </c>
      <c r="S175" s="59" t="s">
        <v>2777</v>
      </c>
      <c r="T175" s="59" t="s">
        <v>2777</v>
      </c>
      <c r="U175" s="59" t="s">
        <v>2777</v>
      </c>
    </row>
    <row r="176" spans="1:21" x14ac:dyDescent="0.25">
      <c r="A176" s="58">
        <v>1601002</v>
      </c>
      <c r="B176" s="58" t="str">
        <f t="shared" si="2"/>
        <v xml:space="preserve"> A (Alert)</v>
      </c>
      <c r="C176" s="58" t="s">
        <v>26</v>
      </c>
      <c r="D176" s="58" t="s">
        <v>2111</v>
      </c>
      <c r="E176" s="58" t="s">
        <v>2775</v>
      </c>
      <c r="F176" s="58" t="s">
        <v>2095</v>
      </c>
      <c r="G176" s="58" t="s">
        <v>2776</v>
      </c>
      <c r="H176" s="59" t="s">
        <v>2777</v>
      </c>
      <c r="I176" s="59" t="s">
        <v>2142</v>
      </c>
      <c r="J176" s="59" t="s">
        <v>2777</v>
      </c>
      <c r="K176" s="59" t="s">
        <v>2777</v>
      </c>
      <c r="L176" s="59" t="s">
        <v>2777</v>
      </c>
      <c r="M176" s="59" t="s">
        <v>2777</v>
      </c>
      <c r="N176" s="59" t="s">
        <v>2777</v>
      </c>
      <c r="O176" s="59" t="s">
        <v>2142</v>
      </c>
      <c r="P176" s="59" t="s">
        <v>2777</v>
      </c>
      <c r="Q176" s="59" t="s">
        <v>2142</v>
      </c>
      <c r="R176" s="59" t="s">
        <v>2777</v>
      </c>
      <c r="S176" s="59" t="s">
        <v>2777</v>
      </c>
      <c r="T176" s="59" t="s">
        <v>2777</v>
      </c>
      <c r="U176" s="59" t="s">
        <v>2777</v>
      </c>
    </row>
    <row r="177" spans="1:21" x14ac:dyDescent="0.25">
      <c r="A177" s="58">
        <v>1602055</v>
      </c>
      <c r="B177" s="58" t="str">
        <f t="shared" si="2"/>
        <v>SI_1 (School Improvement Year 1)</v>
      </c>
      <c r="C177" s="58" t="s">
        <v>2202</v>
      </c>
      <c r="D177" s="58" t="s">
        <v>2267</v>
      </c>
      <c r="E177" s="58" t="s">
        <v>2793</v>
      </c>
      <c r="F177" s="58" t="s">
        <v>2260</v>
      </c>
      <c r="G177" s="58" t="s">
        <v>2795</v>
      </c>
      <c r="H177" s="59" t="s">
        <v>2142</v>
      </c>
      <c r="I177" s="59" t="s">
        <v>2777</v>
      </c>
      <c r="J177" s="59" t="s">
        <v>2777</v>
      </c>
      <c r="K177" s="59" t="s">
        <v>2777</v>
      </c>
      <c r="L177" s="59" t="s">
        <v>2777</v>
      </c>
      <c r="M177" s="59" t="s">
        <v>2777</v>
      </c>
      <c r="N177" s="59" t="s">
        <v>2142</v>
      </c>
      <c r="O177" s="59" t="s">
        <v>2777</v>
      </c>
      <c r="P177" s="59" t="s">
        <v>2142</v>
      </c>
      <c r="Q177" s="59" t="s">
        <v>2777</v>
      </c>
      <c r="R177" s="59" t="s">
        <v>2777</v>
      </c>
      <c r="S177" s="59" t="s">
        <v>2777</v>
      </c>
      <c r="T177" s="59" t="s">
        <v>2777</v>
      </c>
      <c r="U177" s="59" t="s">
        <v>2777</v>
      </c>
    </row>
    <row r="178" spans="1:21" x14ac:dyDescent="0.25">
      <c r="A178" s="58">
        <v>1602056</v>
      </c>
      <c r="B178" s="58" t="str">
        <f t="shared" si="2"/>
        <v xml:space="preserve"> MS (Met Standards)</v>
      </c>
      <c r="C178" s="58" t="s">
        <v>2202</v>
      </c>
      <c r="D178" s="58" t="s">
        <v>346</v>
      </c>
      <c r="E178" s="58" t="s">
        <v>2780</v>
      </c>
      <c r="F178" s="58" t="s">
        <v>2183</v>
      </c>
      <c r="G178" s="58" t="s">
        <v>2781</v>
      </c>
      <c r="H178" s="59" t="s">
        <v>2777</v>
      </c>
      <c r="I178" s="59" t="s">
        <v>2777</v>
      </c>
      <c r="J178" s="59" t="s">
        <v>2777</v>
      </c>
      <c r="K178" s="59" t="s">
        <v>2777</v>
      </c>
      <c r="L178" s="59" t="s">
        <v>2777</v>
      </c>
      <c r="M178" s="59" t="s">
        <v>2777</v>
      </c>
      <c r="N178" s="59" t="s">
        <v>2777</v>
      </c>
      <c r="O178" s="59" t="s">
        <v>2777</v>
      </c>
      <c r="P178" s="59" t="s">
        <v>2777</v>
      </c>
      <c r="Q178" s="59" t="s">
        <v>2777</v>
      </c>
      <c r="R178" s="59" t="s">
        <v>2777</v>
      </c>
      <c r="S178" s="59" t="s">
        <v>2777</v>
      </c>
      <c r="T178" s="59" t="s">
        <v>2777</v>
      </c>
      <c r="U178" s="59" t="s">
        <v>2777</v>
      </c>
    </row>
    <row r="179" spans="1:21" x14ac:dyDescent="0.25">
      <c r="A179" s="58">
        <v>1602058</v>
      </c>
      <c r="B179" s="58" t="str">
        <f t="shared" si="2"/>
        <v>SI_1 (School Improvement Year 1)</v>
      </c>
      <c r="C179" s="58" t="s">
        <v>2202</v>
      </c>
      <c r="D179" s="58" t="s">
        <v>944</v>
      </c>
      <c r="E179" s="58" t="s">
        <v>2793</v>
      </c>
      <c r="F179" s="58" t="s">
        <v>2260</v>
      </c>
      <c r="G179" s="58" t="s">
        <v>2794</v>
      </c>
      <c r="H179" s="59" t="s">
        <v>2777</v>
      </c>
      <c r="I179" s="59" t="s">
        <v>2777</v>
      </c>
      <c r="J179" s="59" t="s">
        <v>2777</v>
      </c>
      <c r="K179" s="59" t="s">
        <v>2777</v>
      </c>
      <c r="L179" s="59" t="s">
        <v>2777</v>
      </c>
      <c r="M179" s="59" t="s">
        <v>2777</v>
      </c>
      <c r="N179" s="59" t="s">
        <v>2777</v>
      </c>
      <c r="O179" s="59" t="s">
        <v>2777</v>
      </c>
      <c r="P179" s="59" t="s">
        <v>2777</v>
      </c>
      <c r="Q179" s="59" t="s">
        <v>2777</v>
      </c>
      <c r="R179" s="59" t="s">
        <v>2777</v>
      </c>
      <c r="S179" s="59" t="s">
        <v>2777</v>
      </c>
      <c r="T179" s="59" t="s">
        <v>2142</v>
      </c>
      <c r="U179" s="59" t="s">
        <v>2142</v>
      </c>
    </row>
    <row r="180" spans="1:21" x14ac:dyDescent="0.25">
      <c r="A180" s="58">
        <v>1603006</v>
      </c>
      <c r="B180" s="58" t="str">
        <f t="shared" si="2"/>
        <v xml:space="preserve"> MS (Met Standards)</v>
      </c>
      <c r="C180" s="58" t="s">
        <v>42</v>
      </c>
      <c r="D180" s="58" t="s">
        <v>330</v>
      </c>
      <c r="E180" s="58" t="s">
        <v>2780</v>
      </c>
      <c r="F180" s="58" t="s">
        <v>2183</v>
      </c>
      <c r="G180" s="58" t="s">
        <v>2781</v>
      </c>
      <c r="H180" s="59" t="s">
        <v>2777</v>
      </c>
      <c r="I180" s="59" t="s">
        <v>2777</v>
      </c>
      <c r="J180" s="59" t="s">
        <v>2777</v>
      </c>
      <c r="K180" s="59" t="s">
        <v>2777</v>
      </c>
      <c r="L180" s="59" t="s">
        <v>2777</v>
      </c>
      <c r="M180" s="59" t="s">
        <v>2777</v>
      </c>
      <c r="N180" s="59" t="s">
        <v>2777</v>
      </c>
      <c r="O180" s="59" t="s">
        <v>2777</v>
      </c>
      <c r="P180" s="59" t="s">
        <v>2777</v>
      </c>
      <c r="Q180" s="59" t="s">
        <v>2777</v>
      </c>
      <c r="R180" s="59" t="s">
        <v>2777</v>
      </c>
      <c r="S180" s="59" t="s">
        <v>2777</v>
      </c>
      <c r="T180" s="59" t="s">
        <v>2777</v>
      </c>
      <c r="U180" s="59" t="s">
        <v>2777</v>
      </c>
    </row>
    <row r="181" spans="1:21" x14ac:dyDescent="0.25">
      <c r="A181" s="58">
        <v>1603007</v>
      </c>
      <c r="B181" s="58" t="str">
        <f t="shared" si="2"/>
        <v xml:space="preserve"> A (Alert)</v>
      </c>
      <c r="C181" s="58" t="s">
        <v>42</v>
      </c>
      <c r="D181" s="58" t="s">
        <v>2112</v>
      </c>
      <c r="E181" s="58" t="s">
        <v>2775</v>
      </c>
      <c r="F181" s="58" t="s">
        <v>2095</v>
      </c>
      <c r="G181" s="58" t="s">
        <v>2776</v>
      </c>
      <c r="H181" s="59" t="s">
        <v>2777</v>
      </c>
      <c r="I181" s="59" t="s">
        <v>2142</v>
      </c>
      <c r="J181" s="59" t="s">
        <v>2777</v>
      </c>
      <c r="K181" s="59" t="s">
        <v>2777</v>
      </c>
      <c r="L181" s="59" t="s">
        <v>2777</v>
      </c>
      <c r="M181" s="59" t="s">
        <v>2777</v>
      </c>
      <c r="N181" s="59" t="s">
        <v>2777</v>
      </c>
      <c r="O181" s="59" t="s">
        <v>2142</v>
      </c>
      <c r="P181" s="59" t="s">
        <v>2777</v>
      </c>
      <c r="Q181" s="59" t="s">
        <v>2142</v>
      </c>
      <c r="R181" s="59" t="s">
        <v>2777</v>
      </c>
      <c r="S181" s="59" t="s">
        <v>2777</v>
      </c>
      <c r="T181" s="59" t="s">
        <v>2777</v>
      </c>
      <c r="U181" s="59" t="s">
        <v>2777</v>
      </c>
    </row>
    <row r="182" spans="1:21" x14ac:dyDescent="0.25">
      <c r="A182" s="58">
        <v>1603009</v>
      </c>
      <c r="B182" s="58" t="str">
        <f t="shared" si="2"/>
        <v xml:space="preserve"> A (Alert)</v>
      </c>
      <c r="C182" s="58" t="s">
        <v>42</v>
      </c>
      <c r="D182" s="58" t="s">
        <v>331</v>
      </c>
      <c r="E182" s="58" t="s">
        <v>2775</v>
      </c>
      <c r="F182" s="58" t="s">
        <v>2095</v>
      </c>
      <c r="G182" s="58" t="s">
        <v>2776</v>
      </c>
      <c r="H182" s="59" t="s">
        <v>2142</v>
      </c>
      <c r="I182" s="59" t="s">
        <v>2777</v>
      </c>
      <c r="J182" s="59" t="s">
        <v>2777</v>
      </c>
      <c r="K182" s="59" t="s">
        <v>2777</v>
      </c>
      <c r="L182" s="59" t="s">
        <v>2777</v>
      </c>
      <c r="M182" s="59" t="s">
        <v>2777</v>
      </c>
      <c r="N182" s="59" t="s">
        <v>2142</v>
      </c>
      <c r="O182" s="59" t="s">
        <v>2777</v>
      </c>
      <c r="P182" s="59" t="s">
        <v>2142</v>
      </c>
      <c r="Q182" s="59" t="s">
        <v>2777</v>
      </c>
      <c r="R182" s="59" t="s">
        <v>2777</v>
      </c>
      <c r="S182" s="59" t="s">
        <v>2777</v>
      </c>
      <c r="T182" s="59" t="s">
        <v>2777</v>
      </c>
      <c r="U182" s="59" t="s">
        <v>2777</v>
      </c>
    </row>
    <row r="183" spans="1:21" x14ac:dyDescent="0.25">
      <c r="A183" s="58">
        <v>1605060</v>
      </c>
      <c r="B183" s="58" t="str">
        <f t="shared" si="2"/>
        <v xml:space="preserve"> MS (Met Standards)</v>
      </c>
      <c r="C183" s="58" t="s">
        <v>44</v>
      </c>
      <c r="D183" s="58" t="s">
        <v>341</v>
      </c>
      <c r="E183" s="58" t="s">
        <v>2780</v>
      </c>
      <c r="F183" s="58" t="s">
        <v>2183</v>
      </c>
      <c r="G183" s="58" t="s">
        <v>2781</v>
      </c>
      <c r="H183" s="59" t="s">
        <v>2777</v>
      </c>
      <c r="I183" s="59" t="s">
        <v>2777</v>
      </c>
      <c r="J183" s="59" t="s">
        <v>2777</v>
      </c>
      <c r="K183" s="59" t="s">
        <v>2777</v>
      </c>
      <c r="L183" s="59" t="s">
        <v>2777</v>
      </c>
      <c r="M183" s="59" t="s">
        <v>2777</v>
      </c>
      <c r="N183" s="59" t="s">
        <v>2777</v>
      </c>
      <c r="O183" s="59" t="s">
        <v>2777</v>
      </c>
      <c r="P183" s="59" t="s">
        <v>2777</v>
      </c>
      <c r="Q183" s="59" t="s">
        <v>2777</v>
      </c>
      <c r="R183" s="59" t="s">
        <v>2777</v>
      </c>
      <c r="S183" s="59" t="s">
        <v>2777</v>
      </c>
      <c r="T183" s="59" t="s">
        <v>2777</v>
      </c>
      <c r="U183" s="59" t="s">
        <v>2777</v>
      </c>
    </row>
    <row r="184" spans="1:21" x14ac:dyDescent="0.25">
      <c r="A184" s="58">
        <v>1605061</v>
      </c>
      <c r="B184" s="58" t="str">
        <f t="shared" si="2"/>
        <v xml:space="preserve"> A (Alert)</v>
      </c>
      <c r="C184" s="58" t="s">
        <v>44</v>
      </c>
      <c r="D184" s="58" t="s">
        <v>342</v>
      </c>
      <c r="E184" s="58" t="s">
        <v>2775</v>
      </c>
      <c r="F184" s="58" t="s">
        <v>2095</v>
      </c>
      <c r="G184" s="58" t="s">
        <v>2776</v>
      </c>
      <c r="H184" s="59" t="s">
        <v>2142</v>
      </c>
      <c r="I184" s="59" t="s">
        <v>2777</v>
      </c>
      <c r="J184" s="59" t="s">
        <v>2777</v>
      </c>
      <c r="K184" s="59" t="s">
        <v>2777</v>
      </c>
      <c r="L184" s="59" t="s">
        <v>2777</v>
      </c>
      <c r="M184" s="59" t="s">
        <v>2777</v>
      </c>
      <c r="N184" s="59" t="s">
        <v>2142</v>
      </c>
      <c r="O184" s="59" t="s">
        <v>2777</v>
      </c>
      <c r="P184" s="59" t="s">
        <v>2142</v>
      </c>
      <c r="Q184" s="59" t="s">
        <v>2142</v>
      </c>
      <c r="R184" s="59" t="s">
        <v>2777</v>
      </c>
      <c r="S184" s="59" t="s">
        <v>2777</v>
      </c>
      <c r="T184" s="59" t="s">
        <v>2777</v>
      </c>
      <c r="U184" s="59" t="s">
        <v>2777</v>
      </c>
    </row>
    <row r="185" spans="1:21" x14ac:dyDescent="0.25">
      <c r="A185" s="58">
        <v>1605062</v>
      </c>
      <c r="B185" s="58" t="str">
        <f t="shared" si="2"/>
        <v xml:space="preserve"> MS (Met Standards)</v>
      </c>
      <c r="C185" s="58" t="s">
        <v>44</v>
      </c>
      <c r="D185" s="58" t="s">
        <v>343</v>
      </c>
      <c r="E185" s="58" t="s">
        <v>2780</v>
      </c>
      <c r="F185" s="58" t="s">
        <v>2183</v>
      </c>
      <c r="G185" s="58" t="s">
        <v>2781</v>
      </c>
      <c r="H185" s="59" t="s">
        <v>2777</v>
      </c>
      <c r="I185" s="59" t="s">
        <v>2777</v>
      </c>
      <c r="J185" s="59" t="s">
        <v>2777</v>
      </c>
      <c r="K185" s="59" t="s">
        <v>2777</v>
      </c>
      <c r="L185" s="59" t="s">
        <v>2777</v>
      </c>
      <c r="M185" s="59" t="s">
        <v>2777</v>
      </c>
      <c r="N185" s="59" t="s">
        <v>2777</v>
      </c>
      <c r="O185" s="59" t="s">
        <v>2777</v>
      </c>
      <c r="P185" s="59" t="s">
        <v>2777</v>
      </c>
      <c r="Q185" s="59" t="s">
        <v>2777</v>
      </c>
      <c r="R185" s="59" t="s">
        <v>2777</v>
      </c>
      <c r="S185" s="59" t="s">
        <v>2777</v>
      </c>
      <c r="T185" s="59" t="s">
        <v>2777</v>
      </c>
      <c r="U185" s="59" t="s">
        <v>2777</v>
      </c>
    </row>
    <row r="186" spans="1:21" x14ac:dyDescent="0.25">
      <c r="A186" s="58">
        <v>1605063</v>
      </c>
      <c r="B186" s="58" t="str">
        <f t="shared" si="2"/>
        <v xml:space="preserve"> A (Alert)</v>
      </c>
      <c r="C186" s="58" t="s">
        <v>44</v>
      </c>
      <c r="D186" s="58" t="s">
        <v>2113</v>
      </c>
      <c r="E186" s="58" t="s">
        <v>2775</v>
      </c>
      <c r="F186" s="58" t="s">
        <v>2095</v>
      </c>
      <c r="G186" s="58" t="s">
        <v>2776</v>
      </c>
      <c r="H186" s="59" t="s">
        <v>2142</v>
      </c>
      <c r="I186" s="59" t="s">
        <v>2777</v>
      </c>
      <c r="J186" s="59" t="s">
        <v>2777</v>
      </c>
      <c r="K186" s="59" t="s">
        <v>2777</v>
      </c>
      <c r="L186" s="59" t="s">
        <v>2777</v>
      </c>
      <c r="M186" s="59" t="s">
        <v>2777</v>
      </c>
      <c r="N186" s="59" t="s">
        <v>2142</v>
      </c>
      <c r="O186" s="59" t="s">
        <v>2777</v>
      </c>
      <c r="P186" s="59" t="s">
        <v>2777</v>
      </c>
      <c r="Q186" s="59" t="s">
        <v>2777</v>
      </c>
      <c r="R186" s="59" t="s">
        <v>2777</v>
      </c>
      <c r="S186" s="59" t="s">
        <v>2777</v>
      </c>
      <c r="T186" s="59" t="s">
        <v>2777</v>
      </c>
      <c r="U186" s="59" t="s">
        <v>2777</v>
      </c>
    </row>
    <row r="187" spans="1:21" x14ac:dyDescent="0.25">
      <c r="A187" s="58">
        <v>1608017</v>
      </c>
      <c r="B187" s="58" t="str">
        <f t="shared" si="2"/>
        <v>SI_3 (School Improvement Year 3)</v>
      </c>
      <c r="C187" s="58" t="s">
        <v>139</v>
      </c>
      <c r="D187" s="58" t="s">
        <v>2355</v>
      </c>
      <c r="E187" s="58" t="s">
        <v>2788</v>
      </c>
      <c r="F187" s="58" t="s">
        <v>2348</v>
      </c>
      <c r="G187" s="58" t="s">
        <v>2789</v>
      </c>
      <c r="H187" s="59" t="s">
        <v>2777</v>
      </c>
      <c r="I187" s="59" t="s">
        <v>2142</v>
      </c>
      <c r="J187" s="59" t="s">
        <v>2777</v>
      </c>
      <c r="K187" s="59" t="s">
        <v>2777</v>
      </c>
      <c r="L187" s="59" t="s">
        <v>2777</v>
      </c>
      <c r="M187" s="59" t="s">
        <v>2777</v>
      </c>
      <c r="N187" s="59" t="s">
        <v>2777</v>
      </c>
      <c r="O187" s="59" t="s">
        <v>2142</v>
      </c>
      <c r="P187" s="59" t="s">
        <v>2777</v>
      </c>
      <c r="Q187" s="59" t="s">
        <v>2142</v>
      </c>
      <c r="R187" s="59" t="s">
        <v>2777</v>
      </c>
      <c r="S187" s="59" t="s">
        <v>2777</v>
      </c>
      <c r="T187" s="59" t="s">
        <v>2777</v>
      </c>
      <c r="U187" s="59" t="s">
        <v>2777</v>
      </c>
    </row>
    <row r="188" spans="1:21" x14ac:dyDescent="0.25">
      <c r="A188" s="58">
        <v>1608019</v>
      </c>
      <c r="B188" s="58" t="str">
        <f t="shared" si="2"/>
        <v xml:space="preserve"> A (Alert)</v>
      </c>
      <c r="C188" s="58" t="s">
        <v>139</v>
      </c>
      <c r="D188" s="58" t="s">
        <v>585</v>
      </c>
      <c r="E188" s="58" t="s">
        <v>2775</v>
      </c>
      <c r="F188" s="58" t="s">
        <v>2095</v>
      </c>
      <c r="G188" s="58" t="s">
        <v>2776</v>
      </c>
      <c r="H188" s="59" t="s">
        <v>2777</v>
      </c>
      <c r="I188" s="59" t="s">
        <v>2777</v>
      </c>
      <c r="J188" s="59" t="s">
        <v>2777</v>
      </c>
      <c r="K188" s="59" t="s">
        <v>2142</v>
      </c>
      <c r="L188" s="59" t="s">
        <v>2777</v>
      </c>
      <c r="M188" s="59" t="s">
        <v>2777</v>
      </c>
      <c r="N188" s="59" t="s">
        <v>2777</v>
      </c>
      <c r="O188" s="59" t="s">
        <v>2777</v>
      </c>
      <c r="P188" s="59" t="s">
        <v>2142</v>
      </c>
      <c r="Q188" s="59" t="s">
        <v>2142</v>
      </c>
      <c r="R188" s="59" t="s">
        <v>2777</v>
      </c>
      <c r="S188" s="59" t="s">
        <v>2777</v>
      </c>
      <c r="T188" s="59" t="s">
        <v>2777</v>
      </c>
      <c r="U188" s="59" t="s">
        <v>2777</v>
      </c>
    </row>
    <row r="189" spans="1:21" x14ac:dyDescent="0.25">
      <c r="A189" s="58">
        <v>1608020</v>
      </c>
      <c r="B189" s="58" t="str">
        <f t="shared" si="2"/>
        <v xml:space="preserve"> A (Alert)</v>
      </c>
      <c r="C189" s="58" t="s">
        <v>139</v>
      </c>
      <c r="D189" s="58" t="s">
        <v>586</v>
      </c>
      <c r="E189" s="58" t="s">
        <v>2775</v>
      </c>
      <c r="F189" s="58" t="s">
        <v>2095</v>
      </c>
      <c r="G189" s="58" t="s">
        <v>2776</v>
      </c>
      <c r="H189" s="59" t="s">
        <v>2777</v>
      </c>
      <c r="I189" s="59" t="s">
        <v>2777</v>
      </c>
      <c r="J189" s="59" t="s">
        <v>2777</v>
      </c>
      <c r="K189" s="59" t="s">
        <v>2142</v>
      </c>
      <c r="L189" s="59" t="s">
        <v>2777</v>
      </c>
      <c r="M189" s="59" t="s">
        <v>2777</v>
      </c>
      <c r="N189" s="59" t="s">
        <v>2777</v>
      </c>
      <c r="O189" s="59" t="s">
        <v>2777</v>
      </c>
      <c r="P189" s="59" t="s">
        <v>2777</v>
      </c>
      <c r="Q189" s="59" t="s">
        <v>2777</v>
      </c>
      <c r="R189" s="59" t="s">
        <v>2777</v>
      </c>
      <c r="S189" s="59" t="s">
        <v>2777</v>
      </c>
      <c r="T189" s="59" t="s">
        <v>2777</v>
      </c>
      <c r="U189" s="59" t="s">
        <v>2142</v>
      </c>
    </row>
    <row r="190" spans="1:21" x14ac:dyDescent="0.25">
      <c r="A190" s="58">
        <v>1608021</v>
      </c>
      <c r="B190" s="58" t="str">
        <f t="shared" si="2"/>
        <v xml:space="preserve"> A (Alert)</v>
      </c>
      <c r="C190" s="58" t="s">
        <v>139</v>
      </c>
      <c r="D190" s="58" t="s">
        <v>587</v>
      </c>
      <c r="E190" s="58" t="s">
        <v>2775</v>
      </c>
      <c r="F190" s="58" t="s">
        <v>2095</v>
      </c>
      <c r="G190" s="58" t="s">
        <v>2776</v>
      </c>
      <c r="H190" s="59" t="s">
        <v>2777</v>
      </c>
      <c r="I190" s="59" t="s">
        <v>2777</v>
      </c>
      <c r="J190" s="59" t="s">
        <v>2142</v>
      </c>
      <c r="K190" s="59" t="s">
        <v>2142</v>
      </c>
      <c r="L190" s="59" t="s">
        <v>2777</v>
      </c>
      <c r="M190" s="59" t="s">
        <v>2777</v>
      </c>
      <c r="N190" s="59" t="s">
        <v>2777</v>
      </c>
      <c r="O190" s="59" t="s">
        <v>2777</v>
      </c>
      <c r="P190" s="59" t="s">
        <v>2777</v>
      </c>
      <c r="Q190" s="59" t="s">
        <v>2777</v>
      </c>
      <c r="R190" s="59" t="s">
        <v>2777</v>
      </c>
      <c r="S190" s="59" t="s">
        <v>2777</v>
      </c>
      <c r="T190" s="59" t="s">
        <v>2777</v>
      </c>
      <c r="U190" s="59" t="s">
        <v>2777</v>
      </c>
    </row>
    <row r="191" spans="1:21" x14ac:dyDescent="0.25">
      <c r="A191" s="58">
        <v>1608022</v>
      </c>
      <c r="B191" s="58" t="str">
        <f t="shared" si="2"/>
        <v>SI_2 (School Improvement Year 2)</v>
      </c>
      <c r="C191" s="58" t="s">
        <v>139</v>
      </c>
      <c r="D191" s="58" t="s">
        <v>588</v>
      </c>
      <c r="E191" s="58" t="s">
        <v>2796</v>
      </c>
      <c r="F191" s="58" t="s">
        <v>2312</v>
      </c>
      <c r="G191" s="58" t="s">
        <v>2797</v>
      </c>
      <c r="H191" s="59" t="s">
        <v>2777</v>
      </c>
      <c r="I191" s="59" t="s">
        <v>2142</v>
      </c>
      <c r="J191" s="59" t="s">
        <v>2777</v>
      </c>
      <c r="K191" s="59" t="s">
        <v>2142</v>
      </c>
      <c r="L191" s="59" t="s">
        <v>2777</v>
      </c>
      <c r="M191" s="59" t="s">
        <v>2777</v>
      </c>
      <c r="N191" s="59" t="s">
        <v>2777</v>
      </c>
      <c r="O191" s="59" t="s">
        <v>2777</v>
      </c>
      <c r="P191" s="59" t="s">
        <v>2777</v>
      </c>
      <c r="Q191" s="59" t="s">
        <v>2142</v>
      </c>
      <c r="R191" s="59" t="s">
        <v>2777</v>
      </c>
      <c r="S191" s="59" t="s">
        <v>2777</v>
      </c>
      <c r="T191" s="59" t="s">
        <v>2777</v>
      </c>
      <c r="U191" s="59" t="s">
        <v>2142</v>
      </c>
    </row>
    <row r="192" spans="1:21" x14ac:dyDescent="0.25">
      <c r="A192" s="58">
        <v>1608023</v>
      </c>
      <c r="B192" s="58" t="str">
        <f t="shared" si="2"/>
        <v>SI_6 (School Improvement Year 6)</v>
      </c>
      <c r="C192" s="58" t="s">
        <v>139</v>
      </c>
      <c r="D192" s="58" t="s">
        <v>589</v>
      </c>
      <c r="E192" s="58" t="s">
        <v>2778</v>
      </c>
      <c r="F192" s="58" t="s">
        <v>2392</v>
      </c>
      <c r="G192" s="58" t="s">
        <v>2779</v>
      </c>
      <c r="H192" s="59" t="s">
        <v>2142</v>
      </c>
      <c r="I192" s="59" t="s">
        <v>2142</v>
      </c>
      <c r="J192" s="59" t="s">
        <v>2777</v>
      </c>
      <c r="K192" s="59" t="s">
        <v>2142</v>
      </c>
      <c r="L192" s="59" t="s">
        <v>2777</v>
      </c>
      <c r="M192" s="59" t="s">
        <v>2777</v>
      </c>
      <c r="N192" s="59" t="s">
        <v>2777</v>
      </c>
      <c r="O192" s="59" t="s">
        <v>2777</v>
      </c>
      <c r="P192" s="59" t="s">
        <v>2142</v>
      </c>
      <c r="Q192" s="59" t="s">
        <v>2142</v>
      </c>
      <c r="R192" s="59" t="s">
        <v>2777</v>
      </c>
      <c r="S192" s="59" t="s">
        <v>2777</v>
      </c>
      <c r="T192" s="59" t="s">
        <v>2142</v>
      </c>
      <c r="U192" s="59" t="s">
        <v>2142</v>
      </c>
    </row>
    <row r="193" spans="1:21" x14ac:dyDescent="0.25">
      <c r="A193" s="58">
        <v>1608024</v>
      </c>
      <c r="B193" s="58" t="str">
        <f t="shared" si="2"/>
        <v>SI_6 (School Improvement Year 6)</v>
      </c>
      <c r="C193" s="58" t="s">
        <v>139</v>
      </c>
      <c r="D193" s="58" t="s">
        <v>590</v>
      </c>
      <c r="E193" s="58" t="s">
        <v>2778</v>
      </c>
      <c r="F193" s="58" t="s">
        <v>2392</v>
      </c>
      <c r="G193" s="58" t="s">
        <v>2779</v>
      </c>
      <c r="H193" s="59" t="s">
        <v>2142</v>
      </c>
      <c r="I193" s="59" t="s">
        <v>2777</v>
      </c>
      <c r="J193" s="59" t="s">
        <v>2142</v>
      </c>
      <c r="K193" s="59" t="s">
        <v>2142</v>
      </c>
      <c r="L193" s="59" t="s">
        <v>2777</v>
      </c>
      <c r="M193" s="59" t="s">
        <v>2777</v>
      </c>
      <c r="N193" s="59" t="s">
        <v>2777</v>
      </c>
      <c r="O193" s="59" t="s">
        <v>2777</v>
      </c>
      <c r="P193" s="59" t="s">
        <v>2142</v>
      </c>
      <c r="Q193" s="59" t="s">
        <v>2777</v>
      </c>
      <c r="R193" s="59" t="s">
        <v>2777</v>
      </c>
      <c r="S193" s="59" t="s">
        <v>2777</v>
      </c>
      <c r="T193" s="59" t="s">
        <v>2142</v>
      </c>
      <c r="U193" s="59" t="s">
        <v>2142</v>
      </c>
    </row>
    <row r="194" spans="1:21" x14ac:dyDescent="0.25">
      <c r="A194" s="58">
        <v>1608025</v>
      </c>
      <c r="B194" s="58" t="str">
        <f t="shared" ref="B194:B257" si="3">CONCATENATE(E194," ",F194)</f>
        <v>SI_M (School Improvement - Met Standards)</v>
      </c>
      <c r="C194" s="58" t="s">
        <v>139</v>
      </c>
      <c r="D194" s="58" t="s">
        <v>2443</v>
      </c>
      <c r="E194" s="58" t="s">
        <v>2782</v>
      </c>
      <c r="F194" s="58" t="s">
        <v>2436</v>
      </c>
      <c r="G194" s="58" t="s">
        <v>2807</v>
      </c>
      <c r="H194" s="59" t="s">
        <v>2777</v>
      </c>
      <c r="I194" s="59" t="s">
        <v>2777</v>
      </c>
      <c r="J194" s="59" t="s">
        <v>2777</v>
      </c>
      <c r="K194" s="59" t="s">
        <v>2777</v>
      </c>
      <c r="L194" s="59" t="s">
        <v>2777</v>
      </c>
      <c r="M194" s="59" t="s">
        <v>2777</v>
      </c>
      <c r="N194" s="59" t="s">
        <v>2777</v>
      </c>
      <c r="O194" s="59" t="s">
        <v>2777</v>
      </c>
      <c r="P194" s="59" t="s">
        <v>2777</v>
      </c>
      <c r="Q194" s="59" t="s">
        <v>2777</v>
      </c>
      <c r="R194" s="59" t="s">
        <v>2777</v>
      </c>
      <c r="S194" s="59" t="s">
        <v>2777</v>
      </c>
      <c r="T194" s="59" t="s">
        <v>2777</v>
      </c>
      <c r="U194" s="59" t="s">
        <v>2777</v>
      </c>
    </row>
    <row r="195" spans="1:21" x14ac:dyDescent="0.25">
      <c r="A195" s="58">
        <v>1608026</v>
      </c>
      <c r="B195" s="58" t="str">
        <f t="shared" si="3"/>
        <v xml:space="preserve"> A (Alert)</v>
      </c>
      <c r="C195" s="58" t="s">
        <v>139</v>
      </c>
      <c r="D195" s="58" t="s">
        <v>591</v>
      </c>
      <c r="E195" s="58" t="s">
        <v>2775</v>
      </c>
      <c r="F195" s="58" t="s">
        <v>2095</v>
      </c>
      <c r="G195" s="58" t="s">
        <v>2776</v>
      </c>
      <c r="H195" s="59" t="s">
        <v>2777</v>
      </c>
      <c r="I195" s="59" t="s">
        <v>2777</v>
      </c>
      <c r="J195" s="59" t="s">
        <v>2142</v>
      </c>
      <c r="K195" s="59" t="s">
        <v>2142</v>
      </c>
      <c r="L195" s="59" t="s">
        <v>2777</v>
      </c>
      <c r="M195" s="59" t="s">
        <v>2777</v>
      </c>
      <c r="N195" s="59" t="s">
        <v>2777</v>
      </c>
      <c r="O195" s="59" t="s">
        <v>2777</v>
      </c>
      <c r="P195" s="59" t="s">
        <v>2777</v>
      </c>
      <c r="Q195" s="59" t="s">
        <v>2777</v>
      </c>
      <c r="R195" s="59" t="s">
        <v>2777</v>
      </c>
      <c r="S195" s="59" t="s">
        <v>2777</v>
      </c>
      <c r="T195" s="59" t="s">
        <v>2777</v>
      </c>
      <c r="U195" s="59" t="s">
        <v>2777</v>
      </c>
    </row>
    <row r="196" spans="1:21" x14ac:dyDescent="0.25">
      <c r="A196" s="58">
        <v>1611039</v>
      </c>
      <c r="B196" s="58" t="str">
        <f t="shared" si="3"/>
        <v xml:space="preserve"> MS (Met Standards)</v>
      </c>
      <c r="C196" s="58" t="s">
        <v>185</v>
      </c>
      <c r="D196" s="58" t="s">
        <v>726</v>
      </c>
      <c r="E196" s="58" t="s">
        <v>2780</v>
      </c>
      <c r="F196" s="58" t="s">
        <v>2183</v>
      </c>
      <c r="G196" s="58" t="s">
        <v>2781</v>
      </c>
      <c r="H196" s="59" t="s">
        <v>2777</v>
      </c>
      <c r="I196" s="59" t="s">
        <v>2777</v>
      </c>
      <c r="J196" s="59" t="s">
        <v>2777</v>
      </c>
      <c r="K196" s="59" t="s">
        <v>2777</v>
      </c>
      <c r="L196" s="59" t="s">
        <v>2777</v>
      </c>
      <c r="M196" s="59" t="s">
        <v>2777</v>
      </c>
      <c r="N196" s="59" t="s">
        <v>2777</v>
      </c>
      <c r="O196" s="59" t="s">
        <v>2777</v>
      </c>
      <c r="P196" s="59" t="s">
        <v>2777</v>
      </c>
      <c r="Q196" s="59" t="s">
        <v>2777</v>
      </c>
      <c r="R196" s="59" t="s">
        <v>2777</v>
      </c>
      <c r="S196" s="59" t="s">
        <v>2777</v>
      </c>
      <c r="T196" s="59" t="s">
        <v>2777</v>
      </c>
      <c r="U196" s="59" t="s">
        <v>2777</v>
      </c>
    </row>
    <row r="197" spans="1:21" x14ac:dyDescent="0.25">
      <c r="A197" s="58">
        <v>1611040</v>
      </c>
      <c r="B197" s="58" t="str">
        <f t="shared" si="3"/>
        <v xml:space="preserve"> MS (Met Standards)</v>
      </c>
      <c r="C197" s="58" t="s">
        <v>185</v>
      </c>
      <c r="D197" s="58" t="s">
        <v>727</v>
      </c>
      <c r="E197" s="58" t="s">
        <v>2780</v>
      </c>
      <c r="F197" s="58" t="s">
        <v>2183</v>
      </c>
      <c r="G197" s="58" t="s">
        <v>2781</v>
      </c>
      <c r="H197" s="59" t="s">
        <v>2777</v>
      </c>
      <c r="I197" s="59" t="s">
        <v>2777</v>
      </c>
      <c r="J197" s="59" t="s">
        <v>2777</v>
      </c>
      <c r="K197" s="59" t="s">
        <v>2777</v>
      </c>
      <c r="L197" s="59" t="s">
        <v>2777</v>
      </c>
      <c r="M197" s="59" t="s">
        <v>2777</v>
      </c>
      <c r="N197" s="59" t="s">
        <v>2777</v>
      </c>
      <c r="O197" s="59" t="s">
        <v>2777</v>
      </c>
      <c r="P197" s="59" t="s">
        <v>2777</v>
      </c>
      <c r="Q197" s="59" t="s">
        <v>2777</v>
      </c>
      <c r="R197" s="59" t="s">
        <v>2777</v>
      </c>
      <c r="S197" s="59" t="s">
        <v>2777</v>
      </c>
      <c r="T197" s="59" t="s">
        <v>2777</v>
      </c>
      <c r="U197" s="59" t="s">
        <v>2777</v>
      </c>
    </row>
    <row r="198" spans="1:21" x14ac:dyDescent="0.25">
      <c r="A198" s="58">
        <v>1611041</v>
      </c>
      <c r="B198" s="58" t="str">
        <f t="shared" si="3"/>
        <v>SI_4 (School Improvement Year 4)</v>
      </c>
      <c r="C198" s="58" t="s">
        <v>185</v>
      </c>
      <c r="D198" s="58" t="s">
        <v>728</v>
      </c>
      <c r="E198" s="58" t="s">
        <v>2784</v>
      </c>
      <c r="F198" s="58" t="s">
        <v>2371</v>
      </c>
      <c r="G198" s="58" t="s">
        <v>2785</v>
      </c>
      <c r="H198" s="59" t="s">
        <v>2777</v>
      </c>
      <c r="I198" s="59" t="s">
        <v>2777</v>
      </c>
      <c r="J198" s="59" t="s">
        <v>2777</v>
      </c>
      <c r="K198" s="59" t="s">
        <v>2777</v>
      </c>
      <c r="L198" s="59" t="s">
        <v>2777</v>
      </c>
      <c r="M198" s="59" t="s">
        <v>2777</v>
      </c>
      <c r="N198" s="59" t="s">
        <v>2777</v>
      </c>
      <c r="O198" s="59" t="s">
        <v>2777</v>
      </c>
      <c r="P198" s="59" t="s">
        <v>2142</v>
      </c>
      <c r="Q198" s="59" t="s">
        <v>2777</v>
      </c>
      <c r="R198" s="59" t="s">
        <v>2777</v>
      </c>
      <c r="S198" s="59" t="s">
        <v>2777</v>
      </c>
      <c r="T198" s="59" t="s">
        <v>2142</v>
      </c>
      <c r="U198" s="59" t="s">
        <v>2142</v>
      </c>
    </row>
    <row r="199" spans="1:21" x14ac:dyDescent="0.25">
      <c r="A199" s="58">
        <v>1611042</v>
      </c>
      <c r="B199" s="58" t="str">
        <f t="shared" si="3"/>
        <v>SI_M (School Improvement - Met Standards)</v>
      </c>
      <c r="C199" s="58" t="s">
        <v>185</v>
      </c>
      <c r="D199" s="58" t="s">
        <v>2444</v>
      </c>
      <c r="E199" s="58" t="s">
        <v>2782</v>
      </c>
      <c r="F199" s="58" t="s">
        <v>2436</v>
      </c>
      <c r="G199" s="58" t="s">
        <v>2792</v>
      </c>
      <c r="H199" s="59" t="s">
        <v>2777</v>
      </c>
      <c r="I199" s="59" t="s">
        <v>2777</v>
      </c>
      <c r="J199" s="59" t="s">
        <v>2777</v>
      </c>
      <c r="K199" s="59" t="s">
        <v>2777</v>
      </c>
      <c r="L199" s="59" t="s">
        <v>2777</v>
      </c>
      <c r="M199" s="59" t="s">
        <v>2777</v>
      </c>
      <c r="N199" s="59" t="s">
        <v>2777</v>
      </c>
      <c r="O199" s="59" t="s">
        <v>2777</v>
      </c>
      <c r="P199" s="59" t="s">
        <v>2777</v>
      </c>
      <c r="Q199" s="59" t="s">
        <v>2777</v>
      </c>
      <c r="R199" s="59" t="s">
        <v>2777</v>
      </c>
      <c r="S199" s="59" t="s">
        <v>2777</v>
      </c>
      <c r="T199" s="59" t="s">
        <v>2777</v>
      </c>
      <c r="U199" s="59" t="s">
        <v>2777</v>
      </c>
    </row>
    <row r="200" spans="1:21" x14ac:dyDescent="0.25">
      <c r="A200" s="58">
        <v>1611043</v>
      </c>
      <c r="B200" s="58" t="str">
        <f t="shared" si="3"/>
        <v xml:space="preserve"> MS (Met Standards)</v>
      </c>
      <c r="C200" s="58" t="s">
        <v>185</v>
      </c>
      <c r="D200" s="58" t="s">
        <v>729</v>
      </c>
      <c r="E200" s="58" t="s">
        <v>2780</v>
      </c>
      <c r="F200" s="58" t="s">
        <v>2183</v>
      </c>
      <c r="G200" s="58" t="s">
        <v>2781</v>
      </c>
      <c r="H200" s="59" t="s">
        <v>2777</v>
      </c>
      <c r="I200" s="59" t="s">
        <v>2777</v>
      </c>
      <c r="J200" s="59" t="s">
        <v>2777</v>
      </c>
      <c r="K200" s="59" t="s">
        <v>2777</v>
      </c>
      <c r="L200" s="59" t="s">
        <v>2777</v>
      </c>
      <c r="M200" s="59" t="s">
        <v>2777</v>
      </c>
      <c r="N200" s="59" t="s">
        <v>2777</v>
      </c>
      <c r="O200" s="59" t="s">
        <v>2777</v>
      </c>
      <c r="P200" s="59" t="s">
        <v>2777</v>
      </c>
      <c r="Q200" s="59" t="s">
        <v>2777</v>
      </c>
      <c r="R200" s="59" t="s">
        <v>2777</v>
      </c>
      <c r="S200" s="59" t="s">
        <v>2777</v>
      </c>
      <c r="T200" s="59" t="s">
        <v>2777</v>
      </c>
      <c r="U200" s="59" t="s">
        <v>2777</v>
      </c>
    </row>
    <row r="201" spans="1:21" x14ac:dyDescent="0.25">
      <c r="A201" s="58">
        <v>1611045</v>
      </c>
      <c r="B201" s="58" t="str">
        <f t="shared" si="3"/>
        <v xml:space="preserve"> MS (Met Standards)</v>
      </c>
      <c r="C201" s="58" t="s">
        <v>185</v>
      </c>
      <c r="D201" s="58" t="s">
        <v>730</v>
      </c>
      <c r="E201" s="58" t="s">
        <v>2780</v>
      </c>
      <c r="F201" s="58" t="s">
        <v>2183</v>
      </c>
      <c r="G201" s="58" t="s">
        <v>2781</v>
      </c>
      <c r="H201" s="59" t="s">
        <v>2777</v>
      </c>
      <c r="I201" s="59" t="s">
        <v>2777</v>
      </c>
      <c r="J201" s="59" t="s">
        <v>2777</v>
      </c>
      <c r="K201" s="59" t="s">
        <v>2777</v>
      </c>
      <c r="L201" s="59" t="s">
        <v>2777</v>
      </c>
      <c r="M201" s="59" t="s">
        <v>2777</v>
      </c>
      <c r="N201" s="59" t="s">
        <v>2777</v>
      </c>
      <c r="O201" s="59" t="s">
        <v>2777</v>
      </c>
      <c r="P201" s="59" t="s">
        <v>2777</v>
      </c>
      <c r="Q201" s="59" t="s">
        <v>2777</v>
      </c>
      <c r="R201" s="59" t="s">
        <v>2777</v>
      </c>
      <c r="S201" s="59" t="s">
        <v>2777</v>
      </c>
      <c r="T201" s="59" t="s">
        <v>2777</v>
      </c>
      <c r="U201" s="59" t="s">
        <v>2777</v>
      </c>
    </row>
    <row r="202" spans="1:21" x14ac:dyDescent="0.25">
      <c r="A202" s="58">
        <v>1611046</v>
      </c>
      <c r="B202" s="58" t="str">
        <f t="shared" si="3"/>
        <v xml:space="preserve"> MS (Met Standards)</v>
      </c>
      <c r="C202" s="58" t="s">
        <v>185</v>
      </c>
      <c r="D202" s="58" t="s">
        <v>731</v>
      </c>
      <c r="E202" s="58" t="s">
        <v>2780</v>
      </c>
      <c r="F202" s="58" t="s">
        <v>2183</v>
      </c>
      <c r="G202" s="58" t="s">
        <v>2781</v>
      </c>
      <c r="H202" s="59" t="s">
        <v>2777</v>
      </c>
      <c r="I202" s="59" t="s">
        <v>2777</v>
      </c>
      <c r="J202" s="59" t="s">
        <v>2777</v>
      </c>
      <c r="K202" s="59" t="s">
        <v>2777</v>
      </c>
      <c r="L202" s="59" t="s">
        <v>2777</v>
      </c>
      <c r="M202" s="59" t="s">
        <v>2777</v>
      </c>
      <c r="N202" s="59" t="s">
        <v>2777</v>
      </c>
      <c r="O202" s="59" t="s">
        <v>2777</v>
      </c>
      <c r="P202" s="59" t="s">
        <v>2777</v>
      </c>
      <c r="Q202" s="59" t="s">
        <v>2777</v>
      </c>
      <c r="R202" s="59" t="s">
        <v>2777</v>
      </c>
      <c r="S202" s="59" t="s">
        <v>2777</v>
      </c>
      <c r="T202" s="59" t="s">
        <v>2777</v>
      </c>
      <c r="U202" s="59" t="s">
        <v>2777</v>
      </c>
    </row>
    <row r="203" spans="1:21" x14ac:dyDescent="0.25">
      <c r="A203" s="58">
        <v>1612047</v>
      </c>
      <c r="B203" s="58" t="str">
        <f t="shared" si="3"/>
        <v xml:space="preserve"> MS (Met Standards)</v>
      </c>
      <c r="C203" s="58" t="s">
        <v>240</v>
      </c>
      <c r="D203" s="58" t="s">
        <v>907</v>
      </c>
      <c r="E203" s="58" t="s">
        <v>2780</v>
      </c>
      <c r="F203" s="58" t="s">
        <v>2183</v>
      </c>
      <c r="G203" s="58" t="s">
        <v>2781</v>
      </c>
      <c r="H203" s="59" t="s">
        <v>2777</v>
      </c>
      <c r="I203" s="59" t="s">
        <v>2777</v>
      </c>
      <c r="J203" s="59" t="s">
        <v>2777</v>
      </c>
      <c r="K203" s="59" t="s">
        <v>2777</v>
      </c>
      <c r="L203" s="59" t="s">
        <v>2777</v>
      </c>
      <c r="M203" s="59" t="s">
        <v>2777</v>
      </c>
      <c r="N203" s="59" t="s">
        <v>2777</v>
      </c>
      <c r="O203" s="59" t="s">
        <v>2777</v>
      </c>
      <c r="P203" s="59" t="s">
        <v>2777</v>
      </c>
      <c r="Q203" s="59" t="s">
        <v>2777</v>
      </c>
      <c r="R203" s="59" t="s">
        <v>2777</v>
      </c>
      <c r="S203" s="59" t="s">
        <v>2777</v>
      </c>
      <c r="T203" s="59" t="s">
        <v>2777</v>
      </c>
      <c r="U203" s="59" t="s">
        <v>2777</v>
      </c>
    </row>
    <row r="204" spans="1:21" x14ac:dyDescent="0.25">
      <c r="A204" s="58">
        <v>1612048</v>
      </c>
      <c r="B204" s="58" t="str">
        <f t="shared" si="3"/>
        <v xml:space="preserve"> A (Alert)</v>
      </c>
      <c r="C204" s="58" t="s">
        <v>240</v>
      </c>
      <c r="D204" s="58" t="s">
        <v>2114</v>
      </c>
      <c r="E204" s="58" t="s">
        <v>2775</v>
      </c>
      <c r="F204" s="58" t="s">
        <v>2095</v>
      </c>
      <c r="G204" s="58" t="s">
        <v>2776</v>
      </c>
      <c r="H204" s="59" t="s">
        <v>2777</v>
      </c>
      <c r="I204" s="59" t="s">
        <v>2777</v>
      </c>
      <c r="J204" s="59" t="s">
        <v>2777</v>
      </c>
      <c r="K204" s="59" t="s">
        <v>2777</v>
      </c>
      <c r="L204" s="59" t="s">
        <v>2777</v>
      </c>
      <c r="M204" s="59" t="s">
        <v>2777</v>
      </c>
      <c r="N204" s="59" t="s">
        <v>2777</v>
      </c>
      <c r="O204" s="59" t="s">
        <v>2777</v>
      </c>
      <c r="P204" s="59" t="s">
        <v>2142</v>
      </c>
      <c r="Q204" s="59" t="s">
        <v>2142</v>
      </c>
      <c r="R204" s="59" t="s">
        <v>2777</v>
      </c>
      <c r="S204" s="59" t="s">
        <v>2777</v>
      </c>
      <c r="T204" s="59" t="s">
        <v>2777</v>
      </c>
      <c r="U204" s="59" t="s">
        <v>2777</v>
      </c>
    </row>
    <row r="205" spans="1:21" x14ac:dyDescent="0.25">
      <c r="A205" s="58">
        <v>1613010</v>
      </c>
      <c r="B205" s="58" t="str">
        <f t="shared" si="3"/>
        <v xml:space="preserve"> A (Alert)</v>
      </c>
      <c r="C205" s="58" t="s">
        <v>214</v>
      </c>
      <c r="D205" s="58" t="s">
        <v>816</v>
      </c>
      <c r="E205" s="58" t="s">
        <v>2775</v>
      </c>
      <c r="F205" s="58" t="s">
        <v>2095</v>
      </c>
      <c r="G205" s="58" t="s">
        <v>2776</v>
      </c>
      <c r="H205" s="59" t="s">
        <v>2777</v>
      </c>
      <c r="I205" s="59" t="s">
        <v>2142</v>
      </c>
      <c r="J205" s="59" t="s">
        <v>2777</v>
      </c>
      <c r="K205" s="59" t="s">
        <v>2777</v>
      </c>
      <c r="L205" s="59" t="s">
        <v>2777</v>
      </c>
      <c r="M205" s="59" t="s">
        <v>2777</v>
      </c>
      <c r="N205" s="59" t="s">
        <v>2777</v>
      </c>
      <c r="O205" s="59" t="s">
        <v>2142</v>
      </c>
      <c r="P205" s="59" t="s">
        <v>2777</v>
      </c>
      <c r="Q205" s="59" t="s">
        <v>2142</v>
      </c>
      <c r="R205" s="59" t="s">
        <v>2777</v>
      </c>
      <c r="S205" s="59" t="s">
        <v>2777</v>
      </c>
      <c r="T205" s="59" t="s">
        <v>2777</v>
      </c>
      <c r="U205" s="59" t="s">
        <v>2777</v>
      </c>
    </row>
    <row r="206" spans="1:21" x14ac:dyDescent="0.25">
      <c r="A206" s="58">
        <v>1613011</v>
      </c>
      <c r="B206" s="58" t="str">
        <f t="shared" si="3"/>
        <v xml:space="preserve"> A (Alert)</v>
      </c>
      <c r="C206" s="58" t="s">
        <v>214</v>
      </c>
      <c r="D206" s="58" t="s">
        <v>2115</v>
      </c>
      <c r="E206" s="58" t="s">
        <v>2775</v>
      </c>
      <c r="F206" s="58" t="s">
        <v>2095</v>
      </c>
      <c r="G206" s="58" t="s">
        <v>2776</v>
      </c>
      <c r="H206" s="59" t="s">
        <v>2142</v>
      </c>
      <c r="I206" s="59" t="s">
        <v>2777</v>
      </c>
      <c r="J206" s="59" t="s">
        <v>2777</v>
      </c>
      <c r="K206" s="59" t="s">
        <v>2777</v>
      </c>
      <c r="L206" s="59" t="s">
        <v>2777</v>
      </c>
      <c r="M206" s="59" t="s">
        <v>2777</v>
      </c>
      <c r="N206" s="59" t="s">
        <v>2142</v>
      </c>
      <c r="O206" s="59" t="s">
        <v>2777</v>
      </c>
      <c r="P206" s="59" t="s">
        <v>2142</v>
      </c>
      <c r="Q206" s="59" t="s">
        <v>2142</v>
      </c>
      <c r="R206" s="59" t="s">
        <v>2777</v>
      </c>
      <c r="S206" s="59" t="s">
        <v>2777</v>
      </c>
      <c r="T206" s="59" t="s">
        <v>2777</v>
      </c>
      <c r="U206" s="59" t="s">
        <v>2777</v>
      </c>
    </row>
    <row r="207" spans="1:21" x14ac:dyDescent="0.25">
      <c r="A207" s="58">
        <v>1613031</v>
      </c>
      <c r="B207" s="58" t="str">
        <f t="shared" si="3"/>
        <v xml:space="preserve"> MS (Met Standards)</v>
      </c>
      <c r="C207" s="58" t="s">
        <v>214</v>
      </c>
      <c r="D207" s="58" t="s">
        <v>817</v>
      </c>
      <c r="E207" s="58" t="s">
        <v>2780</v>
      </c>
      <c r="F207" s="58" t="s">
        <v>2183</v>
      </c>
      <c r="G207" s="58" t="s">
        <v>2781</v>
      </c>
      <c r="H207" s="59" t="s">
        <v>2777</v>
      </c>
      <c r="I207" s="59" t="s">
        <v>2777</v>
      </c>
      <c r="J207" s="59" t="s">
        <v>2777</v>
      </c>
      <c r="K207" s="59" t="s">
        <v>2777</v>
      </c>
      <c r="L207" s="59" t="s">
        <v>2777</v>
      </c>
      <c r="M207" s="59" t="s">
        <v>2777</v>
      </c>
      <c r="N207" s="59" t="s">
        <v>2777</v>
      </c>
      <c r="O207" s="59" t="s">
        <v>2777</v>
      </c>
      <c r="P207" s="59" t="s">
        <v>2777</v>
      </c>
      <c r="Q207" s="59" t="s">
        <v>2777</v>
      </c>
      <c r="R207" s="59" t="s">
        <v>2777</v>
      </c>
      <c r="S207" s="59" t="s">
        <v>2777</v>
      </c>
      <c r="T207" s="59" t="s">
        <v>2777</v>
      </c>
      <c r="U207" s="59" t="s">
        <v>2777</v>
      </c>
    </row>
    <row r="208" spans="1:21" x14ac:dyDescent="0.25">
      <c r="A208" s="58">
        <v>1613032</v>
      </c>
      <c r="B208" s="58" t="str">
        <f t="shared" si="3"/>
        <v>SI_M (School Improvement - Met Standards)</v>
      </c>
      <c r="C208" s="58" t="s">
        <v>214</v>
      </c>
      <c r="D208" s="58" t="s">
        <v>2445</v>
      </c>
      <c r="E208" s="58" t="s">
        <v>2782</v>
      </c>
      <c r="F208" s="58" t="s">
        <v>2436</v>
      </c>
      <c r="G208" s="58" t="s">
        <v>2783</v>
      </c>
      <c r="H208" s="59" t="s">
        <v>2777</v>
      </c>
      <c r="I208" s="59" t="s">
        <v>2777</v>
      </c>
      <c r="J208" s="59" t="s">
        <v>2777</v>
      </c>
      <c r="K208" s="59" t="s">
        <v>2777</v>
      </c>
      <c r="L208" s="59" t="s">
        <v>2777</v>
      </c>
      <c r="M208" s="59" t="s">
        <v>2777</v>
      </c>
      <c r="N208" s="59" t="s">
        <v>2777</v>
      </c>
      <c r="O208" s="59" t="s">
        <v>2777</v>
      </c>
      <c r="P208" s="59" t="s">
        <v>2777</v>
      </c>
      <c r="Q208" s="59" t="s">
        <v>2777</v>
      </c>
      <c r="R208" s="59" t="s">
        <v>2777</v>
      </c>
      <c r="S208" s="59" t="s">
        <v>2777</v>
      </c>
      <c r="T208" s="59" t="s">
        <v>2777</v>
      </c>
      <c r="U208" s="59" t="s">
        <v>2777</v>
      </c>
    </row>
    <row r="209" spans="1:21" x14ac:dyDescent="0.25">
      <c r="A209" s="58">
        <v>1701001</v>
      </c>
      <c r="B209" s="58" t="str">
        <f t="shared" si="3"/>
        <v>SI_5 (School Improvement Year 5)</v>
      </c>
      <c r="C209" s="58" t="s">
        <v>10</v>
      </c>
      <c r="D209" s="58" t="s">
        <v>261</v>
      </c>
      <c r="E209" s="58" t="s">
        <v>2786</v>
      </c>
      <c r="F209" s="58" t="s">
        <v>2385</v>
      </c>
      <c r="G209" s="58" t="s">
        <v>2808</v>
      </c>
      <c r="H209" s="59" t="s">
        <v>2777</v>
      </c>
      <c r="I209" s="59" t="s">
        <v>2777</v>
      </c>
      <c r="J209" s="59" t="s">
        <v>2777</v>
      </c>
      <c r="K209" s="59" t="s">
        <v>2777</v>
      </c>
      <c r="L209" s="59" t="s">
        <v>2777</v>
      </c>
      <c r="M209" s="59" t="s">
        <v>2777</v>
      </c>
      <c r="N209" s="59" t="s">
        <v>2777</v>
      </c>
      <c r="O209" s="59" t="s">
        <v>2777</v>
      </c>
      <c r="P209" s="59" t="s">
        <v>2142</v>
      </c>
      <c r="Q209" s="59" t="s">
        <v>2777</v>
      </c>
      <c r="R209" s="59" t="s">
        <v>2777</v>
      </c>
      <c r="S209" s="59" t="s">
        <v>2777</v>
      </c>
      <c r="T209" s="59" t="s">
        <v>2142</v>
      </c>
      <c r="U209" s="59" t="s">
        <v>2777</v>
      </c>
    </row>
    <row r="210" spans="1:21" x14ac:dyDescent="0.25">
      <c r="A210" s="58">
        <v>1701002</v>
      </c>
      <c r="B210" s="58" t="str">
        <f t="shared" si="3"/>
        <v>SI_M (School Improvement - Met Standards)</v>
      </c>
      <c r="C210" s="58" t="s">
        <v>10</v>
      </c>
      <c r="D210" s="58" t="s">
        <v>2446</v>
      </c>
      <c r="E210" s="58" t="s">
        <v>2782</v>
      </c>
      <c r="F210" s="58" t="s">
        <v>2436</v>
      </c>
      <c r="G210" s="58" t="s">
        <v>2783</v>
      </c>
      <c r="H210" s="59" t="s">
        <v>2777</v>
      </c>
      <c r="I210" s="59" t="s">
        <v>2777</v>
      </c>
      <c r="J210" s="59" t="s">
        <v>2777</v>
      </c>
      <c r="K210" s="59" t="s">
        <v>2777</v>
      </c>
      <c r="L210" s="59" t="s">
        <v>2777</v>
      </c>
      <c r="M210" s="59" t="s">
        <v>2777</v>
      </c>
      <c r="N210" s="59" t="s">
        <v>2777</v>
      </c>
      <c r="O210" s="59" t="s">
        <v>2777</v>
      </c>
      <c r="P210" s="59" t="s">
        <v>2777</v>
      </c>
      <c r="Q210" s="59" t="s">
        <v>2777</v>
      </c>
      <c r="R210" s="59" t="s">
        <v>2777</v>
      </c>
      <c r="S210" s="59" t="s">
        <v>2777</v>
      </c>
      <c r="T210" s="59" t="s">
        <v>2777</v>
      </c>
      <c r="U210" s="59" t="s">
        <v>2777</v>
      </c>
    </row>
    <row r="211" spans="1:21" x14ac:dyDescent="0.25">
      <c r="A211" s="58">
        <v>1701003</v>
      </c>
      <c r="B211" s="58" t="str">
        <f t="shared" si="3"/>
        <v>SI_8 (School Improvement Year 8)</v>
      </c>
      <c r="C211" s="58" t="s">
        <v>10</v>
      </c>
      <c r="D211" s="58" t="s">
        <v>262</v>
      </c>
      <c r="E211" s="58" t="s">
        <v>2803</v>
      </c>
      <c r="F211" s="58" t="s">
        <v>2420</v>
      </c>
      <c r="G211" s="58" t="s">
        <v>2804</v>
      </c>
      <c r="H211" s="59" t="s">
        <v>2142</v>
      </c>
      <c r="I211" s="59" t="s">
        <v>2777</v>
      </c>
      <c r="J211" s="59" t="s">
        <v>2777</v>
      </c>
      <c r="K211" s="59" t="s">
        <v>2777</v>
      </c>
      <c r="L211" s="59" t="s">
        <v>2777</v>
      </c>
      <c r="M211" s="59" t="s">
        <v>2777</v>
      </c>
      <c r="N211" s="59" t="s">
        <v>2142</v>
      </c>
      <c r="O211" s="59" t="s">
        <v>2777</v>
      </c>
      <c r="P211" s="59" t="s">
        <v>2142</v>
      </c>
      <c r="Q211" s="59" t="s">
        <v>2142</v>
      </c>
      <c r="R211" s="59" t="s">
        <v>2777</v>
      </c>
      <c r="S211" s="59" t="s">
        <v>2777</v>
      </c>
      <c r="T211" s="59" t="s">
        <v>2777</v>
      </c>
      <c r="U211" s="59" t="s">
        <v>2142</v>
      </c>
    </row>
    <row r="212" spans="1:21" x14ac:dyDescent="0.25">
      <c r="A212" s="58">
        <v>1701004</v>
      </c>
      <c r="B212" s="58" t="str">
        <f t="shared" si="3"/>
        <v>SI_5 (School Improvement Year 5)</v>
      </c>
      <c r="C212" s="58" t="s">
        <v>10</v>
      </c>
      <c r="D212" s="58" t="s">
        <v>263</v>
      </c>
      <c r="E212" s="58" t="s">
        <v>2786</v>
      </c>
      <c r="F212" s="58" t="s">
        <v>2385</v>
      </c>
      <c r="G212" s="58" t="s">
        <v>2808</v>
      </c>
      <c r="H212" s="59" t="s">
        <v>2777</v>
      </c>
      <c r="I212" s="59" t="s">
        <v>2777</v>
      </c>
      <c r="J212" s="59" t="s">
        <v>2777</v>
      </c>
      <c r="K212" s="59" t="s">
        <v>2777</v>
      </c>
      <c r="L212" s="59" t="s">
        <v>2777</v>
      </c>
      <c r="M212" s="59" t="s">
        <v>2777</v>
      </c>
      <c r="N212" s="59" t="s">
        <v>2777</v>
      </c>
      <c r="O212" s="59" t="s">
        <v>2777</v>
      </c>
      <c r="P212" s="59" t="s">
        <v>2142</v>
      </c>
      <c r="Q212" s="59" t="s">
        <v>2777</v>
      </c>
      <c r="R212" s="59" t="s">
        <v>2777</v>
      </c>
      <c r="S212" s="59" t="s">
        <v>2777</v>
      </c>
      <c r="T212" s="59" t="s">
        <v>2142</v>
      </c>
      <c r="U212" s="59" t="s">
        <v>2777</v>
      </c>
    </row>
    <row r="213" spans="1:21" x14ac:dyDescent="0.25">
      <c r="A213" s="58">
        <v>1702008</v>
      </c>
      <c r="B213" s="58" t="str">
        <f t="shared" si="3"/>
        <v xml:space="preserve"> MS (Met Standards)</v>
      </c>
      <c r="C213" s="58" t="s">
        <v>52</v>
      </c>
      <c r="D213" s="58" t="s">
        <v>366</v>
      </c>
      <c r="E213" s="58" t="s">
        <v>2780</v>
      </c>
      <c r="F213" s="58" t="s">
        <v>2183</v>
      </c>
      <c r="G213" s="58" t="s">
        <v>2781</v>
      </c>
      <c r="H213" s="59" t="s">
        <v>2777</v>
      </c>
      <c r="I213" s="59" t="s">
        <v>2777</v>
      </c>
      <c r="J213" s="59" t="s">
        <v>2777</v>
      </c>
      <c r="K213" s="59" t="s">
        <v>2777</v>
      </c>
      <c r="L213" s="59" t="s">
        <v>2777</v>
      </c>
      <c r="M213" s="59" t="s">
        <v>2777</v>
      </c>
      <c r="N213" s="59" t="s">
        <v>2777</v>
      </c>
      <c r="O213" s="59" t="s">
        <v>2777</v>
      </c>
      <c r="P213" s="59" t="s">
        <v>2777</v>
      </c>
      <c r="Q213" s="59" t="s">
        <v>2777</v>
      </c>
      <c r="R213" s="59" t="s">
        <v>2777</v>
      </c>
      <c r="S213" s="59" t="s">
        <v>2777</v>
      </c>
      <c r="T213" s="59" t="s">
        <v>2777</v>
      </c>
      <c r="U213" s="59" t="s">
        <v>2777</v>
      </c>
    </row>
    <row r="214" spans="1:21" x14ac:dyDescent="0.25">
      <c r="A214" s="58">
        <v>1702009</v>
      </c>
      <c r="B214" s="58" t="str">
        <f t="shared" si="3"/>
        <v>SI_M (School Improvement - Met Standards)</v>
      </c>
      <c r="C214" s="58" t="s">
        <v>52</v>
      </c>
      <c r="D214" s="58" t="s">
        <v>2447</v>
      </c>
      <c r="E214" s="58" t="s">
        <v>2782</v>
      </c>
      <c r="F214" s="58" t="s">
        <v>2436</v>
      </c>
      <c r="G214" s="58" t="s">
        <v>2783</v>
      </c>
      <c r="H214" s="59" t="s">
        <v>2777</v>
      </c>
      <c r="I214" s="59" t="s">
        <v>2777</v>
      </c>
      <c r="J214" s="59" t="s">
        <v>2777</v>
      </c>
      <c r="K214" s="59" t="s">
        <v>2777</v>
      </c>
      <c r="L214" s="59" t="s">
        <v>2777</v>
      </c>
      <c r="M214" s="59" t="s">
        <v>2777</v>
      </c>
      <c r="N214" s="59" t="s">
        <v>2777</v>
      </c>
      <c r="O214" s="59" t="s">
        <v>2777</v>
      </c>
      <c r="P214" s="59" t="s">
        <v>2777</v>
      </c>
      <c r="Q214" s="59" t="s">
        <v>2777</v>
      </c>
      <c r="R214" s="59" t="s">
        <v>2777</v>
      </c>
      <c r="S214" s="59" t="s">
        <v>2777</v>
      </c>
      <c r="T214" s="59" t="s">
        <v>2777</v>
      </c>
      <c r="U214" s="59" t="s">
        <v>2777</v>
      </c>
    </row>
    <row r="215" spans="1:21" x14ac:dyDescent="0.25">
      <c r="A215" s="58">
        <v>1702010</v>
      </c>
      <c r="B215" s="58" t="str">
        <f t="shared" si="3"/>
        <v>SI_1 (School Improvement Year 1)</v>
      </c>
      <c r="C215" s="58" t="s">
        <v>52</v>
      </c>
      <c r="D215" s="58" t="s">
        <v>367</v>
      </c>
      <c r="E215" s="58" t="s">
        <v>2793</v>
      </c>
      <c r="F215" s="58" t="s">
        <v>2260</v>
      </c>
      <c r="G215" s="58" t="s">
        <v>2795</v>
      </c>
      <c r="H215" s="59" t="s">
        <v>2142</v>
      </c>
      <c r="I215" s="59" t="s">
        <v>2142</v>
      </c>
      <c r="J215" s="59" t="s">
        <v>2777</v>
      </c>
      <c r="K215" s="59" t="s">
        <v>2777</v>
      </c>
      <c r="L215" s="59" t="s">
        <v>2777</v>
      </c>
      <c r="M215" s="59" t="s">
        <v>2777</v>
      </c>
      <c r="N215" s="59" t="s">
        <v>2142</v>
      </c>
      <c r="O215" s="59" t="s">
        <v>2142</v>
      </c>
      <c r="P215" s="59" t="s">
        <v>2777</v>
      </c>
      <c r="Q215" s="59" t="s">
        <v>2142</v>
      </c>
      <c r="R215" s="59" t="s">
        <v>2777</v>
      </c>
      <c r="S215" s="59" t="s">
        <v>2777</v>
      </c>
      <c r="T215" s="59" t="s">
        <v>2777</v>
      </c>
      <c r="U215" s="59" t="s">
        <v>2777</v>
      </c>
    </row>
    <row r="216" spans="1:21" x14ac:dyDescent="0.25">
      <c r="A216" s="58">
        <v>1703012</v>
      </c>
      <c r="B216" s="58" t="str">
        <f t="shared" si="3"/>
        <v xml:space="preserve"> A (Alert)</v>
      </c>
      <c r="C216" s="58" t="s">
        <v>179</v>
      </c>
      <c r="D216" s="58" t="s">
        <v>699</v>
      </c>
      <c r="E216" s="58" t="s">
        <v>2775</v>
      </c>
      <c r="F216" s="58" t="s">
        <v>2095</v>
      </c>
      <c r="G216" s="58" t="s">
        <v>2776</v>
      </c>
      <c r="H216" s="59" t="s">
        <v>2142</v>
      </c>
      <c r="I216" s="59" t="s">
        <v>2142</v>
      </c>
      <c r="J216" s="59" t="s">
        <v>2777</v>
      </c>
      <c r="K216" s="59" t="s">
        <v>2777</v>
      </c>
      <c r="L216" s="59" t="s">
        <v>2777</v>
      </c>
      <c r="M216" s="59" t="s">
        <v>2777</v>
      </c>
      <c r="N216" s="59" t="s">
        <v>2142</v>
      </c>
      <c r="O216" s="59" t="s">
        <v>2142</v>
      </c>
      <c r="P216" s="59" t="s">
        <v>2142</v>
      </c>
      <c r="Q216" s="59" t="s">
        <v>2142</v>
      </c>
      <c r="R216" s="59" t="s">
        <v>2777</v>
      </c>
      <c r="S216" s="59" t="s">
        <v>2777</v>
      </c>
      <c r="T216" s="59" t="s">
        <v>2777</v>
      </c>
      <c r="U216" s="59" t="s">
        <v>2777</v>
      </c>
    </row>
    <row r="217" spans="1:21" x14ac:dyDescent="0.25">
      <c r="A217" s="58">
        <v>1703013</v>
      </c>
      <c r="B217" s="58" t="str">
        <f t="shared" si="3"/>
        <v>SI_M (School Improvement - Met Standards)</v>
      </c>
      <c r="C217" s="58" t="s">
        <v>179</v>
      </c>
      <c r="D217" s="58" t="s">
        <v>2448</v>
      </c>
      <c r="E217" s="58" t="s">
        <v>2782</v>
      </c>
      <c r="F217" s="58" t="s">
        <v>2436</v>
      </c>
      <c r="G217" s="58" t="s">
        <v>2800</v>
      </c>
      <c r="H217" s="59" t="s">
        <v>2777</v>
      </c>
      <c r="I217" s="59" t="s">
        <v>2777</v>
      </c>
      <c r="J217" s="59" t="s">
        <v>2777</v>
      </c>
      <c r="K217" s="59" t="s">
        <v>2777</v>
      </c>
      <c r="L217" s="59" t="s">
        <v>2777</v>
      </c>
      <c r="M217" s="59" t="s">
        <v>2777</v>
      </c>
      <c r="N217" s="59" t="s">
        <v>2777</v>
      </c>
      <c r="O217" s="59" t="s">
        <v>2777</v>
      </c>
      <c r="P217" s="59" t="s">
        <v>2777</v>
      </c>
      <c r="Q217" s="59" t="s">
        <v>2777</v>
      </c>
      <c r="R217" s="59" t="s">
        <v>2777</v>
      </c>
      <c r="S217" s="59" t="s">
        <v>2777</v>
      </c>
      <c r="T217" s="59" t="s">
        <v>2777</v>
      </c>
      <c r="U217" s="59" t="s">
        <v>2777</v>
      </c>
    </row>
    <row r="218" spans="1:21" x14ac:dyDescent="0.25">
      <c r="A218" s="58">
        <v>1703022</v>
      </c>
      <c r="B218" s="58" t="str">
        <f t="shared" si="3"/>
        <v xml:space="preserve"> A (Alert)</v>
      </c>
      <c r="C218" s="58" t="s">
        <v>179</v>
      </c>
      <c r="D218" s="58" t="s">
        <v>700</v>
      </c>
      <c r="E218" s="58" t="s">
        <v>2775</v>
      </c>
      <c r="F218" s="58" t="s">
        <v>2095</v>
      </c>
      <c r="G218" s="58" t="s">
        <v>2776</v>
      </c>
      <c r="H218" s="59" t="s">
        <v>2142</v>
      </c>
      <c r="I218" s="59" t="s">
        <v>2777</v>
      </c>
      <c r="J218" s="59" t="s">
        <v>2777</v>
      </c>
      <c r="K218" s="59" t="s">
        <v>2777</v>
      </c>
      <c r="L218" s="59" t="s">
        <v>2777</v>
      </c>
      <c r="M218" s="59" t="s">
        <v>2777</v>
      </c>
      <c r="N218" s="59" t="s">
        <v>2142</v>
      </c>
      <c r="O218" s="59" t="s">
        <v>2777</v>
      </c>
      <c r="P218" s="59" t="s">
        <v>2142</v>
      </c>
      <c r="Q218" s="59" t="s">
        <v>2142</v>
      </c>
      <c r="R218" s="59" t="s">
        <v>2777</v>
      </c>
      <c r="S218" s="59" t="s">
        <v>2777</v>
      </c>
      <c r="T218" s="59" t="s">
        <v>2777</v>
      </c>
      <c r="U218" s="59" t="s">
        <v>2777</v>
      </c>
    </row>
    <row r="219" spans="1:21" x14ac:dyDescent="0.25">
      <c r="A219" s="58">
        <v>1704016</v>
      </c>
      <c r="B219" s="58" t="str">
        <f t="shared" si="3"/>
        <v>SI_2 (School Improvement Year 2)</v>
      </c>
      <c r="C219" s="58" t="s">
        <v>181</v>
      </c>
      <c r="D219" s="58" t="s">
        <v>702</v>
      </c>
      <c r="E219" s="58" t="s">
        <v>2796</v>
      </c>
      <c r="F219" s="58" t="s">
        <v>2312</v>
      </c>
      <c r="G219" s="58" t="s">
        <v>2797</v>
      </c>
      <c r="H219" s="59" t="s">
        <v>2142</v>
      </c>
      <c r="I219" s="59" t="s">
        <v>2142</v>
      </c>
      <c r="J219" s="59" t="s">
        <v>2777</v>
      </c>
      <c r="K219" s="59" t="s">
        <v>2777</v>
      </c>
      <c r="L219" s="59" t="s">
        <v>2777</v>
      </c>
      <c r="M219" s="59" t="s">
        <v>2777</v>
      </c>
      <c r="N219" s="59" t="s">
        <v>2142</v>
      </c>
      <c r="O219" s="59" t="s">
        <v>2142</v>
      </c>
      <c r="P219" s="59" t="s">
        <v>2142</v>
      </c>
      <c r="Q219" s="59" t="s">
        <v>2142</v>
      </c>
      <c r="R219" s="59" t="s">
        <v>2777</v>
      </c>
      <c r="S219" s="59" t="s">
        <v>2777</v>
      </c>
      <c r="T219" s="59" t="s">
        <v>2777</v>
      </c>
      <c r="U219" s="59" t="s">
        <v>2777</v>
      </c>
    </row>
    <row r="220" spans="1:21" x14ac:dyDescent="0.25">
      <c r="A220" s="58">
        <v>1704017</v>
      </c>
      <c r="B220" s="58" t="str">
        <f t="shared" si="3"/>
        <v>SI_1 (School Improvement Year 1)</v>
      </c>
      <c r="C220" s="58" t="s">
        <v>181</v>
      </c>
      <c r="D220" s="58" t="s">
        <v>2268</v>
      </c>
      <c r="E220" s="58" t="s">
        <v>2793</v>
      </c>
      <c r="F220" s="58" t="s">
        <v>2260</v>
      </c>
      <c r="G220" s="58" t="s">
        <v>2795</v>
      </c>
      <c r="H220" s="59" t="s">
        <v>2142</v>
      </c>
      <c r="I220" s="59" t="s">
        <v>2777</v>
      </c>
      <c r="J220" s="59" t="s">
        <v>2777</v>
      </c>
      <c r="K220" s="59" t="s">
        <v>2777</v>
      </c>
      <c r="L220" s="59" t="s">
        <v>2777</v>
      </c>
      <c r="M220" s="59" t="s">
        <v>2777</v>
      </c>
      <c r="N220" s="59" t="s">
        <v>2142</v>
      </c>
      <c r="O220" s="59" t="s">
        <v>2777</v>
      </c>
      <c r="P220" s="59" t="s">
        <v>2142</v>
      </c>
      <c r="Q220" s="59" t="s">
        <v>2777</v>
      </c>
      <c r="R220" s="59" t="s">
        <v>2777</v>
      </c>
      <c r="S220" s="59" t="s">
        <v>2777</v>
      </c>
      <c r="T220" s="59" t="s">
        <v>2777</v>
      </c>
      <c r="U220" s="59" t="s">
        <v>2777</v>
      </c>
    </row>
    <row r="221" spans="1:21" x14ac:dyDescent="0.25">
      <c r="A221" s="58">
        <v>1704018</v>
      </c>
      <c r="B221" s="58" t="str">
        <f t="shared" si="3"/>
        <v>SI_2 (School Improvement Year 2)</v>
      </c>
      <c r="C221" s="58" t="s">
        <v>181</v>
      </c>
      <c r="D221" s="58" t="s">
        <v>703</v>
      </c>
      <c r="E221" s="58" t="s">
        <v>2796</v>
      </c>
      <c r="F221" s="58" t="s">
        <v>2312</v>
      </c>
      <c r="G221" s="58" t="s">
        <v>2797</v>
      </c>
      <c r="H221" s="59" t="s">
        <v>2142</v>
      </c>
      <c r="I221" s="59" t="s">
        <v>2142</v>
      </c>
      <c r="J221" s="59" t="s">
        <v>2777</v>
      </c>
      <c r="K221" s="59" t="s">
        <v>2777</v>
      </c>
      <c r="L221" s="59" t="s">
        <v>2777</v>
      </c>
      <c r="M221" s="59" t="s">
        <v>2777</v>
      </c>
      <c r="N221" s="59" t="s">
        <v>2142</v>
      </c>
      <c r="O221" s="59" t="s">
        <v>2142</v>
      </c>
      <c r="P221" s="59" t="s">
        <v>2142</v>
      </c>
      <c r="Q221" s="59" t="s">
        <v>2142</v>
      </c>
      <c r="R221" s="59" t="s">
        <v>2777</v>
      </c>
      <c r="S221" s="59" t="s">
        <v>2777</v>
      </c>
      <c r="T221" s="59" t="s">
        <v>2777</v>
      </c>
      <c r="U221" s="59" t="s">
        <v>2777</v>
      </c>
    </row>
    <row r="222" spans="1:21" x14ac:dyDescent="0.25">
      <c r="A222" s="58">
        <v>1704022</v>
      </c>
      <c r="B222" s="58" t="str">
        <f t="shared" si="3"/>
        <v xml:space="preserve"> A (Alert)</v>
      </c>
      <c r="C222" s="58" t="s">
        <v>181</v>
      </c>
      <c r="D222" s="58" t="s">
        <v>704</v>
      </c>
      <c r="E222" s="58" t="s">
        <v>2775</v>
      </c>
      <c r="F222" s="58" t="s">
        <v>2095</v>
      </c>
      <c r="G222" s="58" t="s">
        <v>2776</v>
      </c>
      <c r="H222" s="59" t="s">
        <v>2142</v>
      </c>
      <c r="I222" s="59" t="s">
        <v>2777</v>
      </c>
      <c r="J222" s="59" t="s">
        <v>2777</v>
      </c>
      <c r="K222" s="59" t="s">
        <v>2777</v>
      </c>
      <c r="L222" s="59" t="s">
        <v>2777</v>
      </c>
      <c r="M222" s="59" t="s">
        <v>2777</v>
      </c>
      <c r="N222" s="59" t="s">
        <v>2142</v>
      </c>
      <c r="O222" s="59" t="s">
        <v>2777</v>
      </c>
      <c r="P222" s="59" t="s">
        <v>2142</v>
      </c>
      <c r="Q222" s="59" t="s">
        <v>2777</v>
      </c>
      <c r="R222" s="59" t="s">
        <v>2777</v>
      </c>
      <c r="S222" s="59" t="s">
        <v>2777</v>
      </c>
      <c r="T222" s="59" t="s">
        <v>2777</v>
      </c>
      <c r="U222" s="59" t="s">
        <v>2777</v>
      </c>
    </row>
    <row r="223" spans="1:21" x14ac:dyDescent="0.25">
      <c r="A223" s="58">
        <v>1705020</v>
      </c>
      <c r="B223" s="58" t="str">
        <f t="shared" si="3"/>
        <v xml:space="preserve"> MS (Met Standards)</v>
      </c>
      <c r="C223" s="58" t="s">
        <v>241</v>
      </c>
      <c r="D223" s="58" t="s">
        <v>908</v>
      </c>
      <c r="E223" s="58" t="s">
        <v>2780</v>
      </c>
      <c r="F223" s="58" t="s">
        <v>2183</v>
      </c>
      <c r="G223" s="58" t="s">
        <v>2781</v>
      </c>
      <c r="H223" s="59" t="s">
        <v>2777</v>
      </c>
      <c r="I223" s="59" t="s">
        <v>2777</v>
      </c>
      <c r="J223" s="59" t="s">
        <v>2777</v>
      </c>
      <c r="K223" s="59" t="s">
        <v>2777</v>
      </c>
      <c r="L223" s="59" t="s">
        <v>2777</v>
      </c>
      <c r="M223" s="59" t="s">
        <v>2777</v>
      </c>
      <c r="N223" s="59" t="s">
        <v>2777</v>
      </c>
      <c r="O223" s="59" t="s">
        <v>2777</v>
      </c>
      <c r="P223" s="59" t="s">
        <v>2777</v>
      </c>
      <c r="Q223" s="59" t="s">
        <v>2777</v>
      </c>
      <c r="R223" s="59" t="s">
        <v>2777</v>
      </c>
      <c r="S223" s="59" t="s">
        <v>2777</v>
      </c>
      <c r="T223" s="59" t="s">
        <v>2777</v>
      </c>
      <c r="U223" s="59" t="s">
        <v>2777</v>
      </c>
    </row>
    <row r="224" spans="1:21" x14ac:dyDescent="0.25">
      <c r="A224" s="58">
        <v>1705022</v>
      </c>
      <c r="B224" s="58" t="str">
        <f t="shared" si="3"/>
        <v>SI_M (School Improvement - Met Standards)</v>
      </c>
      <c r="C224" s="58" t="s">
        <v>241</v>
      </c>
      <c r="D224" s="58" t="s">
        <v>909</v>
      </c>
      <c r="E224" s="58" t="s">
        <v>2782</v>
      </c>
      <c r="F224" s="58" t="s">
        <v>2436</v>
      </c>
      <c r="G224" s="58" t="s">
        <v>2783</v>
      </c>
      <c r="H224" s="59" t="s">
        <v>2777</v>
      </c>
      <c r="I224" s="59" t="s">
        <v>2777</v>
      </c>
      <c r="J224" s="59" t="s">
        <v>2777</v>
      </c>
      <c r="K224" s="59" t="s">
        <v>2777</v>
      </c>
      <c r="L224" s="59" t="s">
        <v>2777</v>
      </c>
      <c r="M224" s="59" t="s">
        <v>2777</v>
      </c>
      <c r="N224" s="59" t="s">
        <v>2777</v>
      </c>
      <c r="O224" s="59" t="s">
        <v>2777</v>
      </c>
      <c r="P224" s="59" t="s">
        <v>2777</v>
      </c>
      <c r="Q224" s="59" t="s">
        <v>2777</v>
      </c>
      <c r="R224" s="59" t="s">
        <v>2777</v>
      </c>
      <c r="S224" s="59" t="s">
        <v>2777</v>
      </c>
      <c r="T224" s="59" t="s">
        <v>2777</v>
      </c>
      <c r="U224" s="59" t="s">
        <v>2777</v>
      </c>
    </row>
    <row r="225" spans="1:21" x14ac:dyDescent="0.25">
      <c r="A225" s="58">
        <v>1705025</v>
      </c>
      <c r="B225" s="58" t="str">
        <f t="shared" si="3"/>
        <v>SI_M (School Improvement - Met Standards)</v>
      </c>
      <c r="C225" s="58" t="s">
        <v>241</v>
      </c>
      <c r="D225" s="58" t="s">
        <v>910</v>
      </c>
      <c r="E225" s="58" t="s">
        <v>2782</v>
      </c>
      <c r="F225" s="58" t="s">
        <v>2436</v>
      </c>
      <c r="G225" s="58" t="s">
        <v>2783</v>
      </c>
      <c r="H225" s="59" t="s">
        <v>2777</v>
      </c>
      <c r="I225" s="59" t="s">
        <v>2142</v>
      </c>
      <c r="J225" s="59" t="s">
        <v>2777</v>
      </c>
      <c r="K225" s="59" t="s">
        <v>2777</v>
      </c>
      <c r="L225" s="59" t="s">
        <v>2777</v>
      </c>
      <c r="M225" s="59" t="s">
        <v>2142</v>
      </c>
      <c r="N225" s="59" t="s">
        <v>2777</v>
      </c>
      <c r="O225" s="59" t="s">
        <v>2142</v>
      </c>
      <c r="P225" s="59" t="s">
        <v>2777</v>
      </c>
      <c r="Q225" s="59" t="s">
        <v>2142</v>
      </c>
      <c r="R225" s="59" t="s">
        <v>2777</v>
      </c>
      <c r="S225" s="59" t="s">
        <v>2142</v>
      </c>
      <c r="T225" s="59" t="s">
        <v>2777</v>
      </c>
      <c r="U225" s="59" t="s">
        <v>2777</v>
      </c>
    </row>
    <row r="226" spans="1:21" x14ac:dyDescent="0.25">
      <c r="A226" s="58">
        <v>1705026</v>
      </c>
      <c r="B226" s="58" t="str">
        <f t="shared" si="3"/>
        <v>SI_M (School Improvement - Met Standards)</v>
      </c>
      <c r="C226" s="58" t="s">
        <v>241</v>
      </c>
      <c r="D226" s="58" t="s">
        <v>911</v>
      </c>
      <c r="E226" s="58" t="s">
        <v>2782</v>
      </c>
      <c r="F226" s="58" t="s">
        <v>2436</v>
      </c>
      <c r="G226" s="58" t="s">
        <v>2809</v>
      </c>
      <c r="H226" s="59" t="s">
        <v>2142</v>
      </c>
      <c r="I226" s="59" t="s">
        <v>2777</v>
      </c>
      <c r="J226" s="59" t="s">
        <v>2777</v>
      </c>
      <c r="K226" s="59" t="s">
        <v>2777</v>
      </c>
      <c r="L226" s="59" t="s">
        <v>2142</v>
      </c>
      <c r="M226" s="59" t="s">
        <v>2777</v>
      </c>
      <c r="N226" s="59" t="s">
        <v>2142</v>
      </c>
      <c r="O226" s="59" t="s">
        <v>2777</v>
      </c>
      <c r="P226" s="59" t="s">
        <v>2142</v>
      </c>
      <c r="Q226" s="59" t="s">
        <v>2777</v>
      </c>
      <c r="R226" s="59" t="s">
        <v>2777</v>
      </c>
      <c r="S226" s="59" t="s">
        <v>2777</v>
      </c>
      <c r="T226" s="59" t="s">
        <v>2777</v>
      </c>
      <c r="U226" s="59" t="s">
        <v>2777</v>
      </c>
    </row>
    <row r="227" spans="1:21" x14ac:dyDescent="0.25">
      <c r="A227" s="58">
        <v>1705027</v>
      </c>
      <c r="B227" s="58" t="str">
        <f t="shared" si="3"/>
        <v>SI_5 (School Improvement Year 5)</v>
      </c>
      <c r="C227" s="58" t="s">
        <v>241</v>
      </c>
      <c r="D227" s="58" t="s">
        <v>2386</v>
      </c>
      <c r="E227" s="58" t="s">
        <v>2786</v>
      </c>
      <c r="F227" s="58" t="s">
        <v>2385</v>
      </c>
      <c r="G227" s="58" t="s">
        <v>2787</v>
      </c>
      <c r="H227" s="59" t="s">
        <v>2142</v>
      </c>
      <c r="I227" s="59" t="s">
        <v>2777</v>
      </c>
      <c r="J227" s="59" t="s">
        <v>2777</v>
      </c>
      <c r="K227" s="59" t="s">
        <v>2777</v>
      </c>
      <c r="L227" s="59" t="s">
        <v>2777</v>
      </c>
      <c r="M227" s="59" t="s">
        <v>2777</v>
      </c>
      <c r="N227" s="59" t="s">
        <v>2142</v>
      </c>
      <c r="O227" s="59" t="s">
        <v>2777</v>
      </c>
      <c r="P227" s="59" t="s">
        <v>2142</v>
      </c>
      <c r="Q227" s="59" t="s">
        <v>2777</v>
      </c>
      <c r="R227" s="59" t="s">
        <v>2777</v>
      </c>
      <c r="S227" s="59" t="s">
        <v>2777</v>
      </c>
      <c r="T227" s="59" t="s">
        <v>2777</v>
      </c>
      <c r="U227" s="59" t="s">
        <v>2777</v>
      </c>
    </row>
    <row r="228" spans="1:21" x14ac:dyDescent="0.25">
      <c r="A228" s="58">
        <v>1705028</v>
      </c>
      <c r="B228" s="58" t="str">
        <f t="shared" si="3"/>
        <v>SI_4 (School Improvement Year 4)</v>
      </c>
      <c r="C228" s="58" t="s">
        <v>241</v>
      </c>
      <c r="D228" s="58" t="s">
        <v>912</v>
      </c>
      <c r="E228" s="58" t="s">
        <v>2784</v>
      </c>
      <c r="F228" s="58" t="s">
        <v>2371</v>
      </c>
      <c r="G228" s="58" t="s">
        <v>2785</v>
      </c>
      <c r="H228" s="59" t="s">
        <v>2142</v>
      </c>
      <c r="I228" s="59" t="s">
        <v>2142</v>
      </c>
      <c r="J228" s="59" t="s">
        <v>2777</v>
      </c>
      <c r="K228" s="59" t="s">
        <v>2777</v>
      </c>
      <c r="L228" s="59" t="s">
        <v>2777</v>
      </c>
      <c r="M228" s="59" t="s">
        <v>2142</v>
      </c>
      <c r="N228" s="59" t="s">
        <v>2777</v>
      </c>
      <c r="O228" s="59" t="s">
        <v>2142</v>
      </c>
      <c r="P228" s="59" t="s">
        <v>2777</v>
      </c>
      <c r="Q228" s="59" t="s">
        <v>2142</v>
      </c>
      <c r="R228" s="59" t="s">
        <v>2142</v>
      </c>
      <c r="S228" s="59" t="s">
        <v>2142</v>
      </c>
      <c r="T228" s="59" t="s">
        <v>2142</v>
      </c>
      <c r="U228" s="59" t="s">
        <v>2777</v>
      </c>
    </row>
    <row r="229" spans="1:21" x14ac:dyDescent="0.25">
      <c r="A229" s="58">
        <v>1705029</v>
      </c>
      <c r="B229" s="58" t="str">
        <f t="shared" si="3"/>
        <v>SI_1 (School Improvement Year 1)</v>
      </c>
      <c r="C229" s="58" t="s">
        <v>241</v>
      </c>
      <c r="D229" s="58" t="s">
        <v>913</v>
      </c>
      <c r="E229" s="58" t="s">
        <v>2793</v>
      </c>
      <c r="F229" s="58" t="s">
        <v>2260</v>
      </c>
      <c r="G229" s="58" t="s">
        <v>2795</v>
      </c>
      <c r="H229" s="59" t="s">
        <v>2777</v>
      </c>
      <c r="I229" s="59" t="s">
        <v>2142</v>
      </c>
      <c r="J229" s="59" t="s">
        <v>2777</v>
      </c>
      <c r="K229" s="59" t="s">
        <v>2777</v>
      </c>
      <c r="L229" s="59" t="s">
        <v>2777</v>
      </c>
      <c r="M229" s="59" t="s">
        <v>2777</v>
      </c>
      <c r="N229" s="59" t="s">
        <v>2777</v>
      </c>
      <c r="O229" s="59" t="s">
        <v>2142</v>
      </c>
      <c r="P229" s="59" t="s">
        <v>2777</v>
      </c>
      <c r="Q229" s="59" t="s">
        <v>2142</v>
      </c>
      <c r="R229" s="59" t="s">
        <v>2777</v>
      </c>
      <c r="S229" s="59" t="s">
        <v>2777</v>
      </c>
      <c r="T229" s="59" t="s">
        <v>2777</v>
      </c>
      <c r="U229" s="59" t="s">
        <v>2777</v>
      </c>
    </row>
    <row r="230" spans="1:21" x14ac:dyDescent="0.25">
      <c r="A230" s="58">
        <v>1705030</v>
      </c>
      <c r="B230" s="58" t="str">
        <f t="shared" si="3"/>
        <v xml:space="preserve"> A (Alert)</v>
      </c>
      <c r="C230" s="58" t="s">
        <v>241</v>
      </c>
      <c r="D230" s="58" t="s">
        <v>914</v>
      </c>
      <c r="E230" s="58" t="s">
        <v>2775</v>
      </c>
      <c r="F230" s="58" t="s">
        <v>2095</v>
      </c>
      <c r="G230" s="58" t="s">
        <v>2776</v>
      </c>
      <c r="H230" s="59" t="s">
        <v>2142</v>
      </c>
      <c r="I230" s="59" t="s">
        <v>2777</v>
      </c>
      <c r="J230" s="59" t="s">
        <v>2777</v>
      </c>
      <c r="K230" s="59" t="s">
        <v>2777</v>
      </c>
      <c r="L230" s="59" t="s">
        <v>2777</v>
      </c>
      <c r="M230" s="59" t="s">
        <v>2777</v>
      </c>
      <c r="N230" s="59" t="s">
        <v>2142</v>
      </c>
      <c r="O230" s="59" t="s">
        <v>2142</v>
      </c>
      <c r="P230" s="59" t="s">
        <v>2142</v>
      </c>
      <c r="Q230" s="59" t="s">
        <v>2142</v>
      </c>
      <c r="R230" s="59" t="s">
        <v>2777</v>
      </c>
      <c r="S230" s="59" t="s">
        <v>2777</v>
      </c>
      <c r="T230" s="59" t="s">
        <v>2777</v>
      </c>
      <c r="U230" s="59" t="s">
        <v>2777</v>
      </c>
    </row>
    <row r="231" spans="1:21" x14ac:dyDescent="0.25">
      <c r="A231" s="58">
        <v>1705031</v>
      </c>
      <c r="B231" s="58" t="str">
        <f t="shared" si="3"/>
        <v>SI_4 (School Improvement Year 4)</v>
      </c>
      <c r="C231" s="58" t="s">
        <v>241</v>
      </c>
      <c r="D231" s="58" t="s">
        <v>915</v>
      </c>
      <c r="E231" s="58" t="s">
        <v>2784</v>
      </c>
      <c r="F231" s="58" t="s">
        <v>2371</v>
      </c>
      <c r="G231" s="58" t="s">
        <v>2802</v>
      </c>
      <c r="H231" s="59" t="s">
        <v>2777</v>
      </c>
      <c r="I231" s="59" t="s">
        <v>2777</v>
      </c>
      <c r="J231" s="59" t="s">
        <v>2777</v>
      </c>
      <c r="K231" s="59" t="s">
        <v>2777</v>
      </c>
      <c r="L231" s="59" t="s">
        <v>2142</v>
      </c>
      <c r="M231" s="59" t="s">
        <v>2142</v>
      </c>
      <c r="N231" s="59" t="s">
        <v>2777</v>
      </c>
      <c r="O231" s="59" t="s">
        <v>2777</v>
      </c>
      <c r="P231" s="59" t="s">
        <v>2777</v>
      </c>
      <c r="Q231" s="59" t="s">
        <v>2777</v>
      </c>
      <c r="R231" s="59" t="s">
        <v>2777</v>
      </c>
      <c r="S231" s="59" t="s">
        <v>2777</v>
      </c>
      <c r="T231" s="59" t="s">
        <v>2777</v>
      </c>
      <c r="U231" s="59" t="s">
        <v>2777</v>
      </c>
    </row>
    <row r="232" spans="1:21" x14ac:dyDescent="0.25">
      <c r="A232" s="58">
        <v>1705032</v>
      </c>
      <c r="B232" s="58" t="str">
        <f t="shared" si="3"/>
        <v>SI_1 (School Improvement Year 1)</v>
      </c>
      <c r="C232" s="58" t="s">
        <v>241</v>
      </c>
      <c r="D232" s="58" t="s">
        <v>916</v>
      </c>
      <c r="E232" s="58" t="s">
        <v>2793</v>
      </c>
      <c r="F232" s="58" t="s">
        <v>2260</v>
      </c>
      <c r="G232" s="58" t="s">
        <v>2794</v>
      </c>
      <c r="H232" s="59" t="s">
        <v>2777</v>
      </c>
      <c r="I232" s="59" t="s">
        <v>2777</v>
      </c>
      <c r="J232" s="59" t="s">
        <v>2777</v>
      </c>
      <c r="K232" s="59" t="s">
        <v>2777</v>
      </c>
      <c r="L232" s="59" t="s">
        <v>2777</v>
      </c>
      <c r="M232" s="59" t="s">
        <v>2777</v>
      </c>
      <c r="N232" s="59" t="s">
        <v>2777</v>
      </c>
      <c r="O232" s="59" t="s">
        <v>2777</v>
      </c>
      <c r="P232" s="59" t="s">
        <v>2777</v>
      </c>
      <c r="Q232" s="59" t="s">
        <v>2142</v>
      </c>
      <c r="R232" s="59" t="s">
        <v>2777</v>
      </c>
      <c r="S232" s="59" t="s">
        <v>2777</v>
      </c>
      <c r="T232" s="59" t="s">
        <v>2777</v>
      </c>
      <c r="U232" s="59" t="s">
        <v>2777</v>
      </c>
    </row>
    <row r="233" spans="1:21" x14ac:dyDescent="0.25">
      <c r="A233" s="58">
        <v>1705033</v>
      </c>
      <c r="B233" s="58" t="str">
        <f t="shared" si="3"/>
        <v xml:space="preserve"> MS (Met Standards)</v>
      </c>
      <c r="C233" s="58" t="s">
        <v>241</v>
      </c>
      <c r="D233" s="58" t="s">
        <v>917</v>
      </c>
      <c r="E233" s="58" t="s">
        <v>2780</v>
      </c>
      <c r="F233" s="58" t="s">
        <v>2183</v>
      </c>
      <c r="G233" s="58" t="s">
        <v>2781</v>
      </c>
      <c r="H233" s="59" t="s">
        <v>2777</v>
      </c>
      <c r="I233" s="59" t="s">
        <v>2777</v>
      </c>
      <c r="J233" s="59" t="s">
        <v>2777</v>
      </c>
      <c r="K233" s="59" t="s">
        <v>2777</v>
      </c>
      <c r="L233" s="59" t="s">
        <v>2777</v>
      </c>
      <c r="M233" s="59" t="s">
        <v>2142</v>
      </c>
      <c r="N233" s="59" t="s">
        <v>2777</v>
      </c>
      <c r="O233" s="59" t="s">
        <v>2777</v>
      </c>
      <c r="P233" s="59" t="s">
        <v>2142</v>
      </c>
      <c r="Q233" s="59" t="s">
        <v>2142</v>
      </c>
      <c r="R233" s="59" t="s">
        <v>2777</v>
      </c>
      <c r="S233" s="59" t="s">
        <v>2777</v>
      </c>
      <c r="T233" s="59" t="s">
        <v>2777</v>
      </c>
      <c r="U233" s="59" t="s">
        <v>2777</v>
      </c>
    </row>
    <row r="234" spans="1:21" x14ac:dyDescent="0.25">
      <c r="A234" s="58">
        <v>1802005</v>
      </c>
      <c r="B234" s="58" t="str">
        <f t="shared" si="3"/>
        <v>SI_1 (School Improvement Year 1)</v>
      </c>
      <c r="C234" s="58" t="s">
        <v>84</v>
      </c>
      <c r="D234" s="58" t="s">
        <v>432</v>
      </c>
      <c r="E234" s="58" t="s">
        <v>2793</v>
      </c>
      <c r="F234" s="58" t="s">
        <v>2260</v>
      </c>
      <c r="G234" s="58" t="s">
        <v>2795</v>
      </c>
      <c r="H234" s="59" t="s">
        <v>2142</v>
      </c>
      <c r="I234" s="59" t="s">
        <v>2142</v>
      </c>
      <c r="J234" s="59" t="s">
        <v>2142</v>
      </c>
      <c r="K234" s="59" t="s">
        <v>2142</v>
      </c>
      <c r="L234" s="59" t="s">
        <v>2777</v>
      </c>
      <c r="M234" s="59" t="s">
        <v>2777</v>
      </c>
      <c r="N234" s="59" t="s">
        <v>2777</v>
      </c>
      <c r="O234" s="59" t="s">
        <v>2777</v>
      </c>
      <c r="P234" s="59" t="s">
        <v>2142</v>
      </c>
      <c r="Q234" s="59" t="s">
        <v>2142</v>
      </c>
      <c r="R234" s="59" t="s">
        <v>2777</v>
      </c>
      <c r="S234" s="59" t="s">
        <v>2777</v>
      </c>
      <c r="T234" s="59" t="s">
        <v>2777</v>
      </c>
      <c r="U234" s="59" t="s">
        <v>2777</v>
      </c>
    </row>
    <row r="235" spans="1:21" x14ac:dyDescent="0.25">
      <c r="A235" s="58">
        <v>1802007</v>
      </c>
      <c r="B235" s="58" t="str">
        <f t="shared" si="3"/>
        <v>SI_M (School Improvement - Met Standards)</v>
      </c>
      <c r="C235" s="58" t="s">
        <v>84</v>
      </c>
      <c r="D235" s="58" t="s">
        <v>2449</v>
      </c>
      <c r="E235" s="58" t="s">
        <v>2782</v>
      </c>
      <c r="F235" s="58" t="s">
        <v>2436</v>
      </c>
      <c r="G235" s="58" t="s">
        <v>2807</v>
      </c>
      <c r="H235" s="59" t="s">
        <v>2777</v>
      </c>
      <c r="I235" s="59" t="s">
        <v>2777</v>
      </c>
      <c r="J235" s="59" t="s">
        <v>2777</v>
      </c>
      <c r="K235" s="59" t="s">
        <v>2777</v>
      </c>
      <c r="L235" s="59" t="s">
        <v>2777</v>
      </c>
      <c r="M235" s="59" t="s">
        <v>2777</v>
      </c>
      <c r="N235" s="59" t="s">
        <v>2777</v>
      </c>
      <c r="O235" s="59" t="s">
        <v>2777</v>
      </c>
      <c r="P235" s="59" t="s">
        <v>2777</v>
      </c>
      <c r="Q235" s="59" t="s">
        <v>2777</v>
      </c>
      <c r="R235" s="59" t="s">
        <v>2777</v>
      </c>
      <c r="S235" s="59" t="s">
        <v>2777</v>
      </c>
      <c r="T235" s="59" t="s">
        <v>2777</v>
      </c>
      <c r="U235" s="59" t="s">
        <v>2777</v>
      </c>
    </row>
    <row r="236" spans="1:21" x14ac:dyDescent="0.25">
      <c r="A236" s="58">
        <v>1803025</v>
      </c>
      <c r="B236" s="58" t="str">
        <f t="shared" si="3"/>
        <v xml:space="preserve"> MS (Met Standards)</v>
      </c>
      <c r="C236" s="58" t="s">
        <v>248</v>
      </c>
      <c r="D236" s="58" t="s">
        <v>932</v>
      </c>
      <c r="E236" s="58" t="s">
        <v>2780</v>
      </c>
      <c r="F236" s="58" t="s">
        <v>2183</v>
      </c>
      <c r="G236" s="58" t="s">
        <v>2781</v>
      </c>
      <c r="H236" s="59" t="s">
        <v>2777</v>
      </c>
      <c r="I236" s="59" t="s">
        <v>2777</v>
      </c>
      <c r="J236" s="59" t="s">
        <v>2142</v>
      </c>
      <c r="K236" s="59" t="s">
        <v>2777</v>
      </c>
      <c r="L236" s="59" t="s">
        <v>2777</v>
      </c>
      <c r="M236" s="59" t="s">
        <v>2777</v>
      </c>
      <c r="N236" s="59" t="s">
        <v>2777</v>
      </c>
      <c r="O236" s="59" t="s">
        <v>2777</v>
      </c>
      <c r="P236" s="59" t="s">
        <v>2777</v>
      </c>
      <c r="Q236" s="59" t="s">
        <v>2777</v>
      </c>
      <c r="R236" s="59" t="s">
        <v>2777</v>
      </c>
      <c r="S236" s="59" t="s">
        <v>2777</v>
      </c>
      <c r="T236" s="59" t="s">
        <v>2777</v>
      </c>
      <c r="U236" s="59" t="s">
        <v>2777</v>
      </c>
    </row>
    <row r="237" spans="1:21" x14ac:dyDescent="0.25">
      <c r="A237" s="58">
        <v>1803026</v>
      </c>
      <c r="B237" s="58" t="str">
        <f t="shared" si="3"/>
        <v xml:space="preserve"> MS (Met Standards)</v>
      </c>
      <c r="C237" s="58" t="s">
        <v>248</v>
      </c>
      <c r="D237" s="58" t="s">
        <v>933</v>
      </c>
      <c r="E237" s="58" t="s">
        <v>2780</v>
      </c>
      <c r="F237" s="58" t="s">
        <v>2183</v>
      </c>
      <c r="G237" s="58" t="s">
        <v>2781</v>
      </c>
      <c r="H237" s="59" t="s">
        <v>2777</v>
      </c>
      <c r="I237" s="59" t="s">
        <v>2777</v>
      </c>
      <c r="J237" s="59" t="s">
        <v>2777</v>
      </c>
      <c r="K237" s="59" t="s">
        <v>2777</v>
      </c>
      <c r="L237" s="59" t="s">
        <v>2777</v>
      </c>
      <c r="M237" s="59" t="s">
        <v>2777</v>
      </c>
      <c r="N237" s="59" t="s">
        <v>2777</v>
      </c>
      <c r="O237" s="59" t="s">
        <v>2777</v>
      </c>
      <c r="P237" s="59" t="s">
        <v>2777</v>
      </c>
      <c r="Q237" s="59" t="s">
        <v>2777</v>
      </c>
      <c r="R237" s="59" t="s">
        <v>2777</v>
      </c>
      <c r="S237" s="59" t="s">
        <v>2777</v>
      </c>
      <c r="T237" s="59" t="s">
        <v>2777</v>
      </c>
      <c r="U237" s="59" t="s">
        <v>2777</v>
      </c>
    </row>
    <row r="238" spans="1:21" x14ac:dyDescent="0.25">
      <c r="A238" s="58">
        <v>1803027</v>
      </c>
      <c r="B238" s="58" t="str">
        <f t="shared" si="3"/>
        <v>SI_M (School Improvement - Met Standards)</v>
      </c>
      <c r="C238" s="58" t="s">
        <v>248</v>
      </c>
      <c r="D238" s="58" t="s">
        <v>934</v>
      </c>
      <c r="E238" s="58" t="s">
        <v>2782</v>
      </c>
      <c r="F238" s="58" t="s">
        <v>2436</v>
      </c>
      <c r="G238" s="58" t="s">
        <v>2807</v>
      </c>
      <c r="H238" s="59" t="s">
        <v>2777</v>
      </c>
      <c r="I238" s="59" t="s">
        <v>2777</v>
      </c>
      <c r="J238" s="59" t="s">
        <v>2777</v>
      </c>
      <c r="K238" s="59" t="s">
        <v>2777</v>
      </c>
      <c r="L238" s="59" t="s">
        <v>2777</v>
      </c>
      <c r="M238" s="59" t="s">
        <v>2777</v>
      </c>
      <c r="N238" s="59" t="s">
        <v>2777</v>
      </c>
      <c r="O238" s="59" t="s">
        <v>2777</v>
      </c>
      <c r="P238" s="59" t="s">
        <v>2777</v>
      </c>
      <c r="Q238" s="59" t="s">
        <v>2777</v>
      </c>
      <c r="R238" s="59" t="s">
        <v>2777</v>
      </c>
      <c r="S238" s="59" t="s">
        <v>2777</v>
      </c>
      <c r="T238" s="59" t="s">
        <v>2777</v>
      </c>
      <c r="U238" s="59" t="s">
        <v>2777</v>
      </c>
    </row>
    <row r="239" spans="1:21" x14ac:dyDescent="0.25">
      <c r="A239" s="58">
        <v>1803028</v>
      </c>
      <c r="B239" s="58" t="str">
        <f t="shared" si="3"/>
        <v xml:space="preserve"> A (Alert)</v>
      </c>
      <c r="C239" s="58" t="s">
        <v>248</v>
      </c>
      <c r="D239" s="58" t="s">
        <v>935</v>
      </c>
      <c r="E239" s="58" t="s">
        <v>2775</v>
      </c>
      <c r="F239" s="58" t="s">
        <v>2095</v>
      </c>
      <c r="G239" s="58" t="s">
        <v>2776</v>
      </c>
      <c r="H239" s="59" t="s">
        <v>2142</v>
      </c>
      <c r="I239" s="59" t="s">
        <v>2777</v>
      </c>
      <c r="J239" s="59" t="s">
        <v>2142</v>
      </c>
      <c r="K239" s="59" t="s">
        <v>2777</v>
      </c>
      <c r="L239" s="59" t="s">
        <v>2777</v>
      </c>
      <c r="M239" s="59" t="s">
        <v>2777</v>
      </c>
      <c r="N239" s="59" t="s">
        <v>2777</v>
      </c>
      <c r="O239" s="59" t="s">
        <v>2777</v>
      </c>
      <c r="P239" s="59" t="s">
        <v>2142</v>
      </c>
      <c r="Q239" s="59" t="s">
        <v>2777</v>
      </c>
      <c r="R239" s="59" t="s">
        <v>2777</v>
      </c>
      <c r="S239" s="59" t="s">
        <v>2777</v>
      </c>
      <c r="T239" s="59" t="s">
        <v>2777</v>
      </c>
      <c r="U239" s="59" t="s">
        <v>2777</v>
      </c>
    </row>
    <row r="240" spans="1:21" x14ac:dyDescent="0.25">
      <c r="A240" s="58">
        <v>1803029</v>
      </c>
      <c r="B240" s="58" t="str">
        <f t="shared" si="3"/>
        <v xml:space="preserve"> MS (Met Standards)</v>
      </c>
      <c r="C240" s="58" t="s">
        <v>248</v>
      </c>
      <c r="D240" s="58" t="s">
        <v>936</v>
      </c>
      <c r="E240" s="58" t="s">
        <v>2780</v>
      </c>
      <c r="F240" s="58" t="s">
        <v>2183</v>
      </c>
      <c r="G240" s="58" t="s">
        <v>2781</v>
      </c>
      <c r="H240" s="59" t="s">
        <v>2777</v>
      </c>
      <c r="I240" s="59" t="s">
        <v>2777</v>
      </c>
      <c r="J240" s="59" t="s">
        <v>2777</v>
      </c>
      <c r="K240" s="59" t="s">
        <v>2777</v>
      </c>
      <c r="L240" s="59" t="s">
        <v>2777</v>
      </c>
      <c r="M240" s="59" t="s">
        <v>2777</v>
      </c>
      <c r="N240" s="59" t="s">
        <v>2777</v>
      </c>
      <c r="O240" s="59" t="s">
        <v>2777</v>
      </c>
      <c r="P240" s="59" t="s">
        <v>2777</v>
      </c>
      <c r="Q240" s="59" t="s">
        <v>2777</v>
      </c>
      <c r="R240" s="59" t="s">
        <v>2777</v>
      </c>
      <c r="S240" s="59" t="s">
        <v>2777</v>
      </c>
      <c r="T240" s="59" t="s">
        <v>2777</v>
      </c>
      <c r="U240" s="59" t="s">
        <v>2777</v>
      </c>
    </row>
    <row r="241" spans="1:21" x14ac:dyDescent="0.25">
      <c r="A241" s="58">
        <v>1803030</v>
      </c>
      <c r="B241" s="58" t="str">
        <f t="shared" si="3"/>
        <v xml:space="preserve"> A (Alert)</v>
      </c>
      <c r="C241" s="58" t="s">
        <v>248</v>
      </c>
      <c r="D241" s="58" t="s">
        <v>937</v>
      </c>
      <c r="E241" s="58" t="s">
        <v>2775</v>
      </c>
      <c r="F241" s="58" t="s">
        <v>2095</v>
      </c>
      <c r="G241" s="58" t="s">
        <v>2776</v>
      </c>
      <c r="H241" s="59" t="s">
        <v>2142</v>
      </c>
      <c r="I241" s="59" t="s">
        <v>2777</v>
      </c>
      <c r="J241" s="59" t="s">
        <v>2142</v>
      </c>
      <c r="K241" s="59" t="s">
        <v>2777</v>
      </c>
      <c r="L241" s="59" t="s">
        <v>2777</v>
      </c>
      <c r="M241" s="59" t="s">
        <v>2777</v>
      </c>
      <c r="N241" s="59" t="s">
        <v>2777</v>
      </c>
      <c r="O241" s="59" t="s">
        <v>2777</v>
      </c>
      <c r="P241" s="59" t="s">
        <v>2142</v>
      </c>
      <c r="Q241" s="59" t="s">
        <v>2777</v>
      </c>
      <c r="R241" s="59" t="s">
        <v>2777</v>
      </c>
      <c r="S241" s="59" t="s">
        <v>2777</v>
      </c>
      <c r="T241" s="59" t="s">
        <v>2777</v>
      </c>
      <c r="U241" s="59" t="s">
        <v>2777</v>
      </c>
    </row>
    <row r="242" spans="1:21" x14ac:dyDescent="0.25">
      <c r="A242" s="58">
        <v>1803031</v>
      </c>
      <c r="B242" s="58" t="str">
        <f t="shared" si="3"/>
        <v>SI_2 (School Improvement Year 2)</v>
      </c>
      <c r="C242" s="58" t="s">
        <v>248</v>
      </c>
      <c r="D242" s="58" t="s">
        <v>938</v>
      </c>
      <c r="E242" s="58" t="s">
        <v>2796</v>
      </c>
      <c r="F242" s="58" t="s">
        <v>2312</v>
      </c>
      <c r="G242" s="58" t="s">
        <v>2797</v>
      </c>
      <c r="H242" s="59" t="s">
        <v>2142</v>
      </c>
      <c r="I242" s="59" t="s">
        <v>2142</v>
      </c>
      <c r="J242" s="59" t="s">
        <v>2777</v>
      </c>
      <c r="K242" s="59" t="s">
        <v>2777</v>
      </c>
      <c r="L242" s="59" t="s">
        <v>2777</v>
      </c>
      <c r="M242" s="59" t="s">
        <v>2777</v>
      </c>
      <c r="N242" s="59" t="s">
        <v>2777</v>
      </c>
      <c r="O242" s="59" t="s">
        <v>2777</v>
      </c>
      <c r="P242" s="59" t="s">
        <v>2142</v>
      </c>
      <c r="Q242" s="59" t="s">
        <v>2142</v>
      </c>
      <c r="R242" s="59" t="s">
        <v>2777</v>
      </c>
      <c r="S242" s="59" t="s">
        <v>2777</v>
      </c>
      <c r="T242" s="59" t="s">
        <v>2777</v>
      </c>
      <c r="U242" s="59" t="s">
        <v>2777</v>
      </c>
    </row>
    <row r="243" spans="1:21" x14ac:dyDescent="0.25">
      <c r="A243" s="58">
        <v>1803032</v>
      </c>
      <c r="B243" s="58" t="str">
        <f t="shared" si="3"/>
        <v xml:space="preserve"> MS (Met Standards)</v>
      </c>
      <c r="C243" s="58" t="s">
        <v>248</v>
      </c>
      <c r="D243" s="58" t="s">
        <v>939</v>
      </c>
      <c r="E243" s="58" t="s">
        <v>2780</v>
      </c>
      <c r="F243" s="58" t="s">
        <v>2183</v>
      </c>
      <c r="G243" s="58" t="s">
        <v>2781</v>
      </c>
      <c r="H243" s="59" t="s">
        <v>2777</v>
      </c>
      <c r="I243" s="59" t="s">
        <v>2777</v>
      </c>
      <c r="J243" s="59" t="s">
        <v>2777</v>
      </c>
      <c r="K243" s="59" t="s">
        <v>2777</v>
      </c>
      <c r="L243" s="59" t="s">
        <v>2777</v>
      </c>
      <c r="M243" s="59" t="s">
        <v>2777</v>
      </c>
      <c r="N243" s="59" t="s">
        <v>2777</v>
      </c>
      <c r="O243" s="59" t="s">
        <v>2777</v>
      </c>
      <c r="P243" s="59" t="s">
        <v>2777</v>
      </c>
      <c r="Q243" s="59" t="s">
        <v>2777</v>
      </c>
      <c r="R243" s="59" t="s">
        <v>2777</v>
      </c>
      <c r="S243" s="59" t="s">
        <v>2777</v>
      </c>
      <c r="T243" s="59" t="s">
        <v>2777</v>
      </c>
      <c r="U243" s="59" t="s">
        <v>2777</v>
      </c>
    </row>
    <row r="244" spans="1:21" x14ac:dyDescent="0.25">
      <c r="A244" s="58">
        <v>1803033</v>
      </c>
      <c r="B244" s="58" t="str">
        <f t="shared" si="3"/>
        <v>SI_5 (School Improvement Year 5)</v>
      </c>
      <c r="C244" s="58" t="s">
        <v>248</v>
      </c>
      <c r="D244" s="58" t="s">
        <v>940</v>
      </c>
      <c r="E244" s="58" t="s">
        <v>2786</v>
      </c>
      <c r="F244" s="58" t="s">
        <v>2385</v>
      </c>
      <c r="G244" s="58" t="s">
        <v>2787</v>
      </c>
      <c r="H244" s="59" t="s">
        <v>2142</v>
      </c>
      <c r="I244" s="59" t="s">
        <v>2142</v>
      </c>
      <c r="J244" s="59" t="s">
        <v>2142</v>
      </c>
      <c r="K244" s="59" t="s">
        <v>2142</v>
      </c>
      <c r="L244" s="59" t="s">
        <v>2777</v>
      </c>
      <c r="M244" s="59" t="s">
        <v>2777</v>
      </c>
      <c r="N244" s="59" t="s">
        <v>2777</v>
      </c>
      <c r="O244" s="59" t="s">
        <v>2777</v>
      </c>
      <c r="P244" s="59" t="s">
        <v>2142</v>
      </c>
      <c r="Q244" s="59" t="s">
        <v>2142</v>
      </c>
      <c r="R244" s="59" t="s">
        <v>2777</v>
      </c>
      <c r="S244" s="59" t="s">
        <v>2777</v>
      </c>
      <c r="T244" s="59" t="s">
        <v>2142</v>
      </c>
      <c r="U244" s="59" t="s">
        <v>2142</v>
      </c>
    </row>
    <row r="245" spans="1:21" x14ac:dyDescent="0.25">
      <c r="A245" s="58">
        <v>1803034</v>
      </c>
      <c r="B245" s="58" t="str">
        <f t="shared" si="3"/>
        <v xml:space="preserve"> A (Alert)</v>
      </c>
      <c r="C245" s="58" t="s">
        <v>248</v>
      </c>
      <c r="D245" s="58" t="s">
        <v>941</v>
      </c>
      <c r="E245" s="58" t="s">
        <v>2775</v>
      </c>
      <c r="F245" s="58" t="s">
        <v>2095</v>
      </c>
      <c r="G245" s="58" t="s">
        <v>2776</v>
      </c>
      <c r="H245" s="59" t="s">
        <v>2777</v>
      </c>
      <c r="I245" s="59" t="s">
        <v>2777</v>
      </c>
      <c r="J245" s="59" t="s">
        <v>2777</v>
      </c>
      <c r="K245" s="59" t="s">
        <v>2142</v>
      </c>
      <c r="L245" s="59" t="s">
        <v>2777</v>
      </c>
      <c r="M245" s="59" t="s">
        <v>2777</v>
      </c>
      <c r="N245" s="59" t="s">
        <v>2777</v>
      </c>
      <c r="O245" s="59" t="s">
        <v>2777</v>
      </c>
      <c r="P245" s="59" t="s">
        <v>2777</v>
      </c>
      <c r="Q245" s="59" t="s">
        <v>2777</v>
      </c>
      <c r="R245" s="59" t="s">
        <v>2777</v>
      </c>
      <c r="S245" s="59" t="s">
        <v>2777</v>
      </c>
      <c r="T245" s="59" t="s">
        <v>2777</v>
      </c>
      <c r="U245" s="59" t="s">
        <v>2777</v>
      </c>
    </row>
    <row r="246" spans="1:21" x14ac:dyDescent="0.25">
      <c r="A246" s="58">
        <v>1803035</v>
      </c>
      <c r="B246" s="58" t="str">
        <f t="shared" si="3"/>
        <v>SI_M (School Improvement - Met Standards)</v>
      </c>
      <c r="C246" s="58" t="s">
        <v>248</v>
      </c>
      <c r="D246" s="58" t="s">
        <v>942</v>
      </c>
      <c r="E246" s="58" t="s">
        <v>2782</v>
      </c>
      <c r="F246" s="58" t="s">
        <v>2436</v>
      </c>
      <c r="G246" s="58" t="s">
        <v>2809</v>
      </c>
      <c r="H246" s="59" t="s">
        <v>2777</v>
      </c>
      <c r="I246" s="59" t="s">
        <v>2777</v>
      </c>
      <c r="J246" s="59" t="s">
        <v>2777</v>
      </c>
      <c r="K246" s="59" t="s">
        <v>2777</v>
      </c>
      <c r="L246" s="59" t="s">
        <v>2777</v>
      </c>
      <c r="M246" s="59" t="s">
        <v>2777</v>
      </c>
      <c r="N246" s="59" t="s">
        <v>2777</v>
      </c>
      <c r="O246" s="59" t="s">
        <v>2777</v>
      </c>
      <c r="P246" s="59" t="s">
        <v>2777</v>
      </c>
      <c r="Q246" s="59" t="s">
        <v>2777</v>
      </c>
      <c r="R246" s="59" t="s">
        <v>2777</v>
      </c>
      <c r="S246" s="59" t="s">
        <v>2777</v>
      </c>
      <c r="T246" s="59" t="s">
        <v>2777</v>
      </c>
      <c r="U246" s="59" t="s">
        <v>2777</v>
      </c>
    </row>
    <row r="247" spans="1:21" x14ac:dyDescent="0.25">
      <c r="A247" s="58">
        <v>1803036</v>
      </c>
      <c r="B247" s="58" t="str">
        <f t="shared" si="3"/>
        <v>SI_7 (School Improvement Year 7)</v>
      </c>
      <c r="C247" s="58" t="s">
        <v>248</v>
      </c>
      <c r="D247" s="58" t="s">
        <v>2407</v>
      </c>
      <c r="E247" s="58" t="s">
        <v>2790</v>
      </c>
      <c r="F247" s="58" t="s">
        <v>2405</v>
      </c>
      <c r="G247" s="58" t="s">
        <v>2791</v>
      </c>
      <c r="H247" s="59" t="s">
        <v>2142</v>
      </c>
      <c r="I247" s="59" t="s">
        <v>2142</v>
      </c>
      <c r="J247" s="59" t="s">
        <v>2142</v>
      </c>
      <c r="K247" s="59" t="s">
        <v>2142</v>
      </c>
      <c r="L247" s="59" t="s">
        <v>2777</v>
      </c>
      <c r="M247" s="59" t="s">
        <v>2777</v>
      </c>
      <c r="N247" s="59" t="s">
        <v>2777</v>
      </c>
      <c r="O247" s="59" t="s">
        <v>2777</v>
      </c>
      <c r="P247" s="59" t="s">
        <v>2142</v>
      </c>
      <c r="Q247" s="59" t="s">
        <v>2142</v>
      </c>
      <c r="R247" s="59" t="s">
        <v>2777</v>
      </c>
      <c r="S247" s="59" t="s">
        <v>2777</v>
      </c>
      <c r="T247" s="59" t="s">
        <v>2777</v>
      </c>
      <c r="U247" s="59" t="s">
        <v>2777</v>
      </c>
    </row>
    <row r="248" spans="1:21" x14ac:dyDescent="0.25">
      <c r="A248" s="58">
        <v>1804011</v>
      </c>
      <c r="B248" s="58" t="str">
        <f t="shared" si="3"/>
        <v xml:space="preserve"> MS (Met Standards)</v>
      </c>
      <c r="C248" s="58" t="s">
        <v>163</v>
      </c>
      <c r="D248" s="58" t="s">
        <v>2203</v>
      </c>
      <c r="E248" s="58" t="s">
        <v>2780</v>
      </c>
      <c r="F248" s="58" t="s">
        <v>2183</v>
      </c>
      <c r="G248" s="58" t="s">
        <v>2781</v>
      </c>
      <c r="H248" s="59" t="s">
        <v>2777</v>
      </c>
      <c r="I248" s="59" t="s">
        <v>2777</v>
      </c>
      <c r="J248" s="59" t="s">
        <v>2777</v>
      </c>
      <c r="K248" s="59" t="s">
        <v>2777</v>
      </c>
      <c r="L248" s="59" t="s">
        <v>2777</v>
      </c>
      <c r="M248" s="59" t="s">
        <v>2777</v>
      </c>
      <c r="N248" s="59" t="s">
        <v>2777</v>
      </c>
      <c r="O248" s="59" t="s">
        <v>2777</v>
      </c>
      <c r="P248" s="59" t="s">
        <v>2777</v>
      </c>
      <c r="Q248" s="59" t="s">
        <v>2777</v>
      </c>
      <c r="R248" s="59" t="s">
        <v>2777</v>
      </c>
      <c r="S248" s="59" t="s">
        <v>2777</v>
      </c>
      <c r="T248" s="59" t="s">
        <v>2777</v>
      </c>
      <c r="U248" s="59" t="s">
        <v>2777</v>
      </c>
    </row>
    <row r="249" spans="1:21" x14ac:dyDescent="0.25">
      <c r="A249" s="58">
        <v>1804012</v>
      </c>
      <c r="B249" s="58" t="str">
        <f t="shared" si="3"/>
        <v xml:space="preserve"> MS (Met Standards)</v>
      </c>
      <c r="C249" s="58" t="s">
        <v>163</v>
      </c>
      <c r="D249" s="58" t="s">
        <v>2204</v>
      </c>
      <c r="E249" s="58" t="s">
        <v>2780</v>
      </c>
      <c r="F249" s="58" t="s">
        <v>2183</v>
      </c>
      <c r="G249" s="58" t="s">
        <v>2781</v>
      </c>
      <c r="H249" s="59" t="s">
        <v>2777</v>
      </c>
      <c r="I249" s="59" t="s">
        <v>2777</v>
      </c>
      <c r="J249" s="59" t="s">
        <v>2777</v>
      </c>
      <c r="K249" s="59" t="s">
        <v>2777</v>
      </c>
      <c r="L249" s="59" t="s">
        <v>2777</v>
      </c>
      <c r="M249" s="59" t="s">
        <v>2777</v>
      </c>
      <c r="N249" s="59" t="s">
        <v>2777</v>
      </c>
      <c r="O249" s="59" t="s">
        <v>2777</v>
      </c>
      <c r="P249" s="59" t="s">
        <v>2777</v>
      </c>
      <c r="Q249" s="59" t="s">
        <v>2777</v>
      </c>
      <c r="R249" s="59" t="s">
        <v>2777</v>
      </c>
      <c r="S249" s="59" t="s">
        <v>2777</v>
      </c>
      <c r="T249" s="59" t="s">
        <v>2777</v>
      </c>
      <c r="U249" s="59" t="s">
        <v>2777</v>
      </c>
    </row>
    <row r="250" spans="1:21" x14ac:dyDescent="0.25">
      <c r="A250" s="58">
        <v>1804014</v>
      </c>
      <c r="B250" s="58" t="str">
        <f t="shared" si="3"/>
        <v xml:space="preserve"> A (Alert)</v>
      </c>
      <c r="C250" s="58" t="s">
        <v>163</v>
      </c>
      <c r="D250" s="58" t="s">
        <v>2116</v>
      </c>
      <c r="E250" s="58" t="s">
        <v>2775</v>
      </c>
      <c r="F250" s="58" t="s">
        <v>2095</v>
      </c>
      <c r="G250" s="58" t="s">
        <v>2776</v>
      </c>
      <c r="H250" s="59" t="s">
        <v>2777</v>
      </c>
      <c r="I250" s="59" t="s">
        <v>2777</v>
      </c>
      <c r="J250" s="59" t="s">
        <v>2142</v>
      </c>
      <c r="K250" s="59" t="s">
        <v>2142</v>
      </c>
      <c r="L250" s="59" t="s">
        <v>2777</v>
      </c>
      <c r="M250" s="59" t="s">
        <v>2777</v>
      </c>
      <c r="N250" s="59" t="s">
        <v>2777</v>
      </c>
      <c r="O250" s="59" t="s">
        <v>2777</v>
      </c>
      <c r="P250" s="59" t="s">
        <v>2142</v>
      </c>
      <c r="Q250" s="59" t="s">
        <v>2142</v>
      </c>
      <c r="R250" s="59" t="s">
        <v>2777</v>
      </c>
      <c r="S250" s="59" t="s">
        <v>2777</v>
      </c>
      <c r="T250" s="59" t="s">
        <v>2777</v>
      </c>
      <c r="U250" s="59" t="s">
        <v>2142</v>
      </c>
    </row>
    <row r="251" spans="1:21" x14ac:dyDescent="0.25">
      <c r="A251" s="58">
        <v>1804015</v>
      </c>
      <c r="B251" s="58" t="str">
        <f t="shared" si="3"/>
        <v>SI_4 (School Improvement Year 4)</v>
      </c>
      <c r="C251" s="58" t="s">
        <v>163</v>
      </c>
      <c r="D251" s="58" t="s">
        <v>2373</v>
      </c>
      <c r="E251" s="58" t="s">
        <v>2784</v>
      </c>
      <c r="F251" s="58" t="s">
        <v>2371</v>
      </c>
      <c r="G251" s="58" t="s">
        <v>2785</v>
      </c>
      <c r="H251" s="59" t="s">
        <v>2777</v>
      </c>
      <c r="I251" s="59" t="s">
        <v>2142</v>
      </c>
      <c r="J251" s="59" t="s">
        <v>2142</v>
      </c>
      <c r="K251" s="59" t="s">
        <v>2142</v>
      </c>
      <c r="L251" s="59" t="s">
        <v>2777</v>
      </c>
      <c r="M251" s="59" t="s">
        <v>2777</v>
      </c>
      <c r="N251" s="59" t="s">
        <v>2777</v>
      </c>
      <c r="O251" s="59" t="s">
        <v>2777</v>
      </c>
      <c r="P251" s="59" t="s">
        <v>2777</v>
      </c>
      <c r="Q251" s="59" t="s">
        <v>2142</v>
      </c>
      <c r="R251" s="59" t="s">
        <v>2777</v>
      </c>
      <c r="S251" s="59" t="s">
        <v>2777</v>
      </c>
      <c r="T251" s="59" t="s">
        <v>2777</v>
      </c>
      <c r="U251" s="59" t="s">
        <v>2777</v>
      </c>
    </row>
    <row r="252" spans="1:21" x14ac:dyDescent="0.25">
      <c r="A252" s="58">
        <v>1804016</v>
      </c>
      <c r="B252" s="58" t="str">
        <f t="shared" si="3"/>
        <v>SI_5 (School Improvement Year 5)</v>
      </c>
      <c r="C252" s="58" t="s">
        <v>163</v>
      </c>
      <c r="D252" s="58" t="s">
        <v>668</v>
      </c>
      <c r="E252" s="58" t="s">
        <v>2786</v>
      </c>
      <c r="F252" s="58" t="s">
        <v>2385</v>
      </c>
      <c r="G252" s="58" t="s">
        <v>2787</v>
      </c>
      <c r="H252" s="59" t="s">
        <v>2142</v>
      </c>
      <c r="I252" s="59" t="s">
        <v>2777</v>
      </c>
      <c r="J252" s="59" t="s">
        <v>2142</v>
      </c>
      <c r="K252" s="59" t="s">
        <v>2777</v>
      </c>
      <c r="L252" s="59" t="s">
        <v>2777</v>
      </c>
      <c r="M252" s="59" t="s">
        <v>2777</v>
      </c>
      <c r="N252" s="59" t="s">
        <v>2777</v>
      </c>
      <c r="O252" s="59" t="s">
        <v>2777</v>
      </c>
      <c r="P252" s="59" t="s">
        <v>2777</v>
      </c>
      <c r="Q252" s="59" t="s">
        <v>2777</v>
      </c>
      <c r="R252" s="59" t="s">
        <v>2777</v>
      </c>
      <c r="S252" s="59" t="s">
        <v>2777</v>
      </c>
      <c r="T252" s="59" t="s">
        <v>2142</v>
      </c>
      <c r="U252" s="59" t="s">
        <v>2142</v>
      </c>
    </row>
    <row r="253" spans="1:21" x14ac:dyDescent="0.25">
      <c r="A253" s="58">
        <v>1804017</v>
      </c>
      <c r="B253" s="58" t="str">
        <f t="shared" si="3"/>
        <v>SI_2 (School Improvement Year 2)</v>
      </c>
      <c r="C253" s="58" t="s">
        <v>163</v>
      </c>
      <c r="D253" s="58" t="s">
        <v>669</v>
      </c>
      <c r="E253" s="58" t="s">
        <v>2796</v>
      </c>
      <c r="F253" s="58" t="s">
        <v>2312</v>
      </c>
      <c r="G253" s="58" t="s">
        <v>2797</v>
      </c>
      <c r="H253" s="59" t="s">
        <v>2777</v>
      </c>
      <c r="I253" s="59" t="s">
        <v>2777</v>
      </c>
      <c r="J253" s="59" t="s">
        <v>2777</v>
      </c>
      <c r="K253" s="59" t="s">
        <v>2142</v>
      </c>
      <c r="L253" s="59" t="s">
        <v>2777</v>
      </c>
      <c r="M253" s="59" t="s">
        <v>2777</v>
      </c>
      <c r="N253" s="59" t="s">
        <v>2777</v>
      </c>
      <c r="O253" s="59" t="s">
        <v>2777</v>
      </c>
      <c r="P253" s="59" t="s">
        <v>2777</v>
      </c>
      <c r="Q253" s="59" t="s">
        <v>2777</v>
      </c>
      <c r="R253" s="59" t="s">
        <v>2777</v>
      </c>
      <c r="S253" s="59" t="s">
        <v>2777</v>
      </c>
      <c r="T253" s="59" t="s">
        <v>2142</v>
      </c>
      <c r="U253" s="59" t="s">
        <v>2142</v>
      </c>
    </row>
    <row r="254" spans="1:21" x14ac:dyDescent="0.25">
      <c r="A254" s="58">
        <v>1901004</v>
      </c>
      <c r="B254" s="58" t="str">
        <f t="shared" si="3"/>
        <v xml:space="preserve"> A (Alert)</v>
      </c>
      <c r="C254" s="58" t="s">
        <v>67</v>
      </c>
      <c r="D254" s="58" t="s">
        <v>2117</v>
      </c>
      <c r="E254" s="58" t="s">
        <v>2775</v>
      </c>
      <c r="F254" s="58" t="s">
        <v>2095</v>
      </c>
      <c r="G254" s="58" t="s">
        <v>2776</v>
      </c>
      <c r="H254" s="59" t="s">
        <v>2142</v>
      </c>
      <c r="I254" s="59" t="s">
        <v>2777</v>
      </c>
      <c r="J254" s="59" t="s">
        <v>2777</v>
      </c>
      <c r="K254" s="59" t="s">
        <v>2777</v>
      </c>
      <c r="L254" s="59" t="s">
        <v>2777</v>
      </c>
      <c r="M254" s="59" t="s">
        <v>2777</v>
      </c>
      <c r="N254" s="59" t="s">
        <v>2142</v>
      </c>
      <c r="O254" s="59" t="s">
        <v>2777</v>
      </c>
      <c r="P254" s="59" t="s">
        <v>2142</v>
      </c>
      <c r="Q254" s="59" t="s">
        <v>2777</v>
      </c>
      <c r="R254" s="59" t="s">
        <v>2777</v>
      </c>
      <c r="S254" s="59" t="s">
        <v>2777</v>
      </c>
      <c r="T254" s="59" t="s">
        <v>2777</v>
      </c>
      <c r="U254" s="59" t="s">
        <v>2777</v>
      </c>
    </row>
    <row r="255" spans="1:21" x14ac:dyDescent="0.25">
      <c r="A255" s="58">
        <v>1901006</v>
      </c>
      <c r="B255" s="58" t="str">
        <f t="shared" si="3"/>
        <v>SI_1 (School Improvement Year 1)</v>
      </c>
      <c r="C255" s="58" t="s">
        <v>67</v>
      </c>
      <c r="D255" s="58" t="s">
        <v>400</v>
      </c>
      <c r="E255" s="58" t="s">
        <v>2793</v>
      </c>
      <c r="F255" s="58" t="s">
        <v>2260</v>
      </c>
      <c r="G255" s="58" t="s">
        <v>2795</v>
      </c>
      <c r="H255" s="59" t="s">
        <v>2142</v>
      </c>
      <c r="I255" s="59" t="s">
        <v>2142</v>
      </c>
      <c r="J255" s="59" t="s">
        <v>2777</v>
      </c>
      <c r="K255" s="59" t="s">
        <v>2777</v>
      </c>
      <c r="L255" s="59" t="s">
        <v>2777</v>
      </c>
      <c r="M255" s="59" t="s">
        <v>2777</v>
      </c>
      <c r="N255" s="59" t="s">
        <v>2142</v>
      </c>
      <c r="O255" s="59" t="s">
        <v>2142</v>
      </c>
      <c r="P255" s="59" t="s">
        <v>2142</v>
      </c>
      <c r="Q255" s="59" t="s">
        <v>2142</v>
      </c>
      <c r="R255" s="59" t="s">
        <v>2777</v>
      </c>
      <c r="S255" s="59" t="s">
        <v>2777</v>
      </c>
      <c r="T255" s="59" t="s">
        <v>2777</v>
      </c>
      <c r="U255" s="59" t="s">
        <v>2777</v>
      </c>
    </row>
    <row r="256" spans="1:21" x14ac:dyDescent="0.25">
      <c r="A256" s="58">
        <v>1905014</v>
      </c>
      <c r="B256" s="58" t="str">
        <f t="shared" si="3"/>
        <v>SI_5 (School Improvement Year 5)</v>
      </c>
      <c r="C256" s="58" t="s">
        <v>254</v>
      </c>
      <c r="D256" s="58" t="s">
        <v>953</v>
      </c>
      <c r="E256" s="58" t="s">
        <v>2786</v>
      </c>
      <c r="F256" s="58" t="s">
        <v>2385</v>
      </c>
      <c r="G256" s="58" t="s">
        <v>2787</v>
      </c>
      <c r="H256" s="59" t="s">
        <v>2777</v>
      </c>
      <c r="I256" s="59" t="s">
        <v>2777</v>
      </c>
      <c r="J256" s="59" t="s">
        <v>2142</v>
      </c>
      <c r="K256" s="59" t="s">
        <v>2777</v>
      </c>
      <c r="L256" s="59" t="s">
        <v>2777</v>
      </c>
      <c r="M256" s="59" t="s">
        <v>2777</v>
      </c>
      <c r="N256" s="59" t="s">
        <v>2777</v>
      </c>
      <c r="O256" s="59" t="s">
        <v>2777</v>
      </c>
      <c r="P256" s="59" t="s">
        <v>2777</v>
      </c>
      <c r="Q256" s="59" t="s">
        <v>2777</v>
      </c>
      <c r="R256" s="59" t="s">
        <v>2777</v>
      </c>
      <c r="S256" s="59" t="s">
        <v>2777</v>
      </c>
      <c r="T256" s="59" t="s">
        <v>2142</v>
      </c>
      <c r="U256" s="59" t="s">
        <v>2142</v>
      </c>
    </row>
    <row r="257" spans="1:21" x14ac:dyDescent="0.25">
      <c r="A257" s="58">
        <v>1905015</v>
      </c>
      <c r="B257" s="58" t="str">
        <f t="shared" si="3"/>
        <v>SI_5 (School Improvement Year 5)</v>
      </c>
      <c r="C257" s="58" t="s">
        <v>254</v>
      </c>
      <c r="D257" s="58" t="s">
        <v>954</v>
      </c>
      <c r="E257" s="58" t="s">
        <v>2786</v>
      </c>
      <c r="F257" s="58" t="s">
        <v>2385</v>
      </c>
      <c r="G257" s="58" t="s">
        <v>2787</v>
      </c>
      <c r="H257" s="59" t="s">
        <v>2777</v>
      </c>
      <c r="I257" s="59" t="s">
        <v>2777</v>
      </c>
      <c r="J257" s="59" t="s">
        <v>2142</v>
      </c>
      <c r="K257" s="59" t="s">
        <v>2777</v>
      </c>
      <c r="L257" s="59" t="s">
        <v>2777</v>
      </c>
      <c r="M257" s="59" t="s">
        <v>2777</v>
      </c>
      <c r="N257" s="59" t="s">
        <v>2777</v>
      </c>
      <c r="O257" s="59" t="s">
        <v>2777</v>
      </c>
      <c r="P257" s="59" t="s">
        <v>2777</v>
      </c>
      <c r="Q257" s="59" t="s">
        <v>2777</v>
      </c>
      <c r="R257" s="59" t="s">
        <v>2777</v>
      </c>
      <c r="S257" s="59" t="s">
        <v>2777</v>
      </c>
      <c r="T257" s="59" t="s">
        <v>2142</v>
      </c>
      <c r="U257" s="59" t="s">
        <v>2142</v>
      </c>
    </row>
    <row r="258" spans="1:21" x14ac:dyDescent="0.25">
      <c r="A258" s="58">
        <v>1905016</v>
      </c>
      <c r="B258" s="58" t="str">
        <f t="shared" ref="B258:B321" si="4">CONCATENATE(E258," ",F258)</f>
        <v>SI_7 (School Improvement Year 7)</v>
      </c>
      <c r="C258" s="58" t="s">
        <v>254</v>
      </c>
      <c r="D258" s="58" t="s">
        <v>955</v>
      </c>
      <c r="E258" s="58" t="s">
        <v>2790</v>
      </c>
      <c r="F258" s="58" t="s">
        <v>2405</v>
      </c>
      <c r="G258" s="58" t="s">
        <v>2791</v>
      </c>
      <c r="H258" s="59" t="s">
        <v>2142</v>
      </c>
      <c r="I258" s="59" t="s">
        <v>2777</v>
      </c>
      <c r="J258" s="59" t="s">
        <v>2142</v>
      </c>
      <c r="K258" s="59" t="s">
        <v>2142</v>
      </c>
      <c r="L258" s="59" t="s">
        <v>2777</v>
      </c>
      <c r="M258" s="59" t="s">
        <v>2777</v>
      </c>
      <c r="N258" s="59" t="s">
        <v>2777</v>
      </c>
      <c r="O258" s="59" t="s">
        <v>2777</v>
      </c>
      <c r="P258" s="59" t="s">
        <v>2142</v>
      </c>
      <c r="Q258" s="59" t="s">
        <v>2777</v>
      </c>
      <c r="R258" s="59" t="s">
        <v>2777</v>
      </c>
      <c r="S258" s="59" t="s">
        <v>2777</v>
      </c>
      <c r="T258" s="59" t="s">
        <v>2142</v>
      </c>
      <c r="U258" s="59" t="s">
        <v>2142</v>
      </c>
    </row>
    <row r="259" spans="1:21" x14ac:dyDescent="0.25">
      <c r="A259" s="58">
        <v>1905017</v>
      </c>
      <c r="B259" s="58" t="str">
        <f t="shared" si="4"/>
        <v>SI_4 (School Improvement Year 4)</v>
      </c>
      <c r="C259" s="58" t="s">
        <v>254</v>
      </c>
      <c r="D259" s="58" t="s">
        <v>2374</v>
      </c>
      <c r="E259" s="58" t="s">
        <v>2784</v>
      </c>
      <c r="F259" s="58" t="s">
        <v>2371</v>
      </c>
      <c r="G259" s="58" t="s">
        <v>2802</v>
      </c>
      <c r="H259" s="59" t="s">
        <v>2777</v>
      </c>
      <c r="I259" s="59" t="s">
        <v>2777</v>
      </c>
      <c r="J259" s="59" t="s">
        <v>2777</v>
      </c>
      <c r="K259" s="59" t="s">
        <v>2777</v>
      </c>
      <c r="L259" s="59" t="s">
        <v>2777</v>
      </c>
      <c r="M259" s="59" t="s">
        <v>2777</v>
      </c>
      <c r="N259" s="59" t="s">
        <v>2142</v>
      </c>
      <c r="O259" s="59" t="s">
        <v>2777</v>
      </c>
      <c r="P259" s="59" t="s">
        <v>2777</v>
      </c>
      <c r="Q259" s="59" t="s">
        <v>2777</v>
      </c>
      <c r="R259" s="59" t="s">
        <v>2777</v>
      </c>
      <c r="S259" s="59" t="s">
        <v>2777</v>
      </c>
      <c r="T259" s="59" t="s">
        <v>2777</v>
      </c>
      <c r="U259" s="59" t="s">
        <v>2777</v>
      </c>
    </row>
    <row r="260" spans="1:21" x14ac:dyDescent="0.25">
      <c r="A260" s="58">
        <v>2002007</v>
      </c>
      <c r="B260" s="58" t="str">
        <f t="shared" si="4"/>
        <v>SI_7 (School Improvement Year 7)</v>
      </c>
      <c r="C260" s="58" t="s">
        <v>96</v>
      </c>
      <c r="D260" s="58" t="s">
        <v>2408</v>
      </c>
      <c r="E260" s="58" t="s">
        <v>2790</v>
      </c>
      <c r="F260" s="58" t="s">
        <v>2405</v>
      </c>
      <c r="G260" s="58" t="s">
        <v>2791</v>
      </c>
      <c r="H260" s="59" t="s">
        <v>2142</v>
      </c>
      <c r="I260" s="59" t="s">
        <v>2142</v>
      </c>
      <c r="J260" s="59" t="s">
        <v>2777</v>
      </c>
      <c r="K260" s="59" t="s">
        <v>2142</v>
      </c>
      <c r="L260" s="59" t="s">
        <v>2777</v>
      </c>
      <c r="M260" s="59" t="s">
        <v>2777</v>
      </c>
      <c r="N260" s="59" t="s">
        <v>2777</v>
      </c>
      <c r="O260" s="59" t="s">
        <v>2142</v>
      </c>
      <c r="P260" s="59" t="s">
        <v>2777</v>
      </c>
      <c r="Q260" s="59" t="s">
        <v>2142</v>
      </c>
      <c r="R260" s="59" t="s">
        <v>2777</v>
      </c>
      <c r="S260" s="59" t="s">
        <v>2777</v>
      </c>
      <c r="T260" s="59" t="s">
        <v>2777</v>
      </c>
      <c r="U260" s="59" t="s">
        <v>2777</v>
      </c>
    </row>
    <row r="261" spans="1:21" x14ac:dyDescent="0.25">
      <c r="A261" s="58">
        <v>2002008</v>
      </c>
      <c r="B261" s="58" t="str">
        <f t="shared" si="4"/>
        <v xml:space="preserve"> A (Alert)</v>
      </c>
      <c r="C261" s="58" t="s">
        <v>96</v>
      </c>
      <c r="D261" s="58" t="s">
        <v>467</v>
      </c>
      <c r="E261" s="58" t="s">
        <v>2775</v>
      </c>
      <c r="F261" s="58" t="s">
        <v>2095</v>
      </c>
      <c r="G261" s="58" t="s">
        <v>2776</v>
      </c>
      <c r="H261" s="59" t="s">
        <v>2142</v>
      </c>
      <c r="I261" s="59" t="s">
        <v>2777</v>
      </c>
      <c r="J261" s="59" t="s">
        <v>2142</v>
      </c>
      <c r="K261" s="59" t="s">
        <v>2777</v>
      </c>
      <c r="L261" s="59" t="s">
        <v>2777</v>
      </c>
      <c r="M261" s="59" t="s">
        <v>2777</v>
      </c>
      <c r="N261" s="59" t="s">
        <v>2777</v>
      </c>
      <c r="O261" s="59" t="s">
        <v>2777</v>
      </c>
      <c r="P261" s="59" t="s">
        <v>2142</v>
      </c>
      <c r="Q261" s="59" t="s">
        <v>2777</v>
      </c>
      <c r="R261" s="59" t="s">
        <v>2777</v>
      </c>
      <c r="S261" s="59" t="s">
        <v>2777</v>
      </c>
      <c r="T261" s="59" t="s">
        <v>2777</v>
      </c>
      <c r="U261" s="59" t="s">
        <v>2777</v>
      </c>
    </row>
    <row r="262" spans="1:21" x14ac:dyDescent="0.25">
      <c r="A262" s="58">
        <v>2002009</v>
      </c>
      <c r="B262" s="58" t="str">
        <f t="shared" si="4"/>
        <v>SI_8 (School Improvement Year 8)</v>
      </c>
      <c r="C262" s="58" t="s">
        <v>96</v>
      </c>
      <c r="D262" s="58" t="s">
        <v>468</v>
      </c>
      <c r="E262" s="58" t="s">
        <v>2803</v>
      </c>
      <c r="F262" s="58" t="s">
        <v>2420</v>
      </c>
      <c r="G262" s="58" t="s">
        <v>2804</v>
      </c>
      <c r="H262" s="59" t="s">
        <v>2142</v>
      </c>
      <c r="I262" s="59" t="s">
        <v>2777</v>
      </c>
      <c r="J262" s="59" t="s">
        <v>2777</v>
      </c>
      <c r="K262" s="59" t="s">
        <v>2777</v>
      </c>
      <c r="L262" s="59" t="s">
        <v>2777</v>
      </c>
      <c r="M262" s="59" t="s">
        <v>2777</v>
      </c>
      <c r="N262" s="59" t="s">
        <v>2142</v>
      </c>
      <c r="O262" s="59" t="s">
        <v>2777</v>
      </c>
      <c r="P262" s="59" t="s">
        <v>2142</v>
      </c>
      <c r="Q262" s="59" t="s">
        <v>2777</v>
      </c>
      <c r="R262" s="59" t="s">
        <v>2777</v>
      </c>
      <c r="S262" s="59" t="s">
        <v>2777</v>
      </c>
      <c r="T262" s="59" t="s">
        <v>2777</v>
      </c>
      <c r="U262" s="59" t="s">
        <v>2777</v>
      </c>
    </row>
    <row r="263" spans="1:21" x14ac:dyDescent="0.25">
      <c r="A263" s="58">
        <v>2104017</v>
      </c>
      <c r="B263" s="58" t="str">
        <f t="shared" si="4"/>
        <v>SI_2 (School Improvement Year 2)</v>
      </c>
      <c r="C263" s="58" t="s">
        <v>83</v>
      </c>
      <c r="D263" s="58" t="s">
        <v>320</v>
      </c>
      <c r="E263" s="58" t="s">
        <v>2796</v>
      </c>
      <c r="F263" s="58" t="s">
        <v>2312</v>
      </c>
      <c r="G263" s="58" t="s">
        <v>2797</v>
      </c>
      <c r="H263" s="59" t="s">
        <v>2142</v>
      </c>
      <c r="I263" s="59" t="s">
        <v>2142</v>
      </c>
      <c r="J263" s="59" t="s">
        <v>2142</v>
      </c>
      <c r="K263" s="59" t="s">
        <v>2142</v>
      </c>
      <c r="L263" s="59" t="s">
        <v>2777</v>
      </c>
      <c r="M263" s="59" t="s">
        <v>2777</v>
      </c>
      <c r="N263" s="59" t="s">
        <v>2142</v>
      </c>
      <c r="O263" s="59" t="s">
        <v>2777</v>
      </c>
      <c r="P263" s="59" t="s">
        <v>2142</v>
      </c>
      <c r="Q263" s="59" t="s">
        <v>2142</v>
      </c>
      <c r="R263" s="59" t="s">
        <v>2777</v>
      </c>
      <c r="S263" s="59" t="s">
        <v>2777</v>
      </c>
      <c r="T263" s="59" t="s">
        <v>2142</v>
      </c>
      <c r="U263" s="59" t="s">
        <v>2142</v>
      </c>
    </row>
    <row r="264" spans="1:21" x14ac:dyDescent="0.25">
      <c r="A264" s="58">
        <v>2104020</v>
      </c>
      <c r="B264" s="58" t="str">
        <f t="shared" si="4"/>
        <v>SI_2 (School Improvement Year 2)</v>
      </c>
      <c r="C264" s="58" t="s">
        <v>83</v>
      </c>
      <c r="D264" s="58" t="s">
        <v>430</v>
      </c>
      <c r="E264" s="58" t="s">
        <v>2796</v>
      </c>
      <c r="F264" s="58" t="s">
        <v>2312</v>
      </c>
      <c r="G264" s="58" t="s">
        <v>2798</v>
      </c>
      <c r="H264" s="59" t="s">
        <v>2777</v>
      </c>
      <c r="I264" s="59" t="s">
        <v>2777</v>
      </c>
      <c r="J264" s="59" t="s">
        <v>2777</v>
      </c>
      <c r="K264" s="59" t="s">
        <v>2777</v>
      </c>
      <c r="L264" s="59" t="s">
        <v>2777</v>
      </c>
      <c r="M264" s="59" t="s">
        <v>2777</v>
      </c>
      <c r="N264" s="59" t="s">
        <v>2142</v>
      </c>
      <c r="O264" s="59" t="s">
        <v>2777</v>
      </c>
      <c r="P264" s="59" t="s">
        <v>2142</v>
      </c>
      <c r="Q264" s="59" t="s">
        <v>2777</v>
      </c>
      <c r="R264" s="59" t="s">
        <v>2777</v>
      </c>
      <c r="S264" s="59" t="s">
        <v>2777</v>
      </c>
      <c r="T264" s="59" t="s">
        <v>2777</v>
      </c>
      <c r="U264" s="59" t="s">
        <v>2777</v>
      </c>
    </row>
    <row r="265" spans="1:21" x14ac:dyDescent="0.25">
      <c r="A265" s="58">
        <v>2104021</v>
      </c>
      <c r="B265" s="58" t="str">
        <f t="shared" si="4"/>
        <v>SI_M (School Improvement - Met Standards)</v>
      </c>
      <c r="C265" s="58" t="s">
        <v>83</v>
      </c>
      <c r="D265" s="58" t="s">
        <v>2450</v>
      </c>
      <c r="E265" s="58" t="s">
        <v>2782</v>
      </c>
      <c r="F265" s="58" t="s">
        <v>2436</v>
      </c>
      <c r="G265" s="58" t="s">
        <v>2810</v>
      </c>
      <c r="H265" s="59" t="s">
        <v>2777</v>
      </c>
      <c r="I265" s="59" t="s">
        <v>2777</v>
      </c>
      <c r="J265" s="59" t="s">
        <v>2142</v>
      </c>
      <c r="K265" s="59" t="s">
        <v>2777</v>
      </c>
      <c r="L265" s="59" t="s">
        <v>2777</v>
      </c>
      <c r="M265" s="59" t="s">
        <v>2777</v>
      </c>
      <c r="N265" s="59" t="s">
        <v>2777</v>
      </c>
      <c r="O265" s="59" t="s">
        <v>2777</v>
      </c>
      <c r="P265" s="59" t="s">
        <v>2142</v>
      </c>
      <c r="Q265" s="59" t="s">
        <v>2777</v>
      </c>
      <c r="R265" s="59" t="s">
        <v>2777</v>
      </c>
      <c r="S265" s="59" t="s">
        <v>2777</v>
      </c>
      <c r="T265" s="59" t="s">
        <v>2777</v>
      </c>
      <c r="U265" s="59" t="s">
        <v>2777</v>
      </c>
    </row>
    <row r="266" spans="1:21" x14ac:dyDescent="0.25">
      <c r="A266" s="58">
        <v>2104024</v>
      </c>
      <c r="B266" s="58" t="str">
        <f t="shared" si="4"/>
        <v>SI_2 (School Improvement Year 2)</v>
      </c>
      <c r="C266" s="58" t="s">
        <v>83</v>
      </c>
      <c r="D266" s="58" t="s">
        <v>431</v>
      </c>
      <c r="E266" s="58" t="s">
        <v>2796</v>
      </c>
      <c r="F266" s="58" t="s">
        <v>2312</v>
      </c>
      <c r="G266" s="58" t="s">
        <v>2797</v>
      </c>
      <c r="H266" s="59" t="s">
        <v>2142</v>
      </c>
      <c r="I266" s="59" t="s">
        <v>2142</v>
      </c>
      <c r="J266" s="59" t="s">
        <v>2142</v>
      </c>
      <c r="K266" s="59" t="s">
        <v>2142</v>
      </c>
      <c r="L266" s="59" t="s">
        <v>2777</v>
      </c>
      <c r="M266" s="59" t="s">
        <v>2777</v>
      </c>
      <c r="N266" s="59" t="s">
        <v>2142</v>
      </c>
      <c r="O266" s="59" t="s">
        <v>2777</v>
      </c>
      <c r="P266" s="59" t="s">
        <v>2142</v>
      </c>
      <c r="Q266" s="59" t="s">
        <v>2142</v>
      </c>
      <c r="R266" s="59" t="s">
        <v>2777</v>
      </c>
      <c r="S266" s="59" t="s">
        <v>2777</v>
      </c>
      <c r="T266" s="59" t="s">
        <v>2142</v>
      </c>
      <c r="U266" s="59" t="s">
        <v>2142</v>
      </c>
    </row>
    <row r="267" spans="1:21" x14ac:dyDescent="0.25">
      <c r="A267" s="58">
        <v>2105026</v>
      </c>
      <c r="B267" s="58" t="str">
        <f t="shared" si="4"/>
        <v>SI_4 (School Improvement Year 4)</v>
      </c>
      <c r="C267" s="58" t="s">
        <v>169</v>
      </c>
      <c r="D267" s="58" t="s">
        <v>677</v>
      </c>
      <c r="E267" s="58" t="s">
        <v>2784</v>
      </c>
      <c r="F267" s="58" t="s">
        <v>2371</v>
      </c>
      <c r="G267" s="58" t="s">
        <v>2785</v>
      </c>
      <c r="H267" s="59" t="s">
        <v>2777</v>
      </c>
      <c r="I267" s="59" t="s">
        <v>2777</v>
      </c>
      <c r="J267" s="59" t="s">
        <v>2142</v>
      </c>
      <c r="K267" s="59" t="s">
        <v>2777</v>
      </c>
      <c r="L267" s="59" t="s">
        <v>2777</v>
      </c>
      <c r="M267" s="59" t="s">
        <v>2777</v>
      </c>
      <c r="N267" s="59" t="s">
        <v>2777</v>
      </c>
      <c r="O267" s="59" t="s">
        <v>2777</v>
      </c>
      <c r="P267" s="59" t="s">
        <v>2777</v>
      </c>
      <c r="Q267" s="59" t="s">
        <v>2777</v>
      </c>
      <c r="R267" s="59" t="s">
        <v>2777</v>
      </c>
      <c r="S267" s="59" t="s">
        <v>2777</v>
      </c>
      <c r="T267" s="59" t="s">
        <v>2142</v>
      </c>
      <c r="U267" s="59" t="s">
        <v>2142</v>
      </c>
    </row>
    <row r="268" spans="1:21" x14ac:dyDescent="0.25">
      <c r="A268" s="58">
        <v>2105028</v>
      </c>
      <c r="B268" s="58" t="str">
        <f t="shared" si="4"/>
        <v>SI_6 (School Improvement Year 6)</v>
      </c>
      <c r="C268" s="58" t="s">
        <v>169</v>
      </c>
      <c r="D268" s="58" t="s">
        <v>2394</v>
      </c>
      <c r="E268" s="58" t="s">
        <v>2778</v>
      </c>
      <c r="F268" s="58" t="s">
        <v>2392</v>
      </c>
      <c r="G268" s="58" t="s">
        <v>2779</v>
      </c>
      <c r="H268" s="59" t="s">
        <v>2142</v>
      </c>
      <c r="I268" s="59" t="s">
        <v>2777</v>
      </c>
      <c r="J268" s="59" t="s">
        <v>2142</v>
      </c>
      <c r="K268" s="59" t="s">
        <v>2777</v>
      </c>
      <c r="L268" s="59" t="s">
        <v>2777</v>
      </c>
      <c r="M268" s="59" t="s">
        <v>2777</v>
      </c>
      <c r="N268" s="59" t="s">
        <v>2777</v>
      </c>
      <c r="O268" s="59" t="s">
        <v>2777</v>
      </c>
      <c r="P268" s="59" t="s">
        <v>2142</v>
      </c>
      <c r="Q268" s="59" t="s">
        <v>2777</v>
      </c>
      <c r="R268" s="59" t="s">
        <v>2777</v>
      </c>
      <c r="S268" s="59" t="s">
        <v>2777</v>
      </c>
      <c r="T268" s="59" t="s">
        <v>2777</v>
      </c>
      <c r="U268" s="59" t="s">
        <v>2777</v>
      </c>
    </row>
    <row r="269" spans="1:21" x14ac:dyDescent="0.25">
      <c r="A269" s="58">
        <v>2202004</v>
      </c>
      <c r="B269" s="58" t="str">
        <f t="shared" si="4"/>
        <v xml:space="preserve"> MS (Met Standards)</v>
      </c>
      <c r="C269" s="58" t="s">
        <v>82</v>
      </c>
      <c r="D269" s="58" t="s">
        <v>428</v>
      </c>
      <c r="E269" s="58" t="s">
        <v>2780</v>
      </c>
      <c r="F269" s="58" t="s">
        <v>2183</v>
      </c>
      <c r="G269" s="58" t="s">
        <v>2781</v>
      </c>
      <c r="H269" s="59" t="s">
        <v>2777</v>
      </c>
      <c r="I269" s="59" t="s">
        <v>2777</v>
      </c>
      <c r="J269" s="59" t="s">
        <v>2777</v>
      </c>
      <c r="K269" s="59" t="s">
        <v>2777</v>
      </c>
      <c r="L269" s="59" t="s">
        <v>2777</v>
      </c>
      <c r="M269" s="59" t="s">
        <v>2777</v>
      </c>
      <c r="N269" s="59" t="s">
        <v>2777</v>
      </c>
      <c r="O269" s="59" t="s">
        <v>2777</v>
      </c>
      <c r="P269" s="59" t="s">
        <v>2142</v>
      </c>
      <c r="Q269" s="59" t="s">
        <v>2777</v>
      </c>
      <c r="R269" s="59" t="s">
        <v>2777</v>
      </c>
      <c r="S269" s="59" t="s">
        <v>2777</v>
      </c>
      <c r="T269" s="59" t="s">
        <v>2777</v>
      </c>
      <c r="U269" s="59" t="s">
        <v>2777</v>
      </c>
    </row>
    <row r="270" spans="1:21" x14ac:dyDescent="0.25">
      <c r="A270" s="58">
        <v>2202005</v>
      </c>
      <c r="B270" s="58" t="str">
        <f t="shared" si="4"/>
        <v>SI_6 (School Improvement Year 6)</v>
      </c>
      <c r="C270" s="58" t="s">
        <v>82</v>
      </c>
      <c r="D270" s="58" t="s">
        <v>2395</v>
      </c>
      <c r="E270" s="58" t="s">
        <v>2778</v>
      </c>
      <c r="F270" s="58" t="s">
        <v>2392</v>
      </c>
      <c r="G270" s="58" t="s">
        <v>2779</v>
      </c>
      <c r="H270" s="59" t="s">
        <v>2142</v>
      </c>
      <c r="I270" s="59" t="s">
        <v>2777</v>
      </c>
      <c r="J270" s="59" t="s">
        <v>2777</v>
      </c>
      <c r="K270" s="59" t="s">
        <v>2777</v>
      </c>
      <c r="L270" s="59" t="s">
        <v>2777</v>
      </c>
      <c r="M270" s="59" t="s">
        <v>2777</v>
      </c>
      <c r="N270" s="59" t="s">
        <v>2777</v>
      </c>
      <c r="O270" s="59" t="s">
        <v>2777</v>
      </c>
      <c r="P270" s="59" t="s">
        <v>2777</v>
      </c>
      <c r="Q270" s="59" t="s">
        <v>2777</v>
      </c>
      <c r="R270" s="59" t="s">
        <v>2777</v>
      </c>
      <c r="S270" s="59" t="s">
        <v>2777</v>
      </c>
      <c r="T270" s="59" t="s">
        <v>2777</v>
      </c>
      <c r="U270" s="59" t="s">
        <v>2777</v>
      </c>
    </row>
    <row r="271" spans="1:21" x14ac:dyDescent="0.25">
      <c r="A271" s="58">
        <v>2202007</v>
      </c>
      <c r="B271" s="58" t="str">
        <f t="shared" si="4"/>
        <v>SI_1 (School Improvement Year 1)</v>
      </c>
      <c r="C271" s="58" t="s">
        <v>82</v>
      </c>
      <c r="D271" s="58" t="s">
        <v>429</v>
      </c>
      <c r="E271" s="58" t="s">
        <v>2793</v>
      </c>
      <c r="F271" s="58" t="s">
        <v>2260</v>
      </c>
      <c r="G271" s="58" t="s">
        <v>2795</v>
      </c>
      <c r="H271" s="59" t="s">
        <v>2777</v>
      </c>
      <c r="I271" s="59" t="s">
        <v>2777</v>
      </c>
      <c r="J271" s="59" t="s">
        <v>2142</v>
      </c>
      <c r="K271" s="59" t="s">
        <v>2142</v>
      </c>
      <c r="L271" s="59" t="s">
        <v>2777</v>
      </c>
      <c r="M271" s="59" t="s">
        <v>2777</v>
      </c>
      <c r="N271" s="59" t="s">
        <v>2777</v>
      </c>
      <c r="O271" s="59" t="s">
        <v>2777</v>
      </c>
      <c r="P271" s="59" t="s">
        <v>2777</v>
      </c>
      <c r="Q271" s="59" t="s">
        <v>2142</v>
      </c>
      <c r="R271" s="59" t="s">
        <v>2777</v>
      </c>
      <c r="S271" s="59" t="s">
        <v>2777</v>
      </c>
      <c r="T271" s="59" t="s">
        <v>2777</v>
      </c>
      <c r="U271" s="59" t="s">
        <v>2777</v>
      </c>
    </row>
    <row r="272" spans="1:21" x14ac:dyDescent="0.25">
      <c r="A272" s="58">
        <v>2203010</v>
      </c>
      <c r="B272" s="58" t="str">
        <f t="shared" si="4"/>
        <v>SI_1 (School Improvement Year 1)</v>
      </c>
      <c r="C272" s="58" t="s">
        <v>174</v>
      </c>
      <c r="D272" s="58" t="s">
        <v>686</v>
      </c>
      <c r="E272" s="58" t="s">
        <v>2793</v>
      </c>
      <c r="F272" s="58" t="s">
        <v>2260</v>
      </c>
      <c r="G272" s="58" t="s">
        <v>2795</v>
      </c>
      <c r="H272" s="59" t="s">
        <v>2142</v>
      </c>
      <c r="I272" s="59" t="s">
        <v>2777</v>
      </c>
      <c r="J272" s="59" t="s">
        <v>2142</v>
      </c>
      <c r="K272" s="59" t="s">
        <v>2142</v>
      </c>
      <c r="L272" s="59" t="s">
        <v>2777</v>
      </c>
      <c r="M272" s="59" t="s">
        <v>2777</v>
      </c>
      <c r="N272" s="59" t="s">
        <v>2777</v>
      </c>
      <c r="O272" s="59" t="s">
        <v>2777</v>
      </c>
      <c r="P272" s="59" t="s">
        <v>2142</v>
      </c>
      <c r="Q272" s="59" t="s">
        <v>2142</v>
      </c>
      <c r="R272" s="59" t="s">
        <v>2777</v>
      </c>
      <c r="S272" s="59" t="s">
        <v>2777</v>
      </c>
      <c r="T272" s="59" t="s">
        <v>2777</v>
      </c>
      <c r="U272" s="59" t="s">
        <v>2777</v>
      </c>
    </row>
    <row r="273" spans="1:21" x14ac:dyDescent="0.25">
      <c r="A273" s="58">
        <v>2203011</v>
      </c>
      <c r="B273" s="58" t="str">
        <f t="shared" si="4"/>
        <v xml:space="preserve"> A (Alert)</v>
      </c>
      <c r="C273" s="58" t="s">
        <v>174</v>
      </c>
      <c r="D273" s="58" t="s">
        <v>687</v>
      </c>
      <c r="E273" s="58" t="s">
        <v>2775</v>
      </c>
      <c r="F273" s="58" t="s">
        <v>2095</v>
      </c>
      <c r="G273" s="58" t="s">
        <v>2776</v>
      </c>
      <c r="H273" s="59" t="s">
        <v>2777</v>
      </c>
      <c r="I273" s="59" t="s">
        <v>2777</v>
      </c>
      <c r="J273" s="59" t="s">
        <v>2142</v>
      </c>
      <c r="K273" s="59" t="s">
        <v>2777</v>
      </c>
      <c r="L273" s="59" t="s">
        <v>2777</v>
      </c>
      <c r="M273" s="59" t="s">
        <v>2777</v>
      </c>
      <c r="N273" s="59" t="s">
        <v>2777</v>
      </c>
      <c r="O273" s="59" t="s">
        <v>2777</v>
      </c>
      <c r="P273" s="59" t="s">
        <v>2142</v>
      </c>
      <c r="Q273" s="59" t="s">
        <v>2777</v>
      </c>
      <c r="R273" s="59" t="s">
        <v>2777</v>
      </c>
      <c r="S273" s="59" t="s">
        <v>2777</v>
      </c>
      <c r="T273" s="59" t="s">
        <v>2777</v>
      </c>
      <c r="U273" s="59" t="s">
        <v>2777</v>
      </c>
    </row>
    <row r="274" spans="1:21" x14ac:dyDescent="0.25">
      <c r="A274" s="58">
        <v>2203012</v>
      </c>
      <c r="B274" s="58" t="str">
        <f t="shared" si="4"/>
        <v>SI_8 (School Improvement Year 8)</v>
      </c>
      <c r="C274" s="58" t="s">
        <v>174</v>
      </c>
      <c r="D274" s="58" t="s">
        <v>2421</v>
      </c>
      <c r="E274" s="58" t="s">
        <v>2803</v>
      </c>
      <c r="F274" s="58" t="s">
        <v>2420</v>
      </c>
      <c r="G274" s="58" t="s">
        <v>2804</v>
      </c>
      <c r="H274" s="59" t="s">
        <v>2777</v>
      </c>
      <c r="I274" s="59" t="s">
        <v>2777</v>
      </c>
      <c r="J274" s="59" t="s">
        <v>2142</v>
      </c>
      <c r="K274" s="59" t="s">
        <v>2142</v>
      </c>
      <c r="L274" s="59" t="s">
        <v>2777</v>
      </c>
      <c r="M274" s="59" t="s">
        <v>2777</v>
      </c>
      <c r="N274" s="59" t="s">
        <v>2777</v>
      </c>
      <c r="O274" s="59" t="s">
        <v>2777</v>
      </c>
      <c r="P274" s="59" t="s">
        <v>2777</v>
      </c>
      <c r="Q274" s="59" t="s">
        <v>2142</v>
      </c>
      <c r="R274" s="59" t="s">
        <v>2777</v>
      </c>
      <c r="S274" s="59" t="s">
        <v>2777</v>
      </c>
      <c r="T274" s="59" t="s">
        <v>2777</v>
      </c>
      <c r="U274" s="59" t="s">
        <v>2777</v>
      </c>
    </row>
    <row r="275" spans="1:21" x14ac:dyDescent="0.25">
      <c r="A275" s="58">
        <v>2203014</v>
      </c>
      <c r="B275" s="58" t="str">
        <f t="shared" si="4"/>
        <v>SI_1 (School Improvement Year 1)</v>
      </c>
      <c r="C275" s="58" t="s">
        <v>174</v>
      </c>
      <c r="D275" s="58" t="s">
        <v>688</v>
      </c>
      <c r="E275" s="58" t="s">
        <v>2793</v>
      </c>
      <c r="F275" s="58" t="s">
        <v>2260</v>
      </c>
      <c r="G275" s="58" t="s">
        <v>2795</v>
      </c>
      <c r="H275" s="59" t="s">
        <v>2142</v>
      </c>
      <c r="I275" s="59" t="s">
        <v>2777</v>
      </c>
      <c r="J275" s="59" t="s">
        <v>2142</v>
      </c>
      <c r="K275" s="59" t="s">
        <v>2142</v>
      </c>
      <c r="L275" s="59" t="s">
        <v>2777</v>
      </c>
      <c r="M275" s="59" t="s">
        <v>2777</v>
      </c>
      <c r="N275" s="59" t="s">
        <v>2777</v>
      </c>
      <c r="O275" s="59" t="s">
        <v>2777</v>
      </c>
      <c r="P275" s="59" t="s">
        <v>2142</v>
      </c>
      <c r="Q275" s="59" t="s">
        <v>2142</v>
      </c>
      <c r="R275" s="59" t="s">
        <v>2777</v>
      </c>
      <c r="S275" s="59" t="s">
        <v>2777</v>
      </c>
      <c r="T275" s="59" t="s">
        <v>2777</v>
      </c>
      <c r="U275" s="59" t="s">
        <v>2777</v>
      </c>
    </row>
    <row r="276" spans="1:21" x14ac:dyDescent="0.25">
      <c r="A276" s="58">
        <v>2301001</v>
      </c>
      <c r="B276" s="58" t="str">
        <f t="shared" si="4"/>
        <v xml:space="preserve"> MS (Met Standards)</v>
      </c>
      <c r="C276" s="58" t="s">
        <v>62</v>
      </c>
      <c r="D276" s="58" t="s">
        <v>380</v>
      </c>
      <c r="E276" s="58" t="s">
        <v>2780</v>
      </c>
      <c r="F276" s="58" t="s">
        <v>2183</v>
      </c>
      <c r="G276" s="58" t="s">
        <v>2781</v>
      </c>
      <c r="H276" s="59" t="s">
        <v>2777</v>
      </c>
      <c r="I276" s="59" t="s">
        <v>2777</v>
      </c>
      <c r="J276" s="59" t="s">
        <v>2777</v>
      </c>
      <c r="K276" s="59" t="s">
        <v>2777</v>
      </c>
      <c r="L276" s="59" t="s">
        <v>2777</v>
      </c>
      <c r="M276" s="59" t="s">
        <v>2777</v>
      </c>
      <c r="N276" s="59" t="s">
        <v>2777</v>
      </c>
      <c r="O276" s="59" t="s">
        <v>2777</v>
      </c>
      <c r="P276" s="59" t="s">
        <v>2777</v>
      </c>
      <c r="Q276" s="59" t="s">
        <v>2777</v>
      </c>
      <c r="R276" s="59" t="s">
        <v>2777</v>
      </c>
      <c r="S276" s="59" t="s">
        <v>2777</v>
      </c>
      <c r="T276" s="59" t="s">
        <v>2777</v>
      </c>
      <c r="U276" s="59" t="s">
        <v>2777</v>
      </c>
    </row>
    <row r="277" spans="1:21" x14ac:dyDescent="0.25">
      <c r="A277" s="58">
        <v>2301002</v>
      </c>
      <c r="B277" s="58" t="str">
        <f t="shared" si="4"/>
        <v>SI_M (School Improvement - Met Standards)</v>
      </c>
      <c r="C277" s="58" t="s">
        <v>62</v>
      </c>
      <c r="D277" s="58" t="s">
        <v>381</v>
      </c>
      <c r="E277" s="58" t="s">
        <v>2782</v>
      </c>
      <c r="F277" s="58" t="s">
        <v>2436</v>
      </c>
      <c r="G277" s="58" t="s">
        <v>2783</v>
      </c>
      <c r="H277" s="59" t="s">
        <v>2777</v>
      </c>
      <c r="I277" s="59" t="s">
        <v>2777</v>
      </c>
      <c r="J277" s="59" t="s">
        <v>2777</v>
      </c>
      <c r="K277" s="59" t="s">
        <v>2777</v>
      </c>
      <c r="L277" s="59" t="s">
        <v>2777</v>
      </c>
      <c r="M277" s="59" t="s">
        <v>2777</v>
      </c>
      <c r="N277" s="59" t="s">
        <v>2777</v>
      </c>
      <c r="O277" s="59" t="s">
        <v>2777</v>
      </c>
      <c r="P277" s="59" t="s">
        <v>2777</v>
      </c>
      <c r="Q277" s="59" t="s">
        <v>2777</v>
      </c>
      <c r="R277" s="59" t="s">
        <v>2777</v>
      </c>
      <c r="S277" s="59" t="s">
        <v>2777</v>
      </c>
      <c r="T277" s="59" t="s">
        <v>2777</v>
      </c>
      <c r="U277" s="59" t="s">
        <v>2777</v>
      </c>
    </row>
    <row r="278" spans="1:21" x14ac:dyDescent="0.25">
      <c r="A278" s="58">
        <v>2301003</v>
      </c>
      <c r="B278" s="58" t="str">
        <f t="shared" si="4"/>
        <v xml:space="preserve"> MS (Met Standards)</v>
      </c>
      <c r="C278" s="58" t="s">
        <v>62</v>
      </c>
      <c r="D278" s="58" t="s">
        <v>382</v>
      </c>
      <c r="E278" s="58" t="s">
        <v>2780</v>
      </c>
      <c r="F278" s="58" t="s">
        <v>2183</v>
      </c>
      <c r="G278" s="58" t="s">
        <v>2781</v>
      </c>
      <c r="H278" s="59" t="s">
        <v>2777</v>
      </c>
      <c r="I278" s="59" t="s">
        <v>2777</v>
      </c>
      <c r="J278" s="59" t="s">
        <v>2777</v>
      </c>
      <c r="K278" s="59" t="s">
        <v>2777</v>
      </c>
      <c r="L278" s="59" t="s">
        <v>2777</v>
      </c>
      <c r="M278" s="59" t="s">
        <v>2777</v>
      </c>
      <c r="N278" s="59" t="s">
        <v>2777</v>
      </c>
      <c r="O278" s="59" t="s">
        <v>2777</v>
      </c>
      <c r="P278" s="59" t="s">
        <v>2777</v>
      </c>
      <c r="Q278" s="59" t="s">
        <v>2777</v>
      </c>
      <c r="R278" s="59" t="s">
        <v>2777</v>
      </c>
      <c r="S278" s="59" t="s">
        <v>2777</v>
      </c>
      <c r="T278" s="59" t="s">
        <v>2777</v>
      </c>
      <c r="U278" s="59" t="s">
        <v>2777</v>
      </c>
    </row>
    <row r="279" spans="1:21" x14ac:dyDescent="0.25">
      <c r="A279" s="58">
        <v>2301004</v>
      </c>
      <c r="B279" s="58" t="str">
        <f t="shared" si="4"/>
        <v>SI_1 (School Improvement Year 1)</v>
      </c>
      <c r="C279" s="58" t="s">
        <v>62</v>
      </c>
      <c r="D279" s="58" t="s">
        <v>383</v>
      </c>
      <c r="E279" s="58" t="s">
        <v>2793</v>
      </c>
      <c r="F279" s="58" t="s">
        <v>2260</v>
      </c>
      <c r="G279" s="58" t="s">
        <v>2795</v>
      </c>
      <c r="H279" s="59" t="s">
        <v>2777</v>
      </c>
      <c r="I279" s="59" t="s">
        <v>2777</v>
      </c>
      <c r="J279" s="59" t="s">
        <v>2142</v>
      </c>
      <c r="K279" s="59" t="s">
        <v>2142</v>
      </c>
      <c r="L279" s="59" t="s">
        <v>2777</v>
      </c>
      <c r="M279" s="59" t="s">
        <v>2777</v>
      </c>
      <c r="N279" s="59" t="s">
        <v>2777</v>
      </c>
      <c r="O279" s="59" t="s">
        <v>2777</v>
      </c>
      <c r="P279" s="59" t="s">
        <v>2142</v>
      </c>
      <c r="Q279" s="59" t="s">
        <v>2777</v>
      </c>
      <c r="R279" s="59" t="s">
        <v>2777</v>
      </c>
      <c r="S279" s="59" t="s">
        <v>2777</v>
      </c>
      <c r="T279" s="59" t="s">
        <v>2142</v>
      </c>
      <c r="U279" s="59" t="s">
        <v>2142</v>
      </c>
    </row>
    <row r="280" spans="1:21" x14ac:dyDescent="0.25">
      <c r="A280" s="58">
        <v>2301005</v>
      </c>
      <c r="B280" s="58" t="str">
        <f t="shared" si="4"/>
        <v>SI_3 (School Improvement Year 3)</v>
      </c>
      <c r="C280" s="58" t="s">
        <v>62</v>
      </c>
      <c r="D280" s="58" t="s">
        <v>2356</v>
      </c>
      <c r="E280" s="58" t="s">
        <v>2788</v>
      </c>
      <c r="F280" s="58" t="s">
        <v>2348</v>
      </c>
      <c r="G280" s="58" t="s">
        <v>2805</v>
      </c>
      <c r="H280" s="59" t="s">
        <v>2777</v>
      </c>
      <c r="I280" s="59" t="s">
        <v>2777</v>
      </c>
      <c r="J280" s="59" t="s">
        <v>2142</v>
      </c>
      <c r="K280" s="59" t="s">
        <v>2777</v>
      </c>
      <c r="L280" s="59" t="s">
        <v>2777</v>
      </c>
      <c r="M280" s="59" t="s">
        <v>2777</v>
      </c>
      <c r="N280" s="59" t="s">
        <v>2777</v>
      </c>
      <c r="O280" s="59" t="s">
        <v>2777</v>
      </c>
      <c r="P280" s="59" t="s">
        <v>2777</v>
      </c>
      <c r="Q280" s="59" t="s">
        <v>2777</v>
      </c>
      <c r="R280" s="59" t="s">
        <v>2777</v>
      </c>
      <c r="S280" s="59" t="s">
        <v>2777</v>
      </c>
      <c r="T280" s="59" t="s">
        <v>2777</v>
      </c>
      <c r="U280" s="59" t="s">
        <v>2777</v>
      </c>
    </row>
    <row r="281" spans="1:21" x14ac:dyDescent="0.25">
      <c r="A281" s="58">
        <v>2301006</v>
      </c>
      <c r="B281" s="58" t="str">
        <f t="shared" si="4"/>
        <v>SI_3 (School Improvement Year 3)</v>
      </c>
      <c r="C281" s="58" t="s">
        <v>62</v>
      </c>
      <c r="D281" s="58" t="s">
        <v>2357</v>
      </c>
      <c r="E281" s="58" t="s">
        <v>2788</v>
      </c>
      <c r="F281" s="58" t="s">
        <v>2348</v>
      </c>
      <c r="G281" s="58" t="s">
        <v>2805</v>
      </c>
      <c r="H281" s="59" t="s">
        <v>2777</v>
      </c>
      <c r="I281" s="59" t="s">
        <v>2777</v>
      </c>
      <c r="J281" s="59" t="s">
        <v>2142</v>
      </c>
      <c r="K281" s="59" t="s">
        <v>2777</v>
      </c>
      <c r="L281" s="59" t="s">
        <v>2777</v>
      </c>
      <c r="M281" s="59" t="s">
        <v>2777</v>
      </c>
      <c r="N281" s="59" t="s">
        <v>2777</v>
      </c>
      <c r="O281" s="59" t="s">
        <v>2777</v>
      </c>
      <c r="P281" s="59" t="s">
        <v>2777</v>
      </c>
      <c r="Q281" s="59" t="s">
        <v>2777</v>
      </c>
      <c r="R281" s="59" t="s">
        <v>2777</v>
      </c>
      <c r="S281" s="59" t="s">
        <v>2777</v>
      </c>
      <c r="T281" s="59" t="s">
        <v>2777</v>
      </c>
      <c r="U281" s="59" t="s">
        <v>2777</v>
      </c>
    </row>
    <row r="282" spans="1:21" x14ac:dyDescent="0.25">
      <c r="A282" s="58">
        <v>2301008</v>
      </c>
      <c r="B282" s="58" t="str">
        <f t="shared" si="4"/>
        <v xml:space="preserve"> MS (Met Standards)</v>
      </c>
      <c r="C282" s="58" t="s">
        <v>62</v>
      </c>
      <c r="D282" s="58" t="s">
        <v>384</v>
      </c>
      <c r="E282" s="58" t="s">
        <v>2780</v>
      </c>
      <c r="F282" s="58" t="s">
        <v>2183</v>
      </c>
      <c r="G282" s="58" t="s">
        <v>2781</v>
      </c>
      <c r="H282" s="59" t="s">
        <v>2777</v>
      </c>
      <c r="I282" s="59" t="s">
        <v>2777</v>
      </c>
      <c r="J282" s="59" t="s">
        <v>2777</v>
      </c>
      <c r="K282" s="59" t="s">
        <v>2777</v>
      </c>
      <c r="L282" s="59" t="s">
        <v>2777</v>
      </c>
      <c r="M282" s="59" t="s">
        <v>2777</v>
      </c>
      <c r="N282" s="59" t="s">
        <v>2777</v>
      </c>
      <c r="O282" s="59" t="s">
        <v>2777</v>
      </c>
      <c r="P282" s="59" t="s">
        <v>2777</v>
      </c>
      <c r="Q282" s="59" t="s">
        <v>2777</v>
      </c>
      <c r="R282" s="59" t="s">
        <v>2777</v>
      </c>
      <c r="S282" s="59" t="s">
        <v>2777</v>
      </c>
      <c r="T282" s="59" t="s">
        <v>2777</v>
      </c>
      <c r="U282" s="59" t="s">
        <v>2777</v>
      </c>
    </row>
    <row r="283" spans="1:21" x14ac:dyDescent="0.25">
      <c r="A283" s="58">
        <v>2301009</v>
      </c>
      <c r="B283" s="58" t="str">
        <f t="shared" si="4"/>
        <v xml:space="preserve"> A (Alert)</v>
      </c>
      <c r="C283" s="58" t="s">
        <v>62</v>
      </c>
      <c r="D283" s="58" t="s">
        <v>385</v>
      </c>
      <c r="E283" s="58" t="s">
        <v>2775</v>
      </c>
      <c r="F283" s="58" t="s">
        <v>2095</v>
      </c>
      <c r="G283" s="58" t="s">
        <v>2776</v>
      </c>
      <c r="H283" s="59" t="s">
        <v>2777</v>
      </c>
      <c r="I283" s="59" t="s">
        <v>2777</v>
      </c>
      <c r="J283" s="59" t="s">
        <v>2142</v>
      </c>
      <c r="K283" s="59" t="s">
        <v>2777</v>
      </c>
      <c r="L283" s="59" t="s">
        <v>2777</v>
      </c>
      <c r="M283" s="59" t="s">
        <v>2777</v>
      </c>
      <c r="N283" s="59" t="s">
        <v>2777</v>
      </c>
      <c r="O283" s="59" t="s">
        <v>2777</v>
      </c>
      <c r="P283" s="59" t="s">
        <v>2777</v>
      </c>
      <c r="Q283" s="59" t="s">
        <v>2777</v>
      </c>
      <c r="R283" s="59" t="s">
        <v>2777</v>
      </c>
      <c r="S283" s="59" t="s">
        <v>2777</v>
      </c>
      <c r="T283" s="59" t="s">
        <v>2777</v>
      </c>
      <c r="U283" s="59" t="s">
        <v>2777</v>
      </c>
    </row>
    <row r="284" spans="1:21" x14ac:dyDescent="0.25">
      <c r="A284" s="58">
        <v>2301010</v>
      </c>
      <c r="B284" s="58" t="str">
        <f t="shared" si="4"/>
        <v>SI_M (School Improvement - Met Standards)</v>
      </c>
      <c r="C284" s="58" t="s">
        <v>62</v>
      </c>
      <c r="D284" s="58" t="s">
        <v>386</v>
      </c>
      <c r="E284" s="58" t="s">
        <v>2782</v>
      </c>
      <c r="F284" s="58" t="s">
        <v>2436</v>
      </c>
      <c r="G284" s="58" t="s">
        <v>2806</v>
      </c>
      <c r="H284" s="59" t="s">
        <v>2777</v>
      </c>
      <c r="I284" s="59" t="s">
        <v>2777</v>
      </c>
      <c r="J284" s="59" t="s">
        <v>2777</v>
      </c>
      <c r="K284" s="59" t="s">
        <v>2777</v>
      </c>
      <c r="L284" s="59" t="s">
        <v>2777</v>
      </c>
      <c r="M284" s="59" t="s">
        <v>2777</v>
      </c>
      <c r="N284" s="59" t="s">
        <v>2777</v>
      </c>
      <c r="O284" s="59" t="s">
        <v>2777</v>
      </c>
      <c r="P284" s="59" t="s">
        <v>2777</v>
      </c>
      <c r="Q284" s="59" t="s">
        <v>2142</v>
      </c>
      <c r="R284" s="59" t="s">
        <v>2777</v>
      </c>
      <c r="S284" s="59" t="s">
        <v>2777</v>
      </c>
      <c r="T284" s="59" t="s">
        <v>2777</v>
      </c>
      <c r="U284" s="59" t="s">
        <v>2777</v>
      </c>
    </row>
    <row r="285" spans="1:21" x14ac:dyDescent="0.25">
      <c r="A285" s="58">
        <v>2301011</v>
      </c>
      <c r="B285" s="58" t="str">
        <f t="shared" si="4"/>
        <v xml:space="preserve"> MS (Met Standards)</v>
      </c>
      <c r="C285" s="58" t="s">
        <v>62</v>
      </c>
      <c r="D285" s="58" t="s">
        <v>387</v>
      </c>
      <c r="E285" s="58" t="s">
        <v>2780</v>
      </c>
      <c r="F285" s="58" t="s">
        <v>2183</v>
      </c>
      <c r="G285" s="58" t="s">
        <v>2781</v>
      </c>
      <c r="H285" s="59" t="s">
        <v>2777</v>
      </c>
      <c r="I285" s="59" t="s">
        <v>2777</v>
      </c>
      <c r="J285" s="59" t="s">
        <v>2777</v>
      </c>
      <c r="K285" s="59" t="s">
        <v>2777</v>
      </c>
      <c r="L285" s="59" t="s">
        <v>2777</v>
      </c>
      <c r="M285" s="59" t="s">
        <v>2777</v>
      </c>
      <c r="N285" s="59" t="s">
        <v>2777</v>
      </c>
      <c r="O285" s="59" t="s">
        <v>2777</v>
      </c>
      <c r="P285" s="59" t="s">
        <v>2777</v>
      </c>
      <c r="Q285" s="59" t="s">
        <v>2777</v>
      </c>
      <c r="R285" s="59" t="s">
        <v>2777</v>
      </c>
      <c r="S285" s="59" t="s">
        <v>2777</v>
      </c>
      <c r="T285" s="59" t="s">
        <v>2777</v>
      </c>
      <c r="U285" s="59" t="s">
        <v>2777</v>
      </c>
    </row>
    <row r="286" spans="1:21" x14ac:dyDescent="0.25">
      <c r="A286" s="58">
        <v>2301012</v>
      </c>
      <c r="B286" s="58" t="str">
        <f t="shared" si="4"/>
        <v xml:space="preserve"> MS (Met Standards)</v>
      </c>
      <c r="C286" s="58" t="s">
        <v>62</v>
      </c>
      <c r="D286" s="58" t="s">
        <v>388</v>
      </c>
      <c r="E286" s="58" t="s">
        <v>2780</v>
      </c>
      <c r="F286" s="58" t="s">
        <v>2183</v>
      </c>
      <c r="G286" s="58" t="s">
        <v>2781</v>
      </c>
      <c r="H286" s="59" t="s">
        <v>2777</v>
      </c>
      <c r="I286" s="59" t="s">
        <v>2777</v>
      </c>
      <c r="J286" s="59" t="s">
        <v>2777</v>
      </c>
      <c r="K286" s="59" t="s">
        <v>2777</v>
      </c>
      <c r="L286" s="59" t="s">
        <v>2777</v>
      </c>
      <c r="M286" s="59" t="s">
        <v>2777</v>
      </c>
      <c r="N286" s="59" t="s">
        <v>2777</v>
      </c>
      <c r="O286" s="59" t="s">
        <v>2777</v>
      </c>
      <c r="P286" s="59" t="s">
        <v>2777</v>
      </c>
      <c r="Q286" s="59" t="s">
        <v>2777</v>
      </c>
      <c r="R286" s="59" t="s">
        <v>2777</v>
      </c>
      <c r="S286" s="59" t="s">
        <v>2777</v>
      </c>
      <c r="T286" s="59" t="s">
        <v>2777</v>
      </c>
      <c r="U286" s="59" t="s">
        <v>2777</v>
      </c>
    </row>
    <row r="287" spans="1:21" x14ac:dyDescent="0.25">
      <c r="A287" s="58">
        <v>2301013</v>
      </c>
      <c r="B287" s="58" t="str">
        <f t="shared" si="4"/>
        <v>SI_6 (School Improvement Year 6)</v>
      </c>
      <c r="C287" s="58" t="s">
        <v>62</v>
      </c>
      <c r="D287" s="58" t="s">
        <v>389</v>
      </c>
      <c r="E287" s="58" t="s">
        <v>2778</v>
      </c>
      <c r="F287" s="58" t="s">
        <v>2392</v>
      </c>
      <c r="G287" s="58" t="s">
        <v>2779</v>
      </c>
      <c r="H287" s="59" t="s">
        <v>2777</v>
      </c>
      <c r="I287" s="59" t="s">
        <v>2777</v>
      </c>
      <c r="J287" s="59" t="s">
        <v>2142</v>
      </c>
      <c r="K287" s="59" t="s">
        <v>2777</v>
      </c>
      <c r="L287" s="59" t="s">
        <v>2777</v>
      </c>
      <c r="M287" s="59" t="s">
        <v>2777</v>
      </c>
      <c r="N287" s="59" t="s">
        <v>2777</v>
      </c>
      <c r="O287" s="59" t="s">
        <v>2777</v>
      </c>
      <c r="P287" s="59" t="s">
        <v>2142</v>
      </c>
      <c r="Q287" s="59" t="s">
        <v>2777</v>
      </c>
      <c r="R287" s="59" t="s">
        <v>2777</v>
      </c>
      <c r="S287" s="59" t="s">
        <v>2777</v>
      </c>
      <c r="T287" s="59" t="s">
        <v>2142</v>
      </c>
      <c r="U287" s="59" t="s">
        <v>2142</v>
      </c>
    </row>
    <row r="288" spans="1:21" x14ac:dyDescent="0.25">
      <c r="A288" s="58">
        <v>2301016</v>
      </c>
      <c r="B288" s="58" t="str">
        <f t="shared" si="4"/>
        <v xml:space="preserve"> A (Alert)</v>
      </c>
      <c r="C288" s="58" t="s">
        <v>62</v>
      </c>
      <c r="D288" s="58" t="s">
        <v>390</v>
      </c>
      <c r="E288" s="58" t="s">
        <v>2775</v>
      </c>
      <c r="F288" s="58" t="s">
        <v>2095</v>
      </c>
      <c r="G288" s="58" t="s">
        <v>2776</v>
      </c>
      <c r="H288" s="59" t="s">
        <v>2777</v>
      </c>
      <c r="I288" s="59" t="s">
        <v>2777</v>
      </c>
      <c r="J288" s="59" t="s">
        <v>2777</v>
      </c>
      <c r="K288" s="59" t="s">
        <v>2777</v>
      </c>
      <c r="L288" s="59" t="s">
        <v>2777</v>
      </c>
      <c r="M288" s="59" t="s">
        <v>2777</v>
      </c>
      <c r="N288" s="59" t="s">
        <v>2777</v>
      </c>
      <c r="O288" s="59" t="s">
        <v>2777</v>
      </c>
      <c r="P288" s="59" t="s">
        <v>2777</v>
      </c>
      <c r="Q288" s="59" t="s">
        <v>2777</v>
      </c>
      <c r="R288" s="59" t="s">
        <v>2777</v>
      </c>
      <c r="S288" s="59" t="s">
        <v>2777</v>
      </c>
      <c r="T288" s="59" t="s">
        <v>2142</v>
      </c>
      <c r="U288" s="59" t="s">
        <v>2777</v>
      </c>
    </row>
    <row r="289" spans="1:21" x14ac:dyDescent="0.25">
      <c r="A289" s="58">
        <v>2301017</v>
      </c>
      <c r="B289" s="58" t="str">
        <f t="shared" si="4"/>
        <v>SI_3 (School Improvement Year 3)</v>
      </c>
      <c r="C289" s="58" t="s">
        <v>62</v>
      </c>
      <c r="D289" s="58" t="s">
        <v>391</v>
      </c>
      <c r="E289" s="58" t="s">
        <v>2788</v>
      </c>
      <c r="F289" s="58" t="s">
        <v>2348</v>
      </c>
      <c r="G289" s="58" t="s">
        <v>2789</v>
      </c>
      <c r="H289" s="59" t="s">
        <v>2142</v>
      </c>
      <c r="I289" s="59" t="s">
        <v>2777</v>
      </c>
      <c r="J289" s="59" t="s">
        <v>2142</v>
      </c>
      <c r="K289" s="59" t="s">
        <v>2777</v>
      </c>
      <c r="L289" s="59" t="s">
        <v>2777</v>
      </c>
      <c r="M289" s="59" t="s">
        <v>2777</v>
      </c>
      <c r="N289" s="59" t="s">
        <v>2777</v>
      </c>
      <c r="O289" s="59" t="s">
        <v>2777</v>
      </c>
      <c r="P289" s="59" t="s">
        <v>2142</v>
      </c>
      <c r="Q289" s="59" t="s">
        <v>2777</v>
      </c>
      <c r="R289" s="59" t="s">
        <v>2777</v>
      </c>
      <c r="S289" s="59" t="s">
        <v>2777</v>
      </c>
      <c r="T289" s="59" t="s">
        <v>2142</v>
      </c>
      <c r="U289" s="59" t="s">
        <v>2777</v>
      </c>
    </row>
    <row r="290" spans="1:21" x14ac:dyDescent="0.25">
      <c r="A290" s="58">
        <v>2301018</v>
      </c>
      <c r="B290" s="58" t="str">
        <f t="shared" si="4"/>
        <v xml:space="preserve"> MS (Met Standards)</v>
      </c>
      <c r="C290" s="58" t="s">
        <v>62</v>
      </c>
      <c r="D290" s="58" t="s">
        <v>392</v>
      </c>
      <c r="E290" s="58" t="s">
        <v>2780</v>
      </c>
      <c r="F290" s="58" t="s">
        <v>2183</v>
      </c>
      <c r="G290" s="58" t="s">
        <v>2781</v>
      </c>
      <c r="H290" s="59" t="s">
        <v>2777</v>
      </c>
      <c r="I290" s="59" t="s">
        <v>2777</v>
      </c>
      <c r="J290" s="59" t="s">
        <v>2777</v>
      </c>
      <c r="K290" s="59" t="s">
        <v>2777</v>
      </c>
      <c r="L290" s="59" t="s">
        <v>2777</v>
      </c>
      <c r="M290" s="59" t="s">
        <v>2777</v>
      </c>
      <c r="N290" s="59" t="s">
        <v>2777</v>
      </c>
      <c r="O290" s="59" t="s">
        <v>2777</v>
      </c>
      <c r="P290" s="59" t="s">
        <v>2777</v>
      </c>
      <c r="Q290" s="59" t="s">
        <v>2777</v>
      </c>
      <c r="R290" s="59" t="s">
        <v>2777</v>
      </c>
      <c r="S290" s="59" t="s">
        <v>2777</v>
      </c>
      <c r="T290" s="59" t="s">
        <v>2777</v>
      </c>
      <c r="U290" s="59" t="s">
        <v>2777</v>
      </c>
    </row>
    <row r="291" spans="1:21" x14ac:dyDescent="0.25">
      <c r="A291" s="58">
        <v>2303016</v>
      </c>
      <c r="B291" s="58" t="str">
        <f t="shared" si="4"/>
        <v xml:space="preserve"> MS (Met Standards)</v>
      </c>
      <c r="C291" s="58" t="s">
        <v>108</v>
      </c>
      <c r="D291" s="58" t="s">
        <v>512</v>
      </c>
      <c r="E291" s="58" t="s">
        <v>2780</v>
      </c>
      <c r="F291" s="58" t="s">
        <v>2183</v>
      </c>
      <c r="G291" s="58" t="s">
        <v>2781</v>
      </c>
      <c r="H291" s="59" t="s">
        <v>2777</v>
      </c>
      <c r="I291" s="59" t="s">
        <v>2777</v>
      </c>
      <c r="J291" s="59" t="s">
        <v>2777</v>
      </c>
      <c r="K291" s="59" t="s">
        <v>2777</v>
      </c>
      <c r="L291" s="59" t="s">
        <v>2777</v>
      </c>
      <c r="M291" s="59" t="s">
        <v>2777</v>
      </c>
      <c r="N291" s="59" t="s">
        <v>2777</v>
      </c>
      <c r="O291" s="59" t="s">
        <v>2777</v>
      </c>
      <c r="P291" s="59" t="s">
        <v>2777</v>
      </c>
      <c r="Q291" s="59" t="s">
        <v>2777</v>
      </c>
      <c r="R291" s="59" t="s">
        <v>2777</v>
      </c>
      <c r="S291" s="59" t="s">
        <v>2777</v>
      </c>
      <c r="T291" s="59" t="s">
        <v>2777</v>
      </c>
      <c r="U291" s="59" t="s">
        <v>2777</v>
      </c>
    </row>
    <row r="292" spans="1:21" x14ac:dyDescent="0.25">
      <c r="A292" s="58">
        <v>2303017</v>
      </c>
      <c r="B292" s="58" t="str">
        <f t="shared" si="4"/>
        <v>SI_M (School Improvement - Met Standards)</v>
      </c>
      <c r="C292" s="58" t="s">
        <v>108</v>
      </c>
      <c r="D292" s="58" t="s">
        <v>2451</v>
      </c>
      <c r="E292" s="58" t="s">
        <v>2782</v>
      </c>
      <c r="F292" s="58" t="s">
        <v>2436</v>
      </c>
      <c r="G292" s="58" t="s">
        <v>2792</v>
      </c>
      <c r="H292" s="59" t="s">
        <v>2777</v>
      </c>
      <c r="I292" s="59" t="s">
        <v>2777</v>
      </c>
      <c r="J292" s="59" t="s">
        <v>2777</v>
      </c>
      <c r="K292" s="59" t="s">
        <v>2777</v>
      </c>
      <c r="L292" s="59" t="s">
        <v>2777</v>
      </c>
      <c r="M292" s="59" t="s">
        <v>2777</v>
      </c>
      <c r="N292" s="59" t="s">
        <v>2777</v>
      </c>
      <c r="O292" s="59" t="s">
        <v>2777</v>
      </c>
      <c r="P292" s="59" t="s">
        <v>2777</v>
      </c>
      <c r="Q292" s="59" t="s">
        <v>2777</v>
      </c>
      <c r="R292" s="59" t="s">
        <v>2777</v>
      </c>
      <c r="S292" s="59" t="s">
        <v>2777</v>
      </c>
      <c r="T292" s="59" t="s">
        <v>2777</v>
      </c>
      <c r="U292" s="59" t="s">
        <v>2777</v>
      </c>
    </row>
    <row r="293" spans="1:21" x14ac:dyDescent="0.25">
      <c r="A293" s="58">
        <v>2303018</v>
      </c>
      <c r="B293" s="58" t="str">
        <f t="shared" si="4"/>
        <v>SI_3 (School Improvement Year 3)</v>
      </c>
      <c r="C293" s="58" t="s">
        <v>108</v>
      </c>
      <c r="D293" s="58" t="s">
        <v>513</v>
      </c>
      <c r="E293" s="58" t="s">
        <v>2788</v>
      </c>
      <c r="F293" s="58" t="s">
        <v>2348</v>
      </c>
      <c r="G293" s="58" t="s">
        <v>2789</v>
      </c>
      <c r="H293" s="59" t="s">
        <v>2777</v>
      </c>
      <c r="I293" s="59" t="s">
        <v>2777</v>
      </c>
      <c r="J293" s="59" t="s">
        <v>2777</v>
      </c>
      <c r="K293" s="59" t="s">
        <v>2777</v>
      </c>
      <c r="L293" s="59" t="s">
        <v>2777</v>
      </c>
      <c r="M293" s="59" t="s">
        <v>2777</v>
      </c>
      <c r="N293" s="59" t="s">
        <v>2777</v>
      </c>
      <c r="O293" s="59" t="s">
        <v>2777</v>
      </c>
      <c r="P293" s="59" t="s">
        <v>2142</v>
      </c>
      <c r="Q293" s="59" t="s">
        <v>2777</v>
      </c>
      <c r="R293" s="59" t="s">
        <v>2777</v>
      </c>
      <c r="S293" s="59" t="s">
        <v>2777</v>
      </c>
      <c r="T293" s="59" t="s">
        <v>2142</v>
      </c>
      <c r="U293" s="59" t="s">
        <v>2142</v>
      </c>
    </row>
    <row r="294" spans="1:21" x14ac:dyDescent="0.25">
      <c r="A294" s="58">
        <v>2303019</v>
      </c>
      <c r="B294" s="58" t="str">
        <f t="shared" si="4"/>
        <v xml:space="preserve"> MS (Met Standards)</v>
      </c>
      <c r="C294" s="58" t="s">
        <v>108</v>
      </c>
      <c r="D294" s="58" t="s">
        <v>514</v>
      </c>
      <c r="E294" s="58" t="s">
        <v>2780</v>
      </c>
      <c r="F294" s="58" t="s">
        <v>2183</v>
      </c>
      <c r="G294" s="58" t="s">
        <v>2781</v>
      </c>
      <c r="H294" s="59" t="s">
        <v>2777</v>
      </c>
      <c r="I294" s="59" t="s">
        <v>2777</v>
      </c>
      <c r="J294" s="59" t="s">
        <v>2777</v>
      </c>
      <c r="K294" s="59" t="s">
        <v>2777</v>
      </c>
      <c r="L294" s="59" t="s">
        <v>2777</v>
      </c>
      <c r="M294" s="59" t="s">
        <v>2777</v>
      </c>
      <c r="N294" s="59" t="s">
        <v>2777</v>
      </c>
      <c r="O294" s="59" t="s">
        <v>2777</v>
      </c>
      <c r="P294" s="59" t="s">
        <v>2777</v>
      </c>
      <c r="Q294" s="59" t="s">
        <v>2777</v>
      </c>
      <c r="R294" s="59" t="s">
        <v>2777</v>
      </c>
      <c r="S294" s="59" t="s">
        <v>2777</v>
      </c>
      <c r="T294" s="59" t="s">
        <v>2777</v>
      </c>
      <c r="U294" s="59" t="s">
        <v>2777</v>
      </c>
    </row>
    <row r="295" spans="1:21" x14ac:dyDescent="0.25">
      <c r="A295" s="58">
        <v>2303020</v>
      </c>
      <c r="B295" s="58" t="str">
        <f t="shared" si="4"/>
        <v>SI_1 (School Improvement Year 1)</v>
      </c>
      <c r="C295" s="58" t="s">
        <v>108</v>
      </c>
      <c r="D295" s="58" t="s">
        <v>2269</v>
      </c>
      <c r="E295" s="58" t="s">
        <v>2793</v>
      </c>
      <c r="F295" s="58" t="s">
        <v>2260</v>
      </c>
      <c r="G295" s="58" t="s">
        <v>2794</v>
      </c>
      <c r="H295" s="59" t="s">
        <v>2777</v>
      </c>
      <c r="I295" s="59" t="s">
        <v>2777</v>
      </c>
      <c r="J295" s="59" t="s">
        <v>2777</v>
      </c>
      <c r="K295" s="59" t="s">
        <v>2777</v>
      </c>
      <c r="L295" s="59" t="s">
        <v>2777</v>
      </c>
      <c r="M295" s="59" t="s">
        <v>2777</v>
      </c>
      <c r="N295" s="59" t="s">
        <v>2777</v>
      </c>
      <c r="O295" s="59" t="s">
        <v>2777</v>
      </c>
      <c r="P295" s="59" t="s">
        <v>2777</v>
      </c>
      <c r="Q295" s="59" t="s">
        <v>2777</v>
      </c>
      <c r="R295" s="59" t="s">
        <v>2777</v>
      </c>
      <c r="S295" s="59" t="s">
        <v>2777</v>
      </c>
      <c r="T295" s="59" t="s">
        <v>2777</v>
      </c>
      <c r="U295" s="59" t="s">
        <v>2142</v>
      </c>
    </row>
    <row r="296" spans="1:21" x14ac:dyDescent="0.25">
      <c r="A296" s="58">
        <v>2303021</v>
      </c>
      <c r="B296" s="58" t="str">
        <f t="shared" si="4"/>
        <v xml:space="preserve"> MS (Met Standards)</v>
      </c>
      <c r="C296" s="58" t="s">
        <v>108</v>
      </c>
      <c r="D296" s="58" t="s">
        <v>515</v>
      </c>
      <c r="E296" s="58" t="s">
        <v>2780</v>
      </c>
      <c r="F296" s="58" t="s">
        <v>2183</v>
      </c>
      <c r="G296" s="58" t="s">
        <v>2781</v>
      </c>
      <c r="H296" s="59" t="s">
        <v>2777</v>
      </c>
      <c r="I296" s="59" t="s">
        <v>2777</v>
      </c>
      <c r="J296" s="59" t="s">
        <v>2777</v>
      </c>
      <c r="K296" s="59" t="s">
        <v>2777</v>
      </c>
      <c r="L296" s="59" t="s">
        <v>2777</v>
      </c>
      <c r="M296" s="59" t="s">
        <v>2777</v>
      </c>
      <c r="N296" s="59" t="s">
        <v>2777</v>
      </c>
      <c r="O296" s="59" t="s">
        <v>2777</v>
      </c>
      <c r="P296" s="59" t="s">
        <v>2777</v>
      </c>
      <c r="Q296" s="59" t="s">
        <v>2777</v>
      </c>
      <c r="R296" s="59" t="s">
        <v>2777</v>
      </c>
      <c r="S296" s="59" t="s">
        <v>2777</v>
      </c>
      <c r="T296" s="59" t="s">
        <v>2777</v>
      </c>
      <c r="U296" s="59" t="s">
        <v>2777</v>
      </c>
    </row>
    <row r="297" spans="1:21" x14ac:dyDescent="0.25">
      <c r="A297" s="58">
        <v>2304021</v>
      </c>
      <c r="B297" s="58" t="str">
        <f t="shared" si="4"/>
        <v xml:space="preserve"> MS (Met Standards)</v>
      </c>
      <c r="C297" s="58" t="s">
        <v>113</v>
      </c>
      <c r="D297" s="58" t="s">
        <v>526</v>
      </c>
      <c r="E297" s="58" t="s">
        <v>2780</v>
      </c>
      <c r="F297" s="58" t="s">
        <v>2183</v>
      </c>
      <c r="G297" s="58" t="s">
        <v>2781</v>
      </c>
      <c r="H297" s="59" t="s">
        <v>2777</v>
      </c>
      <c r="I297" s="59" t="s">
        <v>2777</v>
      </c>
      <c r="J297" s="59" t="s">
        <v>2777</v>
      </c>
      <c r="K297" s="59" t="s">
        <v>2777</v>
      </c>
      <c r="L297" s="59" t="s">
        <v>2777</v>
      </c>
      <c r="M297" s="59" t="s">
        <v>2777</v>
      </c>
      <c r="N297" s="59" t="s">
        <v>2777</v>
      </c>
      <c r="O297" s="59" t="s">
        <v>2777</v>
      </c>
      <c r="P297" s="59" t="s">
        <v>2777</v>
      </c>
      <c r="Q297" s="59" t="s">
        <v>2777</v>
      </c>
      <c r="R297" s="59" t="s">
        <v>2777</v>
      </c>
      <c r="S297" s="59" t="s">
        <v>2777</v>
      </c>
      <c r="T297" s="59" t="s">
        <v>2777</v>
      </c>
      <c r="U297" s="59" t="s">
        <v>2777</v>
      </c>
    </row>
    <row r="298" spans="1:21" x14ac:dyDescent="0.25">
      <c r="A298" s="58">
        <v>2304022</v>
      </c>
      <c r="B298" s="58" t="str">
        <f t="shared" si="4"/>
        <v>SI_2 (School Improvement Year 2)</v>
      </c>
      <c r="C298" s="58" t="s">
        <v>113</v>
      </c>
      <c r="D298" s="58" t="s">
        <v>2317</v>
      </c>
      <c r="E298" s="58" t="s">
        <v>2796</v>
      </c>
      <c r="F298" s="58" t="s">
        <v>2312</v>
      </c>
      <c r="G298" s="58" t="s">
        <v>2798</v>
      </c>
      <c r="H298" s="59" t="s">
        <v>2777</v>
      </c>
      <c r="I298" s="59" t="s">
        <v>2777</v>
      </c>
      <c r="J298" s="59" t="s">
        <v>2777</v>
      </c>
      <c r="K298" s="59" t="s">
        <v>2777</v>
      </c>
      <c r="L298" s="59" t="s">
        <v>2777</v>
      </c>
      <c r="M298" s="59" t="s">
        <v>2777</v>
      </c>
      <c r="N298" s="59" t="s">
        <v>2777</v>
      </c>
      <c r="O298" s="59" t="s">
        <v>2777</v>
      </c>
      <c r="P298" s="59" t="s">
        <v>2142</v>
      </c>
      <c r="Q298" s="59" t="s">
        <v>2777</v>
      </c>
      <c r="R298" s="59" t="s">
        <v>2777</v>
      </c>
      <c r="S298" s="59" t="s">
        <v>2777</v>
      </c>
      <c r="T298" s="59" t="s">
        <v>2777</v>
      </c>
      <c r="U298" s="59" t="s">
        <v>2777</v>
      </c>
    </row>
    <row r="299" spans="1:21" x14ac:dyDescent="0.25">
      <c r="A299" s="58">
        <v>2305025</v>
      </c>
      <c r="B299" s="58" t="str">
        <f t="shared" si="4"/>
        <v xml:space="preserve"> MS (Met Standards)</v>
      </c>
      <c r="C299" s="58" t="s">
        <v>166</v>
      </c>
      <c r="D299" s="58" t="s">
        <v>673</v>
      </c>
      <c r="E299" s="58" t="s">
        <v>2780</v>
      </c>
      <c r="F299" s="58" t="s">
        <v>2183</v>
      </c>
      <c r="G299" s="58" t="s">
        <v>2781</v>
      </c>
      <c r="H299" s="59" t="s">
        <v>2777</v>
      </c>
      <c r="I299" s="59" t="s">
        <v>2777</v>
      </c>
      <c r="J299" s="59" t="s">
        <v>2777</v>
      </c>
      <c r="K299" s="59" t="s">
        <v>2777</v>
      </c>
      <c r="L299" s="59" t="s">
        <v>2777</v>
      </c>
      <c r="M299" s="59" t="s">
        <v>2777</v>
      </c>
      <c r="N299" s="59" t="s">
        <v>2777</v>
      </c>
      <c r="O299" s="59" t="s">
        <v>2777</v>
      </c>
      <c r="P299" s="59" t="s">
        <v>2777</v>
      </c>
      <c r="Q299" s="59" t="s">
        <v>2777</v>
      </c>
      <c r="R299" s="59" t="s">
        <v>2777</v>
      </c>
      <c r="S299" s="59" t="s">
        <v>2777</v>
      </c>
      <c r="T299" s="59" t="s">
        <v>2777</v>
      </c>
      <c r="U299" s="59" t="s">
        <v>2777</v>
      </c>
    </row>
    <row r="300" spans="1:21" x14ac:dyDescent="0.25">
      <c r="A300" s="58">
        <v>2305026</v>
      </c>
      <c r="B300" s="58" t="str">
        <f t="shared" si="4"/>
        <v>SI_2 (School Improvement Year 2)</v>
      </c>
      <c r="C300" s="58" t="s">
        <v>166</v>
      </c>
      <c r="D300" s="58" t="s">
        <v>2318</v>
      </c>
      <c r="E300" s="58" t="s">
        <v>2796</v>
      </c>
      <c r="F300" s="58" t="s">
        <v>2312</v>
      </c>
      <c r="G300" s="58" t="s">
        <v>2797</v>
      </c>
      <c r="H300" s="59" t="s">
        <v>2142</v>
      </c>
      <c r="I300" s="59" t="s">
        <v>2142</v>
      </c>
      <c r="J300" s="59" t="s">
        <v>2777</v>
      </c>
      <c r="K300" s="59" t="s">
        <v>2777</v>
      </c>
      <c r="L300" s="59" t="s">
        <v>2777</v>
      </c>
      <c r="M300" s="59" t="s">
        <v>2777</v>
      </c>
      <c r="N300" s="59" t="s">
        <v>2142</v>
      </c>
      <c r="O300" s="59" t="s">
        <v>2142</v>
      </c>
      <c r="P300" s="59" t="s">
        <v>2777</v>
      </c>
      <c r="Q300" s="59" t="s">
        <v>2142</v>
      </c>
      <c r="R300" s="59" t="s">
        <v>2777</v>
      </c>
      <c r="S300" s="59" t="s">
        <v>2777</v>
      </c>
      <c r="T300" s="59" t="s">
        <v>2777</v>
      </c>
      <c r="U300" s="59" t="s">
        <v>2777</v>
      </c>
    </row>
    <row r="301" spans="1:21" x14ac:dyDescent="0.25">
      <c r="A301" s="58">
        <v>2305027</v>
      </c>
      <c r="B301" s="58" t="str">
        <f t="shared" si="4"/>
        <v xml:space="preserve"> A (Alert)</v>
      </c>
      <c r="C301" s="58" t="s">
        <v>166</v>
      </c>
      <c r="D301" s="58" t="s">
        <v>674</v>
      </c>
      <c r="E301" s="58" t="s">
        <v>2775</v>
      </c>
      <c r="F301" s="58" t="s">
        <v>2095</v>
      </c>
      <c r="G301" s="58" t="s">
        <v>2776</v>
      </c>
      <c r="H301" s="59" t="s">
        <v>2142</v>
      </c>
      <c r="I301" s="59" t="s">
        <v>2777</v>
      </c>
      <c r="J301" s="59" t="s">
        <v>2777</v>
      </c>
      <c r="K301" s="59" t="s">
        <v>2777</v>
      </c>
      <c r="L301" s="59" t="s">
        <v>2777</v>
      </c>
      <c r="M301" s="59" t="s">
        <v>2777</v>
      </c>
      <c r="N301" s="59" t="s">
        <v>2142</v>
      </c>
      <c r="O301" s="59" t="s">
        <v>2777</v>
      </c>
      <c r="P301" s="59" t="s">
        <v>2142</v>
      </c>
      <c r="Q301" s="59" t="s">
        <v>2777</v>
      </c>
      <c r="R301" s="59" t="s">
        <v>2777</v>
      </c>
      <c r="S301" s="59" t="s">
        <v>2777</v>
      </c>
      <c r="T301" s="59" t="s">
        <v>2777</v>
      </c>
      <c r="U301" s="59" t="s">
        <v>2777</v>
      </c>
    </row>
    <row r="302" spans="1:21" x14ac:dyDescent="0.25">
      <c r="A302" s="58">
        <v>2306029</v>
      </c>
      <c r="B302" s="58" t="str">
        <f t="shared" si="4"/>
        <v xml:space="preserve"> MS (Met Standards)</v>
      </c>
      <c r="C302" s="58" t="s">
        <v>180</v>
      </c>
      <c r="D302" s="58" t="s">
        <v>701</v>
      </c>
      <c r="E302" s="58" t="s">
        <v>2780</v>
      </c>
      <c r="F302" s="58" t="s">
        <v>2183</v>
      </c>
      <c r="G302" s="58" t="s">
        <v>2781</v>
      </c>
      <c r="H302" s="59" t="s">
        <v>2777</v>
      </c>
      <c r="I302" s="59" t="s">
        <v>2777</v>
      </c>
      <c r="J302" s="59" t="s">
        <v>2777</v>
      </c>
      <c r="K302" s="59" t="s">
        <v>2777</v>
      </c>
      <c r="L302" s="59" t="s">
        <v>2777</v>
      </c>
      <c r="M302" s="59" t="s">
        <v>2777</v>
      </c>
      <c r="N302" s="59" t="s">
        <v>2777</v>
      </c>
      <c r="O302" s="59" t="s">
        <v>2777</v>
      </c>
      <c r="P302" s="59" t="s">
        <v>2777</v>
      </c>
      <c r="Q302" s="59" t="s">
        <v>2777</v>
      </c>
      <c r="R302" s="59" t="s">
        <v>2777</v>
      </c>
      <c r="S302" s="59" t="s">
        <v>2777</v>
      </c>
      <c r="T302" s="59" t="s">
        <v>2777</v>
      </c>
      <c r="U302" s="59" t="s">
        <v>2777</v>
      </c>
    </row>
    <row r="303" spans="1:21" x14ac:dyDescent="0.25">
      <c r="A303" s="58">
        <v>2306030</v>
      </c>
      <c r="B303" s="58" t="str">
        <f t="shared" si="4"/>
        <v xml:space="preserve"> A (Alert)</v>
      </c>
      <c r="C303" s="58" t="s">
        <v>180</v>
      </c>
      <c r="D303" s="58" t="s">
        <v>2118</v>
      </c>
      <c r="E303" s="58" t="s">
        <v>2775</v>
      </c>
      <c r="F303" s="58" t="s">
        <v>2095</v>
      </c>
      <c r="G303" s="58" t="s">
        <v>2776</v>
      </c>
      <c r="H303" s="59" t="s">
        <v>2142</v>
      </c>
      <c r="I303" s="59" t="s">
        <v>2777</v>
      </c>
      <c r="J303" s="59" t="s">
        <v>2777</v>
      </c>
      <c r="K303" s="59" t="s">
        <v>2777</v>
      </c>
      <c r="L303" s="59" t="s">
        <v>2777</v>
      </c>
      <c r="M303" s="59" t="s">
        <v>2777</v>
      </c>
      <c r="N303" s="59" t="s">
        <v>2142</v>
      </c>
      <c r="O303" s="59" t="s">
        <v>2777</v>
      </c>
      <c r="P303" s="59" t="s">
        <v>2142</v>
      </c>
      <c r="Q303" s="59" t="s">
        <v>2777</v>
      </c>
      <c r="R303" s="59" t="s">
        <v>2777</v>
      </c>
      <c r="S303" s="59" t="s">
        <v>2777</v>
      </c>
      <c r="T303" s="59" t="s">
        <v>2777</v>
      </c>
      <c r="U303" s="59" t="s">
        <v>2777</v>
      </c>
    </row>
    <row r="304" spans="1:21" x14ac:dyDescent="0.25">
      <c r="A304" s="58">
        <v>2307033</v>
      </c>
      <c r="B304" s="58" t="str">
        <f t="shared" si="4"/>
        <v xml:space="preserve"> A (Alert)</v>
      </c>
      <c r="C304" s="58" t="s">
        <v>242</v>
      </c>
      <c r="D304" s="58" t="s">
        <v>918</v>
      </c>
      <c r="E304" s="58" t="s">
        <v>2775</v>
      </c>
      <c r="F304" s="58" t="s">
        <v>2095</v>
      </c>
      <c r="G304" s="58" t="s">
        <v>2776</v>
      </c>
      <c r="H304" s="59" t="s">
        <v>2777</v>
      </c>
      <c r="I304" s="59" t="s">
        <v>2777</v>
      </c>
      <c r="J304" s="59" t="s">
        <v>2777</v>
      </c>
      <c r="K304" s="59" t="s">
        <v>2777</v>
      </c>
      <c r="L304" s="59" t="s">
        <v>2777</v>
      </c>
      <c r="M304" s="59" t="s">
        <v>2777</v>
      </c>
      <c r="N304" s="59" t="s">
        <v>2777</v>
      </c>
      <c r="O304" s="59" t="s">
        <v>2777</v>
      </c>
      <c r="P304" s="59" t="s">
        <v>2777</v>
      </c>
      <c r="Q304" s="59" t="s">
        <v>2777</v>
      </c>
      <c r="R304" s="59" t="s">
        <v>2777</v>
      </c>
      <c r="S304" s="59" t="s">
        <v>2777</v>
      </c>
      <c r="T304" s="59" t="s">
        <v>2142</v>
      </c>
      <c r="U304" s="59" t="s">
        <v>2777</v>
      </c>
    </row>
    <row r="305" spans="1:21" x14ac:dyDescent="0.25">
      <c r="A305" s="58">
        <v>2307034</v>
      </c>
      <c r="B305" s="58" t="str">
        <f t="shared" si="4"/>
        <v xml:space="preserve"> A (Alert)</v>
      </c>
      <c r="C305" s="58" t="s">
        <v>242</v>
      </c>
      <c r="D305" s="58" t="s">
        <v>2119</v>
      </c>
      <c r="E305" s="58" t="s">
        <v>2775</v>
      </c>
      <c r="F305" s="58" t="s">
        <v>2095</v>
      </c>
      <c r="G305" s="58" t="s">
        <v>2776</v>
      </c>
      <c r="H305" s="59" t="s">
        <v>2142</v>
      </c>
      <c r="I305" s="59" t="s">
        <v>2777</v>
      </c>
      <c r="J305" s="59" t="s">
        <v>2777</v>
      </c>
      <c r="K305" s="59" t="s">
        <v>2777</v>
      </c>
      <c r="L305" s="59" t="s">
        <v>2777</v>
      </c>
      <c r="M305" s="59" t="s">
        <v>2777</v>
      </c>
      <c r="N305" s="59" t="s">
        <v>2142</v>
      </c>
      <c r="O305" s="59" t="s">
        <v>2777</v>
      </c>
      <c r="P305" s="59" t="s">
        <v>2142</v>
      </c>
      <c r="Q305" s="59" t="s">
        <v>2777</v>
      </c>
      <c r="R305" s="59" t="s">
        <v>2777</v>
      </c>
      <c r="S305" s="59" t="s">
        <v>2777</v>
      </c>
      <c r="T305" s="59" t="s">
        <v>2777</v>
      </c>
      <c r="U305" s="59" t="s">
        <v>2777</v>
      </c>
    </row>
    <row r="306" spans="1:21" x14ac:dyDescent="0.25">
      <c r="A306" s="58">
        <v>2307035</v>
      </c>
      <c r="B306" s="58" t="str">
        <f t="shared" si="4"/>
        <v xml:space="preserve"> MS (Met Standards)</v>
      </c>
      <c r="C306" s="58" t="s">
        <v>242</v>
      </c>
      <c r="D306" s="58" t="s">
        <v>919</v>
      </c>
      <c r="E306" s="58" t="s">
        <v>2780</v>
      </c>
      <c r="F306" s="58" t="s">
        <v>2183</v>
      </c>
      <c r="G306" s="58" t="s">
        <v>2781</v>
      </c>
      <c r="H306" s="59" t="s">
        <v>2777</v>
      </c>
      <c r="I306" s="59" t="s">
        <v>2777</v>
      </c>
      <c r="J306" s="59" t="s">
        <v>2777</v>
      </c>
      <c r="K306" s="59" t="s">
        <v>2777</v>
      </c>
      <c r="L306" s="59" t="s">
        <v>2777</v>
      </c>
      <c r="M306" s="59" t="s">
        <v>2777</v>
      </c>
      <c r="N306" s="59" t="s">
        <v>2777</v>
      </c>
      <c r="O306" s="59" t="s">
        <v>2777</v>
      </c>
      <c r="P306" s="59" t="s">
        <v>2777</v>
      </c>
      <c r="Q306" s="59" t="s">
        <v>2777</v>
      </c>
      <c r="R306" s="59" t="s">
        <v>2777</v>
      </c>
      <c r="S306" s="59" t="s">
        <v>2777</v>
      </c>
      <c r="T306" s="59" t="s">
        <v>2777</v>
      </c>
      <c r="U306" s="59" t="s">
        <v>2777</v>
      </c>
    </row>
    <row r="307" spans="1:21" x14ac:dyDescent="0.25">
      <c r="A307" s="58">
        <v>2307036</v>
      </c>
      <c r="B307" s="58" t="str">
        <f t="shared" si="4"/>
        <v xml:space="preserve"> MS (Met Standards)</v>
      </c>
      <c r="C307" s="58" t="s">
        <v>242</v>
      </c>
      <c r="D307" s="58" t="s">
        <v>2205</v>
      </c>
      <c r="E307" s="58" t="s">
        <v>2780</v>
      </c>
      <c r="F307" s="58" t="s">
        <v>2183</v>
      </c>
      <c r="G307" s="58" t="s">
        <v>2781</v>
      </c>
      <c r="H307" s="59" t="s">
        <v>2777</v>
      </c>
      <c r="I307" s="59" t="s">
        <v>2777</v>
      </c>
      <c r="J307" s="59" t="s">
        <v>2777</v>
      </c>
      <c r="K307" s="59" t="s">
        <v>2777</v>
      </c>
      <c r="L307" s="59" t="s">
        <v>2777</v>
      </c>
      <c r="M307" s="59" t="s">
        <v>2777</v>
      </c>
      <c r="N307" s="59" t="s">
        <v>2777</v>
      </c>
      <c r="O307" s="59" t="s">
        <v>2777</v>
      </c>
      <c r="P307" s="59" t="s">
        <v>2777</v>
      </c>
      <c r="Q307" s="59" t="s">
        <v>2777</v>
      </c>
      <c r="R307" s="59" t="s">
        <v>2777</v>
      </c>
      <c r="S307" s="59" t="s">
        <v>2777</v>
      </c>
      <c r="T307" s="59" t="s">
        <v>2777</v>
      </c>
      <c r="U307" s="59" t="s">
        <v>2777</v>
      </c>
    </row>
    <row r="308" spans="1:21" x14ac:dyDescent="0.25">
      <c r="A308" s="58">
        <v>2307037</v>
      </c>
      <c r="B308" s="58" t="str">
        <f t="shared" si="4"/>
        <v xml:space="preserve"> MS (Met Standards)</v>
      </c>
      <c r="C308" s="58" t="s">
        <v>242</v>
      </c>
      <c r="D308" s="58" t="s">
        <v>920</v>
      </c>
      <c r="E308" s="58" t="s">
        <v>2780</v>
      </c>
      <c r="F308" s="58" t="s">
        <v>2183</v>
      </c>
      <c r="G308" s="58" t="s">
        <v>2781</v>
      </c>
      <c r="H308" s="59" t="s">
        <v>2777</v>
      </c>
      <c r="I308" s="59" t="s">
        <v>2777</v>
      </c>
      <c r="J308" s="59" t="s">
        <v>2777</v>
      </c>
      <c r="K308" s="59" t="s">
        <v>2777</v>
      </c>
      <c r="L308" s="59" t="s">
        <v>2777</v>
      </c>
      <c r="M308" s="59" t="s">
        <v>2777</v>
      </c>
      <c r="N308" s="59" t="s">
        <v>2777</v>
      </c>
      <c r="O308" s="59" t="s">
        <v>2777</v>
      </c>
      <c r="P308" s="59" t="s">
        <v>2777</v>
      </c>
      <c r="Q308" s="59" t="s">
        <v>2777</v>
      </c>
      <c r="R308" s="59" t="s">
        <v>2777</v>
      </c>
      <c r="S308" s="59" t="s">
        <v>2777</v>
      </c>
      <c r="T308" s="59" t="s">
        <v>2777</v>
      </c>
      <c r="U308" s="59" t="s">
        <v>2777</v>
      </c>
    </row>
    <row r="309" spans="1:21" x14ac:dyDescent="0.25">
      <c r="A309" s="58">
        <v>2307701</v>
      </c>
      <c r="B309" s="58" t="str">
        <f t="shared" si="4"/>
        <v xml:space="preserve"> MS (Met Standards)</v>
      </c>
      <c r="C309" s="58" t="s">
        <v>242</v>
      </c>
      <c r="D309" s="58" t="s">
        <v>921</v>
      </c>
      <c r="E309" s="58" t="s">
        <v>2780</v>
      </c>
      <c r="F309" s="58" t="s">
        <v>2183</v>
      </c>
      <c r="G309" s="58" t="s">
        <v>2781</v>
      </c>
      <c r="H309" s="59" t="s">
        <v>2777</v>
      </c>
      <c r="I309" s="59" t="s">
        <v>2777</v>
      </c>
      <c r="J309" s="59" t="s">
        <v>2777</v>
      </c>
      <c r="K309" s="59" t="s">
        <v>2777</v>
      </c>
      <c r="L309" s="59" t="s">
        <v>2777</v>
      </c>
      <c r="M309" s="59" t="s">
        <v>2777</v>
      </c>
      <c r="N309" s="59" t="s">
        <v>2777</v>
      </c>
      <c r="O309" s="59" t="s">
        <v>2777</v>
      </c>
      <c r="P309" s="59" t="s">
        <v>2777</v>
      </c>
      <c r="Q309" s="59" t="s">
        <v>2777</v>
      </c>
      <c r="R309" s="59" t="s">
        <v>2777</v>
      </c>
      <c r="S309" s="59" t="s">
        <v>2777</v>
      </c>
      <c r="T309" s="59" t="s">
        <v>2777</v>
      </c>
      <c r="U309" s="59" t="s">
        <v>2777</v>
      </c>
    </row>
    <row r="310" spans="1:21" x14ac:dyDescent="0.25">
      <c r="A310" s="58">
        <v>2307702</v>
      </c>
      <c r="B310" s="58" t="str">
        <f t="shared" si="4"/>
        <v xml:space="preserve"> MS (Met Standards)</v>
      </c>
      <c r="C310" s="58" t="s">
        <v>242</v>
      </c>
      <c r="D310" s="58" t="s">
        <v>922</v>
      </c>
      <c r="E310" s="58" t="s">
        <v>2780</v>
      </c>
      <c r="F310" s="58" t="s">
        <v>2183</v>
      </c>
      <c r="G310" s="58" t="s">
        <v>2781</v>
      </c>
      <c r="H310" s="59" t="s">
        <v>2777</v>
      </c>
      <c r="I310" s="59" t="s">
        <v>2777</v>
      </c>
      <c r="J310" s="59" t="s">
        <v>2777</v>
      </c>
      <c r="K310" s="59" t="s">
        <v>2777</v>
      </c>
      <c r="L310" s="59" t="s">
        <v>2777</v>
      </c>
      <c r="M310" s="59" t="s">
        <v>2777</v>
      </c>
      <c r="N310" s="59" t="s">
        <v>2777</v>
      </c>
      <c r="O310" s="59" t="s">
        <v>2777</v>
      </c>
      <c r="P310" s="59" t="s">
        <v>2777</v>
      </c>
      <c r="Q310" s="59" t="s">
        <v>2777</v>
      </c>
      <c r="R310" s="59" t="s">
        <v>2777</v>
      </c>
      <c r="S310" s="59" t="s">
        <v>2777</v>
      </c>
      <c r="T310" s="59" t="s">
        <v>2777</v>
      </c>
      <c r="U310" s="59" t="s">
        <v>2777</v>
      </c>
    </row>
    <row r="311" spans="1:21" x14ac:dyDescent="0.25">
      <c r="A311" s="58">
        <v>2402006</v>
      </c>
      <c r="B311" s="58" t="str">
        <f t="shared" si="4"/>
        <v xml:space="preserve"> MS (Met Standards)</v>
      </c>
      <c r="C311" s="58" t="s">
        <v>54</v>
      </c>
      <c r="D311" s="58" t="s">
        <v>369</v>
      </c>
      <c r="E311" s="58" t="s">
        <v>2780</v>
      </c>
      <c r="F311" s="58" t="s">
        <v>2183</v>
      </c>
      <c r="G311" s="58" t="s">
        <v>2781</v>
      </c>
      <c r="H311" s="59" t="s">
        <v>2777</v>
      </c>
      <c r="I311" s="59" t="s">
        <v>2777</v>
      </c>
      <c r="J311" s="59" t="s">
        <v>2777</v>
      </c>
      <c r="K311" s="59" t="s">
        <v>2777</v>
      </c>
      <c r="L311" s="59" t="s">
        <v>2777</v>
      </c>
      <c r="M311" s="59" t="s">
        <v>2777</v>
      </c>
      <c r="N311" s="59" t="s">
        <v>2777</v>
      </c>
      <c r="O311" s="59" t="s">
        <v>2777</v>
      </c>
      <c r="P311" s="59" t="s">
        <v>2142</v>
      </c>
      <c r="Q311" s="59" t="s">
        <v>2777</v>
      </c>
      <c r="R311" s="59" t="s">
        <v>2777</v>
      </c>
      <c r="S311" s="59" t="s">
        <v>2777</v>
      </c>
      <c r="T311" s="59" t="s">
        <v>2777</v>
      </c>
      <c r="U311" s="59" t="s">
        <v>2777</v>
      </c>
    </row>
    <row r="312" spans="1:21" x14ac:dyDescent="0.25">
      <c r="A312" s="58">
        <v>2402007</v>
      </c>
      <c r="B312" s="58" t="str">
        <f t="shared" si="4"/>
        <v xml:space="preserve"> MS (Met Standards)</v>
      </c>
      <c r="C312" s="58" t="s">
        <v>54</v>
      </c>
      <c r="D312" s="58" t="s">
        <v>2206</v>
      </c>
      <c r="E312" s="58" t="s">
        <v>2780</v>
      </c>
      <c r="F312" s="58" t="s">
        <v>2183</v>
      </c>
      <c r="G312" s="58" t="s">
        <v>2781</v>
      </c>
      <c r="H312" s="59" t="s">
        <v>2777</v>
      </c>
      <c r="I312" s="59" t="s">
        <v>2777</v>
      </c>
      <c r="J312" s="59" t="s">
        <v>2777</v>
      </c>
      <c r="K312" s="59" t="s">
        <v>2777</v>
      </c>
      <c r="L312" s="59" t="s">
        <v>2777</v>
      </c>
      <c r="M312" s="59" t="s">
        <v>2777</v>
      </c>
      <c r="N312" s="59" t="s">
        <v>2777</v>
      </c>
      <c r="O312" s="59" t="s">
        <v>2777</v>
      </c>
      <c r="P312" s="59" t="s">
        <v>2777</v>
      </c>
      <c r="Q312" s="59" t="s">
        <v>2777</v>
      </c>
      <c r="R312" s="59" t="s">
        <v>2777</v>
      </c>
      <c r="S312" s="59" t="s">
        <v>2777</v>
      </c>
      <c r="T312" s="59" t="s">
        <v>2777</v>
      </c>
      <c r="U312" s="59" t="s">
        <v>2777</v>
      </c>
    </row>
    <row r="313" spans="1:21" x14ac:dyDescent="0.25">
      <c r="A313" s="58">
        <v>2403011</v>
      </c>
      <c r="B313" s="58" t="str">
        <f t="shared" si="4"/>
        <v xml:space="preserve"> MS (Met Standards)</v>
      </c>
      <c r="C313" s="58" t="s">
        <v>66</v>
      </c>
      <c r="D313" s="58" t="s">
        <v>398</v>
      </c>
      <c r="E313" s="58" t="s">
        <v>2780</v>
      </c>
      <c r="F313" s="58" t="s">
        <v>2183</v>
      </c>
      <c r="G313" s="58" t="s">
        <v>2781</v>
      </c>
      <c r="H313" s="59" t="s">
        <v>2777</v>
      </c>
      <c r="I313" s="59" t="s">
        <v>2777</v>
      </c>
      <c r="J313" s="59" t="s">
        <v>2777</v>
      </c>
      <c r="K313" s="59" t="s">
        <v>2777</v>
      </c>
      <c r="L313" s="59" t="s">
        <v>2777</v>
      </c>
      <c r="M313" s="59" t="s">
        <v>2777</v>
      </c>
      <c r="N313" s="59" t="s">
        <v>2777</v>
      </c>
      <c r="O313" s="59" t="s">
        <v>2777</v>
      </c>
      <c r="P313" s="59" t="s">
        <v>2777</v>
      </c>
      <c r="Q313" s="59" t="s">
        <v>2777</v>
      </c>
      <c r="R313" s="59" t="s">
        <v>2777</v>
      </c>
      <c r="S313" s="59" t="s">
        <v>2777</v>
      </c>
      <c r="T313" s="59" t="s">
        <v>2777</v>
      </c>
      <c r="U313" s="59" t="s">
        <v>2777</v>
      </c>
    </row>
    <row r="314" spans="1:21" x14ac:dyDescent="0.25">
      <c r="A314" s="58">
        <v>2403012</v>
      </c>
      <c r="B314" s="58" t="str">
        <f t="shared" si="4"/>
        <v>SI_M (School Improvement - Met Standards)</v>
      </c>
      <c r="C314" s="58" t="s">
        <v>66</v>
      </c>
      <c r="D314" s="58" t="s">
        <v>2452</v>
      </c>
      <c r="E314" s="58" t="s">
        <v>2782</v>
      </c>
      <c r="F314" s="58" t="s">
        <v>2436</v>
      </c>
      <c r="G314" s="58" t="s">
        <v>2806</v>
      </c>
      <c r="H314" s="59" t="s">
        <v>2777</v>
      </c>
      <c r="I314" s="59" t="s">
        <v>2777</v>
      </c>
      <c r="J314" s="59" t="s">
        <v>2777</v>
      </c>
      <c r="K314" s="59" t="s">
        <v>2777</v>
      </c>
      <c r="L314" s="59" t="s">
        <v>2777</v>
      </c>
      <c r="M314" s="59" t="s">
        <v>2777</v>
      </c>
      <c r="N314" s="59" t="s">
        <v>2777</v>
      </c>
      <c r="O314" s="59" t="s">
        <v>2777</v>
      </c>
      <c r="P314" s="59" t="s">
        <v>2777</v>
      </c>
      <c r="Q314" s="59" t="s">
        <v>2777</v>
      </c>
      <c r="R314" s="59" t="s">
        <v>2777</v>
      </c>
      <c r="S314" s="59" t="s">
        <v>2777</v>
      </c>
      <c r="T314" s="59" t="s">
        <v>2777</v>
      </c>
      <c r="U314" s="59" t="s">
        <v>2777</v>
      </c>
    </row>
    <row r="315" spans="1:21" x14ac:dyDescent="0.25">
      <c r="A315" s="58">
        <v>2404004</v>
      </c>
      <c r="B315" s="58" t="str">
        <f t="shared" si="4"/>
        <v xml:space="preserve"> A (Alert)</v>
      </c>
      <c r="C315" s="58" t="s">
        <v>195</v>
      </c>
      <c r="D315" s="58" t="s">
        <v>748</v>
      </c>
      <c r="E315" s="58" t="s">
        <v>2775</v>
      </c>
      <c r="F315" s="58" t="s">
        <v>2095</v>
      </c>
      <c r="G315" s="58" t="s">
        <v>2776</v>
      </c>
      <c r="H315" s="59" t="s">
        <v>2777</v>
      </c>
      <c r="I315" s="59" t="s">
        <v>2777</v>
      </c>
      <c r="J315" s="59" t="s">
        <v>2777</v>
      </c>
      <c r="K315" s="59" t="s">
        <v>2777</v>
      </c>
      <c r="L315" s="59" t="s">
        <v>2777</v>
      </c>
      <c r="M315" s="59" t="s">
        <v>2777</v>
      </c>
      <c r="N315" s="59" t="s">
        <v>2777</v>
      </c>
      <c r="O315" s="59" t="s">
        <v>2777</v>
      </c>
      <c r="P315" s="59" t="s">
        <v>2142</v>
      </c>
      <c r="Q315" s="59" t="s">
        <v>2777</v>
      </c>
      <c r="R315" s="59" t="s">
        <v>2777</v>
      </c>
      <c r="S315" s="59" t="s">
        <v>2777</v>
      </c>
      <c r="T315" s="59" t="s">
        <v>2777</v>
      </c>
      <c r="U315" s="59" t="s">
        <v>2777</v>
      </c>
    </row>
    <row r="316" spans="1:21" x14ac:dyDescent="0.25">
      <c r="A316" s="58">
        <v>2404005</v>
      </c>
      <c r="B316" s="58" t="str">
        <f t="shared" si="4"/>
        <v xml:space="preserve"> MS (Met Standards)</v>
      </c>
      <c r="C316" s="58" t="s">
        <v>195</v>
      </c>
      <c r="D316" s="58" t="s">
        <v>749</v>
      </c>
      <c r="E316" s="58" t="s">
        <v>2780</v>
      </c>
      <c r="F316" s="58" t="s">
        <v>2183</v>
      </c>
      <c r="G316" s="58" t="s">
        <v>2781</v>
      </c>
      <c r="H316" s="59" t="s">
        <v>2777</v>
      </c>
      <c r="I316" s="59" t="s">
        <v>2777</v>
      </c>
      <c r="J316" s="59" t="s">
        <v>2777</v>
      </c>
      <c r="K316" s="59" t="s">
        <v>2777</v>
      </c>
      <c r="L316" s="59" t="s">
        <v>2777</v>
      </c>
      <c r="M316" s="59" t="s">
        <v>2777</v>
      </c>
      <c r="N316" s="59" t="s">
        <v>2777</v>
      </c>
      <c r="O316" s="59" t="s">
        <v>2777</v>
      </c>
      <c r="P316" s="59" t="s">
        <v>2777</v>
      </c>
      <c r="Q316" s="59" t="s">
        <v>2777</v>
      </c>
      <c r="R316" s="59" t="s">
        <v>2777</v>
      </c>
      <c r="S316" s="59" t="s">
        <v>2777</v>
      </c>
      <c r="T316" s="59" t="s">
        <v>2777</v>
      </c>
      <c r="U316" s="59" t="s">
        <v>2777</v>
      </c>
    </row>
    <row r="317" spans="1:21" x14ac:dyDescent="0.25">
      <c r="A317" s="58">
        <v>2404015</v>
      </c>
      <c r="B317" s="58" t="str">
        <f t="shared" si="4"/>
        <v xml:space="preserve"> MS (Met Standards)</v>
      </c>
      <c r="C317" s="58" t="s">
        <v>195</v>
      </c>
      <c r="D317" s="58" t="s">
        <v>750</v>
      </c>
      <c r="E317" s="58" t="s">
        <v>2780</v>
      </c>
      <c r="F317" s="58" t="s">
        <v>2183</v>
      </c>
      <c r="G317" s="58" t="s">
        <v>2781</v>
      </c>
      <c r="H317" s="59" t="s">
        <v>2777</v>
      </c>
      <c r="I317" s="59" t="s">
        <v>2777</v>
      </c>
      <c r="J317" s="59" t="s">
        <v>2777</v>
      </c>
      <c r="K317" s="59" t="s">
        <v>2777</v>
      </c>
      <c r="L317" s="59" t="s">
        <v>2777</v>
      </c>
      <c r="M317" s="59" t="s">
        <v>2777</v>
      </c>
      <c r="N317" s="59" t="s">
        <v>2777</v>
      </c>
      <c r="O317" s="59" t="s">
        <v>2777</v>
      </c>
      <c r="P317" s="59" t="s">
        <v>2777</v>
      </c>
      <c r="Q317" s="59" t="s">
        <v>2777</v>
      </c>
      <c r="R317" s="59" t="s">
        <v>2777</v>
      </c>
      <c r="S317" s="59" t="s">
        <v>2777</v>
      </c>
      <c r="T317" s="59" t="s">
        <v>2777</v>
      </c>
      <c r="U317" s="59" t="s">
        <v>2777</v>
      </c>
    </row>
    <row r="318" spans="1:21" x14ac:dyDescent="0.25">
      <c r="A318" s="58">
        <v>2404016</v>
      </c>
      <c r="B318" s="58" t="str">
        <f t="shared" si="4"/>
        <v xml:space="preserve"> MS (Met Standards)</v>
      </c>
      <c r="C318" s="58" t="s">
        <v>195</v>
      </c>
      <c r="D318" s="58" t="s">
        <v>2207</v>
      </c>
      <c r="E318" s="58" t="s">
        <v>2780</v>
      </c>
      <c r="F318" s="58" t="s">
        <v>2183</v>
      </c>
      <c r="G318" s="58" t="s">
        <v>2781</v>
      </c>
      <c r="H318" s="59" t="s">
        <v>2777</v>
      </c>
      <c r="I318" s="59" t="s">
        <v>2777</v>
      </c>
      <c r="J318" s="59" t="s">
        <v>2777</v>
      </c>
      <c r="K318" s="59" t="s">
        <v>2777</v>
      </c>
      <c r="L318" s="59" t="s">
        <v>2777</v>
      </c>
      <c r="M318" s="59" t="s">
        <v>2777</v>
      </c>
      <c r="N318" s="59" t="s">
        <v>2777</v>
      </c>
      <c r="O318" s="59" t="s">
        <v>2777</v>
      </c>
      <c r="P318" s="59" t="s">
        <v>2777</v>
      </c>
      <c r="Q318" s="59" t="s">
        <v>2777</v>
      </c>
      <c r="R318" s="59" t="s">
        <v>2777</v>
      </c>
      <c r="S318" s="59" t="s">
        <v>2777</v>
      </c>
      <c r="T318" s="59" t="s">
        <v>2777</v>
      </c>
      <c r="U318" s="59" t="s">
        <v>2777</v>
      </c>
    </row>
    <row r="319" spans="1:21" x14ac:dyDescent="0.25">
      <c r="A319" s="58">
        <v>2404017</v>
      </c>
      <c r="B319" s="58" t="str">
        <f t="shared" si="4"/>
        <v>SI_M (School Improvement - Met Standards)</v>
      </c>
      <c r="C319" s="58" t="s">
        <v>195</v>
      </c>
      <c r="D319" s="58" t="s">
        <v>2453</v>
      </c>
      <c r="E319" s="58" t="s">
        <v>2782</v>
      </c>
      <c r="F319" s="58" t="s">
        <v>2436</v>
      </c>
      <c r="G319" s="58" t="s">
        <v>2783</v>
      </c>
      <c r="H319" s="59" t="s">
        <v>2777</v>
      </c>
      <c r="I319" s="59" t="s">
        <v>2777</v>
      </c>
      <c r="J319" s="59" t="s">
        <v>2777</v>
      </c>
      <c r="K319" s="59" t="s">
        <v>2777</v>
      </c>
      <c r="L319" s="59" t="s">
        <v>2777</v>
      </c>
      <c r="M319" s="59" t="s">
        <v>2777</v>
      </c>
      <c r="N319" s="59" t="s">
        <v>2777</v>
      </c>
      <c r="O319" s="59" t="s">
        <v>2777</v>
      </c>
      <c r="P319" s="59" t="s">
        <v>2777</v>
      </c>
      <c r="Q319" s="59" t="s">
        <v>2777</v>
      </c>
      <c r="R319" s="59" t="s">
        <v>2777</v>
      </c>
      <c r="S319" s="59" t="s">
        <v>2777</v>
      </c>
      <c r="T319" s="59" t="s">
        <v>2777</v>
      </c>
      <c r="U319" s="59" t="s">
        <v>2777</v>
      </c>
    </row>
    <row r="320" spans="1:21" x14ac:dyDescent="0.25">
      <c r="A320" s="58">
        <v>2501001</v>
      </c>
      <c r="B320" s="58" t="str">
        <f t="shared" si="4"/>
        <v xml:space="preserve"> MS (Met Standards)</v>
      </c>
      <c r="C320" s="58" t="s">
        <v>160</v>
      </c>
      <c r="D320" s="58" t="s">
        <v>663</v>
      </c>
      <c r="E320" s="58" t="s">
        <v>2780</v>
      </c>
      <c r="F320" s="58" t="s">
        <v>2183</v>
      </c>
      <c r="G320" s="58" t="s">
        <v>2781</v>
      </c>
      <c r="H320" s="59" t="s">
        <v>2777</v>
      </c>
      <c r="I320" s="59" t="s">
        <v>2777</v>
      </c>
      <c r="J320" s="59" t="s">
        <v>2777</v>
      </c>
      <c r="K320" s="59" t="s">
        <v>2777</v>
      </c>
      <c r="L320" s="59" t="s">
        <v>2777</v>
      </c>
      <c r="M320" s="59" t="s">
        <v>2777</v>
      </c>
      <c r="N320" s="59" t="s">
        <v>2777</v>
      </c>
      <c r="O320" s="59" t="s">
        <v>2777</v>
      </c>
      <c r="P320" s="59" t="s">
        <v>2777</v>
      </c>
      <c r="Q320" s="59" t="s">
        <v>2777</v>
      </c>
      <c r="R320" s="59" t="s">
        <v>2777</v>
      </c>
      <c r="S320" s="59" t="s">
        <v>2777</v>
      </c>
      <c r="T320" s="59" t="s">
        <v>2777</v>
      </c>
      <c r="U320" s="59" t="s">
        <v>2777</v>
      </c>
    </row>
    <row r="321" spans="1:21" x14ac:dyDescent="0.25">
      <c r="A321" s="58">
        <v>2501002</v>
      </c>
      <c r="B321" s="58" t="str">
        <f t="shared" si="4"/>
        <v xml:space="preserve"> A (Alert)</v>
      </c>
      <c r="C321" s="58" t="s">
        <v>160</v>
      </c>
      <c r="D321" s="58" t="s">
        <v>2120</v>
      </c>
      <c r="E321" s="58" t="s">
        <v>2775</v>
      </c>
      <c r="F321" s="58" t="s">
        <v>2095</v>
      </c>
      <c r="G321" s="58" t="s">
        <v>2776</v>
      </c>
      <c r="H321" s="59" t="s">
        <v>2142</v>
      </c>
      <c r="I321" s="59" t="s">
        <v>2777</v>
      </c>
      <c r="J321" s="59" t="s">
        <v>2777</v>
      </c>
      <c r="K321" s="59" t="s">
        <v>2777</v>
      </c>
      <c r="L321" s="59" t="s">
        <v>2777</v>
      </c>
      <c r="M321" s="59" t="s">
        <v>2777</v>
      </c>
      <c r="N321" s="59" t="s">
        <v>2142</v>
      </c>
      <c r="O321" s="59" t="s">
        <v>2777</v>
      </c>
      <c r="P321" s="59" t="s">
        <v>2142</v>
      </c>
      <c r="Q321" s="59" t="s">
        <v>2777</v>
      </c>
      <c r="R321" s="59" t="s">
        <v>2777</v>
      </c>
      <c r="S321" s="59" t="s">
        <v>2777</v>
      </c>
      <c r="T321" s="59" t="s">
        <v>2777</v>
      </c>
      <c r="U321" s="59" t="s">
        <v>2777</v>
      </c>
    </row>
    <row r="322" spans="1:21" x14ac:dyDescent="0.25">
      <c r="A322" s="58">
        <v>2502005</v>
      </c>
      <c r="B322" s="58" t="str">
        <f t="shared" ref="B322:B385" si="5">CONCATENATE(E322," ",F322)</f>
        <v xml:space="preserve"> MS (Met Standards)</v>
      </c>
      <c r="C322" s="58" t="s">
        <v>218</v>
      </c>
      <c r="D322" s="58" t="s">
        <v>333</v>
      </c>
      <c r="E322" s="58" t="s">
        <v>2780</v>
      </c>
      <c r="F322" s="58" t="s">
        <v>2183</v>
      </c>
      <c r="G322" s="58" t="s">
        <v>2781</v>
      </c>
      <c r="H322" s="59" t="s">
        <v>2777</v>
      </c>
      <c r="I322" s="59" t="s">
        <v>2777</v>
      </c>
      <c r="J322" s="59" t="s">
        <v>2777</v>
      </c>
      <c r="K322" s="59" t="s">
        <v>2777</v>
      </c>
      <c r="L322" s="59" t="s">
        <v>2777</v>
      </c>
      <c r="M322" s="59" t="s">
        <v>2777</v>
      </c>
      <c r="N322" s="59" t="s">
        <v>2777</v>
      </c>
      <c r="O322" s="59" t="s">
        <v>2777</v>
      </c>
      <c r="P322" s="59" t="s">
        <v>2777</v>
      </c>
      <c r="Q322" s="59" t="s">
        <v>2777</v>
      </c>
      <c r="R322" s="59" t="s">
        <v>2777</v>
      </c>
      <c r="S322" s="59" t="s">
        <v>2777</v>
      </c>
      <c r="T322" s="59" t="s">
        <v>2777</v>
      </c>
      <c r="U322" s="59" t="s">
        <v>2777</v>
      </c>
    </row>
    <row r="323" spans="1:21" x14ac:dyDescent="0.25">
      <c r="A323" s="58">
        <v>2502006</v>
      </c>
      <c r="B323" s="58" t="str">
        <f t="shared" si="5"/>
        <v xml:space="preserve"> MS (Met Standards)</v>
      </c>
      <c r="C323" s="58" t="s">
        <v>218</v>
      </c>
      <c r="D323" s="58" t="s">
        <v>2208</v>
      </c>
      <c r="E323" s="58" t="s">
        <v>2780</v>
      </c>
      <c r="F323" s="58" t="s">
        <v>2183</v>
      </c>
      <c r="G323" s="58" t="s">
        <v>2781</v>
      </c>
      <c r="H323" s="59" t="s">
        <v>2142</v>
      </c>
      <c r="I323" s="59" t="s">
        <v>2777</v>
      </c>
      <c r="J323" s="59" t="s">
        <v>2777</v>
      </c>
      <c r="K323" s="59" t="s">
        <v>2777</v>
      </c>
      <c r="L323" s="59" t="s">
        <v>2777</v>
      </c>
      <c r="M323" s="59" t="s">
        <v>2777</v>
      </c>
      <c r="N323" s="59" t="s">
        <v>2777</v>
      </c>
      <c r="O323" s="59" t="s">
        <v>2777</v>
      </c>
      <c r="P323" s="59" t="s">
        <v>2142</v>
      </c>
      <c r="Q323" s="59" t="s">
        <v>2777</v>
      </c>
      <c r="R323" s="59" t="s">
        <v>2777</v>
      </c>
      <c r="S323" s="59" t="s">
        <v>2777</v>
      </c>
      <c r="T323" s="59" t="s">
        <v>2777</v>
      </c>
      <c r="U323" s="59" t="s">
        <v>2777</v>
      </c>
    </row>
    <row r="324" spans="1:21" x14ac:dyDescent="0.25">
      <c r="A324" s="58">
        <v>2503009</v>
      </c>
      <c r="B324" s="58" t="str">
        <f t="shared" si="5"/>
        <v xml:space="preserve"> MS (Met Standards)</v>
      </c>
      <c r="C324" s="58" t="s">
        <v>243</v>
      </c>
      <c r="D324" s="58" t="s">
        <v>923</v>
      </c>
      <c r="E324" s="58" t="s">
        <v>2780</v>
      </c>
      <c r="F324" s="58" t="s">
        <v>2183</v>
      </c>
      <c r="G324" s="58" t="s">
        <v>2781</v>
      </c>
      <c r="H324" s="59" t="s">
        <v>2777</v>
      </c>
      <c r="I324" s="59" t="s">
        <v>2777</v>
      </c>
      <c r="J324" s="59" t="s">
        <v>2777</v>
      </c>
      <c r="K324" s="59" t="s">
        <v>2777</v>
      </c>
      <c r="L324" s="59" t="s">
        <v>2777</v>
      </c>
      <c r="M324" s="59" t="s">
        <v>2777</v>
      </c>
      <c r="N324" s="59" t="s">
        <v>2777</v>
      </c>
      <c r="O324" s="59" t="s">
        <v>2777</v>
      </c>
      <c r="P324" s="59" t="s">
        <v>2777</v>
      </c>
      <c r="Q324" s="59" t="s">
        <v>2777</v>
      </c>
      <c r="R324" s="59" t="s">
        <v>2777</v>
      </c>
      <c r="S324" s="59" t="s">
        <v>2777</v>
      </c>
      <c r="T324" s="59" t="s">
        <v>2777</v>
      </c>
      <c r="U324" s="59" t="s">
        <v>2777</v>
      </c>
    </row>
    <row r="325" spans="1:21" x14ac:dyDescent="0.25">
      <c r="A325" s="58">
        <v>2503010</v>
      </c>
      <c r="B325" s="58" t="str">
        <f t="shared" si="5"/>
        <v xml:space="preserve"> A (Alert)</v>
      </c>
      <c r="C325" s="58" t="s">
        <v>243</v>
      </c>
      <c r="D325" s="58" t="s">
        <v>2121</v>
      </c>
      <c r="E325" s="58" t="s">
        <v>2775</v>
      </c>
      <c r="F325" s="58" t="s">
        <v>2095</v>
      </c>
      <c r="G325" s="58" t="s">
        <v>2776</v>
      </c>
      <c r="H325" s="59" t="s">
        <v>2777</v>
      </c>
      <c r="I325" s="59" t="s">
        <v>2777</v>
      </c>
      <c r="J325" s="59" t="s">
        <v>2777</v>
      </c>
      <c r="K325" s="59" t="s">
        <v>2777</v>
      </c>
      <c r="L325" s="59" t="s">
        <v>2777</v>
      </c>
      <c r="M325" s="59" t="s">
        <v>2777</v>
      </c>
      <c r="N325" s="59" t="s">
        <v>2777</v>
      </c>
      <c r="O325" s="59" t="s">
        <v>2777</v>
      </c>
      <c r="P325" s="59" t="s">
        <v>2142</v>
      </c>
      <c r="Q325" s="59" t="s">
        <v>2777</v>
      </c>
      <c r="R325" s="59" t="s">
        <v>2777</v>
      </c>
      <c r="S325" s="59" t="s">
        <v>2777</v>
      </c>
      <c r="T325" s="59" t="s">
        <v>2777</v>
      </c>
      <c r="U325" s="59" t="s">
        <v>2777</v>
      </c>
    </row>
    <row r="326" spans="1:21" x14ac:dyDescent="0.25">
      <c r="A326" s="58">
        <v>2601001</v>
      </c>
      <c r="B326" s="58" t="str">
        <f t="shared" si="5"/>
        <v xml:space="preserve"> MS (Met Standards)</v>
      </c>
      <c r="C326" s="58" t="s">
        <v>69</v>
      </c>
      <c r="D326" s="58" t="s">
        <v>403</v>
      </c>
      <c r="E326" s="58" t="s">
        <v>2780</v>
      </c>
      <c r="F326" s="58" t="s">
        <v>2183</v>
      </c>
      <c r="G326" s="58" t="s">
        <v>2781</v>
      </c>
      <c r="H326" s="59" t="s">
        <v>2777</v>
      </c>
      <c r="I326" s="59" t="s">
        <v>2777</v>
      </c>
      <c r="J326" s="59" t="s">
        <v>2777</v>
      </c>
      <c r="K326" s="59" t="s">
        <v>2777</v>
      </c>
      <c r="L326" s="59" t="s">
        <v>2777</v>
      </c>
      <c r="M326" s="59" t="s">
        <v>2777</v>
      </c>
      <c r="N326" s="59" t="s">
        <v>2777</v>
      </c>
      <c r="O326" s="59" t="s">
        <v>2777</v>
      </c>
      <c r="P326" s="59" t="s">
        <v>2777</v>
      </c>
      <c r="Q326" s="59" t="s">
        <v>2777</v>
      </c>
      <c r="R326" s="59" t="s">
        <v>2777</v>
      </c>
      <c r="S326" s="59" t="s">
        <v>2777</v>
      </c>
      <c r="T326" s="59" t="s">
        <v>2777</v>
      </c>
      <c r="U326" s="59" t="s">
        <v>2777</v>
      </c>
    </row>
    <row r="327" spans="1:21" x14ac:dyDescent="0.25">
      <c r="A327" s="58">
        <v>2601002</v>
      </c>
      <c r="B327" s="58" t="str">
        <f t="shared" si="5"/>
        <v>SI_M (School Improvement - Met Standards)</v>
      </c>
      <c r="C327" s="58" t="s">
        <v>69</v>
      </c>
      <c r="D327" s="58" t="s">
        <v>2454</v>
      </c>
      <c r="E327" s="58" t="s">
        <v>2782</v>
      </c>
      <c r="F327" s="58" t="s">
        <v>2436</v>
      </c>
      <c r="G327" s="58" t="s">
        <v>2810</v>
      </c>
      <c r="H327" s="59" t="s">
        <v>2777</v>
      </c>
      <c r="I327" s="59" t="s">
        <v>2142</v>
      </c>
      <c r="J327" s="59" t="s">
        <v>2777</v>
      </c>
      <c r="K327" s="59" t="s">
        <v>2777</v>
      </c>
      <c r="L327" s="59" t="s">
        <v>2777</v>
      </c>
      <c r="M327" s="59" t="s">
        <v>2777</v>
      </c>
      <c r="N327" s="59" t="s">
        <v>2777</v>
      </c>
      <c r="O327" s="59" t="s">
        <v>2142</v>
      </c>
      <c r="P327" s="59" t="s">
        <v>2777</v>
      </c>
      <c r="Q327" s="59" t="s">
        <v>2142</v>
      </c>
      <c r="R327" s="59" t="s">
        <v>2777</v>
      </c>
      <c r="S327" s="59" t="s">
        <v>2777</v>
      </c>
      <c r="T327" s="59" t="s">
        <v>2777</v>
      </c>
      <c r="U327" s="59" t="s">
        <v>2777</v>
      </c>
    </row>
    <row r="328" spans="1:21" x14ac:dyDescent="0.25">
      <c r="A328" s="58">
        <v>2602005</v>
      </c>
      <c r="B328" s="58" t="str">
        <f t="shared" si="5"/>
        <v xml:space="preserve"> MS (Met Standards)</v>
      </c>
      <c r="C328" s="58" t="s">
        <v>101</v>
      </c>
      <c r="D328" s="58" t="s">
        <v>498</v>
      </c>
      <c r="E328" s="58" t="s">
        <v>2780</v>
      </c>
      <c r="F328" s="58" t="s">
        <v>2183</v>
      </c>
      <c r="G328" s="58" t="s">
        <v>2781</v>
      </c>
      <c r="H328" s="59" t="s">
        <v>2777</v>
      </c>
      <c r="I328" s="59" t="s">
        <v>2777</v>
      </c>
      <c r="J328" s="59" t="s">
        <v>2777</v>
      </c>
      <c r="K328" s="59" t="s">
        <v>2777</v>
      </c>
      <c r="L328" s="59" t="s">
        <v>2777</v>
      </c>
      <c r="M328" s="59" t="s">
        <v>2777</v>
      </c>
      <c r="N328" s="59" t="s">
        <v>2777</v>
      </c>
      <c r="O328" s="59" t="s">
        <v>2777</v>
      </c>
      <c r="P328" s="59" t="s">
        <v>2777</v>
      </c>
      <c r="Q328" s="59" t="s">
        <v>2777</v>
      </c>
      <c r="R328" s="59" t="s">
        <v>2777</v>
      </c>
      <c r="S328" s="59" t="s">
        <v>2777</v>
      </c>
      <c r="T328" s="59" t="s">
        <v>2777</v>
      </c>
      <c r="U328" s="59" t="s">
        <v>2777</v>
      </c>
    </row>
    <row r="329" spans="1:21" x14ac:dyDescent="0.25">
      <c r="A329" s="58">
        <v>2602006</v>
      </c>
      <c r="B329" s="58" t="str">
        <f t="shared" si="5"/>
        <v>SI_M (School Improvement - Met Standards)</v>
      </c>
      <c r="C329" s="58" t="s">
        <v>101</v>
      </c>
      <c r="D329" s="58" t="s">
        <v>2455</v>
      </c>
      <c r="E329" s="58" t="s">
        <v>2782</v>
      </c>
      <c r="F329" s="58" t="s">
        <v>2436</v>
      </c>
      <c r="G329" s="58" t="s">
        <v>2792</v>
      </c>
      <c r="H329" s="59" t="s">
        <v>2777</v>
      </c>
      <c r="I329" s="59" t="s">
        <v>2777</v>
      </c>
      <c r="J329" s="59" t="s">
        <v>2777</v>
      </c>
      <c r="K329" s="59" t="s">
        <v>2777</v>
      </c>
      <c r="L329" s="59" t="s">
        <v>2777</v>
      </c>
      <c r="M329" s="59" t="s">
        <v>2777</v>
      </c>
      <c r="N329" s="59" t="s">
        <v>2777</v>
      </c>
      <c r="O329" s="59" t="s">
        <v>2777</v>
      </c>
      <c r="P329" s="59" t="s">
        <v>2777</v>
      </c>
      <c r="Q329" s="59" t="s">
        <v>2777</v>
      </c>
      <c r="R329" s="59" t="s">
        <v>2777</v>
      </c>
      <c r="S329" s="59" t="s">
        <v>2777</v>
      </c>
      <c r="T329" s="59" t="s">
        <v>2777</v>
      </c>
      <c r="U329" s="59" t="s">
        <v>2777</v>
      </c>
    </row>
    <row r="330" spans="1:21" x14ac:dyDescent="0.25">
      <c r="A330" s="58">
        <v>2602007</v>
      </c>
      <c r="B330" s="58" t="str">
        <f t="shared" si="5"/>
        <v xml:space="preserve"> A (Alert)</v>
      </c>
      <c r="C330" s="58" t="s">
        <v>101</v>
      </c>
      <c r="D330" s="58" t="s">
        <v>499</v>
      </c>
      <c r="E330" s="58" t="s">
        <v>2775</v>
      </c>
      <c r="F330" s="58" t="s">
        <v>2095</v>
      </c>
      <c r="G330" s="58" t="s">
        <v>2776</v>
      </c>
      <c r="H330" s="59" t="s">
        <v>2777</v>
      </c>
      <c r="I330" s="59" t="s">
        <v>2777</v>
      </c>
      <c r="J330" s="59" t="s">
        <v>2777</v>
      </c>
      <c r="K330" s="59" t="s">
        <v>2777</v>
      </c>
      <c r="L330" s="59" t="s">
        <v>2777</v>
      </c>
      <c r="M330" s="59" t="s">
        <v>2777</v>
      </c>
      <c r="N330" s="59" t="s">
        <v>2142</v>
      </c>
      <c r="O330" s="59" t="s">
        <v>2777</v>
      </c>
      <c r="P330" s="59" t="s">
        <v>2142</v>
      </c>
      <c r="Q330" s="59" t="s">
        <v>2777</v>
      </c>
      <c r="R330" s="59" t="s">
        <v>2777</v>
      </c>
      <c r="S330" s="59" t="s">
        <v>2777</v>
      </c>
      <c r="T330" s="59" t="s">
        <v>2142</v>
      </c>
      <c r="U330" s="59" t="s">
        <v>2142</v>
      </c>
    </row>
    <row r="331" spans="1:21" x14ac:dyDescent="0.25">
      <c r="A331" s="58">
        <v>2603011</v>
      </c>
      <c r="B331" s="58" t="str">
        <f t="shared" si="5"/>
        <v xml:space="preserve"> MS (Met Standards)</v>
      </c>
      <c r="C331" s="58" t="s">
        <v>129</v>
      </c>
      <c r="D331" s="58" t="s">
        <v>561</v>
      </c>
      <c r="E331" s="58" t="s">
        <v>2780</v>
      </c>
      <c r="F331" s="58" t="s">
        <v>2183</v>
      </c>
      <c r="G331" s="58" t="s">
        <v>2781</v>
      </c>
      <c r="H331" s="59" t="s">
        <v>2777</v>
      </c>
      <c r="I331" s="59" t="s">
        <v>2777</v>
      </c>
      <c r="J331" s="59" t="s">
        <v>2777</v>
      </c>
      <c r="K331" s="59" t="s">
        <v>2777</v>
      </c>
      <c r="L331" s="59" t="s">
        <v>2777</v>
      </c>
      <c r="M331" s="59" t="s">
        <v>2777</v>
      </c>
      <c r="N331" s="59" t="s">
        <v>2777</v>
      </c>
      <c r="O331" s="59" t="s">
        <v>2777</v>
      </c>
      <c r="P331" s="59" t="s">
        <v>2777</v>
      </c>
      <c r="Q331" s="59" t="s">
        <v>2777</v>
      </c>
      <c r="R331" s="59" t="s">
        <v>2777</v>
      </c>
      <c r="S331" s="59" t="s">
        <v>2777</v>
      </c>
      <c r="T331" s="59" t="s">
        <v>2777</v>
      </c>
      <c r="U331" s="59" t="s">
        <v>2777</v>
      </c>
    </row>
    <row r="332" spans="1:21" x14ac:dyDescent="0.25">
      <c r="A332" s="58">
        <v>2603013</v>
      </c>
      <c r="B332" s="58" t="str">
        <f t="shared" si="5"/>
        <v>SI_5 (School Improvement Year 5)</v>
      </c>
      <c r="C332" s="58" t="s">
        <v>129</v>
      </c>
      <c r="D332" s="58" t="s">
        <v>2387</v>
      </c>
      <c r="E332" s="58" t="s">
        <v>2786</v>
      </c>
      <c r="F332" s="58" t="s">
        <v>2385</v>
      </c>
      <c r="G332" s="58" t="s">
        <v>2787</v>
      </c>
      <c r="H332" s="59" t="s">
        <v>2142</v>
      </c>
      <c r="I332" s="59" t="s">
        <v>2142</v>
      </c>
      <c r="J332" s="59" t="s">
        <v>2142</v>
      </c>
      <c r="K332" s="59" t="s">
        <v>2142</v>
      </c>
      <c r="L332" s="59" t="s">
        <v>2777</v>
      </c>
      <c r="M332" s="59" t="s">
        <v>2777</v>
      </c>
      <c r="N332" s="59" t="s">
        <v>2142</v>
      </c>
      <c r="O332" s="59" t="s">
        <v>2142</v>
      </c>
      <c r="P332" s="59" t="s">
        <v>2142</v>
      </c>
      <c r="Q332" s="59" t="s">
        <v>2142</v>
      </c>
      <c r="R332" s="59" t="s">
        <v>2777</v>
      </c>
      <c r="S332" s="59" t="s">
        <v>2777</v>
      </c>
      <c r="T332" s="59" t="s">
        <v>2777</v>
      </c>
      <c r="U332" s="59" t="s">
        <v>2777</v>
      </c>
    </row>
    <row r="333" spans="1:21" x14ac:dyDescent="0.25">
      <c r="A333" s="58">
        <v>2603015</v>
      </c>
      <c r="B333" s="58" t="str">
        <f t="shared" si="5"/>
        <v>SI_M (School Improvement - Met Standards)</v>
      </c>
      <c r="C333" s="58" t="s">
        <v>129</v>
      </c>
      <c r="D333" s="58" t="s">
        <v>562</v>
      </c>
      <c r="E333" s="58" t="s">
        <v>2782</v>
      </c>
      <c r="F333" s="58" t="s">
        <v>2436</v>
      </c>
      <c r="G333" s="58" t="s">
        <v>2809</v>
      </c>
      <c r="H333" s="59" t="s">
        <v>2777</v>
      </c>
      <c r="I333" s="59" t="s">
        <v>2142</v>
      </c>
      <c r="J333" s="59" t="s">
        <v>2777</v>
      </c>
      <c r="K333" s="59" t="s">
        <v>2142</v>
      </c>
      <c r="L333" s="59" t="s">
        <v>2777</v>
      </c>
      <c r="M333" s="59" t="s">
        <v>2777</v>
      </c>
      <c r="N333" s="59" t="s">
        <v>2777</v>
      </c>
      <c r="O333" s="59" t="s">
        <v>2142</v>
      </c>
      <c r="P333" s="59" t="s">
        <v>2777</v>
      </c>
      <c r="Q333" s="59" t="s">
        <v>2142</v>
      </c>
      <c r="R333" s="59" t="s">
        <v>2777</v>
      </c>
      <c r="S333" s="59" t="s">
        <v>2777</v>
      </c>
      <c r="T333" s="59" t="s">
        <v>2777</v>
      </c>
      <c r="U333" s="59" t="s">
        <v>2777</v>
      </c>
    </row>
    <row r="334" spans="1:21" x14ac:dyDescent="0.25">
      <c r="A334" s="58">
        <v>2603016</v>
      </c>
      <c r="B334" s="58" t="str">
        <f t="shared" si="5"/>
        <v xml:space="preserve"> MS (Met Standards)</v>
      </c>
      <c r="C334" s="58" t="s">
        <v>129</v>
      </c>
      <c r="D334" s="58" t="s">
        <v>563</v>
      </c>
      <c r="E334" s="58" t="s">
        <v>2780</v>
      </c>
      <c r="F334" s="58" t="s">
        <v>2183</v>
      </c>
      <c r="G334" s="58" t="s">
        <v>2781</v>
      </c>
      <c r="H334" s="59" t="s">
        <v>2777</v>
      </c>
      <c r="I334" s="59" t="s">
        <v>2777</v>
      </c>
      <c r="J334" s="59" t="s">
        <v>2777</v>
      </c>
      <c r="K334" s="59" t="s">
        <v>2777</v>
      </c>
      <c r="L334" s="59" t="s">
        <v>2777</v>
      </c>
      <c r="M334" s="59" t="s">
        <v>2777</v>
      </c>
      <c r="N334" s="59" t="s">
        <v>2777</v>
      </c>
      <c r="O334" s="59" t="s">
        <v>2777</v>
      </c>
      <c r="P334" s="59" t="s">
        <v>2777</v>
      </c>
      <c r="Q334" s="59" t="s">
        <v>2777</v>
      </c>
      <c r="R334" s="59" t="s">
        <v>2777</v>
      </c>
      <c r="S334" s="59" t="s">
        <v>2777</v>
      </c>
      <c r="T334" s="59" t="s">
        <v>2777</v>
      </c>
      <c r="U334" s="59" t="s">
        <v>2777</v>
      </c>
    </row>
    <row r="335" spans="1:21" x14ac:dyDescent="0.25">
      <c r="A335" s="58">
        <v>2603020</v>
      </c>
      <c r="B335" s="58" t="str">
        <f t="shared" si="5"/>
        <v>SI_7 (School Improvement Year 7)</v>
      </c>
      <c r="C335" s="58" t="s">
        <v>129</v>
      </c>
      <c r="D335" s="58" t="s">
        <v>564</v>
      </c>
      <c r="E335" s="58" t="s">
        <v>2790</v>
      </c>
      <c r="F335" s="58" t="s">
        <v>2405</v>
      </c>
      <c r="G335" s="58" t="s">
        <v>2791</v>
      </c>
      <c r="H335" s="59" t="s">
        <v>2777</v>
      </c>
      <c r="I335" s="59" t="s">
        <v>2142</v>
      </c>
      <c r="J335" s="59" t="s">
        <v>2777</v>
      </c>
      <c r="K335" s="59" t="s">
        <v>2142</v>
      </c>
      <c r="L335" s="59" t="s">
        <v>2777</v>
      </c>
      <c r="M335" s="59" t="s">
        <v>2777</v>
      </c>
      <c r="N335" s="59" t="s">
        <v>2777</v>
      </c>
      <c r="O335" s="59" t="s">
        <v>2777</v>
      </c>
      <c r="P335" s="59" t="s">
        <v>2777</v>
      </c>
      <c r="Q335" s="59" t="s">
        <v>2142</v>
      </c>
      <c r="R335" s="59" t="s">
        <v>2777</v>
      </c>
      <c r="S335" s="59" t="s">
        <v>2777</v>
      </c>
      <c r="T335" s="59" t="s">
        <v>2142</v>
      </c>
      <c r="U335" s="59" t="s">
        <v>2142</v>
      </c>
    </row>
    <row r="336" spans="1:21" x14ac:dyDescent="0.25">
      <c r="A336" s="58">
        <v>2603021</v>
      </c>
      <c r="B336" s="58" t="str">
        <f t="shared" si="5"/>
        <v>SI_6 (School Improvement Year 6)</v>
      </c>
      <c r="C336" s="58" t="s">
        <v>129</v>
      </c>
      <c r="D336" s="58" t="s">
        <v>2396</v>
      </c>
      <c r="E336" s="58" t="s">
        <v>2778</v>
      </c>
      <c r="F336" s="58" t="s">
        <v>2392</v>
      </c>
      <c r="G336" s="58" t="s">
        <v>2779</v>
      </c>
      <c r="H336" s="59" t="s">
        <v>2142</v>
      </c>
      <c r="I336" s="59" t="s">
        <v>2142</v>
      </c>
      <c r="J336" s="59" t="s">
        <v>2142</v>
      </c>
      <c r="K336" s="59" t="s">
        <v>2777</v>
      </c>
      <c r="L336" s="59" t="s">
        <v>2777</v>
      </c>
      <c r="M336" s="59" t="s">
        <v>2777</v>
      </c>
      <c r="N336" s="59" t="s">
        <v>2777</v>
      </c>
      <c r="O336" s="59" t="s">
        <v>2777</v>
      </c>
      <c r="P336" s="59" t="s">
        <v>2142</v>
      </c>
      <c r="Q336" s="59" t="s">
        <v>2142</v>
      </c>
      <c r="R336" s="59" t="s">
        <v>2777</v>
      </c>
      <c r="S336" s="59" t="s">
        <v>2777</v>
      </c>
      <c r="T336" s="59" t="s">
        <v>2777</v>
      </c>
      <c r="U336" s="59" t="s">
        <v>2777</v>
      </c>
    </row>
    <row r="337" spans="1:21" x14ac:dyDescent="0.25">
      <c r="A337" s="58">
        <v>2603023</v>
      </c>
      <c r="B337" s="58" t="str">
        <f t="shared" si="5"/>
        <v>SI_M (School Improvement - Met Standards)</v>
      </c>
      <c r="C337" s="58" t="s">
        <v>129</v>
      </c>
      <c r="D337" s="58" t="s">
        <v>565</v>
      </c>
      <c r="E337" s="58" t="s">
        <v>2782</v>
      </c>
      <c r="F337" s="58" t="s">
        <v>2436</v>
      </c>
      <c r="G337" s="58" t="s">
        <v>2810</v>
      </c>
      <c r="H337" s="59" t="s">
        <v>2777</v>
      </c>
      <c r="I337" s="59" t="s">
        <v>2142</v>
      </c>
      <c r="J337" s="59" t="s">
        <v>2777</v>
      </c>
      <c r="K337" s="59" t="s">
        <v>2777</v>
      </c>
      <c r="L337" s="59" t="s">
        <v>2777</v>
      </c>
      <c r="M337" s="59" t="s">
        <v>2777</v>
      </c>
      <c r="N337" s="59" t="s">
        <v>2777</v>
      </c>
      <c r="O337" s="59" t="s">
        <v>2777</v>
      </c>
      <c r="P337" s="59" t="s">
        <v>2777</v>
      </c>
      <c r="Q337" s="59" t="s">
        <v>2142</v>
      </c>
      <c r="R337" s="59" t="s">
        <v>2777</v>
      </c>
      <c r="S337" s="59" t="s">
        <v>2777</v>
      </c>
      <c r="T337" s="59" t="s">
        <v>2777</v>
      </c>
      <c r="U337" s="59" t="s">
        <v>2777</v>
      </c>
    </row>
    <row r="338" spans="1:21" x14ac:dyDescent="0.25">
      <c r="A338" s="58">
        <v>2603024</v>
      </c>
      <c r="B338" s="58" t="str">
        <f t="shared" si="5"/>
        <v>SI_1 (School Improvement Year 1)</v>
      </c>
      <c r="C338" s="58" t="s">
        <v>129</v>
      </c>
      <c r="D338" s="58" t="s">
        <v>2270</v>
      </c>
      <c r="E338" s="58" t="s">
        <v>2793</v>
      </c>
      <c r="F338" s="58" t="s">
        <v>2260</v>
      </c>
      <c r="G338" s="58" t="s">
        <v>2795</v>
      </c>
      <c r="H338" s="59" t="s">
        <v>2142</v>
      </c>
      <c r="I338" s="59" t="s">
        <v>2777</v>
      </c>
      <c r="J338" s="59" t="s">
        <v>2777</v>
      </c>
      <c r="K338" s="59" t="s">
        <v>2777</v>
      </c>
      <c r="L338" s="59" t="s">
        <v>2777</v>
      </c>
      <c r="M338" s="59" t="s">
        <v>2777</v>
      </c>
      <c r="N338" s="59" t="s">
        <v>2777</v>
      </c>
      <c r="O338" s="59" t="s">
        <v>2777</v>
      </c>
      <c r="P338" s="59" t="s">
        <v>2142</v>
      </c>
      <c r="Q338" s="59" t="s">
        <v>2777</v>
      </c>
      <c r="R338" s="59" t="s">
        <v>2777</v>
      </c>
      <c r="S338" s="59" t="s">
        <v>2777</v>
      </c>
      <c r="T338" s="59" t="s">
        <v>2142</v>
      </c>
      <c r="U338" s="59" t="s">
        <v>2777</v>
      </c>
    </row>
    <row r="339" spans="1:21" x14ac:dyDescent="0.25">
      <c r="A339" s="58">
        <v>2604029</v>
      </c>
      <c r="B339" s="58" t="str">
        <f t="shared" si="5"/>
        <v xml:space="preserve"> MS (Met Standards)</v>
      </c>
      <c r="C339" s="58" t="s">
        <v>138</v>
      </c>
      <c r="D339" s="58" t="s">
        <v>583</v>
      </c>
      <c r="E339" s="58" t="s">
        <v>2780</v>
      </c>
      <c r="F339" s="58" t="s">
        <v>2183</v>
      </c>
      <c r="G339" s="58" t="s">
        <v>2781</v>
      </c>
      <c r="H339" s="59" t="s">
        <v>2777</v>
      </c>
      <c r="I339" s="59" t="s">
        <v>2777</v>
      </c>
      <c r="J339" s="59" t="s">
        <v>2777</v>
      </c>
      <c r="K339" s="59" t="s">
        <v>2777</v>
      </c>
      <c r="L339" s="59" t="s">
        <v>2777</v>
      </c>
      <c r="M339" s="59" t="s">
        <v>2777</v>
      </c>
      <c r="N339" s="59" t="s">
        <v>2777</v>
      </c>
      <c r="O339" s="59" t="s">
        <v>2777</v>
      </c>
      <c r="P339" s="59" t="s">
        <v>2777</v>
      </c>
      <c r="Q339" s="59" t="s">
        <v>2777</v>
      </c>
      <c r="R339" s="59" t="s">
        <v>2777</v>
      </c>
      <c r="S339" s="59" t="s">
        <v>2777</v>
      </c>
      <c r="T339" s="59" t="s">
        <v>2777</v>
      </c>
      <c r="U339" s="59" t="s">
        <v>2777</v>
      </c>
    </row>
    <row r="340" spans="1:21" x14ac:dyDescent="0.25">
      <c r="A340" s="58">
        <v>2604030</v>
      </c>
      <c r="B340" s="58" t="str">
        <f t="shared" si="5"/>
        <v xml:space="preserve"> A (Alert)</v>
      </c>
      <c r="C340" s="58" t="s">
        <v>138</v>
      </c>
      <c r="D340" s="58" t="s">
        <v>2122</v>
      </c>
      <c r="E340" s="58" t="s">
        <v>2775</v>
      </c>
      <c r="F340" s="58" t="s">
        <v>2095</v>
      </c>
      <c r="G340" s="58" t="s">
        <v>2776</v>
      </c>
      <c r="H340" s="59" t="s">
        <v>2142</v>
      </c>
      <c r="I340" s="59" t="s">
        <v>2777</v>
      </c>
      <c r="J340" s="59" t="s">
        <v>2777</v>
      </c>
      <c r="K340" s="59" t="s">
        <v>2777</v>
      </c>
      <c r="L340" s="59" t="s">
        <v>2777</v>
      </c>
      <c r="M340" s="59" t="s">
        <v>2777</v>
      </c>
      <c r="N340" s="59" t="s">
        <v>2142</v>
      </c>
      <c r="O340" s="59" t="s">
        <v>2777</v>
      </c>
      <c r="P340" s="59" t="s">
        <v>2142</v>
      </c>
      <c r="Q340" s="59" t="s">
        <v>2777</v>
      </c>
      <c r="R340" s="59" t="s">
        <v>2777</v>
      </c>
      <c r="S340" s="59" t="s">
        <v>2777</v>
      </c>
      <c r="T340" s="59" t="s">
        <v>2777</v>
      </c>
      <c r="U340" s="59" t="s">
        <v>2777</v>
      </c>
    </row>
    <row r="341" spans="1:21" x14ac:dyDescent="0.25">
      <c r="A341" s="58">
        <v>2604031</v>
      </c>
      <c r="B341" s="58" t="str">
        <f t="shared" si="5"/>
        <v xml:space="preserve"> MS (Met Standards)</v>
      </c>
      <c r="C341" s="58" t="s">
        <v>138</v>
      </c>
      <c r="D341" s="58" t="s">
        <v>584</v>
      </c>
      <c r="E341" s="58" t="s">
        <v>2780</v>
      </c>
      <c r="F341" s="58" t="s">
        <v>2183</v>
      </c>
      <c r="G341" s="58" t="s">
        <v>2781</v>
      </c>
      <c r="H341" s="59" t="s">
        <v>2777</v>
      </c>
      <c r="I341" s="59" t="s">
        <v>2777</v>
      </c>
      <c r="J341" s="59" t="s">
        <v>2777</v>
      </c>
      <c r="K341" s="59" t="s">
        <v>2777</v>
      </c>
      <c r="L341" s="59" t="s">
        <v>2777</v>
      </c>
      <c r="M341" s="59" t="s">
        <v>2777</v>
      </c>
      <c r="N341" s="59" t="s">
        <v>2777</v>
      </c>
      <c r="O341" s="59" t="s">
        <v>2777</v>
      </c>
      <c r="P341" s="59" t="s">
        <v>2777</v>
      </c>
      <c r="Q341" s="59" t="s">
        <v>2777</v>
      </c>
      <c r="R341" s="59" t="s">
        <v>2777</v>
      </c>
      <c r="S341" s="59" t="s">
        <v>2777</v>
      </c>
      <c r="T341" s="59" t="s">
        <v>2777</v>
      </c>
      <c r="U341" s="59" t="s">
        <v>2777</v>
      </c>
    </row>
    <row r="342" spans="1:21" x14ac:dyDescent="0.25">
      <c r="A342" s="58">
        <v>2605033</v>
      </c>
      <c r="B342" s="58" t="str">
        <f t="shared" si="5"/>
        <v xml:space="preserve"> MS (Met Standards)</v>
      </c>
      <c r="C342" s="58" t="s">
        <v>143</v>
      </c>
      <c r="D342" s="58" t="s">
        <v>2209</v>
      </c>
      <c r="E342" s="58" t="s">
        <v>2780</v>
      </c>
      <c r="F342" s="58" t="s">
        <v>2183</v>
      </c>
      <c r="G342" s="58" t="s">
        <v>2781</v>
      </c>
      <c r="H342" s="59" t="s">
        <v>2777</v>
      </c>
      <c r="I342" s="59" t="s">
        <v>2777</v>
      </c>
      <c r="J342" s="59" t="s">
        <v>2777</v>
      </c>
      <c r="K342" s="59" t="s">
        <v>2777</v>
      </c>
      <c r="L342" s="59" t="s">
        <v>2777</v>
      </c>
      <c r="M342" s="59" t="s">
        <v>2777</v>
      </c>
      <c r="N342" s="59" t="s">
        <v>2777</v>
      </c>
      <c r="O342" s="59" t="s">
        <v>2777</v>
      </c>
      <c r="P342" s="59" t="s">
        <v>2777</v>
      </c>
      <c r="Q342" s="59" t="s">
        <v>2777</v>
      </c>
      <c r="R342" s="59" t="s">
        <v>2777</v>
      </c>
      <c r="S342" s="59" t="s">
        <v>2777</v>
      </c>
      <c r="T342" s="59" t="s">
        <v>2777</v>
      </c>
      <c r="U342" s="59" t="s">
        <v>2777</v>
      </c>
    </row>
    <row r="343" spans="1:21" x14ac:dyDescent="0.25">
      <c r="A343" s="58">
        <v>2605034</v>
      </c>
      <c r="B343" s="58" t="str">
        <f t="shared" si="5"/>
        <v xml:space="preserve"> A (Alert)</v>
      </c>
      <c r="C343" s="58" t="s">
        <v>143</v>
      </c>
      <c r="D343" s="58" t="s">
        <v>2123</v>
      </c>
      <c r="E343" s="58" t="s">
        <v>2775</v>
      </c>
      <c r="F343" s="58" t="s">
        <v>2095</v>
      </c>
      <c r="G343" s="58" t="s">
        <v>2776</v>
      </c>
      <c r="H343" s="59" t="s">
        <v>2777</v>
      </c>
      <c r="I343" s="59" t="s">
        <v>2142</v>
      </c>
      <c r="J343" s="59" t="s">
        <v>2777</v>
      </c>
      <c r="K343" s="59" t="s">
        <v>2777</v>
      </c>
      <c r="L343" s="59" t="s">
        <v>2777</v>
      </c>
      <c r="M343" s="59" t="s">
        <v>2777</v>
      </c>
      <c r="N343" s="59" t="s">
        <v>2777</v>
      </c>
      <c r="O343" s="59" t="s">
        <v>2777</v>
      </c>
      <c r="P343" s="59" t="s">
        <v>2777</v>
      </c>
      <c r="Q343" s="59" t="s">
        <v>2142</v>
      </c>
      <c r="R343" s="59" t="s">
        <v>2777</v>
      </c>
      <c r="S343" s="59" t="s">
        <v>2777</v>
      </c>
      <c r="T343" s="59" t="s">
        <v>2777</v>
      </c>
      <c r="U343" s="59" t="s">
        <v>2777</v>
      </c>
    </row>
    <row r="344" spans="1:21" x14ac:dyDescent="0.25">
      <c r="A344" s="58">
        <v>2605035</v>
      </c>
      <c r="B344" s="58" t="str">
        <f t="shared" si="5"/>
        <v xml:space="preserve"> A (Alert)</v>
      </c>
      <c r="C344" s="58" t="s">
        <v>143</v>
      </c>
      <c r="D344" s="58" t="s">
        <v>2124</v>
      </c>
      <c r="E344" s="58" t="s">
        <v>2775</v>
      </c>
      <c r="F344" s="58" t="s">
        <v>2095</v>
      </c>
      <c r="G344" s="58" t="s">
        <v>2776</v>
      </c>
      <c r="H344" s="59" t="s">
        <v>2777</v>
      </c>
      <c r="I344" s="59" t="s">
        <v>2777</v>
      </c>
      <c r="J344" s="59" t="s">
        <v>2777</v>
      </c>
      <c r="K344" s="59" t="s">
        <v>2777</v>
      </c>
      <c r="L344" s="59" t="s">
        <v>2777</v>
      </c>
      <c r="M344" s="59" t="s">
        <v>2142</v>
      </c>
      <c r="N344" s="59" t="s">
        <v>2777</v>
      </c>
      <c r="O344" s="59" t="s">
        <v>2777</v>
      </c>
      <c r="P344" s="59" t="s">
        <v>2142</v>
      </c>
      <c r="Q344" s="59" t="s">
        <v>2777</v>
      </c>
      <c r="R344" s="59" t="s">
        <v>2777</v>
      </c>
      <c r="S344" s="59" t="s">
        <v>2777</v>
      </c>
      <c r="T344" s="59" t="s">
        <v>2777</v>
      </c>
      <c r="U344" s="59" t="s">
        <v>2777</v>
      </c>
    </row>
    <row r="345" spans="1:21" x14ac:dyDescent="0.25">
      <c r="A345" s="58">
        <v>2605036</v>
      </c>
      <c r="B345" s="58" t="str">
        <f t="shared" si="5"/>
        <v xml:space="preserve"> MS (Met Standards)</v>
      </c>
      <c r="C345" s="58" t="s">
        <v>143</v>
      </c>
      <c r="D345" s="58" t="s">
        <v>596</v>
      </c>
      <c r="E345" s="58" t="s">
        <v>2780</v>
      </c>
      <c r="F345" s="58" t="s">
        <v>2183</v>
      </c>
      <c r="G345" s="58" t="s">
        <v>2781</v>
      </c>
      <c r="H345" s="59" t="s">
        <v>2777</v>
      </c>
      <c r="I345" s="59" t="s">
        <v>2777</v>
      </c>
      <c r="J345" s="59" t="s">
        <v>2777</v>
      </c>
      <c r="K345" s="59" t="s">
        <v>2777</v>
      </c>
      <c r="L345" s="59" t="s">
        <v>2777</v>
      </c>
      <c r="M345" s="59" t="s">
        <v>2777</v>
      </c>
      <c r="N345" s="59" t="s">
        <v>2777</v>
      </c>
      <c r="O345" s="59" t="s">
        <v>2777</v>
      </c>
      <c r="P345" s="59" t="s">
        <v>2777</v>
      </c>
      <c r="Q345" s="59" t="s">
        <v>2777</v>
      </c>
      <c r="R345" s="59" t="s">
        <v>2777</v>
      </c>
      <c r="S345" s="59" t="s">
        <v>2777</v>
      </c>
      <c r="T345" s="59" t="s">
        <v>2777</v>
      </c>
      <c r="U345" s="59" t="s">
        <v>2777</v>
      </c>
    </row>
    <row r="346" spans="1:21" x14ac:dyDescent="0.25">
      <c r="A346" s="58">
        <v>2605037</v>
      </c>
      <c r="B346" s="58" t="str">
        <f t="shared" si="5"/>
        <v xml:space="preserve"> A (Alert)</v>
      </c>
      <c r="C346" s="58" t="s">
        <v>143</v>
      </c>
      <c r="D346" s="58" t="s">
        <v>597</v>
      </c>
      <c r="E346" s="58" t="s">
        <v>2775</v>
      </c>
      <c r="F346" s="58" t="s">
        <v>2095</v>
      </c>
      <c r="G346" s="58" t="s">
        <v>2776</v>
      </c>
      <c r="H346" s="59" t="s">
        <v>2777</v>
      </c>
      <c r="I346" s="59" t="s">
        <v>2777</v>
      </c>
      <c r="J346" s="59" t="s">
        <v>2777</v>
      </c>
      <c r="K346" s="59" t="s">
        <v>2777</v>
      </c>
      <c r="L346" s="59" t="s">
        <v>2142</v>
      </c>
      <c r="M346" s="59" t="s">
        <v>2777</v>
      </c>
      <c r="N346" s="59" t="s">
        <v>2777</v>
      </c>
      <c r="O346" s="59" t="s">
        <v>2777</v>
      </c>
      <c r="P346" s="59" t="s">
        <v>2142</v>
      </c>
      <c r="Q346" s="59" t="s">
        <v>2777</v>
      </c>
      <c r="R346" s="59" t="s">
        <v>2777</v>
      </c>
      <c r="S346" s="59" t="s">
        <v>2777</v>
      </c>
      <c r="T346" s="59" t="s">
        <v>2142</v>
      </c>
      <c r="U346" s="59" t="s">
        <v>2142</v>
      </c>
    </row>
    <row r="347" spans="1:21" x14ac:dyDescent="0.25">
      <c r="A347" s="58">
        <v>2605038</v>
      </c>
      <c r="B347" s="58" t="str">
        <f t="shared" si="5"/>
        <v xml:space="preserve"> MS (Met Standards)</v>
      </c>
      <c r="C347" s="58" t="s">
        <v>143</v>
      </c>
      <c r="D347" s="58" t="s">
        <v>2210</v>
      </c>
      <c r="E347" s="58" t="s">
        <v>2780</v>
      </c>
      <c r="F347" s="58" t="s">
        <v>2183</v>
      </c>
      <c r="G347" s="58" t="s">
        <v>2781</v>
      </c>
      <c r="H347" s="59" t="s">
        <v>2777</v>
      </c>
      <c r="I347" s="59" t="s">
        <v>2777</v>
      </c>
      <c r="J347" s="59" t="s">
        <v>2777</v>
      </c>
      <c r="K347" s="59" t="s">
        <v>2777</v>
      </c>
      <c r="L347" s="59" t="s">
        <v>2777</v>
      </c>
      <c r="M347" s="59" t="s">
        <v>2777</v>
      </c>
      <c r="N347" s="59" t="s">
        <v>2777</v>
      </c>
      <c r="O347" s="59" t="s">
        <v>2777</v>
      </c>
      <c r="P347" s="59" t="s">
        <v>2777</v>
      </c>
      <c r="Q347" s="59" t="s">
        <v>2777</v>
      </c>
      <c r="R347" s="59" t="s">
        <v>2777</v>
      </c>
      <c r="S347" s="59" t="s">
        <v>2777</v>
      </c>
      <c r="T347" s="59" t="s">
        <v>2777</v>
      </c>
      <c r="U347" s="59" t="s">
        <v>2777</v>
      </c>
    </row>
    <row r="348" spans="1:21" x14ac:dyDescent="0.25">
      <c r="A348" s="58">
        <v>2606039</v>
      </c>
      <c r="B348" s="58" t="str">
        <f t="shared" si="5"/>
        <v xml:space="preserve"> MS (Met Standards)</v>
      </c>
      <c r="C348" s="58" t="s">
        <v>2104</v>
      </c>
      <c r="D348" s="58" t="s">
        <v>601</v>
      </c>
      <c r="E348" s="58" t="s">
        <v>2780</v>
      </c>
      <c r="F348" s="58" t="s">
        <v>2183</v>
      </c>
      <c r="G348" s="58" t="s">
        <v>2781</v>
      </c>
      <c r="H348" s="59" t="s">
        <v>2777</v>
      </c>
      <c r="I348" s="59" t="s">
        <v>2777</v>
      </c>
      <c r="J348" s="59" t="s">
        <v>2777</v>
      </c>
      <c r="K348" s="59" t="s">
        <v>2777</v>
      </c>
      <c r="L348" s="59" t="s">
        <v>2777</v>
      </c>
      <c r="M348" s="59" t="s">
        <v>2777</v>
      </c>
      <c r="N348" s="59" t="s">
        <v>2777</v>
      </c>
      <c r="O348" s="59" t="s">
        <v>2777</v>
      </c>
      <c r="P348" s="59" t="s">
        <v>2777</v>
      </c>
      <c r="Q348" s="59" t="s">
        <v>2777</v>
      </c>
      <c r="R348" s="59" t="s">
        <v>2777</v>
      </c>
      <c r="S348" s="59" t="s">
        <v>2777</v>
      </c>
      <c r="T348" s="59" t="s">
        <v>2777</v>
      </c>
      <c r="U348" s="59" t="s">
        <v>2777</v>
      </c>
    </row>
    <row r="349" spans="1:21" x14ac:dyDescent="0.25">
      <c r="A349" s="58">
        <v>2606042</v>
      </c>
      <c r="B349" s="58" t="str">
        <f t="shared" si="5"/>
        <v xml:space="preserve"> MS (Met Standards)</v>
      </c>
      <c r="C349" s="58" t="s">
        <v>2104</v>
      </c>
      <c r="D349" s="58" t="s">
        <v>602</v>
      </c>
      <c r="E349" s="58" t="s">
        <v>2780</v>
      </c>
      <c r="F349" s="58" t="s">
        <v>2183</v>
      </c>
      <c r="G349" s="58" t="s">
        <v>2781</v>
      </c>
      <c r="H349" s="59" t="s">
        <v>2777</v>
      </c>
      <c r="I349" s="59" t="s">
        <v>2777</v>
      </c>
      <c r="J349" s="59" t="s">
        <v>2777</v>
      </c>
      <c r="K349" s="59" t="s">
        <v>2777</v>
      </c>
      <c r="L349" s="59" t="s">
        <v>2777</v>
      </c>
      <c r="M349" s="59" t="s">
        <v>2777</v>
      </c>
      <c r="N349" s="59" t="s">
        <v>2777</v>
      </c>
      <c r="O349" s="59" t="s">
        <v>2777</v>
      </c>
      <c r="P349" s="59" t="s">
        <v>2777</v>
      </c>
      <c r="Q349" s="59" t="s">
        <v>2777</v>
      </c>
      <c r="R349" s="59" t="s">
        <v>2777</v>
      </c>
      <c r="S349" s="59" t="s">
        <v>2777</v>
      </c>
      <c r="T349" s="59" t="s">
        <v>2777</v>
      </c>
      <c r="U349" s="59" t="s">
        <v>2777</v>
      </c>
    </row>
    <row r="350" spans="1:21" x14ac:dyDescent="0.25">
      <c r="A350" s="58">
        <v>2606043</v>
      </c>
      <c r="B350" s="58" t="str">
        <f t="shared" si="5"/>
        <v>SI_M (School Improvement - Met Standards)</v>
      </c>
      <c r="C350" s="58" t="s">
        <v>2104</v>
      </c>
      <c r="D350" s="58" t="s">
        <v>600</v>
      </c>
      <c r="E350" s="58" t="s">
        <v>2782</v>
      </c>
      <c r="F350" s="58" t="s">
        <v>2436</v>
      </c>
      <c r="G350" s="58" t="s">
        <v>2799</v>
      </c>
      <c r="H350" s="59" t="s">
        <v>2777</v>
      </c>
      <c r="I350" s="59" t="s">
        <v>2777</v>
      </c>
      <c r="J350" s="59" t="s">
        <v>2777</v>
      </c>
      <c r="K350" s="59" t="s">
        <v>2777</v>
      </c>
      <c r="L350" s="59" t="s">
        <v>2777</v>
      </c>
      <c r="M350" s="59" t="s">
        <v>2777</v>
      </c>
      <c r="N350" s="59" t="s">
        <v>2777</v>
      </c>
      <c r="O350" s="59" t="s">
        <v>2777</v>
      </c>
      <c r="P350" s="59" t="s">
        <v>2777</v>
      </c>
      <c r="Q350" s="59" t="s">
        <v>2777</v>
      </c>
      <c r="R350" s="59" t="s">
        <v>2777</v>
      </c>
      <c r="S350" s="59" t="s">
        <v>2777</v>
      </c>
      <c r="T350" s="59" t="s">
        <v>2777</v>
      </c>
      <c r="U350" s="59" t="s">
        <v>2777</v>
      </c>
    </row>
    <row r="351" spans="1:21" x14ac:dyDescent="0.25">
      <c r="A351" s="58">
        <v>2606044</v>
      </c>
      <c r="B351" s="58" t="str">
        <f t="shared" si="5"/>
        <v xml:space="preserve"> A (Alert)</v>
      </c>
      <c r="C351" s="58" t="s">
        <v>2104</v>
      </c>
      <c r="D351" s="58" t="s">
        <v>2125</v>
      </c>
      <c r="E351" s="58" t="s">
        <v>2775</v>
      </c>
      <c r="F351" s="58" t="s">
        <v>2095</v>
      </c>
      <c r="G351" s="58" t="s">
        <v>2776</v>
      </c>
      <c r="H351" s="59" t="s">
        <v>2777</v>
      </c>
      <c r="I351" s="59" t="s">
        <v>2777</v>
      </c>
      <c r="J351" s="59" t="s">
        <v>2777</v>
      </c>
      <c r="K351" s="59" t="s">
        <v>2142</v>
      </c>
      <c r="L351" s="59" t="s">
        <v>2777</v>
      </c>
      <c r="M351" s="59" t="s">
        <v>2777</v>
      </c>
      <c r="N351" s="59" t="s">
        <v>2777</v>
      </c>
      <c r="O351" s="59" t="s">
        <v>2777</v>
      </c>
      <c r="P351" s="59" t="s">
        <v>2142</v>
      </c>
      <c r="Q351" s="59" t="s">
        <v>2777</v>
      </c>
      <c r="R351" s="59" t="s">
        <v>2777</v>
      </c>
      <c r="S351" s="59" t="s">
        <v>2777</v>
      </c>
      <c r="T351" s="59" t="s">
        <v>2777</v>
      </c>
      <c r="U351" s="59" t="s">
        <v>2777</v>
      </c>
    </row>
    <row r="352" spans="1:21" x14ac:dyDescent="0.25">
      <c r="A352" s="58">
        <v>2607046</v>
      </c>
      <c r="B352" s="58" t="str">
        <f t="shared" si="5"/>
        <v>SI_1 (School Improvement Year 1)</v>
      </c>
      <c r="C352" s="58" t="s">
        <v>177</v>
      </c>
      <c r="D352" s="58" t="s">
        <v>694</v>
      </c>
      <c r="E352" s="58" t="s">
        <v>2793</v>
      </c>
      <c r="F352" s="58" t="s">
        <v>2260</v>
      </c>
      <c r="G352" s="58" t="s">
        <v>2795</v>
      </c>
      <c r="H352" s="59" t="s">
        <v>2777</v>
      </c>
      <c r="I352" s="59" t="s">
        <v>2142</v>
      </c>
      <c r="J352" s="59" t="s">
        <v>2777</v>
      </c>
      <c r="K352" s="59" t="s">
        <v>2777</v>
      </c>
      <c r="L352" s="59" t="s">
        <v>2777</v>
      </c>
      <c r="M352" s="59" t="s">
        <v>2777</v>
      </c>
      <c r="N352" s="59" t="s">
        <v>2777</v>
      </c>
      <c r="O352" s="59" t="s">
        <v>2142</v>
      </c>
      <c r="P352" s="59" t="s">
        <v>2777</v>
      </c>
      <c r="Q352" s="59" t="s">
        <v>2142</v>
      </c>
      <c r="R352" s="59" t="s">
        <v>2777</v>
      </c>
      <c r="S352" s="59" t="s">
        <v>2777</v>
      </c>
      <c r="T352" s="59" t="s">
        <v>2777</v>
      </c>
      <c r="U352" s="59" t="s">
        <v>2777</v>
      </c>
    </row>
    <row r="353" spans="1:21" x14ac:dyDescent="0.25">
      <c r="A353" s="58">
        <v>2607047</v>
      </c>
      <c r="B353" s="58" t="str">
        <f t="shared" si="5"/>
        <v>SI_1 (School Improvement Year 1)</v>
      </c>
      <c r="C353" s="58" t="s">
        <v>177</v>
      </c>
      <c r="D353" s="58" t="s">
        <v>2271</v>
      </c>
      <c r="E353" s="58" t="s">
        <v>2793</v>
      </c>
      <c r="F353" s="58" t="s">
        <v>2260</v>
      </c>
      <c r="G353" s="58" t="s">
        <v>2795</v>
      </c>
      <c r="H353" s="59" t="s">
        <v>2142</v>
      </c>
      <c r="I353" s="59" t="s">
        <v>2142</v>
      </c>
      <c r="J353" s="59" t="s">
        <v>2777</v>
      </c>
      <c r="K353" s="59" t="s">
        <v>2777</v>
      </c>
      <c r="L353" s="59" t="s">
        <v>2777</v>
      </c>
      <c r="M353" s="59" t="s">
        <v>2777</v>
      </c>
      <c r="N353" s="59" t="s">
        <v>2142</v>
      </c>
      <c r="O353" s="59" t="s">
        <v>2142</v>
      </c>
      <c r="P353" s="59" t="s">
        <v>2142</v>
      </c>
      <c r="Q353" s="59" t="s">
        <v>2142</v>
      </c>
      <c r="R353" s="59" t="s">
        <v>2777</v>
      </c>
      <c r="S353" s="59" t="s">
        <v>2777</v>
      </c>
      <c r="T353" s="59" t="s">
        <v>2777</v>
      </c>
      <c r="U353" s="59" t="s">
        <v>2777</v>
      </c>
    </row>
    <row r="354" spans="1:21" x14ac:dyDescent="0.25">
      <c r="A354" s="58">
        <v>2703009</v>
      </c>
      <c r="B354" s="58" t="str">
        <f t="shared" si="5"/>
        <v xml:space="preserve"> MS (Met Standards)</v>
      </c>
      <c r="C354" s="58" t="s">
        <v>207</v>
      </c>
      <c r="D354" s="58" t="s">
        <v>779</v>
      </c>
      <c r="E354" s="58" t="s">
        <v>2780</v>
      </c>
      <c r="F354" s="58" t="s">
        <v>2183</v>
      </c>
      <c r="G354" s="58" t="s">
        <v>2781</v>
      </c>
      <c r="H354" s="59" t="s">
        <v>2777</v>
      </c>
      <c r="I354" s="59" t="s">
        <v>2777</v>
      </c>
      <c r="J354" s="59" t="s">
        <v>2777</v>
      </c>
      <c r="K354" s="59" t="s">
        <v>2777</v>
      </c>
      <c r="L354" s="59" t="s">
        <v>2777</v>
      </c>
      <c r="M354" s="59" t="s">
        <v>2777</v>
      </c>
      <c r="N354" s="59" t="s">
        <v>2777</v>
      </c>
      <c r="O354" s="59" t="s">
        <v>2777</v>
      </c>
      <c r="P354" s="59" t="s">
        <v>2777</v>
      </c>
      <c r="Q354" s="59" t="s">
        <v>2777</v>
      </c>
      <c r="R354" s="59" t="s">
        <v>2777</v>
      </c>
      <c r="S354" s="59" t="s">
        <v>2777</v>
      </c>
      <c r="T354" s="59" t="s">
        <v>2777</v>
      </c>
      <c r="U354" s="59" t="s">
        <v>2777</v>
      </c>
    </row>
    <row r="355" spans="1:21" x14ac:dyDescent="0.25">
      <c r="A355" s="58">
        <v>2703010</v>
      </c>
      <c r="B355" s="58" t="str">
        <f t="shared" si="5"/>
        <v xml:space="preserve"> A (Alert)</v>
      </c>
      <c r="C355" s="58" t="s">
        <v>207</v>
      </c>
      <c r="D355" s="58" t="s">
        <v>2126</v>
      </c>
      <c r="E355" s="58" t="s">
        <v>2775</v>
      </c>
      <c r="F355" s="58" t="s">
        <v>2095</v>
      </c>
      <c r="G355" s="58" t="s">
        <v>2776</v>
      </c>
      <c r="H355" s="59" t="s">
        <v>2777</v>
      </c>
      <c r="I355" s="59" t="s">
        <v>2777</v>
      </c>
      <c r="J355" s="59" t="s">
        <v>2777</v>
      </c>
      <c r="K355" s="59" t="s">
        <v>2777</v>
      </c>
      <c r="L355" s="59" t="s">
        <v>2777</v>
      </c>
      <c r="M355" s="59" t="s">
        <v>2777</v>
      </c>
      <c r="N355" s="59" t="s">
        <v>2777</v>
      </c>
      <c r="O355" s="59" t="s">
        <v>2777</v>
      </c>
      <c r="P355" s="59" t="s">
        <v>2777</v>
      </c>
      <c r="Q355" s="59" t="s">
        <v>2142</v>
      </c>
      <c r="R355" s="59" t="s">
        <v>2777</v>
      </c>
      <c r="S355" s="59" t="s">
        <v>2777</v>
      </c>
      <c r="T355" s="59" t="s">
        <v>2777</v>
      </c>
      <c r="U355" s="59" t="s">
        <v>2777</v>
      </c>
    </row>
    <row r="356" spans="1:21" x14ac:dyDescent="0.25">
      <c r="A356" s="58">
        <v>2705018</v>
      </c>
      <c r="B356" s="58" t="str">
        <f t="shared" si="5"/>
        <v>SI_M (School Improvement - Met Standards)</v>
      </c>
      <c r="C356" s="58" t="s">
        <v>222</v>
      </c>
      <c r="D356" s="58" t="s">
        <v>850</v>
      </c>
      <c r="E356" s="58" t="s">
        <v>2782</v>
      </c>
      <c r="F356" s="58" t="s">
        <v>2436</v>
      </c>
      <c r="G356" s="58" t="s">
        <v>2809</v>
      </c>
      <c r="H356" s="59" t="s">
        <v>2777</v>
      </c>
      <c r="I356" s="59" t="s">
        <v>2777</v>
      </c>
      <c r="J356" s="59" t="s">
        <v>2777</v>
      </c>
      <c r="K356" s="59" t="s">
        <v>2777</v>
      </c>
      <c r="L356" s="59" t="s">
        <v>2777</v>
      </c>
      <c r="M356" s="59" t="s">
        <v>2777</v>
      </c>
      <c r="N356" s="59" t="s">
        <v>2777</v>
      </c>
      <c r="O356" s="59" t="s">
        <v>2777</v>
      </c>
      <c r="P356" s="59" t="s">
        <v>2777</v>
      </c>
      <c r="Q356" s="59" t="s">
        <v>2777</v>
      </c>
      <c r="R356" s="59" t="s">
        <v>2777</v>
      </c>
      <c r="S356" s="59" t="s">
        <v>2777</v>
      </c>
      <c r="T356" s="59" t="s">
        <v>2777</v>
      </c>
      <c r="U356" s="59" t="s">
        <v>2777</v>
      </c>
    </row>
    <row r="357" spans="1:21" x14ac:dyDescent="0.25">
      <c r="A357" s="58">
        <v>2705019</v>
      </c>
      <c r="B357" s="58" t="str">
        <f t="shared" si="5"/>
        <v xml:space="preserve"> MS (Met Standards)</v>
      </c>
      <c r="C357" s="58" t="s">
        <v>222</v>
      </c>
      <c r="D357" s="58" t="s">
        <v>851</v>
      </c>
      <c r="E357" s="58" t="s">
        <v>2780</v>
      </c>
      <c r="F357" s="58" t="s">
        <v>2183</v>
      </c>
      <c r="G357" s="58" t="s">
        <v>2781</v>
      </c>
      <c r="H357" s="59" t="s">
        <v>2777</v>
      </c>
      <c r="I357" s="59" t="s">
        <v>2777</v>
      </c>
      <c r="J357" s="59" t="s">
        <v>2777</v>
      </c>
      <c r="K357" s="59" t="s">
        <v>2777</v>
      </c>
      <c r="L357" s="59" t="s">
        <v>2777</v>
      </c>
      <c r="M357" s="59" t="s">
        <v>2777</v>
      </c>
      <c r="N357" s="59" t="s">
        <v>2777</v>
      </c>
      <c r="O357" s="59" t="s">
        <v>2777</v>
      </c>
      <c r="P357" s="59" t="s">
        <v>2777</v>
      </c>
      <c r="Q357" s="59" t="s">
        <v>2777</v>
      </c>
      <c r="R357" s="59" t="s">
        <v>2777</v>
      </c>
      <c r="S357" s="59" t="s">
        <v>2777</v>
      </c>
      <c r="T357" s="59" t="s">
        <v>2777</v>
      </c>
      <c r="U357" s="59" t="s">
        <v>2777</v>
      </c>
    </row>
    <row r="358" spans="1:21" x14ac:dyDescent="0.25">
      <c r="A358" s="58">
        <v>2705020</v>
      </c>
      <c r="B358" s="58" t="str">
        <f t="shared" si="5"/>
        <v>SI_4 (School Improvement Year 4)</v>
      </c>
      <c r="C358" s="58" t="s">
        <v>222</v>
      </c>
      <c r="D358" s="58" t="s">
        <v>852</v>
      </c>
      <c r="E358" s="58" t="s">
        <v>2784</v>
      </c>
      <c r="F358" s="58" t="s">
        <v>2371</v>
      </c>
      <c r="G358" s="58" t="s">
        <v>2785</v>
      </c>
      <c r="H358" s="59" t="s">
        <v>2142</v>
      </c>
      <c r="I358" s="59" t="s">
        <v>2777</v>
      </c>
      <c r="J358" s="59" t="s">
        <v>2777</v>
      </c>
      <c r="K358" s="59" t="s">
        <v>2777</v>
      </c>
      <c r="L358" s="59" t="s">
        <v>2777</v>
      </c>
      <c r="M358" s="59" t="s">
        <v>2777</v>
      </c>
      <c r="N358" s="59" t="s">
        <v>2142</v>
      </c>
      <c r="O358" s="59" t="s">
        <v>2777</v>
      </c>
      <c r="P358" s="59" t="s">
        <v>2142</v>
      </c>
      <c r="Q358" s="59" t="s">
        <v>2777</v>
      </c>
      <c r="R358" s="59" t="s">
        <v>2777</v>
      </c>
      <c r="S358" s="59" t="s">
        <v>2777</v>
      </c>
      <c r="T358" s="59" t="s">
        <v>2142</v>
      </c>
      <c r="U358" s="59" t="s">
        <v>2142</v>
      </c>
    </row>
    <row r="359" spans="1:21" x14ac:dyDescent="0.25">
      <c r="A359" s="58">
        <v>2705021</v>
      </c>
      <c r="B359" s="58" t="str">
        <f t="shared" si="5"/>
        <v>SI_M (School Improvement - Met Standards)</v>
      </c>
      <c r="C359" s="58" t="s">
        <v>222</v>
      </c>
      <c r="D359" s="58" t="s">
        <v>2456</v>
      </c>
      <c r="E359" s="58" t="s">
        <v>2782</v>
      </c>
      <c r="F359" s="58" t="s">
        <v>2436</v>
      </c>
      <c r="G359" s="58" t="s">
        <v>2806</v>
      </c>
      <c r="H359" s="59" t="s">
        <v>2777</v>
      </c>
      <c r="I359" s="59" t="s">
        <v>2777</v>
      </c>
      <c r="J359" s="59" t="s">
        <v>2777</v>
      </c>
      <c r="K359" s="59" t="s">
        <v>2777</v>
      </c>
      <c r="L359" s="59" t="s">
        <v>2777</v>
      </c>
      <c r="M359" s="59" t="s">
        <v>2777</v>
      </c>
      <c r="N359" s="59" t="s">
        <v>2777</v>
      </c>
      <c r="O359" s="59" t="s">
        <v>2777</v>
      </c>
      <c r="P359" s="59" t="s">
        <v>2777</v>
      </c>
      <c r="Q359" s="59" t="s">
        <v>2777</v>
      </c>
      <c r="R359" s="59" t="s">
        <v>2777</v>
      </c>
      <c r="S359" s="59" t="s">
        <v>2777</v>
      </c>
      <c r="T359" s="59" t="s">
        <v>2777</v>
      </c>
      <c r="U359" s="59" t="s">
        <v>2777</v>
      </c>
    </row>
    <row r="360" spans="1:21" x14ac:dyDescent="0.25">
      <c r="A360" s="58">
        <v>2705023</v>
      </c>
      <c r="B360" s="58" t="str">
        <f t="shared" si="5"/>
        <v xml:space="preserve"> MS (Met Standards)</v>
      </c>
      <c r="C360" s="58" t="s">
        <v>222</v>
      </c>
      <c r="D360" s="58" t="s">
        <v>853</v>
      </c>
      <c r="E360" s="58" t="s">
        <v>2780</v>
      </c>
      <c r="F360" s="58" t="s">
        <v>2183</v>
      </c>
      <c r="G360" s="58" t="s">
        <v>2781</v>
      </c>
      <c r="H360" s="59" t="s">
        <v>2777</v>
      </c>
      <c r="I360" s="59" t="s">
        <v>2777</v>
      </c>
      <c r="J360" s="59" t="s">
        <v>2777</v>
      </c>
      <c r="K360" s="59" t="s">
        <v>2777</v>
      </c>
      <c r="L360" s="59" t="s">
        <v>2777</v>
      </c>
      <c r="M360" s="59" t="s">
        <v>2777</v>
      </c>
      <c r="N360" s="59" t="s">
        <v>2777</v>
      </c>
      <c r="O360" s="59" t="s">
        <v>2777</v>
      </c>
      <c r="P360" s="59" t="s">
        <v>2777</v>
      </c>
      <c r="Q360" s="59" t="s">
        <v>2777</v>
      </c>
      <c r="R360" s="59" t="s">
        <v>2777</v>
      </c>
      <c r="S360" s="59" t="s">
        <v>2777</v>
      </c>
      <c r="T360" s="59" t="s">
        <v>2777</v>
      </c>
      <c r="U360" s="59" t="s">
        <v>2777</v>
      </c>
    </row>
    <row r="361" spans="1:21" x14ac:dyDescent="0.25">
      <c r="A361" s="58">
        <v>2705024</v>
      </c>
      <c r="B361" s="58" t="str">
        <f t="shared" si="5"/>
        <v>SI_M (School Improvement - Met Standards)</v>
      </c>
      <c r="C361" s="58" t="s">
        <v>222</v>
      </c>
      <c r="D361" s="58" t="s">
        <v>854</v>
      </c>
      <c r="E361" s="58" t="s">
        <v>2782</v>
      </c>
      <c r="F361" s="58" t="s">
        <v>2436</v>
      </c>
      <c r="G361" s="58" t="s">
        <v>2809</v>
      </c>
      <c r="H361" s="59" t="s">
        <v>2777</v>
      </c>
      <c r="I361" s="59" t="s">
        <v>2777</v>
      </c>
      <c r="J361" s="59" t="s">
        <v>2777</v>
      </c>
      <c r="K361" s="59" t="s">
        <v>2777</v>
      </c>
      <c r="L361" s="59" t="s">
        <v>2777</v>
      </c>
      <c r="M361" s="59" t="s">
        <v>2777</v>
      </c>
      <c r="N361" s="59" t="s">
        <v>2777</v>
      </c>
      <c r="O361" s="59" t="s">
        <v>2777</v>
      </c>
      <c r="P361" s="59" t="s">
        <v>2777</v>
      </c>
      <c r="Q361" s="59" t="s">
        <v>2777</v>
      </c>
      <c r="R361" s="59" t="s">
        <v>2777</v>
      </c>
      <c r="S361" s="59" t="s">
        <v>2777</v>
      </c>
      <c r="T361" s="59" t="s">
        <v>2777</v>
      </c>
      <c r="U361" s="59" t="s">
        <v>2777</v>
      </c>
    </row>
    <row r="362" spans="1:21" x14ac:dyDescent="0.25">
      <c r="A362" s="58">
        <v>2803016</v>
      </c>
      <c r="B362" s="58" t="str">
        <f t="shared" si="5"/>
        <v>SI_1 (School Improvement Year 1)</v>
      </c>
      <c r="C362" s="58" t="s">
        <v>165</v>
      </c>
      <c r="D362" s="58" t="s">
        <v>672</v>
      </c>
      <c r="E362" s="58" t="s">
        <v>2793</v>
      </c>
      <c r="F362" s="58" t="s">
        <v>2260</v>
      </c>
      <c r="G362" s="58" t="s">
        <v>2795</v>
      </c>
      <c r="H362" s="59" t="s">
        <v>2142</v>
      </c>
      <c r="I362" s="59" t="s">
        <v>2142</v>
      </c>
      <c r="J362" s="59" t="s">
        <v>2777</v>
      </c>
      <c r="K362" s="59" t="s">
        <v>2777</v>
      </c>
      <c r="L362" s="59" t="s">
        <v>2777</v>
      </c>
      <c r="M362" s="59" t="s">
        <v>2777</v>
      </c>
      <c r="N362" s="59" t="s">
        <v>2142</v>
      </c>
      <c r="O362" s="59" t="s">
        <v>2142</v>
      </c>
      <c r="P362" s="59" t="s">
        <v>2142</v>
      </c>
      <c r="Q362" s="59" t="s">
        <v>2777</v>
      </c>
      <c r="R362" s="59" t="s">
        <v>2777</v>
      </c>
      <c r="S362" s="59" t="s">
        <v>2777</v>
      </c>
      <c r="T362" s="59" t="s">
        <v>2777</v>
      </c>
      <c r="U362" s="59" t="s">
        <v>2777</v>
      </c>
    </row>
    <row r="363" spans="1:21" x14ac:dyDescent="0.25">
      <c r="A363" s="58">
        <v>2803017</v>
      </c>
      <c r="B363" s="58" t="str">
        <f t="shared" si="5"/>
        <v xml:space="preserve"> A (Alert)</v>
      </c>
      <c r="C363" s="58" t="s">
        <v>165</v>
      </c>
      <c r="D363" s="58" t="s">
        <v>2127</v>
      </c>
      <c r="E363" s="58" t="s">
        <v>2775</v>
      </c>
      <c r="F363" s="58" t="s">
        <v>2095</v>
      </c>
      <c r="G363" s="58" t="s">
        <v>2776</v>
      </c>
      <c r="H363" s="59" t="s">
        <v>2142</v>
      </c>
      <c r="I363" s="59" t="s">
        <v>2142</v>
      </c>
      <c r="J363" s="59" t="s">
        <v>2777</v>
      </c>
      <c r="K363" s="59" t="s">
        <v>2777</v>
      </c>
      <c r="L363" s="59" t="s">
        <v>2777</v>
      </c>
      <c r="M363" s="59" t="s">
        <v>2777</v>
      </c>
      <c r="N363" s="59" t="s">
        <v>2777</v>
      </c>
      <c r="O363" s="59" t="s">
        <v>2142</v>
      </c>
      <c r="P363" s="59" t="s">
        <v>2777</v>
      </c>
      <c r="Q363" s="59" t="s">
        <v>2142</v>
      </c>
      <c r="R363" s="59" t="s">
        <v>2777</v>
      </c>
      <c r="S363" s="59" t="s">
        <v>2777</v>
      </c>
      <c r="T363" s="59" t="s">
        <v>2777</v>
      </c>
      <c r="U363" s="59" t="s">
        <v>2777</v>
      </c>
    </row>
    <row r="364" spans="1:21" x14ac:dyDescent="0.25">
      <c r="A364" s="58">
        <v>2807004</v>
      </c>
      <c r="B364" s="58" t="str">
        <f t="shared" si="5"/>
        <v>SI_4 (School Improvement Year 4)</v>
      </c>
      <c r="C364" s="58" t="s">
        <v>109</v>
      </c>
      <c r="D364" s="58" t="s">
        <v>516</v>
      </c>
      <c r="E364" s="58" t="s">
        <v>2784</v>
      </c>
      <c r="F364" s="58" t="s">
        <v>2371</v>
      </c>
      <c r="G364" s="58" t="s">
        <v>2802</v>
      </c>
      <c r="H364" s="59" t="s">
        <v>2777</v>
      </c>
      <c r="I364" s="59" t="s">
        <v>2777</v>
      </c>
      <c r="J364" s="59" t="s">
        <v>2777</v>
      </c>
      <c r="K364" s="59" t="s">
        <v>2777</v>
      </c>
      <c r="L364" s="59" t="s">
        <v>2777</v>
      </c>
      <c r="M364" s="59" t="s">
        <v>2777</v>
      </c>
      <c r="N364" s="59" t="s">
        <v>2777</v>
      </c>
      <c r="O364" s="59" t="s">
        <v>2777</v>
      </c>
      <c r="P364" s="59" t="s">
        <v>2142</v>
      </c>
      <c r="Q364" s="59" t="s">
        <v>2777</v>
      </c>
      <c r="R364" s="59" t="s">
        <v>2777</v>
      </c>
      <c r="S364" s="59" t="s">
        <v>2777</v>
      </c>
      <c r="T364" s="59" t="s">
        <v>2142</v>
      </c>
      <c r="U364" s="59" t="s">
        <v>2777</v>
      </c>
    </row>
    <row r="365" spans="1:21" x14ac:dyDescent="0.25">
      <c r="A365" s="58">
        <v>2807007</v>
      </c>
      <c r="B365" s="58" t="str">
        <f t="shared" si="5"/>
        <v>SI_3 (School Improvement Year 3)</v>
      </c>
      <c r="C365" s="58" t="s">
        <v>109</v>
      </c>
      <c r="D365" s="58" t="s">
        <v>517</v>
      </c>
      <c r="E365" s="58" t="s">
        <v>2788</v>
      </c>
      <c r="F365" s="58" t="s">
        <v>2348</v>
      </c>
      <c r="G365" s="58" t="s">
        <v>2789</v>
      </c>
      <c r="H365" s="59" t="s">
        <v>2142</v>
      </c>
      <c r="I365" s="59" t="s">
        <v>2777</v>
      </c>
      <c r="J365" s="59" t="s">
        <v>2777</v>
      </c>
      <c r="K365" s="59" t="s">
        <v>2777</v>
      </c>
      <c r="L365" s="59" t="s">
        <v>2777</v>
      </c>
      <c r="M365" s="59" t="s">
        <v>2777</v>
      </c>
      <c r="N365" s="59" t="s">
        <v>2142</v>
      </c>
      <c r="O365" s="59" t="s">
        <v>2777</v>
      </c>
      <c r="P365" s="59" t="s">
        <v>2142</v>
      </c>
      <c r="Q365" s="59" t="s">
        <v>2142</v>
      </c>
      <c r="R365" s="59" t="s">
        <v>2777</v>
      </c>
      <c r="S365" s="59" t="s">
        <v>2777</v>
      </c>
      <c r="T365" s="59" t="s">
        <v>2142</v>
      </c>
      <c r="U365" s="59" t="s">
        <v>2142</v>
      </c>
    </row>
    <row r="366" spans="1:21" x14ac:dyDescent="0.25">
      <c r="A366" s="58">
        <v>2807008</v>
      </c>
      <c r="B366" s="58" t="str">
        <f t="shared" si="5"/>
        <v>SI_M (School Improvement - Met Standards)</v>
      </c>
      <c r="C366" s="58" t="s">
        <v>109</v>
      </c>
      <c r="D366" s="58" t="s">
        <v>2457</v>
      </c>
      <c r="E366" s="58" t="s">
        <v>2782</v>
      </c>
      <c r="F366" s="58" t="s">
        <v>2436</v>
      </c>
      <c r="G366" s="58" t="s">
        <v>2783</v>
      </c>
      <c r="H366" s="59" t="s">
        <v>2777</v>
      </c>
      <c r="I366" s="59" t="s">
        <v>2777</v>
      </c>
      <c r="J366" s="59" t="s">
        <v>2777</v>
      </c>
      <c r="K366" s="59" t="s">
        <v>2777</v>
      </c>
      <c r="L366" s="59" t="s">
        <v>2777</v>
      </c>
      <c r="M366" s="59" t="s">
        <v>2777</v>
      </c>
      <c r="N366" s="59" t="s">
        <v>2777</v>
      </c>
      <c r="O366" s="59" t="s">
        <v>2777</v>
      </c>
      <c r="P366" s="59" t="s">
        <v>2777</v>
      </c>
      <c r="Q366" s="59" t="s">
        <v>2777</v>
      </c>
      <c r="R366" s="59" t="s">
        <v>2777</v>
      </c>
      <c r="S366" s="59" t="s">
        <v>2777</v>
      </c>
      <c r="T366" s="59" t="s">
        <v>2777</v>
      </c>
      <c r="U366" s="59" t="s">
        <v>2777</v>
      </c>
    </row>
    <row r="367" spans="1:21" x14ac:dyDescent="0.25">
      <c r="A367" s="58">
        <v>2807009</v>
      </c>
      <c r="B367" s="58" t="str">
        <f t="shared" si="5"/>
        <v>SI_1 (School Improvement Year 1)</v>
      </c>
      <c r="C367" s="58" t="s">
        <v>109</v>
      </c>
      <c r="D367" s="58" t="s">
        <v>2272</v>
      </c>
      <c r="E367" s="58" t="s">
        <v>2793</v>
      </c>
      <c r="F367" s="58" t="s">
        <v>2260</v>
      </c>
      <c r="G367" s="58" t="s">
        <v>2794</v>
      </c>
      <c r="H367" s="59" t="s">
        <v>2777</v>
      </c>
      <c r="I367" s="59" t="s">
        <v>2777</v>
      </c>
      <c r="J367" s="59" t="s">
        <v>2777</v>
      </c>
      <c r="K367" s="59" t="s">
        <v>2777</v>
      </c>
      <c r="L367" s="59" t="s">
        <v>2777</v>
      </c>
      <c r="M367" s="59" t="s">
        <v>2777</v>
      </c>
      <c r="N367" s="59" t="s">
        <v>2777</v>
      </c>
      <c r="O367" s="59" t="s">
        <v>2777</v>
      </c>
      <c r="P367" s="59" t="s">
        <v>2777</v>
      </c>
      <c r="Q367" s="59" t="s">
        <v>2777</v>
      </c>
      <c r="R367" s="59" t="s">
        <v>2777</v>
      </c>
      <c r="S367" s="59" t="s">
        <v>2777</v>
      </c>
      <c r="T367" s="59" t="s">
        <v>2777</v>
      </c>
      <c r="U367" s="59" t="s">
        <v>2142</v>
      </c>
    </row>
    <row r="368" spans="1:21" x14ac:dyDescent="0.25">
      <c r="A368" s="58">
        <v>2807010</v>
      </c>
      <c r="B368" s="58" t="str">
        <f t="shared" si="5"/>
        <v>SI_4 (School Improvement Year 4)</v>
      </c>
      <c r="C368" s="58" t="s">
        <v>109</v>
      </c>
      <c r="D368" s="58" t="s">
        <v>518</v>
      </c>
      <c r="E368" s="58" t="s">
        <v>2784</v>
      </c>
      <c r="F368" s="58" t="s">
        <v>2371</v>
      </c>
      <c r="G368" s="58" t="s">
        <v>2802</v>
      </c>
      <c r="H368" s="59" t="s">
        <v>2777</v>
      </c>
      <c r="I368" s="59" t="s">
        <v>2777</v>
      </c>
      <c r="J368" s="59" t="s">
        <v>2777</v>
      </c>
      <c r="K368" s="59" t="s">
        <v>2777</v>
      </c>
      <c r="L368" s="59" t="s">
        <v>2777</v>
      </c>
      <c r="M368" s="59" t="s">
        <v>2777</v>
      </c>
      <c r="N368" s="59" t="s">
        <v>2777</v>
      </c>
      <c r="O368" s="59" t="s">
        <v>2777</v>
      </c>
      <c r="P368" s="59" t="s">
        <v>2142</v>
      </c>
      <c r="Q368" s="59" t="s">
        <v>2777</v>
      </c>
      <c r="R368" s="59" t="s">
        <v>2777</v>
      </c>
      <c r="S368" s="59" t="s">
        <v>2777</v>
      </c>
      <c r="T368" s="59" t="s">
        <v>2142</v>
      </c>
      <c r="U368" s="59" t="s">
        <v>2777</v>
      </c>
    </row>
    <row r="369" spans="1:21" x14ac:dyDescent="0.25">
      <c r="A369" s="58">
        <v>2808024</v>
      </c>
      <c r="B369" s="58" t="str">
        <f t="shared" si="5"/>
        <v xml:space="preserve"> A (Alert)</v>
      </c>
      <c r="C369" s="58" t="s">
        <v>198</v>
      </c>
      <c r="D369" s="58" t="s">
        <v>753</v>
      </c>
      <c r="E369" s="58" t="s">
        <v>2775</v>
      </c>
      <c r="F369" s="58" t="s">
        <v>2095</v>
      </c>
      <c r="G369" s="58" t="s">
        <v>2776</v>
      </c>
      <c r="H369" s="59" t="s">
        <v>2142</v>
      </c>
      <c r="I369" s="59" t="s">
        <v>2777</v>
      </c>
      <c r="J369" s="59" t="s">
        <v>2777</v>
      </c>
      <c r="K369" s="59" t="s">
        <v>2777</v>
      </c>
      <c r="L369" s="59" t="s">
        <v>2777</v>
      </c>
      <c r="M369" s="59" t="s">
        <v>2777</v>
      </c>
      <c r="N369" s="59" t="s">
        <v>2142</v>
      </c>
      <c r="O369" s="59" t="s">
        <v>2777</v>
      </c>
      <c r="P369" s="59" t="s">
        <v>2142</v>
      </c>
      <c r="Q369" s="59" t="s">
        <v>2142</v>
      </c>
      <c r="R369" s="59" t="s">
        <v>2777</v>
      </c>
      <c r="S369" s="59" t="s">
        <v>2777</v>
      </c>
      <c r="T369" s="59" t="s">
        <v>2777</v>
      </c>
      <c r="U369" s="59" t="s">
        <v>2777</v>
      </c>
    </row>
    <row r="370" spans="1:21" x14ac:dyDescent="0.25">
      <c r="A370" s="58">
        <v>2808027</v>
      </c>
      <c r="B370" s="58" t="str">
        <f t="shared" si="5"/>
        <v xml:space="preserve"> A (Alert)</v>
      </c>
      <c r="C370" s="58" t="s">
        <v>198</v>
      </c>
      <c r="D370" s="58" t="s">
        <v>754</v>
      </c>
      <c r="E370" s="58" t="s">
        <v>2775</v>
      </c>
      <c r="F370" s="58" t="s">
        <v>2095</v>
      </c>
      <c r="G370" s="58" t="s">
        <v>2776</v>
      </c>
      <c r="H370" s="59" t="s">
        <v>2142</v>
      </c>
      <c r="I370" s="59" t="s">
        <v>2777</v>
      </c>
      <c r="J370" s="59" t="s">
        <v>2777</v>
      </c>
      <c r="K370" s="59" t="s">
        <v>2777</v>
      </c>
      <c r="L370" s="59" t="s">
        <v>2777</v>
      </c>
      <c r="M370" s="59" t="s">
        <v>2777</v>
      </c>
      <c r="N370" s="59" t="s">
        <v>2142</v>
      </c>
      <c r="O370" s="59" t="s">
        <v>2777</v>
      </c>
      <c r="P370" s="59" t="s">
        <v>2142</v>
      </c>
      <c r="Q370" s="59" t="s">
        <v>2777</v>
      </c>
      <c r="R370" s="59" t="s">
        <v>2777</v>
      </c>
      <c r="S370" s="59" t="s">
        <v>2777</v>
      </c>
      <c r="T370" s="59" t="s">
        <v>2142</v>
      </c>
      <c r="U370" s="59" t="s">
        <v>2142</v>
      </c>
    </row>
    <row r="371" spans="1:21" x14ac:dyDescent="0.25">
      <c r="A371" s="58">
        <v>2808028</v>
      </c>
      <c r="B371" s="58" t="str">
        <f t="shared" si="5"/>
        <v xml:space="preserve"> MS (Met Standards)</v>
      </c>
      <c r="C371" s="58" t="s">
        <v>198</v>
      </c>
      <c r="D371" s="58" t="s">
        <v>755</v>
      </c>
      <c r="E371" s="58" t="s">
        <v>2780</v>
      </c>
      <c r="F371" s="58" t="s">
        <v>2183</v>
      </c>
      <c r="G371" s="58" t="s">
        <v>2781</v>
      </c>
      <c r="H371" s="59" t="s">
        <v>2777</v>
      </c>
      <c r="I371" s="59" t="s">
        <v>2777</v>
      </c>
      <c r="J371" s="59" t="s">
        <v>2777</v>
      </c>
      <c r="K371" s="59" t="s">
        <v>2777</v>
      </c>
      <c r="L371" s="59" t="s">
        <v>2777</v>
      </c>
      <c r="M371" s="59" t="s">
        <v>2777</v>
      </c>
      <c r="N371" s="59" t="s">
        <v>2777</v>
      </c>
      <c r="O371" s="59" t="s">
        <v>2777</v>
      </c>
      <c r="P371" s="59" t="s">
        <v>2142</v>
      </c>
      <c r="Q371" s="59" t="s">
        <v>2777</v>
      </c>
      <c r="R371" s="59" t="s">
        <v>2777</v>
      </c>
      <c r="S371" s="59" t="s">
        <v>2777</v>
      </c>
      <c r="T371" s="59" t="s">
        <v>2777</v>
      </c>
      <c r="U371" s="59" t="s">
        <v>2777</v>
      </c>
    </row>
    <row r="372" spans="1:21" x14ac:dyDescent="0.25">
      <c r="A372" s="58">
        <v>2808042</v>
      </c>
      <c r="B372" s="58" t="str">
        <f t="shared" si="5"/>
        <v xml:space="preserve"> A (Alert)</v>
      </c>
      <c r="C372" s="58" t="s">
        <v>198</v>
      </c>
      <c r="D372" s="58" t="s">
        <v>756</v>
      </c>
      <c r="E372" s="58" t="s">
        <v>2775</v>
      </c>
      <c r="F372" s="58" t="s">
        <v>2095</v>
      </c>
      <c r="G372" s="58" t="s">
        <v>2776</v>
      </c>
      <c r="H372" s="59" t="s">
        <v>2142</v>
      </c>
      <c r="I372" s="59" t="s">
        <v>2777</v>
      </c>
      <c r="J372" s="59" t="s">
        <v>2777</v>
      </c>
      <c r="K372" s="59" t="s">
        <v>2777</v>
      </c>
      <c r="L372" s="59" t="s">
        <v>2777</v>
      </c>
      <c r="M372" s="59" t="s">
        <v>2777</v>
      </c>
      <c r="N372" s="59" t="s">
        <v>2142</v>
      </c>
      <c r="O372" s="59" t="s">
        <v>2777</v>
      </c>
      <c r="P372" s="59" t="s">
        <v>2142</v>
      </c>
      <c r="Q372" s="59" t="s">
        <v>2777</v>
      </c>
      <c r="R372" s="59" t="s">
        <v>2777</v>
      </c>
      <c r="S372" s="59" t="s">
        <v>2777</v>
      </c>
      <c r="T372" s="59" t="s">
        <v>2142</v>
      </c>
      <c r="U372" s="59" t="s">
        <v>2142</v>
      </c>
    </row>
    <row r="373" spans="1:21" x14ac:dyDescent="0.25">
      <c r="A373" s="58">
        <v>2808043</v>
      </c>
      <c r="B373" s="58" t="str">
        <f t="shared" si="5"/>
        <v xml:space="preserve"> A (Alert)</v>
      </c>
      <c r="C373" s="58" t="s">
        <v>198</v>
      </c>
      <c r="D373" s="58" t="s">
        <v>2128</v>
      </c>
      <c r="E373" s="58" t="s">
        <v>2775</v>
      </c>
      <c r="F373" s="58" t="s">
        <v>2095</v>
      </c>
      <c r="G373" s="58" t="s">
        <v>2776</v>
      </c>
      <c r="H373" s="59" t="s">
        <v>2777</v>
      </c>
      <c r="I373" s="59" t="s">
        <v>2777</v>
      </c>
      <c r="J373" s="59" t="s">
        <v>2777</v>
      </c>
      <c r="K373" s="59" t="s">
        <v>2777</v>
      </c>
      <c r="L373" s="59" t="s">
        <v>2777</v>
      </c>
      <c r="M373" s="59" t="s">
        <v>2777</v>
      </c>
      <c r="N373" s="59" t="s">
        <v>2777</v>
      </c>
      <c r="O373" s="59" t="s">
        <v>2777</v>
      </c>
      <c r="P373" s="59" t="s">
        <v>2777</v>
      </c>
      <c r="Q373" s="59" t="s">
        <v>2142</v>
      </c>
      <c r="R373" s="59" t="s">
        <v>2777</v>
      </c>
      <c r="S373" s="59" t="s">
        <v>2777</v>
      </c>
      <c r="T373" s="59" t="s">
        <v>2777</v>
      </c>
      <c r="U373" s="59" t="s">
        <v>2142</v>
      </c>
    </row>
    <row r="374" spans="1:21" x14ac:dyDescent="0.25">
      <c r="A374" s="58">
        <v>2808701</v>
      </c>
      <c r="B374" s="58" t="str">
        <f t="shared" si="5"/>
        <v xml:space="preserve"> A (Alert)</v>
      </c>
      <c r="C374" s="58" t="s">
        <v>198</v>
      </c>
      <c r="D374" s="58" t="s">
        <v>757</v>
      </c>
      <c r="E374" s="58" t="s">
        <v>2775</v>
      </c>
      <c r="F374" s="58" t="s">
        <v>2095</v>
      </c>
      <c r="G374" s="58" t="s">
        <v>2776</v>
      </c>
      <c r="H374" s="59" t="s">
        <v>2142</v>
      </c>
      <c r="I374" s="59" t="s">
        <v>2777</v>
      </c>
      <c r="J374" s="59" t="s">
        <v>2777</v>
      </c>
      <c r="K374" s="59" t="s">
        <v>2777</v>
      </c>
      <c r="L374" s="59" t="s">
        <v>2777</v>
      </c>
      <c r="M374" s="59" t="s">
        <v>2777</v>
      </c>
      <c r="N374" s="59" t="s">
        <v>2142</v>
      </c>
      <c r="O374" s="59" t="s">
        <v>2777</v>
      </c>
      <c r="P374" s="59" t="s">
        <v>2142</v>
      </c>
      <c r="Q374" s="59" t="s">
        <v>2777</v>
      </c>
      <c r="R374" s="59" t="s">
        <v>2777</v>
      </c>
      <c r="S374" s="59" t="s">
        <v>2777</v>
      </c>
      <c r="T374" s="59" t="s">
        <v>2777</v>
      </c>
      <c r="U374" s="59" t="s">
        <v>2777</v>
      </c>
    </row>
    <row r="375" spans="1:21" x14ac:dyDescent="0.25">
      <c r="A375" s="58">
        <v>2901001</v>
      </c>
      <c r="B375" s="58" t="str">
        <f t="shared" si="5"/>
        <v>SI_1 (School Improvement Year 1)</v>
      </c>
      <c r="C375" s="58" t="s">
        <v>35</v>
      </c>
      <c r="D375" s="58" t="s">
        <v>319</v>
      </c>
      <c r="E375" s="58" t="s">
        <v>2793</v>
      </c>
      <c r="F375" s="58" t="s">
        <v>2260</v>
      </c>
      <c r="G375" s="58" t="s">
        <v>2795</v>
      </c>
      <c r="H375" s="59" t="s">
        <v>2142</v>
      </c>
      <c r="I375" s="59" t="s">
        <v>2142</v>
      </c>
      <c r="J375" s="59" t="s">
        <v>2777</v>
      </c>
      <c r="K375" s="59" t="s">
        <v>2777</v>
      </c>
      <c r="L375" s="59" t="s">
        <v>2777</v>
      </c>
      <c r="M375" s="59" t="s">
        <v>2777</v>
      </c>
      <c r="N375" s="59" t="s">
        <v>2142</v>
      </c>
      <c r="O375" s="59" t="s">
        <v>2142</v>
      </c>
      <c r="P375" s="59" t="s">
        <v>2142</v>
      </c>
      <c r="Q375" s="59" t="s">
        <v>2777</v>
      </c>
      <c r="R375" s="59" t="s">
        <v>2777</v>
      </c>
      <c r="S375" s="59" t="s">
        <v>2777</v>
      </c>
      <c r="T375" s="59" t="s">
        <v>2777</v>
      </c>
      <c r="U375" s="59" t="s">
        <v>2777</v>
      </c>
    </row>
    <row r="376" spans="1:21" x14ac:dyDescent="0.25">
      <c r="A376" s="58">
        <v>2901002</v>
      </c>
      <c r="B376" s="58" t="str">
        <f t="shared" si="5"/>
        <v>SI_2 (School Improvement Year 2)</v>
      </c>
      <c r="C376" s="58" t="s">
        <v>35</v>
      </c>
      <c r="D376" s="58" t="s">
        <v>2319</v>
      </c>
      <c r="E376" s="58" t="s">
        <v>2796</v>
      </c>
      <c r="F376" s="58" t="s">
        <v>2312</v>
      </c>
      <c r="G376" s="58" t="s">
        <v>2797</v>
      </c>
      <c r="H376" s="59" t="s">
        <v>2142</v>
      </c>
      <c r="I376" s="59" t="s">
        <v>2142</v>
      </c>
      <c r="J376" s="59" t="s">
        <v>2777</v>
      </c>
      <c r="K376" s="59" t="s">
        <v>2142</v>
      </c>
      <c r="L376" s="59" t="s">
        <v>2777</v>
      </c>
      <c r="M376" s="59" t="s">
        <v>2777</v>
      </c>
      <c r="N376" s="59" t="s">
        <v>2142</v>
      </c>
      <c r="O376" s="59" t="s">
        <v>2142</v>
      </c>
      <c r="P376" s="59" t="s">
        <v>2142</v>
      </c>
      <c r="Q376" s="59" t="s">
        <v>2142</v>
      </c>
      <c r="R376" s="59" t="s">
        <v>2777</v>
      </c>
      <c r="S376" s="59" t="s">
        <v>2777</v>
      </c>
      <c r="T376" s="59" t="s">
        <v>2777</v>
      </c>
      <c r="U376" s="59" t="s">
        <v>2777</v>
      </c>
    </row>
    <row r="377" spans="1:21" x14ac:dyDescent="0.25">
      <c r="A377" s="58">
        <v>2903007</v>
      </c>
      <c r="B377" s="58" t="str">
        <f t="shared" si="5"/>
        <v>SI_4 (School Improvement Year 4)</v>
      </c>
      <c r="C377" s="58" t="s">
        <v>127</v>
      </c>
      <c r="D377" s="58" t="s">
        <v>557</v>
      </c>
      <c r="E377" s="58" t="s">
        <v>2784</v>
      </c>
      <c r="F377" s="58" t="s">
        <v>2371</v>
      </c>
      <c r="G377" s="58" t="s">
        <v>2785</v>
      </c>
      <c r="H377" s="59" t="s">
        <v>2142</v>
      </c>
      <c r="I377" s="59" t="s">
        <v>2142</v>
      </c>
      <c r="J377" s="59" t="s">
        <v>2142</v>
      </c>
      <c r="K377" s="59" t="s">
        <v>2142</v>
      </c>
      <c r="L377" s="59" t="s">
        <v>2142</v>
      </c>
      <c r="M377" s="59" t="s">
        <v>2777</v>
      </c>
      <c r="N377" s="59" t="s">
        <v>2777</v>
      </c>
      <c r="O377" s="59" t="s">
        <v>2777</v>
      </c>
      <c r="P377" s="59" t="s">
        <v>2142</v>
      </c>
      <c r="Q377" s="59" t="s">
        <v>2142</v>
      </c>
      <c r="R377" s="59" t="s">
        <v>2142</v>
      </c>
      <c r="S377" s="59" t="s">
        <v>2777</v>
      </c>
      <c r="T377" s="59" t="s">
        <v>2777</v>
      </c>
      <c r="U377" s="59" t="s">
        <v>2777</v>
      </c>
    </row>
    <row r="378" spans="1:21" x14ac:dyDescent="0.25">
      <c r="A378" s="58">
        <v>2903008</v>
      </c>
      <c r="B378" s="58" t="str">
        <f t="shared" si="5"/>
        <v>SI_1 (School Improvement Year 1)</v>
      </c>
      <c r="C378" s="58" t="s">
        <v>127</v>
      </c>
      <c r="D378" s="58" t="s">
        <v>558</v>
      </c>
      <c r="E378" s="58" t="s">
        <v>2793</v>
      </c>
      <c r="F378" s="58" t="s">
        <v>2260</v>
      </c>
      <c r="G378" s="58" t="s">
        <v>2795</v>
      </c>
      <c r="H378" s="59" t="s">
        <v>2142</v>
      </c>
      <c r="I378" s="59" t="s">
        <v>2142</v>
      </c>
      <c r="J378" s="59" t="s">
        <v>2142</v>
      </c>
      <c r="K378" s="59" t="s">
        <v>2142</v>
      </c>
      <c r="L378" s="59" t="s">
        <v>2142</v>
      </c>
      <c r="M378" s="59" t="s">
        <v>2142</v>
      </c>
      <c r="N378" s="59" t="s">
        <v>2142</v>
      </c>
      <c r="O378" s="59" t="s">
        <v>2777</v>
      </c>
      <c r="P378" s="59" t="s">
        <v>2142</v>
      </c>
      <c r="Q378" s="59" t="s">
        <v>2142</v>
      </c>
      <c r="R378" s="59" t="s">
        <v>2142</v>
      </c>
      <c r="S378" s="59" t="s">
        <v>2142</v>
      </c>
      <c r="T378" s="59" t="s">
        <v>2777</v>
      </c>
      <c r="U378" s="59" t="s">
        <v>2777</v>
      </c>
    </row>
    <row r="379" spans="1:21" x14ac:dyDescent="0.25">
      <c r="A379" s="58">
        <v>2903011</v>
      </c>
      <c r="B379" s="58" t="str">
        <f t="shared" si="5"/>
        <v>SI_2 (School Improvement Year 2)</v>
      </c>
      <c r="C379" s="58" t="s">
        <v>127</v>
      </c>
      <c r="D379" s="58" t="s">
        <v>559</v>
      </c>
      <c r="E379" s="58" t="s">
        <v>2796</v>
      </c>
      <c r="F379" s="58" t="s">
        <v>2312</v>
      </c>
      <c r="G379" s="58" t="s">
        <v>2797</v>
      </c>
      <c r="H379" s="59" t="s">
        <v>2142</v>
      </c>
      <c r="I379" s="59" t="s">
        <v>2142</v>
      </c>
      <c r="J379" s="59" t="s">
        <v>2142</v>
      </c>
      <c r="K379" s="59" t="s">
        <v>2142</v>
      </c>
      <c r="L379" s="59" t="s">
        <v>2142</v>
      </c>
      <c r="M379" s="59" t="s">
        <v>2142</v>
      </c>
      <c r="N379" s="59" t="s">
        <v>2142</v>
      </c>
      <c r="O379" s="59" t="s">
        <v>2777</v>
      </c>
      <c r="P379" s="59" t="s">
        <v>2142</v>
      </c>
      <c r="Q379" s="59" t="s">
        <v>2142</v>
      </c>
      <c r="R379" s="59" t="s">
        <v>2777</v>
      </c>
      <c r="S379" s="59" t="s">
        <v>2777</v>
      </c>
      <c r="T379" s="59" t="s">
        <v>2777</v>
      </c>
      <c r="U379" s="59" t="s">
        <v>2777</v>
      </c>
    </row>
    <row r="380" spans="1:21" x14ac:dyDescent="0.25">
      <c r="A380" s="58">
        <v>2903012</v>
      </c>
      <c r="B380" s="58" t="str">
        <f t="shared" si="5"/>
        <v>SI_7 (School Improvement Year 7)</v>
      </c>
      <c r="C380" s="58" t="s">
        <v>127</v>
      </c>
      <c r="D380" s="58" t="s">
        <v>2409</v>
      </c>
      <c r="E380" s="58" t="s">
        <v>2790</v>
      </c>
      <c r="F380" s="58" t="s">
        <v>2405</v>
      </c>
      <c r="G380" s="58" t="s">
        <v>2791</v>
      </c>
      <c r="H380" s="59" t="s">
        <v>2142</v>
      </c>
      <c r="I380" s="59" t="s">
        <v>2142</v>
      </c>
      <c r="J380" s="59" t="s">
        <v>2142</v>
      </c>
      <c r="K380" s="59" t="s">
        <v>2142</v>
      </c>
      <c r="L380" s="59" t="s">
        <v>2777</v>
      </c>
      <c r="M380" s="59" t="s">
        <v>2142</v>
      </c>
      <c r="N380" s="59" t="s">
        <v>2777</v>
      </c>
      <c r="O380" s="59" t="s">
        <v>2142</v>
      </c>
      <c r="P380" s="59" t="s">
        <v>2777</v>
      </c>
      <c r="Q380" s="59" t="s">
        <v>2142</v>
      </c>
      <c r="R380" s="59" t="s">
        <v>2777</v>
      </c>
      <c r="S380" s="59" t="s">
        <v>2777</v>
      </c>
      <c r="T380" s="59" t="s">
        <v>2777</v>
      </c>
      <c r="U380" s="59" t="s">
        <v>2777</v>
      </c>
    </row>
    <row r="381" spans="1:21" x14ac:dyDescent="0.25">
      <c r="A381" s="58">
        <v>2906025</v>
      </c>
      <c r="B381" s="58" t="str">
        <f t="shared" si="5"/>
        <v xml:space="preserve"> MS (Met Standards)</v>
      </c>
      <c r="C381" s="58" t="s">
        <v>230</v>
      </c>
      <c r="D381" s="58" t="s">
        <v>869</v>
      </c>
      <c r="E381" s="58" t="s">
        <v>2780</v>
      </c>
      <c r="F381" s="58" t="s">
        <v>2183</v>
      </c>
      <c r="G381" s="58" t="s">
        <v>2781</v>
      </c>
      <c r="H381" s="59" t="s">
        <v>2777</v>
      </c>
      <c r="I381" s="59" t="s">
        <v>2777</v>
      </c>
      <c r="J381" s="59" t="s">
        <v>2777</v>
      </c>
      <c r="K381" s="59" t="s">
        <v>2777</v>
      </c>
      <c r="L381" s="59" t="s">
        <v>2777</v>
      </c>
      <c r="M381" s="59" t="s">
        <v>2777</v>
      </c>
      <c r="N381" s="59" t="s">
        <v>2777</v>
      </c>
      <c r="O381" s="59" t="s">
        <v>2777</v>
      </c>
      <c r="P381" s="59" t="s">
        <v>2777</v>
      </c>
      <c r="Q381" s="59" t="s">
        <v>2777</v>
      </c>
      <c r="R381" s="59" t="s">
        <v>2777</v>
      </c>
      <c r="S381" s="59" t="s">
        <v>2777</v>
      </c>
      <c r="T381" s="59" t="s">
        <v>2777</v>
      </c>
      <c r="U381" s="59" t="s">
        <v>2777</v>
      </c>
    </row>
    <row r="382" spans="1:21" x14ac:dyDescent="0.25">
      <c r="A382" s="58">
        <v>2906026</v>
      </c>
      <c r="B382" s="58" t="str">
        <f t="shared" si="5"/>
        <v xml:space="preserve"> MS (Met Standards)</v>
      </c>
      <c r="C382" s="58" t="s">
        <v>230</v>
      </c>
      <c r="D382" s="58" t="s">
        <v>2211</v>
      </c>
      <c r="E382" s="58" t="s">
        <v>2780</v>
      </c>
      <c r="F382" s="58" t="s">
        <v>2183</v>
      </c>
      <c r="G382" s="58" t="s">
        <v>2781</v>
      </c>
      <c r="H382" s="59" t="s">
        <v>2777</v>
      </c>
      <c r="I382" s="59" t="s">
        <v>2777</v>
      </c>
      <c r="J382" s="59" t="s">
        <v>2777</v>
      </c>
      <c r="K382" s="59" t="s">
        <v>2777</v>
      </c>
      <c r="L382" s="59" t="s">
        <v>2777</v>
      </c>
      <c r="M382" s="59" t="s">
        <v>2777</v>
      </c>
      <c r="N382" s="59" t="s">
        <v>2777</v>
      </c>
      <c r="O382" s="59" t="s">
        <v>2777</v>
      </c>
      <c r="P382" s="59" t="s">
        <v>2777</v>
      </c>
      <c r="Q382" s="59" t="s">
        <v>2777</v>
      </c>
      <c r="R382" s="59" t="s">
        <v>2777</v>
      </c>
      <c r="S382" s="59" t="s">
        <v>2777</v>
      </c>
      <c r="T382" s="59" t="s">
        <v>2777</v>
      </c>
      <c r="U382" s="59" t="s">
        <v>2777</v>
      </c>
    </row>
    <row r="383" spans="1:21" x14ac:dyDescent="0.25">
      <c r="A383" s="58">
        <v>3001001</v>
      </c>
      <c r="B383" s="58" t="str">
        <f t="shared" si="5"/>
        <v xml:space="preserve"> MS (Met Standards)</v>
      </c>
      <c r="C383" s="58" t="s">
        <v>34</v>
      </c>
      <c r="D383" s="58" t="s">
        <v>317</v>
      </c>
      <c r="E383" s="58" t="s">
        <v>2780</v>
      </c>
      <c r="F383" s="58" t="s">
        <v>2183</v>
      </c>
      <c r="G383" s="58" t="s">
        <v>2781</v>
      </c>
      <c r="H383" s="59" t="s">
        <v>2777</v>
      </c>
      <c r="I383" s="59" t="s">
        <v>2777</v>
      </c>
      <c r="J383" s="59" t="s">
        <v>2777</v>
      </c>
      <c r="K383" s="59" t="s">
        <v>2777</v>
      </c>
      <c r="L383" s="59" t="s">
        <v>2777</v>
      </c>
      <c r="M383" s="59" t="s">
        <v>2777</v>
      </c>
      <c r="N383" s="59" t="s">
        <v>2777</v>
      </c>
      <c r="O383" s="59" t="s">
        <v>2777</v>
      </c>
      <c r="P383" s="59" t="s">
        <v>2777</v>
      </c>
      <c r="Q383" s="59" t="s">
        <v>2777</v>
      </c>
      <c r="R383" s="59" t="s">
        <v>2777</v>
      </c>
      <c r="S383" s="59" t="s">
        <v>2777</v>
      </c>
      <c r="T383" s="59" t="s">
        <v>2777</v>
      </c>
      <c r="U383" s="59" t="s">
        <v>2777</v>
      </c>
    </row>
    <row r="384" spans="1:21" x14ac:dyDescent="0.25">
      <c r="A384" s="58">
        <v>3001002</v>
      </c>
      <c r="B384" s="58" t="str">
        <f t="shared" si="5"/>
        <v xml:space="preserve"> MS (Met Standards)</v>
      </c>
      <c r="C384" s="58" t="s">
        <v>34</v>
      </c>
      <c r="D384" s="58" t="s">
        <v>318</v>
      </c>
      <c r="E384" s="58" t="s">
        <v>2780</v>
      </c>
      <c r="F384" s="58" t="s">
        <v>2183</v>
      </c>
      <c r="G384" s="58" t="s">
        <v>2781</v>
      </c>
      <c r="H384" s="59" t="s">
        <v>2777</v>
      </c>
      <c r="I384" s="59" t="s">
        <v>2777</v>
      </c>
      <c r="J384" s="59" t="s">
        <v>2777</v>
      </c>
      <c r="K384" s="59" t="s">
        <v>2777</v>
      </c>
      <c r="L384" s="59" t="s">
        <v>2777</v>
      </c>
      <c r="M384" s="59" t="s">
        <v>2777</v>
      </c>
      <c r="N384" s="59" t="s">
        <v>2777</v>
      </c>
      <c r="O384" s="59" t="s">
        <v>2777</v>
      </c>
      <c r="P384" s="59" t="s">
        <v>2142</v>
      </c>
      <c r="Q384" s="59" t="s">
        <v>2777</v>
      </c>
      <c r="R384" s="59" t="s">
        <v>2777</v>
      </c>
      <c r="S384" s="59" t="s">
        <v>2777</v>
      </c>
      <c r="T384" s="59" t="s">
        <v>2777</v>
      </c>
      <c r="U384" s="59" t="s">
        <v>2777</v>
      </c>
    </row>
    <row r="385" spans="1:21" x14ac:dyDescent="0.25">
      <c r="A385" s="58">
        <v>3001003</v>
      </c>
      <c r="B385" s="58" t="str">
        <f t="shared" si="5"/>
        <v xml:space="preserve"> MS (Met Standards)</v>
      </c>
      <c r="C385" s="58" t="s">
        <v>34</v>
      </c>
      <c r="D385" s="58" t="s">
        <v>2212</v>
      </c>
      <c r="E385" s="58" t="s">
        <v>2780</v>
      </c>
      <c r="F385" s="58" t="s">
        <v>2183</v>
      </c>
      <c r="G385" s="58" t="s">
        <v>2781</v>
      </c>
      <c r="H385" s="59" t="s">
        <v>2777</v>
      </c>
      <c r="I385" s="59" t="s">
        <v>2777</v>
      </c>
      <c r="J385" s="59" t="s">
        <v>2777</v>
      </c>
      <c r="K385" s="59" t="s">
        <v>2777</v>
      </c>
      <c r="L385" s="59" t="s">
        <v>2777</v>
      </c>
      <c r="M385" s="59" t="s">
        <v>2777</v>
      </c>
      <c r="N385" s="59" t="s">
        <v>2777</v>
      </c>
      <c r="O385" s="59" t="s">
        <v>2777</v>
      </c>
      <c r="P385" s="59" t="s">
        <v>2777</v>
      </c>
      <c r="Q385" s="59" t="s">
        <v>2777</v>
      </c>
      <c r="R385" s="59" t="s">
        <v>2777</v>
      </c>
      <c r="S385" s="59" t="s">
        <v>2777</v>
      </c>
      <c r="T385" s="59" t="s">
        <v>2777</v>
      </c>
      <c r="U385" s="59" t="s">
        <v>2777</v>
      </c>
    </row>
    <row r="386" spans="1:21" x14ac:dyDescent="0.25">
      <c r="A386" s="58">
        <v>3002007</v>
      </c>
      <c r="B386" s="58" t="str">
        <f t="shared" ref="B386:B449" si="6">CONCATENATE(E386," ",F386)</f>
        <v xml:space="preserve"> MS (Met Standards)</v>
      </c>
      <c r="C386" s="58" t="s">
        <v>104</v>
      </c>
      <c r="D386" s="58" t="s">
        <v>505</v>
      </c>
      <c r="E386" s="58" t="s">
        <v>2780</v>
      </c>
      <c r="F386" s="58" t="s">
        <v>2183</v>
      </c>
      <c r="G386" s="58" t="s">
        <v>2781</v>
      </c>
      <c r="H386" s="59" t="s">
        <v>2777</v>
      </c>
      <c r="I386" s="59" t="s">
        <v>2777</v>
      </c>
      <c r="J386" s="59" t="s">
        <v>2777</v>
      </c>
      <c r="K386" s="59" t="s">
        <v>2777</v>
      </c>
      <c r="L386" s="59" t="s">
        <v>2777</v>
      </c>
      <c r="M386" s="59" t="s">
        <v>2777</v>
      </c>
      <c r="N386" s="59" t="s">
        <v>2777</v>
      </c>
      <c r="O386" s="59" t="s">
        <v>2777</v>
      </c>
      <c r="P386" s="59" t="s">
        <v>2777</v>
      </c>
      <c r="Q386" s="59" t="s">
        <v>2777</v>
      </c>
      <c r="R386" s="59" t="s">
        <v>2777</v>
      </c>
      <c r="S386" s="59" t="s">
        <v>2777</v>
      </c>
      <c r="T386" s="59" t="s">
        <v>2777</v>
      </c>
      <c r="U386" s="59" t="s">
        <v>2777</v>
      </c>
    </row>
    <row r="387" spans="1:21" x14ac:dyDescent="0.25">
      <c r="A387" s="58">
        <v>3002009</v>
      </c>
      <c r="B387" s="58" t="str">
        <f t="shared" si="6"/>
        <v xml:space="preserve"> A (Alert)</v>
      </c>
      <c r="C387" s="58" t="s">
        <v>104</v>
      </c>
      <c r="D387" s="58" t="s">
        <v>2129</v>
      </c>
      <c r="E387" s="58" t="s">
        <v>2775</v>
      </c>
      <c r="F387" s="58" t="s">
        <v>2095</v>
      </c>
      <c r="G387" s="58" t="s">
        <v>2776</v>
      </c>
      <c r="H387" s="59" t="s">
        <v>2777</v>
      </c>
      <c r="I387" s="59" t="s">
        <v>2777</v>
      </c>
      <c r="J387" s="59" t="s">
        <v>2777</v>
      </c>
      <c r="K387" s="59" t="s">
        <v>2777</v>
      </c>
      <c r="L387" s="59" t="s">
        <v>2777</v>
      </c>
      <c r="M387" s="59" t="s">
        <v>2777</v>
      </c>
      <c r="N387" s="59" t="s">
        <v>2777</v>
      </c>
      <c r="O387" s="59" t="s">
        <v>2142</v>
      </c>
      <c r="P387" s="59" t="s">
        <v>2777</v>
      </c>
      <c r="Q387" s="59" t="s">
        <v>2777</v>
      </c>
      <c r="R387" s="59" t="s">
        <v>2777</v>
      </c>
      <c r="S387" s="59" t="s">
        <v>2777</v>
      </c>
      <c r="T387" s="59" t="s">
        <v>2777</v>
      </c>
      <c r="U387" s="59" t="s">
        <v>2777</v>
      </c>
    </row>
    <row r="388" spans="1:21" x14ac:dyDescent="0.25">
      <c r="A388" s="58">
        <v>3002010</v>
      </c>
      <c r="B388" s="58" t="str">
        <f t="shared" si="6"/>
        <v xml:space="preserve"> A (Alert)</v>
      </c>
      <c r="C388" s="58" t="s">
        <v>104</v>
      </c>
      <c r="D388" s="58" t="s">
        <v>506</v>
      </c>
      <c r="E388" s="58" t="s">
        <v>2775</v>
      </c>
      <c r="F388" s="58" t="s">
        <v>2095</v>
      </c>
      <c r="G388" s="58" t="s">
        <v>2776</v>
      </c>
      <c r="H388" s="59" t="s">
        <v>2142</v>
      </c>
      <c r="I388" s="59" t="s">
        <v>2777</v>
      </c>
      <c r="J388" s="59" t="s">
        <v>2777</v>
      </c>
      <c r="K388" s="59" t="s">
        <v>2777</v>
      </c>
      <c r="L388" s="59" t="s">
        <v>2777</v>
      </c>
      <c r="M388" s="59" t="s">
        <v>2777</v>
      </c>
      <c r="N388" s="59" t="s">
        <v>2142</v>
      </c>
      <c r="O388" s="59" t="s">
        <v>2777</v>
      </c>
      <c r="P388" s="59" t="s">
        <v>2142</v>
      </c>
      <c r="Q388" s="59" t="s">
        <v>2142</v>
      </c>
      <c r="R388" s="59" t="s">
        <v>2777</v>
      </c>
      <c r="S388" s="59" t="s">
        <v>2777</v>
      </c>
      <c r="T388" s="59" t="s">
        <v>2777</v>
      </c>
      <c r="U388" s="59" t="s">
        <v>2777</v>
      </c>
    </row>
    <row r="389" spans="1:21" x14ac:dyDescent="0.25">
      <c r="A389" s="58">
        <v>3003013</v>
      </c>
      <c r="B389" s="58" t="str">
        <f t="shared" si="6"/>
        <v xml:space="preserve"> MS (Met Standards)</v>
      </c>
      <c r="C389" s="58" t="s">
        <v>157</v>
      </c>
      <c r="D389" s="58" t="s">
        <v>658</v>
      </c>
      <c r="E389" s="58" t="s">
        <v>2780</v>
      </c>
      <c r="F389" s="58" t="s">
        <v>2183</v>
      </c>
      <c r="G389" s="58" t="s">
        <v>2781</v>
      </c>
      <c r="H389" s="59" t="s">
        <v>2777</v>
      </c>
      <c r="I389" s="59" t="s">
        <v>2777</v>
      </c>
      <c r="J389" s="59" t="s">
        <v>2777</v>
      </c>
      <c r="K389" s="59" t="s">
        <v>2777</v>
      </c>
      <c r="L389" s="59" t="s">
        <v>2777</v>
      </c>
      <c r="M389" s="59" t="s">
        <v>2777</v>
      </c>
      <c r="N389" s="59" t="s">
        <v>2777</v>
      </c>
      <c r="O389" s="59" t="s">
        <v>2777</v>
      </c>
      <c r="P389" s="59" t="s">
        <v>2777</v>
      </c>
      <c r="Q389" s="59" t="s">
        <v>2777</v>
      </c>
      <c r="R389" s="59" t="s">
        <v>2777</v>
      </c>
      <c r="S389" s="59" t="s">
        <v>2777</v>
      </c>
      <c r="T389" s="59" t="s">
        <v>2777</v>
      </c>
      <c r="U389" s="59" t="s">
        <v>2777</v>
      </c>
    </row>
    <row r="390" spans="1:21" x14ac:dyDescent="0.25">
      <c r="A390" s="58">
        <v>3003014</v>
      </c>
      <c r="B390" s="58" t="str">
        <f t="shared" si="6"/>
        <v xml:space="preserve"> A (Alert)</v>
      </c>
      <c r="C390" s="58" t="s">
        <v>157</v>
      </c>
      <c r="D390" s="58" t="s">
        <v>2130</v>
      </c>
      <c r="E390" s="58" t="s">
        <v>2775</v>
      </c>
      <c r="F390" s="58" t="s">
        <v>2095</v>
      </c>
      <c r="G390" s="58" t="s">
        <v>2776</v>
      </c>
      <c r="H390" s="59" t="s">
        <v>2142</v>
      </c>
      <c r="I390" s="59" t="s">
        <v>2777</v>
      </c>
      <c r="J390" s="59" t="s">
        <v>2777</v>
      </c>
      <c r="K390" s="59" t="s">
        <v>2777</v>
      </c>
      <c r="L390" s="59" t="s">
        <v>2777</v>
      </c>
      <c r="M390" s="59" t="s">
        <v>2777</v>
      </c>
      <c r="N390" s="59" t="s">
        <v>2142</v>
      </c>
      <c r="O390" s="59" t="s">
        <v>2777</v>
      </c>
      <c r="P390" s="59" t="s">
        <v>2142</v>
      </c>
      <c r="Q390" s="59" t="s">
        <v>2777</v>
      </c>
      <c r="R390" s="59" t="s">
        <v>2777</v>
      </c>
      <c r="S390" s="59" t="s">
        <v>2777</v>
      </c>
      <c r="T390" s="59" t="s">
        <v>2777</v>
      </c>
      <c r="U390" s="59" t="s">
        <v>2777</v>
      </c>
    </row>
    <row r="391" spans="1:21" x14ac:dyDescent="0.25">
      <c r="A391" s="58">
        <v>3004021</v>
      </c>
      <c r="B391" s="58" t="str">
        <f t="shared" si="6"/>
        <v xml:space="preserve"> A (Alert)</v>
      </c>
      <c r="C391" s="58" t="s">
        <v>159</v>
      </c>
      <c r="D391" s="58" t="s">
        <v>660</v>
      </c>
      <c r="E391" s="58" t="s">
        <v>2775</v>
      </c>
      <c r="F391" s="58" t="s">
        <v>2095</v>
      </c>
      <c r="G391" s="58" t="s">
        <v>2776</v>
      </c>
      <c r="H391" s="59" t="s">
        <v>2777</v>
      </c>
      <c r="I391" s="59" t="s">
        <v>2777</v>
      </c>
      <c r="J391" s="59" t="s">
        <v>2142</v>
      </c>
      <c r="K391" s="59" t="s">
        <v>2777</v>
      </c>
      <c r="L391" s="59" t="s">
        <v>2777</v>
      </c>
      <c r="M391" s="59" t="s">
        <v>2777</v>
      </c>
      <c r="N391" s="59" t="s">
        <v>2777</v>
      </c>
      <c r="O391" s="59" t="s">
        <v>2777</v>
      </c>
      <c r="P391" s="59" t="s">
        <v>2777</v>
      </c>
      <c r="Q391" s="59" t="s">
        <v>2142</v>
      </c>
      <c r="R391" s="59" t="s">
        <v>2777</v>
      </c>
      <c r="S391" s="59" t="s">
        <v>2777</v>
      </c>
      <c r="T391" s="59" t="s">
        <v>2777</v>
      </c>
      <c r="U391" s="59" t="s">
        <v>2777</v>
      </c>
    </row>
    <row r="392" spans="1:21" x14ac:dyDescent="0.25">
      <c r="A392" s="58">
        <v>3004022</v>
      </c>
      <c r="B392" s="58" t="str">
        <f t="shared" si="6"/>
        <v xml:space="preserve"> A (Alert)</v>
      </c>
      <c r="C392" s="58" t="s">
        <v>159</v>
      </c>
      <c r="D392" s="58" t="s">
        <v>661</v>
      </c>
      <c r="E392" s="58" t="s">
        <v>2775</v>
      </c>
      <c r="F392" s="58" t="s">
        <v>2095</v>
      </c>
      <c r="G392" s="58" t="s">
        <v>2776</v>
      </c>
      <c r="H392" s="59" t="s">
        <v>2142</v>
      </c>
      <c r="I392" s="59" t="s">
        <v>2777</v>
      </c>
      <c r="J392" s="59" t="s">
        <v>2142</v>
      </c>
      <c r="K392" s="59" t="s">
        <v>2142</v>
      </c>
      <c r="L392" s="59" t="s">
        <v>2777</v>
      </c>
      <c r="M392" s="59" t="s">
        <v>2777</v>
      </c>
      <c r="N392" s="59" t="s">
        <v>2777</v>
      </c>
      <c r="O392" s="59" t="s">
        <v>2777</v>
      </c>
      <c r="P392" s="59" t="s">
        <v>2142</v>
      </c>
      <c r="Q392" s="59" t="s">
        <v>2142</v>
      </c>
      <c r="R392" s="59" t="s">
        <v>2777</v>
      </c>
      <c r="S392" s="59" t="s">
        <v>2777</v>
      </c>
      <c r="T392" s="59" t="s">
        <v>2777</v>
      </c>
      <c r="U392" s="59" t="s">
        <v>2777</v>
      </c>
    </row>
    <row r="393" spans="1:21" x14ac:dyDescent="0.25">
      <c r="A393" s="58">
        <v>3004023</v>
      </c>
      <c r="B393" s="58" t="str">
        <f t="shared" si="6"/>
        <v>SI_6 (School Improvement Year 6)</v>
      </c>
      <c r="C393" s="58" t="s">
        <v>159</v>
      </c>
      <c r="D393" s="58" t="s">
        <v>2397</v>
      </c>
      <c r="E393" s="58" t="s">
        <v>2778</v>
      </c>
      <c r="F393" s="58" t="s">
        <v>2392</v>
      </c>
      <c r="G393" s="58" t="s">
        <v>2779</v>
      </c>
      <c r="H393" s="59" t="s">
        <v>2777</v>
      </c>
      <c r="I393" s="59" t="s">
        <v>2777</v>
      </c>
      <c r="J393" s="59" t="s">
        <v>2142</v>
      </c>
      <c r="K393" s="59" t="s">
        <v>2777</v>
      </c>
      <c r="L393" s="59" t="s">
        <v>2777</v>
      </c>
      <c r="M393" s="59" t="s">
        <v>2777</v>
      </c>
      <c r="N393" s="59" t="s">
        <v>2777</v>
      </c>
      <c r="O393" s="59" t="s">
        <v>2777</v>
      </c>
      <c r="P393" s="59" t="s">
        <v>2777</v>
      </c>
      <c r="Q393" s="59" t="s">
        <v>2777</v>
      </c>
      <c r="R393" s="59" t="s">
        <v>2777</v>
      </c>
      <c r="S393" s="59" t="s">
        <v>2777</v>
      </c>
      <c r="T393" s="59" t="s">
        <v>2777</v>
      </c>
      <c r="U393" s="59" t="s">
        <v>2777</v>
      </c>
    </row>
    <row r="394" spans="1:21" x14ac:dyDescent="0.25">
      <c r="A394" s="58">
        <v>3004025</v>
      </c>
      <c r="B394" s="58" t="str">
        <f t="shared" si="6"/>
        <v xml:space="preserve"> A (Alert)</v>
      </c>
      <c r="C394" s="58" t="s">
        <v>159</v>
      </c>
      <c r="D394" s="58" t="s">
        <v>662</v>
      </c>
      <c r="E394" s="58" t="s">
        <v>2775</v>
      </c>
      <c r="F394" s="58" t="s">
        <v>2095</v>
      </c>
      <c r="G394" s="58" t="s">
        <v>2776</v>
      </c>
      <c r="H394" s="59" t="s">
        <v>2142</v>
      </c>
      <c r="I394" s="59" t="s">
        <v>2777</v>
      </c>
      <c r="J394" s="59" t="s">
        <v>2142</v>
      </c>
      <c r="K394" s="59" t="s">
        <v>2142</v>
      </c>
      <c r="L394" s="59" t="s">
        <v>2777</v>
      </c>
      <c r="M394" s="59" t="s">
        <v>2777</v>
      </c>
      <c r="N394" s="59" t="s">
        <v>2777</v>
      </c>
      <c r="O394" s="59" t="s">
        <v>2777</v>
      </c>
      <c r="P394" s="59" t="s">
        <v>2142</v>
      </c>
      <c r="Q394" s="59" t="s">
        <v>2777</v>
      </c>
      <c r="R394" s="59" t="s">
        <v>2777</v>
      </c>
      <c r="S394" s="59" t="s">
        <v>2777</v>
      </c>
      <c r="T394" s="59" t="s">
        <v>2777</v>
      </c>
      <c r="U394" s="59" t="s">
        <v>2777</v>
      </c>
    </row>
    <row r="395" spans="1:21" x14ac:dyDescent="0.25">
      <c r="A395" s="58">
        <v>3005029</v>
      </c>
      <c r="B395" s="58" t="str">
        <f t="shared" si="6"/>
        <v xml:space="preserve"> A (Alert)</v>
      </c>
      <c r="C395" s="58" t="s">
        <v>193</v>
      </c>
      <c r="D395" s="58" t="s">
        <v>744</v>
      </c>
      <c r="E395" s="58" t="s">
        <v>2775</v>
      </c>
      <c r="F395" s="58" t="s">
        <v>2095</v>
      </c>
      <c r="G395" s="58" t="s">
        <v>2776</v>
      </c>
      <c r="H395" s="59" t="s">
        <v>2777</v>
      </c>
      <c r="I395" s="59" t="s">
        <v>2777</v>
      </c>
      <c r="J395" s="59" t="s">
        <v>2777</v>
      </c>
      <c r="K395" s="59" t="s">
        <v>2777</v>
      </c>
      <c r="L395" s="59" t="s">
        <v>2777</v>
      </c>
      <c r="M395" s="59" t="s">
        <v>2777</v>
      </c>
      <c r="N395" s="59" t="s">
        <v>2777</v>
      </c>
      <c r="O395" s="59" t="s">
        <v>2777</v>
      </c>
      <c r="P395" s="59" t="s">
        <v>2142</v>
      </c>
      <c r="Q395" s="59" t="s">
        <v>2777</v>
      </c>
      <c r="R395" s="59" t="s">
        <v>2777</v>
      </c>
      <c r="S395" s="59" t="s">
        <v>2777</v>
      </c>
      <c r="T395" s="59" t="s">
        <v>2777</v>
      </c>
      <c r="U395" s="59" t="s">
        <v>2777</v>
      </c>
    </row>
    <row r="396" spans="1:21" x14ac:dyDescent="0.25">
      <c r="A396" s="58">
        <v>3005030</v>
      </c>
      <c r="B396" s="58" t="str">
        <f t="shared" si="6"/>
        <v>SI_2 (School Improvement Year 2)</v>
      </c>
      <c r="C396" s="58" t="s">
        <v>193</v>
      </c>
      <c r="D396" s="58" t="s">
        <v>2320</v>
      </c>
      <c r="E396" s="58" t="s">
        <v>2796</v>
      </c>
      <c r="F396" s="58" t="s">
        <v>2312</v>
      </c>
      <c r="G396" s="58" t="s">
        <v>2797</v>
      </c>
      <c r="H396" s="59" t="s">
        <v>2777</v>
      </c>
      <c r="I396" s="59" t="s">
        <v>2142</v>
      </c>
      <c r="J396" s="59" t="s">
        <v>2777</v>
      </c>
      <c r="K396" s="59" t="s">
        <v>2777</v>
      </c>
      <c r="L396" s="59" t="s">
        <v>2777</v>
      </c>
      <c r="M396" s="59" t="s">
        <v>2777</v>
      </c>
      <c r="N396" s="59" t="s">
        <v>2777</v>
      </c>
      <c r="O396" s="59" t="s">
        <v>2142</v>
      </c>
      <c r="P396" s="59" t="s">
        <v>2142</v>
      </c>
      <c r="Q396" s="59" t="s">
        <v>2142</v>
      </c>
      <c r="R396" s="59" t="s">
        <v>2777</v>
      </c>
      <c r="S396" s="59" t="s">
        <v>2777</v>
      </c>
      <c r="T396" s="59" t="s">
        <v>2777</v>
      </c>
      <c r="U396" s="59" t="s">
        <v>2777</v>
      </c>
    </row>
    <row r="397" spans="1:21" x14ac:dyDescent="0.25">
      <c r="A397" s="58">
        <v>3102001</v>
      </c>
      <c r="B397" s="58" t="str">
        <f t="shared" si="6"/>
        <v xml:space="preserve"> A (Alert)</v>
      </c>
      <c r="C397" s="58" t="s">
        <v>78</v>
      </c>
      <c r="D397" s="58" t="s">
        <v>421</v>
      </c>
      <c r="E397" s="58" t="s">
        <v>2775</v>
      </c>
      <c r="F397" s="58" t="s">
        <v>2095</v>
      </c>
      <c r="G397" s="58" t="s">
        <v>2776</v>
      </c>
      <c r="H397" s="59" t="s">
        <v>2777</v>
      </c>
      <c r="I397" s="59" t="s">
        <v>2777</v>
      </c>
      <c r="J397" s="59" t="s">
        <v>2777</v>
      </c>
      <c r="K397" s="59" t="s">
        <v>2777</v>
      </c>
      <c r="L397" s="59" t="s">
        <v>2777</v>
      </c>
      <c r="M397" s="59" t="s">
        <v>2777</v>
      </c>
      <c r="N397" s="59" t="s">
        <v>2777</v>
      </c>
      <c r="O397" s="59" t="s">
        <v>2777</v>
      </c>
      <c r="P397" s="59" t="s">
        <v>2142</v>
      </c>
      <c r="Q397" s="59" t="s">
        <v>2777</v>
      </c>
      <c r="R397" s="59" t="s">
        <v>2777</v>
      </c>
      <c r="S397" s="59" t="s">
        <v>2777</v>
      </c>
      <c r="T397" s="59" t="s">
        <v>2777</v>
      </c>
      <c r="U397" s="59" t="s">
        <v>2777</v>
      </c>
    </row>
    <row r="398" spans="1:21" x14ac:dyDescent="0.25">
      <c r="A398" s="58">
        <v>3102002</v>
      </c>
      <c r="B398" s="58" t="str">
        <f t="shared" si="6"/>
        <v>SI_1 (School Improvement Year 1)</v>
      </c>
      <c r="C398" s="58" t="s">
        <v>78</v>
      </c>
      <c r="D398" s="58" t="s">
        <v>2273</v>
      </c>
      <c r="E398" s="58" t="s">
        <v>2793</v>
      </c>
      <c r="F398" s="58" t="s">
        <v>2260</v>
      </c>
      <c r="G398" s="58" t="s">
        <v>2795</v>
      </c>
      <c r="H398" s="59" t="s">
        <v>2777</v>
      </c>
      <c r="I398" s="59" t="s">
        <v>2142</v>
      </c>
      <c r="J398" s="59" t="s">
        <v>2777</v>
      </c>
      <c r="K398" s="59" t="s">
        <v>2777</v>
      </c>
      <c r="L398" s="59" t="s">
        <v>2777</v>
      </c>
      <c r="M398" s="59" t="s">
        <v>2777</v>
      </c>
      <c r="N398" s="59" t="s">
        <v>2142</v>
      </c>
      <c r="O398" s="59" t="s">
        <v>2142</v>
      </c>
      <c r="P398" s="59" t="s">
        <v>2777</v>
      </c>
      <c r="Q398" s="59" t="s">
        <v>2142</v>
      </c>
      <c r="R398" s="59" t="s">
        <v>2777</v>
      </c>
      <c r="S398" s="59" t="s">
        <v>2777</v>
      </c>
      <c r="T398" s="59" t="s">
        <v>2777</v>
      </c>
      <c r="U398" s="59" t="s">
        <v>2777</v>
      </c>
    </row>
    <row r="399" spans="1:21" x14ac:dyDescent="0.25">
      <c r="A399" s="58">
        <v>3104005</v>
      </c>
      <c r="B399" s="58" t="str">
        <f t="shared" si="6"/>
        <v xml:space="preserve"> A (Alert)</v>
      </c>
      <c r="C399" s="58" t="s">
        <v>173</v>
      </c>
      <c r="D399" s="58" t="s">
        <v>684</v>
      </c>
      <c r="E399" s="58" t="s">
        <v>2775</v>
      </c>
      <c r="F399" s="58" t="s">
        <v>2095</v>
      </c>
      <c r="G399" s="58" t="s">
        <v>2776</v>
      </c>
      <c r="H399" s="59" t="s">
        <v>2142</v>
      </c>
      <c r="I399" s="59" t="s">
        <v>2142</v>
      </c>
      <c r="J399" s="59" t="s">
        <v>2777</v>
      </c>
      <c r="K399" s="59" t="s">
        <v>2777</v>
      </c>
      <c r="L399" s="59" t="s">
        <v>2777</v>
      </c>
      <c r="M399" s="59" t="s">
        <v>2777</v>
      </c>
      <c r="N399" s="59" t="s">
        <v>2777</v>
      </c>
      <c r="O399" s="59" t="s">
        <v>2777</v>
      </c>
      <c r="P399" s="59" t="s">
        <v>2142</v>
      </c>
      <c r="Q399" s="59" t="s">
        <v>2142</v>
      </c>
      <c r="R399" s="59" t="s">
        <v>2777</v>
      </c>
      <c r="S399" s="59" t="s">
        <v>2777</v>
      </c>
      <c r="T399" s="59" t="s">
        <v>2777</v>
      </c>
      <c r="U399" s="59" t="s">
        <v>2777</v>
      </c>
    </row>
    <row r="400" spans="1:21" x14ac:dyDescent="0.25">
      <c r="A400" s="58">
        <v>3104006</v>
      </c>
      <c r="B400" s="58" t="str">
        <f t="shared" si="6"/>
        <v>SI_4 (School Improvement Year 4)</v>
      </c>
      <c r="C400" s="58" t="s">
        <v>173</v>
      </c>
      <c r="D400" s="58" t="s">
        <v>2375</v>
      </c>
      <c r="E400" s="58" t="s">
        <v>2784</v>
      </c>
      <c r="F400" s="58" t="s">
        <v>2371</v>
      </c>
      <c r="G400" s="58" t="s">
        <v>2785</v>
      </c>
      <c r="H400" s="59" t="s">
        <v>2142</v>
      </c>
      <c r="I400" s="59" t="s">
        <v>2142</v>
      </c>
      <c r="J400" s="59" t="s">
        <v>2142</v>
      </c>
      <c r="K400" s="59" t="s">
        <v>2142</v>
      </c>
      <c r="L400" s="59" t="s">
        <v>2777</v>
      </c>
      <c r="M400" s="59" t="s">
        <v>2777</v>
      </c>
      <c r="N400" s="59" t="s">
        <v>2777</v>
      </c>
      <c r="O400" s="59" t="s">
        <v>2777</v>
      </c>
      <c r="P400" s="59" t="s">
        <v>2142</v>
      </c>
      <c r="Q400" s="59" t="s">
        <v>2142</v>
      </c>
      <c r="R400" s="59" t="s">
        <v>2777</v>
      </c>
      <c r="S400" s="59" t="s">
        <v>2777</v>
      </c>
      <c r="T400" s="59" t="s">
        <v>2777</v>
      </c>
      <c r="U400" s="59" t="s">
        <v>2777</v>
      </c>
    </row>
    <row r="401" spans="1:21" x14ac:dyDescent="0.25">
      <c r="A401" s="58">
        <v>3104021</v>
      </c>
      <c r="B401" s="58" t="str">
        <f t="shared" si="6"/>
        <v>SI_M (School Improvement - Met Standards)</v>
      </c>
      <c r="C401" s="58" t="s">
        <v>173</v>
      </c>
      <c r="D401" s="58" t="s">
        <v>685</v>
      </c>
      <c r="E401" s="58" t="s">
        <v>2782</v>
      </c>
      <c r="F401" s="58" t="s">
        <v>2436</v>
      </c>
      <c r="G401" s="58" t="s">
        <v>2783</v>
      </c>
      <c r="H401" s="59" t="s">
        <v>2777</v>
      </c>
      <c r="I401" s="59" t="s">
        <v>2777</v>
      </c>
      <c r="J401" s="59" t="s">
        <v>2777</v>
      </c>
      <c r="K401" s="59" t="s">
        <v>2777</v>
      </c>
      <c r="L401" s="59" t="s">
        <v>2777</v>
      </c>
      <c r="M401" s="59" t="s">
        <v>2777</v>
      </c>
      <c r="N401" s="59" t="s">
        <v>2777</v>
      </c>
      <c r="O401" s="59" t="s">
        <v>2777</v>
      </c>
      <c r="P401" s="59" t="s">
        <v>2777</v>
      </c>
      <c r="Q401" s="59" t="s">
        <v>2777</v>
      </c>
      <c r="R401" s="59" t="s">
        <v>2777</v>
      </c>
      <c r="S401" s="59" t="s">
        <v>2777</v>
      </c>
      <c r="T401" s="59" t="s">
        <v>2777</v>
      </c>
      <c r="U401" s="59" t="s">
        <v>2777</v>
      </c>
    </row>
    <row r="402" spans="1:21" x14ac:dyDescent="0.25">
      <c r="A402" s="58">
        <v>3104022</v>
      </c>
      <c r="B402" s="58" t="str">
        <f t="shared" si="6"/>
        <v>SI_2 (School Improvement Year 2)</v>
      </c>
      <c r="C402" s="58" t="s">
        <v>173</v>
      </c>
      <c r="D402" s="58" t="s">
        <v>2321</v>
      </c>
      <c r="E402" s="58" t="s">
        <v>2796</v>
      </c>
      <c r="F402" s="58" t="s">
        <v>2312</v>
      </c>
      <c r="G402" s="58" t="s">
        <v>2797</v>
      </c>
      <c r="H402" s="59" t="s">
        <v>2777</v>
      </c>
      <c r="I402" s="59" t="s">
        <v>2142</v>
      </c>
      <c r="J402" s="59" t="s">
        <v>2777</v>
      </c>
      <c r="K402" s="59" t="s">
        <v>2142</v>
      </c>
      <c r="L402" s="59" t="s">
        <v>2777</v>
      </c>
      <c r="M402" s="59" t="s">
        <v>2777</v>
      </c>
      <c r="N402" s="59" t="s">
        <v>2777</v>
      </c>
      <c r="O402" s="59" t="s">
        <v>2777</v>
      </c>
      <c r="P402" s="59" t="s">
        <v>2777</v>
      </c>
      <c r="Q402" s="59" t="s">
        <v>2142</v>
      </c>
      <c r="R402" s="59" t="s">
        <v>2777</v>
      </c>
      <c r="S402" s="59" t="s">
        <v>2777</v>
      </c>
      <c r="T402" s="59" t="s">
        <v>2777</v>
      </c>
      <c r="U402" s="59" t="s">
        <v>2777</v>
      </c>
    </row>
    <row r="403" spans="1:21" x14ac:dyDescent="0.25">
      <c r="A403" s="58">
        <v>3105009</v>
      </c>
      <c r="B403" s="58" t="str">
        <f t="shared" si="6"/>
        <v xml:space="preserve"> MS (Met Standards)</v>
      </c>
      <c r="C403" s="58" t="s">
        <v>183</v>
      </c>
      <c r="D403" s="58" t="s">
        <v>722</v>
      </c>
      <c r="E403" s="58" t="s">
        <v>2780</v>
      </c>
      <c r="F403" s="58" t="s">
        <v>2183</v>
      </c>
      <c r="G403" s="58" t="s">
        <v>2781</v>
      </c>
      <c r="H403" s="59" t="s">
        <v>2777</v>
      </c>
      <c r="I403" s="59" t="s">
        <v>2777</v>
      </c>
      <c r="J403" s="59" t="s">
        <v>2777</v>
      </c>
      <c r="K403" s="59" t="s">
        <v>2777</v>
      </c>
      <c r="L403" s="59" t="s">
        <v>2777</v>
      </c>
      <c r="M403" s="59" t="s">
        <v>2777</v>
      </c>
      <c r="N403" s="59" t="s">
        <v>2777</v>
      </c>
      <c r="O403" s="59" t="s">
        <v>2777</v>
      </c>
      <c r="P403" s="59" t="s">
        <v>2777</v>
      </c>
      <c r="Q403" s="59" t="s">
        <v>2777</v>
      </c>
      <c r="R403" s="59" t="s">
        <v>2777</v>
      </c>
      <c r="S403" s="59" t="s">
        <v>2777</v>
      </c>
      <c r="T403" s="59" t="s">
        <v>2777</v>
      </c>
      <c r="U403" s="59" t="s">
        <v>2777</v>
      </c>
    </row>
    <row r="404" spans="1:21" x14ac:dyDescent="0.25">
      <c r="A404" s="58">
        <v>3105010</v>
      </c>
      <c r="B404" s="58" t="str">
        <f t="shared" si="6"/>
        <v>SI_2 (School Improvement Year 2)</v>
      </c>
      <c r="C404" s="58" t="s">
        <v>183</v>
      </c>
      <c r="D404" s="58" t="s">
        <v>723</v>
      </c>
      <c r="E404" s="58" t="s">
        <v>2796</v>
      </c>
      <c r="F404" s="58" t="s">
        <v>2312</v>
      </c>
      <c r="G404" s="58" t="s">
        <v>2797</v>
      </c>
      <c r="H404" s="59" t="s">
        <v>2142</v>
      </c>
      <c r="I404" s="59" t="s">
        <v>2142</v>
      </c>
      <c r="J404" s="59" t="s">
        <v>2142</v>
      </c>
      <c r="K404" s="59" t="s">
        <v>2142</v>
      </c>
      <c r="L404" s="59" t="s">
        <v>2777</v>
      </c>
      <c r="M404" s="59" t="s">
        <v>2142</v>
      </c>
      <c r="N404" s="59" t="s">
        <v>2142</v>
      </c>
      <c r="O404" s="59" t="s">
        <v>2777</v>
      </c>
      <c r="P404" s="59" t="s">
        <v>2142</v>
      </c>
      <c r="Q404" s="59" t="s">
        <v>2142</v>
      </c>
      <c r="R404" s="59" t="s">
        <v>2777</v>
      </c>
      <c r="S404" s="59" t="s">
        <v>2777</v>
      </c>
      <c r="T404" s="59" t="s">
        <v>2777</v>
      </c>
      <c r="U404" s="59" t="s">
        <v>2777</v>
      </c>
    </row>
    <row r="405" spans="1:21" x14ac:dyDescent="0.25">
      <c r="A405" s="58">
        <v>3105011</v>
      </c>
      <c r="B405" s="58" t="str">
        <f t="shared" si="6"/>
        <v xml:space="preserve"> A (Alert)</v>
      </c>
      <c r="C405" s="58" t="s">
        <v>183</v>
      </c>
      <c r="D405" s="58" t="s">
        <v>2131</v>
      </c>
      <c r="E405" s="58" t="s">
        <v>2775</v>
      </c>
      <c r="F405" s="58" t="s">
        <v>2095</v>
      </c>
      <c r="G405" s="58" t="s">
        <v>2776</v>
      </c>
      <c r="H405" s="59" t="s">
        <v>2777</v>
      </c>
      <c r="I405" s="59" t="s">
        <v>2142</v>
      </c>
      <c r="J405" s="59" t="s">
        <v>2777</v>
      </c>
      <c r="K405" s="59" t="s">
        <v>2777</v>
      </c>
      <c r="L405" s="59" t="s">
        <v>2777</v>
      </c>
      <c r="M405" s="59" t="s">
        <v>2777</v>
      </c>
      <c r="N405" s="59" t="s">
        <v>2777</v>
      </c>
      <c r="O405" s="59" t="s">
        <v>2142</v>
      </c>
      <c r="P405" s="59" t="s">
        <v>2777</v>
      </c>
      <c r="Q405" s="59" t="s">
        <v>2142</v>
      </c>
      <c r="R405" s="59" t="s">
        <v>2777</v>
      </c>
      <c r="S405" s="59" t="s">
        <v>2777</v>
      </c>
      <c r="T405" s="59" t="s">
        <v>2777</v>
      </c>
      <c r="U405" s="59" t="s">
        <v>2777</v>
      </c>
    </row>
    <row r="406" spans="1:21" x14ac:dyDescent="0.25">
      <c r="A406" s="58">
        <v>3105012</v>
      </c>
      <c r="B406" s="58" t="str">
        <f t="shared" si="6"/>
        <v xml:space="preserve"> MS (Met Standards)</v>
      </c>
      <c r="C406" s="58" t="s">
        <v>183</v>
      </c>
      <c r="D406" s="58" t="s">
        <v>2213</v>
      </c>
      <c r="E406" s="58" t="s">
        <v>2780</v>
      </c>
      <c r="F406" s="58" t="s">
        <v>2183</v>
      </c>
      <c r="G406" s="58" t="s">
        <v>2781</v>
      </c>
      <c r="H406" s="59" t="s">
        <v>2777</v>
      </c>
      <c r="I406" s="59" t="s">
        <v>2777</v>
      </c>
      <c r="J406" s="59" t="s">
        <v>2777</v>
      </c>
      <c r="K406" s="59" t="s">
        <v>2777</v>
      </c>
      <c r="L406" s="59" t="s">
        <v>2777</v>
      </c>
      <c r="M406" s="59" t="s">
        <v>2777</v>
      </c>
      <c r="N406" s="59" t="s">
        <v>2777</v>
      </c>
      <c r="O406" s="59" t="s">
        <v>2777</v>
      </c>
      <c r="P406" s="59" t="s">
        <v>2777</v>
      </c>
      <c r="Q406" s="59" t="s">
        <v>2777</v>
      </c>
      <c r="R406" s="59" t="s">
        <v>2777</v>
      </c>
      <c r="S406" s="59" t="s">
        <v>2777</v>
      </c>
      <c r="T406" s="59" t="s">
        <v>2777</v>
      </c>
      <c r="U406" s="59" t="s">
        <v>2777</v>
      </c>
    </row>
    <row r="407" spans="1:21" x14ac:dyDescent="0.25">
      <c r="A407" s="58">
        <v>3201001</v>
      </c>
      <c r="B407" s="58" t="str">
        <f t="shared" si="6"/>
        <v>SI_1 (School Improvement Year 1)</v>
      </c>
      <c r="C407" s="58" t="s">
        <v>24</v>
      </c>
      <c r="D407" s="58" t="s">
        <v>320</v>
      </c>
      <c r="E407" s="58" t="s">
        <v>2793</v>
      </c>
      <c r="F407" s="58" t="s">
        <v>2260</v>
      </c>
      <c r="G407" s="58" t="s">
        <v>2795</v>
      </c>
      <c r="H407" s="59" t="s">
        <v>2142</v>
      </c>
      <c r="I407" s="59" t="s">
        <v>2777</v>
      </c>
      <c r="J407" s="59" t="s">
        <v>2777</v>
      </c>
      <c r="K407" s="59" t="s">
        <v>2777</v>
      </c>
      <c r="L407" s="59" t="s">
        <v>2777</v>
      </c>
      <c r="M407" s="59" t="s">
        <v>2777</v>
      </c>
      <c r="N407" s="59" t="s">
        <v>2777</v>
      </c>
      <c r="O407" s="59" t="s">
        <v>2777</v>
      </c>
      <c r="P407" s="59" t="s">
        <v>2142</v>
      </c>
      <c r="Q407" s="59" t="s">
        <v>2142</v>
      </c>
      <c r="R407" s="59" t="s">
        <v>2777</v>
      </c>
      <c r="S407" s="59" t="s">
        <v>2777</v>
      </c>
      <c r="T407" s="59" t="s">
        <v>2777</v>
      </c>
      <c r="U407" s="59" t="s">
        <v>2777</v>
      </c>
    </row>
    <row r="408" spans="1:21" x14ac:dyDescent="0.25">
      <c r="A408" s="58">
        <v>3201003</v>
      </c>
      <c r="B408" s="58" t="str">
        <f t="shared" si="6"/>
        <v xml:space="preserve"> A (Alert)</v>
      </c>
      <c r="C408" s="58" t="s">
        <v>24</v>
      </c>
      <c r="D408" s="58" t="s">
        <v>2132</v>
      </c>
      <c r="E408" s="58" t="s">
        <v>2775</v>
      </c>
      <c r="F408" s="58" t="s">
        <v>2095</v>
      </c>
      <c r="G408" s="58" t="s">
        <v>2776</v>
      </c>
      <c r="H408" s="59" t="s">
        <v>2142</v>
      </c>
      <c r="I408" s="59" t="s">
        <v>2777</v>
      </c>
      <c r="J408" s="59" t="s">
        <v>2777</v>
      </c>
      <c r="K408" s="59" t="s">
        <v>2777</v>
      </c>
      <c r="L408" s="59" t="s">
        <v>2777</v>
      </c>
      <c r="M408" s="59" t="s">
        <v>2777</v>
      </c>
      <c r="N408" s="59" t="s">
        <v>2777</v>
      </c>
      <c r="O408" s="59" t="s">
        <v>2777</v>
      </c>
      <c r="P408" s="59" t="s">
        <v>2142</v>
      </c>
      <c r="Q408" s="59" t="s">
        <v>2142</v>
      </c>
      <c r="R408" s="59" t="s">
        <v>2777</v>
      </c>
      <c r="S408" s="59" t="s">
        <v>2777</v>
      </c>
      <c r="T408" s="59" t="s">
        <v>2777</v>
      </c>
      <c r="U408" s="59" t="s">
        <v>2777</v>
      </c>
    </row>
    <row r="409" spans="1:21" x14ac:dyDescent="0.25">
      <c r="A409" s="58">
        <v>3201004</v>
      </c>
      <c r="B409" s="58" t="str">
        <f t="shared" si="6"/>
        <v>SI_2 (School Improvement Year 2)</v>
      </c>
      <c r="C409" s="58" t="s">
        <v>24</v>
      </c>
      <c r="D409" s="58" t="s">
        <v>281</v>
      </c>
      <c r="E409" s="58" t="s">
        <v>2796</v>
      </c>
      <c r="F409" s="58" t="s">
        <v>2312</v>
      </c>
      <c r="G409" s="58" t="s">
        <v>2797</v>
      </c>
      <c r="H409" s="59" t="s">
        <v>2777</v>
      </c>
      <c r="I409" s="59" t="s">
        <v>2777</v>
      </c>
      <c r="J409" s="59" t="s">
        <v>2777</v>
      </c>
      <c r="K409" s="59" t="s">
        <v>2142</v>
      </c>
      <c r="L409" s="59" t="s">
        <v>2777</v>
      </c>
      <c r="M409" s="59" t="s">
        <v>2142</v>
      </c>
      <c r="N409" s="59" t="s">
        <v>2777</v>
      </c>
      <c r="O409" s="59" t="s">
        <v>2777</v>
      </c>
      <c r="P409" s="59" t="s">
        <v>2142</v>
      </c>
      <c r="Q409" s="59" t="s">
        <v>2142</v>
      </c>
      <c r="R409" s="59" t="s">
        <v>2777</v>
      </c>
      <c r="S409" s="59" t="s">
        <v>2142</v>
      </c>
      <c r="T409" s="59" t="s">
        <v>2777</v>
      </c>
      <c r="U409" s="59" t="s">
        <v>2142</v>
      </c>
    </row>
    <row r="410" spans="1:21" x14ac:dyDescent="0.25">
      <c r="A410" s="58">
        <v>3201005</v>
      </c>
      <c r="B410" s="58" t="str">
        <f t="shared" si="6"/>
        <v xml:space="preserve"> A (Alert)</v>
      </c>
      <c r="C410" s="58" t="s">
        <v>24</v>
      </c>
      <c r="D410" s="58" t="s">
        <v>2133</v>
      </c>
      <c r="E410" s="58" t="s">
        <v>2775</v>
      </c>
      <c r="F410" s="58" t="s">
        <v>2095</v>
      </c>
      <c r="G410" s="58" t="s">
        <v>2776</v>
      </c>
      <c r="H410" s="59" t="s">
        <v>2142</v>
      </c>
      <c r="I410" s="59" t="s">
        <v>2777</v>
      </c>
      <c r="J410" s="59" t="s">
        <v>2777</v>
      </c>
      <c r="K410" s="59" t="s">
        <v>2777</v>
      </c>
      <c r="L410" s="59" t="s">
        <v>2777</v>
      </c>
      <c r="M410" s="59" t="s">
        <v>2777</v>
      </c>
      <c r="N410" s="59" t="s">
        <v>2777</v>
      </c>
      <c r="O410" s="59" t="s">
        <v>2777</v>
      </c>
      <c r="P410" s="59" t="s">
        <v>2142</v>
      </c>
      <c r="Q410" s="59" t="s">
        <v>2142</v>
      </c>
      <c r="R410" s="59" t="s">
        <v>2777</v>
      </c>
      <c r="S410" s="59" t="s">
        <v>2777</v>
      </c>
      <c r="T410" s="59" t="s">
        <v>2777</v>
      </c>
      <c r="U410" s="59" t="s">
        <v>2777</v>
      </c>
    </row>
    <row r="411" spans="1:21" x14ac:dyDescent="0.25">
      <c r="A411" s="58">
        <v>3201009</v>
      </c>
      <c r="B411" s="58" t="str">
        <f t="shared" si="6"/>
        <v xml:space="preserve"> A (Alert)</v>
      </c>
      <c r="C411" s="58" t="s">
        <v>24</v>
      </c>
      <c r="D411" s="58" t="s">
        <v>2134</v>
      </c>
      <c r="E411" s="58" t="s">
        <v>2775</v>
      </c>
      <c r="F411" s="58" t="s">
        <v>2095</v>
      </c>
      <c r="G411" s="58" t="s">
        <v>2776</v>
      </c>
      <c r="H411" s="59" t="s">
        <v>2777</v>
      </c>
      <c r="I411" s="59" t="s">
        <v>2777</v>
      </c>
      <c r="J411" s="59" t="s">
        <v>2777</v>
      </c>
      <c r="K411" s="59" t="s">
        <v>2777</v>
      </c>
      <c r="L411" s="59" t="s">
        <v>2777</v>
      </c>
      <c r="M411" s="59" t="s">
        <v>2777</v>
      </c>
      <c r="N411" s="59" t="s">
        <v>2777</v>
      </c>
      <c r="O411" s="59" t="s">
        <v>2777</v>
      </c>
      <c r="P411" s="59" t="s">
        <v>2142</v>
      </c>
      <c r="Q411" s="59" t="s">
        <v>2142</v>
      </c>
      <c r="R411" s="59" t="s">
        <v>2777</v>
      </c>
      <c r="S411" s="59" t="s">
        <v>2777</v>
      </c>
      <c r="T411" s="59" t="s">
        <v>2777</v>
      </c>
      <c r="U411" s="59" t="s">
        <v>2777</v>
      </c>
    </row>
    <row r="412" spans="1:21" x14ac:dyDescent="0.25">
      <c r="A412" s="58">
        <v>3201042</v>
      </c>
      <c r="B412" s="58" t="str">
        <f t="shared" si="6"/>
        <v xml:space="preserve"> A (Alert)</v>
      </c>
      <c r="C412" s="58" t="s">
        <v>24</v>
      </c>
      <c r="D412" s="58" t="s">
        <v>2135</v>
      </c>
      <c r="E412" s="58" t="s">
        <v>2775</v>
      </c>
      <c r="F412" s="58" t="s">
        <v>2095</v>
      </c>
      <c r="G412" s="58" t="s">
        <v>2776</v>
      </c>
      <c r="H412" s="59" t="s">
        <v>2142</v>
      </c>
      <c r="I412" s="59" t="s">
        <v>2777</v>
      </c>
      <c r="J412" s="59" t="s">
        <v>2777</v>
      </c>
      <c r="K412" s="59" t="s">
        <v>2777</v>
      </c>
      <c r="L412" s="59" t="s">
        <v>2777</v>
      </c>
      <c r="M412" s="59" t="s">
        <v>2777</v>
      </c>
      <c r="N412" s="59" t="s">
        <v>2777</v>
      </c>
      <c r="O412" s="59" t="s">
        <v>2777</v>
      </c>
      <c r="P412" s="59" t="s">
        <v>2142</v>
      </c>
      <c r="Q412" s="59" t="s">
        <v>2777</v>
      </c>
      <c r="R412" s="59" t="s">
        <v>2777</v>
      </c>
      <c r="S412" s="59" t="s">
        <v>2777</v>
      </c>
      <c r="T412" s="59" t="s">
        <v>2777</v>
      </c>
      <c r="U412" s="59" t="s">
        <v>2777</v>
      </c>
    </row>
    <row r="413" spans="1:21" x14ac:dyDescent="0.25">
      <c r="A413" s="58">
        <v>3209038</v>
      </c>
      <c r="B413" s="58" t="str">
        <f t="shared" si="6"/>
        <v xml:space="preserve"> MS (Met Standards)</v>
      </c>
      <c r="C413" s="58" t="s">
        <v>2214</v>
      </c>
      <c r="D413" s="58" t="s">
        <v>347</v>
      </c>
      <c r="E413" s="58" t="s">
        <v>2780</v>
      </c>
      <c r="F413" s="58" t="s">
        <v>2183</v>
      </c>
      <c r="G413" s="58" t="s">
        <v>2781</v>
      </c>
      <c r="H413" s="59" t="s">
        <v>2777</v>
      </c>
      <c r="I413" s="59" t="s">
        <v>2777</v>
      </c>
      <c r="J413" s="59" t="s">
        <v>2777</v>
      </c>
      <c r="K413" s="59" t="s">
        <v>2777</v>
      </c>
      <c r="L413" s="59" t="s">
        <v>2777</v>
      </c>
      <c r="M413" s="59" t="s">
        <v>2777</v>
      </c>
      <c r="N413" s="59" t="s">
        <v>2777</v>
      </c>
      <c r="O413" s="59" t="s">
        <v>2777</v>
      </c>
      <c r="P413" s="59" t="s">
        <v>2777</v>
      </c>
      <c r="Q413" s="59" t="s">
        <v>2777</v>
      </c>
      <c r="R413" s="59" t="s">
        <v>2777</v>
      </c>
      <c r="S413" s="59" t="s">
        <v>2777</v>
      </c>
      <c r="T413" s="59" t="s">
        <v>2777</v>
      </c>
      <c r="U413" s="59" t="s">
        <v>2777</v>
      </c>
    </row>
    <row r="414" spans="1:21" x14ac:dyDescent="0.25">
      <c r="A414" s="58">
        <v>3209039</v>
      </c>
      <c r="B414" s="58" t="str">
        <f t="shared" si="6"/>
        <v>SI_2 (School Improvement Year 2)</v>
      </c>
      <c r="C414" s="58" t="s">
        <v>2214</v>
      </c>
      <c r="D414" s="58" t="s">
        <v>2241</v>
      </c>
      <c r="E414" s="58" t="s">
        <v>2796</v>
      </c>
      <c r="F414" s="58" t="s">
        <v>2312</v>
      </c>
      <c r="G414" s="58" t="s">
        <v>2797</v>
      </c>
      <c r="H414" s="59" t="s">
        <v>2142</v>
      </c>
      <c r="I414" s="59" t="s">
        <v>2777</v>
      </c>
      <c r="J414" s="59" t="s">
        <v>2777</v>
      </c>
      <c r="K414" s="59" t="s">
        <v>2777</v>
      </c>
      <c r="L414" s="59" t="s">
        <v>2777</v>
      </c>
      <c r="M414" s="59" t="s">
        <v>2777</v>
      </c>
      <c r="N414" s="59" t="s">
        <v>2142</v>
      </c>
      <c r="O414" s="59" t="s">
        <v>2777</v>
      </c>
      <c r="P414" s="59" t="s">
        <v>2142</v>
      </c>
      <c r="Q414" s="59" t="s">
        <v>2777</v>
      </c>
      <c r="R414" s="59" t="s">
        <v>2777</v>
      </c>
      <c r="S414" s="59" t="s">
        <v>2777</v>
      </c>
      <c r="T414" s="59" t="s">
        <v>2777</v>
      </c>
      <c r="U414" s="59" t="s">
        <v>2777</v>
      </c>
    </row>
    <row r="415" spans="1:21" x14ac:dyDescent="0.25">
      <c r="A415" s="58">
        <v>3209041</v>
      </c>
      <c r="B415" s="58" t="str">
        <f t="shared" si="6"/>
        <v>SI_4 (School Improvement Year 4)</v>
      </c>
      <c r="C415" s="58" t="s">
        <v>2214</v>
      </c>
      <c r="D415" s="58" t="s">
        <v>868</v>
      </c>
      <c r="E415" s="58" t="s">
        <v>2784</v>
      </c>
      <c r="F415" s="58" t="s">
        <v>2371</v>
      </c>
      <c r="G415" s="58" t="s">
        <v>2802</v>
      </c>
      <c r="H415" s="59" t="s">
        <v>2142</v>
      </c>
      <c r="I415" s="59" t="s">
        <v>2777</v>
      </c>
      <c r="J415" s="59" t="s">
        <v>2777</v>
      </c>
      <c r="K415" s="59" t="s">
        <v>2777</v>
      </c>
      <c r="L415" s="59" t="s">
        <v>2777</v>
      </c>
      <c r="M415" s="59" t="s">
        <v>2777</v>
      </c>
      <c r="N415" s="59" t="s">
        <v>2777</v>
      </c>
      <c r="O415" s="59" t="s">
        <v>2777</v>
      </c>
      <c r="P415" s="59" t="s">
        <v>2142</v>
      </c>
      <c r="Q415" s="59" t="s">
        <v>2777</v>
      </c>
      <c r="R415" s="59" t="s">
        <v>2777</v>
      </c>
      <c r="S415" s="59" t="s">
        <v>2777</v>
      </c>
      <c r="T415" s="59" t="s">
        <v>2777</v>
      </c>
      <c r="U415" s="59" t="s">
        <v>2777</v>
      </c>
    </row>
    <row r="416" spans="1:21" x14ac:dyDescent="0.25">
      <c r="A416" s="58">
        <v>3211022</v>
      </c>
      <c r="B416" s="58" t="str">
        <f t="shared" si="6"/>
        <v xml:space="preserve"> A (Alert)</v>
      </c>
      <c r="C416" s="58" t="s">
        <v>172</v>
      </c>
      <c r="D416" s="58" t="s">
        <v>683</v>
      </c>
      <c r="E416" s="58" t="s">
        <v>2775</v>
      </c>
      <c r="F416" s="58" t="s">
        <v>2095</v>
      </c>
      <c r="G416" s="58" t="s">
        <v>2776</v>
      </c>
      <c r="H416" s="59" t="s">
        <v>2142</v>
      </c>
      <c r="I416" s="59" t="s">
        <v>2777</v>
      </c>
      <c r="J416" s="59" t="s">
        <v>2777</v>
      </c>
      <c r="K416" s="59" t="s">
        <v>2777</v>
      </c>
      <c r="L416" s="59" t="s">
        <v>2777</v>
      </c>
      <c r="M416" s="59" t="s">
        <v>2777</v>
      </c>
      <c r="N416" s="59" t="s">
        <v>2142</v>
      </c>
      <c r="O416" s="59" t="s">
        <v>2777</v>
      </c>
      <c r="P416" s="59" t="s">
        <v>2142</v>
      </c>
      <c r="Q416" s="59" t="s">
        <v>2777</v>
      </c>
      <c r="R416" s="59" t="s">
        <v>2777</v>
      </c>
      <c r="S416" s="59" t="s">
        <v>2777</v>
      </c>
      <c r="T416" s="59" t="s">
        <v>2777</v>
      </c>
      <c r="U416" s="59" t="s">
        <v>2777</v>
      </c>
    </row>
    <row r="417" spans="1:21" x14ac:dyDescent="0.25">
      <c r="A417" s="58">
        <v>3211035</v>
      </c>
      <c r="B417" s="58" t="str">
        <f t="shared" si="6"/>
        <v xml:space="preserve"> A (Alert)</v>
      </c>
      <c r="C417" s="58" t="s">
        <v>172</v>
      </c>
      <c r="D417" s="58" t="s">
        <v>2136</v>
      </c>
      <c r="E417" s="58" t="s">
        <v>2775</v>
      </c>
      <c r="F417" s="58" t="s">
        <v>2095</v>
      </c>
      <c r="G417" s="58" t="s">
        <v>2776</v>
      </c>
      <c r="H417" s="59" t="s">
        <v>2777</v>
      </c>
      <c r="I417" s="59" t="s">
        <v>2142</v>
      </c>
      <c r="J417" s="59" t="s">
        <v>2777</v>
      </c>
      <c r="K417" s="59" t="s">
        <v>2777</v>
      </c>
      <c r="L417" s="59" t="s">
        <v>2777</v>
      </c>
      <c r="M417" s="59" t="s">
        <v>2777</v>
      </c>
      <c r="N417" s="59" t="s">
        <v>2777</v>
      </c>
      <c r="O417" s="59" t="s">
        <v>2142</v>
      </c>
      <c r="P417" s="59" t="s">
        <v>2142</v>
      </c>
      <c r="Q417" s="59" t="s">
        <v>2142</v>
      </c>
      <c r="R417" s="59" t="s">
        <v>2777</v>
      </c>
      <c r="S417" s="59" t="s">
        <v>2777</v>
      </c>
      <c r="T417" s="59" t="s">
        <v>2777</v>
      </c>
      <c r="U417" s="59" t="s">
        <v>2777</v>
      </c>
    </row>
    <row r="418" spans="1:21" x14ac:dyDescent="0.25">
      <c r="A418" s="58">
        <v>3212010</v>
      </c>
      <c r="B418" s="58" t="str">
        <f t="shared" si="6"/>
        <v xml:space="preserve"> A (Alert)</v>
      </c>
      <c r="C418" s="58" t="s">
        <v>51</v>
      </c>
      <c r="D418" s="58" t="s">
        <v>364</v>
      </c>
      <c r="E418" s="58" t="s">
        <v>2775</v>
      </c>
      <c r="F418" s="58" t="s">
        <v>2095</v>
      </c>
      <c r="G418" s="58" t="s">
        <v>2776</v>
      </c>
      <c r="H418" s="59" t="s">
        <v>2777</v>
      </c>
      <c r="I418" s="59" t="s">
        <v>2777</v>
      </c>
      <c r="J418" s="59" t="s">
        <v>2777</v>
      </c>
      <c r="K418" s="59" t="s">
        <v>2777</v>
      </c>
      <c r="L418" s="59" t="s">
        <v>2777</v>
      </c>
      <c r="M418" s="59" t="s">
        <v>2777</v>
      </c>
      <c r="N418" s="59" t="s">
        <v>2142</v>
      </c>
      <c r="O418" s="59" t="s">
        <v>2777</v>
      </c>
      <c r="P418" s="59" t="s">
        <v>2777</v>
      </c>
      <c r="Q418" s="59" t="s">
        <v>2777</v>
      </c>
      <c r="R418" s="59" t="s">
        <v>2777</v>
      </c>
      <c r="S418" s="59" t="s">
        <v>2777</v>
      </c>
      <c r="T418" s="59" t="s">
        <v>2777</v>
      </c>
      <c r="U418" s="59" t="s">
        <v>2777</v>
      </c>
    </row>
    <row r="419" spans="1:21" x14ac:dyDescent="0.25">
      <c r="A419" s="58">
        <v>3212026</v>
      </c>
      <c r="B419" s="58" t="str">
        <f t="shared" si="6"/>
        <v xml:space="preserve"> A (Alert)</v>
      </c>
      <c r="C419" s="58" t="s">
        <v>51</v>
      </c>
      <c r="D419" s="58" t="s">
        <v>365</v>
      </c>
      <c r="E419" s="58" t="s">
        <v>2775</v>
      </c>
      <c r="F419" s="58" t="s">
        <v>2095</v>
      </c>
      <c r="G419" s="58" t="s">
        <v>2776</v>
      </c>
      <c r="H419" s="59" t="s">
        <v>2777</v>
      </c>
      <c r="I419" s="59" t="s">
        <v>2777</v>
      </c>
      <c r="J419" s="59" t="s">
        <v>2777</v>
      </c>
      <c r="K419" s="59" t="s">
        <v>2777</v>
      </c>
      <c r="L419" s="59" t="s">
        <v>2777</v>
      </c>
      <c r="M419" s="59" t="s">
        <v>2777</v>
      </c>
      <c r="N419" s="59" t="s">
        <v>2777</v>
      </c>
      <c r="O419" s="59" t="s">
        <v>2777</v>
      </c>
      <c r="P419" s="59" t="s">
        <v>2777</v>
      </c>
      <c r="Q419" s="59" t="s">
        <v>2142</v>
      </c>
      <c r="R419" s="59" t="s">
        <v>2777</v>
      </c>
      <c r="S419" s="59" t="s">
        <v>2777</v>
      </c>
      <c r="T419" s="59" t="s">
        <v>2777</v>
      </c>
      <c r="U419" s="59" t="s">
        <v>2777</v>
      </c>
    </row>
    <row r="420" spans="1:21" x14ac:dyDescent="0.25">
      <c r="A420" s="58">
        <v>3212027</v>
      </c>
      <c r="B420" s="58" t="str">
        <f t="shared" si="6"/>
        <v>SI_2 (School Improvement Year 2)</v>
      </c>
      <c r="C420" s="58" t="s">
        <v>51</v>
      </c>
      <c r="D420" s="58" t="s">
        <v>2322</v>
      </c>
      <c r="E420" s="58" t="s">
        <v>2796</v>
      </c>
      <c r="F420" s="58" t="s">
        <v>2312</v>
      </c>
      <c r="G420" s="58" t="s">
        <v>2797</v>
      </c>
      <c r="H420" s="59" t="s">
        <v>2777</v>
      </c>
      <c r="I420" s="59" t="s">
        <v>2142</v>
      </c>
      <c r="J420" s="59" t="s">
        <v>2777</v>
      </c>
      <c r="K420" s="59" t="s">
        <v>2777</v>
      </c>
      <c r="L420" s="59" t="s">
        <v>2777</v>
      </c>
      <c r="M420" s="59" t="s">
        <v>2777</v>
      </c>
      <c r="N420" s="59" t="s">
        <v>2777</v>
      </c>
      <c r="O420" s="59" t="s">
        <v>2142</v>
      </c>
      <c r="P420" s="59" t="s">
        <v>2142</v>
      </c>
      <c r="Q420" s="59" t="s">
        <v>2142</v>
      </c>
      <c r="R420" s="59" t="s">
        <v>2777</v>
      </c>
      <c r="S420" s="59" t="s">
        <v>2777</v>
      </c>
      <c r="T420" s="59" t="s">
        <v>2777</v>
      </c>
      <c r="U420" s="59" t="s">
        <v>2777</v>
      </c>
    </row>
    <row r="421" spans="1:21" x14ac:dyDescent="0.25">
      <c r="A421" s="58">
        <v>3301001</v>
      </c>
      <c r="B421" s="58" t="str">
        <f t="shared" si="6"/>
        <v xml:space="preserve"> A (Alert)</v>
      </c>
      <c r="C421" s="58" t="s">
        <v>47</v>
      </c>
      <c r="D421" s="58" t="s">
        <v>356</v>
      </c>
      <c r="E421" s="58" t="s">
        <v>2775</v>
      </c>
      <c r="F421" s="58" t="s">
        <v>2095</v>
      </c>
      <c r="G421" s="58" t="s">
        <v>2776</v>
      </c>
      <c r="H421" s="59" t="s">
        <v>2777</v>
      </c>
      <c r="I421" s="59" t="s">
        <v>2777</v>
      </c>
      <c r="J421" s="59" t="s">
        <v>2777</v>
      </c>
      <c r="K421" s="59" t="s">
        <v>2777</v>
      </c>
      <c r="L421" s="59" t="s">
        <v>2777</v>
      </c>
      <c r="M421" s="59" t="s">
        <v>2777</v>
      </c>
      <c r="N421" s="59" t="s">
        <v>2777</v>
      </c>
      <c r="O421" s="59" t="s">
        <v>2777</v>
      </c>
      <c r="P421" s="59" t="s">
        <v>2142</v>
      </c>
      <c r="Q421" s="59" t="s">
        <v>2777</v>
      </c>
      <c r="R421" s="59" t="s">
        <v>2777</v>
      </c>
      <c r="S421" s="59" t="s">
        <v>2777</v>
      </c>
      <c r="T421" s="59" t="s">
        <v>2777</v>
      </c>
      <c r="U421" s="59" t="s">
        <v>2777</v>
      </c>
    </row>
    <row r="422" spans="1:21" x14ac:dyDescent="0.25">
      <c r="A422" s="58">
        <v>3301002</v>
      </c>
      <c r="B422" s="58" t="str">
        <f t="shared" si="6"/>
        <v>SI_1 (School Improvement Year 1)</v>
      </c>
      <c r="C422" s="58" t="s">
        <v>47</v>
      </c>
      <c r="D422" s="58" t="s">
        <v>2274</v>
      </c>
      <c r="E422" s="58" t="s">
        <v>2793</v>
      </c>
      <c r="F422" s="58" t="s">
        <v>2260</v>
      </c>
      <c r="G422" s="58" t="s">
        <v>2795</v>
      </c>
      <c r="H422" s="59" t="s">
        <v>2777</v>
      </c>
      <c r="I422" s="59" t="s">
        <v>2777</v>
      </c>
      <c r="J422" s="59" t="s">
        <v>2777</v>
      </c>
      <c r="K422" s="59" t="s">
        <v>2777</v>
      </c>
      <c r="L422" s="59" t="s">
        <v>2777</v>
      </c>
      <c r="M422" s="59" t="s">
        <v>2777</v>
      </c>
      <c r="N422" s="59" t="s">
        <v>2777</v>
      </c>
      <c r="O422" s="59" t="s">
        <v>2777</v>
      </c>
      <c r="P422" s="59" t="s">
        <v>2142</v>
      </c>
      <c r="Q422" s="59" t="s">
        <v>2777</v>
      </c>
      <c r="R422" s="59" t="s">
        <v>2777</v>
      </c>
      <c r="S422" s="59" t="s">
        <v>2777</v>
      </c>
      <c r="T422" s="59" t="s">
        <v>2777</v>
      </c>
      <c r="U422" s="59" t="s">
        <v>2777</v>
      </c>
    </row>
    <row r="423" spans="1:21" x14ac:dyDescent="0.25">
      <c r="A423" s="58">
        <v>3302005</v>
      </c>
      <c r="B423" s="58" t="str">
        <f t="shared" si="6"/>
        <v xml:space="preserve"> A (Alert)</v>
      </c>
      <c r="C423" s="58" t="s">
        <v>170</v>
      </c>
      <c r="D423" s="58" t="s">
        <v>678</v>
      </c>
      <c r="E423" s="58" t="s">
        <v>2775</v>
      </c>
      <c r="F423" s="58" t="s">
        <v>2095</v>
      </c>
      <c r="G423" s="58" t="s">
        <v>2776</v>
      </c>
      <c r="H423" s="59" t="s">
        <v>2777</v>
      </c>
      <c r="I423" s="59" t="s">
        <v>2777</v>
      </c>
      <c r="J423" s="59" t="s">
        <v>2777</v>
      </c>
      <c r="K423" s="59" t="s">
        <v>2777</v>
      </c>
      <c r="L423" s="59" t="s">
        <v>2777</v>
      </c>
      <c r="M423" s="59" t="s">
        <v>2777</v>
      </c>
      <c r="N423" s="59" t="s">
        <v>2777</v>
      </c>
      <c r="O423" s="59" t="s">
        <v>2777</v>
      </c>
      <c r="P423" s="59" t="s">
        <v>2142</v>
      </c>
      <c r="Q423" s="59" t="s">
        <v>2777</v>
      </c>
      <c r="R423" s="59" t="s">
        <v>2777</v>
      </c>
      <c r="S423" s="59" t="s">
        <v>2777</v>
      </c>
      <c r="T423" s="59" t="s">
        <v>2777</v>
      </c>
      <c r="U423" s="59" t="s">
        <v>2777</v>
      </c>
    </row>
    <row r="424" spans="1:21" x14ac:dyDescent="0.25">
      <c r="A424" s="58">
        <v>3302006</v>
      </c>
      <c r="B424" s="58" t="str">
        <f t="shared" si="6"/>
        <v xml:space="preserve"> MS (Met Standards)</v>
      </c>
      <c r="C424" s="58" t="s">
        <v>170</v>
      </c>
      <c r="D424" s="58" t="s">
        <v>2215</v>
      </c>
      <c r="E424" s="58" t="s">
        <v>2780</v>
      </c>
      <c r="F424" s="58" t="s">
        <v>2183</v>
      </c>
      <c r="G424" s="58" t="s">
        <v>2781</v>
      </c>
      <c r="H424" s="59" t="s">
        <v>2777</v>
      </c>
      <c r="I424" s="59" t="s">
        <v>2777</v>
      </c>
      <c r="J424" s="59" t="s">
        <v>2777</v>
      </c>
      <c r="K424" s="59" t="s">
        <v>2777</v>
      </c>
      <c r="L424" s="59" t="s">
        <v>2777</v>
      </c>
      <c r="M424" s="59" t="s">
        <v>2777</v>
      </c>
      <c r="N424" s="59" t="s">
        <v>2777</v>
      </c>
      <c r="O424" s="59" t="s">
        <v>2777</v>
      </c>
      <c r="P424" s="59" t="s">
        <v>2777</v>
      </c>
      <c r="Q424" s="59" t="s">
        <v>2777</v>
      </c>
      <c r="R424" s="59" t="s">
        <v>2777</v>
      </c>
      <c r="S424" s="59" t="s">
        <v>2777</v>
      </c>
      <c r="T424" s="59" t="s">
        <v>2777</v>
      </c>
      <c r="U424" s="59" t="s">
        <v>2777</v>
      </c>
    </row>
    <row r="425" spans="1:21" x14ac:dyDescent="0.25">
      <c r="A425" s="58">
        <v>3302010</v>
      </c>
      <c r="B425" s="58" t="str">
        <f t="shared" si="6"/>
        <v xml:space="preserve"> MS (Met Standards)</v>
      </c>
      <c r="C425" s="58" t="s">
        <v>170</v>
      </c>
      <c r="D425" s="58" t="s">
        <v>679</v>
      </c>
      <c r="E425" s="58" t="s">
        <v>2780</v>
      </c>
      <c r="F425" s="58" t="s">
        <v>2183</v>
      </c>
      <c r="G425" s="58" t="s">
        <v>2781</v>
      </c>
      <c r="H425" s="59" t="s">
        <v>2777</v>
      </c>
      <c r="I425" s="59" t="s">
        <v>2777</v>
      </c>
      <c r="J425" s="59" t="s">
        <v>2777</v>
      </c>
      <c r="K425" s="59" t="s">
        <v>2777</v>
      </c>
      <c r="L425" s="59" t="s">
        <v>2777</v>
      </c>
      <c r="M425" s="59" t="s">
        <v>2777</v>
      </c>
      <c r="N425" s="59" t="s">
        <v>2777</v>
      </c>
      <c r="O425" s="59" t="s">
        <v>2777</v>
      </c>
      <c r="P425" s="59" t="s">
        <v>2777</v>
      </c>
      <c r="Q425" s="59" t="s">
        <v>2777</v>
      </c>
      <c r="R425" s="59" t="s">
        <v>2777</v>
      </c>
      <c r="S425" s="59" t="s">
        <v>2777</v>
      </c>
      <c r="T425" s="59" t="s">
        <v>2777</v>
      </c>
      <c r="U425" s="59" t="s">
        <v>2777</v>
      </c>
    </row>
    <row r="426" spans="1:21" x14ac:dyDescent="0.25">
      <c r="A426" s="58">
        <v>3306014</v>
      </c>
      <c r="B426" s="58" t="str">
        <f t="shared" si="6"/>
        <v xml:space="preserve"> A (Alert)</v>
      </c>
      <c r="C426" s="58" t="s">
        <v>134</v>
      </c>
      <c r="D426" s="58" t="s">
        <v>574</v>
      </c>
      <c r="E426" s="58" t="s">
        <v>2775</v>
      </c>
      <c r="F426" s="58" t="s">
        <v>2095</v>
      </c>
      <c r="G426" s="58" t="s">
        <v>2776</v>
      </c>
      <c r="H426" s="59" t="s">
        <v>2142</v>
      </c>
      <c r="I426" s="59" t="s">
        <v>2777</v>
      </c>
      <c r="J426" s="59" t="s">
        <v>2777</v>
      </c>
      <c r="K426" s="59" t="s">
        <v>2777</v>
      </c>
      <c r="L426" s="59" t="s">
        <v>2777</v>
      </c>
      <c r="M426" s="59" t="s">
        <v>2777</v>
      </c>
      <c r="N426" s="59" t="s">
        <v>2142</v>
      </c>
      <c r="O426" s="59" t="s">
        <v>2777</v>
      </c>
      <c r="P426" s="59" t="s">
        <v>2142</v>
      </c>
      <c r="Q426" s="59" t="s">
        <v>2777</v>
      </c>
      <c r="R426" s="59" t="s">
        <v>2777</v>
      </c>
      <c r="S426" s="59" t="s">
        <v>2777</v>
      </c>
      <c r="T426" s="59" t="s">
        <v>2777</v>
      </c>
      <c r="U426" s="59" t="s">
        <v>2777</v>
      </c>
    </row>
    <row r="427" spans="1:21" x14ac:dyDescent="0.25">
      <c r="A427" s="58">
        <v>3306015</v>
      </c>
      <c r="B427" s="58" t="str">
        <f t="shared" si="6"/>
        <v xml:space="preserve"> A (Alert)</v>
      </c>
      <c r="C427" s="58" t="s">
        <v>134</v>
      </c>
      <c r="D427" s="58" t="s">
        <v>2137</v>
      </c>
      <c r="E427" s="58" t="s">
        <v>2775</v>
      </c>
      <c r="F427" s="58" t="s">
        <v>2095</v>
      </c>
      <c r="G427" s="58" t="s">
        <v>2776</v>
      </c>
      <c r="H427" s="59" t="s">
        <v>2777</v>
      </c>
      <c r="I427" s="59" t="s">
        <v>2777</v>
      </c>
      <c r="J427" s="59" t="s">
        <v>2777</v>
      </c>
      <c r="K427" s="59" t="s">
        <v>2777</v>
      </c>
      <c r="L427" s="59" t="s">
        <v>2777</v>
      </c>
      <c r="M427" s="59" t="s">
        <v>2777</v>
      </c>
      <c r="N427" s="59" t="s">
        <v>2777</v>
      </c>
      <c r="O427" s="59" t="s">
        <v>2777</v>
      </c>
      <c r="P427" s="59" t="s">
        <v>2777</v>
      </c>
      <c r="Q427" s="59" t="s">
        <v>2142</v>
      </c>
      <c r="R427" s="59" t="s">
        <v>2777</v>
      </c>
      <c r="S427" s="59" t="s">
        <v>2777</v>
      </c>
      <c r="T427" s="59" t="s">
        <v>2777</v>
      </c>
      <c r="U427" s="59" t="s">
        <v>2777</v>
      </c>
    </row>
    <row r="428" spans="1:21" x14ac:dyDescent="0.25">
      <c r="A428" s="58">
        <v>3306016</v>
      </c>
      <c r="B428" s="58" t="str">
        <f t="shared" si="6"/>
        <v>SI_1 (School Improvement Year 1)</v>
      </c>
      <c r="C428" s="58" t="s">
        <v>134</v>
      </c>
      <c r="D428" s="58" t="s">
        <v>575</v>
      </c>
      <c r="E428" s="58" t="s">
        <v>2793</v>
      </c>
      <c r="F428" s="58" t="s">
        <v>2260</v>
      </c>
      <c r="G428" s="58" t="s">
        <v>2795</v>
      </c>
      <c r="H428" s="59" t="s">
        <v>2142</v>
      </c>
      <c r="I428" s="59" t="s">
        <v>2142</v>
      </c>
      <c r="J428" s="59" t="s">
        <v>2777</v>
      </c>
      <c r="K428" s="59" t="s">
        <v>2777</v>
      </c>
      <c r="L428" s="59" t="s">
        <v>2777</v>
      </c>
      <c r="M428" s="59" t="s">
        <v>2777</v>
      </c>
      <c r="N428" s="59" t="s">
        <v>2142</v>
      </c>
      <c r="O428" s="59" t="s">
        <v>2142</v>
      </c>
      <c r="P428" s="59" t="s">
        <v>2142</v>
      </c>
      <c r="Q428" s="59" t="s">
        <v>2142</v>
      </c>
      <c r="R428" s="59" t="s">
        <v>2777</v>
      </c>
      <c r="S428" s="59" t="s">
        <v>2777</v>
      </c>
      <c r="T428" s="59" t="s">
        <v>2777</v>
      </c>
      <c r="U428" s="59" t="s">
        <v>2777</v>
      </c>
    </row>
    <row r="429" spans="1:21" x14ac:dyDescent="0.25">
      <c r="A429" s="58">
        <v>3403012</v>
      </c>
      <c r="B429" s="58" t="str">
        <f t="shared" si="6"/>
        <v>SI_6 (School Improvement Year 6)</v>
      </c>
      <c r="C429" s="58" t="s">
        <v>187</v>
      </c>
      <c r="D429" s="58" t="s">
        <v>733</v>
      </c>
      <c r="E429" s="58" t="s">
        <v>2778</v>
      </c>
      <c r="F429" s="58" t="s">
        <v>2392</v>
      </c>
      <c r="G429" s="58" t="s">
        <v>2779</v>
      </c>
      <c r="H429" s="59" t="s">
        <v>2142</v>
      </c>
      <c r="I429" s="59" t="s">
        <v>2142</v>
      </c>
      <c r="J429" s="59" t="s">
        <v>2777</v>
      </c>
      <c r="K429" s="59" t="s">
        <v>2142</v>
      </c>
      <c r="L429" s="59" t="s">
        <v>2777</v>
      </c>
      <c r="M429" s="59" t="s">
        <v>2777</v>
      </c>
      <c r="N429" s="59" t="s">
        <v>2142</v>
      </c>
      <c r="O429" s="59" t="s">
        <v>2777</v>
      </c>
      <c r="P429" s="59" t="s">
        <v>2142</v>
      </c>
      <c r="Q429" s="59" t="s">
        <v>2142</v>
      </c>
      <c r="R429" s="59" t="s">
        <v>2777</v>
      </c>
      <c r="S429" s="59" t="s">
        <v>2777</v>
      </c>
      <c r="T429" s="59" t="s">
        <v>2777</v>
      </c>
      <c r="U429" s="59" t="s">
        <v>2777</v>
      </c>
    </row>
    <row r="430" spans="1:21" x14ac:dyDescent="0.25">
      <c r="A430" s="58">
        <v>3403013</v>
      </c>
      <c r="B430" s="58" t="str">
        <f t="shared" si="6"/>
        <v>SI_3 (School Improvement Year 3)</v>
      </c>
      <c r="C430" s="58" t="s">
        <v>187</v>
      </c>
      <c r="D430" s="58" t="s">
        <v>2358</v>
      </c>
      <c r="E430" s="58" t="s">
        <v>2788</v>
      </c>
      <c r="F430" s="58" t="s">
        <v>2348</v>
      </c>
      <c r="G430" s="58" t="s">
        <v>2789</v>
      </c>
      <c r="H430" s="59" t="s">
        <v>2142</v>
      </c>
      <c r="I430" s="59" t="s">
        <v>2142</v>
      </c>
      <c r="J430" s="59" t="s">
        <v>2777</v>
      </c>
      <c r="K430" s="59" t="s">
        <v>2142</v>
      </c>
      <c r="L430" s="59" t="s">
        <v>2777</v>
      </c>
      <c r="M430" s="59" t="s">
        <v>2777</v>
      </c>
      <c r="N430" s="59" t="s">
        <v>2777</v>
      </c>
      <c r="O430" s="59" t="s">
        <v>2142</v>
      </c>
      <c r="P430" s="59" t="s">
        <v>2142</v>
      </c>
      <c r="Q430" s="59" t="s">
        <v>2142</v>
      </c>
      <c r="R430" s="59" t="s">
        <v>2777</v>
      </c>
      <c r="S430" s="59" t="s">
        <v>2777</v>
      </c>
      <c r="T430" s="59" t="s">
        <v>2777</v>
      </c>
      <c r="U430" s="59" t="s">
        <v>2777</v>
      </c>
    </row>
    <row r="431" spans="1:21" x14ac:dyDescent="0.25">
      <c r="A431" s="58">
        <v>3403014</v>
      </c>
      <c r="B431" s="58" t="str">
        <f t="shared" si="6"/>
        <v xml:space="preserve"> A (Alert)</v>
      </c>
      <c r="C431" s="58" t="s">
        <v>187</v>
      </c>
      <c r="D431" s="58" t="s">
        <v>734</v>
      </c>
      <c r="E431" s="58" t="s">
        <v>2775</v>
      </c>
      <c r="F431" s="58" t="s">
        <v>2095</v>
      </c>
      <c r="G431" s="58" t="s">
        <v>2776</v>
      </c>
      <c r="H431" s="59" t="s">
        <v>2142</v>
      </c>
      <c r="I431" s="59" t="s">
        <v>2777</v>
      </c>
      <c r="J431" s="59" t="s">
        <v>2142</v>
      </c>
      <c r="K431" s="59" t="s">
        <v>2142</v>
      </c>
      <c r="L431" s="59" t="s">
        <v>2777</v>
      </c>
      <c r="M431" s="59" t="s">
        <v>2777</v>
      </c>
      <c r="N431" s="59" t="s">
        <v>2777</v>
      </c>
      <c r="O431" s="59" t="s">
        <v>2777</v>
      </c>
      <c r="P431" s="59" t="s">
        <v>2142</v>
      </c>
      <c r="Q431" s="59" t="s">
        <v>2777</v>
      </c>
      <c r="R431" s="59" t="s">
        <v>2777</v>
      </c>
      <c r="S431" s="59" t="s">
        <v>2777</v>
      </c>
      <c r="T431" s="59" t="s">
        <v>2142</v>
      </c>
      <c r="U431" s="59" t="s">
        <v>2142</v>
      </c>
    </row>
    <row r="432" spans="1:21" x14ac:dyDescent="0.25">
      <c r="A432" s="58">
        <v>3405019</v>
      </c>
      <c r="B432" s="58" t="str">
        <f t="shared" si="6"/>
        <v>SI_1 (School Improvement Year 1)</v>
      </c>
      <c r="C432" s="58" t="s">
        <v>135</v>
      </c>
      <c r="D432" s="58" t="s">
        <v>576</v>
      </c>
      <c r="E432" s="58" t="s">
        <v>2793</v>
      </c>
      <c r="F432" s="58" t="s">
        <v>2260</v>
      </c>
      <c r="G432" s="58" t="s">
        <v>2795</v>
      </c>
      <c r="H432" s="59" t="s">
        <v>2142</v>
      </c>
      <c r="I432" s="59" t="s">
        <v>2777</v>
      </c>
      <c r="J432" s="59" t="s">
        <v>2777</v>
      </c>
      <c r="K432" s="59" t="s">
        <v>2777</v>
      </c>
      <c r="L432" s="59" t="s">
        <v>2777</v>
      </c>
      <c r="M432" s="59" t="s">
        <v>2777</v>
      </c>
      <c r="N432" s="59" t="s">
        <v>2142</v>
      </c>
      <c r="O432" s="59" t="s">
        <v>2777</v>
      </c>
      <c r="P432" s="59" t="s">
        <v>2142</v>
      </c>
      <c r="Q432" s="59" t="s">
        <v>2777</v>
      </c>
      <c r="R432" s="59" t="s">
        <v>2777</v>
      </c>
      <c r="S432" s="59" t="s">
        <v>2777</v>
      </c>
      <c r="T432" s="59" t="s">
        <v>2777</v>
      </c>
      <c r="U432" s="59" t="s">
        <v>2777</v>
      </c>
    </row>
    <row r="433" spans="1:21" x14ac:dyDescent="0.25">
      <c r="A433" s="58">
        <v>3405024</v>
      </c>
      <c r="B433" s="58" t="str">
        <f t="shared" si="6"/>
        <v xml:space="preserve"> MS (Met Standards)</v>
      </c>
      <c r="C433" s="58" t="s">
        <v>135</v>
      </c>
      <c r="D433" s="58" t="s">
        <v>577</v>
      </c>
      <c r="E433" s="58" t="s">
        <v>2780</v>
      </c>
      <c r="F433" s="58" t="s">
        <v>2183</v>
      </c>
      <c r="G433" s="58" t="s">
        <v>2781</v>
      </c>
      <c r="H433" s="59" t="s">
        <v>2777</v>
      </c>
      <c r="I433" s="59" t="s">
        <v>2777</v>
      </c>
      <c r="J433" s="59" t="s">
        <v>2777</v>
      </c>
      <c r="K433" s="59" t="s">
        <v>2777</v>
      </c>
      <c r="L433" s="59" t="s">
        <v>2777</v>
      </c>
      <c r="M433" s="59" t="s">
        <v>2777</v>
      </c>
      <c r="N433" s="59" t="s">
        <v>2777</v>
      </c>
      <c r="O433" s="59" t="s">
        <v>2777</v>
      </c>
      <c r="P433" s="59" t="s">
        <v>2777</v>
      </c>
      <c r="Q433" s="59" t="s">
        <v>2777</v>
      </c>
      <c r="R433" s="59" t="s">
        <v>2777</v>
      </c>
      <c r="S433" s="59" t="s">
        <v>2777</v>
      </c>
      <c r="T433" s="59" t="s">
        <v>2777</v>
      </c>
      <c r="U433" s="59" t="s">
        <v>2777</v>
      </c>
    </row>
    <row r="434" spans="1:21" x14ac:dyDescent="0.25">
      <c r="A434" s="58">
        <v>3405025</v>
      </c>
      <c r="B434" s="58" t="str">
        <f t="shared" si="6"/>
        <v xml:space="preserve"> MS (Met Standards)</v>
      </c>
      <c r="C434" s="58" t="s">
        <v>135</v>
      </c>
      <c r="D434" s="58" t="s">
        <v>2216</v>
      </c>
      <c r="E434" s="58" t="s">
        <v>2780</v>
      </c>
      <c r="F434" s="58" t="s">
        <v>2183</v>
      </c>
      <c r="G434" s="58" t="s">
        <v>2781</v>
      </c>
      <c r="H434" s="59" t="s">
        <v>2777</v>
      </c>
      <c r="I434" s="59" t="s">
        <v>2777</v>
      </c>
      <c r="J434" s="59" t="s">
        <v>2777</v>
      </c>
      <c r="K434" s="59" t="s">
        <v>2777</v>
      </c>
      <c r="L434" s="59" t="s">
        <v>2777</v>
      </c>
      <c r="M434" s="59" t="s">
        <v>2777</v>
      </c>
      <c r="N434" s="59" t="s">
        <v>2777</v>
      </c>
      <c r="O434" s="59" t="s">
        <v>2777</v>
      </c>
      <c r="P434" s="59" t="s">
        <v>2777</v>
      </c>
      <c r="Q434" s="59" t="s">
        <v>2777</v>
      </c>
      <c r="R434" s="59" t="s">
        <v>2777</v>
      </c>
      <c r="S434" s="59" t="s">
        <v>2777</v>
      </c>
      <c r="T434" s="59" t="s">
        <v>2777</v>
      </c>
      <c r="U434" s="59" t="s">
        <v>2777</v>
      </c>
    </row>
    <row r="435" spans="1:21" x14ac:dyDescent="0.25">
      <c r="A435" s="58">
        <v>3502005</v>
      </c>
      <c r="B435" s="58" t="str">
        <f t="shared" si="6"/>
        <v xml:space="preserve"> A (Alert)</v>
      </c>
      <c r="C435" s="58" t="s">
        <v>79</v>
      </c>
      <c r="D435" s="58" t="s">
        <v>422</v>
      </c>
      <c r="E435" s="58" t="s">
        <v>2775</v>
      </c>
      <c r="F435" s="58" t="s">
        <v>2095</v>
      </c>
      <c r="G435" s="58" t="s">
        <v>2776</v>
      </c>
      <c r="H435" s="59" t="s">
        <v>2142</v>
      </c>
      <c r="I435" s="59" t="s">
        <v>2142</v>
      </c>
      <c r="J435" s="59" t="s">
        <v>2142</v>
      </c>
      <c r="K435" s="59" t="s">
        <v>2142</v>
      </c>
      <c r="L435" s="59" t="s">
        <v>2777</v>
      </c>
      <c r="M435" s="59" t="s">
        <v>2777</v>
      </c>
      <c r="N435" s="59" t="s">
        <v>2777</v>
      </c>
      <c r="O435" s="59" t="s">
        <v>2777</v>
      </c>
      <c r="P435" s="59" t="s">
        <v>2142</v>
      </c>
      <c r="Q435" s="59" t="s">
        <v>2142</v>
      </c>
      <c r="R435" s="59" t="s">
        <v>2777</v>
      </c>
      <c r="S435" s="59" t="s">
        <v>2777</v>
      </c>
      <c r="T435" s="59" t="s">
        <v>2777</v>
      </c>
      <c r="U435" s="59" t="s">
        <v>2777</v>
      </c>
    </row>
    <row r="436" spans="1:21" x14ac:dyDescent="0.25">
      <c r="A436" s="58">
        <v>3502009</v>
      </c>
      <c r="B436" s="58" t="str">
        <f t="shared" si="6"/>
        <v>SI_6 (School Improvement Year 6)</v>
      </c>
      <c r="C436" s="58" t="s">
        <v>79</v>
      </c>
      <c r="D436" s="58" t="s">
        <v>424</v>
      </c>
      <c r="E436" s="58" t="s">
        <v>2778</v>
      </c>
      <c r="F436" s="58" t="s">
        <v>2392</v>
      </c>
      <c r="G436" s="58" t="s">
        <v>2779</v>
      </c>
      <c r="H436" s="59" t="s">
        <v>2142</v>
      </c>
      <c r="I436" s="59" t="s">
        <v>2142</v>
      </c>
      <c r="J436" s="59" t="s">
        <v>2142</v>
      </c>
      <c r="K436" s="59" t="s">
        <v>2142</v>
      </c>
      <c r="L436" s="59" t="s">
        <v>2777</v>
      </c>
      <c r="M436" s="59" t="s">
        <v>2777</v>
      </c>
      <c r="N436" s="59" t="s">
        <v>2777</v>
      </c>
      <c r="O436" s="59" t="s">
        <v>2777</v>
      </c>
      <c r="P436" s="59" t="s">
        <v>2142</v>
      </c>
      <c r="Q436" s="59" t="s">
        <v>2142</v>
      </c>
      <c r="R436" s="59" t="s">
        <v>2777</v>
      </c>
      <c r="S436" s="59" t="s">
        <v>2777</v>
      </c>
      <c r="T436" s="59" t="s">
        <v>2777</v>
      </c>
      <c r="U436" s="59" t="s">
        <v>2777</v>
      </c>
    </row>
    <row r="437" spans="1:21" x14ac:dyDescent="0.25">
      <c r="A437" s="58">
        <v>3502010</v>
      </c>
      <c r="B437" s="58" t="str">
        <f t="shared" si="6"/>
        <v>SI_6 (School Improvement Year 6)</v>
      </c>
      <c r="C437" s="58" t="s">
        <v>79</v>
      </c>
      <c r="D437" s="58" t="s">
        <v>2398</v>
      </c>
      <c r="E437" s="58" t="s">
        <v>2778</v>
      </c>
      <c r="F437" s="58" t="s">
        <v>2392</v>
      </c>
      <c r="G437" s="58" t="s">
        <v>2779</v>
      </c>
      <c r="H437" s="59" t="s">
        <v>2142</v>
      </c>
      <c r="I437" s="59" t="s">
        <v>2142</v>
      </c>
      <c r="J437" s="59" t="s">
        <v>2142</v>
      </c>
      <c r="K437" s="59" t="s">
        <v>2142</v>
      </c>
      <c r="L437" s="59" t="s">
        <v>2777</v>
      </c>
      <c r="M437" s="59" t="s">
        <v>2777</v>
      </c>
      <c r="N437" s="59" t="s">
        <v>2777</v>
      </c>
      <c r="O437" s="59" t="s">
        <v>2777</v>
      </c>
      <c r="P437" s="59" t="s">
        <v>2777</v>
      </c>
      <c r="Q437" s="59" t="s">
        <v>2142</v>
      </c>
      <c r="R437" s="59" t="s">
        <v>2777</v>
      </c>
      <c r="S437" s="59" t="s">
        <v>2777</v>
      </c>
      <c r="T437" s="59" t="s">
        <v>2777</v>
      </c>
      <c r="U437" s="59" t="s">
        <v>2777</v>
      </c>
    </row>
    <row r="438" spans="1:21" x14ac:dyDescent="0.25">
      <c r="A438" s="58">
        <v>3502011</v>
      </c>
      <c r="B438" s="58" t="str">
        <f t="shared" si="6"/>
        <v>SI_1 (School Improvement Year 1)</v>
      </c>
      <c r="C438" s="58" t="s">
        <v>79</v>
      </c>
      <c r="D438" s="58" t="s">
        <v>425</v>
      </c>
      <c r="E438" s="58" t="s">
        <v>2793</v>
      </c>
      <c r="F438" s="58" t="s">
        <v>2260</v>
      </c>
      <c r="G438" s="58" t="s">
        <v>2795</v>
      </c>
      <c r="H438" s="59" t="s">
        <v>2142</v>
      </c>
      <c r="I438" s="59" t="s">
        <v>2777</v>
      </c>
      <c r="J438" s="59" t="s">
        <v>2142</v>
      </c>
      <c r="K438" s="59" t="s">
        <v>2777</v>
      </c>
      <c r="L438" s="59" t="s">
        <v>2777</v>
      </c>
      <c r="M438" s="59" t="s">
        <v>2777</v>
      </c>
      <c r="N438" s="59" t="s">
        <v>2777</v>
      </c>
      <c r="O438" s="59" t="s">
        <v>2777</v>
      </c>
      <c r="P438" s="59" t="s">
        <v>2142</v>
      </c>
      <c r="Q438" s="59" t="s">
        <v>2777</v>
      </c>
      <c r="R438" s="59" t="s">
        <v>2777</v>
      </c>
      <c r="S438" s="59" t="s">
        <v>2777</v>
      </c>
      <c r="T438" s="59" t="s">
        <v>2777</v>
      </c>
      <c r="U438" s="59" t="s">
        <v>2777</v>
      </c>
    </row>
    <row r="439" spans="1:21" x14ac:dyDescent="0.25">
      <c r="A439" s="58">
        <v>3505025</v>
      </c>
      <c r="B439" s="58" t="str">
        <f t="shared" si="6"/>
        <v>SI_7 (School Improvement Year 7)</v>
      </c>
      <c r="C439" s="58" t="s">
        <v>204</v>
      </c>
      <c r="D439" s="58" t="s">
        <v>766</v>
      </c>
      <c r="E439" s="58" t="s">
        <v>2790</v>
      </c>
      <c r="F439" s="58" t="s">
        <v>2405</v>
      </c>
      <c r="G439" s="58" t="s">
        <v>2791</v>
      </c>
      <c r="H439" s="59" t="s">
        <v>2142</v>
      </c>
      <c r="I439" s="59" t="s">
        <v>2142</v>
      </c>
      <c r="J439" s="59" t="s">
        <v>2142</v>
      </c>
      <c r="K439" s="59" t="s">
        <v>2142</v>
      </c>
      <c r="L439" s="59" t="s">
        <v>2777</v>
      </c>
      <c r="M439" s="59" t="s">
        <v>2777</v>
      </c>
      <c r="N439" s="59" t="s">
        <v>2777</v>
      </c>
      <c r="O439" s="59" t="s">
        <v>2777</v>
      </c>
      <c r="P439" s="59" t="s">
        <v>2142</v>
      </c>
      <c r="Q439" s="59" t="s">
        <v>2142</v>
      </c>
      <c r="R439" s="59" t="s">
        <v>2777</v>
      </c>
      <c r="S439" s="59" t="s">
        <v>2777</v>
      </c>
      <c r="T439" s="59" t="s">
        <v>2777</v>
      </c>
      <c r="U439" s="59" t="s">
        <v>2777</v>
      </c>
    </row>
    <row r="440" spans="1:21" x14ac:dyDescent="0.25">
      <c r="A440" s="58">
        <v>3505026</v>
      </c>
      <c r="B440" s="58" t="str">
        <f t="shared" si="6"/>
        <v>SI_1 (School Improvement Year 1)</v>
      </c>
      <c r="C440" s="58" t="s">
        <v>204</v>
      </c>
      <c r="D440" s="58" t="s">
        <v>767</v>
      </c>
      <c r="E440" s="58" t="s">
        <v>2793</v>
      </c>
      <c r="F440" s="58" t="s">
        <v>2260</v>
      </c>
      <c r="G440" s="58" t="s">
        <v>2795</v>
      </c>
      <c r="H440" s="59" t="s">
        <v>2777</v>
      </c>
      <c r="I440" s="59" t="s">
        <v>2142</v>
      </c>
      <c r="J440" s="59" t="s">
        <v>2777</v>
      </c>
      <c r="K440" s="59" t="s">
        <v>2142</v>
      </c>
      <c r="L440" s="59" t="s">
        <v>2777</v>
      </c>
      <c r="M440" s="59" t="s">
        <v>2777</v>
      </c>
      <c r="N440" s="59" t="s">
        <v>2777</v>
      </c>
      <c r="O440" s="59" t="s">
        <v>2777</v>
      </c>
      <c r="P440" s="59" t="s">
        <v>2777</v>
      </c>
      <c r="Q440" s="59" t="s">
        <v>2142</v>
      </c>
      <c r="R440" s="59" t="s">
        <v>2777</v>
      </c>
      <c r="S440" s="59" t="s">
        <v>2777</v>
      </c>
      <c r="T440" s="59" t="s">
        <v>2777</v>
      </c>
      <c r="U440" s="59" t="s">
        <v>2777</v>
      </c>
    </row>
    <row r="441" spans="1:21" x14ac:dyDescent="0.25">
      <c r="A441" s="58">
        <v>3505030</v>
      </c>
      <c r="B441" s="58" t="str">
        <f t="shared" si="6"/>
        <v>SI_3 (School Improvement Year 3)</v>
      </c>
      <c r="C441" s="58" t="s">
        <v>204</v>
      </c>
      <c r="D441" s="58" t="s">
        <v>768</v>
      </c>
      <c r="E441" s="58" t="s">
        <v>2788</v>
      </c>
      <c r="F441" s="58" t="s">
        <v>2348</v>
      </c>
      <c r="G441" s="58" t="s">
        <v>2789</v>
      </c>
      <c r="H441" s="59" t="s">
        <v>2777</v>
      </c>
      <c r="I441" s="59" t="s">
        <v>2142</v>
      </c>
      <c r="J441" s="59" t="s">
        <v>2777</v>
      </c>
      <c r="K441" s="59" t="s">
        <v>2142</v>
      </c>
      <c r="L441" s="59" t="s">
        <v>2777</v>
      </c>
      <c r="M441" s="59" t="s">
        <v>2777</v>
      </c>
      <c r="N441" s="59" t="s">
        <v>2777</v>
      </c>
      <c r="O441" s="59" t="s">
        <v>2777</v>
      </c>
      <c r="P441" s="59" t="s">
        <v>2777</v>
      </c>
      <c r="Q441" s="59" t="s">
        <v>2142</v>
      </c>
      <c r="R441" s="59" t="s">
        <v>2777</v>
      </c>
      <c r="S441" s="59" t="s">
        <v>2777</v>
      </c>
      <c r="T441" s="59" t="s">
        <v>2777</v>
      </c>
      <c r="U441" s="59" t="s">
        <v>2777</v>
      </c>
    </row>
    <row r="442" spans="1:21" x14ac:dyDescent="0.25">
      <c r="A442" s="58">
        <v>3505034</v>
      </c>
      <c r="B442" s="58" t="str">
        <f t="shared" si="6"/>
        <v>SI_6 (School Improvement Year 6)</v>
      </c>
      <c r="C442" s="58" t="s">
        <v>204</v>
      </c>
      <c r="D442" s="58" t="s">
        <v>769</v>
      </c>
      <c r="E442" s="58" t="s">
        <v>2778</v>
      </c>
      <c r="F442" s="58" t="s">
        <v>2392</v>
      </c>
      <c r="G442" s="58" t="s">
        <v>2779</v>
      </c>
      <c r="H442" s="59" t="s">
        <v>2142</v>
      </c>
      <c r="I442" s="59" t="s">
        <v>2142</v>
      </c>
      <c r="J442" s="59" t="s">
        <v>2142</v>
      </c>
      <c r="K442" s="59" t="s">
        <v>2142</v>
      </c>
      <c r="L442" s="59" t="s">
        <v>2777</v>
      </c>
      <c r="M442" s="59" t="s">
        <v>2777</v>
      </c>
      <c r="N442" s="59" t="s">
        <v>2777</v>
      </c>
      <c r="O442" s="59" t="s">
        <v>2777</v>
      </c>
      <c r="P442" s="59" t="s">
        <v>2142</v>
      </c>
      <c r="Q442" s="59" t="s">
        <v>2142</v>
      </c>
      <c r="R442" s="59" t="s">
        <v>2777</v>
      </c>
      <c r="S442" s="59" t="s">
        <v>2777</v>
      </c>
      <c r="T442" s="59" t="s">
        <v>2777</v>
      </c>
      <c r="U442" s="59" t="s">
        <v>2777</v>
      </c>
    </row>
    <row r="443" spans="1:21" x14ac:dyDescent="0.25">
      <c r="A443" s="58">
        <v>3505036</v>
      </c>
      <c r="B443" s="58" t="str">
        <f t="shared" si="6"/>
        <v xml:space="preserve"> A (Alert)</v>
      </c>
      <c r="C443" s="58" t="s">
        <v>204</v>
      </c>
      <c r="D443" s="58" t="s">
        <v>770</v>
      </c>
      <c r="E443" s="58" t="s">
        <v>2775</v>
      </c>
      <c r="F443" s="58" t="s">
        <v>2095</v>
      </c>
      <c r="G443" s="58" t="s">
        <v>2776</v>
      </c>
      <c r="H443" s="59" t="s">
        <v>2777</v>
      </c>
      <c r="I443" s="59" t="s">
        <v>2142</v>
      </c>
      <c r="J443" s="59" t="s">
        <v>2777</v>
      </c>
      <c r="K443" s="59" t="s">
        <v>2142</v>
      </c>
      <c r="L443" s="59" t="s">
        <v>2777</v>
      </c>
      <c r="M443" s="59" t="s">
        <v>2777</v>
      </c>
      <c r="N443" s="59" t="s">
        <v>2777</v>
      </c>
      <c r="O443" s="59" t="s">
        <v>2777</v>
      </c>
      <c r="P443" s="59" t="s">
        <v>2777</v>
      </c>
      <c r="Q443" s="59" t="s">
        <v>2142</v>
      </c>
      <c r="R443" s="59" t="s">
        <v>2777</v>
      </c>
      <c r="S443" s="59" t="s">
        <v>2777</v>
      </c>
      <c r="T443" s="59" t="s">
        <v>2777</v>
      </c>
      <c r="U443" s="59" t="s">
        <v>2777</v>
      </c>
    </row>
    <row r="444" spans="1:21" x14ac:dyDescent="0.25">
      <c r="A444" s="58">
        <v>3505037</v>
      </c>
      <c r="B444" s="58" t="str">
        <f t="shared" si="6"/>
        <v xml:space="preserve"> A (Alert)</v>
      </c>
      <c r="C444" s="58" t="s">
        <v>204</v>
      </c>
      <c r="D444" s="58" t="s">
        <v>771</v>
      </c>
      <c r="E444" s="58" t="s">
        <v>2775</v>
      </c>
      <c r="F444" s="58" t="s">
        <v>2095</v>
      </c>
      <c r="G444" s="58" t="s">
        <v>2776</v>
      </c>
      <c r="H444" s="59" t="s">
        <v>2777</v>
      </c>
      <c r="I444" s="59" t="s">
        <v>2142</v>
      </c>
      <c r="J444" s="59" t="s">
        <v>2777</v>
      </c>
      <c r="K444" s="59" t="s">
        <v>2142</v>
      </c>
      <c r="L444" s="59" t="s">
        <v>2777</v>
      </c>
      <c r="M444" s="59" t="s">
        <v>2777</v>
      </c>
      <c r="N444" s="59" t="s">
        <v>2777</v>
      </c>
      <c r="O444" s="59" t="s">
        <v>2777</v>
      </c>
      <c r="P444" s="59" t="s">
        <v>2777</v>
      </c>
      <c r="Q444" s="59" t="s">
        <v>2142</v>
      </c>
      <c r="R444" s="59" t="s">
        <v>2777</v>
      </c>
      <c r="S444" s="59" t="s">
        <v>2777</v>
      </c>
      <c r="T444" s="59" t="s">
        <v>2777</v>
      </c>
      <c r="U444" s="59" t="s">
        <v>2777</v>
      </c>
    </row>
    <row r="445" spans="1:21" x14ac:dyDescent="0.25">
      <c r="A445" s="58">
        <v>3505041</v>
      </c>
      <c r="B445" s="58" t="str">
        <f t="shared" si="6"/>
        <v>SI_3 (School Improvement Year 3)</v>
      </c>
      <c r="C445" s="58" t="s">
        <v>204</v>
      </c>
      <c r="D445" s="58" t="s">
        <v>772</v>
      </c>
      <c r="E445" s="58" t="s">
        <v>2788</v>
      </c>
      <c r="F445" s="58" t="s">
        <v>2348</v>
      </c>
      <c r="G445" s="58" t="s">
        <v>2789</v>
      </c>
      <c r="H445" s="59" t="s">
        <v>2142</v>
      </c>
      <c r="I445" s="59" t="s">
        <v>2142</v>
      </c>
      <c r="J445" s="59" t="s">
        <v>2142</v>
      </c>
      <c r="K445" s="59" t="s">
        <v>2142</v>
      </c>
      <c r="L445" s="59" t="s">
        <v>2777</v>
      </c>
      <c r="M445" s="59" t="s">
        <v>2777</v>
      </c>
      <c r="N445" s="59" t="s">
        <v>2777</v>
      </c>
      <c r="O445" s="59" t="s">
        <v>2777</v>
      </c>
      <c r="P445" s="59" t="s">
        <v>2142</v>
      </c>
      <c r="Q445" s="59" t="s">
        <v>2142</v>
      </c>
      <c r="R445" s="59" t="s">
        <v>2777</v>
      </c>
      <c r="S445" s="59" t="s">
        <v>2777</v>
      </c>
      <c r="T445" s="59" t="s">
        <v>2777</v>
      </c>
      <c r="U445" s="59" t="s">
        <v>2777</v>
      </c>
    </row>
    <row r="446" spans="1:21" x14ac:dyDescent="0.25">
      <c r="A446" s="58">
        <v>3505042</v>
      </c>
      <c r="B446" s="58" t="str">
        <f t="shared" si="6"/>
        <v>SI_8 (School Improvement Year 8)</v>
      </c>
      <c r="C446" s="58" t="s">
        <v>204</v>
      </c>
      <c r="D446" s="58" t="s">
        <v>2422</v>
      </c>
      <c r="E446" s="58" t="s">
        <v>2803</v>
      </c>
      <c r="F446" s="58" t="s">
        <v>2420</v>
      </c>
      <c r="G446" s="58" t="s">
        <v>2804</v>
      </c>
      <c r="H446" s="59" t="s">
        <v>2142</v>
      </c>
      <c r="I446" s="59" t="s">
        <v>2142</v>
      </c>
      <c r="J446" s="59" t="s">
        <v>2142</v>
      </c>
      <c r="K446" s="59" t="s">
        <v>2142</v>
      </c>
      <c r="L446" s="59" t="s">
        <v>2777</v>
      </c>
      <c r="M446" s="59" t="s">
        <v>2777</v>
      </c>
      <c r="N446" s="59" t="s">
        <v>2777</v>
      </c>
      <c r="O446" s="59" t="s">
        <v>2777</v>
      </c>
      <c r="P446" s="59" t="s">
        <v>2142</v>
      </c>
      <c r="Q446" s="59" t="s">
        <v>2142</v>
      </c>
      <c r="R446" s="59" t="s">
        <v>2777</v>
      </c>
      <c r="S446" s="59" t="s">
        <v>2777</v>
      </c>
      <c r="T446" s="59" t="s">
        <v>2142</v>
      </c>
      <c r="U446" s="59" t="s">
        <v>2777</v>
      </c>
    </row>
    <row r="447" spans="1:21" x14ac:dyDescent="0.25">
      <c r="A447" s="58">
        <v>3505044</v>
      </c>
      <c r="B447" s="58" t="str">
        <f t="shared" si="6"/>
        <v>SI_9 (School Improvement Year 9)</v>
      </c>
      <c r="C447" s="58" t="s">
        <v>204</v>
      </c>
      <c r="D447" s="58" t="s">
        <v>2432</v>
      </c>
      <c r="E447" s="58" t="s">
        <v>2811</v>
      </c>
      <c r="F447" s="58" t="s">
        <v>2433</v>
      </c>
      <c r="G447" s="58" t="s">
        <v>2812</v>
      </c>
      <c r="H447" s="59" t="s">
        <v>2142</v>
      </c>
      <c r="I447" s="59" t="s">
        <v>2142</v>
      </c>
      <c r="J447" s="59" t="s">
        <v>2142</v>
      </c>
      <c r="K447" s="59" t="s">
        <v>2142</v>
      </c>
      <c r="L447" s="59" t="s">
        <v>2777</v>
      </c>
      <c r="M447" s="59" t="s">
        <v>2777</v>
      </c>
      <c r="N447" s="59" t="s">
        <v>2777</v>
      </c>
      <c r="O447" s="59" t="s">
        <v>2777</v>
      </c>
      <c r="P447" s="59" t="s">
        <v>2142</v>
      </c>
      <c r="Q447" s="59" t="s">
        <v>2142</v>
      </c>
      <c r="R447" s="59" t="s">
        <v>2777</v>
      </c>
      <c r="S447" s="59" t="s">
        <v>2777</v>
      </c>
      <c r="T447" s="59" t="s">
        <v>2142</v>
      </c>
      <c r="U447" s="59" t="s">
        <v>2142</v>
      </c>
    </row>
    <row r="448" spans="1:21" x14ac:dyDescent="0.25">
      <c r="A448" s="58">
        <v>3505046</v>
      </c>
      <c r="B448" s="58" t="str">
        <f t="shared" si="6"/>
        <v xml:space="preserve"> MS (Met Standards)</v>
      </c>
      <c r="C448" s="58" t="s">
        <v>204</v>
      </c>
      <c r="D448" s="58" t="s">
        <v>773</v>
      </c>
      <c r="E448" s="58" t="s">
        <v>2780</v>
      </c>
      <c r="F448" s="58" t="s">
        <v>2183</v>
      </c>
      <c r="G448" s="58" t="s">
        <v>2781</v>
      </c>
      <c r="H448" s="59" t="s">
        <v>2777</v>
      </c>
      <c r="I448" s="59" t="s">
        <v>2777</v>
      </c>
      <c r="J448" s="59" t="s">
        <v>2777</v>
      </c>
      <c r="K448" s="59" t="s">
        <v>2777</v>
      </c>
      <c r="L448" s="59" t="s">
        <v>2777</v>
      </c>
      <c r="M448" s="59" t="s">
        <v>2777</v>
      </c>
      <c r="N448" s="59" t="s">
        <v>2777</v>
      </c>
      <c r="O448" s="59" t="s">
        <v>2777</v>
      </c>
      <c r="P448" s="59" t="s">
        <v>2777</v>
      </c>
      <c r="Q448" s="59" t="s">
        <v>2777</v>
      </c>
      <c r="R448" s="59" t="s">
        <v>2777</v>
      </c>
      <c r="S448" s="59" t="s">
        <v>2777</v>
      </c>
      <c r="T448" s="59" t="s">
        <v>2777</v>
      </c>
      <c r="U448" s="59" t="s">
        <v>2777</v>
      </c>
    </row>
    <row r="449" spans="1:21" x14ac:dyDescent="0.25">
      <c r="A449" s="58">
        <v>3509063</v>
      </c>
      <c r="B449" s="58" t="str">
        <f t="shared" si="6"/>
        <v>SI_2 (School Improvement Year 2)</v>
      </c>
      <c r="C449" s="58" t="s">
        <v>246</v>
      </c>
      <c r="D449" s="58" t="s">
        <v>2323</v>
      </c>
      <c r="E449" s="58" t="s">
        <v>2796</v>
      </c>
      <c r="F449" s="58" t="s">
        <v>2312</v>
      </c>
      <c r="G449" s="58" t="s">
        <v>2797</v>
      </c>
      <c r="H449" s="59" t="s">
        <v>2142</v>
      </c>
      <c r="I449" s="59" t="s">
        <v>2142</v>
      </c>
      <c r="J449" s="59" t="s">
        <v>2142</v>
      </c>
      <c r="K449" s="59" t="s">
        <v>2777</v>
      </c>
      <c r="L449" s="59" t="s">
        <v>2777</v>
      </c>
      <c r="M449" s="59" t="s">
        <v>2777</v>
      </c>
      <c r="N449" s="59" t="s">
        <v>2142</v>
      </c>
      <c r="O449" s="59" t="s">
        <v>2777</v>
      </c>
      <c r="P449" s="59" t="s">
        <v>2142</v>
      </c>
      <c r="Q449" s="59" t="s">
        <v>2142</v>
      </c>
      <c r="R449" s="59" t="s">
        <v>2777</v>
      </c>
      <c r="S449" s="59" t="s">
        <v>2777</v>
      </c>
      <c r="T449" s="59" t="s">
        <v>2777</v>
      </c>
      <c r="U449" s="59" t="s">
        <v>2777</v>
      </c>
    </row>
    <row r="450" spans="1:21" x14ac:dyDescent="0.25">
      <c r="A450" s="58">
        <v>3509064</v>
      </c>
      <c r="B450" s="58" t="str">
        <f t="shared" ref="B450:B513" si="7">CONCATENATE(E450," ",F450)</f>
        <v>SI_2 (School Improvement Year 2)</v>
      </c>
      <c r="C450" s="58" t="s">
        <v>246</v>
      </c>
      <c r="D450" s="58" t="s">
        <v>2324</v>
      </c>
      <c r="E450" s="58" t="s">
        <v>2796</v>
      </c>
      <c r="F450" s="58" t="s">
        <v>2312</v>
      </c>
      <c r="G450" s="58" t="s">
        <v>2797</v>
      </c>
      <c r="H450" s="59" t="s">
        <v>2142</v>
      </c>
      <c r="I450" s="59" t="s">
        <v>2142</v>
      </c>
      <c r="J450" s="59" t="s">
        <v>2142</v>
      </c>
      <c r="K450" s="59" t="s">
        <v>2777</v>
      </c>
      <c r="L450" s="59" t="s">
        <v>2777</v>
      </c>
      <c r="M450" s="59" t="s">
        <v>2777</v>
      </c>
      <c r="N450" s="59" t="s">
        <v>2142</v>
      </c>
      <c r="O450" s="59" t="s">
        <v>2777</v>
      </c>
      <c r="P450" s="59" t="s">
        <v>2142</v>
      </c>
      <c r="Q450" s="59" t="s">
        <v>2142</v>
      </c>
      <c r="R450" s="59" t="s">
        <v>2777</v>
      </c>
      <c r="S450" s="59" t="s">
        <v>2777</v>
      </c>
      <c r="T450" s="59" t="s">
        <v>2777</v>
      </c>
      <c r="U450" s="59" t="s">
        <v>2777</v>
      </c>
    </row>
    <row r="451" spans="1:21" x14ac:dyDescent="0.25">
      <c r="A451" s="58">
        <v>3509066</v>
      </c>
      <c r="B451" s="58" t="str">
        <f t="shared" si="7"/>
        <v>SI_7 (School Improvement Year 7)</v>
      </c>
      <c r="C451" s="58" t="s">
        <v>246</v>
      </c>
      <c r="D451" s="58" t="s">
        <v>928</v>
      </c>
      <c r="E451" s="58" t="s">
        <v>2790</v>
      </c>
      <c r="F451" s="58" t="s">
        <v>2405</v>
      </c>
      <c r="G451" s="58" t="s">
        <v>2791</v>
      </c>
      <c r="H451" s="59" t="s">
        <v>2142</v>
      </c>
      <c r="I451" s="59" t="s">
        <v>2142</v>
      </c>
      <c r="J451" s="59" t="s">
        <v>2142</v>
      </c>
      <c r="K451" s="59" t="s">
        <v>2142</v>
      </c>
      <c r="L451" s="59" t="s">
        <v>2777</v>
      </c>
      <c r="M451" s="59" t="s">
        <v>2777</v>
      </c>
      <c r="N451" s="59" t="s">
        <v>2142</v>
      </c>
      <c r="O451" s="59" t="s">
        <v>2142</v>
      </c>
      <c r="P451" s="59" t="s">
        <v>2142</v>
      </c>
      <c r="Q451" s="59" t="s">
        <v>2142</v>
      </c>
      <c r="R451" s="59" t="s">
        <v>2777</v>
      </c>
      <c r="S451" s="59" t="s">
        <v>2777</v>
      </c>
      <c r="T451" s="59" t="s">
        <v>2142</v>
      </c>
      <c r="U451" s="59" t="s">
        <v>2142</v>
      </c>
    </row>
    <row r="452" spans="1:21" x14ac:dyDescent="0.25">
      <c r="A452" s="58">
        <v>3509067</v>
      </c>
      <c r="B452" s="58" t="str">
        <f t="shared" si="7"/>
        <v>SI_7 (School Improvement Year 7)</v>
      </c>
      <c r="C452" s="58" t="s">
        <v>246</v>
      </c>
      <c r="D452" s="58" t="s">
        <v>2410</v>
      </c>
      <c r="E452" s="58" t="s">
        <v>2790</v>
      </c>
      <c r="F452" s="58" t="s">
        <v>2405</v>
      </c>
      <c r="G452" s="58" t="s">
        <v>2791</v>
      </c>
      <c r="H452" s="59" t="s">
        <v>2777</v>
      </c>
      <c r="I452" s="59" t="s">
        <v>2142</v>
      </c>
      <c r="J452" s="59" t="s">
        <v>2777</v>
      </c>
      <c r="K452" s="59" t="s">
        <v>2142</v>
      </c>
      <c r="L452" s="59" t="s">
        <v>2777</v>
      </c>
      <c r="M452" s="59" t="s">
        <v>2777</v>
      </c>
      <c r="N452" s="59" t="s">
        <v>2777</v>
      </c>
      <c r="O452" s="59" t="s">
        <v>2142</v>
      </c>
      <c r="P452" s="59" t="s">
        <v>2142</v>
      </c>
      <c r="Q452" s="59" t="s">
        <v>2142</v>
      </c>
      <c r="R452" s="59" t="s">
        <v>2777</v>
      </c>
      <c r="S452" s="59" t="s">
        <v>2777</v>
      </c>
      <c r="T452" s="59" t="s">
        <v>2777</v>
      </c>
      <c r="U452" s="59" t="s">
        <v>2777</v>
      </c>
    </row>
    <row r="453" spans="1:21" x14ac:dyDescent="0.25">
      <c r="A453" s="58">
        <v>3509068</v>
      </c>
      <c r="B453" s="58" t="str">
        <f t="shared" si="7"/>
        <v>SI_8 (School Improvement Year 8)</v>
      </c>
      <c r="C453" s="58" t="s">
        <v>246</v>
      </c>
      <c r="D453" s="58" t="s">
        <v>929</v>
      </c>
      <c r="E453" s="58" t="s">
        <v>2803</v>
      </c>
      <c r="F453" s="58" t="s">
        <v>2420</v>
      </c>
      <c r="G453" s="58" t="s">
        <v>2804</v>
      </c>
      <c r="H453" s="59" t="s">
        <v>2142</v>
      </c>
      <c r="I453" s="59" t="s">
        <v>2142</v>
      </c>
      <c r="J453" s="59" t="s">
        <v>2142</v>
      </c>
      <c r="K453" s="59" t="s">
        <v>2142</v>
      </c>
      <c r="L453" s="59" t="s">
        <v>2777</v>
      </c>
      <c r="M453" s="59" t="s">
        <v>2777</v>
      </c>
      <c r="N453" s="59" t="s">
        <v>2777</v>
      </c>
      <c r="O453" s="59" t="s">
        <v>2142</v>
      </c>
      <c r="P453" s="59" t="s">
        <v>2142</v>
      </c>
      <c r="Q453" s="59" t="s">
        <v>2142</v>
      </c>
      <c r="R453" s="59" t="s">
        <v>2777</v>
      </c>
      <c r="S453" s="59" t="s">
        <v>2777</v>
      </c>
      <c r="T453" s="59" t="s">
        <v>2777</v>
      </c>
      <c r="U453" s="59" t="s">
        <v>2142</v>
      </c>
    </row>
    <row r="454" spans="1:21" x14ac:dyDescent="0.25">
      <c r="A454" s="58">
        <v>3510076</v>
      </c>
      <c r="B454" s="58" t="str">
        <f t="shared" si="7"/>
        <v>SI_4 (School Improvement Year 4)</v>
      </c>
      <c r="C454" s="58" t="s">
        <v>251</v>
      </c>
      <c r="D454" s="58" t="s">
        <v>2376</v>
      </c>
      <c r="E454" s="58" t="s">
        <v>2784</v>
      </c>
      <c r="F454" s="58" t="s">
        <v>2371</v>
      </c>
      <c r="G454" s="58" t="s">
        <v>2785</v>
      </c>
      <c r="H454" s="59" t="s">
        <v>2142</v>
      </c>
      <c r="I454" s="59" t="s">
        <v>2777</v>
      </c>
      <c r="J454" s="59" t="s">
        <v>2777</v>
      </c>
      <c r="K454" s="59" t="s">
        <v>2777</v>
      </c>
      <c r="L454" s="59" t="s">
        <v>2777</v>
      </c>
      <c r="M454" s="59" t="s">
        <v>2777</v>
      </c>
      <c r="N454" s="59" t="s">
        <v>2142</v>
      </c>
      <c r="O454" s="59" t="s">
        <v>2777</v>
      </c>
      <c r="P454" s="59" t="s">
        <v>2142</v>
      </c>
      <c r="Q454" s="59" t="s">
        <v>2777</v>
      </c>
      <c r="R454" s="59" t="s">
        <v>2777</v>
      </c>
      <c r="S454" s="59" t="s">
        <v>2777</v>
      </c>
      <c r="T454" s="59" t="s">
        <v>2777</v>
      </c>
      <c r="U454" s="59" t="s">
        <v>2777</v>
      </c>
    </row>
    <row r="455" spans="1:21" x14ac:dyDescent="0.25">
      <c r="A455" s="58">
        <v>3510077</v>
      </c>
      <c r="B455" s="58" t="str">
        <f t="shared" si="7"/>
        <v xml:space="preserve"> A (Alert)</v>
      </c>
      <c r="C455" s="58" t="s">
        <v>251</v>
      </c>
      <c r="D455" s="58" t="s">
        <v>946</v>
      </c>
      <c r="E455" s="58" t="s">
        <v>2775</v>
      </c>
      <c r="F455" s="58" t="s">
        <v>2095</v>
      </c>
      <c r="G455" s="58" t="s">
        <v>2776</v>
      </c>
      <c r="H455" s="59" t="s">
        <v>2777</v>
      </c>
      <c r="I455" s="59" t="s">
        <v>2777</v>
      </c>
      <c r="J455" s="59" t="s">
        <v>2777</v>
      </c>
      <c r="K455" s="59" t="s">
        <v>2777</v>
      </c>
      <c r="L455" s="59" t="s">
        <v>2777</v>
      </c>
      <c r="M455" s="59" t="s">
        <v>2777</v>
      </c>
      <c r="N455" s="59" t="s">
        <v>2777</v>
      </c>
      <c r="O455" s="59" t="s">
        <v>2777</v>
      </c>
      <c r="P455" s="59" t="s">
        <v>2142</v>
      </c>
      <c r="Q455" s="59" t="s">
        <v>2142</v>
      </c>
      <c r="R455" s="59" t="s">
        <v>2777</v>
      </c>
      <c r="S455" s="59" t="s">
        <v>2777</v>
      </c>
      <c r="T455" s="59" t="s">
        <v>2777</v>
      </c>
      <c r="U455" s="59" t="s">
        <v>2777</v>
      </c>
    </row>
    <row r="456" spans="1:21" x14ac:dyDescent="0.25">
      <c r="A456" s="58">
        <v>3510078</v>
      </c>
      <c r="B456" s="58" t="str">
        <f t="shared" si="7"/>
        <v xml:space="preserve"> MS (Met Standards)</v>
      </c>
      <c r="C456" s="58" t="s">
        <v>251</v>
      </c>
      <c r="D456" s="58" t="s">
        <v>947</v>
      </c>
      <c r="E456" s="58" t="s">
        <v>2780</v>
      </c>
      <c r="F456" s="58" t="s">
        <v>2183</v>
      </c>
      <c r="G456" s="58" t="s">
        <v>2781</v>
      </c>
      <c r="H456" s="59" t="s">
        <v>2777</v>
      </c>
      <c r="I456" s="59" t="s">
        <v>2777</v>
      </c>
      <c r="J456" s="59" t="s">
        <v>2777</v>
      </c>
      <c r="K456" s="59" t="s">
        <v>2777</v>
      </c>
      <c r="L456" s="59" t="s">
        <v>2777</v>
      </c>
      <c r="M456" s="59" t="s">
        <v>2777</v>
      </c>
      <c r="N456" s="59" t="s">
        <v>2777</v>
      </c>
      <c r="O456" s="59" t="s">
        <v>2777</v>
      </c>
      <c r="P456" s="59" t="s">
        <v>2777</v>
      </c>
      <c r="Q456" s="59" t="s">
        <v>2777</v>
      </c>
      <c r="R456" s="59" t="s">
        <v>2777</v>
      </c>
      <c r="S456" s="59" t="s">
        <v>2777</v>
      </c>
      <c r="T456" s="59" t="s">
        <v>2777</v>
      </c>
      <c r="U456" s="59" t="s">
        <v>2777</v>
      </c>
    </row>
    <row r="457" spans="1:21" x14ac:dyDescent="0.25">
      <c r="A457" s="58">
        <v>3510079</v>
      </c>
      <c r="B457" s="58" t="str">
        <f t="shared" si="7"/>
        <v xml:space="preserve"> MS (Met Standards)</v>
      </c>
      <c r="C457" s="58" t="s">
        <v>251</v>
      </c>
      <c r="D457" s="58" t="s">
        <v>948</v>
      </c>
      <c r="E457" s="58" t="s">
        <v>2780</v>
      </c>
      <c r="F457" s="58" t="s">
        <v>2183</v>
      </c>
      <c r="G457" s="58" t="s">
        <v>2781</v>
      </c>
      <c r="H457" s="59" t="s">
        <v>2777</v>
      </c>
      <c r="I457" s="59" t="s">
        <v>2777</v>
      </c>
      <c r="J457" s="59" t="s">
        <v>2777</v>
      </c>
      <c r="K457" s="59" t="s">
        <v>2777</v>
      </c>
      <c r="L457" s="59" t="s">
        <v>2777</v>
      </c>
      <c r="M457" s="59" t="s">
        <v>2777</v>
      </c>
      <c r="N457" s="59" t="s">
        <v>2777</v>
      </c>
      <c r="O457" s="59" t="s">
        <v>2777</v>
      </c>
      <c r="P457" s="59" t="s">
        <v>2777</v>
      </c>
      <c r="Q457" s="59" t="s">
        <v>2777</v>
      </c>
      <c r="R457" s="59" t="s">
        <v>2777</v>
      </c>
      <c r="S457" s="59" t="s">
        <v>2777</v>
      </c>
      <c r="T457" s="59" t="s">
        <v>2777</v>
      </c>
      <c r="U457" s="59" t="s">
        <v>2777</v>
      </c>
    </row>
    <row r="458" spans="1:21" x14ac:dyDescent="0.25">
      <c r="A458" s="58">
        <v>3510080</v>
      </c>
      <c r="B458" s="58" t="str">
        <f t="shared" si="7"/>
        <v xml:space="preserve"> A (Alert)</v>
      </c>
      <c r="C458" s="58" t="s">
        <v>251</v>
      </c>
      <c r="D458" s="58" t="s">
        <v>447</v>
      </c>
      <c r="E458" s="58" t="s">
        <v>2775</v>
      </c>
      <c r="F458" s="58" t="s">
        <v>2095</v>
      </c>
      <c r="G458" s="58" t="s">
        <v>2776</v>
      </c>
      <c r="H458" s="59" t="s">
        <v>2777</v>
      </c>
      <c r="I458" s="59" t="s">
        <v>2777</v>
      </c>
      <c r="J458" s="59" t="s">
        <v>2777</v>
      </c>
      <c r="K458" s="59" t="s">
        <v>2777</v>
      </c>
      <c r="L458" s="59" t="s">
        <v>2777</v>
      </c>
      <c r="M458" s="59" t="s">
        <v>2777</v>
      </c>
      <c r="N458" s="59" t="s">
        <v>2777</v>
      </c>
      <c r="O458" s="59" t="s">
        <v>2777</v>
      </c>
      <c r="P458" s="59" t="s">
        <v>2142</v>
      </c>
      <c r="Q458" s="59" t="s">
        <v>2777</v>
      </c>
      <c r="R458" s="59" t="s">
        <v>2777</v>
      </c>
      <c r="S458" s="59" t="s">
        <v>2777</v>
      </c>
      <c r="T458" s="59" t="s">
        <v>2777</v>
      </c>
      <c r="U458" s="59" t="s">
        <v>2777</v>
      </c>
    </row>
    <row r="459" spans="1:21" x14ac:dyDescent="0.25">
      <c r="A459" s="58">
        <v>3510081</v>
      </c>
      <c r="B459" s="58" t="str">
        <f t="shared" si="7"/>
        <v>SI_2 (School Improvement Year 2)</v>
      </c>
      <c r="C459" s="58" t="s">
        <v>251</v>
      </c>
      <c r="D459" s="58" t="s">
        <v>949</v>
      </c>
      <c r="E459" s="58" t="s">
        <v>2796</v>
      </c>
      <c r="F459" s="58" t="s">
        <v>2312</v>
      </c>
      <c r="G459" s="58" t="s">
        <v>2797</v>
      </c>
      <c r="H459" s="59" t="s">
        <v>2777</v>
      </c>
      <c r="I459" s="59" t="s">
        <v>2777</v>
      </c>
      <c r="J459" s="59" t="s">
        <v>2777</v>
      </c>
      <c r="K459" s="59" t="s">
        <v>2142</v>
      </c>
      <c r="L459" s="59" t="s">
        <v>2777</v>
      </c>
      <c r="M459" s="59" t="s">
        <v>2777</v>
      </c>
      <c r="N459" s="59" t="s">
        <v>2777</v>
      </c>
      <c r="O459" s="59" t="s">
        <v>2777</v>
      </c>
      <c r="P459" s="59" t="s">
        <v>2777</v>
      </c>
      <c r="Q459" s="59" t="s">
        <v>2142</v>
      </c>
      <c r="R459" s="59" t="s">
        <v>2777</v>
      </c>
      <c r="S459" s="59" t="s">
        <v>2777</v>
      </c>
      <c r="T459" s="59" t="s">
        <v>2777</v>
      </c>
      <c r="U459" s="59" t="s">
        <v>2142</v>
      </c>
    </row>
    <row r="460" spans="1:21" x14ac:dyDescent="0.25">
      <c r="A460" s="58">
        <v>3510084</v>
      </c>
      <c r="B460" s="58" t="str">
        <f t="shared" si="7"/>
        <v xml:space="preserve"> A (Alert)</v>
      </c>
      <c r="C460" s="58" t="s">
        <v>251</v>
      </c>
      <c r="D460" s="58" t="s">
        <v>950</v>
      </c>
      <c r="E460" s="58" t="s">
        <v>2775</v>
      </c>
      <c r="F460" s="58" t="s">
        <v>2095</v>
      </c>
      <c r="G460" s="58" t="s">
        <v>2776</v>
      </c>
      <c r="H460" s="59" t="s">
        <v>2777</v>
      </c>
      <c r="I460" s="59" t="s">
        <v>2777</v>
      </c>
      <c r="J460" s="59" t="s">
        <v>2777</v>
      </c>
      <c r="K460" s="59" t="s">
        <v>2777</v>
      </c>
      <c r="L460" s="59" t="s">
        <v>2777</v>
      </c>
      <c r="M460" s="59" t="s">
        <v>2777</v>
      </c>
      <c r="N460" s="59" t="s">
        <v>2777</v>
      </c>
      <c r="O460" s="59" t="s">
        <v>2777</v>
      </c>
      <c r="P460" s="59" t="s">
        <v>2142</v>
      </c>
      <c r="Q460" s="59" t="s">
        <v>2777</v>
      </c>
      <c r="R460" s="59" t="s">
        <v>2777</v>
      </c>
      <c r="S460" s="59" t="s">
        <v>2777</v>
      </c>
      <c r="T460" s="59" t="s">
        <v>2777</v>
      </c>
      <c r="U460" s="59" t="s">
        <v>2777</v>
      </c>
    </row>
    <row r="461" spans="1:21" x14ac:dyDescent="0.25">
      <c r="A461" s="58">
        <v>3601001</v>
      </c>
      <c r="B461" s="58" t="str">
        <f t="shared" si="7"/>
        <v xml:space="preserve"> A (Alert)</v>
      </c>
      <c r="C461" s="58" t="s">
        <v>56</v>
      </c>
      <c r="D461" s="58" t="s">
        <v>371</v>
      </c>
      <c r="E461" s="58" t="s">
        <v>2775</v>
      </c>
      <c r="F461" s="58" t="s">
        <v>2095</v>
      </c>
      <c r="G461" s="58" t="s">
        <v>2776</v>
      </c>
      <c r="H461" s="59" t="s">
        <v>2777</v>
      </c>
      <c r="I461" s="59" t="s">
        <v>2777</v>
      </c>
      <c r="J461" s="59" t="s">
        <v>2777</v>
      </c>
      <c r="K461" s="59" t="s">
        <v>2777</v>
      </c>
      <c r="L461" s="59" t="s">
        <v>2142</v>
      </c>
      <c r="M461" s="59" t="s">
        <v>2777</v>
      </c>
      <c r="N461" s="59" t="s">
        <v>2777</v>
      </c>
      <c r="O461" s="59" t="s">
        <v>2777</v>
      </c>
      <c r="P461" s="59" t="s">
        <v>2777</v>
      </c>
      <c r="Q461" s="59" t="s">
        <v>2777</v>
      </c>
      <c r="R461" s="59" t="s">
        <v>2142</v>
      </c>
      <c r="S461" s="59" t="s">
        <v>2777</v>
      </c>
      <c r="T461" s="59" t="s">
        <v>2142</v>
      </c>
      <c r="U461" s="59" t="s">
        <v>2142</v>
      </c>
    </row>
    <row r="462" spans="1:21" x14ac:dyDescent="0.25">
      <c r="A462" s="58">
        <v>3601002</v>
      </c>
      <c r="B462" s="58" t="str">
        <f t="shared" si="7"/>
        <v xml:space="preserve"> A (Alert)</v>
      </c>
      <c r="C462" s="58" t="s">
        <v>56</v>
      </c>
      <c r="D462" s="58" t="s">
        <v>372</v>
      </c>
      <c r="E462" s="58" t="s">
        <v>2775</v>
      </c>
      <c r="F462" s="58" t="s">
        <v>2095</v>
      </c>
      <c r="G462" s="58" t="s">
        <v>2776</v>
      </c>
      <c r="H462" s="59" t="s">
        <v>2777</v>
      </c>
      <c r="I462" s="59" t="s">
        <v>2777</v>
      </c>
      <c r="J462" s="59" t="s">
        <v>2777</v>
      </c>
      <c r="K462" s="59" t="s">
        <v>2777</v>
      </c>
      <c r="L462" s="59" t="s">
        <v>2777</v>
      </c>
      <c r="M462" s="59" t="s">
        <v>2777</v>
      </c>
      <c r="N462" s="59" t="s">
        <v>2777</v>
      </c>
      <c r="O462" s="59" t="s">
        <v>2777</v>
      </c>
      <c r="P462" s="59" t="s">
        <v>2777</v>
      </c>
      <c r="Q462" s="59" t="s">
        <v>2777</v>
      </c>
      <c r="R462" s="59" t="s">
        <v>2142</v>
      </c>
      <c r="S462" s="59" t="s">
        <v>2777</v>
      </c>
      <c r="T462" s="59" t="s">
        <v>2777</v>
      </c>
      <c r="U462" s="59" t="s">
        <v>2777</v>
      </c>
    </row>
    <row r="463" spans="1:21" x14ac:dyDescent="0.25">
      <c r="A463" s="58">
        <v>3601003</v>
      </c>
      <c r="B463" s="58" t="str">
        <f t="shared" si="7"/>
        <v xml:space="preserve"> A (Alert)</v>
      </c>
      <c r="C463" s="58" t="s">
        <v>56</v>
      </c>
      <c r="D463" s="58" t="s">
        <v>373</v>
      </c>
      <c r="E463" s="58" t="s">
        <v>2775</v>
      </c>
      <c r="F463" s="58" t="s">
        <v>2095</v>
      </c>
      <c r="G463" s="58" t="s">
        <v>2776</v>
      </c>
      <c r="H463" s="59" t="s">
        <v>2777</v>
      </c>
      <c r="I463" s="59" t="s">
        <v>2777</v>
      </c>
      <c r="J463" s="59" t="s">
        <v>2777</v>
      </c>
      <c r="K463" s="59" t="s">
        <v>2777</v>
      </c>
      <c r="L463" s="59" t="s">
        <v>2142</v>
      </c>
      <c r="M463" s="59" t="s">
        <v>2777</v>
      </c>
      <c r="N463" s="59" t="s">
        <v>2777</v>
      </c>
      <c r="O463" s="59" t="s">
        <v>2777</v>
      </c>
      <c r="P463" s="59" t="s">
        <v>2777</v>
      </c>
      <c r="Q463" s="59" t="s">
        <v>2777</v>
      </c>
      <c r="R463" s="59" t="s">
        <v>2142</v>
      </c>
      <c r="S463" s="59" t="s">
        <v>2777</v>
      </c>
      <c r="T463" s="59" t="s">
        <v>2142</v>
      </c>
      <c r="U463" s="59" t="s">
        <v>2142</v>
      </c>
    </row>
    <row r="464" spans="1:21" x14ac:dyDescent="0.25">
      <c r="A464" s="58">
        <v>3601004</v>
      </c>
      <c r="B464" s="58" t="str">
        <f t="shared" si="7"/>
        <v>SI_1 (School Improvement Year 1)</v>
      </c>
      <c r="C464" s="58" t="s">
        <v>56</v>
      </c>
      <c r="D464" s="58" t="s">
        <v>374</v>
      </c>
      <c r="E464" s="58" t="s">
        <v>2793</v>
      </c>
      <c r="F464" s="58" t="s">
        <v>2260</v>
      </c>
      <c r="G464" s="58" t="s">
        <v>2794</v>
      </c>
      <c r="H464" s="59" t="s">
        <v>2777</v>
      </c>
      <c r="I464" s="59" t="s">
        <v>2777</v>
      </c>
      <c r="J464" s="59" t="s">
        <v>2777</v>
      </c>
      <c r="K464" s="59" t="s">
        <v>2777</v>
      </c>
      <c r="L464" s="59" t="s">
        <v>2777</v>
      </c>
      <c r="M464" s="59" t="s">
        <v>2142</v>
      </c>
      <c r="N464" s="59" t="s">
        <v>2777</v>
      </c>
      <c r="O464" s="59" t="s">
        <v>2777</v>
      </c>
      <c r="P464" s="59" t="s">
        <v>2777</v>
      </c>
      <c r="Q464" s="59" t="s">
        <v>2777</v>
      </c>
      <c r="R464" s="59" t="s">
        <v>2777</v>
      </c>
      <c r="S464" s="59" t="s">
        <v>2777</v>
      </c>
      <c r="T464" s="59" t="s">
        <v>2777</v>
      </c>
      <c r="U464" s="59" t="s">
        <v>2142</v>
      </c>
    </row>
    <row r="465" spans="1:21" x14ac:dyDescent="0.25">
      <c r="A465" s="58">
        <v>3601005</v>
      </c>
      <c r="B465" s="58" t="str">
        <f t="shared" si="7"/>
        <v>SI_3 (School Improvement Year 3)</v>
      </c>
      <c r="C465" s="58" t="s">
        <v>56</v>
      </c>
      <c r="D465" s="58" t="s">
        <v>2359</v>
      </c>
      <c r="E465" s="58" t="s">
        <v>2788</v>
      </c>
      <c r="F465" s="58" t="s">
        <v>2348</v>
      </c>
      <c r="G465" s="58" t="s">
        <v>2789</v>
      </c>
      <c r="H465" s="59" t="s">
        <v>2142</v>
      </c>
      <c r="I465" s="59" t="s">
        <v>2777</v>
      </c>
      <c r="J465" s="59" t="s">
        <v>2777</v>
      </c>
      <c r="K465" s="59" t="s">
        <v>2777</v>
      </c>
      <c r="L465" s="59" t="s">
        <v>2777</v>
      </c>
      <c r="M465" s="59" t="s">
        <v>2777</v>
      </c>
      <c r="N465" s="59" t="s">
        <v>2777</v>
      </c>
      <c r="O465" s="59" t="s">
        <v>2777</v>
      </c>
      <c r="P465" s="59" t="s">
        <v>2777</v>
      </c>
      <c r="Q465" s="59" t="s">
        <v>2777</v>
      </c>
      <c r="R465" s="59" t="s">
        <v>2777</v>
      </c>
      <c r="S465" s="59" t="s">
        <v>2777</v>
      </c>
      <c r="T465" s="59" t="s">
        <v>2777</v>
      </c>
      <c r="U465" s="59" t="s">
        <v>2777</v>
      </c>
    </row>
    <row r="466" spans="1:21" x14ac:dyDescent="0.25">
      <c r="A466" s="58">
        <v>3604018</v>
      </c>
      <c r="B466" s="58" t="str">
        <f t="shared" si="7"/>
        <v xml:space="preserve"> MS (Met Standards)</v>
      </c>
      <c r="C466" s="58" t="s">
        <v>145</v>
      </c>
      <c r="D466" s="58" t="s">
        <v>603</v>
      </c>
      <c r="E466" s="58" t="s">
        <v>2780</v>
      </c>
      <c r="F466" s="58" t="s">
        <v>2183</v>
      </c>
      <c r="G466" s="58" t="s">
        <v>2781</v>
      </c>
      <c r="H466" s="59" t="s">
        <v>2777</v>
      </c>
      <c r="I466" s="59" t="s">
        <v>2777</v>
      </c>
      <c r="J466" s="59" t="s">
        <v>2777</v>
      </c>
      <c r="K466" s="59" t="s">
        <v>2777</v>
      </c>
      <c r="L466" s="59" t="s">
        <v>2777</v>
      </c>
      <c r="M466" s="59" t="s">
        <v>2777</v>
      </c>
      <c r="N466" s="59" t="s">
        <v>2777</v>
      </c>
      <c r="O466" s="59" t="s">
        <v>2777</v>
      </c>
      <c r="P466" s="59" t="s">
        <v>2777</v>
      </c>
      <c r="Q466" s="59" t="s">
        <v>2777</v>
      </c>
      <c r="R466" s="59" t="s">
        <v>2777</v>
      </c>
      <c r="S466" s="59" t="s">
        <v>2777</v>
      </c>
      <c r="T466" s="59" t="s">
        <v>2777</v>
      </c>
      <c r="U466" s="59" t="s">
        <v>2777</v>
      </c>
    </row>
    <row r="467" spans="1:21" x14ac:dyDescent="0.25">
      <c r="A467" s="58">
        <v>3604019</v>
      </c>
      <c r="B467" s="58" t="str">
        <f t="shared" si="7"/>
        <v>SI_M (School Improvement - Met Standards)</v>
      </c>
      <c r="C467" s="58" t="s">
        <v>145</v>
      </c>
      <c r="D467" s="58" t="s">
        <v>2458</v>
      </c>
      <c r="E467" s="58" t="s">
        <v>2782</v>
      </c>
      <c r="F467" s="58" t="s">
        <v>2436</v>
      </c>
      <c r="G467" s="58" t="s">
        <v>2783</v>
      </c>
      <c r="H467" s="59" t="s">
        <v>2777</v>
      </c>
      <c r="I467" s="59" t="s">
        <v>2777</v>
      </c>
      <c r="J467" s="59" t="s">
        <v>2777</v>
      </c>
      <c r="K467" s="59" t="s">
        <v>2777</v>
      </c>
      <c r="L467" s="59" t="s">
        <v>2777</v>
      </c>
      <c r="M467" s="59" t="s">
        <v>2777</v>
      </c>
      <c r="N467" s="59" t="s">
        <v>2777</v>
      </c>
      <c r="O467" s="59" t="s">
        <v>2777</v>
      </c>
      <c r="P467" s="59" t="s">
        <v>2777</v>
      </c>
      <c r="Q467" s="59" t="s">
        <v>2777</v>
      </c>
      <c r="R467" s="59" t="s">
        <v>2777</v>
      </c>
      <c r="S467" s="59" t="s">
        <v>2777</v>
      </c>
      <c r="T467" s="59" t="s">
        <v>2777</v>
      </c>
      <c r="U467" s="59" t="s">
        <v>2777</v>
      </c>
    </row>
    <row r="468" spans="1:21" x14ac:dyDescent="0.25">
      <c r="A468" s="58">
        <v>3604020</v>
      </c>
      <c r="B468" s="58" t="str">
        <f t="shared" si="7"/>
        <v xml:space="preserve"> MS (Met Standards)</v>
      </c>
      <c r="C468" s="58" t="s">
        <v>145</v>
      </c>
      <c r="D468" s="58" t="s">
        <v>604</v>
      </c>
      <c r="E468" s="58" t="s">
        <v>2780</v>
      </c>
      <c r="F468" s="58" t="s">
        <v>2183</v>
      </c>
      <c r="G468" s="58" t="s">
        <v>2781</v>
      </c>
      <c r="H468" s="59" t="s">
        <v>2777</v>
      </c>
      <c r="I468" s="59" t="s">
        <v>2777</v>
      </c>
      <c r="J468" s="59" t="s">
        <v>2777</v>
      </c>
      <c r="K468" s="59" t="s">
        <v>2777</v>
      </c>
      <c r="L468" s="59" t="s">
        <v>2777</v>
      </c>
      <c r="M468" s="59" t="s">
        <v>2777</v>
      </c>
      <c r="N468" s="59" t="s">
        <v>2777</v>
      </c>
      <c r="O468" s="59" t="s">
        <v>2777</v>
      </c>
      <c r="P468" s="59" t="s">
        <v>2777</v>
      </c>
      <c r="Q468" s="59" t="s">
        <v>2777</v>
      </c>
      <c r="R468" s="59" t="s">
        <v>2777</v>
      </c>
      <c r="S468" s="59" t="s">
        <v>2777</v>
      </c>
      <c r="T468" s="59" t="s">
        <v>2777</v>
      </c>
      <c r="U468" s="59" t="s">
        <v>2777</v>
      </c>
    </row>
    <row r="469" spans="1:21" x14ac:dyDescent="0.25">
      <c r="A469" s="58">
        <v>3606025</v>
      </c>
      <c r="B469" s="58" t="str">
        <f t="shared" si="7"/>
        <v>SI_1 (School Improvement Year 1)</v>
      </c>
      <c r="C469" s="58" t="s">
        <v>2275</v>
      </c>
      <c r="D469" s="58" t="s">
        <v>346</v>
      </c>
      <c r="E469" s="58" t="s">
        <v>2793</v>
      </c>
      <c r="F469" s="58" t="s">
        <v>2260</v>
      </c>
      <c r="G469" s="58" t="s">
        <v>2795</v>
      </c>
      <c r="H469" s="59" t="s">
        <v>2142</v>
      </c>
      <c r="I469" s="59" t="s">
        <v>2142</v>
      </c>
      <c r="J469" s="59" t="s">
        <v>2777</v>
      </c>
      <c r="K469" s="59" t="s">
        <v>2777</v>
      </c>
      <c r="L469" s="59" t="s">
        <v>2777</v>
      </c>
      <c r="M469" s="59" t="s">
        <v>2777</v>
      </c>
      <c r="N469" s="59" t="s">
        <v>2142</v>
      </c>
      <c r="O469" s="59" t="s">
        <v>2142</v>
      </c>
      <c r="P469" s="59" t="s">
        <v>2142</v>
      </c>
      <c r="Q469" s="59" t="s">
        <v>2142</v>
      </c>
      <c r="R469" s="59" t="s">
        <v>2777</v>
      </c>
      <c r="S469" s="59" t="s">
        <v>2777</v>
      </c>
      <c r="T469" s="59" t="s">
        <v>2777</v>
      </c>
      <c r="U469" s="59" t="s">
        <v>2777</v>
      </c>
    </row>
    <row r="470" spans="1:21" x14ac:dyDescent="0.25">
      <c r="A470" s="58">
        <v>3606026</v>
      </c>
      <c r="B470" s="58" t="str">
        <f t="shared" si="7"/>
        <v>SI_M (School Improvement - Met Standards)</v>
      </c>
      <c r="C470" s="58" t="s">
        <v>2275</v>
      </c>
      <c r="D470" s="58" t="s">
        <v>2267</v>
      </c>
      <c r="E470" s="58" t="s">
        <v>2782</v>
      </c>
      <c r="F470" s="58" t="s">
        <v>2436</v>
      </c>
      <c r="G470" s="58" t="s">
        <v>2783</v>
      </c>
      <c r="H470" s="59" t="s">
        <v>2777</v>
      </c>
      <c r="I470" s="59" t="s">
        <v>2777</v>
      </c>
      <c r="J470" s="59" t="s">
        <v>2777</v>
      </c>
      <c r="K470" s="59" t="s">
        <v>2777</v>
      </c>
      <c r="L470" s="59" t="s">
        <v>2777</v>
      </c>
      <c r="M470" s="59" t="s">
        <v>2777</v>
      </c>
      <c r="N470" s="59" t="s">
        <v>2777</v>
      </c>
      <c r="O470" s="59" t="s">
        <v>2777</v>
      </c>
      <c r="P470" s="59" t="s">
        <v>2777</v>
      </c>
      <c r="Q470" s="59" t="s">
        <v>2777</v>
      </c>
      <c r="R470" s="59" t="s">
        <v>2777</v>
      </c>
      <c r="S470" s="59" t="s">
        <v>2777</v>
      </c>
      <c r="T470" s="59" t="s">
        <v>2777</v>
      </c>
      <c r="U470" s="59" t="s">
        <v>2777</v>
      </c>
    </row>
    <row r="471" spans="1:21" x14ac:dyDescent="0.25">
      <c r="A471" s="58">
        <v>3701001</v>
      </c>
      <c r="B471" s="58" t="str">
        <f t="shared" si="7"/>
        <v xml:space="preserve"> A (Alert)</v>
      </c>
      <c r="C471" s="58" t="s">
        <v>40</v>
      </c>
      <c r="D471" s="58" t="s">
        <v>328</v>
      </c>
      <c r="E471" s="58" t="s">
        <v>2775</v>
      </c>
      <c r="F471" s="58" t="s">
        <v>2095</v>
      </c>
      <c r="G471" s="58" t="s">
        <v>2776</v>
      </c>
      <c r="H471" s="59" t="s">
        <v>2142</v>
      </c>
      <c r="I471" s="59" t="s">
        <v>2777</v>
      </c>
      <c r="J471" s="59" t="s">
        <v>2142</v>
      </c>
      <c r="K471" s="59" t="s">
        <v>2777</v>
      </c>
      <c r="L471" s="59" t="s">
        <v>2777</v>
      </c>
      <c r="M471" s="59" t="s">
        <v>2777</v>
      </c>
      <c r="N471" s="59" t="s">
        <v>2142</v>
      </c>
      <c r="O471" s="59" t="s">
        <v>2777</v>
      </c>
      <c r="P471" s="59" t="s">
        <v>2142</v>
      </c>
      <c r="Q471" s="59" t="s">
        <v>2777</v>
      </c>
      <c r="R471" s="59" t="s">
        <v>2777</v>
      </c>
      <c r="S471" s="59" t="s">
        <v>2777</v>
      </c>
      <c r="T471" s="59" t="s">
        <v>2777</v>
      </c>
      <c r="U471" s="59" t="s">
        <v>2777</v>
      </c>
    </row>
    <row r="472" spans="1:21" x14ac:dyDescent="0.25">
      <c r="A472" s="58">
        <v>3701002</v>
      </c>
      <c r="B472" s="58" t="str">
        <f t="shared" si="7"/>
        <v>SI_1 (School Improvement Year 1)</v>
      </c>
      <c r="C472" s="58" t="s">
        <v>40</v>
      </c>
      <c r="D472" s="58" t="s">
        <v>2276</v>
      </c>
      <c r="E472" s="58" t="s">
        <v>2793</v>
      </c>
      <c r="F472" s="58" t="s">
        <v>2260</v>
      </c>
      <c r="G472" s="58" t="s">
        <v>2795</v>
      </c>
      <c r="H472" s="59" t="s">
        <v>2142</v>
      </c>
      <c r="I472" s="59" t="s">
        <v>2142</v>
      </c>
      <c r="J472" s="59" t="s">
        <v>2777</v>
      </c>
      <c r="K472" s="59" t="s">
        <v>2142</v>
      </c>
      <c r="L472" s="59" t="s">
        <v>2777</v>
      </c>
      <c r="M472" s="59" t="s">
        <v>2777</v>
      </c>
      <c r="N472" s="59" t="s">
        <v>2777</v>
      </c>
      <c r="O472" s="59" t="s">
        <v>2777</v>
      </c>
      <c r="P472" s="59" t="s">
        <v>2777</v>
      </c>
      <c r="Q472" s="59" t="s">
        <v>2142</v>
      </c>
      <c r="R472" s="59" t="s">
        <v>2777</v>
      </c>
      <c r="S472" s="59" t="s">
        <v>2777</v>
      </c>
      <c r="T472" s="59" t="s">
        <v>2777</v>
      </c>
      <c r="U472" s="59" t="s">
        <v>2777</v>
      </c>
    </row>
    <row r="473" spans="1:21" x14ac:dyDescent="0.25">
      <c r="A473" s="58">
        <v>3704007</v>
      </c>
      <c r="B473" s="58" t="str">
        <f t="shared" si="7"/>
        <v>SI_2 (School Improvement Year 2)</v>
      </c>
      <c r="C473" s="58" t="s">
        <v>2325</v>
      </c>
      <c r="D473" s="58" t="s">
        <v>2326</v>
      </c>
      <c r="E473" s="58" t="s">
        <v>2796</v>
      </c>
      <c r="F473" s="58" t="s">
        <v>2312</v>
      </c>
      <c r="G473" s="58" t="s">
        <v>2797</v>
      </c>
      <c r="H473" s="59" t="s">
        <v>2142</v>
      </c>
      <c r="I473" s="59" t="s">
        <v>2777</v>
      </c>
      <c r="J473" s="59" t="s">
        <v>2142</v>
      </c>
      <c r="K473" s="59" t="s">
        <v>2142</v>
      </c>
      <c r="L473" s="59" t="s">
        <v>2777</v>
      </c>
      <c r="M473" s="59" t="s">
        <v>2777</v>
      </c>
      <c r="N473" s="59" t="s">
        <v>2142</v>
      </c>
      <c r="O473" s="59" t="s">
        <v>2777</v>
      </c>
      <c r="P473" s="59" t="s">
        <v>2142</v>
      </c>
      <c r="Q473" s="59" t="s">
        <v>2777</v>
      </c>
      <c r="R473" s="59" t="s">
        <v>2777</v>
      </c>
      <c r="S473" s="59" t="s">
        <v>2777</v>
      </c>
      <c r="T473" s="59" t="s">
        <v>2777</v>
      </c>
      <c r="U473" s="59" t="s">
        <v>2777</v>
      </c>
    </row>
    <row r="474" spans="1:21" x14ac:dyDescent="0.25">
      <c r="A474" s="58">
        <v>3704013</v>
      </c>
      <c r="B474" s="58" t="str">
        <f t="shared" si="7"/>
        <v>SI_6 (School Improvement Year 6)</v>
      </c>
      <c r="C474" s="58" t="s">
        <v>2325</v>
      </c>
      <c r="D474" s="58" t="s">
        <v>2399</v>
      </c>
      <c r="E474" s="58" t="s">
        <v>2778</v>
      </c>
      <c r="F474" s="58" t="s">
        <v>2392</v>
      </c>
      <c r="G474" s="58" t="s">
        <v>2779</v>
      </c>
      <c r="H474" s="59" t="s">
        <v>2142</v>
      </c>
      <c r="I474" s="59" t="s">
        <v>2142</v>
      </c>
      <c r="J474" s="59" t="s">
        <v>2142</v>
      </c>
      <c r="K474" s="59" t="s">
        <v>2142</v>
      </c>
      <c r="L474" s="59" t="s">
        <v>2777</v>
      </c>
      <c r="M474" s="59" t="s">
        <v>2777</v>
      </c>
      <c r="N474" s="59" t="s">
        <v>2142</v>
      </c>
      <c r="O474" s="59" t="s">
        <v>2142</v>
      </c>
      <c r="P474" s="59" t="s">
        <v>2142</v>
      </c>
      <c r="Q474" s="59" t="s">
        <v>2142</v>
      </c>
      <c r="R474" s="59" t="s">
        <v>2777</v>
      </c>
      <c r="S474" s="59" t="s">
        <v>2777</v>
      </c>
      <c r="T474" s="59" t="s">
        <v>2777</v>
      </c>
      <c r="U474" s="59" t="s">
        <v>2777</v>
      </c>
    </row>
    <row r="475" spans="1:21" x14ac:dyDescent="0.25">
      <c r="A475" s="58">
        <v>3804009</v>
      </c>
      <c r="B475" s="58" t="str">
        <f t="shared" si="7"/>
        <v xml:space="preserve"> A (Alert)</v>
      </c>
      <c r="C475" s="58" t="s">
        <v>130</v>
      </c>
      <c r="D475" s="58" t="s">
        <v>567</v>
      </c>
      <c r="E475" s="58" t="s">
        <v>2775</v>
      </c>
      <c r="F475" s="58" t="s">
        <v>2095</v>
      </c>
      <c r="G475" s="58" t="s">
        <v>2776</v>
      </c>
      <c r="H475" s="59" t="s">
        <v>2142</v>
      </c>
      <c r="I475" s="59" t="s">
        <v>2777</v>
      </c>
      <c r="J475" s="59" t="s">
        <v>2777</v>
      </c>
      <c r="K475" s="59" t="s">
        <v>2777</v>
      </c>
      <c r="L475" s="59" t="s">
        <v>2777</v>
      </c>
      <c r="M475" s="59" t="s">
        <v>2777</v>
      </c>
      <c r="N475" s="59" t="s">
        <v>2142</v>
      </c>
      <c r="O475" s="59" t="s">
        <v>2777</v>
      </c>
      <c r="P475" s="59" t="s">
        <v>2142</v>
      </c>
      <c r="Q475" s="59" t="s">
        <v>2777</v>
      </c>
      <c r="R475" s="59" t="s">
        <v>2777</v>
      </c>
      <c r="S475" s="59" t="s">
        <v>2777</v>
      </c>
      <c r="T475" s="59" t="s">
        <v>2777</v>
      </c>
      <c r="U475" s="59" t="s">
        <v>2777</v>
      </c>
    </row>
    <row r="476" spans="1:21" x14ac:dyDescent="0.25">
      <c r="A476" s="58">
        <v>3804010</v>
      </c>
      <c r="B476" s="58" t="str">
        <f t="shared" si="7"/>
        <v xml:space="preserve"> MS (Met Standards)</v>
      </c>
      <c r="C476" s="58" t="s">
        <v>130</v>
      </c>
      <c r="D476" s="58" t="s">
        <v>2217</v>
      </c>
      <c r="E476" s="58" t="s">
        <v>2780</v>
      </c>
      <c r="F476" s="58" t="s">
        <v>2183</v>
      </c>
      <c r="G476" s="58" t="s">
        <v>2781</v>
      </c>
      <c r="H476" s="59" t="s">
        <v>2777</v>
      </c>
      <c r="I476" s="59" t="s">
        <v>2777</v>
      </c>
      <c r="J476" s="59" t="s">
        <v>2777</v>
      </c>
      <c r="K476" s="59" t="s">
        <v>2777</v>
      </c>
      <c r="L476" s="59" t="s">
        <v>2777</v>
      </c>
      <c r="M476" s="59" t="s">
        <v>2777</v>
      </c>
      <c r="N476" s="59" t="s">
        <v>2777</v>
      </c>
      <c r="O476" s="59" t="s">
        <v>2777</v>
      </c>
      <c r="P476" s="59" t="s">
        <v>2777</v>
      </c>
      <c r="Q476" s="59" t="s">
        <v>2777</v>
      </c>
      <c r="R476" s="59" t="s">
        <v>2777</v>
      </c>
      <c r="S476" s="59" t="s">
        <v>2777</v>
      </c>
      <c r="T476" s="59" t="s">
        <v>2777</v>
      </c>
      <c r="U476" s="59" t="s">
        <v>2777</v>
      </c>
    </row>
    <row r="477" spans="1:21" x14ac:dyDescent="0.25">
      <c r="A477" s="58">
        <v>3804013</v>
      </c>
      <c r="B477" s="58" t="str">
        <f t="shared" si="7"/>
        <v xml:space="preserve"> MS (Met Standards)</v>
      </c>
      <c r="C477" s="58" t="s">
        <v>130</v>
      </c>
      <c r="D477" s="58" t="s">
        <v>2218</v>
      </c>
      <c r="E477" s="58" t="s">
        <v>2780</v>
      </c>
      <c r="F477" s="58" t="s">
        <v>2183</v>
      </c>
      <c r="G477" s="58" t="s">
        <v>2781</v>
      </c>
      <c r="H477" s="59" t="s">
        <v>2142</v>
      </c>
      <c r="I477" s="59" t="s">
        <v>2777</v>
      </c>
      <c r="J477" s="59" t="s">
        <v>2777</v>
      </c>
      <c r="K477" s="59" t="s">
        <v>2777</v>
      </c>
      <c r="L477" s="59" t="s">
        <v>2777</v>
      </c>
      <c r="M477" s="59" t="s">
        <v>2777</v>
      </c>
      <c r="N477" s="59" t="s">
        <v>2142</v>
      </c>
      <c r="O477" s="59" t="s">
        <v>2777</v>
      </c>
      <c r="P477" s="59" t="s">
        <v>2777</v>
      </c>
      <c r="Q477" s="59" t="s">
        <v>2777</v>
      </c>
      <c r="R477" s="59" t="s">
        <v>2777</v>
      </c>
      <c r="S477" s="59" t="s">
        <v>2777</v>
      </c>
      <c r="T477" s="59" t="s">
        <v>2777</v>
      </c>
      <c r="U477" s="59" t="s">
        <v>2777</v>
      </c>
    </row>
    <row r="478" spans="1:21" x14ac:dyDescent="0.25">
      <c r="A478" s="58">
        <v>3806018</v>
      </c>
      <c r="B478" s="58" t="str">
        <f t="shared" si="7"/>
        <v xml:space="preserve"> MS (Met Standards)</v>
      </c>
      <c r="C478" s="58" t="s">
        <v>225</v>
      </c>
      <c r="D478" s="58" t="s">
        <v>857</v>
      </c>
      <c r="E478" s="58" t="s">
        <v>2780</v>
      </c>
      <c r="F478" s="58" t="s">
        <v>2183</v>
      </c>
      <c r="G478" s="58" t="s">
        <v>2781</v>
      </c>
      <c r="H478" s="59" t="s">
        <v>2777</v>
      </c>
      <c r="I478" s="59" t="s">
        <v>2777</v>
      </c>
      <c r="J478" s="59" t="s">
        <v>2777</v>
      </c>
      <c r="K478" s="59" t="s">
        <v>2777</v>
      </c>
      <c r="L478" s="59" t="s">
        <v>2777</v>
      </c>
      <c r="M478" s="59" t="s">
        <v>2777</v>
      </c>
      <c r="N478" s="59" t="s">
        <v>2777</v>
      </c>
      <c r="O478" s="59" t="s">
        <v>2777</v>
      </c>
      <c r="P478" s="59" t="s">
        <v>2777</v>
      </c>
      <c r="Q478" s="59" t="s">
        <v>2777</v>
      </c>
      <c r="R478" s="59" t="s">
        <v>2777</v>
      </c>
      <c r="S478" s="59" t="s">
        <v>2777</v>
      </c>
      <c r="T478" s="59" t="s">
        <v>2777</v>
      </c>
      <c r="U478" s="59" t="s">
        <v>2777</v>
      </c>
    </row>
    <row r="479" spans="1:21" x14ac:dyDescent="0.25">
      <c r="A479" s="58">
        <v>3806019</v>
      </c>
      <c r="B479" s="58" t="str">
        <f t="shared" si="7"/>
        <v>SI_1 (School Improvement Year 1)</v>
      </c>
      <c r="C479" s="58" t="s">
        <v>225</v>
      </c>
      <c r="D479" s="58" t="s">
        <v>2277</v>
      </c>
      <c r="E479" s="58" t="s">
        <v>2793</v>
      </c>
      <c r="F479" s="58" t="s">
        <v>2260</v>
      </c>
      <c r="G479" s="58" t="s">
        <v>2795</v>
      </c>
      <c r="H479" s="59" t="s">
        <v>2142</v>
      </c>
      <c r="I479" s="59" t="s">
        <v>2777</v>
      </c>
      <c r="J479" s="59" t="s">
        <v>2777</v>
      </c>
      <c r="K479" s="59" t="s">
        <v>2777</v>
      </c>
      <c r="L479" s="59" t="s">
        <v>2777</v>
      </c>
      <c r="M479" s="59" t="s">
        <v>2777</v>
      </c>
      <c r="N479" s="59" t="s">
        <v>2142</v>
      </c>
      <c r="O479" s="59" t="s">
        <v>2777</v>
      </c>
      <c r="P479" s="59" t="s">
        <v>2142</v>
      </c>
      <c r="Q479" s="59" t="s">
        <v>2777</v>
      </c>
      <c r="R479" s="59" t="s">
        <v>2777</v>
      </c>
      <c r="S479" s="59" t="s">
        <v>2777</v>
      </c>
      <c r="T479" s="59" t="s">
        <v>2777</v>
      </c>
      <c r="U479" s="59" t="s">
        <v>2777</v>
      </c>
    </row>
    <row r="480" spans="1:21" x14ac:dyDescent="0.25">
      <c r="A480" s="58">
        <v>3806020</v>
      </c>
      <c r="B480" s="58" t="str">
        <f t="shared" si="7"/>
        <v xml:space="preserve"> A (Alert)</v>
      </c>
      <c r="C480" s="58" t="s">
        <v>225</v>
      </c>
      <c r="D480" s="58" t="s">
        <v>858</v>
      </c>
      <c r="E480" s="58" t="s">
        <v>2775</v>
      </c>
      <c r="F480" s="58" t="s">
        <v>2095</v>
      </c>
      <c r="G480" s="58" t="s">
        <v>2776</v>
      </c>
      <c r="H480" s="59" t="s">
        <v>2142</v>
      </c>
      <c r="I480" s="59" t="s">
        <v>2777</v>
      </c>
      <c r="J480" s="59" t="s">
        <v>2777</v>
      </c>
      <c r="K480" s="59" t="s">
        <v>2777</v>
      </c>
      <c r="L480" s="59" t="s">
        <v>2777</v>
      </c>
      <c r="M480" s="59" t="s">
        <v>2777</v>
      </c>
      <c r="N480" s="59" t="s">
        <v>2142</v>
      </c>
      <c r="O480" s="59" t="s">
        <v>2777</v>
      </c>
      <c r="P480" s="59" t="s">
        <v>2142</v>
      </c>
      <c r="Q480" s="59" t="s">
        <v>2142</v>
      </c>
      <c r="R480" s="59" t="s">
        <v>2777</v>
      </c>
      <c r="S480" s="59" t="s">
        <v>2777</v>
      </c>
      <c r="T480" s="59" t="s">
        <v>2777</v>
      </c>
      <c r="U480" s="59" t="s">
        <v>2777</v>
      </c>
    </row>
    <row r="481" spans="1:21" x14ac:dyDescent="0.25">
      <c r="A481" s="58">
        <v>3809014</v>
      </c>
      <c r="B481" s="58" t="str">
        <f t="shared" si="7"/>
        <v xml:space="preserve"> A (Alert)</v>
      </c>
      <c r="C481" s="58" t="s">
        <v>126</v>
      </c>
      <c r="D481" s="58" t="s">
        <v>556</v>
      </c>
      <c r="E481" s="58" t="s">
        <v>2775</v>
      </c>
      <c r="F481" s="58" t="s">
        <v>2095</v>
      </c>
      <c r="G481" s="58" t="s">
        <v>2776</v>
      </c>
      <c r="H481" s="59" t="s">
        <v>2142</v>
      </c>
      <c r="I481" s="59" t="s">
        <v>2777</v>
      </c>
      <c r="J481" s="59" t="s">
        <v>2777</v>
      </c>
      <c r="K481" s="59" t="s">
        <v>2777</v>
      </c>
      <c r="L481" s="59" t="s">
        <v>2777</v>
      </c>
      <c r="M481" s="59" t="s">
        <v>2777</v>
      </c>
      <c r="N481" s="59" t="s">
        <v>2142</v>
      </c>
      <c r="O481" s="59" t="s">
        <v>2777</v>
      </c>
      <c r="P481" s="59" t="s">
        <v>2142</v>
      </c>
      <c r="Q481" s="59" t="s">
        <v>2777</v>
      </c>
      <c r="R481" s="59" t="s">
        <v>2777</v>
      </c>
      <c r="S481" s="59" t="s">
        <v>2777</v>
      </c>
      <c r="T481" s="59" t="s">
        <v>2777</v>
      </c>
      <c r="U481" s="59" t="s">
        <v>2777</v>
      </c>
    </row>
    <row r="482" spans="1:21" x14ac:dyDescent="0.25">
      <c r="A482" s="58">
        <v>3809023</v>
      </c>
      <c r="B482" s="58" t="str">
        <f t="shared" si="7"/>
        <v xml:space="preserve"> MS (Met Standards)</v>
      </c>
      <c r="C482" s="58" t="s">
        <v>126</v>
      </c>
      <c r="D482" s="58" t="s">
        <v>2219</v>
      </c>
      <c r="E482" s="58" t="s">
        <v>2780</v>
      </c>
      <c r="F482" s="58" t="s">
        <v>2183</v>
      </c>
      <c r="G482" s="58" t="s">
        <v>2781</v>
      </c>
      <c r="H482" s="59" t="s">
        <v>2777</v>
      </c>
      <c r="I482" s="59" t="s">
        <v>2777</v>
      </c>
      <c r="J482" s="59" t="s">
        <v>2777</v>
      </c>
      <c r="K482" s="59" t="s">
        <v>2777</v>
      </c>
      <c r="L482" s="59" t="s">
        <v>2777</v>
      </c>
      <c r="M482" s="59" t="s">
        <v>2777</v>
      </c>
      <c r="N482" s="59" t="s">
        <v>2777</v>
      </c>
      <c r="O482" s="59" t="s">
        <v>2777</v>
      </c>
      <c r="P482" s="59" t="s">
        <v>2777</v>
      </c>
      <c r="Q482" s="59" t="s">
        <v>2777</v>
      </c>
      <c r="R482" s="59" t="s">
        <v>2777</v>
      </c>
      <c r="S482" s="59" t="s">
        <v>2777</v>
      </c>
      <c r="T482" s="59" t="s">
        <v>2777</v>
      </c>
      <c r="U482" s="59" t="s">
        <v>2777</v>
      </c>
    </row>
    <row r="483" spans="1:21" x14ac:dyDescent="0.25">
      <c r="A483" s="58">
        <v>3810001</v>
      </c>
      <c r="B483" s="58" t="str">
        <f t="shared" si="7"/>
        <v xml:space="preserve"> MS (Met Standards)</v>
      </c>
      <c r="C483" s="58" t="s">
        <v>147</v>
      </c>
      <c r="D483" s="58" t="s">
        <v>607</v>
      </c>
      <c r="E483" s="58" t="s">
        <v>2780</v>
      </c>
      <c r="F483" s="58" t="s">
        <v>2183</v>
      </c>
      <c r="G483" s="58" t="s">
        <v>2781</v>
      </c>
      <c r="H483" s="59" t="s">
        <v>2777</v>
      </c>
      <c r="I483" s="59" t="s">
        <v>2777</v>
      </c>
      <c r="J483" s="59" t="s">
        <v>2777</v>
      </c>
      <c r="K483" s="59" t="s">
        <v>2777</v>
      </c>
      <c r="L483" s="59" t="s">
        <v>2777</v>
      </c>
      <c r="M483" s="59" t="s">
        <v>2777</v>
      </c>
      <c r="N483" s="59" t="s">
        <v>2777</v>
      </c>
      <c r="O483" s="59" t="s">
        <v>2777</v>
      </c>
      <c r="P483" s="59" t="s">
        <v>2777</v>
      </c>
      <c r="Q483" s="59" t="s">
        <v>2777</v>
      </c>
      <c r="R483" s="59" t="s">
        <v>2777</v>
      </c>
      <c r="S483" s="59" t="s">
        <v>2777</v>
      </c>
      <c r="T483" s="59" t="s">
        <v>2777</v>
      </c>
      <c r="U483" s="59" t="s">
        <v>2777</v>
      </c>
    </row>
    <row r="484" spans="1:21" x14ac:dyDescent="0.25">
      <c r="A484" s="58">
        <v>3810002</v>
      </c>
      <c r="B484" s="58" t="str">
        <f t="shared" si="7"/>
        <v xml:space="preserve"> A (Alert)</v>
      </c>
      <c r="C484" s="58" t="s">
        <v>147</v>
      </c>
      <c r="D484" s="58" t="s">
        <v>2138</v>
      </c>
      <c r="E484" s="58" t="s">
        <v>2775</v>
      </c>
      <c r="F484" s="58" t="s">
        <v>2095</v>
      </c>
      <c r="G484" s="58" t="s">
        <v>2776</v>
      </c>
      <c r="H484" s="59" t="s">
        <v>2142</v>
      </c>
      <c r="I484" s="59" t="s">
        <v>2142</v>
      </c>
      <c r="J484" s="59" t="s">
        <v>2777</v>
      </c>
      <c r="K484" s="59" t="s">
        <v>2777</v>
      </c>
      <c r="L484" s="59" t="s">
        <v>2777</v>
      </c>
      <c r="M484" s="59" t="s">
        <v>2777</v>
      </c>
      <c r="N484" s="59" t="s">
        <v>2142</v>
      </c>
      <c r="O484" s="59" t="s">
        <v>2142</v>
      </c>
      <c r="P484" s="59" t="s">
        <v>2777</v>
      </c>
      <c r="Q484" s="59" t="s">
        <v>2142</v>
      </c>
      <c r="R484" s="59" t="s">
        <v>2777</v>
      </c>
      <c r="S484" s="59" t="s">
        <v>2777</v>
      </c>
      <c r="T484" s="59" t="s">
        <v>2777</v>
      </c>
      <c r="U484" s="59" t="s">
        <v>2777</v>
      </c>
    </row>
    <row r="485" spans="1:21" x14ac:dyDescent="0.25">
      <c r="A485" s="58">
        <v>3810026</v>
      </c>
      <c r="B485" s="58" t="str">
        <f t="shared" si="7"/>
        <v>SI_1 (School Improvement Year 1)</v>
      </c>
      <c r="C485" s="58" t="s">
        <v>147</v>
      </c>
      <c r="D485" s="58" t="s">
        <v>608</v>
      </c>
      <c r="E485" s="58" t="s">
        <v>2793</v>
      </c>
      <c r="F485" s="58" t="s">
        <v>2260</v>
      </c>
      <c r="G485" s="58" t="s">
        <v>2795</v>
      </c>
      <c r="H485" s="59" t="s">
        <v>2142</v>
      </c>
      <c r="I485" s="59" t="s">
        <v>2777</v>
      </c>
      <c r="J485" s="59" t="s">
        <v>2777</v>
      </c>
      <c r="K485" s="59" t="s">
        <v>2777</v>
      </c>
      <c r="L485" s="59" t="s">
        <v>2777</v>
      </c>
      <c r="M485" s="59" t="s">
        <v>2777</v>
      </c>
      <c r="N485" s="59" t="s">
        <v>2142</v>
      </c>
      <c r="O485" s="59" t="s">
        <v>2777</v>
      </c>
      <c r="P485" s="59" t="s">
        <v>2777</v>
      </c>
      <c r="Q485" s="59" t="s">
        <v>2777</v>
      </c>
      <c r="R485" s="59" t="s">
        <v>2777</v>
      </c>
      <c r="S485" s="59" t="s">
        <v>2777</v>
      </c>
      <c r="T485" s="59" t="s">
        <v>2777</v>
      </c>
      <c r="U485" s="59" t="s">
        <v>2777</v>
      </c>
    </row>
    <row r="486" spans="1:21" x14ac:dyDescent="0.25">
      <c r="A486" s="58">
        <v>3810027</v>
      </c>
      <c r="B486" s="58" t="str">
        <f t="shared" si="7"/>
        <v>SI_1 (School Improvement Year 1)</v>
      </c>
      <c r="C486" s="58" t="s">
        <v>147</v>
      </c>
      <c r="D486" s="58" t="s">
        <v>2278</v>
      </c>
      <c r="E486" s="58" t="s">
        <v>2793</v>
      </c>
      <c r="F486" s="58" t="s">
        <v>2260</v>
      </c>
      <c r="G486" s="58" t="s">
        <v>2795</v>
      </c>
      <c r="H486" s="59" t="s">
        <v>2142</v>
      </c>
      <c r="I486" s="59" t="s">
        <v>2777</v>
      </c>
      <c r="J486" s="59" t="s">
        <v>2777</v>
      </c>
      <c r="K486" s="59" t="s">
        <v>2777</v>
      </c>
      <c r="L486" s="59" t="s">
        <v>2777</v>
      </c>
      <c r="M486" s="59" t="s">
        <v>2777</v>
      </c>
      <c r="N486" s="59" t="s">
        <v>2142</v>
      </c>
      <c r="O486" s="59" t="s">
        <v>2777</v>
      </c>
      <c r="P486" s="59" t="s">
        <v>2142</v>
      </c>
      <c r="Q486" s="59" t="s">
        <v>2777</v>
      </c>
      <c r="R486" s="59" t="s">
        <v>2777</v>
      </c>
      <c r="S486" s="59" t="s">
        <v>2777</v>
      </c>
      <c r="T486" s="59" t="s">
        <v>2777</v>
      </c>
      <c r="U486" s="59" t="s">
        <v>2777</v>
      </c>
    </row>
    <row r="487" spans="1:21" x14ac:dyDescent="0.25">
      <c r="A487" s="58">
        <v>3840701</v>
      </c>
      <c r="B487" s="58" t="str">
        <f t="shared" si="7"/>
        <v xml:space="preserve"> A (Alert)</v>
      </c>
      <c r="C487" s="58" t="s">
        <v>133</v>
      </c>
      <c r="D487" s="58" t="s">
        <v>573</v>
      </c>
      <c r="E487" s="58" t="s">
        <v>2775</v>
      </c>
      <c r="F487" s="58" t="s">
        <v>2095</v>
      </c>
      <c r="G487" s="58" t="s">
        <v>2776</v>
      </c>
      <c r="H487" s="59" t="s">
        <v>2777</v>
      </c>
      <c r="I487" s="59" t="s">
        <v>2142</v>
      </c>
      <c r="J487" s="59" t="s">
        <v>2777</v>
      </c>
      <c r="K487" s="59" t="s">
        <v>2777</v>
      </c>
      <c r="L487" s="59" t="s">
        <v>2777</v>
      </c>
      <c r="M487" s="59" t="s">
        <v>2777</v>
      </c>
      <c r="N487" s="59" t="s">
        <v>2777</v>
      </c>
      <c r="O487" s="59" t="s">
        <v>2142</v>
      </c>
      <c r="P487" s="59" t="s">
        <v>2777</v>
      </c>
      <c r="Q487" s="59" t="s">
        <v>2777</v>
      </c>
      <c r="R487" s="59" t="s">
        <v>2777</v>
      </c>
      <c r="S487" s="59" t="s">
        <v>2777</v>
      </c>
      <c r="T487" s="59" t="s">
        <v>2777</v>
      </c>
      <c r="U487" s="59" t="s">
        <v>2777</v>
      </c>
    </row>
    <row r="488" spans="1:21" x14ac:dyDescent="0.25">
      <c r="A488" s="58">
        <v>3904005</v>
      </c>
      <c r="B488" s="58" t="str">
        <f t="shared" si="7"/>
        <v>SI_6 (School Improvement Year 6)</v>
      </c>
      <c r="C488" s="58" t="s">
        <v>149</v>
      </c>
      <c r="D488" s="58" t="s">
        <v>610</v>
      </c>
      <c r="E488" s="58" t="s">
        <v>2778</v>
      </c>
      <c r="F488" s="58" t="s">
        <v>2392</v>
      </c>
      <c r="G488" s="58" t="s">
        <v>2779</v>
      </c>
      <c r="H488" s="59" t="s">
        <v>2142</v>
      </c>
      <c r="I488" s="59" t="s">
        <v>2142</v>
      </c>
      <c r="J488" s="59" t="s">
        <v>2142</v>
      </c>
      <c r="K488" s="59" t="s">
        <v>2142</v>
      </c>
      <c r="L488" s="59" t="s">
        <v>2777</v>
      </c>
      <c r="M488" s="59" t="s">
        <v>2777</v>
      </c>
      <c r="N488" s="59" t="s">
        <v>2777</v>
      </c>
      <c r="O488" s="59" t="s">
        <v>2777</v>
      </c>
      <c r="P488" s="59" t="s">
        <v>2142</v>
      </c>
      <c r="Q488" s="59" t="s">
        <v>2142</v>
      </c>
      <c r="R488" s="59" t="s">
        <v>2777</v>
      </c>
      <c r="S488" s="59" t="s">
        <v>2777</v>
      </c>
      <c r="T488" s="59" t="s">
        <v>2777</v>
      </c>
      <c r="U488" s="59" t="s">
        <v>2777</v>
      </c>
    </row>
    <row r="489" spans="1:21" x14ac:dyDescent="0.25">
      <c r="A489" s="58">
        <v>3904006</v>
      </c>
      <c r="B489" s="58" t="str">
        <f t="shared" si="7"/>
        <v>SI_8 (School Improvement Year 8)</v>
      </c>
      <c r="C489" s="58" t="s">
        <v>149</v>
      </c>
      <c r="D489" s="58" t="s">
        <v>611</v>
      </c>
      <c r="E489" s="58" t="s">
        <v>2803</v>
      </c>
      <c r="F489" s="58" t="s">
        <v>2420</v>
      </c>
      <c r="G489" s="58" t="s">
        <v>2804</v>
      </c>
      <c r="H489" s="59" t="s">
        <v>2142</v>
      </c>
      <c r="I489" s="59" t="s">
        <v>2142</v>
      </c>
      <c r="J489" s="59" t="s">
        <v>2142</v>
      </c>
      <c r="K489" s="59" t="s">
        <v>2142</v>
      </c>
      <c r="L489" s="59" t="s">
        <v>2777</v>
      </c>
      <c r="M489" s="59" t="s">
        <v>2777</v>
      </c>
      <c r="N489" s="59" t="s">
        <v>2777</v>
      </c>
      <c r="O489" s="59" t="s">
        <v>2777</v>
      </c>
      <c r="P489" s="59" t="s">
        <v>2142</v>
      </c>
      <c r="Q489" s="59" t="s">
        <v>2142</v>
      </c>
      <c r="R489" s="59" t="s">
        <v>2777</v>
      </c>
      <c r="S489" s="59" t="s">
        <v>2777</v>
      </c>
      <c r="T489" s="59" t="s">
        <v>2777</v>
      </c>
      <c r="U489" s="59" t="s">
        <v>2777</v>
      </c>
    </row>
    <row r="490" spans="1:21" x14ac:dyDescent="0.25">
      <c r="A490" s="58">
        <v>3904008</v>
      </c>
      <c r="B490" s="58" t="str">
        <f t="shared" si="7"/>
        <v>SI_8 (School Improvement Year 8)</v>
      </c>
      <c r="C490" s="58" t="s">
        <v>149</v>
      </c>
      <c r="D490" s="58" t="s">
        <v>2423</v>
      </c>
      <c r="E490" s="58" t="s">
        <v>2803</v>
      </c>
      <c r="F490" s="58" t="s">
        <v>2420</v>
      </c>
      <c r="G490" s="58" t="s">
        <v>2804</v>
      </c>
      <c r="H490" s="59" t="s">
        <v>2142</v>
      </c>
      <c r="I490" s="59" t="s">
        <v>2142</v>
      </c>
      <c r="J490" s="59" t="s">
        <v>2142</v>
      </c>
      <c r="K490" s="59" t="s">
        <v>2142</v>
      </c>
      <c r="L490" s="59" t="s">
        <v>2777</v>
      </c>
      <c r="M490" s="59" t="s">
        <v>2777</v>
      </c>
      <c r="N490" s="59" t="s">
        <v>2777</v>
      </c>
      <c r="O490" s="59" t="s">
        <v>2777</v>
      </c>
      <c r="P490" s="59" t="s">
        <v>2142</v>
      </c>
      <c r="Q490" s="59" t="s">
        <v>2142</v>
      </c>
      <c r="R490" s="59" t="s">
        <v>2777</v>
      </c>
      <c r="S490" s="59" t="s">
        <v>2777</v>
      </c>
      <c r="T490" s="59" t="s">
        <v>2777</v>
      </c>
      <c r="U490" s="59" t="s">
        <v>2777</v>
      </c>
    </row>
    <row r="491" spans="1:21" x14ac:dyDescent="0.25">
      <c r="A491" s="58">
        <v>4003014</v>
      </c>
      <c r="B491" s="58" t="str">
        <f t="shared" si="7"/>
        <v>SI_5 (School Improvement Year 5)</v>
      </c>
      <c r="C491" s="58" t="s">
        <v>232</v>
      </c>
      <c r="D491" s="58" t="s">
        <v>888</v>
      </c>
      <c r="E491" s="58" t="s">
        <v>2786</v>
      </c>
      <c r="F491" s="58" t="s">
        <v>2385</v>
      </c>
      <c r="G491" s="58" t="s">
        <v>2808</v>
      </c>
      <c r="H491" s="59" t="s">
        <v>2777</v>
      </c>
      <c r="I491" s="59" t="s">
        <v>2777</v>
      </c>
      <c r="J491" s="59" t="s">
        <v>2777</v>
      </c>
      <c r="K491" s="59" t="s">
        <v>2777</v>
      </c>
      <c r="L491" s="59" t="s">
        <v>2777</v>
      </c>
      <c r="M491" s="59" t="s">
        <v>2777</v>
      </c>
      <c r="N491" s="59" t="s">
        <v>2142</v>
      </c>
      <c r="O491" s="59" t="s">
        <v>2777</v>
      </c>
      <c r="P491" s="59" t="s">
        <v>2777</v>
      </c>
      <c r="Q491" s="59" t="s">
        <v>2777</v>
      </c>
      <c r="R491" s="59" t="s">
        <v>2777</v>
      </c>
      <c r="S491" s="59" t="s">
        <v>2777</v>
      </c>
      <c r="T491" s="59" t="s">
        <v>2777</v>
      </c>
      <c r="U491" s="59" t="s">
        <v>2777</v>
      </c>
    </row>
    <row r="492" spans="1:21" x14ac:dyDescent="0.25">
      <c r="A492" s="58">
        <v>4003015</v>
      </c>
      <c r="B492" s="58" t="str">
        <f t="shared" si="7"/>
        <v xml:space="preserve"> A (Alert)</v>
      </c>
      <c r="C492" s="58" t="s">
        <v>232</v>
      </c>
      <c r="D492" s="58" t="s">
        <v>889</v>
      </c>
      <c r="E492" s="58" t="s">
        <v>2775</v>
      </c>
      <c r="F492" s="58" t="s">
        <v>2095</v>
      </c>
      <c r="G492" s="58" t="s">
        <v>2776</v>
      </c>
      <c r="H492" s="59" t="s">
        <v>2142</v>
      </c>
      <c r="I492" s="59" t="s">
        <v>2777</v>
      </c>
      <c r="J492" s="59" t="s">
        <v>2142</v>
      </c>
      <c r="K492" s="59" t="s">
        <v>2142</v>
      </c>
      <c r="L492" s="59" t="s">
        <v>2777</v>
      </c>
      <c r="M492" s="59" t="s">
        <v>2777</v>
      </c>
      <c r="N492" s="59" t="s">
        <v>2777</v>
      </c>
      <c r="O492" s="59" t="s">
        <v>2777</v>
      </c>
      <c r="P492" s="59" t="s">
        <v>2142</v>
      </c>
      <c r="Q492" s="59" t="s">
        <v>2142</v>
      </c>
      <c r="R492" s="59" t="s">
        <v>2777</v>
      </c>
      <c r="S492" s="59" t="s">
        <v>2777</v>
      </c>
      <c r="T492" s="59" t="s">
        <v>2777</v>
      </c>
      <c r="U492" s="59" t="s">
        <v>2777</v>
      </c>
    </row>
    <row r="493" spans="1:21" x14ac:dyDescent="0.25">
      <c r="A493" s="58">
        <v>4003016</v>
      </c>
      <c r="B493" s="58" t="str">
        <f t="shared" si="7"/>
        <v>SI_4 (School Improvement Year 4)</v>
      </c>
      <c r="C493" s="58" t="s">
        <v>232</v>
      </c>
      <c r="D493" s="58" t="s">
        <v>2377</v>
      </c>
      <c r="E493" s="58" t="s">
        <v>2784</v>
      </c>
      <c r="F493" s="58" t="s">
        <v>2371</v>
      </c>
      <c r="G493" s="58" t="s">
        <v>2785</v>
      </c>
      <c r="H493" s="59" t="s">
        <v>2142</v>
      </c>
      <c r="I493" s="59" t="s">
        <v>2777</v>
      </c>
      <c r="J493" s="59" t="s">
        <v>2777</v>
      </c>
      <c r="K493" s="59" t="s">
        <v>2777</v>
      </c>
      <c r="L493" s="59" t="s">
        <v>2777</v>
      </c>
      <c r="M493" s="59" t="s">
        <v>2777</v>
      </c>
      <c r="N493" s="59" t="s">
        <v>2777</v>
      </c>
      <c r="O493" s="59" t="s">
        <v>2777</v>
      </c>
      <c r="P493" s="59" t="s">
        <v>2142</v>
      </c>
      <c r="Q493" s="59" t="s">
        <v>2777</v>
      </c>
      <c r="R493" s="59" t="s">
        <v>2777</v>
      </c>
      <c r="S493" s="59" t="s">
        <v>2777</v>
      </c>
      <c r="T493" s="59" t="s">
        <v>2777</v>
      </c>
      <c r="U493" s="59" t="s">
        <v>2777</v>
      </c>
    </row>
    <row r="494" spans="1:21" x14ac:dyDescent="0.25">
      <c r="A494" s="58">
        <v>4101001</v>
      </c>
      <c r="B494" s="58" t="str">
        <f t="shared" si="7"/>
        <v xml:space="preserve"> MS (Met Standards)</v>
      </c>
      <c r="C494" s="58" t="s">
        <v>17</v>
      </c>
      <c r="D494" s="58" t="s">
        <v>271</v>
      </c>
      <c r="E494" s="58" t="s">
        <v>2780</v>
      </c>
      <c r="F494" s="58" t="s">
        <v>2183</v>
      </c>
      <c r="G494" s="58" t="s">
        <v>2781</v>
      </c>
      <c r="H494" s="59" t="s">
        <v>2777</v>
      </c>
      <c r="I494" s="59" t="s">
        <v>2777</v>
      </c>
      <c r="J494" s="59" t="s">
        <v>2777</v>
      </c>
      <c r="K494" s="59" t="s">
        <v>2777</v>
      </c>
      <c r="L494" s="59" t="s">
        <v>2777</v>
      </c>
      <c r="M494" s="59" t="s">
        <v>2777</v>
      </c>
      <c r="N494" s="59" t="s">
        <v>2777</v>
      </c>
      <c r="O494" s="59" t="s">
        <v>2777</v>
      </c>
      <c r="P494" s="59" t="s">
        <v>2777</v>
      </c>
      <c r="Q494" s="59" t="s">
        <v>2777</v>
      </c>
      <c r="R494" s="59" t="s">
        <v>2777</v>
      </c>
      <c r="S494" s="59" t="s">
        <v>2777</v>
      </c>
      <c r="T494" s="59" t="s">
        <v>2777</v>
      </c>
      <c r="U494" s="59" t="s">
        <v>2777</v>
      </c>
    </row>
    <row r="495" spans="1:21" x14ac:dyDescent="0.25">
      <c r="A495" s="58">
        <v>4101002</v>
      </c>
      <c r="B495" s="58" t="str">
        <f t="shared" si="7"/>
        <v>SI_3 (School Improvement Year 3)</v>
      </c>
      <c r="C495" s="58" t="s">
        <v>17</v>
      </c>
      <c r="D495" s="58" t="s">
        <v>2360</v>
      </c>
      <c r="E495" s="58" t="s">
        <v>2788</v>
      </c>
      <c r="F495" s="58" t="s">
        <v>2348</v>
      </c>
      <c r="G495" s="58" t="s">
        <v>2789</v>
      </c>
      <c r="H495" s="59" t="s">
        <v>2142</v>
      </c>
      <c r="I495" s="59" t="s">
        <v>2777</v>
      </c>
      <c r="J495" s="59" t="s">
        <v>2777</v>
      </c>
      <c r="K495" s="59" t="s">
        <v>2777</v>
      </c>
      <c r="L495" s="59" t="s">
        <v>2777</v>
      </c>
      <c r="M495" s="59" t="s">
        <v>2777</v>
      </c>
      <c r="N495" s="59" t="s">
        <v>2142</v>
      </c>
      <c r="O495" s="59" t="s">
        <v>2777</v>
      </c>
      <c r="P495" s="59" t="s">
        <v>2142</v>
      </c>
      <c r="Q495" s="59" t="s">
        <v>2777</v>
      </c>
      <c r="R495" s="59" t="s">
        <v>2777</v>
      </c>
      <c r="S495" s="59" t="s">
        <v>2777</v>
      </c>
      <c r="T495" s="59" t="s">
        <v>2777</v>
      </c>
      <c r="U495" s="59" t="s">
        <v>2777</v>
      </c>
    </row>
    <row r="496" spans="1:21" x14ac:dyDescent="0.25">
      <c r="A496" s="58">
        <v>4101003</v>
      </c>
      <c r="B496" s="58" t="str">
        <f t="shared" si="7"/>
        <v>SI_5 (School Improvement Year 5)</v>
      </c>
      <c r="C496" s="58" t="s">
        <v>17</v>
      </c>
      <c r="D496" s="58" t="s">
        <v>272</v>
      </c>
      <c r="E496" s="58" t="s">
        <v>2786</v>
      </c>
      <c r="F496" s="58" t="s">
        <v>2385</v>
      </c>
      <c r="G496" s="58" t="s">
        <v>2787</v>
      </c>
      <c r="H496" s="59" t="s">
        <v>2142</v>
      </c>
      <c r="I496" s="59" t="s">
        <v>2142</v>
      </c>
      <c r="J496" s="59" t="s">
        <v>2142</v>
      </c>
      <c r="K496" s="59" t="s">
        <v>2142</v>
      </c>
      <c r="L496" s="59" t="s">
        <v>2777</v>
      </c>
      <c r="M496" s="59" t="s">
        <v>2777</v>
      </c>
      <c r="N496" s="59" t="s">
        <v>2777</v>
      </c>
      <c r="O496" s="59" t="s">
        <v>2777</v>
      </c>
      <c r="P496" s="59" t="s">
        <v>2777</v>
      </c>
      <c r="Q496" s="59" t="s">
        <v>2777</v>
      </c>
      <c r="R496" s="59" t="s">
        <v>2777</v>
      </c>
      <c r="S496" s="59" t="s">
        <v>2777</v>
      </c>
      <c r="T496" s="59" t="s">
        <v>2777</v>
      </c>
      <c r="U496" s="59" t="s">
        <v>2777</v>
      </c>
    </row>
    <row r="497" spans="1:21" x14ac:dyDescent="0.25">
      <c r="A497" s="58">
        <v>4101004</v>
      </c>
      <c r="B497" s="58" t="str">
        <f t="shared" si="7"/>
        <v>SI_3 (School Improvement Year 3)</v>
      </c>
      <c r="C497" s="58" t="s">
        <v>17</v>
      </c>
      <c r="D497" s="58" t="s">
        <v>2361</v>
      </c>
      <c r="E497" s="58" t="s">
        <v>2788</v>
      </c>
      <c r="F497" s="58" t="s">
        <v>2348</v>
      </c>
      <c r="G497" s="58" t="s">
        <v>2789</v>
      </c>
      <c r="H497" s="59" t="s">
        <v>2142</v>
      </c>
      <c r="I497" s="59" t="s">
        <v>2142</v>
      </c>
      <c r="J497" s="59" t="s">
        <v>2777</v>
      </c>
      <c r="K497" s="59" t="s">
        <v>2142</v>
      </c>
      <c r="L497" s="59" t="s">
        <v>2777</v>
      </c>
      <c r="M497" s="59" t="s">
        <v>2777</v>
      </c>
      <c r="N497" s="59" t="s">
        <v>2142</v>
      </c>
      <c r="O497" s="59" t="s">
        <v>2777</v>
      </c>
      <c r="P497" s="59" t="s">
        <v>2142</v>
      </c>
      <c r="Q497" s="59" t="s">
        <v>2142</v>
      </c>
      <c r="R497" s="59" t="s">
        <v>2777</v>
      </c>
      <c r="S497" s="59" t="s">
        <v>2777</v>
      </c>
      <c r="T497" s="59" t="s">
        <v>2777</v>
      </c>
      <c r="U497" s="59" t="s">
        <v>2777</v>
      </c>
    </row>
    <row r="498" spans="1:21" x14ac:dyDescent="0.25">
      <c r="A498" s="58">
        <v>4101005</v>
      </c>
      <c r="B498" s="58" t="str">
        <f t="shared" si="7"/>
        <v>SI_3 (School Improvement Year 3)</v>
      </c>
      <c r="C498" s="58" t="s">
        <v>17</v>
      </c>
      <c r="D498" s="58" t="s">
        <v>2362</v>
      </c>
      <c r="E498" s="58" t="s">
        <v>2788</v>
      </c>
      <c r="F498" s="58" t="s">
        <v>2348</v>
      </c>
      <c r="G498" s="58" t="s">
        <v>2789</v>
      </c>
      <c r="H498" s="59" t="s">
        <v>2142</v>
      </c>
      <c r="I498" s="59" t="s">
        <v>2777</v>
      </c>
      <c r="J498" s="59" t="s">
        <v>2777</v>
      </c>
      <c r="K498" s="59" t="s">
        <v>2777</v>
      </c>
      <c r="L498" s="59" t="s">
        <v>2777</v>
      </c>
      <c r="M498" s="59" t="s">
        <v>2777</v>
      </c>
      <c r="N498" s="59" t="s">
        <v>2142</v>
      </c>
      <c r="O498" s="59" t="s">
        <v>2777</v>
      </c>
      <c r="P498" s="59" t="s">
        <v>2142</v>
      </c>
      <c r="Q498" s="59" t="s">
        <v>2777</v>
      </c>
      <c r="R498" s="59" t="s">
        <v>2777</v>
      </c>
      <c r="S498" s="59" t="s">
        <v>2777</v>
      </c>
      <c r="T498" s="59" t="s">
        <v>2777</v>
      </c>
      <c r="U498" s="59" t="s">
        <v>2777</v>
      </c>
    </row>
    <row r="499" spans="1:21" x14ac:dyDescent="0.25">
      <c r="A499" s="58">
        <v>4102008</v>
      </c>
      <c r="B499" s="58" t="str">
        <f t="shared" si="7"/>
        <v xml:space="preserve"> A (Alert)</v>
      </c>
      <c r="C499" s="58" t="s">
        <v>97</v>
      </c>
      <c r="D499" s="58" t="s">
        <v>469</v>
      </c>
      <c r="E499" s="58" t="s">
        <v>2775</v>
      </c>
      <c r="F499" s="58" t="s">
        <v>2095</v>
      </c>
      <c r="G499" s="58" t="s">
        <v>2776</v>
      </c>
      <c r="H499" s="59" t="s">
        <v>2142</v>
      </c>
      <c r="I499" s="59" t="s">
        <v>2777</v>
      </c>
      <c r="J499" s="59" t="s">
        <v>2777</v>
      </c>
      <c r="K499" s="59" t="s">
        <v>2777</v>
      </c>
      <c r="L499" s="59" t="s">
        <v>2777</v>
      </c>
      <c r="M499" s="59" t="s">
        <v>2777</v>
      </c>
      <c r="N499" s="59" t="s">
        <v>2142</v>
      </c>
      <c r="O499" s="59" t="s">
        <v>2777</v>
      </c>
      <c r="P499" s="59" t="s">
        <v>2142</v>
      </c>
      <c r="Q499" s="59" t="s">
        <v>2777</v>
      </c>
      <c r="R499" s="59" t="s">
        <v>2777</v>
      </c>
      <c r="S499" s="59" t="s">
        <v>2777</v>
      </c>
      <c r="T499" s="59" t="s">
        <v>2777</v>
      </c>
      <c r="U499" s="59" t="s">
        <v>2777</v>
      </c>
    </row>
    <row r="500" spans="1:21" x14ac:dyDescent="0.25">
      <c r="A500" s="58">
        <v>4102010</v>
      </c>
      <c r="B500" s="58" t="str">
        <f t="shared" si="7"/>
        <v>SI_2 (School Improvement Year 2)</v>
      </c>
      <c r="C500" s="58" t="s">
        <v>97</v>
      </c>
      <c r="D500" s="58" t="s">
        <v>2327</v>
      </c>
      <c r="E500" s="58" t="s">
        <v>2796</v>
      </c>
      <c r="F500" s="58" t="s">
        <v>2312</v>
      </c>
      <c r="G500" s="58" t="s">
        <v>2797</v>
      </c>
      <c r="H500" s="59" t="s">
        <v>2142</v>
      </c>
      <c r="I500" s="59" t="s">
        <v>2777</v>
      </c>
      <c r="J500" s="59" t="s">
        <v>2777</v>
      </c>
      <c r="K500" s="59" t="s">
        <v>2777</v>
      </c>
      <c r="L500" s="59" t="s">
        <v>2777</v>
      </c>
      <c r="M500" s="59" t="s">
        <v>2777</v>
      </c>
      <c r="N500" s="59" t="s">
        <v>2142</v>
      </c>
      <c r="O500" s="59" t="s">
        <v>2777</v>
      </c>
      <c r="P500" s="59" t="s">
        <v>2777</v>
      </c>
      <c r="Q500" s="59" t="s">
        <v>2777</v>
      </c>
      <c r="R500" s="59" t="s">
        <v>2777</v>
      </c>
      <c r="S500" s="59" t="s">
        <v>2777</v>
      </c>
      <c r="T500" s="59" t="s">
        <v>2777</v>
      </c>
      <c r="U500" s="59" t="s">
        <v>2777</v>
      </c>
    </row>
    <row r="501" spans="1:21" x14ac:dyDescent="0.25">
      <c r="A501" s="58">
        <v>4201001</v>
      </c>
      <c r="B501" s="58" t="str">
        <f t="shared" si="7"/>
        <v>SI_M (School Improvement - Met Standards)</v>
      </c>
      <c r="C501" s="58" t="s">
        <v>38</v>
      </c>
      <c r="D501" s="58" t="s">
        <v>325</v>
      </c>
      <c r="E501" s="58" t="s">
        <v>2782</v>
      </c>
      <c r="F501" s="58" t="s">
        <v>2436</v>
      </c>
      <c r="G501" s="58" t="s">
        <v>2799</v>
      </c>
      <c r="H501" s="59" t="s">
        <v>2777</v>
      </c>
      <c r="I501" s="59" t="s">
        <v>2777</v>
      </c>
      <c r="J501" s="59" t="s">
        <v>2777</v>
      </c>
      <c r="K501" s="59" t="s">
        <v>2777</v>
      </c>
      <c r="L501" s="59" t="s">
        <v>2777</v>
      </c>
      <c r="M501" s="59" t="s">
        <v>2777</v>
      </c>
      <c r="N501" s="59" t="s">
        <v>2777</v>
      </c>
      <c r="O501" s="59" t="s">
        <v>2777</v>
      </c>
      <c r="P501" s="59" t="s">
        <v>2777</v>
      </c>
      <c r="Q501" s="59" t="s">
        <v>2777</v>
      </c>
      <c r="R501" s="59" t="s">
        <v>2777</v>
      </c>
      <c r="S501" s="59" t="s">
        <v>2777</v>
      </c>
      <c r="T501" s="59" t="s">
        <v>2777</v>
      </c>
      <c r="U501" s="59" t="s">
        <v>2777</v>
      </c>
    </row>
    <row r="502" spans="1:21" x14ac:dyDescent="0.25">
      <c r="A502" s="58">
        <v>4201002</v>
      </c>
      <c r="B502" s="58" t="str">
        <f t="shared" si="7"/>
        <v>SI_M (School Improvement - Met Standards)</v>
      </c>
      <c r="C502" s="58" t="s">
        <v>38</v>
      </c>
      <c r="D502" s="58" t="s">
        <v>2459</v>
      </c>
      <c r="E502" s="58" t="s">
        <v>2782</v>
      </c>
      <c r="F502" s="58" t="s">
        <v>2436</v>
      </c>
      <c r="G502" s="58" t="s">
        <v>2783</v>
      </c>
      <c r="H502" s="59" t="s">
        <v>2777</v>
      </c>
      <c r="I502" s="59" t="s">
        <v>2777</v>
      </c>
      <c r="J502" s="59" t="s">
        <v>2777</v>
      </c>
      <c r="K502" s="59" t="s">
        <v>2777</v>
      </c>
      <c r="L502" s="59" t="s">
        <v>2777</v>
      </c>
      <c r="M502" s="59" t="s">
        <v>2777</v>
      </c>
      <c r="N502" s="59" t="s">
        <v>2777</v>
      </c>
      <c r="O502" s="59" t="s">
        <v>2777</v>
      </c>
      <c r="P502" s="59" t="s">
        <v>2777</v>
      </c>
      <c r="Q502" s="59" t="s">
        <v>2777</v>
      </c>
      <c r="R502" s="59" t="s">
        <v>2777</v>
      </c>
      <c r="S502" s="59" t="s">
        <v>2777</v>
      </c>
      <c r="T502" s="59" t="s">
        <v>2777</v>
      </c>
      <c r="U502" s="59" t="s">
        <v>2777</v>
      </c>
    </row>
    <row r="503" spans="1:21" x14ac:dyDescent="0.25">
      <c r="A503" s="58">
        <v>4201003</v>
      </c>
      <c r="B503" s="58" t="str">
        <f t="shared" si="7"/>
        <v xml:space="preserve"> A (Alert)</v>
      </c>
      <c r="C503" s="58" t="s">
        <v>38</v>
      </c>
      <c r="D503" s="58" t="s">
        <v>326</v>
      </c>
      <c r="E503" s="58" t="s">
        <v>2775</v>
      </c>
      <c r="F503" s="58" t="s">
        <v>2095</v>
      </c>
      <c r="G503" s="58" t="s">
        <v>2776</v>
      </c>
      <c r="H503" s="59" t="s">
        <v>2142</v>
      </c>
      <c r="I503" s="59" t="s">
        <v>2777</v>
      </c>
      <c r="J503" s="59" t="s">
        <v>2777</v>
      </c>
      <c r="K503" s="59" t="s">
        <v>2777</v>
      </c>
      <c r="L503" s="59" t="s">
        <v>2777</v>
      </c>
      <c r="M503" s="59" t="s">
        <v>2777</v>
      </c>
      <c r="N503" s="59" t="s">
        <v>2142</v>
      </c>
      <c r="O503" s="59" t="s">
        <v>2777</v>
      </c>
      <c r="P503" s="59" t="s">
        <v>2142</v>
      </c>
      <c r="Q503" s="59" t="s">
        <v>2142</v>
      </c>
      <c r="R503" s="59" t="s">
        <v>2777</v>
      </c>
      <c r="S503" s="59" t="s">
        <v>2777</v>
      </c>
      <c r="T503" s="59" t="s">
        <v>2777</v>
      </c>
      <c r="U503" s="59" t="s">
        <v>2142</v>
      </c>
    </row>
    <row r="504" spans="1:21" x14ac:dyDescent="0.25">
      <c r="A504" s="58">
        <v>4202007</v>
      </c>
      <c r="B504" s="58" t="str">
        <f t="shared" si="7"/>
        <v xml:space="preserve"> MS (Met Standards)</v>
      </c>
      <c r="C504" s="58" t="s">
        <v>156</v>
      </c>
      <c r="D504" s="58" t="s">
        <v>657</v>
      </c>
      <c r="E504" s="58" t="s">
        <v>2780</v>
      </c>
      <c r="F504" s="58" t="s">
        <v>2183</v>
      </c>
      <c r="G504" s="58" t="s">
        <v>2781</v>
      </c>
      <c r="H504" s="59" t="s">
        <v>2777</v>
      </c>
      <c r="I504" s="59" t="s">
        <v>2777</v>
      </c>
      <c r="J504" s="59" t="s">
        <v>2777</v>
      </c>
      <c r="K504" s="59" t="s">
        <v>2777</v>
      </c>
      <c r="L504" s="59" t="s">
        <v>2777</v>
      </c>
      <c r="M504" s="59" t="s">
        <v>2777</v>
      </c>
      <c r="N504" s="59" t="s">
        <v>2777</v>
      </c>
      <c r="O504" s="59" t="s">
        <v>2777</v>
      </c>
      <c r="P504" s="59" t="s">
        <v>2777</v>
      </c>
      <c r="Q504" s="59" t="s">
        <v>2777</v>
      </c>
      <c r="R504" s="59" t="s">
        <v>2777</v>
      </c>
      <c r="S504" s="59" t="s">
        <v>2777</v>
      </c>
      <c r="T504" s="59" t="s">
        <v>2777</v>
      </c>
      <c r="U504" s="59" t="s">
        <v>2777</v>
      </c>
    </row>
    <row r="505" spans="1:21" x14ac:dyDescent="0.25">
      <c r="A505" s="58">
        <v>4202008</v>
      </c>
      <c r="B505" s="58" t="str">
        <f t="shared" si="7"/>
        <v xml:space="preserve"> A (Alert)</v>
      </c>
      <c r="C505" s="58" t="s">
        <v>156</v>
      </c>
      <c r="D505" s="58" t="s">
        <v>2139</v>
      </c>
      <c r="E505" s="58" t="s">
        <v>2775</v>
      </c>
      <c r="F505" s="58" t="s">
        <v>2095</v>
      </c>
      <c r="G505" s="58" t="s">
        <v>2776</v>
      </c>
      <c r="H505" s="59" t="s">
        <v>2142</v>
      </c>
      <c r="I505" s="59" t="s">
        <v>2777</v>
      </c>
      <c r="J505" s="59" t="s">
        <v>2777</v>
      </c>
      <c r="K505" s="59" t="s">
        <v>2777</v>
      </c>
      <c r="L505" s="59" t="s">
        <v>2777</v>
      </c>
      <c r="M505" s="59" t="s">
        <v>2777</v>
      </c>
      <c r="N505" s="59" t="s">
        <v>2142</v>
      </c>
      <c r="O505" s="59" t="s">
        <v>2777</v>
      </c>
      <c r="P505" s="59" t="s">
        <v>2142</v>
      </c>
      <c r="Q505" s="59" t="s">
        <v>2777</v>
      </c>
      <c r="R505" s="59" t="s">
        <v>2777</v>
      </c>
      <c r="S505" s="59" t="s">
        <v>2777</v>
      </c>
      <c r="T505" s="59" t="s">
        <v>2777</v>
      </c>
      <c r="U505" s="59" t="s">
        <v>2777</v>
      </c>
    </row>
    <row r="506" spans="1:21" x14ac:dyDescent="0.25">
      <c r="A506" s="58">
        <v>4203011</v>
      </c>
      <c r="B506" s="58" t="str">
        <f t="shared" si="7"/>
        <v xml:space="preserve"> MS (Met Standards)</v>
      </c>
      <c r="C506" s="58" t="s">
        <v>199</v>
      </c>
      <c r="D506" s="58" t="s">
        <v>758</v>
      </c>
      <c r="E506" s="58" t="s">
        <v>2780</v>
      </c>
      <c r="F506" s="58" t="s">
        <v>2183</v>
      </c>
      <c r="G506" s="58" t="s">
        <v>2781</v>
      </c>
      <c r="H506" s="59" t="s">
        <v>2777</v>
      </c>
      <c r="I506" s="59" t="s">
        <v>2777</v>
      </c>
      <c r="J506" s="59" t="s">
        <v>2777</v>
      </c>
      <c r="K506" s="59" t="s">
        <v>2777</v>
      </c>
      <c r="L506" s="59" t="s">
        <v>2777</v>
      </c>
      <c r="M506" s="59" t="s">
        <v>2777</v>
      </c>
      <c r="N506" s="59" t="s">
        <v>2777</v>
      </c>
      <c r="O506" s="59" t="s">
        <v>2777</v>
      </c>
      <c r="P506" s="59" t="s">
        <v>2777</v>
      </c>
      <c r="Q506" s="59" t="s">
        <v>2777</v>
      </c>
      <c r="R506" s="59" t="s">
        <v>2777</v>
      </c>
      <c r="S506" s="59" t="s">
        <v>2777</v>
      </c>
      <c r="T506" s="59" t="s">
        <v>2777</v>
      </c>
      <c r="U506" s="59" t="s">
        <v>2777</v>
      </c>
    </row>
    <row r="507" spans="1:21" x14ac:dyDescent="0.25">
      <c r="A507" s="58">
        <v>4203012</v>
      </c>
      <c r="B507" s="58" t="str">
        <f t="shared" si="7"/>
        <v xml:space="preserve"> MS (Met Standards)</v>
      </c>
      <c r="C507" s="58" t="s">
        <v>199</v>
      </c>
      <c r="D507" s="58" t="s">
        <v>2220</v>
      </c>
      <c r="E507" s="58" t="s">
        <v>2780</v>
      </c>
      <c r="F507" s="58" t="s">
        <v>2183</v>
      </c>
      <c r="G507" s="58" t="s">
        <v>2781</v>
      </c>
      <c r="H507" s="59" t="s">
        <v>2777</v>
      </c>
      <c r="I507" s="59" t="s">
        <v>2777</v>
      </c>
      <c r="J507" s="59" t="s">
        <v>2777</v>
      </c>
      <c r="K507" s="59" t="s">
        <v>2777</v>
      </c>
      <c r="L507" s="59" t="s">
        <v>2777</v>
      </c>
      <c r="M507" s="59" t="s">
        <v>2777</v>
      </c>
      <c r="N507" s="59" t="s">
        <v>2777</v>
      </c>
      <c r="O507" s="59" t="s">
        <v>2777</v>
      </c>
      <c r="P507" s="59" t="s">
        <v>2777</v>
      </c>
      <c r="Q507" s="59" t="s">
        <v>2777</v>
      </c>
      <c r="R507" s="59" t="s">
        <v>2777</v>
      </c>
      <c r="S507" s="59" t="s">
        <v>2777</v>
      </c>
      <c r="T507" s="59" t="s">
        <v>2777</v>
      </c>
      <c r="U507" s="59" t="s">
        <v>2777</v>
      </c>
    </row>
    <row r="508" spans="1:21" x14ac:dyDescent="0.25">
      <c r="A508" s="58">
        <v>4203013</v>
      </c>
      <c r="B508" s="58" t="str">
        <f t="shared" si="7"/>
        <v xml:space="preserve"> MS (Met Standards)</v>
      </c>
      <c r="C508" s="58" t="s">
        <v>199</v>
      </c>
      <c r="D508" s="58" t="s">
        <v>759</v>
      </c>
      <c r="E508" s="58" t="s">
        <v>2780</v>
      </c>
      <c r="F508" s="58" t="s">
        <v>2183</v>
      </c>
      <c r="G508" s="58" t="s">
        <v>2781</v>
      </c>
      <c r="H508" s="59" t="s">
        <v>2777</v>
      </c>
      <c r="I508" s="59" t="s">
        <v>2777</v>
      </c>
      <c r="J508" s="59" t="s">
        <v>2777</v>
      </c>
      <c r="K508" s="59" t="s">
        <v>2777</v>
      </c>
      <c r="L508" s="59" t="s">
        <v>2777</v>
      </c>
      <c r="M508" s="59" t="s">
        <v>2777</v>
      </c>
      <c r="N508" s="59" t="s">
        <v>2777</v>
      </c>
      <c r="O508" s="59" t="s">
        <v>2777</v>
      </c>
      <c r="P508" s="59" t="s">
        <v>2777</v>
      </c>
      <c r="Q508" s="59" t="s">
        <v>2777</v>
      </c>
      <c r="R508" s="59" t="s">
        <v>2777</v>
      </c>
      <c r="S508" s="59" t="s">
        <v>2777</v>
      </c>
      <c r="T508" s="59" t="s">
        <v>2777</v>
      </c>
      <c r="U508" s="59" t="s">
        <v>2777</v>
      </c>
    </row>
    <row r="509" spans="1:21" x14ac:dyDescent="0.25">
      <c r="A509" s="58">
        <v>4204016</v>
      </c>
      <c r="B509" s="58" t="str">
        <f t="shared" si="7"/>
        <v xml:space="preserve"> A (Alert)</v>
      </c>
      <c r="C509" s="58" t="s">
        <v>219</v>
      </c>
      <c r="D509" s="58" t="s">
        <v>844</v>
      </c>
      <c r="E509" s="58" t="s">
        <v>2775</v>
      </c>
      <c r="F509" s="58" t="s">
        <v>2095</v>
      </c>
      <c r="G509" s="58" t="s">
        <v>2776</v>
      </c>
      <c r="H509" s="59" t="s">
        <v>2142</v>
      </c>
      <c r="I509" s="59" t="s">
        <v>2777</v>
      </c>
      <c r="J509" s="59" t="s">
        <v>2777</v>
      </c>
      <c r="K509" s="59" t="s">
        <v>2777</v>
      </c>
      <c r="L509" s="59" t="s">
        <v>2777</v>
      </c>
      <c r="M509" s="59" t="s">
        <v>2777</v>
      </c>
      <c r="N509" s="59" t="s">
        <v>2142</v>
      </c>
      <c r="O509" s="59" t="s">
        <v>2777</v>
      </c>
      <c r="P509" s="59" t="s">
        <v>2142</v>
      </c>
      <c r="Q509" s="59" t="s">
        <v>2777</v>
      </c>
      <c r="R509" s="59" t="s">
        <v>2777</v>
      </c>
      <c r="S509" s="59" t="s">
        <v>2777</v>
      </c>
      <c r="T509" s="59" t="s">
        <v>2777</v>
      </c>
      <c r="U509" s="59" t="s">
        <v>2777</v>
      </c>
    </row>
    <row r="510" spans="1:21" x14ac:dyDescent="0.25">
      <c r="A510" s="58">
        <v>4204019</v>
      </c>
      <c r="B510" s="58" t="str">
        <f t="shared" si="7"/>
        <v xml:space="preserve"> A (Alert)</v>
      </c>
      <c r="C510" s="58" t="s">
        <v>219</v>
      </c>
      <c r="D510" s="58" t="s">
        <v>2140</v>
      </c>
      <c r="E510" s="58" t="s">
        <v>2775</v>
      </c>
      <c r="F510" s="58" t="s">
        <v>2095</v>
      </c>
      <c r="G510" s="58" t="s">
        <v>2776</v>
      </c>
      <c r="H510" s="59" t="s">
        <v>2777</v>
      </c>
      <c r="I510" s="59" t="s">
        <v>2777</v>
      </c>
      <c r="J510" s="59" t="s">
        <v>2777</v>
      </c>
      <c r="K510" s="59" t="s">
        <v>2777</v>
      </c>
      <c r="L510" s="59" t="s">
        <v>2777</v>
      </c>
      <c r="M510" s="59" t="s">
        <v>2777</v>
      </c>
      <c r="N510" s="59" t="s">
        <v>2777</v>
      </c>
      <c r="O510" s="59" t="s">
        <v>2777</v>
      </c>
      <c r="P510" s="59" t="s">
        <v>2142</v>
      </c>
      <c r="Q510" s="59" t="s">
        <v>2777</v>
      </c>
      <c r="R510" s="59" t="s">
        <v>2777</v>
      </c>
      <c r="S510" s="59" t="s">
        <v>2777</v>
      </c>
      <c r="T510" s="59" t="s">
        <v>2777</v>
      </c>
      <c r="U510" s="59" t="s">
        <v>2777</v>
      </c>
    </row>
    <row r="511" spans="1:21" x14ac:dyDescent="0.25">
      <c r="A511" s="58">
        <v>4301027</v>
      </c>
      <c r="B511" s="58" t="str">
        <f t="shared" si="7"/>
        <v>SI_4 (School Improvement Year 4)</v>
      </c>
      <c r="C511" s="58" t="s">
        <v>155</v>
      </c>
      <c r="D511" s="58" t="s">
        <v>654</v>
      </c>
      <c r="E511" s="58" t="s">
        <v>2784</v>
      </c>
      <c r="F511" s="58" t="s">
        <v>2371</v>
      </c>
      <c r="G511" s="58" t="s">
        <v>2785</v>
      </c>
      <c r="H511" s="59" t="s">
        <v>2142</v>
      </c>
      <c r="I511" s="59" t="s">
        <v>2777</v>
      </c>
      <c r="J511" s="59" t="s">
        <v>2142</v>
      </c>
      <c r="K511" s="59" t="s">
        <v>2142</v>
      </c>
      <c r="L511" s="59" t="s">
        <v>2777</v>
      </c>
      <c r="M511" s="59" t="s">
        <v>2777</v>
      </c>
      <c r="N511" s="59" t="s">
        <v>2142</v>
      </c>
      <c r="O511" s="59" t="s">
        <v>2777</v>
      </c>
      <c r="P511" s="59" t="s">
        <v>2142</v>
      </c>
      <c r="Q511" s="59" t="s">
        <v>2777</v>
      </c>
      <c r="R511" s="59" t="s">
        <v>2777</v>
      </c>
      <c r="S511" s="59" t="s">
        <v>2777</v>
      </c>
      <c r="T511" s="59" t="s">
        <v>2777</v>
      </c>
      <c r="U511" s="59" t="s">
        <v>2777</v>
      </c>
    </row>
    <row r="512" spans="1:21" x14ac:dyDescent="0.25">
      <c r="A512" s="58">
        <v>4301028</v>
      </c>
      <c r="B512" s="58" t="str">
        <f t="shared" si="7"/>
        <v>SI_1 (School Improvement Year 1)</v>
      </c>
      <c r="C512" s="58" t="s">
        <v>155</v>
      </c>
      <c r="D512" s="58" t="s">
        <v>655</v>
      </c>
      <c r="E512" s="58" t="s">
        <v>2793</v>
      </c>
      <c r="F512" s="58" t="s">
        <v>2260</v>
      </c>
      <c r="G512" s="58" t="s">
        <v>2794</v>
      </c>
      <c r="H512" s="59" t="s">
        <v>2777</v>
      </c>
      <c r="I512" s="59" t="s">
        <v>2777</v>
      </c>
      <c r="J512" s="59" t="s">
        <v>2777</v>
      </c>
      <c r="K512" s="59" t="s">
        <v>2142</v>
      </c>
      <c r="L512" s="59" t="s">
        <v>2777</v>
      </c>
      <c r="M512" s="59" t="s">
        <v>2777</v>
      </c>
      <c r="N512" s="59" t="s">
        <v>2777</v>
      </c>
      <c r="O512" s="59" t="s">
        <v>2777</v>
      </c>
      <c r="P512" s="59" t="s">
        <v>2777</v>
      </c>
      <c r="Q512" s="59" t="s">
        <v>2142</v>
      </c>
      <c r="R512" s="59" t="s">
        <v>2777</v>
      </c>
      <c r="S512" s="59" t="s">
        <v>2777</v>
      </c>
      <c r="T512" s="59" t="s">
        <v>2777</v>
      </c>
      <c r="U512" s="59" t="s">
        <v>2777</v>
      </c>
    </row>
    <row r="513" spans="1:21" x14ac:dyDescent="0.25">
      <c r="A513" s="58">
        <v>4301029</v>
      </c>
      <c r="B513" s="58" t="str">
        <f t="shared" si="7"/>
        <v>SI_4 (School Improvement Year 4)</v>
      </c>
      <c r="C513" s="58" t="s">
        <v>155</v>
      </c>
      <c r="D513" s="58" t="s">
        <v>2378</v>
      </c>
      <c r="E513" s="58" t="s">
        <v>2784</v>
      </c>
      <c r="F513" s="58" t="s">
        <v>2371</v>
      </c>
      <c r="G513" s="58" t="s">
        <v>2785</v>
      </c>
      <c r="H513" s="59" t="s">
        <v>2777</v>
      </c>
      <c r="I513" s="59" t="s">
        <v>2142</v>
      </c>
      <c r="J513" s="59" t="s">
        <v>2777</v>
      </c>
      <c r="K513" s="59" t="s">
        <v>2142</v>
      </c>
      <c r="L513" s="59" t="s">
        <v>2777</v>
      </c>
      <c r="M513" s="59" t="s">
        <v>2777</v>
      </c>
      <c r="N513" s="59" t="s">
        <v>2777</v>
      </c>
      <c r="O513" s="59" t="s">
        <v>2777</v>
      </c>
      <c r="P513" s="59" t="s">
        <v>2142</v>
      </c>
      <c r="Q513" s="59" t="s">
        <v>2142</v>
      </c>
      <c r="R513" s="59" t="s">
        <v>2777</v>
      </c>
      <c r="S513" s="59" t="s">
        <v>2777</v>
      </c>
      <c r="T513" s="59" t="s">
        <v>2777</v>
      </c>
      <c r="U513" s="59" t="s">
        <v>2777</v>
      </c>
    </row>
    <row r="514" spans="1:21" x14ac:dyDescent="0.25">
      <c r="A514" s="58">
        <v>4301030</v>
      </c>
      <c r="B514" s="58" t="str">
        <f t="shared" ref="B514:B577" si="8">CONCATENATE(E514," ",F514)</f>
        <v>SI_4 (School Improvement Year 4)</v>
      </c>
      <c r="C514" s="58" t="s">
        <v>155</v>
      </c>
      <c r="D514" s="58" t="s">
        <v>656</v>
      </c>
      <c r="E514" s="58" t="s">
        <v>2784</v>
      </c>
      <c r="F514" s="58" t="s">
        <v>2371</v>
      </c>
      <c r="G514" s="58" t="s">
        <v>2785</v>
      </c>
      <c r="H514" s="59" t="s">
        <v>2142</v>
      </c>
      <c r="I514" s="59" t="s">
        <v>2777</v>
      </c>
      <c r="J514" s="59" t="s">
        <v>2142</v>
      </c>
      <c r="K514" s="59" t="s">
        <v>2142</v>
      </c>
      <c r="L514" s="59" t="s">
        <v>2777</v>
      </c>
      <c r="M514" s="59" t="s">
        <v>2777</v>
      </c>
      <c r="N514" s="59" t="s">
        <v>2142</v>
      </c>
      <c r="O514" s="59" t="s">
        <v>2777</v>
      </c>
      <c r="P514" s="59" t="s">
        <v>2142</v>
      </c>
      <c r="Q514" s="59" t="s">
        <v>2777</v>
      </c>
      <c r="R514" s="59" t="s">
        <v>2777</v>
      </c>
      <c r="S514" s="59" t="s">
        <v>2777</v>
      </c>
      <c r="T514" s="59" t="s">
        <v>2777</v>
      </c>
      <c r="U514" s="59" t="s">
        <v>2777</v>
      </c>
    </row>
    <row r="515" spans="1:21" x14ac:dyDescent="0.25">
      <c r="A515" s="58">
        <v>4302017</v>
      </c>
      <c r="B515" s="58" t="str">
        <f t="shared" si="8"/>
        <v xml:space="preserve"> A (Alert)</v>
      </c>
      <c r="C515" s="58" t="s">
        <v>90</v>
      </c>
      <c r="D515" s="58" t="s">
        <v>448</v>
      </c>
      <c r="E515" s="58" t="s">
        <v>2775</v>
      </c>
      <c r="F515" s="58" t="s">
        <v>2095</v>
      </c>
      <c r="G515" s="58" t="s">
        <v>2776</v>
      </c>
      <c r="H515" s="59" t="s">
        <v>2777</v>
      </c>
      <c r="I515" s="59" t="s">
        <v>2777</v>
      </c>
      <c r="J515" s="59" t="s">
        <v>2142</v>
      </c>
      <c r="K515" s="59" t="s">
        <v>2142</v>
      </c>
      <c r="L515" s="59" t="s">
        <v>2777</v>
      </c>
      <c r="M515" s="59" t="s">
        <v>2777</v>
      </c>
      <c r="N515" s="59" t="s">
        <v>2777</v>
      </c>
      <c r="O515" s="59" t="s">
        <v>2777</v>
      </c>
      <c r="P515" s="59" t="s">
        <v>2777</v>
      </c>
      <c r="Q515" s="59" t="s">
        <v>2777</v>
      </c>
      <c r="R515" s="59" t="s">
        <v>2777</v>
      </c>
      <c r="S515" s="59" t="s">
        <v>2777</v>
      </c>
      <c r="T515" s="59" t="s">
        <v>2777</v>
      </c>
      <c r="U515" s="59" t="s">
        <v>2777</v>
      </c>
    </row>
    <row r="516" spans="1:21" x14ac:dyDescent="0.25">
      <c r="A516" s="58">
        <v>4302018</v>
      </c>
      <c r="B516" s="58" t="str">
        <f t="shared" si="8"/>
        <v>SI_1 (School Improvement Year 1)</v>
      </c>
      <c r="C516" s="58" t="s">
        <v>90</v>
      </c>
      <c r="D516" s="58" t="s">
        <v>2279</v>
      </c>
      <c r="E516" s="58" t="s">
        <v>2793</v>
      </c>
      <c r="F516" s="58" t="s">
        <v>2260</v>
      </c>
      <c r="G516" s="58" t="s">
        <v>2795</v>
      </c>
      <c r="H516" s="59" t="s">
        <v>2142</v>
      </c>
      <c r="I516" s="59" t="s">
        <v>2777</v>
      </c>
      <c r="J516" s="59" t="s">
        <v>2777</v>
      </c>
      <c r="K516" s="59" t="s">
        <v>2777</v>
      </c>
      <c r="L516" s="59" t="s">
        <v>2777</v>
      </c>
      <c r="M516" s="59" t="s">
        <v>2777</v>
      </c>
      <c r="N516" s="59" t="s">
        <v>2142</v>
      </c>
      <c r="O516" s="59" t="s">
        <v>2777</v>
      </c>
      <c r="P516" s="59" t="s">
        <v>2142</v>
      </c>
      <c r="Q516" s="59" t="s">
        <v>2777</v>
      </c>
      <c r="R516" s="59" t="s">
        <v>2777</v>
      </c>
      <c r="S516" s="59" t="s">
        <v>2777</v>
      </c>
      <c r="T516" s="59" t="s">
        <v>2777</v>
      </c>
      <c r="U516" s="59" t="s">
        <v>2777</v>
      </c>
    </row>
    <row r="517" spans="1:21" x14ac:dyDescent="0.25">
      <c r="A517" s="58">
        <v>4303012</v>
      </c>
      <c r="B517" s="58" t="str">
        <f t="shared" si="8"/>
        <v xml:space="preserve"> A (Alert)</v>
      </c>
      <c r="C517" s="58" t="s">
        <v>49</v>
      </c>
      <c r="D517" s="58" t="s">
        <v>359</v>
      </c>
      <c r="E517" s="58" t="s">
        <v>2775</v>
      </c>
      <c r="F517" s="58" t="s">
        <v>2095</v>
      </c>
      <c r="G517" s="58" t="s">
        <v>2776</v>
      </c>
      <c r="H517" s="59" t="s">
        <v>2777</v>
      </c>
      <c r="I517" s="59" t="s">
        <v>2142</v>
      </c>
      <c r="J517" s="59" t="s">
        <v>2777</v>
      </c>
      <c r="K517" s="59" t="s">
        <v>2777</v>
      </c>
      <c r="L517" s="59" t="s">
        <v>2777</v>
      </c>
      <c r="M517" s="59" t="s">
        <v>2777</v>
      </c>
      <c r="N517" s="59" t="s">
        <v>2777</v>
      </c>
      <c r="O517" s="59" t="s">
        <v>2777</v>
      </c>
      <c r="P517" s="59" t="s">
        <v>2777</v>
      </c>
      <c r="Q517" s="59" t="s">
        <v>2142</v>
      </c>
      <c r="R517" s="59" t="s">
        <v>2777</v>
      </c>
      <c r="S517" s="59" t="s">
        <v>2777</v>
      </c>
      <c r="T517" s="59" t="s">
        <v>2777</v>
      </c>
      <c r="U517" s="59" t="s">
        <v>2777</v>
      </c>
    </row>
    <row r="518" spans="1:21" x14ac:dyDescent="0.25">
      <c r="A518" s="58">
        <v>4303013</v>
      </c>
      <c r="B518" s="58" t="str">
        <f t="shared" si="8"/>
        <v>SI_1 (School Improvement Year 1)</v>
      </c>
      <c r="C518" s="58" t="s">
        <v>49</v>
      </c>
      <c r="D518" s="58" t="s">
        <v>2280</v>
      </c>
      <c r="E518" s="58" t="s">
        <v>2793</v>
      </c>
      <c r="F518" s="58" t="s">
        <v>2260</v>
      </c>
      <c r="G518" s="58" t="s">
        <v>2795</v>
      </c>
      <c r="H518" s="59" t="s">
        <v>2777</v>
      </c>
      <c r="I518" s="59" t="s">
        <v>2142</v>
      </c>
      <c r="J518" s="59" t="s">
        <v>2777</v>
      </c>
      <c r="K518" s="59" t="s">
        <v>2777</v>
      </c>
      <c r="L518" s="59" t="s">
        <v>2777</v>
      </c>
      <c r="M518" s="59" t="s">
        <v>2777</v>
      </c>
      <c r="N518" s="59" t="s">
        <v>2777</v>
      </c>
      <c r="O518" s="59" t="s">
        <v>2142</v>
      </c>
      <c r="P518" s="59" t="s">
        <v>2777</v>
      </c>
      <c r="Q518" s="59" t="s">
        <v>2142</v>
      </c>
      <c r="R518" s="59" t="s">
        <v>2777</v>
      </c>
      <c r="S518" s="59" t="s">
        <v>2777</v>
      </c>
      <c r="T518" s="59" t="s">
        <v>2777</v>
      </c>
      <c r="U518" s="59" t="s">
        <v>2777</v>
      </c>
    </row>
    <row r="519" spans="1:21" x14ac:dyDescent="0.25">
      <c r="A519" s="58">
        <v>4304001</v>
      </c>
      <c r="B519" s="58" t="str">
        <f t="shared" si="8"/>
        <v xml:space="preserve"> MS (Met Standards)</v>
      </c>
      <c r="C519" s="58" t="s">
        <v>45</v>
      </c>
      <c r="D519" s="58" t="s">
        <v>344</v>
      </c>
      <c r="E519" s="58" t="s">
        <v>2780</v>
      </c>
      <c r="F519" s="58" t="s">
        <v>2183</v>
      </c>
      <c r="G519" s="58" t="s">
        <v>2781</v>
      </c>
      <c r="H519" s="59" t="s">
        <v>2777</v>
      </c>
      <c r="I519" s="59" t="s">
        <v>2777</v>
      </c>
      <c r="J519" s="59" t="s">
        <v>2777</v>
      </c>
      <c r="K519" s="59" t="s">
        <v>2777</v>
      </c>
      <c r="L519" s="59" t="s">
        <v>2777</v>
      </c>
      <c r="M519" s="59" t="s">
        <v>2777</v>
      </c>
      <c r="N519" s="59" t="s">
        <v>2777</v>
      </c>
      <c r="O519" s="59" t="s">
        <v>2777</v>
      </c>
      <c r="P519" s="59" t="s">
        <v>2777</v>
      </c>
      <c r="Q519" s="59" t="s">
        <v>2777</v>
      </c>
      <c r="R519" s="59" t="s">
        <v>2777</v>
      </c>
      <c r="S519" s="59" t="s">
        <v>2777</v>
      </c>
      <c r="T519" s="59" t="s">
        <v>2777</v>
      </c>
      <c r="U519" s="59" t="s">
        <v>2777</v>
      </c>
    </row>
    <row r="520" spans="1:21" x14ac:dyDescent="0.25">
      <c r="A520" s="58">
        <v>4304002</v>
      </c>
      <c r="B520" s="58" t="str">
        <f t="shared" si="8"/>
        <v xml:space="preserve"> MS (Met Standards)</v>
      </c>
      <c r="C520" s="58" t="s">
        <v>45</v>
      </c>
      <c r="D520" s="58" t="s">
        <v>320</v>
      </c>
      <c r="E520" s="58" t="s">
        <v>2780</v>
      </c>
      <c r="F520" s="58" t="s">
        <v>2183</v>
      </c>
      <c r="G520" s="58" t="s">
        <v>2781</v>
      </c>
      <c r="H520" s="59" t="s">
        <v>2777</v>
      </c>
      <c r="I520" s="59" t="s">
        <v>2777</v>
      </c>
      <c r="J520" s="59" t="s">
        <v>2777</v>
      </c>
      <c r="K520" s="59" t="s">
        <v>2777</v>
      </c>
      <c r="L520" s="59" t="s">
        <v>2777</v>
      </c>
      <c r="M520" s="59" t="s">
        <v>2777</v>
      </c>
      <c r="N520" s="59" t="s">
        <v>2777</v>
      </c>
      <c r="O520" s="59" t="s">
        <v>2777</v>
      </c>
      <c r="P520" s="59" t="s">
        <v>2777</v>
      </c>
      <c r="Q520" s="59" t="s">
        <v>2777</v>
      </c>
      <c r="R520" s="59" t="s">
        <v>2777</v>
      </c>
      <c r="S520" s="59" t="s">
        <v>2777</v>
      </c>
      <c r="T520" s="59" t="s">
        <v>2777</v>
      </c>
      <c r="U520" s="59" t="s">
        <v>2777</v>
      </c>
    </row>
    <row r="521" spans="1:21" x14ac:dyDescent="0.25">
      <c r="A521" s="58">
        <v>4304004</v>
      </c>
      <c r="B521" s="58" t="str">
        <f t="shared" si="8"/>
        <v xml:space="preserve"> A (Alert)</v>
      </c>
      <c r="C521" s="58" t="s">
        <v>45</v>
      </c>
      <c r="D521" s="58" t="s">
        <v>345</v>
      </c>
      <c r="E521" s="58" t="s">
        <v>2775</v>
      </c>
      <c r="F521" s="58" t="s">
        <v>2095</v>
      </c>
      <c r="G521" s="58" t="s">
        <v>2776</v>
      </c>
      <c r="H521" s="59" t="s">
        <v>2777</v>
      </c>
      <c r="I521" s="59" t="s">
        <v>2777</v>
      </c>
      <c r="J521" s="59" t="s">
        <v>2777</v>
      </c>
      <c r="K521" s="59" t="s">
        <v>2777</v>
      </c>
      <c r="L521" s="59" t="s">
        <v>2777</v>
      </c>
      <c r="M521" s="59" t="s">
        <v>2777</v>
      </c>
      <c r="N521" s="59" t="s">
        <v>2777</v>
      </c>
      <c r="O521" s="59" t="s">
        <v>2777</v>
      </c>
      <c r="P521" s="59" t="s">
        <v>2142</v>
      </c>
      <c r="Q521" s="59" t="s">
        <v>2142</v>
      </c>
      <c r="R521" s="59" t="s">
        <v>2777</v>
      </c>
      <c r="S521" s="59" t="s">
        <v>2777</v>
      </c>
      <c r="T521" s="59" t="s">
        <v>2142</v>
      </c>
      <c r="U521" s="59" t="s">
        <v>2142</v>
      </c>
    </row>
    <row r="522" spans="1:21" x14ac:dyDescent="0.25">
      <c r="A522" s="58">
        <v>4304005</v>
      </c>
      <c r="B522" s="58" t="str">
        <f t="shared" si="8"/>
        <v xml:space="preserve"> MS (Met Standards)</v>
      </c>
      <c r="C522" s="58" t="s">
        <v>45</v>
      </c>
      <c r="D522" s="58" t="s">
        <v>2221</v>
      </c>
      <c r="E522" s="58" t="s">
        <v>2780</v>
      </c>
      <c r="F522" s="58" t="s">
        <v>2183</v>
      </c>
      <c r="G522" s="58" t="s">
        <v>2781</v>
      </c>
      <c r="H522" s="59" t="s">
        <v>2777</v>
      </c>
      <c r="I522" s="59" t="s">
        <v>2777</v>
      </c>
      <c r="J522" s="59" t="s">
        <v>2777</v>
      </c>
      <c r="K522" s="59" t="s">
        <v>2777</v>
      </c>
      <c r="L522" s="59" t="s">
        <v>2777</v>
      </c>
      <c r="M522" s="59" t="s">
        <v>2777</v>
      </c>
      <c r="N522" s="59" t="s">
        <v>2777</v>
      </c>
      <c r="O522" s="59" t="s">
        <v>2777</v>
      </c>
      <c r="P522" s="59" t="s">
        <v>2777</v>
      </c>
      <c r="Q522" s="59" t="s">
        <v>2777</v>
      </c>
      <c r="R522" s="59" t="s">
        <v>2777</v>
      </c>
      <c r="S522" s="59" t="s">
        <v>2777</v>
      </c>
      <c r="T522" s="59" t="s">
        <v>2777</v>
      </c>
      <c r="U522" s="59" t="s">
        <v>2777</v>
      </c>
    </row>
    <row r="523" spans="1:21" x14ac:dyDescent="0.25">
      <c r="A523" s="58">
        <v>4304006</v>
      </c>
      <c r="B523" s="58" t="str">
        <f t="shared" si="8"/>
        <v xml:space="preserve"> MS (Met Standards)</v>
      </c>
      <c r="C523" s="58" t="s">
        <v>45</v>
      </c>
      <c r="D523" s="58" t="s">
        <v>346</v>
      </c>
      <c r="E523" s="58" t="s">
        <v>2780</v>
      </c>
      <c r="F523" s="58" t="s">
        <v>2183</v>
      </c>
      <c r="G523" s="58" t="s">
        <v>2781</v>
      </c>
      <c r="H523" s="59" t="s">
        <v>2777</v>
      </c>
      <c r="I523" s="59" t="s">
        <v>2777</v>
      </c>
      <c r="J523" s="59" t="s">
        <v>2777</v>
      </c>
      <c r="K523" s="59" t="s">
        <v>2777</v>
      </c>
      <c r="L523" s="59" t="s">
        <v>2777</v>
      </c>
      <c r="M523" s="59" t="s">
        <v>2777</v>
      </c>
      <c r="N523" s="59" t="s">
        <v>2777</v>
      </c>
      <c r="O523" s="59" t="s">
        <v>2777</v>
      </c>
      <c r="P523" s="59" t="s">
        <v>2777</v>
      </c>
      <c r="Q523" s="59" t="s">
        <v>2777</v>
      </c>
      <c r="R523" s="59" t="s">
        <v>2777</v>
      </c>
      <c r="S523" s="59" t="s">
        <v>2777</v>
      </c>
      <c r="T523" s="59" t="s">
        <v>2777</v>
      </c>
      <c r="U523" s="59" t="s">
        <v>2777</v>
      </c>
    </row>
    <row r="524" spans="1:21" x14ac:dyDescent="0.25">
      <c r="A524" s="58">
        <v>4304007</v>
      </c>
      <c r="B524" s="58" t="str">
        <f t="shared" si="8"/>
        <v xml:space="preserve"> MS (Met Standards)</v>
      </c>
      <c r="C524" s="58" t="s">
        <v>45</v>
      </c>
      <c r="D524" s="58" t="s">
        <v>347</v>
      </c>
      <c r="E524" s="58" t="s">
        <v>2780</v>
      </c>
      <c r="F524" s="58" t="s">
        <v>2183</v>
      </c>
      <c r="G524" s="58" t="s">
        <v>2781</v>
      </c>
      <c r="H524" s="59" t="s">
        <v>2777</v>
      </c>
      <c r="I524" s="59" t="s">
        <v>2777</v>
      </c>
      <c r="J524" s="59" t="s">
        <v>2777</v>
      </c>
      <c r="K524" s="59" t="s">
        <v>2777</v>
      </c>
      <c r="L524" s="59" t="s">
        <v>2777</v>
      </c>
      <c r="M524" s="59" t="s">
        <v>2777</v>
      </c>
      <c r="N524" s="59" t="s">
        <v>2777</v>
      </c>
      <c r="O524" s="59" t="s">
        <v>2777</v>
      </c>
      <c r="P524" s="59" t="s">
        <v>2777</v>
      </c>
      <c r="Q524" s="59" t="s">
        <v>2777</v>
      </c>
      <c r="R524" s="59" t="s">
        <v>2777</v>
      </c>
      <c r="S524" s="59" t="s">
        <v>2777</v>
      </c>
      <c r="T524" s="59" t="s">
        <v>2777</v>
      </c>
      <c r="U524" s="59" t="s">
        <v>2777</v>
      </c>
    </row>
    <row r="525" spans="1:21" x14ac:dyDescent="0.25">
      <c r="A525" s="58">
        <v>4304008</v>
      </c>
      <c r="B525" s="58" t="str">
        <f t="shared" si="8"/>
        <v xml:space="preserve"> MS (Met Standards)</v>
      </c>
      <c r="C525" s="58" t="s">
        <v>45</v>
      </c>
      <c r="D525" s="58" t="s">
        <v>348</v>
      </c>
      <c r="E525" s="58" t="s">
        <v>2780</v>
      </c>
      <c r="F525" s="58" t="s">
        <v>2183</v>
      </c>
      <c r="G525" s="58" t="s">
        <v>2781</v>
      </c>
      <c r="H525" s="59" t="s">
        <v>2777</v>
      </c>
      <c r="I525" s="59" t="s">
        <v>2777</v>
      </c>
      <c r="J525" s="59" t="s">
        <v>2777</v>
      </c>
      <c r="K525" s="59" t="s">
        <v>2777</v>
      </c>
      <c r="L525" s="59" t="s">
        <v>2777</v>
      </c>
      <c r="M525" s="59" t="s">
        <v>2777</v>
      </c>
      <c r="N525" s="59" t="s">
        <v>2777</v>
      </c>
      <c r="O525" s="59" t="s">
        <v>2777</v>
      </c>
      <c r="P525" s="59" t="s">
        <v>2777</v>
      </c>
      <c r="Q525" s="59" t="s">
        <v>2777</v>
      </c>
      <c r="R525" s="59" t="s">
        <v>2777</v>
      </c>
      <c r="S525" s="59" t="s">
        <v>2777</v>
      </c>
      <c r="T525" s="59" t="s">
        <v>2777</v>
      </c>
      <c r="U525" s="59" t="s">
        <v>2777</v>
      </c>
    </row>
    <row r="526" spans="1:21" x14ac:dyDescent="0.25">
      <c r="A526" s="58">
        <v>4304009</v>
      </c>
      <c r="B526" s="58" t="str">
        <f t="shared" si="8"/>
        <v xml:space="preserve"> MS (Met Standards)</v>
      </c>
      <c r="C526" s="58" t="s">
        <v>45</v>
      </c>
      <c r="D526" s="58" t="s">
        <v>349</v>
      </c>
      <c r="E526" s="58" t="s">
        <v>2780</v>
      </c>
      <c r="F526" s="58" t="s">
        <v>2183</v>
      </c>
      <c r="G526" s="58" t="s">
        <v>2781</v>
      </c>
      <c r="H526" s="59" t="s">
        <v>2777</v>
      </c>
      <c r="I526" s="59" t="s">
        <v>2777</v>
      </c>
      <c r="J526" s="59" t="s">
        <v>2777</v>
      </c>
      <c r="K526" s="59" t="s">
        <v>2777</v>
      </c>
      <c r="L526" s="59" t="s">
        <v>2777</v>
      </c>
      <c r="M526" s="59" t="s">
        <v>2777</v>
      </c>
      <c r="N526" s="59" t="s">
        <v>2777</v>
      </c>
      <c r="O526" s="59" t="s">
        <v>2777</v>
      </c>
      <c r="P526" s="59" t="s">
        <v>2777</v>
      </c>
      <c r="Q526" s="59" t="s">
        <v>2777</v>
      </c>
      <c r="R526" s="59" t="s">
        <v>2777</v>
      </c>
      <c r="S526" s="59" t="s">
        <v>2777</v>
      </c>
      <c r="T526" s="59" t="s">
        <v>2777</v>
      </c>
      <c r="U526" s="59" t="s">
        <v>2777</v>
      </c>
    </row>
    <row r="527" spans="1:21" x14ac:dyDescent="0.25">
      <c r="A527" s="58">
        <v>4304010</v>
      </c>
      <c r="B527" s="58" t="str">
        <f t="shared" si="8"/>
        <v xml:space="preserve"> MS (Met Standards)</v>
      </c>
      <c r="C527" s="58" t="s">
        <v>45</v>
      </c>
      <c r="D527" s="58" t="s">
        <v>350</v>
      </c>
      <c r="E527" s="58" t="s">
        <v>2780</v>
      </c>
      <c r="F527" s="58" t="s">
        <v>2183</v>
      </c>
      <c r="G527" s="58" t="s">
        <v>2781</v>
      </c>
      <c r="H527" s="59" t="s">
        <v>2777</v>
      </c>
      <c r="I527" s="59" t="s">
        <v>2777</v>
      </c>
      <c r="J527" s="59" t="s">
        <v>2777</v>
      </c>
      <c r="K527" s="59" t="s">
        <v>2777</v>
      </c>
      <c r="L527" s="59" t="s">
        <v>2777</v>
      </c>
      <c r="M527" s="59" t="s">
        <v>2777</v>
      </c>
      <c r="N527" s="59" t="s">
        <v>2777</v>
      </c>
      <c r="O527" s="59" t="s">
        <v>2777</v>
      </c>
      <c r="P527" s="59" t="s">
        <v>2777</v>
      </c>
      <c r="Q527" s="59" t="s">
        <v>2777</v>
      </c>
      <c r="R527" s="59" t="s">
        <v>2777</v>
      </c>
      <c r="S527" s="59" t="s">
        <v>2777</v>
      </c>
      <c r="T527" s="59" t="s">
        <v>2777</v>
      </c>
      <c r="U527" s="59" t="s">
        <v>2777</v>
      </c>
    </row>
    <row r="528" spans="1:21" x14ac:dyDescent="0.25">
      <c r="A528" s="58">
        <v>4304011</v>
      </c>
      <c r="B528" s="58" t="str">
        <f t="shared" si="8"/>
        <v xml:space="preserve"> A (Alert)</v>
      </c>
      <c r="C528" s="58" t="s">
        <v>45</v>
      </c>
      <c r="D528" s="58" t="s">
        <v>351</v>
      </c>
      <c r="E528" s="58" t="s">
        <v>2775</v>
      </c>
      <c r="F528" s="58" t="s">
        <v>2095</v>
      </c>
      <c r="G528" s="58" t="s">
        <v>2776</v>
      </c>
      <c r="H528" s="59" t="s">
        <v>2777</v>
      </c>
      <c r="I528" s="59" t="s">
        <v>2777</v>
      </c>
      <c r="J528" s="59" t="s">
        <v>2777</v>
      </c>
      <c r="K528" s="59" t="s">
        <v>2777</v>
      </c>
      <c r="L528" s="59" t="s">
        <v>2777</v>
      </c>
      <c r="M528" s="59" t="s">
        <v>2777</v>
      </c>
      <c r="N528" s="59" t="s">
        <v>2777</v>
      </c>
      <c r="O528" s="59" t="s">
        <v>2777</v>
      </c>
      <c r="P528" s="59" t="s">
        <v>2777</v>
      </c>
      <c r="Q528" s="59" t="s">
        <v>2142</v>
      </c>
      <c r="R528" s="59" t="s">
        <v>2777</v>
      </c>
      <c r="S528" s="59" t="s">
        <v>2777</v>
      </c>
      <c r="T528" s="59" t="s">
        <v>2777</v>
      </c>
      <c r="U528" s="59" t="s">
        <v>2142</v>
      </c>
    </row>
    <row r="529" spans="1:21" x14ac:dyDescent="0.25">
      <c r="A529" s="58">
        <v>4304012</v>
      </c>
      <c r="B529" s="58" t="str">
        <f t="shared" si="8"/>
        <v>SI_M (School Improvement - Met Standards)</v>
      </c>
      <c r="C529" s="58" t="s">
        <v>45</v>
      </c>
      <c r="D529" s="58" t="s">
        <v>352</v>
      </c>
      <c r="E529" s="58" t="s">
        <v>2782</v>
      </c>
      <c r="F529" s="58" t="s">
        <v>2436</v>
      </c>
      <c r="G529" s="58" t="s">
        <v>2799</v>
      </c>
      <c r="H529" s="59" t="s">
        <v>2777</v>
      </c>
      <c r="I529" s="59" t="s">
        <v>2777</v>
      </c>
      <c r="J529" s="59" t="s">
        <v>2777</v>
      </c>
      <c r="K529" s="59" t="s">
        <v>2777</v>
      </c>
      <c r="L529" s="59" t="s">
        <v>2777</v>
      </c>
      <c r="M529" s="59" t="s">
        <v>2777</v>
      </c>
      <c r="N529" s="59" t="s">
        <v>2777</v>
      </c>
      <c r="O529" s="59" t="s">
        <v>2777</v>
      </c>
      <c r="P529" s="59" t="s">
        <v>2142</v>
      </c>
      <c r="Q529" s="59" t="s">
        <v>2777</v>
      </c>
      <c r="R529" s="59" t="s">
        <v>2777</v>
      </c>
      <c r="S529" s="59" t="s">
        <v>2777</v>
      </c>
      <c r="T529" s="59" t="s">
        <v>2142</v>
      </c>
      <c r="U529" s="59" t="s">
        <v>2777</v>
      </c>
    </row>
    <row r="530" spans="1:21" x14ac:dyDescent="0.25">
      <c r="A530" s="58">
        <v>4304013</v>
      </c>
      <c r="B530" s="58" t="str">
        <f t="shared" si="8"/>
        <v xml:space="preserve"> MS (Met Standards)</v>
      </c>
      <c r="C530" s="58" t="s">
        <v>45</v>
      </c>
      <c r="D530" s="58" t="s">
        <v>353</v>
      </c>
      <c r="E530" s="58" t="s">
        <v>2780</v>
      </c>
      <c r="F530" s="58" t="s">
        <v>2183</v>
      </c>
      <c r="G530" s="58" t="s">
        <v>2781</v>
      </c>
      <c r="H530" s="59" t="s">
        <v>2777</v>
      </c>
      <c r="I530" s="59" t="s">
        <v>2777</v>
      </c>
      <c r="J530" s="59" t="s">
        <v>2777</v>
      </c>
      <c r="K530" s="59" t="s">
        <v>2777</v>
      </c>
      <c r="L530" s="59" t="s">
        <v>2777</v>
      </c>
      <c r="M530" s="59" t="s">
        <v>2777</v>
      </c>
      <c r="N530" s="59" t="s">
        <v>2777</v>
      </c>
      <c r="O530" s="59" t="s">
        <v>2777</v>
      </c>
      <c r="P530" s="59" t="s">
        <v>2777</v>
      </c>
      <c r="Q530" s="59" t="s">
        <v>2777</v>
      </c>
      <c r="R530" s="59" t="s">
        <v>2777</v>
      </c>
      <c r="S530" s="59" t="s">
        <v>2777</v>
      </c>
      <c r="T530" s="59" t="s">
        <v>2777</v>
      </c>
      <c r="U530" s="59" t="s">
        <v>2777</v>
      </c>
    </row>
    <row r="531" spans="1:21" x14ac:dyDescent="0.25">
      <c r="A531" s="58">
        <v>4304014</v>
      </c>
      <c r="B531" s="58" t="str">
        <f t="shared" si="8"/>
        <v xml:space="preserve"> MS (Met Standards)</v>
      </c>
      <c r="C531" s="58" t="s">
        <v>45</v>
      </c>
      <c r="D531" s="58" t="s">
        <v>354</v>
      </c>
      <c r="E531" s="58" t="s">
        <v>2780</v>
      </c>
      <c r="F531" s="58" t="s">
        <v>2183</v>
      </c>
      <c r="G531" s="58" t="s">
        <v>2781</v>
      </c>
      <c r="H531" s="59" t="s">
        <v>2777</v>
      </c>
      <c r="I531" s="59" t="s">
        <v>2777</v>
      </c>
      <c r="J531" s="59" t="s">
        <v>2777</v>
      </c>
      <c r="K531" s="59" t="s">
        <v>2777</v>
      </c>
      <c r="L531" s="59" t="s">
        <v>2777</v>
      </c>
      <c r="M531" s="59" t="s">
        <v>2777</v>
      </c>
      <c r="N531" s="59" t="s">
        <v>2777</v>
      </c>
      <c r="O531" s="59" t="s">
        <v>2777</v>
      </c>
      <c r="P531" s="59" t="s">
        <v>2777</v>
      </c>
      <c r="Q531" s="59" t="s">
        <v>2777</v>
      </c>
      <c r="R531" s="59" t="s">
        <v>2777</v>
      </c>
      <c r="S531" s="59" t="s">
        <v>2777</v>
      </c>
      <c r="T531" s="59" t="s">
        <v>2777</v>
      </c>
      <c r="U531" s="59" t="s">
        <v>2777</v>
      </c>
    </row>
    <row r="532" spans="1:21" x14ac:dyDescent="0.25">
      <c r="A532" s="58">
        <v>4304015</v>
      </c>
      <c r="B532" s="58" t="str">
        <f t="shared" si="8"/>
        <v xml:space="preserve"> MS (Met Standards)</v>
      </c>
      <c r="C532" s="58" t="s">
        <v>45</v>
      </c>
      <c r="D532" s="58" t="s">
        <v>2222</v>
      </c>
      <c r="E532" s="58" t="s">
        <v>2780</v>
      </c>
      <c r="F532" s="58" t="s">
        <v>2183</v>
      </c>
      <c r="G532" s="58" t="s">
        <v>2781</v>
      </c>
      <c r="H532" s="59" t="s">
        <v>2777</v>
      </c>
      <c r="I532" s="59" t="s">
        <v>2777</v>
      </c>
      <c r="J532" s="59" t="s">
        <v>2777</v>
      </c>
      <c r="K532" s="59" t="s">
        <v>2777</v>
      </c>
      <c r="L532" s="59" t="s">
        <v>2777</v>
      </c>
      <c r="M532" s="59" t="s">
        <v>2777</v>
      </c>
      <c r="N532" s="59" t="s">
        <v>2777</v>
      </c>
      <c r="O532" s="59" t="s">
        <v>2777</v>
      </c>
      <c r="P532" s="59" t="s">
        <v>2777</v>
      </c>
      <c r="Q532" s="59" t="s">
        <v>2777</v>
      </c>
      <c r="R532" s="59" t="s">
        <v>2777</v>
      </c>
      <c r="S532" s="59" t="s">
        <v>2777</v>
      </c>
      <c r="T532" s="59" t="s">
        <v>2777</v>
      </c>
      <c r="U532" s="59" t="s">
        <v>2777</v>
      </c>
    </row>
    <row r="533" spans="1:21" x14ac:dyDescent="0.25">
      <c r="A533" s="58">
        <v>4304016</v>
      </c>
      <c r="B533" s="58" t="str">
        <f t="shared" si="8"/>
        <v xml:space="preserve"> A (Alert)</v>
      </c>
      <c r="C533" s="58" t="s">
        <v>45</v>
      </c>
      <c r="D533" s="58" t="s">
        <v>2141</v>
      </c>
      <c r="E533" s="58" t="s">
        <v>2775</v>
      </c>
      <c r="F533" s="58" t="s">
        <v>2095</v>
      </c>
      <c r="G533" s="58" t="s">
        <v>2776</v>
      </c>
      <c r="H533" s="59" t="s">
        <v>2142</v>
      </c>
      <c r="I533" s="59" t="s">
        <v>2142</v>
      </c>
      <c r="J533" s="59" t="s">
        <v>2777</v>
      </c>
      <c r="K533" s="59" t="s">
        <v>2777</v>
      </c>
      <c r="L533" s="59" t="s">
        <v>2777</v>
      </c>
      <c r="M533" s="59" t="s">
        <v>2777</v>
      </c>
      <c r="N533" s="59" t="s">
        <v>2777</v>
      </c>
      <c r="O533" s="59" t="s">
        <v>2777</v>
      </c>
      <c r="P533" s="59" t="s">
        <v>2777</v>
      </c>
      <c r="Q533" s="59" t="s">
        <v>2777</v>
      </c>
      <c r="R533" s="59" t="s">
        <v>2777</v>
      </c>
      <c r="S533" s="59" t="s">
        <v>2777</v>
      </c>
      <c r="T533" s="59" t="s">
        <v>2777</v>
      </c>
      <c r="U533" s="59" t="s">
        <v>2777</v>
      </c>
    </row>
    <row r="534" spans="1:21" x14ac:dyDescent="0.25">
      <c r="A534" s="58">
        <v>4304703</v>
      </c>
      <c r="B534" s="58" t="str">
        <f t="shared" si="8"/>
        <v>SI_1 (School Improvement Year 1)</v>
      </c>
      <c r="C534" s="58" t="s">
        <v>45</v>
      </c>
      <c r="D534" s="58" t="s">
        <v>2281</v>
      </c>
      <c r="E534" s="58" t="s">
        <v>2793</v>
      </c>
      <c r="F534" s="58" t="s">
        <v>2260</v>
      </c>
      <c r="G534" s="58" t="s">
        <v>2795</v>
      </c>
      <c r="H534" s="59" t="s">
        <v>2142</v>
      </c>
      <c r="I534" s="59" t="s">
        <v>2142</v>
      </c>
      <c r="J534" s="59" t="s">
        <v>2777</v>
      </c>
      <c r="K534" s="59" t="s">
        <v>2777</v>
      </c>
      <c r="L534" s="59" t="s">
        <v>2777</v>
      </c>
      <c r="M534" s="59" t="s">
        <v>2777</v>
      </c>
      <c r="N534" s="59" t="s">
        <v>2142</v>
      </c>
      <c r="O534" s="59" t="s">
        <v>2142</v>
      </c>
      <c r="P534" s="59" t="s">
        <v>2777</v>
      </c>
      <c r="Q534" s="59" t="s">
        <v>2777</v>
      </c>
      <c r="R534" s="59" t="s">
        <v>2777</v>
      </c>
      <c r="S534" s="59" t="s">
        <v>2777</v>
      </c>
      <c r="T534" s="59" t="s">
        <v>2777</v>
      </c>
      <c r="U534" s="59" t="s">
        <v>2777</v>
      </c>
    </row>
    <row r="535" spans="1:21" x14ac:dyDescent="0.25">
      <c r="A535" s="58">
        <v>4401001</v>
      </c>
      <c r="B535" s="58" t="str">
        <f t="shared" si="8"/>
        <v xml:space="preserve"> A (Alert)</v>
      </c>
      <c r="C535" s="58" t="s">
        <v>132</v>
      </c>
      <c r="D535" s="58" t="s">
        <v>569</v>
      </c>
      <c r="E535" s="58" t="s">
        <v>2775</v>
      </c>
      <c r="F535" s="58" t="s">
        <v>2095</v>
      </c>
      <c r="G535" s="58" t="s">
        <v>2776</v>
      </c>
      <c r="H535" s="59" t="s">
        <v>2142</v>
      </c>
      <c r="I535" s="59" t="s">
        <v>2777</v>
      </c>
      <c r="J535" s="59" t="s">
        <v>2777</v>
      </c>
      <c r="K535" s="59" t="s">
        <v>2777</v>
      </c>
      <c r="L535" s="59" t="s">
        <v>2777</v>
      </c>
      <c r="M535" s="59" t="s">
        <v>2142</v>
      </c>
      <c r="N535" s="59" t="s">
        <v>2142</v>
      </c>
      <c r="O535" s="59" t="s">
        <v>2777</v>
      </c>
      <c r="P535" s="59" t="s">
        <v>2142</v>
      </c>
      <c r="Q535" s="59" t="s">
        <v>2142</v>
      </c>
      <c r="R535" s="59" t="s">
        <v>2777</v>
      </c>
      <c r="S535" s="59" t="s">
        <v>2777</v>
      </c>
      <c r="T535" s="59" t="s">
        <v>2777</v>
      </c>
      <c r="U535" s="59" t="s">
        <v>2777</v>
      </c>
    </row>
    <row r="536" spans="1:21" x14ac:dyDescent="0.25">
      <c r="A536" s="58">
        <v>4401002</v>
      </c>
      <c r="B536" s="58" t="str">
        <f t="shared" si="8"/>
        <v xml:space="preserve"> MS (Met Standards)</v>
      </c>
      <c r="C536" s="58" t="s">
        <v>132</v>
      </c>
      <c r="D536" s="58" t="s">
        <v>570</v>
      </c>
      <c r="E536" s="58" t="s">
        <v>2780</v>
      </c>
      <c r="F536" s="58" t="s">
        <v>2183</v>
      </c>
      <c r="G536" s="58" t="s">
        <v>2781</v>
      </c>
      <c r="H536" s="59" t="s">
        <v>2777</v>
      </c>
      <c r="I536" s="59" t="s">
        <v>2777</v>
      </c>
      <c r="J536" s="59" t="s">
        <v>2777</v>
      </c>
      <c r="K536" s="59" t="s">
        <v>2777</v>
      </c>
      <c r="L536" s="59" t="s">
        <v>2777</v>
      </c>
      <c r="M536" s="59" t="s">
        <v>2777</v>
      </c>
      <c r="N536" s="59" t="s">
        <v>2777</v>
      </c>
      <c r="O536" s="59" t="s">
        <v>2777</v>
      </c>
      <c r="P536" s="59" t="s">
        <v>2777</v>
      </c>
      <c r="Q536" s="59" t="s">
        <v>2777</v>
      </c>
      <c r="R536" s="59" t="s">
        <v>2777</v>
      </c>
      <c r="S536" s="59" t="s">
        <v>2777</v>
      </c>
      <c r="T536" s="59" t="s">
        <v>2777</v>
      </c>
      <c r="U536" s="59" t="s">
        <v>2777</v>
      </c>
    </row>
    <row r="537" spans="1:21" x14ac:dyDescent="0.25">
      <c r="A537" s="58">
        <v>4401003</v>
      </c>
      <c r="B537" s="58" t="str">
        <f t="shared" si="8"/>
        <v xml:space="preserve"> A (Alert)</v>
      </c>
      <c r="C537" s="58" t="s">
        <v>132</v>
      </c>
      <c r="D537" s="58" t="s">
        <v>2143</v>
      </c>
      <c r="E537" s="58" t="s">
        <v>2775</v>
      </c>
      <c r="F537" s="58" t="s">
        <v>2095</v>
      </c>
      <c r="G537" s="58" t="s">
        <v>2776</v>
      </c>
      <c r="H537" s="59" t="s">
        <v>2142</v>
      </c>
      <c r="I537" s="59" t="s">
        <v>2777</v>
      </c>
      <c r="J537" s="59" t="s">
        <v>2777</v>
      </c>
      <c r="K537" s="59" t="s">
        <v>2777</v>
      </c>
      <c r="L537" s="59" t="s">
        <v>2777</v>
      </c>
      <c r="M537" s="59" t="s">
        <v>2777</v>
      </c>
      <c r="N537" s="59" t="s">
        <v>2142</v>
      </c>
      <c r="O537" s="59" t="s">
        <v>2777</v>
      </c>
      <c r="P537" s="59" t="s">
        <v>2142</v>
      </c>
      <c r="Q537" s="59" t="s">
        <v>2777</v>
      </c>
      <c r="R537" s="59" t="s">
        <v>2777</v>
      </c>
      <c r="S537" s="59" t="s">
        <v>2777</v>
      </c>
      <c r="T537" s="59" t="s">
        <v>2777</v>
      </c>
      <c r="U537" s="59" t="s">
        <v>2777</v>
      </c>
    </row>
    <row r="538" spans="1:21" x14ac:dyDescent="0.25">
      <c r="A538" s="58">
        <v>4401004</v>
      </c>
      <c r="B538" s="58" t="str">
        <f t="shared" si="8"/>
        <v xml:space="preserve"> A (Alert)</v>
      </c>
      <c r="C538" s="58" t="s">
        <v>132</v>
      </c>
      <c r="D538" s="58" t="s">
        <v>571</v>
      </c>
      <c r="E538" s="58" t="s">
        <v>2775</v>
      </c>
      <c r="F538" s="58" t="s">
        <v>2095</v>
      </c>
      <c r="G538" s="58" t="s">
        <v>2776</v>
      </c>
      <c r="H538" s="59" t="s">
        <v>2142</v>
      </c>
      <c r="I538" s="59" t="s">
        <v>2777</v>
      </c>
      <c r="J538" s="59" t="s">
        <v>2777</v>
      </c>
      <c r="K538" s="59" t="s">
        <v>2777</v>
      </c>
      <c r="L538" s="59" t="s">
        <v>2777</v>
      </c>
      <c r="M538" s="59" t="s">
        <v>2142</v>
      </c>
      <c r="N538" s="59" t="s">
        <v>2142</v>
      </c>
      <c r="O538" s="59" t="s">
        <v>2777</v>
      </c>
      <c r="P538" s="59" t="s">
        <v>2142</v>
      </c>
      <c r="Q538" s="59" t="s">
        <v>2142</v>
      </c>
      <c r="R538" s="59" t="s">
        <v>2777</v>
      </c>
      <c r="S538" s="59" t="s">
        <v>2777</v>
      </c>
      <c r="T538" s="59" t="s">
        <v>2777</v>
      </c>
      <c r="U538" s="59" t="s">
        <v>2777</v>
      </c>
    </row>
    <row r="539" spans="1:21" x14ac:dyDescent="0.25">
      <c r="A539" s="58">
        <v>4401011</v>
      </c>
      <c r="B539" s="58" t="str">
        <f t="shared" si="8"/>
        <v xml:space="preserve"> MS (Met Standards)</v>
      </c>
      <c r="C539" s="58" t="s">
        <v>132</v>
      </c>
      <c r="D539" s="58" t="s">
        <v>572</v>
      </c>
      <c r="E539" s="58" t="s">
        <v>2780</v>
      </c>
      <c r="F539" s="58" t="s">
        <v>2183</v>
      </c>
      <c r="G539" s="58" t="s">
        <v>2781</v>
      </c>
      <c r="H539" s="59" t="s">
        <v>2777</v>
      </c>
      <c r="I539" s="59" t="s">
        <v>2777</v>
      </c>
      <c r="J539" s="59" t="s">
        <v>2777</v>
      </c>
      <c r="K539" s="59" t="s">
        <v>2777</v>
      </c>
      <c r="L539" s="59" t="s">
        <v>2777</v>
      </c>
      <c r="M539" s="59" t="s">
        <v>2777</v>
      </c>
      <c r="N539" s="59" t="s">
        <v>2777</v>
      </c>
      <c r="O539" s="59" t="s">
        <v>2777</v>
      </c>
      <c r="P539" s="59" t="s">
        <v>2777</v>
      </c>
      <c r="Q539" s="59" t="s">
        <v>2777</v>
      </c>
      <c r="R539" s="59" t="s">
        <v>2777</v>
      </c>
      <c r="S539" s="59" t="s">
        <v>2777</v>
      </c>
      <c r="T539" s="59" t="s">
        <v>2777</v>
      </c>
      <c r="U539" s="59" t="s">
        <v>2777</v>
      </c>
    </row>
    <row r="540" spans="1:21" x14ac:dyDescent="0.25">
      <c r="A540" s="58">
        <v>4401012</v>
      </c>
      <c r="B540" s="58" t="str">
        <f t="shared" si="8"/>
        <v>SI_M (School Improvement - Met Standards)</v>
      </c>
      <c r="C540" s="58" t="s">
        <v>132</v>
      </c>
      <c r="D540" s="58" t="s">
        <v>2460</v>
      </c>
      <c r="E540" s="58" t="s">
        <v>2782</v>
      </c>
      <c r="F540" s="58" t="s">
        <v>2436</v>
      </c>
      <c r="G540" s="58" t="s">
        <v>2800</v>
      </c>
      <c r="H540" s="59" t="s">
        <v>2777</v>
      </c>
      <c r="I540" s="59" t="s">
        <v>2777</v>
      </c>
      <c r="J540" s="59" t="s">
        <v>2777</v>
      </c>
      <c r="K540" s="59" t="s">
        <v>2777</v>
      </c>
      <c r="L540" s="59" t="s">
        <v>2777</v>
      </c>
      <c r="M540" s="59" t="s">
        <v>2777</v>
      </c>
      <c r="N540" s="59" t="s">
        <v>2777</v>
      </c>
      <c r="O540" s="59" t="s">
        <v>2777</v>
      </c>
      <c r="P540" s="59" t="s">
        <v>2777</v>
      </c>
      <c r="Q540" s="59" t="s">
        <v>2777</v>
      </c>
      <c r="R540" s="59" t="s">
        <v>2777</v>
      </c>
      <c r="S540" s="59" t="s">
        <v>2777</v>
      </c>
      <c r="T540" s="59" t="s">
        <v>2777</v>
      </c>
      <c r="U540" s="59" t="s">
        <v>2777</v>
      </c>
    </row>
    <row r="541" spans="1:21" x14ac:dyDescent="0.25">
      <c r="A541" s="58">
        <v>4501001</v>
      </c>
      <c r="B541" s="58" t="str">
        <f t="shared" si="8"/>
        <v xml:space="preserve"> MS (Met Standards)</v>
      </c>
      <c r="C541" s="58" t="s">
        <v>95</v>
      </c>
      <c r="D541" s="58" t="s">
        <v>465</v>
      </c>
      <c r="E541" s="58" t="s">
        <v>2780</v>
      </c>
      <c r="F541" s="58" t="s">
        <v>2183</v>
      </c>
      <c r="G541" s="58" t="s">
        <v>2781</v>
      </c>
      <c r="H541" s="59" t="s">
        <v>2777</v>
      </c>
      <c r="I541" s="59" t="s">
        <v>2777</v>
      </c>
      <c r="J541" s="59" t="s">
        <v>2777</v>
      </c>
      <c r="K541" s="59" t="s">
        <v>2777</v>
      </c>
      <c r="L541" s="59" t="s">
        <v>2777</v>
      </c>
      <c r="M541" s="59" t="s">
        <v>2777</v>
      </c>
      <c r="N541" s="59" t="s">
        <v>2777</v>
      </c>
      <c r="O541" s="59" t="s">
        <v>2777</v>
      </c>
      <c r="P541" s="59" t="s">
        <v>2777</v>
      </c>
      <c r="Q541" s="59" t="s">
        <v>2777</v>
      </c>
      <c r="R541" s="59" t="s">
        <v>2777</v>
      </c>
      <c r="S541" s="59" t="s">
        <v>2777</v>
      </c>
      <c r="T541" s="59" t="s">
        <v>2777</v>
      </c>
      <c r="U541" s="59" t="s">
        <v>2777</v>
      </c>
    </row>
    <row r="542" spans="1:21" x14ac:dyDescent="0.25">
      <c r="A542" s="58">
        <v>4501002</v>
      </c>
      <c r="B542" s="58" t="str">
        <f t="shared" si="8"/>
        <v xml:space="preserve"> A (Alert)</v>
      </c>
      <c r="C542" s="58" t="s">
        <v>95</v>
      </c>
      <c r="D542" s="58" t="s">
        <v>2144</v>
      </c>
      <c r="E542" s="58" t="s">
        <v>2775</v>
      </c>
      <c r="F542" s="58" t="s">
        <v>2095</v>
      </c>
      <c r="G542" s="58" t="s">
        <v>2776</v>
      </c>
      <c r="H542" s="59" t="s">
        <v>2777</v>
      </c>
      <c r="I542" s="59" t="s">
        <v>2142</v>
      </c>
      <c r="J542" s="59" t="s">
        <v>2777</v>
      </c>
      <c r="K542" s="59" t="s">
        <v>2777</v>
      </c>
      <c r="L542" s="59" t="s">
        <v>2777</v>
      </c>
      <c r="M542" s="59" t="s">
        <v>2777</v>
      </c>
      <c r="N542" s="59" t="s">
        <v>2777</v>
      </c>
      <c r="O542" s="59" t="s">
        <v>2142</v>
      </c>
      <c r="P542" s="59" t="s">
        <v>2777</v>
      </c>
      <c r="Q542" s="59" t="s">
        <v>2142</v>
      </c>
      <c r="R542" s="59" t="s">
        <v>2777</v>
      </c>
      <c r="S542" s="59" t="s">
        <v>2777</v>
      </c>
      <c r="T542" s="59" t="s">
        <v>2777</v>
      </c>
      <c r="U542" s="59" t="s">
        <v>2777</v>
      </c>
    </row>
    <row r="543" spans="1:21" x14ac:dyDescent="0.25">
      <c r="A543" s="58">
        <v>4501003</v>
      </c>
      <c r="B543" s="58" t="str">
        <f t="shared" si="8"/>
        <v xml:space="preserve"> A (Alert)</v>
      </c>
      <c r="C543" s="58" t="s">
        <v>95</v>
      </c>
      <c r="D543" s="58" t="s">
        <v>466</v>
      </c>
      <c r="E543" s="58" t="s">
        <v>2775</v>
      </c>
      <c r="F543" s="58" t="s">
        <v>2095</v>
      </c>
      <c r="G543" s="58" t="s">
        <v>2776</v>
      </c>
      <c r="H543" s="59" t="s">
        <v>2777</v>
      </c>
      <c r="I543" s="59" t="s">
        <v>2777</v>
      </c>
      <c r="J543" s="59" t="s">
        <v>2777</v>
      </c>
      <c r="K543" s="59" t="s">
        <v>2777</v>
      </c>
      <c r="L543" s="59" t="s">
        <v>2777</v>
      </c>
      <c r="M543" s="59" t="s">
        <v>2777</v>
      </c>
      <c r="N543" s="59" t="s">
        <v>2777</v>
      </c>
      <c r="O543" s="59" t="s">
        <v>2777</v>
      </c>
      <c r="P543" s="59" t="s">
        <v>2142</v>
      </c>
      <c r="Q543" s="59" t="s">
        <v>2777</v>
      </c>
      <c r="R543" s="59" t="s">
        <v>2777</v>
      </c>
      <c r="S543" s="59" t="s">
        <v>2777</v>
      </c>
      <c r="T543" s="59" t="s">
        <v>2777</v>
      </c>
      <c r="U543" s="59" t="s">
        <v>2777</v>
      </c>
    </row>
    <row r="544" spans="1:21" x14ac:dyDescent="0.25">
      <c r="A544" s="58">
        <v>4502005</v>
      </c>
      <c r="B544" s="58" t="str">
        <f t="shared" si="8"/>
        <v xml:space="preserve"> MS (Met Standards)</v>
      </c>
      <c r="C544" s="58" t="s">
        <v>255</v>
      </c>
      <c r="D544" s="58" t="s">
        <v>956</v>
      </c>
      <c r="E544" s="58" t="s">
        <v>2780</v>
      </c>
      <c r="F544" s="58" t="s">
        <v>2183</v>
      </c>
      <c r="G544" s="58" t="s">
        <v>2781</v>
      </c>
      <c r="H544" s="59" t="s">
        <v>2777</v>
      </c>
      <c r="I544" s="59" t="s">
        <v>2142</v>
      </c>
      <c r="J544" s="59" t="s">
        <v>2777</v>
      </c>
      <c r="K544" s="59" t="s">
        <v>2777</v>
      </c>
      <c r="L544" s="59" t="s">
        <v>2777</v>
      </c>
      <c r="M544" s="59" t="s">
        <v>2777</v>
      </c>
      <c r="N544" s="59" t="s">
        <v>2777</v>
      </c>
      <c r="O544" s="59" t="s">
        <v>2142</v>
      </c>
      <c r="P544" s="59" t="s">
        <v>2777</v>
      </c>
      <c r="Q544" s="59" t="s">
        <v>2142</v>
      </c>
      <c r="R544" s="59" t="s">
        <v>2777</v>
      </c>
      <c r="S544" s="59" t="s">
        <v>2777</v>
      </c>
      <c r="T544" s="59" t="s">
        <v>2777</v>
      </c>
      <c r="U544" s="59" t="s">
        <v>2777</v>
      </c>
    </row>
    <row r="545" spans="1:21" x14ac:dyDescent="0.25">
      <c r="A545" s="58">
        <v>4502006</v>
      </c>
      <c r="B545" s="58" t="str">
        <f t="shared" si="8"/>
        <v xml:space="preserve"> MS (Met Standards)</v>
      </c>
      <c r="C545" s="58" t="s">
        <v>255</v>
      </c>
      <c r="D545" s="58" t="s">
        <v>2223</v>
      </c>
      <c r="E545" s="58" t="s">
        <v>2780</v>
      </c>
      <c r="F545" s="58" t="s">
        <v>2183</v>
      </c>
      <c r="G545" s="58" t="s">
        <v>2781</v>
      </c>
      <c r="H545" s="59" t="s">
        <v>2777</v>
      </c>
      <c r="I545" s="59" t="s">
        <v>2777</v>
      </c>
      <c r="J545" s="59" t="s">
        <v>2777</v>
      </c>
      <c r="K545" s="59" t="s">
        <v>2777</v>
      </c>
      <c r="L545" s="59" t="s">
        <v>2777</v>
      </c>
      <c r="M545" s="59" t="s">
        <v>2777</v>
      </c>
      <c r="N545" s="59" t="s">
        <v>2777</v>
      </c>
      <c r="O545" s="59" t="s">
        <v>2777</v>
      </c>
      <c r="P545" s="59" t="s">
        <v>2777</v>
      </c>
      <c r="Q545" s="59" t="s">
        <v>2777</v>
      </c>
      <c r="R545" s="59" t="s">
        <v>2777</v>
      </c>
      <c r="S545" s="59" t="s">
        <v>2777</v>
      </c>
      <c r="T545" s="59" t="s">
        <v>2777</v>
      </c>
      <c r="U545" s="59" t="s">
        <v>2777</v>
      </c>
    </row>
    <row r="546" spans="1:21" x14ac:dyDescent="0.25">
      <c r="A546" s="58">
        <v>4602005</v>
      </c>
      <c r="B546" s="58" t="str">
        <f t="shared" si="8"/>
        <v xml:space="preserve"> MS (Met Standards)</v>
      </c>
      <c r="C546" s="58" t="s">
        <v>102</v>
      </c>
      <c r="D546" s="58" t="s">
        <v>500</v>
      </c>
      <c r="E546" s="58" t="s">
        <v>2780</v>
      </c>
      <c r="F546" s="58" t="s">
        <v>2183</v>
      </c>
      <c r="G546" s="58" t="s">
        <v>2781</v>
      </c>
      <c r="H546" s="59" t="s">
        <v>2777</v>
      </c>
      <c r="I546" s="59" t="s">
        <v>2777</v>
      </c>
      <c r="J546" s="59" t="s">
        <v>2777</v>
      </c>
      <c r="K546" s="59" t="s">
        <v>2777</v>
      </c>
      <c r="L546" s="59" t="s">
        <v>2777</v>
      </c>
      <c r="M546" s="59" t="s">
        <v>2777</v>
      </c>
      <c r="N546" s="59" t="s">
        <v>2777</v>
      </c>
      <c r="O546" s="59" t="s">
        <v>2777</v>
      </c>
      <c r="P546" s="59" t="s">
        <v>2777</v>
      </c>
      <c r="Q546" s="59" t="s">
        <v>2777</v>
      </c>
      <c r="R546" s="59" t="s">
        <v>2777</v>
      </c>
      <c r="S546" s="59" t="s">
        <v>2777</v>
      </c>
      <c r="T546" s="59" t="s">
        <v>2777</v>
      </c>
      <c r="U546" s="59" t="s">
        <v>2777</v>
      </c>
    </row>
    <row r="547" spans="1:21" x14ac:dyDescent="0.25">
      <c r="A547" s="58">
        <v>4602006</v>
      </c>
      <c r="B547" s="58" t="str">
        <f t="shared" si="8"/>
        <v xml:space="preserve"> A (Alert)</v>
      </c>
      <c r="C547" s="58" t="s">
        <v>102</v>
      </c>
      <c r="D547" s="58" t="s">
        <v>2145</v>
      </c>
      <c r="E547" s="58" t="s">
        <v>2775</v>
      </c>
      <c r="F547" s="58" t="s">
        <v>2095</v>
      </c>
      <c r="G547" s="58" t="s">
        <v>2776</v>
      </c>
      <c r="H547" s="59" t="s">
        <v>2142</v>
      </c>
      <c r="I547" s="59" t="s">
        <v>2777</v>
      </c>
      <c r="J547" s="59" t="s">
        <v>2777</v>
      </c>
      <c r="K547" s="59" t="s">
        <v>2777</v>
      </c>
      <c r="L547" s="59" t="s">
        <v>2777</v>
      </c>
      <c r="M547" s="59" t="s">
        <v>2777</v>
      </c>
      <c r="N547" s="59" t="s">
        <v>2142</v>
      </c>
      <c r="O547" s="59" t="s">
        <v>2777</v>
      </c>
      <c r="P547" s="59" t="s">
        <v>2777</v>
      </c>
      <c r="Q547" s="59" t="s">
        <v>2142</v>
      </c>
      <c r="R547" s="59" t="s">
        <v>2777</v>
      </c>
      <c r="S547" s="59" t="s">
        <v>2777</v>
      </c>
      <c r="T547" s="59" t="s">
        <v>2777</v>
      </c>
      <c r="U547" s="59" t="s">
        <v>2777</v>
      </c>
    </row>
    <row r="548" spans="1:21" x14ac:dyDescent="0.25">
      <c r="A548" s="58">
        <v>4602007</v>
      </c>
      <c r="B548" s="58" t="str">
        <f t="shared" si="8"/>
        <v xml:space="preserve"> MS (Met Standards)</v>
      </c>
      <c r="C548" s="58" t="s">
        <v>102</v>
      </c>
      <c r="D548" s="58" t="s">
        <v>501</v>
      </c>
      <c r="E548" s="58" t="s">
        <v>2780</v>
      </c>
      <c r="F548" s="58" t="s">
        <v>2183</v>
      </c>
      <c r="G548" s="58" t="s">
        <v>2781</v>
      </c>
      <c r="H548" s="59" t="s">
        <v>2777</v>
      </c>
      <c r="I548" s="59" t="s">
        <v>2777</v>
      </c>
      <c r="J548" s="59" t="s">
        <v>2777</v>
      </c>
      <c r="K548" s="59" t="s">
        <v>2777</v>
      </c>
      <c r="L548" s="59" t="s">
        <v>2777</v>
      </c>
      <c r="M548" s="59" t="s">
        <v>2777</v>
      </c>
      <c r="N548" s="59" t="s">
        <v>2777</v>
      </c>
      <c r="O548" s="59" t="s">
        <v>2777</v>
      </c>
      <c r="P548" s="59" t="s">
        <v>2777</v>
      </c>
      <c r="Q548" s="59" t="s">
        <v>2777</v>
      </c>
      <c r="R548" s="59" t="s">
        <v>2777</v>
      </c>
      <c r="S548" s="59" t="s">
        <v>2777</v>
      </c>
      <c r="T548" s="59" t="s">
        <v>2777</v>
      </c>
      <c r="U548" s="59" t="s">
        <v>2777</v>
      </c>
    </row>
    <row r="549" spans="1:21" x14ac:dyDescent="0.25">
      <c r="A549" s="58">
        <v>4603009</v>
      </c>
      <c r="B549" s="58" t="str">
        <f t="shared" si="8"/>
        <v xml:space="preserve"> MS (Met Standards)</v>
      </c>
      <c r="C549" s="58" t="s">
        <v>100</v>
      </c>
      <c r="D549" s="58" t="s">
        <v>496</v>
      </c>
      <c r="E549" s="58" t="s">
        <v>2780</v>
      </c>
      <c r="F549" s="58" t="s">
        <v>2183</v>
      </c>
      <c r="G549" s="58" t="s">
        <v>2781</v>
      </c>
      <c r="H549" s="59" t="s">
        <v>2777</v>
      </c>
      <c r="I549" s="59" t="s">
        <v>2777</v>
      </c>
      <c r="J549" s="59" t="s">
        <v>2777</v>
      </c>
      <c r="K549" s="59" t="s">
        <v>2777</v>
      </c>
      <c r="L549" s="59" t="s">
        <v>2777</v>
      </c>
      <c r="M549" s="59" t="s">
        <v>2777</v>
      </c>
      <c r="N549" s="59" t="s">
        <v>2777</v>
      </c>
      <c r="O549" s="59" t="s">
        <v>2777</v>
      </c>
      <c r="P549" s="59" t="s">
        <v>2777</v>
      </c>
      <c r="Q549" s="59" t="s">
        <v>2777</v>
      </c>
      <c r="R549" s="59" t="s">
        <v>2777</v>
      </c>
      <c r="S549" s="59" t="s">
        <v>2777</v>
      </c>
      <c r="T549" s="59" t="s">
        <v>2777</v>
      </c>
      <c r="U549" s="59" t="s">
        <v>2777</v>
      </c>
    </row>
    <row r="550" spans="1:21" x14ac:dyDescent="0.25">
      <c r="A550" s="58">
        <v>4603010</v>
      </c>
      <c r="B550" s="58" t="str">
        <f t="shared" si="8"/>
        <v>SI_2 (School Improvement Year 2)</v>
      </c>
      <c r="C550" s="58" t="s">
        <v>100</v>
      </c>
      <c r="D550" s="58" t="s">
        <v>2328</v>
      </c>
      <c r="E550" s="58" t="s">
        <v>2796</v>
      </c>
      <c r="F550" s="58" t="s">
        <v>2312</v>
      </c>
      <c r="G550" s="58" t="s">
        <v>2797</v>
      </c>
      <c r="H550" s="59" t="s">
        <v>2142</v>
      </c>
      <c r="I550" s="59" t="s">
        <v>2142</v>
      </c>
      <c r="J550" s="59" t="s">
        <v>2777</v>
      </c>
      <c r="K550" s="59" t="s">
        <v>2777</v>
      </c>
      <c r="L550" s="59" t="s">
        <v>2777</v>
      </c>
      <c r="M550" s="59" t="s">
        <v>2777</v>
      </c>
      <c r="N550" s="59" t="s">
        <v>2142</v>
      </c>
      <c r="O550" s="59" t="s">
        <v>2142</v>
      </c>
      <c r="P550" s="59" t="s">
        <v>2777</v>
      </c>
      <c r="Q550" s="59" t="s">
        <v>2142</v>
      </c>
      <c r="R550" s="59" t="s">
        <v>2777</v>
      </c>
      <c r="S550" s="59" t="s">
        <v>2777</v>
      </c>
      <c r="T550" s="59" t="s">
        <v>2777</v>
      </c>
      <c r="U550" s="59" t="s">
        <v>2777</v>
      </c>
    </row>
    <row r="551" spans="1:21" x14ac:dyDescent="0.25">
      <c r="A551" s="58">
        <v>4603011</v>
      </c>
      <c r="B551" s="58" t="str">
        <f t="shared" si="8"/>
        <v xml:space="preserve"> A (Alert)</v>
      </c>
      <c r="C551" s="58" t="s">
        <v>100</v>
      </c>
      <c r="D551" s="58" t="s">
        <v>497</v>
      </c>
      <c r="E551" s="58" t="s">
        <v>2775</v>
      </c>
      <c r="F551" s="58" t="s">
        <v>2095</v>
      </c>
      <c r="G551" s="58" t="s">
        <v>2776</v>
      </c>
      <c r="H551" s="59" t="s">
        <v>2777</v>
      </c>
      <c r="I551" s="59" t="s">
        <v>2142</v>
      </c>
      <c r="J551" s="59" t="s">
        <v>2777</v>
      </c>
      <c r="K551" s="59" t="s">
        <v>2777</v>
      </c>
      <c r="L551" s="59" t="s">
        <v>2777</v>
      </c>
      <c r="M551" s="59" t="s">
        <v>2777</v>
      </c>
      <c r="N551" s="59" t="s">
        <v>2777</v>
      </c>
      <c r="O551" s="59" t="s">
        <v>2777</v>
      </c>
      <c r="P551" s="59" t="s">
        <v>2777</v>
      </c>
      <c r="Q551" s="59" t="s">
        <v>2142</v>
      </c>
      <c r="R551" s="59" t="s">
        <v>2777</v>
      </c>
      <c r="S551" s="59" t="s">
        <v>2777</v>
      </c>
      <c r="T551" s="59" t="s">
        <v>2777</v>
      </c>
      <c r="U551" s="59" t="s">
        <v>2777</v>
      </c>
    </row>
    <row r="552" spans="1:21" x14ac:dyDescent="0.25">
      <c r="A552" s="58">
        <v>4605019</v>
      </c>
      <c r="B552" s="58" t="str">
        <f t="shared" si="8"/>
        <v xml:space="preserve"> MS (Met Standards)</v>
      </c>
      <c r="C552" s="58" t="s">
        <v>236</v>
      </c>
      <c r="D552" s="58" t="s">
        <v>895</v>
      </c>
      <c r="E552" s="58" t="s">
        <v>2780</v>
      </c>
      <c r="F552" s="58" t="s">
        <v>2183</v>
      </c>
      <c r="G552" s="58" t="s">
        <v>2781</v>
      </c>
      <c r="H552" s="59" t="s">
        <v>2777</v>
      </c>
      <c r="I552" s="59" t="s">
        <v>2777</v>
      </c>
      <c r="J552" s="59" t="s">
        <v>2777</v>
      </c>
      <c r="K552" s="59" t="s">
        <v>2777</v>
      </c>
      <c r="L552" s="59" t="s">
        <v>2777</v>
      </c>
      <c r="M552" s="59" t="s">
        <v>2777</v>
      </c>
      <c r="N552" s="59" t="s">
        <v>2777</v>
      </c>
      <c r="O552" s="59" t="s">
        <v>2777</v>
      </c>
      <c r="P552" s="59" t="s">
        <v>2777</v>
      </c>
      <c r="Q552" s="59" t="s">
        <v>2777</v>
      </c>
      <c r="R552" s="59" t="s">
        <v>2777</v>
      </c>
      <c r="S552" s="59" t="s">
        <v>2777</v>
      </c>
      <c r="T552" s="59" t="s">
        <v>2777</v>
      </c>
      <c r="U552" s="59" t="s">
        <v>2777</v>
      </c>
    </row>
    <row r="553" spans="1:21" x14ac:dyDescent="0.25">
      <c r="A553" s="58">
        <v>4605020</v>
      </c>
      <c r="B553" s="58" t="str">
        <f t="shared" si="8"/>
        <v>SI_M (School Improvement - Met Standards)</v>
      </c>
      <c r="C553" s="58" t="s">
        <v>236</v>
      </c>
      <c r="D553" s="58" t="s">
        <v>479</v>
      </c>
      <c r="E553" s="58" t="s">
        <v>2782</v>
      </c>
      <c r="F553" s="58" t="s">
        <v>2436</v>
      </c>
      <c r="G553" s="58" t="s">
        <v>2806</v>
      </c>
      <c r="H553" s="59" t="s">
        <v>2777</v>
      </c>
      <c r="I553" s="59" t="s">
        <v>2777</v>
      </c>
      <c r="J553" s="59" t="s">
        <v>2777</v>
      </c>
      <c r="K553" s="59" t="s">
        <v>2777</v>
      </c>
      <c r="L553" s="59" t="s">
        <v>2777</v>
      </c>
      <c r="M553" s="59" t="s">
        <v>2777</v>
      </c>
      <c r="N553" s="59" t="s">
        <v>2777</v>
      </c>
      <c r="O553" s="59" t="s">
        <v>2777</v>
      </c>
      <c r="P553" s="59" t="s">
        <v>2777</v>
      </c>
      <c r="Q553" s="59" t="s">
        <v>2777</v>
      </c>
      <c r="R553" s="59" t="s">
        <v>2777</v>
      </c>
      <c r="S553" s="59" t="s">
        <v>2777</v>
      </c>
      <c r="T553" s="59" t="s">
        <v>2777</v>
      </c>
      <c r="U553" s="59" t="s">
        <v>2777</v>
      </c>
    </row>
    <row r="554" spans="1:21" x14ac:dyDescent="0.25">
      <c r="A554" s="58">
        <v>4605021</v>
      </c>
      <c r="B554" s="58" t="str">
        <f t="shared" si="8"/>
        <v>SI_M (School Improvement - Met Standards)</v>
      </c>
      <c r="C554" s="58" t="s">
        <v>236</v>
      </c>
      <c r="D554" s="58" t="s">
        <v>896</v>
      </c>
      <c r="E554" s="58" t="s">
        <v>2782</v>
      </c>
      <c r="F554" s="58" t="s">
        <v>2436</v>
      </c>
      <c r="G554" s="58" t="s">
        <v>2801</v>
      </c>
      <c r="H554" s="59" t="s">
        <v>2777</v>
      </c>
      <c r="I554" s="59" t="s">
        <v>2777</v>
      </c>
      <c r="J554" s="59" t="s">
        <v>2777</v>
      </c>
      <c r="K554" s="59" t="s">
        <v>2777</v>
      </c>
      <c r="L554" s="59" t="s">
        <v>2777</v>
      </c>
      <c r="M554" s="59" t="s">
        <v>2777</v>
      </c>
      <c r="N554" s="59" t="s">
        <v>2777</v>
      </c>
      <c r="O554" s="59" t="s">
        <v>2777</v>
      </c>
      <c r="P554" s="59" t="s">
        <v>2777</v>
      </c>
      <c r="Q554" s="59" t="s">
        <v>2777</v>
      </c>
      <c r="R554" s="59" t="s">
        <v>2777</v>
      </c>
      <c r="S554" s="59" t="s">
        <v>2777</v>
      </c>
      <c r="T554" s="59" t="s">
        <v>2777</v>
      </c>
      <c r="U554" s="59" t="s">
        <v>2777</v>
      </c>
    </row>
    <row r="555" spans="1:21" x14ac:dyDescent="0.25">
      <c r="A555" s="58">
        <v>4605022</v>
      </c>
      <c r="B555" s="58" t="str">
        <f t="shared" si="8"/>
        <v>SI_M (School Improvement - Met Standards)</v>
      </c>
      <c r="C555" s="58" t="s">
        <v>236</v>
      </c>
      <c r="D555" s="58" t="s">
        <v>442</v>
      </c>
      <c r="E555" s="58" t="s">
        <v>2782</v>
      </c>
      <c r="F555" s="58" t="s">
        <v>2436</v>
      </c>
      <c r="G555" s="58" t="s">
        <v>2801</v>
      </c>
      <c r="H555" s="59" t="s">
        <v>2777</v>
      </c>
      <c r="I555" s="59" t="s">
        <v>2777</v>
      </c>
      <c r="J555" s="59" t="s">
        <v>2777</v>
      </c>
      <c r="K555" s="59" t="s">
        <v>2777</v>
      </c>
      <c r="L555" s="59" t="s">
        <v>2777</v>
      </c>
      <c r="M555" s="59" t="s">
        <v>2777</v>
      </c>
      <c r="N555" s="59" t="s">
        <v>2777</v>
      </c>
      <c r="O555" s="59" t="s">
        <v>2777</v>
      </c>
      <c r="P555" s="59" t="s">
        <v>2777</v>
      </c>
      <c r="Q555" s="59" t="s">
        <v>2777</v>
      </c>
      <c r="R555" s="59" t="s">
        <v>2777</v>
      </c>
      <c r="S555" s="59" t="s">
        <v>2777</v>
      </c>
      <c r="T555" s="59" t="s">
        <v>2777</v>
      </c>
      <c r="U555" s="59" t="s">
        <v>2777</v>
      </c>
    </row>
    <row r="556" spans="1:21" x14ac:dyDescent="0.25">
      <c r="A556" s="58">
        <v>4605024</v>
      </c>
      <c r="B556" s="58" t="str">
        <f t="shared" si="8"/>
        <v>SI_7 (School Improvement Year 7)</v>
      </c>
      <c r="C556" s="58" t="s">
        <v>236</v>
      </c>
      <c r="D556" s="58" t="s">
        <v>897</v>
      </c>
      <c r="E556" s="58" t="s">
        <v>2790</v>
      </c>
      <c r="F556" s="58" t="s">
        <v>2405</v>
      </c>
      <c r="G556" s="58" t="s">
        <v>2791</v>
      </c>
      <c r="H556" s="59" t="s">
        <v>2777</v>
      </c>
      <c r="I556" s="59" t="s">
        <v>2142</v>
      </c>
      <c r="J556" s="59" t="s">
        <v>2142</v>
      </c>
      <c r="K556" s="59" t="s">
        <v>2142</v>
      </c>
      <c r="L556" s="59" t="s">
        <v>2777</v>
      </c>
      <c r="M556" s="59" t="s">
        <v>2777</v>
      </c>
      <c r="N556" s="59" t="s">
        <v>2777</v>
      </c>
      <c r="O556" s="59" t="s">
        <v>2777</v>
      </c>
      <c r="P556" s="59" t="s">
        <v>2142</v>
      </c>
      <c r="Q556" s="59" t="s">
        <v>2142</v>
      </c>
      <c r="R556" s="59" t="s">
        <v>2777</v>
      </c>
      <c r="S556" s="59" t="s">
        <v>2777</v>
      </c>
      <c r="T556" s="59" t="s">
        <v>2142</v>
      </c>
      <c r="U556" s="59" t="s">
        <v>2142</v>
      </c>
    </row>
    <row r="557" spans="1:21" x14ac:dyDescent="0.25">
      <c r="A557" s="58">
        <v>4605025</v>
      </c>
      <c r="B557" s="58" t="str">
        <f t="shared" si="8"/>
        <v>SI_8 (School Improvement Year 8)</v>
      </c>
      <c r="C557" s="58" t="s">
        <v>236</v>
      </c>
      <c r="D557" s="58" t="s">
        <v>898</v>
      </c>
      <c r="E557" s="58" t="s">
        <v>2803</v>
      </c>
      <c r="F557" s="58" t="s">
        <v>2420</v>
      </c>
      <c r="G557" s="58" t="s">
        <v>2804</v>
      </c>
      <c r="H557" s="59" t="s">
        <v>2142</v>
      </c>
      <c r="I557" s="59" t="s">
        <v>2142</v>
      </c>
      <c r="J557" s="59" t="s">
        <v>2142</v>
      </c>
      <c r="K557" s="59" t="s">
        <v>2142</v>
      </c>
      <c r="L557" s="59" t="s">
        <v>2777</v>
      </c>
      <c r="M557" s="59" t="s">
        <v>2777</v>
      </c>
      <c r="N557" s="59" t="s">
        <v>2142</v>
      </c>
      <c r="O557" s="59" t="s">
        <v>2142</v>
      </c>
      <c r="P557" s="59" t="s">
        <v>2142</v>
      </c>
      <c r="Q557" s="59" t="s">
        <v>2142</v>
      </c>
      <c r="R557" s="59" t="s">
        <v>2777</v>
      </c>
      <c r="S557" s="59" t="s">
        <v>2777</v>
      </c>
      <c r="T557" s="59" t="s">
        <v>2142</v>
      </c>
      <c r="U557" s="59" t="s">
        <v>2142</v>
      </c>
    </row>
    <row r="558" spans="1:21" x14ac:dyDescent="0.25">
      <c r="A558" s="58">
        <v>4605026</v>
      </c>
      <c r="B558" s="58" t="str">
        <f t="shared" si="8"/>
        <v>SI_8 (School Improvement Year 8)</v>
      </c>
      <c r="C558" s="58" t="s">
        <v>236</v>
      </c>
      <c r="D558" s="58" t="s">
        <v>2424</v>
      </c>
      <c r="E558" s="58" t="s">
        <v>2803</v>
      </c>
      <c r="F558" s="58" t="s">
        <v>2420</v>
      </c>
      <c r="G558" s="58" t="s">
        <v>2804</v>
      </c>
      <c r="H558" s="59" t="s">
        <v>2142</v>
      </c>
      <c r="I558" s="59" t="s">
        <v>2777</v>
      </c>
      <c r="J558" s="59" t="s">
        <v>2142</v>
      </c>
      <c r="K558" s="59" t="s">
        <v>2777</v>
      </c>
      <c r="L558" s="59" t="s">
        <v>2777</v>
      </c>
      <c r="M558" s="59" t="s">
        <v>2777</v>
      </c>
      <c r="N558" s="59" t="s">
        <v>2777</v>
      </c>
      <c r="O558" s="59" t="s">
        <v>2777</v>
      </c>
      <c r="P558" s="59" t="s">
        <v>2142</v>
      </c>
      <c r="Q558" s="59" t="s">
        <v>2777</v>
      </c>
      <c r="R558" s="59" t="s">
        <v>2777</v>
      </c>
      <c r="S558" s="59" t="s">
        <v>2777</v>
      </c>
      <c r="T558" s="59" t="s">
        <v>2777</v>
      </c>
      <c r="U558" s="59" t="s">
        <v>2777</v>
      </c>
    </row>
    <row r="559" spans="1:21" x14ac:dyDescent="0.25">
      <c r="A559" s="58">
        <v>4605027</v>
      </c>
      <c r="B559" s="58" t="str">
        <f t="shared" si="8"/>
        <v xml:space="preserve"> MS (Met Standards)</v>
      </c>
      <c r="C559" s="58" t="s">
        <v>236</v>
      </c>
      <c r="D559" s="58" t="s">
        <v>899</v>
      </c>
      <c r="E559" s="58" t="s">
        <v>2780</v>
      </c>
      <c r="F559" s="58" t="s">
        <v>2183</v>
      </c>
      <c r="G559" s="58" t="s">
        <v>2781</v>
      </c>
      <c r="H559" s="59" t="s">
        <v>2777</v>
      </c>
      <c r="I559" s="59" t="s">
        <v>2777</v>
      </c>
      <c r="J559" s="59" t="s">
        <v>2777</v>
      </c>
      <c r="K559" s="59" t="s">
        <v>2142</v>
      </c>
      <c r="L559" s="59" t="s">
        <v>2777</v>
      </c>
      <c r="M559" s="59" t="s">
        <v>2777</v>
      </c>
      <c r="N559" s="59" t="s">
        <v>2777</v>
      </c>
      <c r="O559" s="59" t="s">
        <v>2777</v>
      </c>
      <c r="P559" s="59" t="s">
        <v>2777</v>
      </c>
      <c r="Q559" s="59" t="s">
        <v>2777</v>
      </c>
      <c r="R559" s="59" t="s">
        <v>2777</v>
      </c>
      <c r="S559" s="59" t="s">
        <v>2777</v>
      </c>
      <c r="T559" s="59" t="s">
        <v>2777</v>
      </c>
      <c r="U559" s="59" t="s">
        <v>2777</v>
      </c>
    </row>
    <row r="560" spans="1:21" x14ac:dyDescent="0.25">
      <c r="A560" s="58">
        <v>4701001</v>
      </c>
      <c r="B560" s="58" t="str">
        <f t="shared" si="8"/>
        <v xml:space="preserve"> MS (Met Standards)</v>
      </c>
      <c r="C560" s="58" t="s">
        <v>16</v>
      </c>
      <c r="D560" s="58" t="s">
        <v>270</v>
      </c>
      <c r="E560" s="58" t="s">
        <v>2780</v>
      </c>
      <c r="F560" s="58" t="s">
        <v>2183</v>
      </c>
      <c r="G560" s="58" t="s">
        <v>2781</v>
      </c>
      <c r="H560" s="59" t="s">
        <v>2777</v>
      </c>
      <c r="I560" s="59" t="s">
        <v>2777</v>
      </c>
      <c r="J560" s="59" t="s">
        <v>2777</v>
      </c>
      <c r="K560" s="59" t="s">
        <v>2777</v>
      </c>
      <c r="L560" s="59" t="s">
        <v>2777</v>
      </c>
      <c r="M560" s="59" t="s">
        <v>2777</v>
      </c>
      <c r="N560" s="59" t="s">
        <v>2777</v>
      </c>
      <c r="O560" s="59" t="s">
        <v>2777</v>
      </c>
      <c r="P560" s="59" t="s">
        <v>2777</v>
      </c>
      <c r="Q560" s="59" t="s">
        <v>2777</v>
      </c>
      <c r="R560" s="59" t="s">
        <v>2777</v>
      </c>
      <c r="S560" s="59" t="s">
        <v>2777</v>
      </c>
      <c r="T560" s="59" t="s">
        <v>2777</v>
      </c>
      <c r="U560" s="59" t="s">
        <v>2777</v>
      </c>
    </row>
    <row r="561" spans="1:21" x14ac:dyDescent="0.25">
      <c r="A561" s="58">
        <v>4701002</v>
      </c>
      <c r="B561" s="58" t="str">
        <f t="shared" si="8"/>
        <v xml:space="preserve"> A (Alert)</v>
      </c>
      <c r="C561" s="58" t="s">
        <v>16</v>
      </c>
      <c r="D561" s="58" t="s">
        <v>2146</v>
      </c>
      <c r="E561" s="58" t="s">
        <v>2775</v>
      </c>
      <c r="F561" s="58" t="s">
        <v>2095</v>
      </c>
      <c r="G561" s="58" t="s">
        <v>2776</v>
      </c>
      <c r="H561" s="59" t="s">
        <v>2142</v>
      </c>
      <c r="I561" s="59" t="s">
        <v>2777</v>
      </c>
      <c r="J561" s="59" t="s">
        <v>2777</v>
      </c>
      <c r="K561" s="59" t="s">
        <v>2777</v>
      </c>
      <c r="L561" s="59" t="s">
        <v>2777</v>
      </c>
      <c r="M561" s="59" t="s">
        <v>2777</v>
      </c>
      <c r="N561" s="59" t="s">
        <v>2142</v>
      </c>
      <c r="O561" s="59" t="s">
        <v>2777</v>
      </c>
      <c r="P561" s="59" t="s">
        <v>2142</v>
      </c>
      <c r="Q561" s="59" t="s">
        <v>2777</v>
      </c>
      <c r="R561" s="59" t="s">
        <v>2777</v>
      </c>
      <c r="S561" s="59" t="s">
        <v>2777</v>
      </c>
      <c r="T561" s="59" t="s">
        <v>2777</v>
      </c>
      <c r="U561" s="59" t="s">
        <v>2777</v>
      </c>
    </row>
    <row r="562" spans="1:21" x14ac:dyDescent="0.25">
      <c r="A562" s="58">
        <v>4702006</v>
      </c>
      <c r="B562" s="58" t="str">
        <f t="shared" si="8"/>
        <v>SI_6 (School Improvement Year 6)</v>
      </c>
      <c r="C562" s="58" t="s">
        <v>36</v>
      </c>
      <c r="D562" s="58" t="s">
        <v>320</v>
      </c>
      <c r="E562" s="58" t="s">
        <v>2778</v>
      </c>
      <c r="F562" s="58" t="s">
        <v>2392</v>
      </c>
      <c r="G562" s="58" t="s">
        <v>2779</v>
      </c>
      <c r="H562" s="59" t="s">
        <v>2142</v>
      </c>
      <c r="I562" s="59" t="s">
        <v>2142</v>
      </c>
      <c r="J562" s="59" t="s">
        <v>2142</v>
      </c>
      <c r="K562" s="59" t="s">
        <v>2142</v>
      </c>
      <c r="L562" s="59" t="s">
        <v>2777</v>
      </c>
      <c r="M562" s="59" t="s">
        <v>2777</v>
      </c>
      <c r="N562" s="59" t="s">
        <v>2777</v>
      </c>
      <c r="O562" s="59" t="s">
        <v>2777</v>
      </c>
      <c r="P562" s="59" t="s">
        <v>2142</v>
      </c>
      <c r="Q562" s="59" t="s">
        <v>2142</v>
      </c>
      <c r="R562" s="59" t="s">
        <v>2777</v>
      </c>
      <c r="S562" s="59" t="s">
        <v>2777</v>
      </c>
      <c r="T562" s="59" t="s">
        <v>2777</v>
      </c>
      <c r="U562" s="59" t="s">
        <v>2777</v>
      </c>
    </row>
    <row r="563" spans="1:21" x14ac:dyDescent="0.25">
      <c r="A563" s="58">
        <v>4702007</v>
      </c>
      <c r="B563" s="58" t="str">
        <f t="shared" si="8"/>
        <v>SI_6 (School Improvement Year 6)</v>
      </c>
      <c r="C563" s="58" t="s">
        <v>36</v>
      </c>
      <c r="D563" s="58" t="s">
        <v>321</v>
      </c>
      <c r="E563" s="58" t="s">
        <v>2778</v>
      </c>
      <c r="F563" s="58" t="s">
        <v>2392</v>
      </c>
      <c r="G563" s="58" t="s">
        <v>2779</v>
      </c>
      <c r="H563" s="59" t="s">
        <v>2142</v>
      </c>
      <c r="I563" s="59" t="s">
        <v>2142</v>
      </c>
      <c r="J563" s="59" t="s">
        <v>2142</v>
      </c>
      <c r="K563" s="59" t="s">
        <v>2142</v>
      </c>
      <c r="L563" s="59" t="s">
        <v>2777</v>
      </c>
      <c r="M563" s="59" t="s">
        <v>2777</v>
      </c>
      <c r="N563" s="59" t="s">
        <v>2777</v>
      </c>
      <c r="O563" s="59" t="s">
        <v>2777</v>
      </c>
      <c r="P563" s="59" t="s">
        <v>2142</v>
      </c>
      <c r="Q563" s="59" t="s">
        <v>2142</v>
      </c>
      <c r="R563" s="59" t="s">
        <v>2777</v>
      </c>
      <c r="S563" s="59" t="s">
        <v>2777</v>
      </c>
      <c r="T563" s="59" t="s">
        <v>2777</v>
      </c>
      <c r="U563" s="59" t="s">
        <v>2777</v>
      </c>
    </row>
    <row r="564" spans="1:21" x14ac:dyDescent="0.25">
      <c r="A564" s="58">
        <v>4702008</v>
      </c>
      <c r="B564" s="58" t="str">
        <f t="shared" si="8"/>
        <v>SI_6 (School Improvement Year 6)</v>
      </c>
      <c r="C564" s="58" t="s">
        <v>36</v>
      </c>
      <c r="D564" s="58" t="s">
        <v>322</v>
      </c>
      <c r="E564" s="58" t="s">
        <v>2778</v>
      </c>
      <c r="F564" s="58" t="s">
        <v>2392</v>
      </c>
      <c r="G564" s="58" t="s">
        <v>2779</v>
      </c>
      <c r="H564" s="59" t="s">
        <v>2142</v>
      </c>
      <c r="I564" s="59" t="s">
        <v>2142</v>
      </c>
      <c r="J564" s="59" t="s">
        <v>2142</v>
      </c>
      <c r="K564" s="59" t="s">
        <v>2142</v>
      </c>
      <c r="L564" s="59" t="s">
        <v>2777</v>
      </c>
      <c r="M564" s="59" t="s">
        <v>2777</v>
      </c>
      <c r="N564" s="59" t="s">
        <v>2777</v>
      </c>
      <c r="O564" s="59" t="s">
        <v>2777</v>
      </c>
      <c r="P564" s="59" t="s">
        <v>2142</v>
      </c>
      <c r="Q564" s="59" t="s">
        <v>2142</v>
      </c>
      <c r="R564" s="59" t="s">
        <v>2777</v>
      </c>
      <c r="S564" s="59" t="s">
        <v>2777</v>
      </c>
      <c r="T564" s="59" t="s">
        <v>2777</v>
      </c>
      <c r="U564" s="59" t="s">
        <v>2777</v>
      </c>
    </row>
    <row r="565" spans="1:21" x14ac:dyDescent="0.25">
      <c r="A565" s="58">
        <v>4702011</v>
      </c>
      <c r="B565" s="58" t="str">
        <f t="shared" si="8"/>
        <v>SI_5 (School Improvement Year 5)</v>
      </c>
      <c r="C565" s="58" t="s">
        <v>36</v>
      </c>
      <c r="D565" s="58" t="s">
        <v>323</v>
      </c>
      <c r="E565" s="58" t="s">
        <v>2786</v>
      </c>
      <c r="F565" s="58" t="s">
        <v>2385</v>
      </c>
      <c r="G565" s="58" t="s">
        <v>2787</v>
      </c>
      <c r="H565" s="59" t="s">
        <v>2142</v>
      </c>
      <c r="I565" s="59" t="s">
        <v>2777</v>
      </c>
      <c r="J565" s="59" t="s">
        <v>2142</v>
      </c>
      <c r="K565" s="59" t="s">
        <v>2142</v>
      </c>
      <c r="L565" s="59" t="s">
        <v>2777</v>
      </c>
      <c r="M565" s="59" t="s">
        <v>2777</v>
      </c>
      <c r="N565" s="59" t="s">
        <v>2142</v>
      </c>
      <c r="O565" s="59" t="s">
        <v>2142</v>
      </c>
      <c r="P565" s="59" t="s">
        <v>2142</v>
      </c>
      <c r="Q565" s="59" t="s">
        <v>2777</v>
      </c>
      <c r="R565" s="59" t="s">
        <v>2777</v>
      </c>
      <c r="S565" s="59" t="s">
        <v>2777</v>
      </c>
      <c r="T565" s="59" t="s">
        <v>2142</v>
      </c>
      <c r="U565" s="59" t="s">
        <v>2142</v>
      </c>
    </row>
    <row r="566" spans="1:21" x14ac:dyDescent="0.25">
      <c r="A566" s="58">
        <v>4702012</v>
      </c>
      <c r="B566" s="58" t="str">
        <f t="shared" si="8"/>
        <v>SI_7 (School Improvement Year 7)</v>
      </c>
      <c r="C566" s="58" t="s">
        <v>36</v>
      </c>
      <c r="D566" s="58" t="s">
        <v>324</v>
      </c>
      <c r="E566" s="58" t="s">
        <v>2790</v>
      </c>
      <c r="F566" s="58" t="s">
        <v>2405</v>
      </c>
      <c r="G566" s="58" t="s">
        <v>2791</v>
      </c>
      <c r="H566" s="59" t="s">
        <v>2142</v>
      </c>
      <c r="I566" s="59" t="s">
        <v>2142</v>
      </c>
      <c r="J566" s="59" t="s">
        <v>2142</v>
      </c>
      <c r="K566" s="59" t="s">
        <v>2142</v>
      </c>
      <c r="L566" s="59" t="s">
        <v>2777</v>
      </c>
      <c r="M566" s="59" t="s">
        <v>2777</v>
      </c>
      <c r="N566" s="59" t="s">
        <v>2142</v>
      </c>
      <c r="O566" s="59" t="s">
        <v>2777</v>
      </c>
      <c r="P566" s="59" t="s">
        <v>2142</v>
      </c>
      <c r="Q566" s="59" t="s">
        <v>2142</v>
      </c>
      <c r="R566" s="59" t="s">
        <v>2777</v>
      </c>
      <c r="S566" s="59" t="s">
        <v>2777</v>
      </c>
      <c r="T566" s="59" t="s">
        <v>2142</v>
      </c>
      <c r="U566" s="59" t="s">
        <v>2142</v>
      </c>
    </row>
    <row r="567" spans="1:21" x14ac:dyDescent="0.25">
      <c r="A567" s="58">
        <v>4702013</v>
      </c>
      <c r="B567" s="58" t="str">
        <f t="shared" si="8"/>
        <v>SI_7 (School Improvement Year 7)</v>
      </c>
      <c r="C567" s="58" t="s">
        <v>36</v>
      </c>
      <c r="D567" s="58" t="s">
        <v>2411</v>
      </c>
      <c r="E567" s="58" t="s">
        <v>2790</v>
      </c>
      <c r="F567" s="58" t="s">
        <v>2405</v>
      </c>
      <c r="G567" s="58" t="s">
        <v>2791</v>
      </c>
      <c r="H567" s="59" t="s">
        <v>2142</v>
      </c>
      <c r="I567" s="59" t="s">
        <v>2142</v>
      </c>
      <c r="J567" s="59" t="s">
        <v>2142</v>
      </c>
      <c r="K567" s="59" t="s">
        <v>2142</v>
      </c>
      <c r="L567" s="59" t="s">
        <v>2777</v>
      </c>
      <c r="M567" s="59" t="s">
        <v>2777</v>
      </c>
      <c r="N567" s="59" t="s">
        <v>2777</v>
      </c>
      <c r="O567" s="59" t="s">
        <v>2777</v>
      </c>
      <c r="P567" s="59" t="s">
        <v>2142</v>
      </c>
      <c r="Q567" s="59" t="s">
        <v>2142</v>
      </c>
      <c r="R567" s="59" t="s">
        <v>2777</v>
      </c>
      <c r="S567" s="59" t="s">
        <v>2777</v>
      </c>
      <c r="T567" s="59" t="s">
        <v>2777</v>
      </c>
      <c r="U567" s="59" t="s">
        <v>2777</v>
      </c>
    </row>
    <row r="568" spans="1:21" x14ac:dyDescent="0.25">
      <c r="A568" s="58">
        <v>4702703</v>
      </c>
      <c r="B568" s="58" t="str">
        <f t="shared" si="8"/>
        <v>SI_2 (School Improvement Year 2)</v>
      </c>
      <c r="C568" s="58" t="s">
        <v>36</v>
      </c>
      <c r="D568" s="58" t="s">
        <v>2329</v>
      </c>
      <c r="E568" s="58" t="s">
        <v>2796</v>
      </c>
      <c r="F568" s="58" t="s">
        <v>2312</v>
      </c>
      <c r="G568" s="58" t="s">
        <v>2797</v>
      </c>
      <c r="H568" s="59" t="s">
        <v>2142</v>
      </c>
      <c r="I568" s="59" t="s">
        <v>2142</v>
      </c>
      <c r="J568" s="59" t="s">
        <v>2142</v>
      </c>
      <c r="K568" s="59" t="s">
        <v>2142</v>
      </c>
      <c r="L568" s="59" t="s">
        <v>2777</v>
      </c>
      <c r="M568" s="59" t="s">
        <v>2777</v>
      </c>
      <c r="N568" s="59" t="s">
        <v>2777</v>
      </c>
      <c r="O568" s="59" t="s">
        <v>2777</v>
      </c>
      <c r="P568" s="59" t="s">
        <v>2142</v>
      </c>
      <c r="Q568" s="59" t="s">
        <v>2142</v>
      </c>
      <c r="R568" s="59" t="s">
        <v>2777</v>
      </c>
      <c r="S568" s="59" t="s">
        <v>2777</v>
      </c>
      <c r="T568" s="59" t="s">
        <v>2777</v>
      </c>
      <c r="U568" s="59" t="s">
        <v>2777</v>
      </c>
    </row>
    <row r="569" spans="1:21" x14ac:dyDescent="0.25">
      <c r="A569" s="58">
        <v>4706039</v>
      </c>
      <c r="B569" s="58" t="str">
        <f t="shared" si="8"/>
        <v xml:space="preserve"> A (Alert)</v>
      </c>
      <c r="C569" s="58" t="s">
        <v>228</v>
      </c>
      <c r="D569" s="58" t="s">
        <v>862</v>
      </c>
      <c r="E569" s="58" t="s">
        <v>2775</v>
      </c>
      <c r="F569" s="58" t="s">
        <v>2095</v>
      </c>
      <c r="G569" s="58" t="s">
        <v>2776</v>
      </c>
      <c r="H569" s="59" t="s">
        <v>2142</v>
      </c>
      <c r="I569" s="59" t="s">
        <v>2777</v>
      </c>
      <c r="J569" s="59" t="s">
        <v>2142</v>
      </c>
      <c r="K569" s="59" t="s">
        <v>2777</v>
      </c>
      <c r="L569" s="59" t="s">
        <v>2777</v>
      </c>
      <c r="M569" s="59" t="s">
        <v>2777</v>
      </c>
      <c r="N569" s="59" t="s">
        <v>2777</v>
      </c>
      <c r="O569" s="59" t="s">
        <v>2777</v>
      </c>
      <c r="P569" s="59" t="s">
        <v>2142</v>
      </c>
      <c r="Q569" s="59" t="s">
        <v>2777</v>
      </c>
      <c r="R569" s="59" t="s">
        <v>2777</v>
      </c>
      <c r="S569" s="59" t="s">
        <v>2777</v>
      </c>
      <c r="T569" s="59" t="s">
        <v>2777</v>
      </c>
      <c r="U569" s="59" t="s">
        <v>2777</v>
      </c>
    </row>
    <row r="570" spans="1:21" x14ac:dyDescent="0.25">
      <c r="A570" s="58">
        <v>4706040</v>
      </c>
      <c r="B570" s="58" t="str">
        <f t="shared" si="8"/>
        <v xml:space="preserve"> A (Alert)</v>
      </c>
      <c r="C570" s="58" t="s">
        <v>228</v>
      </c>
      <c r="D570" s="58" t="s">
        <v>863</v>
      </c>
      <c r="E570" s="58" t="s">
        <v>2775</v>
      </c>
      <c r="F570" s="58" t="s">
        <v>2095</v>
      </c>
      <c r="G570" s="58" t="s">
        <v>2776</v>
      </c>
      <c r="H570" s="59" t="s">
        <v>2777</v>
      </c>
      <c r="I570" s="59" t="s">
        <v>2777</v>
      </c>
      <c r="J570" s="59" t="s">
        <v>2777</v>
      </c>
      <c r="K570" s="59" t="s">
        <v>2777</v>
      </c>
      <c r="L570" s="59" t="s">
        <v>2777</v>
      </c>
      <c r="M570" s="59" t="s">
        <v>2777</v>
      </c>
      <c r="N570" s="59" t="s">
        <v>2142</v>
      </c>
      <c r="O570" s="59" t="s">
        <v>2777</v>
      </c>
      <c r="P570" s="59" t="s">
        <v>2777</v>
      </c>
      <c r="Q570" s="59" t="s">
        <v>2777</v>
      </c>
      <c r="R570" s="59" t="s">
        <v>2777</v>
      </c>
      <c r="S570" s="59" t="s">
        <v>2777</v>
      </c>
      <c r="T570" s="59" t="s">
        <v>2777</v>
      </c>
      <c r="U570" s="59" t="s">
        <v>2777</v>
      </c>
    </row>
    <row r="571" spans="1:21" x14ac:dyDescent="0.25">
      <c r="A571" s="58">
        <v>4706059</v>
      </c>
      <c r="B571" s="58" t="str">
        <f t="shared" si="8"/>
        <v xml:space="preserve"> A (Alert)</v>
      </c>
      <c r="C571" s="58" t="s">
        <v>228</v>
      </c>
      <c r="D571" s="58" t="s">
        <v>864</v>
      </c>
      <c r="E571" s="58" t="s">
        <v>2775</v>
      </c>
      <c r="F571" s="58" t="s">
        <v>2095</v>
      </c>
      <c r="G571" s="58" t="s">
        <v>2776</v>
      </c>
      <c r="H571" s="59" t="s">
        <v>2142</v>
      </c>
      <c r="I571" s="59" t="s">
        <v>2777</v>
      </c>
      <c r="J571" s="59" t="s">
        <v>2777</v>
      </c>
      <c r="K571" s="59" t="s">
        <v>2777</v>
      </c>
      <c r="L571" s="59" t="s">
        <v>2777</v>
      </c>
      <c r="M571" s="59" t="s">
        <v>2777</v>
      </c>
      <c r="N571" s="59" t="s">
        <v>2142</v>
      </c>
      <c r="O571" s="59" t="s">
        <v>2777</v>
      </c>
      <c r="P571" s="59" t="s">
        <v>2142</v>
      </c>
      <c r="Q571" s="59" t="s">
        <v>2777</v>
      </c>
      <c r="R571" s="59" t="s">
        <v>2777</v>
      </c>
      <c r="S571" s="59" t="s">
        <v>2777</v>
      </c>
      <c r="T571" s="59" t="s">
        <v>2777</v>
      </c>
      <c r="U571" s="59" t="s">
        <v>2777</v>
      </c>
    </row>
    <row r="572" spans="1:21" x14ac:dyDescent="0.25">
      <c r="A572" s="58">
        <v>4706066</v>
      </c>
      <c r="B572" s="58" t="str">
        <f t="shared" si="8"/>
        <v>SI_M (School Improvement - Met Standards)</v>
      </c>
      <c r="C572" s="58" t="s">
        <v>228</v>
      </c>
      <c r="D572" s="58" t="s">
        <v>2461</v>
      </c>
      <c r="E572" s="58" t="s">
        <v>2782</v>
      </c>
      <c r="F572" s="58" t="s">
        <v>2436</v>
      </c>
      <c r="G572" s="58" t="s">
        <v>2807</v>
      </c>
      <c r="H572" s="59" t="s">
        <v>2777</v>
      </c>
      <c r="I572" s="59" t="s">
        <v>2142</v>
      </c>
      <c r="J572" s="59" t="s">
        <v>2777</v>
      </c>
      <c r="K572" s="59" t="s">
        <v>2142</v>
      </c>
      <c r="L572" s="59" t="s">
        <v>2777</v>
      </c>
      <c r="M572" s="59" t="s">
        <v>2777</v>
      </c>
      <c r="N572" s="59" t="s">
        <v>2142</v>
      </c>
      <c r="O572" s="59" t="s">
        <v>2142</v>
      </c>
      <c r="P572" s="59" t="s">
        <v>2777</v>
      </c>
      <c r="Q572" s="59" t="s">
        <v>2142</v>
      </c>
      <c r="R572" s="59" t="s">
        <v>2777</v>
      </c>
      <c r="S572" s="59" t="s">
        <v>2777</v>
      </c>
      <c r="T572" s="59" t="s">
        <v>2777</v>
      </c>
      <c r="U572" s="59" t="s">
        <v>2777</v>
      </c>
    </row>
    <row r="573" spans="1:21" x14ac:dyDescent="0.25">
      <c r="A573" s="58">
        <v>4708028</v>
      </c>
      <c r="B573" s="58" t="str">
        <f t="shared" si="8"/>
        <v xml:space="preserve"> MS (Met Standards)</v>
      </c>
      <c r="C573" s="58" t="s">
        <v>105</v>
      </c>
      <c r="D573" s="58" t="s">
        <v>507</v>
      </c>
      <c r="E573" s="58" t="s">
        <v>2780</v>
      </c>
      <c r="F573" s="58" t="s">
        <v>2183</v>
      </c>
      <c r="G573" s="58" t="s">
        <v>2781</v>
      </c>
      <c r="H573" s="59" t="s">
        <v>2777</v>
      </c>
      <c r="I573" s="59" t="s">
        <v>2777</v>
      </c>
      <c r="J573" s="59" t="s">
        <v>2142</v>
      </c>
      <c r="K573" s="59" t="s">
        <v>2777</v>
      </c>
      <c r="L573" s="59" t="s">
        <v>2777</v>
      </c>
      <c r="M573" s="59" t="s">
        <v>2777</v>
      </c>
      <c r="N573" s="59" t="s">
        <v>2777</v>
      </c>
      <c r="O573" s="59" t="s">
        <v>2777</v>
      </c>
      <c r="P573" s="59" t="s">
        <v>2142</v>
      </c>
      <c r="Q573" s="59" t="s">
        <v>2777</v>
      </c>
      <c r="R573" s="59" t="s">
        <v>2777</v>
      </c>
      <c r="S573" s="59" t="s">
        <v>2777</v>
      </c>
      <c r="T573" s="59" t="s">
        <v>2777</v>
      </c>
      <c r="U573" s="59" t="s">
        <v>2777</v>
      </c>
    </row>
    <row r="574" spans="1:21" x14ac:dyDescent="0.25">
      <c r="A574" s="58">
        <v>4708031</v>
      </c>
      <c r="B574" s="58" t="str">
        <f t="shared" si="8"/>
        <v>SI_M (School Improvement - Met Standards)</v>
      </c>
      <c r="C574" s="58" t="s">
        <v>105</v>
      </c>
      <c r="D574" s="58" t="s">
        <v>2462</v>
      </c>
      <c r="E574" s="58" t="s">
        <v>2782</v>
      </c>
      <c r="F574" s="58" t="s">
        <v>2436</v>
      </c>
      <c r="G574" s="58" t="s">
        <v>2801</v>
      </c>
      <c r="H574" s="59" t="s">
        <v>2142</v>
      </c>
      <c r="I574" s="59" t="s">
        <v>2777</v>
      </c>
      <c r="J574" s="59" t="s">
        <v>2142</v>
      </c>
      <c r="K574" s="59" t="s">
        <v>2777</v>
      </c>
      <c r="L574" s="59" t="s">
        <v>2777</v>
      </c>
      <c r="M574" s="59" t="s">
        <v>2777</v>
      </c>
      <c r="N574" s="59" t="s">
        <v>2142</v>
      </c>
      <c r="O574" s="59" t="s">
        <v>2777</v>
      </c>
      <c r="P574" s="59" t="s">
        <v>2142</v>
      </c>
      <c r="Q574" s="59" t="s">
        <v>2777</v>
      </c>
      <c r="R574" s="59" t="s">
        <v>2777</v>
      </c>
      <c r="S574" s="59" t="s">
        <v>2777</v>
      </c>
      <c r="T574" s="59" t="s">
        <v>2777</v>
      </c>
      <c r="U574" s="59" t="s">
        <v>2777</v>
      </c>
    </row>
    <row r="575" spans="1:21" x14ac:dyDescent="0.25">
      <c r="A575" s="58">
        <v>4712043</v>
      </c>
      <c r="B575" s="58" t="str">
        <f t="shared" si="8"/>
        <v xml:space="preserve"> MS (Met Standards)</v>
      </c>
      <c r="C575" s="58" t="s">
        <v>161</v>
      </c>
      <c r="D575" s="58" t="s">
        <v>664</v>
      </c>
      <c r="E575" s="58" t="s">
        <v>2780</v>
      </c>
      <c r="F575" s="58" t="s">
        <v>2183</v>
      </c>
      <c r="G575" s="58" t="s">
        <v>2781</v>
      </c>
      <c r="H575" s="59" t="s">
        <v>2777</v>
      </c>
      <c r="I575" s="59" t="s">
        <v>2777</v>
      </c>
      <c r="J575" s="59" t="s">
        <v>2777</v>
      </c>
      <c r="K575" s="59" t="s">
        <v>2777</v>
      </c>
      <c r="L575" s="59" t="s">
        <v>2777</v>
      </c>
      <c r="M575" s="59" t="s">
        <v>2777</v>
      </c>
      <c r="N575" s="59" t="s">
        <v>2777</v>
      </c>
      <c r="O575" s="59" t="s">
        <v>2777</v>
      </c>
      <c r="P575" s="59" t="s">
        <v>2777</v>
      </c>
      <c r="Q575" s="59" t="s">
        <v>2777</v>
      </c>
      <c r="R575" s="59" t="s">
        <v>2777</v>
      </c>
      <c r="S575" s="59" t="s">
        <v>2777</v>
      </c>
      <c r="T575" s="59" t="s">
        <v>2777</v>
      </c>
      <c r="U575" s="59" t="s">
        <v>2777</v>
      </c>
    </row>
    <row r="576" spans="1:21" x14ac:dyDescent="0.25">
      <c r="A576" s="58">
        <v>4712044</v>
      </c>
      <c r="B576" s="58" t="str">
        <f t="shared" si="8"/>
        <v>SI_3 (School Improvement Year 3)</v>
      </c>
      <c r="C576" s="58" t="s">
        <v>161</v>
      </c>
      <c r="D576" s="58" t="s">
        <v>2363</v>
      </c>
      <c r="E576" s="58" t="s">
        <v>2788</v>
      </c>
      <c r="F576" s="58" t="s">
        <v>2348</v>
      </c>
      <c r="G576" s="58" t="s">
        <v>2789</v>
      </c>
      <c r="H576" s="59" t="s">
        <v>2142</v>
      </c>
      <c r="I576" s="59" t="s">
        <v>2142</v>
      </c>
      <c r="J576" s="59" t="s">
        <v>2777</v>
      </c>
      <c r="K576" s="59" t="s">
        <v>2777</v>
      </c>
      <c r="L576" s="59" t="s">
        <v>2777</v>
      </c>
      <c r="M576" s="59" t="s">
        <v>2777</v>
      </c>
      <c r="N576" s="59" t="s">
        <v>2142</v>
      </c>
      <c r="O576" s="59" t="s">
        <v>2142</v>
      </c>
      <c r="P576" s="59" t="s">
        <v>2777</v>
      </c>
      <c r="Q576" s="59" t="s">
        <v>2142</v>
      </c>
      <c r="R576" s="59" t="s">
        <v>2777</v>
      </c>
      <c r="S576" s="59" t="s">
        <v>2777</v>
      </c>
      <c r="T576" s="59" t="s">
        <v>2777</v>
      </c>
      <c r="U576" s="59" t="s">
        <v>2777</v>
      </c>
    </row>
    <row r="577" spans="1:21" x14ac:dyDescent="0.25">
      <c r="A577" s="58">
        <v>4712045</v>
      </c>
      <c r="B577" s="58" t="str">
        <f t="shared" si="8"/>
        <v>SI_2 (School Improvement Year 2)</v>
      </c>
      <c r="C577" s="58" t="s">
        <v>161</v>
      </c>
      <c r="D577" s="58" t="s">
        <v>665</v>
      </c>
      <c r="E577" s="58" t="s">
        <v>2796</v>
      </c>
      <c r="F577" s="58" t="s">
        <v>2312</v>
      </c>
      <c r="G577" s="58" t="s">
        <v>2797</v>
      </c>
      <c r="H577" s="59" t="s">
        <v>2142</v>
      </c>
      <c r="I577" s="59" t="s">
        <v>2777</v>
      </c>
      <c r="J577" s="59" t="s">
        <v>2777</v>
      </c>
      <c r="K577" s="59" t="s">
        <v>2777</v>
      </c>
      <c r="L577" s="59" t="s">
        <v>2777</v>
      </c>
      <c r="M577" s="59" t="s">
        <v>2777</v>
      </c>
      <c r="N577" s="59" t="s">
        <v>2142</v>
      </c>
      <c r="O577" s="59" t="s">
        <v>2777</v>
      </c>
      <c r="P577" s="59" t="s">
        <v>2142</v>
      </c>
      <c r="Q577" s="59" t="s">
        <v>2777</v>
      </c>
      <c r="R577" s="59" t="s">
        <v>2777</v>
      </c>
      <c r="S577" s="59" t="s">
        <v>2777</v>
      </c>
      <c r="T577" s="59" t="s">
        <v>2777</v>
      </c>
      <c r="U577" s="59" t="s">
        <v>2142</v>
      </c>
    </row>
    <row r="578" spans="1:21" x14ac:dyDescent="0.25">
      <c r="A578" s="58">
        <v>4713050</v>
      </c>
      <c r="B578" s="58" t="str">
        <f t="shared" ref="B578:B641" si="9">CONCATENATE(E578," ",F578)</f>
        <v>SI_4 (School Improvement Year 4)</v>
      </c>
      <c r="C578" s="58" t="s">
        <v>191</v>
      </c>
      <c r="D578" s="58" t="s">
        <v>738</v>
      </c>
      <c r="E578" s="58" t="s">
        <v>2784</v>
      </c>
      <c r="F578" s="58" t="s">
        <v>2371</v>
      </c>
      <c r="G578" s="58" t="s">
        <v>2813</v>
      </c>
      <c r="H578" s="59" t="s">
        <v>2777</v>
      </c>
      <c r="I578" s="59" t="s">
        <v>2777</v>
      </c>
      <c r="J578" s="59" t="s">
        <v>2777</v>
      </c>
      <c r="K578" s="59" t="s">
        <v>2777</v>
      </c>
      <c r="L578" s="59" t="s">
        <v>2777</v>
      </c>
      <c r="M578" s="59" t="s">
        <v>2777</v>
      </c>
      <c r="N578" s="59" t="s">
        <v>2777</v>
      </c>
      <c r="O578" s="59" t="s">
        <v>2777</v>
      </c>
      <c r="P578" s="59" t="s">
        <v>2777</v>
      </c>
      <c r="Q578" s="59" t="s">
        <v>2777</v>
      </c>
      <c r="R578" s="59" t="s">
        <v>2777</v>
      </c>
      <c r="S578" s="59" t="s">
        <v>2777</v>
      </c>
      <c r="T578" s="59" t="s">
        <v>2777</v>
      </c>
      <c r="U578" s="59" t="s">
        <v>2777</v>
      </c>
    </row>
    <row r="579" spans="1:21" x14ac:dyDescent="0.25">
      <c r="A579" s="58">
        <v>4713051</v>
      </c>
      <c r="B579" s="58" t="str">
        <f t="shared" si="9"/>
        <v>SI_7 (School Improvement Year 7)</v>
      </c>
      <c r="C579" s="58" t="s">
        <v>191</v>
      </c>
      <c r="D579" s="58" t="s">
        <v>2412</v>
      </c>
      <c r="E579" s="58" t="s">
        <v>2790</v>
      </c>
      <c r="F579" s="58" t="s">
        <v>2405</v>
      </c>
      <c r="G579" s="58" t="s">
        <v>2791</v>
      </c>
      <c r="H579" s="59" t="s">
        <v>2142</v>
      </c>
      <c r="I579" s="59" t="s">
        <v>2142</v>
      </c>
      <c r="J579" s="59" t="s">
        <v>2142</v>
      </c>
      <c r="K579" s="59" t="s">
        <v>2142</v>
      </c>
      <c r="L579" s="59" t="s">
        <v>2777</v>
      </c>
      <c r="M579" s="59" t="s">
        <v>2777</v>
      </c>
      <c r="N579" s="59" t="s">
        <v>2777</v>
      </c>
      <c r="O579" s="59" t="s">
        <v>2777</v>
      </c>
      <c r="P579" s="59" t="s">
        <v>2142</v>
      </c>
      <c r="Q579" s="59" t="s">
        <v>2142</v>
      </c>
      <c r="R579" s="59" t="s">
        <v>2777</v>
      </c>
      <c r="S579" s="59" t="s">
        <v>2777</v>
      </c>
      <c r="T579" s="59" t="s">
        <v>2777</v>
      </c>
      <c r="U579" s="59" t="s">
        <v>2777</v>
      </c>
    </row>
    <row r="580" spans="1:21" x14ac:dyDescent="0.25">
      <c r="A580" s="58">
        <v>4713052</v>
      </c>
      <c r="B580" s="58" t="str">
        <f t="shared" si="9"/>
        <v xml:space="preserve"> A (Alert)</v>
      </c>
      <c r="C580" s="58" t="s">
        <v>191</v>
      </c>
      <c r="D580" s="58" t="s">
        <v>739</v>
      </c>
      <c r="E580" s="58" t="s">
        <v>2775</v>
      </c>
      <c r="F580" s="58" t="s">
        <v>2095</v>
      </c>
      <c r="G580" s="58" t="s">
        <v>2776</v>
      </c>
      <c r="H580" s="59" t="s">
        <v>2142</v>
      </c>
      <c r="I580" s="59" t="s">
        <v>2142</v>
      </c>
      <c r="J580" s="59" t="s">
        <v>2142</v>
      </c>
      <c r="K580" s="59" t="s">
        <v>2142</v>
      </c>
      <c r="L580" s="59" t="s">
        <v>2777</v>
      </c>
      <c r="M580" s="59" t="s">
        <v>2777</v>
      </c>
      <c r="N580" s="59" t="s">
        <v>2777</v>
      </c>
      <c r="O580" s="59" t="s">
        <v>2777</v>
      </c>
      <c r="P580" s="59" t="s">
        <v>2142</v>
      </c>
      <c r="Q580" s="59" t="s">
        <v>2142</v>
      </c>
      <c r="R580" s="59" t="s">
        <v>2777</v>
      </c>
      <c r="S580" s="59" t="s">
        <v>2777</v>
      </c>
      <c r="T580" s="59" t="s">
        <v>2777</v>
      </c>
      <c r="U580" s="59" t="s">
        <v>2777</v>
      </c>
    </row>
    <row r="581" spans="1:21" x14ac:dyDescent="0.25">
      <c r="A581" s="58">
        <v>4713053</v>
      </c>
      <c r="B581" s="58" t="str">
        <f t="shared" si="9"/>
        <v xml:space="preserve"> A (Alert)</v>
      </c>
      <c r="C581" s="58" t="s">
        <v>191</v>
      </c>
      <c r="D581" s="58" t="s">
        <v>740</v>
      </c>
      <c r="E581" s="58" t="s">
        <v>2775</v>
      </c>
      <c r="F581" s="58" t="s">
        <v>2095</v>
      </c>
      <c r="G581" s="58" t="s">
        <v>2776</v>
      </c>
      <c r="H581" s="59" t="s">
        <v>2142</v>
      </c>
      <c r="I581" s="59" t="s">
        <v>2142</v>
      </c>
      <c r="J581" s="59" t="s">
        <v>2142</v>
      </c>
      <c r="K581" s="59" t="s">
        <v>2142</v>
      </c>
      <c r="L581" s="59" t="s">
        <v>2777</v>
      </c>
      <c r="M581" s="59" t="s">
        <v>2777</v>
      </c>
      <c r="N581" s="59" t="s">
        <v>2777</v>
      </c>
      <c r="O581" s="59" t="s">
        <v>2777</v>
      </c>
      <c r="P581" s="59" t="s">
        <v>2142</v>
      </c>
      <c r="Q581" s="59" t="s">
        <v>2142</v>
      </c>
      <c r="R581" s="59" t="s">
        <v>2777</v>
      </c>
      <c r="S581" s="59" t="s">
        <v>2777</v>
      </c>
      <c r="T581" s="59" t="s">
        <v>2777</v>
      </c>
      <c r="U581" s="59" t="s">
        <v>2777</v>
      </c>
    </row>
    <row r="582" spans="1:21" x14ac:dyDescent="0.25">
      <c r="A582" s="58">
        <v>4713054</v>
      </c>
      <c r="B582" s="58" t="str">
        <f t="shared" si="9"/>
        <v xml:space="preserve"> A (Alert)</v>
      </c>
      <c r="C582" s="58" t="s">
        <v>191</v>
      </c>
      <c r="D582" s="58" t="s">
        <v>741</v>
      </c>
      <c r="E582" s="58" t="s">
        <v>2775</v>
      </c>
      <c r="F582" s="58" t="s">
        <v>2095</v>
      </c>
      <c r="G582" s="58" t="s">
        <v>2776</v>
      </c>
      <c r="H582" s="59" t="s">
        <v>2142</v>
      </c>
      <c r="I582" s="59" t="s">
        <v>2142</v>
      </c>
      <c r="J582" s="59" t="s">
        <v>2142</v>
      </c>
      <c r="K582" s="59" t="s">
        <v>2142</v>
      </c>
      <c r="L582" s="59" t="s">
        <v>2777</v>
      </c>
      <c r="M582" s="59" t="s">
        <v>2777</v>
      </c>
      <c r="N582" s="59" t="s">
        <v>2777</v>
      </c>
      <c r="O582" s="59" t="s">
        <v>2142</v>
      </c>
      <c r="P582" s="59" t="s">
        <v>2142</v>
      </c>
      <c r="Q582" s="59" t="s">
        <v>2142</v>
      </c>
      <c r="R582" s="59" t="s">
        <v>2777</v>
      </c>
      <c r="S582" s="59" t="s">
        <v>2777</v>
      </c>
      <c r="T582" s="59" t="s">
        <v>2777</v>
      </c>
      <c r="U582" s="59" t="s">
        <v>2777</v>
      </c>
    </row>
    <row r="583" spans="1:21" x14ac:dyDescent="0.25">
      <c r="A583" s="58">
        <v>4740703</v>
      </c>
      <c r="B583" s="58" t="str">
        <f t="shared" si="9"/>
        <v>SI_1 (School Improvement Year 1)</v>
      </c>
      <c r="C583" s="58" t="s">
        <v>2282</v>
      </c>
      <c r="D583" s="58" t="s">
        <v>2283</v>
      </c>
      <c r="E583" s="58" t="s">
        <v>2793</v>
      </c>
      <c r="F583" s="58" t="s">
        <v>2260</v>
      </c>
      <c r="G583" s="58" t="s">
        <v>2795</v>
      </c>
      <c r="H583" s="59" t="s">
        <v>2142</v>
      </c>
      <c r="I583" s="59" t="s">
        <v>2142</v>
      </c>
      <c r="J583" s="59" t="s">
        <v>2777</v>
      </c>
      <c r="K583" s="59" t="s">
        <v>2777</v>
      </c>
      <c r="L583" s="59" t="s">
        <v>2777</v>
      </c>
      <c r="M583" s="59" t="s">
        <v>2777</v>
      </c>
      <c r="N583" s="59" t="s">
        <v>2142</v>
      </c>
      <c r="O583" s="59" t="s">
        <v>2142</v>
      </c>
      <c r="P583" s="59" t="s">
        <v>2777</v>
      </c>
      <c r="Q583" s="59" t="s">
        <v>2777</v>
      </c>
      <c r="R583" s="59" t="s">
        <v>2777</v>
      </c>
      <c r="S583" s="59" t="s">
        <v>2777</v>
      </c>
      <c r="T583" s="59" t="s">
        <v>2777</v>
      </c>
      <c r="U583" s="59" t="s">
        <v>2777</v>
      </c>
    </row>
    <row r="584" spans="1:21" x14ac:dyDescent="0.25">
      <c r="A584" s="58">
        <v>4801001</v>
      </c>
      <c r="B584" s="58" t="str">
        <f t="shared" si="9"/>
        <v xml:space="preserve"> A (Alert)</v>
      </c>
      <c r="C584" s="58" t="s">
        <v>41</v>
      </c>
      <c r="D584" s="58" t="s">
        <v>329</v>
      </c>
      <c r="E584" s="58" t="s">
        <v>2775</v>
      </c>
      <c r="F584" s="58" t="s">
        <v>2095</v>
      </c>
      <c r="G584" s="58" t="s">
        <v>2776</v>
      </c>
      <c r="H584" s="59" t="s">
        <v>2777</v>
      </c>
      <c r="I584" s="59" t="s">
        <v>2777</v>
      </c>
      <c r="J584" s="59" t="s">
        <v>2777</v>
      </c>
      <c r="K584" s="59" t="s">
        <v>2142</v>
      </c>
      <c r="L584" s="59" t="s">
        <v>2777</v>
      </c>
      <c r="M584" s="59" t="s">
        <v>2777</v>
      </c>
      <c r="N584" s="59" t="s">
        <v>2777</v>
      </c>
      <c r="O584" s="59" t="s">
        <v>2777</v>
      </c>
      <c r="P584" s="59" t="s">
        <v>2777</v>
      </c>
      <c r="Q584" s="59" t="s">
        <v>2777</v>
      </c>
      <c r="R584" s="59" t="s">
        <v>2777</v>
      </c>
      <c r="S584" s="59" t="s">
        <v>2777</v>
      </c>
      <c r="T584" s="59" t="s">
        <v>2777</v>
      </c>
      <c r="U584" s="59" t="s">
        <v>2777</v>
      </c>
    </row>
    <row r="585" spans="1:21" x14ac:dyDescent="0.25">
      <c r="A585" s="58">
        <v>4801003</v>
      </c>
      <c r="B585" s="58" t="str">
        <f t="shared" si="9"/>
        <v>SI_6 (School Improvement Year 6)</v>
      </c>
      <c r="C585" s="58" t="s">
        <v>41</v>
      </c>
      <c r="D585" s="58" t="s">
        <v>2400</v>
      </c>
      <c r="E585" s="58" t="s">
        <v>2778</v>
      </c>
      <c r="F585" s="58" t="s">
        <v>2392</v>
      </c>
      <c r="G585" s="58" t="s">
        <v>2779</v>
      </c>
      <c r="H585" s="59" t="s">
        <v>2777</v>
      </c>
      <c r="I585" s="59" t="s">
        <v>2142</v>
      </c>
      <c r="J585" s="59" t="s">
        <v>2777</v>
      </c>
      <c r="K585" s="59" t="s">
        <v>2142</v>
      </c>
      <c r="L585" s="59" t="s">
        <v>2777</v>
      </c>
      <c r="M585" s="59" t="s">
        <v>2777</v>
      </c>
      <c r="N585" s="59" t="s">
        <v>2777</v>
      </c>
      <c r="O585" s="59" t="s">
        <v>2142</v>
      </c>
      <c r="P585" s="59" t="s">
        <v>2777</v>
      </c>
      <c r="Q585" s="59" t="s">
        <v>2142</v>
      </c>
      <c r="R585" s="59" t="s">
        <v>2777</v>
      </c>
      <c r="S585" s="59" t="s">
        <v>2777</v>
      </c>
      <c r="T585" s="59" t="s">
        <v>2777</v>
      </c>
      <c r="U585" s="59" t="s">
        <v>2777</v>
      </c>
    </row>
    <row r="586" spans="1:21" x14ac:dyDescent="0.25">
      <c r="A586" s="58">
        <v>4802008</v>
      </c>
      <c r="B586" s="58" t="str">
        <f t="shared" si="9"/>
        <v>SI_3 (School Improvement Year 3)</v>
      </c>
      <c r="C586" s="58" t="s">
        <v>55</v>
      </c>
      <c r="D586" s="58" t="s">
        <v>370</v>
      </c>
      <c r="E586" s="58" t="s">
        <v>2788</v>
      </c>
      <c r="F586" s="58" t="s">
        <v>2348</v>
      </c>
      <c r="G586" s="58" t="s">
        <v>2805</v>
      </c>
      <c r="H586" s="59" t="s">
        <v>2777</v>
      </c>
      <c r="I586" s="59" t="s">
        <v>2777</v>
      </c>
      <c r="J586" s="59" t="s">
        <v>2777</v>
      </c>
      <c r="K586" s="59" t="s">
        <v>2777</v>
      </c>
      <c r="L586" s="59" t="s">
        <v>2777</v>
      </c>
      <c r="M586" s="59" t="s">
        <v>2777</v>
      </c>
      <c r="N586" s="59" t="s">
        <v>2142</v>
      </c>
      <c r="O586" s="59" t="s">
        <v>2777</v>
      </c>
      <c r="P586" s="59" t="s">
        <v>2777</v>
      </c>
      <c r="Q586" s="59" t="s">
        <v>2777</v>
      </c>
      <c r="R586" s="59" t="s">
        <v>2777</v>
      </c>
      <c r="S586" s="59" t="s">
        <v>2777</v>
      </c>
      <c r="T586" s="59" t="s">
        <v>2777</v>
      </c>
      <c r="U586" s="59" t="s">
        <v>2777</v>
      </c>
    </row>
    <row r="587" spans="1:21" x14ac:dyDescent="0.25">
      <c r="A587" s="58">
        <v>4802010</v>
      </c>
      <c r="B587" s="58" t="str">
        <f t="shared" si="9"/>
        <v>SI_7 (School Improvement Year 7)</v>
      </c>
      <c r="C587" s="58" t="s">
        <v>55</v>
      </c>
      <c r="D587" s="58" t="s">
        <v>2413</v>
      </c>
      <c r="E587" s="58" t="s">
        <v>2790</v>
      </c>
      <c r="F587" s="58" t="s">
        <v>2405</v>
      </c>
      <c r="G587" s="58" t="s">
        <v>2791</v>
      </c>
      <c r="H587" s="59" t="s">
        <v>2142</v>
      </c>
      <c r="I587" s="59" t="s">
        <v>2142</v>
      </c>
      <c r="J587" s="59" t="s">
        <v>2777</v>
      </c>
      <c r="K587" s="59" t="s">
        <v>2142</v>
      </c>
      <c r="L587" s="59" t="s">
        <v>2777</v>
      </c>
      <c r="M587" s="59" t="s">
        <v>2777</v>
      </c>
      <c r="N587" s="59" t="s">
        <v>2777</v>
      </c>
      <c r="O587" s="59" t="s">
        <v>2777</v>
      </c>
      <c r="P587" s="59" t="s">
        <v>2142</v>
      </c>
      <c r="Q587" s="59" t="s">
        <v>2777</v>
      </c>
      <c r="R587" s="59" t="s">
        <v>2777</v>
      </c>
      <c r="S587" s="59" t="s">
        <v>2777</v>
      </c>
      <c r="T587" s="59" t="s">
        <v>2777</v>
      </c>
      <c r="U587" s="59" t="s">
        <v>2777</v>
      </c>
    </row>
    <row r="588" spans="1:21" x14ac:dyDescent="0.25">
      <c r="A588" s="58">
        <v>4901001</v>
      </c>
      <c r="B588" s="58" t="str">
        <f t="shared" si="9"/>
        <v xml:space="preserve"> MS (Met Standards)</v>
      </c>
      <c r="C588" s="58" t="s">
        <v>46</v>
      </c>
      <c r="D588" s="58" t="s">
        <v>355</v>
      </c>
      <c r="E588" s="58" t="s">
        <v>2780</v>
      </c>
      <c r="F588" s="58" t="s">
        <v>2183</v>
      </c>
      <c r="G588" s="58" t="s">
        <v>2781</v>
      </c>
      <c r="H588" s="59" t="s">
        <v>2777</v>
      </c>
      <c r="I588" s="59" t="s">
        <v>2777</v>
      </c>
      <c r="J588" s="59" t="s">
        <v>2777</v>
      </c>
      <c r="K588" s="59" t="s">
        <v>2777</v>
      </c>
      <c r="L588" s="59" t="s">
        <v>2777</v>
      </c>
      <c r="M588" s="59" t="s">
        <v>2777</v>
      </c>
      <c r="N588" s="59" t="s">
        <v>2777</v>
      </c>
      <c r="O588" s="59" t="s">
        <v>2777</v>
      </c>
      <c r="P588" s="59" t="s">
        <v>2777</v>
      </c>
      <c r="Q588" s="59" t="s">
        <v>2777</v>
      </c>
      <c r="R588" s="59" t="s">
        <v>2777</v>
      </c>
      <c r="S588" s="59" t="s">
        <v>2777</v>
      </c>
      <c r="T588" s="59" t="s">
        <v>2777</v>
      </c>
      <c r="U588" s="59" t="s">
        <v>2777</v>
      </c>
    </row>
    <row r="589" spans="1:21" x14ac:dyDescent="0.25">
      <c r="A589" s="58">
        <v>4901003</v>
      </c>
      <c r="B589" s="58" t="str">
        <f t="shared" si="9"/>
        <v xml:space="preserve"> A (Alert)</v>
      </c>
      <c r="C589" s="58" t="s">
        <v>46</v>
      </c>
      <c r="D589" s="58" t="s">
        <v>2147</v>
      </c>
      <c r="E589" s="58" t="s">
        <v>2775</v>
      </c>
      <c r="F589" s="58" t="s">
        <v>2095</v>
      </c>
      <c r="G589" s="58" t="s">
        <v>2776</v>
      </c>
      <c r="H589" s="59" t="s">
        <v>2142</v>
      </c>
      <c r="I589" s="59" t="s">
        <v>2777</v>
      </c>
      <c r="J589" s="59" t="s">
        <v>2777</v>
      </c>
      <c r="K589" s="59" t="s">
        <v>2777</v>
      </c>
      <c r="L589" s="59" t="s">
        <v>2777</v>
      </c>
      <c r="M589" s="59" t="s">
        <v>2777</v>
      </c>
      <c r="N589" s="59" t="s">
        <v>2142</v>
      </c>
      <c r="O589" s="59" t="s">
        <v>2777</v>
      </c>
      <c r="P589" s="59" t="s">
        <v>2142</v>
      </c>
      <c r="Q589" s="59" t="s">
        <v>2777</v>
      </c>
      <c r="R589" s="59" t="s">
        <v>2777</v>
      </c>
      <c r="S589" s="59" t="s">
        <v>2777</v>
      </c>
      <c r="T589" s="59" t="s">
        <v>2777</v>
      </c>
      <c r="U589" s="59" t="s">
        <v>2777</v>
      </c>
    </row>
    <row r="590" spans="1:21" x14ac:dyDescent="0.25">
      <c r="A590" s="58">
        <v>4902006</v>
      </c>
      <c r="B590" s="58" t="str">
        <f t="shared" si="9"/>
        <v xml:space="preserve"> MS (Met Standards)</v>
      </c>
      <c r="C590" s="58" t="s">
        <v>175</v>
      </c>
      <c r="D590" s="58" t="s">
        <v>689</v>
      </c>
      <c r="E590" s="58" t="s">
        <v>2780</v>
      </c>
      <c r="F590" s="58" t="s">
        <v>2183</v>
      </c>
      <c r="G590" s="58" t="s">
        <v>2781</v>
      </c>
      <c r="H590" s="59" t="s">
        <v>2777</v>
      </c>
      <c r="I590" s="59" t="s">
        <v>2777</v>
      </c>
      <c r="J590" s="59" t="s">
        <v>2777</v>
      </c>
      <c r="K590" s="59" t="s">
        <v>2777</v>
      </c>
      <c r="L590" s="59" t="s">
        <v>2777</v>
      </c>
      <c r="M590" s="59" t="s">
        <v>2777</v>
      </c>
      <c r="N590" s="59" t="s">
        <v>2777</v>
      </c>
      <c r="O590" s="59" t="s">
        <v>2777</v>
      </c>
      <c r="P590" s="59" t="s">
        <v>2777</v>
      </c>
      <c r="Q590" s="59" t="s">
        <v>2777</v>
      </c>
      <c r="R590" s="59" t="s">
        <v>2777</v>
      </c>
      <c r="S590" s="59" t="s">
        <v>2777</v>
      </c>
      <c r="T590" s="59" t="s">
        <v>2777</v>
      </c>
      <c r="U590" s="59" t="s">
        <v>2777</v>
      </c>
    </row>
    <row r="591" spans="1:21" x14ac:dyDescent="0.25">
      <c r="A591" s="58">
        <v>4902007</v>
      </c>
      <c r="B591" s="58" t="str">
        <f t="shared" si="9"/>
        <v>SI_2 (School Improvement Year 2)</v>
      </c>
      <c r="C591" s="58" t="s">
        <v>175</v>
      </c>
      <c r="D591" s="58" t="s">
        <v>2330</v>
      </c>
      <c r="E591" s="58" t="s">
        <v>2796</v>
      </c>
      <c r="F591" s="58" t="s">
        <v>2312</v>
      </c>
      <c r="G591" s="58" t="s">
        <v>2798</v>
      </c>
      <c r="H591" s="59" t="s">
        <v>2777</v>
      </c>
      <c r="I591" s="59" t="s">
        <v>2777</v>
      </c>
      <c r="J591" s="59" t="s">
        <v>2777</v>
      </c>
      <c r="K591" s="59" t="s">
        <v>2777</v>
      </c>
      <c r="L591" s="59" t="s">
        <v>2777</v>
      </c>
      <c r="M591" s="59" t="s">
        <v>2777</v>
      </c>
      <c r="N591" s="59" t="s">
        <v>2777</v>
      </c>
      <c r="O591" s="59" t="s">
        <v>2777</v>
      </c>
      <c r="P591" s="59" t="s">
        <v>2142</v>
      </c>
      <c r="Q591" s="59" t="s">
        <v>2777</v>
      </c>
      <c r="R591" s="59" t="s">
        <v>2777</v>
      </c>
      <c r="S591" s="59" t="s">
        <v>2777</v>
      </c>
      <c r="T591" s="59" t="s">
        <v>2777</v>
      </c>
      <c r="U591" s="59" t="s">
        <v>2777</v>
      </c>
    </row>
    <row r="592" spans="1:21" x14ac:dyDescent="0.25">
      <c r="A592" s="58">
        <v>5006022</v>
      </c>
      <c r="B592" s="58" t="str">
        <f t="shared" si="9"/>
        <v xml:space="preserve"> MS (Met Standards)</v>
      </c>
      <c r="C592" s="58" t="s">
        <v>209</v>
      </c>
      <c r="D592" s="58" t="s">
        <v>783</v>
      </c>
      <c r="E592" s="58" t="s">
        <v>2780</v>
      </c>
      <c r="F592" s="58" t="s">
        <v>2183</v>
      </c>
      <c r="G592" s="58" t="s">
        <v>2781</v>
      </c>
      <c r="H592" s="59" t="s">
        <v>2777</v>
      </c>
      <c r="I592" s="59" t="s">
        <v>2777</v>
      </c>
      <c r="J592" s="59" t="s">
        <v>2777</v>
      </c>
      <c r="K592" s="59" t="s">
        <v>2777</v>
      </c>
      <c r="L592" s="59" t="s">
        <v>2777</v>
      </c>
      <c r="M592" s="59" t="s">
        <v>2777</v>
      </c>
      <c r="N592" s="59" t="s">
        <v>2777</v>
      </c>
      <c r="O592" s="59" t="s">
        <v>2777</v>
      </c>
      <c r="P592" s="59" t="s">
        <v>2777</v>
      </c>
      <c r="Q592" s="59" t="s">
        <v>2777</v>
      </c>
      <c r="R592" s="59" t="s">
        <v>2777</v>
      </c>
      <c r="S592" s="59" t="s">
        <v>2777</v>
      </c>
      <c r="T592" s="59" t="s">
        <v>2777</v>
      </c>
      <c r="U592" s="59" t="s">
        <v>2777</v>
      </c>
    </row>
    <row r="593" spans="1:21" x14ac:dyDescent="0.25">
      <c r="A593" s="58">
        <v>5006023</v>
      </c>
      <c r="B593" s="58" t="str">
        <f t="shared" si="9"/>
        <v xml:space="preserve"> A (Alert)</v>
      </c>
      <c r="C593" s="58" t="s">
        <v>209</v>
      </c>
      <c r="D593" s="58" t="s">
        <v>784</v>
      </c>
      <c r="E593" s="58" t="s">
        <v>2775</v>
      </c>
      <c r="F593" s="58" t="s">
        <v>2095</v>
      </c>
      <c r="G593" s="58" t="s">
        <v>2776</v>
      </c>
      <c r="H593" s="59" t="s">
        <v>2142</v>
      </c>
      <c r="I593" s="59" t="s">
        <v>2142</v>
      </c>
      <c r="J593" s="59" t="s">
        <v>2142</v>
      </c>
      <c r="K593" s="59" t="s">
        <v>2142</v>
      </c>
      <c r="L593" s="59" t="s">
        <v>2777</v>
      </c>
      <c r="M593" s="59" t="s">
        <v>2777</v>
      </c>
      <c r="N593" s="59" t="s">
        <v>2142</v>
      </c>
      <c r="O593" s="59" t="s">
        <v>2777</v>
      </c>
      <c r="P593" s="59" t="s">
        <v>2142</v>
      </c>
      <c r="Q593" s="59" t="s">
        <v>2142</v>
      </c>
      <c r="R593" s="59" t="s">
        <v>2777</v>
      </c>
      <c r="S593" s="59" t="s">
        <v>2777</v>
      </c>
      <c r="T593" s="59" t="s">
        <v>2142</v>
      </c>
      <c r="U593" s="59" t="s">
        <v>2142</v>
      </c>
    </row>
    <row r="594" spans="1:21" x14ac:dyDescent="0.25">
      <c r="A594" s="58">
        <v>5006024</v>
      </c>
      <c r="B594" s="58" t="str">
        <f t="shared" si="9"/>
        <v>SI_2 (School Improvement Year 2)</v>
      </c>
      <c r="C594" s="58" t="s">
        <v>209</v>
      </c>
      <c r="D594" s="58" t="s">
        <v>2331</v>
      </c>
      <c r="E594" s="58" t="s">
        <v>2796</v>
      </c>
      <c r="F594" s="58" t="s">
        <v>2312</v>
      </c>
      <c r="G594" s="58" t="s">
        <v>2797</v>
      </c>
      <c r="H594" s="59" t="s">
        <v>2777</v>
      </c>
      <c r="I594" s="59" t="s">
        <v>2142</v>
      </c>
      <c r="J594" s="59" t="s">
        <v>2777</v>
      </c>
      <c r="K594" s="59" t="s">
        <v>2142</v>
      </c>
      <c r="L594" s="59" t="s">
        <v>2777</v>
      </c>
      <c r="M594" s="59" t="s">
        <v>2777</v>
      </c>
      <c r="N594" s="59" t="s">
        <v>2142</v>
      </c>
      <c r="O594" s="59" t="s">
        <v>2142</v>
      </c>
      <c r="P594" s="59" t="s">
        <v>2777</v>
      </c>
      <c r="Q594" s="59" t="s">
        <v>2142</v>
      </c>
      <c r="R594" s="59" t="s">
        <v>2777</v>
      </c>
      <c r="S594" s="59" t="s">
        <v>2777</v>
      </c>
      <c r="T594" s="59" t="s">
        <v>2777</v>
      </c>
      <c r="U594" s="59" t="s">
        <v>2777</v>
      </c>
    </row>
    <row r="595" spans="1:21" x14ac:dyDescent="0.25">
      <c r="A595" s="58">
        <v>5008013</v>
      </c>
      <c r="B595" s="58" t="str">
        <f t="shared" si="9"/>
        <v xml:space="preserve"> A (Alert)</v>
      </c>
      <c r="C595" s="58" t="s">
        <v>186</v>
      </c>
      <c r="D595" s="58" t="s">
        <v>732</v>
      </c>
      <c r="E595" s="58" t="s">
        <v>2775</v>
      </c>
      <c r="F595" s="58" t="s">
        <v>2095</v>
      </c>
      <c r="G595" s="58" t="s">
        <v>2776</v>
      </c>
      <c r="H595" s="59" t="s">
        <v>2142</v>
      </c>
      <c r="I595" s="59" t="s">
        <v>2777</v>
      </c>
      <c r="J595" s="59" t="s">
        <v>2142</v>
      </c>
      <c r="K595" s="59" t="s">
        <v>2777</v>
      </c>
      <c r="L595" s="59" t="s">
        <v>2777</v>
      </c>
      <c r="M595" s="59" t="s">
        <v>2777</v>
      </c>
      <c r="N595" s="59" t="s">
        <v>2777</v>
      </c>
      <c r="O595" s="59" t="s">
        <v>2777</v>
      </c>
      <c r="P595" s="59" t="s">
        <v>2142</v>
      </c>
      <c r="Q595" s="59" t="s">
        <v>2777</v>
      </c>
      <c r="R595" s="59" t="s">
        <v>2777</v>
      </c>
      <c r="S595" s="59" t="s">
        <v>2777</v>
      </c>
      <c r="T595" s="59" t="s">
        <v>2777</v>
      </c>
      <c r="U595" s="59" t="s">
        <v>2777</v>
      </c>
    </row>
    <row r="596" spans="1:21" x14ac:dyDescent="0.25">
      <c r="A596" s="58">
        <v>5008014</v>
      </c>
      <c r="B596" s="58" t="str">
        <f t="shared" si="9"/>
        <v>SI_4 (School Improvement Year 4)</v>
      </c>
      <c r="C596" s="58" t="s">
        <v>186</v>
      </c>
      <c r="D596" s="58" t="s">
        <v>2379</v>
      </c>
      <c r="E596" s="58" t="s">
        <v>2784</v>
      </c>
      <c r="F596" s="58" t="s">
        <v>2371</v>
      </c>
      <c r="G596" s="58" t="s">
        <v>2785</v>
      </c>
      <c r="H596" s="59" t="s">
        <v>2142</v>
      </c>
      <c r="I596" s="59" t="s">
        <v>2142</v>
      </c>
      <c r="J596" s="59" t="s">
        <v>2777</v>
      </c>
      <c r="K596" s="59" t="s">
        <v>2777</v>
      </c>
      <c r="L596" s="59" t="s">
        <v>2777</v>
      </c>
      <c r="M596" s="59" t="s">
        <v>2777</v>
      </c>
      <c r="N596" s="59" t="s">
        <v>2777</v>
      </c>
      <c r="O596" s="59" t="s">
        <v>2777</v>
      </c>
      <c r="P596" s="59" t="s">
        <v>2777</v>
      </c>
      <c r="Q596" s="59" t="s">
        <v>2777</v>
      </c>
      <c r="R596" s="59" t="s">
        <v>2777</v>
      </c>
      <c r="S596" s="59" t="s">
        <v>2777</v>
      </c>
      <c r="T596" s="59" t="s">
        <v>2777</v>
      </c>
      <c r="U596" s="59" t="s">
        <v>2777</v>
      </c>
    </row>
    <row r="597" spans="1:21" x14ac:dyDescent="0.25">
      <c r="A597" s="58">
        <v>5102005</v>
      </c>
      <c r="B597" s="58" t="str">
        <f t="shared" si="9"/>
        <v xml:space="preserve"> A (Alert)</v>
      </c>
      <c r="C597" s="58" t="s">
        <v>137</v>
      </c>
      <c r="D597" s="58" t="s">
        <v>580</v>
      </c>
      <c r="E597" s="58" t="s">
        <v>2775</v>
      </c>
      <c r="F597" s="58" t="s">
        <v>2095</v>
      </c>
      <c r="G597" s="58" t="s">
        <v>2776</v>
      </c>
      <c r="H597" s="59" t="s">
        <v>2142</v>
      </c>
      <c r="I597" s="59" t="s">
        <v>2777</v>
      </c>
      <c r="J597" s="59" t="s">
        <v>2777</v>
      </c>
      <c r="K597" s="59" t="s">
        <v>2777</v>
      </c>
      <c r="L597" s="59" t="s">
        <v>2777</v>
      </c>
      <c r="M597" s="59" t="s">
        <v>2777</v>
      </c>
      <c r="N597" s="59" t="s">
        <v>2142</v>
      </c>
      <c r="O597" s="59" t="s">
        <v>2777</v>
      </c>
      <c r="P597" s="59" t="s">
        <v>2142</v>
      </c>
      <c r="Q597" s="59" t="s">
        <v>2777</v>
      </c>
      <c r="R597" s="59" t="s">
        <v>2777</v>
      </c>
      <c r="S597" s="59" t="s">
        <v>2777</v>
      </c>
      <c r="T597" s="59" t="s">
        <v>2777</v>
      </c>
      <c r="U597" s="59" t="s">
        <v>2777</v>
      </c>
    </row>
    <row r="598" spans="1:21" x14ac:dyDescent="0.25">
      <c r="A598" s="58">
        <v>5102006</v>
      </c>
      <c r="B598" s="58" t="str">
        <f t="shared" si="9"/>
        <v>SI_1 (School Improvement Year 1)</v>
      </c>
      <c r="C598" s="58" t="s">
        <v>137</v>
      </c>
      <c r="D598" s="58" t="s">
        <v>2284</v>
      </c>
      <c r="E598" s="58" t="s">
        <v>2793</v>
      </c>
      <c r="F598" s="58" t="s">
        <v>2260</v>
      </c>
      <c r="G598" s="58" t="s">
        <v>2795</v>
      </c>
      <c r="H598" s="59" t="s">
        <v>2142</v>
      </c>
      <c r="I598" s="59" t="s">
        <v>2142</v>
      </c>
      <c r="J598" s="59" t="s">
        <v>2777</v>
      </c>
      <c r="K598" s="59" t="s">
        <v>2777</v>
      </c>
      <c r="L598" s="59" t="s">
        <v>2777</v>
      </c>
      <c r="M598" s="59" t="s">
        <v>2777</v>
      </c>
      <c r="N598" s="59" t="s">
        <v>2142</v>
      </c>
      <c r="O598" s="59" t="s">
        <v>2142</v>
      </c>
      <c r="P598" s="59" t="s">
        <v>2142</v>
      </c>
      <c r="Q598" s="59" t="s">
        <v>2142</v>
      </c>
      <c r="R598" s="59" t="s">
        <v>2777</v>
      </c>
      <c r="S598" s="59" t="s">
        <v>2777</v>
      </c>
      <c r="T598" s="59" t="s">
        <v>2777</v>
      </c>
      <c r="U598" s="59" t="s">
        <v>2777</v>
      </c>
    </row>
    <row r="599" spans="1:21" x14ac:dyDescent="0.25">
      <c r="A599" s="58">
        <v>5102007</v>
      </c>
      <c r="B599" s="58" t="str">
        <f t="shared" si="9"/>
        <v xml:space="preserve"> MS (Met Standards)</v>
      </c>
      <c r="C599" s="58" t="s">
        <v>137</v>
      </c>
      <c r="D599" s="58" t="s">
        <v>581</v>
      </c>
      <c r="E599" s="58" t="s">
        <v>2780</v>
      </c>
      <c r="F599" s="58" t="s">
        <v>2183</v>
      </c>
      <c r="G599" s="58" t="s">
        <v>2781</v>
      </c>
      <c r="H599" s="59" t="s">
        <v>2777</v>
      </c>
      <c r="I599" s="59" t="s">
        <v>2777</v>
      </c>
      <c r="J599" s="59" t="s">
        <v>2777</v>
      </c>
      <c r="K599" s="59" t="s">
        <v>2777</v>
      </c>
      <c r="L599" s="59" t="s">
        <v>2777</v>
      </c>
      <c r="M599" s="59" t="s">
        <v>2777</v>
      </c>
      <c r="N599" s="59" t="s">
        <v>2777</v>
      </c>
      <c r="O599" s="59" t="s">
        <v>2777</v>
      </c>
      <c r="P599" s="59" t="s">
        <v>2777</v>
      </c>
      <c r="Q599" s="59" t="s">
        <v>2777</v>
      </c>
      <c r="R599" s="59" t="s">
        <v>2777</v>
      </c>
      <c r="S599" s="59" t="s">
        <v>2777</v>
      </c>
      <c r="T599" s="59" t="s">
        <v>2777</v>
      </c>
      <c r="U599" s="59" t="s">
        <v>2777</v>
      </c>
    </row>
    <row r="600" spans="1:21" x14ac:dyDescent="0.25">
      <c r="A600" s="58">
        <v>5102008</v>
      </c>
      <c r="B600" s="58" t="str">
        <f t="shared" si="9"/>
        <v xml:space="preserve"> MS (Met Standards)</v>
      </c>
      <c r="C600" s="58" t="s">
        <v>137</v>
      </c>
      <c r="D600" s="58" t="s">
        <v>2224</v>
      </c>
      <c r="E600" s="58" t="s">
        <v>2780</v>
      </c>
      <c r="F600" s="58" t="s">
        <v>2183</v>
      </c>
      <c r="G600" s="58" t="s">
        <v>2781</v>
      </c>
      <c r="H600" s="59" t="s">
        <v>2777</v>
      </c>
      <c r="I600" s="59" t="s">
        <v>2777</v>
      </c>
      <c r="J600" s="59" t="s">
        <v>2777</v>
      </c>
      <c r="K600" s="59" t="s">
        <v>2777</v>
      </c>
      <c r="L600" s="59" t="s">
        <v>2777</v>
      </c>
      <c r="M600" s="59" t="s">
        <v>2777</v>
      </c>
      <c r="N600" s="59" t="s">
        <v>2777</v>
      </c>
      <c r="O600" s="59" t="s">
        <v>2777</v>
      </c>
      <c r="P600" s="59" t="s">
        <v>2777</v>
      </c>
      <c r="Q600" s="59" t="s">
        <v>2777</v>
      </c>
      <c r="R600" s="59" t="s">
        <v>2777</v>
      </c>
      <c r="S600" s="59" t="s">
        <v>2777</v>
      </c>
      <c r="T600" s="59" t="s">
        <v>2777</v>
      </c>
      <c r="U600" s="59" t="s">
        <v>2777</v>
      </c>
    </row>
    <row r="601" spans="1:21" x14ac:dyDescent="0.25">
      <c r="A601" s="58">
        <v>5102023</v>
      </c>
      <c r="B601" s="58" t="str">
        <f t="shared" si="9"/>
        <v xml:space="preserve"> MS (Met Standards)</v>
      </c>
      <c r="C601" s="58" t="s">
        <v>137</v>
      </c>
      <c r="D601" s="58" t="s">
        <v>582</v>
      </c>
      <c r="E601" s="58" t="s">
        <v>2780</v>
      </c>
      <c r="F601" s="58" t="s">
        <v>2183</v>
      </c>
      <c r="G601" s="58" t="s">
        <v>2781</v>
      </c>
      <c r="H601" s="59" t="s">
        <v>2777</v>
      </c>
      <c r="I601" s="59" t="s">
        <v>2777</v>
      </c>
      <c r="J601" s="59" t="s">
        <v>2777</v>
      </c>
      <c r="K601" s="59" t="s">
        <v>2777</v>
      </c>
      <c r="L601" s="59" t="s">
        <v>2777</v>
      </c>
      <c r="M601" s="59" t="s">
        <v>2777</v>
      </c>
      <c r="N601" s="59" t="s">
        <v>2777</v>
      </c>
      <c r="O601" s="59" t="s">
        <v>2777</v>
      </c>
      <c r="P601" s="59" t="s">
        <v>2777</v>
      </c>
      <c r="Q601" s="59" t="s">
        <v>2777</v>
      </c>
      <c r="R601" s="59" t="s">
        <v>2777</v>
      </c>
      <c r="S601" s="59" t="s">
        <v>2777</v>
      </c>
      <c r="T601" s="59" t="s">
        <v>2777</v>
      </c>
      <c r="U601" s="59" t="s">
        <v>2777</v>
      </c>
    </row>
    <row r="602" spans="1:21" x14ac:dyDescent="0.25">
      <c r="A602" s="58">
        <v>5102024</v>
      </c>
      <c r="B602" s="58" t="str">
        <f t="shared" si="9"/>
        <v>SI_1 (School Improvement Year 1)</v>
      </c>
      <c r="C602" s="58" t="s">
        <v>137</v>
      </c>
      <c r="D602" s="58" t="s">
        <v>2285</v>
      </c>
      <c r="E602" s="58" t="s">
        <v>2793</v>
      </c>
      <c r="F602" s="58" t="s">
        <v>2260</v>
      </c>
      <c r="G602" s="58" t="s">
        <v>2795</v>
      </c>
      <c r="H602" s="59" t="s">
        <v>2142</v>
      </c>
      <c r="I602" s="59" t="s">
        <v>2777</v>
      </c>
      <c r="J602" s="59" t="s">
        <v>2777</v>
      </c>
      <c r="K602" s="59" t="s">
        <v>2777</v>
      </c>
      <c r="L602" s="59" t="s">
        <v>2777</v>
      </c>
      <c r="M602" s="59" t="s">
        <v>2777</v>
      </c>
      <c r="N602" s="59" t="s">
        <v>2142</v>
      </c>
      <c r="O602" s="59" t="s">
        <v>2777</v>
      </c>
      <c r="P602" s="59" t="s">
        <v>2777</v>
      </c>
      <c r="Q602" s="59" t="s">
        <v>2777</v>
      </c>
      <c r="R602" s="59" t="s">
        <v>2777</v>
      </c>
      <c r="S602" s="59" t="s">
        <v>2777</v>
      </c>
      <c r="T602" s="59" t="s">
        <v>2777</v>
      </c>
      <c r="U602" s="59" t="s">
        <v>2777</v>
      </c>
    </row>
    <row r="603" spans="1:21" x14ac:dyDescent="0.25">
      <c r="A603" s="58">
        <v>5106001</v>
      </c>
      <c r="B603" s="58" t="str">
        <f t="shared" si="9"/>
        <v xml:space="preserve"> A (Alert)</v>
      </c>
      <c r="C603" s="58" t="s">
        <v>73</v>
      </c>
      <c r="D603" s="58" t="s">
        <v>410</v>
      </c>
      <c r="E603" s="58" t="s">
        <v>2775</v>
      </c>
      <c r="F603" s="58" t="s">
        <v>2095</v>
      </c>
      <c r="G603" s="58" t="s">
        <v>2776</v>
      </c>
      <c r="H603" s="59" t="s">
        <v>2142</v>
      </c>
      <c r="I603" s="59" t="s">
        <v>2777</v>
      </c>
      <c r="J603" s="59" t="s">
        <v>2777</v>
      </c>
      <c r="K603" s="59" t="s">
        <v>2777</v>
      </c>
      <c r="L603" s="59" t="s">
        <v>2777</v>
      </c>
      <c r="M603" s="59" t="s">
        <v>2777</v>
      </c>
      <c r="N603" s="59" t="s">
        <v>2777</v>
      </c>
      <c r="O603" s="59" t="s">
        <v>2777</v>
      </c>
      <c r="P603" s="59" t="s">
        <v>2142</v>
      </c>
      <c r="Q603" s="59" t="s">
        <v>2777</v>
      </c>
      <c r="R603" s="59" t="s">
        <v>2777</v>
      </c>
      <c r="S603" s="59" t="s">
        <v>2777</v>
      </c>
      <c r="T603" s="59" t="s">
        <v>2777</v>
      </c>
      <c r="U603" s="59" t="s">
        <v>2777</v>
      </c>
    </row>
    <row r="604" spans="1:21" x14ac:dyDescent="0.25">
      <c r="A604" s="58">
        <v>5106002</v>
      </c>
      <c r="B604" s="58" t="str">
        <f t="shared" si="9"/>
        <v xml:space="preserve"> A (Alert)</v>
      </c>
      <c r="C604" s="58" t="s">
        <v>73</v>
      </c>
      <c r="D604" s="58" t="s">
        <v>2148</v>
      </c>
      <c r="E604" s="58" t="s">
        <v>2775</v>
      </c>
      <c r="F604" s="58" t="s">
        <v>2095</v>
      </c>
      <c r="G604" s="58" t="s">
        <v>2776</v>
      </c>
      <c r="H604" s="59" t="s">
        <v>2142</v>
      </c>
      <c r="I604" s="59" t="s">
        <v>2142</v>
      </c>
      <c r="J604" s="59" t="s">
        <v>2777</v>
      </c>
      <c r="K604" s="59" t="s">
        <v>2777</v>
      </c>
      <c r="L604" s="59" t="s">
        <v>2777</v>
      </c>
      <c r="M604" s="59" t="s">
        <v>2777</v>
      </c>
      <c r="N604" s="59" t="s">
        <v>2777</v>
      </c>
      <c r="O604" s="59" t="s">
        <v>2777</v>
      </c>
      <c r="P604" s="59" t="s">
        <v>2777</v>
      </c>
      <c r="Q604" s="59" t="s">
        <v>2777</v>
      </c>
      <c r="R604" s="59" t="s">
        <v>2777</v>
      </c>
      <c r="S604" s="59" t="s">
        <v>2777</v>
      </c>
      <c r="T604" s="59" t="s">
        <v>2777</v>
      </c>
      <c r="U604" s="59" t="s">
        <v>2777</v>
      </c>
    </row>
    <row r="605" spans="1:21" x14ac:dyDescent="0.25">
      <c r="A605" s="58">
        <v>5106009</v>
      </c>
      <c r="B605" s="58" t="str">
        <f t="shared" si="9"/>
        <v xml:space="preserve"> MS (Met Standards)</v>
      </c>
      <c r="C605" s="58" t="s">
        <v>73</v>
      </c>
      <c r="D605" s="58" t="s">
        <v>411</v>
      </c>
      <c r="E605" s="58" t="s">
        <v>2780</v>
      </c>
      <c r="F605" s="58" t="s">
        <v>2183</v>
      </c>
      <c r="G605" s="58" t="s">
        <v>2781</v>
      </c>
      <c r="H605" s="59" t="s">
        <v>2142</v>
      </c>
      <c r="I605" s="59" t="s">
        <v>2777</v>
      </c>
      <c r="J605" s="59" t="s">
        <v>2777</v>
      </c>
      <c r="K605" s="59" t="s">
        <v>2777</v>
      </c>
      <c r="L605" s="59" t="s">
        <v>2777</v>
      </c>
      <c r="M605" s="59" t="s">
        <v>2777</v>
      </c>
      <c r="N605" s="59" t="s">
        <v>2142</v>
      </c>
      <c r="O605" s="59" t="s">
        <v>2777</v>
      </c>
      <c r="P605" s="59" t="s">
        <v>2777</v>
      </c>
      <c r="Q605" s="59" t="s">
        <v>2777</v>
      </c>
      <c r="R605" s="59" t="s">
        <v>2777</v>
      </c>
      <c r="S605" s="59" t="s">
        <v>2777</v>
      </c>
      <c r="T605" s="59" t="s">
        <v>2777</v>
      </c>
      <c r="U605" s="59" t="s">
        <v>2777</v>
      </c>
    </row>
    <row r="606" spans="1:21" x14ac:dyDescent="0.25">
      <c r="A606" s="58">
        <v>5106010</v>
      </c>
      <c r="B606" s="58" t="str">
        <f t="shared" si="9"/>
        <v xml:space="preserve"> MS (Met Standards)</v>
      </c>
      <c r="C606" s="58" t="s">
        <v>73</v>
      </c>
      <c r="D606" s="58" t="s">
        <v>2225</v>
      </c>
      <c r="E606" s="58" t="s">
        <v>2780</v>
      </c>
      <c r="F606" s="58" t="s">
        <v>2183</v>
      </c>
      <c r="G606" s="58" t="s">
        <v>2781</v>
      </c>
      <c r="H606" s="59" t="s">
        <v>2777</v>
      </c>
      <c r="I606" s="59" t="s">
        <v>2777</v>
      </c>
      <c r="J606" s="59" t="s">
        <v>2777</v>
      </c>
      <c r="K606" s="59" t="s">
        <v>2777</v>
      </c>
      <c r="L606" s="59" t="s">
        <v>2777</v>
      </c>
      <c r="M606" s="59" t="s">
        <v>2777</v>
      </c>
      <c r="N606" s="59" t="s">
        <v>2777</v>
      </c>
      <c r="O606" s="59" t="s">
        <v>2777</v>
      </c>
      <c r="P606" s="59" t="s">
        <v>2777</v>
      </c>
      <c r="Q606" s="59" t="s">
        <v>2777</v>
      </c>
      <c r="R606" s="59" t="s">
        <v>2777</v>
      </c>
      <c r="S606" s="59" t="s">
        <v>2777</v>
      </c>
      <c r="T606" s="59" t="s">
        <v>2777</v>
      </c>
      <c r="U606" s="59" t="s">
        <v>2777</v>
      </c>
    </row>
    <row r="607" spans="1:21" x14ac:dyDescent="0.25">
      <c r="A607" s="58">
        <v>5201001</v>
      </c>
      <c r="B607" s="58" t="str">
        <f t="shared" si="9"/>
        <v xml:space="preserve"> A (Alert)</v>
      </c>
      <c r="C607" s="58" t="s">
        <v>27</v>
      </c>
      <c r="D607" s="58" t="s">
        <v>286</v>
      </c>
      <c r="E607" s="58" t="s">
        <v>2775</v>
      </c>
      <c r="F607" s="58" t="s">
        <v>2095</v>
      </c>
      <c r="G607" s="58" t="s">
        <v>2776</v>
      </c>
      <c r="H607" s="59" t="s">
        <v>2142</v>
      </c>
      <c r="I607" s="59" t="s">
        <v>2777</v>
      </c>
      <c r="J607" s="59" t="s">
        <v>2142</v>
      </c>
      <c r="K607" s="59" t="s">
        <v>2142</v>
      </c>
      <c r="L607" s="59" t="s">
        <v>2777</v>
      </c>
      <c r="M607" s="59" t="s">
        <v>2777</v>
      </c>
      <c r="N607" s="59" t="s">
        <v>2142</v>
      </c>
      <c r="O607" s="59" t="s">
        <v>2777</v>
      </c>
      <c r="P607" s="59" t="s">
        <v>2142</v>
      </c>
      <c r="Q607" s="59" t="s">
        <v>2777</v>
      </c>
      <c r="R607" s="59" t="s">
        <v>2777</v>
      </c>
      <c r="S607" s="59" t="s">
        <v>2777</v>
      </c>
      <c r="T607" s="59" t="s">
        <v>2777</v>
      </c>
      <c r="U607" s="59" t="s">
        <v>2777</v>
      </c>
    </row>
    <row r="608" spans="1:21" x14ac:dyDescent="0.25">
      <c r="A608" s="58">
        <v>5201002</v>
      </c>
      <c r="B608" s="58" t="str">
        <f t="shared" si="9"/>
        <v>SI_2 (School Improvement Year 2)</v>
      </c>
      <c r="C608" s="58" t="s">
        <v>27</v>
      </c>
      <c r="D608" s="58" t="s">
        <v>2332</v>
      </c>
      <c r="E608" s="58" t="s">
        <v>2796</v>
      </c>
      <c r="F608" s="58" t="s">
        <v>2312</v>
      </c>
      <c r="G608" s="58" t="s">
        <v>2797</v>
      </c>
      <c r="H608" s="59" t="s">
        <v>2142</v>
      </c>
      <c r="I608" s="59" t="s">
        <v>2142</v>
      </c>
      <c r="J608" s="59" t="s">
        <v>2142</v>
      </c>
      <c r="K608" s="59" t="s">
        <v>2142</v>
      </c>
      <c r="L608" s="59" t="s">
        <v>2777</v>
      </c>
      <c r="M608" s="59" t="s">
        <v>2777</v>
      </c>
      <c r="N608" s="59" t="s">
        <v>2142</v>
      </c>
      <c r="O608" s="59" t="s">
        <v>2777</v>
      </c>
      <c r="P608" s="59" t="s">
        <v>2142</v>
      </c>
      <c r="Q608" s="59" t="s">
        <v>2142</v>
      </c>
      <c r="R608" s="59" t="s">
        <v>2777</v>
      </c>
      <c r="S608" s="59" t="s">
        <v>2777</v>
      </c>
      <c r="T608" s="59" t="s">
        <v>2777</v>
      </c>
      <c r="U608" s="59" t="s">
        <v>2777</v>
      </c>
    </row>
    <row r="609" spans="1:21" x14ac:dyDescent="0.25">
      <c r="A609" s="58">
        <v>5204021</v>
      </c>
      <c r="B609" s="58" t="str">
        <f t="shared" si="9"/>
        <v>SI_2 (School Improvement Year 2)</v>
      </c>
      <c r="C609" s="58" t="s">
        <v>48</v>
      </c>
      <c r="D609" s="58" t="s">
        <v>479</v>
      </c>
      <c r="E609" s="58" t="s">
        <v>2796</v>
      </c>
      <c r="F609" s="58" t="s">
        <v>2312</v>
      </c>
      <c r="G609" s="58" t="s">
        <v>2797</v>
      </c>
      <c r="H609" s="59" t="s">
        <v>2142</v>
      </c>
      <c r="I609" s="59" t="s">
        <v>2777</v>
      </c>
      <c r="J609" s="59" t="s">
        <v>2142</v>
      </c>
      <c r="K609" s="59" t="s">
        <v>2142</v>
      </c>
      <c r="L609" s="59" t="s">
        <v>2777</v>
      </c>
      <c r="M609" s="59" t="s">
        <v>2777</v>
      </c>
      <c r="N609" s="59" t="s">
        <v>2777</v>
      </c>
      <c r="O609" s="59" t="s">
        <v>2777</v>
      </c>
      <c r="P609" s="59" t="s">
        <v>2142</v>
      </c>
      <c r="Q609" s="59" t="s">
        <v>2142</v>
      </c>
      <c r="R609" s="59" t="s">
        <v>2777</v>
      </c>
      <c r="S609" s="59" t="s">
        <v>2777</v>
      </c>
      <c r="T609" s="59" t="s">
        <v>2777</v>
      </c>
      <c r="U609" s="59" t="s">
        <v>2777</v>
      </c>
    </row>
    <row r="610" spans="1:21" x14ac:dyDescent="0.25">
      <c r="A610" s="58">
        <v>5204023</v>
      </c>
      <c r="B610" s="58" t="str">
        <f t="shared" si="9"/>
        <v>SI_1 (School Improvement Year 1)</v>
      </c>
      <c r="C610" s="58" t="s">
        <v>48</v>
      </c>
      <c r="D610" s="58" t="s">
        <v>2286</v>
      </c>
      <c r="E610" s="58" t="s">
        <v>2793</v>
      </c>
      <c r="F610" s="58" t="s">
        <v>2260</v>
      </c>
      <c r="G610" s="58" t="s">
        <v>2795</v>
      </c>
      <c r="H610" s="59" t="s">
        <v>2142</v>
      </c>
      <c r="I610" s="59" t="s">
        <v>2142</v>
      </c>
      <c r="J610" s="59" t="s">
        <v>2142</v>
      </c>
      <c r="K610" s="59" t="s">
        <v>2142</v>
      </c>
      <c r="L610" s="59" t="s">
        <v>2777</v>
      </c>
      <c r="M610" s="59" t="s">
        <v>2777</v>
      </c>
      <c r="N610" s="59" t="s">
        <v>2777</v>
      </c>
      <c r="O610" s="59" t="s">
        <v>2777</v>
      </c>
      <c r="P610" s="59" t="s">
        <v>2142</v>
      </c>
      <c r="Q610" s="59" t="s">
        <v>2142</v>
      </c>
      <c r="R610" s="59" t="s">
        <v>2777</v>
      </c>
      <c r="S610" s="59" t="s">
        <v>2777</v>
      </c>
      <c r="T610" s="59" t="s">
        <v>2777</v>
      </c>
      <c r="U610" s="59" t="s">
        <v>2777</v>
      </c>
    </row>
    <row r="611" spans="1:21" x14ac:dyDescent="0.25">
      <c r="A611" s="58">
        <v>5204025</v>
      </c>
      <c r="B611" s="58" t="str">
        <f t="shared" si="9"/>
        <v>SI_2 (School Improvement Year 2)</v>
      </c>
      <c r="C611" s="58" t="s">
        <v>48</v>
      </c>
      <c r="D611" s="58" t="s">
        <v>2333</v>
      </c>
      <c r="E611" s="58" t="s">
        <v>2796</v>
      </c>
      <c r="F611" s="58" t="s">
        <v>2312</v>
      </c>
      <c r="G611" s="58" t="s">
        <v>2797</v>
      </c>
      <c r="H611" s="59" t="s">
        <v>2142</v>
      </c>
      <c r="I611" s="59" t="s">
        <v>2777</v>
      </c>
      <c r="J611" s="59" t="s">
        <v>2142</v>
      </c>
      <c r="K611" s="59" t="s">
        <v>2142</v>
      </c>
      <c r="L611" s="59" t="s">
        <v>2777</v>
      </c>
      <c r="M611" s="59" t="s">
        <v>2777</v>
      </c>
      <c r="N611" s="59" t="s">
        <v>2777</v>
      </c>
      <c r="O611" s="59" t="s">
        <v>2777</v>
      </c>
      <c r="P611" s="59" t="s">
        <v>2142</v>
      </c>
      <c r="Q611" s="59" t="s">
        <v>2142</v>
      </c>
      <c r="R611" s="59" t="s">
        <v>2777</v>
      </c>
      <c r="S611" s="59" t="s">
        <v>2777</v>
      </c>
      <c r="T611" s="59" t="s">
        <v>2777</v>
      </c>
      <c r="U611" s="59" t="s">
        <v>2777</v>
      </c>
    </row>
    <row r="612" spans="1:21" x14ac:dyDescent="0.25">
      <c r="A612" s="58">
        <v>5204026</v>
      </c>
      <c r="B612" s="58" t="str">
        <f t="shared" si="9"/>
        <v>SI_2 (School Improvement Year 2)</v>
      </c>
      <c r="C612" s="58" t="s">
        <v>48</v>
      </c>
      <c r="D612" s="58" t="s">
        <v>357</v>
      </c>
      <c r="E612" s="58" t="s">
        <v>2796</v>
      </c>
      <c r="F612" s="58" t="s">
        <v>2312</v>
      </c>
      <c r="G612" s="58" t="s">
        <v>2797</v>
      </c>
      <c r="H612" s="59" t="s">
        <v>2777</v>
      </c>
      <c r="I612" s="59" t="s">
        <v>2142</v>
      </c>
      <c r="J612" s="59" t="s">
        <v>2777</v>
      </c>
      <c r="K612" s="59" t="s">
        <v>2142</v>
      </c>
      <c r="L612" s="59" t="s">
        <v>2777</v>
      </c>
      <c r="M612" s="59" t="s">
        <v>2777</v>
      </c>
      <c r="N612" s="59" t="s">
        <v>2142</v>
      </c>
      <c r="O612" s="59" t="s">
        <v>2777</v>
      </c>
      <c r="P612" s="59" t="s">
        <v>2777</v>
      </c>
      <c r="Q612" s="59" t="s">
        <v>2777</v>
      </c>
      <c r="R612" s="59" t="s">
        <v>2777</v>
      </c>
      <c r="S612" s="59" t="s">
        <v>2777</v>
      </c>
      <c r="T612" s="59" t="s">
        <v>2777</v>
      </c>
      <c r="U612" s="59" t="s">
        <v>2777</v>
      </c>
    </row>
    <row r="613" spans="1:21" x14ac:dyDescent="0.25">
      <c r="A613" s="58">
        <v>5204028</v>
      </c>
      <c r="B613" s="58" t="str">
        <f t="shared" si="9"/>
        <v>SI_6 (School Improvement Year 6)</v>
      </c>
      <c r="C613" s="58" t="s">
        <v>48</v>
      </c>
      <c r="D613" s="58" t="s">
        <v>358</v>
      </c>
      <c r="E613" s="58" t="s">
        <v>2778</v>
      </c>
      <c r="F613" s="58" t="s">
        <v>2392</v>
      </c>
      <c r="G613" s="58" t="s">
        <v>2779</v>
      </c>
      <c r="H613" s="59" t="s">
        <v>2142</v>
      </c>
      <c r="I613" s="59" t="s">
        <v>2142</v>
      </c>
      <c r="J613" s="59" t="s">
        <v>2142</v>
      </c>
      <c r="K613" s="59" t="s">
        <v>2142</v>
      </c>
      <c r="L613" s="59" t="s">
        <v>2777</v>
      </c>
      <c r="M613" s="59" t="s">
        <v>2777</v>
      </c>
      <c r="N613" s="59" t="s">
        <v>2142</v>
      </c>
      <c r="O613" s="59" t="s">
        <v>2777</v>
      </c>
      <c r="P613" s="59" t="s">
        <v>2142</v>
      </c>
      <c r="Q613" s="59" t="s">
        <v>2142</v>
      </c>
      <c r="R613" s="59" t="s">
        <v>2777</v>
      </c>
      <c r="S613" s="59" t="s">
        <v>2777</v>
      </c>
      <c r="T613" s="59" t="s">
        <v>2777</v>
      </c>
      <c r="U613" s="59" t="s">
        <v>2777</v>
      </c>
    </row>
    <row r="614" spans="1:21" x14ac:dyDescent="0.25">
      <c r="A614" s="58">
        <v>5205011</v>
      </c>
      <c r="B614" s="58" t="str">
        <f t="shared" si="9"/>
        <v xml:space="preserve"> A (Alert)</v>
      </c>
      <c r="C614" s="58" t="s">
        <v>2149</v>
      </c>
      <c r="D614" s="58" t="s">
        <v>531</v>
      </c>
      <c r="E614" s="58" t="s">
        <v>2775</v>
      </c>
      <c r="F614" s="58" t="s">
        <v>2095</v>
      </c>
      <c r="G614" s="58" t="s">
        <v>2776</v>
      </c>
      <c r="H614" s="59" t="s">
        <v>2142</v>
      </c>
      <c r="I614" s="59" t="s">
        <v>2142</v>
      </c>
      <c r="J614" s="59" t="s">
        <v>2777</v>
      </c>
      <c r="K614" s="59" t="s">
        <v>2777</v>
      </c>
      <c r="L614" s="59" t="s">
        <v>2777</v>
      </c>
      <c r="M614" s="59" t="s">
        <v>2777</v>
      </c>
      <c r="N614" s="59" t="s">
        <v>2777</v>
      </c>
      <c r="O614" s="59" t="s">
        <v>2777</v>
      </c>
      <c r="P614" s="59" t="s">
        <v>2777</v>
      </c>
      <c r="Q614" s="59" t="s">
        <v>2777</v>
      </c>
      <c r="R614" s="59" t="s">
        <v>2777</v>
      </c>
      <c r="S614" s="59" t="s">
        <v>2777</v>
      </c>
      <c r="T614" s="59" t="s">
        <v>2777</v>
      </c>
      <c r="U614" s="59" t="s">
        <v>2777</v>
      </c>
    </row>
    <row r="615" spans="1:21" x14ac:dyDescent="0.25">
      <c r="A615" s="58">
        <v>5205012</v>
      </c>
      <c r="B615" s="58" t="str">
        <f t="shared" si="9"/>
        <v xml:space="preserve"> A (Alert)</v>
      </c>
      <c r="C615" s="58" t="s">
        <v>2149</v>
      </c>
      <c r="D615" s="58" t="s">
        <v>2150</v>
      </c>
      <c r="E615" s="58" t="s">
        <v>2775</v>
      </c>
      <c r="F615" s="58" t="s">
        <v>2095</v>
      </c>
      <c r="G615" s="58" t="s">
        <v>2776</v>
      </c>
      <c r="H615" s="59" t="s">
        <v>2142</v>
      </c>
      <c r="I615" s="59" t="s">
        <v>2142</v>
      </c>
      <c r="J615" s="59" t="s">
        <v>2142</v>
      </c>
      <c r="K615" s="59" t="s">
        <v>2777</v>
      </c>
      <c r="L615" s="59" t="s">
        <v>2777</v>
      </c>
      <c r="M615" s="59" t="s">
        <v>2777</v>
      </c>
      <c r="N615" s="59" t="s">
        <v>2142</v>
      </c>
      <c r="O615" s="59" t="s">
        <v>2142</v>
      </c>
      <c r="P615" s="59" t="s">
        <v>2142</v>
      </c>
      <c r="Q615" s="59" t="s">
        <v>2777</v>
      </c>
      <c r="R615" s="59" t="s">
        <v>2777</v>
      </c>
      <c r="S615" s="59" t="s">
        <v>2777</v>
      </c>
      <c r="T615" s="59" t="s">
        <v>2777</v>
      </c>
      <c r="U615" s="59" t="s">
        <v>2777</v>
      </c>
    </row>
    <row r="616" spans="1:21" x14ac:dyDescent="0.25">
      <c r="A616" s="58">
        <v>5205028</v>
      </c>
      <c r="B616" s="58" t="str">
        <f t="shared" si="9"/>
        <v>SI_1 (School Improvement Year 1)</v>
      </c>
      <c r="C616" s="58" t="s">
        <v>2149</v>
      </c>
      <c r="D616" s="58" t="s">
        <v>532</v>
      </c>
      <c r="E616" s="58" t="s">
        <v>2793</v>
      </c>
      <c r="F616" s="58" t="s">
        <v>2260</v>
      </c>
      <c r="G616" s="58" t="s">
        <v>2795</v>
      </c>
      <c r="H616" s="59" t="s">
        <v>2142</v>
      </c>
      <c r="I616" s="59" t="s">
        <v>2777</v>
      </c>
      <c r="J616" s="59" t="s">
        <v>2777</v>
      </c>
      <c r="K616" s="59" t="s">
        <v>2777</v>
      </c>
      <c r="L616" s="59" t="s">
        <v>2777</v>
      </c>
      <c r="M616" s="59" t="s">
        <v>2777</v>
      </c>
      <c r="N616" s="59" t="s">
        <v>2142</v>
      </c>
      <c r="O616" s="59" t="s">
        <v>2777</v>
      </c>
      <c r="P616" s="59" t="s">
        <v>2142</v>
      </c>
      <c r="Q616" s="59" t="s">
        <v>2142</v>
      </c>
      <c r="R616" s="59" t="s">
        <v>2777</v>
      </c>
      <c r="S616" s="59" t="s">
        <v>2777</v>
      </c>
      <c r="T616" s="59" t="s">
        <v>2777</v>
      </c>
      <c r="U616" s="59" t="s">
        <v>2777</v>
      </c>
    </row>
    <row r="617" spans="1:21" x14ac:dyDescent="0.25">
      <c r="A617" s="58">
        <v>5205029</v>
      </c>
      <c r="B617" s="58" t="str">
        <f t="shared" si="9"/>
        <v>SI_1 (School Improvement Year 1)</v>
      </c>
      <c r="C617" s="58" t="s">
        <v>2149</v>
      </c>
      <c r="D617" s="58" t="s">
        <v>2287</v>
      </c>
      <c r="E617" s="58" t="s">
        <v>2793</v>
      </c>
      <c r="F617" s="58" t="s">
        <v>2260</v>
      </c>
      <c r="G617" s="58" t="s">
        <v>2795</v>
      </c>
      <c r="H617" s="59" t="s">
        <v>2777</v>
      </c>
      <c r="I617" s="59" t="s">
        <v>2777</v>
      </c>
      <c r="J617" s="59" t="s">
        <v>2777</v>
      </c>
      <c r="K617" s="59" t="s">
        <v>2142</v>
      </c>
      <c r="L617" s="59" t="s">
        <v>2777</v>
      </c>
      <c r="M617" s="59" t="s">
        <v>2777</v>
      </c>
      <c r="N617" s="59" t="s">
        <v>2777</v>
      </c>
      <c r="O617" s="59" t="s">
        <v>2777</v>
      </c>
      <c r="P617" s="59" t="s">
        <v>2142</v>
      </c>
      <c r="Q617" s="59" t="s">
        <v>2142</v>
      </c>
      <c r="R617" s="59" t="s">
        <v>2777</v>
      </c>
      <c r="S617" s="59" t="s">
        <v>2777</v>
      </c>
      <c r="T617" s="59" t="s">
        <v>2777</v>
      </c>
      <c r="U617" s="59" t="s">
        <v>2777</v>
      </c>
    </row>
    <row r="618" spans="1:21" x14ac:dyDescent="0.25">
      <c r="A618" s="58">
        <v>5206032</v>
      </c>
      <c r="B618" s="58" t="str">
        <f t="shared" si="9"/>
        <v>SI_7 (School Improvement Year 7)</v>
      </c>
      <c r="C618" s="58" t="s">
        <v>233</v>
      </c>
      <c r="D618" s="58" t="s">
        <v>890</v>
      </c>
      <c r="E618" s="58" t="s">
        <v>2790</v>
      </c>
      <c r="F618" s="58" t="s">
        <v>2405</v>
      </c>
      <c r="G618" s="58" t="s">
        <v>2791</v>
      </c>
      <c r="H618" s="59" t="s">
        <v>2777</v>
      </c>
      <c r="I618" s="59" t="s">
        <v>2777</v>
      </c>
      <c r="J618" s="59" t="s">
        <v>2777</v>
      </c>
      <c r="K618" s="59" t="s">
        <v>2142</v>
      </c>
      <c r="L618" s="59" t="s">
        <v>2777</v>
      </c>
      <c r="M618" s="59" t="s">
        <v>2777</v>
      </c>
      <c r="N618" s="59" t="s">
        <v>2777</v>
      </c>
      <c r="O618" s="59" t="s">
        <v>2777</v>
      </c>
      <c r="P618" s="59" t="s">
        <v>2777</v>
      </c>
      <c r="Q618" s="59" t="s">
        <v>2777</v>
      </c>
      <c r="R618" s="59" t="s">
        <v>2777</v>
      </c>
      <c r="S618" s="59" t="s">
        <v>2777</v>
      </c>
      <c r="T618" s="59" t="s">
        <v>2777</v>
      </c>
      <c r="U618" s="59" t="s">
        <v>2777</v>
      </c>
    </row>
    <row r="619" spans="1:21" x14ac:dyDescent="0.25">
      <c r="A619" s="58">
        <v>5206033</v>
      </c>
      <c r="B619" s="58" t="str">
        <f t="shared" si="9"/>
        <v>SI_6 (School Improvement Year 6)</v>
      </c>
      <c r="C619" s="58" t="s">
        <v>233</v>
      </c>
      <c r="D619" s="58" t="s">
        <v>2401</v>
      </c>
      <c r="E619" s="58" t="s">
        <v>2778</v>
      </c>
      <c r="F619" s="58" t="s">
        <v>2392</v>
      </c>
      <c r="G619" s="58" t="s">
        <v>2779</v>
      </c>
      <c r="H619" s="59" t="s">
        <v>2142</v>
      </c>
      <c r="I619" s="59" t="s">
        <v>2142</v>
      </c>
      <c r="J619" s="59" t="s">
        <v>2142</v>
      </c>
      <c r="K619" s="59" t="s">
        <v>2142</v>
      </c>
      <c r="L619" s="59" t="s">
        <v>2777</v>
      </c>
      <c r="M619" s="59" t="s">
        <v>2777</v>
      </c>
      <c r="N619" s="59" t="s">
        <v>2777</v>
      </c>
      <c r="O619" s="59" t="s">
        <v>2777</v>
      </c>
      <c r="P619" s="59" t="s">
        <v>2142</v>
      </c>
      <c r="Q619" s="59" t="s">
        <v>2142</v>
      </c>
      <c r="R619" s="59" t="s">
        <v>2777</v>
      </c>
      <c r="S619" s="59" t="s">
        <v>2777</v>
      </c>
      <c r="T619" s="59" t="s">
        <v>2777</v>
      </c>
      <c r="U619" s="59" t="s">
        <v>2777</v>
      </c>
    </row>
    <row r="620" spans="1:21" x14ac:dyDescent="0.25">
      <c r="A620" s="58">
        <v>5301001</v>
      </c>
      <c r="B620" s="58" t="str">
        <f t="shared" si="9"/>
        <v xml:space="preserve"> MS (Met Standards)</v>
      </c>
      <c r="C620" s="58" t="s">
        <v>85</v>
      </c>
      <c r="D620" s="58" t="s">
        <v>433</v>
      </c>
      <c r="E620" s="58" t="s">
        <v>2780</v>
      </c>
      <c r="F620" s="58" t="s">
        <v>2183</v>
      </c>
      <c r="G620" s="58" t="s">
        <v>2781</v>
      </c>
      <c r="H620" s="59" t="s">
        <v>2777</v>
      </c>
      <c r="I620" s="59" t="s">
        <v>2777</v>
      </c>
      <c r="J620" s="59" t="s">
        <v>2777</v>
      </c>
      <c r="K620" s="59" t="s">
        <v>2777</v>
      </c>
      <c r="L620" s="59" t="s">
        <v>2777</v>
      </c>
      <c r="M620" s="59" t="s">
        <v>2777</v>
      </c>
      <c r="N620" s="59" t="s">
        <v>2142</v>
      </c>
      <c r="O620" s="59" t="s">
        <v>2777</v>
      </c>
      <c r="P620" s="59" t="s">
        <v>2777</v>
      </c>
      <c r="Q620" s="59" t="s">
        <v>2777</v>
      </c>
      <c r="R620" s="59" t="s">
        <v>2777</v>
      </c>
      <c r="S620" s="59" t="s">
        <v>2777</v>
      </c>
      <c r="T620" s="59" t="s">
        <v>2777</v>
      </c>
      <c r="U620" s="59" t="s">
        <v>2777</v>
      </c>
    </row>
    <row r="621" spans="1:21" x14ac:dyDescent="0.25">
      <c r="A621" s="58">
        <v>5301002</v>
      </c>
      <c r="B621" s="58" t="str">
        <f t="shared" si="9"/>
        <v>SI_1 (School Improvement Year 1)</v>
      </c>
      <c r="C621" s="58" t="s">
        <v>85</v>
      </c>
      <c r="D621" s="58" t="s">
        <v>2288</v>
      </c>
      <c r="E621" s="58" t="s">
        <v>2793</v>
      </c>
      <c r="F621" s="58" t="s">
        <v>2260</v>
      </c>
      <c r="G621" s="58" t="s">
        <v>2795</v>
      </c>
      <c r="H621" s="59" t="s">
        <v>2142</v>
      </c>
      <c r="I621" s="59" t="s">
        <v>2142</v>
      </c>
      <c r="J621" s="59" t="s">
        <v>2777</v>
      </c>
      <c r="K621" s="59" t="s">
        <v>2777</v>
      </c>
      <c r="L621" s="59" t="s">
        <v>2777</v>
      </c>
      <c r="M621" s="59" t="s">
        <v>2777</v>
      </c>
      <c r="N621" s="59" t="s">
        <v>2142</v>
      </c>
      <c r="O621" s="59" t="s">
        <v>2142</v>
      </c>
      <c r="P621" s="59" t="s">
        <v>2142</v>
      </c>
      <c r="Q621" s="59" t="s">
        <v>2142</v>
      </c>
      <c r="R621" s="59" t="s">
        <v>2777</v>
      </c>
      <c r="S621" s="59" t="s">
        <v>2777</v>
      </c>
      <c r="T621" s="59" t="s">
        <v>2777</v>
      </c>
      <c r="U621" s="59" t="s">
        <v>2777</v>
      </c>
    </row>
    <row r="622" spans="1:21" x14ac:dyDescent="0.25">
      <c r="A622" s="58">
        <v>5303010</v>
      </c>
      <c r="B622" s="58" t="str">
        <f t="shared" si="9"/>
        <v>SI_1 (School Improvement Year 1)</v>
      </c>
      <c r="C622" s="58" t="s">
        <v>202</v>
      </c>
      <c r="D622" s="58" t="s">
        <v>764</v>
      </c>
      <c r="E622" s="58" t="s">
        <v>2793</v>
      </c>
      <c r="F622" s="58" t="s">
        <v>2260</v>
      </c>
      <c r="G622" s="58" t="s">
        <v>2794</v>
      </c>
      <c r="H622" s="59" t="s">
        <v>2777</v>
      </c>
      <c r="I622" s="59" t="s">
        <v>2777</v>
      </c>
      <c r="J622" s="59" t="s">
        <v>2777</v>
      </c>
      <c r="K622" s="59" t="s">
        <v>2777</v>
      </c>
      <c r="L622" s="59" t="s">
        <v>2777</v>
      </c>
      <c r="M622" s="59" t="s">
        <v>2777</v>
      </c>
      <c r="N622" s="59" t="s">
        <v>2777</v>
      </c>
      <c r="O622" s="59" t="s">
        <v>2777</v>
      </c>
      <c r="P622" s="59" t="s">
        <v>2777</v>
      </c>
      <c r="Q622" s="59" t="s">
        <v>2777</v>
      </c>
      <c r="R622" s="59" t="s">
        <v>2777</v>
      </c>
      <c r="S622" s="59" t="s">
        <v>2777</v>
      </c>
      <c r="T622" s="59" t="s">
        <v>2777</v>
      </c>
      <c r="U622" s="59" t="s">
        <v>2142</v>
      </c>
    </row>
    <row r="623" spans="1:21" x14ac:dyDescent="0.25">
      <c r="A623" s="58">
        <v>5303011</v>
      </c>
      <c r="B623" s="58" t="str">
        <f t="shared" si="9"/>
        <v>SI_1 (School Improvement Year 1)</v>
      </c>
      <c r="C623" s="58" t="s">
        <v>202</v>
      </c>
      <c r="D623" s="58" t="s">
        <v>2289</v>
      </c>
      <c r="E623" s="58" t="s">
        <v>2793</v>
      </c>
      <c r="F623" s="58" t="s">
        <v>2260</v>
      </c>
      <c r="G623" s="58" t="s">
        <v>2794</v>
      </c>
      <c r="H623" s="59" t="s">
        <v>2777</v>
      </c>
      <c r="I623" s="59" t="s">
        <v>2777</v>
      </c>
      <c r="J623" s="59" t="s">
        <v>2777</v>
      </c>
      <c r="K623" s="59" t="s">
        <v>2777</v>
      </c>
      <c r="L623" s="59" t="s">
        <v>2777</v>
      </c>
      <c r="M623" s="59" t="s">
        <v>2777</v>
      </c>
      <c r="N623" s="59" t="s">
        <v>2777</v>
      </c>
      <c r="O623" s="59" t="s">
        <v>2777</v>
      </c>
      <c r="P623" s="59" t="s">
        <v>2142</v>
      </c>
      <c r="Q623" s="59" t="s">
        <v>2777</v>
      </c>
      <c r="R623" s="59" t="s">
        <v>2777</v>
      </c>
      <c r="S623" s="59" t="s">
        <v>2777</v>
      </c>
      <c r="T623" s="59" t="s">
        <v>2777</v>
      </c>
      <c r="U623" s="59" t="s">
        <v>2777</v>
      </c>
    </row>
    <row r="624" spans="1:21" x14ac:dyDescent="0.25">
      <c r="A624" s="58">
        <v>5401002</v>
      </c>
      <c r="B624" s="58" t="str">
        <f t="shared" si="9"/>
        <v xml:space="preserve"> A (Alert)</v>
      </c>
      <c r="C624" s="58" t="s">
        <v>23</v>
      </c>
      <c r="D624" s="58" t="s">
        <v>278</v>
      </c>
      <c r="E624" s="58" t="s">
        <v>2775</v>
      </c>
      <c r="F624" s="58" t="s">
        <v>2095</v>
      </c>
      <c r="G624" s="58" t="s">
        <v>2776</v>
      </c>
      <c r="H624" s="59" t="s">
        <v>2142</v>
      </c>
      <c r="I624" s="59" t="s">
        <v>2777</v>
      </c>
      <c r="J624" s="59" t="s">
        <v>2777</v>
      </c>
      <c r="K624" s="59" t="s">
        <v>2777</v>
      </c>
      <c r="L624" s="59" t="s">
        <v>2777</v>
      </c>
      <c r="M624" s="59" t="s">
        <v>2777</v>
      </c>
      <c r="N624" s="59" t="s">
        <v>2142</v>
      </c>
      <c r="O624" s="59" t="s">
        <v>2777</v>
      </c>
      <c r="P624" s="59" t="s">
        <v>2142</v>
      </c>
      <c r="Q624" s="59" t="s">
        <v>2142</v>
      </c>
      <c r="R624" s="59" t="s">
        <v>2777</v>
      </c>
      <c r="S624" s="59" t="s">
        <v>2777</v>
      </c>
      <c r="T624" s="59" t="s">
        <v>2777</v>
      </c>
      <c r="U624" s="59" t="s">
        <v>2777</v>
      </c>
    </row>
    <row r="625" spans="1:21" x14ac:dyDescent="0.25">
      <c r="A625" s="58">
        <v>5401003</v>
      </c>
      <c r="B625" s="58" t="str">
        <f t="shared" si="9"/>
        <v>SI_2 (School Improvement Year 2)</v>
      </c>
      <c r="C625" s="58" t="s">
        <v>23</v>
      </c>
      <c r="D625" s="58" t="s">
        <v>2334</v>
      </c>
      <c r="E625" s="58" t="s">
        <v>2796</v>
      </c>
      <c r="F625" s="58" t="s">
        <v>2312</v>
      </c>
      <c r="G625" s="58" t="s">
        <v>2797</v>
      </c>
      <c r="H625" s="59" t="s">
        <v>2142</v>
      </c>
      <c r="I625" s="59" t="s">
        <v>2142</v>
      </c>
      <c r="J625" s="59" t="s">
        <v>2142</v>
      </c>
      <c r="K625" s="59" t="s">
        <v>2142</v>
      </c>
      <c r="L625" s="59" t="s">
        <v>2777</v>
      </c>
      <c r="M625" s="59" t="s">
        <v>2777</v>
      </c>
      <c r="N625" s="59" t="s">
        <v>2142</v>
      </c>
      <c r="O625" s="59" t="s">
        <v>2142</v>
      </c>
      <c r="P625" s="59" t="s">
        <v>2142</v>
      </c>
      <c r="Q625" s="59" t="s">
        <v>2142</v>
      </c>
      <c r="R625" s="59" t="s">
        <v>2777</v>
      </c>
      <c r="S625" s="59" t="s">
        <v>2777</v>
      </c>
      <c r="T625" s="59" t="s">
        <v>2777</v>
      </c>
      <c r="U625" s="59" t="s">
        <v>2777</v>
      </c>
    </row>
    <row r="626" spans="1:21" x14ac:dyDescent="0.25">
      <c r="A626" s="58">
        <v>5403011</v>
      </c>
      <c r="B626" s="58" t="str">
        <f t="shared" si="9"/>
        <v>SI_2 (School Improvement Year 2)</v>
      </c>
      <c r="C626" s="58" t="s">
        <v>123</v>
      </c>
      <c r="D626" s="58" t="s">
        <v>549</v>
      </c>
      <c r="E626" s="58" t="s">
        <v>2796</v>
      </c>
      <c r="F626" s="58" t="s">
        <v>2312</v>
      </c>
      <c r="G626" s="58" t="s">
        <v>2797</v>
      </c>
      <c r="H626" s="59" t="s">
        <v>2142</v>
      </c>
      <c r="I626" s="59" t="s">
        <v>2142</v>
      </c>
      <c r="J626" s="59" t="s">
        <v>2142</v>
      </c>
      <c r="K626" s="59" t="s">
        <v>2142</v>
      </c>
      <c r="L626" s="59" t="s">
        <v>2777</v>
      </c>
      <c r="M626" s="59" t="s">
        <v>2777</v>
      </c>
      <c r="N626" s="59" t="s">
        <v>2777</v>
      </c>
      <c r="O626" s="59" t="s">
        <v>2777</v>
      </c>
      <c r="P626" s="59" t="s">
        <v>2142</v>
      </c>
      <c r="Q626" s="59" t="s">
        <v>2142</v>
      </c>
      <c r="R626" s="59" t="s">
        <v>2777</v>
      </c>
      <c r="S626" s="59" t="s">
        <v>2777</v>
      </c>
      <c r="T626" s="59" t="s">
        <v>2777</v>
      </c>
      <c r="U626" s="59" t="s">
        <v>2777</v>
      </c>
    </row>
    <row r="627" spans="1:21" x14ac:dyDescent="0.25">
      <c r="A627" s="58">
        <v>5403015</v>
      </c>
      <c r="B627" s="58" t="str">
        <f t="shared" si="9"/>
        <v>SI_M (School Improvement - Met Standards)</v>
      </c>
      <c r="C627" s="58" t="s">
        <v>123</v>
      </c>
      <c r="D627" s="58" t="s">
        <v>550</v>
      </c>
      <c r="E627" s="58" t="s">
        <v>2782</v>
      </c>
      <c r="F627" s="58" t="s">
        <v>2436</v>
      </c>
      <c r="G627" s="58" t="s">
        <v>2783</v>
      </c>
      <c r="H627" s="59" t="s">
        <v>2777</v>
      </c>
      <c r="I627" s="59" t="s">
        <v>2777</v>
      </c>
      <c r="J627" s="59" t="s">
        <v>2777</v>
      </c>
      <c r="K627" s="59" t="s">
        <v>2777</v>
      </c>
      <c r="L627" s="59" t="s">
        <v>2777</v>
      </c>
      <c r="M627" s="59" t="s">
        <v>2777</v>
      </c>
      <c r="N627" s="59" t="s">
        <v>2777</v>
      </c>
      <c r="O627" s="59" t="s">
        <v>2777</v>
      </c>
      <c r="P627" s="59" t="s">
        <v>2777</v>
      </c>
      <c r="Q627" s="59" t="s">
        <v>2777</v>
      </c>
      <c r="R627" s="59" t="s">
        <v>2777</v>
      </c>
      <c r="S627" s="59" t="s">
        <v>2777</v>
      </c>
      <c r="T627" s="59" t="s">
        <v>2777</v>
      </c>
      <c r="U627" s="59" t="s">
        <v>2777</v>
      </c>
    </row>
    <row r="628" spans="1:21" x14ac:dyDescent="0.25">
      <c r="A628" s="58">
        <v>5403016</v>
      </c>
      <c r="B628" s="58" t="str">
        <f t="shared" si="9"/>
        <v>SI_1 (School Improvement Year 1)</v>
      </c>
      <c r="C628" s="58" t="s">
        <v>123</v>
      </c>
      <c r="D628" s="58" t="s">
        <v>551</v>
      </c>
      <c r="E628" s="58" t="s">
        <v>2793</v>
      </c>
      <c r="F628" s="58" t="s">
        <v>2260</v>
      </c>
      <c r="G628" s="58" t="s">
        <v>2795</v>
      </c>
      <c r="H628" s="59" t="s">
        <v>2142</v>
      </c>
      <c r="I628" s="59" t="s">
        <v>2142</v>
      </c>
      <c r="J628" s="59" t="s">
        <v>2142</v>
      </c>
      <c r="K628" s="59" t="s">
        <v>2142</v>
      </c>
      <c r="L628" s="59" t="s">
        <v>2777</v>
      </c>
      <c r="M628" s="59" t="s">
        <v>2777</v>
      </c>
      <c r="N628" s="59" t="s">
        <v>2777</v>
      </c>
      <c r="O628" s="59" t="s">
        <v>2777</v>
      </c>
      <c r="P628" s="59" t="s">
        <v>2142</v>
      </c>
      <c r="Q628" s="59" t="s">
        <v>2142</v>
      </c>
      <c r="R628" s="59" t="s">
        <v>2777</v>
      </c>
      <c r="S628" s="59" t="s">
        <v>2777</v>
      </c>
      <c r="T628" s="59" t="s">
        <v>2777</v>
      </c>
      <c r="U628" s="59" t="s">
        <v>2777</v>
      </c>
    </row>
    <row r="629" spans="1:21" x14ac:dyDescent="0.25">
      <c r="A629" s="58">
        <v>5403017</v>
      </c>
      <c r="B629" s="58" t="str">
        <f t="shared" si="9"/>
        <v>SI_1 (School Improvement Year 1)</v>
      </c>
      <c r="C629" s="58" t="s">
        <v>123</v>
      </c>
      <c r="D629" s="58" t="s">
        <v>2290</v>
      </c>
      <c r="E629" s="58" t="s">
        <v>2793</v>
      </c>
      <c r="F629" s="58" t="s">
        <v>2260</v>
      </c>
      <c r="G629" s="58" t="s">
        <v>2795</v>
      </c>
      <c r="H629" s="59" t="s">
        <v>2142</v>
      </c>
      <c r="I629" s="59" t="s">
        <v>2142</v>
      </c>
      <c r="J629" s="59" t="s">
        <v>2142</v>
      </c>
      <c r="K629" s="59" t="s">
        <v>2142</v>
      </c>
      <c r="L629" s="59" t="s">
        <v>2777</v>
      </c>
      <c r="M629" s="59" t="s">
        <v>2777</v>
      </c>
      <c r="N629" s="59" t="s">
        <v>2777</v>
      </c>
      <c r="O629" s="59" t="s">
        <v>2777</v>
      </c>
      <c r="P629" s="59" t="s">
        <v>2142</v>
      </c>
      <c r="Q629" s="59" t="s">
        <v>2142</v>
      </c>
      <c r="R629" s="59" t="s">
        <v>2777</v>
      </c>
      <c r="S629" s="59" t="s">
        <v>2777</v>
      </c>
      <c r="T629" s="59" t="s">
        <v>2777</v>
      </c>
      <c r="U629" s="59" t="s">
        <v>2777</v>
      </c>
    </row>
    <row r="630" spans="1:21" x14ac:dyDescent="0.25">
      <c r="A630" s="58">
        <v>5403018</v>
      </c>
      <c r="B630" s="58" t="str">
        <f t="shared" si="9"/>
        <v>SI_9 (School Improvement Year 9)</v>
      </c>
      <c r="C630" s="58" t="s">
        <v>123</v>
      </c>
      <c r="D630" s="58" t="s">
        <v>2434</v>
      </c>
      <c r="E630" s="58" t="s">
        <v>2811</v>
      </c>
      <c r="F630" s="58" t="s">
        <v>2433</v>
      </c>
      <c r="G630" s="58" t="s">
        <v>2812</v>
      </c>
      <c r="H630" s="59" t="s">
        <v>2142</v>
      </c>
      <c r="I630" s="59" t="s">
        <v>2142</v>
      </c>
      <c r="J630" s="59" t="s">
        <v>2142</v>
      </c>
      <c r="K630" s="59" t="s">
        <v>2142</v>
      </c>
      <c r="L630" s="59" t="s">
        <v>2777</v>
      </c>
      <c r="M630" s="59" t="s">
        <v>2777</v>
      </c>
      <c r="N630" s="59" t="s">
        <v>2777</v>
      </c>
      <c r="O630" s="59" t="s">
        <v>2777</v>
      </c>
      <c r="P630" s="59" t="s">
        <v>2142</v>
      </c>
      <c r="Q630" s="59" t="s">
        <v>2142</v>
      </c>
      <c r="R630" s="59" t="s">
        <v>2777</v>
      </c>
      <c r="S630" s="59" t="s">
        <v>2777</v>
      </c>
      <c r="T630" s="59" t="s">
        <v>2777</v>
      </c>
      <c r="U630" s="59" t="s">
        <v>2777</v>
      </c>
    </row>
    <row r="631" spans="1:21" x14ac:dyDescent="0.25">
      <c r="A631" s="58">
        <v>5403019</v>
      </c>
      <c r="B631" s="58" t="str">
        <f t="shared" si="9"/>
        <v>SI_8 (School Improvement Year 8)</v>
      </c>
      <c r="C631" s="58" t="s">
        <v>123</v>
      </c>
      <c r="D631" s="58" t="s">
        <v>2389</v>
      </c>
      <c r="E631" s="58" t="s">
        <v>2803</v>
      </c>
      <c r="F631" s="58" t="s">
        <v>2420</v>
      </c>
      <c r="G631" s="58" t="s">
        <v>2804</v>
      </c>
      <c r="H631" s="59" t="s">
        <v>2142</v>
      </c>
      <c r="I631" s="59" t="s">
        <v>2142</v>
      </c>
      <c r="J631" s="59" t="s">
        <v>2142</v>
      </c>
      <c r="K631" s="59" t="s">
        <v>2142</v>
      </c>
      <c r="L631" s="59" t="s">
        <v>2777</v>
      </c>
      <c r="M631" s="59" t="s">
        <v>2777</v>
      </c>
      <c r="N631" s="59" t="s">
        <v>2777</v>
      </c>
      <c r="O631" s="59" t="s">
        <v>2777</v>
      </c>
      <c r="P631" s="59" t="s">
        <v>2142</v>
      </c>
      <c r="Q631" s="59" t="s">
        <v>2142</v>
      </c>
      <c r="R631" s="59" t="s">
        <v>2777</v>
      </c>
      <c r="S631" s="59" t="s">
        <v>2777</v>
      </c>
      <c r="T631" s="59" t="s">
        <v>2777</v>
      </c>
      <c r="U631" s="59" t="s">
        <v>2777</v>
      </c>
    </row>
    <row r="632" spans="1:21" x14ac:dyDescent="0.25">
      <c r="A632" s="58">
        <v>5404030</v>
      </c>
      <c r="B632" s="58" t="str">
        <f t="shared" si="9"/>
        <v>SI_6 (School Improvement Year 6)</v>
      </c>
      <c r="C632" s="58" t="s">
        <v>2402</v>
      </c>
      <c r="D632" s="58" t="s">
        <v>2403</v>
      </c>
      <c r="E632" s="58" t="s">
        <v>2778</v>
      </c>
      <c r="F632" s="58" t="s">
        <v>2392</v>
      </c>
      <c r="G632" s="58" t="s">
        <v>2779</v>
      </c>
      <c r="H632" s="59" t="s">
        <v>2142</v>
      </c>
      <c r="I632" s="59" t="s">
        <v>2777</v>
      </c>
      <c r="J632" s="59" t="s">
        <v>2142</v>
      </c>
      <c r="K632" s="59" t="s">
        <v>2777</v>
      </c>
      <c r="L632" s="59" t="s">
        <v>2777</v>
      </c>
      <c r="M632" s="59" t="s">
        <v>2777</v>
      </c>
      <c r="N632" s="59" t="s">
        <v>2777</v>
      </c>
      <c r="O632" s="59" t="s">
        <v>2777</v>
      </c>
      <c r="P632" s="59" t="s">
        <v>2142</v>
      </c>
      <c r="Q632" s="59" t="s">
        <v>2777</v>
      </c>
      <c r="R632" s="59" t="s">
        <v>2777</v>
      </c>
      <c r="S632" s="59" t="s">
        <v>2777</v>
      </c>
      <c r="T632" s="59" t="s">
        <v>2777</v>
      </c>
      <c r="U632" s="59" t="s">
        <v>2777</v>
      </c>
    </row>
    <row r="633" spans="1:21" x14ac:dyDescent="0.25">
      <c r="A633" s="58">
        <v>5404032</v>
      </c>
      <c r="B633" s="58" t="str">
        <f t="shared" si="9"/>
        <v>SI_9 (School Improvement Year 9)</v>
      </c>
      <c r="C633" s="58" t="s">
        <v>2402</v>
      </c>
      <c r="D633" s="58" t="s">
        <v>2435</v>
      </c>
      <c r="E633" s="58" t="s">
        <v>2811</v>
      </c>
      <c r="F633" s="58" t="s">
        <v>2433</v>
      </c>
      <c r="G633" s="58" t="s">
        <v>2812</v>
      </c>
      <c r="H633" s="59" t="s">
        <v>2142</v>
      </c>
      <c r="I633" s="59" t="s">
        <v>2142</v>
      </c>
      <c r="J633" s="59" t="s">
        <v>2142</v>
      </c>
      <c r="K633" s="59" t="s">
        <v>2142</v>
      </c>
      <c r="L633" s="59" t="s">
        <v>2777</v>
      </c>
      <c r="M633" s="59" t="s">
        <v>2777</v>
      </c>
      <c r="N633" s="59" t="s">
        <v>2777</v>
      </c>
      <c r="O633" s="59" t="s">
        <v>2777</v>
      </c>
      <c r="P633" s="59" t="s">
        <v>2142</v>
      </c>
      <c r="Q633" s="59" t="s">
        <v>2142</v>
      </c>
      <c r="R633" s="59" t="s">
        <v>2777</v>
      </c>
      <c r="S633" s="59" t="s">
        <v>2777</v>
      </c>
      <c r="T633" s="59" t="s">
        <v>2777</v>
      </c>
      <c r="U633" s="59" t="s">
        <v>2777</v>
      </c>
    </row>
    <row r="634" spans="1:21" x14ac:dyDescent="0.25">
      <c r="A634" s="58">
        <v>5440702</v>
      </c>
      <c r="B634" s="58" t="str">
        <f t="shared" si="9"/>
        <v xml:space="preserve"> A (Alert)</v>
      </c>
      <c r="C634" s="58" t="s">
        <v>141</v>
      </c>
      <c r="D634" s="58" t="s">
        <v>593</v>
      </c>
      <c r="E634" s="58" t="s">
        <v>2775</v>
      </c>
      <c r="F634" s="58" t="s">
        <v>2095</v>
      </c>
      <c r="G634" s="58" t="s">
        <v>2776</v>
      </c>
      <c r="H634" s="59" t="s">
        <v>2142</v>
      </c>
      <c r="I634" s="59" t="s">
        <v>2777</v>
      </c>
      <c r="J634" s="59" t="s">
        <v>2142</v>
      </c>
      <c r="K634" s="59" t="s">
        <v>2777</v>
      </c>
      <c r="L634" s="59" t="s">
        <v>2777</v>
      </c>
      <c r="M634" s="59" t="s">
        <v>2777</v>
      </c>
      <c r="N634" s="59" t="s">
        <v>2777</v>
      </c>
      <c r="O634" s="59" t="s">
        <v>2777</v>
      </c>
      <c r="P634" s="59" t="s">
        <v>2142</v>
      </c>
      <c r="Q634" s="59" t="s">
        <v>2142</v>
      </c>
      <c r="R634" s="59" t="s">
        <v>2777</v>
      </c>
      <c r="S634" s="59" t="s">
        <v>2777</v>
      </c>
      <c r="T634" s="59" t="s">
        <v>2777</v>
      </c>
      <c r="U634" s="59" t="s">
        <v>2777</v>
      </c>
    </row>
    <row r="635" spans="1:21" x14ac:dyDescent="0.25">
      <c r="A635" s="58">
        <v>5440703</v>
      </c>
      <c r="B635" s="58" t="str">
        <f t="shared" si="9"/>
        <v xml:space="preserve"> MS (Met Standards)</v>
      </c>
      <c r="C635" s="58" t="s">
        <v>141</v>
      </c>
      <c r="D635" s="58" t="s">
        <v>2226</v>
      </c>
      <c r="E635" s="58" t="s">
        <v>2780</v>
      </c>
      <c r="F635" s="58" t="s">
        <v>2183</v>
      </c>
      <c r="G635" s="58" t="s">
        <v>2781</v>
      </c>
      <c r="H635" s="59" t="s">
        <v>2777</v>
      </c>
      <c r="I635" s="59" t="s">
        <v>2777</v>
      </c>
      <c r="J635" s="59" t="s">
        <v>2777</v>
      </c>
      <c r="K635" s="59" t="s">
        <v>2777</v>
      </c>
      <c r="L635" s="59" t="s">
        <v>2777</v>
      </c>
      <c r="M635" s="59" t="s">
        <v>2777</v>
      </c>
      <c r="N635" s="59" t="s">
        <v>2777</v>
      </c>
      <c r="O635" s="59" t="s">
        <v>2777</v>
      </c>
      <c r="P635" s="59" t="s">
        <v>2777</v>
      </c>
      <c r="Q635" s="59" t="s">
        <v>2777</v>
      </c>
      <c r="R635" s="59" t="s">
        <v>2777</v>
      </c>
      <c r="S635" s="59" t="s">
        <v>2777</v>
      </c>
      <c r="T635" s="59" t="s">
        <v>2777</v>
      </c>
      <c r="U635" s="59" t="s">
        <v>2777</v>
      </c>
    </row>
    <row r="636" spans="1:21" x14ac:dyDescent="0.25">
      <c r="A636" s="58">
        <v>5440705</v>
      </c>
      <c r="B636" s="58" t="str">
        <f t="shared" si="9"/>
        <v xml:space="preserve"> MS (Met Standards)</v>
      </c>
      <c r="C636" s="58" t="s">
        <v>141</v>
      </c>
      <c r="D636" s="58" t="s">
        <v>594</v>
      </c>
      <c r="E636" s="58" t="s">
        <v>2780</v>
      </c>
      <c r="F636" s="58" t="s">
        <v>2183</v>
      </c>
      <c r="G636" s="58" t="s">
        <v>2781</v>
      </c>
      <c r="H636" s="59" t="s">
        <v>2142</v>
      </c>
      <c r="I636" s="59" t="s">
        <v>2777</v>
      </c>
      <c r="J636" s="59" t="s">
        <v>2142</v>
      </c>
      <c r="K636" s="59" t="s">
        <v>2777</v>
      </c>
      <c r="L636" s="59" t="s">
        <v>2777</v>
      </c>
      <c r="M636" s="59" t="s">
        <v>2777</v>
      </c>
      <c r="N636" s="59" t="s">
        <v>2777</v>
      </c>
      <c r="O636" s="59" t="s">
        <v>2777</v>
      </c>
      <c r="P636" s="59" t="s">
        <v>2142</v>
      </c>
      <c r="Q636" s="59" t="s">
        <v>2777</v>
      </c>
      <c r="R636" s="59" t="s">
        <v>2777</v>
      </c>
      <c r="S636" s="59" t="s">
        <v>2777</v>
      </c>
      <c r="T636" s="59" t="s">
        <v>2777</v>
      </c>
      <c r="U636" s="59" t="s">
        <v>2777</v>
      </c>
    </row>
    <row r="637" spans="1:21" x14ac:dyDescent="0.25">
      <c r="A637" s="58">
        <v>5502006</v>
      </c>
      <c r="B637" s="58" t="str">
        <f t="shared" si="9"/>
        <v>SI_M (School Improvement - Met Standards)</v>
      </c>
      <c r="C637" s="58" t="s">
        <v>53</v>
      </c>
      <c r="D637" s="58" t="s">
        <v>2463</v>
      </c>
      <c r="E637" s="58" t="s">
        <v>2782</v>
      </c>
      <c r="F637" s="58" t="s">
        <v>2436</v>
      </c>
      <c r="G637" s="58" t="s">
        <v>2806</v>
      </c>
      <c r="H637" s="59" t="s">
        <v>2777</v>
      </c>
      <c r="I637" s="59" t="s">
        <v>2777</v>
      </c>
      <c r="J637" s="59" t="s">
        <v>2777</v>
      </c>
      <c r="K637" s="59" t="s">
        <v>2777</v>
      </c>
      <c r="L637" s="59" t="s">
        <v>2777</v>
      </c>
      <c r="M637" s="59" t="s">
        <v>2777</v>
      </c>
      <c r="N637" s="59" t="s">
        <v>2777</v>
      </c>
      <c r="O637" s="59" t="s">
        <v>2777</v>
      </c>
      <c r="P637" s="59" t="s">
        <v>2777</v>
      </c>
      <c r="Q637" s="59" t="s">
        <v>2777</v>
      </c>
      <c r="R637" s="59" t="s">
        <v>2777</v>
      </c>
      <c r="S637" s="59" t="s">
        <v>2777</v>
      </c>
      <c r="T637" s="59" t="s">
        <v>2777</v>
      </c>
      <c r="U637" s="59" t="s">
        <v>2777</v>
      </c>
    </row>
    <row r="638" spans="1:21" x14ac:dyDescent="0.25">
      <c r="A638" s="58">
        <v>5502008</v>
      </c>
      <c r="B638" s="58" t="str">
        <f t="shared" si="9"/>
        <v xml:space="preserve"> MS (Met Standards)</v>
      </c>
      <c r="C638" s="58" t="s">
        <v>53</v>
      </c>
      <c r="D638" s="58" t="s">
        <v>368</v>
      </c>
      <c r="E638" s="58" t="s">
        <v>2780</v>
      </c>
      <c r="F638" s="58" t="s">
        <v>2183</v>
      </c>
      <c r="G638" s="58" t="s">
        <v>2781</v>
      </c>
      <c r="H638" s="59" t="s">
        <v>2777</v>
      </c>
      <c r="I638" s="59" t="s">
        <v>2777</v>
      </c>
      <c r="J638" s="59" t="s">
        <v>2777</v>
      </c>
      <c r="K638" s="59" t="s">
        <v>2777</v>
      </c>
      <c r="L638" s="59" t="s">
        <v>2777</v>
      </c>
      <c r="M638" s="59" t="s">
        <v>2777</v>
      </c>
      <c r="N638" s="59" t="s">
        <v>2142</v>
      </c>
      <c r="O638" s="59" t="s">
        <v>2777</v>
      </c>
      <c r="P638" s="59" t="s">
        <v>2777</v>
      </c>
      <c r="Q638" s="59" t="s">
        <v>2777</v>
      </c>
      <c r="R638" s="59" t="s">
        <v>2777</v>
      </c>
      <c r="S638" s="59" t="s">
        <v>2777</v>
      </c>
      <c r="T638" s="59" t="s">
        <v>2777</v>
      </c>
      <c r="U638" s="59" t="s">
        <v>2777</v>
      </c>
    </row>
    <row r="639" spans="1:21" x14ac:dyDescent="0.25">
      <c r="A639" s="58">
        <v>5502010</v>
      </c>
      <c r="B639" s="58" t="str">
        <f t="shared" si="9"/>
        <v>SI_3 (School Improvement Year 3)</v>
      </c>
      <c r="C639" s="58" t="s">
        <v>53</v>
      </c>
      <c r="D639" s="58" t="s">
        <v>2364</v>
      </c>
      <c r="E639" s="58" t="s">
        <v>2788</v>
      </c>
      <c r="F639" s="58" t="s">
        <v>2348</v>
      </c>
      <c r="G639" s="58" t="s">
        <v>2789</v>
      </c>
      <c r="H639" s="59" t="s">
        <v>2142</v>
      </c>
      <c r="I639" s="59" t="s">
        <v>2777</v>
      </c>
      <c r="J639" s="59" t="s">
        <v>2777</v>
      </c>
      <c r="K639" s="59" t="s">
        <v>2777</v>
      </c>
      <c r="L639" s="59" t="s">
        <v>2142</v>
      </c>
      <c r="M639" s="59" t="s">
        <v>2777</v>
      </c>
      <c r="N639" s="59" t="s">
        <v>2142</v>
      </c>
      <c r="O639" s="59" t="s">
        <v>2777</v>
      </c>
      <c r="P639" s="59" t="s">
        <v>2142</v>
      </c>
      <c r="Q639" s="59" t="s">
        <v>2777</v>
      </c>
      <c r="R639" s="59" t="s">
        <v>2777</v>
      </c>
      <c r="S639" s="59" t="s">
        <v>2777</v>
      </c>
      <c r="T639" s="59" t="s">
        <v>2777</v>
      </c>
      <c r="U639" s="59" t="s">
        <v>2777</v>
      </c>
    </row>
    <row r="640" spans="1:21" x14ac:dyDescent="0.25">
      <c r="A640" s="58">
        <v>5503010</v>
      </c>
      <c r="B640" s="58" t="str">
        <f t="shared" si="9"/>
        <v xml:space="preserve"> MS (Met Standards)</v>
      </c>
      <c r="C640" s="58" t="s">
        <v>142</v>
      </c>
      <c r="D640" s="58" t="s">
        <v>595</v>
      </c>
      <c r="E640" s="58" t="s">
        <v>2780</v>
      </c>
      <c r="F640" s="58" t="s">
        <v>2183</v>
      </c>
      <c r="G640" s="58" t="s">
        <v>2781</v>
      </c>
      <c r="H640" s="59" t="s">
        <v>2777</v>
      </c>
      <c r="I640" s="59" t="s">
        <v>2777</v>
      </c>
      <c r="J640" s="59" t="s">
        <v>2777</v>
      </c>
      <c r="K640" s="59" t="s">
        <v>2777</v>
      </c>
      <c r="L640" s="59" t="s">
        <v>2777</v>
      </c>
      <c r="M640" s="59" t="s">
        <v>2777</v>
      </c>
      <c r="N640" s="59" t="s">
        <v>2777</v>
      </c>
      <c r="O640" s="59" t="s">
        <v>2777</v>
      </c>
      <c r="P640" s="59" t="s">
        <v>2777</v>
      </c>
      <c r="Q640" s="59" t="s">
        <v>2777</v>
      </c>
      <c r="R640" s="59" t="s">
        <v>2777</v>
      </c>
      <c r="S640" s="59" t="s">
        <v>2777</v>
      </c>
      <c r="T640" s="59" t="s">
        <v>2777</v>
      </c>
      <c r="U640" s="59" t="s">
        <v>2777</v>
      </c>
    </row>
    <row r="641" spans="1:21" x14ac:dyDescent="0.25">
      <c r="A641" s="58">
        <v>5503011</v>
      </c>
      <c r="B641" s="58" t="str">
        <f t="shared" si="9"/>
        <v>SI_M (School Improvement - Met Standards)</v>
      </c>
      <c r="C641" s="58" t="s">
        <v>142</v>
      </c>
      <c r="D641" s="58" t="s">
        <v>2464</v>
      </c>
      <c r="E641" s="58" t="s">
        <v>2782</v>
      </c>
      <c r="F641" s="58" t="s">
        <v>2436</v>
      </c>
      <c r="G641" s="58" t="s">
        <v>2792</v>
      </c>
      <c r="H641" s="59" t="s">
        <v>2142</v>
      </c>
      <c r="I641" s="59" t="s">
        <v>2777</v>
      </c>
      <c r="J641" s="59" t="s">
        <v>2777</v>
      </c>
      <c r="K641" s="59" t="s">
        <v>2777</v>
      </c>
      <c r="L641" s="59" t="s">
        <v>2777</v>
      </c>
      <c r="M641" s="59" t="s">
        <v>2777</v>
      </c>
      <c r="N641" s="59" t="s">
        <v>2142</v>
      </c>
      <c r="O641" s="59" t="s">
        <v>2777</v>
      </c>
      <c r="P641" s="59" t="s">
        <v>2142</v>
      </c>
      <c r="Q641" s="59" t="s">
        <v>2777</v>
      </c>
      <c r="R641" s="59" t="s">
        <v>2777</v>
      </c>
      <c r="S641" s="59" t="s">
        <v>2777</v>
      </c>
      <c r="T641" s="59" t="s">
        <v>2777</v>
      </c>
      <c r="U641" s="59" t="s">
        <v>2777</v>
      </c>
    </row>
    <row r="642" spans="1:21" x14ac:dyDescent="0.25">
      <c r="A642" s="58">
        <v>5504001</v>
      </c>
      <c r="B642" s="58" t="str">
        <f t="shared" ref="B642:B705" si="10">CONCATENATE(E642," ",F642)</f>
        <v xml:space="preserve"> MS (Met Standards)</v>
      </c>
      <c r="C642" s="58" t="s">
        <v>229</v>
      </c>
      <c r="D642" s="58" t="s">
        <v>865</v>
      </c>
      <c r="E642" s="58" t="s">
        <v>2780</v>
      </c>
      <c r="F642" s="58" t="s">
        <v>2183</v>
      </c>
      <c r="G642" s="58" t="s">
        <v>2781</v>
      </c>
      <c r="H642" s="59" t="s">
        <v>2142</v>
      </c>
      <c r="I642" s="59" t="s">
        <v>2142</v>
      </c>
      <c r="J642" s="59" t="s">
        <v>2777</v>
      </c>
      <c r="K642" s="59" t="s">
        <v>2777</v>
      </c>
      <c r="L642" s="59" t="s">
        <v>2777</v>
      </c>
      <c r="M642" s="59" t="s">
        <v>2777</v>
      </c>
      <c r="N642" s="59" t="s">
        <v>2142</v>
      </c>
      <c r="O642" s="59" t="s">
        <v>2142</v>
      </c>
      <c r="P642" s="59" t="s">
        <v>2142</v>
      </c>
      <c r="Q642" s="59" t="s">
        <v>2142</v>
      </c>
      <c r="R642" s="59" t="s">
        <v>2777</v>
      </c>
      <c r="S642" s="59" t="s">
        <v>2777</v>
      </c>
      <c r="T642" s="59" t="s">
        <v>2777</v>
      </c>
      <c r="U642" s="59" t="s">
        <v>2777</v>
      </c>
    </row>
    <row r="643" spans="1:21" x14ac:dyDescent="0.25">
      <c r="A643" s="58">
        <v>5504002</v>
      </c>
      <c r="B643" s="58" t="str">
        <f t="shared" si="10"/>
        <v>SI_2 (School Improvement Year 2)</v>
      </c>
      <c r="C643" s="58" t="s">
        <v>229</v>
      </c>
      <c r="D643" s="58" t="s">
        <v>2335</v>
      </c>
      <c r="E643" s="58" t="s">
        <v>2796</v>
      </c>
      <c r="F643" s="58" t="s">
        <v>2312</v>
      </c>
      <c r="G643" s="58" t="s">
        <v>2797</v>
      </c>
      <c r="H643" s="59" t="s">
        <v>2142</v>
      </c>
      <c r="I643" s="59" t="s">
        <v>2142</v>
      </c>
      <c r="J643" s="59" t="s">
        <v>2777</v>
      </c>
      <c r="K643" s="59" t="s">
        <v>2777</v>
      </c>
      <c r="L643" s="59" t="s">
        <v>2777</v>
      </c>
      <c r="M643" s="59" t="s">
        <v>2777</v>
      </c>
      <c r="N643" s="59" t="s">
        <v>2142</v>
      </c>
      <c r="O643" s="59" t="s">
        <v>2142</v>
      </c>
      <c r="P643" s="59" t="s">
        <v>2777</v>
      </c>
      <c r="Q643" s="59" t="s">
        <v>2142</v>
      </c>
      <c r="R643" s="59" t="s">
        <v>2777</v>
      </c>
      <c r="S643" s="59" t="s">
        <v>2777</v>
      </c>
      <c r="T643" s="59" t="s">
        <v>2777</v>
      </c>
      <c r="U643" s="59" t="s">
        <v>2777</v>
      </c>
    </row>
    <row r="644" spans="1:21" x14ac:dyDescent="0.25">
      <c r="A644" s="58">
        <v>5504014</v>
      </c>
      <c r="B644" s="58" t="str">
        <f t="shared" si="10"/>
        <v xml:space="preserve"> A (Alert)</v>
      </c>
      <c r="C644" s="58" t="s">
        <v>229</v>
      </c>
      <c r="D644" s="58" t="s">
        <v>866</v>
      </c>
      <c r="E644" s="58" t="s">
        <v>2775</v>
      </c>
      <c r="F644" s="58" t="s">
        <v>2095</v>
      </c>
      <c r="G644" s="58" t="s">
        <v>2776</v>
      </c>
      <c r="H644" s="59" t="s">
        <v>2142</v>
      </c>
      <c r="I644" s="59" t="s">
        <v>2142</v>
      </c>
      <c r="J644" s="59" t="s">
        <v>2777</v>
      </c>
      <c r="K644" s="59" t="s">
        <v>2777</v>
      </c>
      <c r="L644" s="59" t="s">
        <v>2777</v>
      </c>
      <c r="M644" s="59" t="s">
        <v>2777</v>
      </c>
      <c r="N644" s="59" t="s">
        <v>2142</v>
      </c>
      <c r="O644" s="59" t="s">
        <v>2142</v>
      </c>
      <c r="P644" s="59" t="s">
        <v>2142</v>
      </c>
      <c r="Q644" s="59" t="s">
        <v>2142</v>
      </c>
      <c r="R644" s="59" t="s">
        <v>2777</v>
      </c>
      <c r="S644" s="59" t="s">
        <v>2777</v>
      </c>
      <c r="T644" s="59" t="s">
        <v>2777</v>
      </c>
      <c r="U644" s="59" t="s">
        <v>2777</v>
      </c>
    </row>
    <row r="645" spans="1:21" x14ac:dyDescent="0.25">
      <c r="A645" s="58">
        <v>5504015</v>
      </c>
      <c r="B645" s="58" t="str">
        <f t="shared" si="10"/>
        <v>SI_2 (School Improvement Year 2)</v>
      </c>
      <c r="C645" s="58" t="s">
        <v>229</v>
      </c>
      <c r="D645" s="58" t="s">
        <v>2336</v>
      </c>
      <c r="E645" s="58" t="s">
        <v>2796</v>
      </c>
      <c r="F645" s="58" t="s">
        <v>2312</v>
      </c>
      <c r="G645" s="58" t="s">
        <v>2797</v>
      </c>
      <c r="H645" s="59" t="s">
        <v>2777</v>
      </c>
      <c r="I645" s="59" t="s">
        <v>2142</v>
      </c>
      <c r="J645" s="59" t="s">
        <v>2777</v>
      </c>
      <c r="K645" s="59" t="s">
        <v>2777</v>
      </c>
      <c r="L645" s="59" t="s">
        <v>2777</v>
      </c>
      <c r="M645" s="59" t="s">
        <v>2777</v>
      </c>
      <c r="N645" s="59" t="s">
        <v>2777</v>
      </c>
      <c r="O645" s="59" t="s">
        <v>2142</v>
      </c>
      <c r="P645" s="59" t="s">
        <v>2777</v>
      </c>
      <c r="Q645" s="59" t="s">
        <v>2142</v>
      </c>
      <c r="R645" s="59" t="s">
        <v>2777</v>
      </c>
      <c r="S645" s="59" t="s">
        <v>2777</v>
      </c>
      <c r="T645" s="59" t="s">
        <v>2777</v>
      </c>
      <c r="U645" s="59" t="s">
        <v>2777</v>
      </c>
    </row>
    <row r="646" spans="1:21" x14ac:dyDescent="0.25">
      <c r="A646" s="58">
        <v>5602005</v>
      </c>
      <c r="B646" s="58" t="str">
        <f t="shared" si="10"/>
        <v xml:space="preserve"> MS (Met Standards)</v>
      </c>
      <c r="C646" s="58" t="s">
        <v>117</v>
      </c>
      <c r="D646" s="58" t="s">
        <v>535</v>
      </c>
      <c r="E646" s="58" t="s">
        <v>2780</v>
      </c>
      <c r="F646" s="58" t="s">
        <v>2183</v>
      </c>
      <c r="G646" s="58" t="s">
        <v>2781</v>
      </c>
      <c r="H646" s="59" t="s">
        <v>2777</v>
      </c>
      <c r="I646" s="59" t="s">
        <v>2777</v>
      </c>
      <c r="J646" s="59" t="s">
        <v>2777</v>
      </c>
      <c r="K646" s="59" t="s">
        <v>2777</v>
      </c>
      <c r="L646" s="59" t="s">
        <v>2777</v>
      </c>
      <c r="M646" s="59" t="s">
        <v>2777</v>
      </c>
      <c r="N646" s="59" t="s">
        <v>2777</v>
      </c>
      <c r="O646" s="59" t="s">
        <v>2777</v>
      </c>
      <c r="P646" s="59" t="s">
        <v>2142</v>
      </c>
      <c r="Q646" s="59" t="s">
        <v>2777</v>
      </c>
      <c r="R646" s="59" t="s">
        <v>2777</v>
      </c>
      <c r="S646" s="59" t="s">
        <v>2777</v>
      </c>
      <c r="T646" s="59" t="s">
        <v>2777</v>
      </c>
      <c r="U646" s="59" t="s">
        <v>2142</v>
      </c>
    </row>
    <row r="647" spans="1:21" x14ac:dyDescent="0.25">
      <c r="A647" s="58">
        <v>5602007</v>
      </c>
      <c r="B647" s="58" t="str">
        <f t="shared" si="10"/>
        <v xml:space="preserve"> MS (Met Standards)</v>
      </c>
      <c r="C647" s="58" t="s">
        <v>117</v>
      </c>
      <c r="D647" s="58" t="s">
        <v>2227</v>
      </c>
      <c r="E647" s="58" t="s">
        <v>2780</v>
      </c>
      <c r="F647" s="58" t="s">
        <v>2183</v>
      </c>
      <c r="G647" s="58" t="s">
        <v>2781</v>
      </c>
      <c r="H647" s="59" t="s">
        <v>2777</v>
      </c>
      <c r="I647" s="59" t="s">
        <v>2777</v>
      </c>
      <c r="J647" s="59" t="s">
        <v>2777</v>
      </c>
      <c r="K647" s="59" t="s">
        <v>2777</v>
      </c>
      <c r="L647" s="59" t="s">
        <v>2777</v>
      </c>
      <c r="M647" s="59" t="s">
        <v>2777</v>
      </c>
      <c r="N647" s="59" t="s">
        <v>2777</v>
      </c>
      <c r="O647" s="59" t="s">
        <v>2777</v>
      </c>
      <c r="P647" s="59" t="s">
        <v>2777</v>
      </c>
      <c r="Q647" s="59" t="s">
        <v>2777</v>
      </c>
      <c r="R647" s="59" t="s">
        <v>2777</v>
      </c>
      <c r="S647" s="59" t="s">
        <v>2777</v>
      </c>
      <c r="T647" s="59" t="s">
        <v>2777</v>
      </c>
      <c r="U647" s="59" t="s">
        <v>2777</v>
      </c>
    </row>
    <row r="648" spans="1:21" x14ac:dyDescent="0.25">
      <c r="A648" s="58">
        <v>5602008</v>
      </c>
      <c r="B648" s="58" t="str">
        <f t="shared" si="10"/>
        <v xml:space="preserve"> A (Alert)</v>
      </c>
      <c r="C648" s="58" t="s">
        <v>117</v>
      </c>
      <c r="D648" s="58" t="s">
        <v>536</v>
      </c>
      <c r="E648" s="58" t="s">
        <v>2775</v>
      </c>
      <c r="F648" s="58" t="s">
        <v>2095</v>
      </c>
      <c r="G648" s="58" t="s">
        <v>2776</v>
      </c>
      <c r="H648" s="59" t="s">
        <v>2142</v>
      </c>
      <c r="I648" s="59" t="s">
        <v>2142</v>
      </c>
      <c r="J648" s="59" t="s">
        <v>2777</v>
      </c>
      <c r="K648" s="59" t="s">
        <v>2777</v>
      </c>
      <c r="L648" s="59" t="s">
        <v>2777</v>
      </c>
      <c r="M648" s="59" t="s">
        <v>2777</v>
      </c>
      <c r="N648" s="59" t="s">
        <v>2142</v>
      </c>
      <c r="O648" s="59" t="s">
        <v>2142</v>
      </c>
      <c r="P648" s="59" t="s">
        <v>2142</v>
      </c>
      <c r="Q648" s="59" t="s">
        <v>2142</v>
      </c>
      <c r="R648" s="59" t="s">
        <v>2777</v>
      </c>
      <c r="S648" s="59" t="s">
        <v>2777</v>
      </c>
      <c r="T648" s="59" t="s">
        <v>2777</v>
      </c>
      <c r="U648" s="59" t="s">
        <v>2777</v>
      </c>
    </row>
    <row r="649" spans="1:21" x14ac:dyDescent="0.25">
      <c r="A649" s="58">
        <v>5602031</v>
      </c>
      <c r="B649" s="58" t="str">
        <f t="shared" si="10"/>
        <v xml:space="preserve"> MS (Met Standards)</v>
      </c>
      <c r="C649" s="58" t="s">
        <v>117</v>
      </c>
      <c r="D649" s="58" t="s">
        <v>537</v>
      </c>
      <c r="E649" s="58" t="s">
        <v>2780</v>
      </c>
      <c r="F649" s="58" t="s">
        <v>2183</v>
      </c>
      <c r="G649" s="58" t="s">
        <v>2781</v>
      </c>
      <c r="H649" s="59" t="s">
        <v>2777</v>
      </c>
      <c r="I649" s="59" t="s">
        <v>2777</v>
      </c>
      <c r="J649" s="59" t="s">
        <v>2777</v>
      </c>
      <c r="K649" s="59" t="s">
        <v>2777</v>
      </c>
      <c r="L649" s="59" t="s">
        <v>2777</v>
      </c>
      <c r="M649" s="59" t="s">
        <v>2777</v>
      </c>
      <c r="N649" s="59" t="s">
        <v>2777</v>
      </c>
      <c r="O649" s="59" t="s">
        <v>2777</v>
      </c>
      <c r="P649" s="59" t="s">
        <v>2777</v>
      </c>
      <c r="Q649" s="59" t="s">
        <v>2777</v>
      </c>
      <c r="R649" s="59" t="s">
        <v>2777</v>
      </c>
      <c r="S649" s="59" t="s">
        <v>2777</v>
      </c>
      <c r="T649" s="59" t="s">
        <v>2777</v>
      </c>
      <c r="U649" s="59" t="s">
        <v>2777</v>
      </c>
    </row>
    <row r="650" spans="1:21" x14ac:dyDescent="0.25">
      <c r="A650" s="58">
        <v>5602032</v>
      </c>
      <c r="B650" s="58" t="str">
        <f t="shared" si="10"/>
        <v xml:space="preserve"> A (Alert)</v>
      </c>
      <c r="C650" s="58" t="s">
        <v>117</v>
      </c>
      <c r="D650" s="58" t="s">
        <v>2151</v>
      </c>
      <c r="E650" s="58" t="s">
        <v>2775</v>
      </c>
      <c r="F650" s="58" t="s">
        <v>2095</v>
      </c>
      <c r="G650" s="58" t="s">
        <v>2776</v>
      </c>
      <c r="H650" s="59" t="s">
        <v>2142</v>
      </c>
      <c r="I650" s="59" t="s">
        <v>2142</v>
      </c>
      <c r="J650" s="59" t="s">
        <v>2777</v>
      </c>
      <c r="K650" s="59" t="s">
        <v>2777</v>
      </c>
      <c r="L650" s="59" t="s">
        <v>2777</v>
      </c>
      <c r="M650" s="59" t="s">
        <v>2777</v>
      </c>
      <c r="N650" s="59" t="s">
        <v>2142</v>
      </c>
      <c r="O650" s="59" t="s">
        <v>2142</v>
      </c>
      <c r="P650" s="59" t="s">
        <v>2777</v>
      </c>
      <c r="Q650" s="59" t="s">
        <v>2777</v>
      </c>
      <c r="R650" s="59" t="s">
        <v>2777</v>
      </c>
      <c r="S650" s="59" t="s">
        <v>2777</v>
      </c>
      <c r="T650" s="59" t="s">
        <v>2777</v>
      </c>
      <c r="U650" s="59" t="s">
        <v>2777</v>
      </c>
    </row>
    <row r="651" spans="1:21" x14ac:dyDescent="0.25">
      <c r="A651" s="58">
        <v>5604015</v>
      </c>
      <c r="B651" s="58" t="str">
        <f t="shared" si="10"/>
        <v>SI_7 (School Improvement Year 7)</v>
      </c>
      <c r="C651" s="58" t="s">
        <v>164</v>
      </c>
      <c r="D651" s="58" t="s">
        <v>670</v>
      </c>
      <c r="E651" s="58" t="s">
        <v>2790</v>
      </c>
      <c r="F651" s="58" t="s">
        <v>2405</v>
      </c>
      <c r="G651" s="58" t="s">
        <v>2791</v>
      </c>
      <c r="H651" s="59" t="s">
        <v>2142</v>
      </c>
      <c r="I651" s="59" t="s">
        <v>2777</v>
      </c>
      <c r="J651" s="59" t="s">
        <v>2142</v>
      </c>
      <c r="K651" s="59" t="s">
        <v>2777</v>
      </c>
      <c r="L651" s="59" t="s">
        <v>2777</v>
      </c>
      <c r="M651" s="59" t="s">
        <v>2777</v>
      </c>
      <c r="N651" s="59" t="s">
        <v>2142</v>
      </c>
      <c r="O651" s="59" t="s">
        <v>2777</v>
      </c>
      <c r="P651" s="59" t="s">
        <v>2142</v>
      </c>
      <c r="Q651" s="59" t="s">
        <v>2777</v>
      </c>
      <c r="R651" s="59" t="s">
        <v>2777</v>
      </c>
      <c r="S651" s="59" t="s">
        <v>2777</v>
      </c>
      <c r="T651" s="59" t="s">
        <v>2777</v>
      </c>
      <c r="U651" s="59" t="s">
        <v>2777</v>
      </c>
    </row>
    <row r="652" spans="1:21" x14ac:dyDescent="0.25">
      <c r="A652" s="58">
        <v>5604017</v>
      </c>
      <c r="B652" s="58" t="str">
        <f t="shared" si="10"/>
        <v>SI_M (School Improvement - Met Standards)</v>
      </c>
      <c r="C652" s="58" t="s">
        <v>164</v>
      </c>
      <c r="D652" s="58" t="s">
        <v>2465</v>
      </c>
      <c r="E652" s="58" t="s">
        <v>2782</v>
      </c>
      <c r="F652" s="58" t="s">
        <v>2436</v>
      </c>
      <c r="G652" s="58" t="s">
        <v>2806</v>
      </c>
      <c r="H652" s="59" t="s">
        <v>2142</v>
      </c>
      <c r="I652" s="59" t="s">
        <v>2142</v>
      </c>
      <c r="J652" s="59" t="s">
        <v>2142</v>
      </c>
      <c r="K652" s="59" t="s">
        <v>2142</v>
      </c>
      <c r="L652" s="59" t="s">
        <v>2777</v>
      </c>
      <c r="M652" s="59" t="s">
        <v>2777</v>
      </c>
      <c r="N652" s="59" t="s">
        <v>2142</v>
      </c>
      <c r="O652" s="59" t="s">
        <v>2142</v>
      </c>
      <c r="P652" s="59" t="s">
        <v>2142</v>
      </c>
      <c r="Q652" s="59" t="s">
        <v>2142</v>
      </c>
      <c r="R652" s="59" t="s">
        <v>2777</v>
      </c>
      <c r="S652" s="59" t="s">
        <v>2777</v>
      </c>
      <c r="T652" s="59" t="s">
        <v>2777</v>
      </c>
      <c r="U652" s="59" t="s">
        <v>2142</v>
      </c>
    </row>
    <row r="653" spans="1:21" x14ac:dyDescent="0.25">
      <c r="A653" s="58">
        <v>5604018</v>
      </c>
      <c r="B653" s="58" t="str">
        <f t="shared" si="10"/>
        <v xml:space="preserve"> A (Alert)</v>
      </c>
      <c r="C653" s="58" t="s">
        <v>164</v>
      </c>
      <c r="D653" s="58" t="s">
        <v>671</v>
      </c>
      <c r="E653" s="58" t="s">
        <v>2775</v>
      </c>
      <c r="F653" s="58" t="s">
        <v>2095</v>
      </c>
      <c r="G653" s="58" t="s">
        <v>2776</v>
      </c>
      <c r="H653" s="59" t="s">
        <v>2142</v>
      </c>
      <c r="I653" s="59" t="s">
        <v>2777</v>
      </c>
      <c r="J653" s="59" t="s">
        <v>2777</v>
      </c>
      <c r="K653" s="59" t="s">
        <v>2777</v>
      </c>
      <c r="L653" s="59" t="s">
        <v>2777</v>
      </c>
      <c r="M653" s="59" t="s">
        <v>2777</v>
      </c>
      <c r="N653" s="59" t="s">
        <v>2142</v>
      </c>
      <c r="O653" s="59" t="s">
        <v>2777</v>
      </c>
      <c r="P653" s="59" t="s">
        <v>2142</v>
      </c>
      <c r="Q653" s="59" t="s">
        <v>2142</v>
      </c>
      <c r="R653" s="59" t="s">
        <v>2777</v>
      </c>
      <c r="S653" s="59" t="s">
        <v>2777</v>
      </c>
      <c r="T653" s="59" t="s">
        <v>2777</v>
      </c>
      <c r="U653" s="59" t="s">
        <v>2777</v>
      </c>
    </row>
    <row r="654" spans="1:21" x14ac:dyDescent="0.25">
      <c r="A654" s="58">
        <v>5605001</v>
      </c>
      <c r="B654" s="58" t="str">
        <f t="shared" si="10"/>
        <v xml:space="preserve"> A (Alert)</v>
      </c>
      <c r="C654" s="58" t="s">
        <v>237</v>
      </c>
      <c r="D654" s="58" t="s">
        <v>900</v>
      </c>
      <c r="E654" s="58" t="s">
        <v>2775</v>
      </c>
      <c r="F654" s="58" t="s">
        <v>2095</v>
      </c>
      <c r="G654" s="58" t="s">
        <v>2776</v>
      </c>
      <c r="H654" s="59" t="s">
        <v>2142</v>
      </c>
      <c r="I654" s="59" t="s">
        <v>2777</v>
      </c>
      <c r="J654" s="59" t="s">
        <v>2777</v>
      </c>
      <c r="K654" s="59" t="s">
        <v>2777</v>
      </c>
      <c r="L654" s="59" t="s">
        <v>2777</v>
      </c>
      <c r="M654" s="59" t="s">
        <v>2777</v>
      </c>
      <c r="N654" s="59" t="s">
        <v>2142</v>
      </c>
      <c r="O654" s="59" t="s">
        <v>2777</v>
      </c>
      <c r="P654" s="59" t="s">
        <v>2142</v>
      </c>
      <c r="Q654" s="59" t="s">
        <v>2142</v>
      </c>
      <c r="R654" s="59" t="s">
        <v>2777</v>
      </c>
      <c r="S654" s="59" t="s">
        <v>2777</v>
      </c>
      <c r="T654" s="59" t="s">
        <v>2777</v>
      </c>
      <c r="U654" s="59" t="s">
        <v>2777</v>
      </c>
    </row>
    <row r="655" spans="1:21" x14ac:dyDescent="0.25">
      <c r="A655" s="58">
        <v>5605021</v>
      </c>
      <c r="B655" s="58" t="str">
        <f t="shared" si="10"/>
        <v>SI_1 (School Improvement Year 1)</v>
      </c>
      <c r="C655" s="58" t="s">
        <v>237</v>
      </c>
      <c r="D655" s="58" t="s">
        <v>901</v>
      </c>
      <c r="E655" s="58" t="s">
        <v>2793</v>
      </c>
      <c r="F655" s="58" t="s">
        <v>2260</v>
      </c>
      <c r="G655" s="58" t="s">
        <v>2794</v>
      </c>
      <c r="H655" s="59" t="s">
        <v>2777</v>
      </c>
      <c r="I655" s="59" t="s">
        <v>2777</v>
      </c>
      <c r="J655" s="59" t="s">
        <v>2777</v>
      </c>
      <c r="K655" s="59" t="s">
        <v>2777</v>
      </c>
      <c r="L655" s="59" t="s">
        <v>2777</v>
      </c>
      <c r="M655" s="59" t="s">
        <v>2777</v>
      </c>
      <c r="N655" s="59" t="s">
        <v>2777</v>
      </c>
      <c r="O655" s="59" t="s">
        <v>2777</v>
      </c>
      <c r="P655" s="59" t="s">
        <v>2777</v>
      </c>
      <c r="Q655" s="59" t="s">
        <v>2777</v>
      </c>
      <c r="R655" s="59" t="s">
        <v>2777</v>
      </c>
      <c r="S655" s="59" t="s">
        <v>2777</v>
      </c>
      <c r="T655" s="59" t="s">
        <v>2142</v>
      </c>
      <c r="U655" s="59" t="s">
        <v>2777</v>
      </c>
    </row>
    <row r="656" spans="1:21" x14ac:dyDescent="0.25">
      <c r="A656" s="58">
        <v>5605023</v>
      </c>
      <c r="B656" s="58" t="str">
        <f t="shared" si="10"/>
        <v>SI_M (School Improvement - Met Standards)</v>
      </c>
      <c r="C656" s="58" t="s">
        <v>237</v>
      </c>
      <c r="D656" s="58" t="s">
        <v>2466</v>
      </c>
      <c r="E656" s="58" t="s">
        <v>2782</v>
      </c>
      <c r="F656" s="58" t="s">
        <v>2436</v>
      </c>
      <c r="G656" s="58" t="s">
        <v>2799</v>
      </c>
      <c r="H656" s="59" t="s">
        <v>2777</v>
      </c>
      <c r="I656" s="59" t="s">
        <v>2777</v>
      </c>
      <c r="J656" s="59" t="s">
        <v>2777</v>
      </c>
      <c r="K656" s="59" t="s">
        <v>2777</v>
      </c>
      <c r="L656" s="59" t="s">
        <v>2777</v>
      </c>
      <c r="M656" s="59" t="s">
        <v>2777</v>
      </c>
      <c r="N656" s="59" t="s">
        <v>2777</v>
      </c>
      <c r="O656" s="59" t="s">
        <v>2777</v>
      </c>
      <c r="P656" s="59" t="s">
        <v>2777</v>
      </c>
      <c r="Q656" s="59" t="s">
        <v>2777</v>
      </c>
      <c r="R656" s="59" t="s">
        <v>2777</v>
      </c>
      <c r="S656" s="59" t="s">
        <v>2777</v>
      </c>
      <c r="T656" s="59" t="s">
        <v>2777</v>
      </c>
      <c r="U656" s="59" t="s">
        <v>2777</v>
      </c>
    </row>
    <row r="657" spans="1:21" x14ac:dyDescent="0.25">
      <c r="A657" s="58">
        <v>5605024</v>
      </c>
      <c r="B657" s="58" t="str">
        <f t="shared" si="10"/>
        <v xml:space="preserve"> MS (Met Standards)</v>
      </c>
      <c r="C657" s="58" t="s">
        <v>237</v>
      </c>
      <c r="D657" s="58" t="s">
        <v>902</v>
      </c>
      <c r="E657" s="58" t="s">
        <v>2780</v>
      </c>
      <c r="F657" s="58" t="s">
        <v>2183</v>
      </c>
      <c r="G657" s="58" t="s">
        <v>2781</v>
      </c>
      <c r="H657" s="59" t="s">
        <v>2777</v>
      </c>
      <c r="I657" s="59" t="s">
        <v>2777</v>
      </c>
      <c r="J657" s="59" t="s">
        <v>2777</v>
      </c>
      <c r="K657" s="59" t="s">
        <v>2777</v>
      </c>
      <c r="L657" s="59" t="s">
        <v>2777</v>
      </c>
      <c r="M657" s="59" t="s">
        <v>2777</v>
      </c>
      <c r="N657" s="59" t="s">
        <v>2777</v>
      </c>
      <c r="O657" s="59" t="s">
        <v>2777</v>
      </c>
      <c r="P657" s="59" t="s">
        <v>2777</v>
      </c>
      <c r="Q657" s="59" t="s">
        <v>2777</v>
      </c>
      <c r="R657" s="59" t="s">
        <v>2777</v>
      </c>
      <c r="S657" s="59" t="s">
        <v>2777</v>
      </c>
      <c r="T657" s="59" t="s">
        <v>2777</v>
      </c>
      <c r="U657" s="59" t="s">
        <v>2777</v>
      </c>
    </row>
    <row r="658" spans="1:21" x14ac:dyDescent="0.25">
      <c r="A658" s="58">
        <v>5608034</v>
      </c>
      <c r="B658" s="58" t="str">
        <f t="shared" si="10"/>
        <v xml:space="preserve"> A (Alert)</v>
      </c>
      <c r="C658" s="58" t="s">
        <v>86</v>
      </c>
      <c r="D658" s="58" t="s">
        <v>434</v>
      </c>
      <c r="E658" s="58" t="s">
        <v>2775</v>
      </c>
      <c r="F658" s="58" t="s">
        <v>2095</v>
      </c>
      <c r="G658" s="58" t="s">
        <v>2776</v>
      </c>
      <c r="H658" s="59" t="s">
        <v>2777</v>
      </c>
      <c r="I658" s="59" t="s">
        <v>2777</v>
      </c>
      <c r="J658" s="59" t="s">
        <v>2777</v>
      </c>
      <c r="K658" s="59" t="s">
        <v>2777</v>
      </c>
      <c r="L658" s="59" t="s">
        <v>2777</v>
      </c>
      <c r="M658" s="59" t="s">
        <v>2777</v>
      </c>
      <c r="N658" s="59" t="s">
        <v>2142</v>
      </c>
      <c r="O658" s="59" t="s">
        <v>2777</v>
      </c>
      <c r="P658" s="59" t="s">
        <v>2777</v>
      </c>
      <c r="Q658" s="59" t="s">
        <v>2777</v>
      </c>
      <c r="R658" s="59" t="s">
        <v>2777</v>
      </c>
      <c r="S658" s="59" t="s">
        <v>2777</v>
      </c>
      <c r="T658" s="59" t="s">
        <v>2777</v>
      </c>
      <c r="U658" s="59" t="s">
        <v>2777</v>
      </c>
    </row>
    <row r="659" spans="1:21" x14ac:dyDescent="0.25">
      <c r="A659" s="58">
        <v>5608035</v>
      </c>
      <c r="B659" s="58" t="str">
        <f t="shared" si="10"/>
        <v xml:space="preserve"> MS (Met Standards)</v>
      </c>
      <c r="C659" s="58" t="s">
        <v>86</v>
      </c>
      <c r="D659" s="58" t="s">
        <v>435</v>
      </c>
      <c r="E659" s="58" t="s">
        <v>2780</v>
      </c>
      <c r="F659" s="58" t="s">
        <v>2183</v>
      </c>
      <c r="G659" s="58" t="s">
        <v>2781</v>
      </c>
      <c r="H659" s="59" t="s">
        <v>2777</v>
      </c>
      <c r="I659" s="59" t="s">
        <v>2777</v>
      </c>
      <c r="J659" s="59" t="s">
        <v>2777</v>
      </c>
      <c r="K659" s="59" t="s">
        <v>2777</v>
      </c>
      <c r="L659" s="59" t="s">
        <v>2777</v>
      </c>
      <c r="M659" s="59" t="s">
        <v>2777</v>
      </c>
      <c r="N659" s="59" t="s">
        <v>2777</v>
      </c>
      <c r="O659" s="59" t="s">
        <v>2777</v>
      </c>
      <c r="P659" s="59" t="s">
        <v>2777</v>
      </c>
      <c r="Q659" s="59" t="s">
        <v>2777</v>
      </c>
      <c r="R659" s="59" t="s">
        <v>2777</v>
      </c>
      <c r="S659" s="59" t="s">
        <v>2777</v>
      </c>
      <c r="T659" s="59" t="s">
        <v>2777</v>
      </c>
      <c r="U659" s="59" t="s">
        <v>2777</v>
      </c>
    </row>
    <row r="660" spans="1:21" x14ac:dyDescent="0.25">
      <c r="A660" s="58">
        <v>5608037</v>
      </c>
      <c r="B660" s="58" t="str">
        <f t="shared" si="10"/>
        <v>SI_2 (School Improvement Year 2)</v>
      </c>
      <c r="C660" s="58" t="s">
        <v>86</v>
      </c>
      <c r="D660" s="58" t="s">
        <v>2337</v>
      </c>
      <c r="E660" s="58" t="s">
        <v>2796</v>
      </c>
      <c r="F660" s="58" t="s">
        <v>2312</v>
      </c>
      <c r="G660" s="58" t="s">
        <v>2797</v>
      </c>
      <c r="H660" s="59" t="s">
        <v>2142</v>
      </c>
      <c r="I660" s="59" t="s">
        <v>2142</v>
      </c>
      <c r="J660" s="59" t="s">
        <v>2777</v>
      </c>
      <c r="K660" s="59" t="s">
        <v>2777</v>
      </c>
      <c r="L660" s="59" t="s">
        <v>2777</v>
      </c>
      <c r="M660" s="59" t="s">
        <v>2777</v>
      </c>
      <c r="N660" s="59" t="s">
        <v>2142</v>
      </c>
      <c r="O660" s="59" t="s">
        <v>2142</v>
      </c>
      <c r="P660" s="59" t="s">
        <v>2142</v>
      </c>
      <c r="Q660" s="59" t="s">
        <v>2142</v>
      </c>
      <c r="R660" s="59" t="s">
        <v>2777</v>
      </c>
      <c r="S660" s="59" t="s">
        <v>2777</v>
      </c>
      <c r="T660" s="59" t="s">
        <v>2777</v>
      </c>
      <c r="U660" s="59" t="s">
        <v>2777</v>
      </c>
    </row>
    <row r="661" spans="1:21" x14ac:dyDescent="0.25">
      <c r="A661" s="58">
        <v>5703009</v>
      </c>
      <c r="B661" s="58" t="str">
        <f t="shared" si="10"/>
        <v>SI_M (School Improvement - Met Standards)</v>
      </c>
      <c r="C661" s="58" t="s">
        <v>171</v>
      </c>
      <c r="D661" s="58" t="s">
        <v>680</v>
      </c>
      <c r="E661" s="58" t="s">
        <v>2782</v>
      </c>
      <c r="F661" s="58" t="s">
        <v>2436</v>
      </c>
      <c r="G661" s="58" t="s">
        <v>2800</v>
      </c>
      <c r="H661" s="59" t="s">
        <v>2777</v>
      </c>
      <c r="I661" s="59" t="s">
        <v>2777</v>
      </c>
      <c r="J661" s="59" t="s">
        <v>2777</v>
      </c>
      <c r="K661" s="59" t="s">
        <v>2777</v>
      </c>
      <c r="L661" s="59" t="s">
        <v>2777</v>
      </c>
      <c r="M661" s="59" t="s">
        <v>2777</v>
      </c>
      <c r="N661" s="59" t="s">
        <v>2777</v>
      </c>
      <c r="O661" s="59" t="s">
        <v>2777</v>
      </c>
      <c r="P661" s="59" t="s">
        <v>2777</v>
      </c>
      <c r="Q661" s="59" t="s">
        <v>2777</v>
      </c>
      <c r="R661" s="59" t="s">
        <v>2777</v>
      </c>
      <c r="S661" s="59" t="s">
        <v>2777</v>
      </c>
      <c r="T661" s="59" t="s">
        <v>2777</v>
      </c>
      <c r="U661" s="59" t="s">
        <v>2777</v>
      </c>
    </row>
    <row r="662" spans="1:21" x14ac:dyDescent="0.25">
      <c r="A662" s="58">
        <v>5703010</v>
      </c>
      <c r="B662" s="58" t="str">
        <f t="shared" si="10"/>
        <v>SI_M (School Improvement - Met Standards)</v>
      </c>
      <c r="C662" s="58" t="s">
        <v>171</v>
      </c>
      <c r="D662" s="58" t="s">
        <v>681</v>
      </c>
      <c r="E662" s="58" t="s">
        <v>2782</v>
      </c>
      <c r="F662" s="58" t="s">
        <v>2436</v>
      </c>
      <c r="G662" s="58" t="s">
        <v>2800</v>
      </c>
      <c r="H662" s="59" t="s">
        <v>2777</v>
      </c>
      <c r="I662" s="59" t="s">
        <v>2777</v>
      </c>
      <c r="J662" s="59" t="s">
        <v>2777</v>
      </c>
      <c r="K662" s="59" t="s">
        <v>2777</v>
      </c>
      <c r="L662" s="59" t="s">
        <v>2777</v>
      </c>
      <c r="M662" s="59" t="s">
        <v>2777</v>
      </c>
      <c r="N662" s="59" t="s">
        <v>2777</v>
      </c>
      <c r="O662" s="59" t="s">
        <v>2777</v>
      </c>
      <c r="P662" s="59" t="s">
        <v>2777</v>
      </c>
      <c r="Q662" s="59" t="s">
        <v>2777</v>
      </c>
      <c r="R662" s="59" t="s">
        <v>2777</v>
      </c>
      <c r="S662" s="59" t="s">
        <v>2777</v>
      </c>
      <c r="T662" s="59" t="s">
        <v>2777</v>
      </c>
      <c r="U662" s="59" t="s">
        <v>2777</v>
      </c>
    </row>
    <row r="663" spans="1:21" x14ac:dyDescent="0.25">
      <c r="A663" s="58">
        <v>5703011</v>
      </c>
      <c r="B663" s="58" t="str">
        <f t="shared" si="10"/>
        <v xml:space="preserve"> MS (Met Standards)</v>
      </c>
      <c r="C663" s="58" t="s">
        <v>171</v>
      </c>
      <c r="D663" s="58" t="s">
        <v>682</v>
      </c>
      <c r="E663" s="58" t="s">
        <v>2780</v>
      </c>
      <c r="F663" s="58" t="s">
        <v>2183</v>
      </c>
      <c r="G663" s="58" t="s">
        <v>2781</v>
      </c>
      <c r="H663" s="59" t="s">
        <v>2777</v>
      </c>
      <c r="I663" s="59" t="s">
        <v>2777</v>
      </c>
      <c r="J663" s="59" t="s">
        <v>2777</v>
      </c>
      <c r="K663" s="59" t="s">
        <v>2777</v>
      </c>
      <c r="L663" s="59" t="s">
        <v>2777</v>
      </c>
      <c r="M663" s="59" t="s">
        <v>2777</v>
      </c>
      <c r="N663" s="59" t="s">
        <v>2777</v>
      </c>
      <c r="O663" s="59" t="s">
        <v>2777</v>
      </c>
      <c r="P663" s="59" t="s">
        <v>2142</v>
      </c>
      <c r="Q663" s="59" t="s">
        <v>2777</v>
      </c>
      <c r="R663" s="59" t="s">
        <v>2777</v>
      </c>
      <c r="S663" s="59" t="s">
        <v>2777</v>
      </c>
      <c r="T663" s="59" t="s">
        <v>2777</v>
      </c>
      <c r="U663" s="59" t="s">
        <v>2777</v>
      </c>
    </row>
    <row r="664" spans="1:21" x14ac:dyDescent="0.25">
      <c r="A664" s="58">
        <v>5703012</v>
      </c>
      <c r="B664" s="58" t="str">
        <f t="shared" si="10"/>
        <v xml:space="preserve"> A (Alert)</v>
      </c>
      <c r="C664" s="58" t="s">
        <v>171</v>
      </c>
      <c r="D664" s="58" t="s">
        <v>2152</v>
      </c>
      <c r="E664" s="58" t="s">
        <v>2775</v>
      </c>
      <c r="F664" s="58" t="s">
        <v>2095</v>
      </c>
      <c r="G664" s="58" t="s">
        <v>2776</v>
      </c>
      <c r="H664" s="59" t="s">
        <v>2142</v>
      </c>
      <c r="I664" s="59" t="s">
        <v>2777</v>
      </c>
      <c r="J664" s="59" t="s">
        <v>2777</v>
      </c>
      <c r="K664" s="59" t="s">
        <v>2777</v>
      </c>
      <c r="L664" s="59" t="s">
        <v>2777</v>
      </c>
      <c r="M664" s="59" t="s">
        <v>2777</v>
      </c>
      <c r="N664" s="59" t="s">
        <v>2142</v>
      </c>
      <c r="O664" s="59" t="s">
        <v>2777</v>
      </c>
      <c r="P664" s="59" t="s">
        <v>2142</v>
      </c>
      <c r="Q664" s="59" t="s">
        <v>2777</v>
      </c>
      <c r="R664" s="59" t="s">
        <v>2777</v>
      </c>
      <c r="S664" s="59" t="s">
        <v>2777</v>
      </c>
      <c r="T664" s="59" t="s">
        <v>2777</v>
      </c>
      <c r="U664" s="59" t="s">
        <v>2777</v>
      </c>
    </row>
    <row r="665" spans="1:21" x14ac:dyDescent="0.25">
      <c r="A665" s="58">
        <v>5703013</v>
      </c>
      <c r="B665" s="58" t="str">
        <f t="shared" si="10"/>
        <v xml:space="preserve"> A (Alert)</v>
      </c>
      <c r="C665" s="58" t="s">
        <v>171</v>
      </c>
      <c r="D665" s="58" t="s">
        <v>2153</v>
      </c>
      <c r="E665" s="58" t="s">
        <v>2775</v>
      </c>
      <c r="F665" s="58" t="s">
        <v>2095</v>
      </c>
      <c r="G665" s="58" t="s">
        <v>2776</v>
      </c>
      <c r="H665" s="59" t="s">
        <v>2777</v>
      </c>
      <c r="I665" s="59" t="s">
        <v>2777</v>
      </c>
      <c r="J665" s="59" t="s">
        <v>2777</v>
      </c>
      <c r="K665" s="59" t="s">
        <v>2777</v>
      </c>
      <c r="L665" s="59" t="s">
        <v>2777</v>
      </c>
      <c r="M665" s="59" t="s">
        <v>2777</v>
      </c>
      <c r="N665" s="59" t="s">
        <v>2777</v>
      </c>
      <c r="O665" s="59" t="s">
        <v>2777</v>
      </c>
      <c r="P665" s="59" t="s">
        <v>2142</v>
      </c>
      <c r="Q665" s="59" t="s">
        <v>2777</v>
      </c>
      <c r="R665" s="59" t="s">
        <v>2777</v>
      </c>
      <c r="S665" s="59" t="s">
        <v>2777</v>
      </c>
      <c r="T665" s="59" t="s">
        <v>2777</v>
      </c>
      <c r="U665" s="59" t="s">
        <v>2777</v>
      </c>
    </row>
    <row r="666" spans="1:21" x14ac:dyDescent="0.25">
      <c r="A666" s="58">
        <v>5706001</v>
      </c>
      <c r="B666" s="58" t="str">
        <f t="shared" si="10"/>
        <v xml:space="preserve"> MS (Met Standards)</v>
      </c>
      <c r="C666" s="58" t="s">
        <v>192</v>
      </c>
      <c r="D666" s="58" t="s">
        <v>742</v>
      </c>
      <c r="E666" s="58" t="s">
        <v>2780</v>
      </c>
      <c r="F666" s="58" t="s">
        <v>2183</v>
      </c>
      <c r="G666" s="58" t="s">
        <v>2781</v>
      </c>
      <c r="H666" s="59" t="s">
        <v>2777</v>
      </c>
      <c r="I666" s="59" t="s">
        <v>2777</v>
      </c>
      <c r="J666" s="59" t="s">
        <v>2777</v>
      </c>
      <c r="K666" s="59" t="s">
        <v>2777</v>
      </c>
      <c r="L666" s="59" t="s">
        <v>2777</v>
      </c>
      <c r="M666" s="59" t="s">
        <v>2777</v>
      </c>
      <c r="N666" s="59" t="s">
        <v>2777</v>
      </c>
      <c r="O666" s="59" t="s">
        <v>2777</v>
      </c>
      <c r="P666" s="59" t="s">
        <v>2777</v>
      </c>
      <c r="Q666" s="59" t="s">
        <v>2777</v>
      </c>
      <c r="R666" s="59" t="s">
        <v>2777</v>
      </c>
      <c r="S666" s="59" t="s">
        <v>2777</v>
      </c>
      <c r="T666" s="59" t="s">
        <v>2777</v>
      </c>
      <c r="U666" s="59" t="s">
        <v>2777</v>
      </c>
    </row>
    <row r="667" spans="1:21" x14ac:dyDescent="0.25">
      <c r="A667" s="58">
        <v>5706002</v>
      </c>
      <c r="B667" s="58" t="str">
        <f t="shared" si="10"/>
        <v>SI_1 (School Improvement Year 1)</v>
      </c>
      <c r="C667" s="58" t="s">
        <v>192</v>
      </c>
      <c r="D667" s="58" t="s">
        <v>2291</v>
      </c>
      <c r="E667" s="58" t="s">
        <v>2793</v>
      </c>
      <c r="F667" s="58" t="s">
        <v>2260</v>
      </c>
      <c r="G667" s="58" t="s">
        <v>2795</v>
      </c>
      <c r="H667" s="59" t="s">
        <v>2142</v>
      </c>
      <c r="I667" s="59" t="s">
        <v>2777</v>
      </c>
      <c r="J667" s="59" t="s">
        <v>2777</v>
      </c>
      <c r="K667" s="59" t="s">
        <v>2777</v>
      </c>
      <c r="L667" s="59" t="s">
        <v>2777</v>
      </c>
      <c r="M667" s="59" t="s">
        <v>2777</v>
      </c>
      <c r="N667" s="59" t="s">
        <v>2142</v>
      </c>
      <c r="O667" s="59" t="s">
        <v>2777</v>
      </c>
      <c r="P667" s="59" t="s">
        <v>2142</v>
      </c>
      <c r="Q667" s="59" t="s">
        <v>2142</v>
      </c>
      <c r="R667" s="59" t="s">
        <v>2777</v>
      </c>
      <c r="S667" s="59" t="s">
        <v>2777</v>
      </c>
      <c r="T667" s="59" t="s">
        <v>2777</v>
      </c>
      <c r="U667" s="59" t="s">
        <v>2777</v>
      </c>
    </row>
    <row r="668" spans="1:21" x14ac:dyDescent="0.25">
      <c r="A668" s="58">
        <v>5706010</v>
      </c>
      <c r="B668" s="58" t="str">
        <f t="shared" si="10"/>
        <v xml:space="preserve"> A (Alert)</v>
      </c>
      <c r="C668" s="58" t="s">
        <v>192</v>
      </c>
      <c r="D668" s="58" t="s">
        <v>743</v>
      </c>
      <c r="E668" s="58" t="s">
        <v>2775</v>
      </c>
      <c r="F668" s="58" t="s">
        <v>2095</v>
      </c>
      <c r="G668" s="58" t="s">
        <v>2776</v>
      </c>
      <c r="H668" s="59" t="s">
        <v>2142</v>
      </c>
      <c r="I668" s="59" t="s">
        <v>2777</v>
      </c>
      <c r="J668" s="59" t="s">
        <v>2777</v>
      </c>
      <c r="K668" s="59" t="s">
        <v>2777</v>
      </c>
      <c r="L668" s="59" t="s">
        <v>2777</v>
      </c>
      <c r="M668" s="59" t="s">
        <v>2777</v>
      </c>
      <c r="N668" s="59" t="s">
        <v>2142</v>
      </c>
      <c r="O668" s="59" t="s">
        <v>2777</v>
      </c>
      <c r="P668" s="59" t="s">
        <v>2142</v>
      </c>
      <c r="Q668" s="59" t="s">
        <v>2777</v>
      </c>
      <c r="R668" s="59" t="s">
        <v>2777</v>
      </c>
      <c r="S668" s="59" t="s">
        <v>2777</v>
      </c>
      <c r="T668" s="59" t="s">
        <v>2777</v>
      </c>
      <c r="U668" s="59" t="s">
        <v>2777</v>
      </c>
    </row>
    <row r="669" spans="1:21" x14ac:dyDescent="0.25">
      <c r="A669" s="58">
        <v>5706011</v>
      </c>
      <c r="B669" s="58" t="str">
        <f t="shared" si="10"/>
        <v xml:space="preserve"> A (Alert)</v>
      </c>
      <c r="C669" s="58" t="s">
        <v>192</v>
      </c>
      <c r="D669" s="58" t="s">
        <v>2154</v>
      </c>
      <c r="E669" s="58" t="s">
        <v>2775</v>
      </c>
      <c r="F669" s="58" t="s">
        <v>2095</v>
      </c>
      <c r="G669" s="58" t="s">
        <v>2776</v>
      </c>
      <c r="H669" s="59" t="s">
        <v>2142</v>
      </c>
      <c r="I669" s="59" t="s">
        <v>2142</v>
      </c>
      <c r="J669" s="59" t="s">
        <v>2777</v>
      </c>
      <c r="K669" s="59" t="s">
        <v>2777</v>
      </c>
      <c r="L669" s="59" t="s">
        <v>2777</v>
      </c>
      <c r="M669" s="59" t="s">
        <v>2777</v>
      </c>
      <c r="N669" s="59" t="s">
        <v>2142</v>
      </c>
      <c r="O669" s="59" t="s">
        <v>2142</v>
      </c>
      <c r="P669" s="59" t="s">
        <v>2777</v>
      </c>
      <c r="Q669" s="59" t="s">
        <v>2142</v>
      </c>
      <c r="R669" s="59" t="s">
        <v>2777</v>
      </c>
      <c r="S669" s="59" t="s">
        <v>2777</v>
      </c>
      <c r="T669" s="59" t="s">
        <v>2777</v>
      </c>
      <c r="U669" s="59" t="s">
        <v>2777</v>
      </c>
    </row>
    <row r="670" spans="1:21" x14ac:dyDescent="0.25">
      <c r="A670" s="58">
        <v>5707016</v>
      </c>
      <c r="B670" s="58" t="str">
        <f t="shared" si="10"/>
        <v xml:space="preserve"> MS (Met Standards)</v>
      </c>
      <c r="C670" s="58" t="s">
        <v>64</v>
      </c>
      <c r="D670" s="58" t="s">
        <v>394</v>
      </c>
      <c r="E670" s="58" t="s">
        <v>2780</v>
      </c>
      <c r="F670" s="58" t="s">
        <v>2183</v>
      </c>
      <c r="G670" s="58" t="s">
        <v>2781</v>
      </c>
      <c r="H670" s="59" t="s">
        <v>2777</v>
      </c>
      <c r="I670" s="59" t="s">
        <v>2142</v>
      </c>
      <c r="J670" s="59" t="s">
        <v>2777</v>
      </c>
      <c r="K670" s="59" t="s">
        <v>2777</v>
      </c>
      <c r="L670" s="59" t="s">
        <v>2777</v>
      </c>
      <c r="M670" s="59" t="s">
        <v>2777</v>
      </c>
      <c r="N670" s="59" t="s">
        <v>2777</v>
      </c>
      <c r="O670" s="59" t="s">
        <v>2777</v>
      </c>
      <c r="P670" s="59" t="s">
        <v>2777</v>
      </c>
      <c r="Q670" s="59" t="s">
        <v>2142</v>
      </c>
      <c r="R670" s="59" t="s">
        <v>2777</v>
      </c>
      <c r="S670" s="59" t="s">
        <v>2777</v>
      </c>
      <c r="T670" s="59" t="s">
        <v>2777</v>
      </c>
      <c r="U670" s="59" t="s">
        <v>2777</v>
      </c>
    </row>
    <row r="671" spans="1:21" x14ac:dyDescent="0.25">
      <c r="A671" s="58">
        <v>5707017</v>
      </c>
      <c r="B671" s="58" t="str">
        <f t="shared" si="10"/>
        <v xml:space="preserve"> MS (Met Standards)</v>
      </c>
      <c r="C671" s="58" t="s">
        <v>64</v>
      </c>
      <c r="D671" s="58" t="s">
        <v>2228</v>
      </c>
      <c r="E671" s="58" t="s">
        <v>2780</v>
      </c>
      <c r="F671" s="58" t="s">
        <v>2183</v>
      </c>
      <c r="G671" s="58" t="s">
        <v>2781</v>
      </c>
      <c r="H671" s="59" t="s">
        <v>2777</v>
      </c>
      <c r="I671" s="59" t="s">
        <v>2777</v>
      </c>
      <c r="J671" s="59" t="s">
        <v>2777</v>
      </c>
      <c r="K671" s="59" t="s">
        <v>2777</v>
      </c>
      <c r="L671" s="59" t="s">
        <v>2777</v>
      </c>
      <c r="M671" s="59" t="s">
        <v>2777</v>
      </c>
      <c r="N671" s="59" t="s">
        <v>2777</v>
      </c>
      <c r="O671" s="59" t="s">
        <v>2777</v>
      </c>
      <c r="P671" s="59" t="s">
        <v>2777</v>
      </c>
      <c r="Q671" s="59" t="s">
        <v>2777</v>
      </c>
      <c r="R671" s="59" t="s">
        <v>2777</v>
      </c>
      <c r="S671" s="59" t="s">
        <v>2777</v>
      </c>
      <c r="T671" s="59" t="s">
        <v>2777</v>
      </c>
      <c r="U671" s="59" t="s">
        <v>2777</v>
      </c>
    </row>
    <row r="672" spans="1:21" x14ac:dyDescent="0.25">
      <c r="A672" s="58">
        <v>5707018</v>
      </c>
      <c r="B672" s="58" t="str">
        <f t="shared" si="10"/>
        <v>SI_1 (School Improvement Year 1)</v>
      </c>
      <c r="C672" s="58" t="s">
        <v>64</v>
      </c>
      <c r="D672" s="58" t="s">
        <v>2292</v>
      </c>
      <c r="E672" s="58" t="s">
        <v>2793</v>
      </c>
      <c r="F672" s="58" t="s">
        <v>2260</v>
      </c>
      <c r="G672" s="58" t="s">
        <v>2783</v>
      </c>
      <c r="H672" s="59" t="s">
        <v>2142</v>
      </c>
      <c r="I672" s="59" t="s">
        <v>2142</v>
      </c>
      <c r="J672" s="59" t="s">
        <v>2777</v>
      </c>
      <c r="K672" s="59" t="s">
        <v>2777</v>
      </c>
      <c r="L672" s="59" t="s">
        <v>2777</v>
      </c>
      <c r="M672" s="59" t="s">
        <v>2777</v>
      </c>
      <c r="N672" s="59" t="s">
        <v>2142</v>
      </c>
      <c r="O672" s="59" t="s">
        <v>2142</v>
      </c>
      <c r="P672" s="59" t="s">
        <v>2142</v>
      </c>
      <c r="Q672" s="59" t="s">
        <v>2142</v>
      </c>
      <c r="R672" s="59" t="s">
        <v>2777</v>
      </c>
      <c r="S672" s="59" t="s">
        <v>2777</v>
      </c>
      <c r="T672" s="59" t="s">
        <v>2777</v>
      </c>
      <c r="U672" s="59" t="s">
        <v>2777</v>
      </c>
    </row>
    <row r="673" spans="1:21" x14ac:dyDescent="0.25">
      <c r="A673" s="58">
        <v>5707019</v>
      </c>
      <c r="B673" s="58" t="str">
        <f t="shared" si="10"/>
        <v xml:space="preserve"> MS (Met Standards)</v>
      </c>
      <c r="C673" s="58" t="s">
        <v>64</v>
      </c>
      <c r="D673" s="58" t="s">
        <v>395</v>
      </c>
      <c r="E673" s="58" t="s">
        <v>2780</v>
      </c>
      <c r="F673" s="58" t="s">
        <v>2183</v>
      </c>
      <c r="G673" s="58" t="s">
        <v>2781</v>
      </c>
      <c r="H673" s="59" t="s">
        <v>2777</v>
      </c>
      <c r="I673" s="59" t="s">
        <v>2777</v>
      </c>
      <c r="J673" s="59" t="s">
        <v>2777</v>
      </c>
      <c r="K673" s="59" t="s">
        <v>2777</v>
      </c>
      <c r="L673" s="59" t="s">
        <v>2777</v>
      </c>
      <c r="M673" s="59" t="s">
        <v>2777</v>
      </c>
      <c r="N673" s="59" t="s">
        <v>2777</v>
      </c>
      <c r="O673" s="59" t="s">
        <v>2777</v>
      </c>
      <c r="P673" s="59" t="s">
        <v>2777</v>
      </c>
      <c r="Q673" s="59" t="s">
        <v>2777</v>
      </c>
      <c r="R673" s="59" t="s">
        <v>2777</v>
      </c>
      <c r="S673" s="59" t="s">
        <v>2777</v>
      </c>
      <c r="T673" s="59" t="s">
        <v>2777</v>
      </c>
      <c r="U673" s="59" t="s">
        <v>2777</v>
      </c>
    </row>
    <row r="674" spans="1:21" x14ac:dyDescent="0.25">
      <c r="A674" s="58">
        <v>5707021</v>
      </c>
      <c r="B674" s="58" t="str">
        <f t="shared" si="10"/>
        <v xml:space="preserve"> MS (Met Standards)</v>
      </c>
      <c r="C674" s="58" t="s">
        <v>64</v>
      </c>
      <c r="D674" s="58" t="s">
        <v>396</v>
      </c>
      <c r="E674" s="58" t="s">
        <v>2780</v>
      </c>
      <c r="F674" s="58" t="s">
        <v>2183</v>
      </c>
      <c r="G674" s="58" t="s">
        <v>2781</v>
      </c>
      <c r="H674" s="59" t="s">
        <v>2777</v>
      </c>
      <c r="I674" s="59" t="s">
        <v>2777</v>
      </c>
      <c r="J674" s="59" t="s">
        <v>2777</v>
      </c>
      <c r="K674" s="59" t="s">
        <v>2777</v>
      </c>
      <c r="L674" s="59" t="s">
        <v>2142</v>
      </c>
      <c r="M674" s="59" t="s">
        <v>2777</v>
      </c>
      <c r="N674" s="59" t="s">
        <v>2777</v>
      </c>
      <c r="O674" s="59" t="s">
        <v>2777</v>
      </c>
      <c r="P674" s="59" t="s">
        <v>2777</v>
      </c>
      <c r="Q674" s="59" t="s">
        <v>2777</v>
      </c>
      <c r="R674" s="59" t="s">
        <v>2142</v>
      </c>
      <c r="S674" s="59" t="s">
        <v>2777</v>
      </c>
      <c r="T674" s="59" t="s">
        <v>2777</v>
      </c>
      <c r="U674" s="59" t="s">
        <v>2777</v>
      </c>
    </row>
    <row r="675" spans="1:21" x14ac:dyDescent="0.25">
      <c r="A675" s="58">
        <v>5707022</v>
      </c>
      <c r="B675" s="58" t="str">
        <f t="shared" si="10"/>
        <v xml:space="preserve"> A (Alert)</v>
      </c>
      <c r="C675" s="58" t="s">
        <v>64</v>
      </c>
      <c r="D675" s="58" t="s">
        <v>2155</v>
      </c>
      <c r="E675" s="58" t="s">
        <v>2775</v>
      </c>
      <c r="F675" s="58" t="s">
        <v>2095</v>
      </c>
      <c r="G675" s="58" t="s">
        <v>2776</v>
      </c>
      <c r="H675" s="59" t="s">
        <v>2142</v>
      </c>
      <c r="I675" s="59" t="s">
        <v>2142</v>
      </c>
      <c r="J675" s="59" t="s">
        <v>2777</v>
      </c>
      <c r="K675" s="59" t="s">
        <v>2777</v>
      </c>
      <c r="L675" s="59" t="s">
        <v>2142</v>
      </c>
      <c r="M675" s="59" t="s">
        <v>2142</v>
      </c>
      <c r="N675" s="59" t="s">
        <v>2142</v>
      </c>
      <c r="O675" s="59" t="s">
        <v>2777</v>
      </c>
      <c r="P675" s="59" t="s">
        <v>2142</v>
      </c>
      <c r="Q675" s="59" t="s">
        <v>2142</v>
      </c>
      <c r="R675" s="59" t="s">
        <v>2777</v>
      </c>
      <c r="S675" s="59" t="s">
        <v>2142</v>
      </c>
      <c r="T675" s="59" t="s">
        <v>2777</v>
      </c>
      <c r="U675" s="59" t="s">
        <v>2777</v>
      </c>
    </row>
    <row r="676" spans="1:21" x14ac:dyDescent="0.25">
      <c r="A676" s="58">
        <v>5801001</v>
      </c>
      <c r="B676" s="58" t="str">
        <f t="shared" si="10"/>
        <v xml:space="preserve"> MS (Met Standards)</v>
      </c>
      <c r="C676" s="58" t="s">
        <v>20</v>
      </c>
      <c r="D676" s="58" t="s">
        <v>273</v>
      </c>
      <c r="E676" s="58" t="s">
        <v>2780</v>
      </c>
      <c r="F676" s="58" t="s">
        <v>2183</v>
      </c>
      <c r="G676" s="58" t="s">
        <v>2781</v>
      </c>
      <c r="H676" s="59" t="s">
        <v>2777</v>
      </c>
      <c r="I676" s="59" t="s">
        <v>2777</v>
      </c>
      <c r="J676" s="59" t="s">
        <v>2777</v>
      </c>
      <c r="K676" s="59" t="s">
        <v>2777</v>
      </c>
      <c r="L676" s="59" t="s">
        <v>2777</v>
      </c>
      <c r="M676" s="59" t="s">
        <v>2777</v>
      </c>
      <c r="N676" s="59" t="s">
        <v>2777</v>
      </c>
      <c r="O676" s="59" t="s">
        <v>2777</v>
      </c>
      <c r="P676" s="59" t="s">
        <v>2777</v>
      </c>
      <c r="Q676" s="59" t="s">
        <v>2777</v>
      </c>
      <c r="R676" s="59" t="s">
        <v>2777</v>
      </c>
      <c r="S676" s="59" t="s">
        <v>2777</v>
      </c>
      <c r="T676" s="59" t="s">
        <v>2777</v>
      </c>
      <c r="U676" s="59" t="s">
        <v>2777</v>
      </c>
    </row>
    <row r="677" spans="1:21" x14ac:dyDescent="0.25">
      <c r="A677" s="58">
        <v>5801002</v>
      </c>
      <c r="B677" s="58" t="str">
        <f t="shared" si="10"/>
        <v xml:space="preserve"> MS (Met Standards)</v>
      </c>
      <c r="C677" s="58" t="s">
        <v>20</v>
      </c>
      <c r="D677" s="58" t="s">
        <v>2229</v>
      </c>
      <c r="E677" s="58" t="s">
        <v>2780</v>
      </c>
      <c r="F677" s="58" t="s">
        <v>2183</v>
      </c>
      <c r="G677" s="58" t="s">
        <v>2781</v>
      </c>
      <c r="H677" s="59" t="s">
        <v>2777</v>
      </c>
      <c r="I677" s="59" t="s">
        <v>2777</v>
      </c>
      <c r="J677" s="59" t="s">
        <v>2777</v>
      </c>
      <c r="K677" s="59" t="s">
        <v>2777</v>
      </c>
      <c r="L677" s="59" t="s">
        <v>2777</v>
      </c>
      <c r="M677" s="59" t="s">
        <v>2777</v>
      </c>
      <c r="N677" s="59" t="s">
        <v>2777</v>
      </c>
      <c r="O677" s="59" t="s">
        <v>2777</v>
      </c>
      <c r="P677" s="59" t="s">
        <v>2777</v>
      </c>
      <c r="Q677" s="59" t="s">
        <v>2777</v>
      </c>
      <c r="R677" s="59" t="s">
        <v>2777</v>
      </c>
      <c r="S677" s="59" t="s">
        <v>2777</v>
      </c>
      <c r="T677" s="59" t="s">
        <v>2777</v>
      </c>
      <c r="U677" s="59" t="s">
        <v>2777</v>
      </c>
    </row>
    <row r="678" spans="1:21" x14ac:dyDescent="0.25">
      <c r="A678" s="58">
        <v>5801003</v>
      </c>
      <c r="B678" s="58" t="str">
        <f t="shared" si="10"/>
        <v xml:space="preserve"> MS (Met Standards)</v>
      </c>
      <c r="C678" s="58" t="s">
        <v>20</v>
      </c>
      <c r="D678" s="58" t="s">
        <v>274</v>
      </c>
      <c r="E678" s="58" t="s">
        <v>2780</v>
      </c>
      <c r="F678" s="58" t="s">
        <v>2183</v>
      </c>
      <c r="G678" s="58" t="s">
        <v>2781</v>
      </c>
      <c r="H678" s="59" t="s">
        <v>2777</v>
      </c>
      <c r="I678" s="59" t="s">
        <v>2777</v>
      </c>
      <c r="J678" s="59" t="s">
        <v>2777</v>
      </c>
      <c r="K678" s="59" t="s">
        <v>2777</v>
      </c>
      <c r="L678" s="59" t="s">
        <v>2777</v>
      </c>
      <c r="M678" s="59" t="s">
        <v>2777</v>
      </c>
      <c r="N678" s="59" t="s">
        <v>2777</v>
      </c>
      <c r="O678" s="59" t="s">
        <v>2777</v>
      </c>
      <c r="P678" s="59" t="s">
        <v>2777</v>
      </c>
      <c r="Q678" s="59" t="s">
        <v>2777</v>
      </c>
      <c r="R678" s="59" t="s">
        <v>2777</v>
      </c>
      <c r="S678" s="59" t="s">
        <v>2777</v>
      </c>
      <c r="T678" s="59" t="s">
        <v>2777</v>
      </c>
      <c r="U678" s="59" t="s">
        <v>2777</v>
      </c>
    </row>
    <row r="679" spans="1:21" x14ac:dyDescent="0.25">
      <c r="A679" s="58">
        <v>5802006</v>
      </c>
      <c r="B679" s="58" t="str">
        <f t="shared" si="10"/>
        <v xml:space="preserve"> MS (Met Standards)</v>
      </c>
      <c r="C679" s="58" t="s">
        <v>80</v>
      </c>
      <c r="D679" s="58" t="s">
        <v>2230</v>
      </c>
      <c r="E679" s="58" t="s">
        <v>2780</v>
      </c>
      <c r="F679" s="58" t="s">
        <v>2183</v>
      </c>
      <c r="G679" s="58" t="s">
        <v>2781</v>
      </c>
      <c r="H679" s="59" t="s">
        <v>2777</v>
      </c>
      <c r="I679" s="59" t="s">
        <v>2777</v>
      </c>
      <c r="J679" s="59" t="s">
        <v>2777</v>
      </c>
      <c r="K679" s="59" t="s">
        <v>2777</v>
      </c>
      <c r="L679" s="59" t="s">
        <v>2777</v>
      </c>
      <c r="M679" s="59" t="s">
        <v>2777</v>
      </c>
      <c r="N679" s="59" t="s">
        <v>2777</v>
      </c>
      <c r="O679" s="59" t="s">
        <v>2777</v>
      </c>
      <c r="P679" s="59" t="s">
        <v>2777</v>
      </c>
      <c r="Q679" s="59" t="s">
        <v>2777</v>
      </c>
      <c r="R679" s="59" t="s">
        <v>2777</v>
      </c>
      <c r="S679" s="59" t="s">
        <v>2777</v>
      </c>
      <c r="T679" s="59" t="s">
        <v>2777</v>
      </c>
      <c r="U679" s="59" t="s">
        <v>2777</v>
      </c>
    </row>
    <row r="680" spans="1:21" x14ac:dyDescent="0.25">
      <c r="A680" s="58">
        <v>5802008</v>
      </c>
      <c r="B680" s="58" t="str">
        <f t="shared" si="10"/>
        <v xml:space="preserve"> A (Alert)</v>
      </c>
      <c r="C680" s="58" t="s">
        <v>80</v>
      </c>
      <c r="D680" s="58" t="s">
        <v>426</v>
      </c>
      <c r="E680" s="58" t="s">
        <v>2775</v>
      </c>
      <c r="F680" s="58" t="s">
        <v>2095</v>
      </c>
      <c r="G680" s="58" t="s">
        <v>2776</v>
      </c>
      <c r="H680" s="59" t="s">
        <v>2777</v>
      </c>
      <c r="I680" s="59" t="s">
        <v>2777</v>
      </c>
      <c r="J680" s="59" t="s">
        <v>2777</v>
      </c>
      <c r="K680" s="59" t="s">
        <v>2777</v>
      </c>
      <c r="L680" s="59" t="s">
        <v>2777</v>
      </c>
      <c r="M680" s="59" t="s">
        <v>2777</v>
      </c>
      <c r="N680" s="59" t="s">
        <v>2777</v>
      </c>
      <c r="O680" s="59" t="s">
        <v>2777</v>
      </c>
      <c r="P680" s="59" t="s">
        <v>2777</v>
      </c>
      <c r="Q680" s="59" t="s">
        <v>2777</v>
      </c>
      <c r="R680" s="59" t="s">
        <v>2777</v>
      </c>
      <c r="S680" s="59" t="s">
        <v>2777</v>
      </c>
      <c r="T680" s="59" t="s">
        <v>2142</v>
      </c>
      <c r="U680" s="59" t="s">
        <v>2777</v>
      </c>
    </row>
    <row r="681" spans="1:21" x14ac:dyDescent="0.25">
      <c r="A681" s="58">
        <v>5802009</v>
      </c>
      <c r="B681" s="58" t="str">
        <f t="shared" si="10"/>
        <v xml:space="preserve"> MS (Met Standards)</v>
      </c>
      <c r="C681" s="58" t="s">
        <v>80</v>
      </c>
      <c r="D681" s="58" t="s">
        <v>427</v>
      </c>
      <c r="E681" s="58" t="s">
        <v>2780</v>
      </c>
      <c r="F681" s="58" t="s">
        <v>2183</v>
      </c>
      <c r="G681" s="58" t="s">
        <v>2781</v>
      </c>
      <c r="H681" s="59" t="s">
        <v>2777</v>
      </c>
      <c r="I681" s="59" t="s">
        <v>2777</v>
      </c>
      <c r="J681" s="59" t="s">
        <v>2777</v>
      </c>
      <c r="K681" s="59" t="s">
        <v>2777</v>
      </c>
      <c r="L681" s="59" t="s">
        <v>2777</v>
      </c>
      <c r="M681" s="59" t="s">
        <v>2777</v>
      </c>
      <c r="N681" s="59" t="s">
        <v>2777</v>
      </c>
      <c r="O681" s="59" t="s">
        <v>2777</v>
      </c>
      <c r="P681" s="59" t="s">
        <v>2777</v>
      </c>
      <c r="Q681" s="59" t="s">
        <v>2777</v>
      </c>
      <c r="R681" s="59" t="s">
        <v>2777</v>
      </c>
      <c r="S681" s="59" t="s">
        <v>2777</v>
      </c>
      <c r="T681" s="59" t="s">
        <v>2777</v>
      </c>
      <c r="U681" s="59" t="s">
        <v>2777</v>
      </c>
    </row>
    <row r="682" spans="1:21" x14ac:dyDescent="0.25">
      <c r="A682" s="58">
        <v>5803009</v>
      </c>
      <c r="B682" s="58" t="str">
        <f t="shared" si="10"/>
        <v xml:space="preserve"> MS (Met Standards)</v>
      </c>
      <c r="C682" s="58" t="s">
        <v>122</v>
      </c>
      <c r="D682" s="58" t="s">
        <v>548</v>
      </c>
      <c r="E682" s="58" t="s">
        <v>2780</v>
      </c>
      <c r="F682" s="58" t="s">
        <v>2183</v>
      </c>
      <c r="G682" s="58" t="s">
        <v>2781</v>
      </c>
      <c r="H682" s="59" t="s">
        <v>2777</v>
      </c>
      <c r="I682" s="59" t="s">
        <v>2777</v>
      </c>
      <c r="J682" s="59" t="s">
        <v>2777</v>
      </c>
      <c r="K682" s="59" t="s">
        <v>2777</v>
      </c>
      <c r="L682" s="59" t="s">
        <v>2777</v>
      </c>
      <c r="M682" s="59" t="s">
        <v>2777</v>
      </c>
      <c r="N682" s="59" t="s">
        <v>2777</v>
      </c>
      <c r="O682" s="59" t="s">
        <v>2777</v>
      </c>
      <c r="P682" s="59" t="s">
        <v>2777</v>
      </c>
      <c r="Q682" s="59" t="s">
        <v>2777</v>
      </c>
      <c r="R682" s="59" t="s">
        <v>2777</v>
      </c>
      <c r="S682" s="59" t="s">
        <v>2777</v>
      </c>
      <c r="T682" s="59" t="s">
        <v>2777</v>
      </c>
      <c r="U682" s="59" t="s">
        <v>2777</v>
      </c>
    </row>
    <row r="683" spans="1:21" x14ac:dyDescent="0.25">
      <c r="A683" s="58">
        <v>5803010</v>
      </c>
      <c r="B683" s="58" t="str">
        <f t="shared" si="10"/>
        <v xml:space="preserve"> A (Alert)</v>
      </c>
      <c r="C683" s="58" t="s">
        <v>122</v>
      </c>
      <c r="D683" s="58" t="s">
        <v>2156</v>
      </c>
      <c r="E683" s="58" t="s">
        <v>2775</v>
      </c>
      <c r="F683" s="58" t="s">
        <v>2095</v>
      </c>
      <c r="G683" s="58" t="s">
        <v>2776</v>
      </c>
      <c r="H683" s="59" t="s">
        <v>2777</v>
      </c>
      <c r="I683" s="59" t="s">
        <v>2142</v>
      </c>
      <c r="J683" s="59" t="s">
        <v>2777</v>
      </c>
      <c r="K683" s="59" t="s">
        <v>2777</v>
      </c>
      <c r="L683" s="59" t="s">
        <v>2777</v>
      </c>
      <c r="M683" s="59" t="s">
        <v>2777</v>
      </c>
      <c r="N683" s="59" t="s">
        <v>2777</v>
      </c>
      <c r="O683" s="59" t="s">
        <v>2142</v>
      </c>
      <c r="P683" s="59" t="s">
        <v>2777</v>
      </c>
      <c r="Q683" s="59" t="s">
        <v>2142</v>
      </c>
      <c r="R683" s="59" t="s">
        <v>2777</v>
      </c>
      <c r="S683" s="59" t="s">
        <v>2777</v>
      </c>
      <c r="T683" s="59" t="s">
        <v>2777</v>
      </c>
      <c r="U683" s="59" t="s">
        <v>2777</v>
      </c>
    </row>
    <row r="684" spans="1:21" x14ac:dyDescent="0.25">
      <c r="A684" s="58">
        <v>5804013</v>
      </c>
      <c r="B684" s="58" t="str">
        <f t="shared" si="10"/>
        <v xml:space="preserve"> MS (Met Standards)</v>
      </c>
      <c r="C684" s="58" t="s">
        <v>206</v>
      </c>
      <c r="D684" s="58" t="s">
        <v>2231</v>
      </c>
      <c r="E684" s="58" t="s">
        <v>2780</v>
      </c>
      <c r="F684" s="58" t="s">
        <v>2183</v>
      </c>
      <c r="G684" s="58" t="s">
        <v>2781</v>
      </c>
      <c r="H684" s="59" t="s">
        <v>2777</v>
      </c>
      <c r="I684" s="59" t="s">
        <v>2777</v>
      </c>
      <c r="J684" s="59" t="s">
        <v>2777</v>
      </c>
      <c r="K684" s="59" t="s">
        <v>2777</v>
      </c>
      <c r="L684" s="59" t="s">
        <v>2777</v>
      </c>
      <c r="M684" s="59" t="s">
        <v>2777</v>
      </c>
      <c r="N684" s="59" t="s">
        <v>2777</v>
      </c>
      <c r="O684" s="59" t="s">
        <v>2777</v>
      </c>
      <c r="P684" s="59" t="s">
        <v>2777</v>
      </c>
      <c r="Q684" s="59" t="s">
        <v>2777</v>
      </c>
      <c r="R684" s="59" t="s">
        <v>2777</v>
      </c>
      <c r="S684" s="59" t="s">
        <v>2777</v>
      </c>
      <c r="T684" s="59" t="s">
        <v>2777</v>
      </c>
      <c r="U684" s="59" t="s">
        <v>2777</v>
      </c>
    </row>
    <row r="685" spans="1:21" x14ac:dyDescent="0.25">
      <c r="A685" s="58">
        <v>5804014</v>
      </c>
      <c r="B685" s="58" t="str">
        <f t="shared" si="10"/>
        <v xml:space="preserve"> MS (Met Standards)</v>
      </c>
      <c r="C685" s="58" t="s">
        <v>206</v>
      </c>
      <c r="D685" s="58" t="s">
        <v>2232</v>
      </c>
      <c r="E685" s="58" t="s">
        <v>2780</v>
      </c>
      <c r="F685" s="58" t="s">
        <v>2183</v>
      </c>
      <c r="G685" s="58" t="s">
        <v>2781</v>
      </c>
      <c r="H685" s="59" t="s">
        <v>2777</v>
      </c>
      <c r="I685" s="59" t="s">
        <v>2777</v>
      </c>
      <c r="J685" s="59" t="s">
        <v>2777</v>
      </c>
      <c r="K685" s="59" t="s">
        <v>2777</v>
      </c>
      <c r="L685" s="59" t="s">
        <v>2777</v>
      </c>
      <c r="M685" s="59" t="s">
        <v>2777</v>
      </c>
      <c r="N685" s="59" t="s">
        <v>2777</v>
      </c>
      <c r="O685" s="59" t="s">
        <v>2777</v>
      </c>
      <c r="P685" s="59" t="s">
        <v>2777</v>
      </c>
      <c r="Q685" s="59" t="s">
        <v>2777</v>
      </c>
      <c r="R685" s="59" t="s">
        <v>2777</v>
      </c>
      <c r="S685" s="59" t="s">
        <v>2777</v>
      </c>
      <c r="T685" s="59" t="s">
        <v>2777</v>
      </c>
      <c r="U685" s="59" t="s">
        <v>2777</v>
      </c>
    </row>
    <row r="686" spans="1:21" x14ac:dyDescent="0.25">
      <c r="A686" s="58">
        <v>5804015</v>
      </c>
      <c r="B686" s="58" t="str">
        <f t="shared" si="10"/>
        <v xml:space="preserve"> MS (Met Standards)</v>
      </c>
      <c r="C686" s="58" t="s">
        <v>206</v>
      </c>
      <c r="D686" s="58" t="s">
        <v>777</v>
      </c>
      <c r="E686" s="58" t="s">
        <v>2780</v>
      </c>
      <c r="F686" s="58" t="s">
        <v>2183</v>
      </c>
      <c r="G686" s="58" t="s">
        <v>2781</v>
      </c>
      <c r="H686" s="59" t="s">
        <v>2777</v>
      </c>
      <c r="I686" s="59" t="s">
        <v>2777</v>
      </c>
      <c r="J686" s="59" t="s">
        <v>2777</v>
      </c>
      <c r="K686" s="59" t="s">
        <v>2777</v>
      </c>
      <c r="L686" s="59" t="s">
        <v>2777</v>
      </c>
      <c r="M686" s="59" t="s">
        <v>2777</v>
      </c>
      <c r="N686" s="59" t="s">
        <v>2777</v>
      </c>
      <c r="O686" s="59" t="s">
        <v>2777</v>
      </c>
      <c r="P686" s="59" t="s">
        <v>2777</v>
      </c>
      <c r="Q686" s="59" t="s">
        <v>2777</v>
      </c>
      <c r="R686" s="59" t="s">
        <v>2777</v>
      </c>
      <c r="S686" s="59" t="s">
        <v>2777</v>
      </c>
      <c r="T686" s="59" t="s">
        <v>2777</v>
      </c>
      <c r="U686" s="59" t="s">
        <v>2777</v>
      </c>
    </row>
    <row r="687" spans="1:21" x14ac:dyDescent="0.25">
      <c r="A687" s="58">
        <v>5804016</v>
      </c>
      <c r="B687" s="58" t="str">
        <f t="shared" si="10"/>
        <v xml:space="preserve"> MS (Met Standards)</v>
      </c>
      <c r="C687" s="58" t="s">
        <v>206</v>
      </c>
      <c r="D687" s="58" t="s">
        <v>778</v>
      </c>
      <c r="E687" s="58" t="s">
        <v>2780</v>
      </c>
      <c r="F687" s="58" t="s">
        <v>2183</v>
      </c>
      <c r="G687" s="58" t="s">
        <v>2781</v>
      </c>
      <c r="H687" s="59" t="s">
        <v>2777</v>
      </c>
      <c r="I687" s="59" t="s">
        <v>2777</v>
      </c>
      <c r="J687" s="59" t="s">
        <v>2777</v>
      </c>
      <c r="K687" s="59" t="s">
        <v>2777</v>
      </c>
      <c r="L687" s="59" t="s">
        <v>2777</v>
      </c>
      <c r="M687" s="59" t="s">
        <v>2777</v>
      </c>
      <c r="N687" s="59" t="s">
        <v>2777</v>
      </c>
      <c r="O687" s="59" t="s">
        <v>2777</v>
      </c>
      <c r="P687" s="59" t="s">
        <v>2777</v>
      </c>
      <c r="Q687" s="59" t="s">
        <v>2777</v>
      </c>
      <c r="R687" s="59" t="s">
        <v>2777</v>
      </c>
      <c r="S687" s="59" t="s">
        <v>2777</v>
      </c>
      <c r="T687" s="59" t="s">
        <v>2777</v>
      </c>
      <c r="U687" s="59" t="s">
        <v>2777</v>
      </c>
    </row>
    <row r="688" spans="1:21" x14ac:dyDescent="0.25">
      <c r="A688" s="58">
        <v>5805017</v>
      </c>
      <c r="B688" s="58" t="str">
        <f t="shared" si="10"/>
        <v xml:space="preserve"> MS (Met Standards)</v>
      </c>
      <c r="C688" s="58" t="s">
        <v>217</v>
      </c>
      <c r="D688" s="58" t="s">
        <v>836</v>
      </c>
      <c r="E688" s="58" t="s">
        <v>2780</v>
      </c>
      <c r="F688" s="58" t="s">
        <v>2183</v>
      </c>
      <c r="G688" s="58" t="s">
        <v>2781</v>
      </c>
      <c r="H688" s="59" t="s">
        <v>2777</v>
      </c>
      <c r="I688" s="59" t="s">
        <v>2777</v>
      </c>
      <c r="J688" s="59" t="s">
        <v>2777</v>
      </c>
      <c r="K688" s="59" t="s">
        <v>2777</v>
      </c>
      <c r="L688" s="59" t="s">
        <v>2777</v>
      </c>
      <c r="M688" s="59" t="s">
        <v>2777</v>
      </c>
      <c r="N688" s="59" t="s">
        <v>2777</v>
      </c>
      <c r="O688" s="59" t="s">
        <v>2777</v>
      </c>
      <c r="P688" s="59" t="s">
        <v>2777</v>
      </c>
      <c r="Q688" s="59" t="s">
        <v>2777</v>
      </c>
      <c r="R688" s="59" t="s">
        <v>2777</v>
      </c>
      <c r="S688" s="59" t="s">
        <v>2777</v>
      </c>
      <c r="T688" s="59" t="s">
        <v>2777</v>
      </c>
      <c r="U688" s="59" t="s">
        <v>2777</v>
      </c>
    </row>
    <row r="689" spans="1:21" x14ac:dyDescent="0.25">
      <c r="A689" s="58">
        <v>5805018</v>
      </c>
      <c r="B689" s="58" t="str">
        <f t="shared" si="10"/>
        <v xml:space="preserve"> MS (Met Standards)</v>
      </c>
      <c r="C689" s="58" t="s">
        <v>217</v>
      </c>
      <c r="D689" s="58" t="s">
        <v>837</v>
      </c>
      <c r="E689" s="58" t="s">
        <v>2780</v>
      </c>
      <c r="F689" s="58" t="s">
        <v>2183</v>
      </c>
      <c r="G689" s="58" t="s">
        <v>2781</v>
      </c>
      <c r="H689" s="59" t="s">
        <v>2777</v>
      </c>
      <c r="I689" s="59" t="s">
        <v>2777</v>
      </c>
      <c r="J689" s="59" t="s">
        <v>2777</v>
      </c>
      <c r="K689" s="59" t="s">
        <v>2777</v>
      </c>
      <c r="L689" s="59" t="s">
        <v>2777</v>
      </c>
      <c r="M689" s="59" t="s">
        <v>2777</v>
      </c>
      <c r="N689" s="59" t="s">
        <v>2777</v>
      </c>
      <c r="O689" s="59" t="s">
        <v>2777</v>
      </c>
      <c r="P689" s="59" t="s">
        <v>2777</v>
      </c>
      <c r="Q689" s="59" t="s">
        <v>2777</v>
      </c>
      <c r="R689" s="59" t="s">
        <v>2777</v>
      </c>
      <c r="S689" s="59" t="s">
        <v>2777</v>
      </c>
      <c r="T689" s="59" t="s">
        <v>2777</v>
      </c>
      <c r="U689" s="59" t="s">
        <v>2777</v>
      </c>
    </row>
    <row r="690" spans="1:21" x14ac:dyDescent="0.25">
      <c r="A690" s="58">
        <v>5805019</v>
      </c>
      <c r="B690" s="58" t="str">
        <f t="shared" si="10"/>
        <v xml:space="preserve"> MS (Met Standards)</v>
      </c>
      <c r="C690" s="58" t="s">
        <v>217</v>
      </c>
      <c r="D690" s="58" t="s">
        <v>838</v>
      </c>
      <c r="E690" s="58" t="s">
        <v>2780</v>
      </c>
      <c r="F690" s="58" t="s">
        <v>2183</v>
      </c>
      <c r="G690" s="58" t="s">
        <v>2781</v>
      </c>
      <c r="H690" s="59" t="s">
        <v>2777</v>
      </c>
      <c r="I690" s="59" t="s">
        <v>2777</v>
      </c>
      <c r="J690" s="59" t="s">
        <v>2777</v>
      </c>
      <c r="K690" s="59" t="s">
        <v>2777</v>
      </c>
      <c r="L690" s="59" t="s">
        <v>2777</v>
      </c>
      <c r="M690" s="59" t="s">
        <v>2777</v>
      </c>
      <c r="N690" s="59" t="s">
        <v>2777</v>
      </c>
      <c r="O690" s="59" t="s">
        <v>2777</v>
      </c>
      <c r="P690" s="59" t="s">
        <v>2777</v>
      </c>
      <c r="Q690" s="59" t="s">
        <v>2777</v>
      </c>
      <c r="R690" s="59" t="s">
        <v>2777</v>
      </c>
      <c r="S690" s="59" t="s">
        <v>2777</v>
      </c>
      <c r="T690" s="59" t="s">
        <v>2777</v>
      </c>
      <c r="U690" s="59" t="s">
        <v>2777</v>
      </c>
    </row>
    <row r="691" spans="1:21" x14ac:dyDescent="0.25">
      <c r="A691" s="58">
        <v>5805020</v>
      </c>
      <c r="B691" s="58" t="str">
        <f t="shared" si="10"/>
        <v xml:space="preserve"> MS (Met Standards)</v>
      </c>
      <c r="C691" s="58" t="s">
        <v>217</v>
      </c>
      <c r="D691" s="58" t="s">
        <v>839</v>
      </c>
      <c r="E691" s="58" t="s">
        <v>2780</v>
      </c>
      <c r="F691" s="58" t="s">
        <v>2183</v>
      </c>
      <c r="G691" s="58" t="s">
        <v>2781</v>
      </c>
      <c r="H691" s="59" t="s">
        <v>2777</v>
      </c>
      <c r="I691" s="59" t="s">
        <v>2777</v>
      </c>
      <c r="J691" s="59" t="s">
        <v>2777</v>
      </c>
      <c r="K691" s="59" t="s">
        <v>2777</v>
      </c>
      <c r="L691" s="59" t="s">
        <v>2777</v>
      </c>
      <c r="M691" s="59" t="s">
        <v>2777</v>
      </c>
      <c r="N691" s="59" t="s">
        <v>2777</v>
      </c>
      <c r="O691" s="59" t="s">
        <v>2777</v>
      </c>
      <c r="P691" s="59" t="s">
        <v>2777</v>
      </c>
      <c r="Q691" s="59" t="s">
        <v>2777</v>
      </c>
      <c r="R691" s="59" t="s">
        <v>2777</v>
      </c>
      <c r="S691" s="59" t="s">
        <v>2777</v>
      </c>
      <c r="T691" s="59" t="s">
        <v>2777</v>
      </c>
      <c r="U691" s="59" t="s">
        <v>2777</v>
      </c>
    </row>
    <row r="692" spans="1:21" x14ac:dyDescent="0.25">
      <c r="A692" s="58">
        <v>5805021</v>
      </c>
      <c r="B692" s="58" t="str">
        <f t="shared" si="10"/>
        <v xml:space="preserve"> MS (Met Standards)</v>
      </c>
      <c r="C692" s="58" t="s">
        <v>217</v>
      </c>
      <c r="D692" s="58" t="s">
        <v>840</v>
      </c>
      <c r="E692" s="58" t="s">
        <v>2780</v>
      </c>
      <c r="F692" s="58" t="s">
        <v>2183</v>
      </c>
      <c r="G692" s="58" t="s">
        <v>2781</v>
      </c>
      <c r="H692" s="59" t="s">
        <v>2777</v>
      </c>
      <c r="I692" s="59" t="s">
        <v>2777</v>
      </c>
      <c r="J692" s="59" t="s">
        <v>2777</v>
      </c>
      <c r="K692" s="59" t="s">
        <v>2777</v>
      </c>
      <c r="L692" s="59" t="s">
        <v>2777</v>
      </c>
      <c r="M692" s="59" t="s">
        <v>2777</v>
      </c>
      <c r="N692" s="59" t="s">
        <v>2777</v>
      </c>
      <c r="O692" s="59" t="s">
        <v>2777</v>
      </c>
      <c r="P692" s="59" t="s">
        <v>2777</v>
      </c>
      <c r="Q692" s="59" t="s">
        <v>2777</v>
      </c>
      <c r="R692" s="59" t="s">
        <v>2777</v>
      </c>
      <c r="S692" s="59" t="s">
        <v>2777</v>
      </c>
      <c r="T692" s="59" t="s">
        <v>2777</v>
      </c>
      <c r="U692" s="59" t="s">
        <v>2777</v>
      </c>
    </row>
    <row r="693" spans="1:21" x14ac:dyDescent="0.25">
      <c r="A693" s="58">
        <v>5805022</v>
      </c>
      <c r="B693" s="58" t="str">
        <f t="shared" si="10"/>
        <v>SI_2 (School Improvement Year 2)</v>
      </c>
      <c r="C693" s="58" t="s">
        <v>217</v>
      </c>
      <c r="D693" s="58" t="s">
        <v>841</v>
      </c>
      <c r="E693" s="58" t="s">
        <v>2796</v>
      </c>
      <c r="F693" s="58" t="s">
        <v>2312</v>
      </c>
      <c r="G693" s="58" t="s">
        <v>2797</v>
      </c>
      <c r="H693" s="59" t="s">
        <v>2777</v>
      </c>
      <c r="I693" s="59" t="s">
        <v>2777</v>
      </c>
      <c r="J693" s="59" t="s">
        <v>2142</v>
      </c>
      <c r="K693" s="59" t="s">
        <v>2142</v>
      </c>
      <c r="L693" s="59" t="s">
        <v>2777</v>
      </c>
      <c r="M693" s="59" t="s">
        <v>2777</v>
      </c>
      <c r="N693" s="59" t="s">
        <v>2777</v>
      </c>
      <c r="O693" s="59" t="s">
        <v>2777</v>
      </c>
      <c r="P693" s="59" t="s">
        <v>2777</v>
      </c>
      <c r="Q693" s="59" t="s">
        <v>2777</v>
      </c>
      <c r="R693" s="59" t="s">
        <v>2777</v>
      </c>
      <c r="S693" s="59" t="s">
        <v>2777</v>
      </c>
      <c r="T693" s="59" t="s">
        <v>2142</v>
      </c>
      <c r="U693" s="59" t="s">
        <v>2142</v>
      </c>
    </row>
    <row r="694" spans="1:21" x14ac:dyDescent="0.25">
      <c r="A694" s="58">
        <v>5805023</v>
      </c>
      <c r="B694" s="58" t="str">
        <f t="shared" si="10"/>
        <v>SI_M (School Improvement - Met Standards)</v>
      </c>
      <c r="C694" s="58" t="s">
        <v>217</v>
      </c>
      <c r="D694" s="58" t="s">
        <v>2467</v>
      </c>
      <c r="E694" s="58" t="s">
        <v>2782</v>
      </c>
      <c r="F694" s="58" t="s">
        <v>2436</v>
      </c>
      <c r="G694" s="58" t="s">
        <v>2783</v>
      </c>
      <c r="H694" s="59" t="s">
        <v>2777</v>
      </c>
      <c r="I694" s="59" t="s">
        <v>2777</v>
      </c>
      <c r="J694" s="59" t="s">
        <v>2777</v>
      </c>
      <c r="K694" s="59" t="s">
        <v>2777</v>
      </c>
      <c r="L694" s="59" t="s">
        <v>2777</v>
      </c>
      <c r="M694" s="59" t="s">
        <v>2777</v>
      </c>
      <c r="N694" s="59" t="s">
        <v>2777</v>
      </c>
      <c r="O694" s="59" t="s">
        <v>2777</v>
      </c>
      <c r="P694" s="59" t="s">
        <v>2777</v>
      </c>
      <c r="Q694" s="59" t="s">
        <v>2777</v>
      </c>
      <c r="R694" s="59" t="s">
        <v>2777</v>
      </c>
      <c r="S694" s="59" t="s">
        <v>2777</v>
      </c>
      <c r="T694" s="59" t="s">
        <v>2777</v>
      </c>
      <c r="U694" s="59" t="s">
        <v>2777</v>
      </c>
    </row>
    <row r="695" spans="1:21" x14ac:dyDescent="0.25">
      <c r="A695" s="58">
        <v>5805024</v>
      </c>
      <c r="B695" s="58" t="str">
        <f t="shared" si="10"/>
        <v>SI_5 (School Improvement Year 5)</v>
      </c>
      <c r="C695" s="58" t="s">
        <v>217</v>
      </c>
      <c r="D695" s="58" t="s">
        <v>2388</v>
      </c>
      <c r="E695" s="58" t="s">
        <v>2786</v>
      </c>
      <c r="F695" s="58" t="s">
        <v>2385</v>
      </c>
      <c r="G695" s="58" t="s">
        <v>2787</v>
      </c>
      <c r="H695" s="59" t="s">
        <v>2142</v>
      </c>
      <c r="I695" s="59" t="s">
        <v>2777</v>
      </c>
      <c r="J695" s="59" t="s">
        <v>2777</v>
      </c>
      <c r="K695" s="59" t="s">
        <v>2777</v>
      </c>
      <c r="L695" s="59" t="s">
        <v>2142</v>
      </c>
      <c r="M695" s="59" t="s">
        <v>2777</v>
      </c>
      <c r="N695" s="59" t="s">
        <v>2777</v>
      </c>
      <c r="O695" s="59" t="s">
        <v>2777</v>
      </c>
      <c r="P695" s="59" t="s">
        <v>2142</v>
      </c>
      <c r="Q695" s="59" t="s">
        <v>2777</v>
      </c>
      <c r="R695" s="59" t="s">
        <v>2777</v>
      </c>
      <c r="S695" s="59" t="s">
        <v>2777</v>
      </c>
      <c r="T695" s="59" t="s">
        <v>2777</v>
      </c>
      <c r="U695" s="59" t="s">
        <v>2777</v>
      </c>
    </row>
    <row r="696" spans="1:21" x14ac:dyDescent="0.25">
      <c r="A696" s="58">
        <v>5805025</v>
      </c>
      <c r="B696" s="58" t="str">
        <f t="shared" si="10"/>
        <v xml:space="preserve"> MS (Met Standards)</v>
      </c>
      <c r="C696" s="58" t="s">
        <v>217</v>
      </c>
      <c r="D696" s="58" t="s">
        <v>842</v>
      </c>
      <c r="E696" s="58" t="s">
        <v>2780</v>
      </c>
      <c r="F696" s="58" t="s">
        <v>2183</v>
      </c>
      <c r="G696" s="58" t="s">
        <v>2781</v>
      </c>
      <c r="H696" s="59" t="s">
        <v>2777</v>
      </c>
      <c r="I696" s="59" t="s">
        <v>2777</v>
      </c>
      <c r="J696" s="59" t="s">
        <v>2777</v>
      </c>
      <c r="K696" s="59" t="s">
        <v>2777</v>
      </c>
      <c r="L696" s="59" t="s">
        <v>2777</v>
      </c>
      <c r="M696" s="59" t="s">
        <v>2777</v>
      </c>
      <c r="N696" s="59" t="s">
        <v>2777</v>
      </c>
      <c r="O696" s="59" t="s">
        <v>2777</v>
      </c>
      <c r="P696" s="59" t="s">
        <v>2777</v>
      </c>
      <c r="Q696" s="59" t="s">
        <v>2777</v>
      </c>
      <c r="R696" s="59" t="s">
        <v>2777</v>
      </c>
      <c r="S696" s="59" t="s">
        <v>2777</v>
      </c>
      <c r="T696" s="59" t="s">
        <v>2777</v>
      </c>
      <c r="U696" s="59" t="s">
        <v>2777</v>
      </c>
    </row>
    <row r="697" spans="1:21" x14ac:dyDescent="0.25">
      <c r="A697" s="58">
        <v>5805026</v>
      </c>
      <c r="B697" s="58" t="str">
        <f t="shared" si="10"/>
        <v xml:space="preserve"> A (Alert)</v>
      </c>
      <c r="C697" s="58" t="s">
        <v>217</v>
      </c>
      <c r="D697" s="58" t="s">
        <v>843</v>
      </c>
      <c r="E697" s="58" t="s">
        <v>2775</v>
      </c>
      <c r="F697" s="58" t="s">
        <v>2095</v>
      </c>
      <c r="G697" s="58" t="s">
        <v>2776</v>
      </c>
      <c r="H697" s="59" t="s">
        <v>2142</v>
      </c>
      <c r="I697" s="59" t="s">
        <v>2777</v>
      </c>
      <c r="J697" s="59" t="s">
        <v>2777</v>
      </c>
      <c r="K697" s="59" t="s">
        <v>2777</v>
      </c>
      <c r="L697" s="59" t="s">
        <v>2142</v>
      </c>
      <c r="M697" s="59" t="s">
        <v>2142</v>
      </c>
      <c r="N697" s="59" t="s">
        <v>2777</v>
      </c>
      <c r="O697" s="59" t="s">
        <v>2777</v>
      </c>
      <c r="P697" s="59" t="s">
        <v>2142</v>
      </c>
      <c r="Q697" s="59" t="s">
        <v>2142</v>
      </c>
      <c r="R697" s="59" t="s">
        <v>2142</v>
      </c>
      <c r="S697" s="59" t="s">
        <v>2142</v>
      </c>
      <c r="T697" s="59" t="s">
        <v>2777</v>
      </c>
      <c r="U697" s="59" t="s">
        <v>2777</v>
      </c>
    </row>
    <row r="698" spans="1:21" x14ac:dyDescent="0.25">
      <c r="A698" s="58">
        <v>5901001</v>
      </c>
      <c r="B698" s="58" t="str">
        <f t="shared" si="10"/>
        <v>SI_M (School Improvement - Met Standards)</v>
      </c>
      <c r="C698" s="58" t="s">
        <v>76</v>
      </c>
      <c r="D698" s="58" t="s">
        <v>417</v>
      </c>
      <c r="E698" s="58" t="s">
        <v>2782</v>
      </c>
      <c r="F698" s="58" t="s">
        <v>2436</v>
      </c>
      <c r="G698" s="58" t="s">
        <v>2783</v>
      </c>
      <c r="H698" s="59" t="s">
        <v>2777</v>
      </c>
      <c r="I698" s="59" t="s">
        <v>2777</v>
      </c>
      <c r="J698" s="59" t="s">
        <v>2777</v>
      </c>
      <c r="K698" s="59" t="s">
        <v>2777</v>
      </c>
      <c r="L698" s="59" t="s">
        <v>2777</v>
      </c>
      <c r="M698" s="59" t="s">
        <v>2777</v>
      </c>
      <c r="N698" s="59" t="s">
        <v>2777</v>
      </c>
      <c r="O698" s="59" t="s">
        <v>2777</v>
      </c>
      <c r="P698" s="59" t="s">
        <v>2777</v>
      </c>
      <c r="Q698" s="59" t="s">
        <v>2142</v>
      </c>
      <c r="R698" s="59" t="s">
        <v>2777</v>
      </c>
      <c r="S698" s="59" t="s">
        <v>2777</v>
      </c>
      <c r="T698" s="59" t="s">
        <v>2777</v>
      </c>
      <c r="U698" s="59" t="s">
        <v>2777</v>
      </c>
    </row>
    <row r="699" spans="1:21" x14ac:dyDescent="0.25">
      <c r="A699" s="58">
        <v>5901002</v>
      </c>
      <c r="B699" s="58" t="str">
        <f t="shared" si="10"/>
        <v>SI_1 (School Improvement Year 1)</v>
      </c>
      <c r="C699" s="58" t="s">
        <v>76</v>
      </c>
      <c r="D699" s="58" t="s">
        <v>2293</v>
      </c>
      <c r="E699" s="58" t="s">
        <v>2793</v>
      </c>
      <c r="F699" s="58" t="s">
        <v>2260</v>
      </c>
      <c r="G699" s="58" t="s">
        <v>2795</v>
      </c>
      <c r="H699" s="59" t="s">
        <v>2142</v>
      </c>
      <c r="I699" s="59" t="s">
        <v>2142</v>
      </c>
      <c r="J699" s="59" t="s">
        <v>2777</v>
      </c>
      <c r="K699" s="59" t="s">
        <v>2777</v>
      </c>
      <c r="L699" s="59" t="s">
        <v>2777</v>
      </c>
      <c r="M699" s="59" t="s">
        <v>2777</v>
      </c>
      <c r="N699" s="59" t="s">
        <v>2142</v>
      </c>
      <c r="O699" s="59" t="s">
        <v>2777</v>
      </c>
      <c r="P699" s="59" t="s">
        <v>2777</v>
      </c>
      <c r="Q699" s="59" t="s">
        <v>2777</v>
      </c>
      <c r="R699" s="59" t="s">
        <v>2777</v>
      </c>
      <c r="S699" s="59" t="s">
        <v>2777</v>
      </c>
      <c r="T699" s="59" t="s">
        <v>2777</v>
      </c>
      <c r="U699" s="59" t="s">
        <v>2777</v>
      </c>
    </row>
    <row r="700" spans="1:21" x14ac:dyDescent="0.25">
      <c r="A700" s="58">
        <v>5903011</v>
      </c>
      <c r="B700" s="58" t="str">
        <f t="shared" si="10"/>
        <v>SI_1 (School Improvement Year 1)</v>
      </c>
      <c r="C700" s="58" t="s">
        <v>120</v>
      </c>
      <c r="D700" s="58" t="s">
        <v>545</v>
      </c>
      <c r="E700" s="58" t="s">
        <v>2793</v>
      </c>
      <c r="F700" s="58" t="s">
        <v>2260</v>
      </c>
      <c r="G700" s="58" t="s">
        <v>2795</v>
      </c>
      <c r="H700" s="59" t="s">
        <v>2142</v>
      </c>
      <c r="I700" s="59" t="s">
        <v>2142</v>
      </c>
      <c r="J700" s="59" t="s">
        <v>2142</v>
      </c>
      <c r="K700" s="59" t="s">
        <v>2142</v>
      </c>
      <c r="L700" s="59" t="s">
        <v>2777</v>
      </c>
      <c r="M700" s="59" t="s">
        <v>2777</v>
      </c>
      <c r="N700" s="59" t="s">
        <v>2777</v>
      </c>
      <c r="O700" s="59" t="s">
        <v>2777</v>
      </c>
      <c r="P700" s="59" t="s">
        <v>2142</v>
      </c>
      <c r="Q700" s="59" t="s">
        <v>2142</v>
      </c>
      <c r="R700" s="59" t="s">
        <v>2777</v>
      </c>
      <c r="S700" s="59" t="s">
        <v>2777</v>
      </c>
      <c r="T700" s="59" t="s">
        <v>2777</v>
      </c>
      <c r="U700" s="59" t="s">
        <v>2777</v>
      </c>
    </row>
    <row r="701" spans="1:21" x14ac:dyDescent="0.25">
      <c r="A701" s="58">
        <v>5903012</v>
      </c>
      <c r="B701" s="58" t="str">
        <f t="shared" si="10"/>
        <v>SI_2 (School Improvement Year 2)</v>
      </c>
      <c r="C701" s="58" t="s">
        <v>120</v>
      </c>
      <c r="D701" s="58" t="s">
        <v>2338</v>
      </c>
      <c r="E701" s="58" t="s">
        <v>2796</v>
      </c>
      <c r="F701" s="58" t="s">
        <v>2312</v>
      </c>
      <c r="G701" s="58" t="s">
        <v>2797</v>
      </c>
      <c r="H701" s="59" t="s">
        <v>2142</v>
      </c>
      <c r="I701" s="59" t="s">
        <v>2777</v>
      </c>
      <c r="J701" s="59" t="s">
        <v>2777</v>
      </c>
      <c r="K701" s="59" t="s">
        <v>2777</v>
      </c>
      <c r="L701" s="59" t="s">
        <v>2777</v>
      </c>
      <c r="M701" s="59" t="s">
        <v>2777</v>
      </c>
      <c r="N701" s="59" t="s">
        <v>2777</v>
      </c>
      <c r="O701" s="59" t="s">
        <v>2777</v>
      </c>
      <c r="P701" s="59" t="s">
        <v>2777</v>
      </c>
      <c r="Q701" s="59" t="s">
        <v>2777</v>
      </c>
      <c r="R701" s="59" t="s">
        <v>2777</v>
      </c>
      <c r="S701" s="59" t="s">
        <v>2777</v>
      </c>
      <c r="T701" s="59" t="s">
        <v>2777</v>
      </c>
      <c r="U701" s="59" t="s">
        <v>2777</v>
      </c>
    </row>
    <row r="702" spans="1:21" x14ac:dyDescent="0.25">
      <c r="A702" s="58">
        <v>6001001</v>
      </c>
      <c r="B702" s="58" t="str">
        <f t="shared" si="10"/>
        <v>SI_5 (School Improvement Year 5)</v>
      </c>
      <c r="C702" s="58" t="s">
        <v>154</v>
      </c>
      <c r="D702" s="58" t="s">
        <v>2389</v>
      </c>
      <c r="E702" s="58" t="s">
        <v>2786</v>
      </c>
      <c r="F702" s="58" t="s">
        <v>2385</v>
      </c>
      <c r="G702" s="58" t="s">
        <v>2787</v>
      </c>
      <c r="H702" s="59" t="s">
        <v>2142</v>
      </c>
      <c r="I702" s="59" t="s">
        <v>2777</v>
      </c>
      <c r="J702" s="59" t="s">
        <v>2142</v>
      </c>
      <c r="K702" s="59" t="s">
        <v>2777</v>
      </c>
      <c r="L702" s="59" t="s">
        <v>2777</v>
      </c>
      <c r="M702" s="59" t="s">
        <v>2777</v>
      </c>
      <c r="N702" s="59" t="s">
        <v>2777</v>
      </c>
      <c r="O702" s="59" t="s">
        <v>2777</v>
      </c>
      <c r="P702" s="59" t="s">
        <v>2142</v>
      </c>
      <c r="Q702" s="59" t="s">
        <v>2777</v>
      </c>
      <c r="R702" s="59" t="s">
        <v>2777</v>
      </c>
      <c r="S702" s="59" t="s">
        <v>2777</v>
      </c>
      <c r="T702" s="59" t="s">
        <v>2777</v>
      </c>
      <c r="U702" s="59" t="s">
        <v>2777</v>
      </c>
    </row>
    <row r="703" spans="1:21" x14ac:dyDescent="0.25">
      <c r="A703" s="58">
        <v>6001002</v>
      </c>
      <c r="B703" s="58" t="str">
        <f t="shared" si="10"/>
        <v>SI_7 (School Improvement Year 7)</v>
      </c>
      <c r="C703" s="58" t="s">
        <v>154</v>
      </c>
      <c r="D703" s="58" t="s">
        <v>2414</v>
      </c>
      <c r="E703" s="58" t="s">
        <v>2790</v>
      </c>
      <c r="F703" s="58" t="s">
        <v>2405</v>
      </c>
      <c r="G703" s="58" t="s">
        <v>2791</v>
      </c>
      <c r="H703" s="59" t="s">
        <v>2142</v>
      </c>
      <c r="I703" s="59" t="s">
        <v>2142</v>
      </c>
      <c r="J703" s="59" t="s">
        <v>2142</v>
      </c>
      <c r="K703" s="59" t="s">
        <v>2142</v>
      </c>
      <c r="L703" s="59" t="s">
        <v>2777</v>
      </c>
      <c r="M703" s="59" t="s">
        <v>2777</v>
      </c>
      <c r="N703" s="59" t="s">
        <v>2777</v>
      </c>
      <c r="O703" s="59" t="s">
        <v>2777</v>
      </c>
      <c r="P703" s="59" t="s">
        <v>2142</v>
      </c>
      <c r="Q703" s="59" t="s">
        <v>2142</v>
      </c>
      <c r="R703" s="59" t="s">
        <v>2777</v>
      </c>
      <c r="S703" s="59" t="s">
        <v>2777</v>
      </c>
      <c r="T703" s="59" t="s">
        <v>2777</v>
      </c>
      <c r="U703" s="59" t="s">
        <v>2777</v>
      </c>
    </row>
    <row r="704" spans="1:21" x14ac:dyDescent="0.25">
      <c r="A704" s="58">
        <v>6001003</v>
      </c>
      <c r="B704" s="58" t="str">
        <f t="shared" si="10"/>
        <v>SI_3 (School Improvement Year 3)</v>
      </c>
      <c r="C704" s="58" t="s">
        <v>154</v>
      </c>
      <c r="D704" s="58" t="s">
        <v>617</v>
      </c>
      <c r="E704" s="58" t="s">
        <v>2788</v>
      </c>
      <c r="F704" s="58" t="s">
        <v>2348</v>
      </c>
      <c r="G704" s="58" t="s">
        <v>2789</v>
      </c>
      <c r="H704" s="59" t="s">
        <v>2142</v>
      </c>
      <c r="I704" s="59" t="s">
        <v>2142</v>
      </c>
      <c r="J704" s="59" t="s">
        <v>2142</v>
      </c>
      <c r="K704" s="59" t="s">
        <v>2142</v>
      </c>
      <c r="L704" s="59" t="s">
        <v>2142</v>
      </c>
      <c r="M704" s="59" t="s">
        <v>2777</v>
      </c>
      <c r="N704" s="59" t="s">
        <v>2777</v>
      </c>
      <c r="O704" s="59" t="s">
        <v>2777</v>
      </c>
      <c r="P704" s="59" t="s">
        <v>2142</v>
      </c>
      <c r="Q704" s="59" t="s">
        <v>2777</v>
      </c>
      <c r="R704" s="59" t="s">
        <v>2142</v>
      </c>
      <c r="S704" s="59" t="s">
        <v>2777</v>
      </c>
      <c r="T704" s="59" t="s">
        <v>2777</v>
      </c>
      <c r="U704" s="59" t="s">
        <v>2777</v>
      </c>
    </row>
    <row r="705" spans="1:21" x14ac:dyDescent="0.25">
      <c r="A705" s="58">
        <v>6001005</v>
      </c>
      <c r="B705" s="58" t="str">
        <f t="shared" si="10"/>
        <v>SI_M (School Improvement - Met Standards)</v>
      </c>
      <c r="C705" s="58" t="s">
        <v>154</v>
      </c>
      <c r="D705" s="58" t="s">
        <v>2468</v>
      </c>
      <c r="E705" s="58" t="s">
        <v>2782</v>
      </c>
      <c r="F705" s="58" t="s">
        <v>2436</v>
      </c>
      <c r="G705" s="58" t="s">
        <v>2783</v>
      </c>
      <c r="H705" s="59" t="s">
        <v>2142</v>
      </c>
      <c r="I705" s="59" t="s">
        <v>2777</v>
      </c>
      <c r="J705" s="59" t="s">
        <v>2142</v>
      </c>
      <c r="K705" s="59" t="s">
        <v>2777</v>
      </c>
      <c r="L705" s="59" t="s">
        <v>2777</v>
      </c>
      <c r="M705" s="59" t="s">
        <v>2777</v>
      </c>
      <c r="N705" s="59" t="s">
        <v>2777</v>
      </c>
      <c r="O705" s="59" t="s">
        <v>2777</v>
      </c>
      <c r="P705" s="59" t="s">
        <v>2142</v>
      </c>
      <c r="Q705" s="59" t="s">
        <v>2777</v>
      </c>
      <c r="R705" s="59" t="s">
        <v>2777</v>
      </c>
      <c r="S705" s="59" t="s">
        <v>2777</v>
      </c>
      <c r="T705" s="59" t="s">
        <v>2777</v>
      </c>
      <c r="U705" s="59" t="s">
        <v>2777</v>
      </c>
    </row>
    <row r="706" spans="1:21" x14ac:dyDescent="0.25">
      <c r="A706" s="58">
        <v>6001006</v>
      </c>
      <c r="B706" s="58" t="str">
        <f t="shared" ref="B706:B769" si="11">CONCATENATE(E706," ",F706)</f>
        <v xml:space="preserve"> A (Alert)</v>
      </c>
      <c r="C706" s="58" t="s">
        <v>154</v>
      </c>
      <c r="D706" s="58" t="s">
        <v>618</v>
      </c>
      <c r="E706" s="58" t="s">
        <v>2775</v>
      </c>
      <c r="F706" s="58" t="s">
        <v>2095</v>
      </c>
      <c r="G706" s="58" t="s">
        <v>2776</v>
      </c>
      <c r="H706" s="59" t="s">
        <v>2777</v>
      </c>
      <c r="I706" s="59" t="s">
        <v>2142</v>
      </c>
      <c r="J706" s="59" t="s">
        <v>2777</v>
      </c>
      <c r="K706" s="59" t="s">
        <v>2777</v>
      </c>
      <c r="L706" s="59" t="s">
        <v>2777</v>
      </c>
      <c r="M706" s="59" t="s">
        <v>2777</v>
      </c>
      <c r="N706" s="59" t="s">
        <v>2777</v>
      </c>
      <c r="O706" s="59" t="s">
        <v>2777</v>
      </c>
      <c r="P706" s="59" t="s">
        <v>2777</v>
      </c>
      <c r="Q706" s="59" t="s">
        <v>2142</v>
      </c>
      <c r="R706" s="59" t="s">
        <v>2777</v>
      </c>
      <c r="S706" s="59" t="s">
        <v>2777</v>
      </c>
      <c r="T706" s="59" t="s">
        <v>2777</v>
      </c>
      <c r="U706" s="59" t="s">
        <v>2777</v>
      </c>
    </row>
    <row r="707" spans="1:21" x14ac:dyDescent="0.25">
      <c r="A707" s="58">
        <v>6001007</v>
      </c>
      <c r="B707" s="58" t="str">
        <f t="shared" si="11"/>
        <v>SI_8 (School Improvement Year 8)</v>
      </c>
      <c r="C707" s="58" t="s">
        <v>154</v>
      </c>
      <c r="D707" s="58" t="s">
        <v>619</v>
      </c>
      <c r="E707" s="58" t="s">
        <v>2803</v>
      </c>
      <c r="F707" s="58" t="s">
        <v>2420</v>
      </c>
      <c r="G707" s="58" t="s">
        <v>2804</v>
      </c>
      <c r="H707" s="59" t="s">
        <v>2142</v>
      </c>
      <c r="I707" s="59" t="s">
        <v>2142</v>
      </c>
      <c r="J707" s="59" t="s">
        <v>2142</v>
      </c>
      <c r="K707" s="59" t="s">
        <v>2142</v>
      </c>
      <c r="L707" s="59" t="s">
        <v>2777</v>
      </c>
      <c r="M707" s="59" t="s">
        <v>2777</v>
      </c>
      <c r="N707" s="59" t="s">
        <v>2777</v>
      </c>
      <c r="O707" s="59" t="s">
        <v>2777</v>
      </c>
      <c r="P707" s="59" t="s">
        <v>2142</v>
      </c>
      <c r="Q707" s="59" t="s">
        <v>2142</v>
      </c>
      <c r="R707" s="59" t="s">
        <v>2777</v>
      </c>
      <c r="S707" s="59" t="s">
        <v>2777</v>
      </c>
      <c r="T707" s="59" t="s">
        <v>2142</v>
      </c>
      <c r="U707" s="59" t="s">
        <v>2142</v>
      </c>
    </row>
    <row r="708" spans="1:21" x14ac:dyDescent="0.25">
      <c r="A708" s="58">
        <v>6001009</v>
      </c>
      <c r="B708" s="58" t="str">
        <f t="shared" si="11"/>
        <v>SI_7 (School Improvement Year 7)</v>
      </c>
      <c r="C708" s="58" t="s">
        <v>154</v>
      </c>
      <c r="D708" s="58" t="s">
        <v>620</v>
      </c>
      <c r="E708" s="58" t="s">
        <v>2790</v>
      </c>
      <c r="F708" s="58" t="s">
        <v>2405</v>
      </c>
      <c r="G708" s="58" t="s">
        <v>2791</v>
      </c>
      <c r="H708" s="59" t="s">
        <v>2142</v>
      </c>
      <c r="I708" s="59" t="s">
        <v>2142</v>
      </c>
      <c r="J708" s="59" t="s">
        <v>2142</v>
      </c>
      <c r="K708" s="59" t="s">
        <v>2142</v>
      </c>
      <c r="L708" s="59" t="s">
        <v>2777</v>
      </c>
      <c r="M708" s="59" t="s">
        <v>2777</v>
      </c>
      <c r="N708" s="59" t="s">
        <v>2142</v>
      </c>
      <c r="O708" s="59" t="s">
        <v>2142</v>
      </c>
      <c r="P708" s="59" t="s">
        <v>2142</v>
      </c>
      <c r="Q708" s="59" t="s">
        <v>2142</v>
      </c>
      <c r="R708" s="59" t="s">
        <v>2777</v>
      </c>
      <c r="S708" s="59" t="s">
        <v>2777</v>
      </c>
      <c r="T708" s="59" t="s">
        <v>2142</v>
      </c>
      <c r="U708" s="59" t="s">
        <v>2777</v>
      </c>
    </row>
    <row r="709" spans="1:21" x14ac:dyDescent="0.25">
      <c r="A709" s="58">
        <v>6001010</v>
      </c>
      <c r="B709" s="58" t="str">
        <f t="shared" si="11"/>
        <v>SI_7 (School Improvement Year 7)</v>
      </c>
      <c r="C709" s="58" t="s">
        <v>154</v>
      </c>
      <c r="D709" s="58" t="s">
        <v>621</v>
      </c>
      <c r="E709" s="58" t="s">
        <v>2790</v>
      </c>
      <c r="F709" s="58" t="s">
        <v>2405</v>
      </c>
      <c r="G709" s="58" t="s">
        <v>2791</v>
      </c>
      <c r="H709" s="59" t="s">
        <v>2777</v>
      </c>
      <c r="I709" s="59" t="s">
        <v>2777</v>
      </c>
      <c r="J709" s="59" t="s">
        <v>2142</v>
      </c>
      <c r="K709" s="59" t="s">
        <v>2142</v>
      </c>
      <c r="L709" s="59" t="s">
        <v>2777</v>
      </c>
      <c r="M709" s="59" t="s">
        <v>2777</v>
      </c>
      <c r="N709" s="59" t="s">
        <v>2777</v>
      </c>
      <c r="O709" s="59" t="s">
        <v>2777</v>
      </c>
      <c r="P709" s="59" t="s">
        <v>2142</v>
      </c>
      <c r="Q709" s="59" t="s">
        <v>2142</v>
      </c>
      <c r="R709" s="59" t="s">
        <v>2777</v>
      </c>
      <c r="S709" s="59" t="s">
        <v>2777</v>
      </c>
      <c r="T709" s="59" t="s">
        <v>2142</v>
      </c>
      <c r="U709" s="59" t="s">
        <v>2142</v>
      </c>
    </row>
    <row r="710" spans="1:21" x14ac:dyDescent="0.25">
      <c r="A710" s="58">
        <v>6001013</v>
      </c>
      <c r="B710" s="58" t="str">
        <f t="shared" si="11"/>
        <v>SI_8 (School Improvement Year 8)</v>
      </c>
      <c r="C710" s="58" t="s">
        <v>154</v>
      </c>
      <c r="D710" s="58" t="s">
        <v>622</v>
      </c>
      <c r="E710" s="58" t="s">
        <v>2803</v>
      </c>
      <c r="F710" s="58" t="s">
        <v>2420</v>
      </c>
      <c r="G710" s="58" t="s">
        <v>2804</v>
      </c>
      <c r="H710" s="59" t="s">
        <v>2142</v>
      </c>
      <c r="I710" s="59" t="s">
        <v>2142</v>
      </c>
      <c r="J710" s="59" t="s">
        <v>2142</v>
      </c>
      <c r="K710" s="59" t="s">
        <v>2142</v>
      </c>
      <c r="L710" s="59" t="s">
        <v>2777</v>
      </c>
      <c r="M710" s="59" t="s">
        <v>2142</v>
      </c>
      <c r="N710" s="59" t="s">
        <v>2777</v>
      </c>
      <c r="O710" s="59" t="s">
        <v>2142</v>
      </c>
      <c r="P710" s="59" t="s">
        <v>2142</v>
      </c>
      <c r="Q710" s="59" t="s">
        <v>2142</v>
      </c>
      <c r="R710" s="59" t="s">
        <v>2777</v>
      </c>
      <c r="S710" s="59" t="s">
        <v>2777</v>
      </c>
      <c r="T710" s="59" t="s">
        <v>2142</v>
      </c>
      <c r="U710" s="59" t="s">
        <v>2142</v>
      </c>
    </row>
    <row r="711" spans="1:21" x14ac:dyDescent="0.25">
      <c r="A711" s="58">
        <v>6001017</v>
      </c>
      <c r="B711" s="58" t="str">
        <f t="shared" si="11"/>
        <v>SI_1 (School Improvement Year 1)</v>
      </c>
      <c r="C711" s="58" t="s">
        <v>154</v>
      </c>
      <c r="D711" s="58" t="s">
        <v>623</v>
      </c>
      <c r="E711" s="58" t="s">
        <v>2793</v>
      </c>
      <c r="F711" s="58" t="s">
        <v>2260</v>
      </c>
      <c r="G711" s="58" t="s">
        <v>2795</v>
      </c>
      <c r="H711" s="59" t="s">
        <v>2142</v>
      </c>
      <c r="I711" s="59" t="s">
        <v>2142</v>
      </c>
      <c r="J711" s="59" t="s">
        <v>2142</v>
      </c>
      <c r="K711" s="59" t="s">
        <v>2142</v>
      </c>
      <c r="L711" s="59" t="s">
        <v>2777</v>
      </c>
      <c r="M711" s="59" t="s">
        <v>2777</v>
      </c>
      <c r="N711" s="59" t="s">
        <v>2777</v>
      </c>
      <c r="O711" s="59" t="s">
        <v>2777</v>
      </c>
      <c r="P711" s="59" t="s">
        <v>2142</v>
      </c>
      <c r="Q711" s="59" t="s">
        <v>2142</v>
      </c>
      <c r="R711" s="59" t="s">
        <v>2777</v>
      </c>
      <c r="S711" s="59" t="s">
        <v>2777</v>
      </c>
      <c r="T711" s="59" t="s">
        <v>2777</v>
      </c>
      <c r="U711" s="59" t="s">
        <v>2777</v>
      </c>
    </row>
    <row r="712" spans="1:21" x14ac:dyDescent="0.25">
      <c r="A712" s="58">
        <v>6001018</v>
      </c>
      <c r="B712" s="58" t="str">
        <f t="shared" si="11"/>
        <v>SI_2 (School Improvement Year 2)</v>
      </c>
      <c r="C712" s="58" t="s">
        <v>154</v>
      </c>
      <c r="D712" s="58" t="s">
        <v>624</v>
      </c>
      <c r="E712" s="58" t="s">
        <v>2796</v>
      </c>
      <c r="F712" s="58" t="s">
        <v>2312</v>
      </c>
      <c r="G712" s="58" t="s">
        <v>2797</v>
      </c>
      <c r="H712" s="59" t="s">
        <v>2777</v>
      </c>
      <c r="I712" s="59" t="s">
        <v>2142</v>
      </c>
      <c r="J712" s="59" t="s">
        <v>2777</v>
      </c>
      <c r="K712" s="59" t="s">
        <v>2142</v>
      </c>
      <c r="L712" s="59" t="s">
        <v>2777</v>
      </c>
      <c r="M712" s="59" t="s">
        <v>2777</v>
      </c>
      <c r="N712" s="59" t="s">
        <v>2777</v>
      </c>
      <c r="O712" s="59" t="s">
        <v>2777</v>
      </c>
      <c r="P712" s="59" t="s">
        <v>2777</v>
      </c>
      <c r="Q712" s="59" t="s">
        <v>2142</v>
      </c>
      <c r="R712" s="59" t="s">
        <v>2777</v>
      </c>
      <c r="S712" s="59" t="s">
        <v>2777</v>
      </c>
      <c r="T712" s="59" t="s">
        <v>2777</v>
      </c>
      <c r="U712" s="59" t="s">
        <v>2777</v>
      </c>
    </row>
    <row r="713" spans="1:21" x14ac:dyDescent="0.25">
      <c r="A713" s="58">
        <v>6001020</v>
      </c>
      <c r="B713" s="58" t="str">
        <f t="shared" si="11"/>
        <v>SI_1 (School Improvement Year 1)</v>
      </c>
      <c r="C713" s="58" t="s">
        <v>154</v>
      </c>
      <c r="D713" s="58" t="s">
        <v>625</v>
      </c>
      <c r="E713" s="58" t="s">
        <v>2793</v>
      </c>
      <c r="F713" s="58" t="s">
        <v>2260</v>
      </c>
      <c r="G713" s="58" t="s">
        <v>2795</v>
      </c>
      <c r="H713" s="59" t="s">
        <v>2777</v>
      </c>
      <c r="I713" s="59" t="s">
        <v>2142</v>
      </c>
      <c r="J713" s="59" t="s">
        <v>2777</v>
      </c>
      <c r="K713" s="59" t="s">
        <v>2142</v>
      </c>
      <c r="L713" s="59" t="s">
        <v>2777</v>
      </c>
      <c r="M713" s="59" t="s">
        <v>2777</v>
      </c>
      <c r="N713" s="59" t="s">
        <v>2777</v>
      </c>
      <c r="O713" s="59" t="s">
        <v>2777</v>
      </c>
      <c r="P713" s="59" t="s">
        <v>2777</v>
      </c>
      <c r="Q713" s="59" t="s">
        <v>2142</v>
      </c>
      <c r="R713" s="59" t="s">
        <v>2777</v>
      </c>
      <c r="S713" s="59" t="s">
        <v>2777</v>
      </c>
      <c r="T713" s="59" t="s">
        <v>2777</v>
      </c>
      <c r="U713" s="59" t="s">
        <v>2777</v>
      </c>
    </row>
    <row r="714" spans="1:21" x14ac:dyDescent="0.25">
      <c r="A714" s="58">
        <v>6001021</v>
      </c>
      <c r="B714" s="58" t="str">
        <f t="shared" si="11"/>
        <v xml:space="preserve"> A (Alert)</v>
      </c>
      <c r="C714" s="58" t="s">
        <v>154</v>
      </c>
      <c r="D714" s="58" t="s">
        <v>626</v>
      </c>
      <c r="E714" s="58" t="s">
        <v>2775</v>
      </c>
      <c r="F714" s="58" t="s">
        <v>2095</v>
      </c>
      <c r="G714" s="58" t="s">
        <v>2776</v>
      </c>
      <c r="H714" s="59" t="s">
        <v>2142</v>
      </c>
      <c r="I714" s="59" t="s">
        <v>2142</v>
      </c>
      <c r="J714" s="59" t="s">
        <v>2142</v>
      </c>
      <c r="K714" s="59" t="s">
        <v>2142</v>
      </c>
      <c r="L714" s="59" t="s">
        <v>2777</v>
      </c>
      <c r="M714" s="59" t="s">
        <v>2777</v>
      </c>
      <c r="N714" s="59" t="s">
        <v>2777</v>
      </c>
      <c r="O714" s="59" t="s">
        <v>2777</v>
      </c>
      <c r="P714" s="59" t="s">
        <v>2142</v>
      </c>
      <c r="Q714" s="59" t="s">
        <v>2142</v>
      </c>
      <c r="R714" s="59" t="s">
        <v>2777</v>
      </c>
      <c r="S714" s="59" t="s">
        <v>2777</v>
      </c>
      <c r="T714" s="59" t="s">
        <v>2777</v>
      </c>
      <c r="U714" s="59" t="s">
        <v>2777</v>
      </c>
    </row>
    <row r="715" spans="1:21" x14ac:dyDescent="0.25">
      <c r="A715" s="58">
        <v>6001024</v>
      </c>
      <c r="B715" s="58" t="str">
        <f t="shared" si="11"/>
        <v xml:space="preserve"> MS (Met Standards)</v>
      </c>
      <c r="C715" s="58" t="s">
        <v>154</v>
      </c>
      <c r="D715" s="58" t="s">
        <v>627</v>
      </c>
      <c r="E715" s="58" t="s">
        <v>2780</v>
      </c>
      <c r="F715" s="58" t="s">
        <v>2183</v>
      </c>
      <c r="G715" s="58" t="s">
        <v>2781</v>
      </c>
      <c r="H715" s="59" t="s">
        <v>2777</v>
      </c>
      <c r="I715" s="59" t="s">
        <v>2777</v>
      </c>
      <c r="J715" s="59" t="s">
        <v>2777</v>
      </c>
      <c r="K715" s="59" t="s">
        <v>2777</v>
      </c>
      <c r="L715" s="59" t="s">
        <v>2777</v>
      </c>
      <c r="M715" s="59" t="s">
        <v>2777</v>
      </c>
      <c r="N715" s="59" t="s">
        <v>2777</v>
      </c>
      <c r="O715" s="59" t="s">
        <v>2777</v>
      </c>
      <c r="P715" s="59" t="s">
        <v>2777</v>
      </c>
      <c r="Q715" s="59" t="s">
        <v>2777</v>
      </c>
      <c r="R715" s="59" t="s">
        <v>2777</v>
      </c>
      <c r="S715" s="59" t="s">
        <v>2777</v>
      </c>
      <c r="T715" s="59" t="s">
        <v>2777</v>
      </c>
      <c r="U715" s="59" t="s">
        <v>2777</v>
      </c>
    </row>
    <row r="716" spans="1:21" x14ac:dyDescent="0.25">
      <c r="A716" s="58">
        <v>6001025</v>
      </c>
      <c r="B716" s="58" t="str">
        <f t="shared" si="11"/>
        <v>SI_M (School Improvement - Met Standards)</v>
      </c>
      <c r="C716" s="58" t="s">
        <v>154</v>
      </c>
      <c r="D716" s="58" t="s">
        <v>628</v>
      </c>
      <c r="E716" s="58" t="s">
        <v>2782</v>
      </c>
      <c r="F716" s="58" t="s">
        <v>2436</v>
      </c>
      <c r="G716" s="58" t="s">
        <v>2806</v>
      </c>
      <c r="H716" s="59" t="s">
        <v>2777</v>
      </c>
      <c r="I716" s="59" t="s">
        <v>2777</v>
      </c>
      <c r="J716" s="59" t="s">
        <v>2777</v>
      </c>
      <c r="K716" s="59" t="s">
        <v>2777</v>
      </c>
      <c r="L716" s="59" t="s">
        <v>2777</v>
      </c>
      <c r="M716" s="59" t="s">
        <v>2777</v>
      </c>
      <c r="N716" s="59" t="s">
        <v>2777</v>
      </c>
      <c r="O716" s="59" t="s">
        <v>2777</v>
      </c>
      <c r="P716" s="59" t="s">
        <v>2777</v>
      </c>
      <c r="Q716" s="59" t="s">
        <v>2777</v>
      </c>
      <c r="R716" s="59" t="s">
        <v>2777</v>
      </c>
      <c r="S716" s="59" t="s">
        <v>2777</v>
      </c>
      <c r="T716" s="59" t="s">
        <v>2777</v>
      </c>
      <c r="U716" s="59" t="s">
        <v>2777</v>
      </c>
    </row>
    <row r="717" spans="1:21" x14ac:dyDescent="0.25">
      <c r="A717" s="58">
        <v>6001027</v>
      </c>
      <c r="B717" s="58" t="str">
        <f t="shared" si="11"/>
        <v xml:space="preserve"> MS (Met Standards)</v>
      </c>
      <c r="C717" s="58" t="s">
        <v>154</v>
      </c>
      <c r="D717" s="58" t="s">
        <v>629</v>
      </c>
      <c r="E717" s="58" t="s">
        <v>2780</v>
      </c>
      <c r="F717" s="58" t="s">
        <v>2183</v>
      </c>
      <c r="G717" s="58" t="s">
        <v>2781</v>
      </c>
      <c r="H717" s="59" t="s">
        <v>2777</v>
      </c>
      <c r="I717" s="59" t="s">
        <v>2777</v>
      </c>
      <c r="J717" s="59" t="s">
        <v>2777</v>
      </c>
      <c r="K717" s="59" t="s">
        <v>2777</v>
      </c>
      <c r="L717" s="59" t="s">
        <v>2777</v>
      </c>
      <c r="M717" s="59" t="s">
        <v>2777</v>
      </c>
      <c r="N717" s="59" t="s">
        <v>2777</v>
      </c>
      <c r="O717" s="59" t="s">
        <v>2777</v>
      </c>
      <c r="P717" s="59" t="s">
        <v>2142</v>
      </c>
      <c r="Q717" s="59" t="s">
        <v>2777</v>
      </c>
      <c r="R717" s="59" t="s">
        <v>2777</v>
      </c>
      <c r="S717" s="59" t="s">
        <v>2777</v>
      </c>
      <c r="T717" s="59" t="s">
        <v>2777</v>
      </c>
      <c r="U717" s="59" t="s">
        <v>2777</v>
      </c>
    </row>
    <row r="718" spans="1:21" x14ac:dyDescent="0.25">
      <c r="A718" s="58">
        <v>6001029</v>
      </c>
      <c r="B718" s="58" t="str">
        <f t="shared" si="11"/>
        <v>SI_1 (School Improvement Year 1)</v>
      </c>
      <c r="C718" s="58" t="s">
        <v>154</v>
      </c>
      <c r="D718" s="58" t="s">
        <v>630</v>
      </c>
      <c r="E718" s="58" t="s">
        <v>2793</v>
      </c>
      <c r="F718" s="58" t="s">
        <v>2260</v>
      </c>
      <c r="G718" s="58" t="s">
        <v>2795</v>
      </c>
      <c r="H718" s="59" t="s">
        <v>2142</v>
      </c>
      <c r="I718" s="59" t="s">
        <v>2142</v>
      </c>
      <c r="J718" s="59" t="s">
        <v>2142</v>
      </c>
      <c r="K718" s="59" t="s">
        <v>2142</v>
      </c>
      <c r="L718" s="59" t="s">
        <v>2777</v>
      </c>
      <c r="M718" s="59" t="s">
        <v>2777</v>
      </c>
      <c r="N718" s="59" t="s">
        <v>2777</v>
      </c>
      <c r="O718" s="59" t="s">
        <v>2777</v>
      </c>
      <c r="P718" s="59" t="s">
        <v>2142</v>
      </c>
      <c r="Q718" s="59" t="s">
        <v>2142</v>
      </c>
      <c r="R718" s="59" t="s">
        <v>2777</v>
      </c>
      <c r="S718" s="59" t="s">
        <v>2777</v>
      </c>
      <c r="T718" s="59" t="s">
        <v>2777</v>
      </c>
      <c r="U718" s="59" t="s">
        <v>2777</v>
      </c>
    </row>
    <row r="719" spans="1:21" x14ac:dyDescent="0.25">
      <c r="A719" s="58">
        <v>6001030</v>
      </c>
      <c r="B719" s="58" t="str">
        <f t="shared" si="11"/>
        <v xml:space="preserve"> MS (Met Standards)</v>
      </c>
      <c r="C719" s="58" t="s">
        <v>154</v>
      </c>
      <c r="D719" s="58" t="s">
        <v>631</v>
      </c>
      <c r="E719" s="58" t="s">
        <v>2780</v>
      </c>
      <c r="F719" s="58" t="s">
        <v>2183</v>
      </c>
      <c r="G719" s="58" t="s">
        <v>2781</v>
      </c>
      <c r="H719" s="59" t="s">
        <v>2777</v>
      </c>
      <c r="I719" s="59" t="s">
        <v>2777</v>
      </c>
      <c r="J719" s="59" t="s">
        <v>2777</v>
      </c>
      <c r="K719" s="59" t="s">
        <v>2777</v>
      </c>
      <c r="L719" s="59" t="s">
        <v>2777</v>
      </c>
      <c r="M719" s="59" t="s">
        <v>2777</v>
      </c>
      <c r="N719" s="59" t="s">
        <v>2777</v>
      </c>
      <c r="O719" s="59" t="s">
        <v>2777</v>
      </c>
      <c r="P719" s="59" t="s">
        <v>2777</v>
      </c>
      <c r="Q719" s="59" t="s">
        <v>2777</v>
      </c>
      <c r="R719" s="59" t="s">
        <v>2777</v>
      </c>
      <c r="S719" s="59" t="s">
        <v>2777</v>
      </c>
      <c r="T719" s="59" t="s">
        <v>2777</v>
      </c>
      <c r="U719" s="59" t="s">
        <v>2777</v>
      </c>
    </row>
    <row r="720" spans="1:21" x14ac:dyDescent="0.25">
      <c r="A720" s="58">
        <v>6001033</v>
      </c>
      <c r="B720" s="58" t="str">
        <f t="shared" si="11"/>
        <v>SI_M (School Improvement - Met Standards)</v>
      </c>
      <c r="C720" s="58" t="s">
        <v>154</v>
      </c>
      <c r="D720" s="58" t="s">
        <v>632</v>
      </c>
      <c r="E720" s="58" t="s">
        <v>2782</v>
      </c>
      <c r="F720" s="58" t="s">
        <v>2436</v>
      </c>
      <c r="G720" s="58" t="s">
        <v>2809</v>
      </c>
      <c r="H720" s="59" t="s">
        <v>2777</v>
      </c>
      <c r="I720" s="59" t="s">
        <v>2142</v>
      </c>
      <c r="J720" s="59" t="s">
        <v>2777</v>
      </c>
      <c r="K720" s="59" t="s">
        <v>2142</v>
      </c>
      <c r="L720" s="59" t="s">
        <v>2777</v>
      </c>
      <c r="M720" s="59" t="s">
        <v>2777</v>
      </c>
      <c r="N720" s="59" t="s">
        <v>2777</v>
      </c>
      <c r="O720" s="59" t="s">
        <v>2777</v>
      </c>
      <c r="P720" s="59" t="s">
        <v>2777</v>
      </c>
      <c r="Q720" s="59" t="s">
        <v>2142</v>
      </c>
      <c r="R720" s="59" t="s">
        <v>2777</v>
      </c>
      <c r="S720" s="59" t="s">
        <v>2777</v>
      </c>
      <c r="T720" s="59" t="s">
        <v>2777</v>
      </c>
      <c r="U720" s="59" t="s">
        <v>2777</v>
      </c>
    </row>
    <row r="721" spans="1:21" x14ac:dyDescent="0.25">
      <c r="A721" s="58">
        <v>6001035</v>
      </c>
      <c r="B721" s="58" t="str">
        <f t="shared" si="11"/>
        <v>SI_3 (School Improvement Year 3)</v>
      </c>
      <c r="C721" s="58" t="s">
        <v>154</v>
      </c>
      <c r="D721" s="58" t="s">
        <v>633</v>
      </c>
      <c r="E721" s="58" t="s">
        <v>2788</v>
      </c>
      <c r="F721" s="58" t="s">
        <v>2348</v>
      </c>
      <c r="G721" s="58" t="s">
        <v>2789</v>
      </c>
      <c r="H721" s="59" t="s">
        <v>2777</v>
      </c>
      <c r="I721" s="59" t="s">
        <v>2142</v>
      </c>
      <c r="J721" s="59" t="s">
        <v>2777</v>
      </c>
      <c r="K721" s="59" t="s">
        <v>2777</v>
      </c>
      <c r="L721" s="59" t="s">
        <v>2777</v>
      </c>
      <c r="M721" s="59" t="s">
        <v>2777</v>
      </c>
      <c r="N721" s="59" t="s">
        <v>2777</v>
      </c>
      <c r="O721" s="59" t="s">
        <v>2777</v>
      </c>
      <c r="P721" s="59" t="s">
        <v>2777</v>
      </c>
      <c r="Q721" s="59" t="s">
        <v>2142</v>
      </c>
      <c r="R721" s="59" t="s">
        <v>2777</v>
      </c>
      <c r="S721" s="59" t="s">
        <v>2777</v>
      </c>
      <c r="T721" s="59" t="s">
        <v>2142</v>
      </c>
      <c r="U721" s="59" t="s">
        <v>2777</v>
      </c>
    </row>
    <row r="722" spans="1:21" x14ac:dyDescent="0.25">
      <c r="A722" s="58">
        <v>6001038</v>
      </c>
      <c r="B722" s="58" t="str">
        <f t="shared" si="11"/>
        <v>SI_M (School Improvement - Met Standards)</v>
      </c>
      <c r="C722" s="58" t="s">
        <v>154</v>
      </c>
      <c r="D722" s="58" t="s">
        <v>634</v>
      </c>
      <c r="E722" s="58" t="s">
        <v>2782</v>
      </c>
      <c r="F722" s="58" t="s">
        <v>2436</v>
      </c>
      <c r="G722" s="58" t="s">
        <v>2800</v>
      </c>
      <c r="H722" s="59" t="s">
        <v>2777</v>
      </c>
      <c r="I722" s="59" t="s">
        <v>2777</v>
      </c>
      <c r="J722" s="59" t="s">
        <v>2777</v>
      </c>
      <c r="K722" s="59" t="s">
        <v>2142</v>
      </c>
      <c r="L722" s="59" t="s">
        <v>2777</v>
      </c>
      <c r="M722" s="59" t="s">
        <v>2777</v>
      </c>
      <c r="N722" s="59" t="s">
        <v>2777</v>
      </c>
      <c r="O722" s="59" t="s">
        <v>2777</v>
      </c>
      <c r="P722" s="59" t="s">
        <v>2777</v>
      </c>
      <c r="Q722" s="59" t="s">
        <v>2142</v>
      </c>
      <c r="R722" s="59" t="s">
        <v>2777</v>
      </c>
      <c r="S722" s="59" t="s">
        <v>2777</v>
      </c>
      <c r="T722" s="59" t="s">
        <v>2777</v>
      </c>
      <c r="U722" s="59" t="s">
        <v>2777</v>
      </c>
    </row>
    <row r="723" spans="1:21" x14ac:dyDescent="0.25">
      <c r="A723" s="58">
        <v>6001040</v>
      </c>
      <c r="B723" s="58" t="str">
        <f t="shared" si="11"/>
        <v>SI_1 (School Improvement Year 1)</v>
      </c>
      <c r="C723" s="58" t="s">
        <v>154</v>
      </c>
      <c r="D723" s="58" t="s">
        <v>635</v>
      </c>
      <c r="E723" s="58" t="s">
        <v>2793</v>
      </c>
      <c r="F723" s="58" t="s">
        <v>2260</v>
      </c>
      <c r="G723" s="58" t="s">
        <v>2795</v>
      </c>
      <c r="H723" s="59" t="s">
        <v>2142</v>
      </c>
      <c r="I723" s="59" t="s">
        <v>2142</v>
      </c>
      <c r="J723" s="59" t="s">
        <v>2142</v>
      </c>
      <c r="K723" s="59" t="s">
        <v>2142</v>
      </c>
      <c r="L723" s="59" t="s">
        <v>2777</v>
      </c>
      <c r="M723" s="59" t="s">
        <v>2777</v>
      </c>
      <c r="N723" s="59" t="s">
        <v>2777</v>
      </c>
      <c r="O723" s="59" t="s">
        <v>2777</v>
      </c>
      <c r="P723" s="59" t="s">
        <v>2142</v>
      </c>
      <c r="Q723" s="59" t="s">
        <v>2142</v>
      </c>
      <c r="R723" s="59" t="s">
        <v>2777</v>
      </c>
      <c r="S723" s="59" t="s">
        <v>2777</v>
      </c>
      <c r="T723" s="59" t="s">
        <v>2777</v>
      </c>
      <c r="U723" s="59" t="s">
        <v>2777</v>
      </c>
    </row>
    <row r="724" spans="1:21" x14ac:dyDescent="0.25">
      <c r="A724" s="58">
        <v>6001041</v>
      </c>
      <c r="B724" s="58" t="str">
        <f t="shared" si="11"/>
        <v>SI_2 (School Improvement Year 2)</v>
      </c>
      <c r="C724" s="58" t="s">
        <v>154</v>
      </c>
      <c r="D724" s="58" t="s">
        <v>636</v>
      </c>
      <c r="E724" s="58" t="s">
        <v>2796</v>
      </c>
      <c r="F724" s="58" t="s">
        <v>2312</v>
      </c>
      <c r="G724" s="58" t="s">
        <v>2797</v>
      </c>
      <c r="H724" s="59" t="s">
        <v>2142</v>
      </c>
      <c r="I724" s="59" t="s">
        <v>2142</v>
      </c>
      <c r="J724" s="59" t="s">
        <v>2777</v>
      </c>
      <c r="K724" s="59" t="s">
        <v>2142</v>
      </c>
      <c r="L724" s="59" t="s">
        <v>2777</v>
      </c>
      <c r="M724" s="59" t="s">
        <v>2777</v>
      </c>
      <c r="N724" s="59" t="s">
        <v>2777</v>
      </c>
      <c r="O724" s="59" t="s">
        <v>2777</v>
      </c>
      <c r="P724" s="59" t="s">
        <v>2142</v>
      </c>
      <c r="Q724" s="59" t="s">
        <v>2142</v>
      </c>
      <c r="R724" s="59" t="s">
        <v>2777</v>
      </c>
      <c r="S724" s="59" t="s">
        <v>2777</v>
      </c>
      <c r="T724" s="59" t="s">
        <v>2777</v>
      </c>
      <c r="U724" s="59" t="s">
        <v>2777</v>
      </c>
    </row>
    <row r="725" spans="1:21" x14ac:dyDescent="0.25">
      <c r="A725" s="58">
        <v>6001042</v>
      </c>
      <c r="B725" s="58" t="str">
        <f t="shared" si="11"/>
        <v>SI_6 (School Improvement Year 6)</v>
      </c>
      <c r="C725" s="58" t="s">
        <v>154</v>
      </c>
      <c r="D725" s="58" t="s">
        <v>637</v>
      </c>
      <c r="E725" s="58" t="s">
        <v>2778</v>
      </c>
      <c r="F725" s="58" t="s">
        <v>2392</v>
      </c>
      <c r="G725" s="58" t="s">
        <v>2779</v>
      </c>
      <c r="H725" s="59" t="s">
        <v>2777</v>
      </c>
      <c r="I725" s="59" t="s">
        <v>2142</v>
      </c>
      <c r="J725" s="59" t="s">
        <v>2142</v>
      </c>
      <c r="K725" s="59" t="s">
        <v>2142</v>
      </c>
      <c r="L725" s="59" t="s">
        <v>2777</v>
      </c>
      <c r="M725" s="59" t="s">
        <v>2777</v>
      </c>
      <c r="N725" s="59" t="s">
        <v>2777</v>
      </c>
      <c r="O725" s="59" t="s">
        <v>2777</v>
      </c>
      <c r="P725" s="59" t="s">
        <v>2777</v>
      </c>
      <c r="Q725" s="59" t="s">
        <v>2142</v>
      </c>
      <c r="R725" s="59" t="s">
        <v>2777</v>
      </c>
      <c r="S725" s="59" t="s">
        <v>2777</v>
      </c>
      <c r="T725" s="59" t="s">
        <v>2142</v>
      </c>
      <c r="U725" s="59" t="s">
        <v>2142</v>
      </c>
    </row>
    <row r="726" spans="1:21" x14ac:dyDescent="0.25">
      <c r="A726" s="58">
        <v>6001043</v>
      </c>
      <c r="B726" s="58" t="str">
        <f t="shared" si="11"/>
        <v xml:space="preserve"> MS (Met Standards)</v>
      </c>
      <c r="C726" s="58" t="s">
        <v>154</v>
      </c>
      <c r="D726" s="58" t="s">
        <v>2233</v>
      </c>
      <c r="E726" s="58" t="s">
        <v>2780</v>
      </c>
      <c r="F726" s="58" t="s">
        <v>2183</v>
      </c>
      <c r="G726" s="58" t="s">
        <v>2781</v>
      </c>
      <c r="H726" s="59" t="s">
        <v>2777</v>
      </c>
      <c r="I726" s="59" t="s">
        <v>2777</v>
      </c>
      <c r="J726" s="59" t="s">
        <v>2777</v>
      </c>
      <c r="K726" s="59" t="s">
        <v>2777</v>
      </c>
      <c r="L726" s="59" t="s">
        <v>2777</v>
      </c>
      <c r="M726" s="59" t="s">
        <v>2777</v>
      </c>
      <c r="N726" s="59" t="s">
        <v>2777</v>
      </c>
      <c r="O726" s="59" t="s">
        <v>2777</v>
      </c>
      <c r="P726" s="59" t="s">
        <v>2777</v>
      </c>
      <c r="Q726" s="59" t="s">
        <v>2777</v>
      </c>
      <c r="R726" s="59" t="s">
        <v>2777</v>
      </c>
      <c r="S726" s="59" t="s">
        <v>2777</v>
      </c>
      <c r="T726" s="59" t="s">
        <v>2777</v>
      </c>
      <c r="U726" s="59" t="s">
        <v>2777</v>
      </c>
    </row>
    <row r="727" spans="1:21" x14ac:dyDescent="0.25">
      <c r="A727" s="58">
        <v>6001044</v>
      </c>
      <c r="B727" s="58" t="str">
        <f t="shared" si="11"/>
        <v>SI_M (School Improvement - Met Standards)</v>
      </c>
      <c r="C727" s="58" t="s">
        <v>154</v>
      </c>
      <c r="D727" s="58" t="s">
        <v>639</v>
      </c>
      <c r="E727" s="58" t="s">
        <v>2782</v>
      </c>
      <c r="F727" s="58" t="s">
        <v>2436</v>
      </c>
      <c r="G727" s="58" t="s">
        <v>2783</v>
      </c>
      <c r="H727" s="59" t="s">
        <v>2777</v>
      </c>
      <c r="I727" s="59" t="s">
        <v>2777</v>
      </c>
      <c r="J727" s="59" t="s">
        <v>2777</v>
      </c>
      <c r="K727" s="59" t="s">
        <v>2777</v>
      </c>
      <c r="L727" s="59" t="s">
        <v>2777</v>
      </c>
      <c r="M727" s="59" t="s">
        <v>2777</v>
      </c>
      <c r="N727" s="59" t="s">
        <v>2777</v>
      </c>
      <c r="O727" s="59" t="s">
        <v>2777</v>
      </c>
      <c r="P727" s="59" t="s">
        <v>2777</v>
      </c>
      <c r="Q727" s="59" t="s">
        <v>2777</v>
      </c>
      <c r="R727" s="59" t="s">
        <v>2777</v>
      </c>
      <c r="S727" s="59" t="s">
        <v>2777</v>
      </c>
      <c r="T727" s="59" t="s">
        <v>2777</v>
      </c>
      <c r="U727" s="59" t="s">
        <v>2777</v>
      </c>
    </row>
    <row r="728" spans="1:21" x14ac:dyDescent="0.25">
      <c r="A728" s="58">
        <v>6001047</v>
      </c>
      <c r="B728" s="58" t="str">
        <f t="shared" si="11"/>
        <v>SI_2 (School Improvement Year 2)</v>
      </c>
      <c r="C728" s="58" t="s">
        <v>154</v>
      </c>
      <c r="D728" s="58" t="s">
        <v>640</v>
      </c>
      <c r="E728" s="58" t="s">
        <v>2796</v>
      </c>
      <c r="F728" s="58" t="s">
        <v>2312</v>
      </c>
      <c r="G728" s="58" t="s">
        <v>2797</v>
      </c>
      <c r="H728" s="59" t="s">
        <v>2142</v>
      </c>
      <c r="I728" s="59" t="s">
        <v>2142</v>
      </c>
      <c r="J728" s="59" t="s">
        <v>2777</v>
      </c>
      <c r="K728" s="59" t="s">
        <v>2777</v>
      </c>
      <c r="L728" s="59" t="s">
        <v>2777</v>
      </c>
      <c r="M728" s="59" t="s">
        <v>2777</v>
      </c>
      <c r="N728" s="59" t="s">
        <v>2142</v>
      </c>
      <c r="O728" s="59" t="s">
        <v>2777</v>
      </c>
      <c r="P728" s="59" t="s">
        <v>2777</v>
      </c>
      <c r="Q728" s="59" t="s">
        <v>2777</v>
      </c>
      <c r="R728" s="59" t="s">
        <v>2777</v>
      </c>
      <c r="S728" s="59" t="s">
        <v>2777</v>
      </c>
      <c r="T728" s="59" t="s">
        <v>2777</v>
      </c>
      <c r="U728" s="59" t="s">
        <v>2777</v>
      </c>
    </row>
    <row r="729" spans="1:21" x14ac:dyDescent="0.25">
      <c r="A729" s="58">
        <v>6001048</v>
      </c>
      <c r="B729" s="58" t="str">
        <f t="shared" si="11"/>
        <v xml:space="preserve"> MS (Met Standards)</v>
      </c>
      <c r="C729" s="58" t="s">
        <v>154</v>
      </c>
      <c r="D729" s="58" t="s">
        <v>641</v>
      </c>
      <c r="E729" s="58" t="s">
        <v>2780</v>
      </c>
      <c r="F729" s="58" t="s">
        <v>2183</v>
      </c>
      <c r="G729" s="58" t="s">
        <v>2781</v>
      </c>
      <c r="H729" s="59" t="s">
        <v>2777</v>
      </c>
      <c r="I729" s="59" t="s">
        <v>2777</v>
      </c>
      <c r="J729" s="59" t="s">
        <v>2777</v>
      </c>
      <c r="K729" s="59" t="s">
        <v>2777</v>
      </c>
      <c r="L729" s="59" t="s">
        <v>2777</v>
      </c>
      <c r="M729" s="59" t="s">
        <v>2777</v>
      </c>
      <c r="N729" s="59" t="s">
        <v>2777</v>
      </c>
      <c r="O729" s="59" t="s">
        <v>2777</v>
      </c>
      <c r="P729" s="59" t="s">
        <v>2142</v>
      </c>
      <c r="Q729" s="59" t="s">
        <v>2142</v>
      </c>
      <c r="R729" s="59" t="s">
        <v>2777</v>
      </c>
      <c r="S729" s="59" t="s">
        <v>2777</v>
      </c>
      <c r="T729" s="59" t="s">
        <v>2777</v>
      </c>
      <c r="U729" s="59" t="s">
        <v>2777</v>
      </c>
    </row>
    <row r="730" spans="1:21" x14ac:dyDescent="0.25">
      <c r="A730" s="58">
        <v>6001050</v>
      </c>
      <c r="B730" s="58" t="str">
        <f t="shared" si="11"/>
        <v>SI_5 (School Improvement Year 5)</v>
      </c>
      <c r="C730" s="58" t="s">
        <v>154</v>
      </c>
      <c r="D730" s="58" t="s">
        <v>642</v>
      </c>
      <c r="E730" s="58" t="s">
        <v>2786</v>
      </c>
      <c r="F730" s="58" t="s">
        <v>2385</v>
      </c>
      <c r="G730" s="58" t="s">
        <v>2808</v>
      </c>
      <c r="H730" s="59" t="s">
        <v>2142</v>
      </c>
      <c r="I730" s="59" t="s">
        <v>2777</v>
      </c>
      <c r="J730" s="59" t="s">
        <v>2142</v>
      </c>
      <c r="K730" s="59" t="s">
        <v>2777</v>
      </c>
      <c r="L730" s="59" t="s">
        <v>2777</v>
      </c>
      <c r="M730" s="59" t="s">
        <v>2777</v>
      </c>
      <c r="N730" s="59" t="s">
        <v>2777</v>
      </c>
      <c r="O730" s="59" t="s">
        <v>2777</v>
      </c>
      <c r="P730" s="59" t="s">
        <v>2142</v>
      </c>
      <c r="Q730" s="59" t="s">
        <v>2777</v>
      </c>
      <c r="R730" s="59" t="s">
        <v>2777</v>
      </c>
      <c r="S730" s="59" t="s">
        <v>2777</v>
      </c>
      <c r="T730" s="59" t="s">
        <v>2777</v>
      </c>
      <c r="U730" s="59" t="s">
        <v>2777</v>
      </c>
    </row>
    <row r="731" spans="1:21" x14ac:dyDescent="0.25">
      <c r="A731" s="58">
        <v>6001052</v>
      </c>
      <c r="B731" s="58" t="str">
        <f t="shared" si="11"/>
        <v>SI_4 (School Improvement Year 4)</v>
      </c>
      <c r="C731" s="58" t="s">
        <v>154</v>
      </c>
      <c r="D731" s="58" t="s">
        <v>643</v>
      </c>
      <c r="E731" s="58" t="s">
        <v>2784</v>
      </c>
      <c r="F731" s="58" t="s">
        <v>2371</v>
      </c>
      <c r="G731" s="58" t="s">
        <v>2785</v>
      </c>
      <c r="H731" s="59" t="s">
        <v>2142</v>
      </c>
      <c r="I731" s="59" t="s">
        <v>2142</v>
      </c>
      <c r="J731" s="59" t="s">
        <v>2142</v>
      </c>
      <c r="K731" s="59" t="s">
        <v>2777</v>
      </c>
      <c r="L731" s="59" t="s">
        <v>2142</v>
      </c>
      <c r="M731" s="59" t="s">
        <v>2142</v>
      </c>
      <c r="N731" s="59" t="s">
        <v>2777</v>
      </c>
      <c r="O731" s="59" t="s">
        <v>2777</v>
      </c>
      <c r="P731" s="59" t="s">
        <v>2142</v>
      </c>
      <c r="Q731" s="59" t="s">
        <v>2142</v>
      </c>
      <c r="R731" s="59" t="s">
        <v>2142</v>
      </c>
      <c r="S731" s="59" t="s">
        <v>2142</v>
      </c>
      <c r="T731" s="59" t="s">
        <v>2777</v>
      </c>
      <c r="U731" s="59" t="s">
        <v>2777</v>
      </c>
    </row>
    <row r="732" spans="1:21" x14ac:dyDescent="0.25">
      <c r="A732" s="58">
        <v>6001055</v>
      </c>
      <c r="B732" s="58" t="str">
        <f t="shared" si="11"/>
        <v>SI_1 (School Improvement Year 1)</v>
      </c>
      <c r="C732" s="58" t="s">
        <v>154</v>
      </c>
      <c r="D732" s="58" t="s">
        <v>644</v>
      </c>
      <c r="E732" s="58" t="s">
        <v>2793</v>
      </c>
      <c r="F732" s="58" t="s">
        <v>2260</v>
      </c>
      <c r="G732" s="58" t="s">
        <v>2795</v>
      </c>
      <c r="H732" s="59" t="s">
        <v>2142</v>
      </c>
      <c r="I732" s="59" t="s">
        <v>2142</v>
      </c>
      <c r="J732" s="59" t="s">
        <v>2142</v>
      </c>
      <c r="K732" s="59" t="s">
        <v>2142</v>
      </c>
      <c r="L732" s="59" t="s">
        <v>2142</v>
      </c>
      <c r="M732" s="59" t="s">
        <v>2142</v>
      </c>
      <c r="N732" s="59" t="s">
        <v>2777</v>
      </c>
      <c r="O732" s="59" t="s">
        <v>2777</v>
      </c>
      <c r="P732" s="59" t="s">
        <v>2142</v>
      </c>
      <c r="Q732" s="59" t="s">
        <v>2142</v>
      </c>
      <c r="R732" s="59" t="s">
        <v>2142</v>
      </c>
      <c r="S732" s="59" t="s">
        <v>2142</v>
      </c>
      <c r="T732" s="59" t="s">
        <v>2777</v>
      </c>
      <c r="U732" s="59" t="s">
        <v>2777</v>
      </c>
    </row>
    <row r="733" spans="1:21" x14ac:dyDescent="0.25">
      <c r="A733" s="58">
        <v>6001056</v>
      </c>
      <c r="B733" s="58" t="str">
        <f t="shared" si="11"/>
        <v>SI_M (School Improvement - Met Standards)</v>
      </c>
      <c r="C733" s="58" t="s">
        <v>154</v>
      </c>
      <c r="D733" s="58" t="s">
        <v>645</v>
      </c>
      <c r="E733" s="58" t="s">
        <v>2782</v>
      </c>
      <c r="F733" s="58" t="s">
        <v>2436</v>
      </c>
      <c r="G733" s="58" t="s">
        <v>2809</v>
      </c>
      <c r="H733" s="59" t="s">
        <v>2777</v>
      </c>
      <c r="I733" s="59" t="s">
        <v>2142</v>
      </c>
      <c r="J733" s="59" t="s">
        <v>2777</v>
      </c>
      <c r="K733" s="59" t="s">
        <v>2142</v>
      </c>
      <c r="L733" s="59" t="s">
        <v>2777</v>
      </c>
      <c r="M733" s="59" t="s">
        <v>2777</v>
      </c>
      <c r="N733" s="59" t="s">
        <v>2777</v>
      </c>
      <c r="O733" s="59" t="s">
        <v>2777</v>
      </c>
      <c r="P733" s="59" t="s">
        <v>2777</v>
      </c>
      <c r="Q733" s="59" t="s">
        <v>2777</v>
      </c>
      <c r="R733" s="59" t="s">
        <v>2777</v>
      </c>
      <c r="S733" s="59" t="s">
        <v>2777</v>
      </c>
      <c r="T733" s="59" t="s">
        <v>2777</v>
      </c>
      <c r="U733" s="59" t="s">
        <v>2777</v>
      </c>
    </row>
    <row r="734" spans="1:21" x14ac:dyDescent="0.25">
      <c r="A734" s="58">
        <v>6001057</v>
      </c>
      <c r="B734" s="58" t="str">
        <f t="shared" si="11"/>
        <v>SI_4 (School Improvement Year 4)</v>
      </c>
      <c r="C734" s="58" t="s">
        <v>154</v>
      </c>
      <c r="D734" s="58" t="s">
        <v>646</v>
      </c>
      <c r="E734" s="58" t="s">
        <v>2784</v>
      </c>
      <c r="F734" s="58" t="s">
        <v>2371</v>
      </c>
      <c r="G734" s="58" t="s">
        <v>2785</v>
      </c>
      <c r="H734" s="59" t="s">
        <v>2142</v>
      </c>
      <c r="I734" s="59" t="s">
        <v>2142</v>
      </c>
      <c r="J734" s="59" t="s">
        <v>2142</v>
      </c>
      <c r="K734" s="59" t="s">
        <v>2142</v>
      </c>
      <c r="L734" s="59" t="s">
        <v>2777</v>
      </c>
      <c r="M734" s="59" t="s">
        <v>2777</v>
      </c>
      <c r="N734" s="59" t="s">
        <v>2777</v>
      </c>
      <c r="O734" s="59" t="s">
        <v>2777</v>
      </c>
      <c r="P734" s="59" t="s">
        <v>2142</v>
      </c>
      <c r="Q734" s="59" t="s">
        <v>2142</v>
      </c>
      <c r="R734" s="59" t="s">
        <v>2777</v>
      </c>
      <c r="S734" s="59" t="s">
        <v>2777</v>
      </c>
      <c r="T734" s="59" t="s">
        <v>2777</v>
      </c>
      <c r="U734" s="59" t="s">
        <v>2777</v>
      </c>
    </row>
    <row r="735" spans="1:21" x14ac:dyDescent="0.25">
      <c r="A735" s="58">
        <v>6001058</v>
      </c>
      <c r="B735" s="58" t="str">
        <f t="shared" si="11"/>
        <v xml:space="preserve"> A (Alert)</v>
      </c>
      <c r="C735" s="58" t="s">
        <v>154</v>
      </c>
      <c r="D735" s="58" t="s">
        <v>647</v>
      </c>
      <c r="E735" s="58" t="s">
        <v>2775</v>
      </c>
      <c r="F735" s="58" t="s">
        <v>2095</v>
      </c>
      <c r="G735" s="58" t="s">
        <v>2776</v>
      </c>
      <c r="H735" s="59" t="s">
        <v>2777</v>
      </c>
      <c r="I735" s="59" t="s">
        <v>2142</v>
      </c>
      <c r="J735" s="59" t="s">
        <v>2142</v>
      </c>
      <c r="K735" s="59" t="s">
        <v>2142</v>
      </c>
      <c r="L735" s="59" t="s">
        <v>2777</v>
      </c>
      <c r="M735" s="59" t="s">
        <v>2777</v>
      </c>
      <c r="N735" s="59" t="s">
        <v>2777</v>
      </c>
      <c r="O735" s="59" t="s">
        <v>2777</v>
      </c>
      <c r="P735" s="59" t="s">
        <v>2777</v>
      </c>
      <c r="Q735" s="59" t="s">
        <v>2142</v>
      </c>
      <c r="R735" s="59" t="s">
        <v>2777</v>
      </c>
      <c r="S735" s="59" t="s">
        <v>2777</v>
      </c>
      <c r="T735" s="59" t="s">
        <v>2777</v>
      </c>
      <c r="U735" s="59" t="s">
        <v>2777</v>
      </c>
    </row>
    <row r="736" spans="1:21" x14ac:dyDescent="0.25">
      <c r="A736" s="58">
        <v>6001059</v>
      </c>
      <c r="B736" s="58" t="str">
        <f t="shared" si="11"/>
        <v>SI_1 (School Improvement Year 1)</v>
      </c>
      <c r="C736" s="58" t="s">
        <v>154</v>
      </c>
      <c r="D736" s="58" t="s">
        <v>648</v>
      </c>
      <c r="E736" s="58" t="s">
        <v>2793</v>
      </c>
      <c r="F736" s="58" t="s">
        <v>2260</v>
      </c>
      <c r="G736" s="58" t="s">
        <v>2795</v>
      </c>
      <c r="H736" s="59" t="s">
        <v>2142</v>
      </c>
      <c r="I736" s="59" t="s">
        <v>2142</v>
      </c>
      <c r="J736" s="59" t="s">
        <v>2142</v>
      </c>
      <c r="K736" s="59" t="s">
        <v>2142</v>
      </c>
      <c r="L736" s="59" t="s">
        <v>2142</v>
      </c>
      <c r="M736" s="59" t="s">
        <v>2777</v>
      </c>
      <c r="N736" s="59" t="s">
        <v>2777</v>
      </c>
      <c r="O736" s="59" t="s">
        <v>2777</v>
      </c>
      <c r="P736" s="59" t="s">
        <v>2142</v>
      </c>
      <c r="Q736" s="59" t="s">
        <v>2142</v>
      </c>
      <c r="R736" s="59" t="s">
        <v>2142</v>
      </c>
      <c r="S736" s="59" t="s">
        <v>2777</v>
      </c>
      <c r="T736" s="59" t="s">
        <v>2777</v>
      </c>
      <c r="U736" s="59" t="s">
        <v>2777</v>
      </c>
    </row>
    <row r="737" spans="1:21" x14ac:dyDescent="0.25">
      <c r="A737" s="58">
        <v>6001062</v>
      </c>
      <c r="B737" s="58" t="str">
        <f t="shared" si="11"/>
        <v>SI_8 (School Improvement Year 8)</v>
      </c>
      <c r="C737" s="58" t="s">
        <v>154</v>
      </c>
      <c r="D737" s="58" t="s">
        <v>649</v>
      </c>
      <c r="E737" s="58" t="s">
        <v>2803</v>
      </c>
      <c r="F737" s="58" t="s">
        <v>2420</v>
      </c>
      <c r="G737" s="58" t="s">
        <v>2804</v>
      </c>
      <c r="H737" s="59" t="s">
        <v>2142</v>
      </c>
      <c r="I737" s="59" t="s">
        <v>2142</v>
      </c>
      <c r="J737" s="59" t="s">
        <v>2142</v>
      </c>
      <c r="K737" s="59" t="s">
        <v>2142</v>
      </c>
      <c r="L737" s="59" t="s">
        <v>2142</v>
      </c>
      <c r="M737" s="59" t="s">
        <v>2142</v>
      </c>
      <c r="N737" s="59" t="s">
        <v>2142</v>
      </c>
      <c r="O737" s="59" t="s">
        <v>2142</v>
      </c>
      <c r="P737" s="59" t="s">
        <v>2142</v>
      </c>
      <c r="Q737" s="59" t="s">
        <v>2142</v>
      </c>
      <c r="R737" s="59" t="s">
        <v>2142</v>
      </c>
      <c r="S737" s="59" t="s">
        <v>2142</v>
      </c>
      <c r="T737" s="59" t="s">
        <v>2142</v>
      </c>
      <c r="U737" s="59" t="s">
        <v>2142</v>
      </c>
    </row>
    <row r="738" spans="1:21" x14ac:dyDescent="0.25">
      <c r="A738" s="58">
        <v>6001063</v>
      </c>
      <c r="B738" s="58" t="str">
        <f t="shared" si="11"/>
        <v>SI_8 (School Improvement Year 8)</v>
      </c>
      <c r="C738" s="58" t="s">
        <v>154</v>
      </c>
      <c r="D738" s="58" t="s">
        <v>2425</v>
      </c>
      <c r="E738" s="58" t="s">
        <v>2803</v>
      </c>
      <c r="F738" s="58" t="s">
        <v>2420</v>
      </c>
      <c r="G738" s="58" t="s">
        <v>2804</v>
      </c>
      <c r="H738" s="59" t="s">
        <v>2142</v>
      </c>
      <c r="I738" s="59" t="s">
        <v>2777</v>
      </c>
      <c r="J738" s="59" t="s">
        <v>2142</v>
      </c>
      <c r="K738" s="59" t="s">
        <v>2777</v>
      </c>
      <c r="L738" s="59" t="s">
        <v>2777</v>
      </c>
      <c r="M738" s="59" t="s">
        <v>2777</v>
      </c>
      <c r="N738" s="59" t="s">
        <v>2777</v>
      </c>
      <c r="O738" s="59" t="s">
        <v>2777</v>
      </c>
      <c r="P738" s="59" t="s">
        <v>2142</v>
      </c>
      <c r="Q738" s="59" t="s">
        <v>2777</v>
      </c>
      <c r="R738" s="59" t="s">
        <v>2777</v>
      </c>
      <c r="S738" s="59" t="s">
        <v>2777</v>
      </c>
      <c r="T738" s="59" t="s">
        <v>2777</v>
      </c>
      <c r="U738" s="59" t="s">
        <v>2777</v>
      </c>
    </row>
    <row r="739" spans="1:21" x14ac:dyDescent="0.25">
      <c r="A739" s="58">
        <v>6001064</v>
      </c>
      <c r="B739" s="58" t="str">
        <f t="shared" si="11"/>
        <v>SI_7 (School Improvement Year 7)</v>
      </c>
      <c r="C739" s="58" t="s">
        <v>154</v>
      </c>
      <c r="D739" s="58" t="s">
        <v>2415</v>
      </c>
      <c r="E739" s="58" t="s">
        <v>2790</v>
      </c>
      <c r="F739" s="58" t="s">
        <v>2405</v>
      </c>
      <c r="G739" s="58" t="s">
        <v>2791</v>
      </c>
      <c r="H739" s="59" t="s">
        <v>2142</v>
      </c>
      <c r="I739" s="59" t="s">
        <v>2142</v>
      </c>
      <c r="J739" s="59" t="s">
        <v>2142</v>
      </c>
      <c r="K739" s="59" t="s">
        <v>2777</v>
      </c>
      <c r="L739" s="59" t="s">
        <v>2777</v>
      </c>
      <c r="M739" s="59" t="s">
        <v>2777</v>
      </c>
      <c r="N739" s="59" t="s">
        <v>2777</v>
      </c>
      <c r="O739" s="59" t="s">
        <v>2777</v>
      </c>
      <c r="P739" s="59" t="s">
        <v>2142</v>
      </c>
      <c r="Q739" s="59" t="s">
        <v>2142</v>
      </c>
      <c r="R739" s="59" t="s">
        <v>2777</v>
      </c>
      <c r="S739" s="59" t="s">
        <v>2777</v>
      </c>
      <c r="T739" s="59" t="s">
        <v>2777</v>
      </c>
      <c r="U739" s="59" t="s">
        <v>2777</v>
      </c>
    </row>
    <row r="740" spans="1:21" x14ac:dyDescent="0.25">
      <c r="A740" s="58">
        <v>6001067</v>
      </c>
      <c r="B740" s="58" t="str">
        <f t="shared" si="11"/>
        <v xml:space="preserve"> A (Alert)</v>
      </c>
      <c r="C740" s="58" t="s">
        <v>154</v>
      </c>
      <c r="D740" s="58" t="s">
        <v>2157</v>
      </c>
      <c r="E740" s="58" t="s">
        <v>2775</v>
      </c>
      <c r="F740" s="58" t="s">
        <v>2095</v>
      </c>
      <c r="G740" s="58" t="s">
        <v>2776</v>
      </c>
      <c r="H740" s="59" t="s">
        <v>2142</v>
      </c>
      <c r="I740" s="59" t="s">
        <v>2142</v>
      </c>
      <c r="J740" s="59" t="s">
        <v>2777</v>
      </c>
      <c r="K740" s="59" t="s">
        <v>2777</v>
      </c>
      <c r="L740" s="59" t="s">
        <v>2777</v>
      </c>
      <c r="M740" s="59" t="s">
        <v>2777</v>
      </c>
      <c r="N740" s="59" t="s">
        <v>2777</v>
      </c>
      <c r="O740" s="59" t="s">
        <v>2777</v>
      </c>
      <c r="P740" s="59" t="s">
        <v>2777</v>
      </c>
      <c r="Q740" s="59" t="s">
        <v>2777</v>
      </c>
      <c r="R740" s="59" t="s">
        <v>2777</v>
      </c>
      <c r="S740" s="59" t="s">
        <v>2777</v>
      </c>
      <c r="T740" s="59" t="s">
        <v>2777</v>
      </c>
      <c r="U740" s="59" t="s">
        <v>2777</v>
      </c>
    </row>
    <row r="741" spans="1:21" x14ac:dyDescent="0.25">
      <c r="A741" s="58">
        <v>6001068</v>
      </c>
      <c r="B741" s="58" t="str">
        <f t="shared" si="11"/>
        <v>SI_2 (School Improvement Year 2)</v>
      </c>
      <c r="C741" s="58" t="s">
        <v>154</v>
      </c>
      <c r="D741" s="58" t="s">
        <v>2339</v>
      </c>
      <c r="E741" s="58" t="s">
        <v>2796</v>
      </c>
      <c r="F741" s="58" t="s">
        <v>2312</v>
      </c>
      <c r="G741" s="58" t="s">
        <v>2797</v>
      </c>
      <c r="H741" s="59" t="s">
        <v>2142</v>
      </c>
      <c r="I741" s="59" t="s">
        <v>2777</v>
      </c>
      <c r="J741" s="59" t="s">
        <v>2777</v>
      </c>
      <c r="K741" s="59" t="s">
        <v>2777</v>
      </c>
      <c r="L741" s="59" t="s">
        <v>2777</v>
      </c>
      <c r="M741" s="59" t="s">
        <v>2777</v>
      </c>
      <c r="N741" s="59" t="s">
        <v>2777</v>
      </c>
      <c r="O741" s="59" t="s">
        <v>2777</v>
      </c>
      <c r="P741" s="59" t="s">
        <v>2777</v>
      </c>
      <c r="Q741" s="59" t="s">
        <v>2777</v>
      </c>
      <c r="R741" s="59" t="s">
        <v>2777</v>
      </c>
      <c r="S741" s="59" t="s">
        <v>2777</v>
      </c>
      <c r="T741" s="59" t="s">
        <v>2777</v>
      </c>
      <c r="U741" s="59" t="s">
        <v>2777</v>
      </c>
    </row>
    <row r="742" spans="1:21" x14ac:dyDescent="0.25">
      <c r="A742" s="58">
        <v>6001070</v>
      </c>
      <c r="B742" s="58" t="str">
        <f t="shared" si="11"/>
        <v>SI_1 (School Improvement Year 1)</v>
      </c>
      <c r="C742" s="58" t="s">
        <v>154</v>
      </c>
      <c r="D742" s="58" t="s">
        <v>2294</v>
      </c>
      <c r="E742" s="58" t="s">
        <v>2793</v>
      </c>
      <c r="F742" s="58" t="s">
        <v>2260</v>
      </c>
      <c r="G742" s="58" t="s">
        <v>2795</v>
      </c>
      <c r="H742" s="59" t="s">
        <v>2142</v>
      </c>
      <c r="I742" s="59" t="s">
        <v>2142</v>
      </c>
      <c r="J742" s="59" t="s">
        <v>2142</v>
      </c>
      <c r="K742" s="59" t="s">
        <v>2142</v>
      </c>
      <c r="L742" s="59" t="s">
        <v>2777</v>
      </c>
      <c r="M742" s="59" t="s">
        <v>2777</v>
      </c>
      <c r="N742" s="59" t="s">
        <v>2777</v>
      </c>
      <c r="O742" s="59" t="s">
        <v>2777</v>
      </c>
      <c r="P742" s="59" t="s">
        <v>2142</v>
      </c>
      <c r="Q742" s="59" t="s">
        <v>2142</v>
      </c>
      <c r="R742" s="59" t="s">
        <v>2777</v>
      </c>
      <c r="S742" s="59" t="s">
        <v>2777</v>
      </c>
      <c r="T742" s="59" t="s">
        <v>2777</v>
      </c>
      <c r="U742" s="59" t="s">
        <v>2777</v>
      </c>
    </row>
    <row r="743" spans="1:21" x14ac:dyDescent="0.25">
      <c r="A743" s="58">
        <v>6001071</v>
      </c>
      <c r="B743" s="58" t="str">
        <f t="shared" si="11"/>
        <v>SI_M (School Improvement - Met Standards)</v>
      </c>
      <c r="C743" s="58" t="s">
        <v>154</v>
      </c>
      <c r="D743" s="58" t="s">
        <v>650</v>
      </c>
      <c r="E743" s="58" t="s">
        <v>2782</v>
      </c>
      <c r="F743" s="58" t="s">
        <v>2436</v>
      </c>
      <c r="G743" s="58" t="s">
        <v>2814</v>
      </c>
      <c r="H743" s="59" t="s">
        <v>2777</v>
      </c>
      <c r="I743" s="59" t="s">
        <v>2777</v>
      </c>
      <c r="J743" s="59" t="s">
        <v>2777</v>
      </c>
      <c r="K743" s="59" t="s">
        <v>2777</v>
      </c>
      <c r="L743" s="59" t="s">
        <v>2777</v>
      </c>
      <c r="M743" s="59" t="s">
        <v>2777</v>
      </c>
      <c r="N743" s="59" t="s">
        <v>2777</v>
      </c>
      <c r="O743" s="59" t="s">
        <v>2777</v>
      </c>
      <c r="P743" s="59" t="s">
        <v>2777</v>
      </c>
      <c r="Q743" s="59" t="s">
        <v>2777</v>
      </c>
      <c r="R743" s="59" t="s">
        <v>2777</v>
      </c>
      <c r="S743" s="59" t="s">
        <v>2777</v>
      </c>
      <c r="T743" s="59" t="s">
        <v>2777</v>
      </c>
      <c r="U743" s="59" t="s">
        <v>2777</v>
      </c>
    </row>
    <row r="744" spans="1:21" x14ac:dyDescent="0.25">
      <c r="A744" s="58">
        <v>6001072</v>
      </c>
      <c r="B744" s="58" t="str">
        <f t="shared" si="11"/>
        <v>SI_M (School Improvement - Met Standards)</v>
      </c>
      <c r="C744" s="58" t="s">
        <v>154</v>
      </c>
      <c r="D744" s="58" t="s">
        <v>651</v>
      </c>
      <c r="E744" s="58" t="s">
        <v>2782</v>
      </c>
      <c r="F744" s="58" t="s">
        <v>2436</v>
      </c>
      <c r="G744" s="58" t="s">
        <v>2814</v>
      </c>
      <c r="H744" s="59" t="s">
        <v>2777</v>
      </c>
      <c r="I744" s="59" t="s">
        <v>2777</v>
      </c>
      <c r="J744" s="59" t="s">
        <v>2777</v>
      </c>
      <c r="K744" s="59" t="s">
        <v>2777</v>
      </c>
      <c r="L744" s="59" t="s">
        <v>2777</v>
      </c>
      <c r="M744" s="59" t="s">
        <v>2777</v>
      </c>
      <c r="N744" s="59" t="s">
        <v>2777</v>
      </c>
      <c r="O744" s="59" t="s">
        <v>2777</v>
      </c>
      <c r="P744" s="59" t="s">
        <v>2777</v>
      </c>
      <c r="Q744" s="59" t="s">
        <v>2777</v>
      </c>
      <c r="R744" s="59" t="s">
        <v>2777</v>
      </c>
      <c r="S744" s="59" t="s">
        <v>2777</v>
      </c>
      <c r="T744" s="59" t="s">
        <v>2777</v>
      </c>
      <c r="U744" s="59" t="s">
        <v>2777</v>
      </c>
    </row>
    <row r="745" spans="1:21" x14ac:dyDescent="0.25">
      <c r="A745" s="58">
        <v>6001073</v>
      </c>
      <c r="B745" s="58" t="str">
        <f t="shared" si="11"/>
        <v xml:space="preserve"> MS (Met Standards)</v>
      </c>
      <c r="C745" s="58" t="s">
        <v>154</v>
      </c>
      <c r="D745" s="58" t="s">
        <v>652</v>
      </c>
      <c r="E745" s="58" t="s">
        <v>2780</v>
      </c>
      <c r="F745" s="58" t="s">
        <v>2183</v>
      </c>
      <c r="G745" s="58" t="s">
        <v>2781</v>
      </c>
      <c r="H745" s="59" t="s">
        <v>2777</v>
      </c>
      <c r="I745" s="59" t="s">
        <v>2777</v>
      </c>
      <c r="J745" s="59" t="s">
        <v>2142</v>
      </c>
      <c r="K745" s="59" t="s">
        <v>2142</v>
      </c>
      <c r="L745" s="59" t="s">
        <v>2777</v>
      </c>
      <c r="M745" s="59" t="s">
        <v>2777</v>
      </c>
      <c r="N745" s="59" t="s">
        <v>2777</v>
      </c>
      <c r="O745" s="59" t="s">
        <v>2777</v>
      </c>
      <c r="P745" s="59" t="s">
        <v>2142</v>
      </c>
      <c r="Q745" s="59" t="s">
        <v>2777</v>
      </c>
      <c r="R745" s="59" t="s">
        <v>2777</v>
      </c>
      <c r="S745" s="59" t="s">
        <v>2777</v>
      </c>
      <c r="T745" s="59" t="s">
        <v>2777</v>
      </c>
      <c r="U745" s="59" t="s">
        <v>2777</v>
      </c>
    </row>
    <row r="746" spans="1:21" x14ac:dyDescent="0.25">
      <c r="A746" s="58">
        <v>6001702</v>
      </c>
      <c r="B746" s="58" t="str">
        <f t="shared" si="11"/>
        <v xml:space="preserve"> A (Alert)</v>
      </c>
      <c r="C746" s="58" t="s">
        <v>154</v>
      </c>
      <c r="D746" s="58" t="s">
        <v>653</v>
      </c>
      <c r="E746" s="58" t="s">
        <v>2775</v>
      </c>
      <c r="F746" s="58" t="s">
        <v>2095</v>
      </c>
      <c r="G746" s="58" t="s">
        <v>2776</v>
      </c>
      <c r="H746" s="59" t="s">
        <v>2142</v>
      </c>
      <c r="I746" s="59" t="s">
        <v>2142</v>
      </c>
      <c r="J746" s="59" t="s">
        <v>2142</v>
      </c>
      <c r="K746" s="59" t="s">
        <v>2142</v>
      </c>
      <c r="L746" s="59" t="s">
        <v>2142</v>
      </c>
      <c r="M746" s="59" t="s">
        <v>2142</v>
      </c>
      <c r="N746" s="59" t="s">
        <v>2777</v>
      </c>
      <c r="O746" s="59" t="s">
        <v>2777</v>
      </c>
      <c r="P746" s="59" t="s">
        <v>2142</v>
      </c>
      <c r="Q746" s="59" t="s">
        <v>2142</v>
      </c>
      <c r="R746" s="59" t="s">
        <v>2142</v>
      </c>
      <c r="S746" s="59" t="s">
        <v>2142</v>
      </c>
      <c r="T746" s="59" t="s">
        <v>2142</v>
      </c>
      <c r="U746" s="59" t="s">
        <v>2142</v>
      </c>
    </row>
    <row r="747" spans="1:21" x14ac:dyDescent="0.25">
      <c r="A747" s="58">
        <v>6001703</v>
      </c>
      <c r="B747" s="58" t="str">
        <f t="shared" si="11"/>
        <v>SI_2 (School Improvement Year 2)</v>
      </c>
      <c r="C747" s="58" t="s">
        <v>154</v>
      </c>
      <c r="D747" s="58" t="s">
        <v>2340</v>
      </c>
      <c r="E747" s="58" t="s">
        <v>2796</v>
      </c>
      <c r="F747" s="58" t="s">
        <v>2312</v>
      </c>
      <c r="G747" s="58" t="s">
        <v>2797</v>
      </c>
      <c r="H747" s="59" t="s">
        <v>2142</v>
      </c>
      <c r="I747" s="59" t="s">
        <v>2142</v>
      </c>
      <c r="J747" s="59" t="s">
        <v>2777</v>
      </c>
      <c r="K747" s="59" t="s">
        <v>2777</v>
      </c>
      <c r="L747" s="59" t="s">
        <v>2777</v>
      </c>
      <c r="M747" s="59" t="s">
        <v>2777</v>
      </c>
      <c r="N747" s="59" t="s">
        <v>2777</v>
      </c>
      <c r="O747" s="59" t="s">
        <v>2777</v>
      </c>
      <c r="P747" s="59" t="s">
        <v>2777</v>
      </c>
      <c r="Q747" s="59" t="s">
        <v>2777</v>
      </c>
      <c r="R747" s="59" t="s">
        <v>2777</v>
      </c>
      <c r="S747" s="59" t="s">
        <v>2777</v>
      </c>
      <c r="T747" s="59" t="s">
        <v>2777</v>
      </c>
      <c r="U747" s="59" t="s">
        <v>2777</v>
      </c>
    </row>
    <row r="748" spans="1:21" x14ac:dyDescent="0.25">
      <c r="A748" s="58">
        <v>6002050</v>
      </c>
      <c r="B748" s="58" t="str">
        <f t="shared" si="11"/>
        <v>SI_1 (School Improvement Year 1)</v>
      </c>
      <c r="C748" s="58" t="s">
        <v>182</v>
      </c>
      <c r="D748" s="58" t="s">
        <v>705</v>
      </c>
      <c r="E748" s="58" t="s">
        <v>2793</v>
      </c>
      <c r="F748" s="58" t="s">
        <v>2260</v>
      </c>
      <c r="G748" s="58" t="s">
        <v>2795</v>
      </c>
      <c r="H748" s="59" t="s">
        <v>2777</v>
      </c>
      <c r="I748" s="59" t="s">
        <v>2777</v>
      </c>
      <c r="J748" s="59" t="s">
        <v>2142</v>
      </c>
      <c r="K748" s="59" t="s">
        <v>2142</v>
      </c>
      <c r="L748" s="59" t="s">
        <v>2777</v>
      </c>
      <c r="M748" s="59" t="s">
        <v>2777</v>
      </c>
      <c r="N748" s="59" t="s">
        <v>2777</v>
      </c>
      <c r="O748" s="59" t="s">
        <v>2777</v>
      </c>
      <c r="P748" s="59" t="s">
        <v>2777</v>
      </c>
      <c r="Q748" s="59" t="s">
        <v>2777</v>
      </c>
      <c r="R748" s="59" t="s">
        <v>2777</v>
      </c>
      <c r="S748" s="59" t="s">
        <v>2777</v>
      </c>
      <c r="T748" s="59" t="s">
        <v>2777</v>
      </c>
      <c r="U748" s="59" t="s">
        <v>2777</v>
      </c>
    </row>
    <row r="749" spans="1:21" x14ac:dyDescent="0.25">
      <c r="A749" s="58">
        <v>6002053</v>
      </c>
      <c r="B749" s="58" t="str">
        <f t="shared" si="11"/>
        <v>SI_4 (School Improvement Year 4)</v>
      </c>
      <c r="C749" s="58" t="s">
        <v>182</v>
      </c>
      <c r="D749" s="58" t="s">
        <v>706</v>
      </c>
      <c r="E749" s="58" t="s">
        <v>2784</v>
      </c>
      <c r="F749" s="58" t="s">
        <v>2371</v>
      </c>
      <c r="G749" s="58" t="s">
        <v>2785</v>
      </c>
      <c r="H749" s="59" t="s">
        <v>2777</v>
      </c>
      <c r="I749" s="59" t="s">
        <v>2142</v>
      </c>
      <c r="J749" s="59" t="s">
        <v>2777</v>
      </c>
      <c r="K749" s="59" t="s">
        <v>2142</v>
      </c>
      <c r="L749" s="59" t="s">
        <v>2777</v>
      </c>
      <c r="M749" s="59" t="s">
        <v>2777</v>
      </c>
      <c r="N749" s="59" t="s">
        <v>2777</v>
      </c>
      <c r="O749" s="59" t="s">
        <v>2777</v>
      </c>
      <c r="P749" s="59" t="s">
        <v>2777</v>
      </c>
      <c r="Q749" s="59" t="s">
        <v>2142</v>
      </c>
      <c r="R749" s="59" t="s">
        <v>2777</v>
      </c>
      <c r="S749" s="59" t="s">
        <v>2777</v>
      </c>
      <c r="T749" s="59" t="s">
        <v>2777</v>
      </c>
      <c r="U749" s="59" t="s">
        <v>2777</v>
      </c>
    </row>
    <row r="750" spans="1:21" x14ac:dyDescent="0.25">
      <c r="A750" s="58">
        <v>6002054</v>
      </c>
      <c r="B750" s="58" t="str">
        <f t="shared" si="11"/>
        <v>SI_5 (School Improvement Year 5)</v>
      </c>
      <c r="C750" s="58" t="s">
        <v>182</v>
      </c>
      <c r="D750" s="58" t="s">
        <v>707</v>
      </c>
      <c r="E750" s="58" t="s">
        <v>2786</v>
      </c>
      <c r="F750" s="58" t="s">
        <v>2385</v>
      </c>
      <c r="G750" s="58" t="s">
        <v>2787</v>
      </c>
      <c r="H750" s="59" t="s">
        <v>2777</v>
      </c>
      <c r="I750" s="59" t="s">
        <v>2142</v>
      </c>
      <c r="J750" s="59" t="s">
        <v>2777</v>
      </c>
      <c r="K750" s="59" t="s">
        <v>2142</v>
      </c>
      <c r="L750" s="59" t="s">
        <v>2777</v>
      </c>
      <c r="M750" s="59" t="s">
        <v>2777</v>
      </c>
      <c r="N750" s="59" t="s">
        <v>2777</v>
      </c>
      <c r="O750" s="59" t="s">
        <v>2777</v>
      </c>
      <c r="P750" s="59" t="s">
        <v>2777</v>
      </c>
      <c r="Q750" s="59" t="s">
        <v>2142</v>
      </c>
      <c r="R750" s="59" t="s">
        <v>2777</v>
      </c>
      <c r="S750" s="59" t="s">
        <v>2777</v>
      </c>
      <c r="T750" s="59" t="s">
        <v>2777</v>
      </c>
      <c r="U750" s="59" t="s">
        <v>2777</v>
      </c>
    </row>
    <row r="751" spans="1:21" x14ac:dyDescent="0.25">
      <c r="A751" s="58">
        <v>6002055</v>
      </c>
      <c r="B751" s="58" t="str">
        <f t="shared" si="11"/>
        <v>SI_M (School Improvement - Met Standards)</v>
      </c>
      <c r="C751" s="58" t="s">
        <v>182</v>
      </c>
      <c r="D751" s="58" t="s">
        <v>708</v>
      </c>
      <c r="E751" s="58" t="s">
        <v>2782</v>
      </c>
      <c r="F751" s="58" t="s">
        <v>2436</v>
      </c>
      <c r="G751" s="58" t="s">
        <v>2806</v>
      </c>
      <c r="H751" s="59" t="s">
        <v>2777</v>
      </c>
      <c r="I751" s="59" t="s">
        <v>2777</v>
      </c>
      <c r="J751" s="59" t="s">
        <v>2777</v>
      </c>
      <c r="K751" s="59" t="s">
        <v>2777</v>
      </c>
      <c r="L751" s="59" t="s">
        <v>2777</v>
      </c>
      <c r="M751" s="59" t="s">
        <v>2777</v>
      </c>
      <c r="N751" s="59" t="s">
        <v>2777</v>
      </c>
      <c r="O751" s="59" t="s">
        <v>2777</v>
      </c>
      <c r="P751" s="59" t="s">
        <v>2777</v>
      </c>
      <c r="Q751" s="59" t="s">
        <v>2777</v>
      </c>
      <c r="R751" s="59" t="s">
        <v>2777</v>
      </c>
      <c r="S751" s="59" t="s">
        <v>2777</v>
      </c>
      <c r="T751" s="59" t="s">
        <v>2777</v>
      </c>
      <c r="U751" s="59" t="s">
        <v>2777</v>
      </c>
    </row>
    <row r="752" spans="1:21" x14ac:dyDescent="0.25">
      <c r="A752" s="58">
        <v>6002056</v>
      </c>
      <c r="B752" s="58" t="str">
        <f t="shared" si="11"/>
        <v xml:space="preserve"> MS (Met Standards)</v>
      </c>
      <c r="C752" s="58" t="s">
        <v>182</v>
      </c>
      <c r="D752" s="58" t="s">
        <v>709</v>
      </c>
      <c r="E752" s="58" t="s">
        <v>2780</v>
      </c>
      <c r="F752" s="58" t="s">
        <v>2183</v>
      </c>
      <c r="G752" s="58" t="s">
        <v>2781</v>
      </c>
      <c r="H752" s="59" t="s">
        <v>2777</v>
      </c>
      <c r="I752" s="59" t="s">
        <v>2777</v>
      </c>
      <c r="J752" s="59" t="s">
        <v>2777</v>
      </c>
      <c r="K752" s="59" t="s">
        <v>2777</v>
      </c>
      <c r="L752" s="59" t="s">
        <v>2777</v>
      </c>
      <c r="M752" s="59" t="s">
        <v>2777</v>
      </c>
      <c r="N752" s="59" t="s">
        <v>2777</v>
      </c>
      <c r="O752" s="59" t="s">
        <v>2777</v>
      </c>
      <c r="P752" s="59" t="s">
        <v>2777</v>
      </c>
      <c r="Q752" s="59" t="s">
        <v>2777</v>
      </c>
      <c r="R752" s="59" t="s">
        <v>2777</v>
      </c>
      <c r="S752" s="59" t="s">
        <v>2777</v>
      </c>
      <c r="T752" s="59" t="s">
        <v>2777</v>
      </c>
      <c r="U752" s="59" t="s">
        <v>2777</v>
      </c>
    </row>
    <row r="753" spans="1:21" x14ac:dyDescent="0.25">
      <c r="A753" s="58">
        <v>6002057</v>
      </c>
      <c r="B753" s="58" t="str">
        <f t="shared" si="11"/>
        <v>SI_1 (School Improvement Year 1)</v>
      </c>
      <c r="C753" s="58" t="s">
        <v>182</v>
      </c>
      <c r="D753" s="58" t="s">
        <v>710</v>
      </c>
      <c r="E753" s="58" t="s">
        <v>2793</v>
      </c>
      <c r="F753" s="58" t="s">
        <v>2260</v>
      </c>
      <c r="G753" s="58" t="s">
        <v>2794</v>
      </c>
      <c r="H753" s="59" t="s">
        <v>2777</v>
      </c>
      <c r="I753" s="59" t="s">
        <v>2777</v>
      </c>
      <c r="J753" s="59" t="s">
        <v>2777</v>
      </c>
      <c r="K753" s="59" t="s">
        <v>2142</v>
      </c>
      <c r="L753" s="59" t="s">
        <v>2777</v>
      </c>
      <c r="M753" s="59" t="s">
        <v>2777</v>
      </c>
      <c r="N753" s="59" t="s">
        <v>2777</v>
      </c>
      <c r="O753" s="59" t="s">
        <v>2777</v>
      </c>
      <c r="P753" s="59" t="s">
        <v>2777</v>
      </c>
      <c r="Q753" s="59" t="s">
        <v>2777</v>
      </c>
      <c r="R753" s="59" t="s">
        <v>2777</v>
      </c>
      <c r="S753" s="59" t="s">
        <v>2777</v>
      </c>
      <c r="T753" s="59" t="s">
        <v>2777</v>
      </c>
      <c r="U753" s="59" t="s">
        <v>2777</v>
      </c>
    </row>
    <row r="754" spans="1:21" x14ac:dyDescent="0.25">
      <c r="A754" s="58">
        <v>6002058</v>
      </c>
      <c r="B754" s="58" t="str">
        <f t="shared" si="11"/>
        <v xml:space="preserve"> A (Alert)</v>
      </c>
      <c r="C754" s="58" t="s">
        <v>182</v>
      </c>
      <c r="D754" s="58" t="s">
        <v>711</v>
      </c>
      <c r="E754" s="58" t="s">
        <v>2775</v>
      </c>
      <c r="F754" s="58" t="s">
        <v>2095</v>
      </c>
      <c r="G754" s="58" t="s">
        <v>2776</v>
      </c>
      <c r="H754" s="59" t="s">
        <v>2777</v>
      </c>
      <c r="I754" s="59" t="s">
        <v>2777</v>
      </c>
      <c r="J754" s="59" t="s">
        <v>2142</v>
      </c>
      <c r="K754" s="59" t="s">
        <v>2142</v>
      </c>
      <c r="L754" s="59" t="s">
        <v>2777</v>
      </c>
      <c r="M754" s="59" t="s">
        <v>2777</v>
      </c>
      <c r="N754" s="59" t="s">
        <v>2777</v>
      </c>
      <c r="O754" s="59" t="s">
        <v>2777</v>
      </c>
      <c r="P754" s="59" t="s">
        <v>2777</v>
      </c>
      <c r="Q754" s="59" t="s">
        <v>2777</v>
      </c>
      <c r="R754" s="59" t="s">
        <v>2777</v>
      </c>
      <c r="S754" s="59" t="s">
        <v>2777</v>
      </c>
      <c r="T754" s="59" t="s">
        <v>2777</v>
      </c>
      <c r="U754" s="59" t="s">
        <v>2777</v>
      </c>
    </row>
    <row r="755" spans="1:21" x14ac:dyDescent="0.25">
      <c r="A755" s="58">
        <v>6002059</v>
      </c>
      <c r="B755" s="58" t="str">
        <f t="shared" si="11"/>
        <v>SI_7 (School Improvement Year 7)</v>
      </c>
      <c r="C755" s="58" t="s">
        <v>182</v>
      </c>
      <c r="D755" s="58" t="s">
        <v>712</v>
      </c>
      <c r="E755" s="58" t="s">
        <v>2790</v>
      </c>
      <c r="F755" s="58" t="s">
        <v>2405</v>
      </c>
      <c r="G755" s="58" t="s">
        <v>2791</v>
      </c>
      <c r="H755" s="59" t="s">
        <v>2777</v>
      </c>
      <c r="I755" s="59" t="s">
        <v>2777</v>
      </c>
      <c r="J755" s="59" t="s">
        <v>2142</v>
      </c>
      <c r="K755" s="59" t="s">
        <v>2777</v>
      </c>
      <c r="L755" s="59" t="s">
        <v>2777</v>
      </c>
      <c r="M755" s="59" t="s">
        <v>2777</v>
      </c>
      <c r="N755" s="59" t="s">
        <v>2777</v>
      </c>
      <c r="O755" s="59" t="s">
        <v>2777</v>
      </c>
      <c r="P755" s="59" t="s">
        <v>2142</v>
      </c>
      <c r="Q755" s="59" t="s">
        <v>2777</v>
      </c>
      <c r="R755" s="59" t="s">
        <v>2777</v>
      </c>
      <c r="S755" s="59" t="s">
        <v>2777</v>
      </c>
      <c r="T755" s="59" t="s">
        <v>2142</v>
      </c>
      <c r="U755" s="59" t="s">
        <v>2142</v>
      </c>
    </row>
    <row r="756" spans="1:21" x14ac:dyDescent="0.25">
      <c r="A756" s="58">
        <v>6002060</v>
      </c>
      <c r="B756" s="58" t="str">
        <f t="shared" si="11"/>
        <v>SI_M (School Improvement - Met Standards)</v>
      </c>
      <c r="C756" s="58" t="s">
        <v>182</v>
      </c>
      <c r="D756" s="58" t="s">
        <v>713</v>
      </c>
      <c r="E756" s="58" t="s">
        <v>2782</v>
      </c>
      <c r="F756" s="58" t="s">
        <v>2436</v>
      </c>
      <c r="G756" s="58" t="s">
        <v>2815</v>
      </c>
      <c r="H756" s="59" t="s">
        <v>2777</v>
      </c>
      <c r="I756" s="59" t="s">
        <v>2777</v>
      </c>
      <c r="J756" s="59" t="s">
        <v>2777</v>
      </c>
      <c r="K756" s="59" t="s">
        <v>2777</v>
      </c>
      <c r="L756" s="59" t="s">
        <v>2777</v>
      </c>
      <c r="M756" s="59" t="s">
        <v>2777</v>
      </c>
      <c r="N756" s="59" t="s">
        <v>2777</v>
      </c>
      <c r="O756" s="59" t="s">
        <v>2777</v>
      </c>
      <c r="P756" s="59" t="s">
        <v>2777</v>
      </c>
      <c r="Q756" s="59" t="s">
        <v>2777</v>
      </c>
      <c r="R756" s="59" t="s">
        <v>2777</v>
      </c>
      <c r="S756" s="59" t="s">
        <v>2777</v>
      </c>
      <c r="T756" s="59" t="s">
        <v>2777</v>
      </c>
      <c r="U756" s="59" t="s">
        <v>2777</v>
      </c>
    </row>
    <row r="757" spans="1:21" x14ac:dyDescent="0.25">
      <c r="A757" s="58">
        <v>6002061</v>
      </c>
      <c r="B757" s="58" t="str">
        <f t="shared" si="11"/>
        <v xml:space="preserve"> MS (Met Standards)</v>
      </c>
      <c r="C757" s="58" t="s">
        <v>182</v>
      </c>
      <c r="D757" s="58" t="s">
        <v>714</v>
      </c>
      <c r="E757" s="58" t="s">
        <v>2780</v>
      </c>
      <c r="F757" s="58" t="s">
        <v>2183</v>
      </c>
      <c r="G757" s="58" t="s">
        <v>2781</v>
      </c>
      <c r="H757" s="59" t="s">
        <v>2142</v>
      </c>
      <c r="I757" s="59" t="s">
        <v>2777</v>
      </c>
      <c r="J757" s="59" t="s">
        <v>2777</v>
      </c>
      <c r="K757" s="59" t="s">
        <v>2777</v>
      </c>
      <c r="L757" s="59" t="s">
        <v>2777</v>
      </c>
      <c r="M757" s="59" t="s">
        <v>2777</v>
      </c>
      <c r="N757" s="59" t="s">
        <v>2777</v>
      </c>
      <c r="O757" s="59" t="s">
        <v>2777</v>
      </c>
      <c r="P757" s="59" t="s">
        <v>2142</v>
      </c>
      <c r="Q757" s="59" t="s">
        <v>2777</v>
      </c>
      <c r="R757" s="59" t="s">
        <v>2777</v>
      </c>
      <c r="S757" s="59" t="s">
        <v>2777</v>
      </c>
      <c r="T757" s="59" t="s">
        <v>2777</v>
      </c>
      <c r="U757" s="59" t="s">
        <v>2777</v>
      </c>
    </row>
    <row r="758" spans="1:21" x14ac:dyDescent="0.25">
      <c r="A758" s="58">
        <v>6002063</v>
      </c>
      <c r="B758" s="58" t="str">
        <f t="shared" si="11"/>
        <v>SI_M (School Improvement - Met Standards)</v>
      </c>
      <c r="C758" s="58" t="s">
        <v>182</v>
      </c>
      <c r="D758" s="58" t="s">
        <v>715</v>
      </c>
      <c r="E758" s="58" t="s">
        <v>2782</v>
      </c>
      <c r="F758" s="58" t="s">
        <v>2436</v>
      </c>
      <c r="G758" s="58" t="s">
        <v>2816</v>
      </c>
      <c r="H758" s="59" t="s">
        <v>2777</v>
      </c>
      <c r="I758" s="59" t="s">
        <v>2777</v>
      </c>
      <c r="J758" s="59" t="s">
        <v>2777</v>
      </c>
      <c r="K758" s="59" t="s">
        <v>2777</v>
      </c>
      <c r="L758" s="59" t="s">
        <v>2777</v>
      </c>
      <c r="M758" s="59" t="s">
        <v>2777</v>
      </c>
      <c r="N758" s="59" t="s">
        <v>2777</v>
      </c>
      <c r="O758" s="59" t="s">
        <v>2777</v>
      </c>
      <c r="P758" s="59" t="s">
        <v>2777</v>
      </c>
      <c r="Q758" s="59" t="s">
        <v>2777</v>
      </c>
      <c r="R758" s="59" t="s">
        <v>2777</v>
      </c>
      <c r="S758" s="59" t="s">
        <v>2777</v>
      </c>
      <c r="T758" s="59" t="s">
        <v>2777</v>
      </c>
      <c r="U758" s="59" t="s">
        <v>2777</v>
      </c>
    </row>
    <row r="759" spans="1:21" x14ac:dyDescent="0.25">
      <c r="A759" s="58">
        <v>6002064</v>
      </c>
      <c r="B759" s="58" t="str">
        <f t="shared" si="11"/>
        <v>SI_M (School Improvement - Met Standards)</v>
      </c>
      <c r="C759" s="58" t="s">
        <v>182</v>
      </c>
      <c r="D759" s="58" t="s">
        <v>716</v>
      </c>
      <c r="E759" s="58" t="s">
        <v>2782</v>
      </c>
      <c r="F759" s="58" t="s">
        <v>2436</v>
      </c>
      <c r="G759" s="58" t="s">
        <v>2813</v>
      </c>
      <c r="H759" s="59" t="s">
        <v>2777</v>
      </c>
      <c r="I759" s="59" t="s">
        <v>2777</v>
      </c>
      <c r="J759" s="59" t="s">
        <v>2777</v>
      </c>
      <c r="K759" s="59" t="s">
        <v>2777</v>
      </c>
      <c r="L759" s="59" t="s">
        <v>2777</v>
      </c>
      <c r="M759" s="59" t="s">
        <v>2777</v>
      </c>
      <c r="N759" s="59" t="s">
        <v>2777</v>
      </c>
      <c r="O759" s="59" t="s">
        <v>2777</v>
      </c>
      <c r="P759" s="59" t="s">
        <v>2777</v>
      </c>
      <c r="Q759" s="59" t="s">
        <v>2777</v>
      </c>
      <c r="R759" s="59" t="s">
        <v>2777</v>
      </c>
      <c r="S759" s="59" t="s">
        <v>2777</v>
      </c>
      <c r="T759" s="59" t="s">
        <v>2777</v>
      </c>
      <c r="U759" s="59" t="s">
        <v>2777</v>
      </c>
    </row>
    <row r="760" spans="1:21" x14ac:dyDescent="0.25">
      <c r="A760" s="58">
        <v>6002065</v>
      </c>
      <c r="B760" s="58" t="str">
        <f t="shared" si="11"/>
        <v>SI_3 (School Improvement Year 3)</v>
      </c>
      <c r="C760" s="58" t="s">
        <v>182</v>
      </c>
      <c r="D760" s="58" t="s">
        <v>717</v>
      </c>
      <c r="E760" s="58" t="s">
        <v>2788</v>
      </c>
      <c r="F760" s="58" t="s">
        <v>2348</v>
      </c>
      <c r="G760" s="58" t="s">
        <v>2789</v>
      </c>
      <c r="H760" s="59" t="s">
        <v>2777</v>
      </c>
      <c r="I760" s="59" t="s">
        <v>2142</v>
      </c>
      <c r="J760" s="59" t="s">
        <v>2777</v>
      </c>
      <c r="K760" s="59" t="s">
        <v>2777</v>
      </c>
      <c r="L760" s="59" t="s">
        <v>2777</v>
      </c>
      <c r="M760" s="59" t="s">
        <v>2777</v>
      </c>
      <c r="N760" s="59" t="s">
        <v>2777</v>
      </c>
      <c r="O760" s="59" t="s">
        <v>2777</v>
      </c>
      <c r="P760" s="59" t="s">
        <v>2777</v>
      </c>
      <c r="Q760" s="59" t="s">
        <v>2777</v>
      </c>
      <c r="R760" s="59" t="s">
        <v>2777</v>
      </c>
      <c r="S760" s="59" t="s">
        <v>2777</v>
      </c>
      <c r="T760" s="59" t="s">
        <v>2777</v>
      </c>
      <c r="U760" s="59" t="s">
        <v>2777</v>
      </c>
    </row>
    <row r="761" spans="1:21" x14ac:dyDescent="0.25">
      <c r="A761" s="58">
        <v>6002069</v>
      </c>
      <c r="B761" s="58" t="str">
        <f t="shared" si="11"/>
        <v>SI_M (School Improvement - Met Standards)</v>
      </c>
      <c r="C761" s="58" t="s">
        <v>182</v>
      </c>
      <c r="D761" s="58" t="s">
        <v>718</v>
      </c>
      <c r="E761" s="58" t="s">
        <v>2782</v>
      </c>
      <c r="F761" s="58" t="s">
        <v>2436</v>
      </c>
      <c r="G761" s="58" t="s">
        <v>2801</v>
      </c>
      <c r="H761" s="59" t="s">
        <v>2777</v>
      </c>
      <c r="I761" s="59" t="s">
        <v>2777</v>
      </c>
      <c r="J761" s="59" t="s">
        <v>2777</v>
      </c>
      <c r="K761" s="59" t="s">
        <v>2777</v>
      </c>
      <c r="L761" s="59" t="s">
        <v>2777</v>
      </c>
      <c r="M761" s="59" t="s">
        <v>2777</v>
      </c>
      <c r="N761" s="59" t="s">
        <v>2777</v>
      </c>
      <c r="O761" s="59" t="s">
        <v>2777</v>
      </c>
      <c r="P761" s="59" t="s">
        <v>2777</v>
      </c>
      <c r="Q761" s="59" t="s">
        <v>2777</v>
      </c>
      <c r="R761" s="59" t="s">
        <v>2777</v>
      </c>
      <c r="S761" s="59" t="s">
        <v>2777</v>
      </c>
      <c r="T761" s="59" t="s">
        <v>2777</v>
      </c>
      <c r="U761" s="59" t="s">
        <v>2777</v>
      </c>
    </row>
    <row r="762" spans="1:21" x14ac:dyDescent="0.25">
      <c r="A762" s="58">
        <v>6002070</v>
      </c>
      <c r="B762" s="58" t="str">
        <f t="shared" si="11"/>
        <v>SI_8 (School Improvement Year 8)</v>
      </c>
      <c r="C762" s="58" t="s">
        <v>182</v>
      </c>
      <c r="D762" s="58" t="s">
        <v>719</v>
      </c>
      <c r="E762" s="58" t="s">
        <v>2803</v>
      </c>
      <c r="F762" s="58" t="s">
        <v>2420</v>
      </c>
      <c r="G762" s="58" t="s">
        <v>2804</v>
      </c>
      <c r="H762" s="59" t="s">
        <v>2777</v>
      </c>
      <c r="I762" s="59" t="s">
        <v>2777</v>
      </c>
      <c r="J762" s="59" t="s">
        <v>2142</v>
      </c>
      <c r="K762" s="59" t="s">
        <v>2142</v>
      </c>
      <c r="L762" s="59" t="s">
        <v>2777</v>
      </c>
      <c r="M762" s="59" t="s">
        <v>2777</v>
      </c>
      <c r="N762" s="59" t="s">
        <v>2777</v>
      </c>
      <c r="O762" s="59" t="s">
        <v>2777</v>
      </c>
      <c r="P762" s="59" t="s">
        <v>2142</v>
      </c>
      <c r="Q762" s="59" t="s">
        <v>2777</v>
      </c>
      <c r="R762" s="59" t="s">
        <v>2777</v>
      </c>
      <c r="S762" s="59" t="s">
        <v>2777</v>
      </c>
      <c r="T762" s="59" t="s">
        <v>2777</v>
      </c>
      <c r="U762" s="59" t="s">
        <v>2777</v>
      </c>
    </row>
    <row r="763" spans="1:21" x14ac:dyDescent="0.25">
      <c r="A763" s="58">
        <v>6002075</v>
      </c>
      <c r="B763" s="58" t="str">
        <f t="shared" si="11"/>
        <v>SI_8 (School Improvement Year 8)</v>
      </c>
      <c r="C763" s="58" t="s">
        <v>182</v>
      </c>
      <c r="D763" s="58" t="s">
        <v>2426</v>
      </c>
      <c r="E763" s="58" t="s">
        <v>2803</v>
      </c>
      <c r="F763" s="58" t="s">
        <v>2420</v>
      </c>
      <c r="G763" s="58" t="s">
        <v>2804</v>
      </c>
      <c r="H763" s="59" t="s">
        <v>2142</v>
      </c>
      <c r="I763" s="59" t="s">
        <v>2142</v>
      </c>
      <c r="J763" s="59" t="s">
        <v>2142</v>
      </c>
      <c r="K763" s="59" t="s">
        <v>2142</v>
      </c>
      <c r="L763" s="59" t="s">
        <v>2777</v>
      </c>
      <c r="M763" s="59" t="s">
        <v>2777</v>
      </c>
      <c r="N763" s="59" t="s">
        <v>2777</v>
      </c>
      <c r="O763" s="59" t="s">
        <v>2777</v>
      </c>
      <c r="P763" s="59" t="s">
        <v>2142</v>
      </c>
      <c r="Q763" s="59" t="s">
        <v>2142</v>
      </c>
      <c r="R763" s="59" t="s">
        <v>2777</v>
      </c>
      <c r="S763" s="59" t="s">
        <v>2777</v>
      </c>
      <c r="T763" s="59" t="s">
        <v>2777</v>
      </c>
      <c r="U763" s="59" t="s">
        <v>2777</v>
      </c>
    </row>
    <row r="764" spans="1:21" x14ac:dyDescent="0.25">
      <c r="A764" s="58">
        <v>6002076</v>
      </c>
      <c r="B764" s="58" t="str">
        <f t="shared" si="11"/>
        <v>SI_8 (School Improvement Year 8)</v>
      </c>
      <c r="C764" s="58" t="s">
        <v>182</v>
      </c>
      <c r="D764" s="58" t="s">
        <v>2427</v>
      </c>
      <c r="E764" s="58" t="s">
        <v>2803</v>
      </c>
      <c r="F764" s="58" t="s">
        <v>2420</v>
      </c>
      <c r="G764" s="58" t="s">
        <v>2804</v>
      </c>
      <c r="H764" s="59" t="s">
        <v>2142</v>
      </c>
      <c r="I764" s="59" t="s">
        <v>2142</v>
      </c>
      <c r="J764" s="59" t="s">
        <v>2142</v>
      </c>
      <c r="K764" s="59" t="s">
        <v>2142</v>
      </c>
      <c r="L764" s="59" t="s">
        <v>2777</v>
      </c>
      <c r="M764" s="59" t="s">
        <v>2777</v>
      </c>
      <c r="N764" s="59" t="s">
        <v>2777</v>
      </c>
      <c r="O764" s="59" t="s">
        <v>2777</v>
      </c>
      <c r="P764" s="59" t="s">
        <v>2142</v>
      </c>
      <c r="Q764" s="59" t="s">
        <v>2142</v>
      </c>
      <c r="R764" s="59" t="s">
        <v>2777</v>
      </c>
      <c r="S764" s="59" t="s">
        <v>2777</v>
      </c>
      <c r="T764" s="59" t="s">
        <v>2777</v>
      </c>
      <c r="U764" s="59" t="s">
        <v>2777</v>
      </c>
    </row>
    <row r="765" spans="1:21" x14ac:dyDescent="0.25">
      <c r="A765" s="58">
        <v>6002077</v>
      </c>
      <c r="B765" s="58" t="str">
        <f t="shared" si="11"/>
        <v>SI_10 (School Improvement Year 10)</v>
      </c>
      <c r="C765" s="58" t="s">
        <v>182</v>
      </c>
      <c r="D765" s="58" t="s">
        <v>720</v>
      </c>
      <c r="E765" s="58" t="s">
        <v>2817</v>
      </c>
      <c r="F765" s="58" t="s">
        <v>2311</v>
      </c>
      <c r="G765" s="58" t="s">
        <v>2818</v>
      </c>
      <c r="H765" s="59" t="s">
        <v>2142</v>
      </c>
      <c r="I765" s="59" t="s">
        <v>2142</v>
      </c>
      <c r="J765" s="59" t="s">
        <v>2142</v>
      </c>
      <c r="K765" s="59" t="s">
        <v>2142</v>
      </c>
      <c r="L765" s="59" t="s">
        <v>2777</v>
      </c>
      <c r="M765" s="59" t="s">
        <v>2777</v>
      </c>
      <c r="N765" s="59" t="s">
        <v>2777</v>
      </c>
      <c r="O765" s="59" t="s">
        <v>2777</v>
      </c>
      <c r="P765" s="59" t="s">
        <v>2142</v>
      </c>
      <c r="Q765" s="59" t="s">
        <v>2142</v>
      </c>
      <c r="R765" s="59" t="s">
        <v>2777</v>
      </c>
      <c r="S765" s="59" t="s">
        <v>2777</v>
      </c>
      <c r="T765" s="59" t="s">
        <v>2777</v>
      </c>
      <c r="U765" s="59" t="s">
        <v>2777</v>
      </c>
    </row>
    <row r="766" spans="1:21" x14ac:dyDescent="0.25">
      <c r="A766" s="58">
        <v>6002702</v>
      </c>
      <c r="B766" s="58" t="str">
        <f t="shared" si="11"/>
        <v>SI_6 (School Improvement Year 6)</v>
      </c>
      <c r="C766" s="58" t="s">
        <v>182</v>
      </c>
      <c r="D766" s="58" t="s">
        <v>721</v>
      </c>
      <c r="E766" s="58" t="s">
        <v>2778</v>
      </c>
      <c r="F766" s="58" t="s">
        <v>2392</v>
      </c>
      <c r="G766" s="58" t="s">
        <v>2779</v>
      </c>
      <c r="H766" s="59" t="s">
        <v>2142</v>
      </c>
      <c r="I766" s="59" t="s">
        <v>2142</v>
      </c>
      <c r="J766" s="59" t="s">
        <v>2142</v>
      </c>
      <c r="K766" s="59" t="s">
        <v>2142</v>
      </c>
      <c r="L766" s="59" t="s">
        <v>2777</v>
      </c>
      <c r="M766" s="59" t="s">
        <v>2777</v>
      </c>
      <c r="N766" s="59" t="s">
        <v>2777</v>
      </c>
      <c r="O766" s="59" t="s">
        <v>2777</v>
      </c>
      <c r="P766" s="59" t="s">
        <v>2142</v>
      </c>
      <c r="Q766" s="59" t="s">
        <v>2142</v>
      </c>
      <c r="R766" s="59" t="s">
        <v>2777</v>
      </c>
      <c r="S766" s="59" t="s">
        <v>2777</v>
      </c>
      <c r="T766" s="59" t="s">
        <v>2777</v>
      </c>
      <c r="U766" s="59" t="s">
        <v>2777</v>
      </c>
    </row>
    <row r="767" spans="1:21" x14ac:dyDescent="0.25">
      <c r="A767" s="58">
        <v>6003092</v>
      </c>
      <c r="B767" s="58" t="str">
        <f t="shared" si="11"/>
        <v xml:space="preserve"> MS (Met Standards)</v>
      </c>
      <c r="C767" s="58" t="s">
        <v>210</v>
      </c>
      <c r="D767" s="58" t="s">
        <v>785</v>
      </c>
      <c r="E767" s="58" t="s">
        <v>2780</v>
      </c>
      <c r="F767" s="58" t="s">
        <v>2183</v>
      </c>
      <c r="G767" s="58" t="s">
        <v>2781</v>
      </c>
      <c r="H767" s="59" t="s">
        <v>2777</v>
      </c>
      <c r="I767" s="59" t="s">
        <v>2777</v>
      </c>
      <c r="J767" s="59" t="s">
        <v>2777</v>
      </c>
      <c r="K767" s="59" t="s">
        <v>2777</v>
      </c>
      <c r="L767" s="59" t="s">
        <v>2777</v>
      </c>
      <c r="M767" s="59" t="s">
        <v>2777</v>
      </c>
      <c r="N767" s="59" t="s">
        <v>2777</v>
      </c>
      <c r="O767" s="59" t="s">
        <v>2777</v>
      </c>
      <c r="P767" s="59" t="s">
        <v>2777</v>
      </c>
      <c r="Q767" s="59" t="s">
        <v>2777</v>
      </c>
      <c r="R767" s="59" t="s">
        <v>2777</v>
      </c>
      <c r="S767" s="59" t="s">
        <v>2777</v>
      </c>
      <c r="T767" s="59" t="s">
        <v>2777</v>
      </c>
      <c r="U767" s="59" t="s">
        <v>2777</v>
      </c>
    </row>
    <row r="768" spans="1:21" x14ac:dyDescent="0.25">
      <c r="A768" s="58">
        <v>6003093</v>
      </c>
      <c r="B768" s="58" t="str">
        <f t="shared" si="11"/>
        <v xml:space="preserve"> A (Alert)</v>
      </c>
      <c r="C768" s="58" t="s">
        <v>210</v>
      </c>
      <c r="D768" s="58" t="s">
        <v>786</v>
      </c>
      <c r="E768" s="58" t="s">
        <v>2775</v>
      </c>
      <c r="F768" s="58" t="s">
        <v>2095</v>
      </c>
      <c r="G768" s="58" t="s">
        <v>2776</v>
      </c>
      <c r="H768" s="59" t="s">
        <v>2777</v>
      </c>
      <c r="I768" s="59" t="s">
        <v>2777</v>
      </c>
      <c r="J768" s="59" t="s">
        <v>2142</v>
      </c>
      <c r="K768" s="59" t="s">
        <v>2777</v>
      </c>
      <c r="L768" s="59" t="s">
        <v>2777</v>
      </c>
      <c r="M768" s="59" t="s">
        <v>2777</v>
      </c>
      <c r="N768" s="59" t="s">
        <v>2777</v>
      </c>
      <c r="O768" s="59" t="s">
        <v>2777</v>
      </c>
      <c r="P768" s="59" t="s">
        <v>2777</v>
      </c>
      <c r="Q768" s="59" t="s">
        <v>2777</v>
      </c>
      <c r="R768" s="59" t="s">
        <v>2777</v>
      </c>
      <c r="S768" s="59" t="s">
        <v>2777</v>
      </c>
      <c r="T768" s="59" t="s">
        <v>2142</v>
      </c>
      <c r="U768" s="59" t="s">
        <v>2777</v>
      </c>
    </row>
    <row r="769" spans="1:21" x14ac:dyDescent="0.25">
      <c r="A769" s="58">
        <v>6003094</v>
      </c>
      <c r="B769" s="58" t="str">
        <f t="shared" si="11"/>
        <v xml:space="preserve"> MS (Met Standards)</v>
      </c>
      <c r="C769" s="58" t="s">
        <v>210</v>
      </c>
      <c r="D769" s="58" t="s">
        <v>787</v>
      </c>
      <c r="E769" s="58" t="s">
        <v>2780</v>
      </c>
      <c r="F769" s="58" t="s">
        <v>2183</v>
      </c>
      <c r="G769" s="58" t="s">
        <v>2781</v>
      </c>
      <c r="H769" s="59" t="s">
        <v>2777</v>
      </c>
      <c r="I769" s="59" t="s">
        <v>2777</v>
      </c>
      <c r="J769" s="59" t="s">
        <v>2777</v>
      </c>
      <c r="K769" s="59" t="s">
        <v>2777</v>
      </c>
      <c r="L769" s="59" t="s">
        <v>2777</v>
      </c>
      <c r="M769" s="59" t="s">
        <v>2777</v>
      </c>
      <c r="N769" s="59" t="s">
        <v>2777</v>
      </c>
      <c r="O769" s="59" t="s">
        <v>2777</v>
      </c>
      <c r="P769" s="59" t="s">
        <v>2777</v>
      </c>
      <c r="Q769" s="59" t="s">
        <v>2777</v>
      </c>
      <c r="R769" s="59" t="s">
        <v>2777</v>
      </c>
      <c r="S769" s="59" t="s">
        <v>2777</v>
      </c>
      <c r="T769" s="59" t="s">
        <v>2777</v>
      </c>
      <c r="U769" s="59" t="s">
        <v>2777</v>
      </c>
    </row>
    <row r="770" spans="1:21" x14ac:dyDescent="0.25">
      <c r="A770" s="58">
        <v>6003095</v>
      </c>
      <c r="B770" s="58" t="str">
        <f t="shared" ref="B770:B833" si="12">CONCATENATE(E770," ",F770)</f>
        <v>SI_1 (School Improvement Year 1)</v>
      </c>
      <c r="C770" s="58" t="s">
        <v>210</v>
      </c>
      <c r="D770" s="58" t="s">
        <v>788</v>
      </c>
      <c r="E770" s="58" t="s">
        <v>2793</v>
      </c>
      <c r="F770" s="58" t="s">
        <v>2260</v>
      </c>
      <c r="G770" s="58" t="s">
        <v>2794</v>
      </c>
      <c r="H770" s="59" t="s">
        <v>2777</v>
      </c>
      <c r="I770" s="59" t="s">
        <v>2777</v>
      </c>
      <c r="J770" s="59" t="s">
        <v>2777</v>
      </c>
      <c r="K770" s="59" t="s">
        <v>2142</v>
      </c>
      <c r="L770" s="59" t="s">
        <v>2777</v>
      </c>
      <c r="M770" s="59" t="s">
        <v>2777</v>
      </c>
      <c r="N770" s="59" t="s">
        <v>2777</v>
      </c>
      <c r="O770" s="59" t="s">
        <v>2777</v>
      </c>
      <c r="P770" s="59" t="s">
        <v>2777</v>
      </c>
      <c r="Q770" s="59" t="s">
        <v>2142</v>
      </c>
      <c r="R770" s="59" t="s">
        <v>2777</v>
      </c>
      <c r="S770" s="59" t="s">
        <v>2777</v>
      </c>
      <c r="T770" s="59" t="s">
        <v>2777</v>
      </c>
      <c r="U770" s="59" t="s">
        <v>2777</v>
      </c>
    </row>
    <row r="771" spans="1:21" x14ac:dyDescent="0.25">
      <c r="A771" s="58">
        <v>6003099</v>
      </c>
      <c r="B771" s="58" t="str">
        <f t="shared" si="12"/>
        <v xml:space="preserve"> A (Alert)</v>
      </c>
      <c r="C771" s="58" t="s">
        <v>210</v>
      </c>
      <c r="D771" s="58" t="s">
        <v>789</v>
      </c>
      <c r="E771" s="58" t="s">
        <v>2775</v>
      </c>
      <c r="F771" s="58" t="s">
        <v>2095</v>
      </c>
      <c r="G771" s="58" t="s">
        <v>2776</v>
      </c>
      <c r="H771" s="59" t="s">
        <v>2142</v>
      </c>
      <c r="I771" s="59" t="s">
        <v>2777</v>
      </c>
      <c r="J771" s="59" t="s">
        <v>2142</v>
      </c>
      <c r="K771" s="59" t="s">
        <v>2777</v>
      </c>
      <c r="L771" s="59" t="s">
        <v>2777</v>
      </c>
      <c r="M771" s="59" t="s">
        <v>2777</v>
      </c>
      <c r="N771" s="59" t="s">
        <v>2777</v>
      </c>
      <c r="O771" s="59" t="s">
        <v>2777</v>
      </c>
      <c r="P771" s="59" t="s">
        <v>2142</v>
      </c>
      <c r="Q771" s="59" t="s">
        <v>2142</v>
      </c>
      <c r="R771" s="59" t="s">
        <v>2777</v>
      </c>
      <c r="S771" s="59" t="s">
        <v>2777</v>
      </c>
      <c r="T771" s="59" t="s">
        <v>2777</v>
      </c>
      <c r="U771" s="59" t="s">
        <v>2777</v>
      </c>
    </row>
    <row r="772" spans="1:21" x14ac:dyDescent="0.25">
      <c r="A772" s="58">
        <v>6003102</v>
      </c>
      <c r="B772" s="58" t="str">
        <f t="shared" si="12"/>
        <v>SI_3 (School Improvement Year 3)</v>
      </c>
      <c r="C772" s="58" t="s">
        <v>210</v>
      </c>
      <c r="D772" s="58" t="s">
        <v>790</v>
      </c>
      <c r="E772" s="58" t="s">
        <v>2788</v>
      </c>
      <c r="F772" s="58" t="s">
        <v>2348</v>
      </c>
      <c r="G772" s="58" t="s">
        <v>2789</v>
      </c>
      <c r="H772" s="59" t="s">
        <v>2142</v>
      </c>
      <c r="I772" s="59" t="s">
        <v>2142</v>
      </c>
      <c r="J772" s="59" t="s">
        <v>2142</v>
      </c>
      <c r="K772" s="59" t="s">
        <v>2142</v>
      </c>
      <c r="L772" s="59" t="s">
        <v>2777</v>
      </c>
      <c r="M772" s="59" t="s">
        <v>2777</v>
      </c>
      <c r="N772" s="59" t="s">
        <v>2777</v>
      </c>
      <c r="O772" s="59" t="s">
        <v>2777</v>
      </c>
      <c r="P772" s="59" t="s">
        <v>2142</v>
      </c>
      <c r="Q772" s="59" t="s">
        <v>2142</v>
      </c>
      <c r="R772" s="59" t="s">
        <v>2777</v>
      </c>
      <c r="S772" s="59" t="s">
        <v>2777</v>
      </c>
      <c r="T772" s="59" t="s">
        <v>2777</v>
      </c>
      <c r="U772" s="59" t="s">
        <v>2777</v>
      </c>
    </row>
    <row r="773" spans="1:21" x14ac:dyDescent="0.25">
      <c r="A773" s="58">
        <v>6003103</v>
      </c>
      <c r="B773" s="58" t="str">
        <f t="shared" si="12"/>
        <v xml:space="preserve"> MS (Met Standards)</v>
      </c>
      <c r="C773" s="58" t="s">
        <v>210</v>
      </c>
      <c r="D773" s="58" t="s">
        <v>2234</v>
      </c>
      <c r="E773" s="58" t="s">
        <v>2780</v>
      </c>
      <c r="F773" s="58" t="s">
        <v>2183</v>
      </c>
      <c r="G773" s="58" t="s">
        <v>2781</v>
      </c>
      <c r="H773" s="59" t="s">
        <v>2777</v>
      </c>
      <c r="I773" s="59" t="s">
        <v>2777</v>
      </c>
      <c r="J773" s="59" t="s">
        <v>2777</v>
      </c>
      <c r="K773" s="59" t="s">
        <v>2777</v>
      </c>
      <c r="L773" s="59" t="s">
        <v>2777</v>
      </c>
      <c r="M773" s="59" t="s">
        <v>2777</v>
      </c>
      <c r="N773" s="59" t="s">
        <v>2777</v>
      </c>
      <c r="O773" s="59" t="s">
        <v>2777</v>
      </c>
      <c r="P773" s="59" t="s">
        <v>2777</v>
      </c>
      <c r="Q773" s="59" t="s">
        <v>2777</v>
      </c>
      <c r="R773" s="59" t="s">
        <v>2777</v>
      </c>
      <c r="S773" s="59" t="s">
        <v>2777</v>
      </c>
      <c r="T773" s="59" t="s">
        <v>2777</v>
      </c>
      <c r="U773" s="59" t="s">
        <v>2777</v>
      </c>
    </row>
    <row r="774" spans="1:21" x14ac:dyDescent="0.25">
      <c r="A774" s="58">
        <v>6003104</v>
      </c>
      <c r="B774" s="58" t="str">
        <f t="shared" si="12"/>
        <v xml:space="preserve"> MS (Met Standards)</v>
      </c>
      <c r="C774" s="58" t="s">
        <v>210</v>
      </c>
      <c r="D774" s="58" t="s">
        <v>791</v>
      </c>
      <c r="E774" s="58" t="s">
        <v>2780</v>
      </c>
      <c r="F774" s="58" t="s">
        <v>2183</v>
      </c>
      <c r="G774" s="58" t="s">
        <v>2781</v>
      </c>
      <c r="H774" s="59" t="s">
        <v>2777</v>
      </c>
      <c r="I774" s="59" t="s">
        <v>2777</v>
      </c>
      <c r="J774" s="59" t="s">
        <v>2777</v>
      </c>
      <c r="K774" s="59" t="s">
        <v>2777</v>
      </c>
      <c r="L774" s="59" t="s">
        <v>2777</v>
      </c>
      <c r="M774" s="59" t="s">
        <v>2777</v>
      </c>
      <c r="N774" s="59" t="s">
        <v>2777</v>
      </c>
      <c r="O774" s="59" t="s">
        <v>2777</v>
      </c>
      <c r="P774" s="59" t="s">
        <v>2777</v>
      </c>
      <c r="Q774" s="59" t="s">
        <v>2777</v>
      </c>
      <c r="R774" s="59" t="s">
        <v>2777</v>
      </c>
      <c r="S774" s="59" t="s">
        <v>2777</v>
      </c>
      <c r="T774" s="59" t="s">
        <v>2777</v>
      </c>
      <c r="U774" s="59" t="s">
        <v>2777</v>
      </c>
    </row>
    <row r="775" spans="1:21" x14ac:dyDescent="0.25">
      <c r="A775" s="58">
        <v>6003105</v>
      </c>
      <c r="B775" s="58" t="str">
        <f t="shared" si="12"/>
        <v xml:space="preserve"> MS (Met Standards)</v>
      </c>
      <c r="C775" s="58" t="s">
        <v>210</v>
      </c>
      <c r="D775" s="58" t="s">
        <v>792</v>
      </c>
      <c r="E775" s="58" t="s">
        <v>2780</v>
      </c>
      <c r="F775" s="58" t="s">
        <v>2183</v>
      </c>
      <c r="G775" s="58" t="s">
        <v>2781</v>
      </c>
      <c r="H775" s="59" t="s">
        <v>2777</v>
      </c>
      <c r="I775" s="59" t="s">
        <v>2777</v>
      </c>
      <c r="J775" s="59" t="s">
        <v>2777</v>
      </c>
      <c r="K775" s="59" t="s">
        <v>2777</v>
      </c>
      <c r="L775" s="59" t="s">
        <v>2777</v>
      </c>
      <c r="M775" s="59" t="s">
        <v>2777</v>
      </c>
      <c r="N775" s="59" t="s">
        <v>2777</v>
      </c>
      <c r="O775" s="59" t="s">
        <v>2777</v>
      </c>
      <c r="P775" s="59" t="s">
        <v>2777</v>
      </c>
      <c r="Q775" s="59" t="s">
        <v>2777</v>
      </c>
      <c r="R775" s="59" t="s">
        <v>2777</v>
      </c>
      <c r="S775" s="59" t="s">
        <v>2777</v>
      </c>
      <c r="T775" s="59" t="s">
        <v>2777</v>
      </c>
      <c r="U775" s="59" t="s">
        <v>2777</v>
      </c>
    </row>
    <row r="776" spans="1:21" x14ac:dyDescent="0.25">
      <c r="A776" s="58">
        <v>6003106</v>
      </c>
      <c r="B776" s="58" t="str">
        <f t="shared" si="12"/>
        <v xml:space="preserve"> MS (Met Standards)</v>
      </c>
      <c r="C776" s="58" t="s">
        <v>210</v>
      </c>
      <c r="D776" s="58" t="s">
        <v>793</v>
      </c>
      <c r="E776" s="58" t="s">
        <v>2780</v>
      </c>
      <c r="F776" s="58" t="s">
        <v>2183</v>
      </c>
      <c r="G776" s="58" t="s">
        <v>2781</v>
      </c>
      <c r="H776" s="59" t="s">
        <v>2777</v>
      </c>
      <c r="I776" s="59" t="s">
        <v>2777</v>
      </c>
      <c r="J776" s="59" t="s">
        <v>2142</v>
      </c>
      <c r="K776" s="59" t="s">
        <v>2142</v>
      </c>
      <c r="L776" s="59" t="s">
        <v>2777</v>
      </c>
      <c r="M776" s="59" t="s">
        <v>2777</v>
      </c>
      <c r="N776" s="59" t="s">
        <v>2777</v>
      </c>
      <c r="O776" s="59" t="s">
        <v>2777</v>
      </c>
      <c r="P776" s="59" t="s">
        <v>2777</v>
      </c>
      <c r="Q776" s="59" t="s">
        <v>2777</v>
      </c>
      <c r="R776" s="59" t="s">
        <v>2777</v>
      </c>
      <c r="S776" s="59" t="s">
        <v>2777</v>
      </c>
      <c r="T776" s="59" t="s">
        <v>2777</v>
      </c>
      <c r="U776" s="59" t="s">
        <v>2777</v>
      </c>
    </row>
    <row r="777" spans="1:21" x14ac:dyDescent="0.25">
      <c r="A777" s="58">
        <v>6003108</v>
      </c>
      <c r="B777" s="58" t="str">
        <f t="shared" si="12"/>
        <v xml:space="preserve"> MS (Met Standards)</v>
      </c>
      <c r="C777" s="58" t="s">
        <v>210</v>
      </c>
      <c r="D777" s="58" t="s">
        <v>794</v>
      </c>
      <c r="E777" s="58" t="s">
        <v>2780</v>
      </c>
      <c r="F777" s="58" t="s">
        <v>2183</v>
      </c>
      <c r="G777" s="58" t="s">
        <v>2781</v>
      </c>
      <c r="H777" s="59" t="s">
        <v>2777</v>
      </c>
      <c r="I777" s="59" t="s">
        <v>2777</v>
      </c>
      <c r="J777" s="59" t="s">
        <v>2777</v>
      </c>
      <c r="K777" s="59" t="s">
        <v>2777</v>
      </c>
      <c r="L777" s="59" t="s">
        <v>2777</v>
      </c>
      <c r="M777" s="59" t="s">
        <v>2777</v>
      </c>
      <c r="N777" s="59" t="s">
        <v>2777</v>
      </c>
      <c r="O777" s="59" t="s">
        <v>2777</v>
      </c>
      <c r="P777" s="59" t="s">
        <v>2777</v>
      </c>
      <c r="Q777" s="59" t="s">
        <v>2777</v>
      </c>
      <c r="R777" s="59" t="s">
        <v>2777</v>
      </c>
      <c r="S777" s="59" t="s">
        <v>2777</v>
      </c>
      <c r="T777" s="59" t="s">
        <v>2777</v>
      </c>
      <c r="U777" s="59" t="s">
        <v>2777</v>
      </c>
    </row>
    <row r="778" spans="1:21" x14ac:dyDescent="0.25">
      <c r="A778" s="58">
        <v>6003110</v>
      </c>
      <c r="B778" s="58" t="str">
        <f t="shared" si="12"/>
        <v xml:space="preserve"> A (Alert)</v>
      </c>
      <c r="C778" s="58" t="s">
        <v>210</v>
      </c>
      <c r="D778" s="58" t="s">
        <v>795</v>
      </c>
      <c r="E778" s="58" t="s">
        <v>2775</v>
      </c>
      <c r="F778" s="58" t="s">
        <v>2095</v>
      </c>
      <c r="G778" s="58" t="s">
        <v>2776</v>
      </c>
      <c r="H778" s="59" t="s">
        <v>2777</v>
      </c>
      <c r="I778" s="59" t="s">
        <v>2777</v>
      </c>
      <c r="J778" s="59" t="s">
        <v>2777</v>
      </c>
      <c r="K778" s="59" t="s">
        <v>2777</v>
      </c>
      <c r="L778" s="59" t="s">
        <v>2777</v>
      </c>
      <c r="M778" s="59" t="s">
        <v>2777</v>
      </c>
      <c r="N778" s="59" t="s">
        <v>2777</v>
      </c>
      <c r="O778" s="59" t="s">
        <v>2777</v>
      </c>
      <c r="P778" s="59" t="s">
        <v>2142</v>
      </c>
      <c r="Q778" s="59" t="s">
        <v>2777</v>
      </c>
      <c r="R778" s="59" t="s">
        <v>2777</v>
      </c>
      <c r="S778" s="59" t="s">
        <v>2777</v>
      </c>
      <c r="T778" s="59" t="s">
        <v>2777</v>
      </c>
      <c r="U778" s="59" t="s">
        <v>2777</v>
      </c>
    </row>
    <row r="779" spans="1:21" x14ac:dyDescent="0.25">
      <c r="A779" s="58">
        <v>6003111</v>
      </c>
      <c r="B779" s="58" t="str">
        <f t="shared" si="12"/>
        <v>SI_3 (School Improvement Year 3)</v>
      </c>
      <c r="C779" s="58" t="s">
        <v>210</v>
      </c>
      <c r="D779" s="58" t="s">
        <v>796</v>
      </c>
      <c r="E779" s="58" t="s">
        <v>2788</v>
      </c>
      <c r="F779" s="58" t="s">
        <v>2348</v>
      </c>
      <c r="G779" s="58" t="s">
        <v>2789</v>
      </c>
      <c r="H779" s="59" t="s">
        <v>2142</v>
      </c>
      <c r="I779" s="59" t="s">
        <v>2142</v>
      </c>
      <c r="J779" s="59" t="s">
        <v>2777</v>
      </c>
      <c r="K779" s="59" t="s">
        <v>2777</v>
      </c>
      <c r="L779" s="59" t="s">
        <v>2777</v>
      </c>
      <c r="M779" s="59" t="s">
        <v>2777</v>
      </c>
      <c r="N779" s="59" t="s">
        <v>2142</v>
      </c>
      <c r="O779" s="59" t="s">
        <v>2777</v>
      </c>
      <c r="P779" s="59" t="s">
        <v>2142</v>
      </c>
      <c r="Q779" s="59" t="s">
        <v>2142</v>
      </c>
      <c r="R779" s="59" t="s">
        <v>2777</v>
      </c>
      <c r="S779" s="59" t="s">
        <v>2777</v>
      </c>
      <c r="T779" s="59" t="s">
        <v>2777</v>
      </c>
      <c r="U779" s="59" t="s">
        <v>2777</v>
      </c>
    </row>
    <row r="780" spans="1:21" x14ac:dyDescent="0.25">
      <c r="A780" s="58">
        <v>6003112</v>
      </c>
      <c r="B780" s="58" t="str">
        <f t="shared" si="12"/>
        <v>SI_1 (School Improvement Year 1)</v>
      </c>
      <c r="C780" s="58" t="s">
        <v>210</v>
      </c>
      <c r="D780" s="58" t="s">
        <v>797</v>
      </c>
      <c r="E780" s="58" t="s">
        <v>2793</v>
      </c>
      <c r="F780" s="58" t="s">
        <v>2260</v>
      </c>
      <c r="G780" s="58" t="s">
        <v>2794</v>
      </c>
      <c r="H780" s="59" t="s">
        <v>2777</v>
      </c>
      <c r="I780" s="59" t="s">
        <v>2777</v>
      </c>
      <c r="J780" s="59" t="s">
        <v>2142</v>
      </c>
      <c r="K780" s="59" t="s">
        <v>2777</v>
      </c>
      <c r="L780" s="59" t="s">
        <v>2777</v>
      </c>
      <c r="M780" s="59" t="s">
        <v>2777</v>
      </c>
      <c r="N780" s="59" t="s">
        <v>2777</v>
      </c>
      <c r="O780" s="59" t="s">
        <v>2777</v>
      </c>
      <c r="P780" s="59" t="s">
        <v>2142</v>
      </c>
      <c r="Q780" s="59" t="s">
        <v>2777</v>
      </c>
      <c r="R780" s="59" t="s">
        <v>2777</v>
      </c>
      <c r="S780" s="59" t="s">
        <v>2777</v>
      </c>
      <c r="T780" s="59" t="s">
        <v>2777</v>
      </c>
      <c r="U780" s="59" t="s">
        <v>2777</v>
      </c>
    </row>
    <row r="781" spans="1:21" x14ac:dyDescent="0.25">
      <c r="A781" s="58">
        <v>6003113</v>
      </c>
      <c r="B781" s="58" t="str">
        <f t="shared" si="12"/>
        <v xml:space="preserve"> MS (Met Standards)</v>
      </c>
      <c r="C781" s="58" t="s">
        <v>210</v>
      </c>
      <c r="D781" s="58" t="s">
        <v>798</v>
      </c>
      <c r="E781" s="58" t="s">
        <v>2780</v>
      </c>
      <c r="F781" s="58" t="s">
        <v>2183</v>
      </c>
      <c r="G781" s="58" t="s">
        <v>2781</v>
      </c>
      <c r="H781" s="59" t="s">
        <v>2777</v>
      </c>
      <c r="I781" s="59" t="s">
        <v>2777</v>
      </c>
      <c r="J781" s="59" t="s">
        <v>2777</v>
      </c>
      <c r="K781" s="59" t="s">
        <v>2777</v>
      </c>
      <c r="L781" s="59" t="s">
        <v>2777</v>
      </c>
      <c r="M781" s="59" t="s">
        <v>2777</v>
      </c>
      <c r="N781" s="59" t="s">
        <v>2777</v>
      </c>
      <c r="O781" s="59" t="s">
        <v>2777</v>
      </c>
      <c r="P781" s="59" t="s">
        <v>2777</v>
      </c>
      <c r="Q781" s="59" t="s">
        <v>2777</v>
      </c>
      <c r="R781" s="59" t="s">
        <v>2777</v>
      </c>
      <c r="S781" s="59" t="s">
        <v>2777</v>
      </c>
      <c r="T781" s="59" t="s">
        <v>2777</v>
      </c>
      <c r="U781" s="59" t="s">
        <v>2777</v>
      </c>
    </row>
    <row r="782" spans="1:21" x14ac:dyDescent="0.25">
      <c r="A782" s="58">
        <v>6003119</v>
      </c>
      <c r="B782" s="58" t="str">
        <f t="shared" si="12"/>
        <v>SI_1 (School Improvement Year 1)</v>
      </c>
      <c r="C782" s="58" t="s">
        <v>210</v>
      </c>
      <c r="D782" s="58" t="s">
        <v>799</v>
      </c>
      <c r="E782" s="58" t="s">
        <v>2793</v>
      </c>
      <c r="F782" s="58" t="s">
        <v>2260</v>
      </c>
      <c r="G782" s="58" t="s">
        <v>2795</v>
      </c>
      <c r="H782" s="59" t="s">
        <v>2142</v>
      </c>
      <c r="I782" s="59" t="s">
        <v>2142</v>
      </c>
      <c r="J782" s="59" t="s">
        <v>2142</v>
      </c>
      <c r="K782" s="59" t="s">
        <v>2142</v>
      </c>
      <c r="L782" s="59" t="s">
        <v>2777</v>
      </c>
      <c r="M782" s="59" t="s">
        <v>2777</v>
      </c>
      <c r="N782" s="59" t="s">
        <v>2142</v>
      </c>
      <c r="O782" s="59" t="s">
        <v>2777</v>
      </c>
      <c r="P782" s="59" t="s">
        <v>2142</v>
      </c>
      <c r="Q782" s="59" t="s">
        <v>2142</v>
      </c>
      <c r="R782" s="59" t="s">
        <v>2777</v>
      </c>
      <c r="S782" s="59" t="s">
        <v>2777</v>
      </c>
      <c r="T782" s="59" t="s">
        <v>2142</v>
      </c>
      <c r="U782" s="59" t="s">
        <v>2142</v>
      </c>
    </row>
    <row r="783" spans="1:21" x14ac:dyDescent="0.25">
      <c r="A783" s="58">
        <v>6003120</v>
      </c>
      <c r="B783" s="58" t="str">
        <f t="shared" si="12"/>
        <v>SI_8 (School Improvement Year 8)</v>
      </c>
      <c r="C783" s="58" t="s">
        <v>210</v>
      </c>
      <c r="D783" s="58" t="s">
        <v>800</v>
      </c>
      <c r="E783" s="58" t="s">
        <v>2803</v>
      </c>
      <c r="F783" s="58" t="s">
        <v>2420</v>
      </c>
      <c r="G783" s="58" t="s">
        <v>2804</v>
      </c>
      <c r="H783" s="59" t="s">
        <v>2142</v>
      </c>
      <c r="I783" s="59" t="s">
        <v>2777</v>
      </c>
      <c r="J783" s="59" t="s">
        <v>2142</v>
      </c>
      <c r="K783" s="59" t="s">
        <v>2142</v>
      </c>
      <c r="L783" s="59" t="s">
        <v>2777</v>
      </c>
      <c r="M783" s="59" t="s">
        <v>2777</v>
      </c>
      <c r="N783" s="59" t="s">
        <v>2142</v>
      </c>
      <c r="O783" s="59" t="s">
        <v>2777</v>
      </c>
      <c r="P783" s="59" t="s">
        <v>2142</v>
      </c>
      <c r="Q783" s="59" t="s">
        <v>2142</v>
      </c>
      <c r="R783" s="59" t="s">
        <v>2777</v>
      </c>
      <c r="S783" s="59" t="s">
        <v>2777</v>
      </c>
      <c r="T783" s="59" t="s">
        <v>2142</v>
      </c>
      <c r="U783" s="59" t="s">
        <v>2142</v>
      </c>
    </row>
    <row r="784" spans="1:21" x14ac:dyDescent="0.25">
      <c r="A784" s="58">
        <v>6003122</v>
      </c>
      <c r="B784" s="58" t="str">
        <f t="shared" si="12"/>
        <v>SI_9 (School Improvement Year 9)</v>
      </c>
      <c r="C784" s="58" t="s">
        <v>210</v>
      </c>
      <c r="D784" s="58" t="s">
        <v>801</v>
      </c>
      <c r="E784" s="58" t="s">
        <v>2811</v>
      </c>
      <c r="F784" s="58" t="s">
        <v>2433</v>
      </c>
      <c r="G784" s="58" t="s">
        <v>2812</v>
      </c>
      <c r="H784" s="59" t="s">
        <v>2142</v>
      </c>
      <c r="I784" s="59" t="s">
        <v>2777</v>
      </c>
      <c r="J784" s="59" t="s">
        <v>2142</v>
      </c>
      <c r="K784" s="59" t="s">
        <v>2777</v>
      </c>
      <c r="L784" s="59" t="s">
        <v>2777</v>
      </c>
      <c r="M784" s="59" t="s">
        <v>2777</v>
      </c>
      <c r="N784" s="59" t="s">
        <v>2777</v>
      </c>
      <c r="O784" s="59" t="s">
        <v>2777</v>
      </c>
      <c r="P784" s="59" t="s">
        <v>2142</v>
      </c>
      <c r="Q784" s="59" t="s">
        <v>2777</v>
      </c>
      <c r="R784" s="59" t="s">
        <v>2777</v>
      </c>
      <c r="S784" s="59" t="s">
        <v>2777</v>
      </c>
      <c r="T784" s="59" t="s">
        <v>2777</v>
      </c>
      <c r="U784" s="59" t="s">
        <v>2777</v>
      </c>
    </row>
    <row r="785" spans="1:21" x14ac:dyDescent="0.25">
      <c r="A785" s="58">
        <v>6003123</v>
      </c>
      <c r="B785" s="58" t="str">
        <f t="shared" si="12"/>
        <v>SI_8 (School Improvement Year 8)</v>
      </c>
      <c r="C785" s="58" t="s">
        <v>210</v>
      </c>
      <c r="D785" s="58" t="s">
        <v>2428</v>
      </c>
      <c r="E785" s="58" t="s">
        <v>2803</v>
      </c>
      <c r="F785" s="58" t="s">
        <v>2420</v>
      </c>
      <c r="G785" s="58" t="s">
        <v>2804</v>
      </c>
      <c r="H785" s="59" t="s">
        <v>2142</v>
      </c>
      <c r="I785" s="59" t="s">
        <v>2142</v>
      </c>
      <c r="J785" s="59" t="s">
        <v>2142</v>
      </c>
      <c r="K785" s="59" t="s">
        <v>2142</v>
      </c>
      <c r="L785" s="59" t="s">
        <v>2777</v>
      </c>
      <c r="M785" s="59" t="s">
        <v>2777</v>
      </c>
      <c r="N785" s="59" t="s">
        <v>2777</v>
      </c>
      <c r="O785" s="59" t="s">
        <v>2142</v>
      </c>
      <c r="P785" s="59" t="s">
        <v>2142</v>
      </c>
      <c r="Q785" s="59" t="s">
        <v>2142</v>
      </c>
      <c r="R785" s="59" t="s">
        <v>2777</v>
      </c>
      <c r="S785" s="59" t="s">
        <v>2777</v>
      </c>
      <c r="T785" s="59" t="s">
        <v>2777</v>
      </c>
      <c r="U785" s="59" t="s">
        <v>2142</v>
      </c>
    </row>
    <row r="786" spans="1:21" x14ac:dyDescent="0.25">
      <c r="A786" s="58">
        <v>6003125</v>
      </c>
      <c r="B786" s="58" t="str">
        <f t="shared" si="12"/>
        <v>SI_8 (School Improvement Year 8)</v>
      </c>
      <c r="C786" s="58" t="s">
        <v>210</v>
      </c>
      <c r="D786" s="58" t="s">
        <v>2429</v>
      </c>
      <c r="E786" s="58" t="s">
        <v>2803</v>
      </c>
      <c r="F786" s="58" t="s">
        <v>2420</v>
      </c>
      <c r="G786" s="58" t="s">
        <v>2804</v>
      </c>
      <c r="H786" s="59" t="s">
        <v>2142</v>
      </c>
      <c r="I786" s="59" t="s">
        <v>2142</v>
      </c>
      <c r="J786" s="59" t="s">
        <v>2777</v>
      </c>
      <c r="K786" s="59" t="s">
        <v>2142</v>
      </c>
      <c r="L786" s="59" t="s">
        <v>2777</v>
      </c>
      <c r="M786" s="59" t="s">
        <v>2777</v>
      </c>
      <c r="N786" s="59" t="s">
        <v>2142</v>
      </c>
      <c r="O786" s="59" t="s">
        <v>2142</v>
      </c>
      <c r="P786" s="59" t="s">
        <v>2777</v>
      </c>
      <c r="Q786" s="59" t="s">
        <v>2142</v>
      </c>
      <c r="R786" s="59" t="s">
        <v>2777</v>
      </c>
      <c r="S786" s="59" t="s">
        <v>2777</v>
      </c>
      <c r="T786" s="59" t="s">
        <v>2777</v>
      </c>
      <c r="U786" s="59" t="s">
        <v>2777</v>
      </c>
    </row>
    <row r="787" spans="1:21" x14ac:dyDescent="0.25">
      <c r="A787" s="58">
        <v>6003126</v>
      </c>
      <c r="B787" s="58" t="str">
        <f t="shared" si="12"/>
        <v>SI_3 (School Improvement Year 3)</v>
      </c>
      <c r="C787" s="58" t="s">
        <v>210</v>
      </c>
      <c r="D787" s="58" t="s">
        <v>2365</v>
      </c>
      <c r="E787" s="58" t="s">
        <v>2788</v>
      </c>
      <c r="F787" s="58" t="s">
        <v>2348</v>
      </c>
      <c r="G787" s="58" t="s">
        <v>2789</v>
      </c>
      <c r="H787" s="59" t="s">
        <v>2142</v>
      </c>
      <c r="I787" s="59" t="s">
        <v>2777</v>
      </c>
      <c r="J787" s="59" t="s">
        <v>2142</v>
      </c>
      <c r="K787" s="59" t="s">
        <v>2777</v>
      </c>
      <c r="L787" s="59" t="s">
        <v>2777</v>
      </c>
      <c r="M787" s="59" t="s">
        <v>2777</v>
      </c>
      <c r="N787" s="59" t="s">
        <v>2777</v>
      </c>
      <c r="O787" s="59" t="s">
        <v>2777</v>
      </c>
      <c r="P787" s="59" t="s">
        <v>2142</v>
      </c>
      <c r="Q787" s="59" t="s">
        <v>2777</v>
      </c>
      <c r="R787" s="59" t="s">
        <v>2777</v>
      </c>
      <c r="S787" s="59" t="s">
        <v>2777</v>
      </c>
      <c r="T787" s="59" t="s">
        <v>2777</v>
      </c>
      <c r="U787" s="59" t="s">
        <v>2777</v>
      </c>
    </row>
    <row r="788" spans="1:21" x14ac:dyDescent="0.25">
      <c r="A788" s="58">
        <v>6003127</v>
      </c>
      <c r="B788" s="58" t="str">
        <f t="shared" si="12"/>
        <v>SI_M (School Improvement - Met Standards)</v>
      </c>
      <c r="C788" s="58" t="s">
        <v>210</v>
      </c>
      <c r="D788" s="58" t="s">
        <v>2469</v>
      </c>
      <c r="E788" s="58" t="s">
        <v>2782</v>
      </c>
      <c r="F788" s="58" t="s">
        <v>2436</v>
      </c>
      <c r="G788" s="58" t="s">
        <v>2814</v>
      </c>
      <c r="H788" s="59" t="s">
        <v>2777</v>
      </c>
      <c r="I788" s="59" t="s">
        <v>2777</v>
      </c>
      <c r="J788" s="59" t="s">
        <v>2777</v>
      </c>
      <c r="K788" s="59" t="s">
        <v>2777</v>
      </c>
      <c r="L788" s="59" t="s">
        <v>2777</v>
      </c>
      <c r="M788" s="59" t="s">
        <v>2777</v>
      </c>
      <c r="N788" s="59" t="s">
        <v>2777</v>
      </c>
      <c r="O788" s="59" t="s">
        <v>2777</v>
      </c>
      <c r="P788" s="59" t="s">
        <v>2777</v>
      </c>
      <c r="Q788" s="59" t="s">
        <v>2777</v>
      </c>
      <c r="R788" s="59" t="s">
        <v>2777</v>
      </c>
      <c r="S788" s="59" t="s">
        <v>2777</v>
      </c>
      <c r="T788" s="59" t="s">
        <v>2777</v>
      </c>
      <c r="U788" s="59" t="s">
        <v>2777</v>
      </c>
    </row>
    <row r="789" spans="1:21" x14ac:dyDescent="0.25">
      <c r="A789" s="58">
        <v>6003128</v>
      </c>
      <c r="B789" s="58" t="str">
        <f t="shared" si="12"/>
        <v>SI_7 (School Improvement Year 7)</v>
      </c>
      <c r="C789" s="58" t="s">
        <v>210</v>
      </c>
      <c r="D789" s="58" t="s">
        <v>2416</v>
      </c>
      <c r="E789" s="58" t="s">
        <v>2790</v>
      </c>
      <c r="F789" s="58" t="s">
        <v>2405</v>
      </c>
      <c r="G789" s="58" t="s">
        <v>2791</v>
      </c>
      <c r="H789" s="59" t="s">
        <v>2777</v>
      </c>
      <c r="I789" s="59" t="s">
        <v>2142</v>
      </c>
      <c r="J789" s="59" t="s">
        <v>2142</v>
      </c>
      <c r="K789" s="59" t="s">
        <v>2142</v>
      </c>
      <c r="L789" s="59" t="s">
        <v>2777</v>
      </c>
      <c r="M789" s="59" t="s">
        <v>2777</v>
      </c>
      <c r="N789" s="59" t="s">
        <v>2777</v>
      </c>
      <c r="O789" s="59" t="s">
        <v>2777</v>
      </c>
      <c r="P789" s="59" t="s">
        <v>2142</v>
      </c>
      <c r="Q789" s="59" t="s">
        <v>2142</v>
      </c>
      <c r="R789" s="59" t="s">
        <v>2777</v>
      </c>
      <c r="S789" s="59" t="s">
        <v>2777</v>
      </c>
      <c r="T789" s="59" t="s">
        <v>2777</v>
      </c>
      <c r="U789" s="59" t="s">
        <v>2777</v>
      </c>
    </row>
    <row r="790" spans="1:21" x14ac:dyDescent="0.25">
      <c r="A790" s="58">
        <v>6003129</v>
      </c>
      <c r="B790" s="58" t="str">
        <f t="shared" si="12"/>
        <v xml:space="preserve"> A (Alert)</v>
      </c>
      <c r="C790" s="58" t="s">
        <v>210</v>
      </c>
      <c r="D790" s="58" t="s">
        <v>802</v>
      </c>
      <c r="E790" s="58" t="s">
        <v>2775</v>
      </c>
      <c r="F790" s="58" t="s">
        <v>2095</v>
      </c>
      <c r="G790" s="58" t="s">
        <v>2776</v>
      </c>
      <c r="H790" s="59" t="s">
        <v>2777</v>
      </c>
      <c r="I790" s="59" t="s">
        <v>2777</v>
      </c>
      <c r="J790" s="59" t="s">
        <v>2777</v>
      </c>
      <c r="K790" s="59" t="s">
        <v>2142</v>
      </c>
      <c r="L790" s="59" t="s">
        <v>2777</v>
      </c>
      <c r="M790" s="59" t="s">
        <v>2777</v>
      </c>
      <c r="N790" s="59" t="s">
        <v>2777</v>
      </c>
      <c r="O790" s="59" t="s">
        <v>2777</v>
      </c>
      <c r="P790" s="59" t="s">
        <v>2142</v>
      </c>
      <c r="Q790" s="59" t="s">
        <v>2142</v>
      </c>
      <c r="R790" s="59" t="s">
        <v>2777</v>
      </c>
      <c r="S790" s="59" t="s">
        <v>2777</v>
      </c>
      <c r="T790" s="59" t="s">
        <v>2777</v>
      </c>
      <c r="U790" s="59" t="s">
        <v>2777</v>
      </c>
    </row>
    <row r="791" spans="1:21" x14ac:dyDescent="0.25">
      <c r="A791" s="58">
        <v>6003130</v>
      </c>
      <c r="B791" s="58" t="str">
        <f t="shared" si="12"/>
        <v xml:space="preserve"> MS (Met Standards)</v>
      </c>
      <c r="C791" s="58" t="s">
        <v>210</v>
      </c>
      <c r="D791" s="58" t="s">
        <v>803</v>
      </c>
      <c r="E791" s="58" t="s">
        <v>2780</v>
      </c>
      <c r="F791" s="58" t="s">
        <v>2183</v>
      </c>
      <c r="G791" s="58" t="s">
        <v>2781</v>
      </c>
      <c r="H791" s="59" t="s">
        <v>2777</v>
      </c>
      <c r="I791" s="59" t="s">
        <v>2777</v>
      </c>
      <c r="J791" s="59" t="s">
        <v>2777</v>
      </c>
      <c r="K791" s="59" t="s">
        <v>2777</v>
      </c>
      <c r="L791" s="59" t="s">
        <v>2777</v>
      </c>
      <c r="M791" s="59" t="s">
        <v>2777</v>
      </c>
      <c r="N791" s="59" t="s">
        <v>2777</v>
      </c>
      <c r="O791" s="59" t="s">
        <v>2777</v>
      </c>
      <c r="P791" s="59" t="s">
        <v>2777</v>
      </c>
      <c r="Q791" s="59" t="s">
        <v>2777</v>
      </c>
      <c r="R791" s="59" t="s">
        <v>2777</v>
      </c>
      <c r="S791" s="59" t="s">
        <v>2777</v>
      </c>
      <c r="T791" s="59" t="s">
        <v>2777</v>
      </c>
      <c r="U791" s="59" t="s">
        <v>2777</v>
      </c>
    </row>
    <row r="792" spans="1:21" x14ac:dyDescent="0.25">
      <c r="A792" s="58">
        <v>6003135</v>
      </c>
      <c r="B792" s="58" t="str">
        <f t="shared" si="12"/>
        <v>SI_3 (School Improvement Year 3)</v>
      </c>
      <c r="C792" s="58" t="s">
        <v>210</v>
      </c>
      <c r="D792" s="58" t="s">
        <v>804</v>
      </c>
      <c r="E792" s="58" t="s">
        <v>2788</v>
      </c>
      <c r="F792" s="58" t="s">
        <v>2348</v>
      </c>
      <c r="G792" s="58" t="s">
        <v>2789</v>
      </c>
      <c r="H792" s="59" t="s">
        <v>2142</v>
      </c>
      <c r="I792" s="59" t="s">
        <v>2142</v>
      </c>
      <c r="J792" s="59" t="s">
        <v>2777</v>
      </c>
      <c r="K792" s="59" t="s">
        <v>2142</v>
      </c>
      <c r="L792" s="59" t="s">
        <v>2777</v>
      </c>
      <c r="M792" s="59" t="s">
        <v>2777</v>
      </c>
      <c r="N792" s="59" t="s">
        <v>2777</v>
      </c>
      <c r="O792" s="59" t="s">
        <v>2777</v>
      </c>
      <c r="P792" s="59" t="s">
        <v>2777</v>
      </c>
      <c r="Q792" s="59" t="s">
        <v>2142</v>
      </c>
      <c r="R792" s="59" t="s">
        <v>2777</v>
      </c>
      <c r="S792" s="59" t="s">
        <v>2777</v>
      </c>
      <c r="T792" s="59" t="s">
        <v>2777</v>
      </c>
      <c r="U792" s="59" t="s">
        <v>2777</v>
      </c>
    </row>
    <row r="793" spans="1:21" x14ac:dyDescent="0.25">
      <c r="A793" s="58">
        <v>6003136</v>
      </c>
      <c r="B793" s="58" t="str">
        <f t="shared" si="12"/>
        <v>SI_8 (School Improvement Year 8)</v>
      </c>
      <c r="C793" s="58" t="s">
        <v>210</v>
      </c>
      <c r="D793" s="58" t="s">
        <v>2430</v>
      </c>
      <c r="E793" s="58" t="s">
        <v>2803</v>
      </c>
      <c r="F793" s="58" t="s">
        <v>2420</v>
      </c>
      <c r="G793" s="58" t="s">
        <v>2804</v>
      </c>
      <c r="H793" s="59" t="s">
        <v>2142</v>
      </c>
      <c r="I793" s="59" t="s">
        <v>2142</v>
      </c>
      <c r="J793" s="59" t="s">
        <v>2142</v>
      </c>
      <c r="K793" s="59" t="s">
        <v>2142</v>
      </c>
      <c r="L793" s="59" t="s">
        <v>2777</v>
      </c>
      <c r="M793" s="59" t="s">
        <v>2777</v>
      </c>
      <c r="N793" s="59" t="s">
        <v>2777</v>
      </c>
      <c r="O793" s="59" t="s">
        <v>2142</v>
      </c>
      <c r="P793" s="59" t="s">
        <v>2142</v>
      </c>
      <c r="Q793" s="59" t="s">
        <v>2142</v>
      </c>
      <c r="R793" s="59" t="s">
        <v>2777</v>
      </c>
      <c r="S793" s="59" t="s">
        <v>2777</v>
      </c>
      <c r="T793" s="59" t="s">
        <v>2777</v>
      </c>
      <c r="U793" s="59" t="s">
        <v>2142</v>
      </c>
    </row>
    <row r="794" spans="1:21" x14ac:dyDescent="0.25">
      <c r="A794" s="58">
        <v>6003137</v>
      </c>
      <c r="B794" s="58" t="str">
        <f t="shared" si="12"/>
        <v xml:space="preserve"> MS (Met Standards)</v>
      </c>
      <c r="C794" s="58" t="s">
        <v>210</v>
      </c>
      <c r="D794" s="58" t="s">
        <v>805</v>
      </c>
      <c r="E794" s="58" t="s">
        <v>2780</v>
      </c>
      <c r="F794" s="58" t="s">
        <v>2183</v>
      </c>
      <c r="G794" s="58" t="s">
        <v>2781</v>
      </c>
      <c r="H794" s="59" t="s">
        <v>2777</v>
      </c>
      <c r="I794" s="59" t="s">
        <v>2777</v>
      </c>
      <c r="J794" s="59" t="s">
        <v>2777</v>
      </c>
      <c r="K794" s="59" t="s">
        <v>2777</v>
      </c>
      <c r="L794" s="59" t="s">
        <v>2777</v>
      </c>
      <c r="M794" s="59" t="s">
        <v>2777</v>
      </c>
      <c r="N794" s="59" t="s">
        <v>2777</v>
      </c>
      <c r="O794" s="59" t="s">
        <v>2777</v>
      </c>
      <c r="P794" s="59" t="s">
        <v>2777</v>
      </c>
      <c r="Q794" s="59" t="s">
        <v>2777</v>
      </c>
      <c r="R794" s="59" t="s">
        <v>2777</v>
      </c>
      <c r="S794" s="59" t="s">
        <v>2777</v>
      </c>
      <c r="T794" s="59" t="s">
        <v>2777</v>
      </c>
      <c r="U794" s="59" t="s">
        <v>2777</v>
      </c>
    </row>
    <row r="795" spans="1:21" x14ac:dyDescent="0.25">
      <c r="A795" s="58">
        <v>6003139</v>
      </c>
      <c r="B795" s="58" t="str">
        <f t="shared" si="12"/>
        <v>SI_3 (School Improvement Year 3)</v>
      </c>
      <c r="C795" s="58" t="s">
        <v>210</v>
      </c>
      <c r="D795" s="58" t="s">
        <v>806</v>
      </c>
      <c r="E795" s="58" t="s">
        <v>2788</v>
      </c>
      <c r="F795" s="58" t="s">
        <v>2348</v>
      </c>
      <c r="G795" s="58" t="s">
        <v>2789</v>
      </c>
      <c r="H795" s="59" t="s">
        <v>2777</v>
      </c>
      <c r="I795" s="59" t="s">
        <v>2777</v>
      </c>
      <c r="J795" s="59" t="s">
        <v>2777</v>
      </c>
      <c r="K795" s="59" t="s">
        <v>2142</v>
      </c>
      <c r="L795" s="59" t="s">
        <v>2777</v>
      </c>
      <c r="M795" s="59" t="s">
        <v>2777</v>
      </c>
      <c r="N795" s="59" t="s">
        <v>2777</v>
      </c>
      <c r="O795" s="59" t="s">
        <v>2777</v>
      </c>
      <c r="P795" s="59" t="s">
        <v>2777</v>
      </c>
      <c r="Q795" s="59" t="s">
        <v>2142</v>
      </c>
      <c r="R795" s="59" t="s">
        <v>2777</v>
      </c>
      <c r="S795" s="59" t="s">
        <v>2777</v>
      </c>
      <c r="T795" s="59" t="s">
        <v>2777</v>
      </c>
      <c r="U795" s="59" t="s">
        <v>2142</v>
      </c>
    </row>
    <row r="796" spans="1:21" x14ac:dyDescent="0.25">
      <c r="A796" s="58">
        <v>6003140</v>
      </c>
      <c r="B796" s="58" t="str">
        <f t="shared" si="12"/>
        <v>SI_8 (School Improvement Year 8)</v>
      </c>
      <c r="C796" s="58" t="s">
        <v>210</v>
      </c>
      <c r="D796" s="58" t="s">
        <v>807</v>
      </c>
      <c r="E796" s="58" t="s">
        <v>2803</v>
      </c>
      <c r="F796" s="58" t="s">
        <v>2420</v>
      </c>
      <c r="G796" s="58" t="s">
        <v>2804</v>
      </c>
      <c r="H796" s="59" t="s">
        <v>2142</v>
      </c>
      <c r="I796" s="59" t="s">
        <v>2142</v>
      </c>
      <c r="J796" s="59" t="s">
        <v>2142</v>
      </c>
      <c r="K796" s="59" t="s">
        <v>2142</v>
      </c>
      <c r="L796" s="59" t="s">
        <v>2777</v>
      </c>
      <c r="M796" s="59" t="s">
        <v>2142</v>
      </c>
      <c r="N796" s="59" t="s">
        <v>2142</v>
      </c>
      <c r="O796" s="59" t="s">
        <v>2777</v>
      </c>
      <c r="P796" s="59" t="s">
        <v>2142</v>
      </c>
      <c r="Q796" s="59" t="s">
        <v>2142</v>
      </c>
      <c r="R796" s="59" t="s">
        <v>2777</v>
      </c>
      <c r="S796" s="59" t="s">
        <v>2777</v>
      </c>
      <c r="T796" s="59" t="s">
        <v>2142</v>
      </c>
      <c r="U796" s="59" t="s">
        <v>2142</v>
      </c>
    </row>
    <row r="797" spans="1:21" x14ac:dyDescent="0.25">
      <c r="A797" s="58">
        <v>6003141</v>
      </c>
      <c r="B797" s="58" t="str">
        <f t="shared" si="12"/>
        <v>SI_M (School Improvement - Met Standards)</v>
      </c>
      <c r="C797" s="58" t="s">
        <v>210</v>
      </c>
      <c r="D797" s="58" t="s">
        <v>808</v>
      </c>
      <c r="E797" s="58" t="s">
        <v>2782</v>
      </c>
      <c r="F797" s="58" t="s">
        <v>2436</v>
      </c>
      <c r="G797" s="58" t="s">
        <v>2801</v>
      </c>
      <c r="H797" s="59" t="s">
        <v>2777</v>
      </c>
      <c r="I797" s="59" t="s">
        <v>2777</v>
      </c>
      <c r="J797" s="59" t="s">
        <v>2777</v>
      </c>
      <c r="K797" s="59" t="s">
        <v>2777</v>
      </c>
      <c r="L797" s="59" t="s">
        <v>2777</v>
      </c>
      <c r="M797" s="59" t="s">
        <v>2777</v>
      </c>
      <c r="N797" s="59" t="s">
        <v>2777</v>
      </c>
      <c r="O797" s="59" t="s">
        <v>2777</v>
      </c>
      <c r="P797" s="59" t="s">
        <v>2777</v>
      </c>
      <c r="Q797" s="59" t="s">
        <v>2777</v>
      </c>
      <c r="R797" s="59" t="s">
        <v>2777</v>
      </c>
      <c r="S797" s="59" t="s">
        <v>2777</v>
      </c>
      <c r="T797" s="59" t="s">
        <v>2777</v>
      </c>
      <c r="U797" s="59" t="s">
        <v>2777</v>
      </c>
    </row>
    <row r="798" spans="1:21" x14ac:dyDescent="0.25">
      <c r="A798" s="58">
        <v>6003142</v>
      </c>
      <c r="B798" s="58" t="str">
        <f t="shared" si="12"/>
        <v xml:space="preserve"> MS (Met Standards)</v>
      </c>
      <c r="C798" s="58" t="s">
        <v>210</v>
      </c>
      <c r="D798" s="58" t="s">
        <v>809</v>
      </c>
      <c r="E798" s="58" t="s">
        <v>2780</v>
      </c>
      <c r="F798" s="58" t="s">
        <v>2183</v>
      </c>
      <c r="G798" s="58" t="s">
        <v>2781</v>
      </c>
      <c r="H798" s="59" t="s">
        <v>2777</v>
      </c>
      <c r="I798" s="59" t="s">
        <v>2777</v>
      </c>
      <c r="J798" s="59" t="s">
        <v>2777</v>
      </c>
      <c r="K798" s="59" t="s">
        <v>2777</v>
      </c>
      <c r="L798" s="59" t="s">
        <v>2777</v>
      </c>
      <c r="M798" s="59" t="s">
        <v>2777</v>
      </c>
      <c r="N798" s="59" t="s">
        <v>2777</v>
      </c>
      <c r="O798" s="59" t="s">
        <v>2777</v>
      </c>
      <c r="P798" s="59" t="s">
        <v>2777</v>
      </c>
      <c r="Q798" s="59" t="s">
        <v>2777</v>
      </c>
      <c r="R798" s="59" t="s">
        <v>2777</v>
      </c>
      <c r="S798" s="59" t="s">
        <v>2777</v>
      </c>
      <c r="T798" s="59" t="s">
        <v>2777</v>
      </c>
      <c r="U798" s="59" t="s">
        <v>2777</v>
      </c>
    </row>
    <row r="799" spans="1:21" x14ac:dyDescent="0.25">
      <c r="A799" s="58">
        <v>6003143</v>
      </c>
      <c r="B799" s="58" t="str">
        <f t="shared" si="12"/>
        <v>SI_1 (School Improvement Year 1)</v>
      </c>
      <c r="C799" s="58" t="s">
        <v>210</v>
      </c>
      <c r="D799" s="58" t="s">
        <v>810</v>
      </c>
      <c r="E799" s="58" t="s">
        <v>2793</v>
      </c>
      <c r="F799" s="58" t="s">
        <v>2260</v>
      </c>
      <c r="G799" s="58" t="s">
        <v>2795</v>
      </c>
      <c r="H799" s="59" t="s">
        <v>2142</v>
      </c>
      <c r="I799" s="59" t="s">
        <v>2142</v>
      </c>
      <c r="J799" s="59" t="s">
        <v>2777</v>
      </c>
      <c r="K799" s="59" t="s">
        <v>2142</v>
      </c>
      <c r="L799" s="59" t="s">
        <v>2777</v>
      </c>
      <c r="M799" s="59" t="s">
        <v>2777</v>
      </c>
      <c r="N799" s="59" t="s">
        <v>2142</v>
      </c>
      <c r="O799" s="59" t="s">
        <v>2777</v>
      </c>
      <c r="P799" s="59" t="s">
        <v>2777</v>
      </c>
      <c r="Q799" s="59" t="s">
        <v>2142</v>
      </c>
      <c r="R799" s="59" t="s">
        <v>2777</v>
      </c>
      <c r="S799" s="59" t="s">
        <v>2777</v>
      </c>
      <c r="T799" s="59" t="s">
        <v>2777</v>
      </c>
      <c r="U799" s="59" t="s">
        <v>2777</v>
      </c>
    </row>
    <row r="800" spans="1:21" x14ac:dyDescent="0.25">
      <c r="A800" s="58">
        <v>6003146</v>
      </c>
      <c r="B800" s="58" t="str">
        <f t="shared" si="12"/>
        <v>SI_2 (School Improvement Year 2)</v>
      </c>
      <c r="C800" s="58" t="s">
        <v>210</v>
      </c>
      <c r="D800" s="58" t="s">
        <v>811</v>
      </c>
      <c r="E800" s="58" t="s">
        <v>2796</v>
      </c>
      <c r="F800" s="58" t="s">
        <v>2312</v>
      </c>
      <c r="G800" s="58" t="s">
        <v>2797</v>
      </c>
      <c r="H800" s="59" t="s">
        <v>2142</v>
      </c>
      <c r="I800" s="59" t="s">
        <v>2777</v>
      </c>
      <c r="J800" s="59" t="s">
        <v>2777</v>
      </c>
      <c r="K800" s="59" t="s">
        <v>2142</v>
      </c>
      <c r="L800" s="59" t="s">
        <v>2777</v>
      </c>
      <c r="M800" s="59" t="s">
        <v>2777</v>
      </c>
      <c r="N800" s="59" t="s">
        <v>2142</v>
      </c>
      <c r="O800" s="59" t="s">
        <v>2777</v>
      </c>
      <c r="P800" s="59" t="s">
        <v>2142</v>
      </c>
      <c r="Q800" s="59" t="s">
        <v>2777</v>
      </c>
      <c r="R800" s="59" t="s">
        <v>2777</v>
      </c>
      <c r="S800" s="59" t="s">
        <v>2777</v>
      </c>
      <c r="T800" s="59" t="s">
        <v>2142</v>
      </c>
      <c r="U800" s="59" t="s">
        <v>2777</v>
      </c>
    </row>
    <row r="801" spans="1:21" x14ac:dyDescent="0.25">
      <c r="A801" s="58">
        <v>6003149</v>
      </c>
      <c r="B801" s="58" t="str">
        <f t="shared" si="12"/>
        <v>SI_5 (School Improvement Year 5)</v>
      </c>
      <c r="C801" s="58" t="s">
        <v>210</v>
      </c>
      <c r="D801" s="58" t="s">
        <v>812</v>
      </c>
      <c r="E801" s="58" t="s">
        <v>2786</v>
      </c>
      <c r="F801" s="58" t="s">
        <v>2385</v>
      </c>
      <c r="G801" s="58" t="s">
        <v>2787</v>
      </c>
      <c r="H801" s="59" t="s">
        <v>2142</v>
      </c>
      <c r="I801" s="59" t="s">
        <v>2142</v>
      </c>
      <c r="J801" s="59" t="s">
        <v>2142</v>
      </c>
      <c r="K801" s="59" t="s">
        <v>2142</v>
      </c>
      <c r="L801" s="59" t="s">
        <v>2777</v>
      </c>
      <c r="M801" s="59" t="s">
        <v>2777</v>
      </c>
      <c r="N801" s="59" t="s">
        <v>2142</v>
      </c>
      <c r="O801" s="59" t="s">
        <v>2777</v>
      </c>
      <c r="P801" s="59" t="s">
        <v>2142</v>
      </c>
      <c r="Q801" s="59" t="s">
        <v>2142</v>
      </c>
      <c r="R801" s="59" t="s">
        <v>2777</v>
      </c>
      <c r="S801" s="59" t="s">
        <v>2777</v>
      </c>
      <c r="T801" s="59" t="s">
        <v>2142</v>
      </c>
      <c r="U801" s="59" t="s">
        <v>2142</v>
      </c>
    </row>
    <row r="802" spans="1:21" x14ac:dyDescent="0.25">
      <c r="A802" s="58">
        <v>6003150</v>
      </c>
      <c r="B802" s="58" t="str">
        <f t="shared" si="12"/>
        <v xml:space="preserve"> MS (Met Standards)</v>
      </c>
      <c r="C802" s="58" t="s">
        <v>210</v>
      </c>
      <c r="D802" s="58" t="s">
        <v>2235</v>
      </c>
      <c r="E802" s="58" t="s">
        <v>2780</v>
      </c>
      <c r="F802" s="58" t="s">
        <v>2183</v>
      </c>
      <c r="G802" s="58" t="s">
        <v>2781</v>
      </c>
      <c r="H802" s="59" t="s">
        <v>2777</v>
      </c>
      <c r="I802" s="59" t="s">
        <v>2777</v>
      </c>
      <c r="J802" s="59" t="s">
        <v>2777</v>
      </c>
      <c r="K802" s="59" t="s">
        <v>2142</v>
      </c>
      <c r="L802" s="59" t="s">
        <v>2777</v>
      </c>
      <c r="M802" s="59" t="s">
        <v>2777</v>
      </c>
      <c r="N802" s="59" t="s">
        <v>2777</v>
      </c>
      <c r="O802" s="59" t="s">
        <v>2777</v>
      </c>
      <c r="P802" s="59" t="s">
        <v>2777</v>
      </c>
      <c r="Q802" s="59" t="s">
        <v>2142</v>
      </c>
      <c r="R802" s="59" t="s">
        <v>2777</v>
      </c>
      <c r="S802" s="59" t="s">
        <v>2777</v>
      </c>
      <c r="T802" s="59" t="s">
        <v>2777</v>
      </c>
      <c r="U802" s="59" t="s">
        <v>2777</v>
      </c>
    </row>
    <row r="803" spans="1:21" x14ac:dyDescent="0.25">
      <c r="A803" s="58">
        <v>6040702</v>
      </c>
      <c r="B803" s="58" t="str">
        <f t="shared" si="12"/>
        <v xml:space="preserve"> A (Alert)</v>
      </c>
      <c r="C803" s="58" t="s">
        <v>8</v>
      </c>
      <c r="D803" s="58" t="s">
        <v>2158</v>
      </c>
      <c r="E803" s="58" t="s">
        <v>2775</v>
      </c>
      <c r="F803" s="58" t="s">
        <v>2095</v>
      </c>
      <c r="G803" s="58" t="s">
        <v>2776</v>
      </c>
      <c r="H803" s="59" t="s">
        <v>2142</v>
      </c>
      <c r="I803" s="59" t="s">
        <v>2777</v>
      </c>
      <c r="J803" s="59" t="s">
        <v>2777</v>
      </c>
      <c r="K803" s="59" t="s">
        <v>2777</v>
      </c>
      <c r="L803" s="59" t="s">
        <v>2777</v>
      </c>
      <c r="M803" s="59" t="s">
        <v>2777</v>
      </c>
      <c r="N803" s="59" t="s">
        <v>2777</v>
      </c>
      <c r="O803" s="59" t="s">
        <v>2777</v>
      </c>
      <c r="P803" s="59" t="s">
        <v>2142</v>
      </c>
      <c r="Q803" s="59" t="s">
        <v>2142</v>
      </c>
      <c r="R803" s="59" t="s">
        <v>2777</v>
      </c>
      <c r="S803" s="59" t="s">
        <v>2777</v>
      </c>
      <c r="T803" s="59" t="s">
        <v>2777</v>
      </c>
      <c r="U803" s="59" t="s">
        <v>2777</v>
      </c>
    </row>
    <row r="804" spans="1:21" x14ac:dyDescent="0.25">
      <c r="A804" s="58">
        <v>6040703</v>
      </c>
      <c r="B804" s="58" t="str">
        <f t="shared" si="12"/>
        <v xml:space="preserve"> A (Alert)</v>
      </c>
      <c r="C804" s="58" t="s">
        <v>8</v>
      </c>
      <c r="D804" s="58" t="s">
        <v>2158</v>
      </c>
      <c r="E804" s="58" t="s">
        <v>2775</v>
      </c>
      <c r="F804" s="58" t="s">
        <v>2095</v>
      </c>
      <c r="G804" s="58" t="s">
        <v>2776</v>
      </c>
      <c r="H804" s="59" t="s">
        <v>2777</v>
      </c>
      <c r="I804" s="59" t="s">
        <v>2777</v>
      </c>
      <c r="J804" s="59" t="s">
        <v>2142</v>
      </c>
      <c r="K804" s="59" t="s">
        <v>2142</v>
      </c>
      <c r="L804" s="59" t="s">
        <v>2777</v>
      </c>
      <c r="M804" s="59" t="s">
        <v>2777</v>
      </c>
      <c r="N804" s="59" t="s">
        <v>2777</v>
      </c>
      <c r="O804" s="59" t="s">
        <v>2777</v>
      </c>
      <c r="P804" s="59" t="s">
        <v>2142</v>
      </c>
      <c r="Q804" s="59" t="s">
        <v>2142</v>
      </c>
      <c r="R804" s="59" t="s">
        <v>2777</v>
      </c>
      <c r="S804" s="59" t="s">
        <v>2777</v>
      </c>
      <c r="T804" s="59" t="s">
        <v>2777</v>
      </c>
      <c r="U804" s="59" t="s">
        <v>2777</v>
      </c>
    </row>
    <row r="805" spans="1:21" x14ac:dyDescent="0.25">
      <c r="A805" s="58">
        <v>6041702</v>
      </c>
      <c r="B805" s="58" t="str">
        <f t="shared" si="12"/>
        <v xml:space="preserve"> A (Alert)</v>
      </c>
      <c r="C805" s="58" t="s">
        <v>151</v>
      </c>
      <c r="D805" s="58" t="s">
        <v>151</v>
      </c>
      <c r="E805" s="58" t="s">
        <v>2775</v>
      </c>
      <c r="F805" s="58" t="s">
        <v>2095</v>
      </c>
      <c r="G805" s="58" t="s">
        <v>2776</v>
      </c>
      <c r="H805" s="59" t="s">
        <v>2777</v>
      </c>
      <c r="I805" s="59" t="s">
        <v>2777</v>
      </c>
      <c r="J805" s="59" t="s">
        <v>2777</v>
      </c>
      <c r="K805" s="59" t="s">
        <v>2777</v>
      </c>
      <c r="L805" s="59" t="s">
        <v>2777</v>
      </c>
      <c r="M805" s="59" t="s">
        <v>2777</v>
      </c>
      <c r="N805" s="59" t="s">
        <v>2777</v>
      </c>
      <c r="O805" s="59" t="s">
        <v>2777</v>
      </c>
      <c r="P805" s="59" t="s">
        <v>2777</v>
      </c>
      <c r="Q805" s="59" t="s">
        <v>2142</v>
      </c>
      <c r="R805" s="59" t="s">
        <v>2777</v>
      </c>
      <c r="S805" s="59" t="s">
        <v>2777</v>
      </c>
      <c r="T805" s="59" t="s">
        <v>2777</v>
      </c>
      <c r="U805" s="59" t="s">
        <v>2777</v>
      </c>
    </row>
    <row r="806" spans="1:21" x14ac:dyDescent="0.25">
      <c r="A806" s="58">
        <v>6041703</v>
      </c>
      <c r="B806" s="58" t="str">
        <f t="shared" si="12"/>
        <v xml:space="preserve"> MS (Met Standards)</v>
      </c>
      <c r="C806" s="58" t="s">
        <v>151</v>
      </c>
      <c r="D806" s="58" t="s">
        <v>2236</v>
      </c>
      <c r="E806" s="58" t="s">
        <v>2780</v>
      </c>
      <c r="F806" s="58" t="s">
        <v>2183</v>
      </c>
      <c r="G806" s="58" t="s">
        <v>2781</v>
      </c>
      <c r="H806" s="59" t="s">
        <v>2777</v>
      </c>
      <c r="I806" s="59" t="s">
        <v>2777</v>
      </c>
      <c r="J806" s="59" t="s">
        <v>2777</v>
      </c>
      <c r="K806" s="59" t="s">
        <v>2777</v>
      </c>
      <c r="L806" s="59" t="s">
        <v>2777</v>
      </c>
      <c r="M806" s="59" t="s">
        <v>2777</v>
      </c>
      <c r="N806" s="59" t="s">
        <v>2777</v>
      </c>
      <c r="O806" s="59" t="s">
        <v>2777</v>
      </c>
      <c r="P806" s="59" t="s">
        <v>2777</v>
      </c>
      <c r="Q806" s="59" t="s">
        <v>2777</v>
      </c>
      <c r="R806" s="59" t="s">
        <v>2777</v>
      </c>
      <c r="S806" s="59" t="s">
        <v>2777</v>
      </c>
      <c r="T806" s="59" t="s">
        <v>2777</v>
      </c>
      <c r="U806" s="59" t="s">
        <v>2777</v>
      </c>
    </row>
    <row r="807" spans="1:21" x14ac:dyDescent="0.25">
      <c r="A807" s="58">
        <v>6042701</v>
      </c>
      <c r="B807" s="58" t="str">
        <f t="shared" si="12"/>
        <v>SI_3 (School Improvement Year 3)</v>
      </c>
      <c r="C807" s="58" t="s">
        <v>81</v>
      </c>
      <c r="D807" s="58" t="s">
        <v>81</v>
      </c>
      <c r="E807" s="58" t="s">
        <v>2788</v>
      </c>
      <c r="F807" s="58" t="s">
        <v>2348</v>
      </c>
      <c r="G807" s="58" t="s">
        <v>2789</v>
      </c>
      <c r="H807" s="59" t="s">
        <v>2142</v>
      </c>
      <c r="I807" s="59" t="s">
        <v>2142</v>
      </c>
      <c r="J807" s="59" t="s">
        <v>2142</v>
      </c>
      <c r="K807" s="59" t="s">
        <v>2142</v>
      </c>
      <c r="L807" s="59" t="s">
        <v>2777</v>
      </c>
      <c r="M807" s="59" t="s">
        <v>2777</v>
      </c>
      <c r="N807" s="59" t="s">
        <v>2777</v>
      </c>
      <c r="O807" s="59" t="s">
        <v>2777</v>
      </c>
      <c r="P807" s="59" t="s">
        <v>2142</v>
      </c>
      <c r="Q807" s="59" t="s">
        <v>2142</v>
      </c>
      <c r="R807" s="59" t="s">
        <v>2777</v>
      </c>
      <c r="S807" s="59" t="s">
        <v>2777</v>
      </c>
      <c r="T807" s="59" t="s">
        <v>2777</v>
      </c>
      <c r="U807" s="59" t="s">
        <v>2777</v>
      </c>
    </row>
    <row r="808" spans="1:21" x14ac:dyDescent="0.25">
      <c r="A808" s="58">
        <v>6043701</v>
      </c>
      <c r="B808" s="58" t="str">
        <f t="shared" si="12"/>
        <v xml:space="preserve"> A (Alert)</v>
      </c>
      <c r="C808" s="58" t="s">
        <v>15</v>
      </c>
      <c r="D808" s="58" t="s">
        <v>15</v>
      </c>
      <c r="E808" s="58" t="s">
        <v>2775</v>
      </c>
      <c r="F808" s="58" t="s">
        <v>2095</v>
      </c>
      <c r="G808" s="58" t="s">
        <v>2776</v>
      </c>
      <c r="H808" s="59" t="s">
        <v>2142</v>
      </c>
      <c r="I808" s="59" t="s">
        <v>2142</v>
      </c>
      <c r="J808" s="59" t="s">
        <v>2777</v>
      </c>
      <c r="K808" s="59" t="s">
        <v>2777</v>
      </c>
      <c r="L808" s="59" t="s">
        <v>2777</v>
      </c>
      <c r="M808" s="59" t="s">
        <v>2777</v>
      </c>
      <c r="N808" s="59" t="s">
        <v>2142</v>
      </c>
      <c r="O808" s="59" t="s">
        <v>2142</v>
      </c>
      <c r="P808" s="59" t="s">
        <v>2777</v>
      </c>
      <c r="Q808" s="59" t="s">
        <v>2777</v>
      </c>
      <c r="R808" s="59" t="s">
        <v>2777</v>
      </c>
      <c r="S808" s="59" t="s">
        <v>2777</v>
      </c>
      <c r="T808" s="59" t="s">
        <v>2777</v>
      </c>
      <c r="U808" s="59" t="s">
        <v>2777</v>
      </c>
    </row>
    <row r="809" spans="1:21" x14ac:dyDescent="0.25">
      <c r="A809" s="58">
        <v>6043702</v>
      </c>
      <c r="B809" s="58" t="str">
        <f t="shared" si="12"/>
        <v xml:space="preserve"> A (Alert)</v>
      </c>
      <c r="C809" s="58" t="s">
        <v>15</v>
      </c>
      <c r="D809" s="58" t="s">
        <v>269</v>
      </c>
      <c r="E809" s="58" t="s">
        <v>2775</v>
      </c>
      <c r="F809" s="58" t="s">
        <v>2095</v>
      </c>
      <c r="G809" s="58" t="s">
        <v>2776</v>
      </c>
      <c r="H809" s="59" t="s">
        <v>2777</v>
      </c>
      <c r="I809" s="59" t="s">
        <v>2142</v>
      </c>
      <c r="J809" s="59" t="s">
        <v>2777</v>
      </c>
      <c r="K809" s="59" t="s">
        <v>2777</v>
      </c>
      <c r="L809" s="59" t="s">
        <v>2777</v>
      </c>
      <c r="M809" s="59" t="s">
        <v>2777</v>
      </c>
      <c r="N809" s="59" t="s">
        <v>2777</v>
      </c>
      <c r="O809" s="59" t="s">
        <v>2777</v>
      </c>
      <c r="P809" s="59" t="s">
        <v>2777</v>
      </c>
      <c r="Q809" s="59" t="s">
        <v>2777</v>
      </c>
      <c r="R809" s="59" t="s">
        <v>2777</v>
      </c>
      <c r="S809" s="59" t="s">
        <v>2777</v>
      </c>
      <c r="T809" s="59" t="s">
        <v>2777</v>
      </c>
      <c r="U809" s="59" t="s">
        <v>2777</v>
      </c>
    </row>
    <row r="810" spans="1:21" x14ac:dyDescent="0.25">
      <c r="A810" s="58">
        <v>6044702</v>
      </c>
      <c r="B810" s="58" t="str">
        <f t="shared" si="12"/>
        <v>SI_2 (School Improvement Year 2)</v>
      </c>
      <c r="C810" s="58" t="s">
        <v>2295</v>
      </c>
      <c r="D810" s="58" t="s">
        <v>399</v>
      </c>
      <c r="E810" s="58" t="s">
        <v>2796</v>
      </c>
      <c r="F810" s="58" t="s">
        <v>2312</v>
      </c>
      <c r="G810" s="58" t="s">
        <v>2797</v>
      </c>
      <c r="H810" s="59" t="s">
        <v>2777</v>
      </c>
      <c r="I810" s="59" t="s">
        <v>2142</v>
      </c>
      <c r="J810" s="59" t="s">
        <v>2142</v>
      </c>
      <c r="K810" s="59" t="s">
        <v>2142</v>
      </c>
      <c r="L810" s="59" t="s">
        <v>2142</v>
      </c>
      <c r="M810" s="59" t="s">
        <v>2142</v>
      </c>
      <c r="N810" s="59" t="s">
        <v>2777</v>
      </c>
      <c r="O810" s="59" t="s">
        <v>2777</v>
      </c>
      <c r="P810" s="59" t="s">
        <v>2777</v>
      </c>
      <c r="Q810" s="59" t="s">
        <v>2142</v>
      </c>
      <c r="R810" s="59" t="s">
        <v>2777</v>
      </c>
      <c r="S810" s="59" t="s">
        <v>2777</v>
      </c>
      <c r="T810" s="59" t="s">
        <v>2777</v>
      </c>
      <c r="U810" s="59" t="s">
        <v>2777</v>
      </c>
    </row>
    <row r="811" spans="1:21" x14ac:dyDescent="0.25">
      <c r="A811" s="58">
        <v>6044703</v>
      </c>
      <c r="B811" s="58" t="str">
        <f t="shared" si="12"/>
        <v>SI_1 (School Improvement Year 1)</v>
      </c>
      <c r="C811" s="58" t="s">
        <v>2295</v>
      </c>
      <c r="D811" s="58" t="s">
        <v>2296</v>
      </c>
      <c r="E811" s="58" t="s">
        <v>2793</v>
      </c>
      <c r="F811" s="58" t="s">
        <v>2260</v>
      </c>
      <c r="G811" s="58" t="s">
        <v>2795</v>
      </c>
      <c r="H811" s="59" t="s">
        <v>2777</v>
      </c>
      <c r="I811" s="59" t="s">
        <v>2142</v>
      </c>
      <c r="J811" s="59" t="s">
        <v>2777</v>
      </c>
      <c r="K811" s="59" t="s">
        <v>2777</v>
      </c>
      <c r="L811" s="59" t="s">
        <v>2777</v>
      </c>
      <c r="M811" s="59" t="s">
        <v>2777</v>
      </c>
      <c r="N811" s="59" t="s">
        <v>2777</v>
      </c>
      <c r="O811" s="59" t="s">
        <v>2777</v>
      </c>
      <c r="P811" s="59" t="s">
        <v>2777</v>
      </c>
      <c r="Q811" s="59" t="s">
        <v>2777</v>
      </c>
      <c r="R811" s="59" t="s">
        <v>2777</v>
      </c>
      <c r="S811" s="59" t="s">
        <v>2777</v>
      </c>
      <c r="T811" s="59" t="s">
        <v>2777</v>
      </c>
      <c r="U811" s="59" t="s">
        <v>2777</v>
      </c>
    </row>
    <row r="812" spans="1:21" x14ac:dyDescent="0.25">
      <c r="A812" s="58">
        <v>6045701</v>
      </c>
      <c r="B812" s="58" t="str">
        <f t="shared" si="12"/>
        <v xml:space="preserve"> A (Alert)</v>
      </c>
      <c r="C812" s="58" t="s">
        <v>2159</v>
      </c>
      <c r="D812" s="58" t="s">
        <v>2160</v>
      </c>
      <c r="E812" s="58" t="s">
        <v>2775</v>
      </c>
      <c r="F812" s="58" t="s">
        <v>2095</v>
      </c>
      <c r="G812" s="58" t="s">
        <v>2776</v>
      </c>
      <c r="H812" s="59" t="s">
        <v>2777</v>
      </c>
      <c r="I812" s="59" t="s">
        <v>2777</v>
      </c>
      <c r="J812" s="59" t="s">
        <v>2142</v>
      </c>
      <c r="K812" s="59" t="s">
        <v>2142</v>
      </c>
      <c r="L812" s="59" t="s">
        <v>2777</v>
      </c>
      <c r="M812" s="59" t="s">
        <v>2777</v>
      </c>
      <c r="N812" s="59" t="s">
        <v>2777</v>
      </c>
      <c r="O812" s="59" t="s">
        <v>2777</v>
      </c>
      <c r="P812" s="59" t="s">
        <v>2142</v>
      </c>
      <c r="Q812" s="59" t="s">
        <v>2142</v>
      </c>
      <c r="R812" s="59" t="s">
        <v>2777</v>
      </c>
      <c r="S812" s="59" t="s">
        <v>2777</v>
      </c>
      <c r="T812" s="59" t="s">
        <v>2777</v>
      </c>
      <c r="U812" s="59" t="s">
        <v>2777</v>
      </c>
    </row>
    <row r="813" spans="1:21" x14ac:dyDescent="0.25">
      <c r="A813" s="58">
        <v>6046702</v>
      </c>
      <c r="B813" s="58" t="str">
        <f t="shared" si="12"/>
        <v xml:space="preserve"> A (Alert)</v>
      </c>
      <c r="C813" s="58" t="s">
        <v>91</v>
      </c>
      <c r="D813" s="58" t="s">
        <v>2161</v>
      </c>
      <c r="E813" s="58" t="s">
        <v>2775</v>
      </c>
      <c r="F813" s="58" t="s">
        <v>2095</v>
      </c>
      <c r="G813" s="58" t="s">
        <v>2776</v>
      </c>
      <c r="H813" s="59" t="s">
        <v>2142</v>
      </c>
      <c r="I813" s="59" t="s">
        <v>2777</v>
      </c>
      <c r="J813" s="59" t="s">
        <v>2142</v>
      </c>
      <c r="K813" s="59" t="s">
        <v>2142</v>
      </c>
      <c r="L813" s="59" t="s">
        <v>2777</v>
      </c>
      <c r="M813" s="59" t="s">
        <v>2777</v>
      </c>
      <c r="N813" s="59" t="s">
        <v>2777</v>
      </c>
      <c r="O813" s="59" t="s">
        <v>2777</v>
      </c>
      <c r="P813" s="59" t="s">
        <v>2142</v>
      </c>
      <c r="Q813" s="59" t="s">
        <v>2142</v>
      </c>
      <c r="R813" s="59" t="s">
        <v>2777</v>
      </c>
      <c r="S813" s="59" t="s">
        <v>2777</v>
      </c>
      <c r="T813" s="59" t="s">
        <v>2777</v>
      </c>
      <c r="U813" s="59" t="s">
        <v>2777</v>
      </c>
    </row>
    <row r="814" spans="1:21" x14ac:dyDescent="0.25">
      <c r="A814" s="58">
        <v>6047703</v>
      </c>
      <c r="B814" s="58" t="str">
        <f t="shared" si="12"/>
        <v xml:space="preserve"> MS (Met Standards)</v>
      </c>
      <c r="C814" s="58" t="s">
        <v>2237</v>
      </c>
      <c r="D814" s="58" t="s">
        <v>2238</v>
      </c>
      <c r="E814" s="58" t="s">
        <v>2780</v>
      </c>
      <c r="F814" s="58" t="s">
        <v>2183</v>
      </c>
      <c r="G814" s="58" t="s">
        <v>2781</v>
      </c>
      <c r="H814" s="59" t="s">
        <v>2142</v>
      </c>
      <c r="I814" s="59" t="s">
        <v>2142</v>
      </c>
      <c r="J814" s="59" t="s">
        <v>2777</v>
      </c>
      <c r="K814" s="59" t="s">
        <v>2142</v>
      </c>
      <c r="L814" s="59" t="s">
        <v>2777</v>
      </c>
      <c r="M814" s="59" t="s">
        <v>2777</v>
      </c>
      <c r="N814" s="59" t="s">
        <v>2777</v>
      </c>
      <c r="O814" s="59" t="s">
        <v>2777</v>
      </c>
      <c r="P814" s="59" t="s">
        <v>2777</v>
      </c>
      <c r="Q814" s="59" t="s">
        <v>2142</v>
      </c>
      <c r="R814" s="59" t="s">
        <v>2777</v>
      </c>
      <c r="S814" s="59" t="s">
        <v>2777</v>
      </c>
      <c r="T814" s="59" t="s">
        <v>2777</v>
      </c>
      <c r="U814" s="59" t="s">
        <v>2777</v>
      </c>
    </row>
    <row r="815" spans="1:21" x14ac:dyDescent="0.25">
      <c r="A815" s="58">
        <v>6048701</v>
      </c>
      <c r="B815" s="58" t="str">
        <f t="shared" si="12"/>
        <v xml:space="preserve"> A (Alert)</v>
      </c>
      <c r="C815" s="58" t="s">
        <v>152</v>
      </c>
      <c r="D815" s="58" t="s">
        <v>614</v>
      </c>
      <c r="E815" s="58" t="s">
        <v>2775</v>
      </c>
      <c r="F815" s="58" t="s">
        <v>2095</v>
      </c>
      <c r="G815" s="58" t="s">
        <v>2776</v>
      </c>
      <c r="H815" s="59" t="s">
        <v>2142</v>
      </c>
      <c r="I815" s="59" t="s">
        <v>2777</v>
      </c>
      <c r="J815" s="59" t="s">
        <v>2777</v>
      </c>
      <c r="K815" s="59" t="s">
        <v>2777</v>
      </c>
      <c r="L815" s="59" t="s">
        <v>2777</v>
      </c>
      <c r="M815" s="59" t="s">
        <v>2777</v>
      </c>
      <c r="N815" s="59" t="s">
        <v>2142</v>
      </c>
      <c r="O815" s="59" t="s">
        <v>2777</v>
      </c>
      <c r="P815" s="59" t="s">
        <v>2777</v>
      </c>
      <c r="Q815" s="59" t="s">
        <v>2777</v>
      </c>
      <c r="R815" s="59" t="s">
        <v>2777</v>
      </c>
      <c r="S815" s="59" t="s">
        <v>2777</v>
      </c>
      <c r="T815" s="59" t="s">
        <v>2777</v>
      </c>
      <c r="U815" s="59" t="s">
        <v>2777</v>
      </c>
    </row>
    <row r="816" spans="1:21" x14ac:dyDescent="0.25">
      <c r="A816" s="58">
        <v>6048702</v>
      </c>
      <c r="B816" s="58" t="str">
        <f t="shared" si="12"/>
        <v xml:space="preserve"> A (Alert)</v>
      </c>
      <c r="C816" s="58" t="s">
        <v>152</v>
      </c>
      <c r="D816" s="58" t="s">
        <v>615</v>
      </c>
      <c r="E816" s="58" t="s">
        <v>2775</v>
      </c>
      <c r="F816" s="58" t="s">
        <v>2095</v>
      </c>
      <c r="G816" s="58" t="s">
        <v>2776</v>
      </c>
      <c r="H816" s="59" t="s">
        <v>2777</v>
      </c>
      <c r="I816" s="59" t="s">
        <v>2777</v>
      </c>
      <c r="J816" s="59" t="s">
        <v>2777</v>
      </c>
      <c r="K816" s="59" t="s">
        <v>2142</v>
      </c>
      <c r="L816" s="59" t="s">
        <v>2777</v>
      </c>
      <c r="M816" s="59" t="s">
        <v>2777</v>
      </c>
      <c r="N816" s="59" t="s">
        <v>2777</v>
      </c>
      <c r="O816" s="59" t="s">
        <v>2777</v>
      </c>
      <c r="P816" s="59" t="s">
        <v>2777</v>
      </c>
      <c r="Q816" s="59" t="s">
        <v>2777</v>
      </c>
      <c r="R816" s="59" t="s">
        <v>2777</v>
      </c>
      <c r="S816" s="59" t="s">
        <v>2777</v>
      </c>
      <c r="T816" s="59" t="s">
        <v>2777</v>
      </c>
      <c r="U816" s="59" t="s">
        <v>2777</v>
      </c>
    </row>
    <row r="817" spans="1:21" x14ac:dyDescent="0.25">
      <c r="A817" s="58">
        <v>6048703</v>
      </c>
      <c r="B817" s="58" t="str">
        <f t="shared" si="12"/>
        <v xml:space="preserve"> A (Alert)</v>
      </c>
      <c r="C817" s="58" t="s">
        <v>152</v>
      </c>
      <c r="D817" s="58" t="s">
        <v>2162</v>
      </c>
      <c r="E817" s="58" t="s">
        <v>2775</v>
      </c>
      <c r="F817" s="58" t="s">
        <v>2095</v>
      </c>
      <c r="G817" s="58" t="s">
        <v>2776</v>
      </c>
      <c r="H817" s="59" t="s">
        <v>2777</v>
      </c>
      <c r="I817" s="59" t="s">
        <v>2142</v>
      </c>
      <c r="J817" s="59" t="s">
        <v>2777</v>
      </c>
      <c r="K817" s="59" t="s">
        <v>2777</v>
      </c>
      <c r="L817" s="59" t="s">
        <v>2777</v>
      </c>
      <c r="M817" s="59" t="s">
        <v>2777</v>
      </c>
      <c r="N817" s="59" t="s">
        <v>2777</v>
      </c>
      <c r="O817" s="59" t="s">
        <v>2777</v>
      </c>
      <c r="P817" s="59" t="s">
        <v>2777</v>
      </c>
      <c r="Q817" s="59" t="s">
        <v>2777</v>
      </c>
      <c r="R817" s="59" t="s">
        <v>2777</v>
      </c>
      <c r="S817" s="59" t="s">
        <v>2777</v>
      </c>
      <c r="T817" s="59" t="s">
        <v>2777</v>
      </c>
      <c r="U817" s="59" t="s">
        <v>2777</v>
      </c>
    </row>
    <row r="818" spans="1:21" x14ac:dyDescent="0.25">
      <c r="A818" s="58">
        <v>6049702</v>
      </c>
      <c r="B818" s="58" t="str">
        <f t="shared" si="12"/>
        <v>SI_1 (School Improvement Year 1)</v>
      </c>
      <c r="C818" s="58" t="s">
        <v>153</v>
      </c>
      <c r="D818" s="58" t="s">
        <v>616</v>
      </c>
      <c r="E818" s="58" t="s">
        <v>2793</v>
      </c>
      <c r="F818" s="58" t="s">
        <v>2260</v>
      </c>
      <c r="G818" s="58" t="s">
        <v>2795</v>
      </c>
      <c r="H818" s="59" t="s">
        <v>2142</v>
      </c>
      <c r="I818" s="59" t="s">
        <v>2142</v>
      </c>
      <c r="J818" s="59" t="s">
        <v>2142</v>
      </c>
      <c r="K818" s="59" t="s">
        <v>2142</v>
      </c>
      <c r="L818" s="59" t="s">
        <v>2777</v>
      </c>
      <c r="M818" s="59" t="s">
        <v>2777</v>
      </c>
      <c r="N818" s="59" t="s">
        <v>2777</v>
      </c>
      <c r="O818" s="59" t="s">
        <v>2777</v>
      </c>
      <c r="P818" s="59" t="s">
        <v>2142</v>
      </c>
      <c r="Q818" s="59" t="s">
        <v>2142</v>
      </c>
      <c r="R818" s="59" t="s">
        <v>2777</v>
      </c>
      <c r="S818" s="59" t="s">
        <v>2777</v>
      </c>
      <c r="T818" s="59" t="s">
        <v>2777</v>
      </c>
      <c r="U818" s="59" t="s">
        <v>2777</v>
      </c>
    </row>
    <row r="819" spans="1:21" x14ac:dyDescent="0.25">
      <c r="A819" s="58">
        <v>6050701</v>
      </c>
      <c r="B819" s="58" t="str">
        <f t="shared" si="12"/>
        <v xml:space="preserve"> A (Alert)</v>
      </c>
      <c r="C819" s="58" t="s">
        <v>136</v>
      </c>
      <c r="D819" s="58" t="s">
        <v>136</v>
      </c>
      <c r="E819" s="58" t="s">
        <v>2775</v>
      </c>
      <c r="F819" s="58" t="s">
        <v>2095</v>
      </c>
      <c r="G819" s="58" t="s">
        <v>2776</v>
      </c>
      <c r="H819" s="59" t="s">
        <v>2777</v>
      </c>
      <c r="I819" s="59" t="s">
        <v>2777</v>
      </c>
      <c r="J819" s="59" t="s">
        <v>2777</v>
      </c>
      <c r="K819" s="59" t="s">
        <v>2777</v>
      </c>
      <c r="L819" s="59" t="s">
        <v>2777</v>
      </c>
      <c r="M819" s="59" t="s">
        <v>2777</v>
      </c>
      <c r="N819" s="59" t="s">
        <v>2777</v>
      </c>
      <c r="O819" s="59" t="s">
        <v>2777</v>
      </c>
      <c r="P819" s="59" t="s">
        <v>2142</v>
      </c>
      <c r="Q819" s="59" t="s">
        <v>2777</v>
      </c>
      <c r="R819" s="59" t="s">
        <v>2777</v>
      </c>
      <c r="S819" s="59" t="s">
        <v>2777</v>
      </c>
      <c r="T819" s="59" t="s">
        <v>2777</v>
      </c>
      <c r="U819" s="59" t="s">
        <v>2777</v>
      </c>
    </row>
    <row r="820" spans="1:21" x14ac:dyDescent="0.25">
      <c r="A820" s="58">
        <v>6050702</v>
      </c>
      <c r="B820" s="58" t="str">
        <f t="shared" si="12"/>
        <v xml:space="preserve"> A (Alert)</v>
      </c>
      <c r="C820" s="58" t="s">
        <v>136</v>
      </c>
      <c r="D820" s="58" t="s">
        <v>578</v>
      </c>
      <c r="E820" s="58" t="s">
        <v>2775</v>
      </c>
      <c r="F820" s="58" t="s">
        <v>2095</v>
      </c>
      <c r="G820" s="58" t="s">
        <v>2776</v>
      </c>
      <c r="H820" s="59" t="s">
        <v>2142</v>
      </c>
      <c r="I820" s="59" t="s">
        <v>2777</v>
      </c>
      <c r="J820" s="59" t="s">
        <v>2142</v>
      </c>
      <c r="K820" s="59" t="s">
        <v>2142</v>
      </c>
      <c r="L820" s="59" t="s">
        <v>2777</v>
      </c>
      <c r="M820" s="59" t="s">
        <v>2777</v>
      </c>
      <c r="N820" s="59" t="s">
        <v>2142</v>
      </c>
      <c r="O820" s="59" t="s">
        <v>2777</v>
      </c>
      <c r="P820" s="59" t="s">
        <v>2142</v>
      </c>
      <c r="Q820" s="59" t="s">
        <v>2777</v>
      </c>
      <c r="R820" s="59" t="s">
        <v>2777</v>
      </c>
      <c r="S820" s="59" t="s">
        <v>2777</v>
      </c>
      <c r="T820" s="59" t="s">
        <v>2777</v>
      </c>
      <c r="U820" s="59" t="s">
        <v>2777</v>
      </c>
    </row>
    <row r="821" spans="1:21" x14ac:dyDescent="0.25">
      <c r="A821" s="58">
        <v>6091001</v>
      </c>
      <c r="B821" s="58" t="str">
        <f t="shared" si="12"/>
        <v>SI_1 (School Improvement Year 1)</v>
      </c>
      <c r="C821" s="58" t="s">
        <v>12</v>
      </c>
      <c r="D821" s="58" t="s">
        <v>265</v>
      </c>
      <c r="E821" s="58" t="s">
        <v>2793</v>
      </c>
      <c r="F821" s="58" t="s">
        <v>2260</v>
      </c>
      <c r="G821" s="58" t="s">
        <v>2795</v>
      </c>
      <c r="H821" s="59" t="s">
        <v>2142</v>
      </c>
      <c r="I821" s="59" t="s">
        <v>2142</v>
      </c>
      <c r="J821" s="59" t="s">
        <v>2777</v>
      </c>
      <c r="K821" s="59" t="s">
        <v>2777</v>
      </c>
      <c r="L821" s="59" t="s">
        <v>2777</v>
      </c>
      <c r="M821" s="59" t="s">
        <v>2777</v>
      </c>
      <c r="N821" s="59" t="s">
        <v>2777</v>
      </c>
      <c r="O821" s="59" t="s">
        <v>2777</v>
      </c>
      <c r="P821" s="59" t="s">
        <v>2142</v>
      </c>
      <c r="Q821" s="59" t="s">
        <v>2142</v>
      </c>
      <c r="R821" s="59" t="s">
        <v>2777</v>
      </c>
      <c r="S821" s="59" t="s">
        <v>2777</v>
      </c>
      <c r="T821" s="59" t="s">
        <v>2142</v>
      </c>
      <c r="U821" s="59" t="s">
        <v>2142</v>
      </c>
    </row>
    <row r="822" spans="1:21" x14ac:dyDescent="0.25">
      <c r="A822" s="58">
        <v>6091002</v>
      </c>
      <c r="B822" s="58" t="str">
        <f t="shared" si="12"/>
        <v>SI_1 (School Improvement Year 1)</v>
      </c>
      <c r="C822" s="58" t="s">
        <v>12</v>
      </c>
      <c r="D822" s="58" t="s">
        <v>2297</v>
      </c>
      <c r="E822" s="58" t="s">
        <v>2793</v>
      </c>
      <c r="F822" s="58" t="s">
        <v>2260</v>
      </c>
      <c r="G822" s="58" t="s">
        <v>2795</v>
      </c>
      <c r="H822" s="59" t="s">
        <v>2142</v>
      </c>
      <c r="I822" s="59" t="s">
        <v>2142</v>
      </c>
      <c r="J822" s="59" t="s">
        <v>2777</v>
      </c>
      <c r="K822" s="59" t="s">
        <v>2777</v>
      </c>
      <c r="L822" s="59" t="s">
        <v>2777</v>
      </c>
      <c r="M822" s="59" t="s">
        <v>2777</v>
      </c>
      <c r="N822" s="59" t="s">
        <v>2777</v>
      </c>
      <c r="O822" s="59" t="s">
        <v>2777</v>
      </c>
      <c r="P822" s="59" t="s">
        <v>2142</v>
      </c>
      <c r="Q822" s="59" t="s">
        <v>2142</v>
      </c>
      <c r="R822" s="59" t="s">
        <v>2777</v>
      </c>
      <c r="S822" s="59" t="s">
        <v>2777</v>
      </c>
      <c r="T822" s="59" t="s">
        <v>2142</v>
      </c>
      <c r="U822" s="59" t="s">
        <v>2142</v>
      </c>
    </row>
    <row r="823" spans="1:21" x14ac:dyDescent="0.25">
      <c r="A823" s="58">
        <v>6092001</v>
      </c>
      <c r="B823" s="58" t="str">
        <f t="shared" si="12"/>
        <v>SI_5 (School Improvement Year 5)</v>
      </c>
      <c r="C823" s="58" t="s">
        <v>13</v>
      </c>
      <c r="D823" s="58" t="s">
        <v>266</v>
      </c>
      <c r="E823" s="58" t="s">
        <v>2786</v>
      </c>
      <c r="F823" s="58" t="s">
        <v>2385</v>
      </c>
      <c r="G823" s="58" t="s">
        <v>2787</v>
      </c>
      <c r="H823" s="59" t="s">
        <v>2142</v>
      </c>
      <c r="I823" s="59" t="s">
        <v>2142</v>
      </c>
      <c r="J823" s="59" t="s">
        <v>2777</v>
      </c>
      <c r="K823" s="59" t="s">
        <v>2777</v>
      </c>
      <c r="L823" s="59" t="s">
        <v>2777</v>
      </c>
      <c r="M823" s="59" t="s">
        <v>2777</v>
      </c>
      <c r="N823" s="59" t="s">
        <v>2777</v>
      </c>
      <c r="O823" s="59" t="s">
        <v>2777</v>
      </c>
      <c r="P823" s="59" t="s">
        <v>2777</v>
      </c>
      <c r="Q823" s="59" t="s">
        <v>2777</v>
      </c>
      <c r="R823" s="59" t="s">
        <v>2777</v>
      </c>
      <c r="S823" s="59" t="s">
        <v>2777</v>
      </c>
      <c r="T823" s="59" t="s">
        <v>2142</v>
      </c>
      <c r="U823" s="59" t="s">
        <v>2142</v>
      </c>
    </row>
    <row r="824" spans="1:21" x14ac:dyDescent="0.25">
      <c r="A824" s="58">
        <v>6092002</v>
      </c>
      <c r="B824" s="58" t="str">
        <f t="shared" si="12"/>
        <v xml:space="preserve"> MS (Met Standards)</v>
      </c>
      <c r="C824" s="58" t="s">
        <v>13</v>
      </c>
      <c r="D824" s="58" t="s">
        <v>2239</v>
      </c>
      <c r="E824" s="58" t="s">
        <v>2780</v>
      </c>
      <c r="F824" s="58" t="s">
        <v>2183</v>
      </c>
      <c r="G824" s="58" t="s">
        <v>2781</v>
      </c>
      <c r="H824" s="59" t="s">
        <v>2777</v>
      </c>
      <c r="I824" s="59" t="s">
        <v>2777</v>
      </c>
      <c r="J824" s="59" t="s">
        <v>2777</v>
      </c>
      <c r="K824" s="59" t="s">
        <v>2777</v>
      </c>
      <c r="L824" s="59" t="s">
        <v>2777</v>
      </c>
      <c r="M824" s="59" t="s">
        <v>2777</v>
      </c>
      <c r="N824" s="59" t="s">
        <v>2777</v>
      </c>
      <c r="O824" s="59" t="s">
        <v>2777</v>
      </c>
      <c r="P824" s="59" t="s">
        <v>2777</v>
      </c>
      <c r="Q824" s="59" t="s">
        <v>2777</v>
      </c>
      <c r="R824" s="59" t="s">
        <v>2777</v>
      </c>
      <c r="S824" s="59" t="s">
        <v>2777</v>
      </c>
      <c r="T824" s="59" t="s">
        <v>2777</v>
      </c>
      <c r="U824" s="59" t="s">
        <v>2777</v>
      </c>
    </row>
    <row r="825" spans="1:21" x14ac:dyDescent="0.25">
      <c r="A825" s="58">
        <v>6102005</v>
      </c>
      <c r="B825" s="58" t="str">
        <f t="shared" si="12"/>
        <v xml:space="preserve"> A (Alert)</v>
      </c>
      <c r="C825" s="58" t="s">
        <v>167</v>
      </c>
      <c r="D825" s="58" t="s">
        <v>675</v>
      </c>
      <c r="E825" s="58" t="s">
        <v>2775</v>
      </c>
      <c r="F825" s="58" t="s">
        <v>2095</v>
      </c>
      <c r="G825" s="58" t="s">
        <v>2776</v>
      </c>
      <c r="H825" s="59" t="s">
        <v>2142</v>
      </c>
      <c r="I825" s="59" t="s">
        <v>2777</v>
      </c>
      <c r="J825" s="59" t="s">
        <v>2777</v>
      </c>
      <c r="K825" s="59" t="s">
        <v>2777</v>
      </c>
      <c r="L825" s="59" t="s">
        <v>2777</v>
      </c>
      <c r="M825" s="59" t="s">
        <v>2777</v>
      </c>
      <c r="N825" s="59" t="s">
        <v>2142</v>
      </c>
      <c r="O825" s="59" t="s">
        <v>2777</v>
      </c>
      <c r="P825" s="59" t="s">
        <v>2142</v>
      </c>
      <c r="Q825" s="59" t="s">
        <v>2777</v>
      </c>
      <c r="R825" s="59" t="s">
        <v>2777</v>
      </c>
      <c r="S825" s="59" t="s">
        <v>2777</v>
      </c>
      <c r="T825" s="59" t="s">
        <v>2777</v>
      </c>
      <c r="U825" s="59" t="s">
        <v>2777</v>
      </c>
    </row>
    <row r="826" spans="1:21" x14ac:dyDescent="0.25">
      <c r="A826" s="58">
        <v>6102006</v>
      </c>
      <c r="B826" s="58" t="str">
        <f t="shared" si="12"/>
        <v>SI_1 (School Improvement Year 1)</v>
      </c>
      <c r="C826" s="58" t="s">
        <v>167</v>
      </c>
      <c r="D826" s="58" t="s">
        <v>2298</v>
      </c>
      <c r="E826" s="58" t="s">
        <v>2793</v>
      </c>
      <c r="F826" s="58" t="s">
        <v>2260</v>
      </c>
      <c r="G826" s="58" t="s">
        <v>2795</v>
      </c>
      <c r="H826" s="59" t="s">
        <v>2777</v>
      </c>
      <c r="I826" s="59" t="s">
        <v>2142</v>
      </c>
      <c r="J826" s="59" t="s">
        <v>2777</v>
      </c>
      <c r="K826" s="59" t="s">
        <v>2777</v>
      </c>
      <c r="L826" s="59" t="s">
        <v>2777</v>
      </c>
      <c r="M826" s="59" t="s">
        <v>2777</v>
      </c>
      <c r="N826" s="59" t="s">
        <v>2777</v>
      </c>
      <c r="O826" s="59" t="s">
        <v>2142</v>
      </c>
      <c r="P826" s="59" t="s">
        <v>2777</v>
      </c>
      <c r="Q826" s="59" t="s">
        <v>2142</v>
      </c>
      <c r="R826" s="59" t="s">
        <v>2777</v>
      </c>
      <c r="S826" s="59" t="s">
        <v>2777</v>
      </c>
      <c r="T826" s="59" t="s">
        <v>2777</v>
      </c>
      <c r="U826" s="59" t="s">
        <v>2777</v>
      </c>
    </row>
    <row r="827" spans="1:21" x14ac:dyDescent="0.25">
      <c r="A827" s="58">
        <v>6103009</v>
      </c>
      <c r="B827" s="58" t="str">
        <f t="shared" si="12"/>
        <v xml:space="preserve"> MS (Met Standards)</v>
      </c>
      <c r="C827" s="58" t="s">
        <v>205</v>
      </c>
      <c r="D827" s="58" t="s">
        <v>774</v>
      </c>
      <c r="E827" s="58" t="s">
        <v>2780</v>
      </c>
      <c r="F827" s="58" t="s">
        <v>2183</v>
      </c>
      <c r="G827" s="58" t="s">
        <v>2781</v>
      </c>
      <c r="H827" s="59" t="s">
        <v>2777</v>
      </c>
      <c r="I827" s="59" t="s">
        <v>2777</v>
      </c>
      <c r="J827" s="59" t="s">
        <v>2777</v>
      </c>
      <c r="K827" s="59" t="s">
        <v>2777</v>
      </c>
      <c r="L827" s="59" t="s">
        <v>2777</v>
      </c>
      <c r="M827" s="59" t="s">
        <v>2777</v>
      </c>
      <c r="N827" s="59" t="s">
        <v>2777</v>
      </c>
      <c r="O827" s="59" t="s">
        <v>2777</v>
      </c>
      <c r="P827" s="59" t="s">
        <v>2777</v>
      </c>
      <c r="Q827" s="59" t="s">
        <v>2777</v>
      </c>
      <c r="R827" s="59" t="s">
        <v>2777</v>
      </c>
      <c r="S827" s="59" t="s">
        <v>2777</v>
      </c>
      <c r="T827" s="59" t="s">
        <v>2777</v>
      </c>
      <c r="U827" s="59" t="s">
        <v>2777</v>
      </c>
    </row>
    <row r="828" spans="1:21" x14ac:dyDescent="0.25">
      <c r="A828" s="58">
        <v>6103010</v>
      </c>
      <c r="B828" s="58" t="str">
        <f t="shared" si="12"/>
        <v>SI_2 (School Improvement Year 2)</v>
      </c>
      <c r="C828" s="58" t="s">
        <v>205</v>
      </c>
      <c r="D828" s="58" t="s">
        <v>2341</v>
      </c>
      <c r="E828" s="58" t="s">
        <v>2796</v>
      </c>
      <c r="F828" s="58" t="s">
        <v>2312</v>
      </c>
      <c r="G828" s="58" t="s">
        <v>2797</v>
      </c>
      <c r="H828" s="59" t="s">
        <v>2142</v>
      </c>
      <c r="I828" s="59" t="s">
        <v>2142</v>
      </c>
      <c r="J828" s="59" t="s">
        <v>2777</v>
      </c>
      <c r="K828" s="59" t="s">
        <v>2777</v>
      </c>
      <c r="L828" s="59" t="s">
        <v>2777</v>
      </c>
      <c r="M828" s="59" t="s">
        <v>2777</v>
      </c>
      <c r="N828" s="59" t="s">
        <v>2142</v>
      </c>
      <c r="O828" s="59" t="s">
        <v>2142</v>
      </c>
      <c r="P828" s="59" t="s">
        <v>2142</v>
      </c>
      <c r="Q828" s="59" t="s">
        <v>2777</v>
      </c>
      <c r="R828" s="59" t="s">
        <v>2777</v>
      </c>
      <c r="S828" s="59" t="s">
        <v>2777</v>
      </c>
      <c r="T828" s="59" t="s">
        <v>2777</v>
      </c>
      <c r="U828" s="59" t="s">
        <v>2777</v>
      </c>
    </row>
    <row r="829" spans="1:21" x14ac:dyDescent="0.25">
      <c r="A829" s="58">
        <v>6103011</v>
      </c>
      <c r="B829" s="58" t="str">
        <f t="shared" si="12"/>
        <v xml:space="preserve"> MS (Met Standards)</v>
      </c>
      <c r="C829" s="58" t="s">
        <v>205</v>
      </c>
      <c r="D829" s="58" t="s">
        <v>2240</v>
      </c>
      <c r="E829" s="58" t="s">
        <v>2780</v>
      </c>
      <c r="F829" s="58" t="s">
        <v>2183</v>
      </c>
      <c r="G829" s="58" t="s">
        <v>2781</v>
      </c>
      <c r="H829" s="59" t="s">
        <v>2777</v>
      </c>
      <c r="I829" s="59" t="s">
        <v>2777</v>
      </c>
      <c r="J829" s="59" t="s">
        <v>2777</v>
      </c>
      <c r="K829" s="59" t="s">
        <v>2777</v>
      </c>
      <c r="L829" s="59" t="s">
        <v>2777</v>
      </c>
      <c r="M829" s="59" t="s">
        <v>2777</v>
      </c>
      <c r="N829" s="59" t="s">
        <v>2777</v>
      </c>
      <c r="O829" s="59" t="s">
        <v>2777</v>
      </c>
      <c r="P829" s="59" t="s">
        <v>2777</v>
      </c>
      <c r="Q829" s="59" t="s">
        <v>2777</v>
      </c>
      <c r="R829" s="59" t="s">
        <v>2777</v>
      </c>
      <c r="S829" s="59" t="s">
        <v>2777</v>
      </c>
      <c r="T829" s="59" t="s">
        <v>2777</v>
      </c>
      <c r="U829" s="59" t="s">
        <v>2777</v>
      </c>
    </row>
    <row r="830" spans="1:21" x14ac:dyDescent="0.25">
      <c r="A830" s="58">
        <v>6103012</v>
      </c>
      <c r="B830" s="58" t="str">
        <f t="shared" si="12"/>
        <v xml:space="preserve"> MS (Met Standards)</v>
      </c>
      <c r="C830" s="58" t="s">
        <v>205</v>
      </c>
      <c r="D830" s="58" t="s">
        <v>776</v>
      </c>
      <c r="E830" s="58" t="s">
        <v>2780</v>
      </c>
      <c r="F830" s="58" t="s">
        <v>2183</v>
      </c>
      <c r="G830" s="58" t="s">
        <v>2781</v>
      </c>
      <c r="H830" s="59" t="s">
        <v>2777</v>
      </c>
      <c r="I830" s="59" t="s">
        <v>2777</v>
      </c>
      <c r="J830" s="59" t="s">
        <v>2777</v>
      </c>
      <c r="K830" s="59" t="s">
        <v>2777</v>
      </c>
      <c r="L830" s="59" t="s">
        <v>2777</v>
      </c>
      <c r="M830" s="59" t="s">
        <v>2777</v>
      </c>
      <c r="N830" s="59" t="s">
        <v>2777</v>
      </c>
      <c r="O830" s="59" t="s">
        <v>2777</v>
      </c>
      <c r="P830" s="59" t="s">
        <v>2777</v>
      </c>
      <c r="Q830" s="59" t="s">
        <v>2777</v>
      </c>
      <c r="R830" s="59" t="s">
        <v>2777</v>
      </c>
      <c r="S830" s="59" t="s">
        <v>2777</v>
      </c>
      <c r="T830" s="59" t="s">
        <v>2777</v>
      </c>
      <c r="U830" s="59" t="s">
        <v>2777</v>
      </c>
    </row>
    <row r="831" spans="1:21" x14ac:dyDescent="0.25">
      <c r="A831" s="58">
        <v>6201003</v>
      </c>
      <c r="B831" s="58" t="str">
        <f t="shared" si="12"/>
        <v>SI_M (School Improvement - Met Standards)</v>
      </c>
      <c r="C831" s="58" t="s">
        <v>98</v>
      </c>
      <c r="D831" s="58" t="s">
        <v>320</v>
      </c>
      <c r="E831" s="58" t="s">
        <v>2782</v>
      </c>
      <c r="F831" s="58" t="s">
        <v>2436</v>
      </c>
      <c r="G831" s="58" t="s">
        <v>2809</v>
      </c>
      <c r="H831" s="59" t="s">
        <v>2777</v>
      </c>
      <c r="I831" s="59" t="s">
        <v>2777</v>
      </c>
      <c r="J831" s="59" t="s">
        <v>2777</v>
      </c>
      <c r="K831" s="59" t="s">
        <v>2777</v>
      </c>
      <c r="L831" s="59" t="s">
        <v>2777</v>
      </c>
      <c r="M831" s="59" t="s">
        <v>2777</v>
      </c>
      <c r="N831" s="59" t="s">
        <v>2777</v>
      </c>
      <c r="O831" s="59" t="s">
        <v>2777</v>
      </c>
      <c r="P831" s="59" t="s">
        <v>2777</v>
      </c>
      <c r="Q831" s="59" t="s">
        <v>2777</v>
      </c>
      <c r="R831" s="59" t="s">
        <v>2777</v>
      </c>
      <c r="S831" s="59" t="s">
        <v>2777</v>
      </c>
      <c r="T831" s="59" t="s">
        <v>2777</v>
      </c>
      <c r="U831" s="59" t="s">
        <v>2777</v>
      </c>
    </row>
    <row r="832" spans="1:21" x14ac:dyDescent="0.25">
      <c r="A832" s="58">
        <v>6201010</v>
      </c>
      <c r="B832" s="58" t="str">
        <f t="shared" si="12"/>
        <v>SI_7 (School Improvement Year 7)</v>
      </c>
      <c r="C832" s="58" t="s">
        <v>98</v>
      </c>
      <c r="D832" s="58" t="s">
        <v>470</v>
      </c>
      <c r="E832" s="58" t="s">
        <v>2790</v>
      </c>
      <c r="F832" s="58" t="s">
        <v>2405</v>
      </c>
      <c r="G832" s="58" t="s">
        <v>2791</v>
      </c>
      <c r="H832" s="59" t="s">
        <v>2142</v>
      </c>
      <c r="I832" s="59" t="s">
        <v>2142</v>
      </c>
      <c r="J832" s="59" t="s">
        <v>2142</v>
      </c>
      <c r="K832" s="59" t="s">
        <v>2142</v>
      </c>
      <c r="L832" s="59" t="s">
        <v>2777</v>
      </c>
      <c r="M832" s="59" t="s">
        <v>2777</v>
      </c>
      <c r="N832" s="59" t="s">
        <v>2142</v>
      </c>
      <c r="O832" s="59" t="s">
        <v>2142</v>
      </c>
      <c r="P832" s="59" t="s">
        <v>2142</v>
      </c>
      <c r="Q832" s="59" t="s">
        <v>2142</v>
      </c>
      <c r="R832" s="59" t="s">
        <v>2777</v>
      </c>
      <c r="S832" s="59" t="s">
        <v>2777</v>
      </c>
      <c r="T832" s="59" t="s">
        <v>2142</v>
      </c>
      <c r="U832" s="59" t="s">
        <v>2142</v>
      </c>
    </row>
    <row r="833" spans="1:21" x14ac:dyDescent="0.25">
      <c r="A833" s="58">
        <v>6201011</v>
      </c>
      <c r="B833" s="58" t="str">
        <f t="shared" si="12"/>
        <v>SI_8 (School Improvement Year 8)</v>
      </c>
      <c r="C833" s="58" t="s">
        <v>98</v>
      </c>
      <c r="D833" s="58" t="s">
        <v>2431</v>
      </c>
      <c r="E833" s="58" t="s">
        <v>2803</v>
      </c>
      <c r="F833" s="58" t="s">
        <v>2420</v>
      </c>
      <c r="G833" s="58" t="s">
        <v>2804</v>
      </c>
      <c r="H833" s="59" t="s">
        <v>2142</v>
      </c>
      <c r="I833" s="59" t="s">
        <v>2142</v>
      </c>
      <c r="J833" s="59" t="s">
        <v>2142</v>
      </c>
      <c r="K833" s="59" t="s">
        <v>2142</v>
      </c>
      <c r="L833" s="59" t="s">
        <v>2777</v>
      </c>
      <c r="M833" s="59" t="s">
        <v>2777</v>
      </c>
      <c r="N833" s="59" t="s">
        <v>2777</v>
      </c>
      <c r="O833" s="59" t="s">
        <v>2777</v>
      </c>
      <c r="P833" s="59" t="s">
        <v>2142</v>
      </c>
      <c r="Q833" s="59" t="s">
        <v>2142</v>
      </c>
      <c r="R833" s="59" t="s">
        <v>2777</v>
      </c>
      <c r="S833" s="59" t="s">
        <v>2777</v>
      </c>
      <c r="T833" s="59" t="s">
        <v>2777</v>
      </c>
      <c r="U833" s="59" t="s">
        <v>2777</v>
      </c>
    </row>
    <row r="834" spans="1:21" x14ac:dyDescent="0.25">
      <c r="A834" s="58">
        <v>6201014</v>
      </c>
      <c r="B834" s="58" t="str">
        <f t="shared" ref="B834:B897" si="13">CONCATENATE(E834," ",F834)</f>
        <v xml:space="preserve"> MS (Met Standards)</v>
      </c>
      <c r="C834" s="58" t="s">
        <v>98</v>
      </c>
      <c r="D834" s="58" t="s">
        <v>471</v>
      </c>
      <c r="E834" s="58" t="s">
        <v>2780</v>
      </c>
      <c r="F834" s="58" t="s">
        <v>2183</v>
      </c>
      <c r="G834" s="58" t="s">
        <v>2781</v>
      </c>
      <c r="H834" s="59" t="s">
        <v>2777</v>
      </c>
      <c r="I834" s="59" t="s">
        <v>2777</v>
      </c>
      <c r="J834" s="59" t="s">
        <v>2777</v>
      </c>
      <c r="K834" s="59" t="s">
        <v>2777</v>
      </c>
      <c r="L834" s="59" t="s">
        <v>2777</v>
      </c>
      <c r="M834" s="59" t="s">
        <v>2777</v>
      </c>
      <c r="N834" s="59" t="s">
        <v>2777</v>
      </c>
      <c r="O834" s="59" t="s">
        <v>2777</v>
      </c>
      <c r="P834" s="59" t="s">
        <v>2777</v>
      </c>
      <c r="Q834" s="59" t="s">
        <v>2777</v>
      </c>
      <c r="R834" s="59" t="s">
        <v>2777</v>
      </c>
      <c r="S834" s="59" t="s">
        <v>2777</v>
      </c>
      <c r="T834" s="59" t="s">
        <v>2777</v>
      </c>
      <c r="U834" s="59" t="s">
        <v>2777</v>
      </c>
    </row>
    <row r="835" spans="1:21" x14ac:dyDescent="0.25">
      <c r="A835" s="58">
        <v>6201702</v>
      </c>
      <c r="B835" s="58" t="str">
        <f t="shared" si="13"/>
        <v xml:space="preserve"> A (Alert)</v>
      </c>
      <c r="C835" s="58" t="s">
        <v>98</v>
      </c>
      <c r="D835" s="58" t="s">
        <v>472</v>
      </c>
      <c r="E835" s="58" t="s">
        <v>2775</v>
      </c>
      <c r="F835" s="58" t="s">
        <v>2095</v>
      </c>
      <c r="G835" s="58" t="s">
        <v>2776</v>
      </c>
      <c r="H835" s="59" t="s">
        <v>2142</v>
      </c>
      <c r="I835" s="59" t="s">
        <v>2142</v>
      </c>
      <c r="J835" s="59" t="s">
        <v>2142</v>
      </c>
      <c r="K835" s="59" t="s">
        <v>2142</v>
      </c>
      <c r="L835" s="59" t="s">
        <v>2777</v>
      </c>
      <c r="M835" s="59" t="s">
        <v>2777</v>
      </c>
      <c r="N835" s="59" t="s">
        <v>2142</v>
      </c>
      <c r="O835" s="59" t="s">
        <v>2777</v>
      </c>
      <c r="P835" s="59" t="s">
        <v>2142</v>
      </c>
      <c r="Q835" s="59" t="s">
        <v>2142</v>
      </c>
      <c r="R835" s="59" t="s">
        <v>2777</v>
      </c>
      <c r="S835" s="59" t="s">
        <v>2777</v>
      </c>
      <c r="T835" s="59" t="s">
        <v>2142</v>
      </c>
      <c r="U835" s="59" t="s">
        <v>2142</v>
      </c>
    </row>
    <row r="836" spans="1:21" x14ac:dyDescent="0.25">
      <c r="A836" s="58">
        <v>6202022</v>
      </c>
      <c r="B836" s="58" t="str">
        <f t="shared" si="13"/>
        <v>SI_8 (School Improvement Year 8)</v>
      </c>
      <c r="C836" s="58" t="s">
        <v>131</v>
      </c>
      <c r="D836" s="58" t="s">
        <v>568</v>
      </c>
      <c r="E836" s="58" t="s">
        <v>2803</v>
      </c>
      <c r="F836" s="58" t="s">
        <v>2420</v>
      </c>
      <c r="G836" s="58" t="s">
        <v>2804</v>
      </c>
      <c r="H836" s="59" t="s">
        <v>2142</v>
      </c>
      <c r="I836" s="59" t="s">
        <v>2142</v>
      </c>
      <c r="J836" s="59" t="s">
        <v>2142</v>
      </c>
      <c r="K836" s="59" t="s">
        <v>2142</v>
      </c>
      <c r="L836" s="59" t="s">
        <v>2777</v>
      </c>
      <c r="M836" s="59" t="s">
        <v>2777</v>
      </c>
      <c r="N836" s="59" t="s">
        <v>2777</v>
      </c>
      <c r="O836" s="59" t="s">
        <v>2777</v>
      </c>
      <c r="P836" s="59" t="s">
        <v>2142</v>
      </c>
      <c r="Q836" s="59" t="s">
        <v>2142</v>
      </c>
      <c r="R836" s="59" t="s">
        <v>2777</v>
      </c>
      <c r="S836" s="59" t="s">
        <v>2777</v>
      </c>
      <c r="T836" s="59" t="s">
        <v>2777</v>
      </c>
      <c r="U836" s="59" t="s">
        <v>2777</v>
      </c>
    </row>
    <row r="837" spans="1:21" x14ac:dyDescent="0.25">
      <c r="A837" s="58">
        <v>6202024</v>
      </c>
      <c r="B837" s="58" t="str">
        <f t="shared" si="13"/>
        <v>SI_7 (School Improvement Year 7)</v>
      </c>
      <c r="C837" s="58" t="s">
        <v>131</v>
      </c>
      <c r="D837" s="58" t="s">
        <v>2417</v>
      </c>
      <c r="E837" s="58" t="s">
        <v>2790</v>
      </c>
      <c r="F837" s="58" t="s">
        <v>2405</v>
      </c>
      <c r="G837" s="58" t="s">
        <v>2791</v>
      </c>
      <c r="H837" s="59" t="s">
        <v>2142</v>
      </c>
      <c r="I837" s="59" t="s">
        <v>2777</v>
      </c>
      <c r="J837" s="59" t="s">
        <v>2142</v>
      </c>
      <c r="K837" s="59" t="s">
        <v>2777</v>
      </c>
      <c r="L837" s="59" t="s">
        <v>2777</v>
      </c>
      <c r="M837" s="59" t="s">
        <v>2777</v>
      </c>
      <c r="N837" s="59" t="s">
        <v>2777</v>
      </c>
      <c r="O837" s="59" t="s">
        <v>2777</v>
      </c>
      <c r="P837" s="59" t="s">
        <v>2142</v>
      </c>
      <c r="Q837" s="59" t="s">
        <v>2777</v>
      </c>
      <c r="R837" s="59" t="s">
        <v>2777</v>
      </c>
      <c r="S837" s="59" t="s">
        <v>2777</v>
      </c>
      <c r="T837" s="59" t="s">
        <v>2777</v>
      </c>
      <c r="U837" s="59" t="s">
        <v>2777</v>
      </c>
    </row>
    <row r="838" spans="1:21" x14ac:dyDescent="0.25">
      <c r="A838" s="58">
        <v>6205027</v>
      </c>
      <c r="B838" s="58" t="str">
        <f t="shared" si="13"/>
        <v xml:space="preserve"> MS (Met Standards)</v>
      </c>
      <c r="C838" s="58" t="s">
        <v>196</v>
      </c>
      <c r="D838" s="58" t="s">
        <v>751</v>
      </c>
      <c r="E838" s="58" t="s">
        <v>2780</v>
      </c>
      <c r="F838" s="58" t="s">
        <v>2183</v>
      </c>
      <c r="G838" s="58" t="s">
        <v>2781</v>
      </c>
      <c r="H838" s="59" t="s">
        <v>2777</v>
      </c>
      <c r="I838" s="59" t="s">
        <v>2777</v>
      </c>
      <c r="J838" s="59" t="s">
        <v>2777</v>
      </c>
      <c r="K838" s="59" t="s">
        <v>2777</v>
      </c>
      <c r="L838" s="59" t="s">
        <v>2777</v>
      </c>
      <c r="M838" s="59" t="s">
        <v>2777</v>
      </c>
      <c r="N838" s="59" t="s">
        <v>2777</v>
      </c>
      <c r="O838" s="59" t="s">
        <v>2777</v>
      </c>
      <c r="P838" s="59" t="s">
        <v>2777</v>
      </c>
      <c r="Q838" s="59" t="s">
        <v>2777</v>
      </c>
      <c r="R838" s="59" t="s">
        <v>2777</v>
      </c>
      <c r="S838" s="59" t="s">
        <v>2777</v>
      </c>
      <c r="T838" s="59" t="s">
        <v>2777</v>
      </c>
      <c r="U838" s="59" t="s">
        <v>2777</v>
      </c>
    </row>
    <row r="839" spans="1:21" x14ac:dyDescent="0.25">
      <c r="A839" s="58">
        <v>6205028</v>
      </c>
      <c r="B839" s="58" t="str">
        <f t="shared" si="13"/>
        <v xml:space="preserve"> A (Alert)</v>
      </c>
      <c r="C839" s="58" t="s">
        <v>196</v>
      </c>
      <c r="D839" s="58" t="s">
        <v>2163</v>
      </c>
      <c r="E839" s="58" t="s">
        <v>2775</v>
      </c>
      <c r="F839" s="58" t="s">
        <v>2095</v>
      </c>
      <c r="G839" s="58" t="s">
        <v>2776</v>
      </c>
      <c r="H839" s="59" t="s">
        <v>2777</v>
      </c>
      <c r="I839" s="59" t="s">
        <v>2142</v>
      </c>
      <c r="J839" s="59" t="s">
        <v>2777</v>
      </c>
      <c r="K839" s="59" t="s">
        <v>2142</v>
      </c>
      <c r="L839" s="59" t="s">
        <v>2777</v>
      </c>
      <c r="M839" s="59" t="s">
        <v>2777</v>
      </c>
      <c r="N839" s="59" t="s">
        <v>2777</v>
      </c>
      <c r="O839" s="59" t="s">
        <v>2142</v>
      </c>
      <c r="P839" s="59" t="s">
        <v>2777</v>
      </c>
      <c r="Q839" s="59" t="s">
        <v>2142</v>
      </c>
      <c r="R839" s="59" t="s">
        <v>2777</v>
      </c>
      <c r="S839" s="59" t="s">
        <v>2777</v>
      </c>
      <c r="T839" s="59" t="s">
        <v>2777</v>
      </c>
      <c r="U839" s="59" t="s">
        <v>2777</v>
      </c>
    </row>
    <row r="840" spans="1:21" x14ac:dyDescent="0.25">
      <c r="A840" s="58">
        <v>6205031</v>
      </c>
      <c r="B840" s="58" t="str">
        <f t="shared" si="13"/>
        <v>SI_5 (School Improvement Year 5)</v>
      </c>
      <c r="C840" s="58" t="s">
        <v>196</v>
      </c>
      <c r="D840" s="58" t="s">
        <v>2390</v>
      </c>
      <c r="E840" s="58" t="s">
        <v>2786</v>
      </c>
      <c r="F840" s="58" t="s">
        <v>2385</v>
      </c>
      <c r="G840" s="58" t="s">
        <v>2787</v>
      </c>
      <c r="H840" s="59" t="s">
        <v>2142</v>
      </c>
      <c r="I840" s="59" t="s">
        <v>2142</v>
      </c>
      <c r="J840" s="59" t="s">
        <v>2777</v>
      </c>
      <c r="K840" s="59" t="s">
        <v>2777</v>
      </c>
      <c r="L840" s="59" t="s">
        <v>2777</v>
      </c>
      <c r="M840" s="59" t="s">
        <v>2777</v>
      </c>
      <c r="N840" s="59" t="s">
        <v>2142</v>
      </c>
      <c r="O840" s="59" t="s">
        <v>2142</v>
      </c>
      <c r="P840" s="59" t="s">
        <v>2142</v>
      </c>
      <c r="Q840" s="59" t="s">
        <v>2777</v>
      </c>
      <c r="R840" s="59" t="s">
        <v>2777</v>
      </c>
      <c r="S840" s="59" t="s">
        <v>2777</v>
      </c>
      <c r="T840" s="59" t="s">
        <v>2777</v>
      </c>
      <c r="U840" s="59" t="s">
        <v>2777</v>
      </c>
    </row>
    <row r="841" spans="1:21" x14ac:dyDescent="0.25">
      <c r="A841" s="58">
        <v>6301001</v>
      </c>
      <c r="B841" s="58" t="str">
        <f t="shared" si="13"/>
        <v>SI_M (School Improvement - Met Standards)</v>
      </c>
      <c r="C841" s="58" t="s">
        <v>25</v>
      </c>
      <c r="D841" s="58" t="s">
        <v>284</v>
      </c>
      <c r="E841" s="58" t="s">
        <v>2782</v>
      </c>
      <c r="F841" s="58" t="s">
        <v>2436</v>
      </c>
      <c r="G841" s="58" t="s">
        <v>2806</v>
      </c>
      <c r="H841" s="59" t="s">
        <v>2777</v>
      </c>
      <c r="I841" s="59" t="s">
        <v>2777</v>
      </c>
      <c r="J841" s="59" t="s">
        <v>2777</v>
      </c>
      <c r="K841" s="59" t="s">
        <v>2777</v>
      </c>
      <c r="L841" s="59" t="s">
        <v>2777</v>
      </c>
      <c r="M841" s="59" t="s">
        <v>2777</v>
      </c>
      <c r="N841" s="59" t="s">
        <v>2777</v>
      </c>
      <c r="O841" s="59" t="s">
        <v>2777</v>
      </c>
      <c r="P841" s="59" t="s">
        <v>2777</v>
      </c>
      <c r="Q841" s="59" t="s">
        <v>2777</v>
      </c>
      <c r="R841" s="59" t="s">
        <v>2777</v>
      </c>
      <c r="S841" s="59" t="s">
        <v>2777</v>
      </c>
      <c r="T841" s="59" t="s">
        <v>2777</v>
      </c>
      <c r="U841" s="59" t="s">
        <v>2142</v>
      </c>
    </row>
    <row r="842" spans="1:21" x14ac:dyDescent="0.25">
      <c r="A842" s="58">
        <v>6301002</v>
      </c>
      <c r="B842" s="58" t="str">
        <f t="shared" si="13"/>
        <v>SI_M (School Improvement - Met Standards)</v>
      </c>
      <c r="C842" s="58" t="s">
        <v>25</v>
      </c>
      <c r="D842" s="58" t="s">
        <v>2470</v>
      </c>
      <c r="E842" s="58" t="s">
        <v>2782</v>
      </c>
      <c r="F842" s="58" t="s">
        <v>2436</v>
      </c>
      <c r="G842" s="58" t="s">
        <v>2783</v>
      </c>
      <c r="H842" s="59" t="s">
        <v>2777</v>
      </c>
      <c r="I842" s="59" t="s">
        <v>2142</v>
      </c>
      <c r="J842" s="59" t="s">
        <v>2777</v>
      </c>
      <c r="K842" s="59" t="s">
        <v>2777</v>
      </c>
      <c r="L842" s="59" t="s">
        <v>2777</v>
      </c>
      <c r="M842" s="59" t="s">
        <v>2777</v>
      </c>
      <c r="N842" s="59" t="s">
        <v>2777</v>
      </c>
      <c r="O842" s="59" t="s">
        <v>2142</v>
      </c>
      <c r="P842" s="59" t="s">
        <v>2777</v>
      </c>
      <c r="Q842" s="59" t="s">
        <v>2142</v>
      </c>
      <c r="R842" s="59" t="s">
        <v>2777</v>
      </c>
      <c r="S842" s="59" t="s">
        <v>2777</v>
      </c>
      <c r="T842" s="59" t="s">
        <v>2777</v>
      </c>
      <c r="U842" s="59" t="s">
        <v>2777</v>
      </c>
    </row>
    <row r="843" spans="1:21" x14ac:dyDescent="0.25">
      <c r="A843" s="58">
        <v>6302006</v>
      </c>
      <c r="B843" s="58" t="str">
        <f t="shared" si="13"/>
        <v xml:space="preserve"> MS (Met Standards)</v>
      </c>
      <c r="C843" s="58" t="s">
        <v>30</v>
      </c>
      <c r="D843" s="58" t="s">
        <v>293</v>
      </c>
      <c r="E843" s="58" t="s">
        <v>2780</v>
      </c>
      <c r="F843" s="58" t="s">
        <v>2183</v>
      </c>
      <c r="G843" s="58" t="s">
        <v>2781</v>
      </c>
      <c r="H843" s="59" t="s">
        <v>2777</v>
      </c>
      <c r="I843" s="59" t="s">
        <v>2777</v>
      </c>
      <c r="J843" s="59" t="s">
        <v>2777</v>
      </c>
      <c r="K843" s="59" t="s">
        <v>2777</v>
      </c>
      <c r="L843" s="59" t="s">
        <v>2777</v>
      </c>
      <c r="M843" s="59" t="s">
        <v>2777</v>
      </c>
      <c r="N843" s="59" t="s">
        <v>2777</v>
      </c>
      <c r="O843" s="59" t="s">
        <v>2777</v>
      </c>
      <c r="P843" s="59" t="s">
        <v>2777</v>
      </c>
      <c r="Q843" s="59" t="s">
        <v>2777</v>
      </c>
      <c r="R843" s="59" t="s">
        <v>2777</v>
      </c>
      <c r="S843" s="59" t="s">
        <v>2777</v>
      </c>
      <c r="T843" s="59" t="s">
        <v>2777</v>
      </c>
      <c r="U843" s="59" t="s">
        <v>2777</v>
      </c>
    </row>
    <row r="844" spans="1:21" x14ac:dyDescent="0.25">
      <c r="A844" s="58">
        <v>6302007</v>
      </c>
      <c r="B844" s="58" t="str">
        <f t="shared" si="13"/>
        <v xml:space="preserve"> MS (Met Standards)</v>
      </c>
      <c r="C844" s="58" t="s">
        <v>30</v>
      </c>
      <c r="D844" s="58" t="s">
        <v>294</v>
      </c>
      <c r="E844" s="58" t="s">
        <v>2780</v>
      </c>
      <c r="F844" s="58" t="s">
        <v>2183</v>
      </c>
      <c r="G844" s="58" t="s">
        <v>2781</v>
      </c>
      <c r="H844" s="59" t="s">
        <v>2777</v>
      </c>
      <c r="I844" s="59" t="s">
        <v>2777</v>
      </c>
      <c r="J844" s="59" t="s">
        <v>2142</v>
      </c>
      <c r="K844" s="59" t="s">
        <v>2777</v>
      </c>
      <c r="L844" s="59" t="s">
        <v>2777</v>
      </c>
      <c r="M844" s="59" t="s">
        <v>2777</v>
      </c>
      <c r="N844" s="59" t="s">
        <v>2777</v>
      </c>
      <c r="O844" s="59" t="s">
        <v>2777</v>
      </c>
      <c r="P844" s="59" t="s">
        <v>2142</v>
      </c>
      <c r="Q844" s="59" t="s">
        <v>2777</v>
      </c>
      <c r="R844" s="59" t="s">
        <v>2777</v>
      </c>
      <c r="S844" s="59" t="s">
        <v>2777</v>
      </c>
      <c r="T844" s="59" t="s">
        <v>2777</v>
      </c>
      <c r="U844" s="59" t="s">
        <v>2777</v>
      </c>
    </row>
    <row r="845" spans="1:21" x14ac:dyDescent="0.25">
      <c r="A845" s="58">
        <v>6302008</v>
      </c>
      <c r="B845" s="58" t="str">
        <f t="shared" si="13"/>
        <v xml:space="preserve"> MS (Met Standards)</v>
      </c>
      <c r="C845" s="58" t="s">
        <v>30</v>
      </c>
      <c r="D845" s="58" t="s">
        <v>295</v>
      </c>
      <c r="E845" s="58" t="s">
        <v>2780</v>
      </c>
      <c r="F845" s="58" t="s">
        <v>2183</v>
      </c>
      <c r="G845" s="58" t="s">
        <v>2781</v>
      </c>
      <c r="H845" s="59" t="s">
        <v>2777</v>
      </c>
      <c r="I845" s="59" t="s">
        <v>2777</v>
      </c>
      <c r="J845" s="59" t="s">
        <v>2777</v>
      </c>
      <c r="K845" s="59" t="s">
        <v>2777</v>
      </c>
      <c r="L845" s="59" t="s">
        <v>2777</v>
      </c>
      <c r="M845" s="59" t="s">
        <v>2777</v>
      </c>
      <c r="N845" s="59" t="s">
        <v>2777</v>
      </c>
      <c r="O845" s="59" t="s">
        <v>2777</v>
      </c>
      <c r="P845" s="59" t="s">
        <v>2142</v>
      </c>
      <c r="Q845" s="59" t="s">
        <v>2777</v>
      </c>
      <c r="R845" s="59" t="s">
        <v>2777</v>
      </c>
      <c r="S845" s="59" t="s">
        <v>2777</v>
      </c>
      <c r="T845" s="59" t="s">
        <v>2777</v>
      </c>
      <c r="U845" s="59" t="s">
        <v>2777</v>
      </c>
    </row>
    <row r="846" spans="1:21" x14ac:dyDescent="0.25">
      <c r="A846" s="58">
        <v>6302009</v>
      </c>
      <c r="B846" s="58" t="str">
        <f t="shared" si="13"/>
        <v xml:space="preserve"> MS (Met Standards)</v>
      </c>
      <c r="C846" s="58" t="s">
        <v>30</v>
      </c>
      <c r="D846" s="58" t="s">
        <v>296</v>
      </c>
      <c r="E846" s="58" t="s">
        <v>2780</v>
      </c>
      <c r="F846" s="58" t="s">
        <v>2183</v>
      </c>
      <c r="G846" s="58" t="s">
        <v>2781</v>
      </c>
      <c r="H846" s="59" t="s">
        <v>2777</v>
      </c>
      <c r="I846" s="59" t="s">
        <v>2777</v>
      </c>
      <c r="J846" s="59" t="s">
        <v>2777</v>
      </c>
      <c r="K846" s="59" t="s">
        <v>2777</v>
      </c>
      <c r="L846" s="59" t="s">
        <v>2777</v>
      </c>
      <c r="M846" s="59" t="s">
        <v>2777</v>
      </c>
      <c r="N846" s="59" t="s">
        <v>2777</v>
      </c>
      <c r="O846" s="59" t="s">
        <v>2777</v>
      </c>
      <c r="P846" s="59" t="s">
        <v>2777</v>
      </c>
      <c r="Q846" s="59" t="s">
        <v>2777</v>
      </c>
      <c r="R846" s="59" t="s">
        <v>2777</v>
      </c>
      <c r="S846" s="59" t="s">
        <v>2777</v>
      </c>
      <c r="T846" s="59" t="s">
        <v>2777</v>
      </c>
      <c r="U846" s="59" t="s">
        <v>2777</v>
      </c>
    </row>
    <row r="847" spans="1:21" x14ac:dyDescent="0.25">
      <c r="A847" s="58">
        <v>6302010</v>
      </c>
      <c r="B847" s="58" t="str">
        <f t="shared" si="13"/>
        <v>SI_4 (School Improvement Year 4)</v>
      </c>
      <c r="C847" s="58" t="s">
        <v>30</v>
      </c>
      <c r="D847" s="58" t="s">
        <v>2380</v>
      </c>
      <c r="E847" s="58" t="s">
        <v>2784</v>
      </c>
      <c r="F847" s="58" t="s">
        <v>2371</v>
      </c>
      <c r="G847" s="58" t="s">
        <v>2802</v>
      </c>
      <c r="H847" s="59" t="s">
        <v>2777</v>
      </c>
      <c r="I847" s="59" t="s">
        <v>2777</v>
      </c>
      <c r="J847" s="59" t="s">
        <v>2777</v>
      </c>
      <c r="K847" s="59" t="s">
        <v>2142</v>
      </c>
      <c r="L847" s="59" t="s">
        <v>2777</v>
      </c>
      <c r="M847" s="59" t="s">
        <v>2777</v>
      </c>
      <c r="N847" s="59" t="s">
        <v>2777</v>
      </c>
      <c r="O847" s="59" t="s">
        <v>2777</v>
      </c>
      <c r="P847" s="59" t="s">
        <v>2777</v>
      </c>
      <c r="Q847" s="59" t="s">
        <v>2777</v>
      </c>
      <c r="R847" s="59" t="s">
        <v>2777</v>
      </c>
      <c r="S847" s="59" t="s">
        <v>2777</v>
      </c>
      <c r="T847" s="59" t="s">
        <v>2777</v>
      </c>
      <c r="U847" s="59" t="s">
        <v>2142</v>
      </c>
    </row>
    <row r="848" spans="1:21" x14ac:dyDescent="0.25">
      <c r="A848" s="58">
        <v>6302011</v>
      </c>
      <c r="B848" s="58" t="str">
        <f t="shared" si="13"/>
        <v>SI_2 (School Improvement Year 2)</v>
      </c>
      <c r="C848" s="58" t="s">
        <v>30</v>
      </c>
      <c r="D848" s="58" t="s">
        <v>297</v>
      </c>
      <c r="E848" s="58" t="s">
        <v>2796</v>
      </c>
      <c r="F848" s="58" t="s">
        <v>2312</v>
      </c>
      <c r="G848" s="58" t="s">
        <v>2798</v>
      </c>
      <c r="H848" s="59" t="s">
        <v>2777</v>
      </c>
      <c r="I848" s="59" t="s">
        <v>2777</v>
      </c>
      <c r="J848" s="59" t="s">
        <v>2142</v>
      </c>
      <c r="K848" s="59" t="s">
        <v>2777</v>
      </c>
      <c r="L848" s="59" t="s">
        <v>2777</v>
      </c>
      <c r="M848" s="59" t="s">
        <v>2777</v>
      </c>
      <c r="N848" s="59" t="s">
        <v>2777</v>
      </c>
      <c r="O848" s="59" t="s">
        <v>2777</v>
      </c>
      <c r="P848" s="59" t="s">
        <v>2142</v>
      </c>
      <c r="Q848" s="59" t="s">
        <v>2777</v>
      </c>
      <c r="R848" s="59" t="s">
        <v>2777</v>
      </c>
      <c r="S848" s="59" t="s">
        <v>2777</v>
      </c>
      <c r="T848" s="59" t="s">
        <v>2777</v>
      </c>
      <c r="U848" s="59" t="s">
        <v>2777</v>
      </c>
    </row>
    <row r="849" spans="1:21" x14ac:dyDescent="0.25">
      <c r="A849" s="58">
        <v>6302012</v>
      </c>
      <c r="B849" s="58" t="str">
        <f t="shared" si="13"/>
        <v xml:space="preserve"> A (Alert)</v>
      </c>
      <c r="C849" s="58" t="s">
        <v>30</v>
      </c>
      <c r="D849" s="58" t="s">
        <v>2164</v>
      </c>
      <c r="E849" s="58" t="s">
        <v>2775</v>
      </c>
      <c r="F849" s="58" t="s">
        <v>2095</v>
      </c>
      <c r="G849" s="58" t="s">
        <v>2776</v>
      </c>
      <c r="H849" s="59" t="s">
        <v>2777</v>
      </c>
      <c r="I849" s="59" t="s">
        <v>2777</v>
      </c>
      <c r="J849" s="59" t="s">
        <v>2777</v>
      </c>
      <c r="K849" s="59" t="s">
        <v>2777</v>
      </c>
      <c r="L849" s="59" t="s">
        <v>2777</v>
      </c>
      <c r="M849" s="59" t="s">
        <v>2777</v>
      </c>
      <c r="N849" s="59" t="s">
        <v>2777</v>
      </c>
      <c r="O849" s="59" t="s">
        <v>2777</v>
      </c>
      <c r="P849" s="59" t="s">
        <v>2142</v>
      </c>
      <c r="Q849" s="59" t="s">
        <v>2777</v>
      </c>
      <c r="R849" s="59" t="s">
        <v>2777</v>
      </c>
      <c r="S849" s="59" t="s">
        <v>2777</v>
      </c>
      <c r="T849" s="59" t="s">
        <v>2777</v>
      </c>
      <c r="U849" s="59" t="s">
        <v>2777</v>
      </c>
    </row>
    <row r="850" spans="1:21" x14ac:dyDescent="0.25">
      <c r="A850" s="58">
        <v>6303020</v>
      </c>
      <c r="B850" s="58" t="str">
        <f t="shared" si="13"/>
        <v>SI_M (School Improvement - Met Standards)</v>
      </c>
      <c r="C850" s="58" t="s">
        <v>43</v>
      </c>
      <c r="D850" s="58" t="s">
        <v>332</v>
      </c>
      <c r="E850" s="58" t="s">
        <v>2782</v>
      </c>
      <c r="F850" s="58" t="s">
        <v>2436</v>
      </c>
      <c r="G850" s="58" t="s">
        <v>2800</v>
      </c>
      <c r="H850" s="59" t="s">
        <v>2777</v>
      </c>
      <c r="I850" s="59" t="s">
        <v>2777</v>
      </c>
      <c r="J850" s="59" t="s">
        <v>2777</v>
      </c>
      <c r="K850" s="59" t="s">
        <v>2777</v>
      </c>
      <c r="L850" s="59" t="s">
        <v>2777</v>
      </c>
      <c r="M850" s="59" t="s">
        <v>2777</v>
      </c>
      <c r="N850" s="59" t="s">
        <v>2777</v>
      </c>
      <c r="O850" s="59" t="s">
        <v>2777</v>
      </c>
      <c r="P850" s="59" t="s">
        <v>2777</v>
      </c>
      <c r="Q850" s="59" t="s">
        <v>2777</v>
      </c>
      <c r="R850" s="59" t="s">
        <v>2777</v>
      </c>
      <c r="S850" s="59" t="s">
        <v>2777</v>
      </c>
      <c r="T850" s="59" t="s">
        <v>2777</v>
      </c>
      <c r="U850" s="59" t="s">
        <v>2777</v>
      </c>
    </row>
    <row r="851" spans="1:21" x14ac:dyDescent="0.25">
      <c r="A851" s="58">
        <v>6303022</v>
      </c>
      <c r="B851" s="58" t="str">
        <f t="shared" si="13"/>
        <v xml:space="preserve"> A (Alert)</v>
      </c>
      <c r="C851" s="58" t="s">
        <v>43</v>
      </c>
      <c r="D851" s="58" t="s">
        <v>2165</v>
      </c>
      <c r="E851" s="58" t="s">
        <v>2775</v>
      </c>
      <c r="F851" s="58" t="s">
        <v>2095</v>
      </c>
      <c r="G851" s="58" t="s">
        <v>2776</v>
      </c>
      <c r="H851" s="59" t="s">
        <v>2142</v>
      </c>
      <c r="I851" s="59" t="s">
        <v>2777</v>
      </c>
      <c r="J851" s="59" t="s">
        <v>2777</v>
      </c>
      <c r="K851" s="59" t="s">
        <v>2142</v>
      </c>
      <c r="L851" s="59" t="s">
        <v>2777</v>
      </c>
      <c r="M851" s="59" t="s">
        <v>2777</v>
      </c>
      <c r="N851" s="59" t="s">
        <v>2777</v>
      </c>
      <c r="O851" s="59" t="s">
        <v>2777</v>
      </c>
      <c r="P851" s="59" t="s">
        <v>2142</v>
      </c>
      <c r="Q851" s="59" t="s">
        <v>2777</v>
      </c>
      <c r="R851" s="59" t="s">
        <v>2777</v>
      </c>
      <c r="S851" s="59" t="s">
        <v>2777</v>
      </c>
      <c r="T851" s="59" t="s">
        <v>2777</v>
      </c>
      <c r="U851" s="59" t="s">
        <v>2777</v>
      </c>
    </row>
    <row r="852" spans="1:21" x14ac:dyDescent="0.25">
      <c r="A852" s="58">
        <v>6303023</v>
      </c>
      <c r="B852" s="58" t="str">
        <f t="shared" si="13"/>
        <v xml:space="preserve"> MS (Met Standards)</v>
      </c>
      <c r="C852" s="58" t="s">
        <v>43</v>
      </c>
      <c r="D852" s="58" t="s">
        <v>333</v>
      </c>
      <c r="E852" s="58" t="s">
        <v>2780</v>
      </c>
      <c r="F852" s="58" t="s">
        <v>2183</v>
      </c>
      <c r="G852" s="58" t="s">
        <v>2781</v>
      </c>
      <c r="H852" s="59" t="s">
        <v>2777</v>
      </c>
      <c r="I852" s="59" t="s">
        <v>2777</v>
      </c>
      <c r="J852" s="59" t="s">
        <v>2777</v>
      </c>
      <c r="K852" s="59" t="s">
        <v>2777</v>
      </c>
      <c r="L852" s="59" t="s">
        <v>2777</v>
      </c>
      <c r="M852" s="59" t="s">
        <v>2777</v>
      </c>
      <c r="N852" s="59" t="s">
        <v>2777</v>
      </c>
      <c r="O852" s="59" t="s">
        <v>2777</v>
      </c>
      <c r="P852" s="59" t="s">
        <v>2777</v>
      </c>
      <c r="Q852" s="59" t="s">
        <v>2777</v>
      </c>
      <c r="R852" s="59" t="s">
        <v>2777</v>
      </c>
      <c r="S852" s="59" t="s">
        <v>2777</v>
      </c>
      <c r="T852" s="59" t="s">
        <v>2777</v>
      </c>
      <c r="U852" s="59" t="s">
        <v>2777</v>
      </c>
    </row>
    <row r="853" spans="1:21" x14ac:dyDescent="0.25">
      <c r="A853" s="58">
        <v>6303024</v>
      </c>
      <c r="B853" s="58" t="str">
        <f t="shared" si="13"/>
        <v xml:space="preserve"> MS (Met Standards)</v>
      </c>
      <c r="C853" s="58" t="s">
        <v>43</v>
      </c>
      <c r="D853" s="58" t="s">
        <v>334</v>
      </c>
      <c r="E853" s="58" t="s">
        <v>2780</v>
      </c>
      <c r="F853" s="58" t="s">
        <v>2183</v>
      </c>
      <c r="G853" s="58" t="s">
        <v>2781</v>
      </c>
      <c r="H853" s="59" t="s">
        <v>2777</v>
      </c>
      <c r="I853" s="59" t="s">
        <v>2777</v>
      </c>
      <c r="J853" s="59" t="s">
        <v>2777</v>
      </c>
      <c r="K853" s="59" t="s">
        <v>2777</v>
      </c>
      <c r="L853" s="59" t="s">
        <v>2777</v>
      </c>
      <c r="M853" s="59" t="s">
        <v>2777</v>
      </c>
      <c r="N853" s="59" t="s">
        <v>2777</v>
      </c>
      <c r="O853" s="59" t="s">
        <v>2777</v>
      </c>
      <c r="P853" s="59" t="s">
        <v>2777</v>
      </c>
      <c r="Q853" s="59" t="s">
        <v>2777</v>
      </c>
      <c r="R853" s="59" t="s">
        <v>2777</v>
      </c>
      <c r="S853" s="59" t="s">
        <v>2777</v>
      </c>
      <c r="T853" s="59" t="s">
        <v>2777</v>
      </c>
      <c r="U853" s="59" t="s">
        <v>2777</v>
      </c>
    </row>
    <row r="854" spans="1:21" x14ac:dyDescent="0.25">
      <c r="A854" s="58">
        <v>6303025</v>
      </c>
      <c r="B854" s="58" t="str">
        <f t="shared" si="13"/>
        <v xml:space="preserve"> MS (Met Standards)</v>
      </c>
      <c r="C854" s="58" t="s">
        <v>43</v>
      </c>
      <c r="D854" s="58" t="s">
        <v>335</v>
      </c>
      <c r="E854" s="58" t="s">
        <v>2780</v>
      </c>
      <c r="F854" s="58" t="s">
        <v>2183</v>
      </c>
      <c r="G854" s="58" t="s">
        <v>2781</v>
      </c>
      <c r="H854" s="59" t="s">
        <v>2777</v>
      </c>
      <c r="I854" s="59" t="s">
        <v>2777</v>
      </c>
      <c r="J854" s="59" t="s">
        <v>2777</v>
      </c>
      <c r="K854" s="59" t="s">
        <v>2777</v>
      </c>
      <c r="L854" s="59" t="s">
        <v>2777</v>
      </c>
      <c r="M854" s="59" t="s">
        <v>2777</v>
      </c>
      <c r="N854" s="59" t="s">
        <v>2777</v>
      </c>
      <c r="O854" s="59" t="s">
        <v>2777</v>
      </c>
      <c r="P854" s="59" t="s">
        <v>2777</v>
      </c>
      <c r="Q854" s="59" t="s">
        <v>2777</v>
      </c>
      <c r="R854" s="59" t="s">
        <v>2777</v>
      </c>
      <c r="S854" s="59" t="s">
        <v>2777</v>
      </c>
      <c r="T854" s="59" t="s">
        <v>2777</v>
      </c>
      <c r="U854" s="59" t="s">
        <v>2777</v>
      </c>
    </row>
    <row r="855" spans="1:21" x14ac:dyDescent="0.25">
      <c r="A855" s="58">
        <v>6303026</v>
      </c>
      <c r="B855" s="58" t="str">
        <f t="shared" si="13"/>
        <v>SI_3 (School Improvement Year 3)</v>
      </c>
      <c r="C855" s="58" t="s">
        <v>43</v>
      </c>
      <c r="D855" s="58" t="s">
        <v>336</v>
      </c>
      <c r="E855" s="58" t="s">
        <v>2788</v>
      </c>
      <c r="F855" s="58" t="s">
        <v>2348</v>
      </c>
      <c r="G855" s="58" t="s">
        <v>2789</v>
      </c>
      <c r="H855" s="59" t="s">
        <v>2777</v>
      </c>
      <c r="I855" s="59" t="s">
        <v>2777</v>
      </c>
      <c r="J855" s="59" t="s">
        <v>2142</v>
      </c>
      <c r="K855" s="59" t="s">
        <v>2142</v>
      </c>
      <c r="L855" s="59" t="s">
        <v>2777</v>
      </c>
      <c r="M855" s="59" t="s">
        <v>2777</v>
      </c>
      <c r="N855" s="59" t="s">
        <v>2777</v>
      </c>
      <c r="O855" s="59" t="s">
        <v>2777</v>
      </c>
      <c r="P855" s="59" t="s">
        <v>2142</v>
      </c>
      <c r="Q855" s="59" t="s">
        <v>2777</v>
      </c>
      <c r="R855" s="59" t="s">
        <v>2777</v>
      </c>
      <c r="S855" s="59" t="s">
        <v>2777</v>
      </c>
      <c r="T855" s="59" t="s">
        <v>2142</v>
      </c>
      <c r="U855" s="59" t="s">
        <v>2777</v>
      </c>
    </row>
    <row r="856" spans="1:21" x14ac:dyDescent="0.25">
      <c r="A856" s="58">
        <v>6303027</v>
      </c>
      <c r="B856" s="58" t="str">
        <f t="shared" si="13"/>
        <v xml:space="preserve"> MS (Met Standards)</v>
      </c>
      <c r="C856" s="58" t="s">
        <v>43</v>
      </c>
      <c r="D856" s="58" t="s">
        <v>337</v>
      </c>
      <c r="E856" s="58" t="s">
        <v>2780</v>
      </c>
      <c r="F856" s="58" t="s">
        <v>2183</v>
      </c>
      <c r="G856" s="58" t="s">
        <v>2781</v>
      </c>
      <c r="H856" s="59" t="s">
        <v>2777</v>
      </c>
      <c r="I856" s="59" t="s">
        <v>2777</v>
      </c>
      <c r="J856" s="59" t="s">
        <v>2777</v>
      </c>
      <c r="K856" s="59" t="s">
        <v>2777</v>
      </c>
      <c r="L856" s="59" t="s">
        <v>2777</v>
      </c>
      <c r="M856" s="59" t="s">
        <v>2777</v>
      </c>
      <c r="N856" s="59" t="s">
        <v>2777</v>
      </c>
      <c r="O856" s="59" t="s">
        <v>2777</v>
      </c>
      <c r="P856" s="59" t="s">
        <v>2777</v>
      </c>
      <c r="Q856" s="59" t="s">
        <v>2777</v>
      </c>
      <c r="R856" s="59" t="s">
        <v>2777</v>
      </c>
      <c r="S856" s="59" t="s">
        <v>2777</v>
      </c>
      <c r="T856" s="59" t="s">
        <v>2777</v>
      </c>
      <c r="U856" s="59" t="s">
        <v>2777</v>
      </c>
    </row>
    <row r="857" spans="1:21" x14ac:dyDescent="0.25">
      <c r="A857" s="58">
        <v>6303028</v>
      </c>
      <c r="B857" s="58" t="str">
        <f t="shared" si="13"/>
        <v>SI_4 (School Improvement Year 4)</v>
      </c>
      <c r="C857" s="58" t="s">
        <v>43</v>
      </c>
      <c r="D857" s="58" t="s">
        <v>338</v>
      </c>
      <c r="E857" s="58" t="s">
        <v>2784</v>
      </c>
      <c r="F857" s="58" t="s">
        <v>2371</v>
      </c>
      <c r="G857" s="58" t="s">
        <v>2785</v>
      </c>
      <c r="H857" s="59" t="s">
        <v>2777</v>
      </c>
      <c r="I857" s="59" t="s">
        <v>2777</v>
      </c>
      <c r="J857" s="59" t="s">
        <v>2777</v>
      </c>
      <c r="K857" s="59" t="s">
        <v>2777</v>
      </c>
      <c r="L857" s="59" t="s">
        <v>2142</v>
      </c>
      <c r="M857" s="59" t="s">
        <v>2142</v>
      </c>
      <c r="N857" s="59" t="s">
        <v>2777</v>
      </c>
      <c r="O857" s="59" t="s">
        <v>2777</v>
      </c>
      <c r="P857" s="59" t="s">
        <v>2142</v>
      </c>
      <c r="Q857" s="59" t="s">
        <v>2777</v>
      </c>
      <c r="R857" s="59" t="s">
        <v>2777</v>
      </c>
      <c r="S857" s="59" t="s">
        <v>2777</v>
      </c>
      <c r="T857" s="59" t="s">
        <v>2777</v>
      </c>
      <c r="U857" s="59" t="s">
        <v>2777</v>
      </c>
    </row>
    <row r="858" spans="1:21" x14ac:dyDescent="0.25">
      <c r="A858" s="58">
        <v>6303029</v>
      </c>
      <c r="B858" s="58" t="str">
        <f t="shared" si="13"/>
        <v xml:space="preserve"> MS (Met Standards)</v>
      </c>
      <c r="C858" s="58" t="s">
        <v>43</v>
      </c>
      <c r="D858" s="58" t="s">
        <v>339</v>
      </c>
      <c r="E858" s="58" t="s">
        <v>2780</v>
      </c>
      <c r="F858" s="58" t="s">
        <v>2183</v>
      </c>
      <c r="G858" s="58" t="s">
        <v>2781</v>
      </c>
      <c r="H858" s="59" t="s">
        <v>2777</v>
      </c>
      <c r="I858" s="59" t="s">
        <v>2777</v>
      </c>
      <c r="J858" s="59" t="s">
        <v>2777</v>
      </c>
      <c r="K858" s="59" t="s">
        <v>2777</v>
      </c>
      <c r="L858" s="59" t="s">
        <v>2777</v>
      </c>
      <c r="M858" s="59" t="s">
        <v>2777</v>
      </c>
      <c r="N858" s="59" t="s">
        <v>2777</v>
      </c>
      <c r="O858" s="59" t="s">
        <v>2777</v>
      </c>
      <c r="P858" s="59" t="s">
        <v>2777</v>
      </c>
      <c r="Q858" s="59" t="s">
        <v>2777</v>
      </c>
      <c r="R858" s="59" t="s">
        <v>2777</v>
      </c>
      <c r="S858" s="59" t="s">
        <v>2777</v>
      </c>
      <c r="T858" s="59" t="s">
        <v>2777</v>
      </c>
      <c r="U858" s="59" t="s">
        <v>2777</v>
      </c>
    </row>
    <row r="859" spans="1:21" x14ac:dyDescent="0.25">
      <c r="A859" s="58">
        <v>6303036</v>
      </c>
      <c r="B859" s="58" t="str">
        <f t="shared" si="13"/>
        <v xml:space="preserve"> MS (Met Standards)</v>
      </c>
      <c r="C859" s="58" t="s">
        <v>43</v>
      </c>
      <c r="D859" s="58" t="s">
        <v>340</v>
      </c>
      <c r="E859" s="58" t="s">
        <v>2780</v>
      </c>
      <c r="F859" s="58" t="s">
        <v>2183</v>
      </c>
      <c r="G859" s="58" t="s">
        <v>2781</v>
      </c>
      <c r="H859" s="59" t="s">
        <v>2777</v>
      </c>
      <c r="I859" s="59" t="s">
        <v>2777</v>
      </c>
      <c r="J859" s="59" t="s">
        <v>2777</v>
      </c>
      <c r="K859" s="59" t="s">
        <v>2777</v>
      </c>
      <c r="L859" s="59" t="s">
        <v>2777</v>
      </c>
      <c r="M859" s="59" t="s">
        <v>2777</v>
      </c>
      <c r="N859" s="59" t="s">
        <v>2777</v>
      </c>
      <c r="O859" s="59" t="s">
        <v>2777</v>
      </c>
      <c r="P859" s="59" t="s">
        <v>2777</v>
      </c>
      <c r="Q859" s="59" t="s">
        <v>2777</v>
      </c>
      <c r="R859" s="59" t="s">
        <v>2777</v>
      </c>
      <c r="S859" s="59" t="s">
        <v>2777</v>
      </c>
      <c r="T859" s="59" t="s">
        <v>2777</v>
      </c>
      <c r="U859" s="59" t="s">
        <v>2777</v>
      </c>
    </row>
    <row r="860" spans="1:21" x14ac:dyDescent="0.25">
      <c r="A860" s="58">
        <v>6304029</v>
      </c>
      <c r="B860" s="58" t="str">
        <f t="shared" si="13"/>
        <v>SI_M (School Improvement - Met Standards)</v>
      </c>
      <c r="C860" s="58" t="s">
        <v>2149</v>
      </c>
      <c r="D860" s="58" t="s">
        <v>533</v>
      </c>
      <c r="E860" s="58" t="s">
        <v>2782</v>
      </c>
      <c r="F860" s="58" t="s">
        <v>2436</v>
      </c>
      <c r="G860" s="58" t="s">
        <v>2792</v>
      </c>
      <c r="H860" s="59" t="s">
        <v>2777</v>
      </c>
      <c r="I860" s="59" t="s">
        <v>2777</v>
      </c>
      <c r="J860" s="59" t="s">
        <v>2777</v>
      </c>
      <c r="K860" s="59" t="s">
        <v>2777</v>
      </c>
      <c r="L860" s="59" t="s">
        <v>2777</v>
      </c>
      <c r="M860" s="59" t="s">
        <v>2777</v>
      </c>
      <c r="N860" s="59" t="s">
        <v>2777</v>
      </c>
      <c r="O860" s="59" t="s">
        <v>2777</v>
      </c>
      <c r="P860" s="59" t="s">
        <v>2777</v>
      </c>
      <c r="Q860" s="59" t="s">
        <v>2777</v>
      </c>
      <c r="R860" s="59" t="s">
        <v>2777</v>
      </c>
      <c r="S860" s="59" t="s">
        <v>2777</v>
      </c>
      <c r="T860" s="59" t="s">
        <v>2777</v>
      </c>
      <c r="U860" s="59" t="s">
        <v>2777</v>
      </c>
    </row>
    <row r="861" spans="1:21" x14ac:dyDescent="0.25">
      <c r="A861" s="58">
        <v>6304030</v>
      </c>
      <c r="B861" s="58" t="str">
        <f t="shared" si="13"/>
        <v>SI_M (School Improvement - Met Standards)</v>
      </c>
      <c r="C861" s="58" t="s">
        <v>2149</v>
      </c>
      <c r="D861" s="58" t="s">
        <v>2287</v>
      </c>
      <c r="E861" s="58" t="s">
        <v>2782</v>
      </c>
      <c r="F861" s="58" t="s">
        <v>2436</v>
      </c>
      <c r="G861" s="58" t="s">
        <v>2783</v>
      </c>
      <c r="H861" s="59" t="s">
        <v>2777</v>
      </c>
      <c r="I861" s="59" t="s">
        <v>2777</v>
      </c>
      <c r="J861" s="59" t="s">
        <v>2777</v>
      </c>
      <c r="K861" s="59" t="s">
        <v>2777</v>
      </c>
      <c r="L861" s="59" t="s">
        <v>2777</v>
      </c>
      <c r="M861" s="59" t="s">
        <v>2777</v>
      </c>
      <c r="N861" s="59" t="s">
        <v>2777</v>
      </c>
      <c r="O861" s="59" t="s">
        <v>2777</v>
      </c>
      <c r="P861" s="59" t="s">
        <v>2777</v>
      </c>
      <c r="Q861" s="59" t="s">
        <v>2777</v>
      </c>
      <c r="R861" s="59" t="s">
        <v>2777</v>
      </c>
      <c r="S861" s="59" t="s">
        <v>2777</v>
      </c>
      <c r="T861" s="59" t="s">
        <v>2777</v>
      </c>
      <c r="U861" s="59" t="s">
        <v>2777</v>
      </c>
    </row>
    <row r="862" spans="1:21" x14ac:dyDescent="0.25">
      <c r="A862" s="58">
        <v>6304031</v>
      </c>
      <c r="B862" s="58" t="str">
        <f t="shared" si="13"/>
        <v>SI_4 (School Improvement Year 4)</v>
      </c>
      <c r="C862" s="58" t="s">
        <v>2149</v>
      </c>
      <c r="D862" s="58" t="s">
        <v>534</v>
      </c>
      <c r="E862" s="58" t="s">
        <v>2784</v>
      </c>
      <c r="F862" s="58" t="s">
        <v>2371</v>
      </c>
      <c r="G862" s="58" t="s">
        <v>2785</v>
      </c>
      <c r="H862" s="59" t="s">
        <v>2142</v>
      </c>
      <c r="I862" s="59" t="s">
        <v>2142</v>
      </c>
      <c r="J862" s="59" t="s">
        <v>2777</v>
      </c>
      <c r="K862" s="59" t="s">
        <v>2777</v>
      </c>
      <c r="L862" s="59" t="s">
        <v>2777</v>
      </c>
      <c r="M862" s="59" t="s">
        <v>2777</v>
      </c>
      <c r="N862" s="59" t="s">
        <v>2142</v>
      </c>
      <c r="O862" s="59" t="s">
        <v>2142</v>
      </c>
      <c r="P862" s="59" t="s">
        <v>2142</v>
      </c>
      <c r="Q862" s="59" t="s">
        <v>2777</v>
      </c>
      <c r="R862" s="59" t="s">
        <v>2777</v>
      </c>
      <c r="S862" s="59" t="s">
        <v>2777</v>
      </c>
      <c r="T862" s="59" t="s">
        <v>2777</v>
      </c>
      <c r="U862" s="59" t="s">
        <v>2777</v>
      </c>
    </row>
    <row r="863" spans="1:21" x14ac:dyDescent="0.25">
      <c r="A863" s="58">
        <v>6401001</v>
      </c>
      <c r="B863" s="58" t="str">
        <f t="shared" si="13"/>
        <v xml:space="preserve"> A (Alert)</v>
      </c>
      <c r="C863" s="58" t="s">
        <v>244</v>
      </c>
      <c r="D863" s="58" t="s">
        <v>924</v>
      </c>
      <c r="E863" s="58" t="s">
        <v>2775</v>
      </c>
      <c r="F863" s="58" t="s">
        <v>2095</v>
      </c>
      <c r="G863" s="58" t="s">
        <v>2776</v>
      </c>
      <c r="H863" s="59" t="s">
        <v>2777</v>
      </c>
      <c r="I863" s="59" t="s">
        <v>2142</v>
      </c>
      <c r="J863" s="59" t="s">
        <v>2777</v>
      </c>
      <c r="K863" s="59" t="s">
        <v>2777</v>
      </c>
      <c r="L863" s="59" t="s">
        <v>2777</v>
      </c>
      <c r="M863" s="59" t="s">
        <v>2777</v>
      </c>
      <c r="N863" s="59" t="s">
        <v>2777</v>
      </c>
      <c r="O863" s="59" t="s">
        <v>2142</v>
      </c>
      <c r="P863" s="59" t="s">
        <v>2777</v>
      </c>
      <c r="Q863" s="59" t="s">
        <v>2142</v>
      </c>
      <c r="R863" s="59" t="s">
        <v>2777</v>
      </c>
      <c r="S863" s="59" t="s">
        <v>2777</v>
      </c>
      <c r="T863" s="59" t="s">
        <v>2777</v>
      </c>
      <c r="U863" s="59" t="s">
        <v>2777</v>
      </c>
    </row>
    <row r="864" spans="1:21" x14ac:dyDescent="0.25">
      <c r="A864" s="58">
        <v>6401003</v>
      </c>
      <c r="B864" s="58" t="str">
        <f t="shared" si="13"/>
        <v>SI_M (School Improvement - Met Standards)</v>
      </c>
      <c r="C864" s="58" t="s">
        <v>244</v>
      </c>
      <c r="D864" s="58" t="s">
        <v>2471</v>
      </c>
      <c r="E864" s="58" t="s">
        <v>2782</v>
      </c>
      <c r="F864" s="58" t="s">
        <v>2436</v>
      </c>
      <c r="G864" s="58" t="s">
        <v>2792</v>
      </c>
      <c r="H864" s="59" t="s">
        <v>2142</v>
      </c>
      <c r="I864" s="59" t="s">
        <v>2777</v>
      </c>
      <c r="J864" s="59" t="s">
        <v>2777</v>
      </c>
      <c r="K864" s="59" t="s">
        <v>2777</v>
      </c>
      <c r="L864" s="59" t="s">
        <v>2777</v>
      </c>
      <c r="M864" s="59" t="s">
        <v>2777</v>
      </c>
      <c r="N864" s="59" t="s">
        <v>2142</v>
      </c>
      <c r="O864" s="59" t="s">
        <v>2777</v>
      </c>
      <c r="P864" s="59" t="s">
        <v>2142</v>
      </c>
      <c r="Q864" s="59" t="s">
        <v>2777</v>
      </c>
      <c r="R864" s="59" t="s">
        <v>2777</v>
      </c>
      <c r="S864" s="59" t="s">
        <v>2777</v>
      </c>
      <c r="T864" s="59" t="s">
        <v>2777</v>
      </c>
      <c r="U864" s="59" t="s">
        <v>2777</v>
      </c>
    </row>
    <row r="865" spans="1:21" x14ac:dyDescent="0.25">
      <c r="A865" s="58">
        <v>6401004</v>
      </c>
      <c r="B865" s="58" t="str">
        <f t="shared" si="13"/>
        <v>SI_6 (School Improvement Year 6)</v>
      </c>
      <c r="C865" s="58" t="s">
        <v>244</v>
      </c>
      <c r="D865" s="58" t="s">
        <v>925</v>
      </c>
      <c r="E865" s="58" t="s">
        <v>2778</v>
      </c>
      <c r="F865" s="58" t="s">
        <v>2392</v>
      </c>
      <c r="G865" s="58" t="s">
        <v>2779</v>
      </c>
      <c r="H865" s="59" t="s">
        <v>2142</v>
      </c>
      <c r="I865" s="59" t="s">
        <v>2142</v>
      </c>
      <c r="J865" s="59" t="s">
        <v>2777</v>
      </c>
      <c r="K865" s="59" t="s">
        <v>2777</v>
      </c>
      <c r="L865" s="59" t="s">
        <v>2142</v>
      </c>
      <c r="M865" s="59" t="s">
        <v>2142</v>
      </c>
      <c r="N865" s="59" t="s">
        <v>2142</v>
      </c>
      <c r="O865" s="59" t="s">
        <v>2142</v>
      </c>
      <c r="P865" s="59" t="s">
        <v>2142</v>
      </c>
      <c r="Q865" s="59" t="s">
        <v>2142</v>
      </c>
      <c r="R865" s="59" t="s">
        <v>2777</v>
      </c>
      <c r="S865" s="59" t="s">
        <v>2777</v>
      </c>
      <c r="T865" s="59" t="s">
        <v>2142</v>
      </c>
      <c r="U865" s="59" t="s">
        <v>2142</v>
      </c>
    </row>
    <row r="866" spans="1:21" x14ac:dyDescent="0.25">
      <c r="A866" s="58">
        <v>6502001</v>
      </c>
      <c r="B866" s="58" t="str">
        <f t="shared" si="13"/>
        <v xml:space="preserve"> MS (Met Standards)</v>
      </c>
      <c r="C866" s="58" t="s">
        <v>220</v>
      </c>
      <c r="D866" s="58" t="s">
        <v>845</v>
      </c>
      <c r="E866" s="58" t="s">
        <v>2780</v>
      </c>
      <c r="F866" s="58" t="s">
        <v>2183</v>
      </c>
      <c r="G866" s="58" t="s">
        <v>2781</v>
      </c>
      <c r="H866" s="59" t="s">
        <v>2777</v>
      </c>
      <c r="I866" s="59" t="s">
        <v>2777</v>
      </c>
      <c r="J866" s="59" t="s">
        <v>2777</v>
      </c>
      <c r="K866" s="59" t="s">
        <v>2777</v>
      </c>
      <c r="L866" s="59" t="s">
        <v>2777</v>
      </c>
      <c r="M866" s="59" t="s">
        <v>2777</v>
      </c>
      <c r="N866" s="59" t="s">
        <v>2777</v>
      </c>
      <c r="O866" s="59" t="s">
        <v>2777</v>
      </c>
      <c r="P866" s="59" t="s">
        <v>2777</v>
      </c>
      <c r="Q866" s="59" t="s">
        <v>2777</v>
      </c>
      <c r="R866" s="59" t="s">
        <v>2777</v>
      </c>
      <c r="S866" s="59" t="s">
        <v>2777</v>
      </c>
      <c r="T866" s="59" t="s">
        <v>2777</v>
      </c>
      <c r="U866" s="59" t="s">
        <v>2777</v>
      </c>
    </row>
    <row r="867" spans="1:21" x14ac:dyDescent="0.25">
      <c r="A867" s="58">
        <v>6502005</v>
      </c>
      <c r="B867" s="58" t="str">
        <f t="shared" si="13"/>
        <v xml:space="preserve"> MS (Met Standards)</v>
      </c>
      <c r="C867" s="58" t="s">
        <v>220</v>
      </c>
      <c r="D867" s="58" t="s">
        <v>846</v>
      </c>
      <c r="E867" s="58" t="s">
        <v>2780</v>
      </c>
      <c r="F867" s="58" t="s">
        <v>2183</v>
      </c>
      <c r="G867" s="58" t="s">
        <v>2781</v>
      </c>
      <c r="H867" s="59" t="s">
        <v>2777</v>
      </c>
      <c r="I867" s="59" t="s">
        <v>2777</v>
      </c>
      <c r="J867" s="59" t="s">
        <v>2777</v>
      </c>
      <c r="K867" s="59" t="s">
        <v>2777</v>
      </c>
      <c r="L867" s="59" t="s">
        <v>2777</v>
      </c>
      <c r="M867" s="59" t="s">
        <v>2777</v>
      </c>
      <c r="N867" s="59" t="s">
        <v>2777</v>
      </c>
      <c r="O867" s="59" t="s">
        <v>2777</v>
      </c>
      <c r="P867" s="59" t="s">
        <v>2777</v>
      </c>
      <c r="Q867" s="59" t="s">
        <v>2777</v>
      </c>
      <c r="R867" s="59" t="s">
        <v>2777</v>
      </c>
      <c r="S867" s="59" t="s">
        <v>2777</v>
      </c>
      <c r="T867" s="59" t="s">
        <v>2777</v>
      </c>
      <c r="U867" s="59" t="s">
        <v>2777</v>
      </c>
    </row>
    <row r="868" spans="1:21" x14ac:dyDescent="0.25">
      <c r="A868" s="58">
        <v>6502006</v>
      </c>
      <c r="B868" s="58" t="str">
        <f t="shared" si="13"/>
        <v xml:space="preserve"> A (Alert)</v>
      </c>
      <c r="C868" s="58" t="s">
        <v>220</v>
      </c>
      <c r="D868" s="58" t="s">
        <v>2166</v>
      </c>
      <c r="E868" s="58" t="s">
        <v>2775</v>
      </c>
      <c r="F868" s="58" t="s">
        <v>2095</v>
      </c>
      <c r="G868" s="58" t="s">
        <v>2776</v>
      </c>
      <c r="H868" s="59" t="s">
        <v>2777</v>
      </c>
      <c r="I868" s="59" t="s">
        <v>2777</v>
      </c>
      <c r="J868" s="59" t="s">
        <v>2777</v>
      </c>
      <c r="K868" s="59" t="s">
        <v>2777</v>
      </c>
      <c r="L868" s="59" t="s">
        <v>2777</v>
      </c>
      <c r="M868" s="59" t="s">
        <v>2777</v>
      </c>
      <c r="N868" s="59" t="s">
        <v>2777</v>
      </c>
      <c r="O868" s="59" t="s">
        <v>2777</v>
      </c>
      <c r="P868" s="59" t="s">
        <v>2142</v>
      </c>
      <c r="Q868" s="59" t="s">
        <v>2777</v>
      </c>
      <c r="R868" s="59" t="s">
        <v>2777</v>
      </c>
      <c r="S868" s="59" t="s">
        <v>2777</v>
      </c>
      <c r="T868" s="59" t="s">
        <v>2777</v>
      </c>
      <c r="U868" s="59" t="s">
        <v>2777</v>
      </c>
    </row>
    <row r="869" spans="1:21" x14ac:dyDescent="0.25">
      <c r="A869" s="58">
        <v>6505009</v>
      </c>
      <c r="B869" s="58" t="str">
        <f t="shared" si="13"/>
        <v xml:space="preserve"> A (Alert)</v>
      </c>
      <c r="C869" s="58" t="s">
        <v>194</v>
      </c>
      <c r="D869" s="58" t="s">
        <v>745</v>
      </c>
      <c r="E869" s="58" t="s">
        <v>2775</v>
      </c>
      <c r="F869" s="58" t="s">
        <v>2095</v>
      </c>
      <c r="G869" s="58" t="s">
        <v>2776</v>
      </c>
      <c r="H869" s="59" t="s">
        <v>2777</v>
      </c>
      <c r="I869" s="59" t="s">
        <v>2777</v>
      </c>
      <c r="J869" s="59" t="s">
        <v>2777</v>
      </c>
      <c r="K869" s="59" t="s">
        <v>2777</v>
      </c>
      <c r="L869" s="59" t="s">
        <v>2777</v>
      </c>
      <c r="M869" s="59" t="s">
        <v>2777</v>
      </c>
      <c r="N869" s="59" t="s">
        <v>2142</v>
      </c>
      <c r="O869" s="59" t="s">
        <v>2777</v>
      </c>
      <c r="P869" s="59" t="s">
        <v>2142</v>
      </c>
      <c r="Q869" s="59" t="s">
        <v>2777</v>
      </c>
      <c r="R869" s="59" t="s">
        <v>2777</v>
      </c>
      <c r="S869" s="59" t="s">
        <v>2777</v>
      </c>
      <c r="T869" s="59" t="s">
        <v>2777</v>
      </c>
      <c r="U869" s="59" t="s">
        <v>2777</v>
      </c>
    </row>
    <row r="870" spans="1:21" x14ac:dyDescent="0.25">
      <c r="A870" s="58">
        <v>6505010</v>
      </c>
      <c r="B870" s="58" t="str">
        <f t="shared" si="13"/>
        <v>SI_1 (School Improvement Year 1)</v>
      </c>
      <c r="C870" s="58" t="s">
        <v>194</v>
      </c>
      <c r="D870" s="58" t="s">
        <v>2299</v>
      </c>
      <c r="E870" s="58" t="s">
        <v>2793</v>
      </c>
      <c r="F870" s="58" t="s">
        <v>2260</v>
      </c>
      <c r="G870" s="58" t="s">
        <v>2795</v>
      </c>
      <c r="H870" s="59" t="s">
        <v>2142</v>
      </c>
      <c r="I870" s="59" t="s">
        <v>2777</v>
      </c>
      <c r="J870" s="59" t="s">
        <v>2777</v>
      </c>
      <c r="K870" s="59" t="s">
        <v>2777</v>
      </c>
      <c r="L870" s="59" t="s">
        <v>2777</v>
      </c>
      <c r="M870" s="59" t="s">
        <v>2777</v>
      </c>
      <c r="N870" s="59" t="s">
        <v>2142</v>
      </c>
      <c r="O870" s="59" t="s">
        <v>2777</v>
      </c>
      <c r="P870" s="59" t="s">
        <v>2777</v>
      </c>
      <c r="Q870" s="59" t="s">
        <v>2777</v>
      </c>
      <c r="R870" s="59" t="s">
        <v>2777</v>
      </c>
      <c r="S870" s="59" t="s">
        <v>2777</v>
      </c>
      <c r="T870" s="59" t="s">
        <v>2777</v>
      </c>
      <c r="U870" s="59" t="s">
        <v>2777</v>
      </c>
    </row>
    <row r="871" spans="1:21" x14ac:dyDescent="0.25">
      <c r="A871" s="58">
        <v>6505011</v>
      </c>
      <c r="B871" s="58" t="str">
        <f t="shared" si="13"/>
        <v>SI_1 (School Improvement Year 1)</v>
      </c>
      <c r="C871" s="58" t="s">
        <v>194</v>
      </c>
      <c r="D871" s="58" t="s">
        <v>2300</v>
      </c>
      <c r="E871" s="58" t="s">
        <v>2793</v>
      </c>
      <c r="F871" s="58" t="s">
        <v>2260</v>
      </c>
      <c r="G871" s="58" t="s">
        <v>2794</v>
      </c>
      <c r="H871" s="59" t="s">
        <v>2777</v>
      </c>
      <c r="I871" s="59" t="s">
        <v>2777</v>
      </c>
      <c r="J871" s="59" t="s">
        <v>2777</v>
      </c>
      <c r="K871" s="59" t="s">
        <v>2777</v>
      </c>
      <c r="L871" s="59" t="s">
        <v>2777</v>
      </c>
      <c r="M871" s="59" t="s">
        <v>2777</v>
      </c>
      <c r="N871" s="59" t="s">
        <v>2142</v>
      </c>
      <c r="O871" s="59" t="s">
        <v>2777</v>
      </c>
      <c r="P871" s="59" t="s">
        <v>2777</v>
      </c>
      <c r="Q871" s="59" t="s">
        <v>2777</v>
      </c>
      <c r="R871" s="59" t="s">
        <v>2777</v>
      </c>
      <c r="S871" s="59" t="s">
        <v>2777</v>
      </c>
      <c r="T871" s="59" t="s">
        <v>2777</v>
      </c>
      <c r="U871" s="59" t="s">
        <v>2777</v>
      </c>
    </row>
    <row r="872" spans="1:21" x14ac:dyDescent="0.25">
      <c r="A872" s="58">
        <v>6505012</v>
      </c>
      <c r="B872" s="58" t="str">
        <f t="shared" si="13"/>
        <v xml:space="preserve"> MS (Met Standards)</v>
      </c>
      <c r="C872" s="58" t="s">
        <v>194</v>
      </c>
      <c r="D872" s="58" t="s">
        <v>746</v>
      </c>
      <c r="E872" s="58" t="s">
        <v>2780</v>
      </c>
      <c r="F872" s="58" t="s">
        <v>2183</v>
      </c>
      <c r="G872" s="58" t="s">
        <v>2781</v>
      </c>
      <c r="H872" s="59" t="s">
        <v>2777</v>
      </c>
      <c r="I872" s="59" t="s">
        <v>2777</v>
      </c>
      <c r="J872" s="59" t="s">
        <v>2777</v>
      </c>
      <c r="K872" s="59" t="s">
        <v>2777</v>
      </c>
      <c r="L872" s="59" t="s">
        <v>2777</v>
      </c>
      <c r="M872" s="59" t="s">
        <v>2777</v>
      </c>
      <c r="N872" s="59" t="s">
        <v>2777</v>
      </c>
      <c r="O872" s="59" t="s">
        <v>2777</v>
      </c>
      <c r="P872" s="59" t="s">
        <v>2777</v>
      </c>
      <c r="Q872" s="59" t="s">
        <v>2777</v>
      </c>
      <c r="R872" s="59" t="s">
        <v>2777</v>
      </c>
      <c r="S872" s="59" t="s">
        <v>2777</v>
      </c>
      <c r="T872" s="59" t="s">
        <v>2777</v>
      </c>
      <c r="U872" s="59" t="s">
        <v>2777</v>
      </c>
    </row>
    <row r="873" spans="1:21" x14ac:dyDescent="0.25">
      <c r="A873" s="58">
        <v>6505013</v>
      </c>
      <c r="B873" s="58" t="str">
        <f t="shared" si="13"/>
        <v>SI_2 (School Improvement Year 2)</v>
      </c>
      <c r="C873" s="58" t="s">
        <v>194</v>
      </c>
      <c r="D873" s="58" t="s">
        <v>747</v>
      </c>
      <c r="E873" s="58" t="s">
        <v>2796</v>
      </c>
      <c r="F873" s="58" t="s">
        <v>2312</v>
      </c>
      <c r="G873" s="58" t="s">
        <v>2797</v>
      </c>
      <c r="H873" s="59" t="s">
        <v>2142</v>
      </c>
      <c r="I873" s="59" t="s">
        <v>2142</v>
      </c>
      <c r="J873" s="59" t="s">
        <v>2777</v>
      </c>
      <c r="K873" s="59" t="s">
        <v>2777</v>
      </c>
      <c r="L873" s="59" t="s">
        <v>2777</v>
      </c>
      <c r="M873" s="59" t="s">
        <v>2777</v>
      </c>
      <c r="N873" s="59" t="s">
        <v>2142</v>
      </c>
      <c r="O873" s="59" t="s">
        <v>2142</v>
      </c>
      <c r="P873" s="59" t="s">
        <v>2777</v>
      </c>
      <c r="Q873" s="59" t="s">
        <v>2142</v>
      </c>
      <c r="R873" s="59" t="s">
        <v>2777</v>
      </c>
      <c r="S873" s="59" t="s">
        <v>2777</v>
      </c>
      <c r="T873" s="59" t="s">
        <v>2777</v>
      </c>
      <c r="U873" s="59" t="s">
        <v>2777</v>
      </c>
    </row>
    <row r="874" spans="1:21" x14ac:dyDescent="0.25">
      <c r="A874" s="58">
        <v>6505014</v>
      </c>
      <c r="B874" s="58" t="str">
        <f t="shared" si="13"/>
        <v xml:space="preserve"> A (Alert)</v>
      </c>
      <c r="C874" s="58" t="s">
        <v>194</v>
      </c>
      <c r="D874" s="58" t="s">
        <v>2167</v>
      </c>
      <c r="E874" s="58" t="s">
        <v>2775</v>
      </c>
      <c r="F874" s="58" t="s">
        <v>2095</v>
      </c>
      <c r="G874" s="58" t="s">
        <v>2776</v>
      </c>
      <c r="H874" s="59" t="s">
        <v>2142</v>
      </c>
      <c r="I874" s="59" t="s">
        <v>2142</v>
      </c>
      <c r="J874" s="59" t="s">
        <v>2777</v>
      </c>
      <c r="K874" s="59" t="s">
        <v>2777</v>
      </c>
      <c r="L874" s="59" t="s">
        <v>2777</v>
      </c>
      <c r="M874" s="59" t="s">
        <v>2777</v>
      </c>
      <c r="N874" s="59" t="s">
        <v>2142</v>
      </c>
      <c r="O874" s="59" t="s">
        <v>2142</v>
      </c>
      <c r="P874" s="59" t="s">
        <v>2777</v>
      </c>
      <c r="Q874" s="59" t="s">
        <v>2142</v>
      </c>
      <c r="R874" s="59" t="s">
        <v>2777</v>
      </c>
      <c r="S874" s="59" t="s">
        <v>2777</v>
      </c>
      <c r="T874" s="59" t="s">
        <v>2777</v>
      </c>
      <c r="U874" s="59" t="s">
        <v>2777</v>
      </c>
    </row>
    <row r="875" spans="1:21" x14ac:dyDescent="0.25">
      <c r="A875" s="58">
        <v>6601001</v>
      </c>
      <c r="B875" s="58" t="str">
        <f t="shared" si="13"/>
        <v xml:space="preserve"> A (Alert)</v>
      </c>
      <c r="C875" s="58" t="s">
        <v>99</v>
      </c>
      <c r="D875" s="58" t="s">
        <v>473</v>
      </c>
      <c r="E875" s="58" t="s">
        <v>2775</v>
      </c>
      <c r="F875" s="58" t="s">
        <v>2095</v>
      </c>
      <c r="G875" s="58" t="s">
        <v>2776</v>
      </c>
      <c r="H875" s="59" t="s">
        <v>2777</v>
      </c>
      <c r="I875" s="59" t="s">
        <v>2142</v>
      </c>
      <c r="J875" s="59" t="s">
        <v>2777</v>
      </c>
      <c r="K875" s="59" t="s">
        <v>2777</v>
      </c>
      <c r="L875" s="59" t="s">
        <v>2777</v>
      </c>
      <c r="M875" s="59" t="s">
        <v>2777</v>
      </c>
      <c r="N875" s="59" t="s">
        <v>2777</v>
      </c>
      <c r="O875" s="59" t="s">
        <v>2777</v>
      </c>
      <c r="P875" s="59" t="s">
        <v>2777</v>
      </c>
      <c r="Q875" s="59" t="s">
        <v>2142</v>
      </c>
      <c r="R875" s="59" t="s">
        <v>2777</v>
      </c>
      <c r="S875" s="59" t="s">
        <v>2777</v>
      </c>
      <c r="T875" s="59" t="s">
        <v>2777</v>
      </c>
      <c r="U875" s="59" t="s">
        <v>2777</v>
      </c>
    </row>
    <row r="876" spans="1:21" x14ac:dyDescent="0.25">
      <c r="A876" s="58">
        <v>6601002</v>
      </c>
      <c r="B876" s="58" t="str">
        <f t="shared" si="13"/>
        <v xml:space="preserve"> MS (Met Standards)</v>
      </c>
      <c r="C876" s="58" t="s">
        <v>99</v>
      </c>
      <c r="D876" s="58" t="s">
        <v>474</v>
      </c>
      <c r="E876" s="58" t="s">
        <v>2780</v>
      </c>
      <c r="F876" s="58" t="s">
        <v>2183</v>
      </c>
      <c r="G876" s="58" t="s">
        <v>2781</v>
      </c>
      <c r="H876" s="59" t="s">
        <v>2777</v>
      </c>
      <c r="I876" s="59" t="s">
        <v>2777</v>
      </c>
      <c r="J876" s="59" t="s">
        <v>2777</v>
      </c>
      <c r="K876" s="59" t="s">
        <v>2777</v>
      </c>
      <c r="L876" s="59" t="s">
        <v>2777</v>
      </c>
      <c r="M876" s="59" t="s">
        <v>2777</v>
      </c>
      <c r="N876" s="59" t="s">
        <v>2777</v>
      </c>
      <c r="O876" s="59" t="s">
        <v>2777</v>
      </c>
      <c r="P876" s="59" t="s">
        <v>2777</v>
      </c>
      <c r="Q876" s="59" t="s">
        <v>2777</v>
      </c>
      <c r="R876" s="59" t="s">
        <v>2777</v>
      </c>
      <c r="S876" s="59" t="s">
        <v>2777</v>
      </c>
      <c r="T876" s="59" t="s">
        <v>2777</v>
      </c>
      <c r="U876" s="59" t="s">
        <v>2777</v>
      </c>
    </row>
    <row r="877" spans="1:21" x14ac:dyDescent="0.25">
      <c r="A877" s="58">
        <v>6601003</v>
      </c>
      <c r="B877" s="58" t="str">
        <f t="shared" si="13"/>
        <v xml:space="preserve"> A (Alert)</v>
      </c>
      <c r="C877" s="58" t="s">
        <v>99</v>
      </c>
      <c r="D877" s="58" t="s">
        <v>475</v>
      </c>
      <c r="E877" s="58" t="s">
        <v>2775</v>
      </c>
      <c r="F877" s="58" t="s">
        <v>2095</v>
      </c>
      <c r="G877" s="58" t="s">
        <v>2776</v>
      </c>
      <c r="H877" s="59" t="s">
        <v>2142</v>
      </c>
      <c r="I877" s="59" t="s">
        <v>2142</v>
      </c>
      <c r="J877" s="59" t="s">
        <v>2777</v>
      </c>
      <c r="K877" s="59" t="s">
        <v>2777</v>
      </c>
      <c r="L877" s="59" t="s">
        <v>2777</v>
      </c>
      <c r="M877" s="59" t="s">
        <v>2777</v>
      </c>
      <c r="N877" s="59" t="s">
        <v>2142</v>
      </c>
      <c r="O877" s="59" t="s">
        <v>2142</v>
      </c>
      <c r="P877" s="59" t="s">
        <v>2142</v>
      </c>
      <c r="Q877" s="59" t="s">
        <v>2142</v>
      </c>
      <c r="R877" s="59" t="s">
        <v>2777</v>
      </c>
      <c r="S877" s="59" t="s">
        <v>2777</v>
      </c>
      <c r="T877" s="59" t="s">
        <v>2777</v>
      </c>
      <c r="U877" s="59" t="s">
        <v>2777</v>
      </c>
    </row>
    <row r="878" spans="1:21" x14ac:dyDescent="0.25">
      <c r="A878" s="58">
        <v>6601005</v>
      </c>
      <c r="B878" s="58" t="str">
        <f t="shared" si="13"/>
        <v>SI_3 (School Improvement Year 3)</v>
      </c>
      <c r="C878" s="58" t="s">
        <v>99</v>
      </c>
      <c r="D878" s="58" t="s">
        <v>2366</v>
      </c>
      <c r="E878" s="58" t="s">
        <v>2788</v>
      </c>
      <c r="F878" s="58" t="s">
        <v>2348</v>
      </c>
      <c r="G878" s="58" t="s">
        <v>2789</v>
      </c>
      <c r="H878" s="59" t="s">
        <v>2142</v>
      </c>
      <c r="I878" s="59" t="s">
        <v>2142</v>
      </c>
      <c r="J878" s="59" t="s">
        <v>2777</v>
      </c>
      <c r="K878" s="59" t="s">
        <v>2777</v>
      </c>
      <c r="L878" s="59" t="s">
        <v>2777</v>
      </c>
      <c r="M878" s="59" t="s">
        <v>2777</v>
      </c>
      <c r="N878" s="59" t="s">
        <v>2777</v>
      </c>
      <c r="O878" s="59" t="s">
        <v>2777</v>
      </c>
      <c r="P878" s="59" t="s">
        <v>2777</v>
      </c>
      <c r="Q878" s="59" t="s">
        <v>2142</v>
      </c>
      <c r="R878" s="59" t="s">
        <v>2777</v>
      </c>
      <c r="S878" s="59" t="s">
        <v>2777</v>
      </c>
      <c r="T878" s="59" t="s">
        <v>2777</v>
      </c>
      <c r="U878" s="59" t="s">
        <v>2777</v>
      </c>
    </row>
    <row r="879" spans="1:21" x14ac:dyDescent="0.25">
      <c r="A879" s="58">
        <v>6601006</v>
      </c>
      <c r="B879" s="58" t="str">
        <f t="shared" si="13"/>
        <v xml:space="preserve"> MS (Met Standards)</v>
      </c>
      <c r="C879" s="58" t="s">
        <v>99</v>
      </c>
      <c r="D879" s="58" t="s">
        <v>476</v>
      </c>
      <c r="E879" s="58" t="s">
        <v>2780</v>
      </c>
      <c r="F879" s="58" t="s">
        <v>2183</v>
      </c>
      <c r="G879" s="58" t="s">
        <v>2781</v>
      </c>
      <c r="H879" s="59" t="s">
        <v>2777</v>
      </c>
      <c r="I879" s="59" t="s">
        <v>2777</v>
      </c>
      <c r="J879" s="59" t="s">
        <v>2777</v>
      </c>
      <c r="K879" s="59" t="s">
        <v>2777</v>
      </c>
      <c r="L879" s="59" t="s">
        <v>2777</v>
      </c>
      <c r="M879" s="59" t="s">
        <v>2777</v>
      </c>
      <c r="N879" s="59" t="s">
        <v>2777</v>
      </c>
      <c r="O879" s="59" t="s">
        <v>2777</v>
      </c>
      <c r="P879" s="59" t="s">
        <v>2777</v>
      </c>
      <c r="Q879" s="59" t="s">
        <v>2777</v>
      </c>
      <c r="R879" s="59" t="s">
        <v>2777</v>
      </c>
      <c r="S879" s="59" t="s">
        <v>2777</v>
      </c>
      <c r="T879" s="59" t="s">
        <v>2777</v>
      </c>
      <c r="U879" s="59" t="s">
        <v>2777</v>
      </c>
    </row>
    <row r="880" spans="1:21" x14ac:dyDescent="0.25">
      <c r="A880" s="58">
        <v>6601007</v>
      </c>
      <c r="B880" s="58" t="str">
        <f t="shared" si="13"/>
        <v xml:space="preserve"> MS (Met Standards)</v>
      </c>
      <c r="C880" s="58" t="s">
        <v>99</v>
      </c>
      <c r="D880" s="58" t="s">
        <v>477</v>
      </c>
      <c r="E880" s="58" t="s">
        <v>2780</v>
      </c>
      <c r="F880" s="58" t="s">
        <v>2183</v>
      </c>
      <c r="G880" s="58" t="s">
        <v>2781</v>
      </c>
      <c r="H880" s="59" t="s">
        <v>2777</v>
      </c>
      <c r="I880" s="59" t="s">
        <v>2777</v>
      </c>
      <c r="J880" s="59" t="s">
        <v>2777</v>
      </c>
      <c r="K880" s="59" t="s">
        <v>2777</v>
      </c>
      <c r="L880" s="59" t="s">
        <v>2777</v>
      </c>
      <c r="M880" s="59" t="s">
        <v>2777</v>
      </c>
      <c r="N880" s="59" t="s">
        <v>2142</v>
      </c>
      <c r="O880" s="59" t="s">
        <v>2777</v>
      </c>
      <c r="P880" s="59" t="s">
        <v>2142</v>
      </c>
      <c r="Q880" s="59" t="s">
        <v>2777</v>
      </c>
      <c r="R880" s="59" t="s">
        <v>2777</v>
      </c>
      <c r="S880" s="59" t="s">
        <v>2777</v>
      </c>
      <c r="T880" s="59" t="s">
        <v>2777</v>
      </c>
      <c r="U880" s="59" t="s">
        <v>2777</v>
      </c>
    </row>
    <row r="881" spans="1:21" x14ac:dyDescent="0.25">
      <c r="A881" s="58">
        <v>6601008</v>
      </c>
      <c r="B881" s="58" t="str">
        <f t="shared" si="13"/>
        <v xml:space="preserve"> MS (Met Standards)</v>
      </c>
      <c r="C881" s="58" t="s">
        <v>99</v>
      </c>
      <c r="D881" s="58" t="s">
        <v>478</v>
      </c>
      <c r="E881" s="58" t="s">
        <v>2780</v>
      </c>
      <c r="F881" s="58" t="s">
        <v>2183</v>
      </c>
      <c r="G881" s="58" t="s">
        <v>2781</v>
      </c>
      <c r="H881" s="59" t="s">
        <v>2777</v>
      </c>
      <c r="I881" s="59" t="s">
        <v>2777</v>
      </c>
      <c r="J881" s="59" t="s">
        <v>2777</v>
      </c>
      <c r="K881" s="59" t="s">
        <v>2777</v>
      </c>
      <c r="L881" s="59" t="s">
        <v>2777</v>
      </c>
      <c r="M881" s="59" t="s">
        <v>2777</v>
      </c>
      <c r="N881" s="59" t="s">
        <v>2777</v>
      </c>
      <c r="O881" s="59" t="s">
        <v>2777</v>
      </c>
      <c r="P881" s="59" t="s">
        <v>2777</v>
      </c>
      <c r="Q881" s="59" t="s">
        <v>2777</v>
      </c>
      <c r="R881" s="59" t="s">
        <v>2777</v>
      </c>
      <c r="S881" s="59" t="s">
        <v>2777</v>
      </c>
      <c r="T881" s="59" t="s">
        <v>2777</v>
      </c>
      <c r="U881" s="59" t="s">
        <v>2777</v>
      </c>
    </row>
    <row r="882" spans="1:21" x14ac:dyDescent="0.25">
      <c r="A882" s="58">
        <v>6601010</v>
      </c>
      <c r="B882" s="58" t="str">
        <f t="shared" si="13"/>
        <v xml:space="preserve"> MS (Met Standards)</v>
      </c>
      <c r="C882" s="58" t="s">
        <v>99</v>
      </c>
      <c r="D882" s="58" t="s">
        <v>479</v>
      </c>
      <c r="E882" s="58" t="s">
        <v>2780</v>
      </c>
      <c r="F882" s="58" t="s">
        <v>2183</v>
      </c>
      <c r="G882" s="58" t="s">
        <v>2781</v>
      </c>
      <c r="H882" s="59" t="s">
        <v>2777</v>
      </c>
      <c r="I882" s="59" t="s">
        <v>2777</v>
      </c>
      <c r="J882" s="59" t="s">
        <v>2777</v>
      </c>
      <c r="K882" s="59" t="s">
        <v>2777</v>
      </c>
      <c r="L882" s="59" t="s">
        <v>2777</v>
      </c>
      <c r="M882" s="59" t="s">
        <v>2777</v>
      </c>
      <c r="N882" s="59" t="s">
        <v>2777</v>
      </c>
      <c r="O882" s="59" t="s">
        <v>2777</v>
      </c>
      <c r="P882" s="59" t="s">
        <v>2777</v>
      </c>
      <c r="Q882" s="59" t="s">
        <v>2777</v>
      </c>
      <c r="R882" s="59" t="s">
        <v>2777</v>
      </c>
      <c r="S882" s="59" t="s">
        <v>2777</v>
      </c>
      <c r="T882" s="59" t="s">
        <v>2777</v>
      </c>
      <c r="U882" s="59" t="s">
        <v>2777</v>
      </c>
    </row>
    <row r="883" spans="1:21" x14ac:dyDescent="0.25">
      <c r="A883" s="58">
        <v>6601011</v>
      </c>
      <c r="B883" s="58" t="str">
        <f t="shared" si="13"/>
        <v>SI_6 (School Improvement Year 6)</v>
      </c>
      <c r="C883" s="58" t="s">
        <v>99</v>
      </c>
      <c r="D883" s="58" t="s">
        <v>480</v>
      </c>
      <c r="E883" s="58" t="s">
        <v>2778</v>
      </c>
      <c r="F883" s="58" t="s">
        <v>2392</v>
      </c>
      <c r="G883" s="58" t="s">
        <v>2779</v>
      </c>
      <c r="H883" s="59" t="s">
        <v>2142</v>
      </c>
      <c r="I883" s="59" t="s">
        <v>2777</v>
      </c>
      <c r="J883" s="59" t="s">
        <v>2142</v>
      </c>
      <c r="K883" s="59" t="s">
        <v>2777</v>
      </c>
      <c r="L883" s="59" t="s">
        <v>2142</v>
      </c>
      <c r="M883" s="59" t="s">
        <v>2777</v>
      </c>
      <c r="N883" s="59" t="s">
        <v>2777</v>
      </c>
      <c r="O883" s="59" t="s">
        <v>2777</v>
      </c>
      <c r="P883" s="59" t="s">
        <v>2142</v>
      </c>
      <c r="Q883" s="59" t="s">
        <v>2777</v>
      </c>
      <c r="R883" s="59" t="s">
        <v>2142</v>
      </c>
      <c r="S883" s="59" t="s">
        <v>2142</v>
      </c>
      <c r="T883" s="59" t="s">
        <v>2777</v>
      </c>
      <c r="U883" s="59" t="s">
        <v>2777</v>
      </c>
    </row>
    <row r="884" spans="1:21" x14ac:dyDescent="0.25">
      <c r="A884" s="58">
        <v>6601012</v>
      </c>
      <c r="B884" s="58" t="str">
        <f t="shared" si="13"/>
        <v xml:space="preserve"> A (Alert)</v>
      </c>
      <c r="C884" s="58" t="s">
        <v>99</v>
      </c>
      <c r="D884" s="58" t="s">
        <v>481</v>
      </c>
      <c r="E884" s="58" t="s">
        <v>2775</v>
      </c>
      <c r="F884" s="58" t="s">
        <v>2095</v>
      </c>
      <c r="G884" s="58" t="s">
        <v>2776</v>
      </c>
      <c r="H884" s="59" t="s">
        <v>2777</v>
      </c>
      <c r="I884" s="59" t="s">
        <v>2777</v>
      </c>
      <c r="J884" s="59" t="s">
        <v>2777</v>
      </c>
      <c r="K884" s="59" t="s">
        <v>2777</v>
      </c>
      <c r="L884" s="59" t="s">
        <v>2777</v>
      </c>
      <c r="M884" s="59" t="s">
        <v>2777</v>
      </c>
      <c r="N884" s="59" t="s">
        <v>2142</v>
      </c>
      <c r="O884" s="59" t="s">
        <v>2777</v>
      </c>
      <c r="P884" s="59" t="s">
        <v>2142</v>
      </c>
      <c r="Q884" s="59" t="s">
        <v>2777</v>
      </c>
      <c r="R884" s="59" t="s">
        <v>2777</v>
      </c>
      <c r="S884" s="59" t="s">
        <v>2777</v>
      </c>
      <c r="T884" s="59" t="s">
        <v>2777</v>
      </c>
      <c r="U884" s="59" t="s">
        <v>2777</v>
      </c>
    </row>
    <row r="885" spans="1:21" x14ac:dyDescent="0.25">
      <c r="A885" s="58">
        <v>6601014</v>
      </c>
      <c r="B885" s="58" t="str">
        <f t="shared" si="13"/>
        <v>SI_5 (School Improvement Year 5)</v>
      </c>
      <c r="C885" s="58" t="s">
        <v>99</v>
      </c>
      <c r="D885" s="58" t="s">
        <v>482</v>
      </c>
      <c r="E885" s="58" t="s">
        <v>2786</v>
      </c>
      <c r="F885" s="58" t="s">
        <v>2385</v>
      </c>
      <c r="G885" s="58" t="s">
        <v>2787</v>
      </c>
      <c r="H885" s="59" t="s">
        <v>2777</v>
      </c>
      <c r="I885" s="59" t="s">
        <v>2142</v>
      </c>
      <c r="J885" s="59" t="s">
        <v>2777</v>
      </c>
      <c r="K885" s="59" t="s">
        <v>2777</v>
      </c>
      <c r="L885" s="59" t="s">
        <v>2777</v>
      </c>
      <c r="M885" s="59" t="s">
        <v>2777</v>
      </c>
      <c r="N885" s="59" t="s">
        <v>2142</v>
      </c>
      <c r="O885" s="59" t="s">
        <v>2142</v>
      </c>
      <c r="P885" s="59" t="s">
        <v>2777</v>
      </c>
      <c r="Q885" s="59" t="s">
        <v>2142</v>
      </c>
      <c r="R885" s="59" t="s">
        <v>2777</v>
      </c>
      <c r="S885" s="59" t="s">
        <v>2777</v>
      </c>
      <c r="T885" s="59" t="s">
        <v>2142</v>
      </c>
      <c r="U885" s="59" t="s">
        <v>2142</v>
      </c>
    </row>
    <row r="886" spans="1:21" x14ac:dyDescent="0.25">
      <c r="A886" s="58">
        <v>6601016</v>
      </c>
      <c r="B886" s="58" t="str">
        <f t="shared" si="13"/>
        <v>SI_2 (School Improvement Year 2)</v>
      </c>
      <c r="C886" s="58" t="s">
        <v>99</v>
      </c>
      <c r="D886" s="58" t="s">
        <v>483</v>
      </c>
      <c r="E886" s="58" t="s">
        <v>2796</v>
      </c>
      <c r="F886" s="58" t="s">
        <v>2312</v>
      </c>
      <c r="G886" s="58" t="s">
        <v>2798</v>
      </c>
      <c r="H886" s="59" t="s">
        <v>2777</v>
      </c>
      <c r="I886" s="59" t="s">
        <v>2777</v>
      </c>
      <c r="J886" s="59" t="s">
        <v>2777</v>
      </c>
      <c r="K886" s="59" t="s">
        <v>2777</v>
      </c>
      <c r="L886" s="59" t="s">
        <v>2777</v>
      </c>
      <c r="M886" s="59" t="s">
        <v>2142</v>
      </c>
      <c r="N886" s="59" t="s">
        <v>2777</v>
      </c>
      <c r="O886" s="59" t="s">
        <v>2777</v>
      </c>
      <c r="P886" s="59" t="s">
        <v>2777</v>
      </c>
      <c r="Q886" s="59" t="s">
        <v>2777</v>
      </c>
      <c r="R886" s="59" t="s">
        <v>2777</v>
      </c>
      <c r="S886" s="59" t="s">
        <v>2142</v>
      </c>
      <c r="T886" s="59" t="s">
        <v>2777</v>
      </c>
      <c r="U886" s="59" t="s">
        <v>2777</v>
      </c>
    </row>
    <row r="887" spans="1:21" x14ac:dyDescent="0.25">
      <c r="A887" s="58">
        <v>6601017</v>
      </c>
      <c r="B887" s="58" t="str">
        <f t="shared" si="13"/>
        <v>SI_6 (School Improvement Year 6)</v>
      </c>
      <c r="C887" s="58" t="s">
        <v>99</v>
      </c>
      <c r="D887" s="58" t="s">
        <v>484</v>
      </c>
      <c r="E887" s="58" t="s">
        <v>2778</v>
      </c>
      <c r="F887" s="58" t="s">
        <v>2392</v>
      </c>
      <c r="G887" s="58" t="s">
        <v>2779</v>
      </c>
      <c r="H887" s="59" t="s">
        <v>2777</v>
      </c>
      <c r="I887" s="59" t="s">
        <v>2777</v>
      </c>
      <c r="J887" s="59" t="s">
        <v>2142</v>
      </c>
      <c r="K887" s="59" t="s">
        <v>2142</v>
      </c>
      <c r="L887" s="59" t="s">
        <v>2777</v>
      </c>
      <c r="M887" s="59" t="s">
        <v>2777</v>
      </c>
      <c r="N887" s="59" t="s">
        <v>2777</v>
      </c>
      <c r="O887" s="59" t="s">
        <v>2777</v>
      </c>
      <c r="P887" s="59" t="s">
        <v>2777</v>
      </c>
      <c r="Q887" s="59" t="s">
        <v>2777</v>
      </c>
      <c r="R887" s="59" t="s">
        <v>2777</v>
      </c>
      <c r="S887" s="59" t="s">
        <v>2777</v>
      </c>
      <c r="T887" s="59" t="s">
        <v>2777</v>
      </c>
      <c r="U887" s="59" t="s">
        <v>2777</v>
      </c>
    </row>
    <row r="888" spans="1:21" x14ac:dyDescent="0.25">
      <c r="A888" s="58">
        <v>6601018</v>
      </c>
      <c r="B888" s="58" t="str">
        <f t="shared" si="13"/>
        <v>SI_6 (School Improvement Year 6)</v>
      </c>
      <c r="C888" s="58" t="s">
        <v>99</v>
      </c>
      <c r="D888" s="58" t="s">
        <v>485</v>
      </c>
      <c r="E888" s="58" t="s">
        <v>2778</v>
      </c>
      <c r="F888" s="58" t="s">
        <v>2392</v>
      </c>
      <c r="G888" s="58" t="s">
        <v>2779</v>
      </c>
      <c r="H888" s="59" t="s">
        <v>2777</v>
      </c>
      <c r="I888" s="59" t="s">
        <v>2777</v>
      </c>
      <c r="J888" s="59" t="s">
        <v>2142</v>
      </c>
      <c r="K888" s="59" t="s">
        <v>2777</v>
      </c>
      <c r="L888" s="59" t="s">
        <v>2777</v>
      </c>
      <c r="M888" s="59" t="s">
        <v>2777</v>
      </c>
      <c r="N888" s="59" t="s">
        <v>2777</v>
      </c>
      <c r="O888" s="59" t="s">
        <v>2777</v>
      </c>
      <c r="P888" s="59" t="s">
        <v>2777</v>
      </c>
      <c r="Q888" s="59" t="s">
        <v>2777</v>
      </c>
      <c r="R888" s="59" t="s">
        <v>2777</v>
      </c>
      <c r="S888" s="59" t="s">
        <v>2777</v>
      </c>
      <c r="T888" s="59" t="s">
        <v>2777</v>
      </c>
      <c r="U888" s="59" t="s">
        <v>2777</v>
      </c>
    </row>
    <row r="889" spans="1:21" x14ac:dyDescent="0.25">
      <c r="A889" s="58">
        <v>6601019</v>
      </c>
      <c r="B889" s="58" t="str">
        <f t="shared" si="13"/>
        <v>SI_M (School Improvement - Met Standards)</v>
      </c>
      <c r="C889" s="58" t="s">
        <v>99</v>
      </c>
      <c r="D889" s="58" t="s">
        <v>486</v>
      </c>
      <c r="E889" s="58" t="s">
        <v>2782</v>
      </c>
      <c r="F889" s="58" t="s">
        <v>2436</v>
      </c>
      <c r="G889" s="58" t="s">
        <v>2814</v>
      </c>
      <c r="H889" s="59" t="s">
        <v>2777</v>
      </c>
      <c r="I889" s="59" t="s">
        <v>2777</v>
      </c>
      <c r="J889" s="59" t="s">
        <v>2777</v>
      </c>
      <c r="K889" s="59" t="s">
        <v>2777</v>
      </c>
      <c r="L889" s="59" t="s">
        <v>2777</v>
      </c>
      <c r="M889" s="59" t="s">
        <v>2777</v>
      </c>
      <c r="N889" s="59" t="s">
        <v>2777</v>
      </c>
      <c r="O889" s="59" t="s">
        <v>2777</v>
      </c>
      <c r="P889" s="59" t="s">
        <v>2777</v>
      </c>
      <c r="Q889" s="59" t="s">
        <v>2777</v>
      </c>
      <c r="R889" s="59" t="s">
        <v>2777</v>
      </c>
      <c r="S889" s="59" t="s">
        <v>2777</v>
      </c>
      <c r="T889" s="59" t="s">
        <v>2777</v>
      </c>
      <c r="U889" s="59" t="s">
        <v>2777</v>
      </c>
    </row>
    <row r="890" spans="1:21" x14ac:dyDescent="0.25">
      <c r="A890" s="58">
        <v>6601020</v>
      </c>
      <c r="B890" s="58" t="str">
        <f t="shared" si="13"/>
        <v>SI_3 (School Improvement Year 3)</v>
      </c>
      <c r="C890" s="58" t="s">
        <v>99</v>
      </c>
      <c r="D890" s="58" t="s">
        <v>487</v>
      </c>
      <c r="E890" s="58" t="s">
        <v>2788</v>
      </c>
      <c r="F890" s="58" t="s">
        <v>2348</v>
      </c>
      <c r="G890" s="58" t="s">
        <v>2789</v>
      </c>
      <c r="H890" s="59" t="s">
        <v>2777</v>
      </c>
      <c r="I890" s="59" t="s">
        <v>2777</v>
      </c>
      <c r="J890" s="59" t="s">
        <v>2777</v>
      </c>
      <c r="K890" s="59" t="s">
        <v>2142</v>
      </c>
      <c r="L890" s="59" t="s">
        <v>2777</v>
      </c>
      <c r="M890" s="59" t="s">
        <v>2777</v>
      </c>
      <c r="N890" s="59" t="s">
        <v>2777</v>
      </c>
      <c r="O890" s="59" t="s">
        <v>2777</v>
      </c>
      <c r="P890" s="59" t="s">
        <v>2142</v>
      </c>
      <c r="Q890" s="59" t="s">
        <v>2777</v>
      </c>
      <c r="R890" s="59" t="s">
        <v>2777</v>
      </c>
      <c r="S890" s="59" t="s">
        <v>2777</v>
      </c>
      <c r="T890" s="59" t="s">
        <v>2142</v>
      </c>
      <c r="U890" s="59" t="s">
        <v>2142</v>
      </c>
    </row>
    <row r="891" spans="1:21" x14ac:dyDescent="0.25">
      <c r="A891" s="58">
        <v>6601021</v>
      </c>
      <c r="B891" s="58" t="str">
        <f t="shared" si="13"/>
        <v>SI_8 (School Improvement Year 8)</v>
      </c>
      <c r="C891" s="58" t="s">
        <v>99</v>
      </c>
      <c r="D891" s="58" t="s">
        <v>488</v>
      </c>
      <c r="E891" s="58" t="s">
        <v>2803</v>
      </c>
      <c r="F891" s="58" t="s">
        <v>2420</v>
      </c>
      <c r="G891" s="58" t="s">
        <v>2804</v>
      </c>
      <c r="H891" s="59" t="s">
        <v>2142</v>
      </c>
      <c r="I891" s="59" t="s">
        <v>2142</v>
      </c>
      <c r="J891" s="59" t="s">
        <v>2777</v>
      </c>
      <c r="K891" s="59" t="s">
        <v>2142</v>
      </c>
      <c r="L891" s="59" t="s">
        <v>2142</v>
      </c>
      <c r="M891" s="59" t="s">
        <v>2142</v>
      </c>
      <c r="N891" s="59" t="s">
        <v>2142</v>
      </c>
      <c r="O891" s="59" t="s">
        <v>2142</v>
      </c>
      <c r="P891" s="59" t="s">
        <v>2142</v>
      </c>
      <c r="Q891" s="59" t="s">
        <v>2142</v>
      </c>
      <c r="R891" s="59" t="s">
        <v>2142</v>
      </c>
      <c r="S891" s="59" t="s">
        <v>2142</v>
      </c>
      <c r="T891" s="59" t="s">
        <v>2142</v>
      </c>
      <c r="U891" s="59" t="s">
        <v>2142</v>
      </c>
    </row>
    <row r="892" spans="1:21" x14ac:dyDescent="0.25">
      <c r="A892" s="58">
        <v>6601022</v>
      </c>
      <c r="B892" s="58" t="str">
        <f t="shared" si="13"/>
        <v>SI_9 (School Improvement Year 9)</v>
      </c>
      <c r="C892" s="58" t="s">
        <v>99</v>
      </c>
      <c r="D892" s="58" t="s">
        <v>489</v>
      </c>
      <c r="E892" s="58" t="s">
        <v>2811</v>
      </c>
      <c r="F892" s="58" t="s">
        <v>2433</v>
      </c>
      <c r="G892" s="58" t="s">
        <v>2812</v>
      </c>
      <c r="H892" s="59" t="s">
        <v>2142</v>
      </c>
      <c r="I892" s="59" t="s">
        <v>2142</v>
      </c>
      <c r="J892" s="59" t="s">
        <v>2142</v>
      </c>
      <c r="K892" s="59" t="s">
        <v>2142</v>
      </c>
      <c r="L892" s="59" t="s">
        <v>2142</v>
      </c>
      <c r="M892" s="59" t="s">
        <v>2142</v>
      </c>
      <c r="N892" s="59" t="s">
        <v>2142</v>
      </c>
      <c r="O892" s="59" t="s">
        <v>2142</v>
      </c>
      <c r="P892" s="59" t="s">
        <v>2142</v>
      </c>
      <c r="Q892" s="59" t="s">
        <v>2142</v>
      </c>
      <c r="R892" s="59" t="s">
        <v>2142</v>
      </c>
      <c r="S892" s="59" t="s">
        <v>2142</v>
      </c>
      <c r="T892" s="59" t="s">
        <v>2142</v>
      </c>
      <c r="U892" s="59" t="s">
        <v>2142</v>
      </c>
    </row>
    <row r="893" spans="1:21" x14ac:dyDescent="0.25">
      <c r="A893" s="58">
        <v>6601023</v>
      </c>
      <c r="B893" s="58" t="str">
        <f t="shared" si="13"/>
        <v>SI_3 (School Improvement Year 3)</v>
      </c>
      <c r="C893" s="58" t="s">
        <v>99</v>
      </c>
      <c r="D893" s="58" t="s">
        <v>490</v>
      </c>
      <c r="E893" s="58" t="s">
        <v>2788</v>
      </c>
      <c r="F893" s="58" t="s">
        <v>2348</v>
      </c>
      <c r="G893" s="58" t="s">
        <v>2789</v>
      </c>
      <c r="H893" s="59" t="s">
        <v>2777</v>
      </c>
      <c r="I893" s="59" t="s">
        <v>2777</v>
      </c>
      <c r="J893" s="59" t="s">
        <v>2777</v>
      </c>
      <c r="K893" s="59" t="s">
        <v>2142</v>
      </c>
      <c r="L893" s="59" t="s">
        <v>2142</v>
      </c>
      <c r="M893" s="59" t="s">
        <v>2142</v>
      </c>
      <c r="N893" s="59" t="s">
        <v>2777</v>
      </c>
      <c r="O893" s="59" t="s">
        <v>2777</v>
      </c>
      <c r="P893" s="59" t="s">
        <v>2142</v>
      </c>
      <c r="Q893" s="59" t="s">
        <v>2142</v>
      </c>
      <c r="R893" s="59" t="s">
        <v>2777</v>
      </c>
      <c r="S893" s="59" t="s">
        <v>2777</v>
      </c>
      <c r="T893" s="59" t="s">
        <v>2142</v>
      </c>
      <c r="U893" s="59" t="s">
        <v>2142</v>
      </c>
    </row>
    <row r="894" spans="1:21" x14ac:dyDescent="0.25">
      <c r="A894" s="58">
        <v>6601024</v>
      </c>
      <c r="B894" s="58" t="str">
        <f t="shared" si="13"/>
        <v>SI_7 (School Improvement Year 7)</v>
      </c>
      <c r="C894" s="58" t="s">
        <v>99</v>
      </c>
      <c r="D894" s="58" t="s">
        <v>2418</v>
      </c>
      <c r="E894" s="58" t="s">
        <v>2790</v>
      </c>
      <c r="F894" s="58" t="s">
        <v>2405</v>
      </c>
      <c r="G894" s="58" t="s">
        <v>2791</v>
      </c>
      <c r="H894" s="59" t="s">
        <v>2142</v>
      </c>
      <c r="I894" s="59" t="s">
        <v>2777</v>
      </c>
      <c r="J894" s="59" t="s">
        <v>2142</v>
      </c>
      <c r="K894" s="59" t="s">
        <v>2777</v>
      </c>
      <c r="L894" s="59" t="s">
        <v>2142</v>
      </c>
      <c r="M894" s="59" t="s">
        <v>2142</v>
      </c>
      <c r="N894" s="59" t="s">
        <v>2142</v>
      </c>
      <c r="O894" s="59" t="s">
        <v>2777</v>
      </c>
      <c r="P894" s="59" t="s">
        <v>2142</v>
      </c>
      <c r="Q894" s="59" t="s">
        <v>2142</v>
      </c>
      <c r="R894" s="59" t="s">
        <v>2142</v>
      </c>
      <c r="S894" s="59" t="s">
        <v>2142</v>
      </c>
      <c r="T894" s="59" t="s">
        <v>2777</v>
      </c>
      <c r="U894" s="59" t="s">
        <v>2777</v>
      </c>
    </row>
    <row r="895" spans="1:21" x14ac:dyDescent="0.25">
      <c r="A895" s="58">
        <v>6601025</v>
      </c>
      <c r="B895" s="58" t="str">
        <f t="shared" si="13"/>
        <v xml:space="preserve"> MS (Met Standards)</v>
      </c>
      <c r="C895" s="58" t="s">
        <v>99</v>
      </c>
      <c r="D895" s="58" t="s">
        <v>2241</v>
      </c>
      <c r="E895" s="58" t="s">
        <v>2780</v>
      </c>
      <c r="F895" s="58" t="s">
        <v>2183</v>
      </c>
      <c r="G895" s="58" t="s">
        <v>2781</v>
      </c>
      <c r="H895" s="59" t="s">
        <v>2777</v>
      </c>
      <c r="I895" s="59" t="s">
        <v>2777</v>
      </c>
      <c r="J895" s="59" t="s">
        <v>2777</v>
      </c>
      <c r="K895" s="59" t="s">
        <v>2777</v>
      </c>
      <c r="L895" s="59" t="s">
        <v>2777</v>
      </c>
      <c r="M895" s="59" t="s">
        <v>2777</v>
      </c>
      <c r="N895" s="59" t="s">
        <v>2777</v>
      </c>
      <c r="O895" s="59" t="s">
        <v>2777</v>
      </c>
      <c r="P895" s="59" t="s">
        <v>2777</v>
      </c>
      <c r="Q895" s="59" t="s">
        <v>2777</v>
      </c>
      <c r="R895" s="59" t="s">
        <v>2777</v>
      </c>
      <c r="S895" s="59" t="s">
        <v>2777</v>
      </c>
      <c r="T895" s="59" t="s">
        <v>2777</v>
      </c>
      <c r="U895" s="59" t="s">
        <v>2777</v>
      </c>
    </row>
    <row r="896" spans="1:21" x14ac:dyDescent="0.25">
      <c r="A896" s="58">
        <v>6601029</v>
      </c>
      <c r="B896" s="58" t="str">
        <f t="shared" si="13"/>
        <v xml:space="preserve"> MS (Met Standards)</v>
      </c>
      <c r="C896" s="58" t="s">
        <v>99</v>
      </c>
      <c r="D896" s="58" t="s">
        <v>491</v>
      </c>
      <c r="E896" s="58" t="s">
        <v>2780</v>
      </c>
      <c r="F896" s="58" t="s">
        <v>2183</v>
      </c>
      <c r="G896" s="58" t="s">
        <v>2781</v>
      </c>
      <c r="H896" s="59" t="s">
        <v>2777</v>
      </c>
      <c r="I896" s="59" t="s">
        <v>2777</v>
      </c>
      <c r="J896" s="59" t="s">
        <v>2777</v>
      </c>
      <c r="K896" s="59" t="s">
        <v>2777</v>
      </c>
      <c r="L896" s="59" t="s">
        <v>2777</v>
      </c>
      <c r="M896" s="59" t="s">
        <v>2777</v>
      </c>
      <c r="N896" s="59" t="s">
        <v>2777</v>
      </c>
      <c r="O896" s="59" t="s">
        <v>2777</v>
      </c>
      <c r="P896" s="59" t="s">
        <v>2777</v>
      </c>
      <c r="Q896" s="59" t="s">
        <v>2777</v>
      </c>
      <c r="R896" s="59" t="s">
        <v>2777</v>
      </c>
      <c r="S896" s="59" t="s">
        <v>2777</v>
      </c>
      <c r="T896" s="59" t="s">
        <v>2777</v>
      </c>
      <c r="U896" s="59" t="s">
        <v>2777</v>
      </c>
    </row>
    <row r="897" spans="1:21" x14ac:dyDescent="0.25">
      <c r="A897" s="58">
        <v>6601030</v>
      </c>
      <c r="B897" s="58" t="str">
        <f t="shared" si="13"/>
        <v xml:space="preserve"> MS (Met Standards)</v>
      </c>
      <c r="C897" s="58" t="s">
        <v>99</v>
      </c>
      <c r="D897" s="58" t="s">
        <v>492</v>
      </c>
      <c r="E897" s="58" t="s">
        <v>2780</v>
      </c>
      <c r="F897" s="58" t="s">
        <v>2183</v>
      </c>
      <c r="G897" s="58" t="s">
        <v>2781</v>
      </c>
      <c r="H897" s="59" t="s">
        <v>2777</v>
      </c>
      <c r="I897" s="59" t="s">
        <v>2777</v>
      </c>
      <c r="J897" s="59" t="s">
        <v>2777</v>
      </c>
      <c r="K897" s="59" t="s">
        <v>2777</v>
      </c>
      <c r="L897" s="59" t="s">
        <v>2777</v>
      </c>
      <c r="M897" s="59" t="s">
        <v>2777</v>
      </c>
      <c r="N897" s="59" t="s">
        <v>2777</v>
      </c>
      <c r="O897" s="59" t="s">
        <v>2777</v>
      </c>
      <c r="P897" s="59" t="s">
        <v>2777</v>
      </c>
      <c r="Q897" s="59" t="s">
        <v>2777</v>
      </c>
      <c r="R897" s="59" t="s">
        <v>2777</v>
      </c>
      <c r="S897" s="59" t="s">
        <v>2777</v>
      </c>
      <c r="T897" s="59" t="s">
        <v>2777</v>
      </c>
      <c r="U897" s="59" t="s">
        <v>2777</v>
      </c>
    </row>
    <row r="898" spans="1:21" x14ac:dyDescent="0.25">
      <c r="A898" s="58">
        <v>6601031</v>
      </c>
      <c r="B898" s="58" t="str">
        <f t="shared" ref="B898:B961" si="14">CONCATENATE(E898," ",F898)</f>
        <v xml:space="preserve"> MS (Met Standards)</v>
      </c>
      <c r="C898" s="58" t="s">
        <v>99</v>
      </c>
      <c r="D898" s="58" t="s">
        <v>493</v>
      </c>
      <c r="E898" s="58" t="s">
        <v>2780</v>
      </c>
      <c r="F898" s="58" t="s">
        <v>2183</v>
      </c>
      <c r="G898" s="58" t="s">
        <v>2781</v>
      </c>
      <c r="H898" s="59" t="s">
        <v>2777</v>
      </c>
      <c r="I898" s="59" t="s">
        <v>2777</v>
      </c>
      <c r="J898" s="59" t="s">
        <v>2777</v>
      </c>
      <c r="K898" s="59" t="s">
        <v>2777</v>
      </c>
      <c r="L898" s="59" t="s">
        <v>2777</v>
      </c>
      <c r="M898" s="59" t="s">
        <v>2777</v>
      </c>
      <c r="N898" s="59" t="s">
        <v>2777</v>
      </c>
      <c r="O898" s="59" t="s">
        <v>2777</v>
      </c>
      <c r="P898" s="59" t="s">
        <v>2777</v>
      </c>
      <c r="Q898" s="59" t="s">
        <v>2777</v>
      </c>
      <c r="R898" s="59" t="s">
        <v>2777</v>
      </c>
      <c r="S898" s="59" t="s">
        <v>2777</v>
      </c>
      <c r="T898" s="59" t="s">
        <v>2777</v>
      </c>
      <c r="U898" s="59" t="s">
        <v>2777</v>
      </c>
    </row>
    <row r="899" spans="1:21" x14ac:dyDescent="0.25">
      <c r="A899" s="58">
        <v>6601032</v>
      </c>
      <c r="B899" s="58" t="str">
        <f t="shared" si="14"/>
        <v>SI_8 (School Improvement Year 8)</v>
      </c>
      <c r="C899" s="58" t="s">
        <v>99</v>
      </c>
      <c r="D899" s="58" t="s">
        <v>494</v>
      </c>
      <c r="E899" s="58" t="s">
        <v>2803</v>
      </c>
      <c r="F899" s="58" t="s">
        <v>2420</v>
      </c>
      <c r="G899" s="58" t="s">
        <v>2804</v>
      </c>
      <c r="H899" s="59" t="s">
        <v>2142</v>
      </c>
      <c r="I899" s="59" t="s">
        <v>2142</v>
      </c>
      <c r="J899" s="59" t="s">
        <v>2777</v>
      </c>
      <c r="K899" s="59" t="s">
        <v>2777</v>
      </c>
      <c r="L899" s="59" t="s">
        <v>2142</v>
      </c>
      <c r="M899" s="59" t="s">
        <v>2142</v>
      </c>
      <c r="N899" s="59" t="s">
        <v>2777</v>
      </c>
      <c r="O899" s="59" t="s">
        <v>2777</v>
      </c>
      <c r="P899" s="59" t="s">
        <v>2142</v>
      </c>
      <c r="Q899" s="59" t="s">
        <v>2142</v>
      </c>
      <c r="R899" s="59" t="s">
        <v>2142</v>
      </c>
      <c r="S899" s="59" t="s">
        <v>2142</v>
      </c>
      <c r="T899" s="59" t="s">
        <v>2777</v>
      </c>
      <c r="U899" s="59" t="s">
        <v>2142</v>
      </c>
    </row>
    <row r="900" spans="1:21" x14ac:dyDescent="0.25">
      <c r="A900" s="58">
        <v>6601033</v>
      </c>
      <c r="B900" s="58" t="str">
        <f t="shared" si="14"/>
        <v xml:space="preserve"> A (Alert)</v>
      </c>
      <c r="C900" s="58" t="s">
        <v>99</v>
      </c>
      <c r="D900" s="58" t="s">
        <v>495</v>
      </c>
      <c r="E900" s="58" t="s">
        <v>2775</v>
      </c>
      <c r="F900" s="58" t="s">
        <v>2095</v>
      </c>
      <c r="G900" s="58" t="s">
        <v>2776</v>
      </c>
      <c r="H900" s="59" t="s">
        <v>2777</v>
      </c>
      <c r="I900" s="59" t="s">
        <v>2777</v>
      </c>
      <c r="J900" s="59" t="s">
        <v>2777</v>
      </c>
      <c r="K900" s="59" t="s">
        <v>2777</v>
      </c>
      <c r="L900" s="59" t="s">
        <v>2777</v>
      </c>
      <c r="M900" s="59" t="s">
        <v>2142</v>
      </c>
      <c r="N900" s="59" t="s">
        <v>2777</v>
      </c>
      <c r="O900" s="59" t="s">
        <v>2777</v>
      </c>
      <c r="P900" s="59" t="s">
        <v>2777</v>
      </c>
      <c r="Q900" s="59" t="s">
        <v>2142</v>
      </c>
      <c r="R900" s="59" t="s">
        <v>2777</v>
      </c>
      <c r="S900" s="59" t="s">
        <v>2777</v>
      </c>
      <c r="T900" s="59" t="s">
        <v>2777</v>
      </c>
      <c r="U900" s="59" t="s">
        <v>2142</v>
      </c>
    </row>
    <row r="901" spans="1:21" x14ac:dyDescent="0.25">
      <c r="A901" s="58">
        <v>6602042</v>
      </c>
      <c r="B901" s="58" t="str">
        <f t="shared" si="14"/>
        <v>SI_1 (School Improvement Year 1)</v>
      </c>
      <c r="C901" s="58" t="s">
        <v>111</v>
      </c>
      <c r="D901" s="58" t="s">
        <v>2301</v>
      </c>
      <c r="E901" s="58" t="s">
        <v>2793</v>
      </c>
      <c r="F901" s="58" t="s">
        <v>2260</v>
      </c>
      <c r="G901" s="58" t="s">
        <v>2794</v>
      </c>
      <c r="H901" s="59" t="s">
        <v>2777</v>
      </c>
      <c r="I901" s="59" t="s">
        <v>2777</v>
      </c>
      <c r="J901" s="59" t="s">
        <v>2777</v>
      </c>
      <c r="K901" s="59" t="s">
        <v>2777</v>
      </c>
      <c r="L901" s="59" t="s">
        <v>2777</v>
      </c>
      <c r="M901" s="59" t="s">
        <v>2777</v>
      </c>
      <c r="N901" s="59" t="s">
        <v>2777</v>
      </c>
      <c r="O901" s="59" t="s">
        <v>2777</v>
      </c>
      <c r="P901" s="59" t="s">
        <v>2777</v>
      </c>
      <c r="Q901" s="59" t="s">
        <v>2777</v>
      </c>
      <c r="R901" s="59" t="s">
        <v>2777</v>
      </c>
      <c r="S901" s="59" t="s">
        <v>2777</v>
      </c>
      <c r="T901" s="59" t="s">
        <v>2777</v>
      </c>
      <c r="U901" s="59" t="s">
        <v>2142</v>
      </c>
    </row>
    <row r="902" spans="1:21" x14ac:dyDescent="0.25">
      <c r="A902" s="58">
        <v>6602043</v>
      </c>
      <c r="B902" s="58" t="str">
        <f t="shared" si="14"/>
        <v xml:space="preserve"> MS (Met Standards)</v>
      </c>
      <c r="C902" s="58" t="s">
        <v>111</v>
      </c>
      <c r="D902" s="58" t="s">
        <v>2242</v>
      </c>
      <c r="E902" s="58" t="s">
        <v>2780</v>
      </c>
      <c r="F902" s="58" t="s">
        <v>2183</v>
      </c>
      <c r="G902" s="58" t="s">
        <v>2781</v>
      </c>
      <c r="H902" s="59" t="s">
        <v>2777</v>
      </c>
      <c r="I902" s="59" t="s">
        <v>2777</v>
      </c>
      <c r="J902" s="59" t="s">
        <v>2777</v>
      </c>
      <c r="K902" s="59" t="s">
        <v>2777</v>
      </c>
      <c r="L902" s="59" t="s">
        <v>2777</v>
      </c>
      <c r="M902" s="59" t="s">
        <v>2777</v>
      </c>
      <c r="N902" s="59" t="s">
        <v>2777</v>
      </c>
      <c r="O902" s="59" t="s">
        <v>2777</v>
      </c>
      <c r="P902" s="59" t="s">
        <v>2777</v>
      </c>
      <c r="Q902" s="59" t="s">
        <v>2777</v>
      </c>
      <c r="R902" s="59" t="s">
        <v>2777</v>
      </c>
      <c r="S902" s="59" t="s">
        <v>2777</v>
      </c>
      <c r="T902" s="59" t="s">
        <v>2777</v>
      </c>
      <c r="U902" s="59" t="s">
        <v>2777</v>
      </c>
    </row>
    <row r="903" spans="1:21" x14ac:dyDescent="0.25">
      <c r="A903" s="58">
        <v>6602044</v>
      </c>
      <c r="B903" s="58" t="str">
        <f t="shared" si="14"/>
        <v xml:space="preserve"> MS (Met Standards)</v>
      </c>
      <c r="C903" s="58" t="s">
        <v>111</v>
      </c>
      <c r="D903" s="58" t="s">
        <v>521</v>
      </c>
      <c r="E903" s="58" t="s">
        <v>2780</v>
      </c>
      <c r="F903" s="58" t="s">
        <v>2183</v>
      </c>
      <c r="G903" s="58" t="s">
        <v>2781</v>
      </c>
      <c r="H903" s="59" t="s">
        <v>2777</v>
      </c>
      <c r="I903" s="59" t="s">
        <v>2777</v>
      </c>
      <c r="J903" s="59" t="s">
        <v>2777</v>
      </c>
      <c r="K903" s="59" t="s">
        <v>2777</v>
      </c>
      <c r="L903" s="59" t="s">
        <v>2777</v>
      </c>
      <c r="M903" s="59" t="s">
        <v>2777</v>
      </c>
      <c r="N903" s="59" t="s">
        <v>2777</v>
      </c>
      <c r="O903" s="59" t="s">
        <v>2777</v>
      </c>
      <c r="P903" s="59" t="s">
        <v>2142</v>
      </c>
      <c r="Q903" s="59" t="s">
        <v>2777</v>
      </c>
      <c r="R903" s="59" t="s">
        <v>2777</v>
      </c>
      <c r="S903" s="59" t="s">
        <v>2777</v>
      </c>
      <c r="T903" s="59" t="s">
        <v>2142</v>
      </c>
      <c r="U903" s="59" t="s">
        <v>2142</v>
      </c>
    </row>
    <row r="904" spans="1:21" x14ac:dyDescent="0.25">
      <c r="A904" s="58">
        <v>6602045</v>
      </c>
      <c r="B904" s="58" t="str">
        <f t="shared" si="14"/>
        <v>SI_M (School Improvement - Met Standards)</v>
      </c>
      <c r="C904" s="58" t="s">
        <v>111</v>
      </c>
      <c r="D904" s="58" t="s">
        <v>522</v>
      </c>
      <c r="E904" s="58" t="s">
        <v>2782</v>
      </c>
      <c r="F904" s="58" t="s">
        <v>2436</v>
      </c>
      <c r="G904" s="58" t="s">
        <v>2799</v>
      </c>
      <c r="H904" s="59" t="s">
        <v>2777</v>
      </c>
      <c r="I904" s="59" t="s">
        <v>2777</v>
      </c>
      <c r="J904" s="59" t="s">
        <v>2777</v>
      </c>
      <c r="K904" s="59" t="s">
        <v>2777</v>
      </c>
      <c r="L904" s="59" t="s">
        <v>2777</v>
      </c>
      <c r="M904" s="59" t="s">
        <v>2777</v>
      </c>
      <c r="N904" s="59" t="s">
        <v>2777</v>
      </c>
      <c r="O904" s="59" t="s">
        <v>2777</v>
      </c>
      <c r="P904" s="59" t="s">
        <v>2777</v>
      </c>
      <c r="Q904" s="59" t="s">
        <v>2777</v>
      </c>
      <c r="R904" s="59" t="s">
        <v>2777</v>
      </c>
      <c r="S904" s="59" t="s">
        <v>2777</v>
      </c>
      <c r="T904" s="59" t="s">
        <v>2142</v>
      </c>
      <c r="U904" s="59" t="s">
        <v>2142</v>
      </c>
    </row>
    <row r="905" spans="1:21" x14ac:dyDescent="0.25">
      <c r="A905" s="58">
        <v>6602046</v>
      </c>
      <c r="B905" s="58" t="str">
        <f t="shared" si="14"/>
        <v xml:space="preserve"> A (Alert)</v>
      </c>
      <c r="C905" s="58" t="s">
        <v>111</v>
      </c>
      <c r="D905" s="58" t="s">
        <v>523</v>
      </c>
      <c r="E905" s="58" t="s">
        <v>2775</v>
      </c>
      <c r="F905" s="58" t="s">
        <v>2095</v>
      </c>
      <c r="G905" s="58" t="s">
        <v>2776</v>
      </c>
      <c r="H905" s="59" t="s">
        <v>2777</v>
      </c>
      <c r="I905" s="59" t="s">
        <v>2777</v>
      </c>
      <c r="J905" s="59" t="s">
        <v>2777</v>
      </c>
      <c r="K905" s="59" t="s">
        <v>2777</v>
      </c>
      <c r="L905" s="59" t="s">
        <v>2777</v>
      </c>
      <c r="M905" s="59" t="s">
        <v>2777</v>
      </c>
      <c r="N905" s="59" t="s">
        <v>2777</v>
      </c>
      <c r="O905" s="59" t="s">
        <v>2777</v>
      </c>
      <c r="P905" s="59" t="s">
        <v>2777</v>
      </c>
      <c r="Q905" s="59" t="s">
        <v>2777</v>
      </c>
      <c r="R905" s="59" t="s">
        <v>2777</v>
      </c>
      <c r="S905" s="59" t="s">
        <v>2777</v>
      </c>
      <c r="T905" s="59" t="s">
        <v>2142</v>
      </c>
      <c r="U905" s="59" t="s">
        <v>2142</v>
      </c>
    </row>
    <row r="906" spans="1:21" x14ac:dyDescent="0.25">
      <c r="A906" s="58">
        <v>6603047</v>
      </c>
      <c r="B906" s="58" t="str">
        <f t="shared" si="14"/>
        <v>SI_1 (School Improvement Year 1)</v>
      </c>
      <c r="C906" s="58" t="s">
        <v>114</v>
      </c>
      <c r="D906" s="58" t="s">
        <v>527</v>
      </c>
      <c r="E906" s="58" t="s">
        <v>2793</v>
      </c>
      <c r="F906" s="58" t="s">
        <v>2260</v>
      </c>
      <c r="G906" s="58" t="s">
        <v>2795</v>
      </c>
      <c r="H906" s="59" t="s">
        <v>2777</v>
      </c>
      <c r="I906" s="59" t="s">
        <v>2142</v>
      </c>
      <c r="J906" s="59" t="s">
        <v>2777</v>
      </c>
      <c r="K906" s="59" t="s">
        <v>2777</v>
      </c>
      <c r="L906" s="59" t="s">
        <v>2777</v>
      </c>
      <c r="M906" s="59" t="s">
        <v>2777</v>
      </c>
      <c r="N906" s="59" t="s">
        <v>2777</v>
      </c>
      <c r="O906" s="59" t="s">
        <v>2777</v>
      </c>
      <c r="P906" s="59" t="s">
        <v>2777</v>
      </c>
      <c r="Q906" s="59" t="s">
        <v>2142</v>
      </c>
      <c r="R906" s="59" t="s">
        <v>2777</v>
      </c>
      <c r="S906" s="59" t="s">
        <v>2777</v>
      </c>
      <c r="T906" s="59" t="s">
        <v>2777</v>
      </c>
      <c r="U906" s="59" t="s">
        <v>2777</v>
      </c>
    </row>
    <row r="907" spans="1:21" x14ac:dyDescent="0.25">
      <c r="A907" s="58">
        <v>6603048</v>
      </c>
      <c r="B907" s="58" t="str">
        <f t="shared" si="14"/>
        <v xml:space="preserve"> A (Alert)</v>
      </c>
      <c r="C907" s="58" t="s">
        <v>114</v>
      </c>
      <c r="D907" s="58" t="s">
        <v>2168</v>
      </c>
      <c r="E907" s="58" t="s">
        <v>2775</v>
      </c>
      <c r="F907" s="58" t="s">
        <v>2095</v>
      </c>
      <c r="G907" s="58" t="s">
        <v>2776</v>
      </c>
      <c r="H907" s="59" t="s">
        <v>2777</v>
      </c>
      <c r="I907" s="59" t="s">
        <v>2142</v>
      </c>
      <c r="J907" s="59" t="s">
        <v>2777</v>
      </c>
      <c r="K907" s="59" t="s">
        <v>2777</v>
      </c>
      <c r="L907" s="59" t="s">
        <v>2777</v>
      </c>
      <c r="M907" s="59" t="s">
        <v>2777</v>
      </c>
      <c r="N907" s="59" t="s">
        <v>2777</v>
      </c>
      <c r="O907" s="59" t="s">
        <v>2142</v>
      </c>
      <c r="P907" s="59" t="s">
        <v>2142</v>
      </c>
      <c r="Q907" s="59" t="s">
        <v>2142</v>
      </c>
      <c r="R907" s="59" t="s">
        <v>2777</v>
      </c>
      <c r="S907" s="59" t="s">
        <v>2777</v>
      </c>
      <c r="T907" s="59" t="s">
        <v>2777</v>
      </c>
      <c r="U907" s="59" t="s">
        <v>2777</v>
      </c>
    </row>
    <row r="908" spans="1:21" x14ac:dyDescent="0.25">
      <c r="A908" s="58">
        <v>6604051</v>
      </c>
      <c r="B908" s="58" t="str">
        <f t="shared" si="14"/>
        <v xml:space="preserve"> A (Alert)</v>
      </c>
      <c r="C908" s="58" t="s">
        <v>119</v>
      </c>
      <c r="D908" s="58" t="s">
        <v>544</v>
      </c>
      <c r="E908" s="58" t="s">
        <v>2775</v>
      </c>
      <c r="F908" s="58" t="s">
        <v>2095</v>
      </c>
      <c r="G908" s="58" t="s">
        <v>2776</v>
      </c>
      <c r="H908" s="59" t="s">
        <v>2777</v>
      </c>
      <c r="I908" s="59" t="s">
        <v>2142</v>
      </c>
      <c r="J908" s="59" t="s">
        <v>2777</v>
      </c>
      <c r="K908" s="59" t="s">
        <v>2777</v>
      </c>
      <c r="L908" s="59" t="s">
        <v>2777</v>
      </c>
      <c r="M908" s="59" t="s">
        <v>2777</v>
      </c>
      <c r="N908" s="59" t="s">
        <v>2777</v>
      </c>
      <c r="O908" s="59" t="s">
        <v>2142</v>
      </c>
      <c r="P908" s="59" t="s">
        <v>2777</v>
      </c>
      <c r="Q908" s="59" t="s">
        <v>2142</v>
      </c>
      <c r="R908" s="59" t="s">
        <v>2777</v>
      </c>
      <c r="S908" s="59" t="s">
        <v>2777</v>
      </c>
      <c r="T908" s="59" t="s">
        <v>2777</v>
      </c>
      <c r="U908" s="59" t="s">
        <v>2777</v>
      </c>
    </row>
    <row r="909" spans="1:21" x14ac:dyDescent="0.25">
      <c r="A909" s="58">
        <v>6604052</v>
      </c>
      <c r="B909" s="58" t="str">
        <f t="shared" si="14"/>
        <v>SI_2 (School Improvement Year 2)</v>
      </c>
      <c r="C909" s="58" t="s">
        <v>119</v>
      </c>
      <c r="D909" s="58" t="s">
        <v>2342</v>
      </c>
      <c r="E909" s="58" t="s">
        <v>2796</v>
      </c>
      <c r="F909" s="58" t="s">
        <v>2312</v>
      </c>
      <c r="G909" s="58" t="s">
        <v>2797</v>
      </c>
      <c r="H909" s="59" t="s">
        <v>2777</v>
      </c>
      <c r="I909" s="59" t="s">
        <v>2142</v>
      </c>
      <c r="J909" s="59" t="s">
        <v>2777</v>
      </c>
      <c r="K909" s="59" t="s">
        <v>2777</v>
      </c>
      <c r="L909" s="59" t="s">
        <v>2777</v>
      </c>
      <c r="M909" s="59" t="s">
        <v>2777</v>
      </c>
      <c r="N909" s="59" t="s">
        <v>2777</v>
      </c>
      <c r="O909" s="59" t="s">
        <v>2142</v>
      </c>
      <c r="P909" s="59" t="s">
        <v>2777</v>
      </c>
      <c r="Q909" s="59" t="s">
        <v>2142</v>
      </c>
      <c r="R909" s="59" t="s">
        <v>2777</v>
      </c>
      <c r="S909" s="59" t="s">
        <v>2777</v>
      </c>
      <c r="T909" s="59" t="s">
        <v>2777</v>
      </c>
      <c r="U909" s="59" t="s">
        <v>2777</v>
      </c>
    </row>
    <row r="910" spans="1:21" x14ac:dyDescent="0.25">
      <c r="A910" s="58">
        <v>6605056</v>
      </c>
      <c r="B910" s="58" t="str">
        <f t="shared" si="14"/>
        <v xml:space="preserve"> MS (Met Standards)</v>
      </c>
      <c r="C910" s="58" t="s">
        <v>146</v>
      </c>
      <c r="D910" s="58" t="s">
        <v>605</v>
      </c>
      <c r="E910" s="58" t="s">
        <v>2780</v>
      </c>
      <c r="F910" s="58" t="s">
        <v>2183</v>
      </c>
      <c r="G910" s="58" t="s">
        <v>2781</v>
      </c>
      <c r="H910" s="59" t="s">
        <v>2777</v>
      </c>
      <c r="I910" s="59" t="s">
        <v>2777</v>
      </c>
      <c r="J910" s="59" t="s">
        <v>2777</v>
      </c>
      <c r="K910" s="59" t="s">
        <v>2777</v>
      </c>
      <c r="L910" s="59" t="s">
        <v>2777</v>
      </c>
      <c r="M910" s="59" t="s">
        <v>2777</v>
      </c>
      <c r="N910" s="59" t="s">
        <v>2777</v>
      </c>
      <c r="O910" s="59" t="s">
        <v>2777</v>
      </c>
      <c r="P910" s="59" t="s">
        <v>2142</v>
      </c>
      <c r="Q910" s="59" t="s">
        <v>2777</v>
      </c>
      <c r="R910" s="59" t="s">
        <v>2777</v>
      </c>
      <c r="S910" s="59" t="s">
        <v>2777</v>
      </c>
      <c r="T910" s="59" t="s">
        <v>2777</v>
      </c>
      <c r="U910" s="59" t="s">
        <v>2777</v>
      </c>
    </row>
    <row r="911" spans="1:21" x14ac:dyDescent="0.25">
      <c r="A911" s="58">
        <v>6605057</v>
      </c>
      <c r="B911" s="58" t="str">
        <f t="shared" si="14"/>
        <v>SI_1 (School Improvement Year 1)</v>
      </c>
      <c r="C911" s="58" t="s">
        <v>146</v>
      </c>
      <c r="D911" s="58" t="s">
        <v>2302</v>
      </c>
      <c r="E911" s="58" t="s">
        <v>2793</v>
      </c>
      <c r="F911" s="58" t="s">
        <v>2260</v>
      </c>
      <c r="G911" s="58" t="s">
        <v>2795</v>
      </c>
      <c r="H911" s="59" t="s">
        <v>2142</v>
      </c>
      <c r="I911" s="59" t="s">
        <v>2142</v>
      </c>
      <c r="J911" s="59" t="s">
        <v>2777</v>
      </c>
      <c r="K911" s="59" t="s">
        <v>2777</v>
      </c>
      <c r="L911" s="59" t="s">
        <v>2777</v>
      </c>
      <c r="M911" s="59" t="s">
        <v>2777</v>
      </c>
      <c r="N911" s="59" t="s">
        <v>2142</v>
      </c>
      <c r="O911" s="59" t="s">
        <v>2142</v>
      </c>
      <c r="P911" s="59" t="s">
        <v>2777</v>
      </c>
      <c r="Q911" s="59" t="s">
        <v>2142</v>
      </c>
      <c r="R911" s="59" t="s">
        <v>2777</v>
      </c>
      <c r="S911" s="59" t="s">
        <v>2777</v>
      </c>
      <c r="T911" s="59" t="s">
        <v>2777</v>
      </c>
      <c r="U911" s="59" t="s">
        <v>2777</v>
      </c>
    </row>
    <row r="912" spans="1:21" x14ac:dyDescent="0.25">
      <c r="A912" s="58">
        <v>6605058</v>
      </c>
      <c r="B912" s="58" t="str">
        <f t="shared" si="14"/>
        <v xml:space="preserve"> A (Alert)</v>
      </c>
      <c r="C912" s="58" t="s">
        <v>146</v>
      </c>
      <c r="D912" s="58" t="s">
        <v>606</v>
      </c>
      <c r="E912" s="58" t="s">
        <v>2775</v>
      </c>
      <c r="F912" s="58" t="s">
        <v>2095</v>
      </c>
      <c r="G912" s="58" t="s">
        <v>2776</v>
      </c>
      <c r="H912" s="59" t="s">
        <v>2142</v>
      </c>
      <c r="I912" s="59" t="s">
        <v>2777</v>
      </c>
      <c r="J912" s="59" t="s">
        <v>2777</v>
      </c>
      <c r="K912" s="59" t="s">
        <v>2777</v>
      </c>
      <c r="L912" s="59" t="s">
        <v>2777</v>
      </c>
      <c r="M912" s="59" t="s">
        <v>2777</v>
      </c>
      <c r="N912" s="59" t="s">
        <v>2142</v>
      </c>
      <c r="O912" s="59" t="s">
        <v>2777</v>
      </c>
      <c r="P912" s="59" t="s">
        <v>2142</v>
      </c>
      <c r="Q912" s="59" t="s">
        <v>2777</v>
      </c>
      <c r="R912" s="59" t="s">
        <v>2777</v>
      </c>
      <c r="S912" s="59" t="s">
        <v>2777</v>
      </c>
      <c r="T912" s="59" t="s">
        <v>2777</v>
      </c>
      <c r="U912" s="59" t="s">
        <v>2777</v>
      </c>
    </row>
    <row r="913" spans="1:21" x14ac:dyDescent="0.25">
      <c r="A913" s="58">
        <v>6606060</v>
      </c>
      <c r="B913" s="58" t="str">
        <f t="shared" si="14"/>
        <v xml:space="preserve"> MS (Met Standards)</v>
      </c>
      <c r="C913" s="58" t="s">
        <v>162</v>
      </c>
      <c r="D913" s="58" t="s">
        <v>666</v>
      </c>
      <c r="E913" s="58" t="s">
        <v>2780</v>
      </c>
      <c r="F913" s="58" t="s">
        <v>2183</v>
      </c>
      <c r="G913" s="58" t="s">
        <v>2781</v>
      </c>
      <c r="H913" s="59" t="s">
        <v>2777</v>
      </c>
      <c r="I913" s="59" t="s">
        <v>2777</v>
      </c>
      <c r="J913" s="59" t="s">
        <v>2777</v>
      </c>
      <c r="K913" s="59" t="s">
        <v>2777</v>
      </c>
      <c r="L913" s="59" t="s">
        <v>2777</v>
      </c>
      <c r="M913" s="59" t="s">
        <v>2777</v>
      </c>
      <c r="N913" s="59" t="s">
        <v>2777</v>
      </c>
      <c r="O913" s="59" t="s">
        <v>2777</v>
      </c>
      <c r="P913" s="59" t="s">
        <v>2777</v>
      </c>
      <c r="Q913" s="59" t="s">
        <v>2777</v>
      </c>
      <c r="R913" s="59" t="s">
        <v>2777</v>
      </c>
      <c r="S913" s="59" t="s">
        <v>2777</v>
      </c>
      <c r="T913" s="59" t="s">
        <v>2777</v>
      </c>
      <c r="U913" s="59" t="s">
        <v>2777</v>
      </c>
    </row>
    <row r="914" spans="1:21" x14ac:dyDescent="0.25">
      <c r="A914" s="58">
        <v>6606061</v>
      </c>
      <c r="B914" s="58" t="str">
        <f t="shared" si="14"/>
        <v>SI_1 (School Improvement Year 1)</v>
      </c>
      <c r="C914" s="58" t="s">
        <v>162</v>
      </c>
      <c r="D914" s="58" t="s">
        <v>667</v>
      </c>
      <c r="E914" s="58" t="s">
        <v>2793</v>
      </c>
      <c r="F914" s="58" t="s">
        <v>2260</v>
      </c>
      <c r="G914" s="58" t="s">
        <v>2795</v>
      </c>
      <c r="H914" s="59" t="s">
        <v>2142</v>
      </c>
      <c r="I914" s="59" t="s">
        <v>2777</v>
      </c>
      <c r="J914" s="59" t="s">
        <v>2777</v>
      </c>
      <c r="K914" s="59" t="s">
        <v>2777</v>
      </c>
      <c r="L914" s="59" t="s">
        <v>2777</v>
      </c>
      <c r="M914" s="59" t="s">
        <v>2777</v>
      </c>
      <c r="N914" s="59" t="s">
        <v>2142</v>
      </c>
      <c r="O914" s="59" t="s">
        <v>2777</v>
      </c>
      <c r="P914" s="59" t="s">
        <v>2142</v>
      </c>
      <c r="Q914" s="59" t="s">
        <v>2142</v>
      </c>
      <c r="R914" s="59" t="s">
        <v>2777</v>
      </c>
      <c r="S914" s="59" t="s">
        <v>2777</v>
      </c>
      <c r="T914" s="59" t="s">
        <v>2777</v>
      </c>
      <c r="U914" s="59" t="s">
        <v>2777</v>
      </c>
    </row>
    <row r="915" spans="1:21" x14ac:dyDescent="0.25">
      <c r="A915" s="58">
        <v>6606062</v>
      </c>
      <c r="B915" s="58" t="str">
        <f t="shared" si="14"/>
        <v>SI_1 (School Improvement Year 1)</v>
      </c>
      <c r="C915" s="58" t="s">
        <v>162</v>
      </c>
      <c r="D915" s="58" t="s">
        <v>2303</v>
      </c>
      <c r="E915" s="58" t="s">
        <v>2793</v>
      </c>
      <c r="F915" s="58" t="s">
        <v>2260</v>
      </c>
      <c r="G915" s="58" t="s">
        <v>2794</v>
      </c>
      <c r="H915" s="59" t="s">
        <v>2777</v>
      </c>
      <c r="I915" s="59" t="s">
        <v>2777</v>
      </c>
      <c r="J915" s="59" t="s">
        <v>2777</v>
      </c>
      <c r="K915" s="59" t="s">
        <v>2777</v>
      </c>
      <c r="L915" s="59" t="s">
        <v>2777</v>
      </c>
      <c r="M915" s="59" t="s">
        <v>2777</v>
      </c>
      <c r="N915" s="59" t="s">
        <v>2777</v>
      </c>
      <c r="O915" s="59" t="s">
        <v>2777</v>
      </c>
      <c r="P915" s="59" t="s">
        <v>2777</v>
      </c>
      <c r="Q915" s="59" t="s">
        <v>2142</v>
      </c>
      <c r="R915" s="59" t="s">
        <v>2777</v>
      </c>
      <c r="S915" s="59" t="s">
        <v>2777</v>
      </c>
      <c r="T915" s="59" t="s">
        <v>2777</v>
      </c>
      <c r="U915" s="59" t="s">
        <v>2777</v>
      </c>
    </row>
    <row r="916" spans="1:21" x14ac:dyDescent="0.25">
      <c r="A916" s="58">
        <v>6701001</v>
      </c>
      <c r="B916" s="58" t="str">
        <f t="shared" si="14"/>
        <v xml:space="preserve"> MS (Met Standards)</v>
      </c>
      <c r="C916" s="58" t="s">
        <v>74</v>
      </c>
      <c r="D916" s="58" t="s">
        <v>412</v>
      </c>
      <c r="E916" s="58" t="s">
        <v>2780</v>
      </c>
      <c r="F916" s="58" t="s">
        <v>2183</v>
      </c>
      <c r="G916" s="58" t="s">
        <v>2781</v>
      </c>
      <c r="H916" s="59" t="s">
        <v>2777</v>
      </c>
      <c r="I916" s="59" t="s">
        <v>2777</v>
      </c>
      <c r="J916" s="59" t="s">
        <v>2777</v>
      </c>
      <c r="K916" s="59" t="s">
        <v>2777</v>
      </c>
      <c r="L916" s="59" t="s">
        <v>2777</v>
      </c>
      <c r="M916" s="59" t="s">
        <v>2777</v>
      </c>
      <c r="N916" s="59" t="s">
        <v>2777</v>
      </c>
      <c r="O916" s="59" t="s">
        <v>2777</v>
      </c>
      <c r="P916" s="59" t="s">
        <v>2777</v>
      </c>
      <c r="Q916" s="59" t="s">
        <v>2777</v>
      </c>
      <c r="R916" s="59" t="s">
        <v>2777</v>
      </c>
      <c r="S916" s="59" t="s">
        <v>2777</v>
      </c>
      <c r="T916" s="59" t="s">
        <v>2777</v>
      </c>
      <c r="U916" s="59" t="s">
        <v>2777</v>
      </c>
    </row>
    <row r="917" spans="1:21" x14ac:dyDescent="0.25">
      <c r="A917" s="58">
        <v>6701002</v>
      </c>
      <c r="B917" s="58" t="str">
        <f t="shared" si="14"/>
        <v xml:space="preserve"> MS (Met Standards)</v>
      </c>
      <c r="C917" s="58" t="s">
        <v>74</v>
      </c>
      <c r="D917" s="58" t="s">
        <v>413</v>
      </c>
      <c r="E917" s="58" t="s">
        <v>2780</v>
      </c>
      <c r="F917" s="58" t="s">
        <v>2183</v>
      </c>
      <c r="G917" s="58" t="s">
        <v>2781</v>
      </c>
      <c r="H917" s="59" t="s">
        <v>2777</v>
      </c>
      <c r="I917" s="59" t="s">
        <v>2777</v>
      </c>
      <c r="J917" s="59" t="s">
        <v>2777</v>
      </c>
      <c r="K917" s="59" t="s">
        <v>2777</v>
      </c>
      <c r="L917" s="59" t="s">
        <v>2777</v>
      </c>
      <c r="M917" s="59" t="s">
        <v>2777</v>
      </c>
      <c r="N917" s="59" t="s">
        <v>2777</v>
      </c>
      <c r="O917" s="59" t="s">
        <v>2777</v>
      </c>
      <c r="P917" s="59" t="s">
        <v>2777</v>
      </c>
      <c r="Q917" s="59" t="s">
        <v>2777</v>
      </c>
      <c r="R917" s="59" t="s">
        <v>2777</v>
      </c>
      <c r="S917" s="59" t="s">
        <v>2777</v>
      </c>
      <c r="T917" s="59" t="s">
        <v>2777</v>
      </c>
      <c r="U917" s="59" t="s">
        <v>2777</v>
      </c>
    </row>
    <row r="918" spans="1:21" x14ac:dyDescent="0.25">
      <c r="A918" s="58">
        <v>6701003</v>
      </c>
      <c r="B918" s="58" t="str">
        <f t="shared" si="14"/>
        <v>SI_M (School Improvement - Met Standards)</v>
      </c>
      <c r="C918" s="58" t="s">
        <v>74</v>
      </c>
      <c r="D918" s="58" t="s">
        <v>2472</v>
      </c>
      <c r="E918" s="58" t="s">
        <v>2782</v>
      </c>
      <c r="F918" s="58" t="s">
        <v>2436</v>
      </c>
      <c r="G918" s="58" t="s">
        <v>2801</v>
      </c>
      <c r="H918" s="59" t="s">
        <v>2777</v>
      </c>
      <c r="I918" s="59" t="s">
        <v>2142</v>
      </c>
      <c r="J918" s="59" t="s">
        <v>2777</v>
      </c>
      <c r="K918" s="59" t="s">
        <v>2777</v>
      </c>
      <c r="L918" s="59" t="s">
        <v>2777</v>
      </c>
      <c r="M918" s="59" t="s">
        <v>2777</v>
      </c>
      <c r="N918" s="59" t="s">
        <v>2777</v>
      </c>
      <c r="O918" s="59" t="s">
        <v>2777</v>
      </c>
      <c r="P918" s="59" t="s">
        <v>2777</v>
      </c>
      <c r="Q918" s="59" t="s">
        <v>2142</v>
      </c>
      <c r="R918" s="59" t="s">
        <v>2777</v>
      </c>
      <c r="S918" s="59" t="s">
        <v>2777</v>
      </c>
      <c r="T918" s="59" t="s">
        <v>2777</v>
      </c>
      <c r="U918" s="59" t="s">
        <v>2777</v>
      </c>
    </row>
    <row r="919" spans="1:21" x14ac:dyDescent="0.25">
      <c r="A919" s="58">
        <v>6701004</v>
      </c>
      <c r="B919" s="58" t="str">
        <f t="shared" si="14"/>
        <v xml:space="preserve"> A (Alert)</v>
      </c>
      <c r="C919" s="58" t="s">
        <v>74</v>
      </c>
      <c r="D919" s="58" t="s">
        <v>414</v>
      </c>
      <c r="E919" s="58" t="s">
        <v>2775</v>
      </c>
      <c r="F919" s="58" t="s">
        <v>2095</v>
      </c>
      <c r="G919" s="58" t="s">
        <v>2776</v>
      </c>
      <c r="H919" s="59" t="s">
        <v>2142</v>
      </c>
      <c r="I919" s="59" t="s">
        <v>2777</v>
      </c>
      <c r="J919" s="59" t="s">
        <v>2777</v>
      </c>
      <c r="K919" s="59" t="s">
        <v>2777</v>
      </c>
      <c r="L919" s="59" t="s">
        <v>2142</v>
      </c>
      <c r="M919" s="59" t="s">
        <v>2777</v>
      </c>
      <c r="N919" s="59" t="s">
        <v>2777</v>
      </c>
      <c r="O919" s="59" t="s">
        <v>2777</v>
      </c>
      <c r="P919" s="59" t="s">
        <v>2142</v>
      </c>
      <c r="Q919" s="59" t="s">
        <v>2777</v>
      </c>
      <c r="R919" s="59" t="s">
        <v>2142</v>
      </c>
      <c r="S919" s="59" t="s">
        <v>2777</v>
      </c>
      <c r="T919" s="59" t="s">
        <v>2777</v>
      </c>
      <c r="U919" s="59" t="s">
        <v>2777</v>
      </c>
    </row>
    <row r="920" spans="1:21" x14ac:dyDescent="0.25">
      <c r="A920" s="58">
        <v>6701005</v>
      </c>
      <c r="B920" s="58" t="str">
        <f t="shared" si="14"/>
        <v xml:space="preserve"> A (Alert)</v>
      </c>
      <c r="C920" s="58" t="s">
        <v>74</v>
      </c>
      <c r="D920" s="58" t="s">
        <v>2169</v>
      </c>
      <c r="E920" s="58" t="s">
        <v>2775</v>
      </c>
      <c r="F920" s="58" t="s">
        <v>2095</v>
      </c>
      <c r="G920" s="58" t="s">
        <v>2776</v>
      </c>
      <c r="H920" s="59" t="s">
        <v>2777</v>
      </c>
      <c r="I920" s="59" t="s">
        <v>2777</v>
      </c>
      <c r="J920" s="59" t="s">
        <v>2777</v>
      </c>
      <c r="K920" s="59" t="s">
        <v>2777</v>
      </c>
      <c r="L920" s="59" t="s">
        <v>2777</v>
      </c>
      <c r="M920" s="59" t="s">
        <v>2142</v>
      </c>
      <c r="N920" s="59" t="s">
        <v>2777</v>
      </c>
      <c r="O920" s="59" t="s">
        <v>2777</v>
      </c>
      <c r="P920" s="59" t="s">
        <v>2777</v>
      </c>
      <c r="Q920" s="59" t="s">
        <v>2777</v>
      </c>
      <c r="R920" s="59" t="s">
        <v>2777</v>
      </c>
      <c r="S920" s="59" t="s">
        <v>2142</v>
      </c>
      <c r="T920" s="59" t="s">
        <v>2777</v>
      </c>
      <c r="U920" s="59" t="s">
        <v>2777</v>
      </c>
    </row>
    <row r="921" spans="1:21" x14ac:dyDescent="0.25">
      <c r="A921" s="58">
        <v>6701016</v>
      </c>
      <c r="B921" s="58" t="str">
        <f t="shared" si="14"/>
        <v>SI_1 (School Improvement Year 1)</v>
      </c>
      <c r="C921" s="58" t="s">
        <v>74</v>
      </c>
      <c r="D921" s="58" t="s">
        <v>415</v>
      </c>
      <c r="E921" s="58" t="s">
        <v>2793</v>
      </c>
      <c r="F921" s="58" t="s">
        <v>2260</v>
      </c>
      <c r="G921" s="58" t="s">
        <v>2795</v>
      </c>
      <c r="H921" s="59" t="s">
        <v>2142</v>
      </c>
      <c r="I921" s="59" t="s">
        <v>2777</v>
      </c>
      <c r="J921" s="59" t="s">
        <v>2777</v>
      </c>
      <c r="K921" s="59" t="s">
        <v>2777</v>
      </c>
      <c r="L921" s="59" t="s">
        <v>2777</v>
      </c>
      <c r="M921" s="59" t="s">
        <v>2777</v>
      </c>
      <c r="N921" s="59" t="s">
        <v>2142</v>
      </c>
      <c r="O921" s="59" t="s">
        <v>2777</v>
      </c>
      <c r="P921" s="59" t="s">
        <v>2142</v>
      </c>
      <c r="Q921" s="59" t="s">
        <v>2142</v>
      </c>
      <c r="R921" s="59" t="s">
        <v>2777</v>
      </c>
      <c r="S921" s="59" t="s">
        <v>2777</v>
      </c>
      <c r="T921" s="59" t="s">
        <v>2777</v>
      </c>
      <c r="U921" s="59" t="s">
        <v>2777</v>
      </c>
    </row>
    <row r="922" spans="1:21" x14ac:dyDescent="0.25">
      <c r="A922" s="58">
        <v>6703012</v>
      </c>
      <c r="B922" s="58" t="str">
        <f t="shared" si="14"/>
        <v>SI_1 (School Improvement Year 1)</v>
      </c>
      <c r="C922" s="58" t="s">
        <v>128</v>
      </c>
      <c r="D922" s="58" t="s">
        <v>560</v>
      </c>
      <c r="E922" s="58" t="s">
        <v>2793</v>
      </c>
      <c r="F922" s="58" t="s">
        <v>2260</v>
      </c>
      <c r="G922" s="58" t="s">
        <v>2794</v>
      </c>
      <c r="H922" s="59" t="s">
        <v>2777</v>
      </c>
      <c r="I922" s="59" t="s">
        <v>2777</v>
      </c>
      <c r="J922" s="59" t="s">
        <v>2777</v>
      </c>
      <c r="K922" s="59" t="s">
        <v>2777</v>
      </c>
      <c r="L922" s="59" t="s">
        <v>2777</v>
      </c>
      <c r="M922" s="59" t="s">
        <v>2777</v>
      </c>
      <c r="N922" s="59" t="s">
        <v>2777</v>
      </c>
      <c r="O922" s="59" t="s">
        <v>2777</v>
      </c>
      <c r="P922" s="59" t="s">
        <v>2142</v>
      </c>
      <c r="Q922" s="59" t="s">
        <v>2777</v>
      </c>
      <c r="R922" s="59" t="s">
        <v>2777</v>
      </c>
      <c r="S922" s="59" t="s">
        <v>2777</v>
      </c>
      <c r="T922" s="59" t="s">
        <v>2777</v>
      </c>
      <c r="U922" s="59" t="s">
        <v>2777</v>
      </c>
    </row>
    <row r="923" spans="1:21" x14ac:dyDescent="0.25">
      <c r="A923" s="58">
        <v>6703013</v>
      </c>
      <c r="B923" s="58" t="str">
        <f t="shared" si="14"/>
        <v>SI_1 (School Improvement Year 1)</v>
      </c>
      <c r="C923" s="58" t="s">
        <v>128</v>
      </c>
      <c r="D923" s="58" t="s">
        <v>2304</v>
      </c>
      <c r="E923" s="58" t="s">
        <v>2793</v>
      </c>
      <c r="F923" s="58" t="s">
        <v>2260</v>
      </c>
      <c r="G923" s="58" t="s">
        <v>2795</v>
      </c>
      <c r="H923" s="59" t="s">
        <v>2142</v>
      </c>
      <c r="I923" s="59" t="s">
        <v>2142</v>
      </c>
      <c r="J923" s="59" t="s">
        <v>2777</v>
      </c>
      <c r="K923" s="59" t="s">
        <v>2777</v>
      </c>
      <c r="L923" s="59" t="s">
        <v>2142</v>
      </c>
      <c r="M923" s="59" t="s">
        <v>2142</v>
      </c>
      <c r="N923" s="59" t="s">
        <v>2142</v>
      </c>
      <c r="O923" s="59" t="s">
        <v>2142</v>
      </c>
      <c r="P923" s="59" t="s">
        <v>2142</v>
      </c>
      <c r="Q923" s="59" t="s">
        <v>2142</v>
      </c>
      <c r="R923" s="59" t="s">
        <v>2777</v>
      </c>
      <c r="S923" s="59" t="s">
        <v>2777</v>
      </c>
      <c r="T923" s="59" t="s">
        <v>2777</v>
      </c>
      <c r="U923" s="59" t="s">
        <v>2777</v>
      </c>
    </row>
    <row r="924" spans="1:21" x14ac:dyDescent="0.25">
      <c r="A924" s="58">
        <v>6802001</v>
      </c>
      <c r="B924" s="58" t="str">
        <f t="shared" si="14"/>
        <v xml:space="preserve"> MS (Met Standards)</v>
      </c>
      <c r="C924" s="58" t="s">
        <v>50</v>
      </c>
      <c r="D924" s="58" t="s">
        <v>360</v>
      </c>
      <c r="E924" s="58" t="s">
        <v>2780</v>
      </c>
      <c r="F924" s="58" t="s">
        <v>2183</v>
      </c>
      <c r="G924" s="58" t="s">
        <v>2781</v>
      </c>
      <c r="H924" s="59" t="s">
        <v>2777</v>
      </c>
      <c r="I924" s="59" t="s">
        <v>2777</v>
      </c>
      <c r="J924" s="59" t="s">
        <v>2777</v>
      </c>
      <c r="K924" s="59" t="s">
        <v>2777</v>
      </c>
      <c r="L924" s="59" t="s">
        <v>2777</v>
      </c>
      <c r="M924" s="59" t="s">
        <v>2777</v>
      </c>
      <c r="N924" s="59" t="s">
        <v>2777</v>
      </c>
      <c r="O924" s="59" t="s">
        <v>2777</v>
      </c>
      <c r="P924" s="59" t="s">
        <v>2777</v>
      </c>
      <c r="Q924" s="59" t="s">
        <v>2777</v>
      </c>
      <c r="R924" s="59" t="s">
        <v>2777</v>
      </c>
      <c r="S924" s="59" t="s">
        <v>2777</v>
      </c>
      <c r="T924" s="59" t="s">
        <v>2777</v>
      </c>
      <c r="U924" s="59" t="s">
        <v>2777</v>
      </c>
    </row>
    <row r="925" spans="1:21" x14ac:dyDescent="0.25">
      <c r="A925" s="58">
        <v>6802002</v>
      </c>
      <c r="B925" s="58" t="str">
        <f t="shared" si="14"/>
        <v xml:space="preserve"> A (Alert)</v>
      </c>
      <c r="C925" s="58" t="s">
        <v>50</v>
      </c>
      <c r="D925" s="58" t="s">
        <v>2170</v>
      </c>
      <c r="E925" s="58" t="s">
        <v>2775</v>
      </c>
      <c r="F925" s="58" t="s">
        <v>2095</v>
      </c>
      <c r="G925" s="58" t="s">
        <v>2776</v>
      </c>
      <c r="H925" s="59" t="s">
        <v>2777</v>
      </c>
      <c r="I925" s="59" t="s">
        <v>2777</v>
      </c>
      <c r="J925" s="59" t="s">
        <v>2777</v>
      </c>
      <c r="K925" s="59" t="s">
        <v>2777</v>
      </c>
      <c r="L925" s="59" t="s">
        <v>2777</v>
      </c>
      <c r="M925" s="59" t="s">
        <v>2777</v>
      </c>
      <c r="N925" s="59" t="s">
        <v>2777</v>
      </c>
      <c r="O925" s="59" t="s">
        <v>2777</v>
      </c>
      <c r="P925" s="59" t="s">
        <v>2142</v>
      </c>
      <c r="Q925" s="59" t="s">
        <v>2777</v>
      </c>
      <c r="R925" s="59" t="s">
        <v>2777</v>
      </c>
      <c r="S925" s="59" t="s">
        <v>2777</v>
      </c>
      <c r="T925" s="59" t="s">
        <v>2777</v>
      </c>
      <c r="U925" s="59" t="s">
        <v>2777</v>
      </c>
    </row>
    <row r="926" spans="1:21" x14ac:dyDescent="0.25">
      <c r="A926" s="58">
        <v>6802005</v>
      </c>
      <c r="B926" s="58" t="str">
        <f t="shared" si="14"/>
        <v xml:space="preserve"> MS (Met Standards)</v>
      </c>
      <c r="C926" s="58" t="s">
        <v>50</v>
      </c>
      <c r="D926" s="58" t="s">
        <v>2243</v>
      </c>
      <c r="E926" s="58" t="s">
        <v>2780</v>
      </c>
      <c r="F926" s="58" t="s">
        <v>2183</v>
      </c>
      <c r="G926" s="58" t="s">
        <v>2781</v>
      </c>
      <c r="H926" s="59" t="s">
        <v>2777</v>
      </c>
      <c r="I926" s="59" t="s">
        <v>2777</v>
      </c>
      <c r="J926" s="59" t="s">
        <v>2777</v>
      </c>
      <c r="K926" s="59" t="s">
        <v>2777</v>
      </c>
      <c r="L926" s="59" t="s">
        <v>2777</v>
      </c>
      <c r="M926" s="59" t="s">
        <v>2777</v>
      </c>
      <c r="N926" s="59" t="s">
        <v>2777</v>
      </c>
      <c r="O926" s="59" t="s">
        <v>2777</v>
      </c>
      <c r="P926" s="59" t="s">
        <v>2777</v>
      </c>
      <c r="Q926" s="59" t="s">
        <v>2777</v>
      </c>
      <c r="R926" s="59" t="s">
        <v>2777</v>
      </c>
      <c r="S926" s="59" t="s">
        <v>2777</v>
      </c>
      <c r="T926" s="59" t="s">
        <v>2777</v>
      </c>
      <c r="U926" s="59" t="s">
        <v>2777</v>
      </c>
    </row>
    <row r="927" spans="1:21" x14ac:dyDescent="0.25">
      <c r="A927" s="58">
        <v>6802007</v>
      </c>
      <c r="B927" s="58" t="str">
        <f t="shared" si="14"/>
        <v xml:space="preserve"> A (Alert)</v>
      </c>
      <c r="C927" s="58" t="s">
        <v>50</v>
      </c>
      <c r="D927" s="58" t="s">
        <v>362</v>
      </c>
      <c r="E927" s="58" t="s">
        <v>2775</v>
      </c>
      <c r="F927" s="58" t="s">
        <v>2095</v>
      </c>
      <c r="G927" s="58" t="s">
        <v>2776</v>
      </c>
      <c r="H927" s="59" t="s">
        <v>2777</v>
      </c>
      <c r="I927" s="59" t="s">
        <v>2777</v>
      </c>
      <c r="J927" s="59" t="s">
        <v>2777</v>
      </c>
      <c r="K927" s="59" t="s">
        <v>2777</v>
      </c>
      <c r="L927" s="59" t="s">
        <v>2777</v>
      </c>
      <c r="M927" s="59" t="s">
        <v>2777</v>
      </c>
      <c r="N927" s="59" t="s">
        <v>2777</v>
      </c>
      <c r="O927" s="59" t="s">
        <v>2777</v>
      </c>
      <c r="P927" s="59" t="s">
        <v>2142</v>
      </c>
      <c r="Q927" s="59" t="s">
        <v>2142</v>
      </c>
      <c r="R927" s="59" t="s">
        <v>2777</v>
      </c>
      <c r="S927" s="59" t="s">
        <v>2777</v>
      </c>
      <c r="T927" s="59" t="s">
        <v>2777</v>
      </c>
      <c r="U927" s="59" t="s">
        <v>2777</v>
      </c>
    </row>
    <row r="928" spans="1:21" x14ac:dyDescent="0.25">
      <c r="A928" s="58">
        <v>6802008</v>
      </c>
      <c r="B928" s="58" t="str">
        <f t="shared" si="14"/>
        <v xml:space="preserve"> A (Alert)</v>
      </c>
      <c r="C928" s="58" t="s">
        <v>50</v>
      </c>
      <c r="D928" s="58" t="s">
        <v>363</v>
      </c>
      <c r="E928" s="58" t="s">
        <v>2775</v>
      </c>
      <c r="F928" s="58" t="s">
        <v>2095</v>
      </c>
      <c r="G928" s="58" t="s">
        <v>2776</v>
      </c>
      <c r="H928" s="59" t="s">
        <v>2142</v>
      </c>
      <c r="I928" s="59" t="s">
        <v>2777</v>
      </c>
      <c r="J928" s="59" t="s">
        <v>2777</v>
      </c>
      <c r="K928" s="59" t="s">
        <v>2777</v>
      </c>
      <c r="L928" s="59" t="s">
        <v>2777</v>
      </c>
      <c r="M928" s="59" t="s">
        <v>2777</v>
      </c>
      <c r="N928" s="59" t="s">
        <v>2142</v>
      </c>
      <c r="O928" s="59" t="s">
        <v>2777</v>
      </c>
      <c r="P928" s="59" t="s">
        <v>2142</v>
      </c>
      <c r="Q928" s="59" t="s">
        <v>2777</v>
      </c>
      <c r="R928" s="59" t="s">
        <v>2777</v>
      </c>
      <c r="S928" s="59" t="s">
        <v>2777</v>
      </c>
      <c r="T928" s="59" t="s">
        <v>2777</v>
      </c>
      <c r="U928" s="59" t="s">
        <v>2777</v>
      </c>
    </row>
    <row r="929" spans="1:21" x14ac:dyDescent="0.25">
      <c r="A929" s="58">
        <v>6804009</v>
      </c>
      <c r="B929" s="58" t="str">
        <f t="shared" si="14"/>
        <v xml:space="preserve"> MS (Met Standards)</v>
      </c>
      <c r="C929" s="58" t="s">
        <v>125</v>
      </c>
      <c r="D929" s="58" t="s">
        <v>554</v>
      </c>
      <c r="E929" s="58" t="s">
        <v>2780</v>
      </c>
      <c r="F929" s="58" t="s">
        <v>2183</v>
      </c>
      <c r="G929" s="58" t="s">
        <v>2781</v>
      </c>
      <c r="H929" s="59" t="s">
        <v>2777</v>
      </c>
      <c r="I929" s="59" t="s">
        <v>2777</v>
      </c>
      <c r="J929" s="59" t="s">
        <v>2777</v>
      </c>
      <c r="K929" s="59" t="s">
        <v>2777</v>
      </c>
      <c r="L929" s="59" t="s">
        <v>2777</v>
      </c>
      <c r="M929" s="59" t="s">
        <v>2777</v>
      </c>
      <c r="N929" s="59" t="s">
        <v>2777</v>
      </c>
      <c r="O929" s="59" t="s">
        <v>2777</v>
      </c>
      <c r="P929" s="59" t="s">
        <v>2777</v>
      </c>
      <c r="Q929" s="59" t="s">
        <v>2777</v>
      </c>
      <c r="R929" s="59" t="s">
        <v>2777</v>
      </c>
      <c r="S929" s="59" t="s">
        <v>2777</v>
      </c>
      <c r="T929" s="59" t="s">
        <v>2777</v>
      </c>
      <c r="U929" s="59" t="s">
        <v>2777</v>
      </c>
    </row>
    <row r="930" spans="1:21" x14ac:dyDescent="0.25">
      <c r="A930" s="58">
        <v>6804010</v>
      </c>
      <c r="B930" s="58" t="str">
        <f t="shared" si="14"/>
        <v xml:space="preserve"> A (Alert)</v>
      </c>
      <c r="C930" s="58" t="s">
        <v>125</v>
      </c>
      <c r="D930" s="58" t="s">
        <v>2171</v>
      </c>
      <c r="E930" s="58" t="s">
        <v>2775</v>
      </c>
      <c r="F930" s="58" t="s">
        <v>2095</v>
      </c>
      <c r="G930" s="58" t="s">
        <v>2776</v>
      </c>
      <c r="H930" s="59" t="s">
        <v>2777</v>
      </c>
      <c r="I930" s="59" t="s">
        <v>2777</v>
      </c>
      <c r="J930" s="59" t="s">
        <v>2777</v>
      </c>
      <c r="K930" s="59" t="s">
        <v>2777</v>
      </c>
      <c r="L930" s="59" t="s">
        <v>2777</v>
      </c>
      <c r="M930" s="59" t="s">
        <v>2777</v>
      </c>
      <c r="N930" s="59" t="s">
        <v>2777</v>
      </c>
      <c r="O930" s="59" t="s">
        <v>2777</v>
      </c>
      <c r="P930" s="59" t="s">
        <v>2777</v>
      </c>
      <c r="Q930" s="59" t="s">
        <v>2142</v>
      </c>
      <c r="R930" s="59" t="s">
        <v>2777</v>
      </c>
      <c r="S930" s="59" t="s">
        <v>2777</v>
      </c>
      <c r="T930" s="59" t="s">
        <v>2777</v>
      </c>
      <c r="U930" s="59" t="s">
        <v>2777</v>
      </c>
    </row>
    <row r="931" spans="1:21" x14ac:dyDescent="0.25">
      <c r="A931" s="58">
        <v>6804011</v>
      </c>
      <c r="B931" s="58" t="str">
        <f t="shared" si="14"/>
        <v xml:space="preserve"> MS (Met Standards)</v>
      </c>
      <c r="C931" s="58" t="s">
        <v>125</v>
      </c>
      <c r="D931" s="58" t="s">
        <v>555</v>
      </c>
      <c r="E931" s="58" t="s">
        <v>2780</v>
      </c>
      <c r="F931" s="58" t="s">
        <v>2183</v>
      </c>
      <c r="G931" s="58" t="s">
        <v>2781</v>
      </c>
      <c r="H931" s="59" t="s">
        <v>2777</v>
      </c>
      <c r="I931" s="59" t="s">
        <v>2777</v>
      </c>
      <c r="J931" s="59" t="s">
        <v>2777</v>
      </c>
      <c r="K931" s="59" t="s">
        <v>2777</v>
      </c>
      <c r="L931" s="59" t="s">
        <v>2777</v>
      </c>
      <c r="M931" s="59" t="s">
        <v>2777</v>
      </c>
      <c r="N931" s="59" t="s">
        <v>2777</v>
      </c>
      <c r="O931" s="59" t="s">
        <v>2777</v>
      </c>
      <c r="P931" s="59" t="s">
        <v>2142</v>
      </c>
      <c r="Q931" s="59" t="s">
        <v>2777</v>
      </c>
      <c r="R931" s="59" t="s">
        <v>2777</v>
      </c>
      <c r="S931" s="59" t="s">
        <v>2777</v>
      </c>
      <c r="T931" s="59" t="s">
        <v>2777</v>
      </c>
      <c r="U931" s="59" t="s">
        <v>2777</v>
      </c>
    </row>
    <row r="932" spans="1:21" x14ac:dyDescent="0.25">
      <c r="A932" s="58">
        <v>6901005</v>
      </c>
      <c r="B932" s="58" t="str">
        <f t="shared" si="14"/>
        <v xml:space="preserve"> MS (Met Standards)</v>
      </c>
      <c r="C932" s="58" t="s">
        <v>178</v>
      </c>
      <c r="D932" s="58" t="s">
        <v>695</v>
      </c>
      <c r="E932" s="58" t="s">
        <v>2780</v>
      </c>
      <c r="F932" s="58" t="s">
        <v>2183</v>
      </c>
      <c r="G932" s="58" t="s">
        <v>2781</v>
      </c>
      <c r="H932" s="59" t="s">
        <v>2777</v>
      </c>
      <c r="I932" s="59" t="s">
        <v>2777</v>
      </c>
      <c r="J932" s="59" t="s">
        <v>2777</v>
      </c>
      <c r="K932" s="59" t="s">
        <v>2777</v>
      </c>
      <c r="L932" s="59" t="s">
        <v>2777</v>
      </c>
      <c r="M932" s="59" t="s">
        <v>2777</v>
      </c>
      <c r="N932" s="59" t="s">
        <v>2777</v>
      </c>
      <c r="O932" s="59" t="s">
        <v>2777</v>
      </c>
      <c r="P932" s="59" t="s">
        <v>2142</v>
      </c>
      <c r="Q932" s="59" t="s">
        <v>2777</v>
      </c>
      <c r="R932" s="59" t="s">
        <v>2777</v>
      </c>
      <c r="S932" s="59" t="s">
        <v>2777</v>
      </c>
      <c r="T932" s="59" t="s">
        <v>2777</v>
      </c>
      <c r="U932" s="59" t="s">
        <v>2777</v>
      </c>
    </row>
    <row r="933" spans="1:21" x14ac:dyDescent="0.25">
      <c r="A933" s="58">
        <v>6901006</v>
      </c>
      <c r="B933" s="58" t="str">
        <f t="shared" si="14"/>
        <v xml:space="preserve"> MS (Met Standards)</v>
      </c>
      <c r="C933" s="58" t="s">
        <v>178</v>
      </c>
      <c r="D933" s="58" t="s">
        <v>696</v>
      </c>
      <c r="E933" s="58" t="s">
        <v>2780</v>
      </c>
      <c r="F933" s="58" t="s">
        <v>2183</v>
      </c>
      <c r="G933" s="58" t="s">
        <v>2781</v>
      </c>
      <c r="H933" s="59" t="s">
        <v>2777</v>
      </c>
      <c r="I933" s="59" t="s">
        <v>2777</v>
      </c>
      <c r="J933" s="59" t="s">
        <v>2777</v>
      </c>
      <c r="K933" s="59" t="s">
        <v>2777</v>
      </c>
      <c r="L933" s="59" t="s">
        <v>2777</v>
      </c>
      <c r="M933" s="59" t="s">
        <v>2777</v>
      </c>
      <c r="N933" s="59" t="s">
        <v>2777</v>
      </c>
      <c r="O933" s="59" t="s">
        <v>2777</v>
      </c>
      <c r="P933" s="59" t="s">
        <v>2777</v>
      </c>
      <c r="Q933" s="59" t="s">
        <v>2777</v>
      </c>
      <c r="R933" s="59" t="s">
        <v>2777</v>
      </c>
      <c r="S933" s="59" t="s">
        <v>2777</v>
      </c>
      <c r="T933" s="59" t="s">
        <v>2777</v>
      </c>
      <c r="U933" s="59" t="s">
        <v>2777</v>
      </c>
    </row>
    <row r="934" spans="1:21" x14ac:dyDescent="0.25">
      <c r="A934" s="58">
        <v>6901007</v>
      </c>
      <c r="B934" s="58" t="str">
        <f t="shared" si="14"/>
        <v xml:space="preserve"> MS (Met Standards)</v>
      </c>
      <c r="C934" s="58" t="s">
        <v>178</v>
      </c>
      <c r="D934" s="58" t="s">
        <v>2244</v>
      </c>
      <c r="E934" s="58" t="s">
        <v>2780</v>
      </c>
      <c r="F934" s="58" t="s">
        <v>2183</v>
      </c>
      <c r="G934" s="58" t="s">
        <v>2781</v>
      </c>
      <c r="H934" s="59" t="s">
        <v>2777</v>
      </c>
      <c r="I934" s="59" t="s">
        <v>2777</v>
      </c>
      <c r="J934" s="59" t="s">
        <v>2777</v>
      </c>
      <c r="K934" s="59" t="s">
        <v>2777</v>
      </c>
      <c r="L934" s="59" t="s">
        <v>2777</v>
      </c>
      <c r="M934" s="59" t="s">
        <v>2777</v>
      </c>
      <c r="N934" s="59" t="s">
        <v>2777</v>
      </c>
      <c r="O934" s="59" t="s">
        <v>2777</v>
      </c>
      <c r="P934" s="59" t="s">
        <v>2777</v>
      </c>
      <c r="Q934" s="59" t="s">
        <v>2777</v>
      </c>
      <c r="R934" s="59" t="s">
        <v>2777</v>
      </c>
      <c r="S934" s="59" t="s">
        <v>2777</v>
      </c>
      <c r="T934" s="59" t="s">
        <v>2777</v>
      </c>
      <c r="U934" s="59" t="s">
        <v>2777</v>
      </c>
    </row>
    <row r="935" spans="1:21" x14ac:dyDescent="0.25">
      <c r="A935" s="58">
        <v>6901011</v>
      </c>
      <c r="B935" s="58" t="str">
        <f t="shared" si="14"/>
        <v xml:space="preserve"> MS (Met Standards)</v>
      </c>
      <c r="C935" s="58" t="s">
        <v>178</v>
      </c>
      <c r="D935" s="58" t="s">
        <v>697</v>
      </c>
      <c r="E935" s="58" t="s">
        <v>2780</v>
      </c>
      <c r="F935" s="58" t="s">
        <v>2183</v>
      </c>
      <c r="G935" s="58" t="s">
        <v>2781</v>
      </c>
      <c r="H935" s="59" t="s">
        <v>2777</v>
      </c>
      <c r="I935" s="59" t="s">
        <v>2777</v>
      </c>
      <c r="J935" s="59" t="s">
        <v>2777</v>
      </c>
      <c r="K935" s="59" t="s">
        <v>2777</v>
      </c>
      <c r="L935" s="59" t="s">
        <v>2777</v>
      </c>
      <c r="M935" s="59" t="s">
        <v>2777</v>
      </c>
      <c r="N935" s="59" t="s">
        <v>2777</v>
      </c>
      <c r="O935" s="59" t="s">
        <v>2777</v>
      </c>
      <c r="P935" s="59" t="s">
        <v>2777</v>
      </c>
      <c r="Q935" s="59" t="s">
        <v>2777</v>
      </c>
      <c r="R935" s="59" t="s">
        <v>2777</v>
      </c>
      <c r="S935" s="59" t="s">
        <v>2777</v>
      </c>
      <c r="T935" s="59" t="s">
        <v>2777</v>
      </c>
      <c r="U935" s="59" t="s">
        <v>2777</v>
      </c>
    </row>
    <row r="936" spans="1:21" x14ac:dyDescent="0.25">
      <c r="A936" s="58">
        <v>6901012</v>
      </c>
      <c r="B936" s="58" t="str">
        <f t="shared" si="14"/>
        <v xml:space="preserve"> A (Alert)</v>
      </c>
      <c r="C936" s="58" t="s">
        <v>178</v>
      </c>
      <c r="D936" s="58" t="s">
        <v>2172</v>
      </c>
      <c r="E936" s="58" t="s">
        <v>2775</v>
      </c>
      <c r="F936" s="58" t="s">
        <v>2095</v>
      </c>
      <c r="G936" s="58" t="s">
        <v>2776</v>
      </c>
      <c r="H936" s="59" t="s">
        <v>2777</v>
      </c>
      <c r="I936" s="59" t="s">
        <v>2142</v>
      </c>
      <c r="J936" s="59" t="s">
        <v>2777</v>
      </c>
      <c r="K936" s="59" t="s">
        <v>2777</v>
      </c>
      <c r="L936" s="59" t="s">
        <v>2777</v>
      </c>
      <c r="M936" s="59" t="s">
        <v>2777</v>
      </c>
      <c r="N936" s="59" t="s">
        <v>2777</v>
      </c>
      <c r="O936" s="59" t="s">
        <v>2142</v>
      </c>
      <c r="P936" s="59" t="s">
        <v>2777</v>
      </c>
      <c r="Q936" s="59" t="s">
        <v>2142</v>
      </c>
      <c r="R936" s="59" t="s">
        <v>2777</v>
      </c>
      <c r="S936" s="59" t="s">
        <v>2777</v>
      </c>
      <c r="T936" s="59" t="s">
        <v>2777</v>
      </c>
      <c r="U936" s="59" t="s">
        <v>2777</v>
      </c>
    </row>
    <row r="937" spans="1:21" x14ac:dyDescent="0.25">
      <c r="A937" s="58">
        <v>6901015</v>
      </c>
      <c r="B937" s="58" t="str">
        <f t="shared" si="14"/>
        <v xml:space="preserve"> MS (Met Standards)</v>
      </c>
      <c r="C937" s="58" t="s">
        <v>178</v>
      </c>
      <c r="D937" s="58" t="s">
        <v>698</v>
      </c>
      <c r="E937" s="58" t="s">
        <v>2780</v>
      </c>
      <c r="F937" s="58" t="s">
        <v>2183</v>
      </c>
      <c r="G937" s="58" t="s">
        <v>2781</v>
      </c>
      <c r="H937" s="59" t="s">
        <v>2777</v>
      </c>
      <c r="I937" s="59" t="s">
        <v>2777</v>
      </c>
      <c r="J937" s="59" t="s">
        <v>2777</v>
      </c>
      <c r="K937" s="59" t="s">
        <v>2777</v>
      </c>
      <c r="L937" s="59" t="s">
        <v>2777</v>
      </c>
      <c r="M937" s="59" t="s">
        <v>2777</v>
      </c>
      <c r="N937" s="59" t="s">
        <v>2777</v>
      </c>
      <c r="O937" s="59" t="s">
        <v>2777</v>
      </c>
      <c r="P937" s="59" t="s">
        <v>2142</v>
      </c>
      <c r="Q937" s="59" t="s">
        <v>2142</v>
      </c>
      <c r="R937" s="59" t="s">
        <v>2777</v>
      </c>
      <c r="S937" s="59" t="s">
        <v>2777</v>
      </c>
      <c r="T937" s="59" t="s">
        <v>2777</v>
      </c>
      <c r="U937" s="59" t="s">
        <v>2777</v>
      </c>
    </row>
    <row r="938" spans="1:21" x14ac:dyDescent="0.25">
      <c r="A938" s="58">
        <v>6901016</v>
      </c>
      <c r="B938" s="58" t="str">
        <f t="shared" si="14"/>
        <v>SI_1 (School Improvement Year 1)</v>
      </c>
      <c r="C938" s="58" t="s">
        <v>178</v>
      </c>
      <c r="D938" s="58" t="s">
        <v>2305</v>
      </c>
      <c r="E938" s="58" t="s">
        <v>2793</v>
      </c>
      <c r="F938" s="58" t="s">
        <v>2260</v>
      </c>
      <c r="G938" s="58" t="s">
        <v>2795</v>
      </c>
      <c r="H938" s="59" t="s">
        <v>2142</v>
      </c>
      <c r="I938" s="59" t="s">
        <v>2142</v>
      </c>
      <c r="J938" s="59" t="s">
        <v>2777</v>
      </c>
      <c r="K938" s="59" t="s">
        <v>2777</v>
      </c>
      <c r="L938" s="59" t="s">
        <v>2777</v>
      </c>
      <c r="M938" s="59" t="s">
        <v>2777</v>
      </c>
      <c r="N938" s="59" t="s">
        <v>2142</v>
      </c>
      <c r="O938" s="59" t="s">
        <v>2777</v>
      </c>
      <c r="P938" s="59" t="s">
        <v>2142</v>
      </c>
      <c r="Q938" s="59" t="s">
        <v>2777</v>
      </c>
      <c r="R938" s="59" t="s">
        <v>2777</v>
      </c>
      <c r="S938" s="59" t="s">
        <v>2777</v>
      </c>
      <c r="T938" s="59" t="s">
        <v>2777</v>
      </c>
      <c r="U938" s="59" t="s">
        <v>2777</v>
      </c>
    </row>
    <row r="939" spans="1:21" x14ac:dyDescent="0.25">
      <c r="A939" s="58">
        <v>7001001</v>
      </c>
      <c r="B939" s="58" t="str">
        <f t="shared" si="14"/>
        <v xml:space="preserve"> MS (Met Standards)</v>
      </c>
      <c r="C939" s="58" t="s">
        <v>87</v>
      </c>
      <c r="D939" s="58" t="s">
        <v>436</v>
      </c>
      <c r="E939" s="58" t="s">
        <v>2780</v>
      </c>
      <c r="F939" s="58" t="s">
        <v>2183</v>
      </c>
      <c r="G939" s="58" t="s">
        <v>2781</v>
      </c>
      <c r="H939" s="59" t="s">
        <v>2777</v>
      </c>
      <c r="I939" s="59" t="s">
        <v>2777</v>
      </c>
      <c r="J939" s="59" t="s">
        <v>2777</v>
      </c>
      <c r="K939" s="59" t="s">
        <v>2777</v>
      </c>
      <c r="L939" s="59" t="s">
        <v>2777</v>
      </c>
      <c r="M939" s="59" t="s">
        <v>2777</v>
      </c>
      <c r="N939" s="59" t="s">
        <v>2777</v>
      </c>
      <c r="O939" s="59" t="s">
        <v>2777</v>
      </c>
      <c r="P939" s="59" t="s">
        <v>2777</v>
      </c>
      <c r="Q939" s="59" t="s">
        <v>2777</v>
      </c>
      <c r="R939" s="59" t="s">
        <v>2777</v>
      </c>
      <c r="S939" s="59" t="s">
        <v>2777</v>
      </c>
      <c r="T939" s="59" t="s">
        <v>2777</v>
      </c>
      <c r="U939" s="59" t="s">
        <v>2777</v>
      </c>
    </row>
    <row r="940" spans="1:21" x14ac:dyDescent="0.25">
      <c r="A940" s="58">
        <v>7001004</v>
      </c>
      <c r="B940" s="58" t="str">
        <f t="shared" si="14"/>
        <v xml:space="preserve"> A (Alert)</v>
      </c>
      <c r="C940" s="58" t="s">
        <v>87</v>
      </c>
      <c r="D940" s="58" t="s">
        <v>437</v>
      </c>
      <c r="E940" s="58" t="s">
        <v>2775</v>
      </c>
      <c r="F940" s="58" t="s">
        <v>2095</v>
      </c>
      <c r="G940" s="58" t="s">
        <v>2776</v>
      </c>
      <c r="H940" s="59" t="s">
        <v>2777</v>
      </c>
      <c r="I940" s="59" t="s">
        <v>2777</v>
      </c>
      <c r="J940" s="59" t="s">
        <v>2142</v>
      </c>
      <c r="K940" s="59" t="s">
        <v>2142</v>
      </c>
      <c r="L940" s="59" t="s">
        <v>2777</v>
      </c>
      <c r="M940" s="59" t="s">
        <v>2777</v>
      </c>
      <c r="N940" s="59" t="s">
        <v>2777</v>
      </c>
      <c r="O940" s="59" t="s">
        <v>2777</v>
      </c>
      <c r="P940" s="59" t="s">
        <v>2777</v>
      </c>
      <c r="Q940" s="59" t="s">
        <v>2142</v>
      </c>
      <c r="R940" s="59" t="s">
        <v>2777</v>
      </c>
      <c r="S940" s="59" t="s">
        <v>2777</v>
      </c>
      <c r="T940" s="59" t="s">
        <v>2777</v>
      </c>
      <c r="U940" s="59" t="s">
        <v>2777</v>
      </c>
    </row>
    <row r="941" spans="1:21" x14ac:dyDescent="0.25">
      <c r="A941" s="58">
        <v>7001005</v>
      </c>
      <c r="B941" s="58" t="str">
        <f t="shared" si="14"/>
        <v xml:space="preserve"> MS (Met Standards)</v>
      </c>
      <c r="C941" s="58" t="s">
        <v>87</v>
      </c>
      <c r="D941" s="58" t="s">
        <v>438</v>
      </c>
      <c r="E941" s="58" t="s">
        <v>2780</v>
      </c>
      <c r="F941" s="58" t="s">
        <v>2183</v>
      </c>
      <c r="G941" s="58" t="s">
        <v>2781</v>
      </c>
      <c r="H941" s="59" t="s">
        <v>2142</v>
      </c>
      <c r="I941" s="59" t="s">
        <v>2777</v>
      </c>
      <c r="J941" s="59" t="s">
        <v>2777</v>
      </c>
      <c r="K941" s="59" t="s">
        <v>2777</v>
      </c>
      <c r="L941" s="59" t="s">
        <v>2777</v>
      </c>
      <c r="M941" s="59" t="s">
        <v>2777</v>
      </c>
      <c r="N941" s="59" t="s">
        <v>2777</v>
      </c>
      <c r="O941" s="59" t="s">
        <v>2777</v>
      </c>
      <c r="P941" s="59" t="s">
        <v>2777</v>
      </c>
      <c r="Q941" s="59" t="s">
        <v>2777</v>
      </c>
      <c r="R941" s="59" t="s">
        <v>2777</v>
      </c>
      <c r="S941" s="59" t="s">
        <v>2777</v>
      </c>
      <c r="T941" s="59" t="s">
        <v>2777</v>
      </c>
      <c r="U941" s="59" t="s">
        <v>2777</v>
      </c>
    </row>
    <row r="942" spans="1:21" x14ac:dyDescent="0.25">
      <c r="A942" s="58">
        <v>7001009</v>
      </c>
      <c r="B942" s="58" t="str">
        <f t="shared" si="14"/>
        <v xml:space="preserve"> A (Alert)</v>
      </c>
      <c r="C942" s="58" t="s">
        <v>87</v>
      </c>
      <c r="D942" s="58" t="s">
        <v>439</v>
      </c>
      <c r="E942" s="58" t="s">
        <v>2775</v>
      </c>
      <c r="F942" s="58" t="s">
        <v>2095</v>
      </c>
      <c r="G942" s="58" t="s">
        <v>2776</v>
      </c>
      <c r="H942" s="59" t="s">
        <v>2142</v>
      </c>
      <c r="I942" s="59" t="s">
        <v>2777</v>
      </c>
      <c r="J942" s="59" t="s">
        <v>2142</v>
      </c>
      <c r="K942" s="59" t="s">
        <v>2142</v>
      </c>
      <c r="L942" s="59" t="s">
        <v>2777</v>
      </c>
      <c r="M942" s="59" t="s">
        <v>2777</v>
      </c>
      <c r="N942" s="59" t="s">
        <v>2777</v>
      </c>
      <c r="O942" s="59" t="s">
        <v>2777</v>
      </c>
      <c r="P942" s="59" t="s">
        <v>2142</v>
      </c>
      <c r="Q942" s="59" t="s">
        <v>2142</v>
      </c>
      <c r="R942" s="59" t="s">
        <v>2777</v>
      </c>
      <c r="S942" s="59" t="s">
        <v>2777</v>
      </c>
      <c r="T942" s="59" t="s">
        <v>2777</v>
      </c>
      <c r="U942" s="59" t="s">
        <v>2777</v>
      </c>
    </row>
    <row r="943" spans="1:21" x14ac:dyDescent="0.25">
      <c r="A943" s="58">
        <v>7001010</v>
      </c>
      <c r="B943" s="58" t="str">
        <f t="shared" si="14"/>
        <v xml:space="preserve"> A (Alert)</v>
      </c>
      <c r="C943" s="58" t="s">
        <v>87</v>
      </c>
      <c r="D943" s="58" t="s">
        <v>440</v>
      </c>
      <c r="E943" s="58" t="s">
        <v>2775</v>
      </c>
      <c r="F943" s="58" t="s">
        <v>2095</v>
      </c>
      <c r="G943" s="58" t="s">
        <v>2776</v>
      </c>
      <c r="H943" s="59" t="s">
        <v>2777</v>
      </c>
      <c r="I943" s="59" t="s">
        <v>2777</v>
      </c>
      <c r="J943" s="59" t="s">
        <v>2142</v>
      </c>
      <c r="K943" s="59" t="s">
        <v>2142</v>
      </c>
      <c r="L943" s="59" t="s">
        <v>2777</v>
      </c>
      <c r="M943" s="59" t="s">
        <v>2777</v>
      </c>
      <c r="N943" s="59" t="s">
        <v>2777</v>
      </c>
      <c r="O943" s="59" t="s">
        <v>2777</v>
      </c>
      <c r="P943" s="59" t="s">
        <v>2142</v>
      </c>
      <c r="Q943" s="59" t="s">
        <v>2142</v>
      </c>
      <c r="R943" s="59" t="s">
        <v>2777</v>
      </c>
      <c r="S943" s="59" t="s">
        <v>2777</v>
      </c>
      <c r="T943" s="59" t="s">
        <v>2777</v>
      </c>
      <c r="U943" s="59" t="s">
        <v>2777</v>
      </c>
    </row>
    <row r="944" spans="1:21" x14ac:dyDescent="0.25">
      <c r="A944" s="58">
        <v>7001011</v>
      </c>
      <c r="B944" s="58" t="str">
        <f t="shared" si="14"/>
        <v xml:space="preserve"> A (Alert)</v>
      </c>
      <c r="C944" s="58" t="s">
        <v>87</v>
      </c>
      <c r="D944" s="58" t="s">
        <v>441</v>
      </c>
      <c r="E944" s="58" t="s">
        <v>2775</v>
      </c>
      <c r="F944" s="58" t="s">
        <v>2095</v>
      </c>
      <c r="G944" s="58" t="s">
        <v>2776</v>
      </c>
      <c r="H944" s="59" t="s">
        <v>2142</v>
      </c>
      <c r="I944" s="59" t="s">
        <v>2777</v>
      </c>
      <c r="J944" s="59" t="s">
        <v>2142</v>
      </c>
      <c r="K944" s="59" t="s">
        <v>2142</v>
      </c>
      <c r="L944" s="59" t="s">
        <v>2142</v>
      </c>
      <c r="M944" s="59" t="s">
        <v>2142</v>
      </c>
      <c r="N944" s="59" t="s">
        <v>2777</v>
      </c>
      <c r="O944" s="59" t="s">
        <v>2777</v>
      </c>
      <c r="P944" s="59" t="s">
        <v>2142</v>
      </c>
      <c r="Q944" s="59" t="s">
        <v>2142</v>
      </c>
      <c r="R944" s="59" t="s">
        <v>2777</v>
      </c>
      <c r="S944" s="59" t="s">
        <v>2777</v>
      </c>
      <c r="T944" s="59" t="s">
        <v>2777</v>
      </c>
      <c r="U944" s="59" t="s">
        <v>2777</v>
      </c>
    </row>
    <row r="945" spans="1:21" x14ac:dyDescent="0.25">
      <c r="A945" s="58">
        <v>7001012</v>
      </c>
      <c r="B945" s="58" t="str">
        <f t="shared" si="14"/>
        <v>SI_M (School Improvement - Met Standards)</v>
      </c>
      <c r="C945" s="58" t="s">
        <v>87</v>
      </c>
      <c r="D945" s="58" t="s">
        <v>2473</v>
      </c>
      <c r="E945" s="58" t="s">
        <v>2782</v>
      </c>
      <c r="F945" s="58" t="s">
        <v>2436</v>
      </c>
      <c r="G945" s="58" t="s">
        <v>2801</v>
      </c>
      <c r="H945" s="59" t="s">
        <v>2777</v>
      </c>
      <c r="I945" s="59" t="s">
        <v>2142</v>
      </c>
      <c r="J945" s="59" t="s">
        <v>2777</v>
      </c>
      <c r="K945" s="59" t="s">
        <v>2142</v>
      </c>
      <c r="L945" s="59" t="s">
        <v>2777</v>
      </c>
      <c r="M945" s="59" t="s">
        <v>2777</v>
      </c>
      <c r="N945" s="59" t="s">
        <v>2777</v>
      </c>
      <c r="O945" s="59" t="s">
        <v>2777</v>
      </c>
      <c r="P945" s="59" t="s">
        <v>2777</v>
      </c>
      <c r="Q945" s="59" t="s">
        <v>2142</v>
      </c>
      <c r="R945" s="59" t="s">
        <v>2777</v>
      </c>
      <c r="S945" s="59" t="s">
        <v>2777</v>
      </c>
      <c r="T945" s="59" t="s">
        <v>2777</v>
      </c>
      <c r="U945" s="59" t="s">
        <v>2777</v>
      </c>
    </row>
    <row r="946" spans="1:21" x14ac:dyDescent="0.25">
      <c r="A946" s="58">
        <v>7001056</v>
      </c>
      <c r="B946" s="58" t="str">
        <f t="shared" si="14"/>
        <v>SI_M (School Improvement - Met Standards)</v>
      </c>
      <c r="C946" s="58" t="s">
        <v>87</v>
      </c>
      <c r="D946" s="58" t="s">
        <v>442</v>
      </c>
      <c r="E946" s="58" t="s">
        <v>2782</v>
      </c>
      <c r="F946" s="58" t="s">
        <v>2436</v>
      </c>
      <c r="G946" s="58" t="s">
        <v>2783</v>
      </c>
      <c r="H946" s="59" t="s">
        <v>2777</v>
      </c>
      <c r="I946" s="59" t="s">
        <v>2777</v>
      </c>
      <c r="J946" s="59" t="s">
        <v>2777</v>
      </c>
      <c r="K946" s="59" t="s">
        <v>2777</v>
      </c>
      <c r="L946" s="59" t="s">
        <v>2777</v>
      </c>
      <c r="M946" s="59" t="s">
        <v>2777</v>
      </c>
      <c r="N946" s="59" t="s">
        <v>2777</v>
      </c>
      <c r="O946" s="59" t="s">
        <v>2777</v>
      </c>
      <c r="P946" s="59" t="s">
        <v>2777</v>
      </c>
      <c r="Q946" s="59" t="s">
        <v>2777</v>
      </c>
      <c r="R946" s="59" t="s">
        <v>2777</v>
      </c>
      <c r="S946" s="59" t="s">
        <v>2777</v>
      </c>
      <c r="T946" s="59" t="s">
        <v>2777</v>
      </c>
      <c r="U946" s="59" t="s">
        <v>2777</v>
      </c>
    </row>
    <row r="947" spans="1:21" x14ac:dyDescent="0.25">
      <c r="A947" s="58">
        <v>7003027</v>
      </c>
      <c r="B947" s="58" t="str">
        <f t="shared" si="14"/>
        <v>SI_3 (School Improvement Year 3)</v>
      </c>
      <c r="C947" s="58" t="s">
        <v>140</v>
      </c>
      <c r="D947" s="58" t="s">
        <v>592</v>
      </c>
      <c r="E947" s="58" t="s">
        <v>2788</v>
      </c>
      <c r="F947" s="58" t="s">
        <v>2348</v>
      </c>
      <c r="G947" s="58" t="s">
        <v>2789</v>
      </c>
      <c r="H947" s="59" t="s">
        <v>2142</v>
      </c>
      <c r="I947" s="59" t="s">
        <v>2777</v>
      </c>
      <c r="J947" s="59" t="s">
        <v>2142</v>
      </c>
      <c r="K947" s="59" t="s">
        <v>2777</v>
      </c>
      <c r="L947" s="59" t="s">
        <v>2777</v>
      </c>
      <c r="M947" s="59" t="s">
        <v>2777</v>
      </c>
      <c r="N947" s="59" t="s">
        <v>2777</v>
      </c>
      <c r="O947" s="59" t="s">
        <v>2777</v>
      </c>
      <c r="P947" s="59" t="s">
        <v>2142</v>
      </c>
      <c r="Q947" s="59" t="s">
        <v>2777</v>
      </c>
      <c r="R947" s="59" t="s">
        <v>2777</v>
      </c>
      <c r="S947" s="59" t="s">
        <v>2777</v>
      </c>
      <c r="T947" s="59" t="s">
        <v>2777</v>
      </c>
      <c r="U947" s="59" t="s">
        <v>2777</v>
      </c>
    </row>
    <row r="948" spans="1:21" x14ac:dyDescent="0.25">
      <c r="A948" s="58">
        <v>7003028</v>
      </c>
      <c r="B948" s="58" t="str">
        <f t="shared" si="14"/>
        <v>SI_3 (School Improvement Year 3)</v>
      </c>
      <c r="C948" s="58" t="s">
        <v>140</v>
      </c>
      <c r="D948" s="58" t="s">
        <v>2367</v>
      </c>
      <c r="E948" s="58" t="s">
        <v>2788</v>
      </c>
      <c r="F948" s="58" t="s">
        <v>2348</v>
      </c>
      <c r="G948" s="58" t="s">
        <v>2789</v>
      </c>
      <c r="H948" s="59" t="s">
        <v>2142</v>
      </c>
      <c r="I948" s="59" t="s">
        <v>2777</v>
      </c>
      <c r="J948" s="59" t="s">
        <v>2142</v>
      </c>
      <c r="K948" s="59" t="s">
        <v>2142</v>
      </c>
      <c r="L948" s="59" t="s">
        <v>2777</v>
      </c>
      <c r="M948" s="59" t="s">
        <v>2777</v>
      </c>
      <c r="N948" s="59" t="s">
        <v>2142</v>
      </c>
      <c r="O948" s="59" t="s">
        <v>2777</v>
      </c>
      <c r="P948" s="59" t="s">
        <v>2777</v>
      </c>
      <c r="Q948" s="59" t="s">
        <v>2142</v>
      </c>
      <c r="R948" s="59" t="s">
        <v>2777</v>
      </c>
      <c r="S948" s="59" t="s">
        <v>2777</v>
      </c>
      <c r="T948" s="59" t="s">
        <v>2777</v>
      </c>
      <c r="U948" s="59" t="s">
        <v>2777</v>
      </c>
    </row>
    <row r="949" spans="1:21" x14ac:dyDescent="0.25">
      <c r="A949" s="58">
        <v>7006035</v>
      </c>
      <c r="B949" s="58" t="str">
        <f t="shared" si="14"/>
        <v>SI_2 (School Improvement Year 2)</v>
      </c>
      <c r="C949" s="58" t="s">
        <v>189</v>
      </c>
      <c r="D949" s="58" t="s">
        <v>736</v>
      </c>
      <c r="E949" s="58" t="s">
        <v>2796</v>
      </c>
      <c r="F949" s="58" t="s">
        <v>2312</v>
      </c>
      <c r="G949" s="58" t="s">
        <v>2797</v>
      </c>
      <c r="H949" s="59" t="s">
        <v>2142</v>
      </c>
      <c r="I949" s="59" t="s">
        <v>2142</v>
      </c>
      <c r="J949" s="59" t="s">
        <v>2777</v>
      </c>
      <c r="K949" s="59" t="s">
        <v>2777</v>
      </c>
      <c r="L949" s="59" t="s">
        <v>2777</v>
      </c>
      <c r="M949" s="59" t="s">
        <v>2777</v>
      </c>
      <c r="N949" s="59" t="s">
        <v>2142</v>
      </c>
      <c r="O949" s="59" t="s">
        <v>2142</v>
      </c>
      <c r="P949" s="59" t="s">
        <v>2142</v>
      </c>
      <c r="Q949" s="59" t="s">
        <v>2142</v>
      </c>
      <c r="R949" s="59" t="s">
        <v>2777</v>
      </c>
      <c r="S949" s="59" t="s">
        <v>2777</v>
      </c>
      <c r="T949" s="59" t="s">
        <v>2777</v>
      </c>
      <c r="U949" s="59" t="s">
        <v>2777</v>
      </c>
    </row>
    <row r="950" spans="1:21" x14ac:dyDescent="0.25">
      <c r="A950" s="58">
        <v>7006036</v>
      </c>
      <c r="B950" s="58" t="str">
        <f t="shared" si="14"/>
        <v>SI_5 (School Improvement Year 5)</v>
      </c>
      <c r="C950" s="58" t="s">
        <v>189</v>
      </c>
      <c r="D950" s="58" t="s">
        <v>2391</v>
      </c>
      <c r="E950" s="58" t="s">
        <v>2786</v>
      </c>
      <c r="F950" s="58" t="s">
        <v>2385</v>
      </c>
      <c r="G950" s="58" t="s">
        <v>2787</v>
      </c>
      <c r="H950" s="59" t="s">
        <v>2142</v>
      </c>
      <c r="I950" s="59" t="s">
        <v>2777</v>
      </c>
      <c r="J950" s="59" t="s">
        <v>2777</v>
      </c>
      <c r="K950" s="59" t="s">
        <v>2777</v>
      </c>
      <c r="L950" s="59" t="s">
        <v>2777</v>
      </c>
      <c r="M950" s="59" t="s">
        <v>2777</v>
      </c>
      <c r="N950" s="59" t="s">
        <v>2142</v>
      </c>
      <c r="O950" s="59" t="s">
        <v>2777</v>
      </c>
      <c r="P950" s="59" t="s">
        <v>2777</v>
      </c>
      <c r="Q950" s="59" t="s">
        <v>2777</v>
      </c>
      <c r="R950" s="59" t="s">
        <v>2777</v>
      </c>
      <c r="S950" s="59" t="s">
        <v>2777</v>
      </c>
      <c r="T950" s="59" t="s">
        <v>2777</v>
      </c>
      <c r="U950" s="59" t="s">
        <v>2777</v>
      </c>
    </row>
    <row r="951" spans="1:21" x14ac:dyDescent="0.25">
      <c r="A951" s="58">
        <v>7007039</v>
      </c>
      <c r="B951" s="58" t="str">
        <f t="shared" si="14"/>
        <v xml:space="preserve"> MS (Met Standards)</v>
      </c>
      <c r="C951" s="58" t="s">
        <v>200</v>
      </c>
      <c r="D951" s="58" t="s">
        <v>760</v>
      </c>
      <c r="E951" s="58" t="s">
        <v>2780</v>
      </c>
      <c r="F951" s="58" t="s">
        <v>2183</v>
      </c>
      <c r="G951" s="58" t="s">
        <v>2781</v>
      </c>
      <c r="H951" s="59" t="s">
        <v>2777</v>
      </c>
      <c r="I951" s="59" t="s">
        <v>2777</v>
      </c>
      <c r="J951" s="59" t="s">
        <v>2777</v>
      </c>
      <c r="K951" s="59" t="s">
        <v>2777</v>
      </c>
      <c r="L951" s="59" t="s">
        <v>2777</v>
      </c>
      <c r="M951" s="59" t="s">
        <v>2777</v>
      </c>
      <c r="N951" s="59" t="s">
        <v>2777</v>
      </c>
      <c r="O951" s="59" t="s">
        <v>2777</v>
      </c>
      <c r="P951" s="59" t="s">
        <v>2777</v>
      </c>
      <c r="Q951" s="59" t="s">
        <v>2777</v>
      </c>
      <c r="R951" s="59" t="s">
        <v>2777</v>
      </c>
      <c r="S951" s="59" t="s">
        <v>2777</v>
      </c>
      <c r="T951" s="59" t="s">
        <v>2777</v>
      </c>
      <c r="U951" s="59" t="s">
        <v>2777</v>
      </c>
    </row>
    <row r="952" spans="1:21" x14ac:dyDescent="0.25">
      <c r="A952" s="58">
        <v>7007040</v>
      </c>
      <c r="B952" s="58" t="str">
        <f t="shared" si="14"/>
        <v xml:space="preserve"> MS (Met Standards)</v>
      </c>
      <c r="C952" s="58" t="s">
        <v>200</v>
      </c>
      <c r="D952" s="58" t="s">
        <v>2245</v>
      </c>
      <c r="E952" s="58" t="s">
        <v>2780</v>
      </c>
      <c r="F952" s="58" t="s">
        <v>2183</v>
      </c>
      <c r="G952" s="58" t="s">
        <v>2781</v>
      </c>
      <c r="H952" s="59" t="s">
        <v>2777</v>
      </c>
      <c r="I952" s="59" t="s">
        <v>2777</v>
      </c>
      <c r="J952" s="59" t="s">
        <v>2777</v>
      </c>
      <c r="K952" s="59" t="s">
        <v>2777</v>
      </c>
      <c r="L952" s="59" t="s">
        <v>2777</v>
      </c>
      <c r="M952" s="59" t="s">
        <v>2777</v>
      </c>
      <c r="N952" s="59" t="s">
        <v>2777</v>
      </c>
      <c r="O952" s="59" t="s">
        <v>2777</v>
      </c>
      <c r="P952" s="59" t="s">
        <v>2777</v>
      </c>
      <c r="Q952" s="59" t="s">
        <v>2777</v>
      </c>
      <c r="R952" s="59" t="s">
        <v>2777</v>
      </c>
      <c r="S952" s="59" t="s">
        <v>2777</v>
      </c>
      <c r="T952" s="59" t="s">
        <v>2777</v>
      </c>
      <c r="U952" s="59" t="s">
        <v>2777</v>
      </c>
    </row>
    <row r="953" spans="1:21" x14ac:dyDescent="0.25">
      <c r="A953" s="58">
        <v>7008043</v>
      </c>
      <c r="B953" s="58" t="str">
        <f t="shared" si="14"/>
        <v>SI_4 (School Improvement Year 4)</v>
      </c>
      <c r="C953" s="58" t="s">
        <v>226</v>
      </c>
      <c r="D953" s="58" t="s">
        <v>859</v>
      </c>
      <c r="E953" s="58" t="s">
        <v>2784</v>
      </c>
      <c r="F953" s="58" t="s">
        <v>2371</v>
      </c>
      <c r="G953" s="58" t="s">
        <v>2785</v>
      </c>
      <c r="H953" s="59" t="s">
        <v>2142</v>
      </c>
      <c r="I953" s="59" t="s">
        <v>2777</v>
      </c>
      <c r="J953" s="59" t="s">
        <v>2142</v>
      </c>
      <c r="K953" s="59" t="s">
        <v>2142</v>
      </c>
      <c r="L953" s="59" t="s">
        <v>2777</v>
      </c>
      <c r="M953" s="59" t="s">
        <v>2777</v>
      </c>
      <c r="N953" s="59" t="s">
        <v>2142</v>
      </c>
      <c r="O953" s="59" t="s">
        <v>2777</v>
      </c>
      <c r="P953" s="59" t="s">
        <v>2142</v>
      </c>
      <c r="Q953" s="59" t="s">
        <v>2777</v>
      </c>
      <c r="R953" s="59" t="s">
        <v>2777</v>
      </c>
      <c r="S953" s="59" t="s">
        <v>2777</v>
      </c>
      <c r="T953" s="59" t="s">
        <v>2777</v>
      </c>
      <c r="U953" s="59" t="s">
        <v>2777</v>
      </c>
    </row>
    <row r="954" spans="1:21" x14ac:dyDescent="0.25">
      <c r="A954" s="58">
        <v>7008045</v>
      </c>
      <c r="B954" s="58" t="str">
        <f t="shared" si="14"/>
        <v>SI_M (School Improvement - Met Standards)</v>
      </c>
      <c r="C954" s="58" t="s">
        <v>226</v>
      </c>
      <c r="D954" s="58" t="s">
        <v>2474</v>
      </c>
      <c r="E954" s="58" t="s">
        <v>2782</v>
      </c>
      <c r="F954" s="58" t="s">
        <v>2436</v>
      </c>
      <c r="G954" s="58" t="s">
        <v>2792</v>
      </c>
      <c r="H954" s="59" t="s">
        <v>2777</v>
      </c>
      <c r="I954" s="59" t="s">
        <v>2777</v>
      </c>
      <c r="J954" s="59" t="s">
        <v>2777</v>
      </c>
      <c r="K954" s="59" t="s">
        <v>2777</v>
      </c>
      <c r="L954" s="59" t="s">
        <v>2777</v>
      </c>
      <c r="M954" s="59" t="s">
        <v>2777</v>
      </c>
      <c r="N954" s="59" t="s">
        <v>2777</v>
      </c>
      <c r="O954" s="59" t="s">
        <v>2777</v>
      </c>
      <c r="P954" s="59" t="s">
        <v>2777</v>
      </c>
      <c r="Q954" s="59" t="s">
        <v>2777</v>
      </c>
      <c r="R954" s="59" t="s">
        <v>2777</v>
      </c>
      <c r="S954" s="59" t="s">
        <v>2777</v>
      </c>
      <c r="T954" s="59" t="s">
        <v>2777</v>
      </c>
      <c r="U954" s="59" t="s">
        <v>2777</v>
      </c>
    </row>
    <row r="955" spans="1:21" x14ac:dyDescent="0.25">
      <c r="A955" s="58">
        <v>7009048</v>
      </c>
      <c r="B955" s="58" t="str">
        <f t="shared" si="14"/>
        <v>SI_2 (School Improvement Year 2)</v>
      </c>
      <c r="C955" s="58" t="s">
        <v>234</v>
      </c>
      <c r="D955" s="58" t="s">
        <v>891</v>
      </c>
      <c r="E955" s="58" t="s">
        <v>2796</v>
      </c>
      <c r="F955" s="58" t="s">
        <v>2312</v>
      </c>
      <c r="G955" s="58" t="s">
        <v>2797</v>
      </c>
      <c r="H955" s="59" t="s">
        <v>2142</v>
      </c>
      <c r="I955" s="59" t="s">
        <v>2142</v>
      </c>
      <c r="J955" s="59" t="s">
        <v>2142</v>
      </c>
      <c r="K955" s="59" t="s">
        <v>2142</v>
      </c>
      <c r="L955" s="59" t="s">
        <v>2777</v>
      </c>
      <c r="M955" s="59" t="s">
        <v>2777</v>
      </c>
      <c r="N955" s="59" t="s">
        <v>2142</v>
      </c>
      <c r="O955" s="59" t="s">
        <v>2777</v>
      </c>
      <c r="P955" s="59" t="s">
        <v>2142</v>
      </c>
      <c r="Q955" s="59" t="s">
        <v>2142</v>
      </c>
      <c r="R955" s="59" t="s">
        <v>2777</v>
      </c>
      <c r="S955" s="59" t="s">
        <v>2777</v>
      </c>
      <c r="T955" s="59" t="s">
        <v>2777</v>
      </c>
      <c r="U955" s="59" t="s">
        <v>2777</v>
      </c>
    </row>
    <row r="956" spans="1:21" x14ac:dyDescent="0.25">
      <c r="A956" s="58">
        <v>7009049</v>
      </c>
      <c r="B956" s="58" t="str">
        <f t="shared" si="14"/>
        <v>SI_4 (School Improvement Year 4)</v>
      </c>
      <c r="C956" s="58" t="s">
        <v>234</v>
      </c>
      <c r="D956" s="58" t="s">
        <v>2381</v>
      </c>
      <c r="E956" s="58" t="s">
        <v>2784</v>
      </c>
      <c r="F956" s="58" t="s">
        <v>2371</v>
      </c>
      <c r="G956" s="58" t="s">
        <v>2785</v>
      </c>
      <c r="H956" s="59" t="s">
        <v>2142</v>
      </c>
      <c r="I956" s="59" t="s">
        <v>2142</v>
      </c>
      <c r="J956" s="59" t="s">
        <v>2777</v>
      </c>
      <c r="K956" s="59" t="s">
        <v>2142</v>
      </c>
      <c r="L956" s="59" t="s">
        <v>2777</v>
      </c>
      <c r="M956" s="59" t="s">
        <v>2777</v>
      </c>
      <c r="N956" s="59" t="s">
        <v>2142</v>
      </c>
      <c r="O956" s="59" t="s">
        <v>2142</v>
      </c>
      <c r="P956" s="59" t="s">
        <v>2142</v>
      </c>
      <c r="Q956" s="59" t="s">
        <v>2142</v>
      </c>
      <c r="R956" s="59" t="s">
        <v>2777</v>
      </c>
      <c r="S956" s="59" t="s">
        <v>2777</v>
      </c>
      <c r="T956" s="59" t="s">
        <v>2777</v>
      </c>
      <c r="U956" s="59" t="s">
        <v>2777</v>
      </c>
    </row>
    <row r="957" spans="1:21" x14ac:dyDescent="0.25">
      <c r="A957" s="58">
        <v>7102005</v>
      </c>
      <c r="B957" s="58" t="str">
        <f t="shared" si="14"/>
        <v xml:space="preserve"> MS (Met Standards)</v>
      </c>
      <c r="C957" s="58" t="s">
        <v>58</v>
      </c>
      <c r="D957" s="58" t="s">
        <v>2246</v>
      </c>
      <c r="E957" s="58" t="s">
        <v>2780</v>
      </c>
      <c r="F957" s="58" t="s">
        <v>2183</v>
      </c>
      <c r="G957" s="58" t="s">
        <v>2781</v>
      </c>
      <c r="H957" s="59" t="s">
        <v>2777</v>
      </c>
      <c r="I957" s="59" t="s">
        <v>2777</v>
      </c>
      <c r="J957" s="59" t="s">
        <v>2777</v>
      </c>
      <c r="K957" s="59" t="s">
        <v>2777</v>
      </c>
      <c r="L957" s="59" t="s">
        <v>2777</v>
      </c>
      <c r="M957" s="59" t="s">
        <v>2777</v>
      </c>
      <c r="N957" s="59" t="s">
        <v>2777</v>
      </c>
      <c r="O957" s="59" t="s">
        <v>2777</v>
      </c>
      <c r="P957" s="59" t="s">
        <v>2777</v>
      </c>
      <c r="Q957" s="59" t="s">
        <v>2777</v>
      </c>
      <c r="R957" s="59" t="s">
        <v>2777</v>
      </c>
      <c r="S957" s="59" t="s">
        <v>2777</v>
      </c>
      <c r="T957" s="59" t="s">
        <v>2777</v>
      </c>
      <c r="U957" s="59" t="s">
        <v>2777</v>
      </c>
    </row>
    <row r="958" spans="1:21" x14ac:dyDescent="0.25">
      <c r="A958" s="58">
        <v>7102006</v>
      </c>
      <c r="B958" s="58" t="str">
        <f t="shared" si="14"/>
        <v>SI_1 (School Improvement Year 1)</v>
      </c>
      <c r="C958" s="58" t="s">
        <v>58</v>
      </c>
      <c r="D958" s="58" t="s">
        <v>2306</v>
      </c>
      <c r="E958" s="58" t="s">
        <v>2793</v>
      </c>
      <c r="F958" s="58" t="s">
        <v>2260</v>
      </c>
      <c r="G958" s="58" t="s">
        <v>2795</v>
      </c>
      <c r="H958" s="59" t="s">
        <v>2142</v>
      </c>
      <c r="I958" s="59" t="s">
        <v>2142</v>
      </c>
      <c r="J958" s="59" t="s">
        <v>2777</v>
      </c>
      <c r="K958" s="59" t="s">
        <v>2777</v>
      </c>
      <c r="L958" s="59" t="s">
        <v>2777</v>
      </c>
      <c r="M958" s="59" t="s">
        <v>2777</v>
      </c>
      <c r="N958" s="59" t="s">
        <v>2142</v>
      </c>
      <c r="O958" s="59" t="s">
        <v>2142</v>
      </c>
      <c r="P958" s="59" t="s">
        <v>2142</v>
      </c>
      <c r="Q958" s="59" t="s">
        <v>2142</v>
      </c>
      <c r="R958" s="59" t="s">
        <v>2777</v>
      </c>
      <c r="S958" s="59" t="s">
        <v>2777</v>
      </c>
      <c r="T958" s="59" t="s">
        <v>2777</v>
      </c>
      <c r="U958" s="59" t="s">
        <v>2777</v>
      </c>
    </row>
    <row r="959" spans="1:21" x14ac:dyDescent="0.25">
      <c r="A959" s="58">
        <v>7102007</v>
      </c>
      <c r="B959" s="58" t="str">
        <f t="shared" si="14"/>
        <v xml:space="preserve"> A (Alert)</v>
      </c>
      <c r="C959" s="58" t="s">
        <v>58</v>
      </c>
      <c r="D959" s="58" t="s">
        <v>377</v>
      </c>
      <c r="E959" s="58" t="s">
        <v>2775</v>
      </c>
      <c r="F959" s="58" t="s">
        <v>2095</v>
      </c>
      <c r="G959" s="58" t="s">
        <v>2776</v>
      </c>
      <c r="H959" s="59" t="s">
        <v>2777</v>
      </c>
      <c r="I959" s="59" t="s">
        <v>2777</v>
      </c>
      <c r="J959" s="59" t="s">
        <v>2777</v>
      </c>
      <c r="K959" s="59" t="s">
        <v>2777</v>
      </c>
      <c r="L959" s="59" t="s">
        <v>2777</v>
      </c>
      <c r="M959" s="59" t="s">
        <v>2777</v>
      </c>
      <c r="N959" s="59" t="s">
        <v>2777</v>
      </c>
      <c r="O959" s="59" t="s">
        <v>2777</v>
      </c>
      <c r="P959" s="59" t="s">
        <v>2142</v>
      </c>
      <c r="Q959" s="59" t="s">
        <v>2777</v>
      </c>
      <c r="R959" s="59" t="s">
        <v>2777</v>
      </c>
      <c r="S959" s="59" t="s">
        <v>2777</v>
      </c>
      <c r="T959" s="59" t="s">
        <v>2142</v>
      </c>
      <c r="U959" s="59" t="s">
        <v>2142</v>
      </c>
    </row>
    <row r="960" spans="1:21" x14ac:dyDescent="0.25">
      <c r="A960" s="58">
        <v>7102008</v>
      </c>
      <c r="B960" s="58" t="str">
        <f t="shared" si="14"/>
        <v xml:space="preserve"> A (Alert)</v>
      </c>
      <c r="C960" s="58" t="s">
        <v>58</v>
      </c>
      <c r="D960" s="58" t="s">
        <v>378</v>
      </c>
      <c r="E960" s="58" t="s">
        <v>2775</v>
      </c>
      <c r="F960" s="58" t="s">
        <v>2095</v>
      </c>
      <c r="G960" s="58" t="s">
        <v>2776</v>
      </c>
      <c r="H960" s="59" t="s">
        <v>2142</v>
      </c>
      <c r="I960" s="59" t="s">
        <v>2777</v>
      </c>
      <c r="J960" s="59" t="s">
        <v>2777</v>
      </c>
      <c r="K960" s="59" t="s">
        <v>2777</v>
      </c>
      <c r="L960" s="59" t="s">
        <v>2777</v>
      </c>
      <c r="M960" s="59" t="s">
        <v>2777</v>
      </c>
      <c r="N960" s="59" t="s">
        <v>2142</v>
      </c>
      <c r="O960" s="59" t="s">
        <v>2777</v>
      </c>
      <c r="P960" s="59" t="s">
        <v>2142</v>
      </c>
      <c r="Q960" s="59" t="s">
        <v>2777</v>
      </c>
      <c r="R960" s="59" t="s">
        <v>2777</v>
      </c>
      <c r="S960" s="59" t="s">
        <v>2777</v>
      </c>
      <c r="T960" s="59" t="s">
        <v>2777</v>
      </c>
      <c r="U960" s="59" t="s">
        <v>2777</v>
      </c>
    </row>
    <row r="961" spans="1:21" x14ac:dyDescent="0.25">
      <c r="A961" s="58">
        <v>7104014</v>
      </c>
      <c r="B961" s="58" t="str">
        <f t="shared" si="14"/>
        <v xml:space="preserve"> A (Alert)</v>
      </c>
      <c r="C961" s="58" t="s">
        <v>223</v>
      </c>
      <c r="D961" s="58" t="s">
        <v>855</v>
      </c>
      <c r="E961" s="58" t="s">
        <v>2775</v>
      </c>
      <c r="F961" s="58" t="s">
        <v>2095</v>
      </c>
      <c r="G961" s="58" t="s">
        <v>2776</v>
      </c>
      <c r="H961" s="59" t="s">
        <v>2142</v>
      </c>
      <c r="I961" s="59" t="s">
        <v>2777</v>
      </c>
      <c r="J961" s="59" t="s">
        <v>2777</v>
      </c>
      <c r="K961" s="59" t="s">
        <v>2777</v>
      </c>
      <c r="L961" s="59" t="s">
        <v>2777</v>
      </c>
      <c r="M961" s="59" t="s">
        <v>2777</v>
      </c>
      <c r="N961" s="59" t="s">
        <v>2142</v>
      </c>
      <c r="O961" s="59" t="s">
        <v>2142</v>
      </c>
      <c r="P961" s="59" t="s">
        <v>2142</v>
      </c>
      <c r="Q961" s="59" t="s">
        <v>2142</v>
      </c>
      <c r="R961" s="59" t="s">
        <v>2777</v>
      </c>
      <c r="S961" s="59" t="s">
        <v>2777</v>
      </c>
      <c r="T961" s="59" t="s">
        <v>2777</v>
      </c>
      <c r="U961" s="59" t="s">
        <v>2777</v>
      </c>
    </row>
    <row r="962" spans="1:21" x14ac:dyDescent="0.25">
      <c r="A962" s="58">
        <v>7104015</v>
      </c>
      <c r="B962" s="58" t="str">
        <f t="shared" ref="B962:B1025" si="15">CONCATENATE(E962," ",F962)</f>
        <v xml:space="preserve"> A (Alert)</v>
      </c>
      <c r="C962" s="58" t="s">
        <v>223</v>
      </c>
      <c r="D962" s="58" t="s">
        <v>2173</v>
      </c>
      <c r="E962" s="58" t="s">
        <v>2775</v>
      </c>
      <c r="F962" s="58" t="s">
        <v>2095</v>
      </c>
      <c r="G962" s="58" t="s">
        <v>2776</v>
      </c>
      <c r="H962" s="59" t="s">
        <v>2142</v>
      </c>
      <c r="I962" s="59" t="s">
        <v>2777</v>
      </c>
      <c r="J962" s="59" t="s">
        <v>2777</v>
      </c>
      <c r="K962" s="59" t="s">
        <v>2777</v>
      </c>
      <c r="L962" s="59" t="s">
        <v>2777</v>
      </c>
      <c r="M962" s="59" t="s">
        <v>2777</v>
      </c>
      <c r="N962" s="59" t="s">
        <v>2142</v>
      </c>
      <c r="O962" s="59" t="s">
        <v>2777</v>
      </c>
      <c r="P962" s="59" t="s">
        <v>2142</v>
      </c>
      <c r="Q962" s="59" t="s">
        <v>2777</v>
      </c>
      <c r="R962" s="59" t="s">
        <v>2777</v>
      </c>
      <c r="S962" s="59" t="s">
        <v>2777</v>
      </c>
      <c r="T962" s="59" t="s">
        <v>2777</v>
      </c>
      <c r="U962" s="59" t="s">
        <v>2777</v>
      </c>
    </row>
    <row r="963" spans="1:21" x14ac:dyDescent="0.25">
      <c r="A963" s="58">
        <v>7105018</v>
      </c>
      <c r="B963" s="58" t="str">
        <f t="shared" si="15"/>
        <v>SI_1 (School Improvement Year 1)</v>
      </c>
      <c r="C963" s="58" t="s">
        <v>2307</v>
      </c>
      <c r="D963" s="58" t="s">
        <v>867</v>
      </c>
      <c r="E963" s="58" t="s">
        <v>2793</v>
      </c>
      <c r="F963" s="58" t="s">
        <v>2260</v>
      </c>
      <c r="G963" s="58" t="s">
        <v>2795</v>
      </c>
      <c r="H963" s="59" t="s">
        <v>2142</v>
      </c>
      <c r="I963" s="59" t="s">
        <v>2777</v>
      </c>
      <c r="J963" s="59" t="s">
        <v>2777</v>
      </c>
      <c r="K963" s="59" t="s">
        <v>2777</v>
      </c>
      <c r="L963" s="59" t="s">
        <v>2777</v>
      </c>
      <c r="M963" s="59" t="s">
        <v>2777</v>
      </c>
      <c r="N963" s="59" t="s">
        <v>2142</v>
      </c>
      <c r="O963" s="59" t="s">
        <v>2142</v>
      </c>
      <c r="P963" s="59" t="s">
        <v>2777</v>
      </c>
      <c r="Q963" s="59" t="s">
        <v>2142</v>
      </c>
      <c r="R963" s="59" t="s">
        <v>2777</v>
      </c>
      <c r="S963" s="59" t="s">
        <v>2777</v>
      </c>
      <c r="T963" s="59" t="s">
        <v>2777</v>
      </c>
      <c r="U963" s="59" t="s">
        <v>2777</v>
      </c>
    </row>
    <row r="964" spans="1:21" x14ac:dyDescent="0.25">
      <c r="A964" s="58">
        <v>7105019</v>
      </c>
      <c r="B964" s="58" t="str">
        <f t="shared" si="15"/>
        <v>SI_1 (School Improvement Year 1)</v>
      </c>
      <c r="C964" s="58" t="s">
        <v>2307</v>
      </c>
      <c r="D964" s="58" t="s">
        <v>2308</v>
      </c>
      <c r="E964" s="58" t="s">
        <v>2793</v>
      </c>
      <c r="F964" s="58" t="s">
        <v>2260</v>
      </c>
      <c r="G964" s="58" t="s">
        <v>2795</v>
      </c>
      <c r="H964" s="59" t="s">
        <v>2142</v>
      </c>
      <c r="I964" s="59" t="s">
        <v>2777</v>
      </c>
      <c r="J964" s="59" t="s">
        <v>2777</v>
      </c>
      <c r="K964" s="59" t="s">
        <v>2777</v>
      </c>
      <c r="L964" s="59" t="s">
        <v>2777</v>
      </c>
      <c r="M964" s="59" t="s">
        <v>2777</v>
      </c>
      <c r="N964" s="59" t="s">
        <v>2142</v>
      </c>
      <c r="O964" s="59" t="s">
        <v>2777</v>
      </c>
      <c r="P964" s="59" t="s">
        <v>2142</v>
      </c>
      <c r="Q964" s="59" t="s">
        <v>2777</v>
      </c>
      <c r="R964" s="59" t="s">
        <v>2777</v>
      </c>
      <c r="S964" s="59" t="s">
        <v>2777</v>
      </c>
      <c r="T964" s="59" t="s">
        <v>2777</v>
      </c>
      <c r="U964" s="59" t="s">
        <v>2777</v>
      </c>
    </row>
    <row r="965" spans="1:21" x14ac:dyDescent="0.25">
      <c r="A965" s="58">
        <v>7201001</v>
      </c>
      <c r="B965" s="58" t="str">
        <f t="shared" si="15"/>
        <v>SI_M (School Improvement - Met Standards)</v>
      </c>
      <c r="C965" s="58" t="s">
        <v>88</v>
      </c>
      <c r="D965" s="58" t="s">
        <v>443</v>
      </c>
      <c r="E965" s="58" t="s">
        <v>2782</v>
      </c>
      <c r="F965" s="58" t="s">
        <v>2436</v>
      </c>
      <c r="G965" s="58" t="s">
        <v>2799</v>
      </c>
      <c r="H965" s="59" t="s">
        <v>2142</v>
      </c>
      <c r="I965" s="59" t="s">
        <v>2777</v>
      </c>
      <c r="J965" s="59" t="s">
        <v>2777</v>
      </c>
      <c r="K965" s="59" t="s">
        <v>2777</v>
      </c>
      <c r="L965" s="59" t="s">
        <v>2777</v>
      </c>
      <c r="M965" s="59" t="s">
        <v>2777</v>
      </c>
      <c r="N965" s="59" t="s">
        <v>2142</v>
      </c>
      <c r="O965" s="59" t="s">
        <v>2777</v>
      </c>
      <c r="P965" s="59" t="s">
        <v>2777</v>
      </c>
      <c r="Q965" s="59" t="s">
        <v>2142</v>
      </c>
      <c r="R965" s="59" t="s">
        <v>2777</v>
      </c>
      <c r="S965" s="59" t="s">
        <v>2777</v>
      </c>
      <c r="T965" s="59" t="s">
        <v>2777</v>
      </c>
      <c r="U965" s="59" t="s">
        <v>2777</v>
      </c>
    </row>
    <row r="966" spans="1:21" x14ac:dyDescent="0.25">
      <c r="A966" s="58">
        <v>7201002</v>
      </c>
      <c r="B966" s="58" t="str">
        <f t="shared" si="15"/>
        <v xml:space="preserve"> MS (Met Standards)</v>
      </c>
      <c r="C966" s="58" t="s">
        <v>88</v>
      </c>
      <c r="D966" s="58" t="s">
        <v>2247</v>
      </c>
      <c r="E966" s="58" t="s">
        <v>2780</v>
      </c>
      <c r="F966" s="58" t="s">
        <v>2183</v>
      </c>
      <c r="G966" s="58" t="s">
        <v>2781</v>
      </c>
      <c r="H966" s="59" t="s">
        <v>2777</v>
      </c>
      <c r="I966" s="59" t="s">
        <v>2777</v>
      </c>
      <c r="J966" s="59" t="s">
        <v>2777</v>
      </c>
      <c r="K966" s="59" t="s">
        <v>2777</v>
      </c>
      <c r="L966" s="59" t="s">
        <v>2777</v>
      </c>
      <c r="M966" s="59" t="s">
        <v>2777</v>
      </c>
      <c r="N966" s="59" t="s">
        <v>2777</v>
      </c>
      <c r="O966" s="59" t="s">
        <v>2777</v>
      </c>
      <c r="P966" s="59" t="s">
        <v>2777</v>
      </c>
      <c r="Q966" s="59" t="s">
        <v>2777</v>
      </c>
      <c r="R966" s="59" t="s">
        <v>2777</v>
      </c>
      <c r="S966" s="59" t="s">
        <v>2777</v>
      </c>
      <c r="T966" s="59" t="s">
        <v>2777</v>
      </c>
      <c r="U966" s="59" t="s">
        <v>2777</v>
      </c>
    </row>
    <row r="967" spans="1:21" x14ac:dyDescent="0.25">
      <c r="A967" s="58">
        <v>7201003</v>
      </c>
      <c r="B967" s="58" t="str">
        <f t="shared" si="15"/>
        <v xml:space="preserve"> A (Alert)</v>
      </c>
      <c r="C967" s="58" t="s">
        <v>88</v>
      </c>
      <c r="D967" s="58" t="s">
        <v>444</v>
      </c>
      <c r="E967" s="58" t="s">
        <v>2775</v>
      </c>
      <c r="F967" s="58" t="s">
        <v>2095</v>
      </c>
      <c r="G967" s="58" t="s">
        <v>2776</v>
      </c>
      <c r="H967" s="59" t="s">
        <v>2777</v>
      </c>
      <c r="I967" s="59" t="s">
        <v>2777</v>
      </c>
      <c r="J967" s="59" t="s">
        <v>2777</v>
      </c>
      <c r="K967" s="59" t="s">
        <v>2777</v>
      </c>
      <c r="L967" s="59" t="s">
        <v>2777</v>
      </c>
      <c r="M967" s="59" t="s">
        <v>2777</v>
      </c>
      <c r="N967" s="59" t="s">
        <v>2777</v>
      </c>
      <c r="O967" s="59" t="s">
        <v>2777</v>
      </c>
      <c r="P967" s="59" t="s">
        <v>2142</v>
      </c>
      <c r="Q967" s="59" t="s">
        <v>2142</v>
      </c>
      <c r="R967" s="59" t="s">
        <v>2777</v>
      </c>
      <c r="S967" s="59" t="s">
        <v>2777</v>
      </c>
      <c r="T967" s="59" t="s">
        <v>2777</v>
      </c>
      <c r="U967" s="59" t="s">
        <v>2777</v>
      </c>
    </row>
    <row r="968" spans="1:21" x14ac:dyDescent="0.25">
      <c r="A968" s="58">
        <v>7201004</v>
      </c>
      <c r="B968" s="58" t="str">
        <f t="shared" si="15"/>
        <v>SI_M (School Improvement - Met Standards)</v>
      </c>
      <c r="C968" s="58" t="s">
        <v>88</v>
      </c>
      <c r="D968" s="58" t="s">
        <v>445</v>
      </c>
      <c r="E968" s="58" t="s">
        <v>2782</v>
      </c>
      <c r="F968" s="58" t="s">
        <v>2436</v>
      </c>
      <c r="G968" s="58" t="s">
        <v>2799</v>
      </c>
      <c r="H968" s="59" t="s">
        <v>2142</v>
      </c>
      <c r="I968" s="59" t="s">
        <v>2777</v>
      </c>
      <c r="J968" s="59" t="s">
        <v>2777</v>
      </c>
      <c r="K968" s="59" t="s">
        <v>2777</v>
      </c>
      <c r="L968" s="59" t="s">
        <v>2777</v>
      </c>
      <c r="M968" s="59" t="s">
        <v>2777</v>
      </c>
      <c r="N968" s="59" t="s">
        <v>2142</v>
      </c>
      <c r="O968" s="59" t="s">
        <v>2777</v>
      </c>
      <c r="P968" s="59" t="s">
        <v>2777</v>
      </c>
      <c r="Q968" s="59" t="s">
        <v>2142</v>
      </c>
      <c r="R968" s="59" t="s">
        <v>2777</v>
      </c>
      <c r="S968" s="59" t="s">
        <v>2777</v>
      </c>
      <c r="T968" s="59" t="s">
        <v>2777</v>
      </c>
      <c r="U968" s="59" t="s">
        <v>2777</v>
      </c>
    </row>
    <row r="969" spans="1:21" x14ac:dyDescent="0.25">
      <c r="A969" s="58">
        <v>7202005</v>
      </c>
      <c r="B969" s="58" t="str">
        <f t="shared" si="15"/>
        <v xml:space="preserve"> MS (Met Standards)</v>
      </c>
      <c r="C969" s="58" t="s">
        <v>93</v>
      </c>
      <c r="D969" s="58" t="s">
        <v>2248</v>
      </c>
      <c r="E969" s="58" t="s">
        <v>2780</v>
      </c>
      <c r="F969" s="58" t="s">
        <v>2183</v>
      </c>
      <c r="G969" s="58" t="s">
        <v>2781</v>
      </c>
      <c r="H969" s="59" t="s">
        <v>2777</v>
      </c>
      <c r="I969" s="59" t="s">
        <v>2777</v>
      </c>
      <c r="J969" s="59" t="s">
        <v>2777</v>
      </c>
      <c r="K969" s="59" t="s">
        <v>2777</v>
      </c>
      <c r="L969" s="59" t="s">
        <v>2777</v>
      </c>
      <c r="M969" s="59" t="s">
        <v>2777</v>
      </c>
      <c r="N969" s="59" t="s">
        <v>2777</v>
      </c>
      <c r="O969" s="59" t="s">
        <v>2777</v>
      </c>
      <c r="P969" s="59" t="s">
        <v>2777</v>
      </c>
      <c r="Q969" s="59" t="s">
        <v>2777</v>
      </c>
      <c r="R969" s="59" t="s">
        <v>2777</v>
      </c>
      <c r="S969" s="59" t="s">
        <v>2777</v>
      </c>
      <c r="T969" s="59" t="s">
        <v>2777</v>
      </c>
      <c r="U969" s="59" t="s">
        <v>2777</v>
      </c>
    </row>
    <row r="970" spans="1:21" x14ac:dyDescent="0.25">
      <c r="A970" s="58">
        <v>7202006</v>
      </c>
      <c r="B970" s="58" t="str">
        <f t="shared" si="15"/>
        <v>SI_M (School Improvement - Met Standards)</v>
      </c>
      <c r="C970" s="58" t="s">
        <v>93</v>
      </c>
      <c r="D970" s="58" t="s">
        <v>2475</v>
      </c>
      <c r="E970" s="58" t="s">
        <v>2782</v>
      </c>
      <c r="F970" s="58" t="s">
        <v>2436</v>
      </c>
      <c r="G970" s="58" t="s">
        <v>2783</v>
      </c>
      <c r="H970" s="59" t="s">
        <v>2777</v>
      </c>
      <c r="I970" s="59" t="s">
        <v>2777</v>
      </c>
      <c r="J970" s="59" t="s">
        <v>2777</v>
      </c>
      <c r="K970" s="59" t="s">
        <v>2777</v>
      </c>
      <c r="L970" s="59" t="s">
        <v>2777</v>
      </c>
      <c r="M970" s="59" t="s">
        <v>2777</v>
      </c>
      <c r="N970" s="59" t="s">
        <v>2777</v>
      </c>
      <c r="O970" s="59" t="s">
        <v>2777</v>
      </c>
      <c r="P970" s="59" t="s">
        <v>2777</v>
      </c>
      <c r="Q970" s="59" t="s">
        <v>2142</v>
      </c>
      <c r="R970" s="59" t="s">
        <v>2777</v>
      </c>
      <c r="S970" s="59" t="s">
        <v>2777</v>
      </c>
      <c r="T970" s="59" t="s">
        <v>2777</v>
      </c>
      <c r="U970" s="59" t="s">
        <v>2777</v>
      </c>
    </row>
    <row r="971" spans="1:21" x14ac:dyDescent="0.25">
      <c r="A971" s="58">
        <v>7202007</v>
      </c>
      <c r="B971" s="58" t="str">
        <f t="shared" si="15"/>
        <v>SI_3 (School Improvement Year 3)</v>
      </c>
      <c r="C971" s="58" t="s">
        <v>93</v>
      </c>
      <c r="D971" s="58" t="s">
        <v>2368</v>
      </c>
      <c r="E971" s="58" t="s">
        <v>2788</v>
      </c>
      <c r="F971" s="58" t="s">
        <v>2348</v>
      </c>
      <c r="G971" s="58" t="s">
        <v>2789</v>
      </c>
      <c r="H971" s="59" t="s">
        <v>2777</v>
      </c>
      <c r="I971" s="59" t="s">
        <v>2777</v>
      </c>
      <c r="J971" s="59" t="s">
        <v>2777</v>
      </c>
      <c r="K971" s="59" t="s">
        <v>2777</v>
      </c>
      <c r="L971" s="59" t="s">
        <v>2777</v>
      </c>
      <c r="M971" s="59" t="s">
        <v>2777</v>
      </c>
      <c r="N971" s="59" t="s">
        <v>2777</v>
      </c>
      <c r="O971" s="59" t="s">
        <v>2777</v>
      </c>
      <c r="P971" s="59" t="s">
        <v>2142</v>
      </c>
      <c r="Q971" s="59" t="s">
        <v>2777</v>
      </c>
      <c r="R971" s="59" t="s">
        <v>2777</v>
      </c>
      <c r="S971" s="59" t="s">
        <v>2777</v>
      </c>
      <c r="T971" s="59" t="s">
        <v>2142</v>
      </c>
      <c r="U971" s="59" t="s">
        <v>2142</v>
      </c>
    </row>
    <row r="972" spans="1:21" x14ac:dyDescent="0.25">
      <c r="A972" s="58">
        <v>7202008</v>
      </c>
      <c r="B972" s="58" t="str">
        <f t="shared" si="15"/>
        <v xml:space="preserve"> MS (Met Standards)</v>
      </c>
      <c r="C972" s="58" t="s">
        <v>93</v>
      </c>
      <c r="D972" s="58" t="s">
        <v>2249</v>
      </c>
      <c r="E972" s="58" t="s">
        <v>2780</v>
      </c>
      <c r="F972" s="58" t="s">
        <v>2183</v>
      </c>
      <c r="G972" s="58" t="s">
        <v>2781</v>
      </c>
      <c r="H972" s="59" t="s">
        <v>2777</v>
      </c>
      <c r="I972" s="59" t="s">
        <v>2777</v>
      </c>
      <c r="J972" s="59" t="s">
        <v>2777</v>
      </c>
      <c r="K972" s="59" t="s">
        <v>2777</v>
      </c>
      <c r="L972" s="59" t="s">
        <v>2777</v>
      </c>
      <c r="M972" s="59" t="s">
        <v>2777</v>
      </c>
      <c r="N972" s="59" t="s">
        <v>2777</v>
      </c>
      <c r="O972" s="59" t="s">
        <v>2777</v>
      </c>
      <c r="P972" s="59" t="s">
        <v>2777</v>
      </c>
      <c r="Q972" s="59" t="s">
        <v>2777</v>
      </c>
      <c r="R972" s="59" t="s">
        <v>2777</v>
      </c>
      <c r="S972" s="59" t="s">
        <v>2777</v>
      </c>
      <c r="T972" s="59" t="s">
        <v>2777</v>
      </c>
      <c r="U972" s="59" t="s">
        <v>2777</v>
      </c>
    </row>
    <row r="973" spans="1:21" x14ac:dyDescent="0.25">
      <c r="A973" s="58">
        <v>7202009</v>
      </c>
      <c r="B973" s="58" t="str">
        <f t="shared" si="15"/>
        <v xml:space="preserve"> MS (Met Standards)</v>
      </c>
      <c r="C973" s="58" t="s">
        <v>93</v>
      </c>
      <c r="D973" s="58" t="s">
        <v>2250</v>
      </c>
      <c r="E973" s="58" t="s">
        <v>2780</v>
      </c>
      <c r="F973" s="58" t="s">
        <v>2183</v>
      </c>
      <c r="G973" s="58" t="s">
        <v>2781</v>
      </c>
      <c r="H973" s="59" t="s">
        <v>2777</v>
      </c>
      <c r="I973" s="59" t="s">
        <v>2777</v>
      </c>
      <c r="J973" s="59" t="s">
        <v>2777</v>
      </c>
      <c r="K973" s="59" t="s">
        <v>2777</v>
      </c>
      <c r="L973" s="59" t="s">
        <v>2777</v>
      </c>
      <c r="M973" s="59" t="s">
        <v>2777</v>
      </c>
      <c r="N973" s="59" t="s">
        <v>2777</v>
      </c>
      <c r="O973" s="59" t="s">
        <v>2777</v>
      </c>
      <c r="P973" s="59" t="s">
        <v>2777</v>
      </c>
      <c r="Q973" s="59" t="s">
        <v>2777</v>
      </c>
      <c r="R973" s="59" t="s">
        <v>2777</v>
      </c>
      <c r="S973" s="59" t="s">
        <v>2777</v>
      </c>
      <c r="T973" s="59" t="s">
        <v>2777</v>
      </c>
      <c r="U973" s="59" t="s">
        <v>2777</v>
      </c>
    </row>
    <row r="974" spans="1:21" x14ac:dyDescent="0.25">
      <c r="A974" s="58">
        <v>7203010</v>
      </c>
      <c r="B974" s="58" t="str">
        <f t="shared" si="15"/>
        <v xml:space="preserve"> A (Alert)</v>
      </c>
      <c r="C974" s="58" t="s">
        <v>94</v>
      </c>
      <c r="D974" s="58" t="s">
        <v>454</v>
      </c>
      <c r="E974" s="58" t="s">
        <v>2775</v>
      </c>
      <c r="F974" s="58" t="s">
        <v>2095</v>
      </c>
      <c r="G974" s="58" t="s">
        <v>2776</v>
      </c>
      <c r="H974" s="59" t="s">
        <v>2142</v>
      </c>
      <c r="I974" s="59" t="s">
        <v>2777</v>
      </c>
      <c r="J974" s="59" t="s">
        <v>2777</v>
      </c>
      <c r="K974" s="59" t="s">
        <v>2777</v>
      </c>
      <c r="L974" s="59" t="s">
        <v>2777</v>
      </c>
      <c r="M974" s="59" t="s">
        <v>2777</v>
      </c>
      <c r="N974" s="59" t="s">
        <v>2142</v>
      </c>
      <c r="O974" s="59" t="s">
        <v>2777</v>
      </c>
      <c r="P974" s="59" t="s">
        <v>2142</v>
      </c>
      <c r="Q974" s="59" t="s">
        <v>2777</v>
      </c>
      <c r="R974" s="59" t="s">
        <v>2777</v>
      </c>
      <c r="S974" s="59" t="s">
        <v>2777</v>
      </c>
      <c r="T974" s="59" t="s">
        <v>2777</v>
      </c>
      <c r="U974" s="59" t="s">
        <v>2777</v>
      </c>
    </row>
    <row r="975" spans="1:21" x14ac:dyDescent="0.25">
      <c r="A975" s="58">
        <v>7203012</v>
      </c>
      <c r="B975" s="58" t="str">
        <f t="shared" si="15"/>
        <v xml:space="preserve"> MS (Met Standards)</v>
      </c>
      <c r="C975" s="58" t="s">
        <v>94</v>
      </c>
      <c r="D975" s="58" t="s">
        <v>455</v>
      </c>
      <c r="E975" s="58" t="s">
        <v>2780</v>
      </c>
      <c r="F975" s="58" t="s">
        <v>2183</v>
      </c>
      <c r="G975" s="58" t="s">
        <v>2781</v>
      </c>
      <c r="H975" s="59" t="s">
        <v>2777</v>
      </c>
      <c r="I975" s="59" t="s">
        <v>2777</v>
      </c>
      <c r="J975" s="59" t="s">
        <v>2777</v>
      </c>
      <c r="K975" s="59" t="s">
        <v>2777</v>
      </c>
      <c r="L975" s="59" t="s">
        <v>2777</v>
      </c>
      <c r="M975" s="59" t="s">
        <v>2777</v>
      </c>
      <c r="N975" s="59" t="s">
        <v>2777</v>
      </c>
      <c r="O975" s="59" t="s">
        <v>2777</v>
      </c>
      <c r="P975" s="59" t="s">
        <v>2777</v>
      </c>
      <c r="Q975" s="59" t="s">
        <v>2777</v>
      </c>
      <c r="R975" s="59" t="s">
        <v>2777</v>
      </c>
      <c r="S975" s="59" t="s">
        <v>2777</v>
      </c>
      <c r="T975" s="59" t="s">
        <v>2777</v>
      </c>
      <c r="U975" s="59" t="s">
        <v>2777</v>
      </c>
    </row>
    <row r="976" spans="1:21" x14ac:dyDescent="0.25">
      <c r="A976" s="58">
        <v>7203013</v>
      </c>
      <c r="B976" s="58" t="str">
        <f t="shared" si="15"/>
        <v xml:space="preserve"> A (Alert)</v>
      </c>
      <c r="C976" s="58" t="s">
        <v>94</v>
      </c>
      <c r="D976" s="58" t="s">
        <v>456</v>
      </c>
      <c r="E976" s="58" t="s">
        <v>2775</v>
      </c>
      <c r="F976" s="58" t="s">
        <v>2095</v>
      </c>
      <c r="G976" s="58" t="s">
        <v>2776</v>
      </c>
      <c r="H976" s="59" t="s">
        <v>2777</v>
      </c>
      <c r="I976" s="59" t="s">
        <v>2777</v>
      </c>
      <c r="J976" s="59" t="s">
        <v>2777</v>
      </c>
      <c r="K976" s="59" t="s">
        <v>2777</v>
      </c>
      <c r="L976" s="59" t="s">
        <v>2777</v>
      </c>
      <c r="M976" s="59" t="s">
        <v>2777</v>
      </c>
      <c r="N976" s="59" t="s">
        <v>2777</v>
      </c>
      <c r="O976" s="59" t="s">
        <v>2777</v>
      </c>
      <c r="P976" s="59" t="s">
        <v>2142</v>
      </c>
      <c r="Q976" s="59" t="s">
        <v>2142</v>
      </c>
      <c r="R976" s="59" t="s">
        <v>2777</v>
      </c>
      <c r="S976" s="59" t="s">
        <v>2777</v>
      </c>
      <c r="T976" s="59" t="s">
        <v>2777</v>
      </c>
      <c r="U976" s="59" t="s">
        <v>2777</v>
      </c>
    </row>
    <row r="977" spans="1:21" x14ac:dyDescent="0.25">
      <c r="A977" s="58">
        <v>7203015</v>
      </c>
      <c r="B977" s="58" t="str">
        <f t="shared" si="15"/>
        <v xml:space="preserve"> MS (Met Standards)</v>
      </c>
      <c r="C977" s="58" t="s">
        <v>94</v>
      </c>
      <c r="D977" s="58" t="s">
        <v>457</v>
      </c>
      <c r="E977" s="58" t="s">
        <v>2780</v>
      </c>
      <c r="F977" s="58" t="s">
        <v>2183</v>
      </c>
      <c r="G977" s="58" t="s">
        <v>2781</v>
      </c>
      <c r="H977" s="59" t="s">
        <v>2777</v>
      </c>
      <c r="I977" s="59" t="s">
        <v>2777</v>
      </c>
      <c r="J977" s="59" t="s">
        <v>2777</v>
      </c>
      <c r="K977" s="59" t="s">
        <v>2777</v>
      </c>
      <c r="L977" s="59" t="s">
        <v>2777</v>
      </c>
      <c r="M977" s="59" t="s">
        <v>2777</v>
      </c>
      <c r="N977" s="59" t="s">
        <v>2777</v>
      </c>
      <c r="O977" s="59" t="s">
        <v>2777</v>
      </c>
      <c r="P977" s="59" t="s">
        <v>2777</v>
      </c>
      <c r="Q977" s="59" t="s">
        <v>2777</v>
      </c>
      <c r="R977" s="59" t="s">
        <v>2777</v>
      </c>
      <c r="S977" s="59" t="s">
        <v>2777</v>
      </c>
      <c r="T977" s="59" t="s">
        <v>2777</v>
      </c>
      <c r="U977" s="59" t="s">
        <v>2777</v>
      </c>
    </row>
    <row r="978" spans="1:21" x14ac:dyDescent="0.25">
      <c r="A978" s="58">
        <v>7203016</v>
      </c>
      <c r="B978" s="58" t="str">
        <f t="shared" si="15"/>
        <v xml:space="preserve"> MS (Met Standards)</v>
      </c>
      <c r="C978" s="58" t="s">
        <v>94</v>
      </c>
      <c r="D978" s="58" t="s">
        <v>458</v>
      </c>
      <c r="E978" s="58" t="s">
        <v>2780</v>
      </c>
      <c r="F978" s="58" t="s">
        <v>2183</v>
      </c>
      <c r="G978" s="58" t="s">
        <v>2781</v>
      </c>
      <c r="H978" s="59" t="s">
        <v>2777</v>
      </c>
      <c r="I978" s="59" t="s">
        <v>2777</v>
      </c>
      <c r="J978" s="59" t="s">
        <v>2777</v>
      </c>
      <c r="K978" s="59" t="s">
        <v>2777</v>
      </c>
      <c r="L978" s="59" t="s">
        <v>2777</v>
      </c>
      <c r="M978" s="59" t="s">
        <v>2777</v>
      </c>
      <c r="N978" s="59" t="s">
        <v>2777</v>
      </c>
      <c r="O978" s="59" t="s">
        <v>2777</v>
      </c>
      <c r="P978" s="59" t="s">
        <v>2777</v>
      </c>
      <c r="Q978" s="59" t="s">
        <v>2777</v>
      </c>
      <c r="R978" s="59" t="s">
        <v>2777</v>
      </c>
      <c r="S978" s="59" t="s">
        <v>2777</v>
      </c>
      <c r="T978" s="59" t="s">
        <v>2777</v>
      </c>
      <c r="U978" s="59" t="s">
        <v>2777</v>
      </c>
    </row>
    <row r="979" spans="1:21" x14ac:dyDescent="0.25">
      <c r="A979" s="58">
        <v>7203017</v>
      </c>
      <c r="B979" s="58" t="str">
        <f t="shared" si="15"/>
        <v>SI_1 (School Improvement Year 1)</v>
      </c>
      <c r="C979" s="58" t="s">
        <v>94</v>
      </c>
      <c r="D979" s="58" t="s">
        <v>459</v>
      </c>
      <c r="E979" s="58" t="s">
        <v>2793</v>
      </c>
      <c r="F979" s="58" t="s">
        <v>2260</v>
      </c>
      <c r="G979" s="58" t="s">
        <v>2795</v>
      </c>
      <c r="H979" s="59" t="s">
        <v>2777</v>
      </c>
      <c r="I979" s="59" t="s">
        <v>2142</v>
      </c>
      <c r="J979" s="59" t="s">
        <v>2777</v>
      </c>
      <c r="K979" s="59" t="s">
        <v>2777</v>
      </c>
      <c r="L979" s="59" t="s">
        <v>2777</v>
      </c>
      <c r="M979" s="59" t="s">
        <v>2777</v>
      </c>
      <c r="N979" s="59" t="s">
        <v>2777</v>
      </c>
      <c r="O979" s="59" t="s">
        <v>2777</v>
      </c>
      <c r="P979" s="59" t="s">
        <v>2142</v>
      </c>
      <c r="Q979" s="59" t="s">
        <v>2142</v>
      </c>
      <c r="R979" s="59" t="s">
        <v>2777</v>
      </c>
      <c r="S979" s="59" t="s">
        <v>2777</v>
      </c>
      <c r="T979" s="59" t="s">
        <v>2777</v>
      </c>
      <c r="U979" s="59" t="s">
        <v>2777</v>
      </c>
    </row>
    <row r="980" spans="1:21" x14ac:dyDescent="0.25">
      <c r="A980" s="58">
        <v>7203018</v>
      </c>
      <c r="B980" s="58" t="str">
        <f t="shared" si="15"/>
        <v xml:space="preserve"> A (Alert)</v>
      </c>
      <c r="C980" s="58" t="s">
        <v>94</v>
      </c>
      <c r="D980" s="58" t="s">
        <v>2174</v>
      </c>
      <c r="E980" s="58" t="s">
        <v>2775</v>
      </c>
      <c r="F980" s="58" t="s">
        <v>2095</v>
      </c>
      <c r="G980" s="58" t="s">
        <v>2776</v>
      </c>
      <c r="H980" s="59" t="s">
        <v>2777</v>
      </c>
      <c r="I980" s="59" t="s">
        <v>2777</v>
      </c>
      <c r="J980" s="59" t="s">
        <v>2142</v>
      </c>
      <c r="K980" s="59" t="s">
        <v>2777</v>
      </c>
      <c r="L980" s="59" t="s">
        <v>2777</v>
      </c>
      <c r="M980" s="59" t="s">
        <v>2142</v>
      </c>
      <c r="N980" s="59" t="s">
        <v>2777</v>
      </c>
      <c r="O980" s="59" t="s">
        <v>2777</v>
      </c>
      <c r="P980" s="59" t="s">
        <v>2142</v>
      </c>
      <c r="Q980" s="59" t="s">
        <v>2777</v>
      </c>
      <c r="R980" s="59" t="s">
        <v>2777</v>
      </c>
      <c r="S980" s="59" t="s">
        <v>2142</v>
      </c>
      <c r="T980" s="59" t="s">
        <v>2142</v>
      </c>
      <c r="U980" s="59" t="s">
        <v>2142</v>
      </c>
    </row>
    <row r="981" spans="1:21" x14ac:dyDescent="0.25">
      <c r="A981" s="58">
        <v>7203019</v>
      </c>
      <c r="B981" s="58" t="str">
        <f t="shared" si="15"/>
        <v>SI_1 (School Improvement Year 1)</v>
      </c>
      <c r="C981" s="58" t="s">
        <v>94</v>
      </c>
      <c r="D981" s="58" t="s">
        <v>2309</v>
      </c>
      <c r="E981" s="58" t="s">
        <v>2793</v>
      </c>
      <c r="F981" s="58" t="s">
        <v>2260</v>
      </c>
      <c r="G981" s="58" t="s">
        <v>2795</v>
      </c>
      <c r="H981" s="59" t="s">
        <v>2777</v>
      </c>
      <c r="I981" s="59" t="s">
        <v>2777</v>
      </c>
      <c r="J981" s="59" t="s">
        <v>2777</v>
      </c>
      <c r="K981" s="59" t="s">
        <v>2777</v>
      </c>
      <c r="L981" s="59" t="s">
        <v>2777</v>
      </c>
      <c r="M981" s="59" t="s">
        <v>2777</v>
      </c>
      <c r="N981" s="59" t="s">
        <v>2777</v>
      </c>
      <c r="O981" s="59" t="s">
        <v>2777</v>
      </c>
      <c r="P981" s="59" t="s">
        <v>2142</v>
      </c>
      <c r="Q981" s="59" t="s">
        <v>2142</v>
      </c>
      <c r="R981" s="59" t="s">
        <v>2777</v>
      </c>
      <c r="S981" s="59" t="s">
        <v>2777</v>
      </c>
      <c r="T981" s="59" t="s">
        <v>2777</v>
      </c>
      <c r="U981" s="59" t="s">
        <v>2777</v>
      </c>
    </row>
    <row r="982" spans="1:21" x14ac:dyDescent="0.25">
      <c r="A982" s="58">
        <v>7203020</v>
      </c>
      <c r="B982" s="58" t="str">
        <f t="shared" si="15"/>
        <v xml:space="preserve"> MS (Met Standards)</v>
      </c>
      <c r="C982" s="58" t="s">
        <v>94</v>
      </c>
      <c r="D982" s="58" t="s">
        <v>2251</v>
      </c>
      <c r="E982" s="58" t="s">
        <v>2780</v>
      </c>
      <c r="F982" s="58" t="s">
        <v>2183</v>
      </c>
      <c r="G982" s="58" t="s">
        <v>2781</v>
      </c>
      <c r="H982" s="59" t="s">
        <v>2777</v>
      </c>
      <c r="I982" s="59" t="s">
        <v>2777</v>
      </c>
      <c r="J982" s="59" t="s">
        <v>2777</v>
      </c>
      <c r="K982" s="59" t="s">
        <v>2777</v>
      </c>
      <c r="L982" s="59" t="s">
        <v>2777</v>
      </c>
      <c r="M982" s="59" t="s">
        <v>2777</v>
      </c>
      <c r="N982" s="59" t="s">
        <v>2777</v>
      </c>
      <c r="O982" s="59" t="s">
        <v>2777</v>
      </c>
      <c r="P982" s="59" t="s">
        <v>2777</v>
      </c>
      <c r="Q982" s="59" t="s">
        <v>2777</v>
      </c>
      <c r="R982" s="59" t="s">
        <v>2777</v>
      </c>
      <c r="S982" s="59" t="s">
        <v>2777</v>
      </c>
      <c r="T982" s="59" t="s">
        <v>2777</v>
      </c>
      <c r="U982" s="59" t="s">
        <v>2777</v>
      </c>
    </row>
    <row r="983" spans="1:21" x14ac:dyDescent="0.25">
      <c r="A983" s="58">
        <v>7203022</v>
      </c>
      <c r="B983" s="58" t="str">
        <f t="shared" si="15"/>
        <v xml:space="preserve"> MS (Met Standards)</v>
      </c>
      <c r="C983" s="58" t="s">
        <v>94</v>
      </c>
      <c r="D983" s="58" t="s">
        <v>460</v>
      </c>
      <c r="E983" s="58" t="s">
        <v>2780</v>
      </c>
      <c r="F983" s="58" t="s">
        <v>2183</v>
      </c>
      <c r="G983" s="58" t="s">
        <v>2781</v>
      </c>
      <c r="H983" s="59" t="s">
        <v>2777</v>
      </c>
      <c r="I983" s="59" t="s">
        <v>2777</v>
      </c>
      <c r="J983" s="59" t="s">
        <v>2777</v>
      </c>
      <c r="K983" s="59" t="s">
        <v>2777</v>
      </c>
      <c r="L983" s="59" t="s">
        <v>2777</v>
      </c>
      <c r="M983" s="59" t="s">
        <v>2777</v>
      </c>
      <c r="N983" s="59" t="s">
        <v>2777</v>
      </c>
      <c r="O983" s="59" t="s">
        <v>2777</v>
      </c>
      <c r="P983" s="59" t="s">
        <v>2142</v>
      </c>
      <c r="Q983" s="59" t="s">
        <v>2142</v>
      </c>
      <c r="R983" s="59" t="s">
        <v>2777</v>
      </c>
      <c r="S983" s="59" t="s">
        <v>2777</v>
      </c>
      <c r="T983" s="59" t="s">
        <v>2777</v>
      </c>
      <c r="U983" s="59" t="s">
        <v>2777</v>
      </c>
    </row>
    <row r="984" spans="1:21" x14ac:dyDescent="0.25">
      <c r="A984" s="58">
        <v>7203023</v>
      </c>
      <c r="B984" s="58" t="str">
        <f t="shared" si="15"/>
        <v xml:space="preserve"> MS (Met Standards)</v>
      </c>
      <c r="C984" s="58" t="s">
        <v>94</v>
      </c>
      <c r="D984" s="58" t="s">
        <v>461</v>
      </c>
      <c r="E984" s="58" t="s">
        <v>2780</v>
      </c>
      <c r="F984" s="58" t="s">
        <v>2183</v>
      </c>
      <c r="G984" s="58" t="s">
        <v>2781</v>
      </c>
      <c r="H984" s="59" t="s">
        <v>2777</v>
      </c>
      <c r="I984" s="59" t="s">
        <v>2777</v>
      </c>
      <c r="J984" s="59" t="s">
        <v>2777</v>
      </c>
      <c r="K984" s="59" t="s">
        <v>2777</v>
      </c>
      <c r="L984" s="59" t="s">
        <v>2777</v>
      </c>
      <c r="M984" s="59" t="s">
        <v>2777</v>
      </c>
      <c r="N984" s="59" t="s">
        <v>2777</v>
      </c>
      <c r="O984" s="59" t="s">
        <v>2777</v>
      </c>
      <c r="P984" s="59" t="s">
        <v>2777</v>
      </c>
      <c r="Q984" s="59" t="s">
        <v>2777</v>
      </c>
      <c r="R984" s="59" t="s">
        <v>2777</v>
      </c>
      <c r="S984" s="59" t="s">
        <v>2777</v>
      </c>
      <c r="T984" s="59" t="s">
        <v>2777</v>
      </c>
      <c r="U984" s="59" t="s">
        <v>2777</v>
      </c>
    </row>
    <row r="985" spans="1:21" x14ac:dyDescent="0.25">
      <c r="A985" s="58">
        <v>7203024</v>
      </c>
      <c r="B985" s="58" t="str">
        <f t="shared" si="15"/>
        <v xml:space="preserve"> A (Alert)</v>
      </c>
      <c r="C985" s="58" t="s">
        <v>94</v>
      </c>
      <c r="D985" s="58" t="s">
        <v>462</v>
      </c>
      <c r="E985" s="58" t="s">
        <v>2775</v>
      </c>
      <c r="F985" s="58" t="s">
        <v>2095</v>
      </c>
      <c r="G985" s="58" t="s">
        <v>2776</v>
      </c>
      <c r="H985" s="59" t="s">
        <v>2777</v>
      </c>
      <c r="I985" s="59" t="s">
        <v>2777</v>
      </c>
      <c r="J985" s="59" t="s">
        <v>2777</v>
      </c>
      <c r="K985" s="59" t="s">
        <v>2777</v>
      </c>
      <c r="L985" s="59" t="s">
        <v>2777</v>
      </c>
      <c r="M985" s="59" t="s">
        <v>2777</v>
      </c>
      <c r="N985" s="59" t="s">
        <v>2777</v>
      </c>
      <c r="O985" s="59" t="s">
        <v>2777</v>
      </c>
      <c r="P985" s="59" t="s">
        <v>2142</v>
      </c>
      <c r="Q985" s="59" t="s">
        <v>2777</v>
      </c>
      <c r="R985" s="59" t="s">
        <v>2777</v>
      </c>
      <c r="S985" s="59" t="s">
        <v>2777</v>
      </c>
      <c r="T985" s="59" t="s">
        <v>2142</v>
      </c>
      <c r="U985" s="59" t="s">
        <v>2142</v>
      </c>
    </row>
    <row r="986" spans="1:21" x14ac:dyDescent="0.25">
      <c r="A986" s="58">
        <v>7203025</v>
      </c>
      <c r="B986" s="58" t="str">
        <f t="shared" si="15"/>
        <v>SI_3 (School Improvement Year 3)</v>
      </c>
      <c r="C986" s="58" t="s">
        <v>94</v>
      </c>
      <c r="D986" s="58" t="s">
        <v>463</v>
      </c>
      <c r="E986" s="58" t="s">
        <v>2788</v>
      </c>
      <c r="F986" s="58" t="s">
        <v>2348</v>
      </c>
      <c r="G986" s="58" t="s">
        <v>2805</v>
      </c>
      <c r="H986" s="59" t="s">
        <v>2777</v>
      </c>
      <c r="I986" s="59" t="s">
        <v>2777</v>
      </c>
      <c r="J986" s="59" t="s">
        <v>2777</v>
      </c>
      <c r="K986" s="59" t="s">
        <v>2777</v>
      </c>
      <c r="L986" s="59" t="s">
        <v>2777</v>
      </c>
      <c r="M986" s="59" t="s">
        <v>2777</v>
      </c>
      <c r="N986" s="59" t="s">
        <v>2777</v>
      </c>
      <c r="O986" s="59" t="s">
        <v>2777</v>
      </c>
      <c r="P986" s="59" t="s">
        <v>2142</v>
      </c>
      <c r="Q986" s="59" t="s">
        <v>2777</v>
      </c>
      <c r="R986" s="59" t="s">
        <v>2777</v>
      </c>
      <c r="S986" s="59" t="s">
        <v>2142</v>
      </c>
      <c r="T986" s="59" t="s">
        <v>2142</v>
      </c>
      <c r="U986" s="59" t="s">
        <v>2142</v>
      </c>
    </row>
    <row r="987" spans="1:21" x14ac:dyDescent="0.25">
      <c r="A987" s="58">
        <v>7203027</v>
      </c>
      <c r="B987" s="58" t="str">
        <f t="shared" si="15"/>
        <v>SI_3 (School Improvement Year 3)</v>
      </c>
      <c r="C987" s="58" t="s">
        <v>94</v>
      </c>
      <c r="D987" s="58" t="s">
        <v>464</v>
      </c>
      <c r="E987" s="58" t="s">
        <v>2788</v>
      </c>
      <c r="F987" s="58" t="s">
        <v>2348</v>
      </c>
      <c r="G987" s="58" t="s">
        <v>2789</v>
      </c>
      <c r="H987" s="59" t="s">
        <v>2142</v>
      </c>
      <c r="I987" s="59" t="s">
        <v>2142</v>
      </c>
      <c r="J987" s="59" t="s">
        <v>2142</v>
      </c>
      <c r="K987" s="59" t="s">
        <v>2142</v>
      </c>
      <c r="L987" s="59" t="s">
        <v>2142</v>
      </c>
      <c r="M987" s="59" t="s">
        <v>2142</v>
      </c>
      <c r="N987" s="59" t="s">
        <v>2142</v>
      </c>
      <c r="O987" s="59" t="s">
        <v>2142</v>
      </c>
      <c r="P987" s="59" t="s">
        <v>2142</v>
      </c>
      <c r="Q987" s="59" t="s">
        <v>2142</v>
      </c>
      <c r="R987" s="59" t="s">
        <v>2777</v>
      </c>
      <c r="S987" s="59" t="s">
        <v>2777</v>
      </c>
      <c r="T987" s="59" t="s">
        <v>2142</v>
      </c>
      <c r="U987" s="59" t="s">
        <v>2142</v>
      </c>
    </row>
    <row r="988" spans="1:21" x14ac:dyDescent="0.25">
      <c r="A988" s="58">
        <v>7204027</v>
      </c>
      <c r="B988" s="58" t="str">
        <f t="shared" si="15"/>
        <v xml:space="preserve"> A (Alert)</v>
      </c>
      <c r="C988" s="58" t="s">
        <v>110</v>
      </c>
      <c r="D988" s="58" t="s">
        <v>519</v>
      </c>
      <c r="E988" s="58" t="s">
        <v>2775</v>
      </c>
      <c r="F988" s="58" t="s">
        <v>2095</v>
      </c>
      <c r="G988" s="58" t="s">
        <v>2776</v>
      </c>
      <c r="H988" s="59" t="s">
        <v>2142</v>
      </c>
      <c r="I988" s="59" t="s">
        <v>2777</v>
      </c>
      <c r="J988" s="59" t="s">
        <v>2777</v>
      </c>
      <c r="K988" s="59" t="s">
        <v>2777</v>
      </c>
      <c r="L988" s="59" t="s">
        <v>2777</v>
      </c>
      <c r="M988" s="59" t="s">
        <v>2777</v>
      </c>
      <c r="N988" s="59" t="s">
        <v>2142</v>
      </c>
      <c r="O988" s="59" t="s">
        <v>2777</v>
      </c>
      <c r="P988" s="59" t="s">
        <v>2142</v>
      </c>
      <c r="Q988" s="59" t="s">
        <v>2777</v>
      </c>
      <c r="R988" s="59" t="s">
        <v>2777</v>
      </c>
      <c r="S988" s="59" t="s">
        <v>2777</v>
      </c>
      <c r="T988" s="59" t="s">
        <v>2777</v>
      </c>
      <c r="U988" s="59" t="s">
        <v>2777</v>
      </c>
    </row>
    <row r="989" spans="1:21" x14ac:dyDescent="0.25">
      <c r="A989" s="58">
        <v>7204028</v>
      </c>
      <c r="B989" s="58" t="str">
        <f t="shared" si="15"/>
        <v xml:space="preserve"> MS (Met Standards)</v>
      </c>
      <c r="C989" s="58" t="s">
        <v>110</v>
      </c>
      <c r="D989" s="58" t="s">
        <v>2252</v>
      </c>
      <c r="E989" s="58" t="s">
        <v>2780</v>
      </c>
      <c r="F989" s="58" t="s">
        <v>2183</v>
      </c>
      <c r="G989" s="58" t="s">
        <v>2781</v>
      </c>
      <c r="H989" s="59" t="s">
        <v>2777</v>
      </c>
      <c r="I989" s="59" t="s">
        <v>2777</v>
      </c>
      <c r="J989" s="59" t="s">
        <v>2777</v>
      </c>
      <c r="K989" s="59" t="s">
        <v>2777</v>
      </c>
      <c r="L989" s="59" t="s">
        <v>2777</v>
      </c>
      <c r="M989" s="59" t="s">
        <v>2777</v>
      </c>
      <c r="N989" s="59" t="s">
        <v>2777</v>
      </c>
      <c r="O989" s="59" t="s">
        <v>2777</v>
      </c>
      <c r="P989" s="59" t="s">
        <v>2777</v>
      </c>
      <c r="Q989" s="59" t="s">
        <v>2777</v>
      </c>
      <c r="R989" s="59" t="s">
        <v>2777</v>
      </c>
      <c r="S989" s="59" t="s">
        <v>2777</v>
      </c>
      <c r="T989" s="59" t="s">
        <v>2777</v>
      </c>
      <c r="U989" s="59" t="s">
        <v>2777</v>
      </c>
    </row>
    <row r="990" spans="1:21" x14ac:dyDescent="0.25">
      <c r="A990" s="58">
        <v>7204029</v>
      </c>
      <c r="B990" s="58" t="str">
        <f t="shared" si="15"/>
        <v>SI_1 (School Improvement Year 1)</v>
      </c>
      <c r="C990" s="58" t="s">
        <v>110</v>
      </c>
      <c r="D990" s="58" t="s">
        <v>520</v>
      </c>
      <c r="E990" s="58" t="s">
        <v>2793</v>
      </c>
      <c r="F990" s="58" t="s">
        <v>2260</v>
      </c>
      <c r="G990" s="58" t="s">
        <v>2795</v>
      </c>
      <c r="H990" s="59" t="s">
        <v>2142</v>
      </c>
      <c r="I990" s="59" t="s">
        <v>2142</v>
      </c>
      <c r="J990" s="59" t="s">
        <v>2777</v>
      </c>
      <c r="K990" s="59" t="s">
        <v>2777</v>
      </c>
      <c r="L990" s="59" t="s">
        <v>2777</v>
      </c>
      <c r="M990" s="59" t="s">
        <v>2777</v>
      </c>
      <c r="N990" s="59" t="s">
        <v>2142</v>
      </c>
      <c r="O990" s="59" t="s">
        <v>2142</v>
      </c>
      <c r="P990" s="59" t="s">
        <v>2142</v>
      </c>
      <c r="Q990" s="59" t="s">
        <v>2142</v>
      </c>
      <c r="R990" s="59" t="s">
        <v>2777</v>
      </c>
      <c r="S990" s="59" t="s">
        <v>2777</v>
      </c>
      <c r="T990" s="59" t="s">
        <v>2777</v>
      </c>
      <c r="U990" s="59" t="s">
        <v>2777</v>
      </c>
    </row>
    <row r="991" spans="1:21" x14ac:dyDescent="0.25">
      <c r="A991" s="58">
        <v>7205031</v>
      </c>
      <c r="B991" s="58" t="str">
        <f t="shared" si="15"/>
        <v xml:space="preserve"> MS (Met Standards)</v>
      </c>
      <c r="C991" s="58" t="s">
        <v>150</v>
      </c>
      <c r="D991" s="58" t="s">
        <v>612</v>
      </c>
      <c r="E991" s="58" t="s">
        <v>2780</v>
      </c>
      <c r="F991" s="58" t="s">
        <v>2183</v>
      </c>
      <c r="G991" s="58" t="s">
        <v>2781</v>
      </c>
      <c r="H991" s="59" t="s">
        <v>2777</v>
      </c>
      <c r="I991" s="59" t="s">
        <v>2777</v>
      </c>
      <c r="J991" s="59" t="s">
        <v>2777</v>
      </c>
      <c r="K991" s="59" t="s">
        <v>2777</v>
      </c>
      <c r="L991" s="59" t="s">
        <v>2777</v>
      </c>
      <c r="M991" s="59" t="s">
        <v>2777</v>
      </c>
      <c r="N991" s="59" t="s">
        <v>2777</v>
      </c>
      <c r="O991" s="59" t="s">
        <v>2777</v>
      </c>
      <c r="P991" s="59" t="s">
        <v>2777</v>
      </c>
      <c r="Q991" s="59" t="s">
        <v>2777</v>
      </c>
      <c r="R991" s="59" t="s">
        <v>2777</v>
      </c>
      <c r="S991" s="59" t="s">
        <v>2777</v>
      </c>
      <c r="T991" s="59" t="s">
        <v>2777</v>
      </c>
      <c r="U991" s="59" t="s">
        <v>2777</v>
      </c>
    </row>
    <row r="992" spans="1:21" x14ac:dyDescent="0.25">
      <c r="A992" s="58">
        <v>7205032</v>
      </c>
      <c r="B992" s="58" t="str">
        <f t="shared" si="15"/>
        <v>SI_M (School Improvement - Met Standards)</v>
      </c>
      <c r="C992" s="58" t="s">
        <v>150</v>
      </c>
      <c r="D992" s="58" t="s">
        <v>2476</v>
      </c>
      <c r="E992" s="58" t="s">
        <v>2782</v>
      </c>
      <c r="F992" s="58" t="s">
        <v>2436</v>
      </c>
      <c r="G992" s="58" t="s">
        <v>2800</v>
      </c>
      <c r="H992" s="59" t="s">
        <v>2777</v>
      </c>
      <c r="I992" s="59" t="s">
        <v>2777</v>
      </c>
      <c r="J992" s="59" t="s">
        <v>2777</v>
      </c>
      <c r="K992" s="59" t="s">
        <v>2777</v>
      </c>
      <c r="L992" s="59" t="s">
        <v>2777</v>
      </c>
      <c r="M992" s="59" t="s">
        <v>2777</v>
      </c>
      <c r="N992" s="59" t="s">
        <v>2777</v>
      </c>
      <c r="O992" s="59" t="s">
        <v>2777</v>
      </c>
      <c r="P992" s="59" t="s">
        <v>2777</v>
      </c>
      <c r="Q992" s="59" t="s">
        <v>2777</v>
      </c>
      <c r="R992" s="59" t="s">
        <v>2777</v>
      </c>
      <c r="S992" s="59" t="s">
        <v>2777</v>
      </c>
      <c r="T992" s="59" t="s">
        <v>2777</v>
      </c>
      <c r="U992" s="59" t="s">
        <v>2777</v>
      </c>
    </row>
    <row r="993" spans="1:21" x14ac:dyDescent="0.25">
      <c r="A993" s="58">
        <v>7205033</v>
      </c>
      <c r="B993" s="58" t="str">
        <f t="shared" si="15"/>
        <v xml:space="preserve"> A (Alert)</v>
      </c>
      <c r="C993" s="58" t="s">
        <v>150</v>
      </c>
      <c r="D993" s="58" t="s">
        <v>613</v>
      </c>
      <c r="E993" s="58" t="s">
        <v>2775</v>
      </c>
      <c r="F993" s="58" t="s">
        <v>2095</v>
      </c>
      <c r="G993" s="58" t="s">
        <v>2776</v>
      </c>
      <c r="H993" s="59" t="s">
        <v>2142</v>
      </c>
      <c r="I993" s="59" t="s">
        <v>2142</v>
      </c>
      <c r="J993" s="59" t="s">
        <v>2777</v>
      </c>
      <c r="K993" s="59" t="s">
        <v>2777</v>
      </c>
      <c r="L993" s="59" t="s">
        <v>2777</v>
      </c>
      <c r="M993" s="59" t="s">
        <v>2777</v>
      </c>
      <c r="N993" s="59" t="s">
        <v>2142</v>
      </c>
      <c r="O993" s="59" t="s">
        <v>2142</v>
      </c>
      <c r="P993" s="59" t="s">
        <v>2142</v>
      </c>
      <c r="Q993" s="59" t="s">
        <v>2142</v>
      </c>
      <c r="R993" s="59" t="s">
        <v>2777</v>
      </c>
      <c r="S993" s="59" t="s">
        <v>2777</v>
      </c>
      <c r="T993" s="59" t="s">
        <v>2777</v>
      </c>
      <c r="U993" s="59" t="s">
        <v>2777</v>
      </c>
    </row>
    <row r="994" spans="1:21" x14ac:dyDescent="0.25">
      <c r="A994" s="58">
        <v>7205703</v>
      </c>
      <c r="B994" s="58" t="str">
        <f t="shared" si="15"/>
        <v xml:space="preserve"> A (Alert)</v>
      </c>
      <c r="C994" s="58" t="s">
        <v>150</v>
      </c>
      <c r="D994" s="58" t="s">
        <v>2175</v>
      </c>
      <c r="E994" s="58" t="s">
        <v>2775</v>
      </c>
      <c r="F994" s="58" t="s">
        <v>2095</v>
      </c>
      <c r="G994" s="58" t="s">
        <v>2776</v>
      </c>
      <c r="H994" s="59" t="s">
        <v>2142</v>
      </c>
      <c r="I994" s="59" t="s">
        <v>2777</v>
      </c>
      <c r="J994" s="59" t="s">
        <v>2777</v>
      </c>
      <c r="K994" s="59" t="s">
        <v>2777</v>
      </c>
      <c r="L994" s="59" t="s">
        <v>2777</v>
      </c>
      <c r="M994" s="59" t="s">
        <v>2777</v>
      </c>
      <c r="N994" s="59" t="s">
        <v>2142</v>
      </c>
      <c r="O994" s="59" t="s">
        <v>2777</v>
      </c>
      <c r="P994" s="59" t="s">
        <v>2777</v>
      </c>
      <c r="Q994" s="59" t="s">
        <v>2777</v>
      </c>
      <c r="R994" s="59" t="s">
        <v>2777</v>
      </c>
      <c r="S994" s="59" t="s">
        <v>2777</v>
      </c>
      <c r="T994" s="59" t="s">
        <v>2777</v>
      </c>
      <c r="U994" s="59" t="s">
        <v>2777</v>
      </c>
    </row>
    <row r="995" spans="1:21" x14ac:dyDescent="0.25">
      <c r="A995" s="58">
        <v>7206035</v>
      </c>
      <c r="B995" s="58" t="str">
        <f t="shared" si="15"/>
        <v xml:space="preserve"> MS (Met Standards)</v>
      </c>
      <c r="C995" s="58" t="s">
        <v>208</v>
      </c>
      <c r="D995" s="58" t="s">
        <v>780</v>
      </c>
      <c r="E995" s="58" t="s">
        <v>2780</v>
      </c>
      <c r="F995" s="58" t="s">
        <v>2183</v>
      </c>
      <c r="G995" s="58" t="s">
        <v>2781</v>
      </c>
      <c r="H995" s="59" t="s">
        <v>2777</v>
      </c>
      <c r="I995" s="59" t="s">
        <v>2777</v>
      </c>
      <c r="J995" s="59" t="s">
        <v>2777</v>
      </c>
      <c r="K995" s="59" t="s">
        <v>2777</v>
      </c>
      <c r="L995" s="59" t="s">
        <v>2777</v>
      </c>
      <c r="M995" s="59" t="s">
        <v>2777</v>
      </c>
      <c r="N995" s="59" t="s">
        <v>2777</v>
      </c>
      <c r="O995" s="59" t="s">
        <v>2777</v>
      </c>
      <c r="P995" s="59" t="s">
        <v>2777</v>
      </c>
      <c r="Q995" s="59" t="s">
        <v>2777</v>
      </c>
      <c r="R995" s="59" t="s">
        <v>2777</v>
      </c>
      <c r="S995" s="59" t="s">
        <v>2777</v>
      </c>
      <c r="T995" s="59" t="s">
        <v>2777</v>
      </c>
      <c r="U995" s="59" t="s">
        <v>2777</v>
      </c>
    </row>
    <row r="996" spans="1:21" x14ac:dyDescent="0.25">
      <c r="A996" s="58">
        <v>7206036</v>
      </c>
      <c r="B996" s="58" t="str">
        <f t="shared" si="15"/>
        <v xml:space="preserve"> MS (Met Standards)</v>
      </c>
      <c r="C996" s="58" t="s">
        <v>208</v>
      </c>
      <c r="D996" s="58" t="s">
        <v>2253</v>
      </c>
      <c r="E996" s="58" t="s">
        <v>2780</v>
      </c>
      <c r="F996" s="58" t="s">
        <v>2183</v>
      </c>
      <c r="G996" s="58" t="s">
        <v>2781</v>
      </c>
      <c r="H996" s="59" t="s">
        <v>2777</v>
      </c>
      <c r="I996" s="59" t="s">
        <v>2777</v>
      </c>
      <c r="J996" s="59" t="s">
        <v>2777</v>
      </c>
      <c r="K996" s="59" t="s">
        <v>2777</v>
      </c>
      <c r="L996" s="59" t="s">
        <v>2777</v>
      </c>
      <c r="M996" s="59" t="s">
        <v>2777</v>
      </c>
      <c r="N996" s="59" t="s">
        <v>2777</v>
      </c>
      <c r="O996" s="59" t="s">
        <v>2777</v>
      </c>
      <c r="P996" s="59" t="s">
        <v>2777</v>
      </c>
      <c r="Q996" s="59" t="s">
        <v>2777</v>
      </c>
      <c r="R996" s="59" t="s">
        <v>2777</v>
      </c>
      <c r="S996" s="59" t="s">
        <v>2777</v>
      </c>
      <c r="T996" s="59" t="s">
        <v>2777</v>
      </c>
      <c r="U996" s="59" t="s">
        <v>2777</v>
      </c>
    </row>
    <row r="997" spans="1:21" x14ac:dyDescent="0.25">
      <c r="A997" s="58">
        <v>7206038</v>
      </c>
      <c r="B997" s="58" t="str">
        <f t="shared" si="15"/>
        <v>SI_1 (School Improvement Year 1)</v>
      </c>
      <c r="C997" s="58" t="s">
        <v>208</v>
      </c>
      <c r="D997" s="58" t="s">
        <v>781</v>
      </c>
      <c r="E997" s="58" t="s">
        <v>2793</v>
      </c>
      <c r="F997" s="58" t="s">
        <v>2260</v>
      </c>
      <c r="G997" s="58" t="s">
        <v>2794</v>
      </c>
      <c r="H997" s="59" t="s">
        <v>2777</v>
      </c>
      <c r="I997" s="59" t="s">
        <v>2777</v>
      </c>
      <c r="J997" s="59" t="s">
        <v>2777</v>
      </c>
      <c r="K997" s="59" t="s">
        <v>2777</v>
      </c>
      <c r="L997" s="59" t="s">
        <v>2777</v>
      </c>
      <c r="M997" s="59" t="s">
        <v>2777</v>
      </c>
      <c r="N997" s="59" t="s">
        <v>2777</v>
      </c>
      <c r="O997" s="59" t="s">
        <v>2777</v>
      </c>
      <c r="P997" s="59" t="s">
        <v>2777</v>
      </c>
      <c r="Q997" s="59" t="s">
        <v>2777</v>
      </c>
      <c r="R997" s="59" t="s">
        <v>2777</v>
      </c>
      <c r="S997" s="59" t="s">
        <v>2777</v>
      </c>
      <c r="T997" s="59" t="s">
        <v>2142</v>
      </c>
      <c r="U997" s="59" t="s">
        <v>2142</v>
      </c>
    </row>
    <row r="998" spans="1:21" x14ac:dyDescent="0.25">
      <c r="A998" s="58">
        <v>7206039</v>
      </c>
      <c r="B998" s="58" t="str">
        <f t="shared" si="15"/>
        <v xml:space="preserve"> MS (Met Standards)</v>
      </c>
      <c r="C998" s="58" t="s">
        <v>208</v>
      </c>
      <c r="D998" s="58" t="s">
        <v>782</v>
      </c>
      <c r="E998" s="58" t="s">
        <v>2780</v>
      </c>
      <c r="F998" s="58" t="s">
        <v>2183</v>
      </c>
      <c r="G998" s="58" t="s">
        <v>2781</v>
      </c>
      <c r="H998" s="59" t="s">
        <v>2777</v>
      </c>
      <c r="I998" s="59" t="s">
        <v>2777</v>
      </c>
      <c r="J998" s="59" t="s">
        <v>2777</v>
      </c>
      <c r="K998" s="59" t="s">
        <v>2777</v>
      </c>
      <c r="L998" s="59" t="s">
        <v>2777</v>
      </c>
      <c r="M998" s="59" t="s">
        <v>2777</v>
      </c>
      <c r="N998" s="59" t="s">
        <v>2777</v>
      </c>
      <c r="O998" s="59" t="s">
        <v>2777</v>
      </c>
      <c r="P998" s="59" t="s">
        <v>2777</v>
      </c>
      <c r="Q998" s="59" t="s">
        <v>2777</v>
      </c>
      <c r="R998" s="59" t="s">
        <v>2777</v>
      </c>
      <c r="S998" s="59" t="s">
        <v>2777</v>
      </c>
      <c r="T998" s="59" t="s">
        <v>2777</v>
      </c>
      <c r="U998" s="59" t="s">
        <v>2777</v>
      </c>
    </row>
    <row r="999" spans="1:21" x14ac:dyDescent="0.25">
      <c r="A999" s="58">
        <v>7207040</v>
      </c>
      <c r="B999" s="58" t="str">
        <f t="shared" si="15"/>
        <v>SI_4 (School Improvement Year 4)</v>
      </c>
      <c r="C999" s="58" t="s">
        <v>231</v>
      </c>
      <c r="D999" s="58" t="s">
        <v>870</v>
      </c>
      <c r="E999" s="58" t="s">
        <v>2784</v>
      </c>
      <c r="F999" s="58" t="s">
        <v>2371</v>
      </c>
      <c r="G999" s="58" t="s">
        <v>2785</v>
      </c>
      <c r="H999" s="59" t="s">
        <v>2777</v>
      </c>
      <c r="I999" s="59" t="s">
        <v>2142</v>
      </c>
      <c r="J999" s="59" t="s">
        <v>2777</v>
      </c>
      <c r="K999" s="59" t="s">
        <v>2777</v>
      </c>
      <c r="L999" s="59" t="s">
        <v>2777</v>
      </c>
      <c r="M999" s="59" t="s">
        <v>2142</v>
      </c>
      <c r="N999" s="59" t="s">
        <v>2142</v>
      </c>
      <c r="O999" s="59" t="s">
        <v>2777</v>
      </c>
      <c r="P999" s="59" t="s">
        <v>2777</v>
      </c>
      <c r="Q999" s="59" t="s">
        <v>2142</v>
      </c>
      <c r="R999" s="59" t="s">
        <v>2777</v>
      </c>
      <c r="S999" s="59" t="s">
        <v>2142</v>
      </c>
      <c r="T999" s="59" t="s">
        <v>2777</v>
      </c>
      <c r="U999" s="59" t="s">
        <v>2777</v>
      </c>
    </row>
    <row r="1000" spans="1:21" x14ac:dyDescent="0.25">
      <c r="A1000" s="58">
        <v>7207041</v>
      </c>
      <c r="B1000" s="58" t="str">
        <f t="shared" si="15"/>
        <v xml:space="preserve"> MS (Met Standards)</v>
      </c>
      <c r="C1000" s="58" t="s">
        <v>231</v>
      </c>
      <c r="D1000" s="58" t="s">
        <v>832</v>
      </c>
      <c r="E1000" s="58" t="s">
        <v>2780</v>
      </c>
      <c r="F1000" s="58" t="s">
        <v>2183</v>
      </c>
      <c r="G1000" s="58" t="s">
        <v>2781</v>
      </c>
      <c r="H1000" s="59" t="s">
        <v>2777</v>
      </c>
      <c r="I1000" s="59" t="s">
        <v>2777</v>
      </c>
      <c r="J1000" s="59" t="s">
        <v>2777</v>
      </c>
      <c r="K1000" s="59" t="s">
        <v>2777</v>
      </c>
      <c r="L1000" s="59" t="s">
        <v>2777</v>
      </c>
      <c r="M1000" s="59" t="s">
        <v>2777</v>
      </c>
      <c r="N1000" s="59" t="s">
        <v>2777</v>
      </c>
      <c r="O1000" s="59" t="s">
        <v>2777</v>
      </c>
      <c r="P1000" s="59" t="s">
        <v>2777</v>
      </c>
      <c r="Q1000" s="59" t="s">
        <v>2777</v>
      </c>
      <c r="R1000" s="59" t="s">
        <v>2777</v>
      </c>
      <c r="S1000" s="59" t="s">
        <v>2777</v>
      </c>
      <c r="T1000" s="59" t="s">
        <v>2777</v>
      </c>
      <c r="U1000" s="59" t="s">
        <v>2777</v>
      </c>
    </row>
    <row r="1001" spans="1:21" x14ac:dyDescent="0.25">
      <c r="A1001" s="58">
        <v>7207042</v>
      </c>
      <c r="B1001" s="58" t="str">
        <f t="shared" si="15"/>
        <v xml:space="preserve"> A (Alert)</v>
      </c>
      <c r="C1001" s="58" t="s">
        <v>231</v>
      </c>
      <c r="D1001" s="58" t="s">
        <v>871</v>
      </c>
      <c r="E1001" s="58" t="s">
        <v>2775</v>
      </c>
      <c r="F1001" s="58" t="s">
        <v>2095</v>
      </c>
      <c r="G1001" s="58" t="s">
        <v>2776</v>
      </c>
      <c r="H1001" s="59" t="s">
        <v>2777</v>
      </c>
      <c r="I1001" s="59" t="s">
        <v>2142</v>
      </c>
      <c r="J1001" s="59" t="s">
        <v>2777</v>
      </c>
      <c r="K1001" s="59" t="s">
        <v>2777</v>
      </c>
      <c r="L1001" s="59" t="s">
        <v>2777</v>
      </c>
      <c r="M1001" s="59" t="s">
        <v>2777</v>
      </c>
      <c r="N1001" s="59" t="s">
        <v>2142</v>
      </c>
      <c r="O1001" s="59" t="s">
        <v>2142</v>
      </c>
      <c r="P1001" s="59" t="s">
        <v>2777</v>
      </c>
      <c r="Q1001" s="59" t="s">
        <v>2142</v>
      </c>
      <c r="R1001" s="59" t="s">
        <v>2777</v>
      </c>
      <c r="S1001" s="59" t="s">
        <v>2777</v>
      </c>
      <c r="T1001" s="59" t="s">
        <v>2777</v>
      </c>
      <c r="U1001" s="59" t="s">
        <v>2777</v>
      </c>
    </row>
    <row r="1002" spans="1:21" x14ac:dyDescent="0.25">
      <c r="A1002" s="58">
        <v>7207044</v>
      </c>
      <c r="B1002" s="58" t="str">
        <f t="shared" si="15"/>
        <v xml:space="preserve"> MS (Met Standards)</v>
      </c>
      <c r="C1002" s="58" t="s">
        <v>231</v>
      </c>
      <c r="D1002" s="58" t="s">
        <v>872</v>
      </c>
      <c r="E1002" s="58" t="s">
        <v>2780</v>
      </c>
      <c r="F1002" s="58" t="s">
        <v>2183</v>
      </c>
      <c r="G1002" s="58" t="s">
        <v>2781</v>
      </c>
      <c r="H1002" s="59" t="s">
        <v>2777</v>
      </c>
      <c r="I1002" s="59" t="s">
        <v>2777</v>
      </c>
      <c r="J1002" s="59" t="s">
        <v>2777</v>
      </c>
      <c r="K1002" s="59" t="s">
        <v>2777</v>
      </c>
      <c r="L1002" s="59" t="s">
        <v>2777</v>
      </c>
      <c r="M1002" s="59" t="s">
        <v>2777</v>
      </c>
      <c r="N1002" s="59" t="s">
        <v>2777</v>
      </c>
      <c r="O1002" s="59" t="s">
        <v>2777</v>
      </c>
      <c r="P1002" s="59" t="s">
        <v>2777</v>
      </c>
      <c r="Q1002" s="59" t="s">
        <v>2777</v>
      </c>
      <c r="R1002" s="59" t="s">
        <v>2777</v>
      </c>
      <c r="S1002" s="59" t="s">
        <v>2777</v>
      </c>
      <c r="T1002" s="59" t="s">
        <v>2777</v>
      </c>
      <c r="U1002" s="59" t="s">
        <v>2777</v>
      </c>
    </row>
    <row r="1003" spans="1:21" x14ac:dyDescent="0.25">
      <c r="A1003" s="58">
        <v>7207046</v>
      </c>
      <c r="B1003" s="58" t="str">
        <f t="shared" si="15"/>
        <v xml:space="preserve"> MS (Met Standards)</v>
      </c>
      <c r="C1003" s="58" t="s">
        <v>231</v>
      </c>
      <c r="D1003" s="58" t="s">
        <v>521</v>
      </c>
      <c r="E1003" s="58" t="s">
        <v>2780</v>
      </c>
      <c r="F1003" s="58" t="s">
        <v>2183</v>
      </c>
      <c r="G1003" s="58" t="s">
        <v>2781</v>
      </c>
      <c r="H1003" s="59" t="s">
        <v>2777</v>
      </c>
      <c r="I1003" s="59" t="s">
        <v>2777</v>
      </c>
      <c r="J1003" s="59" t="s">
        <v>2777</v>
      </c>
      <c r="K1003" s="59" t="s">
        <v>2777</v>
      </c>
      <c r="L1003" s="59" t="s">
        <v>2777</v>
      </c>
      <c r="M1003" s="59" t="s">
        <v>2777</v>
      </c>
      <c r="N1003" s="59" t="s">
        <v>2777</v>
      </c>
      <c r="O1003" s="59" t="s">
        <v>2777</v>
      </c>
      <c r="P1003" s="59" t="s">
        <v>2777</v>
      </c>
      <c r="Q1003" s="59" t="s">
        <v>2777</v>
      </c>
      <c r="R1003" s="59" t="s">
        <v>2777</v>
      </c>
      <c r="S1003" s="59" t="s">
        <v>2777</v>
      </c>
      <c r="T1003" s="59" t="s">
        <v>2777</v>
      </c>
      <c r="U1003" s="59" t="s">
        <v>2777</v>
      </c>
    </row>
    <row r="1004" spans="1:21" x14ac:dyDescent="0.25">
      <c r="A1004" s="58">
        <v>7207047</v>
      </c>
      <c r="B1004" s="58" t="str">
        <f t="shared" si="15"/>
        <v>SI_3 (School Improvement Year 3)</v>
      </c>
      <c r="C1004" s="58" t="s">
        <v>231</v>
      </c>
      <c r="D1004" s="58" t="s">
        <v>2369</v>
      </c>
      <c r="E1004" s="58" t="s">
        <v>2788</v>
      </c>
      <c r="F1004" s="58" t="s">
        <v>2348</v>
      </c>
      <c r="G1004" s="58" t="s">
        <v>2789</v>
      </c>
      <c r="H1004" s="59" t="s">
        <v>2777</v>
      </c>
      <c r="I1004" s="59" t="s">
        <v>2777</v>
      </c>
      <c r="J1004" s="59" t="s">
        <v>2777</v>
      </c>
      <c r="K1004" s="59" t="s">
        <v>2777</v>
      </c>
      <c r="L1004" s="59" t="s">
        <v>2777</v>
      </c>
      <c r="M1004" s="59" t="s">
        <v>2142</v>
      </c>
      <c r="N1004" s="59" t="s">
        <v>2777</v>
      </c>
      <c r="O1004" s="59" t="s">
        <v>2777</v>
      </c>
      <c r="P1004" s="59" t="s">
        <v>2777</v>
      </c>
      <c r="Q1004" s="59" t="s">
        <v>2142</v>
      </c>
      <c r="R1004" s="59" t="s">
        <v>2777</v>
      </c>
      <c r="S1004" s="59" t="s">
        <v>2142</v>
      </c>
      <c r="T1004" s="59" t="s">
        <v>2777</v>
      </c>
      <c r="U1004" s="59" t="s">
        <v>2142</v>
      </c>
    </row>
    <row r="1005" spans="1:21" x14ac:dyDescent="0.25">
      <c r="A1005" s="58">
        <v>7207048</v>
      </c>
      <c r="B1005" s="58" t="str">
        <f t="shared" si="15"/>
        <v>SI_M (School Improvement - Met Standards)</v>
      </c>
      <c r="C1005" s="58" t="s">
        <v>231</v>
      </c>
      <c r="D1005" s="58" t="s">
        <v>873</v>
      </c>
      <c r="E1005" s="58" t="s">
        <v>2782</v>
      </c>
      <c r="F1005" s="58" t="s">
        <v>2436</v>
      </c>
      <c r="G1005" s="58" t="s">
        <v>2810</v>
      </c>
      <c r="H1005" s="59" t="s">
        <v>2777</v>
      </c>
      <c r="I1005" s="59" t="s">
        <v>2142</v>
      </c>
      <c r="J1005" s="59" t="s">
        <v>2777</v>
      </c>
      <c r="K1005" s="59" t="s">
        <v>2777</v>
      </c>
      <c r="L1005" s="59" t="s">
        <v>2777</v>
      </c>
      <c r="M1005" s="59" t="s">
        <v>2142</v>
      </c>
      <c r="N1005" s="59" t="s">
        <v>2777</v>
      </c>
      <c r="O1005" s="59" t="s">
        <v>2777</v>
      </c>
      <c r="P1005" s="59" t="s">
        <v>2777</v>
      </c>
      <c r="Q1005" s="59" t="s">
        <v>2142</v>
      </c>
      <c r="R1005" s="59" t="s">
        <v>2777</v>
      </c>
      <c r="S1005" s="59" t="s">
        <v>2142</v>
      </c>
      <c r="T1005" s="59" t="s">
        <v>2777</v>
      </c>
      <c r="U1005" s="59" t="s">
        <v>2142</v>
      </c>
    </row>
    <row r="1006" spans="1:21" x14ac:dyDescent="0.25">
      <c r="A1006" s="58">
        <v>7207049</v>
      </c>
      <c r="B1006" s="58" t="str">
        <f t="shared" si="15"/>
        <v>SI_M (School Improvement - Met Standards)</v>
      </c>
      <c r="C1006" s="58" t="s">
        <v>231</v>
      </c>
      <c r="D1006" s="58" t="s">
        <v>2477</v>
      </c>
      <c r="E1006" s="58" t="s">
        <v>2782</v>
      </c>
      <c r="F1006" s="58" t="s">
        <v>2436</v>
      </c>
      <c r="G1006" s="58" t="s">
        <v>2809</v>
      </c>
      <c r="H1006" s="59" t="s">
        <v>2777</v>
      </c>
      <c r="I1006" s="59" t="s">
        <v>2142</v>
      </c>
      <c r="J1006" s="59" t="s">
        <v>2777</v>
      </c>
      <c r="K1006" s="59" t="s">
        <v>2777</v>
      </c>
      <c r="L1006" s="59" t="s">
        <v>2777</v>
      </c>
      <c r="M1006" s="59" t="s">
        <v>2142</v>
      </c>
      <c r="N1006" s="59" t="s">
        <v>2777</v>
      </c>
      <c r="O1006" s="59" t="s">
        <v>2777</v>
      </c>
      <c r="P1006" s="59" t="s">
        <v>2777</v>
      </c>
      <c r="Q1006" s="59" t="s">
        <v>2777</v>
      </c>
      <c r="R1006" s="59" t="s">
        <v>2777</v>
      </c>
      <c r="S1006" s="59" t="s">
        <v>2777</v>
      </c>
      <c r="T1006" s="59" t="s">
        <v>2777</v>
      </c>
      <c r="U1006" s="59" t="s">
        <v>2777</v>
      </c>
    </row>
    <row r="1007" spans="1:21" x14ac:dyDescent="0.25">
      <c r="A1007" s="58">
        <v>7207050</v>
      </c>
      <c r="B1007" s="58" t="str">
        <f t="shared" si="15"/>
        <v xml:space="preserve"> A (Alert)</v>
      </c>
      <c r="C1007" s="58" t="s">
        <v>231</v>
      </c>
      <c r="D1007" s="58" t="s">
        <v>2176</v>
      </c>
      <c r="E1007" s="58" t="s">
        <v>2775</v>
      </c>
      <c r="F1007" s="58" t="s">
        <v>2095</v>
      </c>
      <c r="G1007" s="58" t="s">
        <v>2776</v>
      </c>
      <c r="H1007" s="59" t="s">
        <v>2777</v>
      </c>
      <c r="I1007" s="59" t="s">
        <v>2142</v>
      </c>
      <c r="J1007" s="59" t="s">
        <v>2777</v>
      </c>
      <c r="K1007" s="59" t="s">
        <v>2777</v>
      </c>
      <c r="L1007" s="59" t="s">
        <v>2777</v>
      </c>
      <c r="M1007" s="59" t="s">
        <v>2777</v>
      </c>
      <c r="N1007" s="59" t="s">
        <v>2777</v>
      </c>
      <c r="O1007" s="59" t="s">
        <v>2777</v>
      </c>
      <c r="P1007" s="59" t="s">
        <v>2777</v>
      </c>
      <c r="Q1007" s="59" t="s">
        <v>2142</v>
      </c>
      <c r="R1007" s="59" t="s">
        <v>2777</v>
      </c>
      <c r="S1007" s="59" t="s">
        <v>2142</v>
      </c>
      <c r="T1007" s="59" t="s">
        <v>2777</v>
      </c>
      <c r="U1007" s="59" t="s">
        <v>2777</v>
      </c>
    </row>
    <row r="1008" spans="1:21" x14ac:dyDescent="0.25">
      <c r="A1008" s="58">
        <v>7207051</v>
      </c>
      <c r="B1008" s="58" t="str">
        <f t="shared" si="15"/>
        <v>SI_1 (School Improvement Year 1)</v>
      </c>
      <c r="C1008" s="58" t="s">
        <v>231</v>
      </c>
      <c r="D1008" s="58" t="s">
        <v>875</v>
      </c>
      <c r="E1008" s="58" t="s">
        <v>2793</v>
      </c>
      <c r="F1008" s="58" t="s">
        <v>2260</v>
      </c>
      <c r="G1008" s="58" t="s">
        <v>2795</v>
      </c>
      <c r="H1008" s="59" t="s">
        <v>2777</v>
      </c>
      <c r="I1008" s="59" t="s">
        <v>2142</v>
      </c>
      <c r="J1008" s="59" t="s">
        <v>2777</v>
      </c>
      <c r="K1008" s="59" t="s">
        <v>2777</v>
      </c>
      <c r="L1008" s="59" t="s">
        <v>2777</v>
      </c>
      <c r="M1008" s="59" t="s">
        <v>2777</v>
      </c>
      <c r="N1008" s="59" t="s">
        <v>2777</v>
      </c>
      <c r="O1008" s="59" t="s">
        <v>2777</v>
      </c>
      <c r="P1008" s="59" t="s">
        <v>2777</v>
      </c>
      <c r="Q1008" s="59" t="s">
        <v>2142</v>
      </c>
      <c r="R1008" s="59" t="s">
        <v>2777</v>
      </c>
      <c r="S1008" s="59" t="s">
        <v>2777</v>
      </c>
      <c r="T1008" s="59" t="s">
        <v>2777</v>
      </c>
      <c r="U1008" s="59" t="s">
        <v>2777</v>
      </c>
    </row>
    <row r="1009" spans="1:21" x14ac:dyDescent="0.25">
      <c r="A1009" s="58">
        <v>7207052</v>
      </c>
      <c r="B1009" s="58" t="str">
        <f t="shared" si="15"/>
        <v xml:space="preserve"> A (Alert)</v>
      </c>
      <c r="C1009" s="58" t="s">
        <v>231</v>
      </c>
      <c r="D1009" s="58" t="s">
        <v>876</v>
      </c>
      <c r="E1009" s="58" t="s">
        <v>2775</v>
      </c>
      <c r="F1009" s="58" t="s">
        <v>2095</v>
      </c>
      <c r="G1009" s="58" t="s">
        <v>2776</v>
      </c>
      <c r="H1009" s="59" t="s">
        <v>2777</v>
      </c>
      <c r="I1009" s="59" t="s">
        <v>2777</v>
      </c>
      <c r="J1009" s="59" t="s">
        <v>2777</v>
      </c>
      <c r="K1009" s="59" t="s">
        <v>2777</v>
      </c>
      <c r="L1009" s="59" t="s">
        <v>2142</v>
      </c>
      <c r="M1009" s="59" t="s">
        <v>2777</v>
      </c>
      <c r="N1009" s="59" t="s">
        <v>2777</v>
      </c>
      <c r="O1009" s="59" t="s">
        <v>2777</v>
      </c>
      <c r="P1009" s="59" t="s">
        <v>2777</v>
      </c>
      <c r="Q1009" s="59" t="s">
        <v>2777</v>
      </c>
      <c r="R1009" s="59" t="s">
        <v>2777</v>
      </c>
      <c r="S1009" s="59" t="s">
        <v>2777</v>
      </c>
      <c r="T1009" s="59" t="s">
        <v>2777</v>
      </c>
      <c r="U1009" s="59" t="s">
        <v>2777</v>
      </c>
    </row>
    <row r="1010" spans="1:21" x14ac:dyDescent="0.25">
      <c r="A1010" s="58">
        <v>7207053</v>
      </c>
      <c r="B1010" s="58" t="str">
        <f t="shared" si="15"/>
        <v xml:space="preserve"> A (Alert)</v>
      </c>
      <c r="C1010" s="58" t="s">
        <v>231</v>
      </c>
      <c r="D1010" s="58" t="s">
        <v>877</v>
      </c>
      <c r="E1010" s="58" t="s">
        <v>2775</v>
      </c>
      <c r="F1010" s="58" t="s">
        <v>2095</v>
      </c>
      <c r="G1010" s="58" t="s">
        <v>2776</v>
      </c>
      <c r="H1010" s="59" t="s">
        <v>2777</v>
      </c>
      <c r="I1010" s="59" t="s">
        <v>2142</v>
      </c>
      <c r="J1010" s="59" t="s">
        <v>2777</v>
      </c>
      <c r="K1010" s="59" t="s">
        <v>2777</v>
      </c>
      <c r="L1010" s="59" t="s">
        <v>2777</v>
      </c>
      <c r="M1010" s="59" t="s">
        <v>2777</v>
      </c>
      <c r="N1010" s="59" t="s">
        <v>2777</v>
      </c>
      <c r="O1010" s="59" t="s">
        <v>2142</v>
      </c>
      <c r="P1010" s="59" t="s">
        <v>2777</v>
      </c>
      <c r="Q1010" s="59" t="s">
        <v>2777</v>
      </c>
      <c r="R1010" s="59" t="s">
        <v>2777</v>
      </c>
      <c r="S1010" s="59" t="s">
        <v>2777</v>
      </c>
      <c r="T1010" s="59" t="s">
        <v>2777</v>
      </c>
      <c r="U1010" s="59" t="s">
        <v>2777</v>
      </c>
    </row>
    <row r="1011" spans="1:21" x14ac:dyDescent="0.25">
      <c r="A1011" s="58">
        <v>7207054</v>
      </c>
      <c r="B1011" s="58" t="str">
        <f t="shared" si="15"/>
        <v>SI_5 (School Improvement Year 5)</v>
      </c>
      <c r="C1011" s="58" t="s">
        <v>231</v>
      </c>
      <c r="D1011" s="58" t="s">
        <v>878</v>
      </c>
      <c r="E1011" s="58" t="s">
        <v>2786</v>
      </c>
      <c r="F1011" s="58" t="s">
        <v>2385</v>
      </c>
      <c r="G1011" s="58" t="s">
        <v>2787</v>
      </c>
      <c r="H1011" s="59" t="s">
        <v>2142</v>
      </c>
      <c r="I1011" s="59" t="s">
        <v>2777</v>
      </c>
      <c r="J1011" s="59" t="s">
        <v>2777</v>
      </c>
      <c r="K1011" s="59" t="s">
        <v>2777</v>
      </c>
      <c r="L1011" s="59" t="s">
        <v>2777</v>
      </c>
      <c r="M1011" s="59" t="s">
        <v>2777</v>
      </c>
      <c r="N1011" s="59" t="s">
        <v>2777</v>
      </c>
      <c r="O1011" s="59" t="s">
        <v>2777</v>
      </c>
      <c r="P1011" s="59" t="s">
        <v>2777</v>
      </c>
      <c r="Q1011" s="59" t="s">
        <v>2777</v>
      </c>
      <c r="R1011" s="59" t="s">
        <v>2142</v>
      </c>
      <c r="S1011" s="59" t="s">
        <v>2777</v>
      </c>
      <c r="T1011" s="59" t="s">
        <v>2777</v>
      </c>
      <c r="U1011" s="59" t="s">
        <v>2777</v>
      </c>
    </row>
    <row r="1012" spans="1:21" x14ac:dyDescent="0.25">
      <c r="A1012" s="58">
        <v>7207055</v>
      </c>
      <c r="B1012" s="58" t="str">
        <f t="shared" si="15"/>
        <v>SI_4 (School Improvement Year 4)</v>
      </c>
      <c r="C1012" s="58" t="s">
        <v>231</v>
      </c>
      <c r="D1012" s="58" t="s">
        <v>879</v>
      </c>
      <c r="E1012" s="58" t="s">
        <v>2784</v>
      </c>
      <c r="F1012" s="58" t="s">
        <v>2371</v>
      </c>
      <c r="G1012" s="58" t="s">
        <v>2785</v>
      </c>
      <c r="H1012" s="59" t="s">
        <v>2142</v>
      </c>
      <c r="I1012" s="59" t="s">
        <v>2777</v>
      </c>
      <c r="J1012" s="59" t="s">
        <v>2777</v>
      </c>
      <c r="K1012" s="59" t="s">
        <v>2777</v>
      </c>
      <c r="L1012" s="59" t="s">
        <v>2142</v>
      </c>
      <c r="M1012" s="59" t="s">
        <v>2142</v>
      </c>
      <c r="N1012" s="59" t="s">
        <v>2777</v>
      </c>
      <c r="O1012" s="59" t="s">
        <v>2777</v>
      </c>
      <c r="P1012" s="59" t="s">
        <v>2142</v>
      </c>
      <c r="Q1012" s="59" t="s">
        <v>2142</v>
      </c>
      <c r="R1012" s="59" t="s">
        <v>2142</v>
      </c>
      <c r="S1012" s="59" t="s">
        <v>2142</v>
      </c>
      <c r="T1012" s="59" t="s">
        <v>2142</v>
      </c>
      <c r="U1012" s="59" t="s">
        <v>2142</v>
      </c>
    </row>
    <row r="1013" spans="1:21" x14ac:dyDescent="0.25">
      <c r="A1013" s="58">
        <v>7207057</v>
      </c>
      <c r="B1013" s="58" t="str">
        <f t="shared" si="15"/>
        <v xml:space="preserve"> MS (Met Standards)</v>
      </c>
      <c r="C1013" s="58" t="s">
        <v>231</v>
      </c>
      <c r="D1013" s="58" t="s">
        <v>880</v>
      </c>
      <c r="E1013" s="58" t="s">
        <v>2780</v>
      </c>
      <c r="F1013" s="58" t="s">
        <v>2183</v>
      </c>
      <c r="G1013" s="58" t="s">
        <v>2781</v>
      </c>
      <c r="H1013" s="59" t="s">
        <v>2777</v>
      </c>
      <c r="I1013" s="59" t="s">
        <v>2777</v>
      </c>
      <c r="J1013" s="59" t="s">
        <v>2777</v>
      </c>
      <c r="K1013" s="59" t="s">
        <v>2777</v>
      </c>
      <c r="L1013" s="59" t="s">
        <v>2777</v>
      </c>
      <c r="M1013" s="59" t="s">
        <v>2777</v>
      </c>
      <c r="N1013" s="59" t="s">
        <v>2777</v>
      </c>
      <c r="O1013" s="59" t="s">
        <v>2777</v>
      </c>
      <c r="P1013" s="59" t="s">
        <v>2777</v>
      </c>
      <c r="Q1013" s="59" t="s">
        <v>2777</v>
      </c>
      <c r="R1013" s="59" t="s">
        <v>2777</v>
      </c>
      <c r="S1013" s="59" t="s">
        <v>2777</v>
      </c>
      <c r="T1013" s="59" t="s">
        <v>2777</v>
      </c>
      <c r="U1013" s="59" t="s">
        <v>2777</v>
      </c>
    </row>
    <row r="1014" spans="1:21" x14ac:dyDescent="0.25">
      <c r="A1014" s="58">
        <v>7207058</v>
      </c>
      <c r="B1014" s="58" t="str">
        <f t="shared" si="15"/>
        <v xml:space="preserve"> MS (Met Standards)</v>
      </c>
      <c r="C1014" s="58" t="s">
        <v>231</v>
      </c>
      <c r="D1014" s="58" t="s">
        <v>881</v>
      </c>
      <c r="E1014" s="58" t="s">
        <v>2780</v>
      </c>
      <c r="F1014" s="58" t="s">
        <v>2183</v>
      </c>
      <c r="G1014" s="58" t="s">
        <v>2781</v>
      </c>
      <c r="H1014" s="59" t="s">
        <v>2777</v>
      </c>
      <c r="I1014" s="59" t="s">
        <v>2777</v>
      </c>
      <c r="J1014" s="59" t="s">
        <v>2777</v>
      </c>
      <c r="K1014" s="59" t="s">
        <v>2777</v>
      </c>
      <c r="L1014" s="59" t="s">
        <v>2777</v>
      </c>
      <c r="M1014" s="59" t="s">
        <v>2777</v>
      </c>
      <c r="N1014" s="59" t="s">
        <v>2777</v>
      </c>
      <c r="O1014" s="59" t="s">
        <v>2777</v>
      </c>
      <c r="P1014" s="59" t="s">
        <v>2777</v>
      </c>
      <c r="Q1014" s="59" t="s">
        <v>2777</v>
      </c>
      <c r="R1014" s="59" t="s">
        <v>2777</v>
      </c>
      <c r="S1014" s="59" t="s">
        <v>2777</v>
      </c>
      <c r="T1014" s="59" t="s">
        <v>2777</v>
      </c>
      <c r="U1014" s="59" t="s">
        <v>2777</v>
      </c>
    </row>
    <row r="1015" spans="1:21" x14ac:dyDescent="0.25">
      <c r="A1015" s="58">
        <v>7207059</v>
      </c>
      <c r="B1015" s="58" t="str">
        <f t="shared" si="15"/>
        <v xml:space="preserve"> A (Alert)</v>
      </c>
      <c r="C1015" s="58" t="s">
        <v>231</v>
      </c>
      <c r="D1015" s="58" t="s">
        <v>882</v>
      </c>
      <c r="E1015" s="58" t="s">
        <v>2775</v>
      </c>
      <c r="F1015" s="58" t="s">
        <v>2095</v>
      </c>
      <c r="G1015" s="58" t="s">
        <v>2776</v>
      </c>
      <c r="H1015" s="59" t="s">
        <v>2142</v>
      </c>
      <c r="I1015" s="59" t="s">
        <v>2142</v>
      </c>
      <c r="J1015" s="59" t="s">
        <v>2777</v>
      </c>
      <c r="K1015" s="59" t="s">
        <v>2777</v>
      </c>
      <c r="L1015" s="59" t="s">
        <v>2777</v>
      </c>
      <c r="M1015" s="59" t="s">
        <v>2142</v>
      </c>
      <c r="N1015" s="59" t="s">
        <v>2777</v>
      </c>
      <c r="O1015" s="59" t="s">
        <v>2777</v>
      </c>
      <c r="P1015" s="59" t="s">
        <v>2777</v>
      </c>
      <c r="Q1015" s="59" t="s">
        <v>2142</v>
      </c>
      <c r="R1015" s="59" t="s">
        <v>2142</v>
      </c>
      <c r="S1015" s="59" t="s">
        <v>2142</v>
      </c>
      <c r="T1015" s="59" t="s">
        <v>2777</v>
      </c>
      <c r="U1015" s="59" t="s">
        <v>2777</v>
      </c>
    </row>
    <row r="1016" spans="1:21" x14ac:dyDescent="0.25">
      <c r="A1016" s="58">
        <v>7207060</v>
      </c>
      <c r="B1016" s="58" t="str">
        <f t="shared" si="15"/>
        <v>SI_4 (School Improvement Year 4)</v>
      </c>
      <c r="C1016" s="58" t="s">
        <v>231</v>
      </c>
      <c r="D1016" s="58" t="s">
        <v>2382</v>
      </c>
      <c r="E1016" s="58" t="s">
        <v>2784</v>
      </c>
      <c r="F1016" s="58" t="s">
        <v>2371</v>
      </c>
      <c r="G1016" s="58" t="s">
        <v>2785</v>
      </c>
      <c r="H1016" s="59" t="s">
        <v>2777</v>
      </c>
      <c r="I1016" s="59" t="s">
        <v>2142</v>
      </c>
      <c r="J1016" s="59" t="s">
        <v>2777</v>
      </c>
      <c r="K1016" s="59" t="s">
        <v>2777</v>
      </c>
      <c r="L1016" s="59" t="s">
        <v>2777</v>
      </c>
      <c r="M1016" s="59" t="s">
        <v>2777</v>
      </c>
      <c r="N1016" s="59" t="s">
        <v>2777</v>
      </c>
      <c r="O1016" s="59" t="s">
        <v>2777</v>
      </c>
      <c r="P1016" s="59" t="s">
        <v>2777</v>
      </c>
      <c r="Q1016" s="59" t="s">
        <v>2142</v>
      </c>
      <c r="R1016" s="59" t="s">
        <v>2777</v>
      </c>
      <c r="S1016" s="59" t="s">
        <v>2777</v>
      </c>
      <c r="T1016" s="59" t="s">
        <v>2777</v>
      </c>
      <c r="U1016" s="59" t="s">
        <v>2777</v>
      </c>
    </row>
    <row r="1017" spans="1:21" x14ac:dyDescent="0.25">
      <c r="A1017" s="58">
        <v>7207061</v>
      </c>
      <c r="B1017" s="58" t="str">
        <f t="shared" si="15"/>
        <v xml:space="preserve"> A (Alert)</v>
      </c>
      <c r="C1017" s="58" t="s">
        <v>231</v>
      </c>
      <c r="D1017" s="58" t="s">
        <v>883</v>
      </c>
      <c r="E1017" s="58" t="s">
        <v>2775</v>
      </c>
      <c r="F1017" s="58" t="s">
        <v>2095</v>
      </c>
      <c r="G1017" s="58" t="s">
        <v>2776</v>
      </c>
      <c r="H1017" s="59" t="s">
        <v>2777</v>
      </c>
      <c r="I1017" s="59" t="s">
        <v>2777</v>
      </c>
      <c r="J1017" s="59" t="s">
        <v>2777</v>
      </c>
      <c r="K1017" s="59" t="s">
        <v>2777</v>
      </c>
      <c r="L1017" s="59" t="s">
        <v>2777</v>
      </c>
      <c r="M1017" s="59" t="s">
        <v>2777</v>
      </c>
      <c r="N1017" s="59" t="s">
        <v>2777</v>
      </c>
      <c r="O1017" s="59" t="s">
        <v>2777</v>
      </c>
      <c r="P1017" s="59" t="s">
        <v>2777</v>
      </c>
      <c r="Q1017" s="59" t="s">
        <v>2777</v>
      </c>
      <c r="R1017" s="59" t="s">
        <v>2777</v>
      </c>
      <c r="S1017" s="59" t="s">
        <v>2142</v>
      </c>
      <c r="T1017" s="59" t="s">
        <v>2777</v>
      </c>
      <c r="U1017" s="59" t="s">
        <v>2777</v>
      </c>
    </row>
    <row r="1018" spans="1:21" x14ac:dyDescent="0.25">
      <c r="A1018" s="58">
        <v>7207062</v>
      </c>
      <c r="B1018" s="58" t="str">
        <f t="shared" si="15"/>
        <v>SI_3 (School Improvement Year 3)</v>
      </c>
      <c r="C1018" s="58" t="s">
        <v>231</v>
      </c>
      <c r="D1018" s="58" t="s">
        <v>2370</v>
      </c>
      <c r="E1018" s="58" t="s">
        <v>2788</v>
      </c>
      <c r="F1018" s="58" t="s">
        <v>2348</v>
      </c>
      <c r="G1018" s="58" t="s">
        <v>2789</v>
      </c>
      <c r="H1018" s="59" t="s">
        <v>2142</v>
      </c>
      <c r="I1018" s="59" t="s">
        <v>2777</v>
      </c>
      <c r="J1018" s="59" t="s">
        <v>2777</v>
      </c>
      <c r="K1018" s="59" t="s">
        <v>2777</v>
      </c>
      <c r="L1018" s="59" t="s">
        <v>2142</v>
      </c>
      <c r="M1018" s="59" t="s">
        <v>2142</v>
      </c>
      <c r="N1018" s="59" t="s">
        <v>2777</v>
      </c>
      <c r="O1018" s="59" t="s">
        <v>2777</v>
      </c>
      <c r="P1018" s="59" t="s">
        <v>2142</v>
      </c>
      <c r="Q1018" s="59" t="s">
        <v>2142</v>
      </c>
      <c r="R1018" s="59" t="s">
        <v>2142</v>
      </c>
      <c r="S1018" s="59" t="s">
        <v>2142</v>
      </c>
      <c r="T1018" s="59" t="s">
        <v>2777</v>
      </c>
      <c r="U1018" s="59" t="s">
        <v>2777</v>
      </c>
    </row>
    <row r="1019" spans="1:21" x14ac:dyDescent="0.25">
      <c r="A1019" s="58">
        <v>7207063</v>
      </c>
      <c r="B1019" s="58" t="str">
        <f t="shared" si="15"/>
        <v xml:space="preserve"> MS (Met Standards)</v>
      </c>
      <c r="C1019" s="58" t="s">
        <v>231</v>
      </c>
      <c r="D1019" s="58" t="s">
        <v>884</v>
      </c>
      <c r="E1019" s="58" t="s">
        <v>2780</v>
      </c>
      <c r="F1019" s="58" t="s">
        <v>2183</v>
      </c>
      <c r="G1019" s="58" t="s">
        <v>2781</v>
      </c>
      <c r="H1019" s="59" t="s">
        <v>2777</v>
      </c>
      <c r="I1019" s="59" t="s">
        <v>2777</v>
      </c>
      <c r="J1019" s="59" t="s">
        <v>2777</v>
      </c>
      <c r="K1019" s="59" t="s">
        <v>2777</v>
      </c>
      <c r="L1019" s="59" t="s">
        <v>2777</v>
      </c>
      <c r="M1019" s="59" t="s">
        <v>2777</v>
      </c>
      <c r="N1019" s="59" t="s">
        <v>2777</v>
      </c>
      <c r="O1019" s="59" t="s">
        <v>2777</v>
      </c>
      <c r="P1019" s="59" t="s">
        <v>2777</v>
      </c>
      <c r="Q1019" s="59" t="s">
        <v>2777</v>
      </c>
      <c r="R1019" s="59" t="s">
        <v>2142</v>
      </c>
      <c r="S1019" s="59" t="s">
        <v>2777</v>
      </c>
      <c r="T1019" s="59" t="s">
        <v>2777</v>
      </c>
      <c r="U1019" s="59" t="s">
        <v>2777</v>
      </c>
    </row>
    <row r="1020" spans="1:21" x14ac:dyDescent="0.25">
      <c r="A1020" s="58">
        <v>7207064</v>
      </c>
      <c r="B1020" s="58" t="str">
        <f t="shared" si="15"/>
        <v xml:space="preserve"> MS (Met Standards)</v>
      </c>
      <c r="C1020" s="58" t="s">
        <v>231</v>
      </c>
      <c r="D1020" s="58" t="s">
        <v>885</v>
      </c>
      <c r="E1020" s="58" t="s">
        <v>2780</v>
      </c>
      <c r="F1020" s="58" t="s">
        <v>2183</v>
      </c>
      <c r="G1020" s="58" t="s">
        <v>2781</v>
      </c>
      <c r="H1020" s="59" t="s">
        <v>2777</v>
      </c>
      <c r="I1020" s="59" t="s">
        <v>2777</v>
      </c>
      <c r="J1020" s="59" t="s">
        <v>2777</v>
      </c>
      <c r="K1020" s="59" t="s">
        <v>2777</v>
      </c>
      <c r="L1020" s="59" t="s">
        <v>2777</v>
      </c>
      <c r="M1020" s="59" t="s">
        <v>2777</v>
      </c>
      <c r="N1020" s="59" t="s">
        <v>2777</v>
      </c>
      <c r="O1020" s="59" t="s">
        <v>2777</v>
      </c>
      <c r="P1020" s="59" t="s">
        <v>2777</v>
      </c>
      <c r="Q1020" s="59" t="s">
        <v>2777</v>
      </c>
      <c r="R1020" s="59" t="s">
        <v>2777</v>
      </c>
      <c r="S1020" s="59" t="s">
        <v>2777</v>
      </c>
      <c r="T1020" s="59" t="s">
        <v>2777</v>
      </c>
      <c r="U1020" s="59" t="s">
        <v>2777</v>
      </c>
    </row>
    <row r="1021" spans="1:21" x14ac:dyDescent="0.25">
      <c r="A1021" s="58">
        <v>7207065</v>
      </c>
      <c r="B1021" s="58" t="str">
        <f t="shared" si="15"/>
        <v xml:space="preserve"> A (Alert)</v>
      </c>
      <c r="C1021" s="58" t="s">
        <v>231</v>
      </c>
      <c r="D1021" s="58" t="s">
        <v>886</v>
      </c>
      <c r="E1021" s="58" t="s">
        <v>2775</v>
      </c>
      <c r="F1021" s="58" t="s">
        <v>2095</v>
      </c>
      <c r="G1021" s="58" t="s">
        <v>2776</v>
      </c>
      <c r="H1021" s="59" t="s">
        <v>2142</v>
      </c>
      <c r="I1021" s="59" t="s">
        <v>2142</v>
      </c>
      <c r="J1021" s="59" t="s">
        <v>2777</v>
      </c>
      <c r="K1021" s="59" t="s">
        <v>2777</v>
      </c>
      <c r="L1021" s="59" t="s">
        <v>2142</v>
      </c>
      <c r="M1021" s="59" t="s">
        <v>2142</v>
      </c>
      <c r="N1021" s="59" t="s">
        <v>2777</v>
      </c>
      <c r="O1021" s="59" t="s">
        <v>2777</v>
      </c>
      <c r="P1021" s="59" t="s">
        <v>2142</v>
      </c>
      <c r="Q1021" s="59" t="s">
        <v>2142</v>
      </c>
      <c r="R1021" s="59" t="s">
        <v>2142</v>
      </c>
      <c r="S1021" s="59" t="s">
        <v>2142</v>
      </c>
      <c r="T1021" s="59" t="s">
        <v>2777</v>
      </c>
      <c r="U1021" s="59" t="s">
        <v>2777</v>
      </c>
    </row>
    <row r="1022" spans="1:21" x14ac:dyDescent="0.25">
      <c r="A1022" s="58">
        <v>7207066</v>
      </c>
      <c r="B1022" s="58" t="str">
        <f t="shared" si="15"/>
        <v xml:space="preserve"> A (Alert)</v>
      </c>
      <c r="C1022" s="58" t="s">
        <v>231</v>
      </c>
      <c r="D1022" s="58" t="s">
        <v>887</v>
      </c>
      <c r="E1022" s="58" t="s">
        <v>2775</v>
      </c>
      <c r="F1022" s="58" t="s">
        <v>2095</v>
      </c>
      <c r="G1022" s="58" t="s">
        <v>2776</v>
      </c>
      <c r="H1022" s="59" t="s">
        <v>2777</v>
      </c>
      <c r="I1022" s="59" t="s">
        <v>2777</v>
      </c>
      <c r="J1022" s="59" t="s">
        <v>2777</v>
      </c>
      <c r="K1022" s="59" t="s">
        <v>2777</v>
      </c>
      <c r="L1022" s="59" t="s">
        <v>2777</v>
      </c>
      <c r="M1022" s="59" t="s">
        <v>2777</v>
      </c>
      <c r="N1022" s="59" t="s">
        <v>2777</v>
      </c>
      <c r="O1022" s="59" t="s">
        <v>2777</v>
      </c>
      <c r="P1022" s="59" t="s">
        <v>2142</v>
      </c>
      <c r="Q1022" s="59" t="s">
        <v>2777</v>
      </c>
      <c r="R1022" s="59" t="s">
        <v>2777</v>
      </c>
      <c r="S1022" s="59" t="s">
        <v>2777</v>
      </c>
      <c r="T1022" s="59" t="s">
        <v>2777</v>
      </c>
      <c r="U1022" s="59" t="s">
        <v>2777</v>
      </c>
    </row>
    <row r="1023" spans="1:21" x14ac:dyDescent="0.25">
      <c r="A1023" s="58">
        <v>7207067</v>
      </c>
      <c r="B1023" s="58" t="str">
        <f t="shared" si="15"/>
        <v>SI_2 (School Improvement Year 2)</v>
      </c>
      <c r="C1023" s="58" t="s">
        <v>231</v>
      </c>
      <c r="D1023" s="58" t="s">
        <v>2343</v>
      </c>
      <c r="E1023" s="58" t="s">
        <v>2796</v>
      </c>
      <c r="F1023" s="58" t="s">
        <v>2312</v>
      </c>
      <c r="G1023" s="58" t="s">
        <v>2797</v>
      </c>
      <c r="H1023" s="59" t="s">
        <v>2142</v>
      </c>
      <c r="I1023" s="59" t="s">
        <v>2142</v>
      </c>
      <c r="J1023" s="59" t="s">
        <v>2777</v>
      </c>
      <c r="K1023" s="59" t="s">
        <v>2777</v>
      </c>
      <c r="L1023" s="59" t="s">
        <v>2142</v>
      </c>
      <c r="M1023" s="59" t="s">
        <v>2142</v>
      </c>
      <c r="N1023" s="59" t="s">
        <v>2777</v>
      </c>
      <c r="O1023" s="59" t="s">
        <v>2142</v>
      </c>
      <c r="P1023" s="59" t="s">
        <v>2142</v>
      </c>
      <c r="Q1023" s="59" t="s">
        <v>2142</v>
      </c>
      <c r="R1023" s="59" t="s">
        <v>2142</v>
      </c>
      <c r="S1023" s="59" t="s">
        <v>2142</v>
      </c>
      <c r="T1023" s="59" t="s">
        <v>2777</v>
      </c>
      <c r="U1023" s="59" t="s">
        <v>2777</v>
      </c>
    </row>
    <row r="1024" spans="1:21" x14ac:dyDescent="0.25">
      <c r="A1024" s="58">
        <v>7208060</v>
      </c>
      <c r="B1024" s="58" t="str">
        <f t="shared" si="15"/>
        <v>SI_1 (School Improvement Year 1)</v>
      </c>
      <c r="C1024" s="58" t="s">
        <v>247</v>
      </c>
      <c r="D1024" s="58" t="s">
        <v>930</v>
      </c>
      <c r="E1024" s="58" t="s">
        <v>2793</v>
      </c>
      <c r="F1024" s="58" t="s">
        <v>2260</v>
      </c>
      <c r="G1024" s="58" t="s">
        <v>2795</v>
      </c>
      <c r="H1024" s="59" t="s">
        <v>2142</v>
      </c>
      <c r="I1024" s="59" t="s">
        <v>2777</v>
      </c>
      <c r="J1024" s="59" t="s">
        <v>2777</v>
      </c>
      <c r="K1024" s="59" t="s">
        <v>2777</v>
      </c>
      <c r="L1024" s="59" t="s">
        <v>2777</v>
      </c>
      <c r="M1024" s="59" t="s">
        <v>2777</v>
      </c>
      <c r="N1024" s="59" t="s">
        <v>2777</v>
      </c>
      <c r="O1024" s="59" t="s">
        <v>2777</v>
      </c>
      <c r="P1024" s="59" t="s">
        <v>2777</v>
      </c>
      <c r="Q1024" s="59" t="s">
        <v>2142</v>
      </c>
      <c r="R1024" s="59" t="s">
        <v>2777</v>
      </c>
      <c r="S1024" s="59" t="s">
        <v>2777</v>
      </c>
      <c r="T1024" s="59" t="s">
        <v>2777</v>
      </c>
      <c r="U1024" s="59" t="s">
        <v>2777</v>
      </c>
    </row>
    <row r="1025" spans="1:21" x14ac:dyDescent="0.25">
      <c r="A1025" s="58">
        <v>7208061</v>
      </c>
      <c r="B1025" s="58" t="str">
        <f t="shared" si="15"/>
        <v>SI_2 (School Improvement Year 2)</v>
      </c>
      <c r="C1025" s="58" t="s">
        <v>247</v>
      </c>
      <c r="D1025" s="58" t="s">
        <v>931</v>
      </c>
      <c r="E1025" s="58" t="s">
        <v>2796</v>
      </c>
      <c r="F1025" s="58" t="s">
        <v>2312</v>
      </c>
      <c r="G1025" s="58" t="s">
        <v>2797</v>
      </c>
      <c r="H1025" s="59" t="s">
        <v>2777</v>
      </c>
      <c r="I1025" s="59" t="s">
        <v>2777</v>
      </c>
      <c r="J1025" s="59" t="s">
        <v>2777</v>
      </c>
      <c r="K1025" s="59" t="s">
        <v>2777</v>
      </c>
      <c r="L1025" s="59" t="s">
        <v>2777</v>
      </c>
      <c r="M1025" s="59" t="s">
        <v>2777</v>
      </c>
      <c r="N1025" s="59" t="s">
        <v>2777</v>
      </c>
      <c r="O1025" s="59" t="s">
        <v>2777</v>
      </c>
      <c r="P1025" s="59" t="s">
        <v>2142</v>
      </c>
      <c r="Q1025" s="59" t="s">
        <v>2777</v>
      </c>
      <c r="R1025" s="59" t="s">
        <v>2777</v>
      </c>
      <c r="S1025" s="59" t="s">
        <v>2777</v>
      </c>
      <c r="T1025" s="59" t="s">
        <v>2142</v>
      </c>
      <c r="U1025" s="59" t="s">
        <v>2142</v>
      </c>
    </row>
    <row r="1026" spans="1:21" x14ac:dyDescent="0.25">
      <c r="A1026" s="58">
        <v>7208062</v>
      </c>
      <c r="B1026" s="58" t="str">
        <f t="shared" ref="B1026:B1072" si="16">CONCATENATE(E1026," ",F1026)</f>
        <v xml:space="preserve"> MS (Met Standards)</v>
      </c>
      <c r="C1026" s="58" t="s">
        <v>247</v>
      </c>
      <c r="D1026" s="58" t="s">
        <v>2254</v>
      </c>
      <c r="E1026" s="58" t="s">
        <v>2780</v>
      </c>
      <c r="F1026" s="58" t="s">
        <v>2183</v>
      </c>
      <c r="G1026" s="58" t="s">
        <v>2781</v>
      </c>
      <c r="H1026" s="59" t="s">
        <v>2777</v>
      </c>
      <c r="I1026" s="59" t="s">
        <v>2777</v>
      </c>
      <c r="J1026" s="59" t="s">
        <v>2777</v>
      </c>
      <c r="K1026" s="59" t="s">
        <v>2777</v>
      </c>
      <c r="L1026" s="59" t="s">
        <v>2777</v>
      </c>
      <c r="M1026" s="59" t="s">
        <v>2777</v>
      </c>
      <c r="N1026" s="59" t="s">
        <v>2777</v>
      </c>
      <c r="O1026" s="59" t="s">
        <v>2777</v>
      </c>
      <c r="P1026" s="59" t="s">
        <v>2777</v>
      </c>
      <c r="Q1026" s="59" t="s">
        <v>2777</v>
      </c>
      <c r="R1026" s="59" t="s">
        <v>2777</v>
      </c>
      <c r="S1026" s="59" t="s">
        <v>2777</v>
      </c>
      <c r="T1026" s="59" t="s">
        <v>2777</v>
      </c>
      <c r="U1026" s="59" t="s">
        <v>2777</v>
      </c>
    </row>
    <row r="1027" spans="1:21" x14ac:dyDescent="0.25">
      <c r="A1027" s="58">
        <v>7240703</v>
      </c>
      <c r="B1027" s="58" t="str">
        <f t="shared" si="16"/>
        <v xml:space="preserve"> MS (Met Standards)</v>
      </c>
      <c r="C1027" s="58" t="s">
        <v>2255</v>
      </c>
      <c r="D1027" s="58" t="s">
        <v>2255</v>
      </c>
      <c r="E1027" s="58" t="s">
        <v>2780</v>
      </c>
      <c r="F1027" s="58" t="s">
        <v>2183</v>
      </c>
      <c r="G1027" s="58" t="s">
        <v>2781</v>
      </c>
      <c r="H1027" s="59" t="s">
        <v>2777</v>
      </c>
      <c r="I1027" s="59" t="s">
        <v>2777</v>
      </c>
      <c r="J1027" s="59" t="s">
        <v>2777</v>
      </c>
      <c r="K1027" s="59" t="s">
        <v>2777</v>
      </c>
      <c r="L1027" s="59" t="s">
        <v>2777</v>
      </c>
      <c r="M1027" s="59" t="s">
        <v>2777</v>
      </c>
      <c r="N1027" s="59" t="s">
        <v>2777</v>
      </c>
      <c r="O1027" s="59" t="s">
        <v>2777</v>
      </c>
      <c r="P1027" s="59" t="s">
        <v>2777</v>
      </c>
      <c r="Q1027" s="59" t="s">
        <v>2777</v>
      </c>
      <c r="R1027" s="59" t="s">
        <v>2777</v>
      </c>
      <c r="S1027" s="59" t="s">
        <v>2777</v>
      </c>
      <c r="T1027" s="59" t="s">
        <v>2777</v>
      </c>
      <c r="U1027" s="59" t="s">
        <v>2777</v>
      </c>
    </row>
    <row r="1028" spans="1:21" x14ac:dyDescent="0.25">
      <c r="A1028" s="58">
        <v>7301001</v>
      </c>
      <c r="B1028" s="58" t="str">
        <f t="shared" si="16"/>
        <v xml:space="preserve"> A (Alert)</v>
      </c>
      <c r="C1028" s="58" t="s">
        <v>22</v>
      </c>
      <c r="D1028" s="58" t="s">
        <v>276</v>
      </c>
      <c r="E1028" s="58" t="s">
        <v>2775</v>
      </c>
      <c r="F1028" s="58" t="s">
        <v>2095</v>
      </c>
      <c r="G1028" s="58" t="s">
        <v>2776</v>
      </c>
      <c r="H1028" s="59" t="s">
        <v>2142</v>
      </c>
      <c r="I1028" s="59" t="s">
        <v>2777</v>
      </c>
      <c r="J1028" s="59" t="s">
        <v>2777</v>
      </c>
      <c r="K1028" s="59" t="s">
        <v>2777</v>
      </c>
      <c r="L1028" s="59" t="s">
        <v>2777</v>
      </c>
      <c r="M1028" s="59" t="s">
        <v>2777</v>
      </c>
      <c r="N1028" s="59" t="s">
        <v>2142</v>
      </c>
      <c r="O1028" s="59" t="s">
        <v>2777</v>
      </c>
      <c r="P1028" s="59" t="s">
        <v>2142</v>
      </c>
      <c r="Q1028" s="59" t="s">
        <v>2777</v>
      </c>
      <c r="R1028" s="59" t="s">
        <v>2777</v>
      </c>
      <c r="S1028" s="59" t="s">
        <v>2777</v>
      </c>
      <c r="T1028" s="59" t="s">
        <v>2777</v>
      </c>
      <c r="U1028" s="59" t="s">
        <v>2777</v>
      </c>
    </row>
    <row r="1029" spans="1:21" x14ac:dyDescent="0.25">
      <c r="A1029" s="58">
        <v>7301003</v>
      </c>
      <c r="B1029" s="58" t="str">
        <f t="shared" si="16"/>
        <v xml:space="preserve"> A (Alert)</v>
      </c>
      <c r="C1029" s="58" t="s">
        <v>22</v>
      </c>
      <c r="D1029" s="58" t="s">
        <v>2177</v>
      </c>
      <c r="E1029" s="58" t="s">
        <v>2775</v>
      </c>
      <c r="F1029" s="58" t="s">
        <v>2095</v>
      </c>
      <c r="G1029" s="58" t="s">
        <v>2776</v>
      </c>
      <c r="H1029" s="59" t="s">
        <v>2777</v>
      </c>
      <c r="I1029" s="59" t="s">
        <v>2777</v>
      </c>
      <c r="J1029" s="59" t="s">
        <v>2777</v>
      </c>
      <c r="K1029" s="59" t="s">
        <v>2777</v>
      </c>
      <c r="L1029" s="59" t="s">
        <v>2777</v>
      </c>
      <c r="M1029" s="59" t="s">
        <v>2777</v>
      </c>
      <c r="N1029" s="59" t="s">
        <v>2777</v>
      </c>
      <c r="O1029" s="59" t="s">
        <v>2777</v>
      </c>
      <c r="P1029" s="59" t="s">
        <v>2777</v>
      </c>
      <c r="Q1029" s="59" t="s">
        <v>2142</v>
      </c>
      <c r="R1029" s="59" t="s">
        <v>2777</v>
      </c>
      <c r="S1029" s="59" t="s">
        <v>2777</v>
      </c>
      <c r="T1029" s="59" t="s">
        <v>2777</v>
      </c>
      <c r="U1029" s="59" t="s">
        <v>2777</v>
      </c>
    </row>
    <row r="1030" spans="1:21" x14ac:dyDescent="0.25">
      <c r="A1030" s="58">
        <v>7301004</v>
      </c>
      <c r="B1030" s="58" t="str">
        <f t="shared" si="16"/>
        <v xml:space="preserve"> A (Alert)</v>
      </c>
      <c r="C1030" s="58" t="s">
        <v>22</v>
      </c>
      <c r="D1030" s="58" t="s">
        <v>277</v>
      </c>
      <c r="E1030" s="58" t="s">
        <v>2775</v>
      </c>
      <c r="F1030" s="58" t="s">
        <v>2095</v>
      </c>
      <c r="G1030" s="58" t="s">
        <v>2776</v>
      </c>
      <c r="H1030" s="59" t="s">
        <v>2777</v>
      </c>
      <c r="I1030" s="59" t="s">
        <v>2777</v>
      </c>
      <c r="J1030" s="59" t="s">
        <v>2777</v>
      </c>
      <c r="K1030" s="59" t="s">
        <v>2777</v>
      </c>
      <c r="L1030" s="59" t="s">
        <v>2777</v>
      </c>
      <c r="M1030" s="59" t="s">
        <v>2777</v>
      </c>
      <c r="N1030" s="59" t="s">
        <v>2777</v>
      </c>
      <c r="O1030" s="59" t="s">
        <v>2777</v>
      </c>
      <c r="P1030" s="59" t="s">
        <v>2142</v>
      </c>
      <c r="Q1030" s="59" t="s">
        <v>2142</v>
      </c>
      <c r="R1030" s="59" t="s">
        <v>2777</v>
      </c>
      <c r="S1030" s="59" t="s">
        <v>2777</v>
      </c>
      <c r="T1030" s="59" t="s">
        <v>2142</v>
      </c>
      <c r="U1030" s="59" t="s">
        <v>2142</v>
      </c>
    </row>
    <row r="1031" spans="1:21" x14ac:dyDescent="0.25">
      <c r="A1031" s="58">
        <v>7302008</v>
      </c>
      <c r="B1031" s="58" t="str">
        <f t="shared" si="16"/>
        <v xml:space="preserve"> MS (Met Standards)</v>
      </c>
      <c r="C1031" s="58" t="s">
        <v>28</v>
      </c>
      <c r="D1031" s="58" t="s">
        <v>287</v>
      </c>
      <c r="E1031" s="58" t="s">
        <v>2780</v>
      </c>
      <c r="F1031" s="58" t="s">
        <v>2183</v>
      </c>
      <c r="G1031" s="58" t="s">
        <v>2781</v>
      </c>
      <c r="H1031" s="59" t="s">
        <v>2777</v>
      </c>
      <c r="I1031" s="59" t="s">
        <v>2777</v>
      </c>
      <c r="J1031" s="59" t="s">
        <v>2777</v>
      </c>
      <c r="K1031" s="59" t="s">
        <v>2777</v>
      </c>
      <c r="L1031" s="59" t="s">
        <v>2777</v>
      </c>
      <c r="M1031" s="59" t="s">
        <v>2777</v>
      </c>
      <c r="N1031" s="59" t="s">
        <v>2777</v>
      </c>
      <c r="O1031" s="59" t="s">
        <v>2777</v>
      </c>
      <c r="P1031" s="59" t="s">
        <v>2777</v>
      </c>
      <c r="Q1031" s="59" t="s">
        <v>2777</v>
      </c>
      <c r="R1031" s="59" t="s">
        <v>2777</v>
      </c>
      <c r="S1031" s="59" t="s">
        <v>2777</v>
      </c>
      <c r="T1031" s="59" t="s">
        <v>2777</v>
      </c>
      <c r="U1031" s="59" t="s">
        <v>2777</v>
      </c>
    </row>
    <row r="1032" spans="1:21" x14ac:dyDescent="0.25">
      <c r="A1032" s="58">
        <v>7302009</v>
      </c>
      <c r="B1032" s="58" t="str">
        <f t="shared" si="16"/>
        <v>SI_3 (School Improvement Year 3)</v>
      </c>
      <c r="C1032" s="58" t="s">
        <v>28</v>
      </c>
      <c r="D1032" s="58" t="s">
        <v>288</v>
      </c>
      <c r="E1032" s="58" t="s">
        <v>2788</v>
      </c>
      <c r="F1032" s="58" t="s">
        <v>2348</v>
      </c>
      <c r="G1032" s="58" t="s">
        <v>2805</v>
      </c>
      <c r="H1032" s="59" t="s">
        <v>2777</v>
      </c>
      <c r="I1032" s="59" t="s">
        <v>2777</v>
      </c>
      <c r="J1032" s="59" t="s">
        <v>2777</v>
      </c>
      <c r="K1032" s="59" t="s">
        <v>2777</v>
      </c>
      <c r="L1032" s="59" t="s">
        <v>2777</v>
      </c>
      <c r="M1032" s="59" t="s">
        <v>2777</v>
      </c>
      <c r="N1032" s="59" t="s">
        <v>2777</v>
      </c>
      <c r="O1032" s="59" t="s">
        <v>2777</v>
      </c>
      <c r="P1032" s="59" t="s">
        <v>2777</v>
      </c>
      <c r="Q1032" s="59" t="s">
        <v>2142</v>
      </c>
      <c r="R1032" s="59" t="s">
        <v>2777</v>
      </c>
      <c r="S1032" s="59" t="s">
        <v>2777</v>
      </c>
      <c r="T1032" s="59" t="s">
        <v>2777</v>
      </c>
      <c r="U1032" s="59" t="s">
        <v>2142</v>
      </c>
    </row>
    <row r="1033" spans="1:21" x14ac:dyDescent="0.25">
      <c r="A1033" s="58">
        <v>7302010</v>
      </c>
      <c r="B1033" s="58" t="str">
        <f t="shared" si="16"/>
        <v>SI_2 (School Improvement Year 2)</v>
      </c>
      <c r="C1033" s="58" t="s">
        <v>28</v>
      </c>
      <c r="D1033" s="58" t="s">
        <v>2344</v>
      </c>
      <c r="E1033" s="58" t="s">
        <v>2796</v>
      </c>
      <c r="F1033" s="58" t="s">
        <v>2312</v>
      </c>
      <c r="G1033" s="58" t="s">
        <v>2798</v>
      </c>
      <c r="H1033" s="59" t="s">
        <v>2777</v>
      </c>
      <c r="I1033" s="59" t="s">
        <v>2777</v>
      </c>
      <c r="J1033" s="59" t="s">
        <v>2777</v>
      </c>
      <c r="K1033" s="59" t="s">
        <v>2777</v>
      </c>
      <c r="L1033" s="59" t="s">
        <v>2777</v>
      </c>
      <c r="M1033" s="59" t="s">
        <v>2777</v>
      </c>
      <c r="N1033" s="59" t="s">
        <v>2142</v>
      </c>
      <c r="O1033" s="59" t="s">
        <v>2777</v>
      </c>
      <c r="P1033" s="59" t="s">
        <v>2777</v>
      </c>
      <c r="Q1033" s="59" t="s">
        <v>2777</v>
      </c>
      <c r="R1033" s="59" t="s">
        <v>2777</v>
      </c>
      <c r="S1033" s="59" t="s">
        <v>2777</v>
      </c>
      <c r="T1033" s="59" t="s">
        <v>2777</v>
      </c>
      <c r="U1033" s="59" t="s">
        <v>2777</v>
      </c>
    </row>
    <row r="1034" spans="1:21" x14ac:dyDescent="0.25">
      <c r="A1034" s="58">
        <v>7302011</v>
      </c>
      <c r="B1034" s="58" t="str">
        <f t="shared" si="16"/>
        <v>SI_3 (School Improvement Year 3)</v>
      </c>
      <c r="C1034" s="58" t="s">
        <v>28</v>
      </c>
      <c r="D1034" s="58" t="s">
        <v>289</v>
      </c>
      <c r="E1034" s="58" t="s">
        <v>2788</v>
      </c>
      <c r="F1034" s="58" t="s">
        <v>2348</v>
      </c>
      <c r="G1034" s="58" t="s">
        <v>2805</v>
      </c>
      <c r="H1034" s="59" t="s">
        <v>2777</v>
      </c>
      <c r="I1034" s="59" t="s">
        <v>2777</v>
      </c>
      <c r="J1034" s="59" t="s">
        <v>2777</v>
      </c>
      <c r="K1034" s="59" t="s">
        <v>2777</v>
      </c>
      <c r="L1034" s="59" t="s">
        <v>2777</v>
      </c>
      <c r="M1034" s="59" t="s">
        <v>2777</v>
      </c>
      <c r="N1034" s="59" t="s">
        <v>2777</v>
      </c>
      <c r="O1034" s="59" t="s">
        <v>2777</v>
      </c>
      <c r="P1034" s="59" t="s">
        <v>2142</v>
      </c>
      <c r="Q1034" s="59" t="s">
        <v>2777</v>
      </c>
      <c r="R1034" s="59" t="s">
        <v>2777</v>
      </c>
      <c r="S1034" s="59" t="s">
        <v>2777</v>
      </c>
      <c r="T1034" s="59" t="s">
        <v>2777</v>
      </c>
      <c r="U1034" s="59" t="s">
        <v>2777</v>
      </c>
    </row>
    <row r="1035" spans="1:21" x14ac:dyDescent="0.25">
      <c r="A1035" s="58">
        <v>7302013</v>
      </c>
      <c r="B1035" s="58" t="str">
        <f t="shared" si="16"/>
        <v xml:space="preserve"> MS (Met Standards)</v>
      </c>
      <c r="C1035" s="58" t="s">
        <v>28</v>
      </c>
      <c r="D1035" s="58" t="s">
        <v>290</v>
      </c>
      <c r="E1035" s="58" t="s">
        <v>2780</v>
      </c>
      <c r="F1035" s="58" t="s">
        <v>2183</v>
      </c>
      <c r="G1035" s="58" t="s">
        <v>2781</v>
      </c>
      <c r="H1035" s="59" t="s">
        <v>2777</v>
      </c>
      <c r="I1035" s="59" t="s">
        <v>2777</v>
      </c>
      <c r="J1035" s="59" t="s">
        <v>2777</v>
      </c>
      <c r="K1035" s="59" t="s">
        <v>2777</v>
      </c>
      <c r="L1035" s="59" t="s">
        <v>2777</v>
      </c>
      <c r="M1035" s="59" t="s">
        <v>2777</v>
      </c>
      <c r="N1035" s="59" t="s">
        <v>2777</v>
      </c>
      <c r="O1035" s="59" t="s">
        <v>2777</v>
      </c>
      <c r="P1035" s="59" t="s">
        <v>2777</v>
      </c>
      <c r="Q1035" s="59" t="s">
        <v>2777</v>
      </c>
      <c r="R1035" s="59" t="s">
        <v>2777</v>
      </c>
      <c r="S1035" s="59" t="s">
        <v>2777</v>
      </c>
      <c r="T1035" s="59" t="s">
        <v>2777</v>
      </c>
      <c r="U1035" s="59" t="s">
        <v>2777</v>
      </c>
    </row>
    <row r="1036" spans="1:21" x14ac:dyDescent="0.25">
      <c r="A1036" s="58">
        <v>7302014</v>
      </c>
      <c r="B1036" s="58" t="str">
        <f t="shared" si="16"/>
        <v xml:space="preserve"> MS (Met Standards)</v>
      </c>
      <c r="C1036" s="58" t="s">
        <v>28</v>
      </c>
      <c r="D1036" s="58" t="s">
        <v>291</v>
      </c>
      <c r="E1036" s="58" t="s">
        <v>2780</v>
      </c>
      <c r="F1036" s="58" t="s">
        <v>2183</v>
      </c>
      <c r="G1036" s="58" t="s">
        <v>2781</v>
      </c>
      <c r="H1036" s="59" t="s">
        <v>2777</v>
      </c>
      <c r="I1036" s="59" t="s">
        <v>2777</v>
      </c>
      <c r="J1036" s="59" t="s">
        <v>2777</v>
      </c>
      <c r="K1036" s="59" t="s">
        <v>2777</v>
      </c>
      <c r="L1036" s="59" t="s">
        <v>2777</v>
      </c>
      <c r="M1036" s="59" t="s">
        <v>2777</v>
      </c>
      <c r="N1036" s="59" t="s">
        <v>2777</v>
      </c>
      <c r="O1036" s="59" t="s">
        <v>2777</v>
      </c>
      <c r="P1036" s="59" t="s">
        <v>2777</v>
      </c>
      <c r="Q1036" s="59" t="s">
        <v>2777</v>
      </c>
      <c r="R1036" s="59" t="s">
        <v>2777</v>
      </c>
      <c r="S1036" s="59" t="s">
        <v>2777</v>
      </c>
      <c r="T1036" s="59" t="s">
        <v>2777</v>
      </c>
      <c r="U1036" s="59" t="s">
        <v>2777</v>
      </c>
    </row>
    <row r="1037" spans="1:21" x14ac:dyDescent="0.25">
      <c r="A1037" s="58">
        <v>7302703</v>
      </c>
      <c r="B1037" s="58" t="str">
        <f t="shared" si="16"/>
        <v>SI_2 (School Improvement Year 2)</v>
      </c>
      <c r="C1037" s="58" t="s">
        <v>28</v>
      </c>
      <c r="D1037" s="58" t="s">
        <v>2345</v>
      </c>
      <c r="E1037" s="58" t="s">
        <v>2796</v>
      </c>
      <c r="F1037" s="58" t="s">
        <v>2312</v>
      </c>
      <c r="G1037" s="58" t="s">
        <v>2797</v>
      </c>
      <c r="H1037" s="59" t="s">
        <v>2142</v>
      </c>
      <c r="I1037" s="59" t="s">
        <v>2142</v>
      </c>
      <c r="J1037" s="59" t="s">
        <v>2777</v>
      </c>
      <c r="K1037" s="59" t="s">
        <v>2777</v>
      </c>
      <c r="L1037" s="59" t="s">
        <v>2777</v>
      </c>
      <c r="M1037" s="59" t="s">
        <v>2777</v>
      </c>
      <c r="N1037" s="59" t="s">
        <v>2777</v>
      </c>
      <c r="O1037" s="59" t="s">
        <v>2777</v>
      </c>
      <c r="P1037" s="59" t="s">
        <v>2777</v>
      </c>
      <c r="Q1037" s="59" t="s">
        <v>2777</v>
      </c>
      <c r="R1037" s="59" t="s">
        <v>2777</v>
      </c>
      <c r="S1037" s="59" t="s">
        <v>2777</v>
      </c>
      <c r="T1037" s="59" t="s">
        <v>2777</v>
      </c>
      <c r="U1037" s="59" t="s">
        <v>2777</v>
      </c>
    </row>
    <row r="1038" spans="1:21" x14ac:dyDescent="0.25">
      <c r="A1038" s="58">
        <v>7303014</v>
      </c>
      <c r="B1038" s="58" t="str">
        <f t="shared" si="16"/>
        <v xml:space="preserve"> A (Alert)</v>
      </c>
      <c r="C1038" s="58" t="s">
        <v>39</v>
      </c>
      <c r="D1038" s="58" t="s">
        <v>327</v>
      </c>
      <c r="E1038" s="58" t="s">
        <v>2775</v>
      </c>
      <c r="F1038" s="58" t="s">
        <v>2095</v>
      </c>
      <c r="G1038" s="58" t="s">
        <v>2776</v>
      </c>
      <c r="H1038" s="59" t="s">
        <v>2142</v>
      </c>
      <c r="I1038" s="59" t="s">
        <v>2777</v>
      </c>
      <c r="J1038" s="59" t="s">
        <v>2777</v>
      </c>
      <c r="K1038" s="59" t="s">
        <v>2777</v>
      </c>
      <c r="L1038" s="59" t="s">
        <v>2777</v>
      </c>
      <c r="M1038" s="59" t="s">
        <v>2777</v>
      </c>
      <c r="N1038" s="59" t="s">
        <v>2142</v>
      </c>
      <c r="O1038" s="59" t="s">
        <v>2777</v>
      </c>
      <c r="P1038" s="59" t="s">
        <v>2142</v>
      </c>
      <c r="Q1038" s="59" t="s">
        <v>2777</v>
      </c>
      <c r="R1038" s="59" t="s">
        <v>2777</v>
      </c>
      <c r="S1038" s="59" t="s">
        <v>2777</v>
      </c>
      <c r="T1038" s="59" t="s">
        <v>2777</v>
      </c>
      <c r="U1038" s="59" t="s">
        <v>2777</v>
      </c>
    </row>
    <row r="1039" spans="1:21" x14ac:dyDescent="0.25">
      <c r="A1039" s="58">
        <v>7303015</v>
      </c>
      <c r="B1039" s="58" t="str">
        <f t="shared" si="16"/>
        <v xml:space="preserve"> MS (Met Standards)</v>
      </c>
      <c r="C1039" s="58" t="s">
        <v>39</v>
      </c>
      <c r="D1039" s="58" t="s">
        <v>2256</v>
      </c>
      <c r="E1039" s="58" t="s">
        <v>2780</v>
      </c>
      <c r="F1039" s="58" t="s">
        <v>2183</v>
      </c>
      <c r="G1039" s="58" t="s">
        <v>2781</v>
      </c>
      <c r="H1039" s="59" t="s">
        <v>2777</v>
      </c>
      <c r="I1039" s="59" t="s">
        <v>2777</v>
      </c>
      <c r="J1039" s="59" t="s">
        <v>2777</v>
      </c>
      <c r="K1039" s="59" t="s">
        <v>2777</v>
      </c>
      <c r="L1039" s="59" t="s">
        <v>2777</v>
      </c>
      <c r="M1039" s="59" t="s">
        <v>2777</v>
      </c>
      <c r="N1039" s="59" t="s">
        <v>2777</v>
      </c>
      <c r="O1039" s="59" t="s">
        <v>2777</v>
      </c>
      <c r="P1039" s="59" t="s">
        <v>2777</v>
      </c>
      <c r="Q1039" s="59" t="s">
        <v>2777</v>
      </c>
      <c r="R1039" s="59" t="s">
        <v>2777</v>
      </c>
      <c r="S1039" s="59" t="s">
        <v>2777</v>
      </c>
      <c r="T1039" s="59" t="s">
        <v>2777</v>
      </c>
      <c r="U1039" s="59" t="s">
        <v>2777</v>
      </c>
    </row>
    <row r="1040" spans="1:21" x14ac:dyDescent="0.25">
      <c r="A1040" s="58">
        <v>7304018</v>
      </c>
      <c r="B1040" s="58" t="str">
        <f t="shared" si="16"/>
        <v xml:space="preserve"> A (Alert)</v>
      </c>
      <c r="C1040" s="58" t="s">
        <v>250</v>
      </c>
      <c r="D1040" s="58" t="s">
        <v>945</v>
      </c>
      <c r="E1040" s="58" t="s">
        <v>2775</v>
      </c>
      <c r="F1040" s="58" t="s">
        <v>2095</v>
      </c>
      <c r="G1040" s="58" t="s">
        <v>2776</v>
      </c>
      <c r="H1040" s="59" t="s">
        <v>2142</v>
      </c>
      <c r="I1040" s="59" t="s">
        <v>2777</v>
      </c>
      <c r="J1040" s="59" t="s">
        <v>2777</v>
      </c>
      <c r="K1040" s="59" t="s">
        <v>2777</v>
      </c>
      <c r="L1040" s="59" t="s">
        <v>2777</v>
      </c>
      <c r="M1040" s="59" t="s">
        <v>2777</v>
      </c>
      <c r="N1040" s="59" t="s">
        <v>2142</v>
      </c>
      <c r="O1040" s="59" t="s">
        <v>2777</v>
      </c>
      <c r="P1040" s="59" t="s">
        <v>2142</v>
      </c>
      <c r="Q1040" s="59" t="s">
        <v>2777</v>
      </c>
      <c r="R1040" s="59" t="s">
        <v>2777</v>
      </c>
      <c r="S1040" s="59" t="s">
        <v>2777</v>
      </c>
      <c r="T1040" s="59" t="s">
        <v>2777</v>
      </c>
      <c r="U1040" s="59" t="s">
        <v>2777</v>
      </c>
    </row>
    <row r="1041" spans="1:21" x14ac:dyDescent="0.25">
      <c r="A1041" s="58">
        <v>7304019</v>
      </c>
      <c r="B1041" s="58" t="str">
        <f t="shared" si="16"/>
        <v>SI_M (School Improvement - Met Standards)</v>
      </c>
      <c r="C1041" s="58" t="s">
        <v>250</v>
      </c>
      <c r="D1041" s="58" t="s">
        <v>2478</v>
      </c>
      <c r="E1041" s="58" t="s">
        <v>2782</v>
      </c>
      <c r="F1041" s="58" t="s">
        <v>2436</v>
      </c>
      <c r="G1041" s="58" t="s">
        <v>2783</v>
      </c>
      <c r="H1041" s="59" t="s">
        <v>2142</v>
      </c>
      <c r="I1041" s="59" t="s">
        <v>2777</v>
      </c>
      <c r="J1041" s="59" t="s">
        <v>2777</v>
      </c>
      <c r="K1041" s="59" t="s">
        <v>2777</v>
      </c>
      <c r="L1041" s="59" t="s">
        <v>2777</v>
      </c>
      <c r="M1041" s="59" t="s">
        <v>2777</v>
      </c>
      <c r="N1041" s="59" t="s">
        <v>2142</v>
      </c>
      <c r="O1041" s="59" t="s">
        <v>2777</v>
      </c>
      <c r="P1041" s="59" t="s">
        <v>2142</v>
      </c>
      <c r="Q1041" s="59" t="s">
        <v>2777</v>
      </c>
      <c r="R1041" s="59" t="s">
        <v>2777</v>
      </c>
      <c r="S1041" s="59" t="s">
        <v>2777</v>
      </c>
      <c r="T1041" s="59" t="s">
        <v>2777</v>
      </c>
      <c r="U1041" s="59" t="s">
        <v>2777</v>
      </c>
    </row>
    <row r="1042" spans="1:21" x14ac:dyDescent="0.25">
      <c r="A1042" s="58">
        <v>7307026</v>
      </c>
      <c r="B1042" s="58" t="str">
        <f t="shared" si="16"/>
        <v xml:space="preserve"> MS (Met Standards)</v>
      </c>
      <c r="C1042" s="58" t="s">
        <v>215</v>
      </c>
      <c r="D1042" s="58" t="s">
        <v>818</v>
      </c>
      <c r="E1042" s="58" t="s">
        <v>2780</v>
      </c>
      <c r="F1042" s="58" t="s">
        <v>2183</v>
      </c>
      <c r="G1042" s="58" t="s">
        <v>2781</v>
      </c>
      <c r="H1042" s="59" t="s">
        <v>2777</v>
      </c>
      <c r="I1042" s="59" t="s">
        <v>2777</v>
      </c>
      <c r="J1042" s="59" t="s">
        <v>2777</v>
      </c>
      <c r="K1042" s="59" t="s">
        <v>2777</v>
      </c>
      <c r="L1042" s="59" t="s">
        <v>2777</v>
      </c>
      <c r="M1042" s="59" t="s">
        <v>2777</v>
      </c>
      <c r="N1042" s="59" t="s">
        <v>2777</v>
      </c>
      <c r="O1042" s="59" t="s">
        <v>2777</v>
      </c>
      <c r="P1042" s="59" t="s">
        <v>2777</v>
      </c>
      <c r="Q1042" s="59" t="s">
        <v>2777</v>
      </c>
      <c r="R1042" s="59" t="s">
        <v>2777</v>
      </c>
      <c r="S1042" s="59" t="s">
        <v>2777</v>
      </c>
      <c r="T1042" s="59" t="s">
        <v>2777</v>
      </c>
      <c r="U1042" s="59" t="s">
        <v>2777</v>
      </c>
    </row>
    <row r="1043" spans="1:21" x14ac:dyDescent="0.25">
      <c r="A1043" s="58">
        <v>7307030</v>
      </c>
      <c r="B1043" s="58" t="str">
        <f t="shared" si="16"/>
        <v xml:space="preserve"> A (Alert)</v>
      </c>
      <c r="C1043" s="58" t="s">
        <v>215</v>
      </c>
      <c r="D1043" s="58" t="s">
        <v>819</v>
      </c>
      <c r="E1043" s="58" t="s">
        <v>2775</v>
      </c>
      <c r="F1043" s="58" t="s">
        <v>2095</v>
      </c>
      <c r="G1043" s="58" t="s">
        <v>2776</v>
      </c>
      <c r="H1043" s="59" t="s">
        <v>2142</v>
      </c>
      <c r="I1043" s="59" t="s">
        <v>2777</v>
      </c>
      <c r="J1043" s="59" t="s">
        <v>2777</v>
      </c>
      <c r="K1043" s="59" t="s">
        <v>2777</v>
      </c>
      <c r="L1043" s="59" t="s">
        <v>2777</v>
      </c>
      <c r="M1043" s="59" t="s">
        <v>2777</v>
      </c>
      <c r="N1043" s="59" t="s">
        <v>2142</v>
      </c>
      <c r="O1043" s="59" t="s">
        <v>2777</v>
      </c>
      <c r="P1043" s="59" t="s">
        <v>2142</v>
      </c>
      <c r="Q1043" s="59" t="s">
        <v>2777</v>
      </c>
      <c r="R1043" s="59" t="s">
        <v>2777</v>
      </c>
      <c r="S1043" s="59" t="s">
        <v>2777</v>
      </c>
      <c r="T1043" s="59" t="s">
        <v>2777</v>
      </c>
      <c r="U1043" s="59" t="s">
        <v>2777</v>
      </c>
    </row>
    <row r="1044" spans="1:21" x14ac:dyDescent="0.25">
      <c r="A1044" s="58">
        <v>7307032</v>
      </c>
      <c r="B1044" s="58" t="str">
        <f t="shared" si="16"/>
        <v xml:space="preserve"> MS (Met Standards)</v>
      </c>
      <c r="C1044" s="58" t="s">
        <v>215</v>
      </c>
      <c r="D1044" s="58" t="s">
        <v>2257</v>
      </c>
      <c r="E1044" s="58" t="s">
        <v>2780</v>
      </c>
      <c r="F1044" s="58" t="s">
        <v>2183</v>
      </c>
      <c r="G1044" s="58" t="s">
        <v>2781</v>
      </c>
      <c r="H1044" s="59" t="s">
        <v>2777</v>
      </c>
      <c r="I1044" s="59" t="s">
        <v>2777</v>
      </c>
      <c r="J1044" s="59" t="s">
        <v>2777</v>
      </c>
      <c r="K1044" s="59" t="s">
        <v>2777</v>
      </c>
      <c r="L1044" s="59" t="s">
        <v>2777</v>
      </c>
      <c r="M1044" s="59" t="s">
        <v>2777</v>
      </c>
      <c r="N1044" s="59" t="s">
        <v>2777</v>
      </c>
      <c r="O1044" s="59" t="s">
        <v>2777</v>
      </c>
      <c r="P1044" s="59" t="s">
        <v>2777</v>
      </c>
      <c r="Q1044" s="59" t="s">
        <v>2777</v>
      </c>
      <c r="R1044" s="59" t="s">
        <v>2777</v>
      </c>
      <c r="S1044" s="59" t="s">
        <v>2777</v>
      </c>
      <c r="T1044" s="59" t="s">
        <v>2777</v>
      </c>
      <c r="U1044" s="59" t="s">
        <v>2777</v>
      </c>
    </row>
    <row r="1045" spans="1:21" x14ac:dyDescent="0.25">
      <c r="A1045" s="58">
        <v>7307033</v>
      </c>
      <c r="B1045" s="58" t="str">
        <f t="shared" si="16"/>
        <v xml:space="preserve"> A (Alert)</v>
      </c>
      <c r="C1045" s="58" t="s">
        <v>215</v>
      </c>
      <c r="D1045" s="58" t="s">
        <v>820</v>
      </c>
      <c r="E1045" s="58" t="s">
        <v>2775</v>
      </c>
      <c r="F1045" s="58" t="s">
        <v>2095</v>
      </c>
      <c r="G1045" s="58" t="s">
        <v>2776</v>
      </c>
      <c r="H1045" s="59" t="s">
        <v>2777</v>
      </c>
      <c r="I1045" s="59" t="s">
        <v>2142</v>
      </c>
      <c r="J1045" s="59" t="s">
        <v>2777</v>
      </c>
      <c r="K1045" s="59" t="s">
        <v>2777</v>
      </c>
      <c r="L1045" s="59" t="s">
        <v>2777</v>
      </c>
      <c r="M1045" s="59" t="s">
        <v>2777</v>
      </c>
      <c r="N1045" s="59" t="s">
        <v>2777</v>
      </c>
      <c r="O1045" s="59" t="s">
        <v>2142</v>
      </c>
      <c r="P1045" s="59" t="s">
        <v>2142</v>
      </c>
      <c r="Q1045" s="59" t="s">
        <v>2142</v>
      </c>
      <c r="R1045" s="59" t="s">
        <v>2777</v>
      </c>
      <c r="S1045" s="59" t="s">
        <v>2777</v>
      </c>
      <c r="T1045" s="59" t="s">
        <v>2777</v>
      </c>
      <c r="U1045" s="59" t="s">
        <v>2777</v>
      </c>
    </row>
    <row r="1046" spans="1:21" x14ac:dyDescent="0.25">
      <c r="A1046" s="58">
        <v>7309038</v>
      </c>
      <c r="B1046" s="58" t="str">
        <f t="shared" si="16"/>
        <v xml:space="preserve"> MS (Met Standards)</v>
      </c>
      <c r="C1046" s="58" t="s">
        <v>197</v>
      </c>
      <c r="D1046" s="58" t="s">
        <v>752</v>
      </c>
      <c r="E1046" s="58" t="s">
        <v>2780</v>
      </c>
      <c r="F1046" s="58" t="s">
        <v>2183</v>
      </c>
      <c r="G1046" s="58" t="s">
        <v>2781</v>
      </c>
      <c r="H1046" s="59" t="s">
        <v>2777</v>
      </c>
      <c r="I1046" s="59" t="s">
        <v>2777</v>
      </c>
      <c r="J1046" s="59" t="s">
        <v>2777</v>
      </c>
      <c r="K1046" s="59" t="s">
        <v>2777</v>
      </c>
      <c r="L1046" s="59" t="s">
        <v>2777</v>
      </c>
      <c r="M1046" s="59" t="s">
        <v>2777</v>
      </c>
      <c r="N1046" s="59" t="s">
        <v>2777</v>
      </c>
      <c r="O1046" s="59" t="s">
        <v>2777</v>
      </c>
      <c r="P1046" s="59" t="s">
        <v>2777</v>
      </c>
      <c r="Q1046" s="59" t="s">
        <v>2777</v>
      </c>
      <c r="R1046" s="59" t="s">
        <v>2777</v>
      </c>
      <c r="S1046" s="59" t="s">
        <v>2777</v>
      </c>
      <c r="T1046" s="59" t="s">
        <v>2777</v>
      </c>
      <c r="U1046" s="59" t="s">
        <v>2777</v>
      </c>
    </row>
    <row r="1047" spans="1:21" x14ac:dyDescent="0.25">
      <c r="A1047" s="58">
        <v>7309039</v>
      </c>
      <c r="B1047" s="58" t="str">
        <f t="shared" si="16"/>
        <v xml:space="preserve"> MS (Met Standards)</v>
      </c>
      <c r="C1047" s="58" t="s">
        <v>197</v>
      </c>
      <c r="D1047" s="58" t="s">
        <v>2258</v>
      </c>
      <c r="E1047" s="58" t="s">
        <v>2780</v>
      </c>
      <c r="F1047" s="58" t="s">
        <v>2183</v>
      </c>
      <c r="G1047" s="58" t="s">
        <v>2781</v>
      </c>
      <c r="H1047" s="59" t="s">
        <v>2777</v>
      </c>
      <c r="I1047" s="59" t="s">
        <v>2777</v>
      </c>
      <c r="J1047" s="59" t="s">
        <v>2777</v>
      </c>
      <c r="K1047" s="59" t="s">
        <v>2777</v>
      </c>
      <c r="L1047" s="59" t="s">
        <v>2777</v>
      </c>
      <c r="M1047" s="59" t="s">
        <v>2777</v>
      </c>
      <c r="N1047" s="59" t="s">
        <v>2777</v>
      </c>
      <c r="O1047" s="59" t="s">
        <v>2777</v>
      </c>
      <c r="P1047" s="59" t="s">
        <v>2777</v>
      </c>
      <c r="Q1047" s="59" t="s">
        <v>2777</v>
      </c>
      <c r="R1047" s="59" t="s">
        <v>2777</v>
      </c>
      <c r="S1047" s="59" t="s">
        <v>2777</v>
      </c>
      <c r="T1047" s="59" t="s">
        <v>2777</v>
      </c>
      <c r="U1047" s="59" t="s">
        <v>2777</v>
      </c>
    </row>
    <row r="1048" spans="1:21" x14ac:dyDescent="0.25">
      <c r="A1048" s="58">
        <v>7310042</v>
      </c>
      <c r="B1048" s="58" t="str">
        <f t="shared" si="16"/>
        <v xml:space="preserve"> MS (Met Standards)</v>
      </c>
      <c r="C1048" s="58" t="s">
        <v>216</v>
      </c>
      <c r="D1048" s="58" t="s">
        <v>835</v>
      </c>
      <c r="E1048" s="58" t="s">
        <v>2780</v>
      </c>
      <c r="F1048" s="58" t="s">
        <v>2183</v>
      </c>
      <c r="G1048" s="58" t="s">
        <v>2781</v>
      </c>
      <c r="H1048" s="59" t="s">
        <v>2777</v>
      </c>
      <c r="I1048" s="59" t="s">
        <v>2777</v>
      </c>
      <c r="J1048" s="59" t="s">
        <v>2777</v>
      </c>
      <c r="K1048" s="59" t="s">
        <v>2777</v>
      </c>
      <c r="L1048" s="59" t="s">
        <v>2777</v>
      </c>
      <c r="M1048" s="59" t="s">
        <v>2777</v>
      </c>
      <c r="N1048" s="59" t="s">
        <v>2777</v>
      </c>
      <c r="O1048" s="59" t="s">
        <v>2777</v>
      </c>
      <c r="P1048" s="59" t="s">
        <v>2777</v>
      </c>
      <c r="Q1048" s="59" t="s">
        <v>2777</v>
      </c>
      <c r="R1048" s="59" t="s">
        <v>2777</v>
      </c>
      <c r="S1048" s="59" t="s">
        <v>2777</v>
      </c>
      <c r="T1048" s="59" t="s">
        <v>2777</v>
      </c>
      <c r="U1048" s="59" t="s">
        <v>2777</v>
      </c>
    </row>
    <row r="1049" spans="1:21" x14ac:dyDescent="0.25">
      <c r="A1049" s="58">
        <v>7310043</v>
      </c>
      <c r="B1049" s="58" t="str">
        <f t="shared" si="16"/>
        <v>SI_1 (School Improvement Year 1)</v>
      </c>
      <c r="C1049" s="58" t="s">
        <v>216</v>
      </c>
      <c r="D1049" s="58" t="s">
        <v>2310</v>
      </c>
      <c r="E1049" s="58" t="s">
        <v>2793</v>
      </c>
      <c r="F1049" s="58" t="s">
        <v>2260</v>
      </c>
      <c r="G1049" s="58" t="s">
        <v>2795</v>
      </c>
      <c r="H1049" s="59" t="s">
        <v>2142</v>
      </c>
      <c r="I1049" s="59" t="s">
        <v>2777</v>
      </c>
      <c r="J1049" s="59" t="s">
        <v>2777</v>
      </c>
      <c r="K1049" s="59" t="s">
        <v>2777</v>
      </c>
      <c r="L1049" s="59" t="s">
        <v>2777</v>
      </c>
      <c r="M1049" s="59" t="s">
        <v>2777</v>
      </c>
      <c r="N1049" s="59" t="s">
        <v>2142</v>
      </c>
      <c r="O1049" s="59" t="s">
        <v>2777</v>
      </c>
      <c r="P1049" s="59" t="s">
        <v>2142</v>
      </c>
      <c r="Q1049" s="59" t="s">
        <v>2777</v>
      </c>
      <c r="R1049" s="59" t="s">
        <v>2777</v>
      </c>
      <c r="S1049" s="59" t="s">
        <v>2777</v>
      </c>
      <c r="T1049" s="59" t="s">
        <v>2777</v>
      </c>
      <c r="U1049" s="59" t="s">
        <v>2777</v>
      </c>
    </row>
    <row r="1050" spans="1:21" x14ac:dyDescent="0.25">
      <c r="A1050" s="58">
        <v>7311046</v>
      </c>
      <c r="B1050" s="58" t="str">
        <f t="shared" si="16"/>
        <v xml:space="preserve"> MS (Met Standards)</v>
      </c>
      <c r="C1050" s="58" t="s">
        <v>221</v>
      </c>
      <c r="D1050" s="58" t="s">
        <v>847</v>
      </c>
      <c r="E1050" s="58" t="s">
        <v>2780</v>
      </c>
      <c r="F1050" s="58" t="s">
        <v>2183</v>
      </c>
      <c r="G1050" s="58" t="s">
        <v>2781</v>
      </c>
      <c r="H1050" s="59" t="s">
        <v>2777</v>
      </c>
      <c r="I1050" s="59" t="s">
        <v>2777</v>
      </c>
      <c r="J1050" s="59" t="s">
        <v>2777</v>
      </c>
      <c r="K1050" s="59" t="s">
        <v>2777</v>
      </c>
      <c r="L1050" s="59" t="s">
        <v>2777</v>
      </c>
      <c r="M1050" s="59" t="s">
        <v>2777</v>
      </c>
      <c r="N1050" s="59" t="s">
        <v>2777</v>
      </c>
      <c r="O1050" s="59" t="s">
        <v>2777</v>
      </c>
      <c r="P1050" s="59" t="s">
        <v>2777</v>
      </c>
      <c r="Q1050" s="59" t="s">
        <v>2777</v>
      </c>
      <c r="R1050" s="59" t="s">
        <v>2777</v>
      </c>
      <c r="S1050" s="59" t="s">
        <v>2777</v>
      </c>
      <c r="T1050" s="59" t="s">
        <v>2777</v>
      </c>
      <c r="U1050" s="59" t="s">
        <v>2777</v>
      </c>
    </row>
    <row r="1051" spans="1:21" x14ac:dyDescent="0.25">
      <c r="A1051" s="58">
        <v>7311047</v>
      </c>
      <c r="B1051" s="58" t="str">
        <f t="shared" si="16"/>
        <v xml:space="preserve"> MS (Met Standards)</v>
      </c>
      <c r="C1051" s="58" t="s">
        <v>221</v>
      </c>
      <c r="D1051" s="58" t="s">
        <v>848</v>
      </c>
      <c r="E1051" s="58" t="s">
        <v>2780</v>
      </c>
      <c r="F1051" s="58" t="s">
        <v>2183</v>
      </c>
      <c r="G1051" s="58" t="s">
        <v>2781</v>
      </c>
      <c r="H1051" s="59" t="s">
        <v>2777</v>
      </c>
      <c r="I1051" s="59" t="s">
        <v>2777</v>
      </c>
      <c r="J1051" s="59" t="s">
        <v>2777</v>
      </c>
      <c r="K1051" s="59" t="s">
        <v>2777</v>
      </c>
      <c r="L1051" s="59" t="s">
        <v>2777</v>
      </c>
      <c r="M1051" s="59" t="s">
        <v>2777</v>
      </c>
      <c r="N1051" s="59" t="s">
        <v>2777</v>
      </c>
      <c r="O1051" s="59" t="s">
        <v>2777</v>
      </c>
      <c r="P1051" s="59" t="s">
        <v>2777</v>
      </c>
      <c r="Q1051" s="59" t="s">
        <v>2777</v>
      </c>
      <c r="R1051" s="59" t="s">
        <v>2777</v>
      </c>
      <c r="S1051" s="59" t="s">
        <v>2777</v>
      </c>
      <c r="T1051" s="59" t="s">
        <v>2777</v>
      </c>
      <c r="U1051" s="59" t="s">
        <v>2777</v>
      </c>
    </row>
    <row r="1052" spans="1:21" x14ac:dyDescent="0.25">
      <c r="A1052" s="58">
        <v>7311050</v>
      </c>
      <c r="B1052" s="58" t="str">
        <f t="shared" si="16"/>
        <v xml:space="preserve"> A (Alert)</v>
      </c>
      <c r="C1052" s="58" t="s">
        <v>221</v>
      </c>
      <c r="D1052" s="58" t="s">
        <v>2178</v>
      </c>
      <c r="E1052" s="58" t="s">
        <v>2775</v>
      </c>
      <c r="F1052" s="58" t="s">
        <v>2095</v>
      </c>
      <c r="G1052" s="58" t="s">
        <v>2776</v>
      </c>
      <c r="H1052" s="59" t="s">
        <v>2777</v>
      </c>
      <c r="I1052" s="59" t="s">
        <v>2777</v>
      </c>
      <c r="J1052" s="59" t="s">
        <v>2777</v>
      </c>
      <c r="K1052" s="59" t="s">
        <v>2777</v>
      </c>
      <c r="L1052" s="59" t="s">
        <v>2777</v>
      </c>
      <c r="M1052" s="59" t="s">
        <v>2777</v>
      </c>
      <c r="N1052" s="59" t="s">
        <v>2777</v>
      </c>
      <c r="O1052" s="59" t="s">
        <v>2777</v>
      </c>
      <c r="P1052" s="59" t="s">
        <v>2777</v>
      </c>
      <c r="Q1052" s="59" t="s">
        <v>2777</v>
      </c>
      <c r="R1052" s="59" t="s">
        <v>2777</v>
      </c>
      <c r="S1052" s="59" t="s">
        <v>2777</v>
      </c>
      <c r="T1052" s="59" t="s">
        <v>2142</v>
      </c>
      <c r="U1052" s="59" t="s">
        <v>2777</v>
      </c>
    </row>
    <row r="1053" spans="1:21" x14ac:dyDescent="0.25">
      <c r="A1053" s="58">
        <v>7311051</v>
      </c>
      <c r="B1053" s="58" t="str">
        <f t="shared" si="16"/>
        <v>SI_M (School Improvement - Met Standards)</v>
      </c>
      <c r="C1053" s="58" t="s">
        <v>221</v>
      </c>
      <c r="D1053" s="58" t="s">
        <v>849</v>
      </c>
      <c r="E1053" s="58" t="s">
        <v>2782</v>
      </c>
      <c r="F1053" s="58" t="s">
        <v>2436</v>
      </c>
      <c r="G1053" s="58" t="s">
        <v>2799</v>
      </c>
      <c r="H1053" s="59" t="s">
        <v>2777</v>
      </c>
      <c r="I1053" s="59" t="s">
        <v>2777</v>
      </c>
      <c r="J1053" s="59" t="s">
        <v>2142</v>
      </c>
      <c r="K1053" s="59" t="s">
        <v>2777</v>
      </c>
      <c r="L1053" s="59" t="s">
        <v>2777</v>
      </c>
      <c r="M1053" s="59" t="s">
        <v>2777</v>
      </c>
      <c r="N1053" s="59" t="s">
        <v>2777</v>
      </c>
      <c r="O1053" s="59" t="s">
        <v>2777</v>
      </c>
      <c r="P1053" s="59" t="s">
        <v>2777</v>
      </c>
      <c r="Q1053" s="59" t="s">
        <v>2777</v>
      </c>
      <c r="R1053" s="59" t="s">
        <v>2777</v>
      </c>
      <c r="S1053" s="59" t="s">
        <v>2777</v>
      </c>
      <c r="T1053" s="59" t="s">
        <v>2777</v>
      </c>
      <c r="U1053" s="59" t="s">
        <v>2777</v>
      </c>
    </row>
    <row r="1054" spans="1:21" x14ac:dyDescent="0.25">
      <c r="A1054" s="58">
        <v>7311052</v>
      </c>
      <c r="B1054" s="58" t="str">
        <f t="shared" si="16"/>
        <v xml:space="preserve"> MS (Met Standards)</v>
      </c>
      <c r="C1054" s="58" t="s">
        <v>221</v>
      </c>
      <c r="D1054" s="58" t="s">
        <v>2259</v>
      </c>
      <c r="E1054" s="58" t="s">
        <v>2780</v>
      </c>
      <c r="F1054" s="58" t="s">
        <v>2183</v>
      </c>
      <c r="G1054" s="58" t="s">
        <v>2781</v>
      </c>
      <c r="H1054" s="59" t="s">
        <v>2777</v>
      </c>
      <c r="I1054" s="59" t="s">
        <v>2777</v>
      </c>
      <c r="J1054" s="59" t="s">
        <v>2777</v>
      </c>
      <c r="K1054" s="59" t="s">
        <v>2777</v>
      </c>
      <c r="L1054" s="59" t="s">
        <v>2777</v>
      </c>
      <c r="M1054" s="59" t="s">
        <v>2777</v>
      </c>
      <c r="N1054" s="59" t="s">
        <v>2777</v>
      </c>
      <c r="O1054" s="59" t="s">
        <v>2777</v>
      </c>
      <c r="P1054" s="59" t="s">
        <v>2777</v>
      </c>
      <c r="Q1054" s="59" t="s">
        <v>2777</v>
      </c>
      <c r="R1054" s="59" t="s">
        <v>2777</v>
      </c>
      <c r="S1054" s="59" t="s">
        <v>2777</v>
      </c>
      <c r="T1054" s="59" t="s">
        <v>2777</v>
      </c>
      <c r="U1054" s="59" t="s">
        <v>2777</v>
      </c>
    </row>
    <row r="1055" spans="1:21" x14ac:dyDescent="0.25">
      <c r="A1055" s="58">
        <v>7311053</v>
      </c>
      <c r="B1055" s="58" t="str">
        <f t="shared" si="16"/>
        <v xml:space="preserve"> MS (Met Standards)</v>
      </c>
      <c r="C1055" s="58" t="s">
        <v>221</v>
      </c>
      <c r="D1055" s="58" t="s">
        <v>346</v>
      </c>
      <c r="E1055" s="58" t="s">
        <v>2780</v>
      </c>
      <c r="F1055" s="58" t="s">
        <v>2183</v>
      </c>
      <c r="G1055" s="58" t="s">
        <v>2781</v>
      </c>
      <c r="H1055" s="59" t="s">
        <v>2777</v>
      </c>
      <c r="I1055" s="59" t="s">
        <v>2777</v>
      </c>
      <c r="J1055" s="59" t="s">
        <v>2777</v>
      </c>
      <c r="K1055" s="59" t="s">
        <v>2777</v>
      </c>
      <c r="L1055" s="59" t="s">
        <v>2777</v>
      </c>
      <c r="M1055" s="59" t="s">
        <v>2777</v>
      </c>
      <c r="N1055" s="59" t="s">
        <v>2777</v>
      </c>
      <c r="O1055" s="59" t="s">
        <v>2777</v>
      </c>
      <c r="P1055" s="59" t="s">
        <v>2142</v>
      </c>
      <c r="Q1055" s="59" t="s">
        <v>2777</v>
      </c>
      <c r="R1055" s="59" t="s">
        <v>2777</v>
      </c>
      <c r="S1055" s="59" t="s">
        <v>2777</v>
      </c>
      <c r="T1055" s="59" t="s">
        <v>2777</v>
      </c>
      <c r="U1055" s="59" t="s">
        <v>2777</v>
      </c>
    </row>
    <row r="1056" spans="1:21" x14ac:dyDescent="0.25">
      <c r="A1056" s="58">
        <v>7401001</v>
      </c>
      <c r="B1056" s="58" t="str">
        <f t="shared" si="16"/>
        <v>SI_8 (School Improvement Year 8)</v>
      </c>
      <c r="C1056" s="58" t="s">
        <v>21</v>
      </c>
      <c r="D1056" s="58" t="s">
        <v>275</v>
      </c>
      <c r="E1056" s="58" t="s">
        <v>2803</v>
      </c>
      <c r="F1056" s="58" t="s">
        <v>2420</v>
      </c>
      <c r="G1056" s="58" t="s">
        <v>2804</v>
      </c>
      <c r="H1056" s="59" t="s">
        <v>2142</v>
      </c>
      <c r="I1056" s="59" t="s">
        <v>2777</v>
      </c>
      <c r="J1056" s="59" t="s">
        <v>2142</v>
      </c>
      <c r="K1056" s="59" t="s">
        <v>2777</v>
      </c>
      <c r="L1056" s="59" t="s">
        <v>2777</v>
      </c>
      <c r="M1056" s="59" t="s">
        <v>2777</v>
      </c>
      <c r="N1056" s="59" t="s">
        <v>2142</v>
      </c>
      <c r="O1056" s="59" t="s">
        <v>2777</v>
      </c>
      <c r="P1056" s="59" t="s">
        <v>2142</v>
      </c>
      <c r="Q1056" s="59" t="s">
        <v>2777</v>
      </c>
      <c r="R1056" s="59" t="s">
        <v>2777</v>
      </c>
      <c r="S1056" s="59" t="s">
        <v>2777</v>
      </c>
      <c r="T1056" s="59" t="s">
        <v>2777</v>
      </c>
      <c r="U1056" s="59" t="s">
        <v>2777</v>
      </c>
    </row>
    <row r="1057" spans="1:21" x14ac:dyDescent="0.25">
      <c r="A1057" s="58">
        <v>7401003</v>
      </c>
      <c r="B1057" s="58" t="str">
        <f t="shared" si="16"/>
        <v>SI_4 (School Improvement Year 4)</v>
      </c>
      <c r="C1057" s="58" t="s">
        <v>21</v>
      </c>
      <c r="D1057" s="58" t="s">
        <v>2383</v>
      </c>
      <c r="E1057" s="58" t="s">
        <v>2784</v>
      </c>
      <c r="F1057" s="58" t="s">
        <v>2371</v>
      </c>
      <c r="G1057" s="58" t="s">
        <v>2785</v>
      </c>
      <c r="H1057" s="59" t="s">
        <v>2142</v>
      </c>
      <c r="I1057" s="59" t="s">
        <v>2142</v>
      </c>
      <c r="J1057" s="59" t="s">
        <v>2142</v>
      </c>
      <c r="K1057" s="59" t="s">
        <v>2142</v>
      </c>
      <c r="L1057" s="59" t="s">
        <v>2777</v>
      </c>
      <c r="M1057" s="59" t="s">
        <v>2777</v>
      </c>
      <c r="N1057" s="59" t="s">
        <v>2777</v>
      </c>
      <c r="O1057" s="59" t="s">
        <v>2142</v>
      </c>
      <c r="P1057" s="59" t="s">
        <v>2142</v>
      </c>
      <c r="Q1057" s="59" t="s">
        <v>2142</v>
      </c>
      <c r="R1057" s="59" t="s">
        <v>2777</v>
      </c>
      <c r="S1057" s="59" t="s">
        <v>2777</v>
      </c>
      <c r="T1057" s="59" t="s">
        <v>2777</v>
      </c>
      <c r="U1057" s="59" t="s">
        <v>2777</v>
      </c>
    </row>
    <row r="1058" spans="1:21" x14ac:dyDescent="0.25">
      <c r="A1058" s="58">
        <v>7401007</v>
      </c>
      <c r="B1058" s="58" t="str">
        <f t="shared" si="16"/>
        <v xml:space="preserve"> A (Alert)</v>
      </c>
      <c r="C1058" s="58" t="s">
        <v>21</v>
      </c>
      <c r="D1058" s="58" t="s">
        <v>2179</v>
      </c>
      <c r="E1058" s="58" t="s">
        <v>2775</v>
      </c>
      <c r="F1058" s="58" t="s">
        <v>2095</v>
      </c>
      <c r="G1058" s="58" t="s">
        <v>2776</v>
      </c>
      <c r="H1058" s="59" t="s">
        <v>2142</v>
      </c>
      <c r="I1058" s="59" t="s">
        <v>2777</v>
      </c>
      <c r="J1058" s="59" t="s">
        <v>2777</v>
      </c>
      <c r="K1058" s="59" t="s">
        <v>2777</v>
      </c>
      <c r="L1058" s="59" t="s">
        <v>2777</v>
      </c>
      <c r="M1058" s="59" t="s">
        <v>2777</v>
      </c>
      <c r="N1058" s="59" t="s">
        <v>2777</v>
      </c>
      <c r="O1058" s="59" t="s">
        <v>2777</v>
      </c>
      <c r="P1058" s="59" t="s">
        <v>2777</v>
      </c>
      <c r="Q1058" s="59" t="s">
        <v>2777</v>
      </c>
      <c r="R1058" s="59" t="s">
        <v>2777</v>
      </c>
      <c r="S1058" s="59" t="s">
        <v>2777</v>
      </c>
      <c r="T1058" s="59" t="s">
        <v>2777</v>
      </c>
      <c r="U1058" s="59" t="s">
        <v>2777</v>
      </c>
    </row>
    <row r="1059" spans="1:21" x14ac:dyDescent="0.25">
      <c r="A1059" s="58">
        <v>7403012</v>
      </c>
      <c r="B1059" s="58" t="str">
        <f t="shared" si="16"/>
        <v xml:space="preserve"> A (Alert)</v>
      </c>
      <c r="C1059" s="58" t="s">
        <v>168</v>
      </c>
      <c r="D1059" s="58" t="s">
        <v>676</v>
      </c>
      <c r="E1059" s="58" t="s">
        <v>2775</v>
      </c>
      <c r="F1059" s="58" t="s">
        <v>2095</v>
      </c>
      <c r="G1059" s="58" t="s">
        <v>2776</v>
      </c>
      <c r="H1059" s="59" t="s">
        <v>2777</v>
      </c>
      <c r="I1059" s="59" t="s">
        <v>2777</v>
      </c>
      <c r="J1059" s="59" t="s">
        <v>2777</v>
      </c>
      <c r="K1059" s="59" t="s">
        <v>2777</v>
      </c>
      <c r="L1059" s="59" t="s">
        <v>2777</v>
      </c>
      <c r="M1059" s="59" t="s">
        <v>2777</v>
      </c>
      <c r="N1059" s="59" t="s">
        <v>2777</v>
      </c>
      <c r="O1059" s="59" t="s">
        <v>2777</v>
      </c>
      <c r="P1059" s="59" t="s">
        <v>2142</v>
      </c>
      <c r="Q1059" s="59" t="s">
        <v>2142</v>
      </c>
      <c r="R1059" s="59" t="s">
        <v>2777</v>
      </c>
      <c r="S1059" s="59" t="s">
        <v>2777</v>
      </c>
      <c r="T1059" s="59" t="s">
        <v>2777</v>
      </c>
      <c r="U1059" s="59" t="s">
        <v>2777</v>
      </c>
    </row>
    <row r="1060" spans="1:21" x14ac:dyDescent="0.25">
      <c r="A1060" s="58">
        <v>7403013</v>
      </c>
      <c r="B1060" s="58" t="str">
        <f t="shared" si="16"/>
        <v xml:space="preserve"> A (Alert)</v>
      </c>
      <c r="C1060" s="58" t="s">
        <v>168</v>
      </c>
      <c r="D1060" s="58" t="s">
        <v>2180</v>
      </c>
      <c r="E1060" s="58" t="s">
        <v>2775</v>
      </c>
      <c r="F1060" s="58" t="s">
        <v>2095</v>
      </c>
      <c r="G1060" s="58" t="s">
        <v>2776</v>
      </c>
      <c r="H1060" s="59" t="s">
        <v>2142</v>
      </c>
      <c r="I1060" s="59" t="s">
        <v>2777</v>
      </c>
      <c r="J1060" s="59" t="s">
        <v>2777</v>
      </c>
      <c r="K1060" s="59" t="s">
        <v>2777</v>
      </c>
      <c r="L1060" s="59" t="s">
        <v>2777</v>
      </c>
      <c r="M1060" s="59" t="s">
        <v>2777</v>
      </c>
      <c r="N1060" s="59" t="s">
        <v>2142</v>
      </c>
      <c r="O1060" s="59" t="s">
        <v>2777</v>
      </c>
      <c r="P1060" s="59" t="s">
        <v>2142</v>
      </c>
      <c r="Q1060" s="59" t="s">
        <v>2777</v>
      </c>
      <c r="R1060" s="59" t="s">
        <v>2777</v>
      </c>
      <c r="S1060" s="59" t="s">
        <v>2777</v>
      </c>
      <c r="T1060" s="59" t="s">
        <v>2777</v>
      </c>
      <c r="U1060" s="59" t="s">
        <v>2777</v>
      </c>
    </row>
    <row r="1061" spans="1:21" x14ac:dyDescent="0.25">
      <c r="A1061" s="58">
        <v>7503005</v>
      </c>
      <c r="B1061" s="58" t="str">
        <f t="shared" si="16"/>
        <v xml:space="preserve"> MS (Met Standards)</v>
      </c>
      <c r="C1061" s="58" t="s">
        <v>70</v>
      </c>
      <c r="D1061" s="58" t="s">
        <v>404</v>
      </c>
      <c r="E1061" s="58" t="s">
        <v>2780</v>
      </c>
      <c r="F1061" s="58" t="s">
        <v>2183</v>
      </c>
      <c r="G1061" s="58" t="s">
        <v>2781</v>
      </c>
      <c r="H1061" s="59" t="s">
        <v>2777</v>
      </c>
      <c r="I1061" s="59" t="s">
        <v>2777</v>
      </c>
      <c r="J1061" s="59" t="s">
        <v>2777</v>
      </c>
      <c r="K1061" s="59" t="s">
        <v>2777</v>
      </c>
      <c r="L1061" s="59" t="s">
        <v>2777</v>
      </c>
      <c r="M1061" s="59" t="s">
        <v>2777</v>
      </c>
      <c r="N1061" s="59" t="s">
        <v>2777</v>
      </c>
      <c r="O1061" s="59" t="s">
        <v>2777</v>
      </c>
      <c r="P1061" s="59" t="s">
        <v>2777</v>
      </c>
      <c r="Q1061" s="59" t="s">
        <v>2777</v>
      </c>
      <c r="R1061" s="59" t="s">
        <v>2777</v>
      </c>
      <c r="S1061" s="59" t="s">
        <v>2777</v>
      </c>
      <c r="T1061" s="59" t="s">
        <v>2777</v>
      </c>
      <c r="U1061" s="59" t="s">
        <v>2777</v>
      </c>
    </row>
    <row r="1062" spans="1:21" x14ac:dyDescent="0.25">
      <c r="A1062" s="58">
        <v>7503006</v>
      </c>
      <c r="B1062" s="58" t="str">
        <f t="shared" si="16"/>
        <v>SI_2 (School Improvement Year 2)</v>
      </c>
      <c r="C1062" s="58" t="s">
        <v>70</v>
      </c>
      <c r="D1062" s="58" t="s">
        <v>2346</v>
      </c>
      <c r="E1062" s="58" t="s">
        <v>2796</v>
      </c>
      <c r="F1062" s="58" t="s">
        <v>2312</v>
      </c>
      <c r="G1062" s="58" t="s">
        <v>2797</v>
      </c>
      <c r="H1062" s="59" t="s">
        <v>2142</v>
      </c>
      <c r="I1062" s="59" t="s">
        <v>2142</v>
      </c>
      <c r="J1062" s="59" t="s">
        <v>2777</v>
      </c>
      <c r="K1062" s="59" t="s">
        <v>2777</v>
      </c>
      <c r="L1062" s="59" t="s">
        <v>2777</v>
      </c>
      <c r="M1062" s="59" t="s">
        <v>2142</v>
      </c>
      <c r="N1062" s="59" t="s">
        <v>2777</v>
      </c>
      <c r="O1062" s="59" t="s">
        <v>2777</v>
      </c>
      <c r="P1062" s="59" t="s">
        <v>2777</v>
      </c>
      <c r="Q1062" s="59" t="s">
        <v>2142</v>
      </c>
      <c r="R1062" s="59" t="s">
        <v>2777</v>
      </c>
      <c r="S1062" s="59" t="s">
        <v>2777</v>
      </c>
      <c r="T1062" s="59" t="s">
        <v>2777</v>
      </c>
      <c r="U1062" s="59" t="s">
        <v>2777</v>
      </c>
    </row>
    <row r="1063" spans="1:21" x14ac:dyDescent="0.25">
      <c r="A1063" s="58">
        <v>7503007</v>
      </c>
      <c r="B1063" s="58" t="str">
        <f t="shared" si="16"/>
        <v xml:space="preserve"> MS (Met Standards)</v>
      </c>
      <c r="C1063" s="58" t="s">
        <v>70</v>
      </c>
      <c r="D1063" s="58" t="s">
        <v>405</v>
      </c>
      <c r="E1063" s="58" t="s">
        <v>2780</v>
      </c>
      <c r="F1063" s="58" t="s">
        <v>2183</v>
      </c>
      <c r="G1063" s="58" t="s">
        <v>2781</v>
      </c>
      <c r="H1063" s="59" t="s">
        <v>2777</v>
      </c>
      <c r="I1063" s="59" t="s">
        <v>2777</v>
      </c>
      <c r="J1063" s="59" t="s">
        <v>2777</v>
      </c>
      <c r="K1063" s="59" t="s">
        <v>2777</v>
      </c>
      <c r="L1063" s="59" t="s">
        <v>2777</v>
      </c>
      <c r="M1063" s="59" t="s">
        <v>2777</v>
      </c>
      <c r="N1063" s="59" t="s">
        <v>2777</v>
      </c>
      <c r="O1063" s="59" t="s">
        <v>2777</v>
      </c>
      <c r="P1063" s="59" t="s">
        <v>2777</v>
      </c>
      <c r="Q1063" s="59" t="s">
        <v>2777</v>
      </c>
      <c r="R1063" s="59" t="s">
        <v>2777</v>
      </c>
      <c r="S1063" s="59" t="s">
        <v>2777</v>
      </c>
      <c r="T1063" s="59" t="s">
        <v>2777</v>
      </c>
      <c r="U1063" s="59" t="s">
        <v>2777</v>
      </c>
    </row>
    <row r="1064" spans="1:21" x14ac:dyDescent="0.25">
      <c r="A1064" s="58">
        <v>7504009</v>
      </c>
      <c r="B1064" s="58" t="str">
        <f t="shared" si="16"/>
        <v>SI_4 (School Improvement Year 4)</v>
      </c>
      <c r="C1064" s="58" t="s">
        <v>71</v>
      </c>
      <c r="D1064" s="58" t="s">
        <v>406</v>
      </c>
      <c r="E1064" s="58" t="s">
        <v>2784</v>
      </c>
      <c r="F1064" s="58" t="s">
        <v>2371</v>
      </c>
      <c r="G1064" s="58" t="s">
        <v>2785</v>
      </c>
      <c r="H1064" s="59" t="s">
        <v>2777</v>
      </c>
      <c r="I1064" s="59" t="s">
        <v>2777</v>
      </c>
      <c r="J1064" s="59" t="s">
        <v>2777</v>
      </c>
      <c r="K1064" s="59" t="s">
        <v>2777</v>
      </c>
      <c r="L1064" s="59" t="s">
        <v>2142</v>
      </c>
      <c r="M1064" s="59" t="s">
        <v>2777</v>
      </c>
      <c r="N1064" s="59" t="s">
        <v>2777</v>
      </c>
      <c r="O1064" s="59" t="s">
        <v>2777</v>
      </c>
      <c r="P1064" s="59" t="s">
        <v>2142</v>
      </c>
      <c r="Q1064" s="59" t="s">
        <v>2777</v>
      </c>
      <c r="R1064" s="59" t="s">
        <v>2142</v>
      </c>
      <c r="S1064" s="59" t="s">
        <v>2777</v>
      </c>
      <c r="T1064" s="59" t="s">
        <v>2142</v>
      </c>
      <c r="U1064" s="59" t="s">
        <v>2142</v>
      </c>
    </row>
    <row r="1065" spans="1:21" x14ac:dyDescent="0.25">
      <c r="A1065" s="58">
        <v>7504010</v>
      </c>
      <c r="B1065" s="58" t="str">
        <f t="shared" si="16"/>
        <v>SI_1 (School Improvement Year 1)</v>
      </c>
      <c r="C1065" s="58" t="s">
        <v>71</v>
      </c>
      <c r="D1065" s="58" t="s">
        <v>407</v>
      </c>
      <c r="E1065" s="58" t="s">
        <v>2793</v>
      </c>
      <c r="F1065" s="58" t="s">
        <v>2260</v>
      </c>
      <c r="G1065" s="58" t="s">
        <v>2795</v>
      </c>
      <c r="H1065" s="59" t="s">
        <v>2777</v>
      </c>
      <c r="I1065" s="59" t="s">
        <v>2777</v>
      </c>
      <c r="J1065" s="59" t="s">
        <v>2777</v>
      </c>
      <c r="K1065" s="59" t="s">
        <v>2777</v>
      </c>
      <c r="L1065" s="59" t="s">
        <v>2142</v>
      </c>
      <c r="M1065" s="59" t="s">
        <v>2142</v>
      </c>
      <c r="N1065" s="59" t="s">
        <v>2777</v>
      </c>
      <c r="O1065" s="59" t="s">
        <v>2777</v>
      </c>
      <c r="P1065" s="59" t="s">
        <v>2142</v>
      </c>
      <c r="Q1065" s="59" t="s">
        <v>2142</v>
      </c>
      <c r="R1065" s="59" t="s">
        <v>2142</v>
      </c>
      <c r="S1065" s="59" t="s">
        <v>2142</v>
      </c>
      <c r="T1065" s="59" t="s">
        <v>2777</v>
      </c>
      <c r="U1065" s="59" t="s">
        <v>2777</v>
      </c>
    </row>
    <row r="1066" spans="1:21" x14ac:dyDescent="0.25">
      <c r="A1066" s="58">
        <v>7504011</v>
      </c>
      <c r="B1066" s="58" t="str">
        <f t="shared" si="16"/>
        <v>SI_M (School Improvement - Met Standards)</v>
      </c>
      <c r="C1066" s="58" t="s">
        <v>71</v>
      </c>
      <c r="D1066" s="58" t="s">
        <v>2479</v>
      </c>
      <c r="E1066" s="58" t="s">
        <v>2782</v>
      </c>
      <c r="F1066" s="58" t="s">
        <v>2436</v>
      </c>
      <c r="G1066" s="58" t="s">
        <v>2792</v>
      </c>
      <c r="H1066" s="59" t="s">
        <v>2777</v>
      </c>
      <c r="I1066" s="59" t="s">
        <v>2777</v>
      </c>
      <c r="J1066" s="59" t="s">
        <v>2777</v>
      </c>
      <c r="K1066" s="59" t="s">
        <v>2777</v>
      </c>
      <c r="L1066" s="59" t="s">
        <v>2777</v>
      </c>
      <c r="M1066" s="59" t="s">
        <v>2777</v>
      </c>
      <c r="N1066" s="59" t="s">
        <v>2777</v>
      </c>
      <c r="O1066" s="59" t="s">
        <v>2777</v>
      </c>
      <c r="P1066" s="59" t="s">
        <v>2777</v>
      </c>
      <c r="Q1066" s="59" t="s">
        <v>2777</v>
      </c>
      <c r="R1066" s="59" t="s">
        <v>2777</v>
      </c>
      <c r="S1066" s="59" t="s">
        <v>2777</v>
      </c>
      <c r="T1066" s="59" t="s">
        <v>2777</v>
      </c>
      <c r="U1066" s="59" t="s">
        <v>2777</v>
      </c>
    </row>
    <row r="1067" spans="1:21" x14ac:dyDescent="0.25">
      <c r="A1067" s="58">
        <v>7504013</v>
      </c>
      <c r="B1067" s="58" t="str">
        <f t="shared" si="16"/>
        <v>SI_4 (School Improvement Year 4)</v>
      </c>
      <c r="C1067" s="58" t="s">
        <v>71</v>
      </c>
      <c r="D1067" s="58" t="s">
        <v>408</v>
      </c>
      <c r="E1067" s="58" t="s">
        <v>2784</v>
      </c>
      <c r="F1067" s="58" t="s">
        <v>2371</v>
      </c>
      <c r="G1067" s="58" t="s">
        <v>2785</v>
      </c>
      <c r="H1067" s="59" t="s">
        <v>2777</v>
      </c>
      <c r="I1067" s="59" t="s">
        <v>2777</v>
      </c>
      <c r="J1067" s="59" t="s">
        <v>2777</v>
      </c>
      <c r="K1067" s="59" t="s">
        <v>2777</v>
      </c>
      <c r="L1067" s="59" t="s">
        <v>2142</v>
      </c>
      <c r="M1067" s="59" t="s">
        <v>2777</v>
      </c>
      <c r="N1067" s="59" t="s">
        <v>2777</v>
      </c>
      <c r="O1067" s="59" t="s">
        <v>2777</v>
      </c>
      <c r="P1067" s="59" t="s">
        <v>2142</v>
      </c>
      <c r="Q1067" s="59" t="s">
        <v>2777</v>
      </c>
      <c r="R1067" s="59" t="s">
        <v>2142</v>
      </c>
      <c r="S1067" s="59" t="s">
        <v>2777</v>
      </c>
      <c r="T1067" s="59" t="s">
        <v>2142</v>
      </c>
      <c r="U1067" s="59" t="s">
        <v>2142</v>
      </c>
    </row>
    <row r="1068" spans="1:21" x14ac:dyDescent="0.25">
      <c r="A1068" s="58">
        <v>7509030</v>
      </c>
      <c r="B1068" s="58" t="str">
        <f t="shared" si="16"/>
        <v xml:space="preserve"> A (Alert)</v>
      </c>
      <c r="C1068" s="58" t="s">
        <v>249</v>
      </c>
      <c r="D1068" s="58" t="s">
        <v>943</v>
      </c>
      <c r="E1068" s="58" t="s">
        <v>2775</v>
      </c>
      <c r="F1068" s="58" t="s">
        <v>2095</v>
      </c>
      <c r="G1068" s="58" t="s">
        <v>2776</v>
      </c>
      <c r="H1068" s="59" t="s">
        <v>2142</v>
      </c>
      <c r="I1068" s="59" t="s">
        <v>2777</v>
      </c>
      <c r="J1068" s="59" t="s">
        <v>2777</v>
      </c>
      <c r="K1068" s="59" t="s">
        <v>2777</v>
      </c>
      <c r="L1068" s="59" t="s">
        <v>2777</v>
      </c>
      <c r="M1068" s="59" t="s">
        <v>2777</v>
      </c>
      <c r="N1068" s="59" t="s">
        <v>2142</v>
      </c>
      <c r="O1068" s="59" t="s">
        <v>2777</v>
      </c>
      <c r="P1068" s="59" t="s">
        <v>2142</v>
      </c>
      <c r="Q1068" s="59" t="s">
        <v>2142</v>
      </c>
      <c r="R1068" s="59" t="s">
        <v>2777</v>
      </c>
      <c r="S1068" s="59" t="s">
        <v>2777</v>
      </c>
      <c r="T1068" s="59" t="s">
        <v>2777</v>
      </c>
      <c r="U1068" s="59" t="s">
        <v>2777</v>
      </c>
    </row>
    <row r="1069" spans="1:21" x14ac:dyDescent="0.25">
      <c r="A1069" s="58">
        <v>7509033</v>
      </c>
      <c r="B1069" s="58" t="str">
        <f t="shared" si="16"/>
        <v>SI_2 (School Improvement Year 2)</v>
      </c>
      <c r="C1069" s="58" t="s">
        <v>249</v>
      </c>
      <c r="D1069" s="58" t="s">
        <v>2347</v>
      </c>
      <c r="E1069" s="58" t="s">
        <v>2796</v>
      </c>
      <c r="F1069" s="58" t="s">
        <v>2312</v>
      </c>
      <c r="G1069" s="58" t="s">
        <v>2797</v>
      </c>
      <c r="H1069" s="59" t="s">
        <v>2142</v>
      </c>
      <c r="I1069" s="59" t="s">
        <v>2777</v>
      </c>
      <c r="J1069" s="59" t="s">
        <v>2777</v>
      </c>
      <c r="K1069" s="59" t="s">
        <v>2777</v>
      </c>
      <c r="L1069" s="59" t="s">
        <v>2777</v>
      </c>
      <c r="M1069" s="59" t="s">
        <v>2777</v>
      </c>
      <c r="N1069" s="59" t="s">
        <v>2142</v>
      </c>
      <c r="O1069" s="59" t="s">
        <v>2777</v>
      </c>
      <c r="P1069" s="59" t="s">
        <v>2142</v>
      </c>
      <c r="Q1069" s="59" t="s">
        <v>2777</v>
      </c>
      <c r="R1069" s="59" t="s">
        <v>2777</v>
      </c>
      <c r="S1069" s="59" t="s">
        <v>2777</v>
      </c>
      <c r="T1069" s="59" t="s">
        <v>2777</v>
      </c>
      <c r="U1069" s="59" t="s">
        <v>2777</v>
      </c>
    </row>
    <row r="1070" spans="1:21" x14ac:dyDescent="0.25">
      <c r="A1070" s="58">
        <v>7510019</v>
      </c>
      <c r="B1070" s="58" t="str">
        <f t="shared" si="16"/>
        <v xml:space="preserve"> A (Alert)</v>
      </c>
      <c r="C1070" s="58" t="s">
        <v>238</v>
      </c>
      <c r="D1070" s="58" t="s">
        <v>2181</v>
      </c>
      <c r="E1070" s="58" t="s">
        <v>2775</v>
      </c>
      <c r="F1070" s="58" t="s">
        <v>2095</v>
      </c>
      <c r="G1070" s="58" t="s">
        <v>2776</v>
      </c>
      <c r="H1070" s="59" t="s">
        <v>2142</v>
      </c>
      <c r="I1070" s="59" t="s">
        <v>2142</v>
      </c>
      <c r="J1070" s="59" t="s">
        <v>2777</v>
      </c>
      <c r="K1070" s="59" t="s">
        <v>2777</v>
      </c>
      <c r="L1070" s="59" t="s">
        <v>2777</v>
      </c>
      <c r="M1070" s="59" t="s">
        <v>2777</v>
      </c>
      <c r="N1070" s="59" t="s">
        <v>2142</v>
      </c>
      <c r="O1070" s="59" t="s">
        <v>2142</v>
      </c>
      <c r="P1070" s="59" t="s">
        <v>2142</v>
      </c>
      <c r="Q1070" s="59" t="s">
        <v>2142</v>
      </c>
      <c r="R1070" s="59" t="s">
        <v>2777</v>
      </c>
      <c r="S1070" s="59" t="s">
        <v>2777</v>
      </c>
      <c r="T1070" s="59" t="s">
        <v>2777</v>
      </c>
      <c r="U1070" s="59" t="s">
        <v>2777</v>
      </c>
    </row>
    <row r="1071" spans="1:21" x14ac:dyDescent="0.25">
      <c r="A1071" s="58">
        <v>7510024</v>
      </c>
      <c r="B1071" s="58" t="str">
        <f t="shared" si="16"/>
        <v xml:space="preserve"> MS (Met Standards)</v>
      </c>
      <c r="C1071" s="58" t="s">
        <v>238</v>
      </c>
      <c r="D1071" s="58" t="s">
        <v>903</v>
      </c>
      <c r="E1071" s="58" t="s">
        <v>2780</v>
      </c>
      <c r="F1071" s="58" t="s">
        <v>2183</v>
      </c>
      <c r="G1071" s="58" t="s">
        <v>2781</v>
      </c>
      <c r="H1071" s="59" t="s">
        <v>2777</v>
      </c>
      <c r="I1071" s="59" t="s">
        <v>2777</v>
      </c>
      <c r="J1071" s="59" t="s">
        <v>2777</v>
      </c>
      <c r="K1071" s="59" t="s">
        <v>2777</v>
      </c>
      <c r="L1071" s="59" t="s">
        <v>2777</v>
      </c>
      <c r="M1071" s="59" t="s">
        <v>2777</v>
      </c>
      <c r="N1071" s="59" t="s">
        <v>2777</v>
      </c>
      <c r="O1071" s="59" t="s">
        <v>2777</v>
      </c>
      <c r="P1071" s="59" t="s">
        <v>2777</v>
      </c>
      <c r="Q1071" s="59" t="s">
        <v>2777</v>
      </c>
      <c r="R1071" s="59" t="s">
        <v>2777</v>
      </c>
      <c r="S1071" s="59" t="s">
        <v>2777</v>
      </c>
      <c r="T1071" s="59" t="s">
        <v>2777</v>
      </c>
      <c r="U1071" s="59" t="s">
        <v>2777</v>
      </c>
    </row>
    <row r="1072" spans="1:21" x14ac:dyDescent="0.25">
      <c r="A1072" s="58">
        <v>7510028</v>
      </c>
      <c r="B1072" s="58" t="str">
        <f t="shared" si="16"/>
        <v>SI_3 (School Improvement Year 3)</v>
      </c>
      <c r="C1072" s="58" t="s">
        <v>238</v>
      </c>
      <c r="D1072" s="58" t="s">
        <v>904</v>
      </c>
      <c r="E1072" s="58" t="s">
        <v>2788</v>
      </c>
      <c r="F1072" s="58" t="s">
        <v>2348</v>
      </c>
      <c r="G1072" s="58" t="s">
        <v>2789</v>
      </c>
      <c r="H1072" s="59" t="s">
        <v>2142</v>
      </c>
      <c r="I1072" s="59" t="s">
        <v>2142</v>
      </c>
      <c r="J1072" s="59" t="s">
        <v>2777</v>
      </c>
      <c r="K1072" s="59" t="s">
        <v>2777</v>
      </c>
      <c r="L1072" s="59" t="s">
        <v>2777</v>
      </c>
      <c r="M1072" s="59" t="s">
        <v>2777</v>
      </c>
      <c r="N1072" s="59" t="s">
        <v>2142</v>
      </c>
      <c r="O1072" s="59" t="s">
        <v>2142</v>
      </c>
      <c r="P1072" s="59" t="s">
        <v>2142</v>
      </c>
      <c r="Q1072" s="59" t="s">
        <v>2142</v>
      </c>
      <c r="R1072" s="59" t="s">
        <v>2777</v>
      </c>
      <c r="S1072" s="59" t="s">
        <v>2777</v>
      </c>
      <c r="T1072" s="59" t="s">
        <v>2777</v>
      </c>
      <c r="U1072" s="59" t="s">
        <v>2777</v>
      </c>
    </row>
    <row r="1075" spans="1:1" x14ac:dyDescent="0.25">
      <c r="A1075" s="5" t="s">
        <v>2480</v>
      </c>
    </row>
  </sheetData>
  <sortState ref="A2:U1072">
    <sortCondition ref="A2:A1072"/>
  </sortState>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082"/>
  <sheetViews>
    <sheetView topLeftCell="A613" workbookViewId="0">
      <selection activeCell="E640" sqref="E640"/>
    </sheetView>
  </sheetViews>
  <sheetFormatPr defaultRowHeight="15" x14ac:dyDescent="0.25"/>
  <cols>
    <col min="1" max="1" width="11.28515625" bestFit="1" customWidth="1"/>
    <col min="2" max="2" width="45.42578125" bestFit="1" customWidth="1"/>
    <col min="3" max="3" width="11" bestFit="1" customWidth="1"/>
    <col min="4" max="4" width="7.28515625" bestFit="1" customWidth="1"/>
    <col min="5" max="5" width="7" bestFit="1" customWidth="1"/>
    <col min="6" max="6" width="16.5703125" bestFit="1" customWidth="1"/>
    <col min="7" max="7" width="10" bestFit="1" customWidth="1"/>
    <col min="12" max="12" width="14.7109375" bestFit="1" customWidth="1"/>
    <col min="13" max="13" width="17" bestFit="1" customWidth="1"/>
    <col min="14" max="14" width="14.5703125" bestFit="1" customWidth="1"/>
    <col min="15" max="15" width="20.5703125" bestFit="1" customWidth="1"/>
  </cols>
  <sheetData>
    <row r="1" spans="1:18" x14ac:dyDescent="0.25">
      <c r="A1" s="1" t="s">
        <v>256</v>
      </c>
      <c r="B1" s="1" t="s">
        <v>258</v>
      </c>
      <c r="C1" s="1" t="s">
        <v>2082</v>
      </c>
      <c r="D1" s="1" t="s">
        <v>2083</v>
      </c>
      <c r="E1" s="1" t="s">
        <v>2015</v>
      </c>
      <c r="F1" s="1" t="s">
        <v>2016</v>
      </c>
      <c r="G1" s="1" t="s">
        <v>2084</v>
      </c>
      <c r="H1" s="1"/>
      <c r="I1" s="1"/>
      <c r="J1" s="1"/>
      <c r="K1" s="1"/>
      <c r="L1" s="1"/>
      <c r="M1" s="1"/>
      <c r="N1" s="1"/>
      <c r="O1" s="1"/>
      <c r="P1" s="1"/>
      <c r="Q1" s="1"/>
      <c r="R1" s="1"/>
    </row>
    <row r="2" spans="1:18" x14ac:dyDescent="0.25">
      <c r="A2" s="1">
        <v>101001</v>
      </c>
      <c r="B2" s="1" t="s">
        <v>976</v>
      </c>
      <c r="C2" s="46">
        <v>0.22</v>
      </c>
      <c r="D2" s="46">
        <v>0.69</v>
      </c>
      <c r="E2" s="1" t="s">
        <v>2032</v>
      </c>
      <c r="F2" s="1" t="s">
        <v>2089</v>
      </c>
      <c r="G2" s="1">
        <v>493</v>
      </c>
      <c r="H2" s="1"/>
      <c r="I2" s="1"/>
      <c r="J2" s="1"/>
      <c r="K2" s="1"/>
      <c r="L2" s="1"/>
      <c r="M2" s="1"/>
      <c r="N2" s="1"/>
      <c r="O2" s="1"/>
      <c r="P2" s="1"/>
      <c r="Q2" s="1"/>
      <c r="R2" s="1"/>
    </row>
    <row r="3" spans="1:18" x14ac:dyDescent="0.25">
      <c r="A3" s="1">
        <v>101003</v>
      </c>
      <c r="B3" s="1" t="s">
        <v>977</v>
      </c>
      <c r="C3" s="46">
        <v>0.19</v>
      </c>
      <c r="D3" s="46">
        <v>0.66</v>
      </c>
      <c r="E3" s="1" t="s">
        <v>2028</v>
      </c>
      <c r="F3" s="1" t="s">
        <v>2089</v>
      </c>
      <c r="G3" s="1">
        <v>339</v>
      </c>
      <c r="H3" s="1"/>
      <c r="I3" s="1"/>
      <c r="J3" s="1"/>
      <c r="K3" s="1"/>
      <c r="L3" s="1"/>
      <c r="M3" s="1"/>
      <c r="N3" s="1"/>
      <c r="O3" s="1"/>
      <c r="P3" s="1"/>
      <c r="Q3" s="1"/>
      <c r="R3" s="1"/>
    </row>
    <row r="4" spans="1:18" x14ac:dyDescent="0.25">
      <c r="A4" s="1">
        <v>101004</v>
      </c>
      <c r="B4" s="1" t="s">
        <v>978</v>
      </c>
      <c r="C4" s="46">
        <v>0.22</v>
      </c>
      <c r="D4" s="46">
        <v>0.6</v>
      </c>
      <c r="E4" s="1" t="s">
        <v>2022</v>
      </c>
      <c r="F4" s="1" t="s">
        <v>2089</v>
      </c>
      <c r="G4" s="1">
        <v>396</v>
      </c>
      <c r="H4" s="1"/>
      <c r="I4" s="1"/>
      <c r="J4" s="1"/>
      <c r="K4" s="1"/>
      <c r="L4" s="1"/>
      <c r="M4" s="1"/>
      <c r="N4" s="1"/>
      <c r="O4" s="1"/>
      <c r="P4" s="1"/>
      <c r="Q4" s="1"/>
      <c r="R4" s="1"/>
    </row>
    <row r="5" spans="1:18" x14ac:dyDescent="0.25">
      <c r="A5" s="1">
        <v>101008</v>
      </c>
      <c r="B5" s="1" t="s">
        <v>979</v>
      </c>
      <c r="C5" s="46">
        <v>0.12</v>
      </c>
      <c r="D5" s="46">
        <v>0.63</v>
      </c>
      <c r="E5" s="1" t="s">
        <v>2031</v>
      </c>
      <c r="F5" s="1" t="s">
        <v>2089</v>
      </c>
      <c r="G5" s="1">
        <v>75</v>
      </c>
      <c r="H5" s="1"/>
      <c r="I5" s="1"/>
      <c r="J5" s="1"/>
      <c r="K5" s="1"/>
      <c r="L5" s="1"/>
      <c r="M5" s="1"/>
      <c r="N5" s="1"/>
      <c r="O5" s="1"/>
      <c r="P5" s="1"/>
      <c r="Q5" s="1"/>
      <c r="R5" s="1"/>
    </row>
    <row r="6" spans="1:18" x14ac:dyDescent="0.25">
      <c r="A6" s="1">
        <v>104021</v>
      </c>
      <c r="B6" s="1" t="s">
        <v>980</v>
      </c>
      <c r="C6" s="46">
        <v>0.5</v>
      </c>
      <c r="D6" s="46">
        <v>0.68</v>
      </c>
      <c r="E6" s="1" t="s">
        <v>2035</v>
      </c>
      <c r="F6" s="1" t="s">
        <v>2089</v>
      </c>
      <c r="G6" s="1">
        <v>683</v>
      </c>
      <c r="H6" s="1"/>
      <c r="I6" s="1"/>
      <c r="J6" s="1"/>
      <c r="K6" s="1"/>
      <c r="L6" s="1"/>
      <c r="M6" s="1"/>
      <c r="N6" s="1"/>
      <c r="O6" s="1"/>
      <c r="P6" s="1"/>
      <c r="Q6" s="1"/>
      <c r="R6" s="1"/>
    </row>
    <row r="7" spans="1:18" x14ac:dyDescent="0.25">
      <c r="A7" s="1">
        <v>104023</v>
      </c>
      <c r="B7" s="1" t="s">
        <v>981</v>
      </c>
      <c r="C7" s="46">
        <v>0.54</v>
      </c>
      <c r="D7" s="46">
        <v>0.66</v>
      </c>
      <c r="E7" s="1" t="s">
        <v>2020</v>
      </c>
      <c r="F7" s="1" t="s">
        <v>2089</v>
      </c>
      <c r="G7" s="1">
        <v>250</v>
      </c>
      <c r="H7" s="1"/>
      <c r="I7" s="1"/>
      <c r="J7" s="1"/>
      <c r="K7" s="1"/>
      <c r="L7" s="1"/>
      <c r="M7" s="1"/>
      <c r="N7" s="1"/>
      <c r="O7" s="1"/>
      <c r="P7" s="1"/>
      <c r="Q7" s="1"/>
      <c r="R7" s="1"/>
    </row>
    <row r="8" spans="1:18" x14ac:dyDescent="0.25">
      <c r="A8" s="1">
        <v>104025</v>
      </c>
      <c r="B8" s="1" t="s">
        <v>982</v>
      </c>
      <c r="C8" s="46">
        <v>0.48</v>
      </c>
      <c r="D8" s="46">
        <v>0.57999999999999996</v>
      </c>
      <c r="E8" s="1" t="s">
        <v>2022</v>
      </c>
      <c r="F8" s="1" t="s">
        <v>2089</v>
      </c>
      <c r="G8" s="1">
        <v>558</v>
      </c>
      <c r="H8" s="1"/>
      <c r="I8" s="1"/>
      <c r="J8" s="1"/>
      <c r="K8" s="1"/>
      <c r="L8" s="1"/>
      <c r="M8" s="1"/>
      <c r="N8" s="1"/>
      <c r="O8" s="1"/>
      <c r="P8" s="1"/>
      <c r="Q8" s="1"/>
      <c r="R8" s="1"/>
    </row>
    <row r="9" spans="1:18" x14ac:dyDescent="0.25">
      <c r="A9" s="1">
        <v>104026</v>
      </c>
      <c r="B9" s="1" t="s">
        <v>983</v>
      </c>
      <c r="C9" s="46">
        <v>0.49</v>
      </c>
      <c r="D9" s="46">
        <v>0.61</v>
      </c>
      <c r="E9" s="1" t="s">
        <v>2025</v>
      </c>
      <c r="F9" s="1" t="s">
        <v>2089</v>
      </c>
      <c r="G9" s="1">
        <v>295</v>
      </c>
      <c r="H9" s="1"/>
      <c r="I9" s="1"/>
      <c r="J9" s="1"/>
      <c r="K9" s="1"/>
      <c r="L9" s="1"/>
      <c r="M9" s="1"/>
      <c r="N9" s="1"/>
      <c r="O9" s="1"/>
      <c r="P9" s="1"/>
      <c r="Q9" s="1"/>
      <c r="R9" s="1"/>
    </row>
    <row r="10" spans="1:18" x14ac:dyDescent="0.25">
      <c r="A10" s="1">
        <v>201001</v>
      </c>
      <c r="B10" s="1" t="s">
        <v>984</v>
      </c>
      <c r="C10" s="46">
        <v>0.43</v>
      </c>
      <c r="D10" s="46">
        <v>0.65</v>
      </c>
      <c r="E10" s="1" t="s">
        <v>2041</v>
      </c>
      <c r="F10" s="1" t="s">
        <v>2089</v>
      </c>
      <c r="G10" s="1">
        <v>730</v>
      </c>
      <c r="H10" s="1"/>
      <c r="I10" s="1"/>
      <c r="J10" s="1"/>
      <c r="K10" s="1"/>
      <c r="L10" s="1"/>
      <c r="M10" s="1"/>
      <c r="N10" s="1"/>
      <c r="O10" s="1"/>
      <c r="P10" s="1"/>
      <c r="Q10" s="1"/>
      <c r="R10" s="1"/>
    </row>
    <row r="11" spans="1:18" x14ac:dyDescent="0.25">
      <c r="A11" s="1">
        <v>201006</v>
      </c>
      <c r="B11" s="1" t="s">
        <v>985</v>
      </c>
      <c r="C11" s="46">
        <v>0.4</v>
      </c>
      <c r="D11" s="46">
        <v>0.47</v>
      </c>
      <c r="E11" s="1" t="s">
        <v>2022</v>
      </c>
      <c r="F11" s="1" t="s">
        <v>2089</v>
      </c>
      <c r="G11" s="1">
        <v>579</v>
      </c>
      <c r="H11" s="1"/>
      <c r="I11" s="1"/>
      <c r="J11" s="1"/>
      <c r="K11" s="1"/>
      <c r="L11" s="1"/>
      <c r="M11" s="1"/>
      <c r="N11" s="1"/>
      <c r="O11" s="1"/>
      <c r="P11" s="1"/>
      <c r="Q11" s="1"/>
      <c r="R11" s="1"/>
    </row>
    <row r="12" spans="1:18" x14ac:dyDescent="0.25">
      <c r="A12" s="1">
        <v>201008</v>
      </c>
      <c r="B12" s="1" t="s">
        <v>986</v>
      </c>
      <c r="C12" s="46">
        <v>0.36</v>
      </c>
      <c r="D12" s="46">
        <v>0.56000000000000005</v>
      </c>
      <c r="E12" s="1" t="s">
        <v>2033</v>
      </c>
      <c r="F12" s="1" t="s">
        <v>2089</v>
      </c>
      <c r="G12" s="1">
        <v>587</v>
      </c>
      <c r="H12" s="1"/>
      <c r="I12" s="1"/>
      <c r="J12" s="1"/>
      <c r="K12" s="1"/>
      <c r="L12" s="1"/>
      <c r="M12" s="1"/>
      <c r="N12" s="1"/>
      <c r="O12" s="1"/>
      <c r="P12" s="1"/>
      <c r="Q12" s="1"/>
      <c r="R12" s="1"/>
    </row>
    <row r="13" spans="1:18" x14ac:dyDescent="0.25">
      <c r="A13" s="1">
        <v>203017</v>
      </c>
      <c r="B13" s="1" t="s">
        <v>987</v>
      </c>
      <c r="C13" s="46">
        <v>0.37</v>
      </c>
      <c r="D13" s="46">
        <v>0.76</v>
      </c>
      <c r="E13" s="1" t="s">
        <v>2028</v>
      </c>
      <c r="F13" s="1" t="s">
        <v>2089</v>
      </c>
      <c r="G13" s="1">
        <v>453</v>
      </c>
      <c r="H13" s="1"/>
      <c r="I13" s="1"/>
      <c r="J13" s="1"/>
      <c r="K13" s="1"/>
      <c r="L13" s="1"/>
      <c r="M13" s="1"/>
      <c r="N13" s="1"/>
      <c r="O13" s="1"/>
      <c r="P13" s="1"/>
      <c r="Q13" s="1"/>
      <c r="R13" s="1"/>
    </row>
    <row r="14" spans="1:18" x14ac:dyDescent="0.25">
      <c r="A14" s="1">
        <v>203018</v>
      </c>
      <c r="B14" s="1" t="s">
        <v>988</v>
      </c>
      <c r="C14" s="46">
        <v>0.36</v>
      </c>
      <c r="D14" s="46">
        <v>0.66</v>
      </c>
      <c r="E14" s="1" t="s">
        <v>2022</v>
      </c>
      <c r="F14" s="1" t="s">
        <v>2089</v>
      </c>
      <c r="G14" s="1">
        <v>536</v>
      </c>
      <c r="H14" s="1"/>
      <c r="I14" s="1"/>
      <c r="J14" s="1"/>
      <c r="K14" s="1"/>
      <c r="L14" s="1"/>
      <c r="M14" s="1"/>
      <c r="N14" s="1"/>
      <c r="O14" s="1"/>
      <c r="P14" s="1"/>
      <c r="Q14" s="1"/>
      <c r="R14" s="1"/>
    </row>
    <row r="15" spans="1:18" x14ac:dyDescent="0.25">
      <c r="A15" s="1">
        <v>203019</v>
      </c>
      <c r="B15" s="1" t="s">
        <v>989</v>
      </c>
      <c r="C15" s="46">
        <v>0.93</v>
      </c>
      <c r="D15" s="46">
        <v>0.99</v>
      </c>
      <c r="E15" s="1" t="s">
        <v>2031</v>
      </c>
      <c r="F15" s="1" t="s">
        <v>2089</v>
      </c>
      <c r="G15" s="1">
        <v>80</v>
      </c>
      <c r="H15" s="1"/>
      <c r="I15" s="1"/>
      <c r="J15" s="1"/>
      <c r="K15" s="1"/>
      <c r="L15" s="1"/>
      <c r="M15" s="1"/>
      <c r="N15" s="1"/>
      <c r="O15" s="1"/>
      <c r="P15" s="1"/>
      <c r="Q15" s="1"/>
      <c r="R15" s="1"/>
    </row>
    <row r="16" spans="1:18" x14ac:dyDescent="0.25">
      <c r="A16" s="1">
        <v>203020</v>
      </c>
      <c r="B16" s="1" t="s">
        <v>990</v>
      </c>
      <c r="C16" s="46">
        <v>0.36</v>
      </c>
      <c r="D16" s="46">
        <v>0.81</v>
      </c>
      <c r="E16" s="1" t="s">
        <v>2032</v>
      </c>
      <c r="F16" s="1" t="s">
        <v>2089</v>
      </c>
      <c r="G16" s="1">
        <v>711</v>
      </c>
      <c r="H16" s="1"/>
      <c r="I16" s="1"/>
      <c r="J16" s="1"/>
      <c r="K16" s="1"/>
      <c r="L16" s="1"/>
      <c r="M16" s="1"/>
      <c r="N16" s="1"/>
      <c r="O16" s="1"/>
      <c r="P16" s="1"/>
      <c r="Q16" s="1"/>
      <c r="R16" s="1"/>
    </row>
    <row r="17" spans="1:18" x14ac:dyDescent="0.25">
      <c r="A17" s="1">
        <v>203027</v>
      </c>
      <c r="B17" s="1" t="s">
        <v>991</v>
      </c>
      <c r="C17" s="46">
        <v>0.26</v>
      </c>
      <c r="D17" s="46">
        <v>0.63</v>
      </c>
      <c r="E17" s="1" t="s">
        <v>2031</v>
      </c>
      <c r="F17" s="1" t="s">
        <v>2089</v>
      </c>
      <c r="G17" s="1">
        <v>135</v>
      </c>
      <c r="H17" s="1"/>
      <c r="I17" s="1"/>
      <c r="J17" s="1"/>
      <c r="K17" s="1"/>
      <c r="L17" s="1"/>
      <c r="M17" s="1"/>
      <c r="N17" s="1"/>
      <c r="O17" s="1"/>
      <c r="P17" s="1"/>
      <c r="Q17" s="1"/>
      <c r="R17" s="1"/>
    </row>
    <row r="18" spans="1:18" x14ac:dyDescent="0.25">
      <c r="A18" s="1">
        <v>302006</v>
      </c>
      <c r="B18" s="1" t="s">
        <v>992</v>
      </c>
      <c r="C18" s="46">
        <v>0.05</v>
      </c>
      <c r="D18" s="46">
        <v>0.74</v>
      </c>
      <c r="E18" s="1" t="s">
        <v>2018</v>
      </c>
      <c r="F18" s="1" t="s">
        <v>2085</v>
      </c>
      <c r="G18" s="1">
        <v>376</v>
      </c>
      <c r="H18" s="1"/>
      <c r="I18" s="1"/>
      <c r="J18" s="1"/>
      <c r="K18" s="1"/>
      <c r="L18" s="1"/>
      <c r="M18" s="1"/>
      <c r="N18" s="1"/>
      <c r="O18" s="1"/>
      <c r="P18" s="1"/>
      <c r="Q18" s="1"/>
      <c r="R18" s="1"/>
    </row>
    <row r="19" spans="1:18" x14ac:dyDescent="0.25">
      <c r="A19" s="1">
        <v>302007</v>
      </c>
      <c r="B19" s="1" t="s">
        <v>993</v>
      </c>
      <c r="C19" s="46">
        <v>0.02</v>
      </c>
      <c r="D19" s="46">
        <v>0.65</v>
      </c>
      <c r="E19" s="1" t="s">
        <v>2017</v>
      </c>
      <c r="F19" s="1" t="s">
        <v>2085</v>
      </c>
      <c r="G19" s="1">
        <v>279</v>
      </c>
      <c r="H19" s="1"/>
      <c r="I19" s="1"/>
      <c r="J19" s="1"/>
      <c r="K19" s="1"/>
      <c r="L19" s="1"/>
      <c r="M19" s="1"/>
      <c r="N19" s="1"/>
      <c r="O19" s="1"/>
      <c r="P19" s="1"/>
      <c r="Q19" s="1"/>
      <c r="R19" s="1"/>
    </row>
    <row r="20" spans="1:18" x14ac:dyDescent="0.25">
      <c r="A20" s="1">
        <v>303013</v>
      </c>
      <c r="B20" s="1" t="s">
        <v>994</v>
      </c>
      <c r="C20" s="46">
        <v>0.08</v>
      </c>
      <c r="D20" s="46">
        <v>0.59</v>
      </c>
      <c r="E20" s="1" t="s">
        <v>2046</v>
      </c>
      <c r="F20" s="1" t="s">
        <v>2085</v>
      </c>
      <c r="G20" s="1">
        <v>641</v>
      </c>
      <c r="H20" s="1"/>
      <c r="I20" s="1"/>
      <c r="J20" s="1"/>
      <c r="K20" s="1"/>
      <c r="L20" s="1"/>
      <c r="M20" s="1"/>
      <c r="N20" s="1"/>
      <c r="O20" s="1"/>
      <c r="P20" s="1"/>
      <c r="Q20" s="1"/>
      <c r="R20" s="1"/>
    </row>
    <row r="21" spans="1:18" x14ac:dyDescent="0.25">
      <c r="A21" s="1">
        <v>303014</v>
      </c>
      <c r="B21" s="1" t="s">
        <v>995</v>
      </c>
      <c r="C21" s="46">
        <v>0.05</v>
      </c>
      <c r="D21" s="46">
        <v>0.56000000000000005</v>
      </c>
      <c r="E21" s="1" t="s">
        <v>2042</v>
      </c>
      <c r="F21" s="1" t="s">
        <v>2085</v>
      </c>
      <c r="G21" s="1">
        <v>619</v>
      </c>
      <c r="H21" s="1"/>
      <c r="I21" s="1"/>
      <c r="J21" s="1"/>
      <c r="K21" s="1"/>
      <c r="L21" s="1"/>
      <c r="M21" s="1"/>
      <c r="N21" s="1"/>
      <c r="O21" s="1"/>
      <c r="P21" s="1"/>
      <c r="Q21" s="1"/>
      <c r="R21" s="1"/>
    </row>
    <row r="22" spans="1:18" x14ac:dyDescent="0.25">
      <c r="A22" s="1">
        <v>303018</v>
      </c>
      <c r="B22" s="1" t="s">
        <v>996</v>
      </c>
      <c r="C22" s="46">
        <v>7.0000000000000007E-2</v>
      </c>
      <c r="D22" s="46">
        <v>0.53</v>
      </c>
      <c r="E22" s="1" t="s">
        <v>2069</v>
      </c>
      <c r="F22" s="1" t="s">
        <v>2085</v>
      </c>
      <c r="G22" s="1">
        <v>302</v>
      </c>
      <c r="H22" s="1"/>
      <c r="I22" s="1"/>
      <c r="J22" s="1"/>
      <c r="K22" s="1"/>
      <c r="L22" s="1"/>
      <c r="M22" s="1"/>
      <c r="N22" s="1"/>
      <c r="O22" s="1"/>
      <c r="P22" s="1"/>
      <c r="Q22" s="1"/>
      <c r="R22" s="1"/>
    </row>
    <row r="23" spans="1:18" x14ac:dyDescent="0.25">
      <c r="A23" s="1">
        <v>303019</v>
      </c>
      <c r="B23" s="1" t="s">
        <v>997</v>
      </c>
      <c r="C23" s="46">
        <v>0.06</v>
      </c>
      <c r="D23" s="46">
        <v>0.51</v>
      </c>
      <c r="E23" s="1" t="s">
        <v>2071</v>
      </c>
      <c r="F23" s="1" t="s">
        <v>2085</v>
      </c>
      <c r="G23" s="1">
        <v>336</v>
      </c>
      <c r="H23" s="1"/>
      <c r="I23" s="1"/>
      <c r="J23" s="1"/>
      <c r="K23" s="1"/>
      <c r="L23" s="1"/>
      <c r="M23" s="1"/>
      <c r="N23" s="1"/>
      <c r="O23" s="1"/>
      <c r="P23" s="1"/>
      <c r="Q23" s="1"/>
      <c r="R23" s="1"/>
    </row>
    <row r="24" spans="1:18" x14ac:dyDescent="0.25">
      <c r="A24" s="1">
        <v>303024</v>
      </c>
      <c r="B24" s="1" t="s">
        <v>998</v>
      </c>
      <c r="C24" s="46">
        <v>0.08</v>
      </c>
      <c r="D24" s="46">
        <v>0.55000000000000004</v>
      </c>
      <c r="E24" s="1" t="s">
        <v>2027</v>
      </c>
      <c r="F24" s="1" t="s">
        <v>2085</v>
      </c>
      <c r="G24" s="1">
        <v>918</v>
      </c>
      <c r="H24" s="1"/>
      <c r="I24" s="1"/>
      <c r="J24" s="1"/>
      <c r="K24" s="1"/>
      <c r="L24" s="1"/>
      <c r="M24" s="1"/>
      <c r="N24" s="1"/>
      <c r="O24" s="1"/>
      <c r="P24" s="1"/>
      <c r="Q24" s="1"/>
      <c r="R24" s="1"/>
    </row>
    <row r="25" spans="1:18" x14ac:dyDescent="0.25">
      <c r="A25" s="1">
        <v>303703</v>
      </c>
      <c r="B25" s="1" t="s">
        <v>999</v>
      </c>
      <c r="C25" s="46">
        <v>0.1</v>
      </c>
      <c r="D25" s="46">
        <v>0.49</v>
      </c>
      <c r="E25" s="1" t="s">
        <v>2022</v>
      </c>
      <c r="F25" s="1" t="s">
        <v>2085</v>
      </c>
      <c r="G25" s="1">
        <v>1210</v>
      </c>
      <c r="H25" s="1"/>
      <c r="I25" s="1"/>
      <c r="J25" s="1"/>
      <c r="K25" s="1"/>
      <c r="L25" s="1"/>
      <c r="M25" s="1"/>
      <c r="N25" s="1"/>
      <c r="O25" s="1"/>
      <c r="P25" s="1"/>
      <c r="Q25" s="1"/>
      <c r="R25" s="1"/>
    </row>
    <row r="26" spans="1:18" x14ac:dyDescent="0.25">
      <c r="A26" s="1">
        <v>304021</v>
      </c>
      <c r="B26" s="1" t="s">
        <v>1000</v>
      </c>
      <c r="C26" s="46">
        <v>0.01</v>
      </c>
      <c r="D26" s="46">
        <v>0.85</v>
      </c>
      <c r="E26" s="1" t="s">
        <v>2018</v>
      </c>
      <c r="F26" s="1" t="s">
        <v>2085</v>
      </c>
      <c r="G26" s="1">
        <v>246</v>
      </c>
      <c r="H26" s="1"/>
      <c r="I26" s="1"/>
      <c r="J26" s="1"/>
      <c r="K26" s="1"/>
      <c r="L26" s="1"/>
      <c r="M26" s="1"/>
      <c r="N26" s="1"/>
      <c r="O26" s="1"/>
      <c r="P26" s="1"/>
      <c r="Q26" s="1"/>
      <c r="R26" s="1"/>
    </row>
    <row r="27" spans="1:18" x14ac:dyDescent="0.25">
      <c r="A27" s="1">
        <v>304022</v>
      </c>
      <c r="B27" s="1" t="s">
        <v>1001</v>
      </c>
      <c r="C27" s="46">
        <v>0.08</v>
      </c>
      <c r="D27" s="46">
        <v>0.78</v>
      </c>
      <c r="E27" s="1" t="s">
        <v>2017</v>
      </c>
      <c r="F27" s="1" t="s">
        <v>2085</v>
      </c>
      <c r="G27" s="1">
        <v>201</v>
      </c>
      <c r="H27" s="1"/>
      <c r="I27" s="1"/>
      <c r="J27" s="1"/>
      <c r="K27" s="1"/>
      <c r="L27" s="1"/>
      <c r="M27" s="1"/>
      <c r="N27" s="1"/>
      <c r="O27" s="1"/>
      <c r="P27" s="1"/>
      <c r="Q27" s="1"/>
      <c r="R27" s="1"/>
    </row>
    <row r="28" spans="1:18" x14ac:dyDescent="0.25">
      <c r="A28" s="1">
        <v>401001</v>
      </c>
      <c r="B28" s="1" t="s">
        <v>1002</v>
      </c>
      <c r="C28" s="46">
        <v>0.24</v>
      </c>
      <c r="D28" s="46">
        <v>0.35</v>
      </c>
      <c r="E28" s="1" t="s">
        <v>2035</v>
      </c>
      <c r="F28" s="1" t="s">
        <v>2085</v>
      </c>
      <c r="G28" s="1">
        <v>594</v>
      </c>
      <c r="H28" s="1"/>
      <c r="I28" s="1"/>
      <c r="J28" s="1"/>
      <c r="K28" s="1"/>
      <c r="L28" s="1"/>
      <c r="M28" s="1"/>
      <c r="N28" s="1"/>
      <c r="O28" s="1"/>
      <c r="P28" s="1"/>
      <c r="Q28" s="1"/>
      <c r="R28" s="1"/>
    </row>
    <row r="29" spans="1:18" x14ac:dyDescent="0.25">
      <c r="A29" s="1">
        <v>401002</v>
      </c>
      <c r="B29" s="1" t="s">
        <v>1003</v>
      </c>
      <c r="C29" s="46">
        <v>0.23</v>
      </c>
      <c r="D29" s="46">
        <v>0.23</v>
      </c>
      <c r="E29" s="1" t="s">
        <v>2025</v>
      </c>
      <c r="F29" s="1" t="s">
        <v>2085</v>
      </c>
      <c r="G29" s="1">
        <v>1069</v>
      </c>
      <c r="H29" s="1"/>
      <c r="I29" s="1"/>
      <c r="J29" s="1"/>
      <c r="K29" s="1"/>
      <c r="L29" s="1"/>
      <c r="M29" s="1"/>
      <c r="N29" s="1"/>
      <c r="O29" s="1"/>
      <c r="P29" s="1"/>
      <c r="Q29" s="1"/>
      <c r="R29" s="1"/>
    </row>
    <row r="30" spans="1:18" x14ac:dyDescent="0.25">
      <c r="A30" s="1">
        <v>401003</v>
      </c>
      <c r="B30" s="1" t="s">
        <v>1004</v>
      </c>
      <c r="C30" s="46">
        <v>0.24</v>
      </c>
      <c r="D30" s="46">
        <v>0.24</v>
      </c>
      <c r="E30" s="1" t="s">
        <v>2022</v>
      </c>
      <c r="F30" s="1" t="s">
        <v>2085</v>
      </c>
      <c r="G30" s="1">
        <v>3589</v>
      </c>
      <c r="H30" s="1"/>
      <c r="I30" s="1"/>
      <c r="J30" s="1"/>
      <c r="K30" s="1"/>
      <c r="L30" s="1"/>
      <c r="M30" s="1"/>
      <c r="N30" s="1"/>
      <c r="O30" s="1"/>
      <c r="P30" s="1"/>
      <c r="Q30" s="1"/>
      <c r="R30" s="1"/>
    </row>
    <row r="31" spans="1:18" x14ac:dyDescent="0.25">
      <c r="A31" s="1">
        <v>401004</v>
      </c>
      <c r="B31" s="1" t="s">
        <v>1005</v>
      </c>
      <c r="C31" s="46">
        <v>0.17</v>
      </c>
      <c r="D31" s="46">
        <v>0.18</v>
      </c>
      <c r="E31" s="1" t="s">
        <v>2035</v>
      </c>
      <c r="F31" s="1" t="s">
        <v>2085</v>
      </c>
      <c r="G31" s="1">
        <v>624</v>
      </c>
      <c r="H31" s="1"/>
      <c r="I31" s="1"/>
      <c r="J31" s="1"/>
      <c r="K31" s="1"/>
      <c r="L31" s="1"/>
      <c r="M31" s="1"/>
      <c r="N31" s="1"/>
      <c r="O31" s="1"/>
      <c r="P31" s="1"/>
      <c r="Q31" s="1"/>
      <c r="R31" s="1"/>
    </row>
    <row r="32" spans="1:18" x14ac:dyDescent="0.25">
      <c r="A32" s="1">
        <v>401005</v>
      </c>
      <c r="B32" s="1" t="s">
        <v>1006</v>
      </c>
      <c r="C32" s="46">
        <v>0.14000000000000001</v>
      </c>
      <c r="D32" s="46">
        <v>0.28000000000000003</v>
      </c>
      <c r="E32" s="1" t="s">
        <v>2020</v>
      </c>
      <c r="F32" s="1" t="s">
        <v>2085</v>
      </c>
      <c r="G32" s="1">
        <v>753</v>
      </c>
      <c r="H32" s="1"/>
      <c r="I32" s="1"/>
      <c r="J32" s="1"/>
      <c r="K32" s="1"/>
      <c r="L32" s="1"/>
      <c r="M32" s="1"/>
      <c r="N32" s="1"/>
      <c r="O32" s="1"/>
      <c r="P32" s="1"/>
      <c r="Q32" s="1"/>
      <c r="R32" s="1"/>
    </row>
    <row r="33" spans="1:18" x14ac:dyDescent="0.25">
      <c r="A33" s="1">
        <v>401006</v>
      </c>
      <c r="B33" s="1" t="s">
        <v>1007</v>
      </c>
      <c r="C33" s="46">
        <v>0.24</v>
      </c>
      <c r="D33" s="46">
        <v>0.45</v>
      </c>
      <c r="E33" s="1" t="s">
        <v>2035</v>
      </c>
      <c r="F33" s="1" t="s">
        <v>2085</v>
      </c>
      <c r="G33" s="1">
        <v>643</v>
      </c>
      <c r="H33" s="1"/>
      <c r="I33" s="1"/>
      <c r="J33" s="1"/>
      <c r="K33" s="1"/>
      <c r="L33" s="1"/>
      <c r="M33" s="1"/>
      <c r="N33" s="1"/>
      <c r="O33" s="1"/>
      <c r="P33" s="1"/>
      <c r="Q33" s="1"/>
      <c r="R33" s="1"/>
    </row>
    <row r="34" spans="1:18" x14ac:dyDescent="0.25">
      <c r="A34" s="1">
        <v>401007</v>
      </c>
      <c r="B34" s="1" t="s">
        <v>1008</v>
      </c>
      <c r="C34" s="46">
        <v>0.33</v>
      </c>
      <c r="D34" s="46">
        <v>0.35</v>
      </c>
      <c r="E34" s="1" t="s">
        <v>2035</v>
      </c>
      <c r="F34" s="1" t="s">
        <v>2085</v>
      </c>
      <c r="G34" s="1">
        <v>566</v>
      </c>
      <c r="H34" s="1"/>
      <c r="I34" s="1"/>
      <c r="J34" s="1"/>
      <c r="K34" s="1"/>
      <c r="L34" s="1"/>
      <c r="M34" s="1"/>
      <c r="N34" s="1"/>
      <c r="O34" s="1"/>
      <c r="P34" s="1"/>
      <c r="Q34" s="1"/>
      <c r="R34" s="1"/>
    </row>
    <row r="35" spans="1:18" x14ac:dyDescent="0.25">
      <c r="A35" s="1">
        <v>401008</v>
      </c>
      <c r="B35" s="1" t="s">
        <v>1009</v>
      </c>
      <c r="C35" s="46">
        <v>0.25</v>
      </c>
      <c r="D35" s="46">
        <v>0.32</v>
      </c>
      <c r="E35" s="1" t="s">
        <v>2020</v>
      </c>
      <c r="F35" s="1" t="s">
        <v>2085</v>
      </c>
      <c r="G35" s="1">
        <v>777</v>
      </c>
      <c r="H35" s="1"/>
      <c r="I35" s="1"/>
      <c r="J35" s="1"/>
      <c r="K35" s="1"/>
      <c r="L35" s="1"/>
      <c r="M35" s="1"/>
      <c r="N35" s="1"/>
      <c r="O35" s="1"/>
      <c r="P35" s="1"/>
      <c r="Q35" s="1"/>
      <c r="R35" s="1"/>
    </row>
    <row r="36" spans="1:18" x14ac:dyDescent="0.25">
      <c r="A36" s="1">
        <v>401009</v>
      </c>
      <c r="B36" s="1" t="s">
        <v>1010</v>
      </c>
      <c r="C36" s="46">
        <v>0.23</v>
      </c>
      <c r="D36" s="46">
        <v>0.12</v>
      </c>
      <c r="E36" s="1" t="s">
        <v>2035</v>
      </c>
      <c r="F36" s="1" t="s">
        <v>2085</v>
      </c>
      <c r="G36" s="1">
        <v>636</v>
      </c>
      <c r="H36" s="1"/>
      <c r="I36" s="1"/>
      <c r="J36" s="1"/>
      <c r="K36" s="1"/>
      <c r="L36" s="1"/>
      <c r="M36" s="1"/>
      <c r="N36" s="1"/>
      <c r="O36" s="1"/>
      <c r="P36" s="1"/>
      <c r="Q36" s="1"/>
      <c r="R36" s="1"/>
    </row>
    <row r="37" spans="1:18" x14ac:dyDescent="0.25">
      <c r="A37" s="1">
        <v>401010</v>
      </c>
      <c r="B37" s="1" t="s">
        <v>1011</v>
      </c>
      <c r="C37" s="46">
        <v>0.25</v>
      </c>
      <c r="D37" s="46">
        <v>0.33</v>
      </c>
      <c r="E37" s="1" t="s">
        <v>2025</v>
      </c>
      <c r="F37" s="1" t="s">
        <v>2085</v>
      </c>
      <c r="G37" s="1">
        <v>1088</v>
      </c>
      <c r="H37" s="1"/>
      <c r="I37" s="1"/>
      <c r="J37" s="1"/>
      <c r="K37" s="1"/>
      <c r="L37" s="1"/>
      <c r="M37" s="1"/>
      <c r="N37" s="1"/>
      <c r="O37" s="1"/>
      <c r="P37" s="1"/>
      <c r="Q37" s="1"/>
      <c r="R37" s="1"/>
    </row>
    <row r="38" spans="1:18" x14ac:dyDescent="0.25">
      <c r="A38" s="1">
        <v>401011</v>
      </c>
      <c r="B38" s="1" t="s">
        <v>1012</v>
      </c>
      <c r="C38" s="46">
        <v>0.39</v>
      </c>
      <c r="D38" s="46">
        <v>0.55000000000000004</v>
      </c>
      <c r="E38" s="1" t="s">
        <v>2035</v>
      </c>
      <c r="F38" s="1" t="s">
        <v>2085</v>
      </c>
      <c r="G38" s="1">
        <v>617</v>
      </c>
      <c r="H38" s="1"/>
      <c r="I38" s="1"/>
      <c r="J38" s="1"/>
      <c r="K38" s="1"/>
      <c r="L38" s="1"/>
      <c r="M38" s="1"/>
      <c r="N38" s="1"/>
      <c r="O38" s="1"/>
      <c r="P38" s="1"/>
      <c r="Q38" s="1"/>
      <c r="R38" s="1"/>
    </row>
    <row r="39" spans="1:18" x14ac:dyDescent="0.25">
      <c r="A39" s="1">
        <v>401012</v>
      </c>
      <c r="B39" s="1" t="s">
        <v>1013</v>
      </c>
      <c r="C39" s="46">
        <v>0.22</v>
      </c>
      <c r="D39" s="46">
        <v>0.09</v>
      </c>
      <c r="E39" s="1" t="s">
        <v>2035</v>
      </c>
      <c r="F39" s="1" t="s">
        <v>2085</v>
      </c>
      <c r="G39" s="1">
        <v>937</v>
      </c>
      <c r="H39" s="1"/>
      <c r="I39" s="1"/>
      <c r="J39" s="1"/>
      <c r="K39" s="1"/>
      <c r="L39" s="1"/>
      <c r="M39" s="1"/>
      <c r="N39" s="1"/>
      <c r="O39" s="1"/>
      <c r="P39" s="1"/>
      <c r="Q39" s="1"/>
      <c r="R39" s="1"/>
    </row>
    <row r="40" spans="1:18" x14ac:dyDescent="0.25">
      <c r="A40" s="1">
        <v>401013</v>
      </c>
      <c r="B40" s="1" t="s">
        <v>1014</v>
      </c>
      <c r="C40" s="46">
        <v>0.3</v>
      </c>
      <c r="D40" s="46">
        <v>0.27</v>
      </c>
      <c r="E40" s="1" t="s">
        <v>2020</v>
      </c>
      <c r="F40" s="1" t="s">
        <v>2085</v>
      </c>
      <c r="G40" s="1">
        <v>775</v>
      </c>
      <c r="H40" s="1"/>
      <c r="I40" s="1"/>
      <c r="J40" s="1"/>
      <c r="K40" s="1"/>
      <c r="L40" s="1"/>
      <c r="M40" s="1"/>
      <c r="N40" s="1"/>
      <c r="O40" s="1"/>
      <c r="P40" s="1"/>
      <c r="Q40" s="1"/>
      <c r="R40" s="1"/>
    </row>
    <row r="41" spans="1:18" x14ac:dyDescent="0.25">
      <c r="A41" s="1">
        <v>401014</v>
      </c>
      <c r="B41" s="1" t="s">
        <v>1015</v>
      </c>
      <c r="C41" s="46">
        <v>0.25</v>
      </c>
      <c r="D41" s="46">
        <v>0.37</v>
      </c>
      <c r="E41" s="1" t="s">
        <v>2035</v>
      </c>
      <c r="F41" s="1" t="s">
        <v>2085</v>
      </c>
      <c r="G41" s="1">
        <v>731</v>
      </c>
      <c r="H41" s="1"/>
      <c r="I41" s="1"/>
      <c r="J41" s="1"/>
      <c r="K41" s="1"/>
      <c r="L41" s="1"/>
      <c r="M41" s="1"/>
      <c r="N41" s="1"/>
      <c r="O41" s="1"/>
      <c r="P41" s="1"/>
      <c r="Q41" s="1"/>
      <c r="R41" s="1"/>
    </row>
    <row r="42" spans="1:18" x14ac:dyDescent="0.25">
      <c r="A42" s="1">
        <v>401015</v>
      </c>
      <c r="B42" s="1" t="s">
        <v>1016</v>
      </c>
      <c r="C42" s="46">
        <v>0.09</v>
      </c>
      <c r="D42" s="46">
        <v>0.28000000000000003</v>
      </c>
      <c r="E42" s="1" t="s">
        <v>2035</v>
      </c>
      <c r="F42" s="1" t="s">
        <v>2085</v>
      </c>
      <c r="G42" s="1">
        <v>724</v>
      </c>
      <c r="H42" s="1"/>
      <c r="I42" s="1"/>
      <c r="J42" s="1"/>
      <c r="K42" s="1"/>
      <c r="L42" s="1"/>
      <c r="M42" s="1"/>
      <c r="N42" s="1"/>
      <c r="O42" s="1"/>
      <c r="P42" s="1"/>
      <c r="Q42" s="1"/>
      <c r="R42" s="1"/>
    </row>
    <row r="43" spans="1:18" x14ac:dyDescent="0.25">
      <c r="A43" s="1">
        <v>402008</v>
      </c>
      <c r="B43" s="1" t="s">
        <v>1017</v>
      </c>
      <c r="C43" s="46">
        <v>0.44</v>
      </c>
      <c r="D43" s="46">
        <v>0.84</v>
      </c>
      <c r="E43" s="1" t="s">
        <v>2026</v>
      </c>
      <c r="F43" s="1" t="s">
        <v>2085</v>
      </c>
      <c r="G43" s="1">
        <v>309</v>
      </c>
      <c r="H43" s="1"/>
      <c r="I43" s="1"/>
      <c r="J43" s="1"/>
      <c r="K43" s="1"/>
      <c r="L43" s="1"/>
      <c r="M43" s="1"/>
      <c r="N43" s="1"/>
      <c r="O43" s="1"/>
      <c r="P43" s="1"/>
      <c r="Q43" s="1"/>
      <c r="R43" s="1"/>
    </row>
    <row r="44" spans="1:18" x14ac:dyDescent="0.25">
      <c r="A44" s="1">
        <v>402009</v>
      </c>
      <c r="B44" s="1" t="s">
        <v>1018</v>
      </c>
      <c r="C44" s="46">
        <v>0.45</v>
      </c>
      <c r="D44" s="46">
        <v>0.77</v>
      </c>
      <c r="E44" s="1" t="s">
        <v>2017</v>
      </c>
      <c r="F44" s="1" t="s">
        <v>2085</v>
      </c>
      <c r="G44" s="1">
        <v>182</v>
      </c>
      <c r="H44" s="1"/>
      <c r="I44" s="1"/>
      <c r="J44" s="1"/>
      <c r="K44" s="1"/>
      <c r="L44" s="1"/>
      <c r="M44" s="1"/>
      <c r="N44" s="1"/>
      <c r="O44" s="1"/>
      <c r="P44" s="1"/>
      <c r="Q44" s="1"/>
      <c r="R44" s="1"/>
    </row>
    <row r="45" spans="1:18" x14ac:dyDescent="0.25">
      <c r="A45" s="1">
        <v>403013</v>
      </c>
      <c r="B45" s="1" t="s">
        <v>1019</v>
      </c>
      <c r="C45" s="46">
        <v>0.26</v>
      </c>
      <c r="D45" s="46">
        <v>0.66</v>
      </c>
      <c r="E45" s="1" t="s">
        <v>2027</v>
      </c>
      <c r="F45" s="1" t="s">
        <v>2085</v>
      </c>
      <c r="G45" s="1">
        <v>343</v>
      </c>
      <c r="H45" s="1"/>
      <c r="I45" s="1"/>
      <c r="J45" s="1"/>
      <c r="K45" s="1"/>
      <c r="L45" s="1"/>
      <c r="M45" s="1"/>
      <c r="N45" s="1"/>
      <c r="O45" s="1"/>
      <c r="P45" s="1"/>
      <c r="Q45" s="1"/>
      <c r="R45" s="1"/>
    </row>
    <row r="46" spans="1:18" x14ac:dyDescent="0.25">
      <c r="A46" s="1">
        <v>403014</v>
      </c>
      <c r="B46" s="1" t="s">
        <v>1020</v>
      </c>
      <c r="C46" s="46">
        <v>0.31</v>
      </c>
      <c r="D46" s="46">
        <v>0.57999999999999996</v>
      </c>
      <c r="E46" s="1" t="s">
        <v>2022</v>
      </c>
      <c r="F46" s="1" t="s">
        <v>2085</v>
      </c>
      <c r="G46" s="1">
        <v>378</v>
      </c>
      <c r="H46" s="1"/>
      <c r="I46" s="1"/>
      <c r="J46" s="1"/>
      <c r="K46" s="1"/>
      <c r="L46" s="1"/>
      <c r="M46" s="1"/>
      <c r="N46" s="1"/>
      <c r="O46" s="1"/>
      <c r="P46" s="1"/>
      <c r="Q46" s="1"/>
      <c r="R46" s="1"/>
    </row>
    <row r="47" spans="1:18" x14ac:dyDescent="0.25">
      <c r="A47" s="1">
        <v>403015</v>
      </c>
      <c r="B47" s="1" t="s">
        <v>1021</v>
      </c>
      <c r="C47" s="46">
        <v>0.32</v>
      </c>
      <c r="D47" s="46">
        <v>0.66</v>
      </c>
      <c r="E47" s="1" t="s">
        <v>2028</v>
      </c>
      <c r="F47" s="1" t="s">
        <v>2085</v>
      </c>
      <c r="G47" s="1">
        <v>352</v>
      </c>
      <c r="H47" s="1"/>
      <c r="I47" s="1"/>
      <c r="J47" s="1"/>
      <c r="K47" s="1"/>
      <c r="L47" s="1"/>
      <c r="M47" s="1"/>
      <c r="N47" s="1"/>
      <c r="O47" s="1"/>
      <c r="P47" s="1"/>
      <c r="Q47" s="1"/>
      <c r="R47" s="1"/>
    </row>
    <row r="48" spans="1:18" x14ac:dyDescent="0.25">
      <c r="A48" s="1">
        <v>403016</v>
      </c>
      <c r="B48" s="1" t="s">
        <v>1022</v>
      </c>
      <c r="C48" s="46">
        <v>0.32</v>
      </c>
      <c r="D48" s="46">
        <v>0.74</v>
      </c>
      <c r="E48" s="1" t="s">
        <v>2029</v>
      </c>
      <c r="F48" s="1" t="s">
        <v>2085</v>
      </c>
      <c r="G48" s="1">
        <v>311</v>
      </c>
      <c r="H48" s="1"/>
      <c r="I48" s="1"/>
      <c r="J48" s="1"/>
      <c r="K48" s="1"/>
      <c r="L48" s="1"/>
      <c r="M48" s="1"/>
      <c r="N48" s="1"/>
      <c r="O48" s="1"/>
      <c r="P48" s="1"/>
      <c r="Q48" s="1"/>
      <c r="R48" s="1"/>
    </row>
    <row r="49" spans="1:18" x14ac:dyDescent="0.25">
      <c r="A49" s="1">
        <v>404022</v>
      </c>
      <c r="B49" s="1" t="s">
        <v>1023</v>
      </c>
      <c r="C49" s="46">
        <v>0.12</v>
      </c>
      <c r="D49" s="46">
        <v>0.43</v>
      </c>
      <c r="E49" s="1" t="s">
        <v>2022</v>
      </c>
      <c r="F49" s="1" t="s">
        <v>2085</v>
      </c>
      <c r="G49" s="1">
        <v>559</v>
      </c>
      <c r="H49" s="1"/>
      <c r="I49" s="1"/>
      <c r="J49" s="1"/>
      <c r="K49" s="1"/>
      <c r="L49" s="1"/>
      <c r="M49" s="1"/>
      <c r="N49" s="1"/>
      <c r="O49" s="1"/>
      <c r="P49" s="1"/>
      <c r="Q49" s="1"/>
      <c r="R49" s="1"/>
    </row>
    <row r="50" spans="1:18" x14ac:dyDescent="0.25">
      <c r="A50" s="1">
        <v>404023</v>
      </c>
      <c r="B50" s="1" t="s">
        <v>1024</v>
      </c>
      <c r="C50" s="46">
        <v>0.12</v>
      </c>
      <c r="D50" s="46">
        <v>0.6</v>
      </c>
      <c r="E50" s="1" t="s">
        <v>2056</v>
      </c>
      <c r="F50" s="1" t="s">
        <v>2085</v>
      </c>
      <c r="G50" s="1">
        <v>371</v>
      </c>
      <c r="H50" s="1"/>
      <c r="I50" s="1"/>
      <c r="J50" s="1"/>
      <c r="K50" s="1"/>
      <c r="L50" s="1"/>
      <c r="M50" s="1"/>
      <c r="N50" s="1"/>
      <c r="O50" s="1"/>
      <c r="P50" s="1"/>
      <c r="Q50" s="1"/>
      <c r="R50" s="1"/>
    </row>
    <row r="51" spans="1:18" x14ac:dyDescent="0.25">
      <c r="A51" s="1">
        <v>404024</v>
      </c>
      <c r="B51" s="1" t="s">
        <v>1025</v>
      </c>
      <c r="C51" s="46">
        <v>0.12</v>
      </c>
      <c r="D51" s="46">
        <v>0.51</v>
      </c>
      <c r="E51" s="1" t="s">
        <v>2028</v>
      </c>
      <c r="F51" s="1" t="s">
        <v>2085</v>
      </c>
      <c r="G51" s="1">
        <v>447</v>
      </c>
      <c r="H51" s="1"/>
      <c r="I51" s="1"/>
      <c r="J51" s="1"/>
      <c r="K51" s="1"/>
      <c r="L51" s="1"/>
      <c r="M51" s="1"/>
      <c r="N51" s="1"/>
      <c r="O51" s="1"/>
      <c r="P51" s="1"/>
      <c r="Q51" s="1"/>
      <c r="R51" s="1"/>
    </row>
    <row r="52" spans="1:18" x14ac:dyDescent="0.25">
      <c r="A52" s="1">
        <v>404025</v>
      </c>
      <c r="B52" s="1" t="s">
        <v>1026</v>
      </c>
      <c r="C52" s="46">
        <v>0.15</v>
      </c>
      <c r="D52" s="46">
        <v>0.54</v>
      </c>
      <c r="E52" s="1" t="s">
        <v>2027</v>
      </c>
      <c r="F52" s="1" t="s">
        <v>2085</v>
      </c>
      <c r="G52" s="1">
        <v>391</v>
      </c>
      <c r="H52" s="1"/>
      <c r="I52" s="1"/>
      <c r="J52" s="1"/>
      <c r="K52" s="1"/>
      <c r="L52" s="1"/>
      <c r="M52" s="1"/>
      <c r="N52" s="1"/>
      <c r="O52" s="1"/>
      <c r="P52" s="1"/>
      <c r="Q52" s="1"/>
      <c r="R52" s="1"/>
    </row>
    <row r="53" spans="1:18" x14ac:dyDescent="0.25">
      <c r="A53" s="1">
        <v>405031</v>
      </c>
      <c r="B53" s="1" t="s">
        <v>1027</v>
      </c>
      <c r="C53" s="46">
        <v>0.63</v>
      </c>
      <c r="D53" s="46">
        <v>0.72</v>
      </c>
      <c r="E53" s="1" t="s">
        <v>2032</v>
      </c>
      <c r="F53" s="1" t="s">
        <v>2085</v>
      </c>
      <c r="G53" s="1">
        <v>531</v>
      </c>
      <c r="H53" s="1"/>
      <c r="I53" s="1"/>
      <c r="J53" s="1"/>
      <c r="K53" s="1"/>
      <c r="L53" s="1"/>
      <c r="M53" s="1"/>
      <c r="N53" s="1"/>
      <c r="O53" s="1"/>
      <c r="P53" s="1"/>
      <c r="Q53" s="1"/>
      <c r="R53" s="1"/>
    </row>
    <row r="54" spans="1:18" x14ac:dyDescent="0.25">
      <c r="A54" s="1">
        <v>405032</v>
      </c>
      <c r="B54" s="1" t="s">
        <v>1028</v>
      </c>
      <c r="C54" s="46">
        <v>0.13</v>
      </c>
      <c r="D54" s="46">
        <v>0.56000000000000005</v>
      </c>
      <c r="E54" s="1" t="s">
        <v>2032</v>
      </c>
      <c r="F54" s="1" t="s">
        <v>2085</v>
      </c>
      <c r="G54" s="1">
        <v>118</v>
      </c>
      <c r="H54" s="1"/>
      <c r="I54" s="1"/>
      <c r="J54" s="1"/>
      <c r="K54" s="1"/>
      <c r="L54" s="1"/>
      <c r="M54" s="1"/>
      <c r="N54" s="1"/>
      <c r="O54" s="1"/>
      <c r="P54" s="1"/>
      <c r="Q54" s="1"/>
      <c r="R54" s="1"/>
    </row>
    <row r="55" spans="1:18" x14ac:dyDescent="0.25">
      <c r="A55" s="1">
        <v>405033</v>
      </c>
      <c r="B55" s="1" t="s">
        <v>1029</v>
      </c>
      <c r="C55" s="46">
        <v>0.44</v>
      </c>
      <c r="D55" s="46">
        <v>0.6</v>
      </c>
      <c r="E55" s="1" t="s">
        <v>2032</v>
      </c>
      <c r="F55" s="1" t="s">
        <v>2085</v>
      </c>
      <c r="G55" s="1">
        <v>471</v>
      </c>
      <c r="H55" s="1"/>
      <c r="I55" s="1"/>
      <c r="J55" s="1"/>
      <c r="K55" s="1"/>
      <c r="L55" s="1"/>
      <c r="M55" s="1"/>
      <c r="N55" s="1"/>
      <c r="O55" s="1"/>
      <c r="P55" s="1"/>
      <c r="Q55" s="1"/>
      <c r="R55" s="1"/>
    </row>
    <row r="56" spans="1:18" x14ac:dyDescent="0.25">
      <c r="A56" s="1">
        <v>405034</v>
      </c>
      <c r="B56" s="1" t="s">
        <v>1030</v>
      </c>
      <c r="C56" s="46">
        <v>0.4</v>
      </c>
      <c r="D56" s="46">
        <v>0.62</v>
      </c>
      <c r="E56" s="1" t="s">
        <v>2032</v>
      </c>
      <c r="F56" s="1" t="s">
        <v>2085</v>
      </c>
      <c r="G56" s="1">
        <v>478</v>
      </c>
      <c r="H56" s="1"/>
      <c r="I56" s="1"/>
      <c r="J56" s="1"/>
      <c r="K56" s="1"/>
      <c r="L56" s="1"/>
      <c r="M56" s="1"/>
      <c r="N56" s="1"/>
      <c r="O56" s="1"/>
      <c r="P56" s="1"/>
      <c r="Q56" s="1"/>
      <c r="R56" s="1"/>
    </row>
    <row r="57" spans="1:18" x14ac:dyDescent="0.25">
      <c r="A57" s="1">
        <v>405036</v>
      </c>
      <c r="B57" s="1" t="s">
        <v>1031</v>
      </c>
      <c r="C57" s="46">
        <v>0.43</v>
      </c>
      <c r="D57" s="46">
        <v>0.57999999999999996</v>
      </c>
      <c r="E57" s="1" t="s">
        <v>2032</v>
      </c>
      <c r="F57" s="1" t="s">
        <v>2085</v>
      </c>
      <c r="G57" s="1">
        <v>462</v>
      </c>
      <c r="H57" s="1"/>
      <c r="I57" s="1"/>
      <c r="J57" s="1"/>
      <c r="K57" s="1"/>
      <c r="L57" s="1"/>
      <c r="M57" s="1"/>
      <c r="N57" s="1"/>
      <c r="O57" s="1"/>
      <c r="P57" s="1"/>
      <c r="Q57" s="1"/>
      <c r="R57" s="1"/>
    </row>
    <row r="58" spans="1:18" x14ac:dyDescent="0.25">
      <c r="A58" s="1">
        <v>405037</v>
      </c>
      <c r="B58" s="1" t="s">
        <v>1032</v>
      </c>
      <c r="C58" s="46">
        <v>0.45</v>
      </c>
      <c r="D58" s="46">
        <v>0.54</v>
      </c>
      <c r="E58" s="1" t="s">
        <v>2028</v>
      </c>
      <c r="F58" s="1" t="s">
        <v>2085</v>
      </c>
      <c r="G58" s="1">
        <v>784</v>
      </c>
      <c r="H58" s="1"/>
      <c r="I58" s="1"/>
      <c r="J58" s="1"/>
      <c r="K58" s="1"/>
      <c r="L58" s="1"/>
      <c r="M58" s="1"/>
      <c r="N58" s="1"/>
      <c r="O58" s="1"/>
      <c r="P58" s="1"/>
      <c r="Q58" s="1"/>
      <c r="R58" s="1"/>
    </row>
    <row r="59" spans="1:18" x14ac:dyDescent="0.25">
      <c r="A59" s="1">
        <v>405039</v>
      </c>
      <c r="B59" s="1" t="s">
        <v>1033</v>
      </c>
      <c r="C59" s="46">
        <v>0.48</v>
      </c>
      <c r="D59" s="46">
        <v>0.67</v>
      </c>
      <c r="E59" s="1" t="s">
        <v>2028</v>
      </c>
      <c r="F59" s="1" t="s">
        <v>2085</v>
      </c>
      <c r="G59" s="1">
        <v>728</v>
      </c>
      <c r="H59" s="1"/>
      <c r="I59" s="1"/>
      <c r="J59" s="1"/>
      <c r="K59" s="1"/>
      <c r="L59" s="1"/>
      <c r="M59" s="1"/>
      <c r="N59" s="1"/>
      <c r="O59" s="1"/>
      <c r="P59" s="1"/>
      <c r="Q59" s="1"/>
      <c r="R59" s="1"/>
    </row>
    <row r="60" spans="1:18" x14ac:dyDescent="0.25">
      <c r="A60" s="1">
        <v>405040</v>
      </c>
      <c r="B60" s="1" t="s">
        <v>1034</v>
      </c>
      <c r="C60" s="46">
        <v>0.59</v>
      </c>
      <c r="D60" s="46">
        <v>0.84</v>
      </c>
      <c r="E60" s="1" t="s">
        <v>2032</v>
      </c>
      <c r="F60" s="1" t="s">
        <v>2085</v>
      </c>
      <c r="G60" s="1">
        <v>462</v>
      </c>
      <c r="H60" s="1"/>
      <c r="I60" s="1"/>
      <c r="J60" s="1"/>
      <c r="K60" s="1"/>
      <c r="L60" s="1"/>
      <c r="M60" s="1"/>
      <c r="N60" s="1"/>
      <c r="O60" s="1"/>
      <c r="P60" s="1"/>
      <c r="Q60" s="1"/>
      <c r="R60" s="1"/>
    </row>
    <row r="61" spans="1:18" x14ac:dyDescent="0.25">
      <c r="A61" s="1">
        <v>405041</v>
      </c>
      <c r="B61" s="1" t="s">
        <v>1035</v>
      </c>
      <c r="C61" s="46">
        <v>0.69</v>
      </c>
      <c r="D61" s="46">
        <v>0.81</v>
      </c>
      <c r="E61" s="1" t="s">
        <v>2032</v>
      </c>
      <c r="F61" s="1" t="s">
        <v>2085</v>
      </c>
      <c r="G61" s="1">
        <v>569</v>
      </c>
      <c r="H61" s="1"/>
      <c r="I61" s="1"/>
      <c r="J61" s="1"/>
      <c r="K61" s="1"/>
      <c r="L61" s="1"/>
      <c r="M61" s="1"/>
      <c r="N61" s="1"/>
      <c r="O61" s="1"/>
      <c r="P61" s="1"/>
      <c r="Q61" s="1"/>
      <c r="R61" s="1"/>
    </row>
    <row r="62" spans="1:18" x14ac:dyDescent="0.25">
      <c r="A62" s="1">
        <v>405042</v>
      </c>
      <c r="B62" s="1" t="s">
        <v>1036</v>
      </c>
      <c r="C62" s="46">
        <v>0.41</v>
      </c>
      <c r="D62" s="46">
        <v>0.5</v>
      </c>
      <c r="E62" s="1" t="s">
        <v>2032</v>
      </c>
      <c r="F62" s="1" t="s">
        <v>2085</v>
      </c>
      <c r="G62" s="1">
        <v>484</v>
      </c>
      <c r="H62" s="1"/>
      <c r="I62" s="1"/>
      <c r="J62" s="1"/>
      <c r="K62" s="1"/>
      <c r="L62" s="1"/>
      <c r="M62" s="1"/>
      <c r="N62" s="1"/>
      <c r="O62" s="1"/>
      <c r="P62" s="1"/>
      <c r="Q62" s="1"/>
      <c r="R62" s="1"/>
    </row>
    <row r="63" spans="1:18" x14ac:dyDescent="0.25">
      <c r="A63" s="1">
        <v>405043</v>
      </c>
      <c r="B63" s="1" t="s">
        <v>1037</v>
      </c>
      <c r="C63" s="46">
        <v>0.51</v>
      </c>
      <c r="D63" s="46">
        <v>0.75</v>
      </c>
      <c r="E63" s="1" t="s">
        <v>2032</v>
      </c>
      <c r="F63" s="1" t="s">
        <v>2085</v>
      </c>
      <c r="G63" s="1">
        <v>581</v>
      </c>
      <c r="H63" s="1"/>
      <c r="I63" s="1"/>
      <c r="J63" s="1"/>
      <c r="K63" s="1"/>
      <c r="L63" s="1"/>
      <c r="M63" s="1"/>
      <c r="N63" s="1"/>
      <c r="O63" s="1"/>
      <c r="P63" s="1"/>
      <c r="Q63" s="1"/>
      <c r="R63" s="1"/>
    </row>
    <row r="64" spans="1:18" x14ac:dyDescent="0.25">
      <c r="A64" s="1">
        <v>405044</v>
      </c>
      <c r="B64" s="1" t="s">
        <v>1038</v>
      </c>
      <c r="C64" s="46">
        <v>0.66</v>
      </c>
      <c r="D64" s="46">
        <v>0.82</v>
      </c>
      <c r="E64" s="1" t="s">
        <v>2032</v>
      </c>
      <c r="F64" s="1" t="s">
        <v>2085</v>
      </c>
      <c r="G64" s="1">
        <v>442</v>
      </c>
      <c r="H64" s="1"/>
      <c r="I64" s="1"/>
      <c r="J64" s="1"/>
      <c r="K64" s="1"/>
      <c r="L64" s="1"/>
      <c r="M64" s="1"/>
      <c r="N64" s="1"/>
      <c r="O64" s="1"/>
      <c r="P64" s="1"/>
      <c r="Q64" s="1"/>
      <c r="R64" s="1"/>
    </row>
    <row r="65" spans="1:18" x14ac:dyDescent="0.25">
      <c r="A65" s="1">
        <v>405045</v>
      </c>
      <c r="B65" s="1" t="s">
        <v>1039</v>
      </c>
      <c r="C65" s="46">
        <v>0.48</v>
      </c>
      <c r="D65" s="46">
        <v>0.54</v>
      </c>
      <c r="E65" s="1" t="s">
        <v>2028</v>
      </c>
      <c r="F65" s="1" t="s">
        <v>2085</v>
      </c>
      <c r="G65" s="1">
        <v>895</v>
      </c>
      <c r="H65" s="1"/>
      <c r="I65" s="1"/>
      <c r="J65" s="1"/>
      <c r="K65" s="1"/>
      <c r="L65" s="1"/>
      <c r="M65" s="1"/>
      <c r="N65" s="1"/>
      <c r="O65" s="1"/>
      <c r="P65" s="1"/>
      <c r="Q65" s="1"/>
      <c r="R65" s="1"/>
    </row>
    <row r="66" spans="1:18" x14ac:dyDescent="0.25">
      <c r="A66" s="1">
        <v>405046</v>
      </c>
      <c r="B66" s="1" t="s">
        <v>1040</v>
      </c>
      <c r="C66" s="46">
        <v>0.45</v>
      </c>
      <c r="D66" s="46">
        <v>0.64</v>
      </c>
      <c r="E66" s="1" t="s">
        <v>2028</v>
      </c>
      <c r="F66" s="1" t="s">
        <v>2085</v>
      </c>
      <c r="G66" s="1">
        <v>738</v>
      </c>
      <c r="H66" s="1"/>
      <c r="I66" s="1"/>
      <c r="J66" s="1"/>
      <c r="K66" s="1"/>
      <c r="L66" s="1"/>
      <c r="M66" s="1"/>
      <c r="N66" s="1"/>
      <c r="O66" s="1"/>
      <c r="P66" s="1"/>
      <c r="Q66" s="1"/>
      <c r="R66" s="1"/>
    </row>
    <row r="67" spans="1:18" x14ac:dyDescent="0.25">
      <c r="A67" s="1">
        <v>405047</v>
      </c>
      <c r="B67" s="1" t="s">
        <v>1041</v>
      </c>
      <c r="C67" s="46">
        <v>0.19</v>
      </c>
      <c r="D67" s="46">
        <v>0.08</v>
      </c>
      <c r="E67" s="1" t="s">
        <v>2032</v>
      </c>
      <c r="F67" s="1" t="s">
        <v>2085</v>
      </c>
      <c r="G67" s="1">
        <v>619</v>
      </c>
      <c r="H67" s="1"/>
      <c r="I67" s="1"/>
      <c r="J67" s="1"/>
      <c r="K67" s="1"/>
      <c r="L67" s="1"/>
      <c r="M67" s="1"/>
      <c r="N67" s="1"/>
      <c r="O67" s="1"/>
      <c r="P67" s="1"/>
      <c r="Q67" s="1"/>
      <c r="R67" s="1"/>
    </row>
    <row r="68" spans="1:18" x14ac:dyDescent="0.25">
      <c r="A68" s="1">
        <v>405048</v>
      </c>
      <c r="B68" s="1" t="s">
        <v>1042</v>
      </c>
      <c r="C68" s="46">
        <v>0.45</v>
      </c>
      <c r="D68" s="46">
        <v>0.49</v>
      </c>
      <c r="E68" s="1" t="s">
        <v>2022</v>
      </c>
      <c r="F68" s="1" t="s">
        <v>2085</v>
      </c>
      <c r="G68" s="1">
        <v>2080</v>
      </c>
      <c r="H68" s="1"/>
      <c r="I68" s="1"/>
      <c r="J68" s="1"/>
      <c r="K68" s="1"/>
      <c r="L68" s="1"/>
      <c r="M68" s="1"/>
      <c r="N68" s="1"/>
      <c r="O68" s="1"/>
      <c r="P68" s="1"/>
      <c r="Q68" s="1"/>
      <c r="R68" s="1"/>
    </row>
    <row r="69" spans="1:18" x14ac:dyDescent="0.25">
      <c r="A69" s="1">
        <v>405049</v>
      </c>
      <c r="B69" s="1" t="s">
        <v>1043</v>
      </c>
      <c r="C69" s="46">
        <v>0.8</v>
      </c>
      <c r="D69" s="46">
        <v>0.84</v>
      </c>
      <c r="E69" s="1" t="s">
        <v>2032</v>
      </c>
      <c r="F69" s="1" t="s">
        <v>2085</v>
      </c>
      <c r="G69" s="1">
        <v>465</v>
      </c>
      <c r="H69" s="1"/>
      <c r="I69" s="1"/>
      <c r="J69" s="1"/>
      <c r="K69" s="1"/>
      <c r="L69" s="1"/>
      <c r="M69" s="1"/>
      <c r="N69" s="1"/>
      <c r="O69" s="1"/>
      <c r="P69" s="1"/>
      <c r="Q69" s="1"/>
      <c r="R69" s="1"/>
    </row>
    <row r="70" spans="1:18" x14ac:dyDescent="0.25">
      <c r="A70" s="1">
        <v>405050</v>
      </c>
      <c r="B70" s="1" t="s">
        <v>1044</v>
      </c>
      <c r="C70" s="46">
        <v>0.37</v>
      </c>
      <c r="D70" s="46">
        <v>0.46</v>
      </c>
      <c r="E70" s="1" t="s">
        <v>2032</v>
      </c>
      <c r="F70" s="1" t="s">
        <v>2085</v>
      </c>
      <c r="G70" s="1">
        <v>649</v>
      </c>
      <c r="H70" s="1"/>
      <c r="I70" s="1"/>
      <c r="J70" s="1"/>
      <c r="K70" s="1"/>
      <c r="L70" s="1"/>
      <c r="M70" s="1"/>
      <c r="N70" s="1"/>
      <c r="O70" s="1"/>
      <c r="P70" s="1"/>
      <c r="Q70" s="1"/>
      <c r="R70" s="1"/>
    </row>
    <row r="71" spans="1:18" x14ac:dyDescent="0.25">
      <c r="A71" s="1">
        <v>405051</v>
      </c>
      <c r="B71" s="1" t="s">
        <v>1045</v>
      </c>
      <c r="C71" s="46">
        <v>0.72</v>
      </c>
      <c r="D71" s="46">
        <v>0.82</v>
      </c>
      <c r="E71" s="1" t="s">
        <v>2032</v>
      </c>
      <c r="F71" s="1" t="s">
        <v>2085</v>
      </c>
      <c r="G71" s="1">
        <v>532</v>
      </c>
      <c r="H71" s="1"/>
      <c r="I71" s="1"/>
      <c r="J71" s="1"/>
      <c r="K71" s="1"/>
      <c r="L71" s="1"/>
      <c r="M71" s="1"/>
      <c r="N71" s="1"/>
      <c r="O71" s="1"/>
      <c r="P71" s="1"/>
      <c r="Q71" s="1"/>
      <c r="R71" s="1"/>
    </row>
    <row r="72" spans="1:18" x14ac:dyDescent="0.25">
      <c r="A72" s="1">
        <v>405052</v>
      </c>
      <c r="B72" s="1" t="s">
        <v>1046</v>
      </c>
      <c r="C72" s="46">
        <v>0.44</v>
      </c>
      <c r="D72" s="46">
        <v>0.55000000000000004</v>
      </c>
      <c r="E72" s="1" t="s">
        <v>2022</v>
      </c>
      <c r="F72" s="1" t="s">
        <v>2085</v>
      </c>
      <c r="G72" s="1">
        <v>2057</v>
      </c>
      <c r="H72" s="1"/>
      <c r="I72" s="1"/>
      <c r="J72" s="1"/>
      <c r="K72" s="1"/>
      <c r="L72" s="1"/>
      <c r="M72" s="1"/>
      <c r="N72" s="1"/>
      <c r="O72" s="1"/>
      <c r="P72" s="1"/>
      <c r="Q72" s="1"/>
      <c r="R72" s="1"/>
    </row>
    <row r="73" spans="1:18" x14ac:dyDescent="0.25">
      <c r="A73" s="1">
        <v>406046</v>
      </c>
      <c r="B73" s="1" t="s">
        <v>1030</v>
      </c>
      <c r="C73" s="46">
        <v>0.41</v>
      </c>
      <c r="D73" s="46">
        <v>0.64</v>
      </c>
      <c r="E73" s="1" t="s">
        <v>2045</v>
      </c>
      <c r="F73" s="1" t="s">
        <v>2085</v>
      </c>
      <c r="G73" s="1">
        <v>296</v>
      </c>
      <c r="H73" s="1"/>
      <c r="I73" s="1"/>
      <c r="J73" s="1"/>
      <c r="K73" s="1"/>
      <c r="L73" s="1"/>
      <c r="M73" s="1"/>
      <c r="N73" s="1"/>
      <c r="O73" s="1"/>
      <c r="P73" s="1"/>
      <c r="Q73" s="1"/>
      <c r="R73" s="1"/>
    </row>
    <row r="74" spans="1:18" x14ac:dyDescent="0.25">
      <c r="A74" s="1">
        <v>406047</v>
      </c>
      <c r="B74" s="1" t="s">
        <v>1047</v>
      </c>
      <c r="C74" s="46">
        <v>0.36</v>
      </c>
      <c r="D74" s="46">
        <v>0.6</v>
      </c>
      <c r="E74" s="1" t="s">
        <v>2027</v>
      </c>
      <c r="F74" s="1" t="s">
        <v>2085</v>
      </c>
      <c r="G74" s="1">
        <v>942</v>
      </c>
      <c r="H74" s="1"/>
      <c r="I74" s="1"/>
      <c r="J74" s="1"/>
      <c r="K74" s="1"/>
      <c r="L74" s="1"/>
      <c r="M74" s="1"/>
      <c r="N74" s="1"/>
      <c r="O74" s="1"/>
      <c r="P74" s="1"/>
      <c r="Q74" s="1"/>
      <c r="R74" s="1"/>
    </row>
    <row r="75" spans="1:18" x14ac:dyDescent="0.25">
      <c r="A75" s="1">
        <v>406048</v>
      </c>
      <c r="B75" s="1" t="s">
        <v>2059</v>
      </c>
      <c r="C75" s="46">
        <v>0.38</v>
      </c>
      <c r="D75" s="46">
        <v>0.6</v>
      </c>
      <c r="E75" s="1" t="s">
        <v>2046</v>
      </c>
      <c r="F75" s="1" t="s">
        <v>2085</v>
      </c>
      <c r="G75" s="1">
        <v>589</v>
      </c>
      <c r="H75" s="1"/>
      <c r="I75" s="1"/>
      <c r="J75" s="1"/>
      <c r="K75" s="1"/>
      <c r="L75" s="1"/>
      <c r="M75" s="1"/>
      <c r="N75" s="1"/>
      <c r="O75" s="1"/>
      <c r="P75" s="1"/>
      <c r="Q75" s="1"/>
      <c r="R75" s="1"/>
    </row>
    <row r="76" spans="1:18" x14ac:dyDescent="0.25">
      <c r="A76" s="1">
        <v>406049</v>
      </c>
      <c r="B76" s="1" t="s">
        <v>1048</v>
      </c>
      <c r="C76" s="46">
        <v>0.35</v>
      </c>
      <c r="D76" s="46">
        <v>0.55000000000000004</v>
      </c>
      <c r="E76" s="1" t="s">
        <v>2028</v>
      </c>
      <c r="F76" s="1" t="s">
        <v>2085</v>
      </c>
      <c r="G76" s="1">
        <v>912</v>
      </c>
      <c r="H76" s="1"/>
      <c r="I76" s="1"/>
      <c r="J76" s="1"/>
      <c r="K76" s="1"/>
      <c r="L76" s="1"/>
      <c r="M76" s="1"/>
      <c r="N76" s="1"/>
      <c r="O76" s="1"/>
      <c r="P76" s="1"/>
      <c r="Q76" s="1"/>
      <c r="R76" s="1"/>
    </row>
    <row r="77" spans="1:18" x14ac:dyDescent="0.25">
      <c r="A77" s="1">
        <v>406050</v>
      </c>
      <c r="B77" s="1" t="s">
        <v>1049</v>
      </c>
      <c r="C77" s="46">
        <v>0.34</v>
      </c>
      <c r="D77" s="46">
        <v>0.48</v>
      </c>
      <c r="E77" s="1" t="s">
        <v>2022</v>
      </c>
      <c r="F77" s="1" t="s">
        <v>2085</v>
      </c>
      <c r="G77" s="1">
        <v>1183</v>
      </c>
      <c r="H77" s="1"/>
      <c r="I77" s="1"/>
      <c r="J77" s="1"/>
      <c r="K77" s="1"/>
      <c r="L77" s="1"/>
      <c r="M77" s="1"/>
      <c r="N77" s="1"/>
      <c r="O77" s="1"/>
      <c r="P77" s="1"/>
      <c r="Q77" s="1"/>
      <c r="R77" s="1"/>
    </row>
    <row r="78" spans="1:18" x14ac:dyDescent="0.25">
      <c r="A78" s="1">
        <v>407025</v>
      </c>
      <c r="B78" s="1" t="s">
        <v>1050</v>
      </c>
      <c r="C78" s="46">
        <v>0.12</v>
      </c>
      <c r="D78" s="46">
        <v>0.5</v>
      </c>
      <c r="E78" s="1" t="s">
        <v>2029</v>
      </c>
      <c r="F78" s="1" t="s">
        <v>2085</v>
      </c>
      <c r="G78" s="1">
        <v>359</v>
      </c>
      <c r="H78" s="1"/>
      <c r="I78" s="1"/>
      <c r="J78" s="1"/>
      <c r="K78" s="1"/>
      <c r="L78" s="1"/>
      <c r="M78" s="1"/>
      <c r="N78" s="1"/>
      <c r="O78" s="1"/>
      <c r="P78" s="1"/>
      <c r="Q78" s="1"/>
      <c r="R78" s="1"/>
    </row>
    <row r="79" spans="1:18" x14ac:dyDescent="0.25">
      <c r="A79" s="1">
        <v>407026</v>
      </c>
      <c r="B79" s="1" t="s">
        <v>1051</v>
      </c>
      <c r="C79" s="46">
        <v>7.0000000000000007E-2</v>
      </c>
      <c r="D79" s="46">
        <v>0.49</v>
      </c>
      <c r="E79" s="1" t="s">
        <v>2027</v>
      </c>
      <c r="F79" s="1" t="s">
        <v>2085</v>
      </c>
      <c r="G79" s="1">
        <v>459</v>
      </c>
      <c r="H79" s="1"/>
      <c r="I79" s="1"/>
      <c r="J79" s="1"/>
      <c r="K79" s="1"/>
      <c r="L79" s="1"/>
      <c r="M79" s="1"/>
      <c r="N79" s="1"/>
      <c r="O79" s="1"/>
      <c r="P79" s="1"/>
      <c r="Q79" s="1"/>
      <c r="R79" s="1"/>
    </row>
    <row r="80" spans="1:18" x14ac:dyDescent="0.25">
      <c r="A80" s="1">
        <v>407027</v>
      </c>
      <c r="B80" s="1" t="s">
        <v>1052</v>
      </c>
      <c r="C80" s="46">
        <v>0.06</v>
      </c>
      <c r="D80" s="46">
        <v>0.44</v>
      </c>
      <c r="E80" s="1" t="s">
        <v>2022</v>
      </c>
      <c r="F80" s="1" t="s">
        <v>2085</v>
      </c>
      <c r="G80" s="1">
        <v>486</v>
      </c>
      <c r="H80" s="1"/>
      <c r="I80" s="1"/>
      <c r="J80" s="1"/>
      <c r="K80" s="1"/>
      <c r="L80" s="1"/>
      <c r="M80" s="1"/>
      <c r="N80" s="1"/>
      <c r="O80" s="1"/>
      <c r="P80" s="1"/>
      <c r="Q80" s="1"/>
      <c r="R80" s="1"/>
    </row>
    <row r="81" spans="1:18" x14ac:dyDescent="0.25">
      <c r="A81" s="1">
        <v>407028</v>
      </c>
      <c r="B81" s="1" t="s">
        <v>1053</v>
      </c>
      <c r="C81" s="46">
        <v>0.1</v>
      </c>
      <c r="D81" s="46">
        <v>0.45</v>
      </c>
      <c r="E81" s="1" t="s">
        <v>2028</v>
      </c>
      <c r="F81" s="1" t="s">
        <v>2085</v>
      </c>
      <c r="G81" s="1">
        <v>391</v>
      </c>
      <c r="H81" s="1"/>
      <c r="I81" s="1"/>
      <c r="J81" s="1"/>
      <c r="K81" s="1"/>
      <c r="L81" s="1"/>
      <c r="M81" s="1"/>
      <c r="N81" s="1"/>
      <c r="O81" s="1"/>
      <c r="P81" s="1"/>
      <c r="Q81" s="1"/>
      <c r="R81" s="1"/>
    </row>
    <row r="82" spans="1:18" x14ac:dyDescent="0.25">
      <c r="A82" s="1">
        <v>440701</v>
      </c>
      <c r="B82" s="1" t="s">
        <v>1054</v>
      </c>
      <c r="C82" s="46">
        <v>0.16</v>
      </c>
      <c r="D82" s="46">
        <v>0.34</v>
      </c>
      <c r="E82" s="1" t="s">
        <v>2036</v>
      </c>
      <c r="F82" s="1" t="s">
        <v>2085</v>
      </c>
      <c r="G82" s="1">
        <v>551</v>
      </c>
      <c r="H82" s="1"/>
      <c r="I82" s="1"/>
      <c r="J82" s="1"/>
      <c r="K82" s="1"/>
      <c r="L82" s="1"/>
      <c r="M82" s="1"/>
      <c r="N82" s="1"/>
      <c r="O82" s="1"/>
      <c r="P82" s="1"/>
      <c r="Q82" s="1"/>
      <c r="R82" s="1"/>
    </row>
    <row r="83" spans="1:18" x14ac:dyDescent="0.25">
      <c r="A83" s="1">
        <v>440703</v>
      </c>
      <c r="B83" s="1" t="s">
        <v>1055</v>
      </c>
      <c r="C83" s="46">
        <v>0.13</v>
      </c>
      <c r="D83" s="46">
        <v>0.22</v>
      </c>
      <c r="E83" s="1" t="s">
        <v>2022</v>
      </c>
      <c r="F83" s="1" t="s">
        <v>2085</v>
      </c>
      <c r="G83" s="1">
        <v>218</v>
      </c>
      <c r="H83" s="1"/>
      <c r="I83" s="1"/>
      <c r="J83" s="1"/>
      <c r="K83" s="1"/>
      <c r="L83" s="1"/>
      <c r="M83" s="1"/>
      <c r="N83" s="1"/>
      <c r="O83" s="1"/>
      <c r="P83" s="1"/>
      <c r="Q83" s="1"/>
      <c r="R83" s="1"/>
    </row>
    <row r="84" spans="1:18" x14ac:dyDescent="0.25">
      <c r="A84" s="1">
        <v>501001</v>
      </c>
      <c r="B84" s="1" t="s">
        <v>1056</v>
      </c>
      <c r="C84" s="46">
        <v>0.05</v>
      </c>
      <c r="D84" s="46">
        <v>0.69</v>
      </c>
      <c r="E84" s="1" t="s">
        <v>2018</v>
      </c>
      <c r="F84" s="1" t="s">
        <v>2085</v>
      </c>
      <c r="G84" s="1">
        <v>304</v>
      </c>
      <c r="H84" s="1"/>
      <c r="I84" s="1"/>
      <c r="J84" s="1"/>
      <c r="K84" s="1"/>
      <c r="L84" s="1"/>
      <c r="M84" s="1"/>
      <c r="N84" s="1"/>
      <c r="O84" s="1"/>
      <c r="P84" s="1"/>
      <c r="Q84" s="1"/>
      <c r="R84" s="1"/>
    </row>
    <row r="85" spans="1:18" x14ac:dyDescent="0.25">
      <c r="A85" s="1">
        <v>501002</v>
      </c>
      <c r="B85" s="1" t="s">
        <v>1057</v>
      </c>
      <c r="C85" s="46">
        <v>0.06</v>
      </c>
      <c r="D85" s="46">
        <v>0.5</v>
      </c>
      <c r="E85" s="1" t="s">
        <v>2017</v>
      </c>
      <c r="F85" s="1" t="s">
        <v>2085</v>
      </c>
      <c r="G85" s="1">
        <v>240</v>
      </c>
      <c r="H85" s="1"/>
      <c r="I85" s="1"/>
      <c r="J85" s="1"/>
      <c r="K85" s="1"/>
      <c r="L85" s="1"/>
      <c r="M85" s="1"/>
      <c r="N85" s="1"/>
      <c r="O85" s="1"/>
      <c r="P85" s="1"/>
      <c r="Q85" s="1"/>
      <c r="R85" s="1"/>
    </row>
    <row r="86" spans="1:18" x14ac:dyDescent="0.25">
      <c r="A86" s="1">
        <v>502006</v>
      </c>
      <c r="B86" s="1" t="s">
        <v>1058</v>
      </c>
      <c r="C86" s="46">
        <v>0.05</v>
      </c>
      <c r="D86" s="46">
        <v>0.57999999999999996</v>
      </c>
      <c r="E86" s="1" t="s">
        <v>2035</v>
      </c>
      <c r="F86" s="1" t="s">
        <v>2085</v>
      </c>
      <c r="G86" s="1">
        <v>407</v>
      </c>
      <c r="H86" s="1"/>
      <c r="I86" s="1"/>
      <c r="J86" s="1"/>
      <c r="K86" s="1"/>
      <c r="L86" s="1"/>
      <c r="M86" s="1"/>
      <c r="N86" s="1"/>
      <c r="O86" s="1"/>
      <c r="P86" s="1"/>
      <c r="Q86" s="1"/>
      <c r="R86" s="1"/>
    </row>
    <row r="87" spans="1:18" x14ac:dyDescent="0.25">
      <c r="A87" s="1">
        <v>502007</v>
      </c>
      <c r="B87" s="1" t="s">
        <v>1059</v>
      </c>
      <c r="C87" s="46">
        <v>0.05</v>
      </c>
      <c r="D87" s="46">
        <v>0.49</v>
      </c>
      <c r="E87" s="1" t="s">
        <v>2022</v>
      </c>
      <c r="F87" s="1" t="s">
        <v>2085</v>
      </c>
      <c r="G87" s="1">
        <v>327</v>
      </c>
      <c r="H87" s="1"/>
      <c r="I87" s="1"/>
      <c r="J87" s="1"/>
      <c r="K87" s="1"/>
      <c r="L87" s="1"/>
      <c r="M87" s="1"/>
      <c r="N87" s="1"/>
      <c r="O87" s="1"/>
      <c r="P87" s="1"/>
      <c r="Q87" s="1"/>
      <c r="R87" s="1"/>
    </row>
    <row r="88" spans="1:18" x14ac:dyDescent="0.25">
      <c r="A88" s="1">
        <v>502008</v>
      </c>
      <c r="B88" s="1" t="s">
        <v>1060</v>
      </c>
      <c r="C88" s="46">
        <v>0.06</v>
      </c>
      <c r="D88" s="46">
        <v>0.53</v>
      </c>
      <c r="E88" s="1" t="s">
        <v>2033</v>
      </c>
      <c r="F88" s="1" t="s">
        <v>2085</v>
      </c>
      <c r="G88" s="1">
        <v>356</v>
      </c>
      <c r="H88" s="1"/>
      <c r="I88" s="1"/>
      <c r="J88" s="1"/>
      <c r="K88" s="1"/>
      <c r="L88" s="1"/>
      <c r="M88" s="1"/>
      <c r="N88" s="1"/>
      <c r="O88" s="1"/>
      <c r="P88" s="1"/>
      <c r="Q88" s="1"/>
      <c r="R88" s="1"/>
    </row>
    <row r="89" spans="1:18" x14ac:dyDescent="0.25">
      <c r="A89" s="1">
        <v>503011</v>
      </c>
      <c r="B89" s="1" t="s">
        <v>1061</v>
      </c>
      <c r="C89" s="46">
        <v>0.04</v>
      </c>
      <c r="D89" s="46">
        <v>0.71</v>
      </c>
      <c r="E89" s="1" t="s">
        <v>2035</v>
      </c>
      <c r="F89" s="1" t="s">
        <v>2085</v>
      </c>
      <c r="G89" s="1">
        <v>178</v>
      </c>
      <c r="H89" s="1"/>
      <c r="I89" s="1"/>
      <c r="J89" s="1"/>
      <c r="K89" s="1"/>
      <c r="L89" s="1"/>
      <c r="M89" s="1"/>
      <c r="N89" s="1"/>
      <c r="O89" s="1"/>
      <c r="P89" s="1"/>
      <c r="Q89" s="1"/>
      <c r="R89" s="1"/>
    </row>
    <row r="90" spans="1:18" x14ac:dyDescent="0.25">
      <c r="A90" s="1">
        <v>503012</v>
      </c>
      <c r="B90" s="1" t="s">
        <v>1062</v>
      </c>
      <c r="C90" s="46">
        <v>7.0000000000000007E-2</v>
      </c>
      <c r="D90" s="46">
        <v>0.46</v>
      </c>
      <c r="E90" s="1" t="s">
        <v>2035</v>
      </c>
      <c r="F90" s="1" t="s">
        <v>2085</v>
      </c>
      <c r="G90" s="1">
        <v>371</v>
      </c>
      <c r="H90" s="1"/>
      <c r="I90" s="1"/>
      <c r="J90" s="1"/>
      <c r="K90" s="1"/>
      <c r="L90" s="1"/>
      <c r="M90" s="1"/>
      <c r="N90" s="1"/>
      <c r="O90" s="1"/>
      <c r="P90" s="1"/>
      <c r="Q90" s="1"/>
      <c r="R90" s="1"/>
    </row>
    <row r="91" spans="1:18" x14ac:dyDescent="0.25">
      <c r="A91" s="1">
        <v>503013</v>
      </c>
      <c r="B91" s="1" t="s">
        <v>1063</v>
      </c>
      <c r="C91" s="46">
        <v>0.09</v>
      </c>
      <c r="D91" s="46">
        <v>0.56999999999999995</v>
      </c>
      <c r="E91" s="1" t="s">
        <v>2035</v>
      </c>
      <c r="F91" s="1" t="s">
        <v>2085</v>
      </c>
      <c r="G91" s="1">
        <v>391</v>
      </c>
      <c r="H91" s="1"/>
      <c r="I91" s="1"/>
      <c r="J91" s="1"/>
      <c r="K91" s="1"/>
      <c r="L91" s="1"/>
      <c r="M91" s="1"/>
      <c r="N91" s="1"/>
      <c r="O91" s="1"/>
      <c r="P91" s="1"/>
      <c r="Q91" s="1"/>
      <c r="R91" s="1"/>
    </row>
    <row r="92" spans="1:18" x14ac:dyDescent="0.25">
      <c r="A92" s="1">
        <v>503014</v>
      </c>
      <c r="B92" s="1" t="s">
        <v>1064</v>
      </c>
      <c r="C92" s="46">
        <v>0.05</v>
      </c>
      <c r="D92" s="46">
        <v>0.74</v>
      </c>
      <c r="E92" s="1" t="s">
        <v>2035</v>
      </c>
      <c r="F92" s="1" t="s">
        <v>2085</v>
      </c>
      <c r="G92" s="1">
        <v>133</v>
      </c>
      <c r="H92" s="1"/>
      <c r="I92" s="1"/>
      <c r="J92" s="1"/>
      <c r="K92" s="1"/>
      <c r="L92" s="1"/>
      <c r="M92" s="1"/>
      <c r="N92" s="1"/>
      <c r="O92" s="1"/>
      <c r="P92" s="1"/>
      <c r="Q92" s="1"/>
      <c r="R92" s="1"/>
    </row>
    <row r="93" spans="1:18" x14ac:dyDescent="0.25">
      <c r="A93" s="1">
        <v>503015</v>
      </c>
      <c r="B93" s="1" t="s">
        <v>1065</v>
      </c>
      <c r="C93" s="46">
        <v>0.06</v>
      </c>
      <c r="D93" s="46">
        <v>0.48</v>
      </c>
      <c r="E93" s="1" t="s">
        <v>2034</v>
      </c>
      <c r="F93" s="1" t="s">
        <v>2085</v>
      </c>
      <c r="G93" s="1">
        <v>648</v>
      </c>
      <c r="H93" s="1"/>
      <c r="I93" s="1"/>
      <c r="J93" s="1"/>
      <c r="K93" s="1"/>
      <c r="L93" s="1"/>
      <c r="M93" s="1"/>
      <c r="N93" s="1"/>
      <c r="O93" s="1"/>
      <c r="P93" s="1"/>
      <c r="Q93" s="1"/>
      <c r="R93" s="1"/>
    </row>
    <row r="94" spans="1:18" x14ac:dyDescent="0.25">
      <c r="A94" s="1">
        <v>503016</v>
      </c>
      <c r="B94" s="1" t="s">
        <v>1066</v>
      </c>
      <c r="C94" s="46">
        <v>0.05</v>
      </c>
      <c r="D94" s="46">
        <v>0.42</v>
      </c>
      <c r="E94" s="1" t="s">
        <v>2040</v>
      </c>
      <c r="F94" s="1" t="s">
        <v>2085</v>
      </c>
      <c r="G94" s="1">
        <v>592</v>
      </c>
      <c r="H94" s="1"/>
      <c r="I94" s="1"/>
      <c r="J94" s="1"/>
      <c r="K94" s="1"/>
      <c r="L94" s="1"/>
      <c r="M94" s="1"/>
      <c r="N94" s="1"/>
      <c r="O94" s="1"/>
      <c r="P94" s="1"/>
      <c r="Q94" s="1"/>
      <c r="R94" s="1"/>
    </row>
    <row r="95" spans="1:18" x14ac:dyDescent="0.25">
      <c r="A95" s="1">
        <v>503018</v>
      </c>
      <c r="B95" s="1" t="s">
        <v>1067</v>
      </c>
      <c r="C95" s="46">
        <v>7.0000000000000007E-2</v>
      </c>
      <c r="D95" s="46">
        <v>0.54</v>
      </c>
      <c r="E95" s="1" t="s">
        <v>2020</v>
      </c>
      <c r="F95" s="1" t="s">
        <v>2085</v>
      </c>
      <c r="G95" s="1">
        <v>438</v>
      </c>
      <c r="H95" s="1"/>
      <c r="I95" s="1"/>
      <c r="J95" s="1"/>
      <c r="K95" s="1"/>
      <c r="L95" s="1"/>
      <c r="M95" s="1"/>
      <c r="N95" s="1"/>
      <c r="O95" s="1"/>
      <c r="P95" s="1"/>
      <c r="Q95" s="1"/>
      <c r="R95" s="1"/>
    </row>
    <row r="96" spans="1:18" x14ac:dyDescent="0.25">
      <c r="A96" s="1">
        <v>504022</v>
      </c>
      <c r="B96" s="1" t="s">
        <v>1068</v>
      </c>
      <c r="C96" s="46">
        <v>0.05</v>
      </c>
      <c r="D96" s="46">
        <v>0.78</v>
      </c>
      <c r="E96" s="1" t="s">
        <v>2018</v>
      </c>
      <c r="F96" s="1" t="s">
        <v>2085</v>
      </c>
      <c r="G96" s="1">
        <v>231</v>
      </c>
      <c r="H96" s="1"/>
      <c r="I96" s="1"/>
      <c r="J96" s="1"/>
      <c r="K96" s="1"/>
      <c r="L96" s="1"/>
      <c r="M96" s="1"/>
      <c r="N96" s="1"/>
      <c r="O96" s="1"/>
      <c r="P96" s="1"/>
      <c r="Q96" s="1"/>
      <c r="R96" s="1"/>
    </row>
    <row r="97" spans="1:18" x14ac:dyDescent="0.25">
      <c r="A97" s="1">
        <v>504023</v>
      </c>
      <c r="B97" s="1" t="s">
        <v>1069</v>
      </c>
      <c r="C97" s="46">
        <v>0.06</v>
      </c>
      <c r="D97" s="46">
        <v>0.68</v>
      </c>
      <c r="E97" s="1" t="s">
        <v>2017</v>
      </c>
      <c r="F97" s="1" t="s">
        <v>2085</v>
      </c>
      <c r="G97" s="1">
        <v>197</v>
      </c>
      <c r="H97" s="1"/>
      <c r="I97" s="1"/>
      <c r="J97" s="1"/>
      <c r="K97" s="1"/>
      <c r="L97" s="1"/>
      <c r="M97" s="1"/>
      <c r="N97" s="1"/>
      <c r="O97" s="1"/>
      <c r="P97" s="1"/>
      <c r="Q97" s="1"/>
      <c r="R97" s="1"/>
    </row>
    <row r="98" spans="1:18" x14ac:dyDescent="0.25">
      <c r="A98" s="1">
        <v>505026</v>
      </c>
      <c r="B98" s="1" t="s">
        <v>1070</v>
      </c>
      <c r="C98" s="46">
        <v>0.01</v>
      </c>
      <c r="D98" s="46">
        <v>0.51</v>
      </c>
      <c r="E98" s="1" t="s">
        <v>2035</v>
      </c>
      <c r="F98" s="1" t="s">
        <v>2085</v>
      </c>
      <c r="G98" s="1">
        <v>405</v>
      </c>
      <c r="H98" s="1"/>
      <c r="I98" s="1"/>
      <c r="J98" s="1"/>
      <c r="K98" s="1"/>
      <c r="L98" s="1"/>
      <c r="M98" s="1"/>
      <c r="N98" s="1"/>
      <c r="O98" s="1"/>
      <c r="P98" s="1"/>
      <c r="Q98" s="1"/>
      <c r="R98" s="1"/>
    </row>
    <row r="99" spans="1:18" x14ac:dyDescent="0.25">
      <c r="A99" s="1">
        <v>505027</v>
      </c>
      <c r="B99" s="1" t="s">
        <v>1071</v>
      </c>
      <c r="C99" s="46">
        <v>0.04</v>
      </c>
      <c r="D99" s="46">
        <v>0.45</v>
      </c>
      <c r="E99" s="1" t="s">
        <v>2022</v>
      </c>
      <c r="F99" s="1" t="s">
        <v>2085</v>
      </c>
      <c r="G99" s="1">
        <v>278</v>
      </c>
      <c r="H99" s="1"/>
      <c r="I99" s="1"/>
      <c r="J99" s="1"/>
      <c r="K99" s="1"/>
      <c r="L99" s="1"/>
      <c r="M99" s="1"/>
      <c r="N99" s="1"/>
      <c r="O99" s="1"/>
      <c r="P99" s="1"/>
      <c r="Q99" s="1"/>
      <c r="R99" s="1"/>
    </row>
    <row r="100" spans="1:18" x14ac:dyDescent="0.25">
      <c r="A100" s="1">
        <v>505028</v>
      </c>
      <c r="B100" s="1" t="s">
        <v>1072</v>
      </c>
      <c r="C100" s="46">
        <v>0.03</v>
      </c>
      <c r="D100" s="46">
        <v>0.44</v>
      </c>
      <c r="E100" s="1" t="s">
        <v>2033</v>
      </c>
      <c r="F100" s="1" t="s">
        <v>2085</v>
      </c>
      <c r="G100" s="1">
        <v>297</v>
      </c>
      <c r="H100" s="1"/>
      <c r="I100" s="1"/>
      <c r="J100" s="1"/>
      <c r="K100" s="1"/>
      <c r="L100" s="1"/>
      <c r="M100" s="1"/>
      <c r="N100" s="1"/>
      <c r="O100" s="1"/>
      <c r="P100" s="1"/>
      <c r="Q100" s="1"/>
      <c r="R100" s="1"/>
    </row>
    <row r="101" spans="1:18" x14ac:dyDescent="0.25">
      <c r="A101" s="1">
        <v>506031</v>
      </c>
      <c r="B101" s="1" t="s">
        <v>1073</v>
      </c>
      <c r="C101" s="46">
        <v>0.01</v>
      </c>
      <c r="D101" s="46">
        <v>0.78</v>
      </c>
      <c r="E101" s="1" t="s">
        <v>2018</v>
      </c>
      <c r="F101" s="1" t="s">
        <v>2085</v>
      </c>
      <c r="G101" s="1">
        <v>170</v>
      </c>
      <c r="H101" s="1"/>
      <c r="I101" s="1"/>
      <c r="J101" s="1"/>
      <c r="K101" s="1"/>
      <c r="L101" s="1"/>
      <c r="M101" s="1"/>
      <c r="N101" s="1"/>
      <c r="O101" s="1"/>
      <c r="P101" s="1"/>
      <c r="Q101" s="1"/>
      <c r="R101" s="1"/>
    </row>
    <row r="102" spans="1:18" x14ac:dyDescent="0.25">
      <c r="A102" s="1">
        <v>506032</v>
      </c>
      <c r="B102" s="1" t="s">
        <v>1074</v>
      </c>
      <c r="C102" s="46">
        <v>0.01</v>
      </c>
      <c r="D102" s="46">
        <v>0.75</v>
      </c>
      <c r="E102" s="1" t="s">
        <v>2017</v>
      </c>
      <c r="F102" s="1" t="s">
        <v>2085</v>
      </c>
      <c r="G102" s="1">
        <v>162</v>
      </c>
      <c r="H102" s="1"/>
      <c r="I102" s="1"/>
      <c r="J102" s="1"/>
      <c r="K102" s="1"/>
      <c r="L102" s="1"/>
      <c r="M102" s="1"/>
      <c r="N102" s="1"/>
      <c r="O102" s="1"/>
      <c r="P102" s="1"/>
      <c r="Q102" s="1"/>
      <c r="R102" s="1"/>
    </row>
    <row r="103" spans="1:18" x14ac:dyDescent="0.25">
      <c r="A103" s="1">
        <v>601006</v>
      </c>
      <c r="B103" s="1" t="s">
        <v>1075</v>
      </c>
      <c r="C103" s="46">
        <v>0.46</v>
      </c>
      <c r="D103" s="46">
        <v>0.81</v>
      </c>
      <c r="E103" s="1" t="s">
        <v>2026</v>
      </c>
      <c r="F103" s="1" t="s">
        <v>2089</v>
      </c>
      <c r="G103" s="1">
        <v>259</v>
      </c>
      <c r="H103" s="1"/>
      <c r="I103" s="1"/>
      <c r="J103" s="1"/>
      <c r="K103" s="1"/>
      <c r="L103" s="1"/>
      <c r="M103" s="1"/>
      <c r="N103" s="1"/>
      <c r="O103" s="1"/>
      <c r="P103" s="1"/>
      <c r="Q103" s="1"/>
      <c r="R103" s="1"/>
    </row>
    <row r="104" spans="1:18" x14ac:dyDescent="0.25">
      <c r="A104" s="1">
        <v>601007</v>
      </c>
      <c r="B104" s="1" t="s">
        <v>1076</v>
      </c>
      <c r="C104" s="46">
        <v>0.39</v>
      </c>
      <c r="D104" s="46">
        <v>0.7</v>
      </c>
      <c r="E104" s="1" t="s">
        <v>2017</v>
      </c>
      <c r="F104" s="1" t="s">
        <v>2089</v>
      </c>
      <c r="G104" s="1">
        <v>208</v>
      </c>
      <c r="H104" s="1"/>
      <c r="I104" s="1"/>
      <c r="J104" s="1"/>
      <c r="K104" s="1"/>
      <c r="L104" s="1"/>
      <c r="M104" s="1"/>
      <c r="N104" s="1"/>
      <c r="O104" s="1"/>
      <c r="P104" s="1"/>
      <c r="Q104" s="1"/>
      <c r="R104" s="1"/>
    </row>
    <row r="105" spans="1:18" x14ac:dyDescent="0.25">
      <c r="A105" s="1">
        <v>602012</v>
      </c>
      <c r="B105" s="1" t="s">
        <v>1077</v>
      </c>
      <c r="C105" s="46">
        <v>0.53</v>
      </c>
      <c r="D105" s="46">
        <v>0.72</v>
      </c>
      <c r="E105" s="1" t="s">
        <v>2047</v>
      </c>
      <c r="F105" s="1" t="s">
        <v>2089</v>
      </c>
      <c r="G105" s="1">
        <v>491</v>
      </c>
      <c r="H105" s="1"/>
      <c r="I105" s="1"/>
      <c r="J105" s="1"/>
      <c r="K105" s="1"/>
      <c r="L105" s="1"/>
      <c r="M105" s="1"/>
      <c r="N105" s="1"/>
      <c r="O105" s="1"/>
      <c r="P105" s="1"/>
      <c r="Q105" s="1"/>
      <c r="R105" s="1"/>
    </row>
    <row r="106" spans="1:18" x14ac:dyDescent="0.25">
      <c r="A106" s="1">
        <v>602013</v>
      </c>
      <c r="B106" s="1" t="s">
        <v>1078</v>
      </c>
      <c r="C106" s="46">
        <v>0.53</v>
      </c>
      <c r="D106" s="46">
        <v>0.76</v>
      </c>
      <c r="E106" s="1" t="s">
        <v>2051</v>
      </c>
      <c r="F106" s="1" t="s">
        <v>2089</v>
      </c>
      <c r="G106" s="1">
        <v>240</v>
      </c>
      <c r="H106" s="1"/>
      <c r="I106" s="1"/>
      <c r="J106" s="1"/>
      <c r="K106" s="1"/>
      <c r="L106" s="1"/>
      <c r="M106" s="1"/>
      <c r="N106" s="1"/>
      <c r="O106" s="1"/>
      <c r="P106" s="1"/>
      <c r="Q106" s="1"/>
      <c r="R106" s="1"/>
    </row>
    <row r="107" spans="1:18" x14ac:dyDescent="0.25">
      <c r="A107" s="1">
        <v>602014</v>
      </c>
      <c r="B107" s="1" t="s">
        <v>1079</v>
      </c>
      <c r="C107" s="46">
        <v>0.55000000000000004</v>
      </c>
      <c r="D107" s="46">
        <v>0.73</v>
      </c>
      <c r="E107" s="1" t="s">
        <v>2022</v>
      </c>
      <c r="F107" s="1" t="s">
        <v>2089</v>
      </c>
      <c r="G107" s="1">
        <v>424</v>
      </c>
      <c r="H107" s="1"/>
      <c r="I107" s="1"/>
      <c r="J107" s="1"/>
      <c r="K107" s="1"/>
      <c r="L107" s="1"/>
      <c r="M107" s="1"/>
      <c r="N107" s="1"/>
      <c r="O107" s="1"/>
      <c r="P107" s="1"/>
      <c r="Q107" s="1"/>
      <c r="R107" s="1"/>
    </row>
    <row r="108" spans="1:18" x14ac:dyDescent="0.25">
      <c r="A108" s="1">
        <v>602015</v>
      </c>
      <c r="B108" s="1" t="s">
        <v>1080</v>
      </c>
      <c r="C108" s="46">
        <v>0.56999999999999995</v>
      </c>
      <c r="D108" s="46">
        <v>0.75</v>
      </c>
      <c r="E108" s="1" t="s">
        <v>2028</v>
      </c>
      <c r="F108" s="1" t="s">
        <v>2089</v>
      </c>
      <c r="G108" s="1">
        <v>374</v>
      </c>
      <c r="H108" s="1"/>
      <c r="I108" s="1"/>
      <c r="J108" s="1"/>
      <c r="K108" s="1"/>
      <c r="L108" s="1"/>
      <c r="M108" s="1"/>
      <c r="N108" s="1"/>
      <c r="O108" s="1"/>
      <c r="P108" s="1"/>
      <c r="Q108" s="1"/>
      <c r="R108" s="1"/>
    </row>
    <row r="109" spans="1:18" x14ac:dyDescent="0.25">
      <c r="A109" s="1">
        <v>701001</v>
      </c>
      <c r="B109" s="1" t="s">
        <v>1081</v>
      </c>
      <c r="C109" s="46">
        <v>0.32</v>
      </c>
      <c r="D109" s="46">
        <v>0.7</v>
      </c>
      <c r="E109" s="1" t="s">
        <v>2018</v>
      </c>
      <c r="F109" s="1" t="s">
        <v>2088</v>
      </c>
      <c r="G109" s="1">
        <v>279</v>
      </c>
      <c r="H109" s="1"/>
      <c r="I109" s="1"/>
      <c r="J109" s="1"/>
      <c r="K109" s="1"/>
      <c r="L109" s="1"/>
      <c r="M109" s="1"/>
      <c r="N109" s="1"/>
      <c r="O109" s="1"/>
      <c r="P109" s="1"/>
      <c r="Q109" s="1"/>
      <c r="R109" s="1"/>
    </row>
    <row r="110" spans="1:18" x14ac:dyDescent="0.25">
      <c r="A110" s="1">
        <v>701002</v>
      </c>
      <c r="B110" s="1" t="s">
        <v>1082</v>
      </c>
      <c r="C110" s="46">
        <v>0.34</v>
      </c>
      <c r="D110" s="46">
        <v>0.62</v>
      </c>
      <c r="E110" s="1" t="s">
        <v>2017</v>
      </c>
      <c r="F110" s="1" t="s">
        <v>2088</v>
      </c>
      <c r="G110" s="1">
        <v>252</v>
      </c>
      <c r="H110" s="1"/>
      <c r="I110" s="1"/>
      <c r="J110" s="1"/>
      <c r="K110" s="1"/>
      <c r="L110" s="1"/>
      <c r="M110" s="1"/>
      <c r="N110" s="1"/>
      <c r="O110" s="1"/>
      <c r="P110" s="1"/>
      <c r="Q110" s="1"/>
      <c r="R110" s="1"/>
    </row>
    <row r="111" spans="1:18" x14ac:dyDescent="0.25">
      <c r="A111" s="1">
        <v>801001</v>
      </c>
      <c r="B111" s="1" t="s">
        <v>1083</v>
      </c>
      <c r="C111" s="46">
        <v>0.3</v>
      </c>
      <c r="D111" s="46">
        <v>0.72</v>
      </c>
      <c r="E111" s="1" t="s">
        <v>2029</v>
      </c>
      <c r="F111" s="1" t="s">
        <v>2085</v>
      </c>
      <c r="G111" s="1">
        <v>457</v>
      </c>
      <c r="H111" s="1"/>
      <c r="I111" s="1"/>
      <c r="J111" s="1"/>
      <c r="K111" s="1"/>
      <c r="L111" s="1"/>
      <c r="M111" s="1"/>
      <c r="N111" s="1"/>
      <c r="O111" s="1"/>
      <c r="P111" s="1"/>
      <c r="Q111" s="1"/>
      <c r="R111" s="1"/>
    </row>
    <row r="112" spans="1:18" x14ac:dyDescent="0.25">
      <c r="A112" s="1">
        <v>801002</v>
      </c>
      <c r="B112" s="1" t="s">
        <v>1084</v>
      </c>
      <c r="C112" s="46">
        <v>0.24</v>
      </c>
      <c r="D112" s="46">
        <v>0.45</v>
      </c>
      <c r="E112" s="1" t="s">
        <v>2022</v>
      </c>
      <c r="F112" s="1" t="s">
        <v>2085</v>
      </c>
      <c r="G112" s="1">
        <v>504</v>
      </c>
      <c r="H112" s="1"/>
      <c r="I112" s="1"/>
      <c r="J112" s="1"/>
      <c r="K112" s="1"/>
      <c r="L112" s="1"/>
      <c r="M112" s="1"/>
      <c r="N112" s="1"/>
      <c r="O112" s="1"/>
      <c r="P112" s="1"/>
      <c r="Q112" s="1"/>
      <c r="R112" s="1"/>
    </row>
    <row r="113" spans="1:18" x14ac:dyDescent="0.25">
      <c r="A113" s="1">
        <v>801003</v>
      </c>
      <c r="B113" s="1" t="s">
        <v>1085</v>
      </c>
      <c r="C113" s="46">
        <v>0.25</v>
      </c>
      <c r="D113" s="46">
        <v>0.56000000000000005</v>
      </c>
      <c r="E113" s="1" t="s">
        <v>2028</v>
      </c>
      <c r="F113" s="1" t="s">
        <v>2085</v>
      </c>
      <c r="G113" s="1">
        <v>474</v>
      </c>
      <c r="H113" s="1"/>
      <c r="I113" s="1"/>
      <c r="J113" s="1"/>
      <c r="K113" s="1"/>
      <c r="L113" s="1"/>
      <c r="M113" s="1"/>
      <c r="N113" s="1"/>
      <c r="O113" s="1"/>
      <c r="P113" s="1"/>
      <c r="Q113" s="1"/>
      <c r="R113" s="1"/>
    </row>
    <row r="114" spans="1:18" x14ac:dyDescent="0.25">
      <c r="A114" s="1">
        <v>801004</v>
      </c>
      <c r="B114" s="1" t="s">
        <v>1086</v>
      </c>
      <c r="C114" s="46">
        <v>0.25</v>
      </c>
      <c r="D114" s="46">
        <v>0.62</v>
      </c>
      <c r="E114" s="1" t="s">
        <v>2027</v>
      </c>
      <c r="F114" s="1" t="s">
        <v>2085</v>
      </c>
      <c r="G114" s="1">
        <v>437</v>
      </c>
      <c r="H114" s="1"/>
      <c r="I114" s="1"/>
      <c r="J114" s="1"/>
      <c r="K114" s="1"/>
      <c r="L114" s="1"/>
      <c r="M114" s="1"/>
      <c r="N114" s="1"/>
      <c r="O114" s="1"/>
      <c r="P114" s="1"/>
      <c r="Q114" s="1"/>
      <c r="R114" s="1"/>
    </row>
    <row r="115" spans="1:18" x14ac:dyDescent="0.25">
      <c r="A115" s="1">
        <v>802006</v>
      </c>
      <c r="B115" s="1" t="s">
        <v>1087</v>
      </c>
      <c r="C115" s="46">
        <v>0.15</v>
      </c>
      <c r="D115" s="46">
        <v>0.69</v>
      </c>
      <c r="E115" s="1" t="s">
        <v>2035</v>
      </c>
      <c r="F115" s="1" t="s">
        <v>2085</v>
      </c>
      <c r="G115" s="1">
        <v>218</v>
      </c>
      <c r="H115" s="1"/>
      <c r="I115" s="1"/>
      <c r="J115" s="1"/>
      <c r="K115" s="1"/>
      <c r="L115" s="1"/>
      <c r="M115" s="1"/>
      <c r="N115" s="1"/>
      <c r="O115" s="1"/>
      <c r="P115" s="1"/>
      <c r="Q115" s="1"/>
      <c r="R115" s="1"/>
    </row>
    <row r="116" spans="1:18" x14ac:dyDescent="0.25">
      <c r="A116" s="1">
        <v>802007</v>
      </c>
      <c r="B116" s="1" t="s">
        <v>1088</v>
      </c>
      <c r="C116" s="46">
        <v>0.11</v>
      </c>
      <c r="D116" s="46">
        <v>0.54</v>
      </c>
      <c r="E116" s="1" t="s">
        <v>2022</v>
      </c>
      <c r="F116" s="1" t="s">
        <v>2085</v>
      </c>
      <c r="G116" s="1">
        <v>196</v>
      </c>
      <c r="H116" s="1"/>
      <c r="I116" s="1"/>
      <c r="J116" s="1"/>
      <c r="K116" s="1"/>
      <c r="L116" s="1"/>
      <c r="M116" s="1"/>
      <c r="N116" s="1"/>
      <c r="O116" s="1"/>
      <c r="P116" s="1"/>
      <c r="Q116" s="1"/>
      <c r="R116" s="1"/>
    </row>
    <row r="117" spans="1:18" x14ac:dyDescent="0.25">
      <c r="A117" s="1">
        <v>802008</v>
      </c>
      <c r="B117" s="1" t="s">
        <v>1089</v>
      </c>
      <c r="C117" s="46">
        <v>0.09</v>
      </c>
      <c r="D117" s="46">
        <v>0.66</v>
      </c>
      <c r="E117" s="1" t="s">
        <v>2033</v>
      </c>
      <c r="F117" s="1" t="s">
        <v>2085</v>
      </c>
      <c r="G117" s="1">
        <v>173</v>
      </c>
      <c r="H117" s="1"/>
      <c r="I117" s="1"/>
      <c r="J117" s="1"/>
      <c r="K117" s="1"/>
      <c r="L117" s="1"/>
      <c r="M117" s="1"/>
      <c r="N117" s="1"/>
      <c r="O117" s="1"/>
      <c r="P117" s="1"/>
      <c r="Q117" s="1"/>
      <c r="R117" s="1"/>
    </row>
    <row r="118" spans="1:18" x14ac:dyDescent="0.25">
      <c r="A118" s="1">
        <v>803011</v>
      </c>
      <c r="B118" s="1" t="s">
        <v>1090</v>
      </c>
      <c r="C118" s="46">
        <v>0.5</v>
      </c>
      <c r="D118" s="46">
        <v>0.88</v>
      </c>
      <c r="E118" s="1" t="s">
        <v>2047</v>
      </c>
      <c r="F118" s="1" t="s">
        <v>2085</v>
      </c>
      <c r="G118" s="1">
        <v>411</v>
      </c>
      <c r="H118" s="1"/>
      <c r="I118" s="1"/>
      <c r="J118" s="1"/>
      <c r="K118" s="1"/>
      <c r="L118" s="1"/>
      <c r="M118" s="1"/>
      <c r="N118" s="1"/>
      <c r="O118" s="1"/>
      <c r="P118" s="1"/>
      <c r="Q118" s="1"/>
      <c r="R118" s="1"/>
    </row>
    <row r="119" spans="1:18" x14ac:dyDescent="0.25">
      <c r="A119" s="1">
        <v>803012</v>
      </c>
      <c r="B119" s="1" t="s">
        <v>1091</v>
      </c>
      <c r="C119" s="46">
        <v>0.36</v>
      </c>
      <c r="D119" s="46">
        <v>0.74</v>
      </c>
      <c r="E119" s="1" t="s">
        <v>2022</v>
      </c>
      <c r="F119" s="1" t="s">
        <v>2085</v>
      </c>
      <c r="G119" s="1">
        <v>363</v>
      </c>
      <c r="H119" s="1"/>
      <c r="I119" s="1"/>
      <c r="J119" s="1"/>
      <c r="K119" s="1"/>
      <c r="L119" s="1"/>
      <c r="M119" s="1"/>
      <c r="N119" s="1"/>
      <c r="O119" s="1"/>
      <c r="P119" s="1"/>
      <c r="Q119" s="1"/>
      <c r="R119" s="1"/>
    </row>
    <row r="120" spans="1:18" x14ac:dyDescent="0.25">
      <c r="A120" s="1">
        <v>803013</v>
      </c>
      <c r="B120" s="1" t="s">
        <v>1092</v>
      </c>
      <c r="C120" s="46">
        <v>0.4</v>
      </c>
      <c r="D120" s="46">
        <v>0.8</v>
      </c>
      <c r="E120" s="1" t="s">
        <v>2064</v>
      </c>
      <c r="F120" s="1" t="s">
        <v>2085</v>
      </c>
      <c r="G120" s="1">
        <v>469</v>
      </c>
      <c r="H120" s="1"/>
      <c r="I120" s="1"/>
      <c r="J120" s="1"/>
      <c r="K120" s="1"/>
      <c r="L120" s="1"/>
      <c r="M120" s="1"/>
      <c r="N120" s="1"/>
      <c r="O120" s="1"/>
      <c r="P120" s="1"/>
      <c r="Q120" s="1"/>
      <c r="R120" s="1"/>
    </row>
    <row r="121" spans="1:18" x14ac:dyDescent="0.25">
      <c r="A121" s="1">
        <v>901001</v>
      </c>
      <c r="B121" s="1" t="s">
        <v>1093</v>
      </c>
      <c r="C121" s="46">
        <v>0.95</v>
      </c>
      <c r="D121" s="46">
        <v>0.95</v>
      </c>
      <c r="E121" s="1" t="s">
        <v>2018</v>
      </c>
      <c r="F121" s="1" t="s">
        <v>2089</v>
      </c>
      <c r="G121" s="1">
        <v>211</v>
      </c>
      <c r="H121" s="1"/>
      <c r="I121" s="1"/>
      <c r="J121" s="1"/>
      <c r="K121" s="1"/>
      <c r="L121" s="1"/>
      <c r="M121" s="1"/>
      <c r="N121" s="1"/>
      <c r="O121" s="1"/>
      <c r="P121" s="1"/>
      <c r="Q121" s="1"/>
      <c r="R121" s="1"/>
    </row>
    <row r="122" spans="1:18" x14ac:dyDescent="0.25">
      <c r="A122" s="1">
        <v>901003</v>
      </c>
      <c r="B122" s="1" t="s">
        <v>1094</v>
      </c>
      <c r="C122" s="46">
        <v>0.94</v>
      </c>
      <c r="D122" s="46">
        <v>0.94</v>
      </c>
      <c r="E122" s="1" t="s">
        <v>2017</v>
      </c>
      <c r="F122" s="1" t="s">
        <v>2089</v>
      </c>
      <c r="G122" s="1">
        <v>187</v>
      </c>
      <c r="H122" s="1"/>
      <c r="I122" s="1"/>
      <c r="J122" s="1"/>
      <c r="K122" s="1"/>
      <c r="L122" s="1"/>
      <c r="M122" s="1"/>
      <c r="N122" s="1"/>
      <c r="O122" s="1"/>
      <c r="P122" s="1"/>
      <c r="Q122" s="1"/>
      <c r="R122" s="1"/>
    </row>
    <row r="123" spans="1:18" x14ac:dyDescent="0.25">
      <c r="A123" s="1">
        <v>903007</v>
      </c>
      <c r="B123" s="1" t="s">
        <v>1095</v>
      </c>
      <c r="C123" s="46">
        <v>1</v>
      </c>
      <c r="D123" s="46">
        <v>0.93</v>
      </c>
      <c r="E123" s="1" t="s">
        <v>2048</v>
      </c>
      <c r="F123" s="1" t="s">
        <v>2089</v>
      </c>
      <c r="G123" s="1">
        <v>108</v>
      </c>
      <c r="H123" s="1"/>
      <c r="I123" s="1"/>
      <c r="J123" s="1"/>
      <c r="K123" s="1"/>
      <c r="L123" s="1"/>
      <c r="M123" s="1"/>
      <c r="N123" s="1"/>
      <c r="O123" s="1"/>
      <c r="P123" s="1"/>
      <c r="Q123" s="1"/>
      <c r="R123" s="1"/>
    </row>
    <row r="124" spans="1:18" x14ac:dyDescent="0.25">
      <c r="A124" s="1">
        <v>903015</v>
      </c>
      <c r="B124" s="1" t="s">
        <v>1096</v>
      </c>
      <c r="C124" s="46">
        <v>0.76</v>
      </c>
      <c r="D124" s="46">
        <v>0.8</v>
      </c>
      <c r="E124" s="1" t="s">
        <v>2056</v>
      </c>
      <c r="F124" s="1" t="s">
        <v>2089</v>
      </c>
      <c r="G124" s="1">
        <v>198</v>
      </c>
      <c r="H124" s="1"/>
      <c r="I124" s="1"/>
      <c r="J124" s="1"/>
      <c r="K124" s="1"/>
      <c r="L124" s="1"/>
      <c r="M124" s="1"/>
      <c r="N124" s="1"/>
      <c r="O124" s="1"/>
      <c r="P124" s="1"/>
      <c r="Q124" s="1"/>
      <c r="R124" s="1"/>
    </row>
    <row r="125" spans="1:18" x14ac:dyDescent="0.25">
      <c r="A125" s="1">
        <v>903016</v>
      </c>
      <c r="B125" s="1" t="s">
        <v>1097</v>
      </c>
      <c r="C125" s="46">
        <v>0.85</v>
      </c>
      <c r="D125" s="46">
        <v>0.87</v>
      </c>
      <c r="E125" s="1" t="s">
        <v>2027</v>
      </c>
      <c r="F125" s="1" t="s">
        <v>2089</v>
      </c>
      <c r="G125" s="1">
        <v>212</v>
      </c>
      <c r="H125" s="1"/>
      <c r="I125" s="1"/>
      <c r="J125" s="1"/>
      <c r="K125" s="1"/>
      <c r="L125" s="1"/>
      <c r="M125" s="1"/>
      <c r="N125" s="1"/>
      <c r="O125" s="1"/>
      <c r="P125" s="1"/>
      <c r="Q125" s="1"/>
      <c r="R125" s="1"/>
    </row>
    <row r="126" spans="1:18" x14ac:dyDescent="0.25">
      <c r="A126" s="1">
        <v>903017</v>
      </c>
      <c r="B126" s="1" t="s">
        <v>1098</v>
      </c>
      <c r="C126" s="46">
        <v>0.89</v>
      </c>
      <c r="D126" s="46">
        <v>0.85</v>
      </c>
      <c r="E126" s="1" t="s">
        <v>2028</v>
      </c>
      <c r="F126" s="1" t="s">
        <v>2089</v>
      </c>
      <c r="G126" s="1">
        <v>271</v>
      </c>
      <c r="H126" s="1"/>
      <c r="I126" s="1"/>
      <c r="J126" s="1"/>
      <c r="K126" s="1"/>
      <c r="L126" s="1"/>
      <c r="M126" s="1"/>
      <c r="N126" s="1"/>
      <c r="O126" s="1"/>
      <c r="P126" s="1"/>
      <c r="Q126" s="1"/>
      <c r="R126" s="1"/>
    </row>
    <row r="127" spans="1:18" x14ac:dyDescent="0.25">
      <c r="A127" s="1">
        <v>903018</v>
      </c>
      <c r="B127" s="1" t="s">
        <v>1099</v>
      </c>
      <c r="C127" s="46">
        <v>0.89</v>
      </c>
      <c r="D127" s="46">
        <v>0.78</v>
      </c>
      <c r="E127" s="1" t="s">
        <v>2022</v>
      </c>
      <c r="F127" s="1" t="s">
        <v>2089</v>
      </c>
      <c r="G127" s="1">
        <v>355</v>
      </c>
      <c r="H127" s="1"/>
      <c r="I127" s="1"/>
      <c r="J127" s="1"/>
      <c r="K127" s="1"/>
      <c r="L127" s="1"/>
      <c r="M127" s="1"/>
      <c r="N127" s="1"/>
      <c r="O127" s="1"/>
      <c r="P127" s="1"/>
      <c r="Q127" s="1"/>
      <c r="R127" s="1"/>
    </row>
    <row r="128" spans="1:18" x14ac:dyDescent="0.25">
      <c r="A128" s="1">
        <v>1002006</v>
      </c>
      <c r="B128" s="1" t="s">
        <v>1100</v>
      </c>
      <c r="C128" s="46">
        <v>0.45</v>
      </c>
      <c r="D128" s="46">
        <v>0.59</v>
      </c>
      <c r="E128" s="1" t="s">
        <v>2050</v>
      </c>
      <c r="F128" s="1" t="s">
        <v>2088</v>
      </c>
      <c r="G128" s="1">
        <v>335</v>
      </c>
      <c r="H128" s="1"/>
      <c r="I128" s="1"/>
      <c r="J128" s="1"/>
      <c r="K128" s="1"/>
      <c r="L128" s="1"/>
      <c r="M128" s="1"/>
      <c r="N128" s="1"/>
      <c r="O128" s="1"/>
      <c r="P128" s="1"/>
      <c r="Q128" s="1"/>
      <c r="R128" s="1"/>
    </row>
    <row r="129" spans="1:18" x14ac:dyDescent="0.25">
      <c r="A129" s="1">
        <v>1002007</v>
      </c>
      <c r="B129" s="1" t="s">
        <v>1101</v>
      </c>
      <c r="C129" s="46">
        <v>0.43</v>
      </c>
      <c r="D129" s="46">
        <v>0.62</v>
      </c>
      <c r="E129" s="1" t="s">
        <v>2039</v>
      </c>
      <c r="F129" s="1" t="s">
        <v>2088</v>
      </c>
      <c r="G129" s="1">
        <v>305</v>
      </c>
      <c r="H129" s="1"/>
      <c r="I129" s="1"/>
      <c r="J129" s="1"/>
      <c r="K129" s="1"/>
      <c r="L129" s="1"/>
      <c r="M129" s="1"/>
      <c r="N129" s="1"/>
      <c r="O129" s="1"/>
      <c r="P129" s="1"/>
      <c r="Q129" s="1"/>
      <c r="R129" s="1"/>
    </row>
    <row r="130" spans="1:18" x14ac:dyDescent="0.25">
      <c r="A130" s="1">
        <v>1002008</v>
      </c>
      <c r="B130" s="1" t="s">
        <v>1102</v>
      </c>
      <c r="C130" s="46">
        <v>0.47</v>
      </c>
      <c r="D130" s="46">
        <v>0.59</v>
      </c>
      <c r="E130" s="1" t="s">
        <v>2051</v>
      </c>
      <c r="F130" s="1" t="s">
        <v>2088</v>
      </c>
      <c r="G130" s="1">
        <v>311</v>
      </c>
      <c r="H130" s="1"/>
      <c r="I130" s="1"/>
      <c r="J130" s="1"/>
      <c r="K130" s="1"/>
      <c r="L130" s="1"/>
      <c r="M130" s="1"/>
      <c r="N130" s="1"/>
      <c r="O130" s="1"/>
      <c r="P130" s="1"/>
      <c r="Q130" s="1"/>
      <c r="R130" s="1"/>
    </row>
    <row r="131" spans="1:18" x14ac:dyDescent="0.25">
      <c r="A131" s="1">
        <v>1002009</v>
      </c>
      <c r="B131" s="1" t="s">
        <v>1103</v>
      </c>
      <c r="C131" s="46">
        <v>0.41</v>
      </c>
      <c r="D131" s="46">
        <v>0.56000000000000005</v>
      </c>
      <c r="E131" s="1" t="s">
        <v>2028</v>
      </c>
      <c r="F131" s="1" t="s">
        <v>2088</v>
      </c>
      <c r="G131" s="1">
        <v>455</v>
      </c>
      <c r="H131" s="1"/>
      <c r="I131" s="1"/>
      <c r="J131" s="1"/>
      <c r="K131" s="1"/>
      <c r="L131" s="1"/>
      <c r="M131" s="1"/>
      <c r="N131" s="1"/>
      <c r="O131" s="1"/>
      <c r="P131" s="1"/>
      <c r="Q131" s="1"/>
      <c r="R131" s="1"/>
    </row>
    <row r="132" spans="1:18" x14ac:dyDescent="0.25">
      <c r="A132" s="1">
        <v>1002010</v>
      </c>
      <c r="B132" s="1" t="s">
        <v>1104</v>
      </c>
      <c r="C132" s="46">
        <v>0.42</v>
      </c>
      <c r="D132" s="46">
        <v>0.46</v>
      </c>
      <c r="E132" s="1" t="s">
        <v>2022</v>
      </c>
      <c r="F132" s="1" t="s">
        <v>2088</v>
      </c>
      <c r="G132" s="1">
        <v>568</v>
      </c>
      <c r="H132" s="1"/>
      <c r="I132" s="1"/>
      <c r="J132" s="1"/>
      <c r="K132" s="1"/>
      <c r="L132" s="1"/>
      <c r="M132" s="1"/>
      <c r="N132" s="1"/>
      <c r="O132" s="1"/>
      <c r="P132" s="1"/>
      <c r="Q132" s="1"/>
      <c r="R132" s="1"/>
    </row>
    <row r="133" spans="1:18" x14ac:dyDescent="0.25">
      <c r="A133" s="1">
        <v>1003016</v>
      </c>
      <c r="B133" s="1" t="s">
        <v>1105</v>
      </c>
      <c r="C133" s="46">
        <v>0.48</v>
      </c>
      <c r="D133" s="46">
        <v>0.78</v>
      </c>
      <c r="E133" s="1" t="s">
        <v>2035</v>
      </c>
      <c r="F133" s="1" t="s">
        <v>2088</v>
      </c>
      <c r="G133" s="1">
        <v>278</v>
      </c>
      <c r="H133" s="1"/>
      <c r="I133" s="1"/>
      <c r="J133" s="1"/>
      <c r="K133" s="1"/>
      <c r="L133" s="1"/>
      <c r="M133" s="1"/>
      <c r="N133" s="1"/>
      <c r="O133" s="1"/>
      <c r="P133" s="1"/>
      <c r="Q133" s="1"/>
      <c r="R133" s="1"/>
    </row>
    <row r="134" spans="1:18" x14ac:dyDescent="0.25">
      <c r="A134" s="1">
        <v>1003017</v>
      </c>
      <c r="B134" s="1" t="s">
        <v>1106</v>
      </c>
      <c r="C134" s="46">
        <v>0.44</v>
      </c>
      <c r="D134" s="46">
        <v>0.72</v>
      </c>
      <c r="E134" s="1" t="s">
        <v>2033</v>
      </c>
      <c r="F134" s="1" t="s">
        <v>2088</v>
      </c>
      <c r="G134" s="1">
        <v>243</v>
      </c>
      <c r="H134" s="1"/>
      <c r="I134" s="1"/>
      <c r="J134" s="1"/>
      <c r="K134" s="1"/>
      <c r="L134" s="1"/>
      <c r="M134" s="1"/>
      <c r="N134" s="1"/>
      <c r="O134" s="1"/>
      <c r="P134" s="1"/>
      <c r="Q134" s="1"/>
      <c r="R134" s="1"/>
    </row>
    <row r="135" spans="1:18" x14ac:dyDescent="0.25">
      <c r="A135" s="1">
        <v>1003018</v>
      </c>
      <c r="B135" s="1" t="s">
        <v>1107</v>
      </c>
      <c r="C135" s="46">
        <v>0.46</v>
      </c>
      <c r="D135" s="46">
        <v>0.69</v>
      </c>
      <c r="E135" s="1" t="s">
        <v>2022</v>
      </c>
      <c r="F135" s="1" t="s">
        <v>2088</v>
      </c>
      <c r="G135" s="1">
        <v>250</v>
      </c>
      <c r="H135" s="1"/>
      <c r="I135" s="1"/>
      <c r="J135" s="1"/>
      <c r="K135" s="1"/>
      <c r="L135" s="1"/>
      <c r="M135" s="1"/>
      <c r="N135" s="1"/>
      <c r="O135" s="1"/>
      <c r="P135" s="1"/>
      <c r="Q135" s="1"/>
      <c r="R135" s="1"/>
    </row>
    <row r="136" spans="1:18" x14ac:dyDescent="0.25">
      <c r="A136" s="1">
        <v>1101004</v>
      </c>
      <c r="B136" s="1" t="s">
        <v>1108</v>
      </c>
      <c r="C136" s="46">
        <v>0.03</v>
      </c>
      <c r="D136" s="46">
        <v>0.68</v>
      </c>
      <c r="E136" s="1" t="s">
        <v>2017</v>
      </c>
      <c r="F136" s="1" t="s">
        <v>2086</v>
      </c>
      <c r="G136" s="1">
        <v>463</v>
      </c>
      <c r="H136" s="1"/>
      <c r="I136" s="1"/>
      <c r="J136" s="1"/>
      <c r="K136" s="1"/>
      <c r="L136" s="1"/>
      <c r="M136" s="1"/>
      <c r="N136" s="1"/>
      <c r="O136" s="1"/>
      <c r="P136" s="1"/>
      <c r="Q136" s="1"/>
      <c r="R136" s="1"/>
    </row>
    <row r="137" spans="1:18" x14ac:dyDescent="0.25">
      <c r="A137" s="1">
        <v>1101005</v>
      </c>
      <c r="B137" s="1" t="s">
        <v>1109</v>
      </c>
      <c r="C137" s="46">
        <v>0.03</v>
      </c>
      <c r="D137" s="46">
        <v>0.73</v>
      </c>
      <c r="E137" s="1" t="s">
        <v>2053</v>
      </c>
      <c r="F137" s="1" t="s">
        <v>2086</v>
      </c>
      <c r="G137" s="1">
        <v>315</v>
      </c>
      <c r="H137" s="1"/>
      <c r="I137" s="1"/>
      <c r="J137" s="1"/>
      <c r="K137" s="1"/>
      <c r="L137" s="1"/>
      <c r="M137" s="1"/>
      <c r="N137" s="1"/>
      <c r="O137" s="1"/>
      <c r="P137" s="1"/>
      <c r="Q137" s="1"/>
      <c r="R137" s="1"/>
    </row>
    <row r="138" spans="1:18" x14ac:dyDescent="0.25">
      <c r="A138" s="1">
        <v>1101006</v>
      </c>
      <c r="B138" s="1" t="s">
        <v>1110</v>
      </c>
      <c r="C138" s="46">
        <v>0.05</v>
      </c>
      <c r="D138" s="46">
        <v>0.8</v>
      </c>
      <c r="E138" s="1" t="s">
        <v>2029</v>
      </c>
      <c r="F138" s="1" t="s">
        <v>2086</v>
      </c>
      <c r="G138" s="1">
        <v>266</v>
      </c>
      <c r="H138" s="1"/>
      <c r="I138" s="1"/>
      <c r="J138" s="1"/>
      <c r="K138" s="1"/>
      <c r="L138" s="1"/>
      <c r="M138" s="1"/>
      <c r="N138" s="1"/>
      <c r="O138" s="1"/>
      <c r="P138" s="1"/>
      <c r="Q138" s="1"/>
      <c r="R138" s="1"/>
    </row>
    <row r="139" spans="1:18" x14ac:dyDescent="0.25">
      <c r="A139" s="1">
        <v>1104017</v>
      </c>
      <c r="B139" s="1" t="s">
        <v>1111</v>
      </c>
      <c r="C139" s="46">
        <v>0.04</v>
      </c>
      <c r="D139" s="46">
        <v>0.64</v>
      </c>
      <c r="E139" s="1" t="s">
        <v>2018</v>
      </c>
      <c r="F139" s="1" t="s">
        <v>2086</v>
      </c>
      <c r="G139" s="1">
        <v>515</v>
      </c>
      <c r="H139" s="1"/>
      <c r="I139" s="1"/>
      <c r="J139" s="1"/>
      <c r="K139" s="1"/>
      <c r="L139" s="1"/>
      <c r="M139" s="1"/>
      <c r="N139" s="1"/>
      <c r="O139" s="1"/>
      <c r="P139" s="1"/>
      <c r="Q139" s="1"/>
      <c r="R139" s="1"/>
    </row>
    <row r="140" spans="1:18" x14ac:dyDescent="0.25">
      <c r="A140" s="1">
        <v>1104018</v>
      </c>
      <c r="B140" s="1" t="s">
        <v>1112</v>
      </c>
      <c r="C140" s="46">
        <v>0.01</v>
      </c>
      <c r="D140" s="46">
        <v>0.47</v>
      </c>
      <c r="E140" s="1" t="s">
        <v>2017</v>
      </c>
      <c r="F140" s="1" t="s">
        <v>2086</v>
      </c>
      <c r="G140" s="1">
        <v>429</v>
      </c>
      <c r="H140" s="1"/>
      <c r="I140" s="1"/>
      <c r="J140" s="1"/>
      <c r="K140" s="1"/>
      <c r="L140" s="1"/>
      <c r="M140" s="1"/>
      <c r="N140" s="1"/>
      <c r="O140" s="1"/>
      <c r="P140" s="1"/>
      <c r="Q140" s="1"/>
      <c r="R140" s="1"/>
    </row>
    <row r="141" spans="1:18" x14ac:dyDescent="0.25">
      <c r="A141" s="1">
        <v>1106022</v>
      </c>
      <c r="B141" s="1" t="s">
        <v>1113</v>
      </c>
      <c r="C141" s="46">
        <v>0.02</v>
      </c>
      <c r="D141" s="46">
        <v>0.68</v>
      </c>
      <c r="E141" s="1" t="s">
        <v>2018</v>
      </c>
      <c r="F141" s="1" t="s">
        <v>2086</v>
      </c>
      <c r="G141" s="1">
        <v>332</v>
      </c>
      <c r="H141" s="1"/>
      <c r="I141" s="1"/>
      <c r="J141" s="1"/>
      <c r="K141" s="1"/>
      <c r="L141" s="1"/>
      <c r="M141" s="1"/>
      <c r="N141" s="1"/>
      <c r="O141" s="1"/>
      <c r="P141" s="1"/>
      <c r="Q141" s="1"/>
      <c r="R141" s="1"/>
    </row>
    <row r="142" spans="1:18" x14ac:dyDescent="0.25">
      <c r="A142" s="1">
        <v>1106023</v>
      </c>
      <c r="B142" s="1" t="s">
        <v>1114</v>
      </c>
      <c r="C142" s="46">
        <v>0</v>
      </c>
      <c r="D142" s="46">
        <v>0.55000000000000004</v>
      </c>
      <c r="E142" s="1" t="s">
        <v>2017</v>
      </c>
      <c r="F142" s="1" t="s">
        <v>2086</v>
      </c>
      <c r="G142" s="1">
        <v>256</v>
      </c>
      <c r="H142" s="1"/>
      <c r="I142" s="1"/>
      <c r="J142" s="1"/>
      <c r="K142" s="1"/>
      <c r="L142" s="1"/>
      <c r="M142" s="1"/>
      <c r="N142" s="1"/>
      <c r="O142" s="1"/>
      <c r="P142" s="1"/>
      <c r="Q142" s="1"/>
      <c r="R142" s="1"/>
    </row>
    <row r="143" spans="1:18" x14ac:dyDescent="0.25">
      <c r="A143" s="1">
        <v>1201001</v>
      </c>
      <c r="B143" s="1" t="s">
        <v>1115</v>
      </c>
      <c r="C143" s="46">
        <v>0.01</v>
      </c>
      <c r="D143" s="46">
        <v>0.62</v>
      </c>
      <c r="E143" s="1" t="s">
        <v>2018</v>
      </c>
      <c r="F143" s="1" t="s">
        <v>2086</v>
      </c>
      <c r="G143" s="1">
        <v>268</v>
      </c>
      <c r="H143" s="1"/>
      <c r="I143" s="1"/>
      <c r="J143" s="1"/>
      <c r="K143" s="1"/>
      <c r="L143" s="1"/>
      <c r="M143" s="1"/>
      <c r="N143" s="1"/>
      <c r="O143" s="1"/>
      <c r="P143" s="1"/>
      <c r="Q143" s="1"/>
      <c r="R143" s="1"/>
    </row>
    <row r="144" spans="1:18" x14ac:dyDescent="0.25">
      <c r="A144" s="1">
        <v>1201002</v>
      </c>
      <c r="B144" s="1" t="s">
        <v>1116</v>
      </c>
      <c r="C144" s="46">
        <v>0.01</v>
      </c>
      <c r="D144" s="46">
        <v>0.56999999999999995</v>
      </c>
      <c r="E144" s="1" t="s">
        <v>2017</v>
      </c>
      <c r="F144" s="1" t="s">
        <v>2086</v>
      </c>
      <c r="G144" s="1">
        <v>199</v>
      </c>
      <c r="H144" s="1"/>
      <c r="I144" s="1"/>
      <c r="J144" s="1"/>
      <c r="K144" s="1"/>
      <c r="L144" s="1"/>
      <c r="M144" s="1"/>
      <c r="N144" s="1"/>
      <c r="O144" s="1"/>
      <c r="P144" s="1"/>
      <c r="Q144" s="1"/>
      <c r="R144" s="1"/>
    </row>
    <row r="145" spans="1:18" x14ac:dyDescent="0.25">
      <c r="A145" s="1">
        <v>1202005</v>
      </c>
      <c r="B145" s="1" t="s">
        <v>1117</v>
      </c>
      <c r="C145" s="46">
        <v>0.06</v>
      </c>
      <c r="D145" s="46">
        <v>0.52</v>
      </c>
      <c r="E145" s="1" t="s">
        <v>2032</v>
      </c>
      <c r="F145" s="1" t="s">
        <v>2086</v>
      </c>
      <c r="G145" s="1">
        <v>801</v>
      </c>
      <c r="H145" s="1"/>
      <c r="I145" s="1"/>
      <c r="J145" s="1"/>
      <c r="K145" s="1"/>
      <c r="L145" s="1"/>
      <c r="M145" s="1"/>
      <c r="N145" s="1"/>
      <c r="O145" s="1"/>
      <c r="P145" s="1"/>
      <c r="Q145" s="1"/>
      <c r="R145" s="1"/>
    </row>
    <row r="146" spans="1:18" x14ac:dyDescent="0.25">
      <c r="A146" s="1">
        <v>1202006</v>
      </c>
      <c r="B146" s="1" t="s">
        <v>1118</v>
      </c>
      <c r="C146" s="46">
        <v>0.06</v>
      </c>
      <c r="D146" s="46">
        <v>0.4</v>
      </c>
      <c r="E146" s="1" t="s">
        <v>2022</v>
      </c>
      <c r="F146" s="1" t="s">
        <v>2086</v>
      </c>
      <c r="G146" s="1">
        <v>537</v>
      </c>
      <c r="H146" s="1"/>
      <c r="I146" s="1"/>
      <c r="J146" s="1"/>
      <c r="K146" s="1"/>
      <c r="L146" s="1"/>
      <c r="M146" s="1"/>
      <c r="N146" s="1"/>
      <c r="O146" s="1"/>
      <c r="P146" s="1"/>
      <c r="Q146" s="1"/>
      <c r="R146" s="1"/>
    </row>
    <row r="147" spans="1:18" x14ac:dyDescent="0.25">
      <c r="A147" s="1">
        <v>1202007</v>
      </c>
      <c r="B147" s="1" t="s">
        <v>1119</v>
      </c>
      <c r="C147" s="46">
        <v>0.05</v>
      </c>
      <c r="D147" s="46">
        <v>0.51</v>
      </c>
      <c r="E147" s="1" t="s">
        <v>2028</v>
      </c>
      <c r="F147" s="1" t="s">
        <v>2086</v>
      </c>
      <c r="G147" s="1">
        <v>404</v>
      </c>
      <c r="H147" s="1"/>
      <c r="I147" s="1"/>
      <c r="J147" s="1"/>
      <c r="K147" s="1"/>
      <c r="L147" s="1"/>
      <c r="M147" s="1"/>
      <c r="N147" s="1"/>
      <c r="O147" s="1"/>
      <c r="P147" s="1"/>
      <c r="Q147" s="1"/>
      <c r="R147" s="1"/>
    </row>
    <row r="148" spans="1:18" x14ac:dyDescent="0.25">
      <c r="A148" s="1">
        <v>1203010</v>
      </c>
      <c r="B148" s="1" t="s">
        <v>1120</v>
      </c>
      <c r="C148" s="46">
        <v>7.0000000000000007E-2</v>
      </c>
      <c r="D148" s="46">
        <v>0.6</v>
      </c>
      <c r="E148" s="1" t="s">
        <v>2018</v>
      </c>
      <c r="F148" s="1" t="s">
        <v>2086</v>
      </c>
      <c r="G148" s="1">
        <v>314</v>
      </c>
      <c r="H148" s="1"/>
      <c r="I148" s="1"/>
      <c r="J148" s="1"/>
      <c r="K148" s="1"/>
      <c r="L148" s="1"/>
      <c r="M148" s="1"/>
      <c r="N148" s="1"/>
      <c r="O148" s="1"/>
      <c r="P148" s="1"/>
      <c r="Q148" s="1"/>
      <c r="R148" s="1"/>
    </row>
    <row r="149" spans="1:18" x14ac:dyDescent="0.25">
      <c r="A149" s="1">
        <v>1203011</v>
      </c>
      <c r="B149" s="1" t="s">
        <v>1121</v>
      </c>
      <c r="C149" s="46">
        <v>0.06</v>
      </c>
      <c r="D149" s="46">
        <v>0.52</v>
      </c>
      <c r="E149" s="1" t="s">
        <v>2017</v>
      </c>
      <c r="F149" s="1" t="s">
        <v>2086</v>
      </c>
      <c r="G149" s="1">
        <v>305</v>
      </c>
      <c r="H149" s="1"/>
      <c r="I149" s="1"/>
      <c r="J149" s="1"/>
      <c r="K149" s="1"/>
      <c r="L149" s="1"/>
      <c r="M149" s="1"/>
      <c r="N149" s="1"/>
      <c r="O149" s="1"/>
      <c r="P149" s="1"/>
      <c r="Q149" s="1"/>
      <c r="R149" s="1"/>
    </row>
    <row r="150" spans="1:18" x14ac:dyDescent="0.25">
      <c r="A150" s="1">
        <v>1204014</v>
      </c>
      <c r="B150" s="1" t="s">
        <v>1122</v>
      </c>
      <c r="C150" s="46">
        <v>0</v>
      </c>
      <c r="D150" s="46">
        <v>0.6</v>
      </c>
      <c r="E150" s="1" t="s">
        <v>2018</v>
      </c>
      <c r="F150" s="1" t="s">
        <v>2086</v>
      </c>
      <c r="G150" s="1">
        <v>243</v>
      </c>
      <c r="H150" s="1"/>
      <c r="I150" s="1"/>
      <c r="J150" s="1"/>
      <c r="K150" s="1"/>
      <c r="L150" s="1"/>
      <c r="M150" s="1"/>
      <c r="N150" s="1"/>
      <c r="O150" s="1"/>
      <c r="P150" s="1"/>
      <c r="Q150" s="1"/>
      <c r="R150" s="1"/>
    </row>
    <row r="151" spans="1:18" x14ac:dyDescent="0.25">
      <c r="A151" s="1">
        <v>1204015</v>
      </c>
      <c r="B151" s="1" t="s">
        <v>1123</v>
      </c>
      <c r="C151" s="46">
        <v>0.02</v>
      </c>
      <c r="D151" s="46">
        <v>0.56000000000000005</v>
      </c>
      <c r="E151" s="1" t="s">
        <v>2017</v>
      </c>
      <c r="F151" s="1" t="s">
        <v>2086</v>
      </c>
      <c r="G151" s="1">
        <v>209</v>
      </c>
      <c r="H151" s="1"/>
      <c r="I151" s="1"/>
      <c r="J151" s="1"/>
      <c r="K151" s="1"/>
      <c r="L151" s="1"/>
      <c r="M151" s="1"/>
      <c r="N151" s="1"/>
      <c r="O151" s="1"/>
      <c r="P151" s="1"/>
      <c r="Q151" s="1"/>
      <c r="R151" s="1"/>
    </row>
    <row r="152" spans="1:18" x14ac:dyDescent="0.25">
      <c r="A152" s="1">
        <v>1304014</v>
      </c>
      <c r="B152" s="1" t="s">
        <v>1124</v>
      </c>
      <c r="C152" s="46">
        <v>0.09</v>
      </c>
      <c r="D152" s="46">
        <v>0.45</v>
      </c>
      <c r="E152" s="1" t="s">
        <v>2018</v>
      </c>
      <c r="F152" s="1" t="s">
        <v>2089</v>
      </c>
      <c r="G152" s="1">
        <v>278</v>
      </c>
      <c r="H152" s="1"/>
      <c r="I152" s="1"/>
      <c r="J152" s="1"/>
      <c r="K152" s="1"/>
      <c r="L152" s="1"/>
      <c r="M152" s="1"/>
      <c r="N152" s="1"/>
      <c r="O152" s="1"/>
      <c r="P152" s="1"/>
      <c r="Q152" s="1"/>
      <c r="R152" s="1"/>
    </row>
    <row r="153" spans="1:18" x14ac:dyDescent="0.25">
      <c r="A153" s="1">
        <v>1304015</v>
      </c>
      <c r="B153" s="1" t="s">
        <v>1125</v>
      </c>
      <c r="C153" s="46">
        <v>0.03</v>
      </c>
      <c r="D153" s="46">
        <v>0.32</v>
      </c>
      <c r="E153" s="1" t="s">
        <v>2017</v>
      </c>
      <c r="F153" s="1" t="s">
        <v>2089</v>
      </c>
      <c r="G153" s="1">
        <v>277</v>
      </c>
      <c r="H153" s="1"/>
      <c r="I153" s="1"/>
      <c r="J153" s="1"/>
      <c r="K153" s="1"/>
      <c r="L153" s="1"/>
      <c r="M153" s="1"/>
      <c r="N153" s="1"/>
      <c r="O153" s="1"/>
      <c r="P153" s="1"/>
      <c r="Q153" s="1"/>
      <c r="R153" s="1"/>
    </row>
    <row r="154" spans="1:18" x14ac:dyDescent="0.25">
      <c r="A154" s="1">
        <v>1305001</v>
      </c>
      <c r="B154" s="1" t="s">
        <v>1126</v>
      </c>
      <c r="C154" s="46">
        <v>0.3</v>
      </c>
      <c r="D154" s="46">
        <v>0.76</v>
      </c>
      <c r="E154" s="1" t="s">
        <v>2018</v>
      </c>
      <c r="F154" s="1" t="s">
        <v>2089</v>
      </c>
      <c r="G154" s="1">
        <v>144</v>
      </c>
      <c r="H154" s="1"/>
      <c r="I154" s="1"/>
      <c r="J154" s="1"/>
      <c r="K154" s="1"/>
      <c r="L154" s="1"/>
      <c r="M154" s="1"/>
      <c r="N154" s="1"/>
      <c r="O154" s="1"/>
      <c r="P154" s="1"/>
      <c r="Q154" s="1"/>
      <c r="R154" s="1"/>
    </row>
    <row r="155" spans="1:18" x14ac:dyDescent="0.25">
      <c r="A155" s="1">
        <v>1305009</v>
      </c>
      <c r="B155" s="1" t="s">
        <v>1127</v>
      </c>
      <c r="C155" s="46">
        <v>0.27</v>
      </c>
      <c r="D155" s="46">
        <v>0.56999999999999995</v>
      </c>
      <c r="E155" s="1" t="s">
        <v>2018</v>
      </c>
      <c r="F155" s="1" t="s">
        <v>2089</v>
      </c>
      <c r="G155" s="1">
        <v>332</v>
      </c>
      <c r="H155" s="1"/>
      <c r="I155" s="1"/>
      <c r="J155" s="1"/>
      <c r="K155" s="1"/>
      <c r="L155" s="1"/>
      <c r="M155" s="1"/>
      <c r="N155" s="1"/>
      <c r="O155" s="1"/>
      <c r="P155" s="1"/>
      <c r="Q155" s="1"/>
      <c r="R155" s="1"/>
    </row>
    <row r="156" spans="1:18" x14ac:dyDescent="0.25">
      <c r="A156" s="1">
        <v>1305010</v>
      </c>
      <c r="B156" s="1" t="s">
        <v>1128</v>
      </c>
      <c r="C156" s="46">
        <v>0.31</v>
      </c>
      <c r="D156" s="46">
        <v>0.53</v>
      </c>
      <c r="E156" s="1" t="s">
        <v>2017</v>
      </c>
      <c r="F156" s="1" t="s">
        <v>2089</v>
      </c>
      <c r="G156" s="1">
        <v>356</v>
      </c>
      <c r="H156" s="1"/>
      <c r="I156" s="1"/>
      <c r="J156" s="1"/>
      <c r="K156" s="1"/>
      <c r="L156" s="1"/>
      <c r="M156" s="1"/>
      <c r="N156" s="1"/>
      <c r="O156" s="1"/>
      <c r="P156" s="1"/>
      <c r="Q156" s="1"/>
      <c r="R156" s="1"/>
    </row>
    <row r="157" spans="1:18" x14ac:dyDescent="0.25">
      <c r="A157" s="1">
        <v>1402006</v>
      </c>
      <c r="B157" s="1" t="s">
        <v>1109</v>
      </c>
      <c r="C157" s="46">
        <v>0.61</v>
      </c>
      <c r="D157" s="46">
        <v>0.72</v>
      </c>
      <c r="E157" s="1" t="s">
        <v>2049</v>
      </c>
      <c r="F157" s="1" t="s">
        <v>2088</v>
      </c>
      <c r="G157" s="1">
        <v>622</v>
      </c>
      <c r="H157" s="1"/>
      <c r="I157" s="1"/>
      <c r="J157" s="1"/>
      <c r="K157" s="1"/>
      <c r="L157" s="1"/>
      <c r="M157" s="1"/>
      <c r="N157" s="1"/>
      <c r="O157" s="1"/>
      <c r="P157" s="1"/>
      <c r="Q157" s="1"/>
      <c r="R157" s="1"/>
    </row>
    <row r="158" spans="1:18" x14ac:dyDescent="0.25">
      <c r="A158" s="1">
        <v>1402007</v>
      </c>
      <c r="B158" s="1" t="s">
        <v>1129</v>
      </c>
      <c r="C158" s="46">
        <v>0.56999999999999995</v>
      </c>
      <c r="D158" s="46">
        <v>0.73</v>
      </c>
      <c r="E158" s="1" t="s">
        <v>2047</v>
      </c>
      <c r="F158" s="1" t="s">
        <v>2088</v>
      </c>
      <c r="G158" s="1">
        <v>813</v>
      </c>
      <c r="H158" s="1"/>
      <c r="I158" s="1"/>
      <c r="J158" s="1"/>
      <c r="K158" s="1"/>
      <c r="L158" s="1"/>
      <c r="M158" s="1"/>
      <c r="N158" s="1"/>
      <c r="O158" s="1"/>
      <c r="P158" s="1"/>
      <c r="Q158" s="1"/>
      <c r="R158" s="1"/>
    </row>
    <row r="159" spans="1:18" x14ac:dyDescent="0.25">
      <c r="A159" s="1">
        <v>1402008</v>
      </c>
      <c r="B159" s="1" t="s">
        <v>1130</v>
      </c>
      <c r="C159" s="46">
        <v>0.56999999999999995</v>
      </c>
      <c r="D159" s="46">
        <v>0.69</v>
      </c>
      <c r="E159" s="1" t="s">
        <v>2034</v>
      </c>
      <c r="F159" s="1" t="s">
        <v>2088</v>
      </c>
      <c r="G159" s="1">
        <v>668</v>
      </c>
      <c r="H159" s="1"/>
      <c r="I159" s="1"/>
      <c r="J159" s="1"/>
      <c r="K159" s="1"/>
      <c r="L159" s="1"/>
      <c r="M159" s="1"/>
      <c r="N159" s="1"/>
      <c r="O159" s="1"/>
      <c r="P159" s="1"/>
      <c r="Q159" s="1"/>
      <c r="R159" s="1"/>
    </row>
    <row r="160" spans="1:18" x14ac:dyDescent="0.25">
      <c r="A160" s="1">
        <v>1402009</v>
      </c>
      <c r="B160" s="1" t="s">
        <v>1131</v>
      </c>
      <c r="C160" s="46">
        <v>0.56000000000000005</v>
      </c>
      <c r="D160" s="46">
        <v>0.59</v>
      </c>
      <c r="E160" s="1" t="s">
        <v>2040</v>
      </c>
      <c r="F160" s="1" t="s">
        <v>2088</v>
      </c>
      <c r="G160" s="1">
        <v>625</v>
      </c>
      <c r="H160" s="1"/>
      <c r="I160" s="1"/>
      <c r="J160" s="1"/>
      <c r="K160" s="1"/>
      <c r="L160" s="1"/>
      <c r="M160" s="1"/>
      <c r="N160" s="1"/>
      <c r="O160" s="1"/>
      <c r="P160" s="1"/>
      <c r="Q160" s="1"/>
      <c r="R160" s="1"/>
    </row>
    <row r="161" spans="1:18" x14ac:dyDescent="0.25">
      <c r="A161" s="1">
        <v>1402031</v>
      </c>
      <c r="B161" s="1" t="s">
        <v>2080</v>
      </c>
      <c r="C161" s="46"/>
      <c r="D161" s="46"/>
      <c r="E161" s="1" t="s">
        <v>2024</v>
      </c>
      <c r="F161" s="1" t="s">
        <v>2088</v>
      </c>
      <c r="G161" s="1"/>
      <c r="H161" s="1"/>
      <c r="I161" s="1"/>
      <c r="J161" s="1"/>
      <c r="K161" s="1"/>
      <c r="L161" s="1"/>
      <c r="M161" s="1"/>
      <c r="N161" s="1"/>
      <c r="O161" s="1"/>
      <c r="P161" s="1"/>
      <c r="Q161" s="1"/>
      <c r="R161" s="1"/>
    </row>
    <row r="162" spans="1:18" x14ac:dyDescent="0.25">
      <c r="A162" s="1">
        <v>1408001</v>
      </c>
      <c r="B162" s="1" t="s">
        <v>1132</v>
      </c>
      <c r="C162" s="46">
        <v>0.19</v>
      </c>
      <c r="D162" s="46">
        <v>0.56999999999999995</v>
      </c>
      <c r="E162" s="1" t="s">
        <v>2018</v>
      </c>
      <c r="F162" s="1" t="s">
        <v>2088</v>
      </c>
      <c r="G162" s="1">
        <v>159</v>
      </c>
      <c r="H162" s="1"/>
      <c r="I162" s="1"/>
      <c r="J162" s="1"/>
      <c r="K162" s="1"/>
      <c r="L162" s="1"/>
      <c r="M162" s="1"/>
      <c r="N162" s="1"/>
      <c r="O162" s="1"/>
      <c r="P162" s="1"/>
      <c r="Q162" s="1"/>
      <c r="R162" s="1"/>
    </row>
    <row r="163" spans="1:18" x14ac:dyDescent="0.25">
      <c r="A163" s="1">
        <v>1408002</v>
      </c>
      <c r="B163" s="1" t="s">
        <v>1133</v>
      </c>
      <c r="C163" s="46">
        <v>0.36</v>
      </c>
      <c r="D163" s="46">
        <v>0.49</v>
      </c>
      <c r="E163" s="1" t="s">
        <v>2017</v>
      </c>
      <c r="F163" s="1" t="s">
        <v>2088</v>
      </c>
      <c r="G163" s="1">
        <v>149</v>
      </c>
      <c r="H163" s="1"/>
      <c r="I163" s="1"/>
      <c r="J163" s="1"/>
      <c r="K163" s="1"/>
      <c r="L163" s="1"/>
      <c r="M163" s="1"/>
      <c r="N163" s="1"/>
      <c r="O163" s="1"/>
      <c r="P163" s="1"/>
      <c r="Q163" s="1"/>
      <c r="R163" s="1"/>
    </row>
    <row r="164" spans="1:18" x14ac:dyDescent="0.25">
      <c r="A164" s="1">
        <v>1408018</v>
      </c>
      <c r="B164" s="1" t="s">
        <v>1134</v>
      </c>
      <c r="C164" s="46">
        <v>0.04</v>
      </c>
      <c r="D164" s="46">
        <v>0.39</v>
      </c>
      <c r="E164" s="1" t="s">
        <v>2018</v>
      </c>
      <c r="F164" s="1" t="s">
        <v>2088</v>
      </c>
      <c r="G164" s="1">
        <v>174</v>
      </c>
      <c r="H164" s="1"/>
      <c r="I164" s="1"/>
      <c r="J164" s="1"/>
      <c r="K164" s="1"/>
      <c r="L164" s="1"/>
      <c r="M164" s="1"/>
      <c r="N164" s="1"/>
      <c r="O164" s="1"/>
      <c r="P164" s="1"/>
      <c r="Q164" s="1"/>
      <c r="R164" s="1"/>
    </row>
    <row r="165" spans="1:18" x14ac:dyDescent="0.25">
      <c r="A165" s="1">
        <v>1408019</v>
      </c>
      <c r="B165" s="1" t="s">
        <v>1135</v>
      </c>
      <c r="C165" s="46">
        <v>0.09</v>
      </c>
      <c r="D165" s="46">
        <v>0.39</v>
      </c>
      <c r="E165" s="1" t="s">
        <v>2017</v>
      </c>
      <c r="F165" s="1" t="s">
        <v>2088</v>
      </c>
      <c r="G165" s="1">
        <v>152</v>
      </c>
      <c r="H165" s="1"/>
      <c r="I165" s="1"/>
      <c r="J165" s="1"/>
      <c r="K165" s="1"/>
      <c r="L165" s="1"/>
      <c r="M165" s="1"/>
      <c r="N165" s="1"/>
      <c r="O165" s="1"/>
      <c r="P165" s="1"/>
      <c r="Q165" s="1"/>
      <c r="R165" s="1"/>
    </row>
    <row r="166" spans="1:18" x14ac:dyDescent="0.25">
      <c r="A166" s="1">
        <v>1503016</v>
      </c>
      <c r="B166" s="1" t="s">
        <v>1136</v>
      </c>
      <c r="C166" s="46">
        <v>0.16</v>
      </c>
      <c r="D166" s="46">
        <v>0.67</v>
      </c>
      <c r="E166" s="1" t="s">
        <v>2032</v>
      </c>
      <c r="F166" s="1" t="s">
        <v>2085</v>
      </c>
      <c r="G166" s="1">
        <v>210</v>
      </c>
      <c r="H166" s="1"/>
      <c r="I166" s="1"/>
      <c r="J166" s="1"/>
      <c r="K166" s="1"/>
      <c r="L166" s="1"/>
      <c r="M166" s="1"/>
      <c r="N166" s="1"/>
      <c r="O166" s="1"/>
      <c r="P166" s="1"/>
      <c r="Q166" s="1"/>
      <c r="R166" s="1"/>
    </row>
    <row r="167" spans="1:18" x14ac:dyDescent="0.25">
      <c r="A167" s="1">
        <v>1503017</v>
      </c>
      <c r="B167" s="1" t="s">
        <v>1137</v>
      </c>
      <c r="C167" s="46">
        <v>0.12</v>
      </c>
      <c r="D167" s="46">
        <v>0.5</v>
      </c>
      <c r="E167" s="1" t="s">
        <v>2022</v>
      </c>
      <c r="F167" s="1" t="s">
        <v>2085</v>
      </c>
      <c r="G167" s="1">
        <v>152</v>
      </c>
      <c r="H167" s="1"/>
      <c r="I167" s="1"/>
      <c r="J167" s="1"/>
      <c r="K167" s="1"/>
      <c r="L167" s="1"/>
      <c r="M167" s="1"/>
      <c r="N167" s="1"/>
      <c r="O167" s="1"/>
      <c r="P167" s="1"/>
      <c r="Q167" s="1"/>
      <c r="R167" s="1"/>
    </row>
    <row r="168" spans="1:18" x14ac:dyDescent="0.25">
      <c r="A168" s="1">
        <v>1503018</v>
      </c>
      <c r="B168" s="1" t="s">
        <v>1138</v>
      </c>
      <c r="C168" s="46">
        <v>0.14000000000000001</v>
      </c>
      <c r="D168" s="46">
        <v>0.66</v>
      </c>
      <c r="E168" s="1" t="s">
        <v>2028</v>
      </c>
      <c r="F168" s="1" t="s">
        <v>2085</v>
      </c>
      <c r="G168" s="1">
        <v>131</v>
      </c>
      <c r="H168" s="1"/>
      <c r="I168" s="1"/>
      <c r="J168" s="1"/>
      <c r="K168" s="1"/>
      <c r="L168" s="1"/>
      <c r="M168" s="1"/>
      <c r="N168" s="1"/>
      <c r="O168" s="1"/>
      <c r="P168" s="1"/>
      <c r="Q168" s="1"/>
      <c r="R168" s="1"/>
    </row>
    <row r="169" spans="1:18" x14ac:dyDescent="0.25">
      <c r="A169" s="1">
        <v>1505025</v>
      </c>
      <c r="B169" s="1" t="s">
        <v>1139</v>
      </c>
      <c r="C169" s="46">
        <v>0.05</v>
      </c>
      <c r="D169" s="46">
        <v>0.55000000000000004</v>
      </c>
      <c r="E169" s="1" t="s">
        <v>2018</v>
      </c>
      <c r="F169" s="1" t="s">
        <v>2085</v>
      </c>
      <c r="G169" s="1">
        <v>227</v>
      </c>
      <c r="H169" s="1"/>
      <c r="I169" s="1"/>
      <c r="J169" s="1"/>
      <c r="K169" s="1"/>
      <c r="L169" s="1"/>
      <c r="M169" s="1"/>
      <c r="N169" s="1"/>
      <c r="O169" s="1"/>
      <c r="P169" s="1"/>
      <c r="Q169" s="1"/>
      <c r="R169" s="1"/>
    </row>
    <row r="170" spans="1:18" x14ac:dyDescent="0.25">
      <c r="A170" s="1">
        <v>1505026</v>
      </c>
      <c r="B170" s="1" t="s">
        <v>1140</v>
      </c>
      <c r="C170" s="46">
        <v>7.0000000000000007E-2</v>
      </c>
      <c r="D170" s="46">
        <v>0.53</v>
      </c>
      <c r="E170" s="1" t="s">
        <v>2017</v>
      </c>
      <c r="F170" s="1" t="s">
        <v>2085</v>
      </c>
      <c r="G170" s="1">
        <v>167</v>
      </c>
      <c r="H170" s="1"/>
      <c r="I170" s="1"/>
      <c r="J170" s="1"/>
      <c r="K170" s="1"/>
      <c r="L170" s="1"/>
      <c r="M170" s="1"/>
      <c r="N170" s="1"/>
      <c r="O170" s="1"/>
      <c r="P170" s="1"/>
      <c r="Q170" s="1"/>
      <c r="R170" s="1"/>
    </row>
    <row r="171" spans="1:18" x14ac:dyDescent="0.25">
      <c r="A171" s="1">
        <v>1507029</v>
      </c>
      <c r="B171" s="1" t="s">
        <v>1141</v>
      </c>
      <c r="C171" s="46">
        <v>0.28000000000000003</v>
      </c>
      <c r="D171" s="46">
        <v>0.68</v>
      </c>
      <c r="E171" s="1" t="s">
        <v>2050</v>
      </c>
      <c r="F171" s="1" t="s">
        <v>2085</v>
      </c>
      <c r="G171" s="1">
        <v>330</v>
      </c>
      <c r="H171" s="1"/>
      <c r="I171" s="1"/>
      <c r="J171" s="1"/>
      <c r="K171" s="1"/>
      <c r="L171" s="1"/>
      <c r="M171" s="1"/>
      <c r="N171" s="1"/>
      <c r="O171" s="1"/>
      <c r="P171" s="1"/>
      <c r="Q171" s="1"/>
      <c r="R171" s="1"/>
    </row>
    <row r="172" spans="1:18" x14ac:dyDescent="0.25">
      <c r="A172" s="1">
        <v>1507031</v>
      </c>
      <c r="B172" s="1" t="s">
        <v>1142</v>
      </c>
      <c r="C172" s="46">
        <v>0.28000000000000003</v>
      </c>
      <c r="D172" s="46">
        <v>0.7</v>
      </c>
      <c r="E172" s="1" t="s">
        <v>2049</v>
      </c>
      <c r="F172" s="1" t="s">
        <v>2085</v>
      </c>
      <c r="G172" s="1">
        <v>518</v>
      </c>
      <c r="H172" s="1"/>
      <c r="I172" s="1"/>
      <c r="J172" s="1"/>
      <c r="K172" s="1"/>
      <c r="L172" s="1"/>
      <c r="M172" s="1"/>
      <c r="N172" s="1"/>
      <c r="O172" s="1"/>
      <c r="P172" s="1"/>
      <c r="Q172" s="1"/>
      <c r="R172" s="1"/>
    </row>
    <row r="173" spans="1:18" x14ac:dyDescent="0.25">
      <c r="A173" s="1">
        <v>1507032</v>
      </c>
      <c r="B173" s="1" t="s">
        <v>1143</v>
      </c>
      <c r="C173" s="46">
        <v>0.32</v>
      </c>
      <c r="D173" s="46">
        <v>0.71</v>
      </c>
      <c r="E173" s="1" t="s">
        <v>2039</v>
      </c>
      <c r="F173" s="1" t="s">
        <v>2085</v>
      </c>
      <c r="G173" s="1">
        <v>371</v>
      </c>
      <c r="H173" s="1"/>
      <c r="I173" s="1"/>
      <c r="J173" s="1"/>
      <c r="K173" s="1"/>
      <c r="L173" s="1"/>
      <c r="M173" s="1"/>
      <c r="N173" s="1"/>
      <c r="O173" s="1"/>
      <c r="P173" s="1"/>
      <c r="Q173" s="1"/>
      <c r="R173" s="1"/>
    </row>
    <row r="174" spans="1:18" x14ac:dyDescent="0.25">
      <c r="A174" s="1">
        <v>1507036</v>
      </c>
      <c r="B174" s="1" t="s">
        <v>1144</v>
      </c>
      <c r="C174" s="46">
        <v>0.33</v>
      </c>
      <c r="D174" s="46">
        <v>0.54</v>
      </c>
      <c r="E174" s="1" t="s">
        <v>2022</v>
      </c>
      <c r="F174" s="1" t="s">
        <v>2085</v>
      </c>
      <c r="G174" s="1">
        <v>662</v>
      </c>
      <c r="H174" s="1"/>
      <c r="I174" s="1"/>
      <c r="J174" s="1"/>
      <c r="K174" s="1"/>
      <c r="L174" s="1"/>
      <c r="M174" s="1"/>
      <c r="N174" s="1"/>
      <c r="O174" s="1"/>
      <c r="P174" s="1"/>
      <c r="Q174" s="1"/>
      <c r="R174" s="1"/>
    </row>
    <row r="175" spans="1:18" x14ac:dyDescent="0.25">
      <c r="A175" s="1">
        <v>1507037</v>
      </c>
      <c r="B175" s="1" t="s">
        <v>1145</v>
      </c>
      <c r="C175" s="46">
        <v>0.28000000000000003</v>
      </c>
      <c r="D175" s="46">
        <v>0.67</v>
      </c>
      <c r="E175" s="1" t="s">
        <v>2025</v>
      </c>
      <c r="F175" s="1" t="s">
        <v>2085</v>
      </c>
      <c r="G175" s="1">
        <v>331</v>
      </c>
      <c r="H175" s="1"/>
      <c r="I175" s="1"/>
      <c r="J175" s="1"/>
      <c r="K175" s="1"/>
      <c r="L175" s="1"/>
      <c r="M175" s="1"/>
      <c r="N175" s="1"/>
      <c r="O175" s="1"/>
      <c r="P175" s="1"/>
      <c r="Q175" s="1"/>
      <c r="R175" s="1"/>
    </row>
    <row r="176" spans="1:18" x14ac:dyDescent="0.25">
      <c r="A176" s="1">
        <v>1601001</v>
      </c>
      <c r="B176" s="1" t="s">
        <v>1146</v>
      </c>
      <c r="C176" s="46">
        <v>0.05</v>
      </c>
      <c r="D176" s="46">
        <v>0.66</v>
      </c>
      <c r="E176" s="1" t="s">
        <v>2018</v>
      </c>
      <c r="F176" s="1" t="s">
        <v>2086</v>
      </c>
      <c r="G176" s="1">
        <v>310</v>
      </c>
      <c r="H176" s="1"/>
      <c r="I176" s="1"/>
      <c r="J176" s="1"/>
      <c r="K176" s="1"/>
      <c r="L176" s="1"/>
      <c r="M176" s="1"/>
      <c r="N176" s="1"/>
      <c r="O176" s="1"/>
      <c r="P176" s="1"/>
      <c r="Q176" s="1"/>
      <c r="R176" s="1"/>
    </row>
    <row r="177" spans="1:18" x14ac:dyDescent="0.25">
      <c r="A177" s="1">
        <v>1601002</v>
      </c>
      <c r="B177" s="1" t="s">
        <v>1147</v>
      </c>
      <c r="C177" s="46">
        <v>0.06</v>
      </c>
      <c r="D177" s="46">
        <v>0.53</v>
      </c>
      <c r="E177" s="1" t="s">
        <v>2017</v>
      </c>
      <c r="F177" s="1" t="s">
        <v>2086</v>
      </c>
      <c r="G177" s="1">
        <v>261</v>
      </c>
      <c r="H177" s="1"/>
      <c r="I177" s="1"/>
      <c r="J177" s="1"/>
      <c r="K177" s="1"/>
      <c r="L177" s="1"/>
      <c r="M177" s="1"/>
      <c r="N177" s="1"/>
      <c r="O177" s="1"/>
      <c r="P177" s="1"/>
      <c r="Q177" s="1"/>
      <c r="R177" s="1"/>
    </row>
    <row r="178" spans="1:18" x14ac:dyDescent="0.25">
      <c r="A178" s="1">
        <v>1602055</v>
      </c>
      <c r="B178" s="1" t="s">
        <v>1148</v>
      </c>
      <c r="C178" s="46">
        <v>0.05</v>
      </c>
      <c r="D178" s="46">
        <v>0.49</v>
      </c>
      <c r="E178" s="1" t="s">
        <v>2038</v>
      </c>
      <c r="F178" s="1" t="s">
        <v>2086</v>
      </c>
      <c r="G178" s="1">
        <v>609</v>
      </c>
      <c r="H178" s="1"/>
      <c r="I178" s="1"/>
      <c r="J178" s="1"/>
      <c r="K178" s="1"/>
      <c r="L178" s="1"/>
      <c r="M178" s="1"/>
      <c r="N178" s="1"/>
      <c r="O178" s="1"/>
      <c r="P178" s="1"/>
      <c r="Q178" s="1"/>
      <c r="R178" s="1"/>
    </row>
    <row r="179" spans="1:18" x14ac:dyDescent="0.25">
      <c r="A179" s="1">
        <v>1602056</v>
      </c>
      <c r="B179" s="1" t="s">
        <v>1031</v>
      </c>
      <c r="C179" s="46">
        <v>7.0000000000000007E-2</v>
      </c>
      <c r="D179" s="46">
        <v>0.6</v>
      </c>
      <c r="E179" s="1" t="s">
        <v>2035</v>
      </c>
      <c r="F179" s="1" t="s">
        <v>2086</v>
      </c>
      <c r="G179" s="1">
        <v>640</v>
      </c>
      <c r="H179" s="1"/>
      <c r="I179" s="1"/>
      <c r="J179" s="1"/>
      <c r="K179" s="1"/>
      <c r="L179" s="1"/>
      <c r="M179" s="1"/>
      <c r="N179" s="1"/>
      <c r="O179" s="1"/>
      <c r="P179" s="1"/>
      <c r="Q179" s="1"/>
      <c r="R179" s="1"/>
    </row>
    <row r="180" spans="1:18" x14ac:dyDescent="0.25">
      <c r="A180" s="1">
        <v>1602058</v>
      </c>
      <c r="B180" s="1" t="s">
        <v>1149</v>
      </c>
      <c r="C180" s="46">
        <v>0.08</v>
      </c>
      <c r="D180" s="46">
        <v>0.6</v>
      </c>
      <c r="E180" s="1" t="s">
        <v>2068</v>
      </c>
      <c r="F180" s="1" t="s">
        <v>2086</v>
      </c>
      <c r="G180" s="1">
        <v>402</v>
      </c>
      <c r="H180" s="1"/>
      <c r="I180" s="1"/>
      <c r="J180" s="1"/>
      <c r="K180" s="1"/>
      <c r="L180" s="1"/>
      <c r="M180" s="1"/>
      <c r="N180" s="1"/>
      <c r="O180" s="1"/>
      <c r="P180" s="1"/>
      <c r="Q180" s="1"/>
      <c r="R180" s="1"/>
    </row>
    <row r="181" spans="1:18" x14ac:dyDescent="0.25">
      <c r="A181" s="1">
        <v>1603006</v>
      </c>
      <c r="B181" s="1" t="s">
        <v>1150</v>
      </c>
      <c r="C181" s="46">
        <v>0.04</v>
      </c>
      <c r="D181" s="46">
        <v>0.41</v>
      </c>
      <c r="E181" s="1" t="s">
        <v>2048</v>
      </c>
      <c r="F181" s="1" t="s">
        <v>2086</v>
      </c>
      <c r="G181" s="1">
        <v>618</v>
      </c>
      <c r="H181" s="1"/>
      <c r="I181" s="1"/>
      <c r="J181" s="1"/>
      <c r="K181" s="1"/>
      <c r="L181" s="1"/>
      <c r="M181" s="1"/>
      <c r="N181" s="1"/>
      <c r="O181" s="1"/>
      <c r="P181" s="1"/>
      <c r="Q181" s="1"/>
      <c r="R181" s="1"/>
    </row>
    <row r="182" spans="1:18" x14ac:dyDescent="0.25">
      <c r="A182" s="1">
        <v>1603007</v>
      </c>
      <c r="B182" s="1" t="s">
        <v>1151</v>
      </c>
      <c r="C182" s="46">
        <v>7.0000000000000007E-2</v>
      </c>
      <c r="D182" s="46">
        <v>0.39</v>
      </c>
      <c r="E182" s="1" t="s">
        <v>2040</v>
      </c>
      <c r="F182" s="1" t="s">
        <v>2086</v>
      </c>
      <c r="G182" s="1">
        <v>312</v>
      </c>
      <c r="H182" s="1"/>
      <c r="I182" s="1"/>
      <c r="J182" s="1"/>
      <c r="K182" s="1"/>
      <c r="L182" s="1"/>
      <c r="M182" s="1"/>
      <c r="N182" s="1"/>
      <c r="O182" s="1"/>
      <c r="P182" s="1"/>
      <c r="Q182" s="1"/>
      <c r="R182" s="1"/>
    </row>
    <row r="183" spans="1:18" x14ac:dyDescent="0.25">
      <c r="A183" s="1">
        <v>1603009</v>
      </c>
      <c r="B183" s="1" t="s">
        <v>1152</v>
      </c>
      <c r="C183" s="46">
        <v>0.06</v>
      </c>
      <c r="D183" s="46">
        <v>0.35</v>
      </c>
      <c r="E183" s="1" t="s">
        <v>2049</v>
      </c>
      <c r="F183" s="1" t="s">
        <v>2086</v>
      </c>
      <c r="G183" s="1">
        <v>400</v>
      </c>
      <c r="H183" s="1"/>
      <c r="I183" s="1"/>
      <c r="J183" s="1"/>
      <c r="K183" s="1"/>
      <c r="L183" s="1"/>
      <c r="M183" s="1"/>
      <c r="N183" s="1"/>
      <c r="O183" s="1"/>
      <c r="P183" s="1"/>
      <c r="Q183" s="1"/>
      <c r="R183" s="1"/>
    </row>
    <row r="184" spans="1:18" x14ac:dyDescent="0.25">
      <c r="A184" s="1">
        <v>1603010</v>
      </c>
      <c r="B184" s="1" t="s">
        <v>1153</v>
      </c>
      <c r="C184" s="46">
        <v>0.04</v>
      </c>
      <c r="D184" s="46">
        <v>0.37</v>
      </c>
      <c r="E184" s="1" t="s">
        <v>2034</v>
      </c>
      <c r="F184" s="1" t="s">
        <v>2086</v>
      </c>
      <c r="G184" s="1">
        <v>402</v>
      </c>
      <c r="H184" s="1"/>
      <c r="I184" s="1"/>
      <c r="J184" s="1"/>
      <c r="K184" s="1"/>
      <c r="L184" s="1"/>
      <c r="M184" s="1"/>
      <c r="N184" s="1"/>
      <c r="O184" s="1"/>
      <c r="P184" s="1"/>
      <c r="Q184" s="1"/>
      <c r="R184" s="1"/>
    </row>
    <row r="185" spans="1:18" x14ac:dyDescent="0.25">
      <c r="A185" s="1">
        <v>1605060</v>
      </c>
      <c r="B185" s="1" t="s">
        <v>1154</v>
      </c>
      <c r="C185" s="46">
        <v>0.09</v>
      </c>
      <c r="D185" s="46">
        <v>0.51</v>
      </c>
      <c r="E185" s="1" t="s">
        <v>2026</v>
      </c>
      <c r="F185" s="1" t="s">
        <v>2086</v>
      </c>
      <c r="G185" s="1">
        <v>220</v>
      </c>
      <c r="H185" s="1"/>
      <c r="I185" s="1"/>
      <c r="J185" s="1"/>
      <c r="K185" s="1"/>
      <c r="L185" s="1"/>
      <c r="M185" s="1"/>
      <c r="N185" s="1"/>
      <c r="O185" s="1"/>
      <c r="P185" s="1"/>
      <c r="Q185" s="1"/>
      <c r="R185" s="1"/>
    </row>
    <row r="186" spans="1:18" x14ac:dyDescent="0.25">
      <c r="A186" s="1">
        <v>1605061</v>
      </c>
      <c r="B186" s="1" t="s">
        <v>1155</v>
      </c>
      <c r="C186" s="46">
        <v>0.28000000000000003</v>
      </c>
      <c r="D186" s="46">
        <v>0.78</v>
      </c>
      <c r="E186" s="1" t="s">
        <v>2026</v>
      </c>
      <c r="F186" s="1" t="s">
        <v>2086</v>
      </c>
      <c r="G186" s="1">
        <v>242</v>
      </c>
      <c r="H186" s="1"/>
      <c r="I186" s="1"/>
      <c r="J186" s="1"/>
      <c r="K186" s="1"/>
      <c r="L186" s="1"/>
      <c r="M186" s="1"/>
      <c r="N186" s="1"/>
      <c r="O186" s="1"/>
      <c r="P186" s="1"/>
      <c r="Q186" s="1"/>
      <c r="R186" s="1"/>
    </row>
    <row r="187" spans="1:18" x14ac:dyDescent="0.25">
      <c r="A187" s="1">
        <v>1605062</v>
      </c>
      <c r="B187" s="1" t="s">
        <v>1156</v>
      </c>
      <c r="C187" s="46">
        <v>0.22</v>
      </c>
      <c r="D187" s="46">
        <v>0.6</v>
      </c>
      <c r="E187" s="1" t="s">
        <v>2034</v>
      </c>
      <c r="F187" s="1" t="s">
        <v>2086</v>
      </c>
      <c r="G187" s="1">
        <v>191</v>
      </c>
      <c r="H187" s="1"/>
      <c r="I187" s="1"/>
      <c r="J187" s="1"/>
      <c r="K187" s="1"/>
      <c r="L187" s="1"/>
      <c r="M187" s="1"/>
      <c r="N187" s="1"/>
      <c r="O187" s="1"/>
      <c r="P187" s="1"/>
      <c r="Q187" s="1"/>
      <c r="R187" s="1"/>
    </row>
    <row r="188" spans="1:18" x14ac:dyDescent="0.25">
      <c r="A188" s="1">
        <v>1605063</v>
      </c>
      <c r="B188" s="1" t="s">
        <v>1157</v>
      </c>
      <c r="C188" s="46">
        <v>0.21</v>
      </c>
      <c r="D188" s="46">
        <v>0.66</v>
      </c>
      <c r="E188" s="1" t="s">
        <v>2040</v>
      </c>
      <c r="F188" s="1" t="s">
        <v>2086</v>
      </c>
      <c r="G188" s="1">
        <v>163</v>
      </c>
      <c r="H188" s="1"/>
      <c r="I188" s="1"/>
      <c r="J188" s="1"/>
      <c r="K188" s="1"/>
      <c r="L188" s="1"/>
      <c r="M188" s="1"/>
      <c r="N188" s="1"/>
      <c r="O188" s="1"/>
      <c r="P188" s="1"/>
      <c r="Q188" s="1"/>
      <c r="R188" s="1"/>
    </row>
    <row r="189" spans="1:18" x14ac:dyDescent="0.25">
      <c r="A189" s="1">
        <v>1608015</v>
      </c>
      <c r="B189" s="1" t="s">
        <v>2060</v>
      </c>
      <c r="C189" s="46"/>
      <c r="D189" s="46"/>
      <c r="E189" s="1" t="s">
        <v>2024</v>
      </c>
      <c r="F189" s="1" t="s">
        <v>2086</v>
      </c>
      <c r="G189" s="1"/>
      <c r="H189" s="1"/>
      <c r="I189" s="1"/>
      <c r="J189" s="1"/>
      <c r="K189" s="1"/>
      <c r="L189" s="1"/>
      <c r="M189" s="1"/>
      <c r="N189" s="1"/>
      <c r="O189" s="1"/>
      <c r="P189" s="1"/>
      <c r="Q189" s="1"/>
      <c r="R189" s="1"/>
    </row>
    <row r="190" spans="1:18" x14ac:dyDescent="0.25">
      <c r="A190" s="1">
        <v>1608017</v>
      </c>
      <c r="B190" s="1" t="s">
        <v>2070</v>
      </c>
      <c r="C190" s="46">
        <v>0.7</v>
      </c>
      <c r="D190" s="46">
        <v>0.93</v>
      </c>
      <c r="E190" s="1" t="s">
        <v>2067</v>
      </c>
      <c r="F190" s="1" t="s">
        <v>2086</v>
      </c>
      <c r="G190" s="1">
        <v>527</v>
      </c>
      <c r="H190" s="1"/>
      <c r="I190" s="1"/>
      <c r="J190" s="1"/>
      <c r="K190" s="1"/>
      <c r="L190" s="1"/>
      <c r="M190" s="1"/>
      <c r="N190" s="1"/>
      <c r="O190" s="1"/>
      <c r="P190" s="1"/>
      <c r="Q190" s="1"/>
      <c r="R190" s="1"/>
    </row>
    <row r="191" spans="1:18" x14ac:dyDescent="0.25">
      <c r="A191" s="1">
        <v>1608019</v>
      </c>
      <c r="B191" s="1" t="s">
        <v>2079</v>
      </c>
      <c r="C191" s="46">
        <v>0.47</v>
      </c>
      <c r="D191" s="46">
        <v>0.65</v>
      </c>
      <c r="E191" s="1" t="s">
        <v>2067</v>
      </c>
      <c r="F191" s="1" t="s">
        <v>2086</v>
      </c>
      <c r="G191" s="1">
        <v>706</v>
      </c>
      <c r="H191" s="1"/>
      <c r="I191" s="1"/>
      <c r="J191" s="1"/>
      <c r="K191" s="1"/>
      <c r="L191" s="1"/>
      <c r="M191" s="1"/>
      <c r="N191" s="1"/>
      <c r="O191" s="1"/>
      <c r="P191" s="1"/>
      <c r="Q191" s="1"/>
      <c r="R191" s="1"/>
    </row>
    <row r="192" spans="1:18" x14ac:dyDescent="0.25">
      <c r="A192" s="1">
        <v>1608020</v>
      </c>
      <c r="B192" s="1" t="s">
        <v>1158</v>
      </c>
      <c r="C192" s="46">
        <v>0.57999999999999996</v>
      </c>
      <c r="D192" s="46">
        <v>0.84</v>
      </c>
      <c r="E192" s="1" t="s">
        <v>2067</v>
      </c>
      <c r="F192" s="1" t="s">
        <v>2086</v>
      </c>
      <c r="G192" s="1">
        <v>562</v>
      </c>
      <c r="H192" s="1"/>
      <c r="I192" s="1"/>
      <c r="J192" s="1"/>
      <c r="K192" s="1"/>
      <c r="L192" s="1"/>
      <c r="M192" s="1"/>
      <c r="N192" s="1"/>
      <c r="O192" s="1"/>
      <c r="P192" s="1"/>
      <c r="Q192" s="1"/>
      <c r="R192" s="1"/>
    </row>
    <row r="193" spans="1:18" x14ac:dyDescent="0.25">
      <c r="A193" s="1">
        <v>1608021</v>
      </c>
      <c r="B193" s="1" t="s">
        <v>1159</v>
      </c>
      <c r="C193" s="46">
        <v>0.37</v>
      </c>
      <c r="D193" s="46">
        <v>0.46</v>
      </c>
      <c r="E193" s="1" t="s">
        <v>2067</v>
      </c>
      <c r="F193" s="1" t="s">
        <v>2086</v>
      </c>
      <c r="G193" s="1">
        <v>417</v>
      </c>
      <c r="H193" s="1"/>
      <c r="I193" s="1"/>
      <c r="J193" s="1"/>
      <c r="K193" s="1"/>
      <c r="L193" s="1"/>
      <c r="M193" s="1"/>
      <c r="N193" s="1"/>
      <c r="O193" s="1"/>
      <c r="P193" s="1"/>
      <c r="Q193" s="1"/>
      <c r="R193" s="1"/>
    </row>
    <row r="194" spans="1:18" x14ac:dyDescent="0.25">
      <c r="A194" s="1">
        <v>1608022</v>
      </c>
      <c r="B194" s="1" t="s">
        <v>1160</v>
      </c>
      <c r="C194" s="46">
        <v>0.79</v>
      </c>
      <c r="D194" s="46">
        <v>0.95</v>
      </c>
      <c r="E194" s="1" t="s">
        <v>2067</v>
      </c>
      <c r="F194" s="1" t="s">
        <v>2086</v>
      </c>
      <c r="G194" s="1">
        <v>479</v>
      </c>
      <c r="H194" s="1"/>
      <c r="I194" s="1"/>
      <c r="J194" s="1"/>
      <c r="K194" s="1"/>
      <c r="L194" s="1"/>
      <c r="M194" s="1"/>
      <c r="N194" s="1"/>
      <c r="O194" s="1"/>
      <c r="P194" s="1"/>
      <c r="Q194" s="1"/>
      <c r="R194" s="1"/>
    </row>
    <row r="195" spans="1:18" x14ac:dyDescent="0.25">
      <c r="A195" s="1">
        <v>1608023</v>
      </c>
      <c r="B195" s="1" t="s">
        <v>1161</v>
      </c>
      <c r="C195" s="46">
        <v>0.53</v>
      </c>
      <c r="D195" s="46">
        <v>0.68</v>
      </c>
      <c r="E195" s="1" t="s">
        <v>2034</v>
      </c>
      <c r="F195" s="1" t="s">
        <v>2086</v>
      </c>
      <c r="G195" s="1">
        <v>587</v>
      </c>
      <c r="H195" s="1"/>
      <c r="I195" s="1"/>
      <c r="J195" s="1"/>
      <c r="K195" s="1"/>
      <c r="L195" s="1"/>
      <c r="M195" s="1"/>
      <c r="N195" s="1"/>
      <c r="O195" s="1"/>
      <c r="P195" s="1"/>
      <c r="Q195" s="1"/>
      <c r="R195" s="1"/>
    </row>
    <row r="196" spans="1:18" x14ac:dyDescent="0.25">
      <c r="A196" s="1">
        <v>1608024</v>
      </c>
      <c r="B196" s="1" t="s">
        <v>1162</v>
      </c>
      <c r="C196" s="46">
        <v>0.6</v>
      </c>
      <c r="D196" s="46">
        <v>0.73</v>
      </c>
      <c r="E196" s="1" t="s">
        <v>2034</v>
      </c>
      <c r="F196" s="1" t="s">
        <v>2086</v>
      </c>
      <c r="G196" s="1">
        <v>599</v>
      </c>
      <c r="H196" s="1"/>
      <c r="I196" s="1"/>
      <c r="J196" s="1"/>
      <c r="K196" s="1"/>
      <c r="L196" s="1"/>
      <c r="M196" s="1"/>
      <c r="N196" s="1"/>
      <c r="O196" s="1"/>
      <c r="P196" s="1"/>
      <c r="Q196" s="1"/>
      <c r="R196" s="1"/>
    </row>
    <row r="197" spans="1:18" x14ac:dyDescent="0.25">
      <c r="A197" s="1">
        <v>1608025</v>
      </c>
      <c r="B197" s="1" t="s">
        <v>1163</v>
      </c>
      <c r="C197" s="46">
        <v>0.48</v>
      </c>
      <c r="D197" s="46">
        <v>0.61</v>
      </c>
      <c r="E197" s="1" t="s">
        <v>2040</v>
      </c>
      <c r="F197" s="1" t="s">
        <v>2086</v>
      </c>
      <c r="G197" s="1">
        <v>1077</v>
      </c>
      <c r="H197" s="1"/>
      <c r="I197" s="1"/>
      <c r="J197" s="1"/>
      <c r="K197" s="1"/>
      <c r="L197" s="1"/>
      <c r="M197" s="1"/>
      <c r="N197" s="1"/>
      <c r="O197" s="1"/>
      <c r="P197" s="1"/>
      <c r="Q197" s="1"/>
      <c r="R197" s="1"/>
    </row>
    <row r="198" spans="1:18" x14ac:dyDescent="0.25">
      <c r="A198" s="1">
        <v>1608026</v>
      </c>
      <c r="B198" s="1" t="s">
        <v>1164</v>
      </c>
      <c r="C198" s="46">
        <v>0.59</v>
      </c>
      <c r="D198" s="46">
        <v>0.82</v>
      </c>
      <c r="E198" s="1" t="s">
        <v>2069</v>
      </c>
      <c r="F198" s="1" t="s">
        <v>2086</v>
      </c>
      <c r="G198" s="1">
        <v>484</v>
      </c>
      <c r="H198" s="1"/>
      <c r="I198" s="1"/>
      <c r="J198" s="1"/>
      <c r="K198" s="1"/>
      <c r="L198" s="1"/>
      <c r="M198" s="1"/>
      <c r="N198" s="1"/>
      <c r="O198" s="1"/>
      <c r="P198" s="1"/>
      <c r="Q198" s="1"/>
      <c r="R198" s="1"/>
    </row>
    <row r="199" spans="1:18" x14ac:dyDescent="0.25">
      <c r="A199" s="1">
        <v>1611039</v>
      </c>
      <c r="B199" s="1" t="s">
        <v>1165</v>
      </c>
      <c r="C199" s="46">
        <v>0.46</v>
      </c>
      <c r="D199" s="46">
        <v>0.62</v>
      </c>
      <c r="E199" s="1" t="s">
        <v>2029</v>
      </c>
      <c r="F199" s="1" t="s">
        <v>2086</v>
      </c>
      <c r="G199" s="1">
        <v>413</v>
      </c>
      <c r="H199" s="1"/>
      <c r="I199" s="1"/>
      <c r="J199" s="1"/>
      <c r="K199" s="1"/>
      <c r="L199" s="1"/>
      <c r="M199" s="1"/>
      <c r="N199" s="1"/>
      <c r="O199" s="1"/>
      <c r="P199" s="1"/>
      <c r="Q199" s="1"/>
      <c r="R199" s="1"/>
    </row>
    <row r="200" spans="1:18" x14ac:dyDescent="0.25">
      <c r="A200" s="1">
        <v>1611040</v>
      </c>
      <c r="B200" s="1" t="s">
        <v>1166</v>
      </c>
      <c r="C200" s="46">
        <v>0.43</v>
      </c>
      <c r="D200" s="46">
        <v>0.67</v>
      </c>
      <c r="E200" s="1" t="s">
        <v>2029</v>
      </c>
      <c r="F200" s="1" t="s">
        <v>2086</v>
      </c>
      <c r="G200" s="1">
        <v>435</v>
      </c>
      <c r="H200" s="1"/>
      <c r="I200" s="1"/>
      <c r="J200" s="1"/>
      <c r="K200" s="1"/>
      <c r="L200" s="1"/>
      <c r="M200" s="1"/>
      <c r="N200" s="1"/>
      <c r="O200" s="1"/>
      <c r="P200" s="1"/>
      <c r="Q200" s="1"/>
      <c r="R200" s="1"/>
    </row>
    <row r="201" spans="1:18" x14ac:dyDescent="0.25">
      <c r="A201" s="1">
        <v>1611041</v>
      </c>
      <c r="B201" s="1" t="s">
        <v>1167</v>
      </c>
      <c r="C201" s="46">
        <v>0.41</v>
      </c>
      <c r="D201" s="46">
        <v>0.55000000000000004</v>
      </c>
      <c r="E201" s="1" t="s">
        <v>2025</v>
      </c>
      <c r="F201" s="1" t="s">
        <v>2086</v>
      </c>
      <c r="G201" s="1">
        <v>484</v>
      </c>
      <c r="H201" s="1"/>
      <c r="I201" s="1"/>
      <c r="J201" s="1"/>
      <c r="K201" s="1"/>
      <c r="L201" s="1"/>
      <c r="M201" s="1"/>
      <c r="N201" s="1"/>
      <c r="O201" s="1"/>
      <c r="P201" s="1"/>
      <c r="Q201" s="1"/>
      <c r="R201" s="1"/>
    </row>
    <row r="202" spans="1:18" x14ac:dyDescent="0.25">
      <c r="A202" s="1">
        <v>1611042</v>
      </c>
      <c r="B202" s="1" t="s">
        <v>1168</v>
      </c>
      <c r="C202" s="46">
        <v>0.35</v>
      </c>
      <c r="D202" s="46">
        <v>0.48</v>
      </c>
      <c r="E202" s="1" t="s">
        <v>2022</v>
      </c>
      <c r="F202" s="1" t="s">
        <v>2086</v>
      </c>
      <c r="G202" s="1">
        <v>862</v>
      </c>
      <c r="H202" s="1"/>
      <c r="I202" s="1"/>
      <c r="J202" s="1"/>
      <c r="K202" s="1"/>
      <c r="L202" s="1"/>
      <c r="M202" s="1"/>
      <c r="N202" s="1"/>
      <c r="O202" s="1"/>
      <c r="P202" s="1"/>
      <c r="Q202" s="1"/>
      <c r="R202" s="1"/>
    </row>
    <row r="203" spans="1:18" x14ac:dyDescent="0.25">
      <c r="A203" s="1">
        <v>1611043</v>
      </c>
      <c r="B203" s="1" t="s">
        <v>1169</v>
      </c>
      <c r="C203" s="46">
        <v>0.37</v>
      </c>
      <c r="D203" s="46">
        <v>0.63</v>
      </c>
      <c r="E203" s="1" t="s">
        <v>2027</v>
      </c>
      <c r="F203" s="1" t="s">
        <v>2086</v>
      </c>
      <c r="G203" s="1">
        <v>370</v>
      </c>
      <c r="H203" s="1"/>
      <c r="I203" s="1"/>
      <c r="J203" s="1"/>
      <c r="K203" s="1"/>
      <c r="L203" s="1"/>
      <c r="M203" s="1"/>
      <c r="N203" s="1"/>
      <c r="O203" s="1"/>
      <c r="P203" s="1"/>
      <c r="Q203" s="1"/>
      <c r="R203" s="1"/>
    </row>
    <row r="204" spans="1:18" x14ac:dyDescent="0.25">
      <c r="A204" s="1">
        <v>1611045</v>
      </c>
      <c r="B204" s="1" t="s">
        <v>1170</v>
      </c>
      <c r="C204" s="46">
        <v>0.52</v>
      </c>
      <c r="D204" s="46">
        <v>0.62</v>
      </c>
      <c r="E204" s="1" t="s">
        <v>2027</v>
      </c>
      <c r="F204" s="1" t="s">
        <v>2086</v>
      </c>
      <c r="G204" s="1">
        <v>336</v>
      </c>
      <c r="H204" s="1"/>
      <c r="I204" s="1"/>
      <c r="J204" s="1"/>
      <c r="K204" s="1"/>
      <c r="L204" s="1"/>
      <c r="M204" s="1"/>
      <c r="N204" s="1"/>
      <c r="O204" s="1"/>
      <c r="P204" s="1"/>
      <c r="Q204" s="1"/>
      <c r="R204" s="1"/>
    </row>
    <row r="205" spans="1:18" x14ac:dyDescent="0.25">
      <c r="A205" s="1">
        <v>1611046</v>
      </c>
      <c r="B205" s="1" t="s">
        <v>1171</v>
      </c>
      <c r="C205" s="46">
        <v>0.45</v>
      </c>
      <c r="D205" s="46">
        <v>0.67</v>
      </c>
      <c r="E205" s="1" t="s">
        <v>2072</v>
      </c>
      <c r="F205" s="1" t="s">
        <v>2086</v>
      </c>
      <c r="G205" s="1">
        <v>231</v>
      </c>
      <c r="H205" s="1"/>
      <c r="I205" s="1"/>
      <c r="J205" s="1"/>
      <c r="K205" s="1"/>
      <c r="L205" s="1"/>
      <c r="M205" s="1"/>
      <c r="N205" s="1"/>
      <c r="O205" s="1"/>
      <c r="P205" s="1"/>
      <c r="Q205" s="1"/>
      <c r="R205" s="1"/>
    </row>
    <row r="206" spans="1:18" x14ac:dyDescent="0.25">
      <c r="A206" s="1">
        <v>1612047</v>
      </c>
      <c r="B206" s="1" t="s">
        <v>1172</v>
      </c>
      <c r="C206" s="46">
        <v>0.1</v>
      </c>
      <c r="D206" s="46">
        <v>0.24</v>
      </c>
      <c r="E206" s="1" t="s">
        <v>2026</v>
      </c>
      <c r="F206" s="1" t="s">
        <v>2086</v>
      </c>
      <c r="G206" s="1">
        <v>1370</v>
      </c>
      <c r="H206" s="1"/>
      <c r="I206" s="1"/>
      <c r="J206" s="1"/>
      <c r="K206" s="1"/>
      <c r="L206" s="1"/>
      <c r="M206" s="1"/>
      <c r="N206" s="1"/>
      <c r="O206" s="1"/>
      <c r="P206" s="1"/>
      <c r="Q206" s="1"/>
      <c r="R206" s="1"/>
    </row>
    <row r="207" spans="1:18" x14ac:dyDescent="0.25">
      <c r="A207" s="1">
        <v>1612048</v>
      </c>
      <c r="B207" s="1" t="s">
        <v>1173</v>
      </c>
      <c r="C207" s="46">
        <v>0.1</v>
      </c>
      <c r="D207" s="46">
        <v>0.2</v>
      </c>
      <c r="E207" s="1" t="s">
        <v>2017</v>
      </c>
      <c r="F207" s="1" t="s">
        <v>2086</v>
      </c>
      <c r="G207" s="1">
        <v>1094</v>
      </c>
      <c r="H207" s="1"/>
      <c r="I207" s="1"/>
      <c r="J207" s="1"/>
      <c r="K207" s="1"/>
      <c r="L207" s="1"/>
      <c r="M207" s="1"/>
      <c r="N207" s="1"/>
      <c r="O207" s="1"/>
      <c r="P207" s="1"/>
      <c r="Q207" s="1"/>
      <c r="R207" s="1"/>
    </row>
    <row r="208" spans="1:18" x14ac:dyDescent="0.25">
      <c r="A208" s="1">
        <v>1613010</v>
      </c>
      <c r="B208" s="1" t="s">
        <v>1174</v>
      </c>
      <c r="C208" s="46">
        <v>0.1</v>
      </c>
      <c r="D208" s="46">
        <v>0.73</v>
      </c>
      <c r="E208" s="1" t="s">
        <v>2018</v>
      </c>
      <c r="F208" s="1" t="s">
        <v>2086</v>
      </c>
      <c r="G208" s="1">
        <v>188</v>
      </c>
      <c r="H208" s="1"/>
      <c r="I208" s="1"/>
      <c r="J208" s="1"/>
      <c r="K208" s="1"/>
      <c r="L208" s="1"/>
      <c r="M208" s="1"/>
      <c r="N208" s="1"/>
      <c r="O208" s="1"/>
      <c r="P208" s="1"/>
      <c r="Q208" s="1"/>
      <c r="R208" s="1"/>
    </row>
    <row r="209" spans="1:18" x14ac:dyDescent="0.25">
      <c r="A209" s="1">
        <v>1613021</v>
      </c>
      <c r="B209" s="1" t="s">
        <v>1175</v>
      </c>
      <c r="C209" s="46">
        <v>0.03</v>
      </c>
      <c r="D209" s="46">
        <v>0.6</v>
      </c>
      <c r="E209" s="1" t="s">
        <v>2017</v>
      </c>
      <c r="F209" s="1" t="s">
        <v>2086</v>
      </c>
      <c r="G209" s="1">
        <v>371</v>
      </c>
      <c r="H209" s="1"/>
      <c r="I209" s="1"/>
      <c r="J209" s="1"/>
      <c r="K209" s="1"/>
      <c r="L209" s="1"/>
      <c r="M209" s="1"/>
      <c r="N209" s="1"/>
      <c r="O209" s="1"/>
      <c r="P209" s="1"/>
      <c r="Q209" s="1"/>
      <c r="R209" s="1"/>
    </row>
    <row r="210" spans="1:18" x14ac:dyDescent="0.25">
      <c r="A210" s="1">
        <v>1613031</v>
      </c>
      <c r="B210" s="1" t="s">
        <v>1176</v>
      </c>
      <c r="C210" s="46">
        <v>0.04</v>
      </c>
      <c r="D210" s="46">
        <v>0.67</v>
      </c>
      <c r="E210" s="1" t="s">
        <v>2018</v>
      </c>
      <c r="F210" s="1" t="s">
        <v>2086</v>
      </c>
      <c r="G210" s="1">
        <v>262</v>
      </c>
      <c r="H210" s="1"/>
      <c r="I210" s="1"/>
      <c r="J210" s="1"/>
      <c r="K210" s="1"/>
      <c r="L210" s="1"/>
      <c r="M210" s="1"/>
      <c r="N210" s="1"/>
      <c r="O210" s="1"/>
      <c r="P210" s="1"/>
      <c r="Q210" s="1"/>
      <c r="R210" s="1"/>
    </row>
    <row r="211" spans="1:18" x14ac:dyDescent="0.25">
      <c r="A211" s="1">
        <v>1701001</v>
      </c>
      <c r="B211" s="1" t="s">
        <v>1177</v>
      </c>
      <c r="C211" s="46">
        <v>0.12</v>
      </c>
      <c r="D211" s="46">
        <v>0.57999999999999996</v>
      </c>
      <c r="E211" s="1" t="s">
        <v>2027</v>
      </c>
      <c r="F211" s="1" t="s">
        <v>2085</v>
      </c>
      <c r="G211" s="1">
        <v>809</v>
      </c>
      <c r="H211" s="1"/>
      <c r="I211" s="1"/>
      <c r="J211" s="1"/>
      <c r="K211" s="1"/>
      <c r="L211" s="1"/>
      <c r="M211" s="1"/>
      <c r="N211" s="1"/>
      <c r="O211" s="1"/>
      <c r="P211" s="1"/>
      <c r="Q211" s="1"/>
      <c r="R211" s="1"/>
    </row>
    <row r="212" spans="1:18" x14ac:dyDescent="0.25">
      <c r="A212" s="1">
        <v>1701002</v>
      </c>
      <c r="B212" s="1" t="s">
        <v>1178</v>
      </c>
      <c r="C212" s="46">
        <v>0.09</v>
      </c>
      <c r="D212" s="46">
        <v>0.46</v>
      </c>
      <c r="E212" s="1" t="s">
        <v>2022</v>
      </c>
      <c r="F212" s="1" t="s">
        <v>2085</v>
      </c>
      <c r="G212" s="1">
        <v>1063</v>
      </c>
      <c r="H212" s="1"/>
      <c r="I212" s="1"/>
      <c r="J212" s="1"/>
      <c r="K212" s="1"/>
      <c r="L212" s="1"/>
      <c r="M212" s="1"/>
      <c r="N212" s="1"/>
      <c r="O212" s="1"/>
      <c r="P212" s="1"/>
      <c r="Q212" s="1"/>
      <c r="R212" s="1"/>
    </row>
    <row r="213" spans="1:18" x14ac:dyDescent="0.25">
      <c r="A213" s="1">
        <v>1701003</v>
      </c>
      <c r="B213" s="1" t="s">
        <v>1179</v>
      </c>
      <c r="C213" s="46">
        <v>7.0000000000000007E-2</v>
      </c>
      <c r="D213" s="46">
        <v>0.54</v>
      </c>
      <c r="E213" s="1" t="s">
        <v>2028</v>
      </c>
      <c r="F213" s="1" t="s">
        <v>2085</v>
      </c>
      <c r="G213" s="1">
        <v>841</v>
      </c>
      <c r="H213" s="1"/>
      <c r="I213" s="1"/>
      <c r="J213" s="1"/>
      <c r="K213" s="1"/>
      <c r="L213" s="1"/>
      <c r="M213" s="1"/>
      <c r="N213" s="1"/>
      <c r="O213" s="1"/>
      <c r="P213" s="1"/>
      <c r="Q213" s="1"/>
      <c r="R213" s="1"/>
    </row>
    <row r="214" spans="1:18" x14ac:dyDescent="0.25">
      <c r="A214" s="1">
        <v>1701004</v>
      </c>
      <c r="B214" s="1" t="s">
        <v>1180</v>
      </c>
      <c r="C214" s="46">
        <v>0.11</v>
      </c>
      <c r="D214" s="46">
        <v>0.57999999999999996</v>
      </c>
      <c r="E214" s="1" t="s">
        <v>2029</v>
      </c>
      <c r="F214" s="1" t="s">
        <v>2085</v>
      </c>
      <c r="G214" s="1">
        <v>685</v>
      </c>
      <c r="H214" s="1"/>
      <c r="I214" s="1"/>
      <c r="J214" s="1"/>
      <c r="K214" s="1"/>
      <c r="L214" s="1"/>
      <c r="M214" s="1"/>
      <c r="N214" s="1"/>
      <c r="O214" s="1"/>
      <c r="P214" s="1"/>
      <c r="Q214" s="1"/>
      <c r="R214" s="1"/>
    </row>
    <row r="215" spans="1:18" x14ac:dyDescent="0.25">
      <c r="A215" s="1">
        <v>1702008</v>
      </c>
      <c r="B215" s="1" t="s">
        <v>1181</v>
      </c>
      <c r="C215" s="46">
        <v>0.16</v>
      </c>
      <c r="D215" s="46">
        <v>0.75</v>
      </c>
      <c r="E215" s="1" t="s">
        <v>2035</v>
      </c>
      <c r="F215" s="1" t="s">
        <v>2085</v>
      </c>
      <c r="G215" s="1">
        <v>307</v>
      </c>
      <c r="H215" s="1"/>
      <c r="I215" s="1"/>
      <c r="J215" s="1"/>
      <c r="K215" s="1"/>
      <c r="L215" s="1"/>
      <c r="M215" s="1"/>
      <c r="N215" s="1"/>
      <c r="O215" s="1"/>
      <c r="P215" s="1"/>
      <c r="Q215" s="1"/>
      <c r="R215" s="1"/>
    </row>
    <row r="216" spans="1:18" x14ac:dyDescent="0.25">
      <c r="A216" s="1">
        <v>1702009</v>
      </c>
      <c r="B216" s="1" t="s">
        <v>1182</v>
      </c>
      <c r="C216" s="46">
        <v>0.09</v>
      </c>
      <c r="D216" s="46">
        <v>0.69</v>
      </c>
      <c r="E216" s="1" t="s">
        <v>2022</v>
      </c>
      <c r="F216" s="1" t="s">
        <v>2085</v>
      </c>
      <c r="G216" s="1">
        <v>302</v>
      </c>
      <c r="H216" s="1"/>
      <c r="I216" s="1"/>
      <c r="J216" s="1"/>
      <c r="K216" s="1"/>
      <c r="L216" s="1"/>
      <c r="M216" s="1"/>
      <c r="N216" s="1"/>
      <c r="O216" s="1"/>
      <c r="P216" s="1"/>
      <c r="Q216" s="1"/>
      <c r="R216" s="1"/>
    </row>
    <row r="217" spans="1:18" x14ac:dyDescent="0.25">
      <c r="A217" s="1">
        <v>1702010</v>
      </c>
      <c r="B217" s="1" t="s">
        <v>1183</v>
      </c>
      <c r="C217" s="46">
        <v>0.1</v>
      </c>
      <c r="D217" s="46">
        <v>0.73</v>
      </c>
      <c r="E217" s="1" t="s">
        <v>2033</v>
      </c>
      <c r="F217" s="1" t="s">
        <v>2085</v>
      </c>
      <c r="G217" s="1">
        <v>282</v>
      </c>
      <c r="H217" s="1"/>
      <c r="I217" s="1"/>
      <c r="J217" s="1"/>
      <c r="K217" s="1"/>
      <c r="L217" s="1"/>
      <c r="M217" s="1"/>
      <c r="N217" s="1"/>
      <c r="O217" s="1"/>
      <c r="P217" s="1"/>
      <c r="Q217" s="1"/>
      <c r="R217" s="1"/>
    </row>
    <row r="218" spans="1:18" x14ac:dyDescent="0.25">
      <c r="A218" s="1">
        <v>1703012</v>
      </c>
      <c r="B218" s="1" t="s">
        <v>1184</v>
      </c>
      <c r="C218" s="46">
        <v>0.05</v>
      </c>
      <c r="D218" s="46">
        <v>0.78</v>
      </c>
      <c r="E218" s="1" t="s">
        <v>2035</v>
      </c>
      <c r="F218" s="1" t="s">
        <v>2085</v>
      </c>
      <c r="G218" s="1">
        <v>260</v>
      </c>
      <c r="H218" s="1"/>
      <c r="I218" s="1"/>
      <c r="J218" s="1"/>
      <c r="K218" s="1"/>
      <c r="L218" s="1"/>
      <c r="M218" s="1"/>
      <c r="N218" s="1"/>
      <c r="O218" s="1"/>
      <c r="P218" s="1"/>
      <c r="Q218" s="1"/>
      <c r="R218" s="1"/>
    </row>
    <row r="219" spans="1:18" x14ac:dyDescent="0.25">
      <c r="A219" s="1">
        <v>1703013</v>
      </c>
      <c r="B219" s="1" t="s">
        <v>1185</v>
      </c>
      <c r="C219" s="46">
        <v>0.05</v>
      </c>
      <c r="D219" s="46">
        <v>0.61</v>
      </c>
      <c r="E219" s="1" t="s">
        <v>2022</v>
      </c>
      <c r="F219" s="1" t="s">
        <v>2085</v>
      </c>
      <c r="G219" s="1">
        <v>203</v>
      </c>
      <c r="H219" s="1"/>
      <c r="I219" s="1"/>
      <c r="J219" s="1"/>
      <c r="K219" s="1"/>
      <c r="L219" s="1"/>
      <c r="M219" s="1"/>
      <c r="N219" s="1"/>
      <c r="O219" s="1"/>
      <c r="P219" s="1"/>
      <c r="Q219" s="1"/>
      <c r="R219" s="1"/>
    </row>
    <row r="220" spans="1:18" x14ac:dyDescent="0.25">
      <c r="A220" s="1">
        <v>1703022</v>
      </c>
      <c r="B220" s="1" t="s">
        <v>1186</v>
      </c>
      <c r="C220" s="46">
        <v>0.08</v>
      </c>
      <c r="D220" s="46">
        <v>0.74</v>
      </c>
      <c r="E220" s="1" t="s">
        <v>2033</v>
      </c>
      <c r="F220" s="1" t="s">
        <v>2085</v>
      </c>
      <c r="G220" s="1">
        <v>234</v>
      </c>
      <c r="H220" s="1"/>
      <c r="I220" s="1"/>
      <c r="J220" s="1"/>
      <c r="K220" s="1"/>
      <c r="L220" s="1"/>
      <c r="M220" s="1"/>
      <c r="N220" s="1"/>
      <c r="O220" s="1"/>
      <c r="P220" s="1"/>
      <c r="Q220" s="1"/>
      <c r="R220" s="1"/>
    </row>
    <row r="221" spans="1:18" x14ac:dyDescent="0.25">
      <c r="A221" s="1">
        <v>1704016</v>
      </c>
      <c r="B221" s="1" t="s">
        <v>1187</v>
      </c>
      <c r="C221" s="46">
        <v>0.01</v>
      </c>
      <c r="D221" s="46">
        <v>0.82</v>
      </c>
      <c r="E221" s="1" t="s">
        <v>2035</v>
      </c>
      <c r="F221" s="1" t="s">
        <v>2085</v>
      </c>
      <c r="G221" s="1">
        <v>147</v>
      </c>
      <c r="H221" s="1"/>
      <c r="I221" s="1"/>
      <c r="J221" s="1"/>
      <c r="K221" s="1"/>
      <c r="L221" s="1"/>
      <c r="M221" s="1"/>
      <c r="N221" s="1"/>
      <c r="O221" s="1"/>
      <c r="P221" s="1"/>
      <c r="Q221" s="1"/>
      <c r="R221" s="1"/>
    </row>
    <row r="222" spans="1:18" x14ac:dyDescent="0.25">
      <c r="A222" s="1">
        <v>1704017</v>
      </c>
      <c r="B222" s="1" t="s">
        <v>1188</v>
      </c>
      <c r="C222" s="46">
        <v>0.05</v>
      </c>
      <c r="D222" s="46">
        <v>0.68</v>
      </c>
      <c r="E222" s="1" t="s">
        <v>2040</v>
      </c>
      <c r="F222" s="1" t="s">
        <v>2085</v>
      </c>
      <c r="G222" s="1">
        <v>107</v>
      </c>
      <c r="H222" s="1"/>
      <c r="I222" s="1"/>
      <c r="J222" s="1"/>
      <c r="K222" s="1"/>
      <c r="L222" s="1"/>
      <c r="M222" s="1"/>
      <c r="N222" s="1"/>
      <c r="O222" s="1"/>
      <c r="P222" s="1"/>
      <c r="Q222" s="1"/>
      <c r="R222" s="1"/>
    </row>
    <row r="223" spans="1:18" x14ac:dyDescent="0.25">
      <c r="A223" s="1">
        <v>1704018</v>
      </c>
      <c r="B223" s="1" t="s">
        <v>1189</v>
      </c>
      <c r="C223" s="46">
        <v>0.01</v>
      </c>
      <c r="D223" s="46">
        <v>0.7</v>
      </c>
      <c r="E223" s="1" t="s">
        <v>2034</v>
      </c>
      <c r="F223" s="1" t="s">
        <v>2085</v>
      </c>
      <c r="G223" s="1">
        <v>94</v>
      </c>
      <c r="H223" s="1"/>
      <c r="I223" s="1"/>
      <c r="J223" s="1"/>
      <c r="K223" s="1"/>
      <c r="L223" s="1"/>
      <c r="M223" s="1"/>
      <c r="N223" s="1"/>
      <c r="O223" s="1"/>
      <c r="P223" s="1"/>
      <c r="Q223" s="1"/>
      <c r="R223" s="1"/>
    </row>
    <row r="224" spans="1:18" x14ac:dyDescent="0.25">
      <c r="A224" s="1">
        <v>1704022</v>
      </c>
      <c r="B224" s="1" t="s">
        <v>1190</v>
      </c>
      <c r="C224" s="46">
        <v>0.04</v>
      </c>
      <c r="D224" s="46">
        <v>0.91</v>
      </c>
      <c r="E224" s="1" t="s">
        <v>2020</v>
      </c>
      <c r="F224" s="1" t="s">
        <v>2085</v>
      </c>
      <c r="G224" s="1">
        <v>54</v>
      </c>
      <c r="H224" s="1"/>
      <c r="I224" s="1"/>
      <c r="J224" s="1"/>
      <c r="K224" s="1"/>
      <c r="L224" s="1"/>
      <c r="M224" s="1"/>
      <c r="N224" s="1"/>
      <c r="O224" s="1"/>
      <c r="P224" s="1"/>
      <c r="Q224" s="1"/>
      <c r="R224" s="1"/>
    </row>
    <row r="225" spans="1:18" x14ac:dyDescent="0.25">
      <c r="A225" s="1">
        <v>1705020</v>
      </c>
      <c r="B225" s="1" t="s">
        <v>1191</v>
      </c>
      <c r="C225" s="46">
        <v>0.22</v>
      </c>
      <c r="D225" s="46">
        <v>0.56000000000000005</v>
      </c>
      <c r="E225" s="1" t="s">
        <v>2035</v>
      </c>
      <c r="F225" s="1" t="s">
        <v>2085</v>
      </c>
      <c r="G225" s="1">
        <v>244</v>
      </c>
      <c r="H225" s="1"/>
      <c r="I225" s="1"/>
      <c r="J225" s="1"/>
      <c r="K225" s="1"/>
      <c r="L225" s="1"/>
      <c r="M225" s="1"/>
      <c r="N225" s="1"/>
      <c r="O225" s="1"/>
      <c r="P225" s="1"/>
      <c r="Q225" s="1"/>
      <c r="R225" s="1"/>
    </row>
    <row r="226" spans="1:18" x14ac:dyDescent="0.25">
      <c r="A226" s="1">
        <v>1705022</v>
      </c>
      <c r="B226" s="1" t="s">
        <v>1192</v>
      </c>
      <c r="C226" s="46">
        <v>0.3</v>
      </c>
      <c r="D226" s="46">
        <v>0.76</v>
      </c>
      <c r="E226" s="1" t="s">
        <v>2035</v>
      </c>
      <c r="F226" s="1" t="s">
        <v>2085</v>
      </c>
      <c r="G226" s="1">
        <v>357</v>
      </c>
      <c r="H226" s="1"/>
      <c r="I226" s="1"/>
      <c r="J226" s="1"/>
      <c r="K226" s="1"/>
      <c r="L226" s="1"/>
      <c r="M226" s="1"/>
      <c r="N226" s="1"/>
      <c r="O226" s="1"/>
      <c r="P226" s="1"/>
      <c r="Q226" s="1"/>
      <c r="R226" s="1"/>
    </row>
    <row r="227" spans="1:18" x14ac:dyDescent="0.25">
      <c r="A227" s="1">
        <v>1705025</v>
      </c>
      <c r="B227" s="1" t="s">
        <v>1193</v>
      </c>
      <c r="C227" s="46">
        <v>0.51</v>
      </c>
      <c r="D227" s="46">
        <v>0.86</v>
      </c>
      <c r="E227" s="1" t="s">
        <v>2035</v>
      </c>
      <c r="F227" s="1" t="s">
        <v>2085</v>
      </c>
      <c r="G227" s="1">
        <v>340</v>
      </c>
      <c r="H227" s="1"/>
      <c r="I227" s="1"/>
      <c r="J227" s="1"/>
      <c r="K227" s="1"/>
      <c r="L227" s="1"/>
      <c r="M227" s="1"/>
      <c r="N227" s="1"/>
      <c r="O227" s="1"/>
      <c r="P227" s="1"/>
      <c r="Q227" s="1"/>
      <c r="R227" s="1"/>
    </row>
    <row r="228" spans="1:18" x14ac:dyDescent="0.25">
      <c r="A228" s="1">
        <v>1705026</v>
      </c>
      <c r="B228" s="1" t="s">
        <v>1194</v>
      </c>
      <c r="C228" s="46">
        <v>0.35</v>
      </c>
      <c r="D228" s="46">
        <v>0.62</v>
      </c>
      <c r="E228" s="1" t="s">
        <v>2034</v>
      </c>
      <c r="F228" s="1" t="s">
        <v>2085</v>
      </c>
      <c r="G228" s="1">
        <v>728</v>
      </c>
      <c r="H228" s="1"/>
      <c r="I228" s="1"/>
      <c r="J228" s="1"/>
      <c r="K228" s="1"/>
      <c r="L228" s="1"/>
      <c r="M228" s="1"/>
      <c r="N228" s="1"/>
      <c r="O228" s="1"/>
      <c r="P228" s="1"/>
      <c r="Q228" s="1"/>
      <c r="R228" s="1"/>
    </row>
    <row r="229" spans="1:18" x14ac:dyDescent="0.25">
      <c r="A229" s="1">
        <v>1705027</v>
      </c>
      <c r="B229" s="1" t="s">
        <v>1195</v>
      </c>
      <c r="C229" s="46">
        <v>0.28999999999999998</v>
      </c>
      <c r="D229" s="46">
        <v>0.46</v>
      </c>
      <c r="E229" s="1" t="s">
        <v>2040</v>
      </c>
      <c r="F229" s="1" t="s">
        <v>2085</v>
      </c>
      <c r="G229" s="1">
        <v>1275</v>
      </c>
      <c r="H229" s="1"/>
      <c r="I229" s="1"/>
      <c r="J229" s="1"/>
      <c r="K229" s="1"/>
      <c r="L229" s="1"/>
      <c r="M229" s="1"/>
      <c r="N229" s="1"/>
      <c r="O229" s="1"/>
      <c r="P229" s="1"/>
      <c r="Q229" s="1"/>
      <c r="R229" s="1"/>
    </row>
    <row r="230" spans="1:18" x14ac:dyDescent="0.25">
      <c r="A230" s="1">
        <v>1705028</v>
      </c>
      <c r="B230" s="1" t="s">
        <v>1196</v>
      </c>
      <c r="C230" s="46">
        <v>0.35</v>
      </c>
      <c r="D230" s="46">
        <v>0.73</v>
      </c>
      <c r="E230" s="1" t="s">
        <v>2020</v>
      </c>
      <c r="F230" s="1" t="s">
        <v>2085</v>
      </c>
      <c r="G230" s="1">
        <v>472</v>
      </c>
      <c r="H230" s="1"/>
      <c r="I230" s="1"/>
      <c r="J230" s="1"/>
      <c r="K230" s="1"/>
      <c r="L230" s="1"/>
      <c r="M230" s="1"/>
      <c r="N230" s="1"/>
      <c r="O230" s="1"/>
      <c r="P230" s="1"/>
      <c r="Q230" s="1"/>
      <c r="R230" s="1"/>
    </row>
    <row r="231" spans="1:18" x14ac:dyDescent="0.25">
      <c r="A231" s="1">
        <v>1705029</v>
      </c>
      <c r="B231" s="1" t="s">
        <v>1197</v>
      </c>
      <c r="C231" s="46">
        <v>0.22</v>
      </c>
      <c r="D231" s="46">
        <v>0.78</v>
      </c>
      <c r="E231" s="1" t="s">
        <v>2035</v>
      </c>
      <c r="F231" s="1" t="s">
        <v>2085</v>
      </c>
      <c r="G231" s="1">
        <v>382</v>
      </c>
      <c r="H231" s="1"/>
      <c r="I231" s="1"/>
      <c r="J231" s="1"/>
      <c r="K231" s="1"/>
      <c r="L231" s="1"/>
      <c r="M231" s="1"/>
      <c r="N231" s="1"/>
      <c r="O231" s="1"/>
      <c r="P231" s="1"/>
      <c r="Q231" s="1"/>
      <c r="R231" s="1"/>
    </row>
    <row r="232" spans="1:18" x14ac:dyDescent="0.25">
      <c r="A232" s="1">
        <v>1705030</v>
      </c>
      <c r="B232" s="1" t="s">
        <v>1198</v>
      </c>
      <c r="C232" s="46">
        <v>0.22</v>
      </c>
      <c r="D232" s="46">
        <v>0.5</v>
      </c>
      <c r="E232" s="1" t="s">
        <v>2035</v>
      </c>
      <c r="F232" s="1" t="s">
        <v>2085</v>
      </c>
      <c r="G232" s="1">
        <v>441</v>
      </c>
      <c r="H232" s="1"/>
      <c r="I232" s="1"/>
      <c r="J232" s="1"/>
      <c r="K232" s="1"/>
      <c r="L232" s="1"/>
      <c r="M232" s="1"/>
      <c r="N232" s="1"/>
      <c r="O232" s="1"/>
      <c r="P232" s="1"/>
      <c r="Q232" s="1"/>
      <c r="R232" s="1"/>
    </row>
    <row r="233" spans="1:18" x14ac:dyDescent="0.25">
      <c r="A233" s="1">
        <v>1705031</v>
      </c>
      <c r="B233" s="1" t="s">
        <v>1199</v>
      </c>
      <c r="C233" s="46">
        <v>0.21</v>
      </c>
      <c r="D233" s="46">
        <v>0.51</v>
      </c>
      <c r="E233" s="1" t="s">
        <v>2034</v>
      </c>
      <c r="F233" s="1" t="s">
        <v>2085</v>
      </c>
      <c r="G233" s="1">
        <v>744</v>
      </c>
      <c r="H233" s="1"/>
      <c r="I233" s="1"/>
      <c r="J233" s="1"/>
      <c r="K233" s="1"/>
      <c r="L233" s="1"/>
      <c r="M233" s="1"/>
      <c r="N233" s="1"/>
      <c r="O233" s="1"/>
      <c r="P233" s="1"/>
      <c r="Q233" s="1"/>
      <c r="R233" s="1"/>
    </row>
    <row r="234" spans="1:18" x14ac:dyDescent="0.25">
      <c r="A234" s="1">
        <v>1705032</v>
      </c>
      <c r="B234" s="1" t="s">
        <v>1200</v>
      </c>
      <c r="C234" s="46">
        <v>0.27</v>
      </c>
      <c r="D234" s="46">
        <v>0.46</v>
      </c>
      <c r="E234" s="1" t="s">
        <v>2035</v>
      </c>
      <c r="F234" s="1" t="s">
        <v>2085</v>
      </c>
      <c r="G234" s="1">
        <v>461</v>
      </c>
      <c r="H234" s="1"/>
      <c r="I234" s="1"/>
      <c r="J234" s="1"/>
      <c r="K234" s="1"/>
      <c r="L234" s="1"/>
      <c r="M234" s="1"/>
      <c r="N234" s="1"/>
      <c r="O234" s="1"/>
      <c r="P234" s="1"/>
      <c r="Q234" s="1"/>
      <c r="R234" s="1"/>
    </row>
    <row r="235" spans="1:18" x14ac:dyDescent="0.25">
      <c r="A235" s="1">
        <v>1705033</v>
      </c>
      <c r="B235" s="1" t="s">
        <v>1201</v>
      </c>
      <c r="C235" s="46">
        <v>0.24</v>
      </c>
      <c r="D235" s="46">
        <v>0.5</v>
      </c>
      <c r="E235" s="1" t="s">
        <v>2020</v>
      </c>
      <c r="F235" s="1" t="s">
        <v>2085</v>
      </c>
      <c r="G235" s="1">
        <v>480</v>
      </c>
      <c r="H235" s="1"/>
      <c r="I235" s="1"/>
      <c r="J235" s="1"/>
      <c r="K235" s="1"/>
      <c r="L235" s="1"/>
      <c r="M235" s="1"/>
      <c r="N235" s="1"/>
      <c r="O235" s="1"/>
      <c r="P235" s="1"/>
      <c r="Q235" s="1"/>
      <c r="R235" s="1"/>
    </row>
    <row r="236" spans="1:18" x14ac:dyDescent="0.25">
      <c r="A236" s="1">
        <v>1802005</v>
      </c>
      <c r="B236" s="1" t="s">
        <v>1202</v>
      </c>
      <c r="C236" s="46">
        <v>0.97</v>
      </c>
      <c r="D236" s="46">
        <v>0.96</v>
      </c>
      <c r="E236" s="1" t="s">
        <v>2018</v>
      </c>
      <c r="F236" s="1" t="s">
        <v>2086</v>
      </c>
      <c r="G236" s="1">
        <v>349</v>
      </c>
      <c r="H236" s="1"/>
      <c r="I236" s="1"/>
      <c r="J236" s="1"/>
      <c r="K236" s="1"/>
      <c r="L236" s="1"/>
      <c r="M236" s="1"/>
      <c r="N236" s="1"/>
      <c r="O236" s="1"/>
      <c r="P236" s="1"/>
      <c r="Q236" s="1"/>
      <c r="R236" s="1"/>
    </row>
    <row r="237" spans="1:18" x14ac:dyDescent="0.25">
      <c r="A237" s="1">
        <v>1802007</v>
      </c>
      <c r="B237" s="1" t="s">
        <v>1203</v>
      </c>
      <c r="C237" s="46">
        <v>0.97</v>
      </c>
      <c r="D237" s="46">
        <v>0.94</v>
      </c>
      <c r="E237" s="1" t="s">
        <v>2017</v>
      </c>
      <c r="F237" s="1" t="s">
        <v>2086</v>
      </c>
      <c r="G237" s="1">
        <v>320</v>
      </c>
      <c r="H237" s="1"/>
      <c r="I237" s="1"/>
      <c r="J237" s="1"/>
      <c r="K237" s="1"/>
      <c r="L237" s="1"/>
      <c r="M237" s="1"/>
      <c r="N237" s="1"/>
      <c r="O237" s="1"/>
      <c r="P237" s="1"/>
      <c r="Q237" s="1"/>
      <c r="R237" s="1"/>
    </row>
    <row r="238" spans="1:18" x14ac:dyDescent="0.25">
      <c r="A238" s="1">
        <v>1803025</v>
      </c>
      <c r="B238" s="1" t="s">
        <v>1204</v>
      </c>
      <c r="C238" s="46">
        <v>0.43</v>
      </c>
      <c r="D238" s="46">
        <v>0.68</v>
      </c>
      <c r="E238" s="1" t="s">
        <v>2018</v>
      </c>
      <c r="F238" s="1" t="s">
        <v>2086</v>
      </c>
      <c r="G238" s="1">
        <v>397</v>
      </c>
      <c r="H238" s="1"/>
      <c r="I238" s="1"/>
      <c r="J238" s="1"/>
      <c r="K238" s="1"/>
      <c r="L238" s="1"/>
      <c r="M238" s="1"/>
      <c r="N238" s="1"/>
      <c r="O238" s="1"/>
      <c r="P238" s="1"/>
      <c r="Q238" s="1"/>
      <c r="R238" s="1"/>
    </row>
    <row r="239" spans="1:18" x14ac:dyDescent="0.25">
      <c r="A239" s="1">
        <v>1803026</v>
      </c>
      <c r="B239" s="1" t="s">
        <v>1205</v>
      </c>
      <c r="C239" s="46">
        <v>0.98</v>
      </c>
      <c r="D239" s="46">
        <v>0.91</v>
      </c>
      <c r="E239" s="1" t="s">
        <v>2018</v>
      </c>
      <c r="F239" s="1" t="s">
        <v>2086</v>
      </c>
      <c r="G239" s="1">
        <v>521</v>
      </c>
      <c r="H239" s="1"/>
      <c r="I239" s="1"/>
      <c r="J239" s="1"/>
      <c r="K239" s="1"/>
      <c r="L239" s="1"/>
      <c r="M239" s="1"/>
      <c r="N239" s="1"/>
      <c r="O239" s="1"/>
      <c r="P239" s="1"/>
      <c r="Q239" s="1"/>
      <c r="R239" s="1"/>
    </row>
    <row r="240" spans="1:18" x14ac:dyDescent="0.25">
      <c r="A240" s="1">
        <v>1803027</v>
      </c>
      <c r="B240" s="1" t="s">
        <v>1206</v>
      </c>
      <c r="C240" s="46">
        <v>0.99</v>
      </c>
      <c r="D240" s="46">
        <v>1</v>
      </c>
      <c r="E240" s="1" t="s">
        <v>2018</v>
      </c>
      <c r="F240" s="1" t="s">
        <v>2086</v>
      </c>
      <c r="G240" s="1">
        <v>343</v>
      </c>
      <c r="H240" s="1"/>
      <c r="I240" s="1"/>
      <c r="J240" s="1"/>
      <c r="K240" s="1"/>
      <c r="L240" s="1"/>
      <c r="M240" s="1"/>
      <c r="N240" s="1"/>
      <c r="O240" s="1"/>
      <c r="P240" s="1"/>
      <c r="Q240" s="1"/>
      <c r="R240" s="1"/>
    </row>
    <row r="241" spans="1:18" x14ac:dyDescent="0.25">
      <c r="A241" s="1">
        <v>1803028</v>
      </c>
      <c r="B241" s="1" t="s">
        <v>1207</v>
      </c>
      <c r="C241" s="46">
        <v>1</v>
      </c>
      <c r="D241" s="46">
        <v>0.91</v>
      </c>
      <c r="E241" s="1" t="s">
        <v>2018</v>
      </c>
      <c r="F241" s="1" t="s">
        <v>2086</v>
      </c>
      <c r="G241" s="1">
        <v>519</v>
      </c>
      <c r="H241" s="1"/>
      <c r="I241" s="1"/>
      <c r="J241" s="1"/>
      <c r="K241" s="1"/>
      <c r="L241" s="1"/>
      <c r="M241" s="1"/>
      <c r="N241" s="1"/>
      <c r="O241" s="1"/>
      <c r="P241" s="1"/>
      <c r="Q241" s="1"/>
      <c r="R241" s="1"/>
    </row>
    <row r="242" spans="1:18" x14ac:dyDescent="0.25">
      <c r="A242" s="1">
        <v>1803029</v>
      </c>
      <c r="B242" s="1" t="s">
        <v>1208</v>
      </c>
      <c r="C242" s="46">
        <v>0.21</v>
      </c>
      <c r="D242" s="46">
        <v>0.38</v>
      </c>
      <c r="E242" s="1" t="s">
        <v>2018</v>
      </c>
      <c r="F242" s="1" t="s">
        <v>2086</v>
      </c>
      <c r="G242" s="1">
        <v>535</v>
      </c>
      <c r="H242" s="1"/>
      <c r="I242" s="1"/>
      <c r="J242" s="1"/>
      <c r="K242" s="1"/>
      <c r="L242" s="1"/>
      <c r="M242" s="1"/>
      <c r="N242" s="1"/>
      <c r="O242" s="1"/>
      <c r="P242" s="1"/>
      <c r="Q242" s="1"/>
      <c r="R242" s="1"/>
    </row>
    <row r="243" spans="1:18" x14ac:dyDescent="0.25">
      <c r="A243" s="1">
        <v>1803030</v>
      </c>
      <c r="B243" s="1" t="s">
        <v>1209</v>
      </c>
      <c r="C243" s="46">
        <v>0.99</v>
      </c>
      <c r="D243" s="46">
        <v>0.92</v>
      </c>
      <c r="E243" s="1" t="s">
        <v>2018</v>
      </c>
      <c r="F243" s="1" t="s">
        <v>2086</v>
      </c>
      <c r="G243" s="1">
        <v>337</v>
      </c>
      <c r="H243" s="1"/>
      <c r="I243" s="1"/>
      <c r="J243" s="1"/>
      <c r="K243" s="1"/>
      <c r="L243" s="1"/>
      <c r="M243" s="1"/>
      <c r="N243" s="1"/>
      <c r="O243" s="1"/>
      <c r="P243" s="1"/>
      <c r="Q243" s="1"/>
      <c r="R243" s="1"/>
    </row>
    <row r="244" spans="1:18" x14ac:dyDescent="0.25">
      <c r="A244" s="1">
        <v>1803031</v>
      </c>
      <c r="B244" s="1" t="s">
        <v>1210</v>
      </c>
      <c r="C244" s="46">
        <v>0.67</v>
      </c>
      <c r="D244" s="46">
        <v>0.88</v>
      </c>
      <c r="E244" s="1" t="s">
        <v>2018</v>
      </c>
      <c r="F244" s="1" t="s">
        <v>2086</v>
      </c>
      <c r="G244" s="1">
        <v>88</v>
      </c>
      <c r="H244" s="1"/>
      <c r="I244" s="1"/>
      <c r="J244" s="1"/>
      <c r="K244" s="1"/>
      <c r="L244" s="1"/>
      <c r="M244" s="1"/>
      <c r="N244" s="1"/>
      <c r="O244" s="1"/>
      <c r="P244" s="1"/>
      <c r="Q244" s="1"/>
      <c r="R244" s="1"/>
    </row>
    <row r="245" spans="1:18" x14ac:dyDescent="0.25">
      <c r="A245" s="1">
        <v>1803032</v>
      </c>
      <c r="B245" s="1" t="s">
        <v>1211</v>
      </c>
      <c r="C245" s="46">
        <v>1</v>
      </c>
      <c r="D245" s="46">
        <v>0.97</v>
      </c>
      <c r="E245" s="1" t="s">
        <v>2018</v>
      </c>
      <c r="F245" s="1" t="s">
        <v>2086</v>
      </c>
      <c r="G245" s="1">
        <v>398</v>
      </c>
      <c r="H245" s="1"/>
      <c r="I245" s="1"/>
      <c r="J245" s="1"/>
      <c r="K245" s="1"/>
      <c r="L245" s="1"/>
      <c r="M245" s="1"/>
      <c r="N245" s="1"/>
      <c r="O245" s="1"/>
      <c r="P245" s="1"/>
      <c r="Q245" s="1"/>
      <c r="R245" s="1"/>
    </row>
    <row r="246" spans="1:18" x14ac:dyDescent="0.25">
      <c r="A246" s="1">
        <v>1803033</v>
      </c>
      <c r="B246" s="1" t="s">
        <v>1212</v>
      </c>
      <c r="C246" s="46">
        <v>0.99</v>
      </c>
      <c r="D246" s="46">
        <v>0.93</v>
      </c>
      <c r="E246" s="1" t="s">
        <v>2034</v>
      </c>
      <c r="F246" s="1" t="s">
        <v>2086</v>
      </c>
      <c r="G246" s="1">
        <v>376</v>
      </c>
      <c r="H246" s="1"/>
      <c r="I246" s="1"/>
      <c r="J246" s="1"/>
      <c r="K246" s="1"/>
      <c r="L246" s="1"/>
      <c r="M246" s="1"/>
      <c r="N246" s="1"/>
      <c r="O246" s="1"/>
      <c r="P246" s="1"/>
      <c r="Q246" s="1"/>
      <c r="R246" s="1"/>
    </row>
    <row r="247" spans="1:18" x14ac:dyDescent="0.25">
      <c r="A247" s="1">
        <v>1803034</v>
      </c>
      <c r="B247" s="1" t="s">
        <v>1213</v>
      </c>
      <c r="C247" s="46">
        <v>0.49</v>
      </c>
      <c r="D247" s="46">
        <v>0.62</v>
      </c>
      <c r="E247" s="1" t="s">
        <v>2034</v>
      </c>
      <c r="F247" s="1" t="s">
        <v>2086</v>
      </c>
      <c r="G247" s="1">
        <v>487</v>
      </c>
      <c r="H247" s="1"/>
      <c r="I247" s="1"/>
      <c r="J247" s="1"/>
      <c r="K247" s="1"/>
      <c r="L247" s="1"/>
      <c r="M247" s="1"/>
      <c r="N247" s="1"/>
      <c r="O247" s="1"/>
      <c r="P247" s="1"/>
      <c r="Q247" s="1"/>
      <c r="R247" s="1"/>
    </row>
    <row r="248" spans="1:18" x14ac:dyDescent="0.25">
      <c r="A248" s="1">
        <v>1803035</v>
      </c>
      <c r="B248" s="1" t="s">
        <v>1214</v>
      </c>
      <c r="C248" s="46">
        <v>0.99</v>
      </c>
      <c r="D248" s="46">
        <v>0.93</v>
      </c>
      <c r="E248" s="1" t="s">
        <v>2034</v>
      </c>
      <c r="F248" s="1" t="s">
        <v>2086</v>
      </c>
      <c r="G248" s="1">
        <v>445</v>
      </c>
      <c r="H248" s="1"/>
      <c r="I248" s="1"/>
      <c r="J248" s="1"/>
      <c r="K248" s="1"/>
      <c r="L248" s="1"/>
      <c r="M248" s="1"/>
      <c r="N248" s="1"/>
      <c r="O248" s="1"/>
      <c r="P248" s="1"/>
      <c r="Q248" s="1"/>
      <c r="R248" s="1"/>
    </row>
    <row r="249" spans="1:18" x14ac:dyDescent="0.25">
      <c r="A249" s="1">
        <v>1803036</v>
      </c>
      <c r="B249" s="1" t="s">
        <v>1215</v>
      </c>
      <c r="C249" s="46">
        <v>0.84</v>
      </c>
      <c r="D249" s="46">
        <v>0.72</v>
      </c>
      <c r="E249" s="1" t="s">
        <v>2040</v>
      </c>
      <c r="F249" s="1" t="s">
        <v>2086</v>
      </c>
      <c r="G249" s="1">
        <v>1180</v>
      </c>
      <c r="H249" s="1"/>
      <c r="I249" s="1"/>
      <c r="J249" s="1"/>
      <c r="K249" s="1"/>
      <c r="L249" s="1"/>
      <c r="M249" s="1"/>
      <c r="N249" s="1"/>
      <c r="O249" s="1"/>
      <c r="P249" s="1"/>
      <c r="Q249" s="1"/>
      <c r="R249" s="1"/>
    </row>
    <row r="250" spans="1:18" x14ac:dyDescent="0.25">
      <c r="A250" s="1">
        <v>1804011</v>
      </c>
      <c r="B250" s="1" t="s">
        <v>1216</v>
      </c>
      <c r="C250" s="46">
        <v>0.53</v>
      </c>
      <c r="D250" s="46">
        <v>0.67</v>
      </c>
      <c r="E250" s="1" t="s">
        <v>2039</v>
      </c>
      <c r="F250" s="1" t="s">
        <v>2086</v>
      </c>
      <c r="G250" s="1">
        <v>634</v>
      </c>
      <c r="H250" s="1"/>
      <c r="I250" s="1"/>
      <c r="J250" s="1"/>
      <c r="K250" s="1"/>
      <c r="L250" s="1"/>
      <c r="M250" s="1"/>
      <c r="N250" s="1"/>
      <c r="O250" s="1"/>
      <c r="P250" s="1"/>
      <c r="Q250" s="1"/>
      <c r="R250" s="1"/>
    </row>
    <row r="251" spans="1:18" x14ac:dyDescent="0.25">
      <c r="A251" s="1">
        <v>1804012</v>
      </c>
      <c r="B251" s="1" t="s">
        <v>1217</v>
      </c>
      <c r="C251" s="46">
        <v>0.52</v>
      </c>
      <c r="D251" s="46">
        <v>0.63</v>
      </c>
      <c r="E251" s="1" t="s">
        <v>2050</v>
      </c>
      <c r="F251" s="1" t="s">
        <v>2086</v>
      </c>
      <c r="G251" s="1">
        <v>626</v>
      </c>
      <c r="H251" s="1"/>
      <c r="I251" s="1"/>
      <c r="J251" s="1"/>
      <c r="K251" s="1"/>
      <c r="L251" s="1"/>
      <c r="M251" s="1"/>
      <c r="N251" s="1"/>
      <c r="O251" s="1"/>
      <c r="P251" s="1"/>
      <c r="Q251" s="1"/>
      <c r="R251" s="1"/>
    </row>
    <row r="252" spans="1:18" x14ac:dyDescent="0.25">
      <c r="A252" s="1">
        <v>1804014</v>
      </c>
      <c r="B252" s="1" t="s">
        <v>1218</v>
      </c>
      <c r="C252" s="46">
        <v>0.55000000000000004</v>
      </c>
      <c r="D252" s="46">
        <v>0.61</v>
      </c>
      <c r="E252" s="1" t="s">
        <v>2043</v>
      </c>
      <c r="F252" s="1" t="s">
        <v>2086</v>
      </c>
      <c r="G252" s="1">
        <v>660</v>
      </c>
      <c r="H252" s="1"/>
      <c r="I252" s="1"/>
      <c r="J252" s="1"/>
      <c r="K252" s="1"/>
      <c r="L252" s="1"/>
      <c r="M252" s="1"/>
      <c r="N252" s="1"/>
      <c r="O252" s="1"/>
      <c r="P252" s="1"/>
      <c r="Q252" s="1"/>
      <c r="R252" s="1"/>
    </row>
    <row r="253" spans="1:18" x14ac:dyDescent="0.25">
      <c r="A253" s="1">
        <v>1804015</v>
      </c>
      <c r="B253" s="1" t="s">
        <v>1219</v>
      </c>
      <c r="C253" s="46">
        <v>0.49</v>
      </c>
      <c r="D253" s="46">
        <v>0.5</v>
      </c>
      <c r="E253" s="1" t="s">
        <v>2040</v>
      </c>
      <c r="F253" s="1" t="s">
        <v>2086</v>
      </c>
      <c r="G253" s="1">
        <v>921</v>
      </c>
      <c r="H253" s="1"/>
      <c r="I253" s="1"/>
      <c r="J253" s="1"/>
      <c r="K253" s="1"/>
      <c r="L253" s="1"/>
      <c r="M253" s="1"/>
      <c r="N253" s="1"/>
      <c r="O253" s="1"/>
      <c r="P253" s="1"/>
      <c r="Q253" s="1"/>
      <c r="R253" s="1"/>
    </row>
    <row r="254" spans="1:18" x14ac:dyDescent="0.25">
      <c r="A254" s="1">
        <v>1804016</v>
      </c>
      <c r="B254" s="1" t="s">
        <v>1220</v>
      </c>
      <c r="C254" s="46">
        <v>0.48</v>
      </c>
      <c r="D254" s="46">
        <v>0.59</v>
      </c>
      <c r="E254" s="1" t="s">
        <v>2042</v>
      </c>
      <c r="F254" s="1" t="s">
        <v>2086</v>
      </c>
      <c r="G254" s="1">
        <v>702</v>
      </c>
      <c r="H254" s="1"/>
      <c r="I254" s="1"/>
      <c r="J254" s="1"/>
      <c r="K254" s="1"/>
      <c r="L254" s="1"/>
      <c r="M254" s="1"/>
      <c r="N254" s="1"/>
      <c r="O254" s="1"/>
      <c r="P254" s="1"/>
      <c r="Q254" s="1"/>
      <c r="R254" s="1"/>
    </row>
    <row r="255" spans="1:18" x14ac:dyDescent="0.25">
      <c r="A255" s="1">
        <v>1804017</v>
      </c>
      <c r="B255" s="1" t="s">
        <v>1221</v>
      </c>
      <c r="C255" s="46">
        <v>0.47</v>
      </c>
      <c r="D255" s="46">
        <v>0.62</v>
      </c>
      <c r="E255" s="1" t="s">
        <v>2051</v>
      </c>
      <c r="F255" s="1" t="s">
        <v>2086</v>
      </c>
      <c r="G255" s="1">
        <v>637</v>
      </c>
      <c r="H255" s="1"/>
      <c r="I255" s="1"/>
      <c r="J255" s="1"/>
      <c r="K255" s="1"/>
      <c r="L255" s="1"/>
      <c r="M255" s="1"/>
      <c r="N255" s="1"/>
      <c r="O255" s="1"/>
      <c r="P255" s="1"/>
      <c r="Q255" s="1"/>
      <c r="R255" s="1"/>
    </row>
    <row r="256" spans="1:18" x14ac:dyDescent="0.25">
      <c r="A256" s="1">
        <v>1901006</v>
      </c>
      <c r="B256" s="1" t="s">
        <v>1222</v>
      </c>
      <c r="C256" s="46">
        <v>0.1</v>
      </c>
      <c r="D256" s="46">
        <v>0.73</v>
      </c>
      <c r="E256" s="1" t="s">
        <v>2018</v>
      </c>
      <c r="F256" s="1" t="s">
        <v>2086</v>
      </c>
      <c r="G256" s="1">
        <v>320</v>
      </c>
      <c r="H256" s="1"/>
      <c r="I256" s="1"/>
      <c r="J256" s="1"/>
      <c r="K256" s="1"/>
      <c r="L256" s="1"/>
      <c r="M256" s="1"/>
      <c r="N256" s="1"/>
      <c r="O256" s="1"/>
      <c r="P256" s="1"/>
      <c r="Q256" s="1"/>
      <c r="R256" s="1"/>
    </row>
    <row r="257" spans="1:18" x14ac:dyDescent="0.25">
      <c r="A257" s="1">
        <v>1901703</v>
      </c>
      <c r="B257" s="1" t="s">
        <v>1223</v>
      </c>
      <c r="C257" s="46">
        <v>0.14000000000000001</v>
      </c>
      <c r="D257" s="46">
        <v>0.72</v>
      </c>
      <c r="E257" s="1" t="s">
        <v>2017</v>
      </c>
      <c r="F257" s="1" t="s">
        <v>2086</v>
      </c>
      <c r="G257" s="1">
        <v>318</v>
      </c>
      <c r="H257" s="1"/>
      <c r="I257" s="1"/>
      <c r="J257" s="1"/>
      <c r="K257" s="1"/>
      <c r="L257" s="1"/>
      <c r="M257" s="1"/>
      <c r="N257" s="1"/>
      <c r="O257" s="1"/>
      <c r="P257" s="1"/>
      <c r="Q257" s="1"/>
      <c r="R257" s="1"/>
    </row>
    <row r="258" spans="1:18" x14ac:dyDescent="0.25">
      <c r="A258" s="1">
        <v>1905014</v>
      </c>
      <c r="B258" s="1" t="s">
        <v>1224</v>
      </c>
      <c r="C258" s="46">
        <v>0.35</v>
      </c>
      <c r="D258" s="46">
        <v>0.67</v>
      </c>
      <c r="E258" s="1" t="s">
        <v>2029</v>
      </c>
      <c r="F258" s="1" t="s">
        <v>2086</v>
      </c>
      <c r="G258" s="1">
        <v>648</v>
      </c>
      <c r="H258" s="1"/>
      <c r="I258" s="1"/>
      <c r="J258" s="1"/>
      <c r="K258" s="1"/>
      <c r="L258" s="1"/>
      <c r="M258" s="1"/>
      <c r="N258" s="1"/>
      <c r="O258" s="1"/>
      <c r="P258" s="1"/>
      <c r="Q258" s="1"/>
      <c r="R258" s="1"/>
    </row>
    <row r="259" spans="1:18" x14ac:dyDescent="0.25">
      <c r="A259" s="1">
        <v>1905015</v>
      </c>
      <c r="B259" s="1" t="s">
        <v>1225</v>
      </c>
      <c r="C259" s="46">
        <v>0.34</v>
      </c>
      <c r="D259" s="46">
        <v>0.64</v>
      </c>
      <c r="E259" s="1" t="s">
        <v>2027</v>
      </c>
      <c r="F259" s="1" t="s">
        <v>2086</v>
      </c>
      <c r="G259" s="1">
        <v>657</v>
      </c>
      <c r="H259" s="1"/>
      <c r="I259" s="1"/>
      <c r="J259" s="1"/>
      <c r="K259" s="1"/>
      <c r="L259" s="1"/>
      <c r="M259" s="1"/>
      <c r="N259" s="1"/>
      <c r="O259" s="1"/>
      <c r="P259" s="1"/>
      <c r="Q259" s="1"/>
      <c r="R259" s="1"/>
    </row>
    <row r="260" spans="1:18" x14ac:dyDescent="0.25">
      <c r="A260" s="1">
        <v>1905016</v>
      </c>
      <c r="B260" s="1" t="s">
        <v>1226</v>
      </c>
      <c r="C260" s="46">
        <v>0.35</v>
      </c>
      <c r="D260" s="46">
        <v>0.59</v>
      </c>
      <c r="E260" s="1" t="s">
        <v>2028</v>
      </c>
      <c r="F260" s="1" t="s">
        <v>2086</v>
      </c>
      <c r="G260" s="1">
        <v>647</v>
      </c>
      <c r="H260" s="1"/>
      <c r="I260" s="1"/>
      <c r="J260" s="1"/>
      <c r="K260" s="1"/>
      <c r="L260" s="1"/>
      <c r="M260" s="1"/>
      <c r="N260" s="1"/>
      <c r="O260" s="1"/>
      <c r="P260" s="1"/>
      <c r="Q260" s="1"/>
      <c r="R260" s="1"/>
    </row>
    <row r="261" spans="1:18" x14ac:dyDescent="0.25">
      <c r="A261" s="1">
        <v>1905017</v>
      </c>
      <c r="B261" s="1" t="s">
        <v>1227</v>
      </c>
      <c r="C261" s="46">
        <v>0.31</v>
      </c>
      <c r="D261" s="46">
        <v>0.52</v>
      </c>
      <c r="E261" s="1" t="s">
        <v>2022</v>
      </c>
      <c r="F261" s="1" t="s">
        <v>2086</v>
      </c>
      <c r="G261" s="1">
        <v>891</v>
      </c>
      <c r="H261" s="1"/>
      <c r="I261" s="1"/>
      <c r="J261" s="1"/>
      <c r="K261" s="1"/>
      <c r="L261" s="1"/>
      <c r="M261" s="1"/>
      <c r="N261" s="1"/>
      <c r="O261" s="1"/>
      <c r="P261" s="1"/>
      <c r="Q261" s="1"/>
      <c r="R261" s="1"/>
    </row>
    <row r="262" spans="1:18" x14ac:dyDescent="0.25">
      <c r="A262" s="1">
        <v>2002007</v>
      </c>
      <c r="B262" s="1" t="s">
        <v>1228</v>
      </c>
      <c r="C262" s="46">
        <v>0.51</v>
      </c>
      <c r="D262" s="46">
        <v>0.56999999999999995</v>
      </c>
      <c r="E262" s="1" t="s">
        <v>2022</v>
      </c>
      <c r="F262" s="1" t="s">
        <v>2088</v>
      </c>
      <c r="G262" s="1">
        <v>272</v>
      </c>
      <c r="H262" s="1"/>
      <c r="I262" s="1"/>
      <c r="J262" s="1"/>
      <c r="K262" s="1"/>
      <c r="L262" s="1"/>
      <c r="M262" s="1"/>
      <c r="N262" s="1"/>
      <c r="O262" s="1"/>
      <c r="P262" s="1"/>
      <c r="Q262" s="1"/>
      <c r="R262" s="1"/>
    </row>
    <row r="263" spans="1:18" x14ac:dyDescent="0.25">
      <c r="A263" s="1">
        <v>2002008</v>
      </c>
      <c r="B263" s="1" t="s">
        <v>1229</v>
      </c>
      <c r="C263" s="46">
        <v>0.64</v>
      </c>
      <c r="D263" s="46">
        <v>0.75</v>
      </c>
      <c r="E263" s="1" t="s">
        <v>2041</v>
      </c>
      <c r="F263" s="1" t="s">
        <v>2088</v>
      </c>
      <c r="G263" s="1">
        <v>340</v>
      </c>
      <c r="H263" s="1"/>
      <c r="I263" s="1"/>
      <c r="J263" s="1"/>
      <c r="K263" s="1"/>
      <c r="L263" s="1"/>
      <c r="M263" s="1"/>
      <c r="N263" s="1"/>
      <c r="O263" s="1"/>
      <c r="P263" s="1"/>
      <c r="Q263" s="1"/>
      <c r="R263" s="1"/>
    </row>
    <row r="264" spans="1:18" x14ac:dyDescent="0.25">
      <c r="A264" s="1">
        <v>2002009</v>
      </c>
      <c r="B264" s="1" t="s">
        <v>1230</v>
      </c>
      <c r="C264" s="46">
        <v>0.55000000000000004</v>
      </c>
      <c r="D264" s="46">
        <v>0.67</v>
      </c>
      <c r="E264" s="1" t="s">
        <v>2033</v>
      </c>
      <c r="F264" s="1" t="s">
        <v>2088</v>
      </c>
      <c r="G264" s="1">
        <v>283</v>
      </c>
      <c r="H264" s="1"/>
      <c r="I264" s="1"/>
      <c r="J264" s="1"/>
      <c r="K264" s="1"/>
      <c r="L264" s="1"/>
      <c r="M264" s="1"/>
      <c r="N264" s="1"/>
      <c r="O264" s="1"/>
      <c r="P264" s="1"/>
      <c r="Q264" s="1"/>
      <c r="R264" s="1"/>
    </row>
    <row r="265" spans="1:18" x14ac:dyDescent="0.25">
      <c r="A265" s="1">
        <v>2104017</v>
      </c>
      <c r="B265" s="1" t="s">
        <v>1109</v>
      </c>
      <c r="C265" s="46">
        <v>0.77</v>
      </c>
      <c r="D265" s="46">
        <v>0.86</v>
      </c>
      <c r="E265" s="1" t="s">
        <v>2054</v>
      </c>
      <c r="F265" s="1" t="s">
        <v>2089</v>
      </c>
      <c r="G265" s="1">
        <v>222</v>
      </c>
      <c r="H265" s="1"/>
      <c r="I265" s="1"/>
      <c r="J265" s="1"/>
      <c r="K265" s="1"/>
      <c r="L265" s="1"/>
      <c r="M265" s="1"/>
      <c r="N265" s="1"/>
      <c r="O265" s="1"/>
      <c r="P265" s="1"/>
      <c r="Q265" s="1"/>
      <c r="R265" s="1"/>
    </row>
    <row r="266" spans="1:18" x14ac:dyDescent="0.25">
      <c r="A266" s="1">
        <v>2104020</v>
      </c>
      <c r="B266" s="1" t="s">
        <v>1231</v>
      </c>
      <c r="C266" s="46">
        <v>0.72</v>
      </c>
      <c r="D266" s="46">
        <v>0.77</v>
      </c>
      <c r="E266" s="1" t="s">
        <v>2034</v>
      </c>
      <c r="F266" s="1" t="s">
        <v>2089</v>
      </c>
      <c r="G266" s="1">
        <v>341</v>
      </c>
      <c r="H266" s="1"/>
      <c r="I266" s="1"/>
      <c r="J266" s="1"/>
      <c r="K266" s="1"/>
      <c r="L266" s="1"/>
      <c r="M266" s="1"/>
      <c r="N266" s="1"/>
      <c r="O266" s="1"/>
      <c r="P266" s="1"/>
      <c r="Q266" s="1"/>
      <c r="R266" s="1"/>
    </row>
    <row r="267" spans="1:18" x14ac:dyDescent="0.25">
      <c r="A267" s="1">
        <v>2104021</v>
      </c>
      <c r="B267" s="1" t="s">
        <v>1232</v>
      </c>
      <c r="C267" s="46">
        <v>0.74</v>
      </c>
      <c r="D267" s="46">
        <v>0.73</v>
      </c>
      <c r="E267" s="1" t="s">
        <v>2040</v>
      </c>
      <c r="F267" s="1" t="s">
        <v>2089</v>
      </c>
      <c r="G267" s="1">
        <v>307</v>
      </c>
      <c r="H267" s="1"/>
      <c r="I267" s="1"/>
      <c r="J267" s="1"/>
      <c r="K267" s="1"/>
      <c r="L267" s="1"/>
      <c r="M267" s="1"/>
      <c r="N267" s="1"/>
      <c r="O267" s="1"/>
      <c r="P267" s="1"/>
      <c r="Q267" s="1"/>
      <c r="R267" s="1"/>
    </row>
    <row r="268" spans="1:18" x14ac:dyDescent="0.25">
      <c r="A268" s="1">
        <v>2104024</v>
      </c>
      <c r="B268" s="1" t="s">
        <v>1233</v>
      </c>
      <c r="C268" s="46">
        <v>0.74</v>
      </c>
      <c r="D268" s="46">
        <v>0.83</v>
      </c>
      <c r="E268" s="1" t="s">
        <v>2076</v>
      </c>
      <c r="F268" s="1" t="s">
        <v>2089</v>
      </c>
      <c r="G268" s="1">
        <v>597</v>
      </c>
      <c r="H268" s="1"/>
      <c r="I268" s="1"/>
      <c r="J268" s="1"/>
      <c r="K268" s="1"/>
      <c r="L268" s="1"/>
      <c r="M268" s="1"/>
      <c r="N268" s="1"/>
      <c r="O268" s="1"/>
      <c r="P268" s="1"/>
      <c r="Q268" s="1"/>
      <c r="R268" s="1"/>
    </row>
    <row r="269" spans="1:18" x14ac:dyDescent="0.25">
      <c r="A269" s="1">
        <v>2105026</v>
      </c>
      <c r="B269" s="1" t="s">
        <v>1234</v>
      </c>
      <c r="C269" s="46">
        <v>0.5</v>
      </c>
      <c r="D269" s="46">
        <v>0.8</v>
      </c>
      <c r="E269" s="1" t="s">
        <v>2018</v>
      </c>
      <c r="F269" s="1" t="s">
        <v>2089</v>
      </c>
      <c r="G269" s="1">
        <v>629</v>
      </c>
      <c r="H269" s="1"/>
      <c r="I269" s="1"/>
      <c r="J269" s="1"/>
      <c r="K269" s="1"/>
      <c r="L269" s="1"/>
      <c r="M269" s="1"/>
      <c r="N269" s="1"/>
      <c r="O269" s="1"/>
      <c r="P269" s="1"/>
      <c r="Q269" s="1"/>
      <c r="R269" s="1"/>
    </row>
    <row r="270" spans="1:18" x14ac:dyDescent="0.25">
      <c r="A270" s="1">
        <v>2105028</v>
      </c>
      <c r="B270" s="1" t="s">
        <v>1235</v>
      </c>
      <c r="C270" s="46">
        <v>0.48</v>
      </c>
      <c r="D270" s="46">
        <v>0.75</v>
      </c>
      <c r="E270" s="1" t="s">
        <v>2017</v>
      </c>
      <c r="F270" s="1" t="s">
        <v>2089</v>
      </c>
      <c r="G270" s="1">
        <v>499</v>
      </c>
      <c r="H270" s="1"/>
      <c r="I270" s="1"/>
      <c r="J270" s="1"/>
      <c r="K270" s="1"/>
      <c r="L270" s="1"/>
      <c r="M270" s="1"/>
      <c r="N270" s="1"/>
      <c r="O270" s="1"/>
      <c r="P270" s="1"/>
      <c r="Q270" s="1"/>
      <c r="R270" s="1"/>
    </row>
    <row r="271" spans="1:18" x14ac:dyDescent="0.25">
      <c r="A271" s="1">
        <v>2202004</v>
      </c>
      <c r="B271" s="1" t="s">
        <v>1236</v>
      </c>
      <c r="C271" s="46">
        <v>0.32</v>
      </c>
      <c r="D271" s="46">
        <v>0.78</v>
      </c>
      <c r="E271" s="1" t="s">
        <v>2035</v>
      </c>
      <c r="F271" s="1" t="s">
        <v>2089</v>
      </c>
      <c r="G271" s="1">
        <v>346</v>
      </c>
      <c r="H271" s="1"/>
      <c r="I271" s="1"/>
      <c r="J271" s="1"/>
      <c r="K271" s="1"/>
      <c r="L271" s="1"/>
      <c r="M271" s="1"/>
      <c r="N271" s="1"/>
      <c r="O271" s="1"/>
      <c r="P271" s="1"/>
      <c r="Q271" s="1"/>
      <c r="R271" s="1"/>
    </row>
    <row r="272" spans="1:18" x14ac:dyDescent="0.25">
      <c r="A272" s="1">
        <v>2202005</v>
      </c>
      <c r="B272" s="1" t="s">
        <v>1237</v>
      </c>
      <c r="C272" s="46">
        <v>0.33</v>
      </c>
      <c r="D272" s="46">
        <v>0.69</v>
      </c>
      <c r="E272" s="1" t="s">
        <v>2022</v>
      </c>
      <c r="F272" s="1" t="s">
        <v>2089</v>
      </c>
      <c r="G272" s="1">
        <v>277</v>
      </c>
      <c r="H272" s="1"/>
      <c r="I272" s="1"/>
      <c r="J272" s="1"/>
      <c r="K272" s="1"/>
      <c r="L272" s="1"/>
      <c r="M272" s="1"/>
      <c r="N272" s="1"/>
      <c r="O272" s="1"/>
      <c r="P272" s="1"/>
      <c r="Q272" s="1"/>
      <c r="R272" s="1"/>
    </row>
    <row r="273" spans="1:18" x14ac:dyDescent="0.25">
      <c r="A273" s="1">
        <v>2202007</v>
      </c>
      <c r="B273" s="1" t="s">
        <v>1238</v>
      </c>
      <c r="C273" s="46">
        <v>0.3</v>
      </c>
      <c r="D273" s="46">
        <v>0.73</v>
      </c>
      <c r="E273" s="1" t="s">
        <v>2033</v>
      </c>
      <c r="F273" s="1" t="s">
        <v>2089</v>
      </c>
      <c r="G273" s="1">
        <v>321</v>
      </c>
      <c r="H273" s="1"/>
      <c r="I273" s="1"/>
      <c r="J273" s="1"/>
      <c r="K273" s="1"/>
      <c r="L273" s="1"/>
      <c r="M273" s="1"/>
      <c r="N273" s="1"/>
      <c r="O273" s="1"/>
      <c r="P273" s="1"/>
      <c r="Q273" s="1"/>
      <c r="R273" s="1"/>
    </row>
    <row r="274" spans="1:18" x14ac:dyDescent="0.25">
      <c r="A274" s="1">
        <v>2203010</v>
      </c>
      <c r="B274" s="1" t="s">
        <v>1239</v>
      </c>
      <c r="C274" s="46">
        <v>0.38</v>
      </c>
      <c r="D274" s="46">
        <v>0.55000000000000004</v>
      </c>
      <c r="E274" s="1" t="s">
        <v>2029</v>
      </c>
      <c r="F274" s="1" t="s">
        <v>2089</v>
      </c>
      <c r="G274" s="1">
        <v>465</v>
      </c>
      <c r="H274" s="1"/>
      <c r="I274" s="1"/>
      <c r="J274" s="1"/>
      <c r="K274" s="1"/>
      <c r="L274" s="1"/>
      <c r="M274" s="1"/>
      <c r="N274" s="1"/>
      <c r="O274" s="1"/>
      <c r="P274" s="1"/>
      <c r="Q274" s="1"/>
      <c r="R274" s="1"/>
    </row>
    <row r="275" spans="1:18" x14ac:dyDescent="0.25">
      <c r="A275" s="1">
        <v>2203011</v>
      </c>
      <c r="B275" s="1" t="s">
        <v>1240</v>
      </c>
      <c r="C275" s="46">
        <v>0.37</v>
      </c>
      <c r="D275" s="46">
        <v>0.54</v>
      </c>
      <c r="E275" s="1" t="s">
        <v>2028</v>
      </c>
      <c r="F275" s="1" t="s">
        <v>2089</v>
      </c>
      <c r="G275" s="1">
        <v>500</v>
      </c>
      <c r="H275" s="1"/>
      <c r="I275" s="1"/>
      <c r="J275" s="1"/>
      <c r="K275" s="1"/>
      <c r="L275" s="1"/>
      <c r="M275" s="1"/>
      <c r="N275" s="1"/>
      <c r="O275" s="1"/>
      <c r="P275" s="1"/>
      <c r="Q275" s="1"/>
      <c r="R275" s="1"/>
    </row>
    <row r="276" spans="1:18" x14ac:dyDescent="0.25">
      <c r="A276" s="1">
        <v>2203012</v>
      </c>
      <c r="B276" s="1" t="s">
        <v>1241</v>
      </c>
      <c r="C276" s="46">
        <v>0.36</v>
      </c>
      <c r="D276" s="46">
        <v>0.44</v>
      </c>
      <c r="E276" s="1" t="s">
        <v>2022</v>
      </c>
      <c r="F276" s="1" t="s">
        <v>2089</v>
      </c>
      <c r="G276" s="1">
        <v>669</v>
      </c>
      <c r="H276" s="1"/>
      <c r="I276" s="1"/>
      <c r="J276" s="1"/>
      <c r="K276" s="1"/>
      <c r="L276" s="1"/>
      <c r="M276" s="1"/>
      <c r="N276" s="1"/>
      <c r="O276" s="1"/>
      <c r="P276" s="1"/>
      <c r="Q276" s="1"/>
      <c r="R276" s="1"/>
    </row>
    <row r="277" spans="1:18" x14ac:dyDescent="0.25">
      <c r="A277" s="1">
        <v>2203014</v>
      </c>
      <c r="B277" s="1" t="s">
        <v>1242</v>
      </c>
      <c r="C277" s="46">
        <v>0.38</v>
      </c>
      <c r="D277" s="46">
        <v>0.56000000000000005</v>
      </c>
      <c r="E277" s="1" t="s">
        <v>2027</v>
      </c>
      <c r="F277" s="1" t="s">
        <v>2089</v>
      </c>
      <c r="G277" s="1">
        <v>445</v>
      </c>
      <c r="H277" s="1"/>
      <c r="I277" s="1"/>
      <c r="J277" s="1"/>
      <c r="K277" s="1"/>
      <c r="L277" s="1"/>
      <c r="M277" s="1"/>
      <c r="N277" s="1"/>
      <c r="O277" s="1"/>
      <c r="P277" s="1"/>
      <c r="Q277" s="1"/>
      <c r="R277" s="1"/>
    </row>
    <row r="278" spans="1:18" x14ac:dyDescent="0.25">
      <c r="A278" s="1">
        <v>2301001</v>
      </c>
      <c r="B278" s="1" t="s">
        <v>1243</v>
      </c>
      <c r="C278" s="46">
        <v>0.45</v>
      </c>
      <c r="D278" s="46">
        <v>0.66</v>
      </c>
      <c r="E278" s="1" t="s">
        <v>2035</v>
      </c>
      <c r="F278" s="1" t="s">
        <v>2087</v>
      </c>
      <c r="G278" s="1">
        <v>387</v>
      </c>
      <c r="H278" s="1"/>
      <c r="I278" s="1"/>
      <c r="J278" s="1"/>
      <c r="K278" s="1"/>
      <c r="L278" s="1"/>
      <c r="M278" s="1"/>
      <c r="N278" s="1"/>
      <c r="O278" s="1"/>
      <c r="P278" s="1"/>
      <c r="Q278" s="1"/>
      <c r="R278" s="1"/>
    </row>
    <row r="279" spans="1:18" x14ac:dyDescent="0.25">
      <c r="A279" s="1">
        <v>2301002</v>
      </c>
      <c r="B279" s="1" t="s">
        <v>1244</v>
      </c>
      <c r="C279" s="46">
        <v>0.59</v>
      </c>
      <c r="D279" s="46">
        <v>0.83</v>
      </c>
      <c r="E279" s="1" t="s">
        <v>2035</v>
      </c>
      <c r="F279" s="1" t="s">
        <v>2087</v>
      </c>
      <c r="G279" s="1">
        <v>355</v>
      </c>
      <c r="H279" s="1"/>
      <c r="I279" s="1"/>
      <c r="J279" s="1"/>
      <c r="K279" s="1"/>
      <c r="L279" s="1"/>
      <c r="M279" s="1"/>
      <c r="N279" s="1"/>
      <c r="O279" s="1"/>
      <c r="P279" s="1"/>
      <c r="Q279" s="1"/>
      <c r="R279" s="1"/>
    </row>
    <row r="280" spans="1:18" x14ac:dyDescent="0.25">
      <c r="A280" s="1">
        <v>2301003</v>
      </c>
      <c r="B280" s="1" t="s">
        <v>1245</v>
      </c>
      <c r="C280" s="46">
        <v>0.28000000000000003</v>
      </c>
      <c r="D280" s="46">
        <v>0.26</v>
      </c>
      <c r="E280" s="1" t="s">
        <v>2035</v>
      </c>
      <c r="F280" s="1" t="s">
        <v>2087</v>
      </c>
      <c r="G280" s="1">
        <v>545</v>
      </c>
      <c r="H280" s="1"/>
      <c r="I280" s="1"/>
      <c r="J280" s="1"/>
      <c r="K280" s="1"/>
      <c r="L280" s="1"/>
      <c r="M280" s="1"/>
      <c r="N280" s="1"/>
      <c r="O280" s="1"/>
      <c r="P280" s="1"/>
      <c r="Q280" s="1"/>
      <c r="R280" s="1"/>
    </row>
    <row r="281" spans="1:18" x14ac:dyDescent="0.25">
      <c r="A281" s="1">
        <v>2301004</v>
      </c>
      <c r="B281" s="1" t="s">
        <v>1246</v>
      </c>
      <c r="C281" s="46">
        <v>0.31</v>
      </c>
      <c r="D281" s="46">
        <v>0.35</v>
      </c>
      <c r="E281" s="1" t="s">
        <v>2025</v>
      </c>
      <c r="F281" s="1" t="s">
        <v>2087</v>
      </c>
      <c r="G281" s="1">
        <v>785</v>
      </c>
      <c r="H281" s="1"/>
      <c r="I281" s="1"/>
      <c r="J281" s="1"/>
      <c r="K281" s="1"/>
      <c r="L281" s="1"/>
      <c r="M281" s="1"/>
      <c r="N281" s="1"/>
      <c r="O281" s="1"/>
      <c r="P281" s="1"/>
      <c r="Q281" s="1"/>
      <c r="R281" s="1"/>
    </row>
    <row r="282" spans="1:18" x14ac:dyDescent="0.25">
      <c r="A282" s="1">
        <v>2301005</v>
      </c>
      <c r="B282" s="1" t="s">
        <v>1247</v>
      </c>
      <c r="C282" s="46">
        <v>0.35</v>
      </c>
      <c r="D282" s="46">
        <v>0.41</v>
      </c>
      <c r="E282" s="1" t="s">
        <v>2057</v>
      </c>
      <c r="F282" s="1" t="s">
        <v>2087</v>
      </c>
      <c r="G282" s="1">
        <v>1481</v>
      </c>
      <c r="H282" s="1"/>
      <c r="I282" s="1"/>
      <c r="J282" s="1"/>
      <c r="K282" s="1"/>
      <c r="L282" s="1"/>
      <c r="M282" s="1"/>
      <c r="N282" s="1"/>
      <c r="O282" s="1"/>
      <c r="P282" s="1"/>
      <c r="Q282" s="1"/>
      <c r="R282" s="1"/>
    </row>
    <row r="283" spans="1:18" x14ac:dyDescent="0.25">
      <c r="A283" s="1">
        <v>2301006</v>
      </c>
      <c r="B283" s="1" t="s">
        <v>1248</v>
      </c>
      <c r="C283" s="46">
        <v>0.34</v>
      </c>
      <c r="D283" s="46">
        <v>0.36</v>
      </c>
      <c r="E283" s="1" t="s">
        <v>2058</v>
      </c>
      <c r="F283" s="1" t="s">
        <v>2087</v>
      </c>
      <c r="G283" s="1">
        <v>1235</v>
      </c>
      <c r="H283" s="1"/>
      <c r="I283" s="1"/>
      <c r="J283" s="1"/>
      <c r="K283" s="1"/>
      <c r="L283" s="1"/>
      <c r="M283" s="1"/>
      <c r="N283" s="1"/>
      <c r="O283" s="1"/>
      <c r="P283" s="1"/>
      <c r="Q283" s="1"/>
      <c r="R283" s="1"/>
    </row>
    <row r="284" spans="1:18" x14ac:dyDescent="0.25">
      <c r="A284" s="1">
        <v>2301008</v>
      </c>
      <c r="B284" s="1" t="s">
        <v>1249</v>
      </c>
      <c r="C284" s="46">
        <v>0.27</v>
      </c>
      <c r="D284" s="46">
        <v>0.35</v>
      </c>
      <c r="E284" s="1" t="s">
        <v>2035</v>
      </c>
      <c r="F284" s="1" t="s">
        <v>2087</v>
      </c>
      <c r="G284" s="1">
        <v>350</v>
      </c>
      <c r="H284" s="1"/>
      <c r="I284" s="1"/>
      <c r="J284" s="1"/>
      <c r="K284" s="1"/>
      <c r="L284" s="1"/>
      <c r="M284" s="1"/>
      <c r="N284" s="1"/>
      <c r="O284" s="1"/>
      <c r="P284" s="1"/>
      <c r="Q284" s="1"/>
      <c r="R284" s="1"/>
    </row>
    <row r="285" spans="1:18" x14ac:dyDescent="0.25">
      <c r="A285" s="1">
        <v>2301009</v>
      </c>
      <c r="B285" s="1" t="s">
        <v>1250</v>
      </c>
      <c r="C285" s="46">
        <v>0.4</v>
      </c>
      <c r="D285" s="46">
        <v>0.64</v>
      </c>
      <c r="E285" s="1" t="s">
        <v>2035</v>
      </c>
      <c r="F285" s="1" t="s">
        <v>2087</v>
      </c>
      <c r="G285" s="1">
        <v>392</v>
      </c>
      <c r="H285" s="1"/>
      <c r="I285" s="1"/>
      <c r="J285" s="1"/>
      <c r="K285" s="1"/>
      <c r="L285" s="1"/>
      <c r="M285" s="1"/>
      <c r="N285" s="1"/>
      <c r="O285" s="1"/>
      <c r="P285" s="1"/>
      <c r="Q285" s="1"/>
      <c r="R285" s="1"/>
    </row>
    <row r="286" spans="1:18" x14ac:dyDescent="0.25">
      <c r="A286" s="1">
        <v>2301010</v>
      </c>
      <c r="B286" s="1" t="s">
        <v>1251</v>
      </c>
      <c r="C286" s="46">
        <v>0.35</v>
      </c>
      <c r="D286" s="46">
        <v>0.55000000000000004</v>
      </c>
      <c r="E286" s="1" t="s">
        <v>2035</v>
      </c>
      <c r="F286" s="1" t="s">
        <v>2087</v>
      </c>
      <c r="G286" s="1">
        <v>462</v>
      </c>
      <c r="H286" s="1"/>
      <c r="I286" s="1"/>
      <c r="J286" s="1"/>
      <c r="K286" s="1"/>
      <c r="L286" s="1"/>
      <c r="M286" s="1"/>
      <c r="N286" s="1"/>
      <c r="O286" s="1"/>
      <c r="P286" s="1"/>
      <c r="Q286" s="1"/>
      <c r="R286" s="1"/>
    </row>
    <row r="287" spans="1:18" x14ac:dyDescent="0.25">
      <c r="A287" s="1">
        <v>2301011</v>
      </c>
      <c r="B287" s="1" t="s">
        <v>1252</v>
      </c>
      <c r="C287" s="46">
        <v>0.26</v>
      </c>
      <c r="D287" s="46">
        <v>0.28000000000000003</v>
      </c>
      <c r="E287" s="1" t="s">
        <v>2035</v>
      </c>
      <c r="F287" s="1" t="s">
        <v>2087</v>
      </c>
      <c r="G287" s="1">
        <v>422</v>
      </c>
      <c r="H287" s="1"/>
      <c r="I287" s="1"/>
      <c r="J287" s="1"/>
      <c r="K287" s="1"/>
      <c r="L287" s="1"/>
      <c r="M287" s="1"/>
      <c r="N287" s="1"/>
      <c r="O287" s="1"/>
      <c r="P287" s="1"/>
      <c r="Q287" s="1"/>
      <c r="R287" s="1"/>
    </row>
    <row r="288" spans="1:18" x14ac:dyDescent="0.25">
      <c r="A288" s="1">
        <v>2301012</v>
      </c>
      <c r="B288" s="1" t="s">
        <v>1253</v>
      </c>
      <c r="C288" s="46">
        <v>0.51</v>
      </c>
      <c r="D288" s="46">
        <v>0.73</v>
      </c>
      <c r="E288" s="1" t="s">
        <v>2035</v>
      </c>
      <c r="F288" s="1" t="s">
        <v>2087</v>
      </c>
      <c r="G288" s="1">
        <v>494</v>
      </c>
      <c r="H288" s="1"/>
      <c r="I288" s="1"/>
      <c r="J288" s="1"/>
      <c r="K288" s="1"/>
      <c r="L288" s="1"/>
      <c r="M288" s="1"/>
      <c r="N288" s="1"/>
      <c r="O288" s="1"/>
      <c r="P288" s="1"/>
      <c r="Q288" s="1"/>
      <c r="R288" s="1"/>
    </row>
    <row r="289" spans="1:18" x14ac:dyDescent="0.25">
      <c r="A289" s="1">
        <v>2301013</v>
      </c>
      <c r="B289" s="1" t="s">
        <v>1254</v>
      </c>
      <c r="C289" s="46">
        <v>0.39</v>
      </c>
      <c r="D289" s="46">
        <v>0.56000000000000005</v>
      </c>
      <c r="E289" s="1" t="s">
        <v>2025</v>
      </c>
      <c r="F289" s="1" t="s">
        <v>2087</v>
      </c>
      <c r="G289" s="1">
        <v>618</v>
      </c>
      <c r="H289" s="1"/>
      <c r="I289" s="1"/>
      <c r="J289" s="1"/>
      <c r="K289" s="1"/>
      <c r="L289" s="1"/>
      <c r="M289" s="1"/>
      <c r="N289" s="1"/>
      <c r="O289" s="1"/>
      <c r="P289" s="1"/>
      <c r="Q289" s="1"/>
      <c r="R289" s="1"/>
    </row>
    <row r="290" spans="1:18" x14ac:dyDescent="0.25">
      <c r="A290" s="1">
        <v>2301016</v>
      </c>
      <c r="B290" s="1" t="s">
        <v>1255</v>
      </c>
      <c r="C290" s="46">
        <v>0.3</v>
      </c>
      <c r="D290" s="46">
        <v>0.34</v>
      </c>
      <c r="E290" s="1" t="s">
        <v>2020</v>
      </c>
      <c r="F290" s="1" t="s">
        <v>2087</v>
      </c>
      <c r="G290" s="1">
        <v>788</v>
      </c>
      <c r="H290" s="1"/>
      <c r="I290" s="1"/>
      <c r="J290" s="1"/>
      <c r="K290" s="1"/>
      <c r="L290" s="1"/>
      <c r="M290" s="1"/>
      <c r="N290" s="1"/>
      <c r="O290" s="1"/>
      <c r="P290" s="1"/>
      <c r="Q290" s="1"/>
      <c r="R290" s="1"/>
    </row>
    <row r="291" spans="1:18" x14ac:dyDescent="0.25">
      <c r="A291" s="1">
        <v>2301017</v>
      </c>
      <c r="B291" s="1" t="s">
        <v>1256</v>
      </c>
      <c r="C291" s="46">
        <v>0.44</v>
      </c>
      <c r="D291" s="46">
        <v>0.62</v>
      </c>
      <c r="E291" s="1" t="s">
        <v>2020</v>
      </c>
      <c r="F291" s="1" t="s">
        <v>2087</v>
      </c>
      <c r="G291" s="1">
        <v>653</v>
      </c>
      <c r="H291" s="1"/>
      <c r="I291" s="1"/>
      <c r="J291" s="1"/>
      <c r="K291" s="1"/>
      <c r="L291" s="1"/>
      <c r="M291" s="1"/>
      <c r="N291" s="1"/>
      <c r="O291" s="1"/>
      <c r="P291" s="1"/>
      <c r="Q291" s="1"/>
      <c r="R291" s="1"/>
    </row>
    <row r="292" spans="1:18" x14ac:dyDescent="0.25">
      <c r="A292" s="1">
        <v>2301018</v>
      </c>
      <c r="B292" s="1" t="s">
        <v>1257</v>
      </c>
      <c r="C292" s="46">
        <v>0.23</v>
      </c>
      <c r="D292" s="46">
        <v>0.3</v>
      </c>
      <c r="E292" s="1" t="s">
        <v>2035</v>
      </c>
      <c r="F292" s="1" t="s">
        <v>2087</v>
      </c>
      <c r="G292" s="1">
        <v>465</v>
      </c>
      <c r="H292" s="1"/>
      <c r="I292" s="1"/>
      <c r="J292" s="1"/>
      <c r="K292" s="1"/>
      <c r="L292" s="1"/>
      <c r="M292" s="1"/>
      <c r="N292" s="1"/>
      <c r="O292" s="1"/>
      <c r="P292" s="1"/>
      <c r="Q292" s="1"/>
      <c r="R292" s="1"/>
    </row>
    <row r="293" spans="1:18" x14ac:dyDescent="0.25">
      <c r="A293" s="1">
        <v>2303016</v>
      </c>
      <c r="B293" s="1" t="s">
        <v>1258</v>
      </c>
      <c r="C293" s="46">
        <v>0.06</v>
      </c>
      <c r="D293" s="46">
        <v>0.48</v>
      </c>
      <c r="E293" s="1" t="s">
        <v>2032</v>
      </c>
      <c r="F293" s="1" t="s">
        <v>2087</v>
      </c>
      <c r="G293" s="1">
        <v>555</v>
      </c>
      <c r="H293" s="1"/>
      <c r="I293" s="1"/>
      <c r="J293" s="1"/>
      <c r="K293" s="1"/>
      <c r="L293" s="1"/>
      <c r="M293" s="1"/>
      <c r="N293" s="1"/>
      <c r="O293" s="1"/>
      <c r="P293" s="1"/>
      <c r="Q293" s="1"/>
      <c r="R293" s="1"/>
    </row>
    <row r="294" spans="1:18" x14ac:dyDescent="0.25">
      <c r="A294" s="1">
        <v>2303017</v>
      </c>
      <c r="B294" s="1" t="s">
        <v>1259</v>
      </c>
      <c r="C294" s="46">
        <v>0.05</v>
      </c>
      <c r="D294" s="46">
        <v>0.28000000000000003</v>
      </c>
      <c r="E294" s="1" t="s">
        <v>2040</v>
      </c>
      <c r="F294" s="1" t="s">
        <v>2087</v>
      </c>
      <c r="G294" s="1">
        <v>659</v>
      </c>
      <c r="H294" s="1"/>
      <c r="I294" s="1"/>
      <c r="J294" s="1"/>
      <c r="K294" s="1"/>
      <c r="L294" s="1"/>
      <c r="M294" s="1"/>
      <c r="N294" s="1"/>
      <c r="O294" s="1"/>
      <c r="P294" s="1"/>
      <c r="Q294" s="1"/>
      <c r="R294" s="1"/>
    </row>
    <row r="295" spans="1:18" x14ac:dyDescent="0.25">
      <c r="A295" s="1">
        <v>2303018</v>
      </c>
      <c r="B295" s="1" t="s">
        <v>1260</v>
      </c>
      <c r="C295" s="46">
        <v>0.05</v>
      </c>
      <c r="D295" s="46">
        <v>0.38</v>
      </c>
      <c r="E295" s="1" t="s">
        <v>2042</v>
      </c>
      <c r="F295" s="1" t="s">
        <v>2087</v>
      </c>
      <c r="G295" s="1">
        <v>533</v>
      </c>
      <c r="H295" s="1"/>
      <c r="I295" s="1"/>
      <c r="J295" s="1"/>
      <c r="K295" s="1"/>
      <c r="L295" s="1"/>
      <c r="M295" s="1"/>
      <c r="N295" s="1"/>
      <c r="O295" s="1"/>
      <c r="P295" s="1"/>
      <c r="Q295" s="1"/>
      <c r="R295" s="1"/>
    </row>
    <row r="296" spans="1:18" x14ac:dyDescent="0.25">
      <c r="A296" s="1">
        <v>2303019</v>
      </c>
      <c r="B296" s="1" t="s">
        <v>1261</v>
      </c>
      <c r="C296" s="46">
        <v>0.06</v>
      </c>
      <c r="D296" s="46">
        <v>0.43</v>
      </c>
      <c r="E296" s="1" t="s">
        <v>2032</v>
      </c>
      <c r="F296" s="1" t="s">
        <v>2087</v>
      </c>
      <c r="G296" s="1">
        <v>451</v>
      </c>
      <c r="H296" s="1"/>
      <c r="I296" s="1"/>
      <c r="J296" s="1"/>
      <c r="K296" s="1"/>
      <c r="L296" s="1"/>
      <c r="M296" s="1"/>
      <c r="N296" s="1"/>
      <c r="O296" s="1"/>
      <c r="P296" s="1"/>
      <c r="Q296" s="1"/>
      <c r="R296" s="1"/>
    </row>
    <row r="297" spans="1:18" x14ac:dyDescent="0.25">
      <c r="A297" s="1">
        <v>2303020</v>
      </c>
      <c r="B297" s="1" t="s">
        <v>1262</v>
      </c>
      <c r="C297" s="46">
        <v>0.04</v>
      </c>
      <c r="D297" s="46">
        <v>0.32</v>
      </c>
      <c r="E297" s="1" t="s">
        <v>2043</v>
      </c>
      <c r="F297" s="1" t="s">
        <v>2087</v>
      </c>
      <c r="G297" s="1">
        <v>492</v>
      </c>
      <c r="H297" s="1"/>
      <c r="I297" s="1"/>
      <c r="J297" s="1"/>
      <c r="K297" s="1"/>
      <c r="L297" s="1"/>
      <c r="M297" s="1"/>
      <c r="N297" s="1"/>
      <c r="O297" s="1"/>
      <c r="P297" s="1"/>
      <c r="Q297" s="1"/>
      <c r="R297" s="1"/>
    </row>
    <row r="298" spans="1:18" x14ac:dyDescent="0.25">
      <c r="A298" s="1">
        <v>2303021</v>
      </c>
      <c r="B298" s="1" t="s">
        <v>1263</v>
      </c>
      <c r="C298" s="46">
        <v>0.04</v>
      </c>
      <c r="D298" s="46">
        <v>0.41</v>
      </c>
      <c r="E298" s="1" t="s">
        <v>2032</v>
      </c>
      <c r="F298" s="1" t="s">
        <v>2087</v>
      </c>
      <c r="G298" s="1">
        <v>476</v>
      </c>
      <c r="H298" s="1"/>
      <c r="I298" s="1"/>
      <c r="J298" s="1"/>
      <c r="K298" s="1"/>
      <c r="L298" s="1"/>
      <c r="M298" s="1"/>
      <c r="N298" s="1"/>
      <c r="O298" s="1"/>
      <c r="P298" s="1"/>
      <c r="Q298" s="1"/>
      <c r="R298" s="1"/>
    </row>
    <row r="299" spans="1:18" x14ac:dyDescent="0.25">
      <c r="A299" s="1">
        <v>2304021</v>
      </c>
      <c r="B299" s="1" t="s">
        <v>1264</v>
      </c>
      <c r="C299" s="46">
        <v>0.09</v>
      </c>
      <c r="D299" s="46">
        <v>0.62</v>
      </c>
      <c r="E299" s="1" t="s">
        <v>2018</v>
      </c>
      <c r="F299" s="1" t="s">
        <v>2087</v>
      </c>
      <c r="G299" s="1">
        <v>230</v>
      </c>
      <c r="H299" s="1"/>
      <c r="I299" s="1"/>
      <c r="J299" s="1"/>
      <c r="K299" s="1"/>
      <c r="L299" s="1"/>
      <c r="M299" s="1"/>
      <c r="N299" s="1"/>
      <c r="O299" s="1"/>
      <c r="P299" s="1"/>
      <c r="Q299" s="1"/>
      <c r="R299" s="1"/>
    </row>
    <row r="300" spans="1:18" x14ac:dyDescent="0.25">
      <c r="A300" s="1">
        <v>2304022</v>
      </c>
      <c r="B300" s="1" t="s">
        <v>1265</v>
      </c>
      <c r="C300" s="46">
        <v>0.11</v>
      </c>
      <c r="D300" s="46">
        <v>0.56999999999999995</v>
      </c>
      <c r="E300" s="1" t="s">
        <v>2017</v>
      </c>
      <c r="F300" s="1" t="s">
        <v>2087</v>
      </c>
      <c r="G300" s="1">
        <v>168</v>
      </c>
      <c r="H300" s="1"/>
      <c r="I300" s="1"/>
      <c r="J300" s="1"/>
      <c r="K300" s="1"/>
      <c r="L300" s="1"/>
      <c r="M300" s="1"/>
      <c r="N300" s="1"/>
      <c r="O300" s="1"/>
      <c r="P300" s="1"/>
      <c r="Q300" s="1"/>
      <c r="R300" s="1"/>
    </row>
    <row r="301" spans="1:18" x14ac:dyDescent="0.25">
      <c r="A301" s="1">
        <v>2305025</v>
      </c>
      <c r="B301" s="1" t="s">
        <v>1266</v>
      </c>
      <c r="C301" s="46">
        <v>0.12</v>
      </c>
      <c r="D301" s="46">
        <v>0.68</v>
      </c>
      <c r="E301" s="1" t="s">
        <v>2041</v>
      </c>
      <c r="F301" s="1" t="s">
        <v>2087</v>
      </c>
      <c r="G301" s="1">
        <v>432</v>
      </c>
      <c r="H301" s="1"/>
      <c r="I301" s="1"/>
      <c r="J301" s="1"/>
      <c r="K301" s="1"/>
      <c r="L301" s="1"/>
      <c r="M301" s="1"/>
      <c r="N301" s="1"/>
      <c r="O301" s="1"/>
      <c r="P301" s="1"/>
      <c r="Q301" s="1"/>
      <c r="R301" s="1"/>
    </row>
    <row r="302" spans="1:18" x14ac:dyDescent="0.25">
      <c r="A302" s="1">
        <v>2305026</v>
      </c>
      <c r="B302" s="1" t="s">
        <v>1267</v>
      </c>
      <c r="C302" s="46">
        <v>0.12</v>
      </c>
      <c r="D302" s="46">
        <v>0.51</v>
      </c>
      <c r="E302" s="1" t="s">
        <v>2022</v>
      </c>
      <c r="F302" s="1" t="s">
        <v>2087</v>
      </c>
      <c r="G302" s="1">
        <v>332</v>
      </c>
      <c r="H302" s="1"/>
      <c r="I302" s="1"/>
      <c r="J302" s="1"/>
      <c r="K302" s="1"/>
      <c r="L302" s="1"/>
      <c r="M302" s="1"/>
      <c r="N302" s="1"/>
      <c r="O302" s="1"/>
      <c r="P302" s="1"/>
      <c r="Q302" s="1"/>
      <c r="R302" s="1"/>
    </row>
    <row r="303" spans="1:18" x14ac:dyDescent="0.25">
      <c r="A303" s="1">
        <v>2305027</v>
      </c>
      <c r="B303" s="1" t="s">
        <v>1268</v>
      </c>
      <c r="C303" s="46">
        <v>0.12</v>
      </c>
      <c r="D303" s="46">
        <v>0.63</v>
      </c>
      <c r="E303" s="1" t="s">
        <v>2033</v>
      </c>
      <c r="F303" s="1" t="s">
        <v>2087</v>
      </c>
      <c r="G303" s="1">
        <v>363</v>
      </c>
      <c r="H303" s="1"/>
      <c r="I303" s="1"/>
      <c r="J303" s="1"/>
      <c r="K303" s="1"/>
      <c r="L303" s="1"/>
      <c r="M303" s="1"/>
      <c r="N303" s="1"/>
      <c r="O303" s="1"/>
      <c r="P303" s="1"/>
      <c r="Q303" s="1"/>
      <c r="R303" s="1"/>
    </row>
    <row r="304" spans="1:18" x14ac:dyDescent="0.25">
      <c r="A304" s="1">
        <v>2306029</v>
      </c>
      <c r="B304" s="1" t="s">
        <v>1269</v>
      </c>
      <c r="C304" s="46">
        <v>0.05</v>
      </c>
      <c r="D304" s="46">
        <v>0.6</v>
      </c>
      <c r="E304" s="1" t="s">
        <v>2018</v>
      </c>
      <c r="F304" s="1" t="s">
        <v>2087</v>
      </c>
      <c r="G304" s="1">
        <v>269</v>
      </c>
      <c r="H304" s="1"/>
      <c r="I304" s="1"/>
      <c r="J304" s="1"/>
      <c r="K304" s="1"/>
      <c r="L304" s="1"/>
      <c r="M304" s="1"/>
      <c r="N304" s="1"/>
      <c r="O304" s="1"/>
      <c r="P304" s="1"/>
      <c r="Q304" s="1"/>
      <c r="R304" s="1"/>
    </row>
    <row r="305" spans="1:18" x14ac:dyDescent="0.25">
      <c r="A305" s="1">
        <v>2306030</v>
      </c>
      <c r="B305" s="1" t="s">
        <v>1270</v>
      </c>
      <c r="C305" s="46">
        <v>0.02</v>
      </c>
      <c r="D305" s="46">
        <v>0.56000000000000005</v>
      </c>
      <c r="E305" s="1" t="s">
        <v>2017</v>
      </c>
      <c r="F305" s="1" t="s">
        <v>2087</v>
      </c>
      <c r="G305" s="1">
        <v>208</v>
      </c>
      <c r="H305" s="1"/>
      <c r="I305" s="1"/>
      <c r="J305" s="1"/>
      <c r="K305" s="1"/>
      <c r="L305" s="1"/>
      <c r="M305" s="1"/>
      <c r="N305" s="1"/>
      <c r="O305" s="1"/>
      <c r="P305" s="1"/>
      <c r="Q305" s="1"/>
      <c r="R305" s="1"/>
    </row>
    <row r="306" spans="1:18" x14ac:dyDescent="0.25">
      <c r="A306" s="1">
        <v>2307033</v>
      </c>
      <c r="B306" s="1" t="s">
        <v>1271</v>
      </c>
      <c r="C306" s="46">
        <v>7.0000000000000007E-2</v>
      </c>
      <c r="D306" s="46">
        <v>0.49</v>
      </c>
      <c r="E306" s="1" t="s">
        <v>2035</v>
      </c>
      <c r="F306" s="1" t="s">
        <v>2087</v>
      </c>
      <c r="G306" s="1">
        <v>643</v>
      </c>
      <c r="H306" s="1"/>
      <c r="I306" s="1"/>
      <c r="J306" s="1"/>
      <c r="K306" s="1"/>
      <c r="L306" s="1"/>
      <c r="M306" s="1"/>
      <c r="N306" s="1"/>
      <c r="O306" s="1"/>
      <c r="P306" s="1"/>
      <c r="Q306" s="1"/>
      <c r="R306" s="1"/>
    </row>
    <row r="307" spans="1:18" x14ac:dyDescent="0.25">
      <c r="A307" s="1">
        <v>2307034</v>
      </c>
      <c r="B307" s="1" t="s">
        <v>1272</v>
      </c>
      <c r="C307" s="46">
        <v>0.05</v>
      </c>
      <c r="D307" s="46">
        <v>0.32</v>
      </c>
      <c r="E307" s="1" t="s">
        <v>2040</v>
      </c>
      <c r="F307" s="1" t="s">
        <v>2087</v>
      </c>
      <c r="G307" s="1">
        <v>683</v>
      </c>
      <c r="H307" s="1"/>
      <c r="I307" s="1"/>
      <c r="J307" s="1"/>
      <c r="K307" s="1"/>
      <c r="L307" s="1"/>
      <c r="M307" s="1"/>
      <c r="N307" s="1"/>
      <c r="O307" s="1"/>
      <c r="P307" s="1"/>
      <c r="Q307" s="1"/>
      <c r="R307" s="1"/>
    </row>
    <row r="308" spans="1:18" x14ac:dyDescent="0.25">
      <c r="A308" s="1">
        <v>2307035</v>
      </c>
      <c r="B308" s="1" t="s">
        <v>1273</v>
      </c>
      <c r="C308" s="46">
        <v>0.05</v>
      </c>
      <c r="D308" s="46">
        <v>0.46</v>
      </c>
      <c r="E308" s="1" t="s">
        <v>2035</v>
      </c>
      <c r="F308" s="1" t="s">
        <v>2087</v>
      </c>
      <c r="G308" s="1">
        <v>503</v>
      </c>
      <c r="H308" s="1"/>
      <c r="I308" s="1"/>
      <c r="J308" s="1"/>
      <c r="K308" s="1"/>
      <c r="L308" s="1"/>
      <c r="M308" s="1"/>
      <c r="N308" s="1"/>
      <c r="O308" s="1"/>
      <c r="P308" s="1"/>
      <c r="Q308" s="1"/>
      <c r="R308" s="1"/>
    </row>
    <row r="309" spans="1:18" x14ac:dyDescent="0.25">
      <c r="A309" s="1">
        <v>2307036</v>
      </c>
      <c r="B309" s="1" t="s">
        <v>1274</v>
      </c>
      <c r="C309" s="46">
        <v>0.04</v>
      </c>
      <c r="D309" s="46">
        <v>0.38</v>
      </c>
      <c r="E309" s="1" t="s">
        <v>2043</v>
      </c>
      <c r="F309" s="1" t="s">
        <v>2087</v>
      </c>
      <c r="G309" s="1">
        <v>485</v>
      </c>
      <c r="H309" s="1"/>
      <c r="I309" s="1"/>
      <c r="J309" s="1"/>
      <c r="K309" s="1"/>
      <c r="L309" s="1"/>
      <c r="M309" s="1"/>
      <c r="N309" s="1"/>
      <c r="O309" s="1"/>
      <c r="P309" s="1"/>
      <c r="Q309" s="1"/>
      <c r="R309" s="1"/>
    </row>
    <row r="310" spans="1:18" x14ac:dyDescent="0.25">
      <c r="A310" s="1">
        <v>2307037</v>
      </c>
      <c r="B310" s="1" t="s">
        <v>1275</v>
      </c>
      <c r="C310" s="46">
        <v>0.06</v>
      </c>
      <c r="D310" s="46">
        <v>0.42</v>
      </c>
      <c r="E310" s="1" t="s">
        <v>2068</v>
      </c>
      <c r="F310" s="1" t="s">
        <v>2087</v>
      </c>
      <c r="G310" s="1">
        <v>641</v>
      </c>
      <c r="H310" s="1"/>
      <c r="I310" s="1"/>
      <c r="J310" s="1"/>
      <c r="K310" s="1"/>
      <c r="L310" s="1"/>
      <c r="M310" s="1"/>
      <c r="N310" s="1"/>
      <c r="O310" s="1"/>
      <c r="P310" s="1"/>
      <c r="Q310" s="1"/>
      <c r="R310" s="1"/>
    </row>
    <row r="311" spans="1:18" x14ac:dyDescent="0.25">
      <c r="A311" s="1">
        <v>2307701</v>
      </c>
      <c r="B311" s="1" t="s">
        <v>1276</v>
      </c>
      <c r="C311" s="46">
        <v>0</v>
      </c>
      <c r="D311" s="46">
        <v>0.26</v>
      </c>
      <c r="E311" s="1" t="s">
        <v>2021</v>
      </c>
      <c r="F311" s="1" t="s">
        <v>2087</v>
      </c>
      <c r="G311" s="1">
        <v>78</v>
      </c>
      <c r="H311" s="1"/>
      <c r="I311" s="1"/>
      <c r="J311" s="1"/>
      <c r="K311" s="1"/>
      <c r="L311" s="1"/>
      <c r="M311" s="1"/>
      <c r="N311" s="1"/>
      <c r="O311" s="1"/>
      <c r="P311" s="1"/>
      <c r="Q311" s="1"/>
      <c r="R311" s="1"/>
    </row>
    <row r="312" spans="1:18" x14ac:dyDescent="0.25">
      <c r="A312" s="1">
        <v>2307702</v>
      </c>
      <c r="B312" s="1" t="s">
        <v>2019</v>
      </c>
      <c r="C312" s="46">
        <v>0.05</v>
      </c>
      <c r="D312" s="46">
        <v>0.4</v>
      </c>
      <c r="E312" s="1" t="s">
        <v>2020</v>
      </c>
      <c r="F312" s="1" t="s">
        <v>2087</v>
      </c>
      <c r="G312" s="1">
        <v>111</v>
      </c>
      <c r="H312" s="1"/>
      <c r="I312" s="1"/>
      <c r="J312" s="1"/>
      <c r="K312" s="1"/>
      <c r="L312" s="1"/>
      <c r="M312" s="1"/>
      <c r="N312" s="1"/>
      <c r="O312" s="1"/>
      <c r="P312" s="1"/>
      <c r="Q312" s="1"/>
      <c r="R312" s="1"/>
    </row>
    <row r="313" spans="1:18" x14ac:dyDescent="0.25">
      <c r="A313" s="1">
        <v>2402006</v>
      </c>
      <c r="B313" s="1" t="s">
        <v>1277</v>
      </c>
      <c r="C313" s="46">
        <v>0.09</v>
      </c>
      <c r="D313" s="46">
        <v>0.5</v>
      </c>
      <c r="E313" s="1" t="s">
        <v>2018</v>
      </c>
      <c r="F313" s="1" t="s">
        <v>2085</v>
      </c>
      <c r="G313" s="1">
        <v>432</v>
      </c>
      <c r="H313" s="1"/>
      <c r="I313" s="1"/>
      <c r="J313" s="1"/>
      <c r="K313" s="1"/>
      <c r="L313" s="1"/>
      <c r="M313" s="1"/>
      <c r="N313" s="1"/>
      <c r="O313" s="1"/>
      <c r="P313" s="1"/>
      <c r="Q313" s="1"/>
      <c r="R313" s="1"/>
    </row>
    <row r="314" spans="1:18" x14ac:dyDescent="0.25">
      <c r="A314" s="1">
        <v>2402007</v>
      </c>
      <c r="B314" s="1" t="s">
        <v>1278</v>
      </c>
      <c r="C314" s="46">
        <v>0.05</v>
      </c>
      <c r="D314" s="46">
        <v>0.38</v>
      </c>
      <c r="E314" s="1" t="s">
        <v>2017</v>
      </c>
      <c r="F314" s="1" t="s">
        <v>2085</v>
      </c>
      <c r="G314" s="1">
        <v>421</v>
      </c>
      <c r="H314" s="1"/>
      <c r="I314" s="1"/>
      <c r="J314" s="1"/>
      <c r="K314" s="1"/>
      <c r="L314" s="1"/>
      <c r="M314" s="1"/>
      <c r="N314" s="1"/>
      <c r="O314" s="1"/>
      <c r="P314" s="1"/>
      <c r="Q314" s="1"/>
      <c r="R314" s="1"/>
    </row>
    <row r="315" spans="1:18" x14ac:dyDescent="0.25">
      <c r="A315" s="1">
        <v>2403011</v>
      </c>
      <c r="B315" s="1" t="s">
        <v>1279</v>
      </c>
      <c r="C315" s="46">
        <v>0.1</v>
      </c>
      <c r="D315" s="46">
        <v>0.61</v>
      </c>
      <c r="E315" s="1" t="s">
        <v>2018</v>
      </c>
      <c r="F315" s="1" t="s">
        <v>2085</v>
      </c>
      <c r="G315" s="1">
        <v>236</v>
      </c>
      <c r="H315" s="1"/>
      <c r="I315" s="1"/>
      <c r="J315" s="1"/>
      <c r="K315" s="1"/>
      <c r="L315" s="1"/>
      <c r="M315" s="1"/>
      <c r="N315" s="1"/>
      <c r="O315" s="1"/>
      <c r="P315" s="1"/>
      <c r="Q315" s="1"/>
      <c r="R315" s="1"/>
    </row>
    <row r="316" spans="1:18" x14ac:dyDescent="0.25">
      <c r="A316" s="1">
        <v>2403012</v>
      </c>
      <c r="B316" s="1" t="s">
        <v>1280</v>
      </c>
      <c r="C316" s="46">
        <v>0.08</v>
      </c>
      <c r="D316" s="46">
        <v>0.53</v>
      </c>
      <c r="E316" s="1" t="s">
        <v>2017</v>
      </c>
      <c r="F316" s="1" t="s">
        <v>2085</v>
      </c>
      <c r="G316" s="1">
        <v>217</v>
      </c>
      <c r="H316" s="1"/>
      <c r="I316" s="1"/>
      <c r="J316" s="1"/>
      <c r="K316" s="1"/>
      <c r="L316" s="1"/>
      <c r="M316" s="1"/>
      <c r="N316" s="1"/>
      <c r="O316" s="1"/>
      <c r="P316" s="1"/>
      <c r="Q316" s="1"/>
      <c r="R316" s="1"/>
    </row>
    <row r="317" spans="1:18" x14ac:dyDescent="0.25">
      <c r="A317" s="1">
        <v>2404004</v>
      </c>
      <c r="B317" s="1" t="s">
        <v>1281</v>
      </c>
      <c r="C317" s="46">
        <v>0.08</v>
      </c>
      <c r="D317" s="46">
        <v>0.53</v>
      </c>
      <c r="E317" s="1" t="s">
        <v>2042</v>
      </c>
      <c r="F317" s="1" t="s">
        <v>2085</v>
      </c>
      <c r="G317" s="1">
        <v>274</v>
      </c>
      <c r="H317" s="1"/>
      <c r="I317" s="1"/>
      <c r="J317" s="1"/>
      <c r="K317" s="1"/>
      <c r="L317" s="1"/>
      <c r="M317" s="1"/>
      <c r="N317" s="1"/>
      <c r="O317" s="1"/>
      <c r="P317" s="1"/>
      <c r="Q317" s="1"/>
      <c r="R317" s="1"/>
    </row>
    <row r="318" spans="1:18" x14ac:dyDescent="0.25">
      <c r="A318" s="1">
        <v>2404005</v>
      </c>
      <c r="B318" s="1" t="s">
        <v>1282</v>
      </c>
      <c r="C318" s="46">
        <v>0.06</v>
      </c>
      <c r="D318" s="46">
        <v>0.65</v>
      </c>
      <c r="E318" s="1" t="s">
        <v>2069</v>
      </c>
      <c r="F318" s="1" t="s">
        <v>2085</v>
      </c>
      <c r="G318" s="1">
        <v>150</v>
      </c>
      <c r="H318" s="1"/>
      <c r="I318" s="1"/>
      <c r="J318" s="1"/>
      <c r="K318" s="1"/>
      <c r="L318" s="1"/>
      <c r="M318" s="1"/>
      <c r="N318" s="1"/>
      <c r="O318" s="1"/>
      <c r="P318" s="1"/>
      <c r="Q318" s="1"/>
      <c r="R318" s="1"/>
    </row>
    <row r="319" spans="1:18" x14ac:dyDescent="0.25">
      <c r="A319" s="1">
        <v>2404015</v>
      </c>
      <c r="B319" s="1" t="s">
        <v>1283</v>
      </c>
      <c r="C319" s="46">
        <v>0.06</v>
      </c>
      <c r="D319" s="46">
        <v>0.6</v>
      </c>
      <c r="E319" s="1" t="s">
        <v>2061</v>
      </c>
      <c r="F319" s="1" t="s">
        <v>2085</v>
      </c>
      <c r="G319" s="1">
        <v>739</v>
      </c>
      <c r="H319" s="1"/>
      <c r="I319" s="1"/>
      <c r="J319" s="1"/>
      <c r="K319" s="1"/>
      <c r="L319" s="1"/>
      <c r="M319" s="1"/>
      <c r="N319" s="1"/>
      <c r="O319" s="1"/>
      <c r="P319" s="1"/>
      <c r="Q319" s="1"/>
      <c r="R319" s="1"/>
    </row>
    <row r="320" spans="1:18" x14ac:dyDescent="0.25">
      <c r="A320" s="1">
        <v>2404016</v>
      </c>
      <c r="B320" s="1" t="s">
        <v>1284</v>
      </c>
      <c r="C320" s="46">
        <v>0.05</v>
      </c>
      <c r="D320" s="46">
        <v>0.54</v>
      </c>
      <c r="E320" s="1" t="s">
        <v>2043</v>
      </c>
      <c r="F320" s="1" t="s">
        <v>2085</v>
      </c>
      <c r="G320" s="1">
        <v>313</v>
      </c>
      <c r="H320" s="1"/>
      <c r="I320" s="1"/>
      <c r="J320" s="1"/>
      <c r="K320" s="1"/>
      <c r="L320" s="1"/>
      <c r="M320" s="1"/>
      <c r="N320" s="1"/>
      <c r="O320" s="1"/>
      <c r="P320" s="1"/>
      <c r="Q320" s="1"/>
      <c r="R320" s="1"/>
    </row>
    <row r="321" spans="1:18" x14ac:dyDescent="0.25">
      <c r="A321" s="1">
        <v>2404017</v>
      </c>
      <c r="B321" s="1" t="s">
        <v>1285</v>
      </c>
      <c r="C321" s="46">
        <v>0.08</v>
      </c>
      <c r="D321" s="46">
        <v>0.46</v>
      </c>
      <c r="E321" s="1" t="s">
        <v>2040</v>
      </c>
      <c r="F321" s="1" t="s">
        <v>2085</v>
      </c>
      <c r="G321" s="1">
        <v>411</v>
      </c>
      <c r="H321" s="1"/>
      <c r="I321" s="1"/>
      <c r="J321" s="1"/>
      <c r="K321" s="1"/>
      <c r="L321" s="1"/>
      <c r="M321" s="1"/>
      <c r="N321" s="1"/>
      <c r="O321" s="1"/>
      <c r="P321" s="1"/>
      <c r="Q321" s="1"/>
      <c r="R321" s="1"/>
    </row>
    <row r="322" spans="1:18" x14ac:dyDescent="0.25">
      <c r="A322" s="1">
        <v>2501001</v>
      </c>
      <c r="B322" s="1" t="s">
        <v>1286</v>
      </c>
      <c r="C322" s="46">
        <v>0.02</v>
      </c>
      <c r="D322" s="46">
        <v>0.72</v>
      </c>
      <c r="E322" s="1" t="s">
        <v>2018</v>
      </c>
      <c r="F322" s="1" t="s">
        <v>2086</v>
      </c>
      <c r="G322" s="1">
        <v>262</v>
      </c>
      <c r="H322" s="1"/>
      <c r="I322" s="1"/>
      <c r="J322" s="1"/>
      <c r="K322" s="1"/>
      <c r="L322" s="1"/>
      <c r="M322" s="1"/>
      <c r="N322" s="1"/>
      <c r="O322" s="1"/>
      <c r="P322" s="1"/>
      <c r="Q322" s="1"/>
      <c r="R322" s="1"/>
    </row>
    <row r="323" spans="1:18" x14ac:dyDescent="0.25">
      <c r="A323" s="1">
        <v>2501002</v>
      </c>
      <c r="B323" s="1" t="s">
        <v>1287</v>
      </c>
      <c r="C323" s="46">
        <v>0.09</v>
      </c>
      <c r="D323" s="46">
        <v>0.6</v>
      </c>
      <c r="E323" s="1" t="s">
        <v>2017</v>
      </c>
      <c r="F323" s="1" t="s">
        <v>2086</v>
      </c>
      <c r="G323" s="1">
        <v>213</v>
      </c>
      <c r="H323" s="1"/>
      <c r="I323" s="1"/>
      <c r="J323" s="1"/>
      <c r="K323" s="1"/>
      <c r="L323" s="1"/>
      <c r="M323" s="1"/>
      <c r="N323" s="1"/>
      <c r="O323" s="1"/>
      <c r="P323" s="1"/>
      <c r="Q323" s="1"/>
      <c r="R323" s="1"/>
    </row>
    <row r="324" spans="1:18" x14ac:dyDescent="0.25">
      <c r="A324" s="1">
        <v>2502005</v>
      </c>
      <c r="B324" s="1" t="s">
        <v>1288</v>
      </c>
      <c r="C324" s="46">
        <v>0.09</v>
      </c>
      <c r="D324" s="46">
        <v>0.65</v>
      </c>
      <c r="E324" s="1" t="s">
        <v>2018</v>
      </c>
      <c r="F324" s="1" t="s">
        <v>2086</v>
      </c>
      <c r="G324" s="1">
        <v>379</v>
      </c>
      <c r="H324" s="1"/>
      <c r="I324" s="1"/>
      <c r="J324" s="1"/>
      <c r="K324" s="1"/>
      <c r="L324" s="1"/>
      <c r="M324" s="1"/>
      <c r="N324" s="1"/>
      <c r="O324" s="1"/>
      <c r="P324" s="1"/>
      <c r="Q324" s="1"/>
      <c r="R324" s="1"/>
    </row>
    <row r="325" spans="1:18" x14ac:dyDescent="0.25">
      <c r="A325" s="1">
        <v>2502006</v>
      </c>
      <c r="B325" s="1" t="s">
        <v>1289</v>
      </c>
      <c r="C325" s="46">
        <v>0.05</v>
      </c>
      <c r="D325" s="46">
        <v>0.61</v>
      </c>
      <c r="E325" s="1" t="s">
        <v>2017</v>
      </c>
      <c r="F325" s="1" t="s">
        <v>2086</v>
      </c>
      <c r="G325" s="1">
        <v>342</v>
      </c>
      <c r="H325" s="1"/>
      <c r="I325" s="1"/>
      <c r="J325" s="1"/>
      <c r="K325" s="1"/>
      <c r="L325" s="1"/>
      <c r="M325" s="1"/>
      <c r="N325" s="1"/>
      <c r="O325" s="1"/>
      <c r="P325" s="1"/>
      <c r="Q325" s="1"/>
      <c r="R325" s="1"/>
    </row>
    <row r="326" spans="1:18" x14ac:dyDescent="0.25">
      <c r="A326" s="1">
        <v>2503009</v>
      </c>
      <c r="B326" s="1" t="s">
        <v>1290</v>
      </c>
      <c r="C326" s="46">
        <v>0.03</v>
      </c>
      <c r="D326" s="46">
        <v>0.6</v>
      </c>
      <c r="E326" s="1" t="s">
        <v>2018</v>
      </c>
      <c r="F326" s="1" t="s">
        <v>2086</v>
      </c>
      <c r="G326" s="1">
        <v>211</v>
      </c>
      <c r="H326" s="1"/>
      <c r="I326" s="1"/>
      <c r="J326" s="1"/>
      <c r="K326" s="1"/>
      <c r="L326" s="1"/>
      <c r="M326" s="1"/>
      <c r="N326" s="1"/>
      <c r="O326" s="1"/>
      <c r="P326" s="1"/>
      <c r="Q326" s="1"/>
      <c r="R326" s="1"/>
    </row>
    <row r="327" spans="1:18" x14ac:dyDescent="0.25">
      <c r="A327" s="1">
        <v>2503010</v>
      </c>
      <c r="B327" s="1" t="s">
        <v>1291</v>
      </c>
      <c r="C327" s="46">
        <v>0.05</v>
      </c>
      <c r="D327" s="46">
        <v>0.5</v>
      </c>
      <c r="E327" s="1" t="s">
        <v>2017</v>
      </c>
      <c r="F327" s="1" t="s">
        <v>2086</v>
      </c>
      <c r="G327" s="1">
        <v>185</v>
      </c>
      <c r="H327" s="1"/>
      <c r="I327" s="1"/>
      <c r="J327" s="1"/>
      <c r="K327" s="1"/>
      <c r="L327" s="1"/>
      <c r="M327" s="1"/>
      <c r="N327" s="1"/>
      <c r="O327" s="1"/>
      <c r="P327" s="1"/>
      <c r="Q327" s="1"/>
      <c r="R327" s="1"/>
    </row>
    <row r="328" spans="1:18" x14ac:dyDescent="0.25">
      <c r="A328" s="1">
        <v>2601001</v>
      </c>
      <c r="B328" s="1" t="s">
        <v>1292</v>
      </c>
      <c r="C328" s="46">
        <v>0.16</v>
      </c>
      <c r="D328" s="46">
        <v>0.7</v>
      </c>
      <c r="E328" s="1" t="s">
        <v>2018</v>
      </c>
      <c r="F328" s="1" t="s">
        <v>2087</v>
      </c>
      <c r="G328" s="1">
        <v>321</v>
      </c>
      <c r="H328" s="1"/>
      <c r="I328" s="1"/>
      <c r="J328" s="1"/>
      <c r="K328" s="1"/>
      <c r="L328" s="1"/>
      <c r="M328" s="1"/>
      <c r="N328" s="1"/>
      <c r="O328" s="1"/>
      <c r="P328" s="1"/>
      <c r="Q328" s="1"/>
      <c r="R328" s="1"/>
    </row>
    <row r="329" spans="1:18" x14ac:dyDescent="0.25">
      <c r="A329" s="1">
        <v>2601002</v>
      </c>
      <c r="B329" s="1" t="s">
        <v>1293</v>
      </c>
      <c r="C329" s="46">
        <v>0.17</v>
      </c>
      <c r="D329" s="46">
        <v>0.61</v>
      </c>
      <c r="E329" s="1" t="s">
        <v>2017</v>
      </c>
      <c r="F329" s="1" t="s">
        <v>2087</v>
      </c>
      <c r="G329" s="1">
        <v>275</v>
      </c>
      <c r="H329" s="1"/>
      <c r="I329" s="1"/>
      <c r="J329" s="1"/>
      <c r="K329" s="1"/>
      <c r="L329" s="1"/>
      <c r="M329" s="1"/>
      <c r="N329" s="1"/>
      <c r="O329" s="1"/>
      <c r="P329" s="1"/>
      <c r="Q329" s="1"/>
      <c r="R329" s="1"/>
    </row>
    <row r="330" spans="1:18" x14ac:dyDescent="0.25">
      <c r="A330" s="1">
        <v>2602005</v>
      </c>
      <c r="B330" s="1" t="s">
        <v>1294</v>
      </c>
      <c r="C330" s="46">
        <v>0.14000000000000001</v>
      </c>
      <c r="D330" s="46">
        <v>0.57999999999999996</v>
      </c>
      <c r="E330" s="1" t="s">
        <v>2035</v>
      </c>
      <c r="F330" s="1" t="s">
        <v>2087</v>
      </c>
      <c r="G330" s="1">
        <v>412</v>
      </c>
      <c r="H330" s="1"/>
      <c r="I330" s="1"/>
      <c r="J330" s="1"/>
      <c r="K330" s="1"/>
      <c r="L330" s="1"/>
      <c r="M330" s="1"/>
      <c r="N330" s="1"/>
      <c r="O330" s="1"/>
      <c r="P330" s="1"/>
      <c r="Q330" s="1"/>
      <c r="R330" s="1"/>
    </row>
    <row r="331" spans="1:18" x14ac:dyDescent="0.25">
      <c r="A331" s="1">
        <v>2602006</v>
      </c>
      <c r="B331" s="1" t="s">
        <v>1295</v>
      </c>
      <c r="C331" s="46">
        <v>0.12</v>
      </c>
      <c r="D331" s="46">
        <v>0.39</v>
      </c>
      <c r="E331" s="1" t="s">
        <v>2022</v>
      </c>
      <c r="F331" s="1" t="s">
        <v>2087</v>
      </c>
      <c r="G331" s="1">
        <v>416</v>
      </c>
      <c r="H331" s="1"/>
      <c r="I331" s="1"/>
      <c r="J331" s="1"/>
      <c r="K331" s="1"/>
      <c r="L331" s="1"/>
      <c r="M331" s="1"/>
      <c r="N331" s="1"/>
      <c r="O331" s="1"/>
      <c r="P331" s="1"/>
      <c r="Q331" s="1"/>
      <c r="R331" s="1"/>
    </row>
    <row r="332" spans="1:18" x14ac:dyDescent="0.25">
      <c r="A332" s="1">
        <v>2602007</v>
      </c>
      <c r="B332" s="1" t="s">
        <v>1296</v>
      </c>
      <c r="C332" s="46">
        <v>0.14000000000000001</v>
      </c>
      <c r="D332" s="46">
        <v>0.54</v>
      </c>
      <c r="E332" s="1" t="s">
        <v>2033</v>
      </c>
      <c r="F332" s="1" t="s">
        <v>2087</v>
      </c>
      <c r="G332" s="1">
        <v>401</v>
      </c>
      <c r="H332" s="1"/>
      <c r="I332" s="1"/>
      <c r="J332" s="1"/>
      <c r="K332" s="1"/>
      <c r="L332" s="1"/>
      <c r="M332" s="1"/>
      <c r="N332" s="1"/>
      <c r="O332" s="1"/>
      <c r="P332" s="1"/>
      <c r="Q332" s="1"/>
      <c r="R332" s="1"/>
    </row>
    <row r="333" spans="1:18" x14ac:dyDescent="0.25">
      <c r="A333" s="1">
        <v>2603011</v>
      </c>
      <c r="B333" s="1" t="s">
        <v>1297</v>
      </c>
      <c r="C333" s="46">
        <v>0.51</v>
      </c>
      <c r="D333" s="46">
        <v>0.84</v>
      </c>
      <c r="E333" s="1" t="s">
        <v>2035</v>
      </c>
      <c r="F333" s="1" t="s">
        <v>2087</v>
      </c>
      <c r="G333" s="1">
        <v>407</v>
      </c>
      <c r="H333" s="1"/>
      <c r="I333" s="1"/>
      <c r="J333" s="1"/>
      <c r="K333" s="1"/>
      <c r="L333" s="1"/>
      <c r="M333" s="1"/>
      <c r="N333" s="1"/>
      <c r="O333" s="1"/>
      <c r="P333" s="1"/>
      <c r="Q333" s="1"/>
      <c r="R333" s="1"/>
    </row>
    <row r="334" spans="1:18" x14ac:dyDescent="0.25">
      <c r="A334" s="1">
        <v>2603013</v>
      </c>
      <c r="B334" s="1" t="s">
        <v>1298</v>
      </c>
      <c r="C334" s="46">
        <v>0.64</v>
      </c>
      <c r="D334" s="46">
        <v>0.63</v>
      </c>
      <c r="E334" s="1" t="s">
        <v>2030</v>
      </c>
      <c r="F334" s="1" t="s">
        <v>2087</v>
      </c>
      <c r="G334" s="1">
        <v>236</v>
      </c>
      <c r="H334" s="1"/>
      <c r="I334" s="1"/>
      <c r="J334" s="1"/>
      <c r="K334" s="1"/>
      <c r="L334" s="1"/>
      <c r="M334" s="1"/>
      <c r="N334" s="1"/>
      <c r="O334" s="1"/>
      <c r="P334" s="1"/>
      <c r="Q334" s="1"/>
      <c r="R334" s="1"/>
    </row>
    <row r="335" spans="1:18" x14ac:dyDescent="0.25">
      <c r="A335" s="1">
        <v>2603015</v>
      </c>
      <c r="B335" s="1" t="s">
        <v>1299</v>
      </c>
      <c r="C335" s="46">
        <v>0.59</v>
      </c>
      <c r="D335" s="46">
        <v>0.87</v>
      </c>
      <c r="E335" s="1" t="s">
        <v>2035</v>
      </c>
      <c r="F335" s="1" t="s">
        <v>2087</v>
      </c>
      <c r="G335" s="1">
        <v>621</v>
      </c>
      <c r="H335" s="1"/>
      <c r="I335" s="1"/>
      <c r="J335" s="1"/>
      <c r="K335" s="1"/>
      <c r="L335" s="1"/>
      <c r="M335" s="1"/>
      <c r="N335" s="1"/>
      <c r="O335" s="1"/>
      <c r="P335" s="1"/>
      <c r="Q335" s="1"/>
      <c r="R335" s="1"/>
    </row>
    <row r="336" spans="1:18" x14ac:dyDescent="0.25">
      <c r="A336" s="1">
        <v>2603016</v>
      </c>
      <c r="B336" s="1" t="s">
        <v>1300</v>
      </c>
      <c r="C336" s="46">
        <v>0.3</v>
      </c>
      <c r="D336" s="46">
        <v>0.49</v>
      </c>
      <c r="E336" s="1" t="s">
        <v>2032</v>
      </c>
      <c r="F336" s="1" t="s">
        <v>2087</v>
      </c>
      <c r="G336" s="1">
        <v>299</v>
      </c>
      <c r="H336" s="1"/>
      <c r="I336" s="1"/>
      <c r="J336" s="1"/>
      <c r="K336" s="1"/>
      <c r="L336" s="1"/>
      <c r="M336" s="1"/>
      <c r="N336" s="1"/>
      <c r="O336" s="1"/>
      <c r="P336" s="1"/>
      <c r="Q336" s="1"/>
      <c r="R336" s="1"/>
    </row>
    <row r="337" spans="1:18" x14ac:dyDescent="0.25">
      <c r="A337" s="1">
        <v>2603020</v>
      </c>
      <c r="B337" s="1" t="s">
        <v>1301</v>
      </c>
      <c r="C337" s="46">
        <v>0.54</v>
      </c>
      <c r="D337" s="46">
        <v>0.82</v>
      </c>
      <c r="E337" s="1" t="s">
        <v>2025</v>
      </c>
      <c r="F337" s="1" t="s">
        <v>2087</v>
      </c>
      <c r="G337" s="1">
        <v>501</v>
      </c>
      <c r="H337" s="1"/>
      <c r="I337" s="1"/>
      <c r="J337" s="1"/>
      <c r="K337" s="1"/>
      <c r="L337" s="1"/>
      <c r="M337" s="1"/>
      <c r="N337" s="1"/>
      <c r="O337" s="1"/>
      <c r="P337" s="1"/>
      <c r="Q337" s="1"/>
      <c r="R337" s="1"/>
    </row>
    <row r="338" spans="1:18" x14ac:dyDescent="0.25">
      <c r="A338" s="1">
        <v>2603021</v>
      </c>
      <c r="B338" s="1" t="s">
        <v>1302</v>
      </c>
      <c r="C338" s="46">
        <v>0.59</v>
      </c>
      <c r="D338" s="46">
        <v>0.71</v>
      </c>
      <c r="E338" s="1" t="s">
        <v>2022</v>
      </c>
      <c r="F338" s="1" t="s">
        <v>2087</v>
      </c>
      <c r="G338" s="1">
        <v>713</v>
      </c>
      <c r="H338" s="1"/>
      <c r="I338" s="1"/>
      <c r="J338" s="1"/>
      <c r="K338" s="1"/>
      <c r="L338" s="1"/>
      <c r="M338" s="1"/>
      <c r="N338" s="1"/>
      <c r="O338" s="1"/>
      <c r="P338" s="1"/>
      <c r="Q338" s="1"/>
      <c r="R338" s="1"/>
    </row>
    <row r="339" spans="1:18" x14ac:dyDescent="0.25">
      <c r="A339" s="1">
        <v>2603023</v>
      </c>
      <c r="B339" s="1" t="s">
        <v>1303</v>
      </c>
      <c r="C339" s="46">
        <v>0.76</v>
      </c>
      <c r="D339" s="46">
        <v>0.96</v>
      </c>
      <c r="E339" s="1" t="s">
        <v>2041</v>
      </c>
      <c r="F339" s="1" t="s">
        <v>2087</v>
      </c>
      <c r="G339" s="1">
        <v>359</v>
      </c>
      <c r="H339" s="1"/>
      <c r="I339" s="1"/>
      <c r="J339" s="1"/>
      <c r="K339" s="1"/>
      <c r="L339" s="1"/>
      <c r="M339" s="1"/>
      <c r="N339" s="1"/>
      <c r="O339" s="1"/>
      <c r="P339" s="1"/>
      <c r="Q339" s="1"/>
      <c r="R339" s="1"/>
    </row>
    <row r="340" spans="1:18" x14ac:dyDescent="0.25">
      <c r="A340" s="1">
        <v>2603024</v>
      </c>
      <c r="B340" s="1" t="s">
        <v>1304</v>
      </c>
      <c r="C340" s="46">
        <v>0.61</v>
      </c>
      <c r="D340" s="46">
        <v>0.8</v>
      </c>
      <c r="E340" s="1" t="s">
        <v>2020</v>
      </c>
      <c r="F340" s="1" t="s">
        <v>2087</v>
      </c>
      <c r="G340" s="1">
        <v>573</v>
      </c>
      <c r="H340" s="1"/>
      <c r="I340" s="1"/>
      <c r="J340" s="1"/>
      <c r="K340" s="1"/>
      <c r="L340" s="1"/>
      <c r="M340" s="1"/>
      <c r="N340" s="1"/>
      <c r="O340" s="1"/>
      <c r="P340" s="1"/>
      <c r="Q340" s="1"/>
      <c r="R340" s="1"/>
    </row>
    <row r="341" spans="1:18" x14ac:dyDescent="0.25">
      <c r="A341" s="1">
        <v>2604029</v>
      </c>
      <c r="B341" s="1" t="s">
        <v>1305</v>
      </c>
      <c r="C341" s="46">
        <v>7.0000000000000007E-2</v>
      </c>
      <c r="D341" s="46">
        <v>0.76</v>
      </c>
      <c r="E341" s="1" t="s">
        <v>2032</v>
      </c>
      <c r="F341" s="1" t="s">
        <v>2087</v>
      </c>
      <c r="G341" s="1">
        <v>391</v>
      </c>
      <c r="H341" s="1"/>
      <c r="I341" s="1"/>
      <c r="J341" s="1"/>
      <c r="K341" s="1"/>
      <c r="L341" s="1"/>
      <c r="M341" s="1"/>
      <c r="N341" s="1"/>
      <c r="O341" s="1"/>
      <c r="P341" s="1"/>
      <c r="Q341" s="1"/>
      <c r="R341" s="1"/>
    </row>
    <row r="342" spans="1:18" x14ac:dyDescent="0.25">
      <c r="A342" s="1">
        <v>2604030</v>
      </c>
      <c r="B342" s="1" t="s">
        <v>1306</v>
      </c>
      <c r="C342" s="46">
        <v>0.1</v>
      </c>
      <c r="D342" s="46">
        <v>0.62</v>
      </c>
      <c r="E342" s="1" t="s">
        <v>2022</v>
      </c>
      <c r="F342" s="1" t="s">
        <v>2087</v>
      </c>
      <c r="G342" s="1">
        <v>265</v>
      </c>
      <c r="H342" s="1"/>
      <c r="I342" s="1"/>
      <c r="J342" s="1"/>
      <c r="K342" s="1"/>
      <c r="L342" s="1"/>
      <c r="M342" s="1"/>
      <c r="N342" s="1"/>
      <c r="O342" s="1"/>
      <c r="P342" s="1"/>
      <c r="Q342" s="1"/>
      <c r="R342" s="1"/>
    </row>
    <row r="343" spans="1:18" x14ac:dyDescent="0.25">
      <c r="A343" s="1">
        <v>2604031</v>
      </c>
      <c r="B343" s="1" t="s">
        <v>1307</v>
      </c>
      <c r="C343" s="46">
        <v>0.08</v>
      </c>
      <c r="D343" s="46">
        <v>0.7</v>
      </c>
      <c r="E343" s="1" t="s">
        <v>2028</v>
      </c>
      <c r="F343" s="1" t="s">
        <v>2087</v>
      </c>
      <c r="G343" s="1">
        <v>217</v>
      </c>
      <c r="H343" s="1"/>
      <c r="I343" s="1"/>
      <c r="J343" s="1"/>
      <c r="K343" s="1"/>
      <c r="L343" s="1"/>
      <c r="M343" s="1"/>
      <c r="N343" s="1"/>
      <c r="O343" s="1"/>
      <c r="P343" s="1"/>
      <c r="Q343" s="1"/>
      <c r="R343" s="1"/>
    </row>
    <row r="344" spans="1:18" x14ac:dyDescent="0.25">
      <c r="A344" s="1">
        <v>2605033</v>
      </c>
      <c r="B344" s="1" t="s">
        <v>1308</v>
      </c>
      <c r="C344" s="46">
        <v>0.22</v>
      </c>
      <c r="D344" s="46">
        <v>0.61</v>
      </c>
      <c r="E344" s="1" t="s">
        <v>2050</v>
      </c>
      <c r="F344" s="1" t="s">
        <v>2087</v>
      </c>
      <c r="G344" s="1">
        <v>646</v>
      </c>
      <c r="H344" s="1"/>
      <c r="I344" s="1"/>
      <c r="J344" s="1"/>
      <c r="K344" s="1"/>
      <c r="L344" s="1"/>
      <c r="M344" s="1"/>
      <c r="N344" s="1"/>
      <c r="O344" s="1"/>
      <c r="P344" s="1"/>
      <c r="Q344" s="1"/>
      <c r="R344" s="1"/>
    </row>
    <row r="345" spans="1:18" x14ac:dyDescent="0.25">
      <c r="A345" s="1">
        <v>2605034</v>
      </c>
      <c r="B345" s="1" t="s">
        <v>1309</v>
      </c>
      <c r="C345" s="46">
        <v>0.15</v>
      </c>
      <c r="D345" s="46">
        <v>0.47</v>
      </c>
      <c r="E345" s="1" t="s">
        <v>2040</v>
      </c>
      <c r="F345" s="1" t="s">
        <v>2087</v>
      </c>
      <c r="G345" s="1">
        <v>965</v>
      </c>
      <c r="H345" s="1"/>
      <c r="I345" s="1"/>
      <c r="J345" s="1"/>
      <c r="K345" s="1"/>
      <c r="L345" s="1"/>
      <c r="M345" s="1"/>
      <c r="N345" s="1"/>
      <c r="O345" s="1"/>
      <c r="P345" s="1"/>
      <c r="Q345" s="1"/>
      <c r="R345" s="1"/>
    </row>
    <row r="346" spans="1:18" x14ac:dyDescent="0.25">
      <c r="A346" s="1">
        <v>2605035</v>
      </c>
      <c r="B346" s="1" t="s">
        <v>1310</v>
      </c>
      <c r="C346" s="46">
        <v>0.15</v>
      </c>
      <c r="D346" s="46">
        <v>0.56000000000000005</v>
      </c>
      <c r="E346" s="1" t="s">
        <v>2043</v>
      </c>
      <c r="F346" s="1" t="s">
        <v>2087</v>
      </c>
      <c r="G346" s="1">
        <v>734</v>
      </c>
      <c r="H346" s="1"/>
      <c r="I346" s="1"/>
      <c r="J346" s="1"/>
      <c r="K346" s="1"/>
      <c r="L346" s="1"/>
      <c r="M346" s="1"/>
      <c r="N346" s="1"/>
      <c r="O346" s="1"/>
      <c r="P346" s="1"/>
      <c r="Q346" s="1"/>
      <c r="R346" s="1"/>
    </row>
    <row r="347" spans="1:18" x14ac:dyDescent="0.25">
      <c r="A347" s="1">
        <v>2605036</v>
      </c>
      <c r="B347" s="1" t="s">
        <v>1311</v>
      </c>
      <c r="C347" s="46">
        <v>0.15</v>
      </c>
      <c r="D347" s="46">
        <v>0.6</v>
      </c>
      <c r="E347" s="1" t="s">
        <v>2051</v>
      </c>
      <c r="F347" s="1" t="s">
        <v>2087</v>
      </c>
      <c r="G347" s="1">
        <v>626</v>
      </c>
      <c r="H347" s="1"/>
      <c r="I347" s="1"/>
      <c r="J347" s="1"/>
      <c r="K347" s="1"/>
      <c r="L347" s="1"/>
      <c r="M347" s="1"/>
      <c r="N347" s="1"/>
      <c r="O347" s="1"/>
      <c r="P347" s="1"/>
      <c r="Q347" s="1"/>
      <c r="R347" s="1"/>
    </row>
    <row r="348" spans="1:18" x14ac:dyDescent="0.25">
      <c r="A348" s="1">
        <v>2605037</v>
      </c>
      <c r="B348" s="1" t="s">
        <v>1312</v>
      </c>
      <c r="C348" s="46">
        <v>0.18</v>
      </c>
      <c r="D348" s="46">
        <v>0.61</v>
      </c>
      <c r="E348" s="1" t="s">
        <v>2042</v>
      </c>
      <c r="F348" s="1" t="s">
        <v>2087</v>
      </c>
      <c r="G348" s="1">
        <v>672</v>
      </c>
      <c r="H348" s="1"/>
      <c r="I348" s="1"/>
      <c r="J348" s="1"/>
      <c r="K348" s="1"/>
      <c r="L348" s="1"/>
      <c r="M348" s="1"/>
      <c r="N348" s="1"/>
      <c r="O348" s="1"/>
      <c r="P348" s="1"/>
      <c r="Q348" s="1"/>
      <c r="R348" s="1"/>
    </row>
    <row r="349" spans="1:18" x14ac:dyDescent="0.25">
      <c r="A349" s="1">
        <v>2605038</v>
      </c>
      <c r="B349" s="1" t="s">
        <v>1313</v>
      </c>
      <c r="C349" s="46">
        <v>0.18</v>
      </c>
      <c r="D349" s="46">
        <v>0.65</v>
      </c>
      <c r="E349" s="1" t="s">
        <v>2039</v>
      </c>
      <c r="F349" s="1" t="s">
        <v>2087</v>
      </c>
      <c r="G349" s="1">
        <v>668</v>
      </c>
      <c r="H349" s="1"/>
      <c r="I349" s="1"/>
      <c r="J349" s="1"/>
      <c r="K349" s="1"/>
      <c r="L349" s="1"/>
      <c r="M349" s="1"/>
      <c r="N349" s="1"/>
      <c r="O349" s="1"/>
      <c r="P349" s="1"/>
      <c r="Q349" s="1"/>
      <c r="R349" s="1"/>
    </row>
    <row r="350" spans="1:18" x14ac:dyDescent="0.25">
      <c r="A350" s="1">
        <v>2606039</v>
      </c>
      <c r="B350" s="1" t="s">
        <v>1314</v>
      </c>
      <c r="C350" s="46">
        <v>0.25</v>
      </c>
      <c r="D350" s="46">
        <v>0.52</v>
      </c>
      <c r="E350" s="1" t="s">
        <v>2039</v>
      </c>
      <c r="F350" s="1" t="s">
        <v>2087</v>
      </c>
      <c r="G350" s="1">
        <v>455</v>
      </c>
      <c r="H350" s="1"/>
      <c r="I350" s="1"/>
      <c r="J350" s="1"/>
      <c r="K350" s="1"/>
      <c r="L350" s="1"/>
      <c r="M350" s="1"/>
      <c r="N350" s="1"/>
      <c r="O350" s="1"/>
      <c r="P350" s="1"/>
      <c r="Q350" s="1"/>
      <c r="R350" s="1"/>
    </row>
    <row r="351" spans="1:18" x14ac:dyDescent="0.25">
      <c r="A351" s="1">
        <v>2606042</v>
      </c>
      <c r="B351" s="1" t="s">
        <v>1315</v>
      </c>
      <c r="C351" s="46">
        <v>0.2</v>
      </c>
      <c r="D351" s="46">
        <v>0.47</v>
      </c>
      <c r="E351" s="1" t="s">
        <v>2021</v>
      </c>
      <c r="F351" s="1" t="s">
        <v>2087</v>
      </c>
      <c r="G351" s="1">
        <v>700</v>
      </c>
      <c r="H351" s="1"/>
      <c r="I351" s="1"/>
      <c r="J351" s="1"/>
      <c r="K351" s="1"/>
      <c r="L351" s="1"/>
      <c r="M351" s="1"/>
      <c r="N351" s="1"/>
      <c r="O351" s="1"/>
      <c r="P351" s="1"/>
      <c r="Q351" s="1"/>
      <c r="R351" s="1"/>
    </row>
    <row r="352" spans="1:18" x14ac:dyDescent="0.25">
      <c r="A352" s="1">
        <v>2606043</v>
      </c>
      <c r="B352" s="1" t="s">
        <v>1098</v>
      </c>
      <c r="C352" s="46">
        <v>0.24</v>
      </c>
      <c r="D352" s="46">
        <v>0.38</v>
      </c>
      <c r="E352" s="1" t="s">
        <v>2068</v>
      </c>
      <c r="F352" s="1" t="s">
        <v>2087</v>
      </c>
      <c r="G352" s="1">
        <v>737</v>
      </c>
      <c r="H352" s="1"/>
      <c r="I352" s="1"/>
      <c r="J352" s="1"/>
      <c r="K352" s="1"/>
      <c r="L352" s="1"/>
      <c r="M352" s="1"/>
      <c r="N352" s="1"/>
      <c r="O352" s="1"/>
      <c r="P352" s="1"/>
      <c r="Q352" s="1"/>
      <c r="R352" s="1"/>
    </row>
    <row r="353" spans="1:18" x14ac:dyDescent="0.25">
      <c r="A353" s="1">
        <v>2606044</v>
      </c>
      <c r="B353" s="1" t="s">
        <v>1099</v>
      </c>
      <c r="C353" s="46">
        <v>0.2</v>
      </c>
      <c r="D353" s="46">
        <v>0.33</v>
      </c>
      <c r="E353" s="1" t="s">
        <v>2038</v>
      </c>
      <c r="F353" s="1" t="s">
        <v>2087</v>
      </c>
      <c r="G353" s="1">
        <v>1196</v>
      </c>
      <c r="H353" s="1"/>
      <c r="I353" s="1"/>
      <c r="J353" s="1"/>
      <c r="K353" s="1"/>
      <c r="L353" s="1"/>
      <c r="M353" s="1"/>
      <c r="N353" s="1"/>
      <c r="O353" s="1"/>
      <c r="P353" s="1"/>
      <c r="Q353" s="1"/>
      <c r="R353" s="1"/>
    </row>
    <row r="354" spans="1:18" x14ac:dyDescent="0.25">
      <c r="A354" s="1">
        <v>2607046</v>
      </c>
      <c r="B354" s="1" t="s">
        <v>1316</v>
      </c>
      <c r="C354" s="46">
        <v>0.12</v>
      </c>
      <c r="D354" s="46">
        <v>0.76</v>
      </c>
      <c r="E354" s="1" t="s">
        <v>2018</v>
      </c>
      <c r="F354" s="1" t="s">
        <v>2087</v>
      </c>
      <c r="G354" s="1">
        <v>296</v>
      </c>
      <c r="H354" s="1"/>
      <c r="I354" s="1"/>
      <c r="J354" s="1"/>
      <c r="K354" s="1"/>
      <c r="L354" s="1"/>
      <c r="M354" s="1"/>
      <c r="N354" s="1"/>
      <c r="O354" s="1"/>
      <c r="P354" s="1"/>
      <c r="Q354" s="1"/>
      <c r="R354" s="1"/>
    </row>
    <row r="355" spans="1:18" x14ac:dyDescent="0.25">
      <c r="A355" s="1">
        <v>2607047</v>
      </c>
      <c r="B355" s="1" t="s">
        <v>1317</v>
      </c>
      <c r="C355" s="46">
        <v>0.2</v>
      </c>
      <c r="D355" s="46">
        <v>0.72</v>
      </c>
      <c r="E355" s="1" t="s">
        <v>2017</v>
      </c>
      <c r="F355" s="1" t="s">
        <v>2087</v>
      </c>
      <c r="G355" s="1">
        <v>265</v>
      </c>
      <c r="H355" s="1"/>
      <c r="I355" s="1"/>
      <c r="J355" s="1"/>
      <c r="K355" s="1"/>
      <c r="L355" s="1"/>
      <c r="M355" s="1"/>
      <c r="N355" s="1"/>
      <c r="O355" s="1"/>
      <c r="P355" s="1"/>
      <c r="Q355" s="1"/>
      <c r="R355" s="1"/>
    </row>
    <row r="356" spans="1:18" x14ac:dyDescent="0.25">
      <c r="A356" s="1">
        <v>2703009</v>
      </c>
      <c r="B356" s="1" t="s">
        <v>1318</v>
      </c>
      <c r="C356" s="46">
        <v>0.04</v>
      </c>
      <c r="D356" s="46">
        <v>0.64</v>
      </c>
      <c r="E356" s="1" t="s">
        <v>2018</v>
      </c>
      <c r="F356" s="1" t="s">
        <v>2087</v>
      </c>
      <c r="G356" s="1">
        <v>281</v>
      </c>
      <c r="H356" s="1"/>
      <c r="I356" s="1"/>
      <c r="J356" s="1"/>
      <c r="K356" s="1"/>
      <c r="L356" s="1"/>
      <c r="M356" s="1"/>
      <c r="N356" s="1"/>
      <c r="O356" s="1"/>
      <c r="P356" s="1"/>
      <c r="Q356" s="1"/>
      <c r="R356" s="1"/>
    </row>
    <row r="357" spans="1:18" x14ac:dyDescent="0.25">
      <c r="A357" s="1">
        <v>2703010</v>
      </c>
      <c r="B357" s="1" t="s">
        <v>1319</v>
      </c>
      <c r="C357" s="46">
        <v>0.02</v>
      </c>
      <c r="D357" s="46">
        <v>0.5</v>
      </c>
      <c r="E357" s="1" t="s">
        <v>2017</v>
      </c>
      <c r="F357" s="1" t="s">
        <v>2087</v>
      </c>
      <c r="G357" s="1">
        <v>263</v>
      </c>
      <c r="H357" s="1"/>
      <c r="I357" s="1"/>
      <c r="J357" s="1"/>
      <c r="K357" s="1"/>
      <c r="L357" s="1"/>
      <c r="M357" s="1"/>
      <c r="N357" s="1"/>
      <c r="O357" s="1"/>
      <c r="P357" s="1"/>
      <c r="Q357" s="1"/>
      <c r="R357" s="1"/>
    </row>
    <row r="358" spans="1:18" x14ac:dyDescent="0.25">
      <c r="A358" s="1">
        <v>2705018</v>
      </c>
      <c r="B358" s="1" t="s">
        <v>1320</v>
      </c>
      <c r="C358" s="46">
        <v>0.11</v>
      </c>
      <c r="D358" s="46">
        <v>0.48</v>
      </c>
      <c r="E358" s="1" t="s">
        <v>2029</v>
      </c>
      <c r="F358" s="1" t="s">
        <v>2087</v>
      </c>
      <c r="G358" s="1">
        <v>437</v>
      </c>
      <c r="H358" s="1"/>
      <c r="I358" s="1"/>
      <c r="J358" s="1"/>
      <c r="K358" s="1"/>
      <c r="L358" s="1"/>
      <c r="M358" s="1"/>
      <c r="N358" s="1"/>
      <c r="O358" s="1"/>
      <c r="P358" s="1"/>
      <c r="Q358" s="1"/>
      <c r="R358" s="1"/>
    </row>
    <row r="359" spans="1:18" x14ac:dyDescent="0.25">
      <c r="A359" s="1">
        <v>2705019</v>
      </c>
      <c r="B359" s="1" t="s">
        <v>1321</v>
      </c>
      <c r="C359" s="46">
        <v>7.0000000000000007E-2</v>
      </c>
      <c r="D359" s="46">
        <v>0.53</v>
      </c>
      <c r="E359" s="1" t="s">
        <v>2029</v>
      </c>
      <c r="F359" s="1" t="s">
        <v>2087</v>
      </c>
      <c r="G359" s="1">
        <v>516</v>
      </c>
      <c r="H359" s="1"/>
      <c r="I359" s="1"/>
      <c r="J359" s="1"/>
      <c r="K359" s="1"/>
      <c r="L359" s="1"/>
      <c r="M359" s="1"/>
      <c r="N359" s="1"/>
      <c r="O359" s="1"/>
      <c r="P359" s="1"/>
      <c r="Q359" s="1"/>
      <c r="R359" s="1"/>
    </row>
    <row r="360" spans="1:18" x14ac:dyDescent="0.25">
      <c r="A360" s="1">
        <v>2705020</v>
      </c>
      <c r="B360" s="1" t="s">
        <v>1322</v>
      </c>
      <c r="C360" s="46">
        <v>7.0000000000000007E-2</v>
      </c>
      <c r="D360" s="46">
        <v>0.46</v>
      </c>
      <c r="E360" s="1" t="s">
        <v>2028</v>
      </c>
      <c r="F360" s="1" t="s">
        <v>2087</v>
      </c>
      <c r="G360" s="1">
        <v>863</v>
      </c>
      <c r="H360" s="1"/>
      <c r="I360" s="1"/>
      <c r="J360" s="1"/>
      <c r="K360" s="1"/>
      <c r="L360" s="1"/>
      <c r="M360" s="1"/>
      <c r="N360" s="1"/>
      <c r="O360" s="1"/>
      <c r="P360" s="1"/>
      <c r="Q360" s="1"/>
      <c r="R360" s="1"/>
    </row>
    <row r="361" spans="1:18" x14ac:dyDescent="0.25">
      <c r="A361" s="1">
        <v>2705021</v>
      </c>
      <c r="B361" s="1" t="s">
        <v>1323</v>
      </c>
      <c r="C361" s="46">
        <v>7.0000000000000007E-2</v>
      </c>
      <c r="D361" s="46">
        <v>0.4</v>
      </c>
      <c r="E361" s="1" t="s">
        <v>2022</v>
      </c>
      <c r="F361" s="1" t="s">
        <v>2087</v>
      </c>
      <c r="G361" s="1">
        <v>1225</v>
      </c>
      <c r="H361" s="1"/>
      <c r="I361" s="1"/>
      <c r="J361" s="1"/>
      <c r="K361" s="1"/>
      <c r="L361" s="1"/>
      <c r="M361" s="1"/>
      <c r="N361" s="1"/>
      <c r="O361" s="1"/>
      <c r="P361" s="1"/>
      <c r="Q361" s="1"/>
      <c r="R361" s="1"/>
    </row>
    <row r="362" spans="1:18" x14ac:dyDescent="0.25">
      <c r="A362" s="1">
        <v>2705023</v>
      </c>
      <c r="B362" s="1" t="s">
        <v>1324</v>
      </c>
      <c r="C362" s="46">
        <v>0.06</v>
      </c>
      <c r="D362" s="46">
        <v>0.5</v>
      </c>
      <c r="E362" s="1" t="s">
        <v>2027</v>
      </c>
      <c r="F362" s="1" t="s">
        <v>2087</v>
      </c>
      <c r="G362" s="1">
        <v>575</v>
      </c>
      <c r="H362" s="1"/>
      <c r="I362" s="1"/>
      <c r="J362" s="1"/>
      <c r="K362" s="1"/>
      <c r="L362" s="1"/>
      <c r="M362" s="1"/>
      <c r="N362" s="1"/>
      <c r="O362" s="1"/>
      <c r="P362" s="1"/>
      <c r="Q362" s="1"/>
      <c r="R362" s="1"/>
    </row>
    <row r="363" spans="1:18" x14ac:dyDescent="0.25">
      <c r="A363" s="1">
        <v>2705024</v>
      </c>
      <c r="B363" s="1" t="s">
        <v>1325</v>
      </c>
      <c r="C363" s="46">
        <v>0.09</v>
      </c>
      <c r="D363" s="46">
        <v>0.5</v>
      </c>
      <c r="E363" s="1" t="s">
        <v>2053</v>
      </c>
      <c r="F363" s="1" t="s">
        <v>2087</v>
      </c>
      <c r="G363" s="1">
        <v>531</v>
      </c>
      <c r="H363" s="1"/>
      <c r="I363" s="1"/>
      <c r="J363" s="1"/>
      <c r="K363" s="1"/>
      <c r="L363" s="1"/>
      <c r="M363" s="1"/>
      <c r="N363" s="1"/>
      <c r="O363" s="1"/>
      <c r="P363" s="1"/>
      <c r="Q363" s="1"/>
      <c r="R363" s="1"/>
    </row>
    <row r="364" spans="1:18" x14ac:dyDescent="0.25">
      <c r="A364" s="1">
        <v>2803016</v>
      </c>
      <c r="B364" s="1" t="s">
        <v>1326</v>
      </c>
      <c r="C364" s="46">
        <v>0.04</v>
      </c>
      <c r="D364" s="46">
        <v>0.7</v>
      </c>
      <c r="E364" s="1" t="s">
        <v>2018</v>
      </c>
      <c r="F364" s="1" t="s">
        <v>2086</v>
      </c>
      <c r="G364" s="1">
        <v>388</v>
      </c>
      <c r="H364" s="1"/>
      <c r="I364" s="1"/>
      <c r="J364" s="1"/>
      <c r="K364" s="1"/>
      <c r="L364" s="1"/>
      <c r="M364" s="1"/>
      <c r="N364" s="1"/>
      <c r="O364" s="1"/>
      <c r="P364" s="1"/>
      <c r="Q364" s="1"/>
      <c r="R364" s="1"/>
    </row>
    <row r="365" spans="1:18" x14ac:dyDescent="0.25">
      <c r="A365" s="1">
        <v>2803017</v>
      </c>
      <c r="B365" s="1" t="s">
        <v>1327</v>
      </c>
      <c r="C365" s="46">
        <v>0.01</v>
      </c>
      <c r="D365" s="46">
        <v>0.57999999999999996</v>
      </c>
      <c r="E365" s="1" t="s">
        <v>2017</v>
      </c>
      <c r="F365" s="1" t="s">
        <v>2086</v>
      </c>
      <c r="G365" s="1">
        <v>339</v>
      </c>
      <c r="H365" s="1"/>
      <c r="I365" s="1"/>
      <c r="J365" s="1"/>
      <c r="K365" s="1"/>
      <c r="L365" s="1"/>
      <c r="M365" s="1"/>
      <c r="N365" s="1"/>
      <c r="O365" s="1"/>
      <c r="P365" s="1"/>
      <c r="Q365" s="1"/>
      <c r="R365" s="1"/>
    </row>
    <row r="366" spans="1:18" x14ac:dyDescent="0.25">
      <c r="A366" s="1">
        <v>2807004</v>
      </c>
      <c r="B366" s="1" t="s">
        <v>1328</v>
      </c>
      <c r="C366" s="46">
        <v>0.05</v>
      </c>
      <c r="D366" s="46">
        <v>0.55000000000000004</v>
      </c>
      <c r="E366" s="1" t="s">
        <v>2027</v>
      </c>
      <c r="F366" s="1" t="s">
        <v>2086</v>
      </c>
      <c r="G366" s="1">
        <v>773</v>
      </c>
      <c r="H366" s="1"/>
      <c r="I366" s="1"/>
      <c r="J366" s="1"/>
      <c r="K366" s="1"/>
      <c r="L366" s="1"/>
      <c r="M366" s="1"/>
      <c r="N366" s="1"/>
      <c r="O366" s="1"/>
      <c r="P366" s="1"/>
      <c r="Q366" s="1"/>
      <c r="R366" s="1"/>
    </row>
    <row r="367" spans="1:18" x14ac:dyDescent="0.25">
      <c r="A367" s="1">
        <v>2807007</v>
      </c>
      <c r="B367" s="1" t="s">
        <v>1329</v>
      </c>
      <c r="C367" s="46">
        <v>0.03</v>
      </c>
      <c r="D367" s="46">
        <v>0.53</v>
      </c>
      <c r="E367" s="1" t="s">
        <v>2042</v>
      </c>
      <c r="F367" s="1" t="s">
        <v>2086</v>
      </c>
      <c r="G367" s="1">
        <v>539</v>
      </c>
      <c r="H367" s="1"/>
      <c r="I367" s="1"/>
      <c r="J367" s="1"/>
      <c r="K367" s="1"/>
      <c r="L367" s="1"/>
      <c r="M367" s="1"/>
      <c r="N367" s="1"/>
      <c r="O367" s="1"/>
      <c r="P367" s="1"/>
      <c r="Q367" s="1"/>
      <c r="R367" s="1"/>
    </row>
    <row r="368" spans="1:18" x14ac:dyDescent="0.25">
      <c r="A368" s="1">
        <v>2807008</v>
      </c>
      <c r="B368" s="1" t="s">
        <v>1330</v>
      </c>
      <c r="C368" s="46">
        <v>0.04</v>
      </c>
      <c r="D368" s="46">
        <v>0.44</v>
      </c>
      <c r="E368" s="1" t="s">
        <v>2040</v>
      </c>
      <c r="F368" s="1" t="s">
        <v>2086</v>
      </c>
      <c r="G368" s="1">
        <v>713</v>
      </c>
      <c r="H368" s="1"/>
      <c r="I368" s="1"/>
      <c r="J368" s="1"/>
      <c r="K368" s="1"/>
      <c r="L368" s="1"/>
      <c r="M368" s="1"/>
      <c r="N368" s="1"/>
      <c r="O368" s="1"/>
      <c r="P368" s="1"/>
      <c r="Q368" s="1"/>
      <c r="R368" s="1"/>
    </row>
    <row r="369" spans="1:18" x14ac:dyDescent="0.25">
      <c r="A369" s="1">
        <v>2807009</v>
      </c>
      <c r="B369" s="1" t="s">
        <v>1331</v>
      </c>
      <c r="C369" s="46">
        <v>0.04</v>
      </c>
      <c r="D369" s="46">
        <v>0.51</v>
      </c>
      <c r="E369" s="1" t="s">
        <v>2043</v>
      </c>
      <c r="F369" s="1" t="s">
        <v>2086</v>
      </c>
      <c r="G369" s="1">
        <v>521</v>
      </c>
      <c r="H369" s="1"/>
      <c r="I369" s="1"/>
      <c r="J369" s="1"/>
      <c r="K369" s="1"/>
      <c r="L369" s="1"/>
      <c r="M369" s="1"/>
      <c r="N369" s="1"/>
      <c r="O369" s="1"/>
      <c r="P369" s="1"/>
      <c r="Q369" s="1"/>
      <c r="R369" s="1"/>
    </row>
    <row r="370" spans="1:18" x14ac:dyDescent="0.25">
      <c r="A370" s="1">
        <v>2807010</v>
      </c>
      <c r="B370" s="1" t="s">
        <v>1332</v>
      </c>
      <c r="C370" s="46">
        <v>0.03</v>
      </c>
      <c r="D370" s="46">
        <v>0.56999999999999995</v>
      </c>
      <c r="E370" s="1" t="s">
        <v>2056</v>
      </c>
      <c r="F370" s="1" t="s">
        <v>2086</v>
      </c>
      <c r="G370" s="1">
        <v>831</v>
      </c>
      <c r="H370" s="1"/>
      <c r="I370" s="1"/>
      <c r="J370" s="1"/>
      <c r="K370" s="1"/>
      <c r="L370" s="1"/>
      <c r="M370" s="1"/>
      <c r="N370" s="1"/>
      <c r="O370" s="1"/>
      <c r="P370" s="1"/>
      <c r="Q370" s="1"/>
      <c r="R370" s="1"/>
    </row>
    <row r="371" spans="1:18" x14ac:dyDescent="0.25">
      <c r="A371" s="1">
        <v>2808024</v>
      </c>
      <c r="B371" s="1" t="s">
        <v>1333</v>
      </c>
      <c r="C371" s="46">
        <v>7.0000000000000007E-2</v>
      </c>
      <c r="D371" s="46">
        <v>0.68</v>
      </c>
      <c r="E371" s="1" t="s">
        <v>2035</v>
      </c>
      <c r="F371" s="1" t="s">
        <v>2086</v>
      </c>
      <c r="G371" s="1">
        <v>426</v>
      </c>
      <c r="H371" s="1"/>
      <c r="I371" s="1"/>
      <c r="J371" s="1"/>
      <c r="K371" s="1"/>
      <c r="L371" s="1"/>
      <c r="M371" s="1"/>
      <c r="N371" s="1"/>
      <c r="O371" s="1"/>
      <c r="P371" s="1"/>
      <c r="Q371" s="1"/>
      <c r="R371" s="1"/>
    </row>
    <row r="372" spans="1:18" x14ac:dyDescent="0.25">
      <c r="A372" s="1">
        <v>2808027</v>
      </c>
      <c r="B372" s="1" t="s">
        <v>1334</v>
      </c>
      <c r="C372" s="46">
        <v>0.17</v>
      </c>
      <c r="D372" s="46">
        <v>0.81</v>
      </c>
      <c r="E372" s="1" t="s">
        <v>2035</v>
      </c>
      <c r="F372" s="1" t="s">
        <v>2086</v>
      </c>
      <c r="G372" s="1">
        <v>383</v>
      </c>
      <c r="H372" s="1"/>
      <c r="I372" s="1"/>
      <c r="J372" s="1"/>
      <c r="K372" s="1"/>
      <c r="L372" s="1"/>
      <c r="M372" s="1"/>
      <c r="N372" s="1"/>
      <c r="O372" s="1"/>
      <c r="P372" s="1"/>
      <c r="Q372" s="1"/>
      <c r="R372" s="1"/>
    </row>
    <row r="373" spans="1:18" x14ac:dyDescent="0.25">
      <c r="A373" s="1">
        <v>2808028</v>
      </c>
      <c r="B373" s="1" t="s">
        <v>1335</v>
      </c>
      <c r="C373" s="46">
        <v>0.1</v>
      </c>
      <c r="D373" s="46">
        <v>0.68</v>
      </c>
      <c r="E373" s="1" t="s">
        <v>2020</v>
      </c>
      <c r="F373" s="1" t="s">
        <v>2086</v>
      </c>
      <c r="G373" s="1">
        <v>460</v>
      </c>
      <c r="H373" s="1"/>
      <c r="I373" s="1"/>
      <c r="J373" s="1"/>
      <c r="K373" s="1"/>
      <c r="L373" s="1"/>
      <c r="M373" s="1"/>
      <c r="N373" s="1"/>
      <c r="O373" s="1"/>
      <c r="P373" s="1"/>
      <c r="Q373" s="1"/>
      <c r="R373" s="1"/>
    </row>
    <row r="374" spans="1:18" x14ac:dyDescent="0.25">
      <c r="A374" s="1">
        <v>2808042</v>
      </c>
      <c r="B374" s="1" t="s">
        <v>1336</v>
      </c>
      <c r="C374" s="46">
        <v>0.12</v>
      </c>
      <c r="D374" s="46">
        <v>0.64</v>
      </c>
      <c r="E374" s="1" t="s">
        <v>2025</v>
      </c>
      <c r="F374" s="1" t="s">
        <v>2086</v>
      </c>
      <c r="G374" s="1">
        <v>452</v>
      </c>
      <c r="H374" s="1"/>
      <c r="I374" s="1"/>
      <c r="J374" s="1"/>
      <c r="K374" s="1"/>
      <c r="L374" s="1"/>
      <c r="M374" s="1"/>
      <c r="N374" s="1"/>
      <c r="O374" s="1"/>
      <c r="P374" s="1"/>
      <c r="Q374" s="1"/>
      <c r="R374" s="1"/>
    </row>
    <row r="375" spans="1:18" x14ac:dyDescent="0.25">
      <c r="A375" s="1">
        <v>2808043</v>
      </c>
      <c r="B375" s="1" t="s">
        <v>1337</v>
      </c>
      <c r="C375" s="46">
        <v>0.1</v>
      </c>
      <c r="D375" s="46">
        <v>0.52</v>
      </c>
      <c r="E375" s="1" t="s">
        <v>2022</v>
      </c>
      <c r="F375" s="1" t="s">
        <v>2086</v>
      </c>
      <c r="G375" s="1">
        <v>795</v>
      </c>
      <c r="H375" s="1"/>
      <c r="I375" s="1"/>
      <c r="J375" s="1"/>
      <c r="K375" s="1"/>
      <c r="L375" s="1"/>
      <c r="M375" s="1"/>
      <c r="N375" s="1"/>
      <c r="O375" s="1"/>
      <c r="P375" s="1"/>
      <c r="Q375" s="1"/>
      <c r="R375" s="1"/>
    </row>
    <row r="376" spans="1:18" x14ac:dyDescent="0.25">
      <c r="A376" s="1">
        <v>2808701</v>
      </c>
      <c r="B376" s="1" t="s">
        <v>1338</v>
      </c>
      <c r="C376" s="46">
        <v>0.1</v>
      </c>
      <c r="D376" s="46">
        <v>0.67</v>
      </c>
      <c r="E376" s="1" t="s">
        <v>2035</v>
      </c>
      <c r="F376" s="1" t="s">
        <v>2086</v>
      </c>
      <c r="G376" s="1">
        <v>458</v>
      </c>
      <c r="H376" s="1"/>
      <c r="I376" s="1"/>
      <c r="J376" s="1"/>
      <c r="K376" s="1"/>
      <c r="L376" s="1"/>
      <c r="M376" s="1"/>
      <c r="N376" s="1"/>
      <c r="O376" s="1"/>
      <c r="P376" s="1"/>
      <c r="Q376" s="1"/>
      <c r="R376" s="1"/>
    </row>
    <row r="377" spans="1:18" x14ac:dyDescent="0.25">
      <c r="A377" s="1">
        <v>2901001</v>
      </c>
      <c r="B377" s="1" t="s">
        <v>1339</v>
      </c>
      <c r="C377" s="46">
        <v>0.39</v>
      </c>
      <c r="D377" s="46">
        <v>0.86</v>
      </c>
      <c r="E377" s="1" t="s">
        <v>2018</v>
      </c>
      <c r="F377" s="1" t="s">
        <v>2088</v>
      </c>
      <c r="G377" s="1">
        <v>243</v>
      </c>
      <c r="H377" s="1"/>
      <c r="I377" s="1"/>
      <c r="J377" s="1"/>
      <c r="K377" s="1"/>
      <c r="L377" s="1"/>
      <c r="M377" s="1"/>
      <c r="N377" s="1"/>
      <c r="O377" s="1"/>
      <c r="P377" s="1"/>
      <c r="Q377" s="1"/>
      <c r="R377" s="1"/>
    </row>
    <row r="378" spans="1:18" x14ac:dyDescent="0.25">
      <c r="A378" s="1">
        <v>2901002</v>
      </c>
      <c r="B378" s="1" t="s">
        <v>1340</v>
      </c>
      <c r="C378" s="46">
        <v>0.35</v>
      </c>
      <c r="D378" s="46">
        <v>0.77</v>
      </c>
      <c r="E378" s="1" t="s">
        <v>2017</v>
      </c>
      <c r="F378" s="1" t="s">
        <v>2088</v>
      </c>
      <c r="G378" s="1">
        <v>295</v>
      </c>
      <c r="H378" s="1"/>
      <c r="I378" s="1"/>
      <c r="J378" s="1"/>
      <c r="K378" s="1"/>
      <c r="L378" s="1"/>
      <c r="M378" s="1"/>
      <c r="N378" s="1"/>
      <c r="O378" s="1"/>
      <c r="P378" s="1"/>
      <c r="Q378" s="1"/>
      <c r="R378" s="1"/>
    </row>
    <row r="379" spans="1:18" x14ac:dyDescent="0.25">
      <c r="A379" s="1">
        <v>2903007</v>
      </c>
      <c r="B379" s="1" t="s">
        <v>1341</v>
      </c>
      <c r="C379" s="46">
        <v>0.76</v>
      </c>
      <c r="D379" s="46">
        <v>0.91</v>
      </c>
      <c r="E379" s="1" t="s">
        <v>2035</v>
      </c>
      <c r="F379" s="1" t="s">
        <v>2088</v>
      </c>
      <c r="G379" s="1">
        <v>1042</v>
      </c>
      <c r="H379" s="1"/>
      <c r="I379" s="1"/>
      <c r="J379" s="1"/>
      <c r="K379" s="1"/>
      <c r="L379" s="1"/>
      <c r="M379" s="1"/>
      <c r="N379" s="1"/>
      <c r="O379" s="1"/>
      <c r="P379" s="1"/>
      <c r="Q379" s="1"/>
      <c r="R379" s="1"/>
    </row>
    <row r="380" spans="1:18" x14ac:dyDescent="0.25">
      <c r="A380" s="1">
        <v>2903008</v>
      </c>
      <c r="B380" s="1" t="s">
        <v>1342</v>
      </c>
      <c r="C380" s="46">
        <v>0.79</v>
      </c>
      <c r="D380" s="46">
        <v>0.88</v>
      </c>
      <c r="E380" s="1" t="s">
        <v>2020</v>
      </c>
      <c r="F380" s="1" t="s">
        <v>2088</v>
      </c>
      <c r="G380" s="1">
        <v>386</v>
      </c>
      <c r="H380" s="1"/>
      <c r="I380" s="1"/>
      <c r="J380" s="1"/>
      <c r="K380" s="1"/>
      <c r="L380" s="1"/>
      <c r="M380" s="1"/>
      <c r="N380" s="1"/>
      <c r="O380" s="1"/>
      <c r="P380" s="1"/>
      <c r="Q380" s="1"/>
      <c r="R380" s="1"/>
    </row>
    <row r="381" spans="1:18" x14ac:dyDescent="0.25">
      <c r="A381" s="1">
        <v>2903011</v>
      </c>
      <c r="B381" s="1" t="s">
        <v>1343</v>
      </c>
      <c r="C381" s="46">
        <v>0.74</v>
      </c>
      <c r="D381" s="46">
        <v>0.83</v>
      </c>
      <c r="E381" s="1" t="s">
        <v>2025</v>
      </c>
      <c r="F381" s="1" t="s">
        <v>2088</v>
      </c>
      <c r="G381" s="1">
        <v>395</v>
      </c>
      <c r="H381" s="1"/>
      <c r="I381" s="1"/>
      <c r="J381" s="1"/>
      <c r="K381" s="1"/>
      <c r="L381" s="1"/>
      <c r="M381" s="1"/>
      <c r="N381" s="1"/>
      <c r="O381" s="1"/>
      <c r="P381" s="1"/>
      <c r="Q381" s="1"/>
      <c r="R381" s="1"/>
    </row>
    <row r="382" spans="1:18" x14ac:dyDescent="0.25">
      <c r="A382" s="1">
        <v>2903012</v>
      </c>
      <c r="B382" s="1" t="s">
        <v>1344</v>
      </c>
      <c r="C382" s="46">
        <v>0.74</v>
      </c>
      <c r="D382" s="46">
        <v>0.73</v>
      </c>
      <c r="E382" s="1" t="s">
        <v>2022</v>
      </c>
      <c r="F382" s="1" t="s">
        <v>2088</v>
      </c>
      <c r="G382" s="1">
        <v>628</v>
      </c>
      <c r="H382" s="1"/>
      <c r="I382" s="1"/>
      <c r="J382" s="1"/>
      <c r="K382" s="1"/>
      <c r="L382" s="1"/>
      <c r="M382" s="1"/>
      <c r="N382" s="1"/>
      <c r="O382" s="1"/>
      <c r="P382" s="1"/>
      <c r="Q382" s="1"/>
      <c r="R382" s="1"/>
    </row>
    <row r="383" spans="1:18" x14ac:dyDescent="0.25">
      <c r="A383" s="1">
        <v>2903013</v>
      </c>
      <c r="B383" s="1" t="s">
        <v>1345</v>
      </c>
      <c r="C383" s="46">
        <v>1</v>
      </c>
      <c r="D383" s="46">
        <v>1</v>
      </c>
      <c r="E383" s="1" t="s">
        <v>2017</v>
      </c>
      <c r="F383" s="1" t="s">
        <v>2088</v>
      </c>
      <c r="G383" s="1">
        <v>9</v>
      </c>
      <c r="H383" s="1"/>
      <c r="I383" s="1"/>
      <c r="J383" s="1"/>
      <c r="K383" s="1"/>
      <c r="L383" s="1"/>
      <c r="M383" s="1"/>
      <c r="N383" s="1"/>
      <c r="O383" s="1"/>
      <c r="P383" s="1"/>
      <c r="Q383" s="1"/>
      <c r="R383" s="1"/>
    </row>
    <row r="384" spans="1:18" x14ac:dyDescent="0.25">
      <c r="A384" s="1">
        <v>2906025</v>
      </c>
      <c r="B384" s="1" t="s">
        <v>1346</v>
      </c>
      <c r="C384" s="46">
        <v>0.14000000000000001</v>
      </c>
      <c r="D384" s="46">
        <v>0.54</v>
      </c>
      <c r="E384" s="1" t="s">
        <v>2018</v>
      </c>
      <c r="F384" s="1" t="s">
        <v>2088</v>
      </c>
      <c r="G384" s="1">
        <v>289</v>
      </c>
      <c r="H384" s="1"/>
      <c r="I384" s="1"/>
      <c r="J384" s="1"/>
      <c r="K384" s="1"/>
      <c r="L384" s="1"/>
      <c r="M384" s="1"/>
      <c r="N384" s="1"/>
      <c r="O384" s="1"/>
      <c r="P384" s="1"/>
      <c r="Q384" s="1"/>
      <c r="R384" s="1"/>
    </row>
    <row r="385" spans="1:18" x14ac:dyDescent="0.25">
      <c r="A385" s="1">
        <v>2906026</v>
      </c>
      <c r="B385" s="1" t="s">
        <v>1347</v>
      </c>
      <c r="C385" s="46">
        <v>0.06</v>
      </c>
      <c r="D385" s="46">
        <v>0.5</v>
      </c>
      <c r="E385" s="1" t="s">
        <v>2017</v>
      </c>
      <c r="F385" s="1" t="s">
        <v>2088</v>
      </c>
      <c r="G385" s="1">
        <v>284</v>
      </c>
      <c r="H385" s="1"/>
      <c r="I385" s="1"/>
      <c r="J385" s="1"/>
      <c r="K385" s="1"/>
      <c r="L385" s="1"/>
      <c r="M385" s="1"/>
      <c r="N385" s="1"/>
      <c r="O385" s="1"/>
      <c r="P385" s="1"/>
      <c r="Q385" s="1"/>
      <c r="R385" s="1"/>
    </row>
    <row r="386" spans="1:18" x14ac:dyDescent="0.25">
      <c r="A386" s="1">
        <v>3001001</v>
      </c>
      <c r="B386" s="1" t="s">
        <v>1348</v>
      </c>
      <c r="C386" s="46">
        <v>0.14000000000000001</v>
      </c>
      <c r="D386" s="46">
        <v>0.65</v>
      </c>
      <c r="E386" s="1" t="s">
        <v>2035</v>
      </c>
      <c r="F386" s="1" t="s">
        <v>2087</v>
      </c>
      <c r="G386" s="1">
        <v>351</v>
      </c>
      <c r="H386" s="1"/>
      <c r="I386" s="1"/>
      <c r="J386" s="1"/>
      <c r="K386" s="1"/>
      <c r="L386" s="1"/>
      <c r="M386" s="1"/>
      <c r="N386" s="1"/>
      <c r="O386" s="1"/>
      <c r="P386" s="1"/>
      <c r="Q386" s="1"/>
      <c r="R386" s="1"/>
    </row>
    <row r="387" spans="1:18" x14ac:dyDescent="0.25">
      <c r="A387" s="1">
        <v>3001002</v>
      </c>
      <c r="B387" s="1" t="s">
        <v>1349</v>
      </c>
      <c r="C387" s="46">
        <v>0.1</v>
      </c>
      <c r="D387" s="46">
        <v>0.61</v>
      </c>
      <c r="E387" s="1" t="s">
        <v>2033</v>
      </c>
      <c r="F387" s="1" t="s">
        <v>2087</v>
      </c>
      <c r="G387" s="1">
        <v>324</v>
      </c>
      <c r="H387" s="1"/>
      <c r="I387" s="1"/>
      <c r="J387" s="1"/>
      <c r="K387" s="1"/>
      <c r="L387" s="1"/>
      <c r="M387" s="1"/>
      <c r="N387" s="1"/>
      <c r="O387" s="1"/>
      <c r="P387" s="1"/>
      <c r="Q387" s="1"/>
      <c r="R387" s="1"/>
    </row>
    <row r="388" spans="1:18" x14ac:dyDescent="0.25">
      <c r="A388" s="1">
        <v>3001003</v>
      </c>
      <c r="B388" s="1" t="s">
        <v>1350</v>
      </c>
      <c r="C388" s="46">
        <v>0.06</v>
      </c>
      <c r="D388" s="46">
        <v>0.57999999999999996</v>
      </c>
      <c r="E388" s="1" t="s">
        <v>2022</v>
      </c>
      <c r="F388" s="1" t="s">
        <v>2087</v>
      </c>
      <c r="G388" s="1">
        <v>346</v>
      </c>
      <c r="H388" s="1"/>
      <c r="I388" s="1"/>
      <c r="J388" s="1"/>
      <c r="K388" s="1"/>
      <c r="L388" s="1"/>
      <c r="M388" s="1"/>
      <c r="N388" s="1"/>
      <c r="O388" s="1"/>
      <c r="P388" s="1"/>
      <c r="Q388" s="1"/>
      <c r="R388" s="1"/>
    </row>
    <row r="389" spans="1:18" x14ac:dyDescent="0.25">
      <c r="A389" s="1">
        <v>3002007</v>
      </c>
      <c r="B389" s="1" t="s">
        <v>1351</v>
      </c>
      <c r="C389" s="46">
        <v>0.04</v>
      </c>
      <c r="D389" s="46">
        <v>0.59</v>
      </c>
      <c r="E389" s="1" t="s">
        <v>2035</v>
      </c>
      <c r="F389" s="1" t="s">
        <v>2087</v>
      </c>
      <c r="G389" s="1">
        <v>344</v>
      </c>
      <c r="H389" s="1"/>
      <c r="I389" s="1"/>
      <c r="J389" s="1"/>
      <c r="K389" s="1"/>
      <c r="L389" s="1"/>
      <c r="M389" s="1"/>
      <c r="N389" s="1"/>
      <c r="O389" s="1"/>
      <c r="P389" s="1"/>
      <c r="Q389" s="1"/>
      <c r="R389" s="1"/>
    </row>
    <row r="390" spans="1:18" x14ac:dyDescent="0.25">
      <c r="A390" s="1">
        <v>3002009</v>
      </c>
      <c r="B390" s="1" t="s">
        <v>1352</v>
      </c>
      <c r="C390" s="46">
        <v>0.03</v>
      </c>
      <c r="D390" s="46">
        <v>0.46</v>
      </c>
      <c r="E390" s="1" t="s">
        <v>2022</v>
      </c>
      <c r="F390" s="1" t="s">
        <v>2087</v>
      </c>
      <c r="G390" s="1">
        <v>310</v>
      </c>
      <c r="H390" s="1"/>
      <c r="I390" s="1"/>
      <c r="J390" s="1"/>
      <c r="K390" s="1"/>
      <c r="L390" s="1"/>
      <c r="M390" s="1"/>
      <c r="N390" s="1"/>
      <c r="O390" s="1"/>
      <c r="P390" s="1"/>
      <c r="Q390" s="1"/>
      <c r="R390" s="1"/>
    </row>
    <row r="391" spans="1:18" x14ac:dyDescent="0.25">
      <c r="A391" s="1">
        <v>3002010</v>
      </c>
      <c r="B391" s="1" t="s">
        <v>1353</v>
      </c>
      <c r="C391" s="46">
        <v>0.02</v>
      </c>
      <c r="D391" s="46">
        <v>0.55000000000000004</v>
      </c>
      <c r="E391" s="1" t="s">
        <v>2033</v>
      </c>
      <c r="F391" s="1" t="s">
        <v>2087</v>
      </c>
      <c r="G391" s="1">
        <v>292</v>
      </c>
      <c r="H391" s="1"/>
      <c r="I391" s="1"/>
      <c r="J391" s="1"/>
      <c r="K391" s="1"/>
      <c r="L391" s="1"/>
      <c r="M391" s="1"/>
      <c r="N391" s="1"/>
      <c r="O391" s="1"/>
      <c r="P391" s="1"/>
      <c r="Q391" s="1"/>
      <c r="R391" s="1"/>
    </row>
    <row r="392" spans="1:18" x14ac:dyDescent="0.25">
      <c r="A392" s="1">
        <v>3003013</v>
      </c>
      <c r="B392" s="1" t="s">
        <v>1354</v>
      </c>
      <c r="C392" s="46">
        <v>0.05</v>
      </c>
      <c r="D392" s="46">
        <v>0.5</v>
      </c>
      <c r="E392" s="1" t="s">
        <v>2018</v>
      </c>
      <c r="F392" s="1" t="s">
        <v>2087</v>
      </c>
      <c r="G392" s="1">
        <v>327</v>
      </c>
      <c r="H392" s="1"/>
      <c r="I392" s="1"/>
      <c r="J392" s="1"/>
      <c r="K392" s="1"/>
      <c r="L392" s="1"/>
      <c r="M392" s="1"/>
      <c r="N392" s="1"/>
      <c r="O392" s="1"/>
      <c r="P392" s="1"/>
      <c r="Q392" s="1"/>
      <c r="R392" s="1"/>
    </row>
    <row r="393" spans="1:18" x14ac:dyDescent="0.25">
      <c r="A393" s="1">
        <v>3003014</v>
      </c>
      <c r="B393" s="1" t="s">
        <v>1355</v>
      </c>
      <c r="C393" s="46">
        <v>0.04</v>
      </c>
      <c r="D393" s="46">
        <v>0.36</v>
      </c>
      <c r="E393" s="1" t="s">
        <v>2017</v>
      </c>
      <c r="F393" s="1" t="s">
        <v>2087</v>
      </c>
      <c r="G393" s="1">
        <v>309</v>
      </c>
      <c r="H393" s="1"/>
      <c r="I393" s="1"/>
      <c r="J393" s="1"/>
      <c r="K393" s="1"/>
      <c r="L393" s="1"/>
      <c r="M393" s="1"/>
      <c r="N393" s="1"/>
      <c r="O393" s="1"/>
      <c r="P393" s="1"/>
      <c r="Q393" s="1"/>
      <c r="R393" s="1"/>
    </row>
    <row r="394" spans="1:18" x14ac:dyDescent="0.25">
      <c r="A394" s="1">
        <v>3004021</v>
      </c>
      <c r="B394" s="1" t="s">
        <v>1356</v>
      </c>
      <c r="C394" s="46">
        <v>0.36</v>
      </c>
      <c r="D394" s="46">
        <v>0.79</v>
      </c>
      <c r="E394" s="1" t="s">
        <v>2035</v>
      </c>
      <c r="F394" s="1" t="s">
        <v>2087</v>
      </c>
      <c r="G394" s="1">
        <v>881</v>
      </c>
      <c r="H394" s="1"/>
      <c r="I394" s="1"/>
      <c r="J394" s="1"/>
      <c r="K394" s="1"/>
      <c r="L394" s="1"/>
      <c r="M394" s="1"/>
      <c r="N394" s="1"/>
      <c r="O394" s="1"/>
      <c r="P394" s="1"/>
      <c r="Q394" s="1"/>
      <c r="R394" s="1"/>
    </row>
    <row r="395" spans="1:18" x14ac:dyDescent="0.25">
      <c r="A395" s="1">
        <v>3004022</v>
      </c>
      <c r="B395" s="1" t="s">
        <v>1357</v>
      </c>
      <c r="C395" s="46">
        <v>0.4</v>
      </c>
      <c r="D395" s="46">
        <v>0.71</v>
      </c>
      <c r="E395" s="1" t="s">
        <v>2025</v>
      </c>
      <c r="F395" s="1" t="s">
        <v>2087</v>
      </c>
      <c r="G395" s="1">
        <v>302</v>
      </c>
      <c r="H395" s="1"/>
      <c r="I395" s="1"/>
      <c r="J395" s="1"/>
      <c r="K395" s="1"/>
      <c r="L395" s="1"/>
      <c r="M395" s="1"/>
      <c r="N395" s="1"/>
      <c r="O395" s="1"/>
      <c r="P395" s="1"/>
      <c r="Q395" s="1"/>
      <c r="R395" s="1"/>
    </row>
    <row r="396" spans="1:18" x14ac:dyDescent="0.25">
      <c r="A396" s="1">
        <v>3004023</v>
      </c>
      <c r="B396" s="1" t="s">
        <v>1358</v>
      </c>
      <c r="C396" s="46">
        <v>0.43</v>
      </c>
      <c r="D396" s="46">
        <v>0.61</v>
      </c>
      <c r="E396" s="1" t="s">
        <v>2022</v>
      </c>
      <c r="F396" s="1" t="s">
        <v>2087</v>
      </c>
      <c r="G396" s="1">
        <v>593</v>
      </c>
      <c r="H396" s="1"/>
      <c r="I396" s="1"/>
      <c r="J396" s="1"/>
      <c r="K396" s="1"/>
      <c r="L396" s="1"/>
      <c r="M396" s="1"/>
      <c r="N396" s="1"/>
      <c r="O396" s="1"/>
      <c r="P396" s="1"/>
      <c r="Q396" s="1"/>
      <c r="R396" s="1"/>
    </row>
    <row r="397" spans="1:18" x14ac:dyDescent="0.25">
      <c r="A397" s="1">
        <v>3004025</v>
      </c>
      <c r="B397" s="1" t="s">
        <v>1359</v>
      </c>
      <c r="C397" s="46">
        <v>0.46</v>
      </c>
      <c r="D397" s="46">
        <v>0.75</v>
      </c>
      <c r="E397" s="1" t="s">
        <v>2020</v>
      </c>
      <c r="F397" s="1" t="s">
        <v>2087</v>
      </c>
      <c r="G397" s="1">
        <v>318</v>
      </c>
      <c r="H397" s="1"/>
      <c r="I397" s="1"/>
      <c r="J397" s="1"/>
      <c r="K397" s="1"/>
      <c r="L397" s="1"/>
      <c r="M397" s="1"/>
      <c r="N397" s="1"/>
      <c r="O397" s="1"/>
      <c r="P397" s="1"/>
      <c r="Q397" s="1"/>
      <c r="R397" s="1"/>
    </row>
    <row r="398" spans="1:18" x14ac:dyDescent="0.25">
      <c r="A398" s="1">
        <v>3005029</v>
      </c>
      <c r="B398" s="1" t="s">
        <v>1360</v>
      </c>
      <c r="C398" s="46">
        <v>0.05</v>
      </c>
      <c r="D398" s="46">
        <v>0.55000000000000004</v>
      </c>
      <c r="E398" s="1" t="s">
        <v>2018</v>
      </c>
      <c r="F398" s="1" t="s">
        <v>2087</v>
      </c>
      <c r="G398" s="1">
        <v>265</v>
      </c>
      <c r="H398" s="1"/>
      <c r="I398" s="1"/>
      <c r="J398" s="1"/>
      <c r="K398" s="1"/>
      <c r="L398" s="1"/>
      <c r="M398" s="1"/>
      <c r="N398" s="1"/>
      <c r="O398" s="1"/>
      <c r="P398" s="1"/>
      <c r="Q398" s="1"/>
      <c r="R398" s="1"/>
    </row>
    <row r="399" spans="1:18" x14ac:dyDescent="0.25">
      <c r="A399" s="1">
        <v>3005030</v>
      </c>
      <c r="B399" s="1" t="s">
        <v>1361</v>
      </c>
      <c r="C399" s="46">
        <v>7.0000000000000007E-2</v>
      </c>
      <c r="D399" s="46">
        <v>0.49</v>
      </c>
      <c r="E399" s="1" t="s">
        <v>2017</v>
      </c>
      <c r="F399" s="1" t="s">
        <v>2087</v>
      </c>
      <c r="G399" s="1">
        <v>207</v>
      </c>
      <c r="H399" s="1"/>
      <c r="I399" s="1"/>
      <c r="J399" s="1"/>
      <c r="K399" s="1"/>
      <c r="L399" s="1"/>
      <c r="M399" s="1"/>
      <c r="N399" s="1"/>
      <c r="O399" s="1"/>
      <c r="P399" s="1"/>
      <c r="Q399" s="1"/>
      <c r="R399" s="1"/>
    </row>
    <row r="400" spans="1:18" x14ac:dyDescent="0.25">
      <c r="A400" s="1">
        <v>3102001</v>
      </c>
      <c r="B400" s="1" t="s">
        <v>1362</v>
      </c>
      <c r="C400" s="46">
        <v>0.09</v>
      </c>
      <c r="D400" s="46">
        <v>0.64</v>
      </c>
      <c r="E400" s="1" t="s">
        <v>2018</v>
      </c>
      <c r="F400" s="1" t="s">
        <v>2088</v>
      </c>
      <c r="G400" s="1">
        <v>285</v>
      </c>
      <c r="H400" s="1"/>
      <c r="I400" s="1"/>
      <c r="J400" s="1"/>
      <c r="K400" s="1"/>
      <c r="L400" s="1"/>
      <c r="M400" s="1"/>
      <c r="N400" s="1"/>
      <c r="O400" s="1"/>
      <c r="P400" s="1"/>
      <c r="Q400" s="1"/>
      <c r="R400" s="1"/>
    </row>
    <row r="401" spans="1:18" x14ac:dyDescent="0.25">
      <c r="A401" s="1">
        <v>3102002</v>
      </c>
      <c r="B401" s="1" t="s">
        <v>1363</v>
      </c>
      <c r="C401" s="46">
        <v>0.06</v>
      </c>
      <c r="D401" s="46">
        <v>0.52</v>
      </c>
      <c r="E401" s="1" t="s">
        <v>2017</v>
      </c>
      <c r="F401" s="1" t="s">
        <v>2088</v>
      </c>
      <c r="G401" s="1">
        <v>228</v>
      </c>
      <c r="H401" s="1"/>
      <c r="I401" s="1"/>
      <c r="J401" s="1"/>
      <c r="K401" s="1"/>
      <c r="L401" s="1"/>
      <c r="M401" s="1"/>
      <c r="N401" s="1"/>
      <c r="O401" s="1"/>
      <c r="P401" s="1"/>
      <c r="Q401" s="1"/>
      <c r="R401" s="1"/>
    </row>
    <row r="402" spans="1:18" x14ac:dyDescent="0.25">
      <c r="A402" s="1">
        <v>3104005</v>
      </c>
      <c r="B402" s="1" t="s">
        <v>1364</v>
      </c>
      <c r="C402" s="46">
        <v>0.83</v>
      </c>
      <c r="D402" s="46">
        <v>0.88</v>
      </c>
      <c r="E402" s="1" t="s">
        <v>2018</v>
      </c>
      <c r="F402" s="1" t="s">
        <v>2088</v>
      </c>
      <c r="G402" s="1">
        <v>190</v>
      </c>
      <c r="H402" s="1"/>
      <c r="I402" s="1"/>
      <c r="J402" s="1"/>
      <c r="K402" s="1"/>
      <c r="L402" s="1"/>
      <c r="M402" s="1"/>
      <c r="N402" s="1"/>
      <c r="O402" s="1"/>
      <c r="P402" s="1"/>
      <c r="Q402" s="1"/>
      <c r="R402" s="1"/>
    </row>
    <row r="403" spans="1:18" x14ac:dyDescent="0.25">
      <c r="A403" s="1">
        <v>3104006</v>
      </c>
      <c r="B403" s="1" t="s">
        <v>1365</v>
      </c>
      <c r="C403" s="46">
        <v>0.78</v>
      </c>
      <c r="D403" s="46">
        <v>0.85</v>
      </c>
      <c r="E403" s="1" t="s">
        <v>2017</v>
      </c>
      <c r="F403" s="1" t="s">
        <v>2088</v>
      </c>
      <c r="G403" s="1">
        <v>173</v>
      </c>
      <c r="H403" s="1"/>
      <c r="I403" s="1"/>
      <c r="J403" s="1"/>
      <c r="K403" s="1"/>
      <c r="L403" s="1"/>
      <c r="M403" s="1"/>
      <c r="N403" s="1"/>
      <c r="O403" s="1"/>
      <c r="P403" s="1"/>
      <c r="Q403" s="1"/>
      <c r="R403" s="1"/>
    </row>
    <row r="404" spans="1:18" x14ac:dyDescent="0.25">
      <c r="A404" s="1">
        <v>3104021</v>
      </c>
      <c r="B404" s="1" t="s">
        <v>1366</v>
      </c>
      <c r="C404" s="46">
        <v>0.81</v>
      </c>
      <c r="D404" s="46">
        <v>0.95</v>
      </c>
      <c r="E404" s="1" t="s">
        <v>2018</v>
      </c>
      <c r="F404" s="1" t="s">
        <v>2088</v>
      </c>
      <c r="G404" s="1">
        <v>64</v>
      </c>
      <c r="H404" s="1"/>
      <c r="I404" s="1"/>
      <c r="J404" s="1"/>
      <c r="K404" s="1"/>
      <c r="L404" s="1"/>
      <c r="M404" s="1"/>
      <c r="N404" s="1"/>
      <c r="O404" s="1"/>
      <c r="P404" s="1"/>
      <c r="Q404" s="1"/>
      <c r="R404" s="1"/>
    </row>
    <row r="405" spans="1:18" x14ac:dyDescent="0.25">
      <c r="A405" s="1">
        <v>3104022</v>
      </c>
      <c r="B405" s="1" t="s">
        <v>1367</v>
      </c>
      <c r="C405" s="46">
        <v>0.82</v>
      </c>
      <c r="D405" s="46">
        <v>0.78</v>
      </c>
      <c r="E405" s="1" t="s">
        <v>2017</v>
      </c>
      <c r="F405" s="1" t="s">
        <v>2088</v>
      </c>
      <c r="G405" s="1">
        <v>55</v>
      </c>
      <c r="H405" s="1"/>
      <c r="I405" s="1"/>
      <c r="J405" s="1"/>
      <c r="K405" s="1"/>
      <c r="L405" s="1"/>
      <c r="M405" s="1"/>
      <c r="N405" s="1"/>
      <c r="O405" s="1"/>
      <c r="P405" s="1"/>
      <c r="Q405" s="1"/>
      <c r="R405" s="1"/>
    </row>
    <row r="406" spans="1:18" x14ac:dyDescent="0.25">
      <c r="A406" s="1">
        <v>3105009</v>
      </c>
      <c r="B406" s="1" t="s">
        <v>1368</v>
      </c>
      <c r="C406" s="46">
        <v>0.47</v>
      </c>
      <c r="D406" s="46">
        <v>0.67</v>
      </c>
      <c r="E406" s="1" t="s">
        <v>2049</v>
      </c>
      <c r="F406" s="1" t="s">
        <v>2088</v>
      </c>
      <c r="G406" s="1">
        <v>434</v>
      </c>
      <c r="H406" s="1"/>
      <c r="I406" s="1"/>
      <c r="J406" s="1"/>
      <c r="K406" s="1"/>
      <c r="L406" s="1"/>
      <c r="M406" s="1"/>
      <c r="N406" s="1"/>
      <c r="O406" s="1"/>
      <c r="P406" s="1"/>
      <c r="Q406" s="1"/>
      <c r="R406" s="1"/>
    </row>
    <row r="407" spans="1:18" x14ac:dyDescent="0.25">
      <c r="A407" s="1">
        <v>3105010</v>
      </c>
      <c r="B407" s="1" t="s">
        <v>1369</v>
      </c>
      <c r="C407" s="46">
        <v>0.37</v>
      </c>
      <c r="D407" s="46">
        <v>0.63</v>
      </c>
      <c r="E407" s="1" t="s">
        <v>2034</v>
      </c>
      <c r="F407" s="1" t="s">
        <v>2088</v>
      </c>
      <c r="G407" s="1">
        <v>423</v>
      </c>
      <c r="H407" s="1"/>
      <c r="I407" s="1"/>
      <c r="J407" s="1"/>
      <c r="K407" s="1"/>
      <c r="L407" s="1"/>
      <c r="M407" s="1"/>
      <c r="N407" s="1"/>
      <c r="O407" s="1"/>
      <c r="P407" s="1"/>
      <c r="Q407" s="1"/>
      <c r="R407" s="1"/>
    </row>
    <row r="408" spans="1:18" x14ac:dyDescent="0.25">
      <c r="A408" s="1">
        <v>3105011</v>
      </c>
      <c r="B408" s="1" t="s">
        <v>1370</v>
      </c>
      <c r="C408" s="46">
        <v>0.38</v>
      </c>
      <c r="D408" s="46">
        <v>0.53</v>
      </c>
      <c r="E408" s="1" t="s">
        <v>2040</v>
      </c>
      <c r="F408" s="1" t="s">
        <v>2088</v>
      </c>
      <c r="G408" s="1">
        <v>434</v>
      </c>
      <c r="H408" s="1"/>
      <c r="I408" s="1"/>
      <c r="J408" s="1"/>
      <c r="K408" s="1"/>
      <c r="L408" s="1"/>
      <c r="M408" s="1"/>
      <c r="N408" s="1"/>
      <c r="O408" s="1"/>
      <c r="P408" s="1"/>
      <c r="Q408" s="1"/>
      <c r="R408" s="1"/>
    </row>
    <row r="409" spans="1:18" x14ac:dyDescent="0.25">
      <c r="A409" s="1">
        <v>3105012</v>
      </c>
      <c r="B409" s="1" t="s">
        <v>1371</v>
      </c>
      <c r="C409" s="46">
        <v>0.48</v>
      </c>
      <c r="D409" s="46">
        <v>0.74</v>
      </c>
      <c r="E409" s="1" t="s">
        <v>2047</v>
      </c>
      <c r="F409" s="1" t="s">
        <v>2088</v>
      </c>
      <c r="G409" s="1">
        <v>656</v>
      </c>
      <c r="H409" s="1"/>
      <c r="I409" s="1"/>
      <c r="J409" s="1"/>
      <c r="K409" s="1"/>
      <c r="L409" s="1"/>
      <c r="M409" s="1"/>
      <c r="N409" s="1"/>
      <c r="O409" s="1"/>
      <c r="P409" s="1"/>
      <c r="Q409" s="1"/>
      <c r="R409" s="1"/>
    </row>
    <row r="410" spans="1:18" x14ac:dyDescent="0.25">
      <c r="A410" s="1">
        <v>3201001</v>
      </c>
      <c r="B410" s="1" t="s">
        <v>1109</v>
      </c>
      <c r="C410" s="46">
        <v>0.32</v>
      </c>
      <c r="D410" s="46">
        <v>0.59</v>
      </c>
      <c r="E410" s="1" t="s">
        <v>2018</v>
      </c>
      <c r="F410" s="1" t="s">
        <v>2086</v>
      </c>
      <c r="G410" s="1">
        <v>313</v>
      </c>
      <c r="H410" s="1"/>
      <c r="I410" s="1"/>
      <c r="J410" s="1"/>
      <c r="K410" s="1"/>
      <c r="L410" s="1"/>
      <c r="M410" s="1"/>
      <c r="N410" s="1"/>
      <c r="O410" s="1"/>
      <c r="P410" s="1"/>
      <c r="Q410" s="1"/>
      <c r="R410" s="1"/>
    </row>
    <row r="411" spans="1:18" x14ac:dyDescent="0.25">
      <c r="A411" s="1">
        <v>3201003</v>
      </c>
      <c r="B411" s="1" t="s">
        <v>1372</v>
      </c>
      <c r="C411" s="46">
        <v>0.31</v>
      </c>
      <c r="D411" s="46">
        <v>0.74</v>
      </c>
      <c r="E411" s="1" t="s">
        <v>2018</v>
      </c>
      <c r="F411" s="1" t="s">
        <v>2086</v>
      </c>
      <c r="G411" s="1">
        <v>530</v>
      </c>
      <c r="H411" s="1"/>
      <c r="I411" s="1"/>
      <c r="J411" s="1"/>
      <c r="K411" s="1"/>
      <c r="L411" s="1"/>
      <c r="M411" s="1"/>
      <c r="N411" s="1"/>
      <c r="O411" s="1"/>
      <c r="P411" s="1"/>
      <c r="Q411" s="1"/>
      <c r="R411" s="1"/>
    </row>
    <row r="412" spans="1:18" x14ac:dyDescent="0.25">
      <c r="A412" s="1">
        <v>3201004</v>
      </c>
      <c r="B412" s="1" t="s">
        <v>1373</v>
      </c>
      <c r="C412" s="46">
        <v>0.21</v>
      </c>
      <c r="D412" s="46">
        <v>0.5</v>
      </c>
      <c r="E412" s="1" t="s">
        <v>2034</v>
      </c>
      <c r="F412" s="1" t="s">
        <v>2086</v>
      </c>
      <c r="G412" s="1">
        <v>668</v>
      </c>
      <c r="H412" s="1"/>
      <c r="I412" s="1"/>
      <c r="J412" s="1"/>
      <c r="K412" s="1"/>
      <c r="L412" s="1"/>
      <c r="M412" s="1"/>
      <c r="N412" s="1"/>
      <c r="O412" s="1"/>
      <c r="P412" s="1"/>
      <c r="Q412" s="1"/>
      <c r="R412" s="1"/>
    </row>
    <row r="413" spans="1:18" x14ac:dyDescent="0.25">
      <c r="A413" s="1">
        <v>3201005</v>
      </c>
      <c r="B413" s="1" t="s">
        <v>1374</v>
      </c>
      <c r="C413" s="46">
        <v>0.21</v>
      </c>
      <c r="D413" s="46">
        <v>0.44</v>
      </c>
      <c r="E413" s="1" t="s">
        <v>2040</v>
      </c>
      <c r="F413" s="1" t="s">
        <v>2086</v>
      </c>
      <c r="G413" s="1">
        <v>617</v>
      </c>
      <c r="H413" s="1"/>
      <c r="I413" s="1"/>
      <c r="J413" s="1"/>
      <c r="K413" s="1"/>
      <c r="L413" s="1"/>
      <c r="M413" s="1"/>
      <c r="N413" s="1"/>
      <c r="O413" s="1"/>
      <c r="P413" s="1"/>
      <c r="Q413" s="1"/>
      <c r="R413" s="1"/>
    </row>
    <row r="414" spans="1:18" x14ac:dyDescent="0.25">
      <c r="A414" s="1">
        <v>3201009</v>
      </c>
      <c r="B414" s="1" t="s">
        <v>1375</v>
      </c>
      <c r="C414" s="46">
        <v>0.28000000000000003</v>
      </c>
      <c r="D414" s="46">
        <v>0.45</v>
      </c>
      <c r="E414" s="1" t="s">
        <v>2018</v>
      </c>
      <c r="F414" s="1" t="s">
        <v>2086</v>
      </c>
      <c r="G414" s="1">
        <v>475</v>
      </c>
      <c r="H414" s="1"/>
      <c r="I414" s="1"/>
      <c r="J414" s="1"/>
      <c r="K414" s="1"/>
      <c r="L414" s="1"/>
      <c r="M414" s="1"/>
      <c r="N414" s="1"/>
      <c r="O414" s="1"/>
      <c r="P414" s="1"/>
      <c r="Q414" s="1"/>
      <c r="R414" s="1"/>
    </row>
    <row r="415" spans="1:18" x14ac:dyDescent="0.25">
      <c r="A415" s="1">
        <v>3201042</v>
      </c>
      <c r="B415" s="1" t="s">
        <v>1376</v>
      </c>
      <c r="C415" s="46">
        <v>0.06</v>
      </c>
      <c r="D415" s="46">
        <v>0.51</v>
      </c>
      <c r="E415" s="1" t="s">
        <v>2018</v>
      </c>
      <c r="F415" s="1" t="s">
        <v>2086</v>
      </c>
      <c r="G415" s="1">
        <v>336</v>
      </c>
      <c r="H415" s="1"/>
      <c r="I415" s="1"/>
      <c r="J415" s="1"/>
      <c r="K415" s="1"/>
      <c r="L415" s="1"/>
      <c r="M415" s="1"/>
      <c r="N415" s="1"/>
      <c r="O415" s="1"/>
      <c r="P415" s="1"/>
      <c r="Q415" s="1"/>
      <c r="R415" s="1"/>
    </row>
    <row r="416" spans="1:18" x14ac:dyDescent="0.25">
      <c r="A416" s="1">
        <v>3209038</v>
      </c>
      <c r="B416" s="1" t="s">
        <v>1047</v>
      </c>
      <c r="C416" s="46">
        <v>0.08</v>
      </c>
      <c r="D416" s="46">
        <v>0.66</v>
      </c>
      <c r="E416" s="1" t="s">
        <v>2035</v>
      </c>
      <c r="F416" s="1" t="s">
        <v>2086</v>
      </c>
      <c r="G416" s="1">
        <v>599</v>
      </c>
      <c r="H416" s="1"/>
      <c r="I416" s="1"/>
      <c r="J416" s="1"/>
      <c r="K416" s="1"/>
      <c r="L416" s="1"/>
      <c r="M416" s="1"/>
      <c r="N416" s="1"/>
      <c r="O416" s="1"/>
      <c r="P416" s="1"/>
      <c r="Q416" s="1"/>
      <c r="R416" s="1"/>
    </row>
    <row r="417" spans="1:18" x14ac:dyDescent="0.25">
      <c r="A417" s="1">
        <v>3209039</v>
      </c>
      <c r="B417" s="1" t="s">
        <v>1377</v>
      </c>
      <c r="C417" s="46">
        <v>0.06</v>
      </c>
      <c r="D417" s="46">
        <v>0.55000000000000004</v>
      </c>
      <c r="E417" s="1" t="s">
        <v>2022</v>
      </c>
      <c r="F417" s="1" t="s">
        <v>2086</v>
      </c>
      <c r="G417" s="1">
        <v>478</v>
      </c>
      <c r="H417" s="1"/>
      <c r="I417" s="1"/>
      <c r="J417" s="1"/>
      <c r="K417" s="1"/>
      <c r="L417" s="1"/>
      <c r="M417" s="1"/>
      <c r="N417" s="1"/>
      <c r="O417" s="1"/>
      <c r="P417" s="1"/>
      <c r="Q417" s="1"/>
      <c r="R417" s="1"/>
    </row>
    <row r="418" spans="1:18" x14ac:dyDescent="0.25">
      <c r="A418" s="1">
        <v>3209041</v>
      </c>
      <c r="B418" s="1" t="s">
        <v>1378</v>
      </c>
      <c r="C418" s="46">
        <v>0.04</v>
      </c>
      <c r="D418" s="46">
        <v>0.63</v>
      </c>
      <c r="E418" s="1" t="s">
        <v>2020</v>
      </c>
      <c r="F418" s="1" t="s">
        <v>2086</v>
      </c>
      <c r="G418" s="1">
        <v>208</v>
      </c>
      <c r="H418" s="1"/>
      <c r="I418" s="1"/>
      <c r="J418" s="1"/>
      <c r="K418" s="1"/>
      <c r="L418" s="1"/>
      <c r="M418" s="1"/>
      <c r="N418" s="1"/>
      <c r="O418" s="1"/>
      <c r="P418" s="1"/>
      <c r="Q418" s="1"/>
      <c r="R418" s="1"/>
    </row>
    <row r="419" spans="1:18" x14ac:dyDescent="0.25">
      <c r="A419" s="1">
        <v>3209042</v>
      </c>
      <c r="B419" s="1" t="s">
        <v>1379</v>
      </c>
      <c r="C419" s="46">
        <v>0.06</v>
      </c>
      <c r="D419" s="46">
        <v>0.62</v>
      </c>
      <c r="E419" s="1" t="s">
        <v>2025</v>
      </c>
      <c r="F419" s="1" t="s">
        <v>2086</v>
      </c>
      <c r="G419" s="1">
        <v>269</v>
      </c>
      <c r="H419" s="1"/>
      <c r="I419" s="1"/>
      <c r="J419" s="1"/>
      <c r="K419" s="1"/>
      <c r="L419" s="1"/>
      <c r="M419" s="1"/>
      <c r="N419" s="1"/>
      <c r="O419" s="1"/>
      <c r="P419" s="1"/>
      <c r="Q419" s="1"/>
      <c r="R419" s="1"/>
    </row>
    <row r="420" spans="1:18" x14ac:dyDescent="0.25">
      <c r="A420" s="1">
        <v>3211022</v>
      </c>
      <c r="B420" s="1" t="s">
        <v>1380</v>
      </c>
      <c r="C420" s="46">
        <v>0.05</v>
      </c>
      <c r="D420" s="46">
        <v>0.75</v>
      </c>
      <c r="E420" s="1" t="s">
        <v>2018</v>
      </c>
      <c r="F420" s="1" t="s">
        <v>2086</v>
      </c>
      <c r="G420" s="1">
        <v>310</v>
      </c>
      <c r="H420" s="1"/>
      <c r="I420" s="1"/>
      <c r="J420" s="1"/>
      <c r="K420" s="1"/>
      <c r="L420" s="1"/>
      <c r="M420" s="1"/>
      <c r="N420" s="1"/>
      <c r="O420" s="1"/>
      <c r="P420" s="1"/>
      <c r="Q420" s="1"/>
      <c r="R420" s="1"/>
    </row>
    <row r="421" spans="1:18" x14ac:dyDescent="0.25">
      <c r="A421" s="1">
        <v>3211035</v>
      </c>
      <c r="B421" s="1" t="s">
        <v>1381</v>
      </c>
      <c r="C421" s="46">
        <v>0.02</v>
      </c>
      <c r="D421" s="46">
        <v>0.61</v>
      </c>
      <c r="E421" s="1" t="s">
        <v>2017</v>
      </c>
      <c r="F421" s="1" t="s">
        <v>2086</v>
      </c>
      <c r="G421" s="1">
        <v>225</v>
      </c>
      <c r="H421" s="1"/>
      <c r="I421" s="1"/>
      <c r="J421" s="1"/>
      <c r="K421" s="1"/>
      <c r="L421" s="1"/>
      <c r="M421" s="1"/>
      <c r="N421" s="1"/>
      <c r="O421" s="1"/>
      <c r="P421" s="1"/>
      <c r="Q421" s="1"/>
      <c r="R421" s="1"/>
    </row>
    <row r="422" spans="1:18" x14ac:dyDescent="0.25">
      <c r="A422" s="1">
        <v>3212010</v>
      </c>
      <c r="B422" s="1" t="s">
        <v>1382</v>
      </c>
      <c r="C422" s="46">
        <v>0.02</v>
      </c>
      <c r="D422" s="46">
        <v>0.57999999999999996</v>
      </c>
      <c r="E422" s="1" t="s">
        <v>2018</v>
      </c>
      <c r="F422" s="1" t="s">
        <v>2086</v>
      </c>
      <c r="G422" s="1">
        <v>124</v>
      </c>
      <c r="H422" s="1"/>
      <c r="I422" s="1"/>
      <c r="J422" s="1"/>
      <c r="K422" s="1"/>
      <c r="L422" s="1"/>
      <c r="M422" s="1"/>
      <c r="N422" s="1"/>
      <c r="O422" s="1"/>
      <c r="P422" s="1"/>
      <c r="Q422" s="1"/>
      <c r="R422" s="1"/>
    </row>
    <row r="423" spans="1:18" x14ac:dyDescent="0.25">
      <c r="A423" s="1">
        <v>3212026</v>
      </c>
      <c r="B423" s="1" t="s">
        <v>1383</v>
      </c>
      <c r="C423" s="46">
        <v>0.06</v>
      </c>
      <c r="D423" s="46">
        <v>0.71</v>
      </c>
      <c r="E423" s="1" t="s">
        <v>2026</v>
      </c>
      <c r="F423" s="1" t="s">
        <v>2086</v>
      </c>
      <c r="G423" s="1">
        <v>299</v>
      </c>
      <c r="H423" s="1"/>
      <c r="I423" s="1"/>
      <c r="J423" s="1"/>
      <c r="K423" s="1"/>
      <c r="L423" s="1"/>
      <c r="M423" s="1"/>
      <c r="N423" s="1"/>
      <c r="O423" s="1"/>
      <c r="P423" s="1"/>
      <c r="Q423" s="1"/>
      <c r="R423" s="1"/>
    </row>
    <row r="424" spans="1:18" x14ac:dyDescent="0.25">
      <c r="A424" s="1">
        <v>3212027</v>
      </c>
      <c r="B424" s="1" t="s">
        <v>1384</v>
      </c>
      <c r="C424" s="46">
        <v>0.05</v>
      </c>
      <c r="D424" s="46">
        <v>0.62</v>
      </c>
      <c r="E424" s="1" t="s">
        <v>2017</v>
      </c>
      <c r="F424" s="1" t="s">
        <v>2086</v>
      </c>
      <c r="G424" s="1">
        <v>402</v>
      </c>
      <c r="H424" s="1"/>
      <c r="I424" s="1"/>
      <c r="J424" s="1"/>
      <c r="K424" s="1"/>
      <c r="L424" s="1"/>
      <c r="M424" s="1"/>
      <c r="N424" s="1"/>
      <c r="O424" s="1"/>
      <c r="P424" s="1"/>
      <c r="Q424" s="1"/>
      <c r="R424" s="1"/>
    </row>
    <row r="425" spans="1:18" x14ac:dyDescent="0.25">
      <c r="A425" s="1">
        <v>3301001</v>
      </c>
      <c r="B425" s="1" t="s">
        <v>1385</v>
      </c>
      <c r="C425" s="46">
        <v>0.04</v>
      </c>
      <c r="D425" s="46">
        <v>0.66</v>
      </c>
      <c r="E425" s="1" t="s">
        <v>2018</v>
      </c>
      <c r="F425" s="1" t="s">
        <v>2086</v>
      </c>
      <c r="G425" s="1">
        <v>246</v>
      </c>
      <c r="H425" s="1"/>
      <c r="I425" s="1"/>
      <c r="J425" s="1"/>
      <c r="K425" s="1"/>
      <c r="L425" s="1"/>
      <c r="M425" s="1"/>
      <c r="N425" s="1"/>
      <c r="O425" s="1"/>
      <c r="P425" s="1"/>
      <c r="Q425" s="1"/>
      <c r="R425" s="1"/>
    </row>
    <row r="426" spans="1:18" x14ac:dyDescent="0.25">
      <c r="A426" s="1">
        <v>3301002</v>
      </c>
      <c r="B426" s="1" t="s">
        <v>1386</v>
      </c>
      <c r="C426" s="46">
        <v>0.01</v>
      </c>
      <c r="D426" s="46">
        <v>0.55000000000000004</v>
      </c>
      <c r="E426" s="1" t="s">
        <v>2017</v>
      </c>
      <c r="F426" s="1" t="s">
        <v>2086</v>
      </c>
      <c r="G426" s="1">
        <v>176</v>
      </c>
      <c r="H426" s="1"/>
      <c r="I426" s="1"/>
      <c r="J426" s="1"/>
      <c r="K426" s="1"/>
      <c r="L426" s="1"/>
      <c r="M426" s="1"/>
      <c r="N426" s="1"/>
      <c r="O426" s="1"/>
      <c r="P426" s="1"/>
      <c r="Q426" s="1"/>
      <c r="R426" s="1"/>
    </row>
    <row r="427" spans="1:18" x14ac:dyDescent="0.25">
      <c r="A427" s="1">
        <v>3302005</v>
      </c>
      <c r="B427" s="1" t="s">
        <v>1387</v>
      </c>
      <c r="C427" s="46">
        <v>0.05</v>
      </c>
      <c r="D427" s="46">
        <v>0.75</v>
      </c>
      <c r="E427" s="1" t="s">
        <v>2018</v>
      </c>
      <c r="F427" s="1" t="s">
        <v>2086</v>
      </c>
      <c r="G427" s="1">
        <v>354</v>
      </c>
      <c r="H427" s="1"/>
      <c r="I427" s="1"/>
      <c r="J427" s="1"/>
      <c r="K427" s="1"/>
      <c r="L427" s="1"/>
      <c r="M427" s="1"/>
      <c r="N427" s="1"/>
      <c r="O427" s="1"/>
      <c r="P427" s="1"/>
      <c r="Q427" s="1"/>
      <c r="R427" s="1"/>
    </row>
    <row r="428" spans="1:18" x14ac:dyDescent="0.25">
      <c r="A428" s="1">
        <v>3302006</v>
      </c>
      <c r="B428" s="1" t="s">
        <v>1388</v>
      </c>
      <c r="C428" s="46">
        <v>0.03</v>
      </c>
      <c r="D428" s="46">
        <v>0.56999999999999995</v>
      </c>
      <c r="E428" s="1" t="s">
        <v>2017</v>
      </c>
      <c r="F428" s="1" t="s">
        <v>2086</v>
      </c>
      <c r="G428" s="1">
        <v>399</v>
      </c>
      <c r="H428" s="1"/>
      <c r="I428" s="1"/>
      <c r="J428" s="1"/>
      <c r="K428" s="1"/>
      <c r="L428" s="1"/>
      <c r="M428" s="1"/>
      <c r="N428" s="1"/>
      <c r="O428" s="1"/>
      <c r="P428" s="1"/>
      <c r="Q428" s="1"/>
      <c r="R428" s="1"/>
    </row>
    <row r="429" spans="1:18" x14ac:dyDescent="0.25">
      <c r="A429" s="1">
        <v>3302010</v>
      </c>
      <c r="B429" s="1" t="s">
        <v>1389</v>
      </c>
      <c r="C429" s="46">
        <v>0.05</v>
      </c>
      <c r="D429" s="46">
        <v>0.5</v>
      </c>
      <c r="E429" s="1" t="s">
        <v>2018</v>
      </c>
      <c r="F429" s="1" t="s">
        <v>2086</v>
      </c>
      <c r="G429" s="1">
        <v>134</v>
      </c>
      <c r="H429" s="1"/>
      <c r="I429" s="1"/>
      <c r="J429" s="1"/>
      <c r="K429" s="1"/>
      <c r="L429" s="1"/>
      <c r="M429" s="1"/>
      <c r="N429" s="1"/>
      <c r="O429" s="1"/>
      <c r="P429" s="1"/>
      <c r="Q429" s="1"/>
      <c r="R429" s="1"/>
    </row>
    <row r="430" spans="1:18" x14ac:dyDescent="0.25">
      <c r="A430" s="1">
        <v>3306014</v>
      </c>
      <c r="B430" s="1" t="s">
        <v>1390</v>
      </c>
      <c r="C430" s="46">
        <v>0.04</v>
      </c>
      <c r="D430" s="46">
        <v>0.78</v>
      </c>
      <c r="E430" s="1" t="s">
        <v>2035</v>
      </c>
      <c r="F430" s="1" t="s">
        <v>2086</v>
      </c>
      <c r="G430" s="1">
        <v>191</v>
      </c>
      <c r="H430" s="1"/>
      <c r="I430" s="1"/>
      <c r="J430" s="1"/>
      <c r="K430" s="1"/>
      <c r="L430" s="1"/>
      <c r="M430" s="1"/>
      <c r="N430" s="1"/>
      <c r="O430" s="1"/>
      <c r="P430" s="1"/>
      <c r="Q430" s="1"/>
      <c r="R430" s="1"/>
    </row>
    <row r="431" spans="1:18" x14ac:dyDescent="0.25">
      <c r="A431" s="1">
        <v>3306015</v>
      </c>
      <c r="B431" s="1" t="s">
        <v>1391</v>
      </c>
      <c r="C431" s="46">
        <v>0.05</v>
      </c>
      <c r="D431" s="46">
        <v>0.65</v>
      </c>
      <c r="E431" s="1" t="s">
        <v>2022</v>
      </c>
      <c r="F431" s="1" t="s">
        <v>2086</v>
      </c>
      <c r="G431" s="1">
        <v>162</v>
      </c>
      <c r="H431" s="1"/>
      <c r="I431" s="1"/>
      <c r="J431" s="1"/>
      <c r="K431" s="1"/>
      <c r="L431" s="1"/>
      <c r="M431" s="1"/>
      <c r="N431" s="1"/>
      <c r="O431" s="1"/>
      <c r="P431" s="1"/>
      <c r="Q431" s="1"/>
      <c r="R431" s="1"/>
    </row>
    <row r="432" spans="1:18" x14ac:dyDescent="0.25">
      <c r="A432" s="1">
        <v>3306016</v>
      </c>
      <c r="B432" s="1" t="s">
        <v>1392</v>
      </c>
      <c r="C432" s="46">
        <v>7.0000000000000007E-2</v>
      </c>
      <c r="D432" s="46">
        <v>0.83</v>
      </c>
      <c r="E432" s="1" t="s">
        <v>2033</v>
      </c>
      <c r="F432" s="1" t="s">
        <v>2086</v>
      </c>
      <c r="G432" s="1">
        <v>152</v>
      </c>
      <c r="H432" s="1"/>
      <c r="I432" s="1"/>
      <c r="J432" s="1"/>
      <c r="K432" s="1"/>
      <c r="L432" s="1"/>
      <c r="M432" s="1"/>
      <c r="N432" s="1"/>
      <c r="O432" s="1"/>
      <c r="P432" s="1"/>
      <c r="Q432" s="1"/>
      <c r="R432" s="1"/>
    </row>
    <row r="433" spans="1:18" x14ac:dyDescent="0.25">
      <c r="A433" s="1">
        <v>3403012</v>
      </c>
      <c r="B433" s="1" t="s">
        <v>1393</v>
      </c>
      <c r="C433" s="46">
        <v>0.4</v>
      </c>
      <c r="D433" s="46">
        <v>0.73</v>
      </c>
      <c r="E433" s="1" t="s">
        <v>2025</v>
      </c>
      <c r="F433" s="1" t="s">
        <v>2086</v>
      </c>
      <c r="G433" s="1">
        <v>177</v>
      </c>
      <c r="H433" s="1"/>
      <c r="I433" s="1"/>
      <c r="J433" s="1"/>
      <c r="K433" s="1"/>
      <c r="L433" s="1"/>
      <c r="M433" s="1"/>
      <c r="N433" s="1"/>
      <c r="O433" s="1"/>
      <c r="P433" s="1"/>
      <c r="Q433" s="1"/>
      <c r="R433" s="1"/>
    </row>
    <row r="434" spans="1:18" x14ac:dyDescent="0.25">
      <c r="A434" s="1">
        <v>3403013</v>
      </c>
      <c r="B434" s="1" t="s">
        <v>1394</v>
      </c>
      <c r="C434" s="46">
        <v>0.43</v>
      </c>
      <c r="D434" s="46">
        <v>0.61</v>
      </c>
      <c r="E434" s="1" t="s">
        <v>2022</v>
      </c>
      <c r="F434" s="1" t="s">
        <v>2086</v>
      </c>
      <c r="G434" s="1">
        <v>419</v>
      </c>
      <c r="H434" s="1"/>
      <c r="I434" s="1"/>
      <c r="J434" s="1"/>
      <c r="K434" s="1"/>
      <c r="L434" s="1"/>
      <c r="M434" s="1"/>
      <c r="N434" s="1"/>
      <c r="O434" s="1"/>
      <c r="P434" s="1"/>
      <c r="Q434" s="1"/>
      <c r="R434" s="1"/>
    </row>
    <row r="435" spans="1:18" x14ac:dyDescent="0.25">
      <c r="A435" s="1">
        <v>3403014</v>
      </c>
      <c r="B435" s="1" t="s">
        <v>1395</v>
      </c>
      <c r="C435" s="46">
        <v>0.47</v>
      </c>
      <c r="D435" s="46">
        <v>0.81</v>
      </c>
      <c r="E435" s="1" t="s">
        <v>2026</v>
      </c>
      <c r="F435" s="1" t="s">
        <v>2086</v>
      </c>
      <c r="G435" s="1">
        <v>770</v>
      </c>
      <c r="H435" s="1"/>
      <c r="I435" s="1"/>
      <c r="J435" s="1"/>
      <c r="K435" s="1"/>
      <c r="L435" s="1"/>
      <c r="M435" s="1"/>
      <c r="N435" s="1"/>
      <c r="O435" s="1"/>
      <c r="P435" s="1"/>
      <c r="Q435" s="1"/>
      <c r="R435" s="1"/>
    </row>
    <row r="436" spans="1:18" x14ac:dyDescent="0.25">
      <c r="A436" s="1">
        <v>3405019</v>
      </c>
      <c r="B436" s="1" t="s">
        <v>1396</v>
      </c>
      <c r="C436" s="46">
        <v>0.04</v>
      </c>
      <c r="D436" s="46">
        <v>0.6</v>
      </c>
      <c r="E436" s="1" t="s">
        <v>2068</v>
      </c>
      <c r="F436" s="1" t="s">
        <v>2086</v>
      </c>
      <c r="G436" s="1">
        <v>179</v>
      </c>
      <c r="H436" s="1"/>
      <c r="I436" s="1"/>
      <c r="J436" s="1"/>
      <c r="K436" s="1"/>
      <c r="L436" s="1"/>
      <c r="M436" s="1"/>
      <c r="N436" s="1"/>
      <c r="O436" s="1"/>
      <c r="P436" s="1"/>
      <c r="Q436" s="1"/>
      <c r="R436" s="1"/>
    </row>
    <row r="437" spans="1:18" x14ac:dyDescent="0.25">
      <c r="A437" s="1">
        <v>3405024</v>
      </c>
      <c r="B437" s="1" t="s">
        <v>1397</v>
      </c>
      <c r="C437" s="46">
        <v>0.09</v>
      </c>
      <c r="D437" s="46">
        <v>0.67</v>
      </c>
      <c r="E437" s="1" t="s">
        <v>2035</v>
      </c>
      <c r="F437" s="1" t="s">
        <v>2086</v>
      </c>
      <c r="G437" s="1">
        <v>341</v>
      </c>
      <c r="H437" s="1"/>
      <c r="I437" s="1"/>
      <c r="J437" s="1"/>
      <c r="K437" s="1"/>
      <c r="L437" s="1"/>
      <c r="M437" s="1"/>
      <c r="N437" s="1"/>
      <c r="O437" s="1"/>
      <c r="P437" s="1"/>
      <c r="Q437" s="1"/>
      <c r="R437" s="1"/>
    </row>
    <row r="438" spans="1:18" x14ac:dyDescent="0.25">
      <c r="A438" s="1">
        <v>3405025</v>
      </c>
      <c r="B438" s="1" t="s">
        <v>1398</v>
      </c>
      <c r="C438" s="46">
        <v>0.06</v>
      </c>
      <c r="D438" s="46">
        <v>0.62</v>
      </c>
      <c r="E438" s="1" t="s">
        <v>2038</v>
      </c>
      <c r="F438" s="1" t="s">
        <v>2086</v>
      </c>
      <c r="G438" s="1">
        <v>293</v>
      </c>
      <c r="H438" s="1"/>
      <c r="I438" s="1"/>
      <c r="J438" s="1"/>
      <c r="K438" s="1"/>
      <c r="L438" s="1"/>
      <c r="M438" s="1"/>
      <c r="N438" s="1"/>
      <c r="O438" s="1"/>
      <c r="P438" s="1"/>
      <c r="Q438" s="1"/>
      <c r="R438" s="1"/>
    </row>
    <row r="439" spans="1:18" x14ac:dyDescent="0.25">
      <c r="A439" s="1">
        <v>3502005</v>
      </c>
      <c r="B439" s="1" t="s">
        <v>1399</v>
      </c>
      <c r="C439" s="46">
        <v>1</v>
      </c>
      <c r="D439" s="46">
        <v>0.98</v>
      </c>
      <c r="E439" s="1" t="s">
        <v>2031</v>
      </c>
      <c r="F439" s="1" t="s">
        <v>2087</v>
      </c>
      <c r="G439" s="1">
        <v>85</v>
      </c>
      <c r="H439" s="1"/>
      <c r="I439" s="1"/>
      <c r="J439" s="1"/>
      <c r="K439" s="1"/>
      <c r="L439" s="1"/>
      <c r="M439" s="1"/>
      <c r="N439" s="1"/>
      <c r="O439" s="1"/>
      <c r="P439" s="1"/>
      <c r="Q439" s="1"/>
      <c r="R439" s="1"/>
    </row>
    <row r="440" spans="1:18" x14ac:dyDescent="0.25">
      <c r="A440" s="1">
        <v>3502006</v>
      </c>
      <c r="B440" s="1" t="s">
        <v>1400</v>
      </c>
      <c r="C440" s="46">
        <v>0.93</v>
      </c>
      <c r="D440" s="46">
        <v>0.98</v>
      </c>
      <c r="E440" s="1" t="s">
        <v>2039</v>
      </c>
      <c r="F440" s="1" t="s">
        <v>2087</v>
      </c>
      <c r="G440" s="1">
        <v>201</v>
      </c>
      <c r="H440" s="1"/>
      <c r="I440" s="1"/>
      <c r="J440" s="1"/>
      <c r="K440" s="1"/>
      <c r="L440" s="1"/>
      <c r="M440" s="1"/>
      <c r="N440" s="1"/>
      <c r="O440" s="1"/>
      <c r="P440" s="1"/>
      <c r="Q440" s="1"/>
      <c r="R440" s="1"/>
    </row>
    <row r="441" spans="1:18" x14ac:dyDescent="0.25">
      <c r="A441" s="1">
        <v>3502009</v>
      </c>
      <c r="B441" s="1" t="s">
        <v>1401</v>
      </c>
      <c r="C441" s="46">
        <v>0.93</v>
      </c>
      <c r="D441" s="46">
        <v>0.93</v>
      </c>
      <c r="E441" s="1" t="s">
        <v>2028</v>
      </c>
      <c r="F441" s="1" t="s">
        <v>2087</v>
      </c>
      <c r="G441" s="1">
        <v>336</v>
      </c>
      <c r="H441" s="1"/>
      <c r="I441" s="1"/>
      <c r="J441" s="1"/>
      <c r="K441" s="1"/>
      <c r="L441" s="1"/>
      <c r="M441" s="1"/>
      <c r="N441" s="1"/>
      <c r="O441" s="1"/>
      <c r="P441" s="1"/>
      <c r="Q441" s="1"/>
      <c r="R441" s="1"/>
    </row>
    <row r="442" spans="1:18" x14ac:dyDescent="0.25">
      <c r="A442" s="1">
        <v>3502010</v>
      </c>
      <c r="B442" s="1" t="s">
        <v>1402</v>
      </c>
      <c r="C442" s="46">
        <v>0.96</v>
      </c>
      <c r="D442" s="46">
        <v>0.84</v>
      </c>
      <c r="E442" s="1" t="s">
        <v>2022</v>
      </c>
      <c r="F442" s="1" t="s">
        <v>2087</v>
      </c>
      <c r="G442" s="1">
        <v>473</v>
      </c>
      <c r="H442" s="1"/>
      <c r="I442" s="1"/>
      <c r="J442" s="1"/>
      <c r="K442" s="1"/>
      <c r="L442" s="1"/>
      <c r="M442" s="1"/>
      <c r="N442" s="1"/>
      <c r="O442" s="1"/>
      <c r="P442" s="1"/>
      <c r="Q442" s="1"/>
      <c r="R442" s="1"/>
    </row>
    <row r="443" spans="1:18" x14ac:dyDescent="0.25">
      <c r="A443" s="1">
        <v>3502011</v>
      </c>
      <c r="B443" s="1" t="s">
        <v>1403</v>
      </c>
      <c r="C443" s="46">
        <v>0.93</v>
      </c>
      <c r="D443" s="46">
        <v>0.95</v>
      </c>
      <c r="E443" s="1" t="s">
        <v>2078</v>
      </c>
      <c r="F443" s="1" t="s">
        <v>2087</v>
      </c>
      <c r="G443" s="1">
        <v>354</v>
      </c>
      <c r="H443" s="1"/>
      <c r="I443" s="1"/>
      <c r="J443" s="1"/>
      <c r="K443" s="1"/>
      <c r="L443" s="1"/>
      <c r="M443" s="1"/>
      <c r="N443" s="1"/>
      <c r="O443" s="1"/>
      <c r="P443" s="1"/>
      <c r="Q443" s="1"/>
      <c r="R443" s="1"/>
    </row>
    <row r="444" spans="1:18" x14ac:dyDescent="0.25">
      <c r="A444" s="1">
        <v>3505025</v>
      </c>
      <c r="B444" s="1" t="s">
        <v>1404</v>
      </c>
      <c r="C444" s="46">
        <v>0.97</v>
      </c>
      <c r="D444" s="46">
        <v>0.87</v>
      </c>
      <c r="E444" s="1" t="s">
        <v>2042</v>
      </c>
      <c r="F444" s="1" t="s">
        <v>2087</v>
      </c>
      <c r="G444" s="1">
        <v>338</v>
      </c>
      <c r="H444" s="1"/>
      <c r="I444" s="1"/>
      <c r="J444" s="1"/>
      <c r="K444" s="1"/>
      <c r="L444" s="1"/>
      <c r="M444" s="1"/>
      <c r="N444" s="1"/>
      <c r="O444" s="1"/>
      <c r="P444" s="1"/>
      <c r="Q444" s="1"/>
      <c r="R444" s="1"/>
    </row>
    <row r="445" spans="1:18" x14ac:dyDescent="0.25">
      <c r="A445" s="1">
        <v>3505026</v>
      </c>
      <c r="B445" s="1" t="s">
        <v>1405</v>
      </c>
      <c r="C445" s="46">
        <v>0.97</v>
      </c>
      <c r="D445" s="46">
        <v>0.89</v>
      </c>
      <c r="E445" s="1" t="s">
        <v>2032</v>
      </c>
      <c r="F445" s="1" t="s">
        <v>2087</v>
      </c>
      <c r="G445" s="1">
        <v>393</v>
      </c>
      <c r="H445" s="1"/>
      <c r="I445" s="1"/>
      <c r="J445" s="1"/>
      <c r="K445" s="1"/>
      <c r="L445" s="1"/>
      <c r="M445" s="1"/>
      <c r="N445" s="1"/>
      <c r="O445" s="1"/>
      <c r="P445" s="1"/>
      <c r="Q445" s="1"/>
      <c r="R445" s="1"/>
    </row>
    <row r="446" spans="1:18" x14ac:dyDescent="0.25">
      <c r="A446" s="1">
        <v>3505030</v>
      </c>
      <c r="B446" s="1" t="s">
        <v>1406</v>
      </c>
      <c r="C446" s="46">
        <v>0.99</v>
      </c>
      <c r="D446" s="46">
        <v>0.98</v>
      </c>
      <c r="E446" s="1" t="s">
        <v>2032</v>
      </c>
      <c r="F446" s="1" t="s">
        <v>2087</v>
      </c>
      <c r="G446" s="1">
        <v>325</v>
      </c>
      <c r="H446" s="1"/>
      <c r="I446" s="1"/>
      <c r="J446" s="1"/>
      <c r="K446" s="1"/>
      <c r="L446" s="1"/>
      <c r="M446" s="1"/>
      <c r="N446" s="1"/>
      <c r="O446" s="1"/>
      <c r="P446" s="1"/>
      <c r="Q446" s="1"/>
      <c r="R446" s="1"/>
    </row>
    <row r="447" spans="1:18" x14ac:dyDescent="0.25">
      <c r="A447" s="1">
        <v>3505034</v>
      </c>
      <c r="B447" s="1" t="s">
        <v>1407</v>
      </c>
      <c r="C447" s="46">
        <v>0.97</v>
      </c>
      <c r="D447" s="46">
        <v>0.94</v>
      </c>
      <c r="E447" s="1" t="s">
        <v>2032</v>
      </c>
      <c r="F447" s="1" t="s">
        <v>2087</v>
      </c>
      <c r="G447" s="1">
        <v>413</v>
      </c>
      <c r="H447" s="1"/>
      <c r="I447" s="1"/>
      <c r="J447" s="1"/>
      <c r="K447" s="1"/>
      <c r="L447" s="1"/>
      <c r="M447" s="1"/>
      <c r="N447" s="1"/>
      <c r="O447" s="1"/>
      <c r="P447" s="1"/>
      <c r="Q447" s="1"/>
      <c r="R447" s="1"/>
    </row>
    <row r="448" spans="1:18" x14ac:dyDescent="0.25">
      <c r="A448" s="1">
        <v>3505036</v>
      </c>
      <c r="B448" s="1" t="s">
        <v>1408</v>
      </c>
      <c r="C448" s="46">
        <v>1</v>
      </c>
      <c r="D448" s="46">
        <v>0.91</v>
      </c>
      <c r="E448" s="1" t="s">
        <v>2032</v>
      </c>
      <c r="F448" s="1" t="s">
        <v>2087</v>
      </c>
      <c r="G448" s="1">
        <v>398</v>
      </c>
      <c r="H448" s="1"/>
      <c r="I448" s="1"/>
      <c r="J448" s="1"/>
      <c r="K448" s="1"/>
      <c r="L448" s="1"/>
      <c r="M448" s="1"/>
      <c r="N448" s="1"/>
      <c r="O448" s="1"/>
      <c r="P448" s="1"/>
      <c r="Q448" s="1"/>
      <c r="R448" s="1"/>
    </row>
    <row r="449" spans="1:18" x14ac:dyDescent="0.25">
      <c r="A449" s="1">
        <v>3505037</v>
      </c>
      <c r="B449" s="1" t="s">
        <v>1409</v>
      </c>
      <c r="C449" s="46">
        <v>0.98</v>
      </c>
      <c r="D449" s="46">
        <v>0.86</v>
      </c>
      <c r="E449" s="1" t="s">
        <v>2032</v>
      </c>
      <c r="F449" s="1" t="s">
        <v>2087</v>
      </c>
      <c r="G449" s="1">
        <v>353</v>
      </c>
      <c r="H449" s="1"/>
      <c r="I449" s="1"/>
      <c r="J449" s="1"/>
      <c r="K449" s="1"/>
      <c r="L449" s="1"/>
      <c r="M449" s="1"/>
      <c r="N449" s="1"/>
      <c r="O449" s="1"/>
      <c r="P449" s="1"/>
      <c r="Q449" s="1"/>
      <c r="R449" s="1"/>
    </row>
    <row r="450" spans="1:18" x14ac:dyDescent="0.25">
      <c r="A450" s="1">
        <v>3505041</v>
      </c>
      <c r="B450" s="1" t="s">
        <v>1410</v>
      </c>
      <c r="C450" s="46">
        <v>0.99</v>
      </c>
      <c r="D450" s="46">
        <v>0.88</v>
      </c>
      <c r="E450" s="1" t="s">
        <v>2042</v>
      </c>
      <c r="F450" s="1" t="s">
        <v>2087</v>
      </c>
      <c r="G450" s="1">
        <v>372</v>
      </c>
      <c r="H450" s="1"/>
      <c r="I450" s="1"/>
      <c r="J450" s="1"/>
      <c r="K450" s="1"/>
      <c r="L450" s="1"/>
      <c r="M450" s="1"/>
      <c r="N450" s="1"/>
      <c r="O450" s="1"/>
      <c r="P450" s="1"/>
      <c r="Q450" s="1"/>
      <c r="R450" s="1"/>
    </row>
    <row r="451" spans="1:18" x14ac:dyDescent="0.25">
      <c r="A451" s="1">
        <v>3505042</v>
      </c>
      <c r="B451" s="1" t="s">
        <v>1411</v>
      </c>
      <c r="C451" s="46">
        <v>0.99</v>
      </c>
      <c r="D451" s="46">
        <v>0.68</v>
      </c>
      <c r="E451" s="1" t="s">
        <v>2040</v>
      </c>
      <c r="F451" s="1" t="s">
        <v>2087</v>
      </c>
      <c r="G451" s="1">
        <v>930</v>
      </c>
      <c r="H451" s="1"/>
      <c r="I451" s="1"/>
      <c r="J451" s="1"/>
      <c r="K451" s="1"/>
      <c r="L451" s="1"/>
      <c r="M451" s="1"/>
      <c r="N451" s="1"/>
      <c r="O451" s="1"/>
      <c r="P451" s="1"/>
      <c r="Q451" s="1"/>
      <c r="R451" s="1"/>
    </row>
    <row r="452" spans="1:18" x14ac:dyDescent="0.25">
      <c r="A452" s="1">
        <v>3505044</v>
      </c>
      <c r="B452" s="1" t="s">
        <v>1412</v>
      </c>
      <c r="C452" s="46">
        <v>0.98</v>
      </c>
      <c r="D452" s="46">
        <v>0.79</v>
      </c>
      <c r="E452" s="1" t="s">
        <v>2043</v>
      </c>
      <c r="F452" s="1" t="s">
        <v>2087</v>
      </c>
      <c r="G452" s="1">
        <v>685</v>
      </c>
      <c r="H452" s="1"/>
      <c r="I452" s="1"/>
      <c r="J452" s="1"/>
      <c r="K452" s="1"/>
      <c r="L452" s="1"/>
      <c r="M452" s="1"/>
      <c r="N452" s="1"/>
      <c r="O452" s="1"/>
      <c r="P452" s="1"/>
      <c r="Q452" s="1"/>
      <c r="R452" s="1"/>
    </row>
    <row r="453" spans="1:18" x14ac:dyDescent="0.25">
      <c r="A453" s="1">
        <v>3505046</v>
      </c>
      <c r="B453" s="1" t="s">
        <v>1413</v>
      </c>
      <c r="C453" s="46">
        <v>0.93</v>
      </c>
      <c r="D453" s="46">
        <v>0.77</v>
      </c>
      <c r="E453" s="1" t="s">
        <v>2032</v>
      </c>
      <c r="F453" s="1" t="s">
        <v>2087</v>
      </c>
      <c r="G453" s="1">
        <v>366</v>
      </c>
      <c r="H453" s="1"/>
      <c r="I453" s="1"/>
      <c r="J453" s="1"/>
      <c r="K453" s="1"/>
      <c r="L453" s="1"/>
      <c r="M453" s="1"/>
      <c r="N453" s="1"/>
      <c r="O453" s="1"/>
      <c r="P453" s="1"/>
      <c r="Q453" s="1"/>
      <c r="R453" s="1"/>
    </row>
    <row r="454" spans="1:18" x14ac:dyDescent="0.25">
      <c r="A454" s="1">
        <v>3505047</v>
      </c>
      <c r="B454" s="1" t="s">
        <v>2063</v>
      </c>
      <c r="C454" s="46"/>
      <c r="D454" s="46"/>
      <c r="E454" s="1" t="s">
        <v>2024</v>
      </c>
      <c r="F454" s="1" t="s">
        <v>2087</v>
      </c>
      <c r="G454" s="1"/>
      <c r="H454" s="1"/>
      <c r="I454" s="1"/>
      <c r="J454" s="1"/>
      <c r="K454" s="1"/>
      <c r="L454" s="1"/>
      <c r="M454" s="1"/>
      <c r="N454" s="1"/>
      <c r="O454" s="1"/>
      <c r="P454" s="1"/>
      <c r="Q454" s="1"/>
      <c r="R454" s="1"/>
    </row>
    <row r="455" spans="1:18" x14ac:dyDescent="0.25">
      <c r="A455" s="1">
        <v>3509063</v>
      </c>
      <c r="B455" s="1" t="s">
        <v>1414</v>
      </c>
      <c r="C455" s="46">
        <v>0.74</v>
      </c>
      <c r="D455" s="46">
        <v>0.8</v>
      </c>
      <c r="E455" s="1" t="s">
        <v>2039</v>
      </c>
      <c r="F455" s="1" t="s">
        <v>2087</v>
      </c>
      <c r="G455" s="1">
        <v>441</v>
      </c>
      <c r="H455" s="1"/>
      <c r="I455" s="1"/>
      <c r="J455" s="1"/>
      <c r="K455" s="1"/>
      <c r="L455" s="1"/>
      <c r="M455" s="1"/>
      <c r="N455" s="1"/>
      <c r="O455" s="1"/>
      <c r="P455" s="1"/>
      <c r="Q455" s="1"/>
      <c r="R455" s="1"/>
    </row>
    <row r="456" spans="1:18" x14ac:dyDescent="0.25">
      <c r="A456" s="1">
        <v>3509064</v>
      </c>
      <c r="B456" s="1" t="s">
        <v>1415</v>
      </c>
      <c r="C456" s="46">
        <v>0.7</v>
      </c>
      <c r="D456" s="46">
        <v>0.76</v>
      </c>
      <c r="E456" s="1" t="s">
        <v>2050</v>
      </c>
      <c r="F456" s="1" t="s">
        <v>2087</v>
      </c>
      <c r="G456" s="1">
        <v>389</v>
      </c>
      <c r="H456" s="1"/>
      <c r="I456" s="1"/>
      <c r="J456" s="1"/>
      <c r="K456" s="1"/>
      <c r="L456" s="1"/>
      <c r="M456" s="1"/>
      <c r="N456" s="1"/>
      <c r="O456" s="1"/>
      <c r="P456" s="1"/>
      <c r="Q456" s="1"/>
      <c r="R456" s="1"/>
    </row>
    <row r="457" spans="1:18" x14ac:dyDescent="0.25">
      <c r="A457" s="1">
        <v>3509066</v>
      </c>
      <c r="B457" s="1" t="s">
        <v>1416</v>
      </c>
      <c r="C457" s="46">
        <v>0.71</v>
      </c>
      <c r="D457" s="46">
        <v>0.75</v>
      </c>
      <c r="E457" s="1" t="s">
        <v>2049</v>
      </c>
      <c r="F457" s="1" t="s">
        <v>2087</v>
      </c>
      <c r="G457" s="1">
        <v>703</v>
      </c>
      <c r="H457" s="1"/>
      <c r="I457" s="1"/>
      <c r="J457" s="1"/>
      <c r="K457" s="1"/>
      <c r="L457" s="1"/>
      <c r="M457" s="1"/>
      <c r="N457" s="1"/>
      <c r="O457" s="1"/>
      <c r="P457" s="1"/>
      <c r="Q457" s="1"/>
      <c r="R457" s="1"/>
    </row>
    <row r="458" spans="1:18" x14ac:dyDescent="0.25">
      <c r="A458" s="1">
        <v>3509067</v>
      </c>
      <c r="B458" s="1" t="s">
        <v>1417</v>
      </c>
      <c r="C458" s="46">
        <v>0.68</v>
      </c>
      <c r="D458" s="46">
        <v>0.59</v>
      </c>
      <c r="E458" s="1" t="s">
        <v>2040</v>
      </c>
      <c r="F458" s="1" t="s">
        <v>2087</v>
      </c>
      <c r="G458" s="1">
        <v>720</v>
      </c>
      <c r="H458" s="1"/>
      <c r="I458" s="1"/>
      <c r="J458" s="1"/>
      <c r="K458" s="1"/>
      <c r="L458" s="1"/>
      <c r="M458" s="1"/>
      <c r="N458" s="1"/>
      <c r="O458" s="1"/>
      <c r="P458" s="1"/>
      <c r="Q458" s="1"/>
      <c r="R458" s="1"/>
    </row>
    <row r="459" spans="1:18" x14ac:dyDescent="0.25">
      <c r="A459" s="1">
        <v>3509068</v>
      </c>
      <c r="B459" s="1" t="s">
        <v>1418</v>
      </c>
      <c r="C459" s="46">
        <v>0.74</v>
      </c>
      <c r="D459" s="46">
        <v>0.72</v>
      </c>
      <c r="E459" s="1" t="s">
        <v>2034</v>
      </c>
      <c r="F459" s="1" t="s">
        <v>2087</v>
      </c>
      <c r="G459" s="1">
        <v>794</v>
      </c>
      <c r="H459" s="1"/>
      <c r="I459" s="1"/>
      <c r="J459" s="1"/>
      <c r="K459" s="1"/>
      <c r="L459" s="1"/>
      <c r="M459" s="1"/>
      <c r="N459" s="1"/>
      <c r="O459" s="1"/>
      <c r="P459" s="1"/>
      <c r="Q459" s="1"/>
      <c r="R459" s="1"/>
    </row>
    <row r="460" spans="1:18" x14ac:dyDescent="0.25">
      <c r="A460" s="1">
        <v>3510076</v>
      </c>
      <c r="B460" s="1" t="s">
        <v>1419</v>
      </c>
      <c r="C460" s="46">
        <v>0.23</v>
      </c>
      <c r="D460" s="46">
        <v>0.33</v>
      </c>
      <c r="E460" s="1" t="s">
        <v>2040</v>
      </c>
      <c r="F460" s="1" t="s">
        <v>2087</v>
      </c>
      <c r="G460" s="1">
        <v>700</v>
      </c>
      <c r="H460" s="1"/>
      <c r="I460" s="1"/>
      <c r="J460" s="1"/>
      <c r="K460" s="1"/>
      <c r="L460" s="1"/>
      <c r="M460" s="1"/>
      <c r="N460" s="1"/>
      <c r="O460" s="1"/>
      <c r="P460" s="1"/>
      <c r="Q460" s="1"/>
      <c r="R460" s="1"/>
    </row>
    <row r="461" spans="1:18" x14ac:dyDescent="0.25">
      <c r="A461" s="1">
        <v>3510077</v>
      </c>
      <c r="B461" s="1" t="s">
        <v>1420</v>
      </c>
      <c r="C461" s="46">
        <v>0.1</v>
      </c>
      <c r="D461" s="46">
        <v>0.47</v>
      </c>
      <c r="E461" s="1" t="s">
        <v>2034</v>
      </c>
      <c r="F461" s="1" t="s">
        <v>2087</v>
      </c>
      <c r="G461" s="1">
        <v>108</v>
      </c>
      <c r="H461" s="1"/>
      <c r="I461" s="1"/>
      <c r="J461" s="1"/>
      <c r="K461" s="1"/>
      <c r="L461" s="1"/>
      <c r="M461" s="1"/>
      <c r="N461" s="1"/>
      <c r="O461" s="1"/>
      <c r="P461" s="1"/>
      <c r="Q461" s="1"/>
      <c r="R461" s="1"/>
    </row>
    <row r="462" spans="1:18" x14ac:dyDescent="0.25">
      <c r="A462" s="1">
        <v>3510078</v>
      </c>
      <c r="B462" s="1" t="s">
        <v>1421</v>
      </c>
      <c r="C462" s="46">
        <v>0.06</v>
      </c>
      <c r="D462" s="46">
        <v>0.5</v>
      </c>
      <c r="E462" s="1" t="s">
        <v>2018</v>
      </c>
      <c r="F462" s="1" t="s">
        <v>2087</v>
      </c>
      <c r="G462" s="1">
        <v>271</v>
      </c>
      <c r="H462" s="1"/>
      <c r="I462" s="1"/>
      <c r="J462" s="1"/>
      <c r="K462" s="1"/>
      <c r="L462" s="1"/>
      <c r="M462" s="1"/>
      <c r="N462" s="1"/>
      <c r="O462" s="1"/>
      <c r="P462" s="1"/>
      <c r="Q462" s="1"/>
      <c r="R462" s="1"/>
    </row>
    <row r="463" spans="1:18" x14ac:dyDescent="0.25">
      <c r="A463" s="1">
        <v>3510079</v>
      </c>
      <c r="B463" s="1" t="s">
        <v>1422</v>
      </c>
      <c r="C463" s="46">
        <v>0.19</v>
      </c>
      <c r="D463" s="46">
        <v>0.41</v>
      </c>
      <c r="E463" s="1" t="s">
        <v>2018</v>
      </c>
      <c r="F463" s="1" t="s">
        <v>2087</v>
      </c>
      <c r="G463" s="1">
        <v>429</v>
      </c>
      <c r="H463" s="1"/>
      <c r="I463" s="1"/>
      <c r="J463" s="1"/>
      <c r="K463" s="1"/>
      <c r="L463" s="1"/>
      <c r="M463" s="1"/>
      <c r="N463" s="1"/>
      <c r="O463" s="1"/>
      <c r="P463" s="1"/>
      <c r="Q463" s="1"/>
      <c r="R463" s="1"/>
    </row>
    <row r="464" spans="1:18" x14ac:dyDescent="0.25">
      <c r="A464" s="1">
        <v>3510080</v>
      </c>
      <c r="B464" s="1" t="s">
        <v>1134</v>
      </c>
      <c r="C464" s="46">
        <v>0.34</v>
      </c>
      <c r="D464" s="46">
        <v>0.46</v>
      </c>
      <c r="E464" s="1" t="s">
        <v>2018</v>
      </c>
      <c r="F464" s="1" t="s">
        <v>2087</v>
      </c>
      <c r="G464" s="1">
        <v>461</v>
      </c>
      <c r="H464" s="1"/>
      <c r="I464" s="1"/>
      <c r="J464" s="1"/>
      <c r="K464" s="1"/>
      <c r="L464" s="1"/>
      <c r="M464" s="1"/>
      <c r="N464" s="1"/>
      <c r="O464" s="1"/>
      <c r="P464" s="1"/>
      <c r="Q464" s="1"/>
      <c r="R464" s="1"/>
    </row>
    <row r="465" spans="1:18" x14ac:dyDescent="0.25">
      <c r="A465" s="1">
        <v>3510081</v>
      </c>
      <c r="B465" s="1" t="s">
        <v>1423</v>
      </c>
      <c r="C465" s="46">
        <v>0.25</v>
      </c>
      <c r="D465" s="46">
        <v>0.34</v>
      </c>
      <c r="E465" s="1" t="s">
        <v>2034</v>
      </c>
      <c r="F465" s="1" t="s">
        <v>2087</v>
      </c>
      <c r="G465" s="1">
        <v>614</v>
      </c>
      <c r="H465" s="1"/>
      <c r="I465" s="1"/>
      <c r="J465" s="1"/>
      <c r="K465" s="1"/>
      <c r="L465" s="1"/>
      <c r="M465" s="1"/>
      <c r="N465" s="1"/>
      <c r="O465" s="1"/>
      <c r="P465" s="1"/>
      <c r="Q465" s="1"/>
      <c r="R465" s="1"/>
    </row>
    <row r="466" spans="1:18" x14ac:dyDescent="0.25">
      <c r="A466" s="1">
        <v>3510084</v>
      </c>
      <c r="B466" s="1" t="s">
        <v>1424</v>
      </c>
      <c r="C466" s="46">
        <v>0.24</v>
      </c>
      <c r="D466" s="46">
        <v>0.48</v>
      </c>
      <c r="E466" s="1" t="s">
        <v>2018</v>
      </c>
      <c r="F466" s="1" t="s">
        <v>2087</v>
      </c>
      <c r="G466" s="1">
        <v>390</v>
      </c>
      <c r="H466" s="1"/>
      <c r="I466" s="1"/>
      <c r="J466" s="1"/>
      <c r="K466" s="1"/>
      <c r="L466" s="1"/>
      <c r="M466" s="1"/>
      <c r="N466" s="1"/>
      <c r="O466" s="1"/>
      <c r="P466" s="1"/>
      <c r="Q466" s="1"/>
      <c r="R466" s="1"/>
    </row>
    <row r="467" spans="1:18" x14ac:dyDescent="0.25">
      <c r="A467" s="1">
        <v>3541701</v>
      </c>
      <c r="B467" s="1" t="s">
        <v>1425</v>
      </c>
      <c r="C467" s="46">
        <v>0.98</v>
      </c>
      <c r="D467" s="46">
        <v>0.88</v>
      </c>
      <c r="E467" s="1" t="s">
        <v>2035</v>
      </c>
      <c r="F467" s="1" t="s">
        <v>2087</v>
      </c>
      <c r="G467" s="1">
        <v>165</v>
      </c>
      <c r="H467" s="1"/>
      <c r="I467" s="1"/>
      <c r="J467" s="1"/>
      <c r="K467" s="1"/>
      <c r="L467" s="1"/>
      <c r="M467" s="1"/>
      <c r="N467" s="1"/>
      <c r="O467" s="1"/>
      <c r="P467" s="1"/>
      <c r="Q467" s="1"/>
      <c r="R467" s="1"/>
    </row>
    <row r="468" spans="1:18" x14ac:dyDescent="0.25">
      <c r="A468" s="1">
        <v>3601001</v>
      </c>
      <c r="B468" s="1" t="s">
        <v>1426</v>
      </c>
      <c r="C468" s="46">
        <v>0.4</v>
      </c>
      <c r="D468" s="46">
        <v>0.7</v>
      </c>
      <c r="E468" s="1" t="s">
        <v>2021</v>
      </c>
      <c r="F468" s="1" t="s">
        <v>2085</v>
      </c>
      <c r="G468" s="1">
        <v>659</v>
      </c>
      <c r="H468" s="1"/>
      <c r="I468" s="1"/>
      <c r="J468" s="1"/>
      <c r="K468" s="1"/>
      <c r="L468" s="1"/>
      <c r="M468" s="1"/>
      <c r="N468" s="1"/>
      <c r="O468" s="1"/>
      <c r="P468" s="1"/>
      <c r="Q468" s="1"/>
      <c r="R468" s="1"/>
    </row>
    <row r="469" spans="1:18" x14ac:dyDescent="0.25">
      <c r="A469" s="1">
        <v>3601002</v>
      </c>
      <c r="B469" s="1" t="s">
        <v>1427</v>
      </c>
      <c r="C469" s="46">
        <v>0.4</v>
      </c>
      <c r="D469" s="46">
        <v>0.71</v>
      </c>
      <c r="E469" s="1" t="s">
        <v>2020</v>
      </c>
      <c r="F469" s="1" t="s">
        <v>2085</v>
      </c>
      <c r="G469" s="1">
        <v>413</v>
      </c>
      <c r="H469" s="1"/>
      <c r="I469" s="1"/>
      <c r="J469" s="1"/>
      <c r="K469" s="1"/>
      <c r="L469" s="1"/>
      <c r="M469" s="1"/>
      <c r="N469" s="1"/>
      <c r="O469" s="1"/>
      <c r="P469" s="1"/>
      <c r="Q469" s="1"/>
      <c r="R469" s="1"/>
    </row>
    <row r="470" spans="1:18" x14ac:dyDescent="0.25">
      <c r="A470" s="1">
        <v>3601003</v>
      </c>
      <c r="B470" s="1" t="s">
        <v>1428</v>
      </c>
      <c r="C470" s="46">
        <v>0.4</v>
      </c>
      <c r="D470" s="46">
        <v>0.72</v>
      </c>
      <c r="E470" s="1" t="s">
        <v>2039</v>
      </c>
      <c r="F470" s="1" t="s">
        <v>2085</v>
      </c>
      <c r="G470" s="1">
        <v>435</v>
      </c>
      <c r="H470" s="1"/>
      <c r="I470" s="1"/>
      <c r="J470" s="1"/>
      <c r="K470" s="1"/>
      <c r="L470" s="1"/>
      <c r="M470" s="1"/>
      <c r="N470" s="1"/>
      <c r="O470" s="1"/>
      <c r="P470" s="1"/>
      <c r="Q470" s="1"/>
      <c r="R470" s="1"/>
    </row>
    <row r="471" spans="1:18" x14ac:dyDescent="0.25">
      <c r="A471" s="1">
        <v>3601004</v>
      </c>
      <c r="B471" s="1" t="s">
        <v>1429</v>
      </c>
      <c r="C471" s="46">
        <v>0.31</v>
      </c>
      <c r="D471" s="46">
        <v>0.67</v>
      </c>
      <c r="E471" s="1" t="s">
        <v>2034</v>
      </c>
      <c r="F471" s="1" t="s">
        <v>2085</v>
      </c>
      <c r="G471" s="1">
        <v>591</v>
      </c>
      <c r="H471" s="1"/>
      <c r="I471" s="1"/>
      <c r="J471" s="1"/>
      <c r="K471" s="1"/>
      <c r="L471" s="1"/>
      <c r="M471" s="1"/>
      <c r="N471" s="1"/>
      <c r="O471" s="1"/>
      <c r="P471" s="1"/>
      <c r="Q471" s="1"/>
      <c r="R471" s="1"/>
    </row>
    <row r="472" spans="1:18" x14ac:dyDescent="0.25">
      <c r="A472" s="1">
        <v>3601005</v>
      </c>
      <c r="B472" s="1" t="s">
        <v>1430</v>
      </c>
      <c r="C472" s="46">
        <v>0.3</v>
      </c>
      <c r="D472" s="46">
        <v>0.56999999999999995</v>
      </c>
      <c r="E472" s="1" t="s">
        <v>2040</v>
      </c>
      <c r="F472" s="1" t="s">
        <v>2085</v>
      </c>
      <c r="G472" s="1">
        <v>461</v>
      </c>
      <c r="H472" s="1"/>
      <c r="I472" s="1"/>
      <c r="J472" s="1"/>
      <c r="K472" s="1"/>
      <c r="L472" s="1"/>
      <c r="M472" s="1"/>
      <c r="N472" s="1"/>
      <c r="O472" s="1"/>
      <c r="P472" s="1"/>
      <c r="Q472" s="1"/>
      <c r="R472" s="1"/>
    </row>
    <row r="473" spans="1:18" x14ac:dyDescent="0.25">
      <c r="A473" s="1">
        <v>3604018</v>
      </c>
      <c r="B473" s="1" t="s">
        <v>1431</v>
      </c>
      <c r="C473" s="46">
        <v>7.0000000000000007E-2</v>
      </c>
      <c r="D473" s="46">
        <v>0.66</v>
      </c>
      <c r="E473" s="1" t="s">
        <v>2035</v>
      </c>
      <c r="F473" s="1" t="s">
        <v>2085</v>
      </c>
      <c r="G473" s="1">
        <v>454</v>
      </c>
      <c r="H473" s="1"/>
      <c r="I473" s="1"/>
      <c r="J473" s="1"/>
      <c r="K473" s="1"/>
      <c r="L473" s="1"/>
      <c r="M473" s="1"/>
      <c r="N473" s="1"/>
      <c r="O473" s="1"/>
      <c r="P473" s="1"/>
      <c r="Q473" s="1"/>
      <c r="R473" s="1"/>
    </row>
    <row r="474" spans="1:18" x14ac:dyDescent="0.25">
      <c r="A474" s="1">
        <v>3604019</v>
      </c>
      <c r="B474" s="1" t="s">
        <v>1432</v>
      </c>
      <c r="C474" s="46">
        <v>0.09</v>
      </c>
      <c r="D474" s="46">
        <v>0.56000000000000005</v>
      </c>
      <c r="E474" s="1" t="s">
        <v>2022</v>
      </c>
      <c r="F474" s="1" t="s">
        <v>2085</v>
      </c>
      <c r="G474" s="1">
        <v>312</v>
      </c>
      <c r="H474" s="1"/>
      <c r="I474" s="1"/>
      <c r="J474" s="1"/>
      <c r="K474" s="1"/>
      <c r="L474" s="1"/>
      <c r="M474" s="1"/>
      <c r="N474" s="1"/>
      <c r="O474" s="1"/>
      <c r="P474" s="1"/>
      <c r="Q474" s="1"/>
      <c r="R474" s="1"/>
    </row>
    <row r="475" spans="1:18" x14ac:dyDescent="0.25">
      <c r="A475" s="1">
        <v>3604020</v>
      </c>
      <c r="B475" s="1" t="s">
        <v>1433</v>
      </c>
      <c r="C475" s="46">
        <v>0.08</v>
      </c>
      <c r="D475" s="46">
        <v>0.68</v>
      </c>
      <c r="E475" s="1" t="s">
        <v>2033</v>
      </c>
      <c r="F475" s="1" t="s">
        <v>2085</v>
      </c>
      <c r="G475" s="1">
        <v>339</v>
      </c>
      <c r="H475" s="1"/>
      <c r="I475" s="1"/>
      <c r="J475" s="1"/>
      <c r="K475" s="1"/>
      <c r="L475" s="1"/>
      <c r="M475" s="1"/>
      <c r="N475" s="1"/>
      <c r="O475" s="1"/>
      <c r="P475" s="1"/>
      <c r="Q475" s="1"/>
      <c r="R475" s="1"/>
    </row>
    <row r="476" spans="1:18" x14ac:dyDescent="0.25">
      <c r="A476" s="1">
        <v>3606025</v>
      </c>
      <c r="B476" s="1" t="s">
        <v>1031</v>
      </c>
      <c r="C476" s="46">
        <v>7.0000000000000007E-2</v>
      </c>
      <c r="D476" s="46">
        <v>0.82</v>
      </c>
      <c r="E476" s="1" t="s">
        <v>2018</v>
      </c>
      <c r="F476" s="1" t="s">
        <v>2085</v>
      </c>
      <c r="G476" s="1">
        <v>335</v>
      </c>
      <c r="H476" s="1"/>
      <c r="I476" s="1"/>
      <c r="J476" s="1"/>
      <c r="K476" s="1"/>
      <c r="L476" s="1"/>
      <c r="M476" s="1"/>
      <c r="N476" s="1"/>
      <c r="O476" s="1"/>
      <c r="P476" s="1"/>
      <c r="Q476" s="1"/>
      <c r="R476" s="1"/>
    </row>
    <row r="477" spans="1:18" x14ac:dyDescent="0.25">
      <c r="A477" s="1">
        <v>3606026</v>
      </c>
      <c r="B477" s="1" t="s">
        <v>1148</v>
      </c>
      <c r="C477" s="46">
        <v>7.0000000000000007E-2</v>
      </c>
      <c r="D477" s="46">
        <v>0.67</v>
      </c>
      <c r="E477" s="1" t="s">
        <v>2017</v>
      </c>
      <c r="F477" s="1" t="s">
        <v>2085</v>
      </c>
      <c r="G477" s="1">
        <v>273</v>
      </c>
      <c r="H477" s="1"/>
      <c r="I477" s="1"/>
      <c r="J477" s="1"/>
      <c r="K477" s="1"/>
      <c r="L477" s="1"/>
      <c r="M477" s="1"/>
      <c r="N477" s="1"/>
      <c r="O477" s="1"/>
      <c r="P477" s="1"/>
      <c r="Q477" s="1"/>
      <c r="R477" s="1"/>
    </row>
    <row r="478" spans="1:18" x14ac:dyDescent="0.25">
      <c r="A478" s="1">
        <v>3701001</v>
      </c>
      <c r="B478" s="1" t="s">
        <v>1434</v>
      </c>
      <c r="C478" s="46">
        <v>0.44</v>
      </c>
      <c r="D478" s="46">
        <v>0.81</v>
      </c>
      <c r="E478" s="1" t="s">
        <v>2018</v>
      </c>
      <c r="F478" s="1" t="s">
        <v>2088</v>
      </c>
      <c r="G478" s="1">
        <v>181</v>
      </c>
      <c r="H478" s="1"/>
      <c r="I478" s="1"/>
      <c r="J478" s="1"/>
      <c r="K478" s="1"/>
      <c r="L478" s="1"/>
      <c r="M478" s="1"/>
      <c r="N478" s="1"/>
      <c r="O478" s="1"/>
      <c r="P478" s="1"/>
      <c r="Q478" s="1"/>
      <c r="R478" s="1"/>
    </row>
    <row r="479" spans="1:18" x14ac:dyDescent="0.25">
      <c r="A479" s="1">
        <v>3701002</v>
      </c>
      <c r="B479" s="1" t="s">
        <v>1435</v>
      </c>
      <c r="C479" s="46">
        <v>0.44</v>
      </c>
      <c r="D479" s="46">
        <v>0.8</v>
      </c>
      <c r="E479" s="1" t="s">
        <v>2017</v>
      </c>
      <c r="F479" s="1" t="s">
        <v>2088</v>
      </c>
      <c r="G479" s="1">
        <v>183</v>
      </c>
      <c r="H479" s="1"/>
      <c r="I479" s="1"/>
      <c r="J479" s="1"/>
      <c r="K479" s="1"/>
      <c r="L479" s="1"/>
      <c r="M479" s="1"/>
      <c r="N479" s="1"/>
      <c r="O479" s="1"/>
      <c r="P479" s="1"/>
      <c r="Q479" s="1"/>
      <c r="R479" s="1"/>
    </row>
    <row r="480" spans="1:18" x14ac:dyDescent="0.25">
      <c r="A480" s="1">
        <v>3704007</v>
      </c>
      <c r="B480" s="1" t="s">
        <v>1436</v>
      </c>
      <c r="C480" s="46">
        <v>0.65</v>
      </c>
      <c r="D480" s="46">
        <v>0.87</v>
      </c>
      <c r="E480" s="1" t="s">
        <v>2018</v>
      </c>
      <c r="F480" s="1" t="s">
        <v>2088</v>
      </c>
      <c r="G480" s="1">
        <v>346</v>
      </c>
      <c r="H480" s="1"/>
      <c r="I480" s="1"/>
      <c r="J480" s="1"/>
      <c r="K480" s="1"/>
      <c r="L480" s="1"/>
      <c r="M480" s="1"/>
      <c r="N480" s="1"/>
      <c r="O480" s="1"/>
      <c r="P480" s="1"/>
      <c r="Q480" s="1"/>
      <c r="R480" s="1"/>
    </row>
    <row r="481" spans="1:18" x14ac:dyDescent="0.25">
      <c r="A481" s="1">
        <v>3704013</v>
      </c>
      <c r="B481" s="1" t="s">
        <v>1437</v>
      </c>
      <c r="C481" s="46">
        <v>0.63</v>
      </c>
      <c r="D481" s="46">
        <v>0.82</v>
      </c>
      <c r="E481" s="1" t="s">
        <v>2017</v>
      </c>
      <c r="F481" s="1" t="s">
        <v>2088</v>
      </c>
      <c r="G481" s="1">
        <v>335</v>
      </c>
      <c r="H481" s="1"/>
      <c r="I481" s="1"/>
      <c r="J481" s="1"/>
      <c r="K481" s="1"/>
      <c r="L481" s="1"/>
      <c r="M481" s="1"/>
      <c r="N481" s="1"/>
      <c r="O481" s="1"/>
      <c r="P481" s="1"/>
      <c r="Q481" s="1"/>
      <c r="R481" s="1"/>
    </row>
    <row r="482" spans="1:18" x14ac:dyDescent="0.25">
      <c r="A482" s="1">
        <v>3804009</v>
      </c>
      <c r="B482" s="1" t="s">
        <v>1438</v>
      </c>
      <c r="C482" s="46">
        <v>0.03</v>
      </c>
      <c r="D482" s="46">
        <v>0.79</v>
      </c>
      <c r="E482" s="1" t="s">
        <v>2026</v>
      </c>
      <c r="F482" s="1" t="s">
        <v>2086</v>
      </c>
      <c r="G482" s="1">
        <v>497</v>
      </c>
      <c r="H482" s="1"/>
      <c r="I482" s="1"/>
      <c r="J482" s="1"/>
      <c r="K482" s="1"/>
      <c r="L482" s="1"/>
      <c r="M482" s="1"/>
      <c r="N482" s="1"/>
      <c r="O482" s="1"/>
      <c r="P482" s="1"/>
      <c r="Q482" s="1"/>
      <c r="R482" s="1"/>
    </row>
    <row r="483" spans="1:18" x14ac:dyDescent="0.25">
      <c r="A483" s="1">
        <v>3804010</v>
      </c>
      <c r="B483" s="1" t="s">
        <v>1439</v>
      </c>
      <c r="C483" s="46">
        <v>0.03</v>
      </c>
      <c r="D483" s="46">
        <v>0.7</v>
      </c>
      <c r="E483" s="1" t="s">
        <v>2017</v>
      </c>
      <c r="F483" s="1" t="s">
        <v>2086</v>
      </c>
      <c r="G483" s="1">
        <v>415</v>
      </c>
      <c r="H483" s="1"/>
      <c r="I483" s="1"/>
      <c r="J483" s="1"/>
      <c r="K483" s="1"/>
      <c r="L483" s="1"/>
      <c r="M483" s="1"/>
      <c r="N483" s="1"/>
      <c r="O483" s="1"/>
      <c r="P483" s="1"/>
      <c r="Q483" s="1"/>
      <c r="R483" s="1"/>
    </row>
    <row r="484" spans="1:18" x14ac:dyDescent="0.25">
      <c r="A484" s="1">
        <v>3806018</v>
      </c>
      <c r="B484" s="1" t="s">
        <v>1440</v>
      </c>
      <c r="C484" s="46">
        <v>0.04</v>
      </c>
      <c r="D484" s="46">
        <v>0.67</v>
      </c>
      <c r="E484" s="1" t="s">
        <v>2035</v>
      </c>
      <c r="F484" s="1" t="s">
        <v>2086</v>
      </c>
      <c r="G484" s="1">
        <v>227</v>
      </c>
      <c r="H484" s="1"/>
      <c r="I484" s="1"/>
      <c r="J484" s="1"/>
      <c r="K484" s="1"/>
      <c r="L484" s="1"/>
      <c r="M484" s="1"/>
      <c r="N484" s="1"/>
      <c r="O484" s="1"/>
      <c r="P484" s="1"/>
      <c r="Q484" s="1"/>
      <c r="R484" s="1"/>
    </row>
    <row r="485" spans="1:18" x14ac:dyDescent="0.25">
      <c r="A485" s="1">
        <v>3806019</v>
      </c>
      <c r="B485" s="1" t="s">
        <v>1441</v>
      </c>
      <c r="C485" s="46">
        <v>0.03</v>
      </c>
      <c r="D485" s="46">
        <v>0.65</v>
      </c>
      <c r="E485" s="1" t="s">
        <v>2038</v>
      </c>
      <c r="F485" s="1" t="s">
        <v>2086</v>
      </c>
      <c r="G485" s="1">
        <v>257</v>
      </c>
      <c r="H485" s="1"/>
      <c r="I485" s="1"/>
      <c r="J485" s="1"/>
      <c r="K485" s="1"/>
      <c r="L485" s="1"/>
      <c r="M485" s="1"/>
      <c r="N485" s="1"/>
      <c r="O485" s="1"/>
      <c r="P485" s="1"/>
      <c r="Q485" s="1"/>
      <c r="R485" s="1"/>
    </row>
    <row r="486" spans="1:18" x14ac:dyDescent="0.25">
      <c r="A486" s="1">
        <v>3806020</v>
      </c>
      <c r="B486" s="1" t="s">
        <v>1442</v>
      </c>
      <c r="C486" s="46">
        <v>0.03</v>
      </c>
      <c r="D486" s="46">
        <v>0.59</v>
      </c>
      <c r="E486" s="1" t="s">
        <v>2068</v>
      </c>
      <c r="F486" s="1" t="s">
        <v>2086</v>
      </c>
      <c r="G486" s="1">
        <v>150</v>
      </c>
      <c r="H486" s="1"/>
      <c r="I486" s="1"/>
      <c r="J486" s="1"/>
      <c r="K486" s="1"/>
      <c r="L486" s="1"/>
      <c r="M486" s="1"/>
      <c r="N486" s="1"/>
      <c r="O486" s="1"/>
      <c r="P486" s="1"/>
      <c r="Q486" s="1"/>
      <c r="R486" s="1"/>
    </row>
    <row r="487" spans="1:18" x14ac:dyDescent="0.25">
      <c r="A487" s="1">
        <v>3809014</v>
      </c>
      <c r="B487" s="1" t="s">
        <v>1443</v>
      </c>
      <c r="C487" s="46">
        <v>0.02</v>
      </c>
      <c r="D487" s="46">
        <v>0.73</v>
      </c>
      <c r="E487" s="1" t="s">
        <v>2018</v>
      </c>
      <c r="F487" s="1" t="s">
        <v>2086</v>
      </c>
      <c r="G487" s="1">
        <v>193</v>
      </c>
      <c r="H487" s="1"/>
      <c r="I487" s="1"/>
      <c r="J487" s="1"/>
      <c r="K487" s="1"/>
      <c r="L487" s="1"/>
      <c r="M487" s="1"/>
      <c r="N487" s="1"/>
      <c r="O487" s="1"/>
      <c r="P487" s="1"/>
      <c r="Q487" s="1"/>
      <c r="R487" s="1"/>
    </row>
    <row r="488" spans="1:18" x14ac:dyDescent="0.25">
      <c r="A488" s="1">
        <v>3809023</v>
      </c>
      <c r="B488" s="1" t="s">
        <v>1444</v>
      </c>
      <c r="C488" s="46">
        <v>0.02</v>
      </c>
      <c r="D488" s="46">
        <v>0.6</v>
      </c>
      <c r="E488" s="1" t="s">
        <v>2017</v>
      </c>
      <c r="F488" s="1" t="s">
        <v>2086</v>
      </c>
      <c r="G488" s="1">
        <v>187</v>
      </c>
      <c r="H488" s="1"/>
      <c r="I488" s="1"/>
      <c r="J488" s="1"/>
      <c r="K488" s="1"/>
      <c r="L488" s="1"/>
      <c r="M488" s="1"/>
      <c r="N488" s="1"/>
      <c r="O488" s="1"/>
      <c r="P488" s="1"/>
      <c r="Q488" s="1"/>
      <c r="R488" s="1"/>
    </row>
    <row r="489" spans="1:18" x14ac:dyDescent="0.25">
      <c r="A489" s="1">
        <v>3810001</v>
      </c>
      <c r="B489" s="1" t="s">
        <v>1445</v>
      </c>
      <c r="C489" s="46">
        <v>7.0000000000000007E-2</v>
      </c>
      <c r="D489" s="46">
        <v>0.83</v>
      </c>
      <c r="E489" s="1" t="s">
        <v>2018</v>
      </c>
      <c r="F489" s="1" t="s">
        <v>2086</v>
      </c>
      <c r="G489" s="1">
        <v>163</v>
      </c>
      <c r="H489" s="1"/>
      <c r="I489" s="1"/>
      <c r="J489" s="1"/>
      <c r="K489" s="1"/>
      <c r="L489" s="1"/>
      <c r="M489" s="1"/>
      <c r="N489" s="1"/>
      <c r="O489" s="1"/>
      <c r="P489" s="1"/>
      <c r="Q489" s="1"/>
      <c r="R489" s="1"/>
    </row>
    <row r="490" spans="1:18" x14ac:dyDescent="0.25">
      <c r="A490" s="1">
        <v>3810002</v>
      </c>
      <c r="B490" s="1" t="s">
        <v>1446</v>
      </c>
      <c r="C490" s="46">
        <v>0.03</v>
      </c>
      <c r="D490" s="46">
        <v>0.73</v>
      </c>
      <c r="E490" s="1" t="s">
        <v>2017</v>
      </c>
      <c r="F490" s="1" t="s">
        <v>2086</v>
      </c>
      <c r="G490" s="1">
        <v>134</v>
      </c>
      <c r="H490" s="1"/>
      <c r="I490" s="1"/>
      <c r="J490" s="1"/>
      <c r="K490" s="1"/>
      <c r="L490" s="1"/>
      <c r="M490" s="1"/>
      <c r="N490" s="1"/>
      <c r="O490" s="1"/>
      <c r="P490" s="1"/>
      <c r="Q490" s="1"/>
      <c r="R490" s="1"/>
    </row>
    <row r="491" spans="1:18" x14ac:dyDescent="0.25">
      <c r="A491" s="1">
        <v>3810026</v>
      </c>
      <c r="B491" s="1" t="s">
        <v>1447</v>
      </c>
      <c r="C491" s="46">
        <v>0.04</v>
      </c>
      <c r="D491" s="46">
        <v>0.66</v>
      </c>
      <c r="E491" s="1" t="s">
        <v>2018</v>
      </c>
      <c r="F491" s="1" t="s">
        <v>2086</v>
      </c>
      <c r="G491" s="1">
        <v>458</v>
      </c>
      <c r="H491" s="1"/>
      <c r="I491" s="1"/>
      <c r="J491" s="1"/>
      <c r="K491" s="1"/>
      <c r="L491" s="1"/>
      <c r="M491" s="1"/>
      <c r="N491" s="1"/>
      <c r="O491" s="1"/>
      <c r="P491" s="1"/>
      <c r="Q491" s="1"/>
      <c r="R491" s="1"/>
    </row>
    <row r="492" spans="1:18" x14ac:dyDescent="0.25">
      <c r="A492" s="1">
        <v>3810027</v>
      </c>
      <c r="B492" s="1" t="s">
        <v>1448</v>
      </c>
      <c r="C492" s="46">
        <v>0.02</v>
      </c>
      <c r="D492" s="46">
        <v>0.53</v>
      </c>
      <c r="E492" s="1" t="s">
        <v>2017</v>
      </c>
      <c r="F492" s="1" t="s">
        <v>2086</v>
      </c>
      <c r="G492" s="1">
        <v>361</v>
      </c>
      <c r="H492" s="1"/>
      <c r="I492" s="1"/>
      <c r="J492" s="1"/>
      <c r="K492" s="1"/>
      <c r="L492" s="1"/>
      <c r="M492" s="1"/>
      <c r="N492" s="1"/>
      <c r="O492" s="1"/>
      <c r="P492" s="1"/>
      <c r="Q492" s="1"/>
      <c r="R492" s="1"/>
    </row>
    <row r="493" spans="1:18" x14ac:dyDescent="0.25">
      <c r="A493" s="1">
        <v>3840701</v>
      </c>
      <c r="B493" s="1" t="s">
        <v>1449</v>
      </c>
      <c r="C493" s="46">
        <v>0.02</v>
      </c>
      <c r="D493" s="46">
        <v>0.81</v>
      </c>
      <c r="E493" s="1" t="s">
        <v>2036</v>
      </c>
      <c r="F493" s="1" t="s">
        <v>2086</v>
      </c>
      <c r="G493" s="1">
        <v>52</v>
      </c>
      <c r="H493" s="1"/>
      <c r="I493" s="1"/>
      <c r="J493" s="1"/>
      <c r="K493" s="1"/>
      <c r="L493" s="1"/>
      <c r="M493" s="1"/>
      <c r="N493" s="1"/>
      <c r="O493" s="1"/>
      <c r="P493" s="1"/>
      <c r="Q493" s="1"/>
      <c r="R493" s="1"/>
    </row>
    <row r="494" spans="1:18" x14ac:dyDescent="0.25">
      <c r="A494" s="1">
        <v>3904005</v>
      </c>
      <c r="B494" s="1" t="s">
        <v>1450</v>
      </c>
      <c r="C494" s="46">
        <v>0.9</v>
      </c>
      <c r="D494" s="46">
        <v>0.96</v>
      </c>
      <c r="E494" s="1" t="s">
        <v>2035</v>
      </c>
      <c r="F494" s="1" t="s">
        <v>2089</v>
      </c>
      <c r="G494" s="1">
        <v>355</v>
      </c>
      <c r="H494" s="1"/>
      <c r="I494" s="1"/>
      <c r="J494" s="1"/>
      <c r="K494" s="1"/>
      <c r="L494" s="1"/>
      <c r="M494" s="1"/>
      <c r="N494" s="1"/>
      <c r="O494" s="1"/>
      <c r="P494" s="1"/>
      <c r="Q494" s="1"/>
      <c r="R494" s="1"/>
    </row>
    <row r="495" spans="1:18" x14ac:dyDescent="0.25">
      <c r="A495" s="1">
        <v>3904006</v>
      </c>
      <c r="B495" s="1" t="s">
        <v>1451</v>
      </c>
      <c r="C495" s="46">
        <v>0.95</v>
      </c>
      <c r="D495" s="46">
        <v>0.88</v>
      </c>
      <c r="E495" s="1" t="s">
        <v>2033</v>
      </c>
      <c r="F495" s="1" t="s">
        <v>2089</v>
      </c>
      <c r="G495" s="1">
        <v>285</v>
      </c>
      <c r="H495" s="1"/>
      <c r="I495" s="1"/>
      <c r="J495" s="1"/>
      <c r="K495" s="1"/>
      <c r="L495" s="1"/>
      <c r="M495" s="1"/>
      <c r="N495" s="1"/>
      <c r="O495" s="1"/>
      <c r="P495" s="1"/>
      <c r="Q495" s="1"/>
      <c r="R495" s="1"/>
    </row>
    <row r="496" spans="1:18" x14ac:dyDescent="0.25">
      <c r="A496" s="1">
        <v>3904008</v>
      </c>
      <c r="B496" s="1" t="s">
        <v>1452</v>
      </c>
      <c r="C496" s="46">
        <v>0.97</v>
      </c>
      <c r="D496" s="46">
        <v>0.87</v>
      </c>
      <c r="E496" s="1" t="s">
        <v>2022</v>
      </c>
      <c r="F496" s="1" t="s">
        <v>2089</v>
      </c>
      <c r="G496" s="1">
        <v>311</v>
      </c>
      <c r="H496" s="1"/>
      <c r="I496" s="1"/>
      <c r="J496" s="1"/>
      <c r="K496" s="1"/>
      <c r="L496" s="1"/>
      <c r="M496" s="1"/>
      <c r="N496" s="1"/>
      <c r="O496" s="1"/>
      <c r="P496" s="1"/>
      <c r="Q496" s="1"/>
      <c r="R496" s="1"/>
    </row>
    <row r="497" spans="1:18" x14ac:dyDescent="0.25">
      <c r="A497" s="1">
        <v>4003014</v>
      </c>
      <c r="B497" s="1" t="s">
        <v>1453</v>
      </c>
      <c r="C497" s="46">
        <v>0.28999999999999998</v>
      </c>
      <c r="D497" s="46">
        <v>0.62</v>
      </c>
      <c r="E497" s="1" t="s">
        <v>2032</v>
      </c>
      <c r="F497" s="1" t="s">
        <v>2089</v>
      </c>
      <c r="G497" s="1">
        <v>780</v>
      </c>
      <c r="H497" s="1"/>
      <c r="I497" s="1"/>
      <c r="J497" s="1"/>
      <c r="K497" s="1"/>
      <c r="L497" s="1"/>
      <c r="M497" s="1"/>
      <c r="N497" s="1"/>
      <c r="O497" s="1"/>
      <c r="P497" s="1"/>
      <c r="Q497" s="1"/>
      <c r="R497" s="1"/>
    </row>
    <row r="498" spans="1:18" x14ac:dyDescent="0.25">
      <c r="A498" s="1">
        <v>4003015</v>
      </c>
      <c r="B498" s="1" t="s">
        <v>1454</v>
      </c>
      <c r="C498" s="46">
        <v>0.3</v>
      </c>
      <c r="D498" s="46">
        <v>0.63</v>
      </c>
      <c r="E498" s="1" t="s">
        <v>2028</v>
      </c>
      <c r="F498" s="1" t="s">
        <v>2089</v>
      </c>
      <c r="G498" s="1">
        <v>391</v>
      </c>
      <c r="H498" s="1"/>
      <c r="I498" s="1"/>
      <c r="J498" s="1"/>
      <c r="K498" s="1"/>
      <c r="L498" s="1"/>
      <c r="M498" s="1"/>
      <c r="N498" s="1"/>
      <c r="O498" s="1"/>
      <c r="P498" s="1"/>
      <c r="Q498" s="1"/>
      <c r="R498" s="1"/>
    </row>
    <row r="499" spans="1:18" x14ac:dyDescent="0.25">
      <c r="A499" s="1">
        <v>4003016</v>
      </c>
      <c r="B499" s="1" t="s">
        <v>1455</v>
      </c>
      <c r="C499" s="46">
        <v>0.32</v>
      </c>
      <c r="D499" s="46">
        <v>0.55000000000000004</v>
      </c>
      <c r="E499" s="1" t="s">
        <v>2022</v>
      </c>
      <c r="F499" s="1" t="s">
        <v>2089</v>
      </c>
      <c r="G499" s="1">
        <v>488</v>
      </c>
      <c r="H499" s="1"/>
      <c r="I499" s="1"/>
      <c r="J499" s="1"/>
      <c r="K499" s="1"/>
      <c r="L499" s="1"/>
      <c r="M499" s="1"/>
      <c r="N499" s="1"/>
      <c r="O499" s="1"/>
      <c r="P499" s="1"/>
      <c r="Q499" s="1"/>
      <c r="R499" s="1"/>
    </row>
    <row r="500" spans="1:18" x14ac:dyDescent="0.25">
      <c r="A500" s="1">
        <v>4101001</v>
      </c>
      <c r="B500" s="1" t="s">
        <v>1456</v>
      </c>
      <c r="C500" s="46">
        <v>0.37</v>
      </c>
      <c r="D500" s="46">
        <v>0.63</v>
      </c>
      <c r="E500" s="1" t="s">
        <v>2051</v>
      </c>
      <c r="F500" s="1" t="s">
        <v>2088</v>
      </c>
      <c r="G500" s="1">
        <v>220</v>
      </c>
      <c r="H500" s="1"/>
      <c r="I500" s="1"/>
      <c r="J500" s="1"/>
      <c r="K500" s="1"/>
      <c r="L500" s="1"/>
      <c r="M500" s="1"/>
      <c r="N500" s="1"/>
      <c r="O500" s="1"/>
      <c r="P500" s="1"/>
      <c r="Q500" s="1"/>
      <c r="R500" s="1"/>
    </row>
    <row r="501" spans="1:18" x14ac:dyDescent="0.25">
      <c r="A501" s="1">
        <v>4101002</v>
      </c>
      <c r="B501" s="1" t="s">
        <v>1457</v>
      </c>
      <c r="C501" s="46">
        <v>0.32</v>
      </c>
      <c r="D501" s="46">
        <v>0.62</v>
      </c>
      <c r="E501" s="1" t="s">
        <v>2050</v>
      </c>
      <c r="F501" s="1" t="s">
        <v>2088</v>
      </c>
      <c r="G501" s="1">
        <v>222</v>
      </c>
      <c r="H501" s="1"/>
      <c r="I501" s="1"/>
      <c r="J501" s="1"/>
      <c r="K501" s="1"/>
      <c r="L501" s="1"/>
      <c r="M501" s="1"/>
      <c r="N501" s="1"/>
      <c r="O501" s="1"/>
      <c r="P501" s="1"/>
      <c r="Q501" s="1"/>
      <c r="R501" s="1"/>
    </row>
    <row r="502" spans="1:18" x14ac:dyDescent="0.25">
      <c r="A502" s="1">
        <v>4101003</v>
      </c>
      <c r="B502" s="1" t="s">
        <v>1458</v>
      </c>
      <c r="C502" s="46">
        <v>0.43</v>
      </c>
      <c r="D502" s="46">
        <v>0.64</v>
      </c>
      <c r="E502" s="1" t="s">
        <v>2028</v>
      </c>
      <c r="F502" s="1" t="s">
        <v>2088</v>
      </c>
      <c r="G502" s="1">
        <v>346</v>
      </c>
      <c r="H502" s="1"/>
      <c r="I502" s="1"/>
      <c r="J502" s="1"/>
      <c r="K502" s="1"/>
      <c r="L502" s="1"/>
      <c r="M502" s="1"/>
      <c r="N502" s="1"/>
      <c r="O502" s="1"/>
      <c r="P502" s="1"/>
      <c r="Q502" s="1"/>
      <c r="R502" s="1"/>
    </row>
    <row r="503" spans="1:18" x14ac:dyDescent="0.25">
      <c r="A503" s="1">
        <v>4101004</v>
      </c>
      <c r="B503" s="1" t="s">
        <v>1459</v>
      </c>
      <c r="C503" s="46">
        <v>0.39</v>
      </c>
      <c r="D503" s="46">
        <v>0.5</v>
      </c>
      <c r="E503" s="1" t="s">
        <v>2022</v>
      </c>
      <c r="F503" s="1" t="s">
        <v>2088</v>
      </c>
      <c r="G503" s="1">
        <v>466</v>
      </c>
      <c r="H503" s="1"/>
      <c r="I503" s="1"/>
      <c r="J503" s="1"/>
      <c r="K503" s="1"/>
      <c r="L503" s="1"/>
      <c r="M503" s="1"/>
      <c r="N503" s="1"/>
      <c r="O503" s="1"/>
      <c r="P503" s="1"/>
      <c r="Q503" s="1"/>
      <c r="R503" s="1"/>
    </row>
    <row r="504" spans="1:18" x14ac:dyDescent="0.25">
      <c r="A504" s="1">
        <v>4101005</v>
      </c>
      <c r="B504" s="1" t="s">
        <v>1460</v>
      </c>
      <c r="C504" s="46">
        <v>0.37</v>
      </c>
      <c r="D504" s="46">
        <v>0.7</v>
      </c>
      <c r="E504" s="1" t="s">
        <v>2039</v>
      </c>
      <c r="F504" s="1" t="s">
        <v>2088</v>
      </c>
      <c r="G504" s="1">
        <v>222</v>
      </c>
      <c r="H504" s="1"/>
      <c r="I504" s="1"/>
      <c r="J504" s="1"/>
      <c r="K504" s="1"/>
      <c r="L504" s="1"/>
      <c r="M504" s="1"/>
      <c r="N504" s="1"/>
      <c r="O504" s="1"/>
      <c r="P504" s="1"/>
      <c r="Q504" s="1"/>
      <c r="R504" s="1"/>
    </row>
    <row r="505" spans="1:18" x14ac:dyDescent="0.25">
      <c r="A505" s="1">
        <v>4102008</v>
      </c>
      <c r="B505" s="1" t="s">
        <v>1461</v>
      </c>
      <c r="C505" s="46">
        <v>0.19</v>
      </c>
      <c r="D505" s="46">
        <v>0.74</v>
      </c>
      <c r="E505" s="1" t="s">
        <v>2018</v>
      </c>
      <c r="F505" s="1" t="s">
        <v>2088</v>
      </c>
      <c r="G505" s="1">
        <v>297</v>
      </c>
      <c r="H505" s="1"/>
      <c r="I505" s="1"/>
      <c r="J505" s="1"/>
      <c r="K505" s="1"/>
      <c r="L505" s="1"/>
      <c r="M505" s="1"/>
      <c r="N505" s="1"/>
      <c r="O505" s="1"/>
      <c r="P505" s="1"/>
      <c r="Q505" s="1"/>
      <c r="R505" s="1"/>
    </row>
    <row r="506" spans="1:18" x14ac:dyDescent="0.25">
      <c r="A506" s="1">
        <v>4102010</v>
      </c>
      <c r="B506" s="1" t="s">
        <v>1462</v>
      </c>
      <c r="C506" s="46">
        <v>0.27</v>
      </c>
      <c r="D506" s="46">
        <v>0.67</v>
      </c>
      <c r="E506" s="1" t="s">
        <v>2017</v>
      </c>
      <c r="F506" s="1" t="s">
        <v>2088</v>
      </c>
      <c r="G506" s="1">
        <v>264</v>
      </c>
      <c r="H506" s="1"/>
      <c r="I506" s="1"/>
      <c r="J506" s="1"/>
      <c r="K506" s="1"/>
      <c r="L506" s="1"/>
      <c r="M506" s="1"/>
      <c r="N506" s="1"/>
      <c r="O506" s="1"/>
      <c r="P506" s="1"/>
      <c r="Q506" s="1"/>
      <c r="R506" s="1"/>
    </row>
    <row r="507" spans="1:18" x14ac:dyDescent="0.25">
      <c r="A507" s="1">
        <v>4201001</v>
      </c>
      <c r="B507" s="1" t="s">
        <v>1463</v>
      </c>
      <c r="C507" s="46">
        <v>7.0000000000000007E-2</v>
      </c>
      <c r="D507" s="46">
        <v>0.74</v>
      </c>
      <c r="E507" s="1" t="s">
        <v>2018</v>
      </c>
      <c r="F507" s="1" t="s">
        <v>2085</v>
      </c>
      <c r="G507" s="1">
        <v>720</v>
      </c>
      <c r="H507" s="1"/>
      <c r="I507" s="1"/>
      <c r="J507" s="1"/>
      <c r="K507" s="1"/>
      <c r="L507" s="1"/>
      <c r="M507" s="1"/>
      <c r="N507" s="1"/>
      <c r="O507" s="1"/>
      <c r="P507" s="1"/>
      <c r="Q507" s="1"/>
      <c r="R507" s="1"/>
    </row>
    <row r="508" spans="1:18" x14ac:dyDescent="0.25">
      <c r="A508" s="1">
        <v>4201002</v>
      </c>
      <c r="B508" s="1" t="s">
        <v>1464</v>
      </c>
      <c r="C508" s="46">
        <v>0.08</v>
      </c>
      <c r="D508" s="46">
        <v>0.53</v>
      </c>
      <c r="E508" s="1" t="s">
        <v>2040</v>
      </c>
      <c r="F508" s="1" t="s">
        <v>2085</v>
      </c>
      <c r="G508" s="1">
        <v>289</v>
      </c>
      <c r="H508" s="1"/>
      <c r="I508" s="1"/>
      <c r="J508" s="1"/>
      <c r="K508" s="1"/>
      <c r="L508" s="1"/>
      <c r="M508" s="1"/>
      <c r="N508" s="1"/>
      <c r="O508" s="1"/>
      <c r="P508" s="1"/>
      <c r="Q508" s="1"/>
      <c r="R508" s="1"/>
    </row>
    <row r="509" spans="1:18" x14ac:dyDescent="0.25">
      <c r="A509" s="1">
        <v>4201003</v>
      </c>
      <c r="B509" s="1" t="s">
        <v>1465</v>
      </c>
      <c r="C509" s="46">
        <v>0.05</v>
      </c>
      <c r="D509" s="46">
        <v>0.64</v>
      </c>
      <c r="E509" s="1" t="s">
        <v>2034</v>
      </c>
      <c r="F509" s="1" t="s">
        <v>2085</v>
      </c>
      <c r="G509" s="1">
        <v>302</v>
      </c>
      <c r="H509" s="1"/>
      <c r="I509" s="1"/>
      <c r="J509" s="1"/>
      <c r="K509" s="1"/>
      <c r="L509" s="1"/>
      <c r="M509" s="1"/>
      <c r="N509" s="1"/>
      <c r="O509" s="1"/>
      <c r="P509" s="1"/>
      <c r="Q509" s="1"/>
      <c r="R509" s="1"/>
    </row>
    <row r="510" spans="1:18" x14ac:dyDescent="0.25">
      <c r="A510" s="1">
        <v>4202007</v>
      </c>
      <c r="B510" s="1" t="s">
        <v>1466</v>
      </c>
      <c r="C510" s="46">
        <v>0.08</v>
      </c>
      <c r="D510" s="46">
        <v>0.79</v>
      </c>
      <c r="E510" s="1" t="s">
        <v>2026</v>
      </c>
      <c r="F510" s="1" t="s">
        <v>2085</v>
      </c>
      <c r="G510" s="1">
        <v>254</v>
      </c>
      <c r="H510" s="1"/>
      <c r="I510" s="1"/>
      <c r="J510" s="1"/>
      <c r="K510" s="1"/>
      <c r="L510" s="1"/>
      <c r="M510" s="1"/>
      <c r="N510" s="1"/>
      <c r="O510" s="1"/>
      <c r="P510" s="1"/>
      <c r="Q510" s="1"/>
      <c r="R510" s="1"/>
    </row>
    <row r="511" spans="1:18" x14ac:dyDescent="0.25">
      <c r="A511" s="1">
        <v>4202008</v>
      </c>
      <c r="B511" s="1" t="s">
        <v>1467</v>
      </c>
      <c r="C511" s="46">
        <v>7.0000000000000007E-2</v>
      </c>
      <c r="D511" s="46">
        <v>0.73</v>
      </c>
      <c r="E511" s="1" t="s">
        <v>2017</v>
      </c>
      <c r="F511" s="1" t="s">
        <v>2085</v>
      </c>
      <c r="G511" s="1">
        <v>260</v>
      </c>
      <c r="H511" s="1"/>
      <c r="I511" s="1"/>
      <c r="J511" s="1"/>
      <c r="K511" s="1"/>
      <c r="L511" s="1"/>
      <c r="M511" s="1"/>
      <c r="N511" s="1"/>
      <c r="O511" s="1"/>
      <c r="P511" s="1"/>
      <c r="Q511" s="1"/>
      <c r="R511" s="1"/>
    </row>
    <row r="512" spans="1:18" x14ac:dyDescent="0.25">
      <c r="A512" s="1">
        <v>4203011</v>
      </c>
      <c r="B512" s="1" t="s">
        <v>1468</v>
      </c>
      <c r="C512" s="46">
        <v>0.13</v>
      </c>
      <c r="D512" s="46">
        <v>0.71</v>
      </c>
      <c r="E512" s="1" t="s">
        <v>2041</v>
      </c>
      <c r="F512" s="1" t="s">
        <v>2085</v>
      </c>
      <c r="G512" s="1">
        <v>428</v>
      </c>
      <c r="H512" s="1"/>
      <c r="I512" s="1"/>
      <c r="J512" s="1"/>
      <c r="K512" s="1"/>
      <c r="L512" s="1"/>
      <c r="M512" s="1"/>
      <c r="N512" s="1"/>
      <c r="O512" s="1"/>
      <c r="P512" s="1"/>
      <c r="Q512" s="1"/>
      <c r="R512" s="1"/>
    </row>
    <row r="513" spans="1:18" x14ac:dyDescent="0.25">
      <c r="A513" s="1">
        <v>4203012</v>
      </c>
      <c r="B513" s="1" t="s">
        <v>1469</v>
      </c>
      <c r="C513" s="46">
        <v>0.12</v>
      </c>
      <c r="D513" s="46">
        <v>0.52</v>
      </c>
      <c r="E513" s="1" t="s">
        <v>2022</v>
      </c>
      <c r="F513" s="1" t="s">
        <v>2085</v>
      </c>
      <c r="G513" s="1">
        <v>315</v>
      </c>
      <c r="H513" s="1"/>
      <c r="I513" s="1"/>
      <c r="J513" s="1"/>
      <c r="K513" s="1"/>
      <c r="L513" s="1"/>
      <c r="M513" s="1"/>
      <c r="N513" s="1"/>
      <c r="O513" s="1"/>
      <c r="P513" s="1"/>
      <c r="Q513" s="1"/>
      <c r="R513" s="1"/>
    </row>
    <row r="514" spans="1:18" x14ac:dyDescent="0.25">
      <c r="A514" s="1">
        <v>4203013</v>
      </c>
      <c r="B514" s="1" t="s">
        <v>1470</v>
      </c>
      <c r="C514" s="46">
        <v>0.14000000000000001</v>
      </c>
      <c r="D514" s="46">
        <v>0.61</v>
      </c>
      <c r="E514" s="1" t="s">
        <v>2033</v>
      </c>
      <c r="F514" s="1" t="s">
        <v>2085</v>
      </c>
      <c r="G514" s="1">
        <v>359</v>
      </c>
      <c r="H514" s="1"/>
      <c r="I514" s="1"/>
      <c r="J514" s="1"/>
      <c r="K514" s="1"/>
      <c r="L514" s="1"/>
      <c r="M514" s="1"/>
      <c r="N514" s="1"/>
      <c r="O514" s="1"/>
      <c r="P514" s="1"/>
      <c r="Q514" s="1"/>
      <c r="R514" s="1"/>
    </row>
    <row r="515" spans="1:18" x14ac:dyDescent="0.25">
      <c r="A515" s="1">
        <v>4204016</v>
      </c>
      <c r="B515" s="1" t="s">
        <v>1471</v>
      </c>
      <c r="C515" s="46">
        <v>0.06</v>
      </c>
      <c r="D515" s="46">
        <v>0.55000000000000004</v>
      </c>
      <c r="E515" s="1" t="s">
        <v>2018</v>
      </c>
      <c r="F515" s="1" t="s">
        <v>2085</v>
      </c>
      <c r="G515" s="1">
        <v>211</v>
      </c>
      <c r="H515" s="1"/>
      <c r="I515" s="1"/>
      <c r="J515" s="1"/>
      <c r="K515" s="1"/>
      <c r="L515" s="1"/>
      <c r="M515" s="1"/>
      <c r="N515" s="1"/>
      <c r="O515" s="1"/>
      <c r="P515" s="1"/>
      <c r="Q515" s="1"/>
      <c r="R515" s="1"/>
    </row>
    <row r="516" spans="1:18" x14ac:dyDescent="0.25">
      <c r="A516" s="1">
        <v>4204019</v>
      </c>
      <c r="B516" s="1" t="s">
        <v>1472</v>
      </c>
      <c r="C516" s="46">
        <v>7.0000000000000007E-2</v>
      </c>
      <c r="D516" s="46">
        <v>0.53</v>
      </c>
      <c r="E516" s="1" t="s">
        <v>2017</v>
      </c>
      <c r="F516" s="1" t="s">
        <v>2085</v>
      </c>
      <c r="G516" s="1">
        <v>193</v>
      </c>
      <c r="H516" s="1"/>
      <c r="I516" s="1"/>
      <c r="J516" s="1"/>
      <c r="K516" s="1"/>
      <c r="L516" s="1"/>
      <c r="M516" s="1"/>
      <c r="N516" s="1"/>
      <c r="O516" s="1"/>
      <c r="P516" s="1"/>
      <c r="Q516" s="1"/>
      <c r="R516" s="1"/>
    </row>
    <row r="517" spans="1:18" x14ac:dyDescent="0.25">
      <c r="A517" s="1">
        <v>4301027</v>
      </c>
      <c r="B517" s="1" t="s">
        <v>1473</v>
      </c>
      <c r="C517" s="46">
        <v>0.28000000000000003</v>
      </c>
      <c r="D517" s="46">
        <v>0.6</v>
      </c>
      <c r="E517" s="1" t="s">
        <v>2027</v>
      </c>
      <c r="F517" s="1" t="s">
        <v>2087</v>
      </c>
      <c r="G517" s="1">
        <v>407</v>
      </c>
      <c r="H517" s="1"/>
      <c r="I517" s="1"/>
      <c r="J517" s="1"/>
      <c r="K517" s="1"/>
      <c r="L517" s="1"/>
      <c r="M517" s="1"/>
      <c r="N517" s="1"/>
      <c r="O517" s="1"/>
      <c r="P517" s="1"/>
      <c r="Q517" s="1"/>
      <c r="R517" s="1"/>
    </row>
    <row r="518" spans="1:18" x14ac:dyDescent="0.25">
      <c r="A518" s="1">
        <v>4301028</v>
      </c>
      <c r="B518" s="1" t="s">
        <v>1474</v>
      </c>
      <c r="C518" s="46">
        <v>0.31</v>
      </c>
      <c r="D518" s="46">
        <v>0.57999999999999996</v>
      </c>
      <c r="E518" s="1" t="s">
        <v>2028</v>
      </c>
      <c r="F518" s="1" t="s">
        <v>2087</v>
      </c>
      <c r="G518" s="1">
        <v>448</v>
      </c>
      <c r="H518" s="1"/>
      <c r="I518" s="1"/>
      <c r="J518" s="1"/>
      <c r="K518" s="1"/>
      <c r="L518" s="1"/>
      <c r="M518" s="1"/>
      <c r="N518" s="1"/>
      <c r="O518" s="1"/>
      <c r="P518" s="1"/>
      <c r="Q518" s="1"/>
      <c r="R518" s="1"/>
    </row>
    <row r="519" spans="1:18" x14ac:dyDescent="0.25">
      <c r="A519" s="1">
        <v>4301029</v>
      </c>
      <c r="B519" s="1" t="s">
        <v>1475</v>
      </c>
      <c r="C519" s="46">
        <v>0.28000000000000003</v>
      </c>
      <c r="D519" s="46">
        <v>0.49</v>
      </c>
      <c r="E519" s="1" t="s">
        <v>2022</v>
      </c>
      <c r="F519" s="1" t="s">
        <v>2087</v>
      </c>
      <c r="G519" s="1">
        <v>582</v>
      </c>
      <c r="H519" s="1"/>
      <c r="I519" s="1"/>
      <c r="J519" s="1"/>
      <c r="K519" s="1"/>
      <c r="L519" s="1"/>
      <c r="M519" s="1"/>
      <c r="N519" s="1"/>
      <c r="O519" s="1"/>
      <c r="P519" s="1"/>
      <c r="Q519" s="1"/>
      <c r="R519" s="1"/>
    </row>
    <row r="520" spans="1:18" x14ac:dyDescent="0.25">
      <c r="A520" s="1">
        <v>4301030</v>
      </c>
      <c r="B520" s="1" t="s">
        <v>1476</v>
      </c>
      <c r="C520" s="46">
        <v>0.28999999999999998</v>
      </c>
      <c r="D520" s="46">
        <v>0.67</v>
      </c>
      <c r="E520" s="1" t="s">
        <v>2029</v>
      </c>
      <c r="F520" s="1" t="s">
        <v>2087</v>
      </c>
      <c r="G520" s="1">
        <v>384</v>
      </c>
      <c r="H520" s="1"/>
      <c r="I520" s="1"/>
      <c r="J520" s="1"/>
      <c r="K520" s="1"/>
      <c r="L520" s="1"/>
      <c r="M520" s="1"/>
      <c r="N520" s="1"/>
      <c r="O520" s="1"/>
      <c r="P520" s="1"/>
      <c r="Q520" s="1"/>
      <c r="R520" s="1"/>
    </row>
    <row r="521" spans="1:18" x14ac:dyDescent="0.25">
      <c r="A521" s="1">
        <v>4302017</v>
      </c>
      <c r="B521" s="1" t="s">
        <v>1477</v>
      </c>
      <c r="C521" s="46">
        <v>0.49</v>
      </c>
      <c r="D521" s="46">
        <v>0.81</v>
      </c>
      <c r="E521" s="1" t="s">
        <v>2018</v>
      </c>
      <c r="F521" s="1" t="s">
        <v>2087</v>
      </c>
      <c r="G521" s="1">
        <v>413</v>
      </c>
      <c r="H521" s="1"/>
      <c r="I521" s="1"/>
      <c r="J521" s="1"/>
      <c r="K521" s="1"/>
      <c r="L521" s="1"/>
      <c r="M521" s="1"/>
      <c r="N521" s="1"/>
      <c r="O521" s="1"/>
      <c r="P521" s="1"/>
      <c r="Q521" s="1"/>
      <c r="R521" s="1"/>
    </row>
    <row r="522" spans="1:18" x14ac:dyDescent="0.25">
      <c r="A522" s="1">
        <v>4302018</v>
      </c>
      <c r="B522" s="1" t="s">
        <v>1478</v>
      </c>
      <c r="C522" s="46">
        <v>0.42</v>
      </c>
      <c r="D522" s="46">
        <v>0.69</v>
      </c>
      <c r="E522" s="1" t="s">
        <v>2017</v>
      </c>
      <c r="F522" s="1" t="s">
        <v>2087</v>
      </c>
      <c r="G522" s="1">
        <v>349</v>
      </c>
      <c r="H522" s="1"/>
      <c r="I522" s="1"/>
      <c r="J522" s="1"/>
      <c r="K522" s="1"/>
      <c r="L522" s="1"/>
      <c r="M522" s="1"/>
      <c r="N522" s="1"/>
      <c r="O522" s="1"/>
      <c r="P522" s="1"/>
      <c r="Q522" s="1"/>
      <c r="R522" s="1"/>
    </row>
    <row r="523" spans="1:18" x14ac:dyDescent="0.25">
      <c r="A523" s="1">
        <v>4303012</v>
      </c>
      <c r="B523" s="1" t="s">
        <v>1479</v>
      </c>
      <c r="C523" s="46">
        <v>0.16</v>
      </c>
      <c r="D523" s="46">
        <v>0.53</v>
      </c>
      <c r="E523" s="1" t="s">
        <v>2018</v>
      </c>
      <c r="F523" s="1" t="s">
        <v>2087</v>
      </c>
      <c r="G523" s="1">
        <v>386</v>
      </c>
      <c r="H523" s="1"/>
      <c r="I523" s="1"/>
      <c r="J523" s="1"/>
      <c r="K523" s="1"/>
      <c r="L523" s="1"/>
      <c r="M523" s="1"/>
      <c r="N523" s="1"/>
      <c r="O523" s="1"/>
      <c r="P523" s="1"/>
      <c r="Q523" s="1"/>
      <c r="R523" s="1"/>
    </row>
    <row r="524" spans="1:18" x14ac:dyDescent="0.25">
      <c r="A524" s="1">
        <v>4303013</v>
      </c>
      <c r="B524" s="1" t="s">
        <v>1480</v>
      </c>
      <c r="C524" s="46">
        <v>0.12</v>
      </c>
      <c r="D524" s="46">
        <v>0.46</v>
      </c>
      <c r="E524" s="1" t="s">
        <v>2017</v>
      </c>
      <c r="F524" s="1" t="s">
        <v>2087</v>
      </c>
      <c r="G524" s="1">
        <v>359</v>
      </c>
      <c r="H524" s="1"/>
      <c r="I524" s="1"/>
      <c r="J524" s="1"/>
      <c r="K524" s="1"/>
      <c r="L524" s="1"/>
      <c r="M524" s="1"/>
      <c r="N524" s="1"/>
      <c r="O524" s="1"/>
      <c r="P524" s="1"/>
      <c r="Q524" s="1"/>
      <c r="R524" s="1"/>
    </row>
    <row r="525" spans="1:18" x14ac:dyDescent="0.25">
      <c r="A525" s="1">
        <v>4304001</v>
      </c>
      <c r="B525" s="1" t="s">
        <v>1027</v>
      </c>
      <c r="C525" s="46">
        <v>0.09</v>
      </c>
      <c r="D525" s="46">
        <v>0.35</v>
      </c>
      <c r="E525" s="1" t="s">
        <v>2035</v>
      </c>
      <c r="F525" s="1" t="s">
        <v>2087</v>
      </c>
      <c r="G525" s="1">
        <v>454</v>
      </c>
      <c r="H525" s="1"/>
      <c r="I525" s="1"/>
      <c r="J525" s="1"/>
      <c r="K525" s="1"/>
      <c r="L525" s="1"/>
      <c r="M525" s="1"/>
      <c r="N525" s="1"/>
      <c r="O525" s="1"/>
      <c r="P525" s="1"/>
      <c r="Q525" s="1"/>
      <c r="R525" s="1"/>
    </row>
    <row r="526" spans="1:18" x14ac:dyDescent="0.25">
      <c r="A526" s="1">
        <v>4304002</v>
      </c>
      <c r="B526" s="1" t="s">
        <v>1109</v>
      </c>
      <c r="C526" s="46">
        <v>0.08</v>
      </c>
      <c r="D526" s="46">
        <v>0.56000000000000005</v>
      </c>
      <c r="E526" s="1" t="s">
        <v>2035</v>
      </c>
      <c r="F526" s="1" t="s">
        <v>2087</v>
      </c>
      <c r="G526" s="1">
        <v>330</v>
      </c>
      <c r="H526" s="1"/>
      <c r="I526" s="1"/>
      <c r="J526" s="1"/>
      <c r="K526" s="1"/>
      <c r="L526" s="1"/>
      <c r="M526" s="1"/>
      <c r="N526" s="1"/>
      <c r="O526" s="1"/>
      <c r="P526" s="1"/>
      <c r="Q526" s="1"/>
      <c r="R526" s="1"/>
    </row>
    <row r="527" spans="1:18" x14ac:dyDescent="0.25">
      <c r="A527" s="1">
        <v>4304004</v>
      </c>
      <c r="B527" s="1" t="s">
        <v>1481</v>
      </c>
      <c r="C527" s="46">
        <v>0.1</v>
      </c>
      <c r="D527" s="46">
        <v>0.34</v>
      </c>
      <c r="E527" s="1" t="s">
        <v>2034</v>
      </c>
      <c r="F527" s="1" t="s">
        <v>2087</v>
      </c>
      <c r="G527" s="1">
        <v>1104</v>
      </c>
      <c r="H527" s="1"/>
      <c r="I527" s="1"/>
      <c r="J527" s="1"/>
      <c r="K527" s="1"/>
      <c r="L527" s="1"/>
      <c r="M527" s="1"/>
      <c r="N527" s="1"/>
      <c r="O527" s="1"/>
      <c r="P527" s="1"/>
      <c r="Q527" s="1"/>
      <c r="R527" s="1"/>
    </row>
    <row r="528" spans="1:18" x14ac:dyDescent="0.25">
      <c r="A528" s="1">
        <v>4304005</v>
      </c>
      <c r="B528" s="1" t="s">
        <v>1482</v>
      </c>
      <c r="C528" s="46">
        <v>0.08</v>
      </c>
      <c r="D528" s="46">
        <v>0.26</v>
      </c>
      <c r="E528" s="1" t="s">
        <v>2040</v>
      </c>
      <c r="F528" s="1" t="s">
        <v>2087</v>
      </c>
      <c r="G528" s="1">
        <v>2017</v>
      </c>
      <c r="H528" s="1"/>
      <c r="I528" s="1"/>
      <c r="J528" s="1"/>
      <c r="K528" s="1"/>
      <c r="L528" s="1"/>
      <c r="M528" s="1"/>
      <c r="N528" s="1"/>
      <c r="O528" s="1"/>
      <c r="P528" s="1"/>
      <c r="Q528" s="1"/>
      <c r="R528" s="1"/>
    </row>
    <row r="529" spans="1:18" x14ac:dyDescent="0.25">
      <c r="A529" s="1">
        <v>4304006</v>
      </c>
      <c r="B529" s="1" t="s">
        <v>1031</v>
      </c>
      <c r="C529" s="46">
        <v>0.25</v>
      </c>
      <c r="D529" s="46">
        <v>0.62</v>
      </c>
      <c r="E529" s="1" t="s">
        <v>2035</v>
      </c>
      <c r="F529" s="1" t="s">
        <v>2087</v>
      </c>
      <c r="G529" s="1">
        <v>423</v>
      </c>
      <c r="H529" s="1"/>
      <c r="I529" s="1"/>
      <c r="J529" s="1"/>
      <c r="K529" s="1"/>
      <c r="L529" s="1"/>
      <c r="M529" s="1"/>
      <c r="N529" s="1"/>
      <c r="O529" s="1"/>
      <c r="P529" s="1"/>
      <c r="Q529" s="1"/>
      <c r="R529" s="1"/>
    </row>
    <row r="530" spans="1:18" x14ac:dyDescent="0.25">
      <c r="A530" s="1">
        <v>4304007</v>
      </c>
      <c r="B530" s="1" t="s">
        <v>1047</v>
      </c>
      <c r="C530" s="46">
        <v>0.05</v>
      </c>
      <c r="D530" s="46">
        <v>0.32</v>
      </c>
      <c r="E530" s="1" t="s">
        <v>2035</v>
      </c>
      <c r="F530" s="1" t="s">
        <v>2087</v>
      </c>
      <c r="G530" s="1">
        <v>494</v>
      </c>
      <c r="H530" s="1"/>
      <c r="I530" s="1"/>
      <c r="J530" s="1"/>
      <c r="K530" s="1"/>
      <c r="L530" s="1"/>
      <c r="M530" s="1"/>
      <c r="N530" s="1"/>
      <c r="O530" s="1"/>
      <c r="P530" s="1"/>
      <c r="Q530" s="1"/>
      <c r="R530" s="1"/>
    </row>
    <row r="531" spans="1:18" x14ac:dyDescent="0.25">
      <c r="A531" s="1">
        <v>4304008</v>
      </c>
      <c r="B531" s="1" t="s">
        <v>1030</v>
      </c>
      <c r="C531" s="46">
        <v>0.15</v>
      </c>
      <c r="D531" s="46">
        <v>0.54</v>
      </c>
      <c r="E531" s="1" t="s">
        <v>2035</v>
      </c>
      <c r="F531" s="1" t="s">
        <v>2087</v>
      </c>
      <c r="G531" s="1">
        <v>404</v>
      </c>
      <c r="H531" s="1"/>
      <c r="I531" s="1"/>
      <c r="J531" s="1"/>
      <c r="K531" s="1"/>
      <c r="L531" s="1"/>
      <c r="M531" s="1"/>
      <c r="N531" s="1"/>
      <c r="O531" s="1"/>
      <c r="P531" s="1"/>
      <c r="Q531" s="1"/>
      <c r="R531" s="1"/>
    </row>
    <row r="532" spans="1:18" x14ac:dyDescent="0.25">
      <c r="A532" s="1">
        <v>4304009</v>
      </c>
      <c r="B532" s="1" t="s">
        <v>1483</v>
      </c>
      <c r="C532" s="46">
        <v>7.0000000000000007E-2</v>
      </c>
      <c r="D532" s="46">
        <v>0.62</v>
      </c>
      <c r="E532" s="1" t="s">
        <v>2035</v>
      </c>
      <c r="F532" s="1" t="s">
        <v>2087</v>
      </c>
      <c r="G532" s="1">
        <v>547</v>
      </c>
      <c r="H532" s="1"/>
      <c r="I532" s="1"/>
      <c r="J532" s="1"/>
      <c r="K532" s="1"/>
      <c r="L532" s="1"/>
      <c r="M532" s="1"/>
      <c r="N532" s="1"/>
      <c r="O532" s="1"/>
      <c r="P532" s="1"/>
      <c r="Q532" s="1"/>
      <c r="R532" s="1"/>
    </row>
    <row r="533" spans="1:18" x14ac:dyDescent="0.25">
      <c r="A533" s="1">
        <v>4304010</v>
      </c>
      <c r="B533" s="1" t="s">
        <v>1484</v>
      </c>
      <c r="C533" s="46">
        <v>0.08</v>
      </c>
      <c r="D533" s="46">
        <v>0.36</v>
      </c>
      <c r="E533" s="1" t="s">
        <v>2020</v>
      </c>
      <c r="F533" s="1" t="s">
        <v>2087</v>
      </c>
      <c r="G533" s="1">
        <v>777</v>
      </c>
      <c r="H533" s="1"/>
      <c r="I533" s="1"/>
      <c r="J533" s="1"/>
      <c r="K533" s="1"/>
      <c r="L533" s="1"/>
      <c r="M533" s="1"/>
      <c r="N533" s="1"/>
      <c r="O533" s="1"/>
      <c r="P533" s="1"/>
      <c r="Q533" s="1"/>
      <c r="R533" s="1"/>
    </row>
    <row r="534" spans="1:18" x14ac:dyDescent="0.25">
      <c r="A534" s="1">
        <v>4304011</v>
      </c>
      <c r="B534" s="1" t="s">
        <v>1485</v>
      </c>
      <c r="C534" s="46">
        <v>0.06</v>
      </c>
      <c r="D534" s="46">
        <v>0.33</v>
      </c>
      <c r="E534" s="1" t="s">
        <v>2034</v>
      </c>
      <c r="F534" s="1" t="s">
        <v>2087</v>
      </c>
      <c r="G534" s="1">
        <v>1207</v>
      </c>
      <c r="H534" s="1"/>
      <c r="I534" s="1"/>
      <c r="J534" s="1"/>
      <c r="K534" s="1"/>
      <c r="L534" s="1"/>
      <c r="M534" s="1"/>
      <c r="N534" s="1"/>
      <c r="O534" s="1"/>
      <c r="P534" s="1"/>
      <c r="Q534" s="1"/>
      <c r="R534" s="1"/>
    </row>
    <row r="535" spans="1:18" x14ac:dyDescent="0.25">
      <c r="A535" s="1">
        <v>4304012</v>
      </c>
      <c r="B535" s="1" t="s">
        <v>1486</v>
      </c>
      <c r="C535" s="46">
        <v>0.08</v>
      </c>
      <c r="D535" s="46">
        <v>0.37</v>
      </c>
      <c r="E535" s="1" t="s">
        <v>2020</v>
      </c>
      <c r="F535" s="1" t="s">
        <v>2087</v>
      </c>
      <c r="G535" s="1">
        <v>850</v>
      </c>
      <c r="H535" s="1"/>
      <c r="I535" s="1"/>
      <c r="J535" s="1"/>
      <c r="K535" s="1"/>
      <c r="L535" s="1"/>
      <c r="M535" s="1"/>
      <c r="N535" s="1"/>
      <c r="O535" s="1"/>
      <c r="P535" s="1"/>
      <c r="Q535" s="1"/>
      <c r="R535" s="1"/>
    </row>
    <row r="536" spans="1:18" x14ac:dyDescent="0.25">
      <c r="A536" s="1">
        <v>4304013</v>
      </c>
      <c r="B536" s="1" t="s">
        <v>1487</v>
      </c>
      <c r="C536" s="46">
        <v>0.09</v>
      </c>
      <c r="D536" s="46">
        <v>0.3</v>
      </c>
      <c r="E536" s="1" t="s">
        <v>2035</v>
      </c>
      <c r="F536" s="1" t="s">
        <v>2087</v>
      </c>
      <c r="G536" s="1">
        <v>374</v>
      </c>
      <c r="H536" s="1"/>
      <c r="I536" s="1"/>
      <c r="J536" s="1"/>
      <c r="K536" s="1"/>
      <c r="L536" s="1"/>
      <c r="M536" s="1"/>
      <c r="N536" s="1"/>
      <c r="O536" s="1"/>
      <c r="P536" s="1"/>
      <c r="Q536" s="1"/>
      <c r="R536" s="1"/>
    </row>
    <row r="537" spans="1:18" x14ac:dyDescent="0.25">
      <c r="A537" s="1">
        <v>4304014</v>
      </c>
      <c r="B537" s="1" t="s">
        <v>1488</v>
      </c>
      <c r="C537" s="46">
        <v>0.08</v>
      </c>
      <c r="D537" s="46">
        <v>0.31</v>
      </c>
      <c r="E537" s="1" t="s">
        <v>2035</v>
      </c>
      <c r="F537" s="1" t="s">
        <v>2087</v>
      </c>
      <c r="G537" s="1">
        <v>491</v>
      </c>
      <c r="H537" s="1"/>
      <c r="I537" s="1"/>
      <c r="J537" s="1"/>
      <c r="K537" s="1"/>
      <c r="L537" s="1"/>
      <c r="M537" s="1"/>
      <c r="N537" s="1"/>
      <c r="O537" s="1"/>
      <c r="P537" s="1"/>
      <c r="Q537" s="1"/>
      <c r="R537" s="1"/>
    </row>
    <row r="538" spans="1:18" x14ac:dyDescent="0.25">
      <c r="A538" s="1">
        <v>4304015</v>
      </c>
      <c r="B538" s="1" t="s">
        <v>1489</v>
      </c>
      <c r="C538" s="46">
        <v>7.0000000000000007E-2</v>
      </c>
      <c r="D538" s="46">
        <v>0.24</v>
      </c>
      <c r="E538" s="1" t="s">
        <v>2035</v>
      </c>
      <c r="F538" s="1" t="s">
        <v>2087</v>
      </c>
      <c r="G538" s="1">
        <v>438</v>
      </c>
      <c r="H538" s="1"/>
      <c r="I538" s="1"/>
      <c r="J538" s="1"/>
      <c r="K538" s="1"/>
      <c r="L538" s="1"/>
      <c r="M538" s="1"/>
      <c r="N538" s="1"/>
      <c r="O538" s="1"/>
      <c r="P538" s="1"/>
      <c r="Q538" s="1"/>
      <c r="R538" s="1"/>
    </row>
    <row r="539" spans="1:18" x14ac:dyDescent="0.25">
      <c r="A539" s="1">
        <v>4304016</v>
      </c>
      <c r="B539" s="1" t="s">
        <v>1490</v>
      </c>
      <c r="C539" s="46">
        <v>0.14000000000000001</v>
      </c>
      <c r="D539" s="46">
        <v>0.5</v>
      </c>
      <c r="E539" s="1" t="s">
        <v>2030</v>
      </c>
      <c r="F539" s="1" t="s">
        <v>2087</v>
      </c>
      <c r="G539" s="1">
        <v>14</v>
      </c>
      <c r="H539" s="1"/>
      <c r="I539" s="1"/>
      <c r="J539" s="1"/>
      <c r="K539" s="1"/>
      <c r="L539" s="1"/>
      <c r="M539" s="1"/>
      <c r="N539" s="1"/>
      <c r="O539" s="1"/>
      <c r="P539" s="1"/>
      <c r="Q539" s="1"/>
      <c r="R539" s="1"/>
    </row>
    <row r="540" spans="1:18" x14ac:dyDescent="0.25">
      <c r="A540" s="1">
        <v>4304703</v>
      </c>
      <c r="B540" s="1" t="s">
        <v>1491</v>
      </c>
      <c r="C540" s="46">
        <v>0.09</v>
      </c>
      <c r="D540" s="46">
        <v>0.46</v>
      </c>
      <c r="E540" s="1" t="s">
        <v>2017</v>
      </c>
      <c r="F540" s="1" t="s">
        <v>2087</v>
      </c>
      <c r="G540" s="1">
        <v>191</v>
      </c>
      <c r="H540" s="1"/>
      <c r="I540" s="1"/>
      <c r="J540" s="1"/>
      <c r="K540" s="1"/>
      <c r="L540" s="1"/>
      <c r="M540" s="1"/>
      <c r="N540" s="1"/>
      <c r="O540" s="1"/>
      <c r="P540" s="1"/>
      <c r="Q540" s="1"/>
      <c r="R540" s="1"/>
    </row>
    <row r="541" spans="1:18" x14ac:dyDescent="0.25">
      <c r="A541" s="1">
        <v>4401001</v>
      </c>
      <c r="B541" s="1" t="s">
        <v>1492</v>
      </c>
      <c r="C541" s="46">
        <v>0.15</v>
      </c>
      <c r="D541" s="46">
        <v>0.64</v>
      </c>
      <c r="E541" s="1" t="s">
        <v>2029</v>
      </c>
      <c r="F541" s="1" t="s">
        <v>2085</v>
      </c>
      <c r="G541" s="1">
        <v>465</v>
      </c>
      <c r="H541" s="1"/>
      <c r="I541" s="1"/>
      <c r="J541" s="1"/>
      <c r="K541" s="1"/>
      <c r="L541" s="1"/>
      <c r="M541" s="1"/>
      <c r="N541" s="1"/>
      <c r="O541" s="1"/>
      <c r="P541" s="1"/>
      <c r="Q541" s="1"/>
      <c r="R541" s="1"/>
    </row>
    <row r="542" spans="1:18" x14ac:dyDescent="0.25">
      <c r="A542" s="1">
        <v>4401002</v>
      </c>
      <c r="B542" s="1" t="s">
        <v>1493</v>
      </c>
      <c r="C542" s="46">
        <v>0.09</v>
      </c>
      <c r="D542" s="46">
        <v>0.61</v>
      </c>
      <c r="E542" s="1" t="s">
        <v>2028</v>
      </c>
      <c r="F542" s="1" t="s">
        <v>2085</v>
      </c>
      <c r="G542" s="1">
        <v>529</v>
      </c>
      <c r="H542" s="1"/>
      <c r="I542" s="1"/>
      <c r="J542" s="1"/>
      <c r="K542" s="1"/>
      <c r="L542" s="1"/>
      <c r="M542" s="1"/>
      <c r="N542" s="1"/>
      <c r="O542" s="1"/>
      <c r="P542" s="1"/>
      <c r="Q542" s="1"/>
      <c r="R542" s="1"/>
    </row>
    <row r="543" spans="1:18" x14ac:dyDescent="0.25">
      <c r="A543" s="1">
        <v>4401003</v>
      </c>
      <c r="B543" s="1" t="s">
        <v>1494</v>
      </c>
      <c r="C543" s="46">
        <v>0.09</v>
      </c>
      <c r="D543" s="46">
        <v>0.49</v>
      </c>
      <c r="E543" s="1" t="s">
        <v>2022</v>
      </c>
      <c r="F543" s="1" t="s">
        <v>2085</v>
      </c>
      <c r="G543" s="1">
        <v>626</v>
      </c>
      <c r="H543" s="1"/>
      <c r="I543" s="1"/>
      <c r="J543" s="1"/>
      <c r="K543" s="1"/>
      <c r="L543" s="1"/>
      <c r="M543" s="1"/>
      <c r="N543" s="1"/>
      <c r="O543" s="1"/>
      <c r="P543" s="1"/>
      <c r="Q543" s="1"/>
      <c r="R543" s="1"/>
    </row>
    <row r="544" spans="1:18" x14ac:dyDescent="0.25">
      <c r="A544" s="1">
        <v>4401004</v>
      </c>
      <c r="B544" s="1" t="s">
        <v>1495</v>
      </c>
      <c r="C544" s="46">
        <v>0.12</v>
      </c>
      <c r="D544" s="46">
        <v>0.67</v>
      </c>
      <c r="E544" s="1" t="s">
        <v>2027</v>
      </c>
      <c r="F544" s="1" t="s">
        <v>2085</v>
      </c>
      <c r="G544" s="1">
        <v>461</v>
      </c>
      <c r="H544" s="1"/>
      <c r="I544" s="1"/>
      <c r="J544" s="1"/>
      <c r="K544" s="1"/>
      <c r="L544" s="1"/>
      <c r="M544" s="1"/>
      <c r="N544" s="1"/>
      <c r="O544" s="1"/>
      <c r="P544" s="1"/>
      <c r="Q544" s="1"/>
      <c r="R544" s="1"/>
    </row>
    <row r="545" spans="1:18" x14ac:dyDescent="0.25">
      <c r="A545" s="1">
        <v>4401011</v>
      </c>
      <c r="B545" s="1" t="s">
        <v>1496</v>
      </c>
      <c r="C545" s="46">
        <v>7.0000000000000007E-2</v>
      </c>
      <c r="D545" s="46">
        <v>0.85</v>
      </c>
      <c r="E545" s="1" t="s">
        <v>2018</v>
      </c>
      <c r="F545" s="1" t="s">
        <v>2085</v>
      </c>
      <c r="G545" s="1">
        <v>103</v>
      </c>
      <c r="H545" s="1"/>
      <c r="I545" s="1"/>
      <c r="J545" s="1"/>
      <c r="K545" s="1"/>
      <c r="L545" s="1"/>
      <c r="M545" s="1"/>
      <c r="N545" s="1"/>
      <c r="O545" s="1"/>
      <c r="P545" s="1"/>
      <c r="Q545" s="1"/>
      <c r="R545" s="1"/>
    </row>
    <row r="546" spans="1:18" x14ac:dyDescent="0.25">
      <c r="A546" s="1">
        <v>4401012</v>
      </c>
      <c r="B546" s="1" t="s">
        <v>1497</v>
      </c>
      <c r="C546" s="46">
        <v>0.04</v>
      </c>
      <c r="D546" s="46">
        <v>0.73</v>
      </c>
      <c r="E546" s="1" t="s">
        <v>2017</v>
      </c>
      <c r="F546" s="1" t="s">
        <v>2085</v>
      </c>
      <c r="G546" s="1">
        <v>99</v>
      </c>
      <c r="H546" s="1"/>
      <c r="I546" s="1"/>
      <c r="J546" s="1"/>
      <c r="K546" s="1"/>
      <c r="L546" s="1"/>
      <c r="M546" s="1"/>
      <c r="N546" s="1"/>
      <c r="O546" s="1"/>
      <c r="P546" s="1"/>
      <c r="Q546" s="1"/>
      <c r="R546" s="1"/>
    </row>
    <row r="547" spans="1:18" x14ac:dyDescent="0.25">
      <c r="A547" s="1">
        <v>4501001</v>
      </c>
      <c r="B547" s="1" t="s">
        <v>1498</v>
      </c>
      <c r="C547" s="46">
        <v>0.06</v>
      </c>
      <c r="D547" s="46">
        <v>0.74</v>
      </c>
      <c r="E547" s="1" t="s">
        <v>2032</v>
      </c>
      <c r="F547" s="1" t="s">
        <v>2085</v>
      </c>
      <c r="G547" s="1">
        <v>363</v>
      </c>
      <c r="H547" s="1"/>
      <c r="I547" s="1"/>
      <c r="J547" s="1"/>
      <c r="K547" s="1"/>
      <c r="L547" s="1"/>
      <c r="M547" s="1"/>
      <c r="N547" s="1"/>
      <c r="O547" s="1"/>
      <c r="P547" s="1"/>
      <c r="Q547" s="1"/>
      <c r="R547" s="1"/>
    </row>
    <row r="548" spans="1:18" x14ac:dyDescent="0.25">
      <c r="A548" s="1">
        <v>4501002</v>
      </c>
      <c r="B548" s="1" t="s">
        <v>1499</v>
      </c>
      <c r="C548" s="46">
        <v>0.03</v>
      </c>
      <c r="D548" s="46">
        <v>0.57999999999999996</v>
      </c>
      <c r="E548" s="1" t="s">
        <v>2022</v>
      </c>
      <c r="F548" s="1" t="s">
        <v>2085</v>
      </c>
      <c r="G548" s="1">
        <v>265</v>
      </c>
      <c r="H548" s="1"/>
      <c r="I548" s="1"/>
      <c r="J548" s="1"/>
      <c r="K548" s="1"/>
      <c r="L548" s="1"/>
      <c r="M548" s="1"/>
      <c r="N548" s="1"/>
      <c r="O548" s="1"/>
      <c r="P548" s="1"/>
      <c r="Q548" s="1"/>
      <c r="R548" s="1"/>
    </row>
    <row r="549" spans="1:18" x14ac:dyDescent="0.25">
      <c r="A549" s="1">
        <v>4501003</v>
      </c>
      <c r="B549" s="1" t="s">
        <v>1500</v>
      </c>
      <c r="C549" s="46">
        <v>0.06</v>
      </c>
      <c r="D549" s="46">
        <v>0.65</v>
      </c>
      <c r="E549" s="1" t="s">
        <v>2028</v>
      </c>
      <c r="F549" s="1" t="s">
        <v>2085</v>
      </c>
      <c r="G549" s="1">
        <v>175</v>
      </c>
      <c r="H549" s="1"/>
      <c r="I549" s="1"/>
      <c r="J549" s="1"/>
      <c r="K549" s="1"/>
      <c r="L549" s="1"/>
      <c r="M549" s="1"/>
      <c r="N549" s="1"/>
      <c r="O549" s="1"/>
      <c r="P549" s="1"/>
      <c r="Q549" s="1"/>
      <c r="R549" s="1"/>
    </row>
    <row r="550" spans="1:18" x14ac:dyDescent="0.25">
      <c r="A550" s="1">
        <v>4502005</v>
      </c>
      <c r="B550" s="1" t="s">
        <v>1501</v>
      </c>
      <c r="C550" s="46">
        <v>0.03</v>
      </c>
      <c r="D550" s="46">
        <v>0.71</v>
      </c>
      <c r="E550" s="1" t="s">
        <v>2018</v>
      </c>
      <c r="F550" s="1" t="s">
        <v>2085</v>
      </c>
      <c r="G550" s="1">
        <v>360</v>
      </c>
      <c r="H550" s="1"/>
      <c r="I550" s="1"/>
      <c r="J550" s="1"/>
      <c r="K550" s="1"/>
      <c r="L550" s="1"/>
      <c r="M550" s="1"/>
      <c r="N550" s="1"/>
      <c r="O550" s="1"/>
      <c r="P550" s="1"/>
      <c r="Q550" s="1"/>
      <c r="R550" s="1"/>
    </row>
    <row r="551" spans="1:18" x14ac:dyDescent="0.25">
      <c r="A551" s="1">
        <v>4502006</v>
      </c>
      <c r="B551" s="1" t="s">
        <v>1502</v>
      </c>
      <c r="C551" s="46">
        <v>0.03</v>
      </c>
      <c r="D551" s="46">
        <v>0.65</v>
      </c>
      <c r="E551" s="1" t="s">
        <v>2017</v>
      </c>
      <c r="F551" s="1" t="s">
        <v>2085</v>
      </c>
      <c r="G551" s="1">
        <v>420</v>
      </c>
      <c r="H551" s="1"/>
      <c r="I551" s="1"/>
      <c r="J551" s="1"/>
      <c r="K551" s="1"/>
      <c r="L551" s="1"/>
      <c r="M551" s="1"/>
      <c r="N551" s="1"/>
      <c r="O551" s="1"/>
      <c r="P551" s="1"/>
      <c r="Q551" s="1"/>
      <c r="R551" s="1"/>
    </row>
    <row r="552" spans="1:18" x14ac:dyDescent="0.25">
      <c r="A552" s="1">
        <v>4602005</v>
      </c>
      <c r="B552" s="1" t="s">
        <v>1503</v>
      </c>
      <c r="C552" s="46">
        <v>0.04</v>
      </c>
      <c r="D552" s="46">
        <v>0.5</v>
      </c>
      <c r="E552" s="1" t="s">
        <v>2035</v>
      </c>
      <c r="F552" s="1" t="s">
        <v>2088</v>
      </c>
      <c r="G552" s="1">
        <v>358</v>
      </c>
      <c r="H552" s="1"/>
      <c r="I552" s="1"/>
      <c r="J552" s="1"/>
      <c r="K552" s="1"/>
      <c r="L552" s="1"/>
      <c r="M552" s="1"/>
      <c r="N552" s="1"/>
      <c r="O552" s="1"/>
      <c r="P552" s="1"/>
      <c r="Q552" s="1"/>
      <c r="R552" s="1"/>
    </row>
    <row r="553" spans="1:18" x14ac:dyDescent="0.25">
      <c r="A553" s="1">
        <v>4602006</v>
      </c>
      <c r="B553" s="1" t="s">
        <v>1504</v>
      </c>
      <c r="C553" s="46">
        <v>0.02</v>
      </c>
      <c r="D553" s="46">
        <v>0.4</v>
      </c>
      <c r="E553" s="1" t="s">
        <v>2022</v>
      </c>
      <c r="F553" s="1" t="s">
        <v>2088</v>
      </c>
      <c r="G553" s="1">
        <v>316</v>
      </c>
      <c r="H553" s="1"/>
      <c r="I553" s="1"/>
      <c r="J553" s="1"/>
      <c r="K553" s="1"/>
      <c r="L553" s="1"/>
      <c r="M553" s="1"/>
      <c r="N553" s="1"/>
      <c r="O553" s="1"/>
      <c r="P553" s="1"/>
      <c r="Q553" s="1"/>
      <c r="R553" s="1"/>
    </row>
    <row r="554" spans="1:18" x14ac:dyDescent="0.25">
      <c r="A554" s="1">
        <v>4602007</v>
      </c>
      <c r="B554" s="1" t="s">
        <v>1505</v>
      </c>
      <c r="C554" s="46">
        <v>0.02</v>
      </c>
      <c r="D554" s="46">
        <v>0.44</v>
      </c>
      <c r="E554" s="1" t="s">
        <v>2033</v>
      </c>
      <c r="F554" s="1" t="s">
        <v>2088</v>
      </c>
      <c r="G554" s="1">
        <v>340</v>
      </c>
      <c r="H554" s="1"/>
      <c r="I554" s="1"/>
      <c r="J554" s="1"/>
      <c r="K554" s="1"/>
      <c r="L554" s="1"/>
      <c r="M554" s="1"/>
      <c r="N554" s="1"/>
      <c r="O554" s="1"/>
      <c r="P554" s="1"/>
      <c r="Q554" s="1"/>
      <c r="R554" s="1"/>
    </row>
    <row r="555" spans="1:18" x14ac:dyDescent="0.25">
      <c r="A555" s="1">
        <v>4603009</v>
      </c>
      <c r="B555" s="1" t="s">
        <v>1506</v>
      </c>
      <c r="C555" s="46">
        <v>0.03</v>
      </c>
      <c r="D555" s="46">
        <v>0.63</v>
      </c>
      <c r="E555" s="1" t="s">
        <v>2031</v>
      </c>
      <c r="F555" s="1" t="s">
        <v>2088</v>
      </c>
      <c r="G555" s="1">
        <v>473</v>
      </c>
      <c r="H555" s="1"/>
      <c r="I555" s="1"/>
      <c r="J555" s="1"/>
      <c r="K555" s="1"/>
      <c r="L555" s="1"/>
      <c r="M555" s="1"/>
      <c r="N555" s="1"/>
      <c r="O555" s="1"/>
      <c r="P555" s="1"/>
      <c r="Q555" s="1"/>
      <c r="R555" s="1"/>
    </row>
    <row r="556" spans="1:18" x14ac:dyDescent="0.25">
      <c r="A556" s="1">
        <v>4603010</v>
      </c>
      <c r="B556" s="1" t="s">
        <v>1507</v>
      </c>
      <c r="C556" s="46">
        <v>0.03</v>
      </c>
      <c r="D556" s="46">
        <v>0.52</v>
      </c>
      <c r="E556" s="1" t="s">
        <v>2022</v>
      </c>
      <c r="F556" s="1" t="s">
        <v>2088</v>
      </c>
      <c r="G556" s="1">
        <v>302</v>
      </c>
      <c r="H556" s="1"/>
      <c r="I556" s="1"/>
      <c r="J556" s="1"/>
      <c r="K556" s="1"/>
      <c r="L556" s="1"/>
      <c r="M556" s="1"/>
      <c r="N556" s="1"/>
      <c r="O556" s="1"/>
      <c r="P556" s="1"/>
      <c r="Q556" s="1"/>
      <c r="R556" s="1"/>
    </row>
    <row r="557" spans="1:18" x14ac:dyDescent="0.25">
      <c r="A557" s="1">
        <v>4603011</v>
      </c>
      <c r="B557" s="1" t="s">
        <v>1508</v>
      </c>
      <c r="C557" s="46">
        <v>0.02</v>
      </c>
      <c r="D557" s="46">
        <v>0.62</v>
      </c>
      <c r="E557" s="1" t="s">
        <v>2028</v>
      </c>
      <c r="F557" s="1" t="s">
        <v>2088</v>
      </c>
      <c r="G557" s="1">
        <v>252</v>
      </c>
      <c r="H557" s="1"/>
      <c r="I557" s="1"/>
      <c r="J557" s="1"/>
      <c r="K557" s="1"/>
      <c r="L557" s="1"/>
      <c r="M557" s="1"/>
      <c r="N557" s="1"/>
      <c r="O557" s="1"/>
      <c r="P557" s="1"/>
      <c r="Q557" s="1"/>
      <c r="R557" s="1"/>
    </row>
    <row r="558" spans="1:18" x14ac:dyDescent="0.25">
      <c r="A558" s="1">
        <v>4605019</v>
      </c>
      <c r="B558" s="1" t="s">
        <v>1509</v>
      </c>
      <c r="C558" s="46">
        <v>0.37</v>
      </c>
      <c r="D558" s="46">
        <v>0.5</v>
      </c>
      <c r="E558" s="1" t="s">
        <v>2035</v>
      </c>
      <c r="F558" s="1" t="s">
        <v>2088</v>
      </c>
      <c r="G558" s="1">
        <v>360</v>
      </c>
      <c r="H558" s="1"/>
      <c r="I558" s="1"/>
      <c r="J558" s="1"/>
      <c r="K558" s="1"/>
      <c r="L558" s="1"/>
      <c r="M558" s="1"/>
      <c r="N558" s="1"/>
      <c r="O558" s="1"/>
      <c r="P558" s="1"/>
      <c r="Q558" s="1"/>
      <c r="R558" s="1"/>
    </row>
    <row r="559" spans="1:18" x14ac:dyDescent="0.25">
      <c r="A559" s="1">
        <v>4605020</v>
      </c>
      <c r="B559" s="1" t="s">
        <v>1510</v>
      </c>
      <c r="C559" s="46">
        <v>0.65</v>
      </c>
      <c r="D559" s="46">
        <v>0.88</v>
      </c>
      <c r="E559" s="1" t="s">
        <v>2035</v>
      </c>
      <c r="F559" s="1" t="s">
        <v>2088</v>
      </c>
      <c r="G559" s="1">
        <v>282</v>
      </c>
      <c r="H559" s="1"/>
      <c r="I559" s="1"/>
      <c r="J559" s="1"/>
      <c r="K559" s="1"/>
      <c r="L559" s="1"/>
      <c r="M559" s="1"/>
      <c r="N559" s="1"/>
      <c r="O559" s="1"/>
      <c r="P559" s="1"/>
      <c r="Q559" s="1"/>
      <c r="R559" s="1"/>
    </row>
    <row r="560" spans="1:18" x14ac:dyDescent="0.25">
      <c r="A560" s="1">
        <v>4605021</v>
      </c>
      <c r="B560" s="1" t="s">
        <v>1511</v>
      </c>
      <c r="C560" s="46">
        <v>0.75</v>
      </c>
      <c r="D560" s="46">
        <v>0.89</v>
      </c>
      <c r="E560" s="1" t="s">
        <v>2035</v>
      </c>
      <c r="F560" s="1" t="s">
        <v>2088</v>
      </c>
      <c r="G560" s="1">
        <v>387</v>
      </c>
      <c r="H560" s="1"/>
      <c r="I560" s="1"/>
      <c r="J560" s="1"/>
      <c r="K560" s="1"/>
      <c r="L560" s="1"/>
      <c r="M560" s="1"/>
      <c r="N560" s="1"/>
      <c r="O560" s="1"/>
      <c r="P560" s="1"/>
      <c r="Q560" s="1"/>
      <c r="R560" s="1"/>
    </row>
    <row r="561" spans="1:18" x14ac:dyDescent="0.25">
      <c r="A561" s="1">
        <v>4605022</v>
      </c>
      <c r="B561" s="1" t="s">
        <v>1512</v>
      </c>
      <c r="C561" s="46">
        <v>0.68</v>
      </c>
      <c r="D561" s="46">
        <v>0.93</v>
      </c>
      <c r="E561" s="1" t="s">
        <v>2035</v>
      </c>
      <c r="F561" s="1" t="s">
        <v>2088</v>
      </c>
      <c r="G561" s="1">
        <v>258</v>
      </c>
      <c r="H561" s="1"/>
      <c r="I561" s="1"/>
      <c r="J561" s="1"/>
      <c r="K561" s="1"/>
      <c r="L561" s="1"/>
      <c r="M561" s="1"/>
      <c r="N561" s="1"/>
      <c r="O561" s="1"/>
      <c r="P561" s="1"/>
      <c r="Q561" s="1"/>
      <c r="R561" s="1"/>
    </row>
    <row r="562" spans="1:18" x14ac:dyDescent="0.25">
      <c r="A562" s="1">
        <v>4605024</v>
      </c>
      <c r="B562" s="1" t="s">
        <v>1513</v>
      </c>
      <c r="C562" s="46">
        <v>0.55000000000000004</v>
      </c>
      <c r="D562" s="46">
        <v>0.69</v>
      </c>
      <c r="E562" s="1" t="s">
        <v>2020</v>
      </c>
      <c r="F562" s="1" t="s">
        <v>2088</v>
      </c>
      <c r="G562" s="1">
        <v>659</v>
      </c>
      <c r="H562" s="1"/>
      <c r="I562" s="1"/>
      <c r="J562" s="1"/>
      <c r="K562" s="1"/>
      <c r="L562" s="1"/>
      <c r="M562" s="1"/>
      <c r="N562" s="1"/>
      <c r="O562" s="1"/>
      <c r="P562" s="1"/>
      <c r="Q562" s="1"/>
      <c r="R562" s="1"/>
    </row>
    <row r="563" spans="1:18" x14ac:dyDescent="0.25">
      <c r="A563" s="1">
        <v>4605025</v>
      </c>
      <c r="B563" s="1" t="s">
        <v>1514</v>
      </c>
      <c r="C563" s="46">
        <v>0.56999999999999995</v>
      </c>
      <c r="D563" s="46">
        <v>0.72</v>
      </c>
      <c r="E563" s="1" t="s">
        <v>2025</v>
      </c>
      <c r="F563" s="1" t="s">
        <v>2088</v>
      </c>
      <c r="G563" s="1">
        <v>640</v>
      </c>
      <c r="H563" s="1"/>
      <c r="I563" s="1"/>
      <c r="J563" s="1"/>
      <c r="K563" s="1"/>
      <c r="L563" s="1"/>
      <c r="M563" s="1"/>
      <c r="N563" s="1"/>
      <c r="O563" s="1"/>
      <c r="P563" s="1"/>
      <c r="Q563" s="1"/>
      <c r="R563" s="1"/>
    </row>
    <row r="564" spans="1:18" x14ac:dyDescent="0.25">
      <c r="A564" s="1">
        <v>4605026</v>
      </c>
      <c r="B564" s="1" t="s">
        <v>1515</v>
      </c>
      <c r="C564" s="46">
        <v>0.56999999999999995</v>
      </c>
      <c r="D564" s="46">
        <v>0.59</v>
      </c>
      <c r="E564" s="1" t="s">
        <v>2022</v>
      </c>
      <c r="F564" s="1" t="s">
        <v>2088</v>
      </c>
      <c r="G564" s="1">
        <v>1185</v>
      </c>
      <c r="H564" s="1"/>
      <c r="I564" s="1"/>
      <c r="J564" s="1"/>
      <c r="K564" s="1"/>
      <c r="L564" s="1"/>
      <c r="M564" s="1"/>
      <c r="N564" s="1"/>
      <c r="O564" s="1"/>
      <c r="P564" s="1"/>
      <c r="Q564" s="1"/>
      <c r="R564" s="1"/>
    </row>
    <row r="565" spans="1:18" x14ac:dyDescent="0.25">
      <c r="A565" s="1">
        <v>4605027</v>
      </c>
      <c r="B565" s="1" t="s">
        <v>1516</v>
      </c>
      <c r="C565" s="46">
        <v>0.46</v>
      </c>
      <c r="D565" s="46">
        <v>0.68</v>
      </c>
      <c r="E565" s="1" t="s">
        <v>2035</v>
      </c>
      <c r="F565" s="1" t="s">
        <v>2088</v>
      </c>
      <c r="G565" s="1">
        <v>536</v>
      </c>
      <c r="H565" s="1"/>
      <c r="I565" s="1"/>
      <c r="J565" s="1"/>
      <c r="K565" s="1"/>
      <c r="L565" s="1"/>
      <c r="M565" s="1"/>
      <c r="N565" s="1"/>
      <c r="O565" s="1"/>
      <c r="P565" s="1"/>
      <c r="Q565" s="1"/>
      <c r="R565" s="1"/>
    </row>
    <row r="566" spans="1:18" x14ac:dyDescent="0.25">
      <c r="A566" s="1">
        <v>4701001</v>
      </c>
      <c r="B566" s="1" t="s">
        <v>1517</v>
      </c>
      <c r="C566" s="46">
        <v>0.17</v>
      </c>
      <c r="D566" s="46">
        <v>0.43</v>
      </c>
      <c r="E566" s="1" t="s">
        <v>2018</v>
      </c>
      <c r="F566" s="1" t="s">
        <v>2086</v>
      </c>
      <c r="G566" s="1">
        <v>230</v>
      </c>
      <c r="H566" s="1"/>
      <c r="I566" s="1"/>
      <c r="J566" s="1"/>
      <c r="K566" s="1"/>
      <c r="L566" s="1"/>
      <c r="M566" s="1"/>
      <c r="N566" s="1"/>
      <c r="O566" s="1"/>
      <c r="P566" s="1"/>
      <c r="Q566" s="1"/>
      <c r="R566" s="1"/>
    </row>
    <row r="567" spans="1:18" x14ac:dyDescent="0.25">
      <c r="A567" s="1">
        <v>4701002</v>
      </c>
      <c r="B567" s="1" t="s">
        <v>1518</v>
      </c>
      <c r="C567" s="46">
        <v>0.23</v>
      </c>
      <c r="D567" s="46">
        <v>0.43</v>
      </c>
      <c r="E567" s="1" t="s">
        <v>2017</v>
      </c>
      <c r="F567" s="1" t="s">
        <v>2086</v>
      </c>
      <c r="G567" s="1">
        <v>208</v>
      </c>
      <c r="H567" s="1"/>
      <c r="I567" s="1"/>
      <c r="J567" s="1"/>
      <c r="K567" s="1"/>
      <c r="L567" s="1"/>
      <c r="M567" s="1"/>
      <c r="N567" s="1"/>
      <c r="O567" s="1"/>
      <c r="P567" s="1"/>
      <c r="Q567" s="1"/>
      <c r="R567" s="1"/>
    </row>
    <row r="568" spans="1:18" x14ac:dyDescent="0.25">
      <c r="A568" s="1">
        <v>4702006</v>
      </c>
      <c r="B568" s="1" t="s">
        <v>1109</v>
      </c>
      <c r="C568" s="46">
        <v>0.81</v>
      </c>
      <c r="D568" s="46">
        <v>0.86</v>
      </c>
      <c r="E568" s="1" t="s">
        <v>2055</v>
      </c>
      <c r="F568" s="1" t="s">
        <v>2086</v>
      </c>
      <c r="G568" s="1">
        <v>466</v>
      </c>
      <c r="H568" s="1"/>
      <c r="I568" s="1"/>
      <c r="J568" s="1"/>
      <c r="K568" s="1"/>
      <c r="L568" s="1"/>
      <c r="M568" s="1"/>
      <c r="N568" s="1"/>
      <c r="O568" s="1"/>
      <c r="P568" s="1"/>
      <c r="Q568" s="1"/>
      <c r="R568" s="1"/>
    </row>
    <row r="569" spans="1:18" x14ac:dyDescent="0.25">
      <c r="A569" s="1">
        <v>4702007</v>
      </c>
      <c r="B569" s="1" t="s">
        <v>1519</v>
      </c>
      <c r="C569" s="46">
        <v>0.74</v>
      </c>
      <c r="D569" s="46">
        <v>0.9</v>
      </c>
      <c r="E569" s="1" t="s">
        <v>2045</v>
      </c>
      <c r="F569" s="1" t="s">
        <v>2086</v>
      </c>
      <c r="G569" s="1">
        <v>241</v>
      </c>
      <c r="H569" s="1"/>
      <c r="I569" s="1"/>
      <c r="J569" s="1"/>
      <c r="K569" s="1"/>
      <c r="L569" s="1"/>
      <c r="M569" s="1"/>
      <c r="N569" s="1"/>
      <c r="O569" s="1"/>
      <c r="P569" s="1"/>
      <c r="Q569" s="1"/>
      <c r="R569" s="1"/>
    </row>
    <row r="570" spans="1:18" x14ac:dyDescent="0.25">
      <c r="A570" s="1">
        <v>4702008</v>
      </c>
      <c r="B570" s="1" t="s">
        <v>1520</v>
      </c>
      <c r="C570" s="46">
        <v>0.82</v>
      </c>
      <c r="D570" s="46">
        <v>0.84</v>
      </c>
      <c r="E570" s="1" t="s">
        <v>2046</v>
      </c>
      <c r="F570" s="1" t="s">
        <v>2086</v>
      </c>
      <c r="G570" s="1">
        <v>449</v>
      </c>
      <c r="H570" s="1"/>
      <c r="I570" s="1"/>
      <c r="J570" s="1"/>
      <c r="K570" s="1"/>
      <c r="L570" s="1"/>
      <c r="M570" s="1"/>
      <c r="N570" s="1"/>
      <c r="O570" s="1"/>
      <c r="P570" s="1"/>
      <c r="Q570" s="1"/>
      <c r="R570" s="1"/>
    </row>
    <row r="571" spans="1:18" x14ac:dyDescent="0.25">
      <c r="A571" s="1">
        <v>4702011</v>
      </c>
      <c r="B571" s="1" t="s">
        <v>1521</v>
      </c>
      <c r="C571" s="46">
        <v>0.75</v>
      </c>
      <c r="D571" s="46">
        <v>0.82</v>
      </c>
      <c r="E571" s="1" t="s">
        <v>2020</v>
      </c>
      <c r="F571" s="1" t="s">
        <v>2086</v>
      </c>
      <c r="G571" s="1">
        <v>385</v>
      </c>
      <c r="H571" s="1"/>
      <c r="I571" s="1"/>
      <c r="J571" s="1"/>
      <c r="K571" s="1"/>
      <c r="L571" s="1"/>
      <c r="M571" s="1"/>
      <c r="N571" s="1"/>
      <c r="O571" s="1"/>
      <c r="P571" s="1"/>
      <c r="Q571" s="1"/>
      <c r="R571" s="1"/>
    </row>
    <row r="572" spans="1:18" x14ac:dyDescent="0.25">
      <c r="A572" s="1">
        <v>4702012</v>
      </c>
      <c r="B572" s="1" t="s">
        <v>1522</v>
      </c>
      <c r="C572" s="46">
        <v>0.81</v>
      </c>
      <c r="D572" s="46">
        <v>0.83</v>
      </c>
      <c r="E572" s="1" t="s">
        <v>2025</v>
      </c>
      <c r="F572" s="1" t="s">
        <v>2086</v>
      </c>
      <c r="G572" s="1">
        <v>421</v>
      </c>
      <c r="H572" s="1"/>
      <c r="I572" s="1"/>
      <c r="J572" s="1"/>
      <c r="K572" s="1"/>
      <c r="L572" s="1"/>
      <c r="M572" s="1"/>
      <c r="N572" s="1"/>
      <c r="O572" s="1"/>
      <c r="P572" s="1"/>
      <c r="Q572" s="1"/>
      <c r="R572" s="1"/>
    </row>
    <row r="573" spans="1:18" x14ac:dyDescent="0.25">
      <c r="A573" s="1">
        <v>4702013</v>
      </c>
      <c r="B573" s="1" t="s">
        <v>1523</v>
      </c>
      <c r="C573" s="46">
        <v>0.82</v>
      </c>
      <c r="D573" s="46">
        <v>0.73</v>
      </c>
      <c r="E573" s="1" t="s">
        <v>2022</v>
      </c>
      <c r="F573" s="1" t="s">
        <v>2086</v>
      </c>
      <c r="G573" s="1">
        <v>743</v>
      </c>
      <c r="H573" s="1"/>
      <c r="I573" s="1"/>
      <c r="J573" s="1"/>
      <c r="K573" s="1"/>
      <c r="L573" s="1"/>
      <c r="M573" s="1"/>
      <c r="N573" s="1"/>
      <c r="O573" s="1"/>
      <c r="P573" s="1"/>
      <c r="Q573" s="1"/>
      <c r="R573" s="1"/>
    </row>
    <row r="574" spans="1:18" x14ac:dyDescent="0.25">
      <c r="A574" s="1">
        <v>4702703</v>
      </c>
      <c r="B574" s="1" t="s">
        <v>2044</v>
      </c>
      <c r="C574" s="46">
        <v>0.96</v>
      </c>
      <c r="D574" s="46">
        <v>0.91</v>
      </c>
      <c r="E574" s="1" t="s">
        <v>2017</v>
      </c>
      <c r="F574" s="1" t="s">
        <v>2086</v>
      </c>
      <c r="G574" s="1">
        <v>92</v>
      </c>
      <c r="H574" s="1"/>
      <c r="I574" s="1"/>
      <c r="J574" s="1"/>
      <c r="K574" s="1"/>
      <c r="L574" s="1"/>
      <c r="M574" s="1"/>
      <c r="N574" s="1"/>
      <c r="O574" s="1"/>
      <c r="P574" s="1"/>
      <c r="Q574" s="1"/>
      <c r="R574" s="1"/>
    </row>
    <row r="575" spans="1:18" x14ac:dyDescent="0.25">
      <c r="A575" s="1">
        <v>4706039</v>
      </c>
      <c r="B575" s="1" t="s">
        <v>1524</v>
      </c>
      <c r="C575" s="46">
        <v>0.82</v>
      </c>
      <c r="D575" s="46">
        <v>0.99</v>
      </c>
      <c r="E575" s="1" t="s">
        <v>2041</v>
      </c>
      <c r="F575" s="1" t="s">
        <v>2086</v>
      </c>
      <c r="G575" s="1">
        <v>112</v>
      </c>
      <c r="H575" s="1"/>
      <c r="I575" s="1"/>
      <c r="J575" s="1"/>
      <c r="K575" s="1"/>
      <c r="L575" s="1"/>
      <c r="M575" s="1"/>
      <c r="N575" s="1"/>
      <c r="O575" s="1"/>
      <c r="P575" s="1"/>
      <c r="Q575" s="1"/>
      <c r="R575" s="1"/>
    </row>
    <row r="576" spans="1:18" x14ac:dyDescent="0.25">
      <c r="A576" s="1">
        <v>4706040</v>
      </c>
      <c r="B576" s="1" t="s">
        <v>1525</v>
      </c>
      <c r="C576" s="46">
        <v>0.4</v>
      </c>
      <c r="D576" s="46">
        <v>0.81</v>
      </c>
      <c r="E576" s="1" t="s">
        <v>2026</v>
      </c>
      <c r="F576" s="1" t="s">
        <v>2086</v>
      </c>
      <c r="G576" s="1">
        <v>438</v>
      </c>
      <c r="H576" s="1"/>
      <c r="I576" s="1"/>
      <c r="J576" s="1"/>
      <c r="K576" s="1"/>
      <c r="L576" s="1"/>
      <c r="M576" s="1"/>
      <c r="N576" s="1"/>
      <c r="O576" s="1"/>
      <c r="P576" s="1"/>
      <c r="Q576" s="1"/>
      <c r="R576" s="1"/>
    </row>
    <row r="577" spans="1:18" x14ac:dyDescent="0.25">
      <c r="A577" s="1">
        <v>4706059</v>
      </c>
      <c r="B577" s="1" t="s">
        <v>1526</v>
      </c>
      <c r="C577" s="46">
        <v>0.12</v>
      </c>
      <c r="D577" s="46">
        <v>0.66</v>
      </c>
      <c r="E577" s="1" t="s">
        <v>2041</v>
      </c>
      <c r="F577" s="1" t="s">
        <v>2086</v>
      </c>
      <c r="G577" s="1">
        <v>206</v>
      </c>
      <c r="H577" s="1"/>
      <c r="I577" s="1"/>
      <c r="J577" s="1"/>
      <c r="K577" s="1"/>
      <c r="L577" s="1"/>
      <c r="M577" s="1"/>
      <c r="N577" s="1"/>
      <c r="O577" s="1"/>
      <c r="P577" s="1"/>
      <c r="Q577" s="1"/>
      <c r="R577" s="1"/>
    </row>
    <row r="578" spans="1:18" x14ac:dyDescent="0.25">
      <c r="A578" s="1">
        <v>4706066</v>
      </c>
      <c r="B578" s="1" t="s">
        <v>1527</v>
      </c>
      <c r="C578" s="46">
        <v>0.35</v>
      </c>
      <c r="D578" s="46">
        <v>0.76</v>
      </c>
      <c r="E578" s="1" t="s">
        <v>2017</v>
      </c>
      <c r="F578" s="1" t="s">
        <v>2086</v>
      </c>
      <c r="G578" s="1">
        <v>579</v>
      </c>
      <c r="H578" s="1"/>
      <c r="I578" s="1"/>
      <c r="J578" s="1"/>
      <c r="K578" s="1"/>
      <c r="L578" s="1"/>
      <c r="M578" s="1"/>
      <c r="N578" s="1"/>
      <c r="O578" s="1"/>
      <c r="P578" s="1"/>
      <c r="Q578" s="1"/>
      <c r="R578" s="1"/>
    </row>
    <row r="579" spans="1:18" x14ac:dyDescent="0.25">
      <c r="A579" s="1">
        <v>4708028</v>
      </c>
      <c r="B579" s="1" t="s">
        <v>1528</v>
      </c>
      <c r="C579" s="46">
        <v>0.28000000000000003</v>
      </c>
      <c r="D579" s="46">
        <v>0.7</v>
      </c>
      <c r="E579" s="1" t="s">
        <v>2018</v>
      </c>
      <c r="F579" s="1" t="s">
        <v>2086</v>
      </c>
      <c r="G579" s="1">
        <v>715</v>
      </c>
      <c r="H579" s="1"/>
      <c r="I579" s="1"/>
      <c r="J579" s="1"/>
      <c r="K579" s="1"/>
      <c r="L579" s="1"/>
      <c r="M579" s="1"/>
      <c r="N579" s="1"/>
      <c r="O579" s="1"/>
      <c r="P579" s="1"/>
      <c r="Q579" s="1"/>
      <c r="R579" s="1"/>
    </row>
    <row r="580" spans="1:18" x14ac:dyDescent="0.25">
      <c r="A580" s="1">
        <v>4708031</v>
      </c>
      <c r="B580" s="1" t="s">
        <v>1529</v>
      </c>
      <c r="C580" s="46">
        <v>0.31</v>
      </c>
      <c r="D580" s="46">
        <v>0.61</v>
      </c>
      <c r="E580" s="1" t="s">
        <v>2017</v>
      </c>
      <c r="F580" s="1" t="s">
        <v>2086</v>
      </c>
      <c r="G580" s="1">
        <v>641</v>
      </c>
      <c r="H580" s="1"/>
      <c r="I580" s="1"/>
      <c r="J580" s="1"/>
      <c r="K580" s="1"/>
      <c r="L580" s="1"/>
      <c r="M580" s="1"/>
      <c r="N580" s="1"/>
      <c r="O580" s="1"/>
      <c r="P580" s="1"/>
      <c r="Q580" s="1"/>
      <c r="R580" s="1"/>
    </row>
    <row r="581" spans="1:18" x14ac:dyDescent="0.25">
      <c r="A581" s="1">
        <v>4712043</v>
      </c>
      <c r="B581" s="1" t="s">
        <v>1530</v>
      </c>
      <c r="C581" s="46">
        <v>7.0000000000000007E-2</v>
      </c>
      <c r="D581" s="46">
        <v>0.67</v>
      </c>
      <c r="E581" s="1" t="s">
        <v>2041</v>
      </c>
      <c r="F581" s="1" t="s">
        <v>2086</v>
      </c>
      <c r="G581" s="1">
        <v>375</v>
      </c>
      <c r="H581" s="1"/>
      <c r="I581" s="1"/>
      <c r="J581" s="1"/>
      <c r="K581" s="1"/>
      <c r="L581" s="1"/>
      <c r="M581" s="1"/>
      <c r="N581" s="1"/>
      <c r="O581" s="1"/>
      <c r="P581" s="1"/>
      <c r="Q581" s="1"/>
      <c r="R581" s="1"/>
    </row>
    <row r="582" spans="1:18" x14ac:dyDescent="0.25">
      <c r="A582" s="1">
        <v>4712044</v>
      </c>
      <c r="B582" s="1" t="s">
        <v>1531</v>
      </c>
      <c r="C582" s="46">
        <v>7.0000000000000007E-2</v>
      </c>
      <c r="D582" s="46">
        <v>0.63</v>
      </c>
      <c r="E582" s="1" t="s">
        <v>2022</v>
      </c>
      <c r="F582" s="1" t="s">
        <v>2086</v>
      </c>
      <c r="G582" s="1">
        <v>291</v>
      </c>
      <c r="H582" s="1"/>
      <c r="I582" s="1"/>
      <c r="J582" s="1"/>
      <c r="K582" s="1"/>
      <c r="L582" s="1"/>
      <c r="M582" s="1"/>
      <c r="N582" s="1"/>
      <c r="O582" s="1"/>
      <c r="P582" s="1"/>
      <c r="Q582" s="1"/>
      <c r="R582" s="1"/>
    </row>
    <row r="583" spans="1:18" x14ac:dyDescent="0.25">
      <c r="A583" s="1">
        <v>4712045</v>
      </c>
      <c r="B583" s="1" t="s">
        <v>1532</v>
      </c>
      <c r="C583" s="46">
        <v>7.0000000000000007E-2</v>
      </c>
      <c r="D583" s="46">
        <v>0.64</v>
      </c>
      <c r="E583" s="1" t="s">
        <v>2033</v>
      </c>
      <c r="F583" s="1" t="s">
        <v>2086</v>
      </c>
      <c r="G583" s="1">
        <v>330</v>
      </c>
      <c r="H583" s="1"/>
      <c r="I583" s="1"/>
      <c r="J583" s="1"/>
      <c r="K583" s="1"/>
      <c r="L583" s="1"/>
      <c r="M583" s="1"/>
      <c r="N583" s="1"/>
      <c r="O583" s="1"/>
      <c r="P583" s="1"/>
      <c r="Q583" s="1"/>
      <c r="R583" s="1"/>
    </row>
    <row r="584" spans="1:18" x14ac:dyDescent="0.25">
      <c r="A584" s="1">
        <v>4713050</v>
      </c>
      <c r="B584" s="1" t="s">
        <v>1533</v>
      </c>
      <c r="C584" s="46">
        <v>0.92</v>
      </c>
      <c r="D584" s="46">
        <v>0.98</v>
      </c>
      <c r="E584" s="1" t="s">
        <v>2028</v>
      </c>
      <c r="F584" s="1" t="s">
        <v>2086</v>
      </c>
      <c r="G584" s="1">
        <v>90</v>
      </c>
      <c r="H584" s="1"/>
      <c r="I584" s="1"/>
      <c r="J584" s="1"/>
      <c r="K584" s="1"/>
      <c r="L584" s="1"/>
      <c r="M584" s="1"/>
      <c r="N584" s="1"/>
      <c r="O584" s="1"/>
      <c r="P584" s="1"/>
      <c r="Q584" s="1"/>
      <c r="R584" s="1"/>
    </row>
    <row r="585" spans="1:18" x14ac:dyDescent="0.25">
      <c r="A585" s="1">
        <v>4713051</v>
      </c>
      <c r="B585" s="1" t="s">
        <v>1534</v>
      </c>
      <c r="C585" s="46">
        <v>0.81</v>
      </c>
      <c r="D585" s="46">
        <v>0.87</v>
      </c>
      <c r="E585" s="1" t="s">
        <v>2022</v>
      </c>
      <c r="F585" s="1" t="s">
        <v>2086</v>
      </c>
      <c r="G585" s="1">
        <v>374</v>
      </c>
      <c r="H585" s="1"/>
      <c r="I585" s="1"/>
      <c r="J585" s="1"/>
      <c r="K585" s="1"/>
      <c r="L585" s="1"/>
      <c r="M585" s="1"/>
      <c r="N585" s="1"/>
      <c r="O585" s="1"/>
      <c r="P585" s="1"/>
      <c r="Q585" s="1"/>
      <c r="R585" s="1"/>
    </row>
    <row r="586" spans="1:18" x14ac:dyDescent="0.25">
      <c r="A586" s="1">
        <v>4713052</v>
      </c>
      <c r="B586" s="1" t="s">
        <v>1535</v>
      </c>
      <c r="C586" s="46">
        <v>0.77</v>
      </c>
      <c r="D586" s="46">
        <v>0.84</v>
      </c>
      <c r="E586" s="1" t="s">
        <v>2045</v>
      </c>
      <c r="F586" s="1" t="s">
        <v>2086</v>
      </c>
      <c r="G586" s="1">
        <v>108</v>
      </c>
      <c r="H586" s="1"/>
      <c r="I586" s="1"/>
      <c r="J586" s="1"/>
      <c r="K586" s="1"/>
      <c r="L586" s="1"/>
      <c r="M586" s="1"/>
      <c r="N586" s="1"/>
      <c r="O586" s="1"/>
      <c r="P586" s="1"/>
      <c r="Q586" s="1"/>
      <c r="R586" s="1"/>
    </row>
    <row r="587" spans="1:18" x14ac:dyDescent="0.25">
      <c r="A587" s="1">
        <v>4713053</v>
      </c>
      <c r="B587" s="1" t="s">
        <v>1536</v>
      </c>
      <c r="C587" s="46">
        <v>0.96</v>
      </c>
      <c r="D587" s="46">
        <v>0.97</v>
      </c>
      <c r="E587" s="1" t="s">
        <v>2061</v>
      </c>
      <c r="F587" s="1" t="s">
        <v>2086</v>
      </c>
      <c r="G587" s="1">
        <v>256</v>
      </c>
      <c r="H587" s="1"/>
      <c r="I587" s="1"/>
      <c r="J587" s="1"/>
      <c r="K587" s="1"/>
      <c r="L587" s="1"/>
      <c r="M587" s="1"/>
      <c r="N587" s="1"/>
      <c r="O587" s="1"/>
      <c r="P587" s="1"/>
      <c r="Q587" s="1"/>
      <c r="R587" s="1"/>
    </row>
    <row r="588" spans="1:18" x14ac:dyDescent="0.25">
      <c r="A588" s="1">
        <v>4713054</v>
      </c>
      <c r="B588" s="1" t="s">
        <v>1537</v>
      </c>
      <c r="C588" s="46">
        <v>0.71</v>
      </c>
      <c r="D588" s="46">
        <v>0.83</v>
      </c>
      <c r="E588" s="1" t="s">
        <v>2073</v>
      </c>
      <c r="F588" s="1" t="s">
        <v>2086</v>
      </c>
      <c r="G588" s="1">
        <v>442</v>
      </c>
      <c r="H588" s="1"/>
      <c r="I588" s="1"/>
      <c r="J588" s="1"/>
      <c r="K588" s="1"/>
      <c r="L588" s="1"/>
      <c r="M588" s="1"/>
      <c r="N588" s="1"/>
      <c r="O588" s="1"/>
      <c r="P588" s="1"/>
      <c r="Q588" s="1"/>
      <c r="R588" s="1"/>
    </row>
    <row r="589" spans="1:18" x14ac:dyDescent="0.25">
      <c r="A589" s="1">
        <v>4801001</v>
      </c>
      <c r="B589" s="1" t="s">
        <v>1538</v>
      </c>
      <c r="C589" s="46">
        <v>0.6</v>
      </c>
      <c r="D589" s="46">
        <v>0.82</v>
      </c>
      <c r="E589" s="1" t="s">
        <v>2018</v>
      </c>
      <c r="F589" s="1" t="s">
        <v>2089</v>
      </c>
      <c r="G589" s="1">
        <v>315</v>
      </c>
      <c r="H589" s="1"/>
      <c r="I589" s="1"/>
      <c r="J589" s="1"/>
      <c r="K589" s="1"/>
      <c r="L589" s="1"/>
      <c r="M589" s="1"/>
      <c r="N589" s="1"/>
      <c r="O589" s="1"/>
      <c r="P589" s="1"/>
      <c r="Q589" s="1"/>
      <c r="R589" s="1"/>
    </row>
    <row r="590" spans="1:18" x14ac:dyDescent="0.25">
      <c r="A590" s="1">
        <v>4801003</v>
      </c>
      <c r="B590" s="1" t="s">
        <v>1539</v>
      </c>
      <c r="C590" s="46">
        <v>0.67</v>
      </c>
      <c r="D590" s="46">
        <v>0.74</v>
      </c>
      <c r="E590" s="1" t="s">
        <v>2017</v>
      </c>
      <c r="F590" s="1" t="s">
        <v>2089</v>
      </c>
      <c r="G590" s="1">
        <v>327</v>
      </c>
      <c r="H590" s="1"/>
      <c r="I590" s="1"/>
      <c r="J590" s="1"/>
      <c r="K590" s="1"/>
      <c r="L590" s="1"/>
      <c r="M590" s="1"/>
      <c r="N590" s="1"/>
      <c r="O590" s="1"/>
      <c r="P590" s="1"/>
      <c r="Q590" s="1"/>
      <c r="R590" s="1"/>
    </row>
    <row r="591" spans="1:18" x14ac:dyDescent="0.25">
      <c r="A591" s="1">
        <v>4802008</v>
      </c>
      <c r="B591" s="1" t="s">
        <v>1540</v>
      </c>
      <c r="C591" s="46">
        <v>0.64</v>
      </c>
      <c r="D591" s="46">
        <v>0.9</v>
      </c>
      <c r="E591" s="1" t="s">
        <v>2018</v>
      </c>
      <c r="F591" s="1" t="s">
        <v>2089</v>
      </c>
      <c r="G591" s="1">
        <v>290</v>
      </c>
      <c r="H591" s="1"/>
      <c r="I591" s="1"/>
      <c r="J591" s="1"/>
      <c r="K591" s="1"/>
      <c r="L591" s="1"/>
      <c r="M591" s="1"/>
      <c r="N591" s="1"/>
      <c r="O591" s="1"/>
      <c r="P591" s="1"/>
      <c r="Q591" s="1"/>
      <c r="R591" s="1"/>
    </row>
    <row r="592" spans="1:18" x14ac:dyDescent="0.25">
      <c r="A592" s="1">
        <v>4802010</v>
      </c>
      <c r="B592" s="1" t="s">
        <v>1541</v>
      </c>
      <c r="C592" s="46">
        <v>0.65</v>
      </c>
      <c r="D592" s="46">
        <v>0.9</v>
      </c>
      <c r="E592" s="1" t="s">
        <v>2017</v>
      </c>
      <c r="F592" s="1" t="s">
        <v>2089</v>
      </c>
      <c r="G592" s="1">
        <v>267</v>
      </c>
      <c r="H592" s="1"/>
      <c r="I592" s="1"/>
      <c r="J592" s="1"/>
      <c r="K592" s="1"/>
      <c r="L592" s="1"/>
      <c r="M592" s="1"/>
      <c r="N592" s="1"/>
      <c r="O592" s="1"/>
      <c r="P592" s="1"/>
      <c r="Q592" s="1"/>
      <c r="R592" s="1"/>
    </row>
    <row r="593" spans="1:18" x14ac:dyDescent="0.25">
      <c r="A593" s="1">
        <v>4901001</v>
      </c>
      <c r="B593" s="1" t="s">
        <v>1542</v>
      </c>
      <c r="C593" s="46">
        <v>0.22</v>
      </c>
      <c r="D593" s="46">
        <v>0.81</v>
      </c>
      <c r="E593" s="1" t="s">
        <v>2018</v>
      </c>
      <c r="F593" s="1" t="s">
        <v>2088</v>
      </c>
      <c r="G593" s="1">
        <v>314</v>
      </c>
      <c r="H593" s="1"/>
      <c r="I593" s="1"/>
      <c r="J593" s="1"/>
      <c r="K593" s="1"/>
      <c r="L593" s="1"/>
      <c r="M593" s="1"/>
      <c r="N593" s="1"/>
      <c r="O593" s="1"/>
      <c r="P593" s="1"/>
      <c r="Q593" s="1"/>
      <c r="R593" s="1"/>
    </row>
    <row r="594" spans="1:18" x14ac:dyDescent="0.25">
      <c r="A594" s="1">
        <v>4901003</v>
      </c>
      <c r="B594" s="1" t="s">
        <v>1543</v>
      </c>
      <c r="C594" s="46">
        <v>0.16</v>
      </c>
      <c r="D594" s="46">
        <v>0.81</v>
      </c>
      <c r="E594" s="1" t="s">
        <v>2017</v>
      </c>
      <c r="F594" s="1" t="s">
        <v>2088</v>
      </c>
      <c r="G594" s="1">
        <v>271</v>
      </c>
      <c r="H594" s="1"/>
      <c r="I594" s="1"/>
      <c r="J594" s="1"/>
      <c r="K594" s="1"/>
      <c r="L594" s="1"/>
      <c r="M594" s="1"/>
      <c r="N594" s="1"/>
      <c r="O594" s="1"/>
      <c r="P594" s="1"/>
      <c r="Q594" s="1"/>
      <c r="R594" s="1"/>
    </row>
    <row r="595" spans="1:18" x14ac:dyDescent="0.25">
      <c r="A595" s="1">
        <v>4902006</v>
      </c>
      <c r="B595" s="1" t="s">
        <v>1544</v>
      </c>
      <c r="C595" s="46">
        <v>0.04</v>
      </c>
      <c r="D595" s="46">
        <v>0.71</v>
      </c>
      <c r="E595" s="1" t="s">
        <v>2018</v>
      </c>
      <c r="F595" s="1" t="s">
        <v>2088</v>
      </c>
      <c r="G595" s="1">
        <v>247</v>
      </c>
      <c r="H595" s="1"/>
      <c r="I595" s="1"/>
      <c r="J595" s="1"/>
      <c r="K595" s="1"/>
      <c r="L595" s="1"/>
      <c r="M595" s="1"/>
      <c r="N595" s="1"/>
      <c r="O595" s="1"/>
      <c r="P595" s="1"/>
      <c r="Q595" s="1"/>
      <c r="R595" s="1"/>
    </row>
    <row r="596" spans="1:18" x14ac:dyDescent="0.25">
      <c r="A596" s="1">
        <v>4902007</v>
      </c>
      <c r="B596" s="1" t="s">
        <v>1545</v>
      </c>
      <c r="C596" s="46">
        <v>0.04</v>
      </c>
      <c r="D596" s="46">
        <v>0.59</v>
      </c>
      <c r="E596" s="1" t="s">
        <v>2017</v>
      </c>
      <c r="F596" s="1" t="s">
        <v>2088</v>
      </c>
      <c r="G596" s="1">
        <v>255</v>
      </c>
      <c r="H596" s="1"/>
      <c r="I596" s="1"/>
      <c r="J596" s="1"/>
      <c r="K596" s="1"/>
      <c r="L596" s="1"/>
      <c r="M596" s="1"/>
      <c r="N596" s="1"/>
      <c r="O596" s="1"/>
      <c r="P596" s="1"/>
      <c r="Q596" s="1"/>
      <c r="R596" s="1"/>
    </row>
    <row r="597" spans="1:18" x14ac:dyDescent="0.25">
      <c r="A597" s="1">
        <v>5006022</v>
      </c>
      <c r="B597" s="1" t="s">
        <v>1546</v>
      </c>
      <c r="C597" s="46">
        <v>0.43</v>
      </c>
      <c r="D597" s="46">
        <v>0.78</v>
      </c>
      <c r="E597" s="1" t="s">
        <v>2035</v>
      </c>
      <c r="F597" s="1" t="s">
        <v>2088</v>
      </c>
      <c r="G597" s="1">
        <v>417</v>
      </c>
      <c r="H597" s="1"/>
      <c r="I597" s="1"/>
      <c r="J597" s="1"/>
      <c r="K597" s="1"/>
      <c r="L597" s="1"/>
      <c r="M597" s="1"/>
      <c r="N597" s="1"/>
      <c r="O597" s="1"/>
      <c r="P597" s="1"/>
      <c r="Q597" s="1"/>
      <c r="R597" s="1"/>
    </row>
    <row r="598" spans="1:18" x14ac:dyDescent="0.25">
      <c r="A598" s="1">
        <v>5006023</v>
      </c>
      <c r="B598" s="1" t="s">
        <v>1547</v>
      </c>
      <c r="C598" s="46">
        <v>0.44</v>
      </c>
      <c r="D598" s="46">
        <v>0.77</v>
      </c>
      <c r="E598" s="1" t="s">
        <v>2020</v>
      </c>
      <c r="F598" s="1" t="s">
        <v>2088</v>
      </c>
      <c r="G598" s="1">
        <v>151</v>
      </c>
      <c r="H598" s="1"/>
      <c r="I598" s="1"/>
      <c r="J598" s="1"/>
      <c r="K598" s="1"/>
      <c r="L598" s="1"/>
      <c r="M598" s="1"/>
      <c r="N598" s="1"/>
      <c r="O598" s="1"/>
      <c r="P598" s="1"/>
      <c r="Q598" s="1"/>
      <c r="R598" s="1"/>
    </row>
    <row r="599" spans="1:18" x14ac:dyDescent="0.25">
      <c r="A599" s="1">
        <v>5006024</v>
      </c>
      <c r="B599" s="1" t="s">
        <v>1548</v>
      </c>
      <c r="C599" s="46">
        <v>0.45</v>
      </c>
      <c r="D599" s="46">
        <v>0.67</v>
      </c>
      <c r="E599" s="1" t="s">
        <v>2017</v>
      </c>
      <c r="F599" s="1" t="s">
        <v>2088</v>
      </c>
      <c r="G599" s="1">
        <v>468</v>
      </c>
      <c r="H599" s="1"/>
      <c r="I599" s="1"/>
      <c r="J599" s="1"/>
      <c r="K599" s="1"/>
      <c r="L599" s="1"/>
      <c r="M599" s="1"/>
      <c r="N599" s="1"/>
      <c r="O599" s="1"/>
      <c r="P599" s="1"/>
      <c r="Q599" s="1"/>
      <c r="R599" s="1"/>
    </row>
    <row r="600" spans="1:18" x14ac:dyDescent="0.25">
      <c r="A600" s="1">
        <v>5008013</v>
      </c>
      <c r="B600" s="1" t="s">
        <v>1549</v>
      </c>
      <c r="C600" s="46">
        <v>0.39</v>
      </c>
      <c r="D600" s="46">
        <v>0.77</v>
      </c>
      <c r="E600" s="1" t="s">
        <v>2018</v>
      </c>
      <c r="F600" s="1" t="s">
        <v>2088</v>
      </c>
      <c r="G600" s="1">
        <v>211</v>
      </c>
      <c r="H600" s="1"/>
      <c r="I600" s="1"/>
      <c r="J600" s="1"/>
      <c r="K600" s="1"/>
      <c r="L600" s="1"/>
      <c r="M600" s="1"/>
      <c r="N600" s="1"/>
      <c r="O600" s="1"/>
      <c r="P600" s="1"/>
      <c r="Q600" s="1"/>
      <c r="R600" s="1"/>
    </row>
    <row r="601" spans="1:18" x14ac:dyDescent="0.25">
      <c r="A601" s="1">
        <v>5008014</v>
      </c>
      <c r="B601" s="1" t="s">
        <v>1550</v>
      </c>
      <c r="C601" s="46">
        <v>0.45</v>
      </c>
      <c r="D601" s="46">
        <v>0.7</v>
      </c>
      <c r="E601" s="1" t="s">
        <v>2017</v>
      </c>
      <c r="F601" s="1" t="s">
        <v>2088</v>
      </c>
      <c r="G601" s="1">
        <v>188</v>
      </c>
      <c r="H601" s="1"/>
      <c r="I601" s="1"/>
      <c r="J601" s="1"/>
      <c r="K601" s="1"/>
      <c r="L601" s="1"/>
      <c r="M601" s="1"/>
      <c r="N601" s="1"/>
      <c r="O601" s="1"/>
      <c r="P601" s="1"/>
      <c r="Q601" s="1"/>
      <c r="R601" s="1"/>
    </row>
    <row r="602" spans="1:18" x14ac:dyDescent="0.25">
      <c r="A602" s="1">
        <v>5102005</v>
      </c>
      <c r="B602" s="1" t="s">
        <v>1551</v>
      </c>
      <c r="C602" s="46">
        <v>0.01</v>
      </c>
      <c r="D602" s="46">
        <v>0.69</v>
      </c>
      <c r="E602" s="1" t="s">
        <v>2018</v>
      </c>
      <c r="F602" s="1" t="s">
        <v>2085</v>
      </c>
      <c r="G602" s="1">
        <v>256</v>
      </c>
      <c r="H602" s="1"/>
      <c r="I602" s="1"/>
      <c r="J602" s="1"/>
      <c r="K602" s="1"/>
      <c r="L602" s="1"/>
      <c r="M602" s="1"/>
      <c r="N602" s="1"/>
      <c r="O602" s="1"/>
      <c r="P602" s="1"/>
      <c r="Q602" s="1"/>
      <c r="R602" s="1"/>
    </row>
    <row r="603" spans="1:18" x14ac:dyDescent="0.25">
      <c r="A603" s="1">
        <v>5102006</v>
      </c>
      <c r="B603" s="1" t="s">
        <v>1552</v>
      </c>
      <c r="C603" s="46">
        <v>0.03</v>
      </c>
      <c r="D603" s="46">
        <v>0.7</v>
      </c>
      <c r="E603" s="1" t="s">
        <v>2017</v>
      </c>
      <c r="F603" s="1" t="s">
        <v>2085</v>
      </c>
      <c r="G603" s="1">
        <v>238</v>
      </c>
      <c r="H603" s="1"/>
      <c r="I603" s="1"/>
      <c r="J603" s="1"/>
      <c r="K603" s="1"/>
      <c r="L603" s="1"/>
      <c r="M603" s="1"/>
      <c r="N603" s="1"/>
      <c r="O603" s="1"/>
      <c r="P603" s="1"/>
      <c r="Q603" s="1"/>
      <c r="R603" s="1"/>
    </row>
    <row r="604" spans="1:18" x14ac:dyDescent="0.25">
      <c r="A604" s="1">
        <v>5102007</v>
      </c>
      <c r="B604" s="1" t="s">
        <v>1553</v>
      </c>
      <c r="C604" s="46">
        <v>0.06</v>
      </c>
      <c r="D604" s="46">
        <v>0.77</v>
      </c>
      <c r="E604" s="1" t="s">
        <v>2018</v>
      </c>
      <c r="F604" s="1" t="s">
        <v>2085</v>
      </c>
      <c r="G604" s="1">
        <v>145</v>
      </c>
      <c r="H604" s="1"/>
      <c r="I604" s="1"/>
      <c r="J604" s="1"/>
      <c r="K604" s="1"/>
      <c r="L604" s="1"/>
      <c r="M604" s="1"/>
      <c r="N604" s="1"/>
      <c r="O604" s="1"/>
      <c r="P604" s="1"/>
      <c r="Q604" s="1"/>
      <c r="R604" s="1"/>
    </row>
    <row r="605" spans="1:18" x14ac:dyDescent="0.25">
      <c r="A605" s="1">
        <v>5102008</v>
      </c>
      <c r="B605" s="1" t="s">
        <v>1554</v>
      </c>
      <c r="C605" s="46">
        <v>0.11</v>
      </c>
      <c r="D605" s="46">
        <v>0.64</v>
      </c>
      <c r="E605" s="1" t="s">
        <v>2017</v>
      </c>
      <c r="F605" s="1" t="s">
        <v>2085</v>
      </c>
      <c r="G605" s="1">
        <v>109</v>
      </c>
      <c r="H605" s="1"/>
      <c r="I605" s="1"/>
      <c r="J605" s="1"/>
      <c r="K605" s="1"/>
      <c r="L605" s="1"/>
      <c r="M605" s="1"/>
      <c r="N605" s="1"/>
      <c r="O605" s="1"/>
      <c r="P605" s="1"/>
      <c r="Q605" s="1"/>
      <c r="R605" s="1"/>
    </row>
    <row r="606" spans="1:18" x14ac:dyDescent="0.25">
      <c r="A606" s="1">
        <v>5102023</v>
      </c>
      <c r="B606" s="1" t="s">
        <v>1555</v>
      </c>
      <c r="C606" s="46">
        <v>0</v>
      </c>
      <c r="D606" s="46">
        <v>0.85</v>
      </c>
      <c r="E606" s="1" t="s">
        <v>2018</v>
      </c>
      <c r="F606" s="1" t="s">
        <v>2085</v>
      </c>
      <c r="G606" s="1">
        <v>72</v>
      </c>
      <c r="H606" s="1"/>
      <c r="I606" s="1"/>
      <c r="J606" s="1"/>
      <c r="K606" s="1"/>
      <c r="L606" s="1"/>
      <c r="M606" s="1"/>
      <c r="N606" s="1"/>
      <c r="O606" s="1"/>
      <c r="P606" s="1"/>
      <c r="Q606" s="1"/>
      <c r="R606" s="1"/>
    </row>
    <row r="607" spans="1:18" x14ac:dyDescent="0.25">
      <c r="A607" s="1">
        <v>5102024</v>
      </c>
      <c r="B607" s="1" t="s">
        <v>1556</v>
      </c>
      <c r="C607" s="46">
        <v>0</v>
      </c>
      <c r="D607" s="46">
        <v>0.77</v>
      </c>
      <c r="E607" s="1" t="s">
        <v>2017</v>
      </c>
      <c r="F607" s="1" t="s">
        <v>2085</v>
      </c>
      <c r="G607" s="1">
        <v>70</v>
      </c>
      <c r="H607" s="1"/>
      <c r="I607" s="1"/>
      <c r="J607" s="1"/>
      <c r="K607" s="1"/>
      <c r="L607" s="1"/>
      <c r="M607" s="1"/>
      <c r="N607" s="1"/>
      <c r="O607" s="1"/>
      <c r="P607" s="1"/>
      <c r="Q607" s="1"/>
      <c r="R607" s="1"/>
    </row>
    <row r="608" spans="1:18" x14ac:dyDescent="0.25">
      <c r="A608" s="1">
        <v>5106001</v>
      </c>
      <c r="B608" s="1" t="s">
        <v>1557</v>
      </c>
      <c r="C608" s="46">
        <v>0.14000000000000001</v>
      </c>
      <c r="D608" s="46">
        <v>0.75</v>
      </c>
      <c r="E608" s="1" t="s">
        <v>2018</v>
      </c>
      <c r="F608" s="1" t="s">
        <v>2085</v>
      </c>
      <c r="G608" s="1">
        <v>99</v>
      </c>
      <c r="H608" s="1"/>
      <c r="I608" s="1"/>
      <c r="J608" s="1"/>
      <c r="K608" s="1"/>
      <c r="L608" s="1"/>
      <c r="M608" s="1"/>
      <c r="N608" s="1"/>
      <c r="O608" s="1"/>
      <c r="P608" s="1"/>
      <c r="Q608" s="1"/>
      <c r="R608" s="1"/>
    </row>
    <row r="609" spans="1:18" x14ac:dyDescent="0.25">
      <c r="A609" s="1">
        <v>5106002</v>
      </c>
      <c r="B609" s="1" t="s">
        <v>1558</v>
      </c>
      <c r="C609" s="46">
        <v>0.21</v>
      </c>
      <c r="D609" s="46">
        <v>0.72</v>
      </c>
      <c r="E609" s="1" t="s">
        <v>2017</v>
      </c>
      <c r="F609" s="1" t="s">
        <v>2085</v>
      </c>
      <c r="G609" s="1">
        <v>95</v>
      </c>
      <c r="H609" s="1"/>
      <c r="I609" s="1"/>
      <c r="J609" s="1"/>
      <c r="K609" s="1"/>
      <c r="L609" s="1"/>
      <c r="M609" s="1"/>
      <c r="N609" s="1"/>
      <c r="O609" s="1"/>
      <c r="P609" s="1"/>
      <c r="Q609" s="1"/>
      <c r="R609" s="1"/>
    </row>
    <row r="610" spans="1:18" x14ac:dyDescent="0.25">
      <c r="A610" s="1">
        <v>5106009</v>
      </c>
      <c r="B610" s="1" t="s">
        <v>1559</v>
      </c>
      <c r="C610" s="46">
        <v>0</v>
      </c>
      <c r="D610" s="46">
        <v>0.84</v>
      </c>
      <c r="E610" s="1" t="s">
        <v>2018</v>
      </c>
      <c r="F610" s="1" t="s">
        <v>2085</v>
      </c>
      <c r="G610" s="1">
        <v>83</v>
      </c>
      <c r="H610" s="1"/>
      <c r="I610" s="1"/>
      <c r="J610" s="1"/>
      <c r="K610" s="1"/>
      <c r="L610" s="1"/>
      <c r="M610" s="1"/>
      <c r="N610" s="1"/>
      <c r="O610" s="1"/>
      <c r="P610" s="1"/>
      <c r="Q610" s="1"/>
      <c r="R610" s="1"/>
    </row>
    <row r="611" spans="1:18" x14ac:dyDescent="0.25">
      <c r="A611" s="1">
        <v>5106010</v>
      </c>
      <c r="B611" s="1" t="s">
        <v>1560</v>
      </c>
      <c r="C611" s="46">
        <v>0.03</v>
      </c>
      <c r="D611" s="46">
        <v>0.82</v>
      </c>
      <c r="E611" s="1" t="s">
        <v>2017</v>
      </c>
      <c r="F611" s="1" t="s">
        <v>2085</v>
      </c>
      <c r="G611" s="1">
        <v>60</v>
      </c>
      <c r="H611" s="1"/>
      <c r="I611" s="1"/>
      <c r="J611" s="1"/>
      <c r="K611" s="1"/>
      <c r="L611" s="1"/>
      <c r="M611" s="1"/>
      <c r="N611" s="1"/>
      <c r="O611" s="1"/>
      <c r="P611" s="1"/>
      <c r="Q611" s="1"/>
      <c r="R611" s="1"/>
    </row>
    <row r="612" spans="1:18" x14ac:dyDescent="0.25">
      <c r="A612" s="1">
        <v>5201001</v>
      </c>
      <c r="B612" s="1" t="s">
        <v>1561</v>
      </c>
      <c r="C612" s="46">
        <v>0.45</v>
      </c>
      <c r="D612" s="46">
        <v>0.81</v>
      </c>
      <c r="E612" s="1" t="s">
        <v>2018</v>
      </c>
      <c r="F612" s="1" t="s">
        <v>2088</v>
      </c>
      <c r="G612" s="1">
        <v>286</v>
      </c>
      <c r="H612" s="1"/>
      <c r="I612" s="1"/>
      <c r="J612" s="1"/>
      <c r="K612" s="1"/>
      <c r="L612" s="1"/>
      <c r="M612" s="1"/>
      <c r="N612" s="1"/>
      <c r="O612" s="1"/>
      <c r="P612" s="1"/>
      <c r="Q612" s="1"/>
      <c r="R612" s="1"/>
    </row>
    <row r="613" spans="1:18" x14ac:dyDescent="0.25">
      <c r="A613" s="1">
        <v>5201002</v>
      </c>
      <c r="B613" s="1" t="s">
        <v>1562</v>
      </c>
      <c r="C613" s="46">
        <v>0.44</v>
      </c>
      <c r="D613" s="46">
        <v>0.72</v>
      </c>
      <c r="E613" s="1" t="s">
        <v>2017</v>
      </c>
      <c r="F613" s="1" t="s">
        <v>2088</v>
      </c>
      <c r="G613" s="1">
        <v>286</v>
      </c>
      <c r="H613" s="1"/>
      <c r="I613" s="1"/>
      <c r="J613" s="1"/>
      <c r="K613" s="1"/>
      <c r="L613" s="1"/>
      <c r="M613" s="1"/>
      <c r="N613" s="1"/>
      <c r="O613" s="1"/>
      <c r="P613" s="1"/>
      <c r="Q613" s="1"/>
      <c r="R613" s="1"/>
    </row>
    <row r="614" spans="1:18" x14ac:dyDescent="0.25">
      <c r="A614" s="1">
        <v>5204021</v>
      </c>
      <c r="B614" s="1" t="s">
        <v>1510</v>
      </c>
      <c r="C614" s="46">
        <v>0.69</v>
      </c>
      <c r="D614" s="46">
        <v>0.83</v>
      </c>
      <c r="E614" s="1" t="s">
        <v>2039</v>
      </c>
      <c r="F614" s="1" t="s">
        <v>2088</v>
      </c>
      <c r="G614" s="1">
        <v>435</v>
      </c>
      <c r="H614" s="1"/>
      <c r="I614" s="1"/>
      <c r="J614" s="1"/>
      <c r="K614" s="1"/>
      <c r="L614" s="1"/>
      <c r="M614" s="1"/>
      <c r="N614" s="1"/>
      <c r="O614" s="1"/>
      <c r="P614" s="1"/>
      <c r="Q614" s="1"/>
      <c r="R614" s="1"/>
    </row>
    <row r="615" spans="1:18" x14ac:dyDescent="0.25">
      <c r="A615" s="1">
        <v>5204023</v>
      </c>
      <c r="B615" s="1" t="s">
        <v>1563</v>
      </c>
      <c r="C615" s="46">
        <v>0.66</v>
      </c>
      <c r="D615" s="46">
        <v>0.66</v>
      </c>
      <c r="E615" s="1" t="s">
        <v>2022</v>
      </c>
      <c r="F615" s="1" t="s">
        <v>2088</v>
      </c>
      <c r="G615" s="1">
        <v>724</v>
      </c>
      <c r="H615" s="1"/>
      <c r="I615" s="1"/>
      <c r="J615" s="1"/>
      <c r="K615" s="1"/>
      <c r="L615" s="1"/>
      <c r="M615" s="1"/>
      <c r="N615" s="1"/>
      <c r="O615" s="1"/>
      <c r="P615" s="1"/>
      <c r="Q615" s="1"/>
      <c r="R615" s="1"/>
    </row>
    <row r="616" spans="1:18" x14ac:dyDescent="0.25">
      <c r="A616" s="1">
        <v>5204025</v>
      </c>
      <c r="B616" s="1" t="s">
        <v>1564</v>
      </c>
      <c r="C616" s="46">
        <v>0.66</v>
      </c>
      <c r="D616" s="46">
        <v>0.79</v>
      </c>
      <c r="E616" s="1" t="s">
        <v>2050</v>
      </c>
      <c r="F616" s="1" t="s">
        <v>2088</v>
      </c>
      <c r="G616" s="1">
        <v>363</v>
      </c>
      <c r="H616" s="1"/>
      <c r="I616" s="1"/>
      <c r="J616" s="1"/>
      <c r="K616" s="1"/>
      <c r="L616" s="1"/>
      <c r="M616" s="1"/>
      <c r="N616" s="1"/>
      <c r="O616" s="1"/>
      <c r="P616" s="1"/>
      <c r="Q616" s="1"/>
      <c r="R616" s="1"/>
    </row>
    <row r="617" spans="1:18" x14ac:dyDescent="0.25">
      <c r="A617" s="1">
        <v>5204026</v>
      </c>
      <c r="B617" s="1" t="s">
        <v>1565</v>
      </c>
      <c r="C617" s="46">
        <v>0.66</v>
      </c>
      <c r="D617" s="46">
        <v>0.8</v>
      </c>
      <c r="E617" s="1" t="s">
        <v>2051</v>
      </c>
      <c r="F617" s="1" t="s">
        <v>2088</v>
      </c>
      <c r="G617" s="1">
        <v>376</v>
      </c>
      <c r="H617" s="1"/>
      <c r="I617" s="1"/>
      <c r="J617" s="1"/>
      <c r="K617" s="1"/>
      <c r="L617" s="1"/>
      <c r="M617" s="1"/>
      <c r="N617" s="1"/>
      <c r="O617" s="1"/>
      <c r="P617" s="1"/>
      <c r="Q617" s="1"/>
      <c r="R617" s="1"/>
    </row>
    <row r="618" spans="1:18" x14ac:dyDescent="0.25">
      <c r="A618" s="1">
        <v>5204028</v>
      </c>
      <c r="B618" s="1" t="s">
        <v>1566</v>
      </c>
      <c r="C618" s="46">
        <v>0.68</v>
      </c>
      <c r="D618" s="46">
        <v>0.74</v>
      </c>
      <c r="E618" s="1" t="s">
        <v>2028</v>
      </c>
      <c r="F618" s="1" t="s">
        <v>2088</v>
      </c>
      <c r="G618" s="1">
        <v>527</v>
      </c>
      <c r="H618" s="1"/>
      <c r="I618" s="1"/>
      <c r="J618" s="1"/>
      <c r="K618" s="1"/>
      <c r="L618" s="1"/>
      <c r="M618" s="1"/>
      <c r="N618" s="1"/>
      <c r="O618" s="1"/>
      <c r="P618" s="1"/>
      <c r="Q618" s="1"/>
      <c r="R618" s="1"/>
    </row>
    <row r="619" spans="1:18" x14ac:dyDescent="0.25">
      <c r="A619" s="1">
        <v>5205011</v>
      </c>
      <c r="B619" s="1" t="s">
        <v>1567</v>
      </c>
      <c r="C619" s="46">
        <v>0.37</v>
      </c>
      <c r="D619" s="46">
        <v>0.56999999999999995</v>
      </c>
      <c r="E619" s="1" t="s">
        <v>2018</v>
      </c>
      <c r="F619" s="1" t="s">
        <v>2088</v>
      </c>
      <c r="G619" s="1">
        <v>103</v>
      </c>
      <c r="H619" s="1"/>
      <c r="I619" s="1"/>
      <c r="J619" s="1"/>
      <c r="K619" s="1"/>
      <c r="L619" s="1"/>
      <c r="M619" s="1"/>
      <c r="N619" s="1"/>
      <c r="O619" s="1"/>
      <c r="P619" s="1"/>
      <c r="Q619" s="1"/>
      <c r="R619" s="1"/>
    </row>
    <row r="620" spans="1:18" x14ac:dyDescent="0.25">
      <c r="A620" s="1">
        <v>5205012</v>
      </c>
      <c r="B620" s="1" t="s">
        <v>1568</v>
      </c>
      <c r="C620" s="46">
        <v>0.35</v>
      </c>
      <c r="D620" s="46">
        <v>0.56000000000000005</v>
      </c>
      <c r="E620" s="1" t="s">
        <v>2017</v>
      </c>
      <c r="F620" s="1" t="s">
        <v>2088</v>
      </c>
      <c r="G620" s="1">
        <v>101</v>
      </c>
      <c r="H620" s="1"/>
      <c r="I620" s="1"/>
      <c r="J620" s="1"/>
      <c r="K620" s="1"/>
      <c r="L620" s="1"/>
      <c r="M620" s="1"/>
      <c r="N620" s="1"/>
      <c r="O620" s="1"/>
      <c r="P620" s="1"/>
      <c r="Q620" s="1"/>
      <c r="R620" s="1"/>
    </row>
    <row r="621" spans="1:18" x14ac:dyDescent="0.25">
      <c r="A621" s="1">
        <v>5205028</v>
      </c>
      <c r="B621" s="1" t="s">
        <v>1569</v>
      </c>
      <c r="C621" s="46">
        <v>0.28000000000000003</v>
      </c>
      <c r="D621" s="46">
        <v>0.59</v>
      </c>
      <c r="E621" s="1" t="s">
        <v>2018</v>
      </c>
      <c r="F621" s="1" t="s">
        <v>2088</v>
      </c>
      <c r="G621" s="1">
        <v>444</v>
      </c>
      <c r="H621" s="1"/>
      <c r="I621" s="1"/>
      <c r="J621" s="1"/>
      <c r="K621" s="1"/>
      <c r="L621" s="1"/>
      <c r="M621" s="1"/>
      <c r="N621" s="1"/>
      <c r="O621" s="1"/>
      <c r="P621" s="1"/>
      <c r="Q621" s="1"/>
      <c r="R621" s="1"/>
    </row>
    <row r="622" spans="1:18" x14ac:dyDescent="0.25">
      <c r="A622" s="1">
        <v>5205029</v>
      </c>
      <c r="B622" s="1" t="s">
        <v>1570</v>
      </c>
      <c r="C622" s="46">
        <v>0.23</v>
      </c>
      <c r="D622" s="46">
        <v>0.4</v>
      </c>
      <c r="E622" s="1" t="s">
        <v>2017</v>
      </c>
      <c r="F622" s="1" t="s">
        <v>2088</v>
      </c>
      <c r="G622" s="1">
        <v>388</v>
      </c>
      <c r="H622" s="1"/>
      <c r="I622" s="1"/>
      <c r="J622" s="1"/>
      <c r="K622" s="1"/>
      <c r="L622" s="1"/>
      <c r="M622" s="1"/>
      <c r="N622" s="1"/>
      <c r="O622" s="1"/>
      <c r="P622" s="1"/>
      <c r="Q622" s="1"/>
      <c r="R622" s="1"/>
    </row>
    <row r="623" spans="1:18" x14ac:dyDescent="0.25">
      <c r="A623" s="1">
        <v>5206032</v>
      </c>
      <c r="B623" s="1" t="s">
        <v>1571</v>
      </c>
      <c r="C623" s="46">
        <v>0.85</v>
      </c>
      <c r="D623" s="46">
        <v>0.93</v>
      </c>
      <c r="E623" s="1" t="s">
        <v>2018</v>
      </c>
      <c r="F623" s="1" t="s">
        <v>2088</v>
      </c>
      <c r="G623" s="1">
        <v>175</v>
      </c>
      <c r="H623" s="1"/>
      <c r="I623" s="1"/>
      <c r="J623" s="1"/>
      <c r="K623" s="1"/>
      <c r="L623" s="1"/>
      <c r="M623" s="1"/>
      <c r="N623" s="1"/>
      <c r="O623" s="1"/>
      <c r="P623" s="1"/>
      <c r="Q623" s="1"/>
      <c r="R623" s="1"/>
    </row>
    <row r="624" spans="1:18" x14ac:dyDescent="0.25">
      <c r="A624" s="1">
        <v>5206033</v>
      </c>
      <c r="B624" s="1" t="s">
        <v>1572</v>
      </c>
      <c r="C624" s="46">
        <v>0.91</v>
      </c>
      <c r="D624" s="46">
        <v>0.88</v>
      </c>
      <c r="E624" s="1" t="s">
        <v>2017</v>
      </c>
      <c r="F624" s="1" t="s">
        <v>2088</v>
      </c>
      <c r="G624" s="1">
        <v>151</v>
      </c>
      <c r="H624" s="1"/>
      <c r="I624" s="1"/>
      <c r="J624" s="1"/>
      <c r="K624" s="1"/>
      <c r="L624" s="1"/>
      <c r="M624" s="1"/>
      <c r="N624" s="1"/>
      <c r="O624" s="1"/>
      <c r="P624" s="1"/>
      <c r="Q624" s="1"/>
      <c r="R624" s="1"/>
    </row>
    <row r="625" spans="1:18" x14ac:dyDescent="0.25">
      <c r="A625" s="1">
        <v>5301001</v>
      </c>
      <c r="B625" s="1" t="s">
        <v>1573</v>
      </c>
      <c r="C625" s="46">
        <v>0.12</v>
      </c>
      <c r="D625" s="46">
        <v>0.64</v>
      </c>
      <c r="E625" s="1" t="s">
        <v>2018</v>
      </c>
      <c r="F625" s="1" t="s">
        <v>2085</v>
      </c>
      <c r="G625" s="1">
        <v>300</v>
      </c>
      <c r="H625" s="1"/>
      <c r="I625" s="1"/>
      <c r="J625" s="1"/>
      <c r="K625" s="1"/>
      <c r="L625" s="1"/>
      <c r="M625" s="1"/>
      <c r="N625" s="1"/>
      <c r="O625" s="1"/>
      <c r="P625" s="1"/>
      <c r="Q625" s="1"/>
      <c r="R625" s="1"/>
    </row>
    <row r="626" spans="1:18" x14ac:dyDescent="0.25">
      <c r="A626" s="1">
        <v>5301002</v>
      </c>
      <c r="B626" s="1" t="s">
        <v>1574</v>
      </c>
      <c r="C626" s="46">
        <v>0.08</v>
      </c>
      <c r="D626" s="46">
        <v>0.48</v>
      </c>
      <c r="E626" s="1" t="s">
        <v>2017</v>
      </c>
      <c r="F626" s="1" t="s">
        <v>2085</v>
      </c>
      <c r="G626" s="1">
        <v>321</v>
      </c>
      <c r="H626" s="1"/>
      <c r="I626" s="1"/>
      <c r="J626" s="1"/>
      <c r="K626" s="1"/>
      <c r="L626" s="1"/>
      <c r="M626" s="1"/>
      <c r="N626" s="1"/>
      <c r="O626" s="1"/>
      <c r="P626" s="1"/>
      <c r="Q626" s="1"/>
      <c r="R626" s="1"/>
    </row>
    <row r="627" spans="1:18" x14ac:dyDescent="0.25">
      <c r="A627" s="1">
        <v>5303010</v>
      </c>
      <c r="B627" s="1" t="s">
        <v>1575</v>
      </c>
      <c r="C627" s="46">
        <v>0.06</v>
      </c>
      <c r="D627" s="46">
        <v>0.61</v>
      </c>
      <c r="E627" s="1" t="s">
        <v>2018</v>
      </c>
      <c r="F627" s="1" t="s">
        <v>2085</v>
      </c>
      <c r="G627" s="1">
        <v>530</v>
      </c>
      <c r="H627" s="1"/>
      <c r="I627" s="1"/>
      <c r="J627" s="1"/>
      <c r="K627" s="1"/>
      <c r="L627" s="1"/>
      <c r="M627" s="1"/>
      <c r="N627" s="1"/>
      <c r="O627" s="1"/>
      <c r="P627" s="1"/>
      <c r="Q627" s="1"/>
      <c r="R627" s="1"/>
    </row>
    <row r="628" spans="1:18" x14ac:dyDescent="0.25">
      <c r="A628" s="1">
        <v>5303011</v>
      </c>
      <c r="B628" s="1" t="s">
        <v>1576</v>
      </c>
      <c r="C628" s="46">
        <v>0.02</v>
      </c>
      <c r="D628" s="46">
        <v>0.45</v>
      </c>
      <c r="E628" s="1" t="s">
        <v>2017</v>
      </c>
      <c r="F628" s="1" t="s">
        <v>2085</v>
      </c>
      <c r="G628" s="1">
        <v>478</v>
      </c>
      <c r="H628" s="1"/>
      <c r="I628" s="1"/>
      <c r="J628" s="1"/>
      <c r="K628" s="1"/>
      <c r="L628" s="1"/>
      <c r="M628" s="1"/>
      <c r="N628" s="1"/>
      <c r="O628" s="1"/>
      <c r="P628" s="1"/>
      <c r="Q628" s="1"/>
      <c r="R628" s="1"/>
    </row>
    <row r="629" spans="1:18" x14ac:dyDescent="0.25">
      <c r="A629" s="1">
        <v>5401002</v>
      </c>
      <c r="B629" s="1" t="s">
        <v>1577</v>
      </c>
      <c r="C629" s="46">
        <v>0.34</v>
      </c>
      <c r="D629" s="46">
        <v>0.74</v>
      </c>
      <c r="E629" s="1" t="s">
        <v>2018</v>
      </c>
      <c r="F629" s="1" t="s">
        <v>2089</v>
      </c>
      <c r="G629" s="1">
        <v>429</v>
      </c>
      <c r="H629" s="1"/>
      <c r="I629" s="1"/>
      <c r="J629" s="1"/>
      <c r="K629" s="1"/>
      <c r="L629" s="1"/>
      <c r="M629" s="1"/>
      <c r="N629" s="1"/>
      <c r="O629" s="1"/>
      <c r="P629" s="1"/>
      <c r="Q629" s="1"/>
      <c r="R629" s="1"/>
    </row>
    <row r="630" spans="1:18" x14ac:dyDescent="0.25">
      <c r="A630" s="1">
        <v>5401003</v>
      </c>
      <c r="B630" s="1" t="s">
        <v>1578</v>
      </c>
      <c r="C630" s="46">
        <v>0.44</v>
      </c>
      <c r="D630" s="46">
        <v>0.67</v>
      </c>
      <c r="E630" s="1" t="s">
        <v>2017</v>
      </c>
      <c r="F630" s="1" t="s">
        <v>2089</v>
      </c>
      <c r="G630" s="1">
        <v>397</v>
      </c>
      <c r="H630" s="1"/>
      <c r="I630" s="1"/>
      <c r="J630" s="1"/>
      <c r="K630" s="1"/>
      <c r="L630" s="1"/>
      <c r="M630" s="1"/>
      <c r="N630" s="1"/>
      <c r="O630" s="1"/>
      <c r="P630" s="1"/>
      <c r="Q630" s="1"/>
      <c r="R630" s="1"/>
    </row>
    <row r="631" spans="1:18" x14ac:dyDescent="0.25">
      <c r="A631" s="1">
        <v>5403011</v>
      </c>
      <c r="B631" s="1" t="s">
        <v>1579</v>
      </c>
      <c r="C631" s="46">
        <v>0.91</v>
      </c>
      <c r="D631" s="46">
        <v>0.97</v>
      </c>
      <c r="E631" s="1" t="s">
        <v>2018</v>
      </c>
      <c r="F631" s="1" t="s">
        <v>2089</v>
      </c>
      <c r="G631" s="1">
        <v>401</v>
      </c>
      <c r="H631" s="1"/>
      <c r="I631" s="1"/>
      <c r="J631" s="1"/>
      <c r="K631" s="1"/>
      <c r="L631" s="1"/>
      <c r="M631" s="1"/>
      <c r="N631" s="1"/>
      <c r="O631" s="1"/>
      <c r="P631" s="1"/>
      <c r="Q631" s="1"/>
      <c r="R631" s="1"/>
    </row>
    <row r="632" spans="1:18" x14ac:dyDescent="0.25">
      <c r="A632" s="1">
        <v>5403015</v>
      </c>
      <c r="B632" s="1" t="s">
        <v>1580</v>
      </c>
      <c r="C632" s="46">
        <v>0.92</v>
      </c>
      <c r="D632" s="46">
        <v>0.98</v>
      </c>
      <c r="E632" s="1" t="s">
        <v>2026</v>
      </c>
      <c r="F632" s="1" t="s">
        <v>2089</v>
      </c>
      <c r="G632" s="1">
        <v>328</v>
      </c>
      <c r="H632" s="1"/>
      <c r="I632" s="1"/>
      <c r="J632" s="1"/>
      <c r="K632" s="1"/>
      <c r="L632" s="1"/>
      <c r="M632" s="1"/>
      <c r="N632" s="1"/>
      <c r="O632" s="1"/>
      <c r="P632" s="1"/>
      <c r="Q632" s="1"/>
      <c r="R632" s="1"/>
    </row>
    <row r="633" spans="1:18" x14ac:dyDescent="0.25">
      <c r="A633" s="1">
        <v>5403016</v>
      </c>
      <c r="B633" s="1" t="s">
        <v>1122</v>
      </c>
      <c r="C633" s="46">
        <v>0.96</v>
      </c>
      <c r="D633" s="46">
        <v>0.95</v>
      </c>
      <c r="E633" s="1" t="s">
        <v>2026</v>
      </c>
      <c r="F633" s="1" t="s">
        <v>2089</v>
      </c>
      <c r="G633" s="1">
        <v>307</v>
      </c>
      <c r="H633" s="1"/>
      <c r="I633" s="1"/>
      <c r="J633" s="1"/>
      <c r="K633" s="1"/>
      <c r="L633" s="1"/>
      <c r="M633" s="1"/>
      <c r="N633" s="1"/>
      <c r="O633" s="1"/>
      <c r="P633" s="1"/>
      <c r="Q633" s="1"/>
      <c r="R633" s="1"/>
    </row>
    <row r="634" spans="1:18" x14ac:dyDescent="0.25">
      <c r="A634" s="1">
        <v>5403018</v>
      </c>
      <c r="B634" s="1" t="s">
        <v>1581</v>
      </c>
      <c r="C634" s="46">
        <v>0.95</v>
      </c>
      <c r="D634" s="46">
        <v>0.98</v>
      </c>
      <c r="E634" s="1" t="s">
        <v>2025</v>
      </c>
      <c r="F634" s="1" t="s">
        <v>2089</v>
      </c>
      <c r="G634" s="1">
        <v>285</v>
      </c>
      <c r="H634" s="1"/>
      <c r="I634" s="1"/>
      <c r="J634" s="1"/>
      <c r="K634" s="1"/>
      <c r="L634" s="1"/>
      <c r="M634" s="1"/>
      <c r="N634" s="1"/>
      <c r="O634" s="1"/>
      <c r="P634" s="1"/>
      <c r="Q634" s="1"/>
      <c r="R634" s="1"/>
    </row>
    <row r="635" spans="1:18" x14ac:dyDescent="0.25">
      <c r="A635" s="1">
        <v>5403019</v>
      </c>
      <c r="B635" s="1" t="s">
        <v>1582</v>
      </c>
      <c r="C635" s="46">
        <v>0.97</v>
      </c>
      <c r="D635" s="46">
        <v>0.94</v>
      </c>
      <c r="E635" s="1" t="s">
        <v>2022</v>
      </c>
      <c r="F635" s="1" t="s">
        <v>2089</v>
      </c>
      <c r="G635" s="1">
        <v>567</v>
      </c>
      <c r="H635" s="1"/>
      <c r="I635" s="1"/>
      <c r="J635" s="1"/>
      <c r="K635" s="1"/>
      <c r="L635" s="1"/>
      <c r="M635" s="1"/>
      <c r="N635" s="1"/>
      <c r="O635" s="1"/>
      <c r="P635" s="1"/>
      <c r="Q635" s="1"/>
      <c r="R635" s="1"/>
    </row>
    <row r="636" spans="1:18" x14ac:dyDescent="0.25">
      <c r="A636" s="1">
        <v>5404030</v>
      </c>
      <c r="B636" s="1" t="s">
        <v>1583</v>
      </c>
      <c r="C636" s="46">
        <v>0.93</v>
      </c>
      <c r="D636" s="46">
        <v>1</v>
      </c>
      <c r="E636" s="1" t="s">
        <v>2026</v>
      </c>
      <c r="F636" s="1" t="s">
        <v>2089</v>
      </c>
      <c r="G636" s="1">
        <v>230</v>
      </c>
      <c r="H636" s="1"/>
      <c r="I636" s="1"/>
      <c r="J636" s="1"/>
      <c r="K636" s="1"/>
      <c r="L636" s="1"/>
      <c r="M636" s="1"/>
      <c r="N636" s="1"/>
      <c r="O636" s="1"/>
      <c r="P636" s="1"/>
      <c r="Q636" s="1"/>
      <c r="R636" s="1"/>
    </row>
    <row r="637" spans="1:18" x14ac:dyDescent="0.25">
      <c r="A637" s="1">
        <v>5404032</v>
      </c>
      <c r="B637" s="1" t="s">
        <v>1584</v>
      </c>
      <c r="C637" s="46">
        <v>0.9</v>
      </c>
      <c r="D637" s="46">
        <v>0.95</v>
      </c>
      <c r="E637" s="1" t="s">
        <v>2017</v>
      </c>
      <c r="F637" s="1" t="s">
        <v>2089</v>
      </c>
      <c r="G637" s="1">
        <v>188</v>
      </c>
      <c r="H637" s="1"/>
      <c r="I637" s="1"/>
      <c r="J637" s="1"/>
      <c r="K637" s="1"/>
      <c r="L637" s="1"/>
      <c r="M637" s="1"/>
      <c r="N637" s="1"/>
      <c r="O637" s="1"/>
      <c r="P637" s="1"/>
      <c r="Q637" s="1"/>
      <c r="R637" s="1"/>
    </row>
    <row r="638" spans="1:18" x14ac:dyDescent="0.25">
      <c r="A638" s="1">
        <v>5440701</v>
      </c>
      <c r="B638" s="1" t="s">
        <v>1585</v>
      </c>
      <c r="C638" s="46">
        <v>0.98</v>
      </c>
      <c r="D638" s="46">
        <v>0.93</v>
      </c>
      <c r="E638" s="1" t="s">
        <v>2035</v>
      </c>
      <c r="F638" s="1" t="s">
        <v>2089</v>
      </c>
      <c r="G638" s="1">
        <v>258</v>
      </c>
      <c r="H638" s="1"/>
      <c r="I638" s="1"/>
      <c r="J638" s="1"/>
      <c r="K638" s="1"/>
      <c r="L638" s="1"/>
      <c r="M638" s="1"/>
      <c r="N638" s="1"/>
      <c r="O638" s="1"/>
      <c r="P638" s="1"/>
      <c r="Q638" s="1"/>
      <c r="R638" s="1"/>
    </row>
    <row r="639" spans="1:18" x14ac:dyDescent="0.25">
      <c r="A639" s="1">
        <v>5440702</v>
      </c>
      <c r="B639" s="1" t="s">
        <v>1586</v>
      </c>
      <c r="C639" s="46">
        <v>0.99</v>
      </c>
      <c r="D639" s="46">
        <v>0.91</v>
      </c>
      <c r="E639" s="86" t="s">
        <v>2033</v>
      </c>
      <c r="F639" s="1" t="s">
        <v>2089</v>
      </c>
      <c r="G639" s="1">
        <v>279</v>
      </c>
      <c r="H639" s="1"/>
      <c r="I639" s="1"/>
      <c r="J639" s="1"/>
      <c r="K639" s="1"/>
      <c r="L639" s="1"/>
      <c r="M639" s="1"/>
      <c r="N639" s="1"/>
      <c r="O639" s="1"/>
      <c r="P639" s="1"/>
      <c r="Q639" s="1"/>
      <c r="R639" s="1"/>
    </row>
    <row r="640" spans="1:18" x14ac:dyDescent="0.25">
      <c r="A640" s="1">
        <v>5440703</v>
      </c>
      <c r="B640" s="1" t="s">
        <v>1587</v>
      </c>
      <c r="C640" s="46">
        <v>0.99</v>
      </c>
      <c r="D640" s="46">
        <v>0.88</v>
      </c>
      <c r="E640" s="85" t="s">
        <v>2022</v>
      </c>
      <c r="F640" s="1" t="s">
        <v>2089</v>
      </c>
      <c r="G640" s="1">
        <v>206</v>
      </c>
      <c r="H640" s="1"/>
      <c r="I640" s="1"/>
      <c r="J640" s="1"/>
      <c r="K640" s="1"/>
      <c r="L640" s="1"/>
      <c r="M640" s="1"/>
      <c r="N640" s="1"/>
      <c r="O640" s="1"/>
      <c r="P640" s="1"/>
      <c r="Q640" s="1"/>
      <c r="R640" s="1"/>
    </row>
    <row r="641" spans="1:18" x14ac:dyDescent="0.25">
      <c r="A641" s="1">
        <v>5440705</v>
      </c>
      <c r="B641" s="1" t="s">
        <v>1588</v>
      </c>
      <c r="C641" s="46">
        <v>0.92</v>
      </c>
      <c r="D641" s="46">
        <v>0.8</v>
      </c>
      <c r="E641" s="1" t="s">
        <v>2033</v>
      </c>
      <c r="F641" s="1" t="s">
        <v>2089</v>
      </c>
      <c r="G641" s="1">
        <v>119</v>
      </c>
      <c r="H641" s="1"/>
      <c r="I641" s="1"/>
      <c r="J641" s="1"/>
      <c r="K641" s="1"/>
      <c r="L641" s="1"/>
      <c r="M641" s="1"/>
      <c r="N641" s="1"/>
      <c r="O641" s="1"/>
      <c r="P641" s="1"/>
      <c r="Q641" s="1"/>
      <c r="R641" s="1"/>
    </row>
    <row r="642" spans="1:18" x14ac:dyDescent="0.25">
      <c r="A642" s="1">
        <v>5502006</v>
      </c>
      <c r="B642" s="1" t="s">
        <v>1589</v>
      </c>
      <c r="C642" s="46">
        <v>0.23</v>
      </c>
      <c r="D642" s="46">
        <v>0.75</v>
      </c>
      <c r="E642" s="1" t="s">
        <v>2048</v>
      </c>
      <c r="F642" s="1" t="s">
        <v>2088</v>
      </c>
      <c r="G642" s="1">
        <v>297</v>
      </c>
      <c r="H642" s="1"/>
      <c r="I642" s="1"/>
      <c r="J642" s="1"/>
      <c r="K642" s="1"/>
      <c r="L642" s="1"/>
      <c r="M642" s="1"/>
      <c r="N642" s="1"/>
      <c r="O642" s="1"/>
      <c r="P642" s="1"/>
      <c r="Q642" s="1"/>
      <c r="R642" s="1"/>
    </row>
    <row r="643" spans="1:18" x14ac:dyDescent="0.25">
      <c r="A643" s="1">
        <v>5502008</v>
      </c>
      <c r="B643" s="1" t="s">
        <v>1590</v>
      </c>
      <c r="C643" s="46">
        <v>0.16</v>
      </c>
      <c r="D643" s="46">
        <v>0.73</v>
      </c>
      <c r="E643" s="1" t="s">
        <v>2051</v>
      </c>
      <c r="F643" s="1" t="s">
        <v>2088</v>
      </c>
      <c r="G643" s="1">
        <v>157</v>
      </c>
      <c r="H643" s="1"/>
      <c r="I643" s="1"/>
      <c r="J643" s="1"/>
      <c r="K643" s="1"/>
      <c r="L643" s="1"/>
      <c r="M643" s="1"/>
      <c r="N643" s="1"/>
      <c r="O643" s="1"/>
      <c r="P643" s="1"/>
      <c r="Q643" s="1"/>
      <c r="R643" s="1"/>
    </row>
    <row r="644" spans="1:18" x14ac:dyDescent="0.25">
      <c r="A644" s="1">
        <v>5502010</v>
      </c>
      <c r="B644" s="1" t="s">
        <v>1591</v>
      </c>
      <c r="C644" s="46">
        <v>0.24</v>
      </c>
      <c r="D644" s="46">
        <v>0.67</v>
      </c>
      <c r="E644" s="1" t="s">
        <v>2052</v>
      </c>
      <c r="F644" s="1" t="s">
        <v>2088</v>
      </c>
      <c r="G644" s="1">
        <v>539</v>
      </c>
      <c r="H644" s="1"/>
      <c r="I644" s="1"/>
      <c r="J644" s="1"/>
      <c r="K644" s="1"/>
      <c r="L644" s="1"/>
      <c r="M644" s="1"/>
      <c r="N644" s="1"/>
      <c r="O644" s="1"/>
      <c r="P644" s="1"/>
      <c r="Q644" s="1"/>
      <c r="R644" s="1"/>
    </row>
    <row r="645" spans="1:18" x14ac:dyDescent="0.25">
      <c r="A645" s="1">
        <v>5503010</v>
      </c>
      <c r="B645" s="1" t="s">
        <v>1592</v>
      </c>
      <c r="C645" s="46">
        <v>0.13</v>
      </c>
      <c r="D645" s="46">
        <v>0.71</v>
      </c>
      <c r="E645" s="1" t="s">
        <v>2018</v>
      </c>
      <c r="F645" s="1" t="s">
        <v>2088</v>
      </c>
      <c r="G645" s="1">
        <v>199</v>
      </c>
      <c r="H645" s="1"/>
      <c r="I645" s="1"/>
      <c r="J645" s="1"/>
      <c r="K645" s="1"/>
      <c r="L645" s="1"/>
      <c r="M645" s="1"/>
      <c r="N645" s="1"/>
      <c r="O645" s="1"/>
      <c r="P645" s="1"/>
      <c r="Q645" s="1"/>
      <c r="R645" s="1"/>
    </row>
    <row r="646" spans="1:18" x14ac:dyDescent="0.25">
      <c r="A646" s="1">
        <v>5503011</v>
      </c>
      <c r="B646" s="1" t="s">
        <v>1593</v>
      </c>
      <c r="C646" s="46">
        <v>0.08</v>
      </c>
      <c r="D646" s="46">
        <v>0.65</v>
      </c>
      <c r="E646" s="1" t="s">
        <v>2017</v>
      </c>
      <c r="F646" s="1" t="s">
        <v>2088</v>
      </c>
      <c r="G646" s="1">
        <v>213</v>
      </c>
      <c r="H646" s="1"/>
      <c r="I646" s="1"/>
      <c r="J646" s="1"/>
      <c r="K646" s="1"/>
      <c r="L646" s="1"/>
      <c r="M646" s="1"/>
      <c r="N646" s="1"/>
      <c r="O646" s="1"/>
      <c r="P646" s="1"/>
      <c r="Q646" s="1"/>
      <c r="R646" s="1"/>
    </row>
    <row r="647" spans="1:18" x14ac:dyDescent="0.25">
      <c r="A647" s="1">
        <v>5504001</v>
      </c>
      <c r="B647" s="1" t="s">
        <v>1594</v>
      </c>
      <c r="C647" s="46">
        <v>0.18</v>
      </c>
      <c r="D647" s="46">
        <v>0.7</v>
      </c>
      <c r="E647" s="1" t="s">
        <v>2018</v>
      </c>
      <c r="F647" s="1" t="s">
        <v>2088</v>
      </c>
      <c r="G647" s="1">
        <v>114</v>
      </c>
      <c r="H647" s="1"/>
      <c r="I647" s="1"/>
      <c r="J647" s="1"/>
      <c r="K647" s="1"/>
      <c r="L647" s="1"/>
      <c r="M647" s="1"/>
      <c r="N647" s="1"/>
      <c r="O647" s="1"/>
      <c r="P647" s="1"/>
      <c r="Q647" s="1"/>
      <c r="R647" s="1"/>
    </row>
    <row r="648" spans="1:18" x14ac:dyDescent="0.25">
      <c r="A648" s="1">
        <v>5504014</v>
      </c>
      <c r="B648" s="1" t="s">
        <v>1595</v>
      </c>
      <c r="C648" s="46">
        <v>0.1</v>
      </c>
      <c r="D648" s="46">
        <v>0.66</v>
      </c>
      <c r="E648" s="1" t="s">
        <v>2018</v>
      </c>
      <c r="F648" s="1" t="s">
        <v>2088</v>
      </c>
      <c r="G648" s="1">
        <v>286</v>
      </c>
      <c r="H648" s="1"/>
      <c r="I648" s="1"/>
      <c r="J648" s="1"/>
      <c r="K648" s="1"/>
      <c r="L648" s="1"/>
      <c r="M648" s="1"/>
      <c r="N648" s="1"/>
      <c r="O648" s="1"/>
      <c r="P648" s="1"/>
      <c r="Q648" s="1"/>
      <c r="R648" s="1"/>
    </row>
    <row r="649" spans="1:18" x14ac:dyDescent="0.25">
      <c r="A649" s="1">
        <v>5504015</v>
      </c>
      <c r="B649" s="1" t="s">
        <v>1596</v>
      </c>
      <c r="C649" s="46">
        <v>0.1</v>
      </c>
      <c r="D649" s="46">
        <v>0.6</v>
      </c>
      <c r="E649" s="1" t="s">
        <v>2017</v>
      </c>
      <c r="F649" s="1" t="s">
        <v>2088</v>
      </c>
      <c r="G649" s="1">
        <v>333</v>
      </c>
      <c r="H649" s="1"/>
      <c r="I649" s="1"/>
      <c r="J649" s="1"/>
      <c r="K649" s="1"/>
      <c r="L649" s="1"/>
      <c r="M649" s="1"/>
      <c r="N649" s="1"/>
      <c r="O649" s="1"/>
      <c r="P649" s="1"/>
      <c r="Q649" s="1"/>
      <c r="R649" s="1"/>
    </row>
    <row r="650" spans="1:18" x14ac:dyDescent="0.25">
      <c r="A650" s="1">
        <v>5602005</v>
      </c>
      <c r="B650" s="1" t="s">
        <v>1597</v>
      </c>
      <c r="C650" s="46">
        <v>0.06</v>
      </c>
      <c r="D650" s="46">
        <v>0.8</v>
      </c>
      <c r="E650" s="1" t="s">
        <v>2035</v>
      </c>
      <c r="F650" s="1" t="s">
        <v>2086</v>
      </c>
      <c r="G650" s="1">
        <v>388</v>
      </c>
      <c r="H650" s="1"/>
      <c r="I650" s="1"/>
      <c r="J650" s="1"/>
      <c r="K650" s="1"/>
      <c r="L650" s="1"/>
      <c r="M650" s="1"/>
      <c r="N650" s="1"/>
      <c r="O650" s="1"/>
      <c r="P650" s="1"/>
      <c r="Q650" s="1"/>
      <c r="R650" s="1"/>
    </row>
    <row r="651" spans="1:18" x14ac:dyDescent="0.25">
      <c r="A651" s="1">
        <v>5602007</v>
      </c>
      <c r="B651" s="1" t="s">
        <v>1598</v>
      </c>
      <c r="C651" s="46">
        <v>0.06</v>
      </c>
      <c r="D651" s="46">
        <v>0.73</v>
      </c>
      <c r="E651" s="1" t="s">
        <v>2022</v>
      </c>
      <c r="F651" s="1" t="s">
        <v>2086</v>
      </c>
      <c r="G651" s="1">
        <v>334</v>
      </c>
      <c r="H651" s="1"/>
      <c r="I651" s="1"/>
      <c r="J651" s="1"/>
      <c r="K651" s="1"/>
      <c r="L651" s="1"/>
      <c r="M651" s="1"/>
      <c r="N651" s="1"/>
      <c r="O651" s="1"/>
      <c r="P651" s="1"/>
      <c r="Q651" s="1"/>
      <c r="R651" s="1"/>
    </row>
    <row r="652" spans="1:18" x14ac:dyDescent="0.25">
      <c r="A652" s="1">
        <v>5602008</v>
      </c>
      <c r="B652" s="1" t="s">
        <v>1599</v>
      </c>
      <c r="C652" s="46">
        <v>0.06</v>
      </c>
      <c r="D652" s="46">
        <v>0.75</v>
      </c>
      <c r="E652" s="1" t="s">
        <v>2033</v>
      </c>
      <c r="F652" s="1" t="s">
        <v>2086</v>
      </c>
      <c r="G652" s="1">
        <v>363</v>
      </c>
      <c r="H652" s="1"/>
      <c r="I652" s="1"/>
      <c r="J652" s="1"/>
      <c r="K652" s="1"/>
      <c r="L652" s="1"/>
      <c r="M652" s="1"/>
      <c r="N652" s="1"/>
      <c r="O652" s="1"/>
      <c r="P652" s="1"/>
      <c r="Q652" s="1"/>
      <c r="R652" s="1"/>
    </row>
    <row r="653" spans="1:18" x14ac:dyDescent="0.25">
      <c r="A653" s="1">
        <v>5602031</v>
      </c>
      <c r="B653" s="1" t="s">
        <v>1600</v>
      </c>
      <c r="C653" s="46">
        <v>0.09</v>
      </c>
      <c r="D653" s="46">
        <v>0.73</v>
      </c>
      <c r="E653" s="1" t="s">
        <v>2018</v>
      </c>
      <c r="F653" s="1" t="s">
        <v>2086</v>
      </c>
      <c r="G653" s="1">
        <v>137</v>
      </c>
      <c r="H653" s="1"/>
      <c r="I653" s="1"/>
      <c r="J653" s="1"/>
      <c r="K653" s="1"/>
      <c r="L653" s="1"/>
      <c r="M653" s="1"/>
      <c r="N653" s="1"/>
      <c r="O653" s="1"/>
      <c r="P653" s="1"/>
      <c r="Q653" s="1"/>
      <c r="R653" s="1"/>
    </row>
    <row r="654" spans="1:18" x14ac:dyDescent="0.25">
      <c r="A654" s="1">
        <v>5602032</v>
      </c>
      <c r="B654" s="1" t="s">
        <v>1601</v>
      </c>
      <c r="C654" s="46">
        <v>0.02</v>
      </c>
      <c r="D654" s="46">
        <v>0.49</v>
      </c>
      <c r="E654" s="1" t="s">
        <v>2017</v>
      </c>
      <c r="F654" s="1" t="s">
        <v>2086</v>
      </c>
      <c r="G654" s="1">
        <v>143</v>
      </c>
      <c r="H654" s="1"/>
      <c r="I654" s="1"/>
      <c r="J654" s="1"/>
      <c r="K654" s="1"/>
      <c r="L654" s="1"/>
      <c r="M654" s="1"/>
      <c r="N654" s="1"/>
      <c r="O654" s="1"/>
      <c r="P654" s="1"/>
      <c r="Q654" s="1"/>
      <c r="R654" s="1"/>
    </row>
    <row r="655" spans="1:18" x14ac:dyDescent="0.25">
      <c r="A655" s="1">
        <v>5604015</v>
      </c>
      <c r="B655" s="1" t="s">
        <v>1602</v>
      </c>
      <c r="C655" s="46">
        <v>0.39</v>
      </c>
      <c r="D655" s="46">
        <v>0.8</v>
      </c>
      <c r="E655" s="1" t="s">
        <v>2031</v>
      </c>
      <c r="F655" s="1" t="s">
        <v>2086</v>
      </c>
      <c r="G655" s="1">
        <v>270</v>
      </c>
      <c r="H655" s="1"/>
      <c r="I655" s="1"/>
      <c r="J655" s="1"/>
      <c r="K655" s="1"/>
      <c r="L655" s="1"/>
      <c r="M655" s="1"/>
      <c r="N655" s="1"/>
      <c r="O655" s="1"/>
      <c r="P655" s="1"/>
      <c r="Q655" s="1"/>
      <c r="R655" s="1"/>
    </row>
    <row r="656" spans="1:18" x14ac:dyDescent="0.25">
      <c r="A656" s="1">
        <v>5604017</v>
      </c>
      <c r="B656" s="1" t="s">
        <v>1603</v>
      </c>
      <c r="C656" s="46">
        <v>0.28999999999999998</v>
      </c>
      <c r="D656" s="46">
        <v>0.79</v>
      </c>
      <c r="E656" s="1" t="s">
        <v>2022</v>
      </c>
      <c r="F656" s="1" t="s">
        <v>2086</v>
      </c>
      <c r="G656" s="1">
        <v>163</v>
      </c>
      <c r="H656" s="1"/>
      <c r="I656" s="1"/>
      <c r="J656" s="1"/>
      <c r="K656" s="1"/>
      <c r="L656" s="1"/>
      <c r="M656" s="1"/>
      <c r="N656" s="1"/>
      <c r="O656" s="1"/>
      <c r="P656" s="1"/>
      <c r="Q656" s="1"/>
      <c r="R656" s="1"/>
    </row>
    <row r="657" spans="1:18" x14ac:dyDescent="0.25">
      <c r="A657" s="1">
        <v>5604018</v>
      </c>
      <c r="B657" s="1" t="s">
        <v>1604</v>
      </c>
      <c r="C657" s="46">
        <v>0.37</v>
      </c>
      <c r="D657" s="46">
        <v>0.81</v>
      </c>
      <c r="E657" s="1" t="s">
        <v>2028</v>
      </c>
      <c r="F657" s="1" t="s">
        <v>2086</v>
      </c>
      <c r="G657" s="1">
        <v>167</v>
      </c>
      <c r="H657" s="1"/>
      <c r="I657" s="1"/>
      <c r="J657" s="1"/>
      <c r="K657" s="1"/>
      <c r="L657" s="1"/>
      <c r="M657" s="1"/>
      <c r="N657" s="1"/>
      <c r="O657" s="1"/>
      <c r="P657" s="1"/>
      <c r="Q657" s="1"/>
      <c r="R657" s="1"/>
    </row>
    <row r="658" spans="1:18" x14ac:dyDescent="0.25">
      <c r="A658" s="1">
        <v>5605001</v>
      </c>
      <c r="B658" s="1" t="s">
        <v>1605</v>
      </c>
      <c r="C658" s="46">
        <v>0.15</v>
      </c>
      <c r="D658" s="46">
        <v>0.76</v>
      </c>
      <c r="E658" s="1" t="s">
        <v>2020</v>
      </c>
      <c r="F658" s="1" t="s">
        <v>2086</v>
      </c>
      <c r="G658" s="1">
        <v>246</v>
      </c>
      <c r="H658" s="1"/>
      <c r="I658" s="1"/>
      <c r="J658" s="1"/>
      <c r="K658" s="1"/>
      <c r="L658" s="1"/>
      <c r="M658" s="1"/>
      <c r="N658" s="1"/>
      <c r="O658" s="1"/>
      <c r="P658" s="1"/>
      <c r="Q658" s="1"/>
      <c r="R658" s="1"/>
    </row>
    <row r="659" spans="1:18" x14ac:dyDescent="0.25">
      <c r="A659" s="1">
        <v>5605021</v>
      </c>
      <c r="B659" s="1" t="s">
        <v>1606</v>
      </c>
      <c r="C659" s="46">
        <v>0.15</v>
      </c>
      <c r="D659" s="46">
        <v>0.77</v>
      </c>
      <c r="E659" s="1" t="s">
        <v>2035</v>
      </c>
      <c r="F659" s="1" t="s">
        <v>2086</v>
      </c>
      <c r="G659" s="1">
        <v>623</v>
      </c>
      <c r="H659" s="1"/>
      <c r="I659" s="1"/>
      <c r="J659" s="1"/>
      <c r="K659" s="1"/>
      <c r="L659" s="1"/>
      <c r="M659" s="1"/>
      <c r="N659" s="1"/>
      <c r="O659" s="1"/>
      <c r="P659" s="1"/>
      <c r="Q659" s="1"/>
      <c r="R659" s="1"/>
    </row>
    <row r="660" spans="1:18" x14ac:dyDescent="0.25">
      <c r="A660" s="1">
        <v>5605023</v>
      </c>
      <c r="B660" s="1" t="s">
        <v>1607</v>
      </c>
      <c r="C660" s="46">
        <v>0.14000000000000001</v>
      </c>
      <c r="D660" s="46">
        <v>0.63</v>
      </c>
      <c r="E660" s="1" t="s">
        <v>2022</v>
      </c>
      <c r="F660" s="1" t="s">
        <v>2086</v>
      </c>
      <c r="G660" s="1">
        <v>430</v>
      </c>
      <c r="H660" s="1"/>
      <c r="I660" s="1"/>
      <c r="J660" s="1"/>
      <c r="K660" s="1"/>
      <c r="L660" s="1"/>
      <c r="M660" s="1"/>
      <c r="N660" s="1"/>
      <c r="O660" s="1"/>
      <c r="P660" s="1"/>
      <c r="Q660" s="1"/>
      <c r="R660" s="1"/>
    </row>
    <row r="661" spans="1:18" x14ac:dyDescent="0.25">
      <c r="A661" s="1">
        <v>5605024</v>
      </c>
      <c r="B661" s="1" t="s">
        <v>1608</v>
      </c>
      <c r="C661" s="46">
        <v>0.15</v>
      </c>
      <c r="D661" s="46">
        <v>0.82</v>
      </c>
      <c r="E661" s="1" t="s">
        <v>2025</v>
      </c>
      <c r="F661" s="1" t="s">
        <v>2086</v>
      </c>
      <c r="G661" s="1">
        <v>225</v>
      </c>
      <c r="H661" s="1"/>
      <c r="I661" s="1"/>
      <c r="J661" s="1"/>
      <c r="K661" s="1"/>
      <c r="L661" s="1"/>
      <c r="M661" s="1"/>
      <c r="N661" s="1"/>
      <c r="O661" s="1"/>
      <c r="P661" s="1"/>
      <c r="Q661" s="1"/>
      <c r="R661" s="1"/>
    </row>
    <row r="662" spans="1:18" x14ac:dyDescent="0.25">
      <c r="A662" s="1">
        <v>5608034</v>
      </c>
      <c r="B662" s="1" t="s">
        <v>1609</v>
      </c>
      <c r="C662" s="46">
        <v>0.28999999999999998</v>
      </c>
      <c r="D662" s="46">
        <v>0.84</v>
      </c>
      <c r="E662" s="1" t="s">
        <v>2035</v>
      </c>
      <c r="F662" s="1" t="s">
        <v>2086</v>
      </c>
      <c r="G662" s="1">
        <v>174</v>
      </c>
      <c r="H662" s="1"/>
      <c r="I662" s="1"/>
      <c r="J662" s="1"/>
      <c r="K662" s="1"/>
      <c r="L662" s="1"/>
      <c r="M662" s="1"/>
      <c r="N662" s="1"/>
      <c r="O662" s="1"/>
      <c r="P662" s="1"/>
      <c r="Q662" s="1"/>
      <c r="R662" s="1"/>
    </row>
    <row r="663" spans="1:18" x14ac:dyDescent="0.25">
      <c r="A663" s="1">
        <v>5608035</v>
      </c>
      <c r="B663" s="1" t="s">
        <v>1610</v>
      </c>
      <c r="C663" s="46">
        <v>0.18</v>
      </c>
      <c r="D663" s="46">
        <v>0.78</v>
      </c>
      <c r="E663" s="1" t="s">
        <v>2018</v>
      </c>
      <c r="F663" s="1" t="s">
        <v>2086</v>
      </c>
      <c r="G663" s="1">
        <v>200</v>
      </c>
      <c r="H663" s="1"/>
      <c r="I663" s="1"/>
      <c r="J663" s="1"/>
      <c r="K663" s="1"/>
      <c r="L663" s="1"/>
      <c r="M663" s="1"/>
      <c r="N663" s="1"/>
      <c r="O663" s="1"/>
      <c r="P663" s="1"/>
      <c r="Q663" s="1"/>
      <c r="R663" s="1"/>
    </row>
    <row r="664" spans="1:18" x14ac:dyDescent="0.25">
      <c r="A664" s="1">
        <v>5608037</v>
      </c>
      <c r="B664" s="1" t="s">
        <v>1611</v>
      </c>
      <c r="C664" s="46">
        <v>0.16</v>
      </c>
      <c r="D664" s="46">
        <v>0.7</v>
      </c>
      <c r="E664" s="1" t="s">
        <v>2017</v>
      </c>
      <c r="F664" s="1" t="s">
        <v>2086</v>
      </c>
      <c r="G664" s="1">
        <v>331</v>
      </c>
      <c r="H664" s="1"/>
      <c r="I664" s="1"/>
      <c r="J664" s="1"/>
      <c r="K664" s="1"/>
      <c r="L664" s="1"/>
      <c r="M664" s="1"/>
      <c r="N664" s="1"/>
      <c r="O664" s="1"/>
      <c r="P664" s="1"/>
      <c r="Q664" s="1"/>
      <c r="R664" s="1"/>
    </row>
    <row r="665" spans="1:18" x14ac:dyDescent="0.25">
      <c r="A665" s="1">
        <v>5703009</v>
      </c>
      <c r="B665" s="1" t="s">
        <v>1612</v>
      </c>
      <c r="C665" s="46">
        <v>0.09</v>
      </c>
      <c r="D665" s="46">
        <v>0.68</v>
      </c>
      <c r="E665" s="1" t="s">
        <v>2029</v>
      </c>
      <c r="F665" s="1" t="s">
        <v>2088</v>
      </c>
      <c r="G665" s="1">
        <v>415</v>
      </c>
      <c r="H665" s="1"/>
      <c r="I665" s="1"/>
      <c r="J665" s="1"/>
      <c r="K665" s="1"/>
      <c r="L665" s="1"/>
      <c r="M665" s="1"/>
      <c r="N665" s="1"/>
      <c r="O665" s="1"/>
      <c r="P665" s="1"/>
      <c r="Q665" s="1"/>
      <c r="R665" s="1"/>
    </row>
    <row r="666" spans="1:18" x14ac:dyDescent="0.25">
      <c r="A666" s="1">
        <v>5703010</v>
      </c>
      <c r="B666" s="1" t="s">
        <v>1613</v>
      </c>
      <c r="C666" s="46">
        <v>0.05</v>
      </c>
      <c r="D666" s="46">
        <v>0.71</v>
      </c>
      <c r="E666" s="1" t="s">
        <v>2027</v>
      </c>
      <c r="F666" s="1" t="s">
        <v>2088</v>
      </c>
      <c r="G666" s="1">
        <v>409</v>
      </c>
      <c r="H666" s="1"/>
      <c r="I666" s="1"/>
      <c r="J666" s="1"/>
      <c r="K666" s="1"/>
      <c r="L666" s="1"/>
      <c r="M666" s="1"/>
      <c r="N666" s="1"/>
      <c r="O666" s="1"/>
      <c r="P666" s="1"/>
      <c r="Q666" s="1"/>
      <c r="R666" s="1"/>
    </row>
    <row r="667" spans="1:18" x14ac:dyDescent="0.25">
      <c r="A667" s="1">
        <v>5703011</v>
      </c>
      <c r="B667" s="1" t="s">
        <v>1614</v>
      </c>
      <c r="C667" s="46">
        <v>0.05</v>
      </c>
      <c r="D667" s="46">
        <v>0.64</v>
      </c>
      <c r="E667" s="1" t="s">
        <v>2028</v>
      </c>
      <c r="F667" s="1" t="s">
        <v>2088</v>
      </c>
      <c r="G667" s="1">
        <v>452</v>
      </c>
      <c r="H667" s="1"/>
      <c r="I667" s="1"/>
      <c r="J667" s="1"/>
      <c r="K667" s="1"/>
      <c r="L667" s="1"/>
      <c r="M667" s="1"/>
      <c r="N667" s="1"/>
      <c r="O667" s="1"/>
      <c r="P667" s="1"/>
      <c r="Q667" s="1"/>
      <c r="R667" s="1"/>
    </row>
    <row r="668" spans="1:18" x14ac:dyDescent="0.25">
      <c r="A668" s="1">
        <v>5703012</v>
      </c>
      <c r="B668" s="1" t="s">
        <v>1615</v>
      </c>
      <c r="C668" s="46">
        <v>7.0000000000000007E-2</v>
      </c>
      <c r="D668" s="46">
        <v>0.57999999999999996</v>
      </c>
      <c r="E668" s="1" t="s">
        <v>2022</v>
      </c>
      <c r="F668" s="1" t="s">
        <v>2088</v>
      </c>
      <c r="G668" s="1">
        <v>602</v>
      </c>
      <c r="H668" s="1"/>
      <c r="I668" s="1"/>
      <c r="J668" s="1"/>
      <c r="K668" s="1"/>
      <c r="L668" s="1"/>
      <c r="M668" s="1"/>
      <c r="N668" s="1"/>
      <c r="O668" s="1"/>
      <c r="P668" s="1"/>
      <c r="Q668" s="1"/>
      <c r="R668" s="1"/>
    </row>
    <row r="669" spans="1:18" x14ac:dyDescent="0.25">
      <c r="A669" s="1">
        <v>5706001</v>
      </c>
      <c r="B669" s="1" t="s">
        <v>1616</v>
      </c>
      <c r="C669" s="46">
        <v>7.0000000000000007E-2</v>
      </c>
      <c r="D669" s="46">
        <v>0.77</v>
      </c>
      <c r="E669" s="1" t="s">
        <v>2018</v>
      </c>
      <c r="F669" s="1" t="s">
        <v>2088</v>
      </c>
      <c r="G669" s="1">
        <v>270</v>
      </c>
      <c r="H669" s="1"/>
      <c r="I669" s="1"/>
      <c r="J669" s="1"/>
      <c r="K669" s="1"/>
      <c r="L669" s="1"/>
      <c r="M669" s="1"/>
      <c r="N669" s="1"/>
      <c r="O669" s="1"/>
      <c r="P669" s="1"/>
      <c r="Q669" s="1"/>
      <c r="R669" s="1"/>
    </row>
    <row r="670" spans="1:18" x14ac:dyDescent="0.25">
      <c r="A670" s="1">
        <v>5706002</v>
      </c>
      <c r="B670" s="1" t="s">
        <v>1617</v>
      </c>
      <c r="C670" s="46">
        <v>0.04</v>
      </c>
      <c r="D670" s="46">
        <v>0.59</v>
      </c>
      <c r="E670" s="1" t="s">
        <v>2017</v>
      </c>
      <c r="F670" s="1" t="s">
        <v>2088</v>
      </c>
      <c r="G670" s="1">
        <v>217</v>
      </c>
      <c r="H670" s="1"/>
      <c r="I670" s="1"/>
      <c r="J670" s="1"/>
      <c r="K670" s="1"/>
      <c r="L670" s="1"/>
      <c r="M670" s="1"/>
      <c r="N670" s="1"/>
      <c r="O670" s="1"/>
      <c r="P670" s="1"/>
      <c r="Q670" s="1"/>
      <c r="R670" s="1"/>
    </row>
    <row r="671" spans="1:18" x14ac:dyDescent="0.25">
      <c r="A671" s="1">
        <v>5706010</v>
      </c>
      <c r="B671" s="1" t="s">
        <v>1618</v>
      </c>
      <c r="C671" s="46">
        <v>0.18</v>
      </c>
      <c r="D671" s="46">
        <v>0.76</v>
      </c>
      <c r="E671" s="1" t="s">
        <v>2018</v>
      </c>
      <c r="F671" s="1" t="s">
        <v>2088</v>
      </c>
      <c r="G671" s="1">
        <v>101</v>
      </c>
      <c r="H671" s="1"/>
      <c r="I671" s="1"/>
      <c r="J671" s="1"/>
      <c r="K671" s="1"/>
      <c r="L671" s="1"/>
      <c r="M671" s="1"/>
      <c r="N671" s="1"/>
      <c r="O671" s="1"/>
      <c r="P671" s="1"/>
      <c r="Q671" s="1"/>
      <c r="R671" s="1"/>
    </row>
    <row r="672" spans="1:18" x14ac:dyDescent="0.25">
      <c r="A672" s="1">
        <v>5706011</v>
      </c>
      <c r="B672" s="1" t="s">
        <v>1619</v>
      </c>
      <c r="C672" s="46">
        <v>0.11</v>
      </c>
      <c r="D672" s="46">
        <v>0.67</v>
      </c>
      <c r="E672" s="1" t="s">
        <v>2017</v>
      </c>
      <c r="F672" s="1" t="s">
        <v>2088</v>
      </c>
      <c r="G672" s="1">
        <v>114</v>
      </c>
      <c r="H672" s="1"/>
      <c r="I672" s="1"/>
      <c r="J672" s="1"/>
      <c r="K672" s="1"/>
      <c r="L672" s="1"/>
      <c r="M672" s="1"/>
      <c r="N672" s="1"/>
      <c r="O672" s="1"/>
      <c r="P672" s="1"/>
      <c r="Q672" s="1"/>
      <c r="R672" s="1"/>
    </row>
    <row r="673" spans="1:18" x14ac:dyDescent="0.25">
      <c r="A673" s="1">
        <v>5707016</v>
      </c>
      <c r="B673" s="1" t="s">
        <v>1620</v>
      </c>
      <c r="C673" s="46">
        <v>0.4</v>
      </c>
      <c r="D673" s="46">
        <v>0.86</v>
      </c>
      <c r="E673" s="1" t="s">
        <v>2026</v>
      </c>
      <c r="F673" s="1" t="s">
        <v>2088</v>
      </c>
      <c r="G673" s="1">
        <v>78</v>
      </c>
      <c r="H673" s="1"/>
      <c r="I673" s="1"/>
      <c r="J673" s="1"/>
      <c r="K673" s="1"/>
      <c r="L673" s="1"/>
      <c r="M673" s="1"/>
      <c r="N673" s="1"/>
      <c r="O673" s="1"/>
      <c r="P673" s="1"/>
      <c r="Q673" s="1"/>
      <c r="R673" s="1"/>
    </row>
    <row r="674" spans="1:18" x14ac:dyDescent="0.25">
      <c r="A674" s="1">
        <v>5707017</v>
      </c>
      <c r="B674" s="1" t="s">
        <v>1621</v>
      </c>
      <c r="C674" s="46">
        <v>0.24</v>
      </c>
      <c r="D674" s="46">
        <v>0.72</v>
      </c>
      <c r="E674" s="1" t="s">
        <v>2017</v>
      </c>
      <c r="F674" s="1" t="s">
        <v>2088</v>
      </c>
      <c r="G674" s="1">
        <v>72</v>
      </c>
      <c r="H674" s="1"/>
      <c r="I674" s="1"/>
      <c r="J674" s="1"/>
      <c r="K674" s="1"/>
      <c r="L674" s="1"/>
      <c r="M674" s="1"/>
      <c r="N674" s="1"/>
      <c r="O674" s="1"/>
      <c r="P674" s="1"/>
      <c r="Q674" s="1"/>
      <c r="R674" s="1"/>
    </row>
    <row r="675" spans="1:18" x14ac:dyDescent="0.25">
      <c r="A675" s="1">
        <v>5707018</v>
      </c>
      <c r="B675" s="1" t="s">
        <v>1622</v>
      </c>
      <c r="C675" s="46">
        <v>0.17</v>
      </c>
      <c r="D675" s="46">
        <v>0.66</v>
      </c>
      <c r="E675" s="1" t="s">
        <v>2017</v>
      </c>
      <c r="F675" s="1" t="s">
        <v>2088</v>
      </c>
      <c r="G675" s="1">
        <v>177</v>
      </c>
      <c r="H675" s="1"/>
      <c r="I675" s="1"/>
      <c r="J675" s="1"/>
      <c r="K675" s="1"/>
      <c r="L675" s="1"/>
      <c r="M675" s="1"/>
      <c r="N675" s="1"/>
      <c r="O675" s="1"/>
      <c r="P675" s="1"/>
      <c r="Q675" s="1"/>
      <c r="R675" s="1"/>
    </row>
    <row r="676" spans="1:18" x14ac:dyDescent="0.25">
      <c r="A676" s="1">
        <v>5707019</v>
      </c>
      <c r="B676" s="1" t="s">
        <v>1623</v>
      </c>
      <c r="C676" s="46">
        <v>0.19</v>
      </c>
      <c r="D676" s="46">
        <v>0.84</v>
      </c>
      <c r="E676" s="1" t="s">
        <v>2026</v>
      </c>
      <c r="F676" s="1" t="s">
        <v>2088</v>
      </c>
      <c r="G676" s="1">
        <v>225</v>
      </c>
      <c r="H676" s="1"/>
      <c r="I676" s="1"/>
      <c r="J676" s="1"/>
      <c r="K676" s="1"/>
      <c r="L676" s="1"/>
      <c r="M676" s="1"/>
      <c r="N676" s="1"/>
      <c r="O676" s="1"/>
      <c r="P676" s="1"/>
      <c r="Q676" s="1"/>
      <c r="R676" s="1"/>
    </row>
    <row r="677" spans="1:18" x14ac:dyDescent="0.25">
      <c r="A677" s="1">
        <v>5707021</v>
      </c>
      <c r="B677" s="1" t="s">
        <v>1624</v>
      </c>
      <c r="C677" s="46">
        <v>0.44</v>
      </c>
      <c r="D677" s="46">
        <v>0.73</v>
      </c>
      <c r="E677" s="1" t="s">
        <v>2026</v>
      </c>
      <c r="F677" s="1" t="s">
        <v>2088</v>
      </c>
      <c r="G677" s="1">
        <v>315</v>
      </c>
      <c r="H677" s="1"/>
      <c r="I677" s="1"/>
      <c r="J677" s="1"/>
      <c r="K677" s="1"/>
      <c r="L677" s="1"/>
      <c r="M677" s="1"/>
      <c r="N677" s="1"/>
      <c r="O677" s="1"/>
      <c r="P677" s="1"/>
      <c r="Q677" s="1"/>
      <c r="R677" s="1"/>
    </row>
    <row r="678" spans="1:18" x14ac:dyDescent="0.25">
      <c r="A678" s="1">
        <v>5707022</v>
      </c>
      <c r="B678" s="1" t="s">
        <v>1625</v>
      </c>
      <c r="C678" s="46">
        <v>0.39</v>
      </c>
      <c r="D678" s="46">
        <v>0.65</v>
      </c>
      <c r="E678" s="1" t="s">
        <v>2017</v>
      </c>
      <c r="F678" s="1" t="s">
        <v>2088</v>
      </c>
      <c r="G678" s="1">
        <v>258</v>
      </c>
      <c r="H678" s="1"/>
      <c r="I678" s="1"/>
      <c r="J678" s="1"/>
      <c r="K678" s="1"/>
      <c r="L678" s="1"/>
      <c r="M678" s="1"/>
      <c r="N678" s="1"/>
      <c r="O678" s="1"/>
      <c r="P678" s="1"/>
      <c r="Q678" s="1"/>
      <c r="R678" s="1"/>
    </row>
    <row r="679" spans="1:18" x14ac:dyDescent="0.25">
      <c r="A679" s="1">
        <v>5801001</v>
      </c>
      <c r="B679" s="1" t="s">
        <v>1626</v>
      </c>
      <c r="C679" s="46">
        <v>0.06</v>
      </c>
      <c r="D679" s="46">
        <v>0.68</v>
      </c>
      <c r="E679" s="1" t="s">
        <v>2035</v>
      </c>
      <c r="F679" s="1" t="s">
        <v>2085</v>
      </c>
      <c r="G679" s="1">
        <v>365</v>
      </c>
      <c r="H679" s="1"/>
      <c r="I679" s="1"/>
      <c r="J679" s="1"/>
      <c r="K679" s="1"/>
      <c r="L679" s="1"/>
      <c r="M679" s="1"/>
      <c r="N679" s="1"/>
      <c r="O679" s="1"/>
      <c r="P679" s="1"/>
      <c r="Q679" s="1"/>
      <c r="R679" s="1"/>
    </row>
    <row r="680" spans="1:18" x14ac:dyDescent="0.25">
      <c r="A680" s="1">
        <v>5801002</v>
      </c>
      <c r="B680" s="1" t="s">
        <v>1627</v>
      </c>
      <c r="C680" s="46">
        <v>0.08</v>
      </c>
      <c r="D680" s="46">
        <v>0.6</v>
      </c>
      <c r="E680" s="1" t="s">
        <v>2022</v>
      </c>
      <c r="F680" s="1" t="s">
        <v>2085</v>
      </c>
      <c r="G680" s="1">
        <v>289</v>
      </c>
      <c r="H680" s="1"/>
      <c r="I680" s="1"/>
      <c r="J680" s="1"/>
      <c r="K680" s="1"/>
      <c r="L680" s="1"/>
      <c r="M680" s="1"/>
      <c r="N680" s="1"/>
      <c r="O680" s="1"/>
      <c r="P680" s="1"/>
      <c r="Q680" s="1"/>
      <c r="R680" s="1"/>
    </row>
    <row r="681" spans="1:18" x14ac:dyDescent="0.25">
      <c r="A681" s="1">
        <v>5801003</v>
      </c>
      <c r="B681" s="1" t="s">
        <v>1628</v>
      </c>
      <c r="C681" s="46">
        <v>0.05</v>
      </c>
      <c r="D681" s="46">
        <v>0.6</v>
      </c>
      <c r="E681" s="1" t="s">
        <v>2033</v>
      </c>
      <c r="F681" s="1" t="s">
        <v>2085</v>
      </c>
      <c r="G681" s="1">
        <v>336</v>
      </c>
      <c r="H681" s="1"/>
      <c r="I681" s="1"/>
      <c r="J681" s="1"/>
      <c r="K681" s="1"/>
      <c r="L681" s="1"/>
      <c r="M681" s="1"/>
      <c r="N681" s="1"/>
      <c r="O681" s="1"/>
      <c r="P681" s="1"/>
      <c r="Q681" s="1"/>
      <c r="R681" s="1"/>
    </row>
    <row r="682" spans="1:18" x14ac:dyDescent="0.25">
      <c r="A682" s="1">
        <v>5802006</v>
      </c>
      <c r="B682" s="1" t="s">
        <v>1629</v>
      </c>
      <c r="C682" s="46">
        <v>0.05</v>
      </c>
      <c r="D682" s="46">
        <v>0.5</v>
      </c>
      <c r="E682" s="1" t="s">
        <v>2022</v>
      </c>
      <c r="F682" s="1" t="s">
        <v>2085</v>
      </c>
      <c r="G682" s="1">
        <v>381</v>
      </c>
      <c r="H682" s="1"/>
      <c r="I682" s="1"/>
      <c r="J682" s="1"/>
      <c r="K682" s="1"/>
      <c r="L682" s="1"/>
      <c r="M682" s="1"/>
      <c r="N682" s="1"/>
      <c r="O682" s="1"/>
      <c r="P682" s="1"/>
      <c r="Q682" s="1"/>
      <c r="R682" s="1"/>
    </row>
    <row r="683" spans="1:18" x14ac:dyDescent="0.25">
      <c r="A683" s="1">
        <v>5802008</v>
      </c>
      <c r="B683" s="1" t="s">
        <v>1630</v>
      </c>
      <c r="C683" s="46">
        <v>0.05</v>
      </c>
      <c r="D683" s="46">
        <v>0.57999999999999996</v>
      </c>
      <c r="E683" s="1" t="s">
        <v>2033</v>
      </c>
      <c r="F683" s="1" t="s">
        <v>2085</v>
      </c>
      <c r="G683" s="1">
        <v>478</v>
      </c>
      <c r="H683" s="1"/>
      <c r="I683" s="1"/>
      <c r="J683" s="1"/>
      <c r="K683" s="1"/>
      <c r="L683" s="1"/>
      <c r="M683" s="1"/>
      <c r="N683" s="1"/>
      <c r="O683" s="1"/>
      <c r="P683" s="1"/>
      <c r="Q683" s="1"/>
      <c r="R683" s="1"/>
    </row>
    <row r="684" spans="1:18" x14ac:dyDescent="0.25">
      <c r="A684" s="1">
        <v>5802009</v>
      </c>
      <c r="B684" s="1" t="s">
        <v>1631</v>
      </c>
      <c r="C684" s="46">
        <v>0.1</v>
      </c>
      <c r="D684" s="46">
        <v>0.65</v>
      </c>
      <c r="E684" s="1" t="s">
        <v>2035</v>
      </c>
      <c r="F684" s="1" t="s">
        <v>2085</v>
      </c>
      <c r="G684" s="1">
        <v>502</v>
      </c>
      <c r="H684" s="1"/>
      <c r="I684" s="1"/>
      <c r="J684" s="1"/>
      <c r="K684" s="1"/>
      <c r="L684" s="1"/>
      <c r="M684" s="1"/>
      <c r="N684" s="1"/>
      <c r="O684" s="1"/>
      <c r="P684" s="1"/>
      <c r="Q684" s="1"/>
      <c r="R684" s="1"/>
    </row>
    <row r="685" spans="1:18" x14ac:dyDescent="0.25">
      <c r="A685" s="1">
        <v>5803009</v>
      </c>
      <c r="B685" s="1" t="s">
        <v>1632</v>
      </c>
      <c r="C685" s="46">
        <v>0.04</v>
      </c>
      <c r="D685" s="46">
        <v>0.79</v>
      </c>
      <c r="E685" s="1" t="s">
        <v>2018</v>
      </c>
      <c r="F685" s="1" t="s">
        <v>2085</v>
      </c>
      <c r="G685" s="1">
        <v>325</v>
      </c>
      <c r="H685" s="1"/>
      <c r="I685" s="1"/>
      <c r="J685" s="1"/>
      <c r="K685" s="1"/>
      <c r="L685" s="1"/>
      <c r="M685" s="1"/>
      <c r="N685" s="1"/>
      <c r="O685" s="1"/>
      <c r="P685" s="1"/>
      <c r="Q685" s="1"/>
      <c r="R685" s="1"/>
    </row>
    <row r="686" spans="1:18" x14ac:dyDescent="0.25">
      <c r="A686" s="1">
        <v>5803010</v>
      </c>
      <c r="B686" s="1" t="s">
        <v>1633</v>
      </c>
      <c r="C686" s="46">
        <v>0.04</v>
      </c>
      <c r="D686" s="46">
        <v>0.71</v>
      </c>
      <c r="E686" s="1" t="s">
        <v>2017</v>
      </c>
      <c r="F686" s="1" t="s">
        <v>2085</v>
      </c>
      <c r="G686" s="1">
        <v>292</v>
      </c>
      <c r="H686" s="1"/>
      <c r="I686" s="1"/>
      <c r="J686" s="1"/>
      <c r="K686" s="1"/>
      <c r="L686" s="1"/>
      <c r="M686" s="1"/>
      <c r="N686" s="1"/>
      <c r="O686" s="1"/>
      <c r="P686" s="1"/>
      <c r="Q686" s="1"/>
      <c r="R686" s="1"/>
    </row>
    <row r="687" spans="1:18" x14ac:dyDescent="0.25">
      <c r="A687" s="1">
        <v>5804013</v>
      </c>
      <c r="B687" s="1" t="s">
        <v>1634</v>
      </c>
      <c r="C687" s="46">
        <v>0.08</v>
      </c>
      <c r="D687" s="46">
        <v>0.46</v>
      </c>
      <c r="E687" s="1" t="s">
        <v>2047</v>
      </c>
      <c r="F687" s="1" t="s">
        <v>2085</v>
      </c>
      <c r="G687" s="1">
        <v>500</v>
      </c>
      <c r="H687" s="1"/>
      <c r="I687" s="1"/>
      <c r="J687" s="1"/>
      <c r="K687" s="1"/>
      <c r="L687" s="1"/>
      <c r="M687" s="1"/>
      <c r="N687" s="1"/>
      <c r="O687" s="1"/>
      <c r="P687" s="1"/>
      <c r="Q687" s="1"/>
      <c r="R687" s="1"/>
    </row>
    <row r="688" spans="1:18" x14ac:dyDescent="0.25">
      <c r="A688" s="1">
        <v>5804014</v>
      </c>
      <c r="B688" s="1" t="s">
        <v>1635</v>
      </c>
      <c r="C688" s="46">
        <v>0.06</v>
      </c>
      <c r="D688" s="46">
        <v>0.33</v>
      </c>
      <c r="E688" s="1" t="s">
        <v>2040</v>
      </c>
      <c r="F688" s="1" t="s">
        <v>2085</v>
      </c>
      <c r="G688" s="1">
        <v>354</v>
      </c>
      <c r="H688" s="1"/>
      <c r="I688" s="1"/>
      <c r="J688" s="1"/>
      <c r="K688" s="1"/>
      <c r="L688" s="1"/>
      <c r="M688" s="1"/>
      <c r="N688" s="1"/>
      <c r="O688" s="1"/>
      <c r="P688" s="1"/>
      <c r="Q688" s="1"/>
      <c r="R688" s="1"/>
    </row>
    <row r="689" spans="1:18" x14ac:dyDescent="0.25">
      <c r="A689" s="1">
        <v>5804015</v>
      </c>
      <c r="B689" s="1" t="s">
        <v>1636</v>
      </c>
      <c r="C689" s="46">
        <v>0.09</v>
      </c>
      <c r="D689" s="46">
        <v>0.48</v>
      </c>
      <c r="E689" s="1" t="s">
        <v>2049</v>
      </c>
      <c r="F689" s="1" t="s">
        <v>2085</v>
      </c>
      <c r="G689" s="1">
        <v>393</v>
      </c>
      <c r="H689" s="1"/>
      <c r="I689" s="1"/>
      <c r="J689" s="1"/>
      <c r="K689" s="1"/>
      <c r="L689" s="1"/>
      <c r="M689" s="1"/>
      <c r="N689" s="1"/>
      <c r="O689" s="1"/>
      <c r="P689" s="1"/>
      <c r="Q689" s="1"/>
      <c r="R689" s="1"/>
    </row>
    <row r="690" spans="1:18" x14ac:dyDescent="0.25">
      <c r="A690" s="1">
        <v>5804016</v>
      </c>
      <c r="B690" s="1" t="s">
        <v>1637</v>
      </c>
      <c r="C690" s="46">
        <v>0.05</v>
      </c>
      <c r="D690" s="46">
        <v>0.47</v>
      </c>
      <c r="E690" s="1" t="s">
        <v>2034</v>
      </c>
      <c r="F690" s="1" t="s">
        <v>2085</v>
      </c>
      <c r="G690" s="1">
        <v>402</v>
      </c>
      <c r="H690" s="1"/>
      <c r="I690" s="1"/>
      <c r="J690" s="1"/>
      <c r="K690" s="1"/>
      <c r="L690" s="1"/>
      <c r="M690" s="1"/>
      <c r="N690" s="1"/>
      <c r="O690" s="1"/>
      <c r="P690" s="1"/>
      <c r="Q690" s="1"/>
      <c r="R690" s="1"/>
    </row>
    <row r="691" spans="1:18" x14ac:dyDescent="0.25">
      <c r="A691" s="1">
        <v>5805017</v>
      </c>
      <c r="B691" s="1" t="s">
        <v>1638</v>
      </c>
      <c r="C691" s="46">
        <v>0.43</v>
      </c>
      <c r="D691" s="46">
        <v>0.84</v>
      </c>
      <c r="E691" s="1" t="s">
        <v>2035</v>
      </c>
      <c r="F691" s="1" t="s">
        <v>2085</v>
      </c>
      <c r="G691" s="1">
        <v>436</v>
      </c>
      <c r="H691" s="1"/>
      <c r="I691" s="1"/>
      <c r="J691" s="1"/>
      <c r="K691" s="1"/>
      <c r="L691" s="1"/>
      <c r="M691" s="1"/>
      <c r="N691" s="1"/>
      <c r="O691" s="1"/>
      <c r="P691" s="1"/>
      <c r="Q691" s="1"/>
      <c r="R691" s="1"/>
    </row>
    <row r="692" spans="1:18" x14ac:dyDescent="0.25">
      <c r="A692" s="1">
        <v>5805018</v>
      </c>
      <c r="B692" s="1" t="s">
        <v>1639</v>
      </c>
      <c r="C692" s="46">
        <v>0.23</v>
      </c>
      <c r="D692" s="46">
        <v>0.65</v>
      </c>
      <c r="E692" s="1" t="s">
        <v>2035</v>
      </c>
      <c r="F692" s="1" t="s">
        <v>2085</v>
      </c>
      <c r="G692" s="1">
        <v>262</v>
      </c>
      <c r="H692" s="1"/>
      <c r="I692" s="1"/>
      <c r="J692" s="1"/>
      <c r="K692" s="1"/>
      <c r="L692" s="1"/>
      <c r="M692" s="1"/>
      <c r="N692" s="1"/>
      <c r="O692" s="1"/>
      <c r="P692" s="1"/>
      <c r="Q692" s="1"/>
      <c r="R692" s="1"/>
    </row>
    <row r="693" spans="1:18" x14ac:dyDescent="0.25">
      <c r="A693" s="1">
        <v>5805019</v>
      </c>
      <c r="B693" s="1" t="s">
        <v>1640</v>
      </c>
      <c r="C693" s="46">
        <v>0.09</v>
      </c>
      <c r="D693" s="46">
        <v>0.59</v>
      </c>
      <c r="E693" s="1" t="s">
        <v>2035</v>
      </c>
      <c r="F693" s="1" t="s">
        <v>2085</v>
      </c>
      <c r="G693" s="1">
        <v>143</v>
      </c>
      <c r="H693" s="1"/>
      <c r="I693" s="1"/>
      <c r="J693" s="1"/>
      <c r="K693" s="1"/>
      <c r="L693" s="1"/>
      <c r="M693" s="1"/>
      <c r="N693" s="1"/>
      <c r="O693" s="1"/>
      <c r="P693" s="1"/>
      <c r="Q693" s="1"/>
      <c r="R693" s="1"/>
    </row>
    <row r="694" spans="1:18" x14ac:dyDescent="0.25">
      <c r="A694" s="1">
        <v>5805020</v>
      </c>
      <c r="B694" s="1" t="s">
        <v>1641</v>
      </c>
      <c r="C694" s="46">
        <v>0.57999999999999996</v>
      </c>
      <c r="D694" s="46">
        <v>0.78</v>
      </c>
      <c r="E694" s="1" t="s">
        <v>2035</v>
      </c>
      <c r="F694" s="1" t="s">
        <v>2085</v>
      </c>
      <c r="G694" s="1">
        <v>438</v>
      </c>
      <c r="H694" s="1"/>
      <c r="I694" s="1"/>
      <c r="J694" s="1"/>
      <c r="K694" s="1"/>
      <c r="L694" s="1"/>
      <c r="M694" s="1"/>
      <c r="N694" s="1"/>
      <c r="O694" s="1"/>
      <c r="P694" s="1"/>
      <c r="Q694" s="1"/>
      <c r="R694" s="1"/>
    </row>
    <row r="695" spans="1:18" x14ac:dyDescent="0.25">
      <c r="A695" s="1">
        <v>5805021</v>
      </c>
      <c r="B695" s="1" t="s">
        <v>1642</v>
      </c>
      <c r="C695" s="46">
        <v>0.22</v>
      </c>
      <c r="D695" s="46">
        <v>0.44</v>
      </c>
      <c r="E695" s="1" t="s">
        <v>2035</v>
      </c>
      <c r="F695" s="1" t="s">
        <v>2085</v>
      </c>
      <c r="G695" s="1">
        <v>405</v>
      </c>
      <c r="H695" s="1"/>
      <c r="I695" s="1"/>
      <c r="J695" s="1"/>
      <c r="K695" s="1"/>
      <c r="L695" s="1"/>
      <c r="M695" s="1"/>
      <c r="N695" s="1"/>
      <c r="O695" s="1"/>
      <c r="P695" s="1"/>
      <c r="Q695" s="1"/>
      <c r="R695" s="1"/>
    </row>
    <row r="696" spans="1:18" x14ac:dyDescent="0.25">
      <c r="A696" s="1">
        <v>5805022</v>
      </c>
      <c r="B696" s="1" t="s">
        <v>1643</v>
      </c>
      <c r="C696" s="46">
        <v>0.28999999999999998</v>
      </c>
      <c r="D696" s="46">
        <v>0.59</v>
      </c>
      <c r="E696" s="1" t="s">
        <v>2042</v>
      </c>
      <c r="F696" s="1" t="s">
        <v>2085</v>
      </c>
      <c r="G696" s="1">
        <v>753</v>
      </c>
      <c r="H696" s="1"/>
      <c r="I696" s="1"/>
      <c r="J696" s="1"/>
      <c r="K696" s="1"/>
      <c r="L696" s="1"/>
      <c r="M696" s="1"/>
      <c r="N696" s="1"/>
      <c r="O696" s="1"/>
      <c r="P696" s="1"/>
      <c r="Q696" s="1"/>
      <c r="R696" s="1"/>
    </row>
    <row r="697" spans="1:18" x14ac:dyDescent="0.25">
      <c r="A697" s="1">
        <v>5805023</v>
      </c>
      <c r="B697" s="1" t="s">
        <v>1644</v>
      </c>
      <c r="C697" s="46">
        <v>0.28000000000000003</v>
      </c>
      <c r="D697" s="46">
        <v>0.53</v>
      </c>
      <c r="E697" s="1" t="s">
        <v>2043</v>
      </c>
      <c r="F697" s="1" t="s">
        <v>2085</v>
      </c>
      <c r="G697" s="1">
        <v>790</v>
      </c>
      <c r="H697" s="1"/>
      <c r="I697" s="1"/>
      <c r="J697" s="1"/>
      <c r="K697" s="1"/>
      <c r="L697" s="1"/>
      <c r="M697" s="1"/>
      <c r="N697" s="1"/>
      <c r="O697" s="1"/>
      <c r="P697" s="1"/>
      <c r="Q697" s="1"/>
      <c r="R697" s="1"/>
    </row>
    <row r="698" spans="1:18" x14ac:dyDescent="0.25">
      <c r="A698" s="1">
        <v>5805024</v>
      </c>
      <c r="B698" s="1" t="s">
        <v>1645</v>
      </c>
      <c r="C698" s="46">
        <v>0.26</v>
      </c>
      <c r="D698" s="46">
        <v>0.44</v>
      </c>
      <c r="E698" s="1" t="s">
        <v>2040</v>
      </c>
      <c r="F698" s="1" t="s">
        <v>2085</v>
      </c>
      <c r="G698" s="1">
        <v>1121</v>
      </c>
      <c r="H698" s="1"/>
      <c r="I698" s="1"/>
      <c r="J698" s="1"/>
      <c r="K698" s="1"/>
      <c r="L698" s="1"/>
      <c r="M698" s="1"/>
      <c r="N698" s="1"/>
      <c r="O698" s="1"/>
      <c r="P698" s="1"/>
      <c r="Q698" s="1"/>
      <c r="R698" s="1"/>
    </row>
    <row r="699" spans="1:18" x14ac:dyDescent="0.25">
      <c r="A699" s="1">
        <v>5805025</v>
      </c>
      <c r="B699" s="1" t="s">
        <v>1646</v>
      </c>
      <c r="C699" s="46">
        <v>0.18</v>
      </c>
      <c r="D699" s="46">
        <v>0.5</v>
      </c>
      <c r="E699" s="1" t="s">
        <v>2035</v>
      </c>
      <c r="F699" s="1" t="s">
        <v>2085</v>
      </c>
      <c r="G699" s="1">
        <v>373</v>
      </c>
      <c r="H699" s="1"/>
      <c r="I699" s="1"/>
      <c r="J699" s="1"/>
      <c r="K699" s="1"/>
      <c r="L699" s="1"/>
      <c r="M699" s="1"/>
      <c r="N699" s="1"/>
      <c r="O699" s="1"/>
      <c r="P699" s="1"/>
      <c r="Q699" s="1"/>
      <c r="R699" s="1"/>
    </row>
    <row r="700" spans="1:18" x14ac:dyDescent="0.25">
      <c r="A700" s="1">
        <v>5805026</v>
      </c>
      <c r="B700" s="1" t="s">
        <v>1647</v>
      </c>
      <c r="C700" s="46">
        <v>0.32</v>
      </c>
      <c r="D700" s="46">
        <v>0.67</v>
      </c>
      <c r="E700" s="1" t="s">
        <v>2077</v>
      </c>
      <c r="F700" s="1" t="s">
        <v>2085</v>
      </c>
      <c r="G700" s="1">
        <v>427</v>
      </c>
      <c r="H700" s="1"/>
      <c r="I700" s="1"/>
      <c r="J700" s="1"/>
      <c r="K700" s="1"/>
      <c r="L700" s="1"/>
      <c r="M700" s="1"/>
      <c r="N700" s="1"/>
      <c r="O700" s="1"/>
      <c r="P700" s="1"/>
      <c r="Q700" s="1"/>
      <c r="R700" s="1"/>
    </row>
    <row r="701" spans="1:18" x14ac:dyDescent="0.25">
      <c r="A701" s="1">
        <v>5901001</v>
      </c>
      <c r="B701" s="1" t="s">
        <v>1648</v>
      </c>
      <c r="C701" s="46">
        <v>0.1</v>
      </c>
      <c r="D701" s="46">
        <v>0.76</v>
      </c>
      <c r="E701" s="1" t="s">
        <v>2026</v>
      </c>
      <c r="F701" s="1" t="s">
        <v>2089</v>
      </c>
      <c r="G701" s="1">
        <v>274</v>
      </c>
      <c r="H701" s="1"/>
      <c r="I701" s="1"/>
      <c r="J701" s="1"/>
      <c r="K701" s="1"/>
      <c r="L701" s="1"/>
      <c r="M701" s="1"/>
      <c r="N701" s="1"/>
      <c r="O701" s="1"/>
      <c r="P701" s="1"/>
      <c r="Q701" s="1"/>
      <c r="R701" s="1"/>
    </row>
    <row r="702" spans="1:18" x14ac:dyDescent="0.25">
      <c r="A702" s="1">
        <v>5901002</v>
      </c>
      <c r="B702" s="1" t="s">
        <v>1649</v>
      </c>
      <c r="C702" s="46">
        <v>0.12</v>
      </c>
      <c r="D702" s="46">
        <v>0.66</v>
      </c>
      <c r="E702" s="1" t="s">
        <v>2017</v>
      </c>
      <c r="F702" s="1" t="s">
        <v>2089</v>
      </c>
      <c r="G702" s="1">
        <v>297</v>
      </c>
      <c r="H702" s="1"/>
      <c r="I702" s="1"/>
      <c r="J702" s="1"/>
      <c r="K702" s="1"/>
      <c r="L702" s="1"/>
      <c r="M702" s="1"/>
      <c r="N702" s="1"/>
      <c r="O702" s="1"/>
      <c r="P702" s="1"/>
      <c r="Q702" s="1"/>
      <c r="R702" s="1"/>
    </row>
    <row r="703" spans="1:18" x14ac:dyDescent="0.25">
      <c r="A703" s="1">
        <v>5903011</v>
      </c>
      <c r="B703" s="1" t="s">
        <v>1650</v>
      </c>
      <c r="C703" s="46">
        <v>0.28999999999999998</v>
      </c>
      <c r="D703" s="46">
        <v>0.77</v>
      </c>
      <c r="E703" s="1" t="s">
        <v>2066</v>
      </c>
      <c r="F703" s="1" t="s">
        <v>2089</v>
      </c>
      <c r="G703" s="1">
        <v>449</v>
      </c>
      <c r="H703" s="1"/>
      <c r="I703" s="1"/>
      <c r="J703" s="1"/>
      <c r="K703" s="1"/>
      <c r="L703" s="1"/>
      <c r="M703" s="1"/>
      <c r="N703" s="1"/>
      <c r="O703" s="1"/>
      <c r="P703" s="1"/>
      <c r="Q703" s="1"/>
      <c r="R703" s="1"/>
    </row>
    <row r="704" spans="1:18" x14ac:dyDescent="0.25">
      <c r="A704" s="1">
        <v>5903012</v>
      </c>
      <c r="B704" s="1" t="s">
        <v>1651</v>
      </c>
      <c r="C704" s="46">
        <v>0.34</v>
      </c>
      <c r="D704" s="46">
        <v>0.65</v>
      </c>
      <c r="E704" s="1" t="s">
        <v>2022</v>
      </c>
      <c r="F704" s="1" t="s">
        <v>2089</v>
      </c>
      <c r="G704" s="1">
        <v>203</v>
      </c>
      <c r="H704" s="1"/>
      <c r="I704" s="1"/>
      <c r="J704" s="1"/>
      <c r="K704" s="1"/>
      <c r="L704" s="1"/>
      <c r="M704" s="1"/>
      <c r="N704" s="1"/>
      <c r="O704" s="1"/>
      <c r="P704" s="1"/>
      <c r="Q704" s="1"/>
      <c r="R704" s="1"/>
    </row>
    <row r="705" spans="1:18" x14ac:dyDescent="0.25">
      <c r="A705" s="1">
        <v>6001001</v>
      </c>
      <c r="B705" s="1" t="s">
        <v>1582</v>
      </c>
      <c r="C705" s="46">
        <v>0.66</v>
      </c>
      <c r="D705" s="46">
        <v>0.44</v>
      </c>
      <c r="E705" s="1" t="s">
        <v>2022</v>
      </c>
      <c r="F705" s="1" t="s">
        <v>2087</v>
      </c>
      <c r="G705" s="1">
        <v>2419</v>
      </c>
      <c r="H705" s="1"/>
      <c r="I705" s="1"/>
      <c r="J705" s="1"/>
      <c r="K705" s="1"/>
      <c r="L705" s="1"/>
      <c r="M705" s="1"/>
      <c r="N705" s="1"/>
      <c r="O705" s="1"/>
      <c r="P705" s="1"/>
      <c r="Q705" s="1"/>
      <c r="R705" s="1"/>
    </row>
    <row r="706" spans="1:18" x14ac:dyDescent="0.25">
      <c r="A706" s="1">
        <v>6001002</v>
      </c>
      <c r="B706" s="1" t="s">
        <v>1652</v>
      </c>
      <c r="C706" s="46">
        <v>0.95</v>
      </c>
      <c r="D706" s="46">
        <v>0.8</v>
      </c>
      <c r="E706" s="1" t="s">
        <v>2022</v>
      </c>
      <c r="F706" s="1" t="s">
        <v>2087</v>
      </c>
      <c r="G706" s="1">
        <v>1196</v>
      </c>
      <c r="H706" s="1"/>
      <c r="I706" s="1"/>
      <c r="J706" s="1"/>
      <c r="K706" s="1"/>
      <c r="L706" s="1"/>
      <c r="M706" s="1"/>
      <c r="N706" s="1"/>
      <c r="O706" s="1"/>
      <c r="P706" s="1"/>
      <c r="Q706" s="1"/>
      <c r="R706" s="1"/>
    </row>
    <row r="707" spans="1:18" x14ac:dyDescent="0.25">
      <c r="A707" s="1">
        <v>6001003</v>
      </c>
      <c r="B707" s="1" t="s">
        <v>1653</v>
      </c>
      <c r="C707" s="46">
        <v>0.68</v>
      </c>
      <c r="D707" s="46">
        <v>0.59</v>
      </c>
      <c r="E707" s="1" t="s">
        <v>2028</v>
      </c>
      <c r="F707" s="1" t="s">
        <v>2087</v>
      </c>
      <c r="G707" s="1">
        <v>800</v>
      </c>
      <c r="H707" s="1"/>
      <c r="I707" s="1"/>
      <c r="J707" s="1"/>
      <c r="K707" s="1"/>
      <c r="L707" s="1"/>
      <c r="M707" s="1"/>
      <c r="N707" s="1"/>
      <c r="O707" s="1"/>
      <c r="P707" s="1"/>
      <c r="Q707" s="1"/>
      <c r="R707" s="1"/>
    </row>
    <row r="708" spans="1:18" x14ac:dyDescent="0.25">
      <c r="A708" s="1">
        <v>6001005</v>
      </c>
      <c r="B708" s="1" t="s">
        <v>1654</v>
      </c>
      <c r="C708" s="46">
        <v>0.68</v>
      </c>
      <c r="D708" s="46">
        <v>0.46</v>
      </c>
      <c r="E708" s="1" t="s">
        <v>2022</v>
      </c>
      <c r="F708" s="1" t="s">
        <v>2087</v>
      </c>
      <c r="G708" s="1">
        <v>1065</v>
      </c>
      <c r="H708" s="1"/>
      <c r="I708" s="1"/>
      <c r="J708" s="1"/>
      <c r="K708" s="1"/>
      <c r="L708" s="1"/>
      <c r="M708" s="1"/>
      <c r="N708" s="1"/>
      <c r="O708" s="1"/>
      <c r="P708" s="1"/>
      <c r="Q708" s="1"/>
      <c r="R708" s="1"/>
    </row>
    <row r="709" spans="1:18" x14ac:dyDescent="0.25">
      <c r="A709" s="1">
        <v>6001006</v>
      </c>
      <c r="B709" s="1" t="s">
        <v>1655</v>
      </c>
      <c r="C709" s="46">
        <v>0.74</v>
      </c>
      <c r="D709" s="46">
        <v>0.77</v>
      </c>
      <c r="E709" s="1" t="s">
        <v>2032</v>
      </c>
      <c r="F709" s="1" t="s">
        <v>2087</v>
      </c>
      <c r="G709" s="1">
        <v>551</v>
      </c>
      <c r="H709" s="1"/>
      <c r="I709" s="1"/>
      <c r="J709" s="1"/>
      <c r="K709" s="1"/>
      <c r="L709" s="1"/>
      <c r="M709" s="1"/>
      <c r="N709" s="1"/>
      <c r="O709" s="1"/>
      <c r="P709" s="1"/>
      <c r="Q709" s="1"/>
      <c r="R709" s="1"/>
    </row>
    <row r="710" spans="1:18" x14ac:dyDescent="0.25">
      <c r="A710" s="1">
        <v>6001007</v>
      </c>
      <c r="B710" s="1" t="s">
        <v>1656</v>
      </c>
      <c r="C710" s="46">
        <v>0.92</v>
      </c>
      <c r="D710" s="46">
        <v>0.81</v>
      </c>
      <c r="E710" s="1" t="s">
        <v>2028</v>
      </c>
      <c r="F710" s="1" t="s">
        <v>2087</v>
      </c>
      <c r="G710" s="1">
        <v>814</v>
      </c>
      <c r="H710" s="1"/>
      <c r="I710" s="1"/>
      <c r="J710" s="1"/>
      <c r="K710" s="1"/>
      <c r="L710" s="1"/>
      <c r="M710" s="1"/>
      <c r="N710" s="1"/>
      <c r="O710" s="1"/>
      <c r="P710" s="1"/>
      <c r="Q710" s="1"/>
      <c r="R710" s="1"/>
    </row>
    <row r="711" spans="1:18" x14ac:dyDescent="0.25">
      <c r="A711" s="1">
        <v>6001009</v>
      </c>
      <c r="B711" s="1" t="s">
        <v>1657</v>
      </c>
      <c r="C711" s="46">
        <v>0.92</v>
      </c>
      <c r="D711" s="46">
        <v>0.84</v>
      </c>
      <c r="E711" s="1" t="s">
        <v>2028</v>
      </c>
      <c r="F711" s="1" t="s">
        <v>2087</v>
      </c>
      <c r="G711" s="1">
        <v>592</v>
      </c>
      <c r="H711" s="1"/>
      <c r="I711" s="1"/>
      <c r="J711" s="1"/>
      <c r="K711" s="1"/>
      <c r="L711" s="1"/>
      <c r="M711" s="1"/>
      <c r="N711" s="1"/>
      <c r="O711" s="1"/>
      <c r="P711" s="1"/>
      <c r="Q711" s="1"/>
      <c r="R711" s="1"/>
    </row>
    <row r="712" spans="1:18" x14ac:dyDescent="0.25">
      <c r="A712" s="1">
        <v>6001010</v>
      </c>
      <c r="B712" s="1" t="s">
        <v>1658</v>
      </c>
      <c r="C712" s="46">
        <v>0.52</v>
      </c>
      <c r="D712" s="46">
        <v>0.43</v>
      </c>
      <c r="E712" s="1" t="s">
        <v>2028</v>
      </c>
      <c r="F712" s="1" t="s">
        <v>2087</v>
      </c>
      <c r="G712" s="1">
        <v>830</v>
      </c>
      <c r="H712" s="1"/>
      <c r="I712" s="1"/>
      <c r="J712" s="1"/>
      <c r="K712" s="1"/>
      <c r="L712" s="1"/>
      <c r="M712" s="1"/>
      <c r="N712" s="1"/>
      <c r="O712" s="1"/>
      <c r="P712" s="1"/>
      <c r="Q712" s="1"/>
      <c r="R712" s="1"/>
    </row>
    <row r="713" spans="1:18" x14ac:dyDescent="0.25">
      <c r="A713" s="1">
        <v>6001013</v>
      </c>
      <c r="B713" s="1" t="s">
        <v>1659</v>
      </c>
      <c r="C713" s="46">
        <v>0.94</v>
      </c>
      <c r="D713" s="46">
        <v>0.89</v>
      </c>
      <c r="E713" s="1" t="s">
        <v>2028</v>
      </c>
      <c r="F713" s="1" t="s">
        <v>2087</v>
      </c>
      <c r="G713" s="1">
        <v>676</v>
      </c>
      <c r="H713" s="1"/>
      <c r="I713" s="1"/>
      <c r="J713" s="1"/>
      <c r="K713" s="1"/>
      <c r="L713" s="1"/>
      <c r="M713" s="1"/>
      <c r="N713" s="1"/>
      <c r="O713" s="1"/>
      <c r="P713" s="1"/>
      <c r="Q713" s="1"/>
      <c r="R713" s="1"/>
    </row>
    <row r="714" spans="1:18" x14ac:dyDescent="0.25">
      <c r="A714" s="1">
        <v>6001017</v>
      </c>
      <c r="B714" s="1" t="s">
        <v>1660</v>
      </c>
      <c r="C714" s="46">
        <v>0.9</v>
      </c>
      <c r="D714" s="46">
        <v>0.93</v>
      </c>
      <c r="E714" s="1" t="s">
        <v>2031</v>
      </c>
      <c r="F714" s="1" t="s">
        <v>2087</v>
      </c>
      <c r="G714" s="1">
        <v>356</v>
      </c>
      <c r="H714" s="1"/>
      <c r="I714" s="1"/>
      <c r="J714" s="1"/>
      <c r="K714" s="1"/>
      <c r="L714" s="1"/>
      <c r="M714" s="1"/>
      <c r="N714" s="1"/>
      <c r="O714" s="1"/>
      <c r="P714" s="1"/>
      <c r="Q714" s="1"/>
      <c r="R714" s="1"/>
    </row>
    <row r="715" spans="1:18" x14ac:dyDescent="0.25">
      <c r="A715" s="1">
        <v>6001018</v>
      </c>
      <c r="B715" s="1" t="s">
        <v>1661</v>
      </c>
      <c r="C715" s="46">
        <v>0.92</v>
      </c>
      <c r="D715" s="46">
        <v>0.89</v>
      </c>
      <c r="E715" s="1" t="s">
        <v>2031</v>
      </c>
      <c r="F715" s="1" t="s">
        <v>2087</v>
      </c>
      <c r="G715" s="1">
        <v>329</v>
      </c>
      <c r="H715" s="1"/>
      <c r="I715" s="1"/>
      <c r="J715" s="1"/>
      <c r="K715" s="1"/>
      <c r="L715" s="1"/>
      <c r="M715" s="1"/>
      <c r="N715" s="1"/>
      <c r="O715" s="1"/>
      <c r="P715" s="1"/>
      <c r="Q715" s="1"/>
      <c r="R715" s="1"/>
    </row>
    <row r="716" spans="1:18" x14ac:dyDescent="0.25">
      <c r="A716" s="1">
        <v>6001020</v>
      </c>
      <c r="B716" s="1" t="s">
        <v>1662</v>
      </c>
      <c r="C716" s="46">
        <v>0.88</v>
      </c>
      <c r="D716" s="46">
        <v>0.85</v>
      </c>
      <c r="E716" s="1" t="s">
        <v>2031</v>
      </c>
      <c r="F716" s="1" t="s">
        <v>2087</v>
      </c>
      <c r="G716" s="1">
        <v>351</v>
      </c>
      <c r="H716" s="1"/>
      <c r="I716" s="1"/>
      <c r="J716" s="1"/>
      <c r="K716" s="1"/>
      <c r="L716" s="1"/>
      <c r="M716" s="1"/>
      <c r="N716" s="1"/>
      <c r="O716" s="1"/>
      <c r="P716" s="1"/>
      <c r="Q716" s="1"/>
      <c r="R716" s="1"/>
    </row>
    <row r="717" spans="1:18" x14ac:dyDescent="0.25">
      <c r="A717" s="1">
        <v>6001021</v>
      </c>
      <c r="B717" s="1" t="s">
        <v>1663</v>
      </c>
      <c r="C717" s="46">
        <v>0.72</v>
      </c>
      <c r="D717" s="46">
        <v>0.76</v>
      </c>
      <c r="E717" s="1" t="s">
        <v>2032</v>
      </c>
      <c r="F717" s="1" t="s">
        <v>2087</v>
      </c>
      <c r="G717" s="1">
        <v>397</v>
      </c>
      <c r="H717" s="1"/>
      <c r="I717" s="1"/>
      <c r="J717" s="1"/>
      <c r="K717" s="1"/>
      <c r="L717" s="1"/>
      <c r="M717" s="1"/>
      <c r="N717" s="1"/>
      <c r="O717" s="1"/>
      <c r="P717" s="1"/>
      <c r="Q717" s="1"/>
      <c r="R717" s="1"/>
    </row>
    <row r="718" spans="1:18" x14ac:dyDescent="0.25">
      <c r="A718" s="1">
        <v>6001023</v>
      </c>
      <c r="B718" s="1" t="s">
        <v>2062</v>
      </c>
      <c r="C718" s="46"/>
      <c r="D718" s="46"/>
      <c r="E718" s="1" t="s">
        <v>2024</v>
      </c>
      <c r="F718" s="1" t="s">
        <v>2087</v>
      </c>
      <c r="G718" s="1"/>
      <c r="H718" s="1"/>
      <c r="I718" s="1"/>
      <c r="J718" s="1"/>
      <c r="K718" s="1"/>
      <c r="L718" s="1"/>
      <c r="M718" s="1"/>
      <c r="N718" s="1"/>
      <c r="O718" s="1"/>
      <c r="P718" s="1"/>
      <c r="Q718" s="1"/>
      <c r="R718" s="1"/>
    </row>
    <row r="719" spans="1:18" x14ac:dyDescent="0.25">
      <c r="A719" s="1">
        <v>6001024</v>
      </c>
      <c r="B719" s="1" t="s">
        <v>1664</v>
      </c>
      <c r="C719" s="46">
        <v>0.2</v>
      </c>
      <c r="D719" s="46">
        <v>0.18</v>
      </c>
      <c r="E719" s="1" t="s">
        <v>2031</v>
      </c>
      <c r="F719" s="1" t="s">
        <v>2087</v>
      </c>
      <c r="G719" s="1">
        <v>403</v>
      </c>
      <c r="H719" s="1"/>
      <c r="I719" s="1"/>
      <c r="J719" s="1"/>
      <c r="K719" s="1"/>
      <c r="L719" s="1"/>
      <c r="M719" s="1"/>
      <c r="N719" s="1"/>
      <c r="O719" s="1"/>
      <c r="P719" s="1"/>
      <c r="Q719" s="1"/>
      <c r="R719" s="1"/>
    </row>
    <row r="720" spans="1:18" x14ac:dyDescent="0.25">
      <c r="A720" s="1">
        <v>6001025</v>
      </c>
      <c r="B720" s="1" t="s">
        <v>1665</v>
      </c>
      <c r="C720" s="46">
        <v>0.96</v>
      </c>
      <c r="D720" s="46">
        <v>0.97</v>
      </c>
      <c r="E720" s="1" t="s">
        <v>2031</v>
      </c>
      <c r="F720" s="1" t="s">
        <v>2087</v>
      </c>
      <c r="G720" s="1">
        <v>325</v>
      </c>
      <c r="H720" s="1"/>
      <c r="I720" s="1"/>
      <c r="J720" s="1"/>
      <c r="K720" s="1"/>
      <c r="L720" s="1"/>
      <c r="M720" s="1"/>
      <c r="N720" s="1"/>
      <c r="O720" s="1"/>
      <c r="P720" s="1"/>
      <c r="Q720" s="1"/>
      <c r="R720" s="1"/>
    </row>
    <row r="721" spans="1:18" x14ac:dyDescent="0.25">
      <c r="A721" s="1">
        <v>6001027</v>
      </c>
      <c r="B721" s="1" t="s">
        <v>1666</v>
      </c>
      <c r="C721" s="46">
        <v>0.63</v>
      </c>
      <c r="D721" s="46">
        <v>0.41</v>
      </c>
      <c r="E721" s="1" t="s">
        <v>2032</v>
      </c>
      <c r="F721" s="1" t="s">
        <v>2087</v>
      </c>
      <c r="G721" s="1">
        <v>271</v>
      </c>
      <c r="H721" s="1"/>
      <c r="I721" s="1"/>
      <c r="J721" s="1"/>
      <c r="K721" s="1"/>
      <c r="L721" s="1"/>
      <c r="M721" s="1"/>
      <c r="N721" s="1"/>
      <c r="O721" s="1"/>
      <c r="P721" s="1"/>
      <c r="Q721" s="1"/>
      <c r="R721" s="1"/>
    </row>
    <row r="722" spans="1:18" x14ac:dyDescent="0.25">
      <c r="A722" s="1">
        <v>6001029</v>
      </c>
      <c r="B722" s="1" t="s">
        <v>1667</v>
      </c>
      <c r="C722" s="46">
        <v>0.89</v>
      </c>
      <c r="D722" s="46">
        <v>0.87</v>
      </c>
      <c r="E722" s="1" t="s">
        <v>2031</v>
      </c>
      <c r="F722" s="1" t="s">
        <v>2087</v>
      </c>
      <c r="G722" s="1">
        <v>265</v>
      </c>
      <c r="H722" s="1"/>
      <c r="I722" s="1"/>
      <c r="J722" s="1"/>
      <c r="K722" s="1"/>
      <c r="L722" s="1"/>
      <c r="M722" s="1"/>
      <c r="N722" s="1"/>
      <c r="O722" s="1"/>
      <c r="P722" s="1"/>
      <c r="Q722" s="1"/>
      <c r="R722" s="1"/>
    </row>
    <row r="723" spans="1:18" x14ac:dyDescent="0.25">
      <c r="A723" s="1">
        <v>6001030</v>
      </c>
      <c r="B723" s="1" t="s">
        <v>1668</v>
      </c>
      <c r="C723" s="46">
        <v>0.24</v>
      </c>
      <c r="D723" s="46">
        <v>0.28999999999999998</v>
      </c>
      <c r="E723" s="1" t="s">
        <v>2031</v>
      </c>
      <c r="F723" s="1" t="s">
        <v>2087</v>
      </c>
      <c r="G723" s="1">
        <v>378</v>
      </c>
      <c r="H723" s="1"/>
      <c r="I723" s="1"/>
      <c r="J723" s="1"/>
      <c r="K723" s="1"/>
      <c r="L723" s="1"/>
      <c r="M723" s="1"/>
      <c r="N723" s="1"/>
      <c r="O723" s="1"/>
      <c r="P723" s="1"/>
      <c r="Q723" s="1"/>
      <c r="R723" s="1"/>
    </row>
    <row r="724" spans="1:18" x14ac:dyDescent="0.25">
      <c r="A724" s="1">
        <v>6001033</v>
      </c>
      <c r="B724" s="1" t="s">
        <v>1669</v>
      </c>
      <c r="C724" s="46">
        <v>0.94</v>
      </c>
      <c r="D724" s="46">
        <v>0.93</v>
      </c>
      <c r="E724" s="1" t="s">
        <v>2031</v>
      </c>
      <c r="F724" s="1" t="s">
        <v>2087</v>
      </c>
      <c r="G724" s="1">
        <v>304</v>
      </c>
      <c r="H724" s="1"/>
      <c r="I724" s="1"/>
      <c r="J724" s="1"/>
      <c r="K724" s="1"/>
      <c r="L724" s="1"/>
      <c r="M724" s="1"/>
      <c r="N724" s="1"/>
      <c r="O724" s="1"/>
      <c r="P724" s="1"/>
      <c r="Q724" s="1"/>
      <c r="R724" s="1"/>
    </row>
    <row r="725" spans="1:18" x14ac:dyDescent="0.25">
      <c r="A725" s="1">
        <v>6001035</v>
      </c>
      <c r="B725" s="1" t="s">
        <v>1670</v>
      </c>
      <c r="C725" s="46">
        <v>0.95</v>
      </c>
      <c r="D725" s="46">
        <v>0.83</v>
      </c>
      <c r="E725" s="1" t="s">
        <v>2031</v>
      </c>
      <c r="F725" s="1" t="s">
        <v>2087</v>
      </c>
      <c r="G725" s="1">
        <v>540</v>
      </c>
      <c r="H725" s="1"/>
      <c r="I725" s="1"/>
      <c r="J725" s="1"/>
      <c r="K725" s="1"/>
      <c r="L725" s="1"/>
      <c r="M725" s="1"/>
      <c r="N725" s="1"/>
      <c r="O725" s="1"/>
      <c r="P725" s="1"/>
      <c r="Q725" s="1"/>
      <c r="R725" s="1"/>
    </row>
    <row r="726" spans="1:18" x14ac:dyDescent="0.25">
      <c r="A726" s="1">
        <v>6001038</v>
      </c>
      <c r="B726" s="1" t="s">
        <v>1671</v>
      </c>
      <c r="C726" s="46">
        <v>0.47</v>
      </c>
      <c r="D726" s="46">
        <v>0.49</v>
      </c>
      <c r="E726" s="1" t="s">
        <v>2031</v>
      </c>
      <c r="F726" s="1" t="s">
        <v>2087</v>
      </c>
      <c r="G726" s="1">
        <v>328</v>
      </c>
      <c r="H726" s="1"/>
      <c r="I726" s="1"/>
      <c r="J726" s="1"/>
      <c r="K726" s="1"/>
      <c r="L726" s="1"/>
      <c r="M726" s="1"/>
      <c r="N726" s="1"/>
      <c r="O726" s="1"/>
      <c r="P726" s="1"/>
      <c r="Q726" s="1"/>
      <c r="R726" s="1"/>
    </row>
    <row r="727" spans="1:18" x14ac:dyDescent="0.25">
      <c r="A727" s="1">
        <v>6001040</v>
      </c>
      <c r="B727" s="1" t="s">
        <v>1672</v>
      </c>
      <c r="C727" s="46">
        <v>0.96</v>
      </c>
      <c r="D727" s="46">
        <v>0.92</v>
      </c>
      <c r="E727" s="1" t="s">
        <v>2031</v>
      </c>
      <c r="F727" s="1" t="s">
        <v>2087</v>
      </c>
      <c r="G727" s="1">
        <v>352</v>
      </c>
      <c r="H727" s="1"/>
      <c r="I727" s="1"/>
      <c r="J727" s="1"/>
      <c r="K727" s="1"/>
      <c r="L727" s="1"/>
      <c r="M727" s="1"/>
      <c r="N727" s="1"/>
      <c r="O727" s="1"/>
      <c r="P727" s="1"/>
      <c r="Q727" s="1"/>
      <c r="R727" s="1"/>
    </row>
    <row r="728" spans="1:18" x14ac:dyDescent="0.25">
      <c r="A728" s="1">
        <v>6001041</v>
      </c>
      <c r="B728" s="1" t="s">
        <v>1673</v>
      </c>
      <c r="C728" s="46">
        <v>0.97</v>
      </c>
      <c r="D728" s="46">
        <v>0.94</v>
      </c>
      <c r="E728" s="1" t="s">
        <v>2031</v>
      </c>
      <c r="F728" s="1" t="s">
        <v>2087</v>
      </c>
      <c r="G728" s="1">
        <v>390</v>
      </c>
      <c r="H728" s="1"/>
      <c r="I728" s="1"/>
      <c r="J728" s="1"/>
      <c r="K728" s="1"/>
      <c r="L728" s="1"/>
      <c r="M728" s="1"/>
      <c r="N728" s="1"/>
      <c r="O728" s="1"/>
      <c r="P728" s="1"/>
      <c r="Q728" s="1"/>
      <c r="R728" s="1"/>
    </row>
    <row r="729" spans="1:18" x14ac:dyDescent="0.25">
      <c r="A729" s="1">
        <v>6001042</v>
      </c>
      <c r="B729" s="1" t="s">
        <v>1674</v>
      </c>
      <c r="C729" s="46">
        <v>0.98</v>
      </c>
      <c r="D729" s="46">
        <v>0.93</v>
      </c>
      <c r="E729" s="1" t="s">
        <v>2031</v>
      </c>
      <c r="F729" s="1" t="s">
        <v>2087</v>
      </c>
      <c r="G729" s="1">
        <v>437</v>
      </c>
      <c r="H729" s="1"/>
      <c r="I729" s="1"/>
      <c r="J729" s="1"/>
      <c r="K729" s="1"/>
      <c r="L729" s="1"/>
      <c r="M729" s="1"/>
      <c r="N729" s="1"/>
      <c r="O729" s="1"/>
      <c r="P729" s="1"/>
      <c r="Q729" s="1"/>
      <c r="R729" s="1"/>
    </row>
    <row r="730" spans="1:18" x14ac:dyDescent="0.25">
      <c r="A730" s="1">
        <v>6001043</v>
      </c>
      <c r="B730" s="1" t="s">
        <v>1675</v>
      </c>
      <c r="C730" s="46">
        <v>0.69</v>
      </c>
      <c r="D730" s="46">
        <v>0.45</v>
      </c>
      <c r="E730" s="1" t="s">
        <v>2032</v>
      </c>
      <c r="F730" s="1" t="s">
        <v>2087</v>
      </c>
      <c r="G730" s="1">
        <v>422</v>
      </c>
      <c r="H730" s="1"/>
      <c r="I730" s="1"/>
      <c r="J730" s="1"/>
      <c r="K730" s="1"/>
      <c r="L730" s="1"/>
      <c r="M730" s="1"/>
      <c r="N730" s="1"/>
      <c r="O730" s="1"/>
      <c r="P730" s="1"/>
      <c r="Q730" s="1"/>
      <c r="R730" s="1"/>
    </row>
    <row r="731" spans="1:18" x14ac:dyDescent="0.25">
      <c r="A731" s="1">
        <v>6001044</v>
      </c>
      <c r="B731" s="1" t="s">
        <v>1676</v>
      </c>
      <c r="C731" s="46">
        <v>0.94</v>
      </c>
      <c r="D731" s="46">
        <v>0.95</v>
      </c>
      <c r="E731" s="1" t="s">
        <v>2031</v>
      </c>
      <c r="F731" s="1" t="s">
        <v>2087</v>
      </c>
      <c r="G731" s="1">
        <v>253</v>
      </c>
      <c r="H731" s="1"/>
      <c r="I731" s="1"/>
      <c r="J731" s="1"/>
      <c r="K731" s="1"/>
      <c r="L731" s="1"/>
      <c r="M731" s="1"/>
      <c r="N731" s="1"/>
      <c r="O731" s="1"/>
      <c r="P731" s="1"/>
      <c r="Q731" s="1"/>
      <c r="R731" s="1"/>
    </row>
    <row r="732" spans="1:18" x14ac:dyDescent="0.25">
      <c r="A732" s="1">
        <v>6001045</v>
      </c>
      <c r="B732" s="1" t="s">
        <v>2081</v>
      </c>
      <c r="C732" s="46"/>
      <c r="D732" s="46"/>
      <c r="E732" s="1" t="s">
        <v>2024</v>
      </c>
      <c r="F732" s="1" t="s">
        <v>2087</v>
      </c>
      <c r="G732" s="1"/>
      <c r="H732" s="1"/>
      <c r="I732" s="1"/>
      <c r="J732" s="1"/>
      <c r="K732" s="1"/>
      <c r="L732" s="1"/>
      <c r="M732" s="1"/>
      <c r="N732" s="1"/>
      <c r="O732" s="1"/>
      <c r="P732" s="1"/>
      <c r="Q732" s="1"/>
      <c r="R732" s="1"/>
    </row>
    <row r="733" spans="1:18" x14ac:dyDescent="0.25">
      <c r="A733" s="1">
        <v>6001047</v>
      </c>
      <c r="B733" s="1" t="s">
        <v>1677</v>
      </c>
      <c r="C733" s="46">
        <v>0.87</v>
      </c>
      <c r="D733" s="46">
        <v>0.81</v>
      </c>
      <c r="E733" s="1" t="s">
        <v>2031</v>
      </c>
      <c r="F733" s="1" t="s">
        <v>2087</v>
      </c>
      <c r="G733" s="1">
        <v>429</v>
      </c>
      <c r="H733" s="1"/>
      <c r="I733" s="1"/>
      <c r="J733" s="1"/>
      <c r="K733" s="1"/>
      <c r="L733" s="1"/>
      <c r="M733" s="1"/>
      <c r="N733" s="1"/>
      <c r="O733" s="1"/>
      <c r="P733" s="1"/>
      <c r="Q733" s="1"/>
      <c r="R733" s="1"/>
    </row>
    <row r="734" spans="1:18" x14ac:dyDescent="0.25">
      <c r="A734" s="1">
        <v>6001048</v>
      </c>
      <c r="B734" s="1" t="s">
        <v>1678</v>
      </c>
      <c r="C734" s="46">
        <v>0.51</v>
      </c>
      <c r="D734" s="46">
        <v>0.35</v>
      </c>
      <c r="E734" s="1" t="s">
        <v>2031</v>
      </c>
      <c r="F734" s="1" t="s">
        <v>2087</v>
      </c>
      <c r="G734" s="1">
        <v>567</v>
      </c>
      <c r="H734" s="1"/>
      <c r="I734" s="1"/>
      <c r="J734" s="1"/>
      <c r="K734" s="1"/>
      <c r="L734" s="1"/>
      <c r="M734" s="1"/>
      <c r="N734" s="1"/>
      <c r="O734" s="1"/>
      <c r="P734" s="1"/>
      <c r="Q734" s="1"/>
      <c r="R734" s="1"/>
    </row>
    <row r="735" spans="1:18" x14ac:dyDescent="0.25">
      <c r="A735" s="1">
        <v>6001050</v>
      </c>
      <c r="B735" s="1" t="s">
        <v>1679</v>
      </c>
      <c r="C735" s="46">
        <v>0.96</v>
      </c>
      <c r="D735" s="46">
        <v>0.92</v>
      </c>
      <c r="E735" s="1" t="s">
        <v>2031</v>
      </c>
      <c r="F735" s="1" t="s">
        <v>2087</v>
      </c>
      <c r="G735" s="1">
        <v>288</v>
      </c>
      <c r="H735" s="1"/>
      <c r="I735" s="1"/>
      <c r="J735" s="1"/>
      <c r="K735" s="1"/>
      <c r="L735" s="1"/>
      <c r="M735" s="1"/>
      <c r="N735" s="1"/>
      <c r="O735" s="1"/>
      <c r="P735" s="1"/>
      <c r="Q735" s="1"/>
      <c r="R735" s="1"/>
    </row>
    <row r="736" spans="1:18" x14ac:dyDescent="0.25">
      <c r="A736" s="1">
        <v>6001052</v>
      </c>
      <c r="B736" s="1" t="s">
        <v>1680</v>
      </c>
      <c r="C736" s="46">
        <v>0.93</v>
      </c>
      <c r="D736" s="46">
        <v>0.97</v>
      </c>
      <c r="E736" s="1" t="s">
        <v>2031</v>
      </c>
      <c r="F736" s="1" t="s">
        <v>2087</v>
      </c>
      <c r="G736" s="1">
        <v>304</v>
      </c>
      <c r="H736" s="1"/>
      <c r="I736" s="1"/>
      <c r="J736" s="1"/>
      <c r="K736" s="1"/>
      <c r="L736" s="1"/>
      <c r="M736" s="1"/>
      <c r="N736" s="1"/>
      <c r="O736" s="1"/>
      <c r="P736" s="1"/>
      <c r="Q736" s="1"/>
      <c r="R736" s="1"/>
    </row>
    <row r="737" spans="1:18" x14ac:dyDescent="0.25">
      <c r="A737" s="1">
        <v>6001055</v>
      </c>
      <c r="B737" s="1" t="s">
        <v>1681</v>
      </c>
      <c r="C737" s="46">
        <v>0.91</v>
      </c>
      <c r="D737" s="46">
        <v>0.92</v>
      </c>
      <c r="E737" s="1" t="s">
        <v>2032</v>
      </c>
      <c r="F737" s="1" t="s">
        <v>2087</v>
      </c>
      <c r="G737" s="1">
        <v>298</v>
      </c>
      <c r="H737" s="1"/>
      <c r="I737" s="1"/>
      <c r="J737" s="1"/>
      <c r="K737" s="1"/>
      <c r="L737" s="1"/>
      <c r="M737" s="1"/>
      <c r="N737" s="1"/>
      <c r="O737" s="1"/>
      <c r="P737" s="1"/>
      <c r="Q737" s="1"/>
      <c r="R737" s="1"/>
    </row>
    <row r="738" spans="1:18" x14ac:dyDescent="0.25">
      <c r="A738" s="1">
        <v>6001056</v>
      </c>
      <c r="B738" s="1" t="s">
        <v>1682</v>
      </c>
      <c r="C738" s="46">
        <v>0.95</v>
      </c>
      <c r="D738" s="46">
        <v>0.95</v>
      </c>
      <c r="E738" s="1" t="s">
        <v>2031</v>
      </c>
      <c r="F738" s="1" t="s">
        <v>2087</v>
      </c>
      <c r="G738" s="1">
        <v>208</v>
      </c>
      <c r="H738" s="1"/>
      <c r="I738" s="1"/>
      <c r="J738" s="1"/>
      <c r="K738" s="1"/>
      <c r="L738" s="1"/>
      <c r="M738" s="1"/>
      <c r="N738" s="1"/>
      <c r="O738" s="1"/>
      <c r="P738" s="1"/>
      <c r="Q738" s="1"/>
      <c r="R738" s="1"/>
    </row>
    <row r="739" spans="1:18" x14ac:dyDescent="0.25">
      <c r="A739" s="1">
        <v>6001057</v>
      </c>
      <c r="B739" s="1" t="s">
        <v>1683</v>
      </c>
      <c r="C739" s="46">
        <v>0.94</v>
      </c>
      <c r="D739" s="46">
        <v>0.91</v>
      </c>
      <c r="E739" s="1" t="s">
        <v>2031</v>
      </c>
      <c r="F739" s="1" t="s">
        <v>2087</v>
      </c>
      <c r="G739" s="1">
        <v>401</v>
      </c>
      <c r="H739" s="1"/>
      <c r="I739" s="1"/>
      <c r="J739" s="1"/>
      <c r="K739" s="1"/>
      <c r="L739" s="1"/>
      <c r="M739" s="1"/>
      <c r="N739" s="1"/>
      <c r="O739" s="1"/>
      <c r="P739" s="1"/>
      <c r="Q739" s="1"/>
      <c r="R739" s="1"/>
    </row>
    <row r="740" spans="1:18" x14ac:dyDescent="0.25">
      <c r="A740" s="1">
        <v>6001058</v>
      </c>
      <c r="B740" s="1" t="s">
        <v>1684</v>
      </c>
      <c r="C740" s="46">
        <v>0.83</v>
      </c>
      <c r="D740" s="46">
        <v>0.72</v>
      </c>
      <c r="E740" s="1" t="s">
        <v>2031</v>
      </c>
      <c r="F740" s="1" t="s">
        <v>2087</v>
      </c>
      <c r="G740" s="1">
        <v>565</v>
      </c>
      <c r="H740" s="1"/>
      <c r="I740" s="1"/>
      <c r="J740" s="1"/>
      <c r="K740" s="1"/>
      <c r="L740" s="1"/>
      <c r="M740" s="1"/>
      <c r="N740" s="1"/>
      <c r="O740" s="1"/>
      <c r="P740" s="1"/>
      <c r="Q740" s="1"/>
      <c r="R740" s="1"/>
    </row>
    <row r="741" spans="1:18" x14ac:dyDescent="0.25">
      <c r="A741" s="1">
        <v>6001059</v>
      </c>
      <c r="B741" s="1" t="s">
        <v>1685</v>
      </c>
      <c r="C741" s="46">
        <v>0.98</v>
      </c>
      <c r="D741" s="46">
        <v>0.96</v>
      </c>
      <c r="E741" s="1" t="s">
        <v>2031</v>
      </c>
      <c r="F741" s="1" t="s">
        <v>2087</v>
      </c>
      <c r="G741" s="1">
        <v>523</v>
      </c>
      <c r="H741" s="1"/>
      <c r="I741" s="1"/>
      <c r="J741" s="1"/>
      <c r="K741" s="1"/>
      <c r="L741" s="1"/>
      <c r="M741" s="1"/>
      <c r="N741" s="1"/>
      <c r="O741" s="1"/>
      <c r="P741" s="1"/>
      <c r="Q741" s="1"/>
      <c r="R741" s="1"/>
    </row>
    <row r="742" spans="1:18" x14ac:dyDescent="0.25">
      <c r="A742" s="1">
        <v>6001062</v>
      </c>
      <c r="B742" s="1" t="s">
        <v>1686</v>
      </c>
      <c r="C742" s="46">
        <v>0.93</v>
      </c>
      <c r="D742" s="46">
        <v>0.87</v>
      </c>
      <c r="E742" s="1" t="s">
        <v>2028</v>
      </c>
      <c r="F742" s="1" t="s">
        <v>2087</v>
      </c>
      <c r="G742" s="1">
        <v>713</v>
      </c>
      <c r="H742" s="1"/>
      <c r="I742" s="1"/>
      <c r="J742" s="1"/>
      <c r="K742" s="1"/>
      <c r="L742" s="1"/>
      <c r="M742" s="1"/>
      <c r="N742" s="1"/>
      <c r="O742" s="1"/>
      <c r="P742" s="1"/>
      <c r="Q742" s="1"/>
      <c r="R742" s="1"/>
    </row>
    <row r="743" spans="1:18" x14ac:dyDescent="0.25">
      <c r="A743" s="1">
        <v>6001063</v>
      </c>
      <c r="B743" s="1" t="s">
        <v>1687</v>
      </c>
      <c r="C743" s="46">
        <v>0.95</v>
      </c>
      <c r="D743" s="46">
        <v>0.81</v>
      </c>
      <c r="E743" s="1" t="s">
        <v>2022</v>
      </c>
      <c r="F743" s="1" t="s">
        <v>2087</v>
      </c>
      <c r="G743" s="1">
        <v>872</v>
      </c>
      <c r="H743" s="1"/>
      <c r="I743" s="1"/>
      <c r="J743" s="1"/>
      <c r="K743" s="1"/>
      <c r="L743" s="1"/>
      <c r="M743" s="1"/>
      <c r="N743" s="1"/>
      <c r="O743" s="1"/>
      <c r="P743" s="1"/>
      <c r="Q743" s="1"/>
      <c r="R743" s="1"/>
    </row>
    <row r="744" spans="1:18" x14ac:dyDescent="0.25">
      <c r="A744" s="1">
        <v>6001064</v>
      </c>
      <c r="B744" s="1" t="s">
        <v>1688</v>
      </c>
      <c r="C744" s="46">
        <v>0.96</v>
      </c>
      <c r="D744" s="46">
        <v>0.86</v>
      </c>
      <c r="E744" s="1" t="s">
        <v>2022</v>
      </c>
      <c r="F744" s="1" t="s">
        <v>2087</v>
      </c>
      <c r="G744" s="1">
        <v>921</v>
      </c>
      <c r="H744" s="1"/>
      <c r="I744" s="1"/>
      <c r="J744" s="1"/>
      <c r="K744" s="1"/>
      <c r="L744" s="1"/>
      <c r="M744" s="1"/>
      <c r="N744" s="1"/>
      <c r="O744" s="1"/>
      <c r="P744" s="1"/>
      <c r="Q744" s="1"/>
      <c r="R744" s="1"/>
    </row>
    <row r="745" spans="1:18" x14ac:dyDescent="0.25">
      <c r="A745" s="1">
        <v>6001067</v>
      </c>
      <c r="B745" s="1" t="s">
        <v>1689</v>
      </c>
      <c r="C745" s="46"/>
      <c r="D745" s="46"/>
      <c r="E745" s="1" t="s">
        <v>2030</v>
      </c>
      <c r="F745" s="1" t="s">
        <v>2087</v>
      </c>
      <c r="G745" s="1"/>
      <c r="H745" s="1"/>
      <c r="I745" s="1"/>
      <c r="J745" s="1"/>
      <c r="K745" s="1"/>
      <c r="L745" s="1"/>
      <c r="M745" s="1"/>
      <c r="N745" s="1"/>
      <c r="O745" s="1"/>
      <c r="P745" s="1"/>
      <c r="Q745" s="1"/>
      <c r="R745" s="1"/>
    </row>
    <row r="746" spans="1:18" x14ac:dyDescent="0.25">
      <c r="A746" s="1">
        <v>6001068</v>
      </c>
      <c r="B746" s="1" t="s">
        <v>1690</v>
      </c>
      <c r="C746" s="46">
        <v>0.92</v>
      </c>
      <c r="D746" s="46">
        <v>0.69</v>
      </c>
      <c r="E746" s="1" t="s">
        <v>2022</v>
      </c>
      <c r="F746" s="1" t="s">
        <v>2087</v>
      </c>
      <c r="G746" s="1">
        <v>144</v>
      </c>
      <c r="H746" s="1"/>
      <c r="I746" s="1"/>
      <c r="J746" s="1"/>
      <c r="K746" s="1"/>
      <c r="L746" s="1"/>
      <c r="M746" s="1"/>
      <c r="N746" s="1"/>
      <c r="O746" s="1"/>
      <c r="P746" s="1"/>
      <c r="Q746" s="1"/>
      <c r="R746" s="1"/>
    </row>
    <row r="747" spans="1:18" x14ac:dyDescent="0.25">
      <c r="A747" s="1">
        <v>6001070</v>
      </c>
      <c r="B747" s="1" t="s">
        <v>1691</v>
      </c>
      <c r="C747" s="46">
        <v>0.97</v>
      </c>
      <c r="D747" s="46">
        <v>0.86</v>
      </c>
      <c r="E747" s="1" t="s">
        <v>2022</v>
      </c>
      <c r="F747" s="1" t="s">
        <v>2087</v>
      </c>
      <c r="G747" s="1">
        <v>291</v>
      </c>
      <c r="H747" s="1"/>
      <c r="I747" s="1"/>
      <c r="J747" s="1"/>
      <c r="K747" s="1"/>
      <c r="L747" s="1"/>
      <c r="M747" s="1"/>
      <c r="N747" s="1"/>
      <c r="O747" s="1"/>
      <c r="P747" s="1"/>
      <c r="Q747" s="1"/>
      <c r="R747" s="1"/>
    </row>
    <row r="748" spans="1:18" x14ac:dyDescent="0.25">
      <c r="A748" s="1">
        <v>6001071</v>
      </c>
      <c r="B748" s="1" t="s">
        <v>1692</v>
      </c>
      <c r="C748" s="46">
        <v>0.99</v>
      </c>
      <c r="D748" s="46">
        <v>0.96</v>
      </c>
      <c r="E748" s="1" t="s">
        <v>2027</v>
      </c>
      <c r="F748" s="1" t="s">
        <v>2087</v>
      </c>
      <c r="G748" s="1">
        <v>409</v>
      </c>
      <c r="H748" s="1"/>
      <c r="I748" s="1"/>
      <c r="J748" s="1"/>
      <c r="K748" s="1"/>
      <c r="L748" s="1"/>
      <c r="M748" s="1"/>
      <c r="N748" s="1"/>
      <c r="O748" s="1"/>
      <c r="P748" s="1"/>
      <c r="Q748" s="1"/>
      <c r="R748" s="1"/>
    </row>
    <row r="749" spans="1:18" x14ac:dyDescent="0.25">
      <c r="A749" s="1">
        <v>6001072</v>
      </c>
      <c r="B749" s="1" t="s">
        <v>1693</v>
      </c>
      <c r="C749" s="46">
        <v>0.96</v>
      </c>
      <c r="D749" s="46">
        <v>0.95</v>
      </c>
      <c r="E749" s="1" t="s">
        <v>2056</v>
      </c>
      <c r="F749" s="1" t="s">
        <v>2087</v>
      </c>
      <c r="G749" s="1">
        <v>584</v>
      </c>
      <c r="H749" s="1"/>
      <c r="I749" s="1"/>
      <c r="J749" s="1"/>
      <c r="K749" s="1"/>
      <c r="L749" s="1"/>
      <c r="M749" s="1"/>
      <c r="N749" s="1"/>
      <c r="O749" s="1"/>
      <c r="P749" s="1"/>
      <c r="Q749" s="1"/>
      <c r="R749" s="1"/>
    </row>
    <row r="750" spans="1:18" x14ac:dyDescent="0.25">
      <c r="A750" s="1">
        <v>6001073</v>
      </c>
      <c r="B750" s="1" t="s">
        <v>1694</v>
      </c>
      <c r="C750" s="46">
        <v>0.34</v>
      </c>
      <c r="D750" s="46">
        <v>0.25</v>
      </c>
      <c r="E750" s="1" t="s">
        <v>2031</v>
      </c>
      <c r="F750" s="1" t="s">
        <v>2087</v>
      </c>
      <c r="G750" s="1">
        <v>781</v>
      </c>
      <c r="H750" s="1"/>
      <c r="I750" s="1"/>
      <c r="J750" s="1"/>
      <c r="K750" s="1"/>
      <c r="L750" s="1"/>
      <c r="M750" s="1"/>
      <c r="N750" s="1"/>
      <c r="O750" s="1"/>
      <c r="P750" s="1"/>
      <c r="Q750" s="1"/>
      <c r="R750" s="1"/>
    </row>
    <row r="751" spans="1:18" x14ac:dyDescent="0.25">
      <c r="A751" s="1">
        <v>6001074</v>
      </c>
      <c r="B751" s="1" t="s">
        <v>1695</v>
      </c>
      <c r="C751" s="46">
        <v>0.98</v>
      </c>
      <c r="D751" s="46">
        <v>0.97</v>
      </c>
      <c r="E751" s="1" t="s">
        <v>2028</v>
      </c>
      <c r="F751" s="1" t="s">
        <v>2087</v>
      </c>
      <c r="G751" s="1">
        <v>59</v>
      </c>
      <c r="H751" s="1"/>
      <c r="I751" s="1"/>
      <c r="J751" s="1"/>
      <c r="K751" s="1"/>
      <c r="L751" s="1"/>
      <c r="M751" s="1"/>
      <c r="N751" s="1"/>
      <c r="O751" s="1"/>
      <c r="P751" s="1"/>
      <c r="Q751" s="1"/>
      <c r="R751" s="1"/>
    </row>
    <row r="752" spans="1:18" x14ac:dyDescent="0.25">
      <c r="A752" s="1">
        <v>6001702</v>
      </c>
      <c r="B752" s="1" t="s">
        <v>1696</v>
      </c>
      <c r="C752" s="46">
        <v>0.97</v>
      </c>
      <c r="D752" s="46">
        <v>0.94</v>
      </c>
      <c r="E752" s="1" t="s">
        <v>2028</v>
      </c>
      <c r="F752" s="1" t="s">
        <v>2087</v>
      </c>
      <c r="G752" s="1">
        <v>648</v>
      </c>
      <c r="H752" s="1"/>
      <c r="I752" s="1"/>
      <c r="J752" s="1"/>
      <c r="K752" s="1"/>
      <c r="L752" s="1"/>
      <c r="M752" s="1"/>
      <c r="N752" s="1"/>
      <c r="O752" s="1"/>
      <c r="P752" s="1"/>
      <c r="Q752" s="1"/>
      <c r="R752" s="1"/>
    </row>
    <row r="753" spans="1:18" x14ac:dyDescent="0.25">
      <c r="A753" s="1">
        <v>6002050</v>
      </c>
      <c r="B753" s="1" t="s">
        <v>1697</v>
      </c>
      <c r="C753" s="46">
        <v>0.77</v>
      </c>
      <c r="D753" s="46">
        <v>0.92</v>
      </c>
      <c r="E753" s="1" t="s">
        <v>2032</v>
      </c>
      <c r="F753" s="1" t="s">
        <v>2087</v>
      </c>
      <c r="G753" s="1">
        <v>332</v>
      </c>
      <c r="H753" s="1"/>
      <c r="I753" s="1"/>
      <c r="J753" s="1"/>
      <c r="K753" s="1"/>
      <c r="L753" s="1"/>
      <c r="M753" s="1"/>
      <c r="N753" s="1"/>
      <c r="O753" s="1"/>
      <c r="P753" s="1"/>
      <c r="Q753" s="1"/>
      <c r="R753" s="1"/>
    </row>
    <row r="754" spans="1:18" x14ac:dyDescent="0.25">
      <c r="A754" s="1">
        <v>6002053</v>
      </c>
      <c r="B754" s="1" t="s">
        <v>1698</v>
      </c>
      <c r="C754" s="46">
        <v>0.9</v>
      </c>
      <c r="D754" s="46">
        <v>0.96</v>
      </c>
      <c r="E754" s="1" t="s">
        <v>2032</v>
      </c>
      <c r="F754" s="1" t="s">
        <v>2087</v>
      </c>
      <c r="G754" s="1">
        <v>131</v>
      </c>
      <c r="H754" s="1"/>
      <c r="I754" s="1"/>
      <c r="J754" s="1"/>
      <c r="K754" s="1"/>
      <c r="L754" s="1"/>
      <c r="M754" s="1"/>
      <c r="N754" s="1"/>
      <c r="O754" s="1"/>
      <c r="P754" s="1"/>
      <c r="Q754" s="1"/>
      <c r="R754" s="1"/>
    </row>
    <row r="755" spans="1:18" x14ac:dyDescent="0.25">
      <c r="A755" s="1">
        <v>6002054</v>
      </c>
      <c r="B755" s="1" t="s">
        <v>1699</v>
      </c>
      <c r="C755" s="46">
        <v>0.93</v>
      </c>
      <c r="D755" s="46">
        <v>0.98</v>
      </c>
      <c r="E755" s="1" t="s">
        <v>2031</v>
      </c>
      <c r="F755" s="1" t="s">
        <v>2087</v>
      </c>
      <c r="G755" s="1">
        <v>306</v>
      </c>
      <c r="H755" s="1"/>
      <c r="I755" s="1"/>
      <c r="J755" s="1"/>
      <c r="K755" s="1"/>
      <c r="L755" s="1"/>
      <c r="M755" s="1"/>
      <c r="N755" s="1"/>
      <c r="O755" s="1"/>
      <c r="P755" s="1"/>
      <c r="Q755" s="1"/>
      <c r="R755" s="1"/>
    </row>
    <row r="756" spans="1:18" x14ac:dyDescent="0.25">
      <c r="A756" s="1">
        <v>6002055</v>
      </c>
      <c r="B756" s="1" t="s">
        <v>1700</v>
      </c>
      <c r="C756" s="46">
        <v>0.32</v>
      </c>
      <c r="D756" s="46">
        <v>0.4</v>
      </c>
      <c r="E756" s="1" t="s">
        <v>2032</v>
      </c>
      <c r="F756" s="1" t="s">
        <v>2087</v>
      </c>
      <c r="G756" s="1">
        <v>463</v>
      </c>
      <c r="H756" s="1"/>
      <c r="I756" s="1"/>
      <c r="J756" s="1"/>
      <c r="K756" s="1"/>
      <c r="L756" s="1"/>
      <c r="M756" s="1"/>
      <c r="N756" s="1"/>
      <c r="O756" s="1"/>
      <c r="P756" s="1"/>
      <c r="Q756" s="1"/>
      <c r="R756" s="1"/>
    </row>
    <row r="757" spans="1:18" x14ac:dyDescent="0.25">
      <c r="A757" s="1">
        <v>6002056</v>
      </c>
      <c r="B757" s="1" t="s">
        <v>1701</v>
      </c>
      <c r="C757" s="46">
        <v>0.87</v>
      </c>
      <c r="D757" s="46">
        <v>0.96</v>
      </c>
      <c r="E757" s="1" t="s">
        <v>2032</v>
      </c>
      <c r="F757" s="1" t="s">
        <v>2087</v>
      </c>
      <c r="G757" s="1">
        <v>166</v>
      </c>
      <c r="H757" s="1"/>
      <c r="I757" s="1"/>
      <c r="J757" s="1"/>
      <c r="K757" s="1"/>
      <c r="L757" s="1"/>
      <c r="M757" s="1"/>
      <c r="N757" s="1"/>
      <c r="O757" s="1"/>
      <c r="P757" s="1"/>
      <c r="Q757" s="1"/>
      <c r="R757" s="1"/>
    </row>
    <row r="758" spans="1:18" x14ac:dyDescent="0.25">
      <c r="A758" s="1">
        <v>6002057</v>
      </c>
      <c r="B758" s="1" t="s">
        <v>1702</v>
      </c>
      <c r="C758" s="46">
        <v>0.28000000000000003</v>
      </c>
      <c r="D758" s="46">
        <v>0.31</v>
      </c>
      <c r="E758" s="1" t="s">
        <v>2032</v>
      </c>
      <c r="F758" s="1" t="s">
        <v>2087</v>
      </c>
      <c r="G758" s="1">
        <v>597</v>
      </c>
      <c r="H758" s="1"/>
      <c r="I758" s="1"/>
      <c r="J758" s="1"/>
      <c r="K758" s="1"/>
      <c r="L758" s="1"/>
      <c r="M758" s="1"/>
      <c r="N758" s="1"/>
      <c r="O758" s="1"/>
      <c r="P758" s="1"/>
      <c r="Q758" s="1"/>
      <c r="R758" s="1"/>
    </row>
    <row r="759" spans="1:18" x14ac:dyDescent="0.25">
      <c r="A759" s="1">
        <v>6002058</v>
      </c>
      <c r="B759" s="1" t="s">
        <v>1703</v>
      </c>
      <c r="C759" s="46">
        <v>0.38</v>
      </c>
      <c r="D759" s="46">
        <v>0.44</v>
      </c>
      <c r="E759" s="1" t="s">
        <v>2032</v>
      </c>
      <c r="F759" s="1" t="s">
        <v>2087</v>
      </c>
      <c r="G759" s="1">
        <v>429</v>
      </c>
      <c r="H759" s="1"/>
      <c r="I759" s="1"/>
      <c r="J759" s="1"/>
      <c r="K759" s="1"/>
      <c r="L759" s="1"/>
      <c r="M759" s="1"/>
      <c r="N759" s="1"/>
      <c r="O759" s="1"/>
      <c r="P759" s="1"/>
      <c r="Q759" s="1"/>
      <c r="R759" s="1"/>
    </row>
    <row r="760" spans="1:18" x14ac:dyDescent="0.25">
      <c r="A760" s="1">
        <v>6002059</v>
      </c>
      <c r="B760" s="1" t="s">
        <v>1704</v>
      </c>
      <c r="C760" s="46">
        <v>0.73</v>
      </c>
      <c r="D760" s="46">
        <v>0.77</v>
      </c>
      <c r="E760" s="1" t="s">
        <v>2072</v>
      </c>
      <c r="F760" s="1" t="s">
        <v>2087</v>
      </c>
      <c r="G760" s="1">
        <v>613</v>
      </c>
      <c r="H760" s="1"/>
      <c r="I760" s="1"/>
      <c r="J760" s="1"/>
      <c r="K760" s="1"/>
      <c r="L760" s="1"/>
      <c r="M760" s="1"/>
      <c r="N760" s="1"/>
      <c r="O760" s="1"/>
      <c r="P760" s="1"/>
      <c r="Q760" s="1"/>
      <c r="R760" s="1"/>
    </row>
    <row r="761" spans="1:18" x14ac:dyDescent="0.25">
      <c r="A761" s="1">
        <v>6002060</v>
      </c>
      <c r="B761" s="1" t="s">
        <v>1705</v>
      </c>
      <c r="C761" s="46">
        <v>0.89</v>
      </c>
      <c r="D761" s="46">
        <v>0.96</v>
      </c>
      <c r="E761" s="1" t="s">
        <v>2032</v>
      </c>
      <c r="F761" s="1" t="s">
        <v>2087</v>
      </c>
      <c r="G761" s="1">
        <v>240</v>
      </c>
      <c r="H761" s="1"/>
      <c r="I761" s="1"/>
      <c r="J761" s="1"/>
      <c r="K761" s="1"/>
      <c r="L761" s="1"/>
      <c r="M761" s="1"/>
      <c r="N761" s="1"/>
      <c r="O761" s="1"/>
      <c r="P761" s="1"/>
      <c r="Q761" s="1"/>
      <c r="R761" s="1"/>
    </row>
    <row r="762" spans="1:18" x14ac:dyDescent="0.25">
      <c r="A762" s="1">
        <v>6002061</v>
      </c>
      <c r="B762" s="1" t="s">
        <v>1706</v>
      </c>
      <c r="C762" s="46">
        <v>0.95</v>
      </c>
      <c r="D762" s="46">
        <v>0.99</v>
      </c>
      <c r="E762" s="1" t="s">
        <v>2032</v>
      </c>
      <c r="F762" s="1" t="s">
        <v>2087</v>
      </c>
      <c r="G762" s="1">
        <v>166</v>
      </c>
      <c r="H762" s="1"/>
      <c r="I762" s="1"/>
      <c r="J762" s="1"/>
      <c r="K762" s="1"/>
      <c r="L762" s="1"/>
      <c r="M762" s="1"/>
      <c r="N762" s="1"/>
      <c r="O762" s="1"/>
      <c r="P762" s="1"/>
      <c r="Q762" s="1"/>
      <c r="R762" s="1"/>
    </row>
    <row r="763" spans="1:18" x14ac:dyDescent="0.25">
      <c r="A763" s="1">
        <v>6002063</v>
      </c>
      <c r="B763" s="1" t="s">
        <v>1707</v>
      </c>
      <c r="C763" s="46">
        <v>0.87</v>
      </c>
      <c r="D763" s="46">
        <v>0.94</v>
      </c>
      <c r="E763" s="1" t="s">
        <v>2032</v>
      </c>
      <c r="F763" s="1" t="s">
        <v>2087</v>
      </c>
      <c r="G763" s="1">
        <v>386</v>
      </c>
      <c r="H763" s="1"/>
      <c r="I763" s="1"/>
      <c r="J763" s="1"/>
      <c r="K763" s="1"/>
      <c r="L763" s="1"/>
      <c r="M763" s="1"/>
      <c r="N763" s="1"/>
      <c r="O763" s="1"/>
      <c r="P763" s="1"/>
      <c r="Q763" s="1"/>
      <c r="R763" s="1"/>
    </row>
    <row r="764" spans="1:18" x14ac:dyDescent="0.25">
      <c r="A764" s="1">
        <v>6002064</v>
      </c>
      <c r="B764" s="1" t="s">
        <v>1708</v>
      </c>
      <c r="C764" s="46">
        <v>0.74</v>
      </c>
      <c r="D764" s="46">
        <v>0.84</v>
      </c>
      <c r="E764" s="1" t="s">
        <v>2032</v>
      </c>
      <c r="F764" s="1" t="s">
        <v>2087</v>
      </c>
      <c r="G764" s="1">
        <v>291</v>
      </c>
      <c r="H764" s="1"/>
      <c r="I764" s="1"/>
      <c r="J764" s="1"/>
      <c r="K764" s="1"/>
      <c r="L764" s="1"/>
      <c r="M764" s="1"/>
      <c r="N764" s="1"/>
      <c r="O764" s="1"/>
      <c r="P764" s="1"/>
      <c r="Q764" s="1"/>
      <c r="R764" s="1"/>
    </row>
    <row r="765" spans="1:18" x14ac:dyDescent="0.25">
      <c r="A765" s="1">
        <v>6002065</v>
      </c>
      <c r="B765" s="1" t="s">
        <v>1709</v>
      </c>
      <c r="C765" s="46">
        <v>0.83</v>
      </c>
      <c r="D765" s="46">
        <v>0.88</v>
      </c>
      <c r="E765" s="1" t="s">
        <v>2032</v>
      </c>
      <c r="F765" s="1" t="s">
        <v>2087</v>
      </c>
      <c r="G765" s="1">
        <v>301</v>
      </c>
      <c r="H765" s="1"/>
      <c r="I765" s="1"/>
      <c r="J765" s="1"/>
      <c r="K765" s="1"/>
      <c r="L765" s="1"/>
      <c r="M765" s="1"/>
      <c r="N765" s="1"/>
      <c r="O765" s="1"/>
      <c r="P765" s="1"/>
      <c r="Q765" s="1"/>
      <c r="R765" s="1"/>
    </row>
    <row r="766" spans="1:18" x14ac:dyDescent="0.25">
      <c r="A766" s="1">
        <v>6002067</v>
      </c>
      <c r="B766" s="1" t="s">
        <v>2075</v>
      </c>
      <c r="C766" s="46"/>
      <c r="D766" s="46"/>
      <c r="E766" s="1" t="s">
        <v>2045</v>
      </c>
      <c r="F766" s="1" t="s">
        <v>2087</v>
      </c>
      <c r="G766" s="1"/>
      <c r="H766" s="1"/>
      <c r="I766" s="1"/>
      <c r="J766" s="1"/>
      <c r="K766" s="1"/>
      <c r="L766" s="1"/>
      <c r="M766" s="1"/>
      <c r="N766" s="1"/>
      <c r="O766" s="1"/>
      <c r="P766" s="1"/>
      <c r="Q766" s="1"/>
      <c r="R766" s="1"/>
    </row>
    <row r="767" spans="1:18" x14ac:dyDescent="0.25">
      <c r="A767" s="1">
        <v>6002069</v>
      </c>
      <c r="B767" s="1" t="s">
        <v>1710</v>
      </c>
      <c r="C767" s="46">
        <v>0.98</v>
      </c>
      <c r="D767" s="46">
        <v>0.97</v>
      </c>
      <c r="E767" s="1" t="s">
        <v>2032</v>
      </c>
      <c r="F767" s="1" t="s">
        <v>2087</v>
      </c>
      <c r="G767" s="1">
        <v>240</v>
      </c>
      <c r="H767" s="1"/>
      <c r="I767" s="1"/>
      <c r="J767" s="1"/>
      <c r="K767" s="1"/>
      <c r="L767" s="1"/>
      <c r="M767" s="1"/>
      <c r="N767" s="1"/>
      <c r="O767" s="1"/>
      <c r="P767" s="1"/>
      <c r="Q767" s="1"/>
      <c r="R767" s="1"/>
    </row>
    <row r="768" spans="1:18" x14ac:dyDescent="0.25">
      <c r="A768" s="1">
        <v>6002070</v>
      </c>
      <c r="B768" s="1" t="s">
        <v>1711</v>
      </c>
      <c r="C768" s="46">
        <v>0.47</v>
      </c>
      <c r="D768" s="46">
        <v>0.46</v>
      </c>
      <c r="E768" s="1" t="s">
        <v>2025</v>
      </c>
      <c r="F768" s="1" t="s">
        <v>2087</v>
      </c>
      <c r="G768" s="1">
        <v>725</v>
      </c>
      <c r="H768" s="1"/>
      <c r="I768" s="1"/>
      <c r="J768" s="1"/>
      <c r="K768" s="1"/>
      <c r="L768" s="1"/>
      <c r="M768" s="1"/>
      <c r="N768" s="1"/>
      <c r="O768" s="1"/>
      <c r="P768" s="1"/>
      <c r="Q768" s="1"/>
      <c r="R768" s="1"/>
    </row>
    <row r="769" spans="1:18" x14ac:dyDescent="0.25">
      <c r="A769" s="1">
        <v>6002075</v>
      </c>
      <c r="B769" s="1" t="s">
        <v>1712</v>
      </c>
      <c r="C769" s="46">
        <v>0.62</v>
      </c>
      <c r="D769" s="46">
        <v>0.52</v>
      </c>
      <c r="E769" s="1" t="s">
        <v>2057</v>
      </c>
      <c r="F769" s="1" t="s">
        <v>2087</v>
      </c>
      <c r="G769" s="1">
        <v>1247</v>
      </c>
      <c r="H769" s="1"/>
      <c r="I769" s="1"/>
      <c r="J769" s="1"/>
      <c r="K769" s="1"/>
      <c r="L769" s="1"/>
      <c r="M769" s="1"/>
      <c r="N769" s="1"/>
      <c r="O769" s="1"/>
      <c r="P769" s="1"/>
      <c r="Q769" s="1"/>
      <c r="R769" s="1"/>
    </row>
    <row r="770" spans="1:18" x14ac:dyDescent="0.25">
      <c r="A770" s="1">
        <v>6002076</v>
      </c>
      <c r="B770" s="1" t="s">
        <v>1713</v>
      </c>
      <c r="C770" s="46">
        <v>0.67</v>
      </c>
      <c r="D770" s="46">
        <v>0.54</v>
      </c>
      <c r="E770" s="1" t="s">
        <v>2052</v>
      </c>
      <c r="F770" s="1" t="s">
        <v>2087</v>
      </c>
      <c r="G770" s="1">
        <v>1359</v>
      </c>
      <c r="H770" s="1"/>
      <c r="I770" s="1"/>
      <c r="J770" s="1"/>
      <c r="K770" s="1"/>
      <c r="L770" s="1"/>
      <c r="M770" s="1"/>
      <c r="N770" s="1"/>
      <c r="O770" s="1"/>
      <c r="P770" s="1"/>
      <c r="Q770" s="1"/>
      <c r="R770" s="1"/>
    </row>
    <row r="771" spans="1:18" x14ac:dyDescent="0.25">
      <c r="A771" s="1">
        <v>6002077</v>
      </c>
      <c r="B771" s="1" t="s">
        <v>1714</v>
      </c>
      <c r="C771" s="46">
        <v>0.88</v>
      </c>
      <c r="D771" s="46">
        <v>0.94</v>
      </c>
      <c r="E771" s="1" t="s">
        <v>2025</v>
      </c>
      <c r="F771" s="1" t="s">
        <v>2087</v>
      </c>
      <c r="G771" s="1">
        <v>136</v>
      </c>
      <c r="H771" s="1"/>
      <c r="I771" s="1"/>
      <c r="J771" s="1"/>
      <c r="K771" s="1"/>
      <c r="L771" s="1"/>
      <c r="M771" s="1"/>
      <c r="N771" s="1"/>
      <c r="O771" s="1"/>
      <c r="P771" s="1"/>
      <c r="Q771" s="1"/>
      <c r="R771" s="1"/>
    </row>
    <row r="772" spans="1:18" x14ac:dyDescent="0.25">
      <c r="A772" s="1">
        <v>6002702</v>
      </c>
      <c r="B772" s="1" t="s">
        <v>1715</v>
      </c>
      <c r="C772" s="46">
        <v>0.9</v>
      </c>
      <c r="D772" s="46">
        <v>0.91</v>
      </c>
      <c r="E772" s="1" t="s">
        <v>2025</v>
      </c>
      <c r="F772" s="1" t="s">
        <v>2087</v>
      </c>
      <c r="G772" s="1">
        <v>417</v>
      </c>
      <c r="H772" s="1"/>
      <c r="I772" s="1"/>
      <c r="J772" s="1"/>
      <c r="K772" s="1"/>
      <c r="L772" s="1"/>
      <c r="M772" s="1"/>
      <c r="N772" s="1"/>
      <c r="O772" s="1"/>
      <c r="P772" s="1"/>
      <c r="Q772" s="1"/>
      <c r="R772" s="1"/>
    </row>
    <row r="773" spans="1:18" x14ac:dyDescent="0.25">
      <c r="A773" s="1">
        <v>6003090</v>
      </c>
      <c r="B773" s="1" t="s">
        <v>2023</v>
      </c>
      <c r="C773" s="46"/>
      <c r="D773" s="46"/>
      <c r="E773" s="1" t="s">
        <v>2024</v>
      </c>
      <c r="F773" s="1" t="s">
        <v>2087</v>
      </c>
      <c r="G773" s="1"/>
      <c r="H773" s="1"/>
      <c r="I773" s="1"/>
      <c r="J773" s="1"/>
      <c r="K773" s="1"/>
      <c r="L773" s="1"/>
      <c r="M773" s="1"/>
      <c r="N773" s="1"/>
      <c r="O773" s="1"/>
      <c r="P773" s="1"/>
      <c r="Q773" s="1"/>
      <c r="R773" s="1"/>
    </row>
    <row r="774" spans="1:18" x14ac:dyDescent="0.25">
      <c r="A774" s="1">
        <v>6003092</v>
      </c>
      <c r="B774" s="1" t="s">
        <v>1716</v>
      </c>
      <c r="C774" s="46">
        <v>0.59</v>
      </c>
      <c r="D774" s="46">
        <v>0.19</v>
      </c>
      <c r="E774" s="1" t="s">
        <v>2032</v>
      </c>
      <c r="F774" s="1" t="s">
        <v>2087</v>
      </c>
      <c r="G774" s="1">
        <v>512</v>
      </c>
      <c r="H774" s="1"/>
      <c r="I774" s="1"/>
      <c r="J774" s="1"/>
      <c r="K774" s="1"/>
      <c r="L774" s="1"/>
      <c r="M774" s="1"/>
      <c r="N774" s="1"/>
      <c r="O774" s="1"/>
      <c r="P774" s="1"/>
      <c r="Q774" s="1"/>
      <c r="R774" s="1"/>
    </row>
    <row r="775" spans="1:18" x14ac:dyDescent="0.25">
      <c r="A775" s="1">
        <v>6003093</v>
      </c>
      <c r="B775" s="1" t="s">
        <v>1717</v>
      </c>
      <c r="C775" s="46">
        <v>0.42</v>
      </c>
      <c r="D775" s="46">
        <v>0.39</v>
      </c>
      <c r="E775" s="1" t="s">
        <v>2031</v>
      </c>
      <c r="F775" s="1" t="s">
        <v>2087</v>
      </c>
      <c r="G775" s="1">
        <v>688</v>
      </c>
      <c r="H775" s="1"/>
      <c r="I775" s="1"/>
      <c r="J775" s="1"/>
      <c r="K775" s="1"/>
      <c r="L775" s="1"/>
      <c r="M775" s="1"/>
      <c r="N775" s="1"/>
      <c r="O775" s="1"/>
      <c r="P775" s="1"/>
      <c r="Q775" s="1"/>
      <c r="R775" s="1"/>
    </row>
    <row r="776" spans="1:18" x14ac:dyDescent="0.25">
      <c r="A776" s="1">
        <v>6003094</v>
      </c>
      <c r="B776" s="1" t="s">
        <v>1718</v>
      </c>
      <c r="C776" s="46">
        <v>0.1</v>
      </c>
      <c r="D776" s="46">
        <v>0.69</v>
      </c>
      <c r="E776" s="1" t="s">
        <v>2031</v>
      </c>
      <c r="F776" s="1" t="s">
        <v>2087</v>
      </c>
      <c r="G776" s="1">
        <v>315</v>
      </c>
      <c r="H776" s="1"/>
      <c r="I776" s="1"/>
      <c r="J776" s="1"/>
      <c r="K776" s="1"/>
      <c r="L776" s="1"/>
      <c r="M776" s="1"/>
      <c r="N776" s="1"/>
      <c r="O776" s="1"/>
      <c r="P776" s="1"/>
      <c r="Q776" s="1"/>
      <c r="R776" s="1"/>
    </row>
    <row r="777" spans="1:18" x14ac:dyDescent="0.25">
      <c r="A777" s="1">
        <v>6003095</v>
      </c>
      <c r="B777" s="1" t="s">
        <v>1719</v>
      </c>
      <c r="C777" s="46">
        <v>0.56999999999999995</v>
      </c>
      <c r="D777" s="46">
        <v>0.56999999999999995</v>
      </c>
      <c r="E777" s="1" t="s">
        <v>2031</v>
      </c>
      <c r="F777" s="1" t="s">
        <v>2087</v>
      </c>
      <c r="G777" s="1">
        <v>645</v>
      </c>
      <c r="H777" s="1"/>
      <c r="I777" s="1"/>
      <c r="J777" s="1"/>
      <c r="K777" s="1"/>
      <c r="L777" s="1"/>
      <c r="M777" s="1"/>
      <c r="N777" s="1"/>
      <c r="O777" s="1"/>
      <c r="P777" s="1"/>
      <c r="Q777" s="1"/>
      <c r="R777" s="1"/>
    </row>
    <row r="778" spans="1:18" x14ac:dyDescent="0.25">
      <c r="A778" s="1">
        <v>6003099</v>
      </c>
      <c r="B778" s="1" t="s">
        <v>1720</v>
      </c>
      <c r="C778" s="46">
        <v>0.64</v>
      </c>
      <c r="D778" s="46">
        <v>0.7</v>
      </c>
      <c r="E778" s="1" t="s">
        <v>2032</v>
      </c>
      <c r="F778" s="1" t="s">
        <v>2087</v>
      </c>
      <c r="G778" s="1">
        <v>440</v>
      </c>
      <c r="H778" s="1"/>
      <c r="I778" s="1"/>
      <c r="J778" s="1"/>
      <c r="K778" s="1"/>
      <c r="L778" s="1"/>
      <c r="M778" s="1"/>
      <c r="N778" s="1"/>
      <c r="O778" s="1"/>
      <c r="P778" s="1"/>
      <c r="Q778" s="1"/>
      <c r="R778" s="1"/>
    </row>
    <row r="779" spans="1:18" x14ac:dyDescent="0.25">
      <c r="A779" s="1">
        <v>6003102</v>
      </c>
      <c r="B779" s="1" t="s">
        <v>1721</v>
      </c>
      <c r="C779" s="46">
        <v>0.87</v>
      </c>
      <c r="D779" s="46">
        <v>0.83</v>
      </c>
      <c r="E779" s="1" t="s">
        <v>2031</v>
      </c>
      <c r="F779" s="1" t="s">
        <v>2087</v>
      </c>
      <c r="G779" s="1">
        <v>205</v>
      </c>
      <c r="H779" s="1"/>
      <c r="I779" s="1"/>
      <c r="J779" s="1"/>
      <c r="K779" s="1"/>
      <c r="L779" s="1"/>
      <c r="M779" s="1"/>
      <c r="N779" s="1"/>
      <c r="O779" s="1"/>
      <c r="P779" s="1"/>
      <c r="Q779" s="1"/>
      <c r="R779" s="1"/>
    </row>
    <row r="780" spans="1:18" x14ac:dyDescent="0.25">
      <c r="A780" s="1">
        <v>6003104</v>
      </c>
      <c r="B780" s="1" t="s">
        <v>1722</v>
      </c>
      <c r="C780" s="46">
        <v>0.54</v>
      </c>
      <c r="D780" s="46">
        <v>0.77</v>
      </c>
      <c r="E780" s="1" t="s">
        <v>2031</v>
      </c>
      <c r="F780" s="1" t="s">
        <v>2087</v>
      </c>
      <c r="G780" s="1">
        <v>295</v>
      </c>
      <c r="H780" s="1"/>
      <c r="I780" s="1"/>
      <c r="J780" s="1"/>
      <c r="K780" s="1"/>
      <c r="L780" s="1"/>
      <c r="M780" s="1"/>
      <c r="N780" s="1"/>
      <c r="O780" s="1"/>
      <c r="P780" s="1"/>
      <c r="Q780" s="1"/>
      <c r="R780" s="1"/>
    </row>
    <row r="781" spans="1:18" x14ac:dyDescent="0.25">
      <c r="A781" s="1">
        <v>6003105</v>
      </c>
      <c r="B781" s="1" t="s">
        <v>1723</v>
      </c>
      <c r="C781" s="46">
        <v>0.34</v>
      </c>
      <c r="D781" s="46">
        <v>0.69</v>
      </c>
      <c r="E781" s="1" t="s">
        <v>2032</v>
      </c>
      <c r="F781" s="1" t="s">
        <v>2087</v>
      </c>
      <c r="G781" s="1">
        <v>253</v>
      </c>
      <c r="H781" s="1"/>
      <c r="I781" s="1"/>
      <c r="J781" s="1"/>
      <c r="K781" s="1"/>
      <c r="L781" s="1"/>
      <c r="M781" s="1"/>
      <c r="N781" s="1"/>
      <c r="O781" s="1"/>
      <c r="P781" s="1"/>
      <c r="Q781" s="1"/>
      <c r="R781" s="1"/>
    </row>
    <row r="782" spans="1:18" x14ac:dyDescent="0.25">
      <c r="A782" s="1">
        <v>6003106</v>
      </c>
      <c r="B782" s="1" t="s">
        <v>1724</v>
      </c>
      <c r="C782" s="46">
        <v>0.51</v>
      </c>
      <c r="D782" s="46">
        <v>0.63</v>
      </c>
      <c r="E782" s="1" t="s">
        <v>2031</v>
      </c>
      <c r="F782" s="1" t="s">
        <v>2087</v>
      </c>
      <c r="G782" s="1">
        <v>389</v>
      </c>
      <c r="H782" s="1"/>
      <c r="I782" s="1"/>
      <c r="J782" s="1"/>
      <c r="K782" s="1"/>
      <c r="L782" s="1"/>
      <c r="M782" s="1"/>
      <c r="N782" s="1"/>
      <c r="O782" s="1"/>
      <c r="P782" s="1"/>
      <c r="Q782" s="1"/>
      <c r="R782" s="1"/>
    </row>
    <row r="783" spans="1:18" x14ac:dyDescent="0.25">
      <c r="A783" s="1">
        <v>6003108</v>
      </c>
      <c r="B783" s="1" t="s">
        <v>1725</v>
      </c>
      <c r="C783" s="46">
        <v>0.38</v>
      </c>
      <c r="D783" s="46">
        <v>0.73</v>
      </c>
      <c r="E783" s="1" t="s">
        <v>2031</v>
      </c>
      <c r="F783" s="1" t="s">
        <v>2087</v>
      </c>
      <c r="G783" s="1">
        <v>248</v>
      </c>
      <c r="H783" s="1"/>
      <c r="I783" s="1"/>
      <c r="J783" s="1"/>
      <c r="K783" s="1"/>
      <c r="L783" s="1"/>
      <c r="M783" s="1"/>
      <c r="N783" s="1"/>
      <c r="O783" s="1"/>
      <c r="P783" s="1"/>
      <c r="Q783" s="1"/>
      <c r="R783" s="1"/>
    </row>
    <row r="784" spans="1:18" x14ac:dyDescent="0.25">
      <c r="A784" s="1">
        <v>6003110</v>
      </c>
      <c r="B784" s="1" t="s">
        <v>1726</v>
      </c>
      <c r="C784" s="46">
        <v>0.38</v>
      </c>
      <c r="D784" s="46">
        <v>0.56999999999999995</v>
      </c>
      <c r="E784" s="1" t="s">
        <v>2031</v>
      </c>
      <c r="F784" s="1" t="s">
        <v>2087</v>
      </c>
      <c r="G784" s="1">
        <v>178</v>
      </c>
      <c r="H784" s="1"/>
      <c r="I784" s="1"/>
      <c r="J784" s="1"/>
      <c r="K784" s="1"/>
      <c r="L784" s="1"/>
      <c r="M784" s="1"/>
      <c r="N784" s="1"/>
      <c r="O784" s="1"/>
      <c r="P784" s="1"/>
      <c r="Q784" s="1"/>
      <c r="R784" s="1"/>
    </row>
    <row r="785" spans="1:18" x14ac:dyDescent="0.25">
      <c r="A785" s="1">
        <v>6003111</v>
      </c>
      <c r="B785" s="1" t="s">
        <v>1727</v>
      </c>
      <c r="C785" s="46">
        <v>0.38</v>
      </c>
      <c r="D785" s="46">
        <v>0.81</v>
      </c>
      <c r="E785" s="1" t="s">
        <v>2026</v>
      </c>
      <c r="F785" s="1" t="s">
        <v>2087</v>
      </c>
      <c r="G785" s="1">
        <v>161</v>
      </c>
      <c r="H785" s="1"/>
      <c r="I785" s="1"/>
      <c r="J785" s="1"/>
      <c r="K785" s="1"/>
      <c r="L785" s="1"/>
      <c r="M785" s="1"/>
      <c r="N785" s="1"/>
      <c r="O785" s="1"/>
      <c r="P785" s="1"/>
      <c r="Q785" s="1"/>
      <c r="R785" s="1"/>
    </row>
    <row r="786" spans="1:18" x14ac:dyDescent="0.25">
      <c r="A786" s="1">
        <v>6003112</v>
      </c>
      <c r="B786" s="1" t="s">
        <v>1728</v>
      </c>
      <c r="C786" s="46">
        <v>0.47</v>
      </c>
      <c r="D786" s="46">
        <v>0.63</v>
      </c>
      <c r="E786" s="1" t="s">
        <v>2031</v>
      </c>
      <c r="F786" s="1" t="s">
        <v>2087</v>
      </c>
      <c r="G786" s="1">
        <v>342</v>
      </c>
      <c r="H786" s="1"/>
      <c r="I786" s="1"/>
      <c r="J786" s="1"/>
      <c r="K786" s="1"/>
      <c r="L786" s="1"/>
      <c r="M786" s="1"/>
      <c r="N786" s="1"/>
      <c r="O786" s="1"/>
      <c r="P786" s="1"/>
      <c r="Q786" s="1"/>
      <c r="R786" s="1"/>
    </row>
    <row r="787" spans="1:18" x14ac:dyDescent="0.25">
      <c r="A787" s="1">
        <v>6003113</v>
      </c>
      <c r="B787" s="1" t="s">
        <v>1729</v>
      </c>
      <c r="C787" s="46">
        <v>0.54</v>
      </c>
      <c r="D787" s="46">
        <v>0.69</v>
      </c>
      <c r="E787" s="1" t="s">
        <v>2031</v>
      </c>
      <c r="F787" s="1" t="s">
        <v>2087</v>
      </c>
      <c r="G787" s="1">
        <v>363</v>
      </c>
      <c r="H787" s="1"/>
      <c r="I787" s="1"/>
      <c r="J787" s="1"/>
      <c r="K787" s="1"/>
      <c r="L787" s="1"/>
      <c r="M787" s="1"/>
      <c r="N787" s="1"/>
      <c r="O787" s="1"/>
      <c r="P787" s="1"/>
      <c r="Q787" s="1"/>
      <c r="R787" s="1"/>
    </row>
    <row r="788" spans="1:18" x14ac:dyDescent="0.25">
      <c r="A788" s="1">
        <v>6003119</v>
      </c>
      <c r="B788" s="1" t="s">
        <v>1730</v>
      </c>
      <c r="C788" s="46">
        <v>0.7</v>
      </c>
      <c r="D788" s="46">
        <v>0.69</v>
      </c>
      <c r="E788" s="1" t="s">
        <v>2028</v>
      </c>
      <c r="F788" s="1" t="s">
        <v>2087</v>
      </c>
      <c r="G788" s="1">
        <v>576</v>
      </c>
      <c r="H788" s="1"/>
      <c r="I788" s="1"/>
      <c r="J788" s="1"/>
      <c r="K788" s="1"/>
      <c r="L788" s="1"/>
      <c r="M788" s="1"/>
      <c r="N788" s="1"/>
      <c r="O788" s="1"/>
      <c r="P788" s="1"/>
      <c r="Q788" s="1"/>
      <c r="R788" s="1"/>
    </row>
    <row r="789" spans="1:18" x14ac:dyDescent="0.25">
      <c r="A789" s="1">
        <v>6003120</v>
      </c>
      <c r="B789" s="1" t="s">
        <v>1731</v>
      </c>
      <c r="C789" s="46">
        <v>0.66</v>
      </c>
      <c r="D789" s="46">
        <v>0.7</v>
      </c>
      <c r="E789" s="1" t="s">
        <v>2028</v>
      </c>
      <c r="F789" s="1" t="s">
        <v>2087</v>
      </c>
      <c r="G789" s="1">
        <v>522</v>
      </c>
      <c r="H789" s="1"/>
      <c r="I789" s="1"/>
      <c r="J789" s="1"/>
      <c r="K789" s="1"/>
      <c r="L789" s="1"/>
      <c r="M789" s="1"/>
      <c r="N789" s="1"/>
      <c r="O789" s="1"/>
      <c r="P789" s="1"/>
      <c r="Q789" s="1"/>
      <c r="R789" s="1"/>
    </row>
    <row r="790" spans="1:18" x14ac:dyDescent="0.25">
      <c r="A790" s="1">
        <v>6003122</v>
      </c>
      <c r="B790" s="1" t="s">
        <v>1732</v>
      </c>
      <c r="C790" s="46">
        <v>0.52</v>
      </c>
      <c r="D790" s="46">
        <v>0.53</v>
      </c>
      <c r="E790" s="1" t="s">
        <v>2028</v>
      </c>
      <c r="F790" s="1" t="s">
        <v>2087</v>
      </c>
      <c r="G790" s="1">
        <v>805</v>
      </c>
      <c r="H790" s="1"/>
      <c r="I790" s="1"/>
      <c r="J790" s="1"/>
      <c r="K790" s="1"/>
      <c r="L790" s="1"/>
      <c r="M790" s="1"/>
      <c r="N790" s="1"/>
      <c r="O790" s="1"/>
      <c r="P790" s="1"/>
      <c r="Q790" s="1"/>
      <c r="R790" s="1"/>
    </row>
    <row r="791" spans="1:18" x14ac:dyDescent="0.25">
      <c r="A791" s="1">
        <v>6003123</v>
      </c>
      <c r="B791" s="1" t="s">
        <v>1733</v>
      </c>
      <c r="C791" s="46">
        <v>0.64</v>
      </c>
      <c r="D791" s="46">
        <v>0.54</v>
      </c>
      <c r="E791" s="1" t="s">
        <v>2022</v>
      </c>
      <c r="F791" s="1" t="s">
        <v>2087</v>
      </c>
      <c r="G791" s="1">
        <v>880</v>
      </c>
      <c r="H791" s="1"/>
      <c r="I791" s="1"/>
      <c r="J791" s="1"/>
      <c r="K791" s="1"/>
      <c r="L791" s="1"/>
      <c r="M791" s="1"/>
      <c r="N791" s="1"/>
      <c r="O791" s="1"/>
      <c r="P791" s="1"/>
      <c r="Q791" s="1"/>
      <c r="R791" s="1"/>
    </row>
    <row r="792" spans="1:18" x14ac:dyDescent="0.25">
      <c r="A792" s="1">
        <v>6003125</v>
      </c>
      <c r="B792" s="1" t="s">
        <v>1734</v>
      </c>
      <c r="C792" s="46">
        <v>0.67</v>
      </c>
      <c r="D792" s="46">
        <v>0.56000000000000005</v>
      </c>
      <c r="E792" s="1" t="s">
        <v>2022</v>
      </c>
      <c r="F792" s="1" t="s">
        <v>2087</v>
      </c>
      <c r="G792" s="1">
        <v>759</v>
      </c>
      <c r="H792" s="1"/>
      <c r="I792" s="1"/>
      <c r="J792" s="1"/>
      <c r="K792" s="1"/>
      <c r="L792" s="1"/>
      <c r="M792" s="1"/>
      <c r="N792" s="1"/>
      <c r="O792" s="1"/>
      <c r="P792" s="1"/>
      <c r="Q792" s="1"/>
      <c r="R792" s="1"/>
    </row>
    <row r="793" spans="1:18" x14ac:dyDescent="0.25">
      <c r="A793" s="1">
        <v>6003126</v>
      </c>
      <c r="B793" s="1" t="s">
        <v>1735</v>
      </c>
      <c r="C793" s="46">
        <v>0.52</v>
      </c>
      <c r="D793" s="46">
        <v>0.38</v>
      </c>
      <c r="E793" s="1" t="s">
        <v>2022</v>
      </c>
      <c r="F793" s="1" t="s">
        <v>2087</v>
      </c>
      <c r="G793" s="1">
        <v>887</v>
      </c>
      <c r="H793" s="1"/>
      <c r="I793" s="1"/>
      <c r="J793" s="1"/>
      <c r="K793" s="1"/>
      <c r="L793" s="1"/>
      <c r="M793" s="1"/>
      <c r="N793" s="1"/>
      <c r="O793" s="1"/>
      <c r="P793" s="1"/>
      <c r="Q793" s="1"/>
      <c r="R793" s="1"/>
    </row>
    <row r="794" spans="1:18" x14ac:dyDescent="0.25">
      <c r="A794" s="1">
        <v>6003127</v>
      </c>
      <c r="B794" s="1" t="s">
        <v>1736</v>
      </c>
      <c r="C794" s="46">
        <v>0.47</v>
      </c>
      <c r="D794" s="46">
        <v>0.43</v>
      </c>
      <c r="E794" s="1" t="s">
        <v>2022</v>
      </c>
      <c r="F794" s="1" t="s">
        <v>2087</v>
      </c>
      <c r="G794" s="1">
        <v>456</v>
      </c>
      <c r="H794" s="1"/>
      <c r="I794" s="1"/>
      <c r="J794" s="1"/>
      <c r="K794" s="1"/>
      <c r="L794" s="1"/>
      <c r="M794" s="1"/>
      <c r="N794" s="1"/>
      <c r="O794" s="1"/>
      <c r="P794" s="1"/>
      <c r="Q794" s="1"/>
      <c r="R794" s="1"/>
    </row>
    <row r="795" spans="1:18" x14ac:dyDescent="0.25">
      <c r="A795" s="1">
        <v>6003128</v>
      </c>
      <c r="B795" s="1" t="s">
        <v>1737</v>
      </c>
      <c r="C795" s="46">
        <v>0.53</v>
      </c>
      <c r="D795" s="46">
        <v>0.45</v>
      </c>
      <c r="E795" s="1" t="s">
        <v>2022</v>
      </c>
      <c r="F795" s="1" t="s">
        <v>2087</v>
      </c>
      <c r="G795" s="1">
        <v>807</v>
      </c>
      <c r="H795" s="1"/>
      <c r="I795" s="1"/>
      <c r="J795" s="1"/>
      <c r="K795" s="1"/>
      <c r="L795" s="1"/>
      <c r="M795" s="1"/>
      <c r="N795" s="1"/>
      <c r="O795" s="1"/>
      <c r="P795" s="1"/>
      <c r="Q795" s="1"/>
      <c r="R795" s="1"/>
    </row>
    <row r="796" spans="1:18" x14ac:dyDescent="0.25">
      <c r="A796" s="1">
        <v>6003129</v>
      </c>
      <c r="B796" s="1" t="s">
        <v>1738</v>
      </c>
      <c r="C796" s="46">
        <v>0.32</v>
      </c>
      <c r="D796" s="46">
        <v>0.66</v>
      </c>
      <c r="E796" s="1" t="s">
        <v>2031</v>
      </c>
      <c r="F796" s="1" t="s">
        <v>2087</v>
      </c>
      <c r="G796" s="1">
        <v>294</v>
      </c>
      <c r="H796" s="1"/>
      <c r="I796" s="1"/>
      <c r="J796" s="1"/>
      <c r="K796" s="1"/>
      <c r="L796" s="1"/>
      <c r="M796" s="1"/>
      <c r="N796" s="1"/>
      <c r="O796" s="1"/>
      <c r="P796" s="1"/>
      <c r="Q796" s="1"/>
      <c r="R796" s="1"/>
    </row>
    <row r="797" spans="1:18" x14ac:dyDescent="0.25">
      <c r="A797" s="1">
        <v>6003130</v>
      </c>
      <c r="B797" s="1" t="s">
        <v>1739</v>
      </c>
      <c r="C797" s="46">
        <v>0.66</v>
      </c>
      <c r="D797" s="46">
        <v>0.7</v>
      </c>
      <c r="E797" s="1" t="s">
        <v>2032</v>
      </c>
      <c r="F797" s="1" t="s">
        <v>2087</v>
      </c>
      <c r="G797" s="1">
        <v>459</v>
      </c>
      <c r="H797" s="1"/>
      <c r="I797" s="1"/>
      <c r="J797" s="1"/>
      <c r="K797" s="1"/>
      <c r="L797" s="1"/>
      <c r="M797" s="1"/>
      <c r="N797" s="1"/>
      <c r="O797" s="1"/>
      <c r="P797" s="1"/>
      <c r="Q797" s="1"/>
      <c r="R797" s="1"/>
    </row>
    <row r="798" spans="1:18" x14ac:dyDescent="0.25">
      <c r="A798" s="1">
        <v>6003135</v>
      </c>
      <c r="B798" s="1" t="s">
        <v>1740</v>
      </c>
      <c r="C798" s="46">
        <v>0.74</v>
      </c>
      <c r="D798" s="46">
        <v>0.76</v>
      </c>
      <c r="E798" s="1" t="s">
        <v>2031</v>
      </c>
      <c r="F798" s="1" t="s">
        <v>2087</v>
      </c>
      <c r="G798" s="1">
        <v>229</v>
      </c>
      <c r="H798" s="1"/>
      <c r="I798" s="1"/>
      <c r="J798" s="1"/>
      <c r="K798" s="1"/>
      <c r="L798" s="1"/>
      <c r="M798" s="1"/>
      <c r="N798" s="1"/>
      <c r="O798" s="1"/>
      <c r="P798" s="1"/>
      <c r="Q798" s="1"/>
      <c r="R798" s="1"/>
    </row>
    <row r="799" spans="1:18" x14ac:dyDescent="0.25">
      <c r="A799" s="1">
        <v>6003136</v>
      </c>
      <c r="B799" s="1" t="s">
        <v>1741</v>
      </c>
      <c r="C799" s="46">
        <v>0.47</v>
      </c>
      <c r="D799" s="46">
        <v>0.4</v>
      </c>
      <c r="E799" s="1" t="s">
        <v>2022</v>
      </c>
      <c r="F799" s="1" t="s">
        <v>2087</v>
      </c>
      <c r="G799" s="1">
        <v>791</v>
      </c>
      <c r="H799" s="1"/>
      <c r="I799" s="1"/>
      <c r="J799" s="1"/>
      <c r="K799" s="1"/>
      <c r="L799" s="1"/>
      <c r="M799" s="1"/>
      <c r="N799" s="1"/>
      <c r="O799" s="1"/>
      <c r="P799" s="1"/>
      <c r="Q799" s="1"/>
      <c r="R799" s="1"/>
    </row>
    <row r="800" spans="1:18" x14ac:dyDescent="0.25">
      <c r="A800" s="1">
        <v>6003137</v>
      </c>
      <c r="B800" s="1" t="s">
        <v>1742</v>
      </c>
      <c r="C800" s="46">
        <v>0.42</v>
      </c>
      <c r="D800" s="46">
        <v>0.34</v>
      </c>
      <c r="E800" s="1" t="s">
        <v>2031</v>
      </c>
      <c r="F800" s="1" t="s">
        <v>2087</v>
      </c>
      <c r="G800" s="1">
        <v>217</v>
      </c>
      <c r="H800" s="1"/>
      <c r="I800" s="1"/>
      <c r="J800" s="1"/>
      <c r="K800" s="1"/>
      <c r="L800" s="1"/>
      <c r="M800" s="1"/>
      <c r="N800" s="1"/>
      <c r="O800" s="1"/>
      <c r="P800" s="1"/>
      <c r="Q800" s="1"/>
      <c r="R800" s="1"/>
    </row>
    <row r="801" spans="1:18" x14ac:dyDescent="0.25">
      <c r="A801" s="1">
        <v>6003139</v>
      </c>
      <c r="B801" s="1" t="s">
        <v>1743</v>
      </c>
      <c r="C801" s="46">
        <v>0.44</v>
      </c>
      <c r="D801" s="46">
        <v>0.53</v>
      </c>
      <c r="E801" s="1" t="s">
        <v>2031</v>
      </c>
      <c r="F801" s="1" t="s">
        <v>2087</v>
      </c>
      <c r="G801" s="1">
        <v>520</v>
      </c>
      <c r="H801" s="1"/>
      <c r="I801" s="1"/>
      <c r="J801" s="1"/>
      <c r="K801" s="1"/>
      <c r="L801" s="1"/>
      <c r="M801" s="1"/>
      <c r="N801" s="1"/>
      <c r="O801" s="1"/>
      <c r="P801" s="1"/>
      <c r="Q801" s="1"/>
      <c r="R801" s="1"/>
    </row>
    <row r="802" spans="1:18" x14ac:dyDescent="0.25">
      <c r="A802" s="1">
        <v>6003140</v>
      </c>
      <c r="B802" s="1" t="s">
        <v>1744</v>
      </c>
      <c r="C802" s="46">
        <v>0.49</v>
      </c>
      <c r="D802" s="46">
        <v>0.62</v>
      </c>
      <c r="E802" s="1" t="s">
        <v>2028</v>
      </c>
      <c r="F802" s="1" t="s">
        <v>2087</v>
      </c>
      <c r="G802" s="1">
        <v>487</v>
      </c>
      <c r="H802" s="1"/>
      <c r="I802" s="1"/>
      <c r="J802" s="1"/>
      <c r="K802" s="1"/>
      <c r="L802" s="1"/>
      <c r="M802" s="1"/>
      <c r="N802" s="1"/>
      <c r="O802" s="1"/>
      <c r="P802" s="1"/>
      <c r="Q802" s="1"/>
      <c r="R802" s="1"/>
    </row>
    <row r="803" spans="1:18" x14ac:dyDescent="0.25">
      <c r="A803" s="1">
        <v>6003141</v>
      </c>
      <c r="B803" s="1" t="s">
        <v>1745</v>
      </c>
      <c r="C803" s="46">
        <v>0.67</v>
      </c>
      <c r="D803" s="46">
        <v>0.81</v>
      </c>
      <c r="E803" s="1" t="s">
        <v>2032</v>
      </c>
      <c r="F803" s="1" t="s">
        <v>2087</v>
      </c>
      <c r="G803" s="1">
        <v>453</v>
      </c>
      <c r="H803" s="1"/>
      <c r="I803" s="1"/>
      <c r="J803" s="1"/>
      <c r="K803" s="1"/>
      <c r="L803" s="1"/>
      <c r="M803" s="1"/>
      <c r="N803" s="1"/>
      <c r="O803" s="1"/>
      <c r="P803" s="1"/>
      <c r="Q803" s="1"/>
      <c r="R803" s="1"/>
    </row>
    <row r="804" spans="1:18" x14ac:dyDescent="0.25">
      <c r="A804" s="1">
        <v>6003142</v>
      </c>
      <c r="B804" s="1" t="s">
        <v>1746</v>
      </c>
      <c r="C804" s="46">
        <v>0.36</v>
      </c>
      <c r="D804" s="46">
        <v>0.39</v>
      </c>
      <c r="E804" s="1" t="s">
        <v>2032</v>
      </c>
      <c r="F804" s="1" t="s">
        <v>2087</v>
      </c>
      <c r="G804" s="1">
        <v>532</v>
      </c>
      <c r="H804" s="1"/>
      <c r="I804" s="1"/>
      <c r="J804" s="1"/>
      <c r="K804" s="1"/>
      <c r="L804" s="1"/>
      <c r="M804" s="1"/>
      <c r="N804" s="1"/>
      <c r="O804" s="1"/>
      <c r="P804" s="1"/>
      <c r="Q804" s="1"/>
      <c r="R804" s="1"/>
    </row>
    <row r="805" spans="1:18" x14ac:dyDescent="0.25">
      <c r="A805" s="1">
        <v>6003143</v>
      </c>
      <c r="B805" s="1" t="s">
        <v>1747</v>
      </c>
      <c r="C805" s="46">
        <v>0.47</v>
      </c>
      <c r="D805" s="46">
        <v>0.5</v>
      </c>
      <c r="E805" s="1" t="s">
        <v>2028</v>
      </c>
      <c r="F805" s="1" t="s">
        <v>2087</v>
      </c>
      <c r="G805" s="1">
        <v>383</v>
      </c>
      <c r="H805" s="1"/>
      <c r="I805" s="1"/>
      <c r="J805" s="1"/>
      <c r="K805" s="1"/>
      <c r="L805" s="1"/>
      <c r="M805" s="1"/>
      <c r="N805" s="1"/>
      <c r="O805" s="1"/>
      <c r="P805" s="1"/>
      <c r="Q805" s="1"/>
      <c r="R805" s="1"/>
    </row>
    <row r="806" spans="1:18" x14ac:dyDescent="0.25">
      <c r="A806" s="1">
        <v>6003146</v>
      </c>
      <c r="B806" s="1" t="s">
        <v>1748</v>
      </c>
      <c r="C806" s="46">
        <v>0.61</v>
      </c>
      <c r="D806" s="46">
        <v>0.78</v>
      </c>
      <c r="E806" s="1" t="s">
        <v>2031</v>
      </c>
      <c r="F806" s="1" t="s">
        <v>2087</v>
      </c>
      <c r="G806" s="1">
        <v>446</v>
      </c>
      <c r="H806" s="1"/>
      <c r="I806" s="1"/>
      <c r="J806" s="1"/>
      <c r="K806" s="1"/>
      <c r="L806" s="1"/>
      <c r="M806" s="1"/>
      <c r="N806" s="1"/>
      <c r="O806" s="1"/>
      <c r="P806" s="1"/>
      <c r="Q806" s="1"/>
      <c r="R806" s="1"/>
    </row>
    <row r="807" spans="1:18" x14ac:dyDescent="0.25">
      <c r="A807" s="1">
        <v>6003149</v>
      </c>
      <c r="B807" s="1" t="s">
        <v>1749</v>
      </c>
      <c r="C807" s="46">
        <v>0.45</v>
      </c>
      <c r="D807" s="46">
        <v>0.4</v>
      </c>
      <c r="E807" s="1" t="s">
        <v>2028</v>
      </c>
      <c r="F807" s="1" t="s">
        <v>2087</v>
      </c>
      <c r="G807" s="1">
        <v>863</v>
      </c>
      <c r="H807" s="1"/>
      <c r="I807" s="1"/>
      <c r="J807" s="1"/>
      <c r="K807" s="1"/>
      <c r="L807" s="1"/>
      <c r="M807" s="1"/>
      <c r="N807" s="1"/>
      <c r="O807" s="1"/>
      <c r="P807" s="1"/>
      <c r="Q807" s="1"/>
      <c r="R807" s="1"/>
    </row>
    <row r="808" spans="1:18" x14ac:dyDescent="0.25">
      <c r="A808" s="1">
        <v>6003150</v>
      </c>
      <c r="B808" s="1" t="s">
        <v>1750</v>
      </c>
      <c r="C808" s="46">
        <v>0.38</v>
      </c>
      <c r="D808" s="46">
        <v>0.23</v>
      </c>
      <c r="E808" s="1" t="s">
        <v>2032</v>
      </c>
      <c r="F808" s="1" t="s">
        <v>2087</v>
      </c>
      <c r="G808" s="1">
        <v>559</v>
      </c>
      <c r="H808" s="1"/>
      <c r="I808" s="1"/>
      <c r="J808" s="1"/>
      <c r="K808" s="1"/>
      <c r="L808" s="1"/>
      <c r="M808" s="1"/>
      <c r="N808" s="1"/>
      <c r="O808" s="1"/>
      <c r="P808" s="1"/>
      <c r="Q808" s="1"/>
      <c r="R808" s="1"/>
    </row>
    <row r="809" spans="1:18" x14ac:dyDescent="0.25">
      <c r="A809" s="1">
        <v>6040702</v>
      </c>
      <c r="B809" s="1" t="s">
        <v>1751</v>
      </c>
      <c r="C809" s="46">
        <v>0.28999999999999998</v>
      </c>
      <c r="D809" s="46">
        <v>0.36</v>
      </c>
      <c r="E809" s="1" t="s">
        <v>2018</v>
      </c>
      <c r="F809" s="1" t="s">
        <v>2087</v>
      </c>
      <c r="G809" s="1">
        <v>358</v>
      </c>
      <c r="H809" s="1"/>
      <c r="I809" s="1"/>
      <c r="J809" s="1"/>
      <c r="K809" s="1"/>
      <c r="L809" s="1"/>
      <c r="M809" s="1"/>
      <c r="N809" s="1"/>
      <c r="O809" s="1"/>
      <c r="P809" s="1"/>
      <c r="Q809" s="1"/>
      <c r="R809" s="1"/>
    </row>
    <row r="810" spans="1:18" x14ac:dyDescent="0.25">
      <c r="A810" s="1">
        <v>6040703</v>
      </c>
      <c r="B810" s="1" t="s">
        <v>1751</v>
      </c>
      <c r="C810" s="46">
        <v>0.28000000000000003</v>
      </c>
      <c r="D810" s="46">
        <v>0.31</v>
      </c>
      <c r="E810" s="1" t="s">
        <v>2017</v>
      </c>
      <c r="F810" s="1" t="s">
        <v>2087</v>
      </c>
      <c r="G810" s="1">
        <v>265</v>
      </c>
      <c r="H810" s="1"/>
      <c r="I810" s="1"/>
      <c r="J810" s="1"/>
      <c r="K810" s="1"/>
      <c r="L810" s="1"/>
      <c r="M810" s="1"/>
      <c r="N810" s="1"/>
      <c r="O810" s="1"/>
      <c r="P810" s="1"/>
      <c r="Q810" s="1"/>
      <c r="R810" s="1"/>
    </row>
    <row r="811" spans="1:18" x14ac:dyDescent="0.25">
      <c r="A811" s="1">
        <v>6041702</v>
      </c>
      <c r="B811" s="1" t="s">
        <v>1752</v>
      </c>
      <c r="C811" s="46">
        <v>0.7</v>
      </c>
      <c r="D811" s="46">
        <v>0.36</v>
      </c>
      <c r="E811" s="1" t="s">
        <v>2028</v>
      </c>
      <c r="F811" s="1" t="s">
        <v>2087</v>
      </c>
      <c r="G811" s="1">
        <v>418</v>
      </c>
      <c r="H811" s="1"/>
      <c r="I811" s="1"/>
      <c r="J811" s="1"/>
      <c r="K811" s="1"/>
      <c r="L811" s="1"/>
      <c r="M811" s="1"/>
      <c r="N811" s="1"/>
      <c r="O811" s="1"/>
      <c r="P811" s="1"/>
      <c r="Q811" s="1"/>
      <c r="R811" s="1"/>
    </row>
    <row r="812" spans="1:18" x14ac:dyDescent="0.25">
      <c r="A812" s="1">
        <v>6041703</v>
      </c>
      <c r="B812" s="1" t="s">
        <v>1753</v>
      </c>
      <c r="C812" s="46">
        <v>0.65</v>
      </c>
      <c r="D812" s="46">
        <v>0.35</v>
      </c>
      <c r="E812" s="1" t="s">
        <v>2022</v>
      </c>
      <c r="F812" s="1" t="s">
        <v>2087</v>
      </c>
      <c r="G812" s="1">
        <v>181</v>
      </c>
      <c r="H812" s="1"/>
      <c r="I812" s="1"/>
      <c r="J812" s="1"/>
      <c r="K812" s="1"/>
      <c r="L812" s="1"/>
      <c r="M812" s="1"/>
      <c r="N812" s="1"/>
      <c r="O812" s="1"/>
      <c r="P812" s="1"/>
      <c r="Q812" s="1"/>
      <c r="R812" s="1"/>
    </row>
    <row r="813" spans="1:18" x14ac:dyDescent="0.25">
      <c r="A813" s="1">
        <v>6042701</v>
      </c>
      <c r="B813" s="1" t="s">
        <v>1754</v>
      </c>
      <c r="C813" s="46">
        <v>0.99</v>
      </c>
      <c r="D813" s="46">
        <v>0.96</v>
      </c>
      <c r="E813" s="1" t="s">
        <v>2036</v>
      </c>
      <c r="F813" s="1" t="s">
        <v>2087</v>
      </c>
      <c r="G813" s="1">
        <v>138</v>
      </c>
      <c r="H813" s="1"/>
      <c r="I813" s="1"/>
      <c r="J813" s="1"/>
      <c r="K813" s="1"/>
      <c r="L813" s="1"/>
      <c r="M813" s="1"/>
      <c r="N813" s="1"/>
      <c r="O813" s="1"/>
      <c r="P813" s="1"/>
      <c r="Q813" s="1"/>
      <c r="R813" s="1"/>
    </row>
    <row r="814" spans="1:18" x14ac:dyDescent="0.25">
      <c r="A814" s="1">
        <v>6043701</v>
      </c>
      <c r="B814" s="1" t="s">
        <v>1755</v>
      </c>
      <c r="C814" s="46">
        <v>0.13</v>
      </c>
      <c r="D814" s="46">
        <v>0</v>
      </c>
      <c r="E814" s="1" t="s">
        <v>2018</v>
      </c>
      <c r="F814" s="1" t="s">
        <v>2087</v>
      </c>
      <c r="G814" s="1">
        <v>427</v>
      </c>
      <c r="H814" s="1"/>
      <c r="I814" s="1"/>
      <c r="J814" s="1"/>
      <c r="K814" s="1"/>
      <c r="L814" s="1"/>
      <c r="M814" s="1"/>
      <c r="N814" s="1"/>
      <c r="O814" s="1"/>
      <c r="P814" s="1"/>
      <c r="Q814" s="1"/>
      <c r="R814" s="1"/>
    </row>
    <row r="815" spans="1:18" x14ac:dyDescent="0.25">
      <c r="A815" s="1">
        <v>6043702</v>
      </c>
      <c r="B815" s="1" t="s">
        <v>1756</v>
      </c>
      <c r="C815" s="46">
        <v>0.16</v>
      </c>
      <c r="D815" s="46">
        <v>0</v>
      </c>
      <c r="E815" s="1" t="s">
        <v>2025</v>
      </c>
      <c r="F815" s="1" t="s">
        <v>2087</v>
      </c>
      <c r="G815" s="1">
        <v>73</v>
      </c>
      <c r="H815" s="1"/>
      <c r="I815" s="1"/>
      <c r="J815" s="1"/>
      <c r="K815" s="1"/>
      <c r="L815" s="1"/>
      <c r="M815" s="1"/>
      <c r="N815" s="1"/>
      <c r="O815" s="1"/>
      <c r="P815" s="1"/>
      <c r="Q815" s="1"/>
      <c r="R815" s="1"/>
    </row>
    <row r="816" spans="1:18" x14ac:dyDescent="0.25">
      <c r="A816" s="1">
        <v>6044702</v>
      </c>
      <c r="B816" s="1" t="s">
        <v>1757</v>
      </c>
      <c r="C816" s="46">
        <v>0.98</v>
      </c>
      <c r="D816" s="46">
        <v>0.82</v>
      </c>
      <c r="E816" s="1" t="s">
        <v>2028</v>
      </c>
      <c r="F816" s="1" t="s">
        <v>2087</v>
      </c>
      <c r="G816" s="1">
        <v>154</v>
      </c>
      <c r="H816" s="1"/>
      <c r="I816" s="1"/>
      <c r="J816" s="1"/>
      <c r="K816" s="1"/>
      <c r="L816" s="1"/>
      <c r="M816" s="1"/>
      <c r="N816" s="1"/>
      <c r="O816" s="1"/>
      <c r="P816" s="1"/>
      <c r="Q816" s="1"/>
      <c r="R816" s="1"/>
    </row>
    <row r="817" spans="1:18" x14ac:dyDescent="0.25">
      <c r="A817" s="1">
        <v>6044703</v>
      </c>
      <c r="B817" s="1" t="s">
        <v>1758</v>
      </c>
      <c r="C817" s="46">
        <v>1</v>
      </c>
      <c r="D817" s="46">
        <v>0.77</v>
      </c>
      <c r="E817" s="1" t="s">
        <v>2022</v>
      </c>
      <c r="F817" s="1" t="s">
        <v>2087</v>
      </c>
      <c r="G817" s="1">
        <v>84</v>
      </c>
      <c r="H817" s="1"/>
      <c r="I817" s="1"/>
      <c r="J817" s="1"/>
      <c r="K817" s="1"/>
      <c r="L817" s="1"/>
      <c r="M817" s="1"/>
      <c r="N817" s="1"/>
      <c r="O817" s="1"/>
      <c r="P817" s="1"/>
      <c r="Q817" s="1"/>
      <c r="R817" s="1"/>
    </row>
    <row r="818" spans="1:18" x14ac:dyDescent="0.25">
      <c r="A818" s="1">
        <v>6045701</v>
      </c>
      <c r="B818" s="1" t="s">
        <v>1759</v>
      </c>
      <c r="C818" s="46">
        <v>0.56000000000000005</v>
      </c>
      <c r="D818" s="46">
        <v>0.35</v>
      </c>
      <c r="E818" s="1" t="s">
        <v>2035</v>
      </c>
      <c r="F818" s="1" t="s">
        <v>2087</v>
      </c>
      <c r="G818" s="1">
        <v>466</v>
      </c>
      <c r="H818" s="1"/>
      <c r="I818" s="1"/>
      <c r="J818" s="1"/>
      <c r="K818" s="1"/>
      <c r="L818" s="1"/>
      <c r="M818" s="1"/>
      <c r="N818" s="1"/>
      <c r="O818" s="1"/>
      <c r="P818" s="1"/>
      <c r="Q818" s="1"/>
      <c r="R818" s="1"/>
    </row>
    <row r="819" spans="1:18" x14ac:dyDescent="0.25">
      <c r="A819" s="1">
        <v>6046702</v>
      </c>
      <c r="B819" s="1" t="s">
        <v>1760</v>
      </c>
      <c r="C819" s="46">
        <v>0.56000000000000005</v>
      </c>
      <c r="D819" s="46">
        <v>0.28999999999999998</v>
      </c>
      <c r="E819" s="1" t="s">
        <v>2033</v>
      </c>
      <c r="F819" s="1" t="s">
        <v>2087</v>
      </c>
      <c r="G819" s="1">
        <v>503</v>
      </c>
      <c r="H819" s="1"/>
      <c r="I819" s="1"/>
      <c r="J819" s="1"/>
      <c r="K819" s="1"/>
      <c r="L819" s="1"/>
      <c r="M819" s="1"/>
      <c r="N819" s="1"/>
      <c r="O819" s="1"/>
      <c r="P819" s="1"/>
      <c r="Q819" s="1"/>
      <c r="R819" s="1"/>
    </row>
    <row r="820" spans="1:18" x14ac:dyDescent="0.25">
      <c r="A820" s="1">
        <v>6047703</v>
      </c>
      <c r="B820" s="1" t="s">
        <v>1761</v>
      </c>
      <c r="C820" s="46">
        <v>0.64</v>
      </c>
      <c r="D820" s="46">
        <v>0.31</v>
      </c>
      <c r="E820" s="1" t="s">
        <v>2022</v>
      </c>
      <c r="F820" s="1" t="s">
        <v>2087</v>
      </c>
      <c r="G820" s="1">
        <v>488</v>
      </c>
      <c r="H820" s="1"/>
      <c r="I820" s="1"/>
      <c r="J820" s="1"/>
      <c r="K820" s="1"/>
      <c r="L820" s="1"/>
      <c r="M820" s="1"/>
      <c r="N820" s="1"/>
      <c r="O820" s="1"/>
      <c r="P820" s="1"/>
      <c r="Q820" s="1"/>
      <c r="R820" s="1"/>
    </row>
    <row r="821" spans="1:18" x14ac:dyDescent="0.25">
      <c r="A821" s="1">
        <v>6048701</v>
      </c>
      <c r="B821" s="1" t="s">
        <v>1762</v>
      </c>
      <c r="C821" s="46">
        <v>0.48</v>
      </c>
      <c r="D821" s="46">
        <v>0.22</v>
      </c>
      <c r="E821" s="1" t="s">
        <v>2032</v>
      </c>
      <c r="F821" s="1" t="s">
        <v>2087</v>
      </c>
      <c r="G821" s="1">
        <v>223</v>
      </c>
      <c r="H821" s="1"/>
      <c r="I821" s="1"/>
      <c r="J821" s="1"/>
      <c r="K821" s="1"/>
      <c r="L821" s="1"/>
      <c r="M821" s="1"/>
      <c r="N821" s="1"/>
      <c r="O821" s="1"/>
      <c r="P821" s="1"/>
      <c r="Q821" s="1"/>
      <c r="R821" s="1"/>
    </row>
    <row r="822" spans="1:18" x14ac:dyDescent="0.25">
      <c r="A822" s="1">
        <v>6048702</v>
      </c>
      <c r="B822" s="1" t="s">
        <v>1763</v>
      </c>
      <c r="C822" s="46">
        <v>0.49</v>
      </c>
      <c r="D822" s="46">
        <v>0.35</v>
      </c>
      <c r="E822" s="1" t="s">
        <v>2028</v>
      </c>
      <c r="F822" s="1" t="s">
        <v>2087</v>
      </c>
      <c r="G822" s="1">
        <v>146</v>
      </c>
      <c r="H822" s="1"/>
      <c r="I822" s="1"/>
      <c r="J822" s="1"/>
      <c r="K822" s="1"/>
      <c r="L822" s="1"/>
      <c r="M822" s="1"/>
      <c r="N822" s="1"/>
      <c r="O822" s="1"/>
      <c r="P822" s="1"/>
      <c r="Q822" s="1"/>
      <c r="R822" s="1"/>
    </row>
    <row r="823" spans="1:18" x14ac:dyDescent="0.25">
      <c r="A823" s="1">
        <v>6048703</v>
      </c>
      <c r="B823" s="1" t="s">
        <v>1764</v>
      </c>
      <c r="C823" s="46">
        <v>0.43</v>
      </c>
      <c r="D823" s="46">
        <v>0.35</v>
      </c>
      <c r="E823" s="1" t="s">
        <v>2022</v>
      </c>
      <c r="F823" s="1" t="s">
        <v>2087</v>
      </c>
      <c r="G823" s="1">
        <v>81</v>
      </c>
      <c r="H823" s="1"/>
      <c r="I823" s="1"/>
      <c r="J823" s="1"/>
      <c r="K823" s="1"/>
      <c r="L823" s="1"/>
      <c r="M823" s="1"/>
      <c r="N823" s="1"/>
      <c r="O823" s="1"/>
      <c r="P823" s="1"/>
      <c r="Q823" s="1"/>
      <c r="R823" s="1"/>
    </row>
    <row r="824" spans="1:18" x14ac:dyDescent="0.25">
      <c r="A824" s="1">
        <v>6049702</v>
      </c>
      <c r="B824" s="1" t="s">
        <v>1765</v>
      </c>
      <c r="C824" s="46">
        <v>0.99</v>
      </c>
      <c r="D824" s="46">
        <v>0.8</v>
      </c>
      <c r="E824" s="1" t="s">
        <v>2033</v>
      </c>
      <c r="F824" s="1" t="s">
        <v>2087</v>
      </c>
      <c r="G824" s="1">
        <v>270</v>
      </c>
      <c r="H824" s="1"/>
      <c r="I824" s="1"/>
      <c r="J824" s="1"/>
      <c r="K824" s="1"/>
      <c r="L824" s="1"/>
      <c r="M824" s="1"/>
      <c r="N824" s="1"/>
      <c r="O824" s="1"/>
      <c r="P824" s="1"/>
      <c r="Q824" s="1"/>
      <c r="R824" s="1"/>
    </row>
    <row r="825" spans="1:18" x14ac:dyDescent="0.25">
      <c r="A825" s="1">
        <v>6050701</v>
      </c>
      <c r="B825" s="1" t="s">
        <v>1766</v>
      </c>
      <c r="C825" s="46">
        <v>0.66</v>
      </c>
      <c r="D825" s="46">
        <v>0.62</v>
      </c>
      <c r="E825" s="1" t="s">
        <v>2035</v>
      </c>
      <c r="F825" s="1" t="s">
        <v>2087</v>
      </c>
      <c r="G825" s="1">
        <v>252</v>
      </c>
      <c r="H825" s="1"/>
      <c r="I825" s="1"/>
      <c r="J825" s="1"/>
      <c r="K825" s="1"/>
      <c r="L825" s="1"/>
      <c r="M825" s="1"/>
      <c r="N825" s="1"/>
      <c r="O825" s="1"/>
      <c r="P825" s="1"/>
      <c r="Q825" s="1"/>
      <c r="R825" s="1"/>
    </row>
    <row r="826" spans="1:18" x14ac:dyDescent="0.25">
      <c r="A826" s="1">
        <v>6050702</v>
      </c>
      <c r="B826" s="1" t="s">
        <v>1767</v>
      </c>
      <c r="C826" s="46">
        <v>0.6</v>
      </c>
      <c r="D826" s="46">
        <v>0.63</v>
      </c>
      <c r="E826" s="1" t="s">
        <v>2033</v>
      </c>
      <c r="F826" s="1" t="s">
        <v>2087</v>
      </c>
      <c r="G826" s="1">
        <v>208</v>
      </c>
      <c r="H826" s="1"/>
      <c r="I826" s="1"/>
      <c r="J826" s="1"/>
      <c r="K826" s="1"/>
      <c r="L826" s="1"/>
      <c r="M826" s="1"/>
      <c r="N826" s="1"/>
      <c r="O826" s="1"/>
      <c r="P826" s="1"/>
      <c r="Q826" s="1"/>
      <c r="R826" s="1"/>
    </row>
    <row r="827" spans="1:18" x14ac:dyDescent="0.25">
      <c r="A827" s="1">
        <v>6050705</v>
      </c>
      <c r="B827" s="1" t="s">
        <v>1768</v>
      </c>
      <c r="C827" s="46">
        <v>0.53</v>
      </c>
      <c r="D827" s="46">
        <v>0.44</v>
      </c>
      <c r="E827" s="1" t="s">
        <v>2033</v>
      </c>
      <c r="F827" s="1" t="s">
        <v>2087</v>
      </c>
      <c r="G827" s="1">
        <v>163</v>
      </c>
      <c r="H827" s="1"/>
      <c r="I827" s="1"/>
      <c r="J827" s="1"/>
      <c r="K827" s="1"/>
      <c r="L827" s="1"/>
      <c r="M827" s="1"/>
      <c r="N827" s="1"/>
      <c r="O827" s="1"/>
      <c r="P827" s="1"/>
      <c r="Q827" s="1"/>
      <c r="R827" s="1"/>
    </row>
    <row r="828" spans="1:18" x14ac:dyDescent="0.25">
      <c r="A828" s="1">
        <v>6052703</v>
      </c>
      <c r="B828" s="1" t="s">
        <v>1769</v>
      </c>
      <c r="C828" s="46">
        <v>0.84</v>
      </c>
      <c r="D828" s="46">
        <v>1</v>
      </c>
      <c r="E828" s="1" t="s">
        <v>2022</v>
      </c>
      <c r="F828" s="1" t="s">
        <v>2087</v>
      </c>
      <c r="G828" s="1">
        <v>168</v>
      </c>
      <c r="H828" s="1"/>
      <c r="I828" s="1"/>
      <c r="J828" s="1"/>
      <c r="K828" s="1"/>
      <c r="L828" s="1"/>
      <c r="M828" s="1"/>
      <c r="N828" s="1"/>
      <c r="O828" s="1"/>
      <c r="P828" s="1"/>
      <c r="Q828" s="1"/>
      <c r="R828" s="1"/>
    </row>
    <row r="829" spans="1:18" x14ac:dyDescent="0.25">
      <c r="A829" s="1">
        <v>6091001</v>
      </c>
      <c r="B829" s="1" t="s">
        <v>1770</v>
      </c>
      <c r="C829" s="46">
        <v>0.42</v>
      </c>
      <c r="D829" s="46">
        <v>0.64</v>
      </c>
      <c r="E829" s="1" t="s">
        <v>2018</v>
      </c>
      <c r="F829" s="1" t="s">
        <v>2087</v>
      </c>
      <c r="G829" s="1">
        <v>45</v>
      </c>
      <c r="H829" s="1"/>
      <c r="I829" s="1"/>
      <c r="J829" s="1"/>
      <c r="K829" s="1"/>
      <c r="L829" s="1"/>
      <c r="M829" s="1"/>
      <c r="N829" s="1"/>
      <c r="O829" s="1"/>
      <c r="P829" s="1"/>
      <c r="Q829" s="1"/>
      <c r="R829" s="1"/>
    </row>
    <row r="830" spans="1:18" x14ac:dyDescent="0.25">
      <c r="A830" s="1">
        <v>6091002</v>
      </c>
      <c r="B830" s="1" t="s">
        <v>1771</v>
      </c>
      <c r="C830" s="46">
        <v>0.5</v>
      </c>
      <c r="D830" s="46">
        <v>0.79</v>
      </c>
      <c r="E830" s="1" t="s">
        <v>2017</v>
      </c>
      <c r="F830" s="1" t="s">
        <v>2087</v>
      </c>
      <c r="G830" s="1">
        <v>34</v>
      </c>
      <c r="H830" s="1"/>
      <c r="I830" s="1"/>
      <c r="J830" s="1"/>
      <c r="K830" s="1"/>
      <c r="L830" s="1"/>
      <c r="M830" s="1"/>
      <c r="N830" s="1"/>
      <c r="O830" s="1"/>
      <c r="P830" s="1"/>
      <c r="Q830" s="1"/>
      <c r="R830" s="1"/>
    </row>
    <row r="831" spans="1:18" x14ac:dyDescent="0.25">
      <c r="A831" s="1">
        <v>6092001</v>
      </c>
      <c r="B831" s="1" t="s">
        <v>1772</v>
      </c>
      <c r="C831" s="46">
        <v>0.49</v>
      </c>
      <c r="D831" s="46">
        <v>0.79</v>
      </c>
      <c r="E831" s="1" t="s">
        <v>2036</v>
      </c>
      <c r="F831" s="1" t="s">
        <v>2087</v>
      </c>
      <c r="G831" s="1">
        <v>72</v>
      </c>
      <c r="H831" s="1"/>
      <c r="I831" s="1"/>
      <c r="J831" s="1"/>
      <c r="K831" s="1"/>
      <c r="L831" s="1"/>
      <c r="M831" s="1"/>
      <c r="N831" s="1"/>
      <c r="O831" s="1"/>
      <c r="P831" s="1"/>
      <c r="Q831" s="1"/>
      <c r="R831" s="1"/>
    </row>
    <row r="832" spans="1:18" x14ac:dyDescent="0.25">
      <c r="A832" s="1">
        <v>6092002</v>
      </c>
      <c r="B832" s="1" t="s">
        <v>1773</v>
      </c>
      <c r="C832" s="46">
        <v>0.49</v>
      </c>
      <c r="D832" s="46">
        <v>0.71</v>
      </c>
      <c r="E832" s="1" t="s">
        <v>2022</v>
      </c>
      <c r="F832" s="1" t="s">
        <v>2087</v>
      </c>
      <c r="G832" s="1">
        <v>51</v>
      </c>
      <c r="H832" s="1"/>
      <c r="I832" s="1"/>
      <c r="J832" s="1"/>
      <c r="K832" s="1"/>
      <c r="L832" s="1"/>
      <c r="M832" s="1"/>
      <c r="N832" s="1"/>
      <c r="O832" s="1"/>
      <c r="P832" s="1"/>
      <c r="Q832" s="1"/>
      <c r="R832" s="1"/>
    </row>
    <row r="833" spans="1:18" x14ac:dyDescent="0.25">
      <c r="A833" s="1">
        <v>6102005</v>
      </c>
      <c r="B833" s="1" t="s">
        <v>1774</v>
      </c>
      <c r="C833" s="46">
        <v>0.02</v>
      </c>
      <c r="D833" s="46">
        <v>0.77</v>
      </c>
      <c r="E833" s="1" t="s">
        <v>2018</v>
      </c>
      <c r="F833" s="1" t="s">
        <v>2086</v>
      </c>
      <c r="G833" s="1">
        <v>250</v>
      </c>
      <c r="H833" s="1"/>
      <c r="I833" s="1"/>
      <c r="J833" s="1"/>
      <c r="K833" s="1"/>
      <c r="L833" s="1"/>
      <c r="M833" s="1"/>
      <c r="N833" s="1"/>
      <c r="O833" s="1"/>
      <c r="P833" s="1"/>
      <c r="Q833" s="1"/>
      <c r="R833" s="1"/>
    </row>
    <row r="834" spans="1:18" x14ac:dyDescent="0.25">
      <c r="A834" s="1">
        <v>6102006</v>
      </c>
      <c r="B834" s="1" t="s">
        <v>1775</v>
      </c>
      <c r="C834" s="46">
        <v>0.02</v>
      </c>
      <c r="D834" s="46">
        <v>0.69</v>
      </c>
      <c r="E834" s="1" t="s">
        <v>2017</v>
      </c>
      <c r="F834" s="1" t="s">
        <v>2086</v>
      </c>
      <c r="G834" s="1">
        <v>221</v>
      </c>
      <c r="H834" s="1"/>
      <c r="I834" s="1"/>
      <c r="J834" s="1"/>
      <c r="K834" s="1"/>
      <c r="L834" s="1"/>
      <c r="M834" s="1"/>
      <c r="N834" s="1"/>
      <c r="O834" s="1"/>
      <c r="P834" s="1"/>
      <c r="Q834" s="1"/>
      <c r="R834" s="1"/>
    </row>
    <row r="835" spans="1:18" x14ac:dyDescent="0.25">
      <c r="A835" s="1">
        <v>6103009</v>
      </c>
      <c r="B835" s="1" t="s">
        <v>1776</v>
      </c>
      <c r="C835" s="46">
        <v>0.09</v>
      </c>
      <c r="D835" s="46">
        <v>0.67</v>
      </c>
      <c r="E835" s="1" t="s">
        <v>2029</v>
      </c>
      <c r="F835" s="1" t="s">
        <v>2086</v>
      </c>
      <c r="G835" s="1">
        <v>405</v>
      </c>
      <c r="H835" s="1"/>
      <c r="I835" s="1"/>
      <c r="J835" s="1"/>
      <c r="K835" s="1"/>
      <c r="L835" s="1"/>
      <c r="M835" s="1"/>
      <c r="N835" s="1"/>
      <c r="O835" s="1"/>
      <c r="P835" s="1"/>
      <c r="Q835" s="1"/>
      <c r="R835" s="1"/>
    </row>
    <row r="836" spans="1:18" x14ac:dyDescent="0.25">
      <c r="A836" s="1">
        <v>6103010</v>
      </c>
      <c r="B836" s="1" t="s">
        <v>1777</v>
      </c>
      <c r="C836" s="46">
        <v>0.1</v>
      </c>
      <c r="D836" s="46">
        <v>0.56999999999999995</v>
      </c>
      <c r="E836" s="1" t="s">
        <v>2040</v>
      </c>
      <c r="F836" s="1" t="s">
        <v>2086</v>
      </c>
      <c r="G836" s="1">
        <v>397</v>
      </c>
      <c r="H836" s="1"/>
      <c r="I836" s="1"/>
      <c r="J836" s="1"/>
      <c r="K836" s="1"/>
      <c r="L836" s="1"/>
      <c r="M836" s="1"/>
      <c r="N836" s="1"/>
      <c r="O836" s="1"/>
      <c r="P836" s="1"/>
      <c r="Q836" s="1"/>
      <c r="R836" s="1"/>
    </row>
    <row r="837" spans="1:18" x14ac:dyDescent="0.25">
      <c r="A837" s="1">
        <v>6103011</v>
      </c>
      <c r="B837" s="1" t="s">
        <v>1778</v>
      </c>
      <c r="C837" s="46">
        <v>0.06</v>
      </c>
      <c r="D837" s="46">
        <v>0.65</v>
      </c>
      <c r="E837" s="1" t="s">
        <v>2053</v>
      </c>
      <c r="F837" s="1" t="s">
        <v>2086</v>
      </c>
      <c r="G837" s="1">
        <v>581</v>
      </c>
      <c r="H837" s="1"/>
      <c r="I837" s="1"/>
      <c r="J837" s="1"/>
      <c r="K837" s="1"/>
      <c r="L837" s="1"/>
      <c r="M837" s="1"/>
      <c r="N837" s="1"/>
      <c r="O837" s="1"/>
      <c r="P837" s="1"/>
      <c r="Q837" s="1"/>
      <c r="R837" s="1"/>
    </row>
    <row r="838" spans="1:18" x14ac:dyDescent="0.25">
      <c r="A838" s="1">
        <v>6103012</v>
      </c>
      <c r="B838" s="1" t="s">
        <v>1779</v>
      </c>
      <c r="C838" s="46">
        <v>0.05</v>
      </c>
      <c r="D838" s="46">
        <v>0.59</v>
      </c>
      <c r="E838" s="1" t="s">
        <v>2034</v>
      </c>
      <c r="F838" s="1" t="s">
        <v>2086</v>
      </c>
      <c r="G838" s="1">
        <v>484</v>
      </c>
      <c r="H838" s="1"/>
      <c r="I838" s="1"/>
      <c r="J838" s="1"/>
      <c r="K838" s="1"/>
      <c r="L838" s="1"/>
      <c r="M838" s="1"/>
      <c r="N838" s="1"/>
      <c r="O838" s="1"/>
      <c r="P838" s="1"/>
      <c r="Q838" s="1"/>
      <c r="R838" s="1"/>
    </row>
    <row r="839" spans="1:18" x14ac:dyDescent="0.25">
      <c r="A839" s="1">
        <v>6201003</v>
      </c>
      <c r="B839" s="1" t="s">
        <v>1109</v>
      </c>
      <c r="C839" s="46">
        <v>0.85</v>
      </c>
      <c r="D839" s="46">
        <v>0.88</v>
      </c>
      <c r="E839" s="1" t="s">
        <v>2056</v>
      </c>
      <c r="F839" s="1" t="s">
        <v>2086</v>
      </c>
      <c r="G839" s="1">
        <v>705</v>
      </c>
      <c r="H839" s="1"/>
      <c r="I839" s="1"/>
      <c r="J839" s="1"/>
      <c r="K839" s="1"/>
      <c r="L839" s="1"/>
      <c r="M839" s="1"/>
      <c r="N839" s="1"/>
      <c r="O839" s="1"/>
      <c r="P839" s="1"/>
      <c r="Q839" s="1"/>
      <c r="R839" s="1"/>
    </row>
    <row r="840" spans="1:18" x14ac:dyDescent="0.25">
      <c r="A840" s="1">
        <v>6201010</v>
      </c>
      <c r="B840" s="1" t="s">
        <v>1780</v>
      </c>
      <c r="C840" s="46">
        <v>0.83</v>
      </c>
      <c r="D840" s="46">
        <v>0.8</v>
      </c>
      <c r="E840" s="1" t="s">
        <v>2025</v>
      </c>
      <c r="F840" s="1" t="s">
        <v>2086</v>
      </c>
      <c r="G840" s="1">
        <v>496</v>
      </c>
      <c r="H840" s="1"/>
      <c r="I840" s="1"/>
      <c r="J840" s="1"/>
      <c r="K840" s="1"/>
      <c r="L840" s="1"/>
      <c r="M840" s="1"/>
      <c r="N840" s="1"/>
      <c r="O840" s="1"/>
      <c r="P840" s="1"/>
      <c r="Q840" s="1"/>
      <c r="R840" s="1"/>
    </row>
    <row r="841" spans="1:18" x14ac:dyDescent="0.25">
      <c r="A841" s="1">
        <v>6201011</v>
      </c>
      <c r="B841" s="1" t="s">
        <v>1781</v>
      </c>
      <c r="C841" s="46">
        <v>0.85</v>
      </c>
      <c r="D841" s="46">
        <v>0.73</v>
      </c>
      <c r="E841" s="1" t="s">
        <v>2022</v>
      </c>
      <c r="F841" s="1" t="s">
        <v>2086</v>
      </c>
      <c r="G841" s="1">
        <v>934</v>
      </c>
      <c r="H841" s="1"/>
      <c r="I841" s="1"/>
      <c r="J841" s="1"/>
      <c r="K841" s="1"/>
      <c r="L841" s="1"/>
      <c r="M841" s="1"/>
      <c r="N841" s="1"/>
      <c r="O841" s="1"/>
      <c r="P841" s="1"/>
      <c r="Q841" s="1"/>
      <c r="R841" s="1"/>
    </row>
    <row r="842" spans="1:18" x14ac:dyDescent="0.25">
      <c r="A842" s="1">
        <v>6201014</v>
      </c>
      <c r="B842" s="1" t="s">
        <v>1782</v>
      </c>
      <c r="C842" s="46">
        <v>0.84</v>
      </c>
      <c r="D842" s="46">
        <v>0.87</v>
      </c>
      <c r="E842" s="1" t="s">
        <v>2055</v>
      </c>
      <c r="F842" s="1" t="s">
        <v>2086</v>
      </c>
      <c r="G842" s="1">
        <v>483</v>
      </c>
      <c r="H842" s="1"/>
      <c r="I842" s="1"/>
      <c r="J842" s="1"/>
      <c r="K842" s="1"/>
      <c r="L842" s="1"/>
      <c r="M842" s="1"/>
      <c r="N842" s="1"/>
      <c r="O842" s="1"/>
      <c r="P842" s="1"/>
      <c r="Q842" s="1"/>
      <c r="R842" s="1"/>
    </row>
    <row r="843" spans="1:18" x14ac:dyDescent="0.25">
      <c r="A843" s="1">
        <v>6201702</v>
      </c>
      <c r="B843" s="1" t="s">
        <v>1783</v>
      </c>
      <c r="C843" s="46">
        <v>0.85</v>
      </c>
      <c r="D843" s="46">
        <v>0.88</v>
      </c>
      <c r="E843" s="1" t="s">
        <v>2020</v>
      </c>
      <c r="F843" s="1" t="s">
        <v>2086</v>
      </c>
      <c r="G843" s="1">
        <v>497</v>
      </c>
      <c r="H843" s="1"/>
      <c r="I843" s="1"/>
      <c r="J843" s="1"/>
      <c r="K843" s="1"/>
      <c r="L843" s="1"/>
      <c r="M843" s="1"/>
      <c r="N843" s="1"/>
      <c r="O843" s="1"/>
      <c r="P843" s="1"/>
      <c r="Q843" s="1"/>
      <c r="R843" s="1"/>
    </row>
    <row r="844" spans="1:18" x14ac:dyDescent="0.25">
      <c r="A844" s="1">
        <v>6202022</v>
      </c>
      <c r="B844" s="1" t="s">
        <v>1784</v>
      </c>
      <c r="C844" s="46">
        <v>0.85</v>
      </c>
      <c r="D844" s="46">
        <v>0.87</v>
      </c>
      <c r="E844" s="1" t="s">
        <v>2018</v>
      </c>
      <c r="F844" s="1" t="s">
        <v>2086</v>
      </c>
      <c r="G844" s="1">
        <v>202</v>
      </c>
      <c r="H844" s="1"/>
      <c r="I844" s="1"/>
      <c r="J844" s="1"/>
      <c r="K844" s="1"/>
      <c r="L844" s="1"/>
      <c r="M844" s="1"/>
      <c r="N844" s="1"/>
      <c r="O844" s="1"/>
      <c r="P844" s="1"/>
      <c r="Q844" s="1"/>
      <c r="R844" s="1"/>
    </row>
    <row r="845" spans="1:18" x14ac:dyDescent="0.25">
      <c r="A845" s="1">
        <v>6202024</v>
      </c>
      <c r="B845" s="1" t="s">
        <v>1785</v>
      </c>
      <c r="C845" s="46">
        <v>0.89</v>
      </c>
      <c r="D845" s="46">
        <v>0.8</v>
      </c>
      <c r="E845" s="1" t="s">
        <v>2017</v>
      </c>
      <c r="F845" s="1" t="s">
        <v>2086</v>
      </c>
      <c r="G845" s="1">
        <v>194</v>
      </c>
      <c r="H845" s="1"/>
      <c r="I845" s="1"/>
      <c r="J845" s="1"/>
      <c r="K845" s="1"/>
      <c r="L845" s="1"/>
      <c r="M845" s="1"/>
      <c r="N845" s="1"/>
      <c r="O845" s="1"/>
      <c r="P845" s="1"/>
      <c r="Q845" s="1"/>
      <c r="R845" s="1"/>
    </row>
    <row r="846" spans="1:18" x14ac:dyDescent="0.25">
      <c r="A846" s="1">
        <v>6205027</v>
      </c>
      <c r="B846" s="1" t="s">
        <v>1786</v>
      </c>
      <c r="C846" s="46">
        <v>0.19</v>
      </c>
      <c r="D846" s="46">
        <v>0.86</v>
      </c>
      <c r="E846" s="1" t="s">
        <v>2035</v>
      </c>
      <c r="F846" s="1" t="s">
        <v>2086</v>
      </c>
      <c r="G846" s="1">
        <v>231</v>
      </c>
      <c r="H846" s="1"/>
      <c r="I846" s="1"/>
      <c r="J846" s="1"/>
      <c r="K846" s="1"/>
      <c r="L846" s="1"/>
      <c r="M846" s="1"/>
      <c r="N846" s="1"/>
      <c r="O846" s="1"/>
      <c r="P846" s="1"/>
      <c r="Q846" s="1"/>
      <c r="R846" s="1"/>
    </row>
    <row r="847" spans="1:18" x14ac:dyDescent="0.25">
      <c r="A847" s="1">
        <v>6205028</v>
      </c>
      <c r="B847" s="1" t="s">
        <v>1787</v>
      </c>
      <c r="C847" s="46">
        <v>0.26</v>
      </c>
      <c r="D847" s="46">
        <v>0.86</v>
      </c>
      <c r="E847" s="1" t="s">
        <v>2022</v>
      </c>
      <c r="F847" s="1" t="s">
        <v>2086</v>
      </c>
      <c r="G847" s="1">
        <v>212</v>
      </c>
      <c r="H847" s="1"/>
      <c r="I847" s="1"/>
      <c r="J847" s="1"/>
      <c r="K847" s="1"/>
      <c r="L847" s="1"/>
      <c r="M847" s="1"/>
      <c r="N847" s="1"/>
      <c r="O847" s="1"/>
      <c r="P847" s="1"/>
      <c r="Q847" s="1"/>
      <c r="R847" s="1"/>
    </row>
    <row r="848" spans="1:18" x14ac:dyDescent="0.25">
      <c r="A848" s="1">
        <v>6205031</v>
      </c>
      <c r="B848" s="1" t="s">
        <v>1788</v>
      </c>
      <c r="C848" s="46">
        <v>0.23</v>
      </c>
      <c r="D848" s="46">
        <v>0.85</v>
      </c>
      <c r="E848" s="1" t="s">
        <v>2033</v>
      </c>
      <c r="F848" s="1" t="s">
        <v>2086</v>
      </c>
      <c r="G848" s="1">
        <v>222</v>
      </c>
      <c r="H848" s="1"/>
      <c r="I848" s="1"/>
      <c r="J848" s="1"/>
      <c r="K848" s="1"/>
      <c r="L848" s="1"/>
      <c r="M848" s="1"/>
      <c r="N848" s="1"/>
      <c r="O848" s="1"/>
      <c r="P848" s="1"/>
      <c r="Q848" s="1"/>
      <c r="R848" s="1"/>
    </row>
    <row r="849" spans="1:18" x14ac:dyDescent="0.25">
      <c r="A849" s="1">
        <v>6301001</v>
      </c>
      <c r="B849" s="1" t="s">
        <v>1789</v>
      </c>
      <c r="C849" s="46">
        <v>0.06</v>
      </c>
      <c r="D849" s="46">
        <v>0.43</v>
      </c>
      <c r="E849" s="1" t="s">
        <v>2035</v>
      </c>
      <c r="F849" s="1" t="s">
        <v>2086</v>
      </c>
      <c r="G849" s="1">
        <v>550</v>
      </c>
      <c r="H849" s="1"/>
      <c r="I849" s="1"/>
      <c r="J849" s="1"/>
      <c r="K849" s="1"/>
      <c r="L849" s="1"/>
      <c r="M849" s="1"/>
      <c r="N849" s="1"/>
      <c r="O849" s="1"/>
      <c r="P849" s="1"/>
      <c r="Q849" s="1"/>
      <c r="R849" s="1"/>
    </row>
    <row r="850" spans="1:18" x14ac:dyDescent="0.25">
      <c r="A850" s="1">
        <v>6301002</v>
      </c>
      <c r="B850" s="1" t="s">
        <v>1790</v>
      </c>
      <c r="C850" s="46">
        <v>0.06</v>
      </c>
      <c r="D850" s="46">
        <v>0.33</v>
      </c>
      <c r="E850" s="1" t="s">
        <v>2022</v>
      </c>
      <c r="F850" s="1" t="s">
        <v>2087</v>
      </c>
      <c r="G850" s="1">
        <v>476</v>
      </c>
      <c r="H850" s="1"/>
      <c r="I850" s="1"/>
      <c r="J850" s="1"/>
      <c r="K850" s="1"/>
      <c r="L850" s="1"/>
      <c r="M850" s="1"/>
      <c r="N850" s="1"/>
      <c r="O850" s="1"/>
      <c r="P850" s="1"/>
      <c r="Q850" s="1"/>
      <c r="R850" s="1"/>
    </row>
    <row r="851" spans="1:18" x14ac:dyDescent="0.25">
      <c r="A851" s="1">
        <v>6301003</v>
      </c>
      <c r="B851" s="1" t="s">
        <v>1791</v>
      </c>
      <c r="C851" s="46">
        <v>0.04</v>
      </c>
      <c r="D851" s="46">
        <v>0.43</v>
      </c>
      <c r="E851" s="1" t="s">
        <v>2033</v>
      </c>
      <c r="F851" s="1" t="s">
        <v>2087</v>
      </c>
      <c r="G851" s="1">
        <v>496</v>
      </c>
      <c r="H851" s="1"/>
      <c r="I851" s="1"/>
      <c r="J851" s="1"/>
      <c r="K851" s="1"/>
      <c r="L851" s="1"/>
      <c r="M851" s="1"/>
      <c r="N851" s="1"/>
      <c r="O851" s="1"/>
      <c r="P851" s="1"/>
      <c r="Q851" s="1"/>
      <c r="R851" s="1"/>
    </row>
    <row r="852" spans="1:18" x14ac:dyDescent="0.25">
      <c r="A852" s="1">
        <v>6302006</v>
      </c>
      <c r="B852" s="1" t="s">
        <v>1792</v>
      </c>
      <c r="C852" s="46">
        <v>7.0000000000000007E-2</v>
      </c>
      <c r="D852" s="46">
        <v>0.24</v>
      </c>
      <c r="E852" s="1" t="s">
        <v>2032</v>
      </c>
      <c r="F852" s="1" t="s">
        <v>2087</v>
      </c>
      <c r="G852" s="1">
        <v>512</v>
      </c>
      <c r="H852" s="1"/>
      <c r="I852" s="1"/>
      <c r="J852" s="1"/>
      <c r="K852" s="1"/>
      <c r="L852" s="1"/>
      <c r="M852" s="1"/>
      <c r="N852" s="1"/>
      <c r="O852" s="1"/>
      <c r="P852" s="1"/>
      <c r="Q852" s="1"/>
      <c r="R852" s="1"/>
    </row>
    <row r="853" spans="1:18" x14ac:dyDescent="0.25">
      <c r="A853" s="1">
        <v>6302007</v>
      </c>
      <c r="B853" s="1" t="s">
        <v>1793</v>
      </c>
      <c r="C853" s="46">
        <v>0.39</v>
      </c>
      <c r="D853" s="46">
        <v>0.66</v>
      </c>
      <c r="E853" s="1" t="s">
        <v>2032</v>
      </c>
      <c r="F853" s="1" t="s">
        <v>2087</v>
      </c>
      <c r="G853" s="1">
        <v>532</v>
      </c>
      <c r="H853" s="1"/>
      <c r="I853" s="1"/>
      <c r="J853" s="1"/>
      <c r="K853" s="1"/>
      <c r="L853" s="1"/>
      <c r="M853" s="1"/>
      <c r="N853" s="1"/>
      <c r="O853" s="1"/>
      <c r="P853" s="1"/>
      <c r="Q853" s="1"/>
      <c r="R853" s="1"/>
    </row>
    <row r="854" spans="1:18" x14ac:dyDescent="0.25">
      <c r="A854" s="1">
        <v>6302008</v>
      </c>
      <c r="B854" s="1" t="s">
        <v>1794</v>
      </c>
      <c r="C854" s="46">
        <v>0.12</v>
      </c>
      <c r="D854" s="46">
        <v>0.34</v>
      </c>
      <c r="E854" s="1" t="s">
        <v>2032</v>
      </c>
      <c r="F854" s="1" t="s">
        <v>2087</v>
      </c>
      <c r="G854" s="1">
        <v>567</v>
      </c>
      <c r="H854" s="1"/>
      <c r="I854" s="1"/>
      <c r="J854" s="1"/>
      <c r="K854" s="1"/>
      <c r="L854" s="1"/>
      <c r="M854" s="1"/>
      <c r="N854" s="1"/>
      <c r="O854" s="1"/>
      <c r="P854" s="1"/>
      <c r="Q854" s="1"/>
      <c r="R854" s="1"/>
    </row>
    <row r="855" spans="1:18" x14ac:dyDescent="0.25">
      <c r="A855" s="1">
        <v>6302009</v>
      </c>
      <c r="B855" s="1" t="s">
        <v>1795</v>
      </c>
      <c r="C855" s="46">
        <v>0.18</v>
      </c>
      <c r="D855" s="46">
        <v>0.48</v>
      </c>
      <c r="E855" s="1" t="s">
        <v>2032</v>
      </c>
      <c r="F855" s="1" t="s">
        <v>2087</v>
      </c>
      <c r="G855" s="1">
        <v>520</v>
      </c>
      <c r="H855" s="1"/>
      <c r="I855" s="1"/>
      <c r="J855" s="1"/>
      <c r="K855" s="1"/>
      <c r="L855" s="1"/>
      <c r="M855" s="1"/>
      <c r="N855" s="1"/>
      <c r="O855" s="1"/>
      <c r="P855" s="1"/>
      <c r="Q855" s="1"/>
      <c r="R855" s="1"/>
    </row>
    <row r="856" spans="1:18" x14ac:dyDescent="0.25">
      <c r="A856" s="1">
        <v>6302010</v>
      </c>
      <c r="B856" s="1" t="s">
        <v>1796</v>
      </c>
      <c r="C856" s="46">
        <v>0.16</v>
      </c>
      <c r="D856" s="46">
        <v>0.35</v>
      </c>
      <c r="E856" s="1" t="s">
        <v>2043</v>
      </c>
      <c r="F856" s="1" t="s">
        <v>2087</v>
      </c>
      <c r="G856" s="1">
        <v>752</v>
      </c>
      <c r="H856" s="1"/>
      <c r="I856" s="1"/>
      <c r="J856" s="1"/>
      <c r="K856" s="1"/>
      <c r="L856" s="1"/>
      <c r="M856" s="1"/>
      <c r="N856" s="1"/>
      <c r="O856" s="1"/>
      <c r="P856" s="1"/>
      <c r="Q856" s="1"/>
      <c r="R856" s="1"/>
    </row>
    <row r="857" spans="1:18" x14ac:dyDescent="0.25">
      <c r="A857" s="1">
        <v>6302011</v>
      </c>
      <c r="B857" s="1" t="s">
        <v>1797</v>
      </c>
      <c r="C857" s="46">
        <v>0.17</v>
      </c>
      <c r="D857" s="46">
        <v>0.38</v>
      </c>
      <c r="E857" s="1" t="s">
        <v>2042</v>
      </c>
      <c r="F857" s="1" t="s">
        <v>2087</v>
      </c>
      <c r="G857" s="1">
        <v>743</v>
      </c>
      <c r="H857" s="1"/>
      <c r="I857" s="1"/>
      <c r="J857" s="1"/>
      <c r="K857" s="1"/>
      <c r="L857" s="1"/>
      <c r="M857" s="1"/>
      <c r="N857" s="1"/>
      <c r="O857" s="1"/>
      <c r="P857" s="1"/>
      <c r="Q857" s="1"/>
      <c r="R857" s="1"/>
    </row>
    <row r="858" spans="1:18" x14ac:dyDescent="0.25">
      <c r="A858" s="1">
        <v>6302012</v>
      </c>
      <c r="B858" s="1" t="s">
        <v>1798</v>
      </c>
      <c r="C858" s="46">
        <v>0.15</v>
      </c>
      <c r="D858" s="46">
        <v>0.3</v>
      </c>
      <c r="E858" s="1" t="s">
        <v>2040</v>
      </c>
      <c r="F858" s="1" t="s">
        <v>2087</v>
      </c>
      <c r="G858" s="1">
        <v>992</v>
      </c>
      <c r="H858" s="1"/>
      <c r="I858" s="1"/>
      <c r="J858" s="1"/>
      <c r="K858" s="1"/>
      <c r="L858" s="1"/>
      <c r="M858" s="1"/>
      <c r="N858" s="1"/>
      <c r="O858" s="1"/>
      <c r="P858" s="1"/>
      <c r="Q858" s="1"/>
      <c r="R858" s="1"/>
    </row>
    <row r="859" spans="1:18" x14ac:dyDescent="0.25">
      <c r="A859" s="1">
        <v>6303020</v>
      </c>
      <c r="B859" s="1" t="s">
        <v>1799</v>
      </c>
      <c r="C859" s="46">
        <v>0.21</v>
      </c>
      <c r="D859" s="46">
        <v>0.48</v>
      </c>
      <c r="E859" s="1" t="s">
        <v>2032</v>
      </c>
      <c r="F859" s="1" t="s">
        <v>2087</v>
      </c>
      <c r="G859" s="1">
        <v>1043</v>
      </c>
      <c r="H859" s="1"/>
      <c r="I859" s="1"/>
      <c r="J859" s="1"/>
      <c r="K859" s="1"/>
      <c r="L859" s="1"/>
      <c r="M859" s="1"/>
      <c r="N859" s="1"/>
      <c r="O859" s="1"/>
      <c r="P859" s="1"/>
      <c r="Q859" s="1"/>
      <c r="R859" s="1"/>
    </row>
    <row r="860" spans="1:18" x14ac:dyDescent="0.25">
      <c r="A860" s="1">
        <v>6303022</v>
      </c>
      <c r="B860" s="1" t="s">
        <v>1800</v>
      </c>
      <c r="C860" s="46">
        <v>0.18</v>
      </c>
      <c r="D860" s="46">
        <v>0.31</v>
      </c>
      <c r="E860" s="1" t="s">
        <v>2022</v>
      </c>
      <c r="F860" s="1" t="s">
        <v>2087</v>
      </c>
      <c r="G860" s="1">
        <v>2429</v>
      </c>
      <c r="H860" s="1"/>
      <c r="I860" s="1"/>
      <c r="J860" s="1"/>
      <c r="K860" s="1"/>
      <c r="L860" s="1"/>
      <c r="M860" s="1"/>
      <c r="N860" s="1"/>
      <c r="O860" s="1"/>
      <c r="P860" s="1"/>
      <c r="Q860" s="1"/>
      <c r="R860" s="1"/>
    </row>
    <row r="861" spans="1:18" x14ac:dyDescent="0.25">
      <c r="A861" s="1">
        <v>6303023</v>
      </c>
      <c r="B861" s="1" t="s">
        <v>1288</v>
      </c>
      <c r="C861" s="46">
        <v>0.1</v>
      </c>
      <c r="D861" s="46">
        <v>0.4</v>
      </c>
      <c r="E861" s="1" t="s">
        <v>2032</v>
      </c>
      <c r="F861" s="1" t="s">
        <v>2087</v>
      </c>
      <c r="G861" s="1">
        <v>546</v>
      </c>
      <c r="H861" s="1"/>
      <c r="I861" s="1"/>
      <c r="J861" s="1"/>
      <c r="K861" s="1"/>
      <c r="L861" s="1"/>
      <c r="M861" s="1"/>
      <c r="N861" s="1"/>
      <c r="O861" s="1"/>
      <c r="P861" s="1"/>
      <c r="Q861" s="1"/>
      <c r="R861" s="1"/>
    </row>
    <row r="862" spans="1:18" x14ac:dyDescent="0.25">
      <c r="A862" s="1">
        <v>6303024</v>
      </c>
      <c r="B862" s="1" t="s">
        <v>1801</v>
      </c>
      <c r="C862" s="46">
        <v>0.31</v>
      </c>
      <c r="D862" s="46">
        <v>0.49</v>
      </c>
      <c r="E862" s="1" t="s">
        <v>2032</v>
      </c>
      <c r="F862" s="1" t="s">
        <v>2087</v>
      </c>
      <c r="G862" s="1">
        <v>436</v>
      </c>
      <c r="H862" s="1"/>
      <c r="I862" s="1"/>
      <c r="J862" s="1"/>
      <c r="K862" s="1"/>
      <c r="L862" s="1"/>
      <c r="M862" s="1"/>
      <c r="N862" s="1"/>
      <c r="O862" s="1"/>
      <c r="P862" s="1"/>
      <c r="Q862" s="1"/>
      <c r="R862" s="1"/>
    </row>
    <row r="863" spans="1:18" x14ac:dyDescent="0.25">
      <c r="A863" s="1">
        <v>6303025</v>
      </c>
      <c r="B863" s="1" t="s">
        <v>1802</v>
      </c>
      <c r="C863" s="46">
        <v>0.08</v>
      </c>
      <c r="D863" s="46">
        <v>0.22</v>
      </c>
      <c r="E863" s="1" t="s">
        <v>2032</v>
      </c>
      <c r="F863" s="1" t="s">
        <v>2087</v>
      </c>
      <c r="G863" s="1">
        <v>577</v>
      </c>
      <c r="H863" s="1"/>
      <c r="I863" s="1"/>
      <c r="J863" s="1"/>
      <c r="K863" s="1"/>
      <c r="L863" s="1"/>
      <c r="M863" s="1"/>
      <c r="N863" s="1"/>
      <c r="O863" s="1"/>
      <c r="P863" s="1"/>
      <c r="Q863" s="1"/>
      <c r="R863" s="1"/>
    </row>
    <row r="864" spans="1:18" x14ac:dyDescent="0.25">
      <c r="A864" s="1">
        <v>6303026</v>
      </c>
      <c r="B864" s="1" t="s">
        <v>1803</v>
      </c>
      <c r="C864" s="46">
        <v>0.25</v>
      </c>
      <c r="D864" s="46">
        <v>0.44</v>
      </c>
      <c r="E864" s="1" t="s">
        <v>2028</v>
      </c>
      <c r="F864" s="1" t="s">
        <v>2087</v>
      </c>
      <c r="G864" s="1">
        <v>1124</v>
      </c>
      <c r="H864" s="1"/>
      <c r="I864" s="1"/>
      <c r="J864" s="1"/>
      <c r="K864" s="1"/>
      <c r="L864" s="1"/>
      <c r="M864" s="1"/>
      <c r="N864" s="1"/>
      <c r="O864" s="1"/>
      <c r="P864" s="1"/>
      <c r="Q864" s="1"/>
      <c r="R864" s="1"/>
    </row>
    <row r="865" spans="1:18" x14ac:dyDescent="0.25">
      <c r="A865" s="1">
        <v>6303027</v>
      </c>
      <c r="B865" s="1" t="s">
        <v>1804</v>
      </c>
      <c r="C865" s="46">
        <v>0.35</v>
      </c>
      <c r="D865" s="46">
        <v>0.48</v>
      </c>
      <c r="E865" s="1" t="s">
        <v>2032</v>
      </c>
      <c r="F865" s="1" t="s">
        <v>2087</v>
      </c>
      <c r="G865" s="1">
        <v>567</v>
      </c>
      <c r="H865" s="1"/>
      <c r="I865" s="1"/>
      <c r="J865" s="1"/>
      <c r="K865" s="1"/>
      <c r="L865" s="1"/>
      <c r="M865" s="1"/>
      <c r="N865" s="1"/>
      <c r="O865" s="1"/>
      <c r="P865" s="1"/>
      <c r="Q865" s="1"/>
      <c r="R865" s="1"/>
    </row>
    <row r="866" spans="1:18" x14ac:dyDescent="0.25">
      <c r="A866" s="1">
        <v>6303028</v>
      </c>
      <c r="B866" s="1" t="s">
        <v>1805</v>
      </c>
      <c r="C866" s="46">
        <v>0.15</v>
      </c>
      <c r="D866" s="46">
        <v>0.32</v>
      </c>
      <c r="E866" s="1" t="s">
        <v>2028</v>
      </c>
      <c r="F866" s="1" t="s">
        <v>2087</v>
      </c>
      <c r="G866" s="1">
        <v>883</v>
      </c>
      <c r="H866" s="1"/>
      <c r="I866" s="1"/>
      <c r="J866" s="1"/>
      <c r="K866" s="1"/>
      <c r="L866" s="1"/>
      <c r="M866" s="1"/>
      <c r="N866" s="1"/>
      <c r="O866" s="1"/>
      <c r="P866" s="1"/>
      <c r="Q866" s="1"/>
      <c r="R866" s="1"/>
    </row>
    <row r="867" spans="1:18" x14ac:dyDescent="0.25">
      <c r="A867" s="1">
        <v>6303029</v>
      </c>
      <c r="B867" s="1" t="s">
        <v>1806</v>
      </c>
      <c r="C867" s="46">
        <v>0.2</v>
      </c>
      <c r="D867" s="46">
        <v>0.42</v>
      </c>
      <c r="E867" s="1" t="s">
        <v>2032</v>
      </c>
      <c r="F867" s="1" t="s">
        <v>2087</v>
      </c>
      <c r="G867" s="1">
        <v>613</v>
      </c>
      <c r="H867" s="1"/>
      <c r="I867" s="1"/>
      <c r="J867" s="1"/>
      <c r="K867" s="1"/>
      <c r="L867" s="1"/>
      <c r="M867" s="1"/>
      <c r="N867" s="1"/>
      <c r="O867" s="1"/>
      <c r="P867" s="1"/>
      <c r="Q867" s="1"/>
      <c r="R867" s="1"/>
    </row>
    <row r="868" spans="1:18" x14ac:dyDescent="0.25">
      <c r="A868" s="1">
        <v>6303036</v>
      </c>
      <c r="B868" s="1" t="s">
        <v>1807</v>
      </c>
      <c r="C868" s="46">
        <v>0.04</v>
      </c>
      <c r="D868" s="46">
        <v>0.78</v>
      </c>
      <c r="E868" s="1" t="s">
        <v>2032</v>
      </c>
      <c r="F868" s="1" t="s">
        <v>2087</v>
      </c>
      <c r="G868" s="1">
        <v>73</v>
      </c>
      <c r="H868" s="1"/>
      <c r="I868" s="1"/>
      <c r="J868" s="1"/>
      <c r="K868" s="1"/>
      <c r="L868" s="1"/>
      <c r="M868" s="1"/>
      <c r="N868" s="1"/>
      <c r="O868" s="1"/>
      <c r="P868" s="1"/>
      <c r="Q868" s="1"/>
      <c r="R868" s="1"/>
    </row>
    <row r="869" spans="1:18" x14ac:dyDescent="0.25">
      <c r="A869" s="1">
        <v>6304029</v>
      </c>
      <c r="B869" s="1" t="s">
        <v>1808</v>
      </c>
      <c r="C869" s="46">
        <v>0.06</v>
      </c>
      <c r="D869" s="46">
        <v>0.49</v>
      </c>
      <c r="E869" s="1" t="s">
        <v>2035</v>
      </c>
      <c r="F869" s="1" t="s">
        <v>2087</v>
      </c>
      <c r="G869" s="1">
        <v>403</v>
      </c>
      <c r="H869" s="1"/>
      <c r="I869" s="1"/>
      <c r="J869" s="1"/>
      <c r="K869" s="1"/>
      <c r="L869" s="1"/>
      <c r="M869" s="1"/>
      <c r="N869" s="1"/>
      <c r="O869" s="1"/>
      <c r="P869" s="1"/>
      <c r="Q869" s="1"/>
      <c r="R869" s="1"/>
    </row>
    <row r="870" spans="1:18" x14ac:dyDescent="0.25">
      <c r="A870" s="1">
        <v>6304030</v>
      </c>
      <c r="B870" s="1" t="s">
        <v>1570</v>
      </c>
      <c r="C870" s="46">
        <v>0.03</v>
      </c>
      <c r="D870" s="46">
        <v>0.35</v>
      </c>
      <c r="E870" s="1" t="s">
        <v>2022</v>
      </c>
      <c r="F870" s="1" t="s">
        <v>2087</v>
      </c>
      <c r="G870" s="1">
        <v>333</v>
      </c>
      <c r="H870" s="1"/>
      <c r="I870" s="1"/>
      <c r="J870" s="1"/>
      <c r="K870" s="1"/>
      <c r="L870" s="1"/>
      <c r="M870" s="1"/>
      <c r="N870" s="1"/>
      <c r="O870" s="1"/>
      <c r="P870" s="1"/>
      <c r="Q870" s="1"/>
      <c r="R870" s="1"/>
    </row>
    <row r="871" spans="1:18" x14ac:dyDescent="0.25">
      <c r="A871" s="1">
        <v>6304031</v>
      </c>
      <c r="B871" s="1" t="s">
        <v>1809</v>
      </c>
      <c r="C871" s="46">
        <v>0.04</v>
      </c>
      <c r="D871" s="46">
        <v>0.52</v>
      </c>
      <c r="E871" s="1" t="s">
        <v>2033</v>
      </c>
      <c r="F871" s="1" t="s">
        <v>2087</v>
      </c>
      <c r="G871" s="1">
        <v>352</v>
      </c>
      <c r="H871" s="1"/>
      <c r="I871" s="1"/>
      <c r="J871" s="1"/>
      <c r="K871" s="1"/>
      <c r="L871" s="1"/>
      <c r="M871" s="1"/>
      <c r="N871" s="1"/>
      <c r="O871" s="1"/>
      <c r="P871" s="1"/>
      <c r="Q871" s="1"/>
      <c r="R871" s="1"/>
    </row>
    <row r="872" spans="1:18" x14ac:dyDescent="0.25">
      <c r="A872" s="1">
        <v>6401001</v>
      </c>
      <c r="B872" s="1" t="s">
        <v>1810</v>
      </c>
      <c r="C872" s="46">
        <v>0.26</v>
      </c>
      <c r="D872" s="46">
        <v>0.77</v>
      </c>
      <c r="E872" s="1" t="s">
        <v>2035</v>
      </c>
      <c r="F872" s="1" t="s">
        <v>2085</v>
      </c>
      <c r="G872" s="1">
        <v>646</v>
      </c>
      <c r="H872" s="1"/>
      <c r="I872" s="1"/>
      <c r="J872" s="1"/>
      <c r="K872" s="1"/>
      <c r="L872" s="1"/>
      <c r="M872" s="1"/>
      <c r="N872" s="1"/>
      <c r="O872" s="1"/>
      <c r="P872" s="1"/>
      <c r="Q872" s="1"/>
      <c r="R872" s="1"/>
    </row>
    <row r="873" spans="1:18" x14ac:dyDescent="0.25">
      <c r="A873" s="1">
        <v>6401003</v>
      </c>
      <c r="B873" s="1" t="s">
        <v>1811</v>
      </c>
      <c r="C873" s="46">
        <v>0.2</v>
      </c>
      <c r="D873" s="46">
        <v>0.62</v>
      </c>
      <c r="E873" s="1" t="s">
        <v>2022</v>
      </c>
      <c r="F873" s="1" t="s">
        <v>2085</v>
      </c>
      <c r="G873" s="1">
        <v>478</v>
      </c>
      <c r="H873" s="1"/>
      <c r="I873" s="1"/>
      <c r="J873" s="1"/>
      <c r="K873" s="1"/>
      <c r="L873" s="1"/>
      <c r="M873" s="1"/>
      <c r="N873" s="1"/>
      <c r="O873" s="1"/>
      <c r="P873" s="1"/>
      <c r="Q873" s="1"/>
      <c r="R873" s="1"/>
    </row>
    <row r="874" spans="1:18" x14ac:dyDescent="0.25">
      <c r="A874" s="1">
        <v>6401004</v>
      </c>
      <c r="B874" s="1" t="s">
        <v>1812</v>
      </c>
      <c r="C874" s="46">
        <v>0.2</v>
      </c>
      <c r="D874" s="46">
        <v>0.74</v>
      </c>
      <c r="E874" s="1" t="s">
        <v>2033</v>
      </c>
      <c r="F874" s="1" t="s">
        <v>2085</v>
      </c>
      <c r="G874" s="1">
        <v>511</v>
      </c>
      <c r="H874" s="1"/>
      <c r="I874" s="1"/>
      <c r="J874" s="1"/>
      <c r="K874" s="1"/>
      <c r="L874" s="1"/>
      <c r="M874" s="1"/>
      <c r="N874" s="1"/>
      <c r="O874" s="1"/>
      <c r="P874" s="1"/>
      <c r="Q874" s="1"/>
      <c r="R874" s="1"/>
    </row>
    <row r="875" spans="1:18" x14ac:dyDescent="0.25">
      <c r="A875" s="1">
        <v>6502001</v>
      </c>
      <c r="B875" s="1" t="s">
        <v>1813</v>
      </c>
      <c r="C875" s="46">
        <v>0.02</v>
      </c>
      <c r="D875" s="46">
        <v>0.81</v>
      </c>
      <c r="E875" s="1" t="s">
        <v>2018</v>
      </c>
      <c r="F875" s="1" t="s">
        <v>2085</v>
      </c>
      <c r="G875" s="1">
        <v>86</v>
      </c>
      <c r="H875" s="1"/>
      <c r="I875" s="1"/>
      <c r="J875" s="1"/>
      <c r="K875" s="1"/>
      <c r="L875" s="1"/>
      <c r="M875" s="1"/>
      <c r="N875" s="1"/>
      <c r="O875" s="1"/>
      <c r="P875" s="1"/>
      <c r="Q875" s="1"/>
      <c r="R875" s="1"/>
    </row>
    <row r="876" spans="1:18" x14ac:dyDescent="0.25">
      <c r="A876" s="1">
        <v>6502005</v>
      </c>
      <c r="B876" s="1" t="s">
        <v>1814</v>
      </c>
      <c r="C876" s="46">
        <v>0.05</v>
      </c>
      <c r="D876" s="46">
        <v>0.74</v>
      </c>
      <c r="E876" s="1" t="s">
        <v>2018</v>
      </c>
      <c r="F876" s="1" t="s">
        <v>2085</v>
      </c>
      <c r="G876" s="1">
        <v>423</v>
      </c>
      <c r="H876" s="1"/>
      <c r="I876" s="1"/>
      <c r="J876" s="1"/>
      <c r="K876" s="1"/>
      <c r="L876" s="1"/>
      <c r="M876" s="1"/>
      <c r="N876" s="1"/>
      <c r="O876" s="1"/>
      <c r="P876" s="1"/>
      <c r="Q876" s="1"/>
      <c r="R876" s="1"/>
    </row>
    <row r="877" spans="1:18" x14ac:dyDescent="0.25">
      <c r="A877" s="1">
        <v>6502006</v>
      </c>
      <c r="B877" s="1" t="s">
        <v>1815</v>
      </c>
      <c r="C877" s="46">
        <v>0.03</v>
      </c>
      <c r="D877" s="46">
        <v>0.68</v>
      </c>
      <c r="E877" s="1" t="s">
        <v>2017</v>
      </c>
      <c r="F877" s="1" t="s">
        <v>2085</v>
      </c>
      <c r="G877" s="1">
        <v>426</v>
      </c>
      <c r="H877" s="1"/>
      <c r="I877" s="1"/>
      <c r="J877" s="1"/>
      <c r="K877" s="1"/>
      <c r="L877" s="1"/>
      <c r="M877" s="1"/>
      <c r="N877" s="1"/>
      <c r="O877" s="1"/>
      <c r="P877" s="1"/>
      <c r="Q877" s="1"/>
      <c r="R877" s="1"/>
    </row>
    <row r="878" spans="1:18" x14ac:dyDescent="0.25">
      <c r="A878" s="1">
        <v>6505009</v>
      </c>
      <c r="B878" s="1" t="s">
        <v>1816</v>
      </c>
      <c r="C878" s="46">
        <v>0.06</v>
      </c>
      <c r="D878" s="46">
        <v>0.89</v>
      </c>
      <c r="E878" s="1" t="s">
        <v>2018</v>
      </c>
      <c r="F878" s="1" t="s">
        <v>2085</v>
      </c>
      <c r="G878" s="1">
        <v>88</v>
      </c>
      <c r="H878" s="1"/>
      <c r="I878" s="1"/>
      <c r="J878" s="1"/>
      <c r="K878" s="1"/>
      <c r="L878" s="1"/>
      <c r="M878" s="1"/>
      <c r="N878" s="1"/>
      <c r="O878" s="1"/>
      <c r="P878" s="1"/>
      <c r="Q878" s="1"/>
      <c r="R878" s="1"/>
    </row>
    <row r="879" spans="1:18" x14ac:dyDescent="0.25">
      <c r="A879" s="1">
        <v>6505010</v>
      </c>
      <c r="B879" s="1" t="s">
        <v>1817</v>
      </c>
      <c r="C879" s="46">
        <v>0.05</v>
      </c>
      <c r="D879" s="46">
        <v>0.79</v>
      </c>
      <c r="E879" s="1" t="s">
        <v>2017</v>
      </c>
      <c r="F879" s="1" t="s">
        <v>2085</v>
      </c>
      <c r="G879" s="1">
        <v>85</v>
      </c>
      <c r="H879" s="1"/>
      <c r="I879" s="1"/>
      <c r="J879" s="1"/>
      <c r="K879" s="1"/>
      <c r="L879" s="1"/>
      <c r="M879" s="1"/>
      <c r="N879" s="1"/>
      <c r="O879" s="1"/>
      <c r="P879" s="1"/>
      <c r="Q879" s="1"/>
      <c r="R879" s="1"/>
    </row>
    <row r="880" spans="1:18" x14ac:dyDescent="0.25">
      <c r="A880" s="1">
        <v>6505011</v>
      </c>
      <c r="B880" s="1" t="s">
        <v>1818</v>
      </c>
      <c r="C880" s="46">
        <v>0.1</v>
      </c>
      <c r="D880" s="46">
        <v>0.83</v>
      </c>
      <c r="E880" s="1" t="s">
        <v>2017</v>
      </c>
      <c r="F880" s="1" t="s">
        <v>2085</v>
      </c>
      <c r="G880" s="1">
        <v>126</v>
      </c>
      <c r="H880" s="1"/>
      <c r="I880" s="1"/>
      <c r="J880" s="1"/>
      <c r="K880" s="1"/>
      <c r="L880" s="1"/>
      <c r="M880" s="1"/>
      <c r="N880" s="1"/>
      <c r="O880" s="1"/>
      <c r="P880" s="1"/>
      <c r="Q880" s="1"/>
      <c r="R880" s="1"/>
    </row>
    <row r="881" spans="1:18" x14ac:dyDescent="0.25">
      <c r="A881" s="1">
        <v>6505012</v>
      </c>
      <c r="B881" s="1" t="s">
        <v>1819</v>
      </c>
      <c r="C881" s="46">
        <v>0.05</v>
      </c>
      <c r="D881" s="46">
        <v>0.85</v>
      </c>
      <c r="E881" s="1" t="s">
        <v>2018</v>
      </c>
      <c r="F881" s="1" t="s">
        <v>2085</v>
      </c>
      <c r="G881" s="1">
        <v>123</v>
      </c>
      <c r="H881" s="1"/>
      <c r="I881" s="1"/>
      <c r="J881" s="1"/>
      <c r="K881" s="1"/>
      <c r="L881" s="1"/>
      <c r="M881" s="1"/>
      <c r="N881" s="1"/>
      <c r="O881" s="1"/>
      <c r="P881" s="1"/>
      <c r="Q881" s="1"/>
      <c r="R881" s="1"/>
    </row>
    <row r="882" spans="1:18" x14ac:dyDescent="0.25">
      <c r="A882" s="1">
        <v>6505013</v>
      </c>
      <c r="B882" s="1" t="s">
        <v>1820</v>
      </c>
      <c r="C882" s="46">
        <v>0</v>
      </c>
      <c r="D882" s="46">
        <v>0.75</v>
      </c>
      <c r="E882" s="1" t="s">
        <v>2018</v>
      </c>
      <c r="F882" s="1" t="s">
        <v>2085</v>
      </c>
      <c r="G882" s="1">
        <v>125</v>
      </c>
      <c r="H882" s="1"/>
      <c r="I882" s="1"/>
      <c r="J882" s="1"/>
      <c r="K882" s="1"/>
      <c r="L882" s="1"/>
      <c r="M882" s="1"/>
      <c r="N882" s="1"/>
      <c r="O882" s="1"/>
      <c r="P882" s="1"/>
      <c r="Q882" s="1"/>
      <c r="R882" s="1"/>
    </row>
    <row r="883" spans="1:18" x14ac:dyDescent="0.25">
      <c r="A883" s="1">
        <v>6505014</v>
      </c>
      <c r="B883" s="1" t="s">
        <v>1821</v>
      </c>
      <c r="C883" s="46">
        <v>0</v>
      </c>
      <c r="D883" s="46">
        <v>0.72</v>
      </c>
      <c r="E883" s="1" t="s">
        <v>2017</v>
      </c>
      <c r="F883" s="1" t="s">
        <v>2085</v>
      </c>
      <c r="G883" s="1">
        <v>112</v>
      </c>
      <c r="H883" s="1"/>
      <c r="I883" s="1"/>
      <c r="J883" s="1"/>
      <c r="K883" s="1"/>
      <c r="L883" s="1"/>
      <c r="M883" s="1"/>
      <c r="N883" s="1"/>
      <c r="O883" s="1"/>
      <c r="P883" s="1"/>
      <c r="Q883" s="1"/>
      <c r="R883" s="1"/>
    </row>
    <row r="884" spans="1:18" x14ac:dyDescent="0.25">
      <c r="A884" s="1">
        <v>6601001</v>
      </c>
      <c r="B884" s="1" t="s">
        <v>1822</v>
      </c>
      <c r="C884" s="46">
        <v>0.37</v>
      </c>
      <c r="D884" s="46">
        <v>0.71</v>
      </c>
      <c r="E884" s="1" t="s">
        <v>2018</v>
      </c>
      <c r="F884" s="1" t="s">
        <v>2085</v>
      </c>
      <c r="G884" s="1">
        <v>306</v>
      </c>
      <c r="H884" s="1"/>
      <c r="I884" s="1"/>
      <c r="J884" s="1"/>
      <c r="K884" s="1"/>
      <c r="L884" s="1"/>
      <c r="M884" s="1"/>
      <c r="N884" s="1"/>
      <c r="O884" s="1"/>
      <c r="P884" s="1"/>
      <c r="Q884" s="1"/>
      <c r="R884" s="1"/>
    </row>
    <row r="885" spans="1:18" x14ac:dyDescent="0.25">
      <c r="A885" s="1">
        <v>6601002</v>
      </c>
      <c r="B885" s="1" t="s">
        <v>1823</v>
      </c>
      <c r="C885" s="46">
        <v>0.27</v>
      </c>
      <c r="D885" s="46">
        <v>0.69</v>
      </c>
      <c r="E885" s="1" t="s">
        <v>2018</v>
      </c>
      <c r="F885" s="1" t="s">
        <v>2085</v>
      </c>
      <c r="G885" s="1">
        <v>353</v>
      </c>
      <c r="H885" s="1"/>
      <c r="I885" s="1"/>
      <c r="J885" s="1"/>
      <c r="K885" s="1"/>
      <c r="L885" s="1"/>
      <c r="M885" s="1"/>
      <c r="N885" s="1"/>
      <c r="O885" s="1"/>
      <c r="P885" s="1"/>
      <c r="Q885" s="1"/>
      <c r="R885" s="1"/>
    </row>
    <row r="886" spans="1:18" x14ac:dyDescent="0.25">
      <c r="A886" s="1">
        <v>6601003</v>
      </c>
      <c r="B886" s="1" t="s">
        <v>1824</v>
      </c>
      <c r="C886" s="46">
        <v>0.35</v>
      </c>
      <c r="D886" s="46">
        <v>0.65</v>
      </c>
      <c r="E886" s="1" t="s">
        <v>2018</v>
      </c>
      <c r="F886" s="1" t="s">
        <v>2085</v>
      </c>
      <c r="G886" s="1">
        <v>285</v>
      </c>
      <c r="H886" s="1"/>
      <c r="I886" s="1"/>
      <c r="J886" s="1"/>
      <c r="K886" s="1"/>
      <c r="L886" s="1"/>
      <c r="M886" s="1"/>
      <c r="N886" s="1"/>
      <c r="O886" s="1"/>
      <c r="P886" s="1"/>
      <c r="Q886" s="1"/>
      <c r="R886" s="1"/>
    </row>
    <row r="887" spans="1:18" x14ac:dyDescent="0.25">
      <c r="A887" s="1">
        <v>6601005</v>
      </c>
      <c r="B887" s="1" t="s">
        <v>1825</v>
      </c>
      <c r="C887" s="46">
        <v>0.59</v>
      </c>
      <c r="D887" s="46">
        <v>0.93</v>
      </c>
      <c r="E887" s="1" t="s">
        <v>2017</v>
      </c>
      <c r="F887" s="1" t="s">
        <v>2085</v>
      </c>
      <c r="G887" s="1">
        <v>75</v>
      </c>
      <c r="H887" s="1"/>
      <c r="I887" s="1"/>
      <c r="J887" s="1"/>
      <c r="K887" s="1"/>
      <c r="L887" s="1"/>
      <c r="M887" s="1"/>
      <c r="N887" s="1"/>
      <c r="O887" s="1"/>
      <c r="P887" s="1"/>
      <c r="Q887" s="1"/>
      <c r="R887" s="1"/>
    </row>
    <row r="888" spans="1:18" x14ac:dyDescent="0.25">
      <c r="A888" s="1">
        <v>6601006</v>
      </c>
      <c r="B888" s="1" t="s">
        <v>1826</v>
      </c>
      <c r="C888" s="46">
        <v>0.42</v>
      </c>
      <c r="D888" s="46">
        <v>0.69</v>
      </c>
      <c r="E888" s="1" t="s">
        <v>2018</v>
      </c>
      <c r="F888" s="1" t="s">
        <v>2085</v>
      </c>
      <c r="G888" s="1">
        <v>369</v>
      </c>
      <c r="H888" s="1"/>
      <c r="I888" s="1"/>
      <c r="J888" s="1"/>
      <c r="K888" s="1"/>
      <c r="L888" s="1"/>
      <c r="M888" s="1"/>
      <c r="N888" s="1"/>
      <c r="O888" s="1"/>
      <c r="P888" s="1"/>
      <c r="Q888" s="1"/>
      <c r="R888" s="1"/>
    </row>
    <row r="889" spans="1:18" x14ac:dyDescent="0.25">
      <c r="A889" s="1">
        <v>6601007</v>
      </c>
      <c r="B889" s="1" t="s">
        <v>1827</v>
      </c>
      <c r="C889" s="46">
        <v>0.38</v>
      </c>
      <c r="D889" s="46">
        <v>0.82</v>
      </c>
      <c r="E889" s="1" t="s">
        <v>2018</v>
      </c>
      <c r="F889" s="1" t="s">
        <v>2085</v>
      </c>
      <c r="G889" s="1">
        <v>282</v>
      </c>
      <c r="H889" s="1"/>
      <c r="I889" s="1"/>
      <c r="J889" s="1"/>
      <c r="K889" s="1"/>
      <c r="L889" s="1"/>
      <c r="M889" s="1"/>
      <c r="N889" s="1"/>
      <c r="O889" s="1"/>
      <c r="P889" s="1"/>
      <c r="Q889" s="1"/>
      <c r="R889" s="1"/>
    </row>
    <row r="890" spans="1:18" x14ac:dyDescent="0.25">
      <c r="A890" s="1">
        <v>6601008</v>
      </c>
      <c r="B890" s="1" t="s">
        <v>1828</v>
      </c>
      <c r="C890" s="46">
        <v>0.43</v>
      </c>
      <c r="D890" s="46">
        <v>0.74</v>
      </c>
      <c r="E890" s="1" t="s">
        <v>2018</v>
      </c>
      <c r="F890" s="1" t="s">
        <v>2085</v>
      </c>
      <c r="G890" s="1">
        <v>243</v>
      </c>
      <c r="H890" s="1"/>
      <c r="I890" s="1"/>
      <c r="J890" s="1"/>
      <c r="K890" s="1"/>
      <c r="L890" s="1"/>
      <c r="M890" s="1"/>
      <c r="N890" s="1"/>
      <c r="O890" s="1"/>
      <c r="P890" s="1"/>
      <c r="Q890" s="1"/>
      <c r="R890" s="1"/>
    </row>
    <row r="891" spans="1:18" x14ac:dyDescent="0.25">
      <c r="A891" s="1">
        <v>6601010</v>
      </c>
      <c r="B891" s="1" t="s">
        <v>1510</v>
      </c>
      <c r="C891" s="46">
        <v>0.44</v>
      </c>
      <c r="D891" s="46">
        <v>0.79</v>
      </c>
      <c r="E891" s="1" t="s">
        <v>2026</v>
      </c>
      <c r="F891" s="1" t="s">
        <v>2085</v>
      </c>
      <c r="G891" s="1">
        <v>597</v>
      </c>
      <c r="H891" s="1"/>
      <c r="I891" s="1"/>
      <c r="J891" s="1"/>
      <c r="K891" s="1"/>
      <c r="L891" s="1"/>
      <c r="M891" s="1"/>
      <c r="N891" s="1"/>
      <c r="O891" s="1"/>
      <c r="P891" s="1"/>
      <c r="Q891" s="1"/>
      <c r="R891" s="1"/>
    </row>
    <row r="892" spans="1:18" x14ac:dyDescent="0.25">
      <c r="A892" s="1">
        <v>6601011</v>
      </c>
      <c r="B892" s="1" t="s">
        <v>1829</v>
      </c>
      <c r="C892" s="46">
        <v>0.86</v>
      </c>
      <c r="D892" s="46">
        <v>0.96</v>
      </c>
      <c r="E892" s="1" t="s">
        <v>2026</v>
      </c>
      <c r="F892" s="1" t="s">
        <v>2085</v>
      </c>
      <c r="G892" s="1">
        <v>333</v>
      </c>
      <c r="H892" s="1"/>
      <c r="I892" s="1"/>
      <c r="J892" s="1"/>
      <c r="K892" s="1"/>
      <c r="L892" s="1"/>
      <c r="M892" s="1"/>
      <c r="N892" s="1"/>
      <c r="O892" s="1"/>
      <c r="P892" s="1"/>
      <c r="Q892" s="1"/>
      <c r="R892" s="1"/>
    </row>
    <row r="893" spans="1:18" x14ac:dyDescent="0.25">
      <c r="A893" s="1">
        <v>6601012</v>
      </c>
      <c r="B893" s="1" t="s">
        <v>1830</v>
      </c>
      <c r="C893" s="46">
        <v>0.38</v>
      </c>
      <c r="D893" s="46">
        <v>0.63</v>
      </c>
      <c r="E893" s="1" t="s">
        <v>2026</v>
      </c>
      <c r="F893" s="1" t="s">
        <v>2085</v>
      </c>
      <c r="G893" s="1">
        <v>397</v>
      </c>
      <c r="H893" s="1"/>
      <c r="I893" s="1"/>
      <c r="J893" s="1"/>
      <c r="K893" s="1"/>
      <c r="L893" s="1"/>
      <c r="M893" s="1"/>
      <c r="N893" s="1"/>
      <c r="O893" s="1"/>
      <c r="P893" s="1"/>
      <c r="Q893" s="1"/>
      <c r="R893" s="1"/>
    </row>
    <row r="894" spans="1:18" x14ac:dyDescent="0.25">
      <c r="A894" s="1">
        <v>6601014</v>
      </c>
      <c r="B894" s="1" t="s">
        <v>1831</v>
      </c>
      <c r="C894" s="46">
        <v>0.7</v>
      </c>
      <c r="D894" s="46">
        <v>0.95</v>
      </c>
      <c r="E894" s="1" t="s">
        <v>2026</v>
      </c>
      <c r="F894" s="1" t="s">
        <v>2085</v>
      </c>
      <c r="G894" s="1">
        <v>509</v>
      </c>
      <c r="H894" s="1"/>
      <c r="I894" s="1"/>
      <c r="J894" s="1"/>
      <c r="K894" s="1"/>
      <c r="L894" s="1"/>
      <c r="M894" s="1"/>
      <c r="N894" s="1"/>
      <c r="O894" s="1"/>
      <c r="P894" s="1"/>
      <c r="Q894" s="1"/>
      <c r="R894" s="1"/>
    </row>
    <row r="895" spans="1:18" x14ac:dyDescent="0.25">
      <c r="A895" s="1">
        <v>6601016</v>
      </c>
      <c r="B895" s="1" t="s">
        <v>1832</v>
      </c>
      <c r="C895" s="46">
        <v>0.82</v>
      </c>
      <c r="D895" s="46">
        <v>0.94</v>
      </c>
      <c r="E895" s="1" t="s">
        <v>2018</v>
      </c>
      <c r="F895" s="1" t="s">
        <v>2085</v>
      </c>
      <c r="G895" s="1">
        <v>424</v>
      </c>
      <c r="H895" s="1"/>
      <c r="I895" s="1"/>
      <c r="J895" s="1"/>
      <c r="K895" s="1"/>
      <c r="L895" s="1"/>
      <c r="M895" s="1"/>
      <c r="N895" s="1"/>
      <c r="O895" s="1"/>
      <c r="P895" s="1"/>
      <c r="Q895" s="1"/>
      <c r="R895" s="1"/>
    </row>
    <row r="896" spans="1:18" x14ac:dyDescent="0.25">
      <c r="A896" s="1">
        <v>6601017</v>
      </c>
      <c r="B896" s="1" t="s">
        <v>1833</v>
      </c>
      <c r="C896" s="46">
        <v>0.88</v>
      </c>
      <c r="D896" s="46">
        <v>0.94</v>
      </c>
      <c r="E896" s="1" t="s">
        <v>2018</v>
      </c>
      <c r="F896" s="1" t="s">
        <v>2085</v>
      </c>
      <c r="G896" s="1">
        <v>603</v>
      </c>
      <c r="H896" s="1"/>
      <c r="I896" s="1"/>
      <c r="J896" s="1"/>
      <c r="K896" s="1"/>
      <c r="L896" s="1"/>
      <c r="M896" s="1"/>
      <c r="N896" s="1"/>
      <c r="O896" s="1"/>
      <c r="P896" s="1"/>
      <c r="Q896" s="1"/>
      <c r="R896" s="1"/>
    </row>
    <row r="897" spans="1:18" x14ac:dyDescent="0.25">
      <c r="A897" s="1">
        <v>6601018</v>
      </c>
      <c r="B897" s="1" t="s">
        <v>1834</v>
      </c>
      <c r="C897" s="46">
        <v>0.87</v>
      </c>
      <c r="D897" s="46">
        <v>0.92</v>
      </c>
      <c r="E897" s="1" t="s">
        <v>2018</v>
      </c>
      <c r="F897" s="1" t="s">
        <v>2085</v>
      </c>
      <c r="G897" s="1">
        <v>496</v>
      </c>
      <c r="H897" s="1"/>
      <c r="I897" s="1"/>
      <c r="J897" s="1"/>
      <c r="K897" s="1"/>
      <c r="L897" s="1"/>
      <c r="M897" s="1"/>
      <c r="N897" s="1"/>
      <c r="O897" s="1"/>
      <c r="P897" s="1"/>
      <c r="Q897" s="1"/>
      <c r="R897" s="1"/>
    </row>
    <row r="898" spans="1:18" x14ac:dyDescent="0.25">
      <c r="A898" s="1">
        <v>6601019</v>
      </c>
      <c r="B898" s="1" t="s">
        <v>1835</v>
      </c>
      <c r="C898" s="46">
        <v>0.82</v>
      </c>
      <c r="D898" s="46">
        <v>0.96</v>
      </c>
      <c r="E898" s="1" t="s">
        <v>2018</v>
      </c>
      <c r="F898" s="1" t="s">
        <v>2085</v>
      </c>
      <c r="G898" s="1">
        <v>325</v>
      </c>
      <c r="H898" s="1"/>
      <c r="I898" s="1"/>
      <c r="J898" s="1"/>
      <c r="K898" s="1"/>
      <c r="L898" s="1"/>
      <c r="M898" s="1"/>
      <c r="N898" s="1"/>
      <c r="O898" s="1"/>
      <c r="P898" s="1"/>
      <c r="Q898" s="1"/>
      <c r="R898" s="1"/>
    </row>
    <row r="899" spans="1:18" x14ac:dyDescent="0.25">
      <c r="A899" s="1">
        <v>6601020</v>
      </c>
      <c r="B899" s="1" t="s">
        <v>1836</v>
      </c>
      <c r="C899" s="46">
        <v>0.32</v>
      </c>
      <c r="D899" s="46">
        <v>0.41</v>
      </c>
      <c r="E899" s="1" t="s">
        <v>2034</v>
      </c>
      <c r="F899" s="1" t="s">
        <v>2085</v>
      </c>
      <c r="G899" s="1">
        <v>793</v>
      </c>
      <c r="H899" s="1"/>
      <c r="I899" s="1"/>
      <c r="J899" s="1"/>
      <c r="K899" s="1"/>
      <c r="L899" s="1"/>
      <c r="M899" s="1"/>
      <c r="N899" s="1"/>
      <c r="O899" s="1"/>
      <c r="P899" s="1"/>
      <c r="Q899" s="1"/>
      <c r="R899" s="1"/>
    </row>
    <row r="900" spans="1:18" x14ac:dyDescent="0.25">
      <c r="A900" s="1">
        <v>6601021</v>
      </c>
      <c r="B900" s="1" t="s">
        <v>1837</v>
      </c>
      <c r="C900" s="46">
        <v>0.71</v>
      </c>
      <c r="D900" s="46">
        <v>0.93</v>
      </c>
      <c r="E900" s="1" t="s">
        <v>2034</v>
      </c>
      <c r="F900" s="1" t="s">
        <v>2085</v>
      </c>
      <c r="G900" s="1">
        <v>622</v>
      </c>
      <c r="H900" s="1"/>
      <c r="I900" s="1"/>
      <c r="J900" s="1"/>
      <c r="K900" s="1"/>
      <c r="L900" s="1"/>
      <c r="M900" s="1"/>
      <c r="N900" s="1"/>
      <c r="O900" s="1"/>
      <c r="P900" s="1"/>
      <c r="Q900" s="1"/>
      <c r="R900" s="1"/>
    </row>
    <row r="901" spans="1:18" x14ac:dyDescent="0.25">
      <c r="A901" s="1">
        <v>6601022</v>
      </c>
      <c r="B901" s="1" t="s">
        <v>1838</v>
      </c>
      <c r="C901" s="46">
        <v>0.85</v>
      </c>
      <c r="D901" s="46">
        <v>0.92</v>
      </c>
      <c r="E901" s="1" t="s">
        <v>2034</v>
      </c>
      <c r="F901" s="1" t="s">
        <v>2085</v>
      </c>
      <c r="G901" s="1">
        <v>860</v>
      </c>
      <c r="H901" s="1"/>
      <c r="I901" s="1"/>
      <c r="J901" s="1"/>
      <c r="K901" s="1"/>
      <c r="L901" s="1"/>
      <c r="M901" s="1"/>
      <c r="N901" s="1"/>
      <c r="O901" s="1"/>
      <c r="P901" s="1"/>
      <c r="Q901" s="1"/>
      <c r="R901" s="1"/>
    </row>
    <row r="902" spans="1:18" x14ac:dyDescent="0.25">
      <c r="A902" s="1">
        <v>6601023</v>
      </c>
      <c r="B902" s="1" t="s">
        <v>1839</v>
      </c>
      <c r="C902" s="46">
        <v>0.34</v>
      </c>
      <c r="D902" s="46">
        <v>0.54</v>
      </c>
      <c r="E902" s="1" t="s">
        <v>2034</v>
      </c>
      <c r="F902" s="1" t="s">
        <v>2085</v>
      </c>
      <c r="G902" s="1">
        <v>925</v>
      </c>
      <c r="H902" s="1"/>
      <c r="I902" s="1"/>
      <c r="J902" s="1"/>
      <c r="K902" s="1"/>
      <c r="L902" s="1"/>
      <c r="M902" s="1"/>
      <c r="N902" s="1"/>
      <c r="O902" s="1"/>
      <c r="P902" s="1"/>
      <c r="Q902" s="1"/>
      <c r="R902" s="1"/>
    </row>
    <row r="903" spans="1:18" x14ac:dyDescent="0.25">
      <c r="A903" s="1">
        <v>6601024</v>
      </c>
      <c r="B903" s="1" t="s">
        <v>1840</v>
      </c>
      <c r="C903" s="46">
        <v>0.73</v>
      </c>
      <c r="D903" s="46">
        <v>0.81</v>
      </c>
      <c r="E903" s="1" t="s">
        <v>2040</v>
      </c>
      <c r="F903" s="1" t="s">
        <v>2085</v>
      </c>
      <c r="G903" s="1">
        <v>1391</v>
      </c>
      <c r="H903" s="1"/>
      <c r="I903" s="1"/>
      <c r="J903" s="1"/>
      <c r="K903" s="1"/>
      <c r="L903" s="1"/>
      <c r="M903" s="1"/>
      <c r="N903" s="1"/>
      <c r="O903" s="1"/>
      <c r="P903" s="1"/>
      <c r="Q903" s="1"/>
      <c r="R903" s="1"/>
    </row>
    <row r="904" spans="1:18" x14ac:dyDescent="0.25">
      <c r="A904" s="1">
        <v>6601025</v>
      </c>
      <c r="B904" s="1" t="s">
        <v>1377</v>
      </c>
      <c r="C904" s="46">
        <v>0.28999999999999998</v>
      </c>
      <c r="D904" s="46">
        <v>0.35</v>
      </c>
      <c r="E904" s="1" t="s">
        <v>2040</v>
      </c>
      <c r="F904" s="1" t="s">
        <v>2085</v>
      </c>
      <c r="G904" s="1">
        <v>1557</v>
      </c>
      <c r="H904" s="1"/>
      <c r="I904" s="1"/>
      <c r="J904" s="1"/>
      <c r="K904" s="1"/>
      <c r="L904" s="1"/>
      <c r="M904" s="1"/>
      <c r="N904" s="1"/>
      <c r="O904" s="1"/>
      <c r="P904" s="1"/>
      <c r="Q904" s="1"/>
      <c r="R904" s="1"/>
    </row>
    <row r="905" spans="1:18" x14ac:dyDescent="0.25">
      <c r="A905" s="1">
        <v>6601029</v>
      </c>
      <c r="B905" s="1" t="s">
        <v>1841</v>
      </c>
      <c r="C905" s="46">
        <v>0.33</v>
      </c>
      <c r="D905" s="46">
        <v>0.38</v>
      </c>
      <c r="E905" s="1" t="s">
        <v>2018</v>
      </c>
      <c r="F905" s="1" t="s">
        <v>2085</v>
      </c>
      <c r="G905" s="1">
        <v>492</v>
      </c>
      <c r="H905" s="1"/>
      <c r="I905" s="1"/>
      <c r="J905" s="1"/>
      <c r="K905" s="1"/>
      <c r="L905" s="1"/>
      <c r="M905" s="1"/>
      <c r="N905" s="1"/>
      <c r="O905" s="1"/>
      <c r="P905" s="1"/>
      <c r="Q905" s="1"/>
      <c r="R905" s="1"/>
    </row>
    <row r="906" spans="1:18" x14ac:dyDescent="0.25">
      <c r="A906" s="1">
        <v>6601030</v>
      </c>
      <c r="B906" s="1" t="s">
        <v>1842</v>
      </c>
      <c r="C906" s="46">
        <v>0.77</v>
      </c>
      <c r="D906" s="46">
        <v>0.97</v>
      </c>
      <c r="E906" s="1" t="s">
        <v>2026</v>
      </c>
      <c r="F906" s="1" t="s">
        <v>2085</v>
      </c>
      <c r="G906" s="1">
        <v>204</v>
      </c>
      <c r="H906" s="1"/>
      <c r="I906" s="1"/>
      <c r="J906" s="1"/>
      <c r="K906" s="1"/>
      <c r="L906" s="1"/>
      <c r="M906" s="1"/>
      <c r="N906" s="1"/>
      <c r="O906" s="1"/>
      <c r="P906" s="1"/>
      <c r="Q906" s="1"/>
      <c r="R906" s="1"/>
    </row>
    <row r="907" spans="1:18" x14ac:dyDescent="0.25">
      <c r="A907" s="1">
        <v>6601031</v>
      </c>
      <c r="B907" s="1" t="s">
        <v>1843</v>
      </c>
      <c r="C907" s="46">
        <v>0.23</v>
      </c>
      <c r="D907" s="46">
        <v>0.37</v>
      </c>
      <c r="E907" s="1" t="s">
        <v>2018</v>
      </c>
      <c r="F907" s="1" t="s">
        <v>2085</v>
      </c>
      <c r="G907" s="1">
        <v>613</v>
      </c>
      <c r="H907" s="1"/>
      <c r="I907" s="1"/>
      <c r="J907" s="1"/>
      <c r="K907" s="1"/>
      <c r="L907" s="1"/>
      <c r="M907" s="1"/>
      <c r="N907" s="1"/>
      <c r="O907" s="1"/>
      <c r="P907" s="1"/>
      <c r="Q907" s="1"/>
      <c r="R907" s="1"/>
    </row>
    <row r="908" spans="1:18" x14ac:dyDescent="0.25">
      <c r="A908" s="1">
        <v>6601032</v>
      </c>
      <c r="B908" s="1" t="s">
        <v>1844</v>
      </c>
      <c r="C908" s="46">
        <v>0.76</v>
      </c>
      <c r="D908" s="46">
        <v>0.98</v>
      </c>
      <c r="E908" s="1" t="s">
        <v>2026</v>
      </c>
      <c r="F908" s="1" t="s">
        <v>2085</v>
      </c>
      <c r="G908" s="1">
        <v>385</v>
      </c>
      <c r="H908" s="1"/>
      <c r="I908" s="1"/>
      <c r="J908" s="1"/>
      <c r="K908" s="1"/>
      <c r="L908" s="1"/>
      <c r="M908" s="1"/>
      <c r="N908" s="1"/>
      <c r="O908" s="1"/>
      <c r="P908" s="1"/>
      <c r="Q908" s="1"/>
      <c r="R908" s="1"/>
    </row>
    <row r="909" spans="1:18" x14ac:dyDescent="0.25">
      <c r="A909" s="1">
        <v>6601033</v>
      </c>
      <c r="B909" s="1" t="s">
        <v>1845</v>
      </c>
      <c r="C909" s="46">
        <v>0.41</v>
      </c>
      <c r="D909" s="46">
        <v>0.51</v>
      </c>
      <c r="E909" s="1" t="s">
        <v>2018</v>
      </c>
      <c r="F909" s="1" t="s">
        <v>2085</v>
      </c>
      <c r="G909" s="1">
        <v>457</v>
      </c>
      <c r="H909" s="1"/>
      <c r="I909" s="1"/>
      <c r="J909" s="1"/>
      <c r="K909" s="1"/>
      <c r="L909" s="1"/>
      <c r="M909" s="1"/>
      <c r="N909" s="1"/>
      <c r="O909" s="1"/>
      <c r="P909" s="1"/>
      <c r="Q909" s="1"/>
      <c r="R909" s="1"/>
    </row>
    <row r="910" spans="1:18" x14ac:dyDescent="0.25">
      <c r="A910" s="1">
        <v>6602042</v>
      </c>
      <c r="B910" s="1" t="s">
        <v>1846</v>
      </c>
      <c r="C910" s="46">
        <v>0.13</v>
      </c>
      <c r="D910" s="46">
        <v>0.27</v>
      </c>
      <c r="E910" s="1" t="s">
        <v>2065</v>
      </c>
      <c r="F910" s="1" t="s">
        <v>2085</v>
      </c>
      <c r="G910" s="1">
        <v>552</v>
      </c>
      <c r="H910" s="1"/>
      <c r="I910" s="1"/>
      <c r="J910" s="1"/>
      <c r="K910" s="1"/>
      <c r="L910" s="1"/>
      <c r="M910" s="1"/>
      <c r="N910" s="1"/>
      <c r="O910" s="1"/>
      <c r="P910" s="1"/>
      <c r="Q910" s="1"/>
      <c r="R910" s="1"/>
    </row>
    <row r="911" spans="1:18" x14ac:dyDescent="0.25">
      <c r="A911" s="1">
        <v>6602043</v>
      </c>
      <c r="B911" s="1" t="s">
        <v>1847</v>
      </c>
      <c r="C911" s="46">
        <v>0.14000000000000001</v>
      </c>
      <c r="D911" s="46">
        <v>0.25</v>
      </c>
      <c r="E911" s="1" t="s">
        <v>2040</v>
      </c>
      <c r="F911" s="1" t="s">
        <v>2085</v>
      </c>
      <c r="G911" s="1">
        <v>823</v>
      </c>
      <c r="H911" s="1"/>
      <c r="I911" s="1"/>
      <c r="J911" s="1"/>
      <c r="K911" s="1"/>
      <c r="L911" s="1"/>
      <c r="M911" s="1"/>
      <c r="N911" s="1"/>
      <c r="O911" s="1"/>
      <c r="P911" s="1"/>
      <c r="Q911" s="1"/>
      <c r="R911" s="1"/>
    </row>
    <row r="912" spans="1:18" x14ac:dyDescent="0.25">
      <c r="A912" s="1">
        <v>6602044</v>
      </c>
      <c r="B912" s="1" t="s">
        <v>1848</v>
      </c>
      <c r="C912" s="46">
        <v>0.09</v>
      </c>
      <c r="D912" s="46">
        <v>0.37</v>
      </c>
      <c r="E912" s="1" t="s">
        <v>2032</v>
      </c>
      <c r="F912" s="1" t="s">
        <v>2085</v>
      </c>
      <c r="G912" s="1">
        <v>816</v>
      </c>
      <c r="H912" s="1"/>
      <c r="I912" s="1"/>
      <c r="J912" s="1"/>
      <c r="K912" s="1"/>
      <c r="L912" s="1"/>
      <c r="M912" s="1"/>
      <c r="N912" s="1"/>
      <c r="O912" s="1"/>
      <c r="P912" s="1"/>
      <c r="Q912" s="1"/>
      <c r="R912" s="1"/>
    </row>
    <row r="913" spans="1:18" x14ac:dyDescent="0.25">
      <c r="A913" s="1">
        <v>6602045</v>
      </c>
      <c r="B913" s="1" t="s">
        <v>1849</v>
      </c>
      <c r="C913" s="46">
        <v>0.1</v>
      </c>
      <c r="D913" s="46">
        <v>0.34</v>
      </c>
      <c r="E913" s="1" t="s">
        <v>2042</v>
      </c>
      <c r="F913" s="1" t="s">
        <v>2085</v>
      </c>
      <c r="G913" s="1">
        <v>577</v>
      </c>
      <c r="H913" s="1"/>
      <c r="I913" s="1"/>
      <c r="J913" s="1"/>
      <c r="K913" s="1"/>
      <c r="L913" s="1"/>
      <c r="M913" s="1"/>
      <c r="N913" s="1"/>
      <c r="O913" s="1"/>
      <c r="P913" s="1"/>
      <c r="Q913" s="1"/>
      <c r="R913" s="1"/>
    </row>
    <row r="914" spans="1:18" x14ac:dyDescent="0.25">
      <c r="A914" s="1">
        <v>6602046</v>
      </c>
      <c r="B914" s="1" t="s">
        <v>1850</v>
      </c>
      <c r="C914" s="46">
        <v>0.1</v>
      </c>
      <c r="D914" s="46">
        <v>0.37</v>
      </c>
      <c r="E914" s="1" t="s">
        <v>2032</v>
      </c>
      <c r="F914" s="1" t="s">
        <v>2085</v>
      </c>
      <c r="G914" s="1">
        <v>775</v>
      </c>
      <c r="H914" s="1"/>
      <c r="I914" s="1"/>
      <c r="J914" s="1"/>
      <c r="K914" s="1"/>
      <c r="L914" s="1"/>
      <c r="M914" s="1"/>
      <c r="N914" s="1"/>
      <c r="O914" s="1"/>
      <c r="P914" s="1"/>
      <c r="Q914" s="1"/>
      <c r="R914" s="1"/>
    </row>
    <row r="915" spans="1:18" x14ac:dyDescent="0.25">
      <c r="A915" s="1">
        <v>6603047</v>
      </c>
      <c r="B915" s="1" t="s">
        <v>1851</v>
      </c>
      <c r="C915" s="46">
        <v>7.0000000000000007E-2</v>
      </c>
      <c r="D915" s="46">
        <v>0.56000000000000005</v>
      </c>
      <c r="E915" s="1" t="s">
        <v>2018</v>
      </c>
      <c r="F915" s="1" t="s">
        <v>2085</v>
      </c>
      <c r="G915" s="1">
        <v>309</v>
      </c>
      <c r="H915" s="1"/>
      <c r="I915" s="1"/>
      <c r="J915" s="1"/>
      <c r="K915" s="1"/>
      <c r="L915" s="1"/>
      <c r="M915" s="1"/>
      <c r="N915" s="1"/>
      <c r="O915" s="1"/>
      <c r="P915" s="1"/>
      <c r="Q915" s="1"/>
      <c r="R915" s="1"/>
    </row>
    <row r="916" spans="1:18" x14ac:dyDescent="0.25">
      <c r="A916" s="1">
        <v>6603048</v>
      </c>
      <c r="B916" s="1" t="s">
        <v>1852</v>
      </c>
      <c r="C916" s="46">
        <v>0.09</v>
      </c>
      <c r="D916" s="46">
        <v>0.48</v>
      </c>
      <c r="E916" s="1" t="s">
        <v>2017</v>
      </c>
      <c r="F916" s="1" t="s">
        <v>2085</v>
      </c>
      <c r="G916" s="1">
        <v>323</v>
      </c>
      <c r="H916" s="1"/>
      <c r="I916" s="1"/>
      <c r="J916" s="1"/>
      <c r="K916" s="1"/>
      <c r="L916" s="1"/>
      <c r="M916" s="1"/>
      <c r="N916" s="1"/>
      <c r="O916" s="1"/>
      <c r="P916" s="1"/>
      <c r="Q916" s="1"/>
      <c r="R916" s="1"/>
    </row>
    <row r="917" spans="1:18" x14ac:dyDescent="0.25">
      <c r="A917" s="1">
        <v>6604051</v>
      </c>
      <c r="B917" s="1" t="s">
        <v>1853</v>
      </c>
      <c r="C917" s="46">
        <v>0.12</v>
      </c>
      <c r="D917" s="46">
        <v>0.75</v>
      </c>
      <c r="E917" s="1" t="s">
        <v>2018</v>
      </c>
      <c r="F917" s="1" t="s">
        <v>2085</v>
      </c>
      <c r="G917" s="1">
        <v>211</v>
      </c>
      <c r="H917" s="1"/>
      <c r="I917" s="1"/>
      <c r="J917" s="1"/>
      <c r="K917" s="1"/>
      <c r="L917" s="1"/>
      <c r="M917" s="1"/>
      <c r="N917" s="1"/>
      <c r="O917" s="1"/>
      <c r="P917" s="1"/>
      <c r="Q917" s="1"/>
      <c r="R917" s="1"/>
    </row>
    <row r="918" spans="1:18" x14ac:dyDescent="0.25">
      <c r="A918" s="1">
        <v>6604052</v>
      </c>
      <c r="B918" s="1" t="s">
        <v>1854</v>
      </c>
      <c r="C918" s="46">
        <v>0.11</v>
      </c>
      <c r="D918" s="46">
        <v>0.59</v>
      </c>
      <c r="E918" s="1" t="s">
        <v>2017</v>
      </c>
      <c r="F918" s="1" t="s">
        <v>2085</v>
      </c>
      <c r="G918" s="1">
        <v>188</v>
      </c>
      <c r="H918" s="1"/>
      <c r="I918" s="1"/>
      <c r="J918" s="1"/>
      <c r="K918" s="1"/>
      <c r="L918" s="1"/>
      <c r="M918" s="1"/>
      <c r="N918" s="1"/>
      <c r="O918" s="1"/>
      <c r="P918" s="1"/>
      <c r="Q918" s="1"/>
      <c r="R918" s="1"/>
    </row>
    <row r="919" spans="1:18" x14ac:dyDescent="0.25">
      <c r="A919" s="1">
        <v>6605056</v>
      </c>
      <c r="B919" s="1" t="s">
        <v>1855</v>
      </c>
      <c r="C919" s="46">
        <v>0.11</v>
      </c>
      <c r="D919" s="46">
        <v>0.5</v>
      </c>
      <c r="E919" s="1" t="s">
        <v>2035</v>
      </c>
      <c r="F919" s="1" t="s">
        <v>2085</v>
      </c>
      <c r="G919" s="1">
        <v>347</v>
      </c>
      <c r="H919" s="1"/>
      <c r="I919" s="1"/>
      <c r="J919" s="1"/>
      <c r="K919" s="1"/>
      <c r="L919" s="1"/>
      <c r="M919" s="1"/>
      <c r="N919" s="1"/>
      <c r="O919" s="1"/>
      <c r="P919" s="1"/>
      <c r="Q919" s="1"/>
      <c r="R919" s="1"/>
    </row>
    <row r="920" spans="1:18" x14ac:dyDescent="0.25">
      <c r="A920" s="1">
        <v>6605057</v>
      </c>
      <c r="B920" s="1" t="s">
        <v>1856</v>
      </c>
      <c r="C920" s="46">
        <v>0.08</v>
      </c>
      <c r="D920" s="46">
        <v>0.45</v>
      </c>
      <c r="E920" s="1" t="s">
        <v>2022</v>
      </c>
      <c r="F920" s="1" t="s">
        <v>2085</v>
      </c>
      <c r="G920" s="1">
        <v>260</v>
      </c>
      <c r="H920" s="1"/>
      <c r="I920" s="1"/>
      <c r="J920" s="1"/>
      <c r="K920" s="1"/>
      <c r="L920" s="1"/>
      <c r="M920" s="1"/>
      <c r="N920" s="1"/>
      <c r="O920" s="1"/>
      <c r="P920" s="1"/>
      <c r="Q920" s="1"/>
      <c r="R920" s="1"/>
    </row>
    <row r="921" spans="1:18" x14ac:dyDescent="0.25">
      <c r="A921" s="1">
        <v>6605058</v>
      </c>
      <c r="B921" s="1" t="s">
        <v>1857</v>
      </c>
      <c r="C921" s="46">
        <v>7.0000000000000007E-2</v>
      </c>
      <c r="D921" s="46">
        <v>0.53</v>
      </c>
      <c r="E921" s="1" t="s">
        <v>2033</v>
      </c>
      <c r="F921" s="1" t="s">
        <v>2085</v>
      </c>
      <c r="G921" s="1">
        <v>255</v>
      </c>
      <c r="H921" s="1"/>
      <c r="I921" s="1"/>
      <c r="J921" s="1"/>
      <c r="K921" s="1"/>
      <c r="L921" s="1"/>
      <c r="M921" s="1"/>
      <c r="N921" s="1"/>
      <c r="O921" s="1"/>
      <c r="P921" s="1"/>
      <c r="Q921" s="1"/>
      <c r="R921" s="1"/>
    </row>
    <row r="922" spans="1:18" x14ac:dyDescent="0.25">
      <c r="A922" s="1">
        <v>6606060</v>
      </c>
      <c r="B922" s="1" t="s">
        <v>1858</v>
      </c>
      <c r="C922" s="46">
        <v>0.08</v>
      </c>
      <c r="D922" s="46">
        <v>0.62</v>
      </c>
      <c r="E922" s="1" t="s">
        <v>2035</v>
      </c>
      <c r="F922" s="1" t="s">
        <v>2085</v>
      </c>
      <c r="G922" s="1">
        <v>309</v>
      </c>
      <c r="H922" s="1"/>
      <c r="I922" s="1"/>
      <c r="J922" s="1"/>
      <c r="K922" s="1"/>
      <c r="L922" s="1"/>
      <c r="M922" s="1"/>
      <c r="N922" s="1"/>
      <c r="O922" s="1"/>
      <c r="P922" s="1"/>
      <c r="Q922" s="1"/>
      <c r="R922" s="1"/>
    </row>
    <row r="923" spans="1:18" x14ac:dyDescent="0.25">
      <c r="A923" s="1">
        <v>6606061</v>
      </c>
      <c r="B923" s="1" t="s">
        <v>1859</v>
      </c>
      <c r="C923" s="46">
        <v>0.05</v>
      </c>
      <c r="D923" s="46">
        <v>0.61</v>
      </c>
      <c r="E923" s="1" t="s">
        <v>2033</v>
      </c>
      <c r="F923" s="1" t="s">
        <v>2085</v>
      </c>
      <c r="G923" s="1">
        <v>276</v>
      </c>
      <c r="H923" s="1"/>
      <c r="I923" s="1"/>
      <c r="J923" s="1"/>
      <c r="K923" s="1"/>
      <c r="L923" s="1"/>
      <c r="M923" s="1"/>
      <c r="N923" s="1"/>
      <c r="O923" s="1"/>
      <c r="P923" s="1"/>
      <c r="Q923" s="1"/>
      <c r="R923" s="1"/>
    </row>
    <row r="924" spans="1:18" x14ac:dyDescent="0.25">
      <c r="A924" s="1">
        <v>6606062</v>
      </c>
      <c r="B924" s="1" t="s">
        <v>1860</v>
      </c>
      <c r="C924" s="46">
        <v>0.09</v>
      </c>
      <c r="D924" s="46">
        <v>0.49</v>
      </c>
      <c r="E924" s="1" t="s">
        <v>2022</v>
      </c>
      <c r="F924" s="1" t="s">
        <v>2085</v>
      </c>
      <c r="G924" s="1">
        <v>301</v>
      </c>
      <c r="H924" s="1"/>
      <c r="I924" s="1"/>
      <c r="J924" s="1"/>
      <c r="K924" s="1"/>
      <c r="L924" s="1"/>
      <c r="M924" s="1"/>
      <c r="N924" s="1"/>
      <c r="O924" s="1"/>
      <c r="P924" s="1"/>
      <c r="Q924" s="1"/>
      <c r="R924" s="1"/>
    </row>
    <row r="925" spans="1:18" x14ac:dyDescent="0.25">
      <c r="A925" s="1">
        <v>6701001</v>
      </c>
      <c r="B925" s="1" t="s">
        <v>1861</v>
      </c>
      <c r="C925" s="46">
        <v>0.71</v>
      </c>
      <c r="D925" s="46">
        <v>0.79</v>
      </c>
      <c r="E925" s="1" t="s">
        <v>2027</v>
      </c>
      <c r="F925" s="1" t="s">
        <v>2088</v>
      </c>
      <c r="G925" s="1">
        <v>572</v>
      </c>
      <c r="H925" s="1"/>
      <c r="I925" s="1"/>
      <c r="J925" s="1"/>
      <c r="K925" s="1"/>
      <c r="L925" s="1"/>
      <c r="M925" s="1"/>
      <c r="N925" s="1"/>
      <c r="O925" s="1"/>
      <c r="P925" s="1"/>
      <c r="Q925" s="1"/>
      <c r="R925" s="1"/>
    </row>
    <row r="926" spans="1:18" x14ac:dyDescent="0.25">
      <c r="A926" s="1">
        <v>6701002</v>
      </c>
      <c r="B926" s="1" t="s">
        <v>1862</v>
      </c>
      <c r="C926" s="46">
        <v>0.72</v>
      </c>
      <c r="D926" s="46">
        <v>0.81</v>
      </c>
      <c r="E926" s="1" t="s">
        <v>2029</v>
      </c>
      <c r="F926" s="1" t="s">
        <v>2088</v>
      </c>
      <c r="G926" s="1">
        <v>547</v>
      </c>
      <c r="H926" s="1"/>
      <c r="I926" s="1"/>
      <c r="J926" s="1"/>
      <c r="K926" s="1"/>
      <c r="L926" s="1"/>
      <c r="M926" s="1"/>
      <c r="N926" s="1"/>
      <c r="O926" s="1"/>
      <c r="P926" s="1"/>
      <c r="Q926" s="1"/>
      <c r="R926" s="1"/>
    </row>
    <row r="927" spans="1:18" x14ac:dyDescent="0.25">
      <c r="A927" s="1">
        <v>6701003</v>
      </c>
      <c r="B927" s="1" t="s">
        <v>1863</v>
      </c>
      <c r="C927" s="46">
        <v>0.62</v>
      </c>
      <c r="D927" s="46">
        <v>0.66</v>
      </c>
      <c r="E927" s="1" t="s">
        <v>2040</v>
      </c>
      <c r="F927" s="1" t="s">
        <v>2088</v>
      </c>
      <c r="G927" s="1">
        <v>465</v>
      </c>
      <c r="H927" s="1"/>
      <c r="I927" s="1"/>
      <c r="J927" s="1"/>
      <c r="K927" s="1"/>
      <c r="L927" s="1"/>
      <c r="M927" s="1"/>
      <c r="N927" s="1"/>
      <c r="O927" s="1"/>
      <c r="P927" s="1"/>
      <c r="Q927" s="1"/>
      <c r="R927" s="1"/>
    </row>
    <row r="928" spans="1:18" x14ac:dyDescent="0.25">
      <c r="A928" s="1">
        <v>6701004</v>
      </c>
      <c r="B928" s="1" t="s">
        <v>1864</v>
      </c>
      <c r="C928" s="46">
        <v>0.67</v>
      </c>
      <c r="D928" s="46">
        <v>0.78</v>
      </c>
      <c r="E928" s="1" t="s">
        <v>2042</v>
      </c>
      <c r="F928" s="1" t="s">
        <v>2088</v>
      </c>
      <c r="G928" s="1">
        <v>340</v>
      </c>
      <c r="H928" s="1"/>
      <c r="I928" s="1"/>
      <c r="J928" s="1"/>
      <c r="K928" s="1"/>
      <c r="L928" s="1"/>
      <c r="M928" s="1"/>
      <c r="N928" s="1"/>
      <c r="O928" s="1"/>
      <c r="P928" s="1"/>
      <c r="Q928" s="1"/>
      <c r="R928" s="1"/>
    </row>
    <row r="929" spans="1:18" x14ac:dyDescent="0.25">
      <c r="A929" s="1">
        <v>6701005</v>
      </c>
      <c r="B929" s="1" t="s">
        <v>1865</v>
      </c>
      <c r="C929" s="46">
        <v>0.68</v>
      </c>
      <c r="D929" s="46">
        <v>0.72</v>
      </c>
      <c r="E929" s="1" t="s">
        <v>2043</v>
      </c>
      <c r="F929" s="1" t="s">
        <v>2088</v>
      </c>
      <c r="G929" s="1">
        <v>368</v>
      </c>
      <c r="H929" s="1"/>
      <c r="I929" s="1"/>
      <c r="J929" s="1"/>
      <c r="K929" s="1"/>
      <c r="L929" s="1"/>
      <c r="M929" s="1"/>
      <c r="N929" s="1"/>
      <c r="O929" s="1"/>
      <c r="P929" s="1"/>
      <c r="Q929" s="1"/>
      <c r="R929" s="1"/>
    </row>
    <row r="930" spans="1:18" x14ac:dyDescent="0.25">
      <c r="A930" s="1">
        <v>6701016</v>
      </c>
      <c r="B930" s="1" t="s">
        <v>1866</v>
      </c>
      <c r="C930" s="46">
        <v>0.16</v>
      </c>
      <c r="D930" s="46">
        <v>0.7</v>
      </c>
      <c r="E930" s="1" t="s">
        <v>2018</v>
      </c>
      <c r="F930" s="1" t="s">
        <v>2088</v>
      </c>
      <c r="G930" s="1">
        <v>77</v>
      </c>
      <c r="H930" s="1"/>
      <c r="I930" s="1"/>
      <c r="J930" s="1"/>
      <c r="K930" s="1"/>
      <c r="L930" s="1"/>
      <c r="M930" s="1"/>
      <c r="N930" s="1"/>
      <c r="O930" s="1"/>
      <c r="P930" s="1"/>
      <c r="Q930" s="1"/>
      <c r="R930" s="1"/>
    </row>
    <row r="931" spans="1:18" x14ac:dyDescent="0.25">
      <c r="A931" s="1">
        <v>6703012</v>
      </c>
      <c r="B931" s="1" t="s">
        <v>1867</v>
      </c>
      <c r="C931" s="46">
        <v>0.3</v>
      </c>
      <c r="D931" s="46">
        <v>0.68</v>
      </c>
      <c r="E931" s="1" t="s">
        <v>2026</v>
      </c>
      <c r="F931" s="1" t="s">
        <v>2088</v>
      </c>
      <c r="G931" s="1">
        <v>434</v>
      </c>
      <c r="H931" s="1"/>
      <c r="I931" s="1"/>
      <c r="J931" s="1"/>
      <c r="K931" s="1"/>
      <c r="L931" s="1"/>
      <c r="M931" s="1"/>
      <c r="N931" s="1"/>
      <c r="O931" s="1"/>
      <c r="P931" s="1"/>
      <c r="Q931" s="1"/>
      <c r="R931" s="1"/>
    </row>
    <row r="932" spans="1:18" x14ac:dyDescent="0.25">
      <c r="A932" s="1">
        <v>6703013</v>
      </c>
      <c r="B932" s="1" t="s">
        <v>1868</v>
      </c>
      <c r="C932" s="46">
        <v>0.28000000000000003</v>
      </c>
      <c r="D932" s="46">
        <v>0.62</v>
      </c>
      <c r="E932" s="1" t="s">
        <v>2017</v>
      </c>
      <c r="F932" s="1" t="s">
        <v>2088</v>
      </c>
      <c r="G932" s="1">
        <v>432</v>
      </c>
      <c r="H932" s="1"/>
      <c r="I932" s="1"/>
      <c r="J932" s="1"/>
      <c r="K932" s="1"/>
      <c r="L932" s="1"/>
      <c r="M932" s="1"/>
      <c r="N932" s="1"/>
      <c r="O932" s="1"/>
      <c r="P932" s="1"/>
      <c r="Q932" s="1"/>
      <c r="R932" s="1"/>
    </row>
    <row r="933" spans="1:18" x14ac:dyDescent="0.25">
      <c r="A933" s="1">
        <v>6802001</v>
      </c>
      <c r="B933" s="1" t="s">
        <v>1869</v>
      </c>
      <c r="C933" s="46">
        <v>0.06</v>
      </c>
      <c r="D933" s="46">
        <v>0.75</v>
      </c>
      <c r="E933" s="1" t="s">
        <v>2035</v>
      </c>
      <c r="F933" s="1" t="s">
        <v>2086</v>
      </c>
      <c r="G933" s="1">
        <v>429</v>
      </c>
      <c r="H933" s="1"/>
      <c r="I933" s="1"/>
      <c r="J933" s="1"/>
      <c r="K933" s="1"/>
      <c r="L933" s="1"/>
      <c r="M933" s="1"/>
      <c r="N933" s="1"/>
      <c r="O933" s="1"/>
      <c r="P933" s="1"/>
      <c r="Q933" s="1"/>
      <c r="R933" s="1"/>
    </row>
    <row r="934" spans="1:18" x14ac:dyDescent="0.25">
      <c r="A934" s="1">
        <v>6802002</v>
      </c>
      <c r="B934" s="1" t="s">
        <v>1870</v>
      </c>
      <c r="C934" s="46">
        <v>0.02</v>
      </c>
      <c r="D934" s="46">
        <v>0.65</v>
      </c>
      <c r="E934" s="1" t="s">
        <v>2022</v>
      </c>
      <c r="F934" s="1" t="s">
        <v>2086</v>
      </c>
      <c r="G934" s="1">
        <v>425</v>
      </c>
      <c r="H934" s="1"/>
      <c r="I934" s="1"/>
      <c r="J934" s="1"/>
      <c r="K934" s="1"/>
      <c r="L934" s="1"/>
      <c r="M934" s="1"/>
      <c r="N934" s="1"/>
      <c r="O934" s="1"/>
      <c r="P934" s="1"/>
      <c r="Q934" s="1"/>
      <c r="R934" s="1"/>
    </row>
    <row r="935" spans="1:18" x14ac:dyDescent="0.25">
      <c r="A935" s="1">
        <v>6802005</v>
      </c>
      <c r="B935" s="1" t="s">
        <v>1871</v>
      </c>
      <c r="C935" s="46">
        <v>0.05</v>
      </c>
      <c r="D935" s="46">
        <v>0.89</v>
      </c>
      <c r="E935" s="1" t="s">
        <v>2035</v>
      </c>
      <c r="F935" s="1" t="s">
        <v>2086</v>
      </c>
      <c r="G935" s="1">
        <v>93</v>
      </c>
      <c r="H935" s="1"/>
      <c r="I935" s="1"/>
      <c r="J935" s="1"/>
      <c r="K935" s="1"/>
      <c r="L935" s="1"/>
      <c r="M935" s="1"/>
      <c r="N935" s="1"/>
      <c r="O935" s="1"/>
      <c r="P935" s="1"/>
      <c r="Q935" s="1"/>
      <c r="R935" s="1"/>
    </row>
    <row r="936" spans="1:18" x14ac:dyDescent="0.25">
      <c r="A936" s="1">
        <v>6802007</v>
      </c>
      <c r="B936" s="1" t="s">
        <v>1872</v>
      </c>
      <c r="C936" s="46">
        <v>0.01</v>
      </c>
      <c r="D936" s="46">
        <v>0.71</v>
      </c>
      <c r="E936" s="1" t="s">
        <v>2025</v>
      </c>
      <c r="F936" s="1" t="s">
        <v>2086</v>
      </c>
      <c r="G936" s="1">
        <v>217</v>
      </c>
      <c r="H936" s="1"/>
      <c r="I936" s="1"/>
      <c r="J936" s="1"/>
      <c r="K936" s="1"/>
      <c r="L936" s="1"/>
      <c r="M936" s="1"/>
      <c r="N936" s="1"/>
      <c r="O936" s="1"/>
      <c r="P936" s="1"/>
      <c r="Q936" s="1"/>
      <c r="R936" s="1"/>
    </row>
    <row r="937" spans="1:18" x14ac:dyDescent="0.25">
      <c r="A937" s="1">
        <v>6802008</v>
      </c>
      <c r="B937" s="1" t="s">
        <v>1873</v>
      </c>
      <c r="C937" s="46">
        <v>0.04</v>
      </c>
      <c r="D937" s="46">
        <v>0.73</v>
      </c>
      <c r="E937" s="1" t="s">
        <v>2020</v>
      </c>
      <c r="F937" s="1" t="s">
        <v>2086</v>
      </c>
      <c r="G937" s="1">
        <v>187</v>
      </c>
      <c r="H937" s="1"/>
      <c r="I937" s="1"/>
      <c r="J937" s="1"/>
      <c r="K937" s="1"/>
      <c r="L937" s="1"/>
      <c r="M937" s="1"/>
      <c r="N937" s="1"/>
      <c r="O937" s="1"/>
      <c r="P937" s="1"/>
      <c r="Q937" s="1"/>
      <c r="R937" s="1"/>
    </row>
    <row r="938" spans="1:18" x14ac:dyDescent="0.25">
      <c r="A938" s="1">
        <v>6804009</v>
      </c>
      <c r="B938" s="1" t="s">
        <v>1874</v>
      </c>
      <c r="C938" s="46">
        <v>0.04</v>
      </c>
      <c r="D938" s="46">
        <v>0.71</v>
      </c>
      <c r="E938" s="1" t="s">
        <v>2035</v>
      </c>
      <c r="F938" s="1" t="s">
        <v>2086</v>
      </c>
      <c r="G938" s="1">
        <v>602</v>
      </c>
      <c r="H938" s="1"/>
      <c r="I938" s="1"/>
      <c r="J938" s="1"/>
      <c r="K938" s="1"/>
      <c r="L938" s="1"/>
      <c r="M938" s="1"/>
      <c r="N938" s="1"/>
      <c r="O938" s="1"/>
      <c r="P938" s="1"/>
      <c r="Q938" s="1"/>
      <c r="R938" s="1"/>
    </row>
    <row r="939" spans="1:18" x14ac:dyDescent="0.25">
      <c r="A939" s="1">
        <v>6804010</v>
      </c>
      <c r="B939" s="1" t="s">
        <v>1875</v>
      </c>
      <c r="C939" s="46">
        <v>0.04</v>
      </c>
      <c r="D939" s="46">
        <v>0.6</v>
      </c>
      <c r="E939" s="1" t="s">
        <v>2038</v>
      </c>
      <c r="F939" s="1" t="s">
        <v>2086</v>
      </c>
      <c r="G939" s="1">
        <v>592</v>
      </c>
      <c r="H939" s="1"/>
      <c r="I939" s="1"/>
      <c r="J939" s="1"/>
      <c r="K939" s="1"/>
      <c r="L939" s="1"/>
      <c r="M939" s="1"/>
      <c r="N939" s="1"/>
      <c r="O939" s="1"/>
      <c r="P939" s="1"/>
      <c r="Q939" s="1"/>
      <c r="R939" s="1"/>
    </row>
    <row r="940" spans="1:18" x14ac:dyDescent="0.25">
      <c r="A940" s="1">
        <v>6804011</v>
      </c>
      <c r="B940" s="1" t="s">
        <v>1876</v>
      </c>
      <c r="C940" s="46">
        <v>0.03</v>
      </c>
      <c r="D940" s="46">
        <v>0.7</v>
      </c>
      <c r="E940" s="1" t="s">
        <v>2068</v>
      </c>
      <c r="F940" s="1" t="s">
        <v>2086</v>
      </c>
      <c r="G940" s="1">
        <v>386</v>
      </c>
      <c r="H940" s="1"/>
      <c r="I940" s="1"/>
      <c r="J940" s="1"/>
      <c r="K940" s="1"/>
      <c r="L940" s="1"/>
      <c r="M940" s="1"/>
      <c r="N940" s="1"/>
      <c r="O940" s="1"/>
      <c r="P940" s="1"/>
      <c r="Q940" s="1"/>
      <c r="R940" s="1"/>
    </row>
    <row r="941" spans="1:18" x14ac:dyDescent="0.25">
      <c r="A941" s="1">
        <v>6901005</v>
      </c>
      <c r="B941" s="1" t="s">
        <v>1877</v>
      </c>
      <c r="C941" s="46">
        <v>0.04</v>
      </c>
      <c r="D941" s="46">
        <v>0.68</v>
      </c>
      <c r="E941" s="1" t="s">
        <v>2031</v>
      </c>
      <c r="F941" s="1" t="s">
        <v>2086</v>
      </c>
      <c r="G941" s="1">
        <v>636</v>
      </c>
      <c r="H941" s="1"/>
      <c r="I941" s="1"/>
      <c r="J941" s="1"/>
      <c r="K941" s="1"/>
      <c r="L941" s="1"/>
      <c r="M941" s="1"/>
      <c r="N941" s="1"/>
      <c r="O941" s="1"/>
      <c r="P941" s="1"/>
      <c r="Q941" s="1"/>
      <c r="R941" s="1"/>
    </row>
    <row r="942" spans="1:18" x14ac:dyDescent="0.25">
      <c r="A942" s="1">
        <v>6901006</v>
      </c>
      <c r="B942" s="1" t="s">
        <v>1878</v>
      </c>
      <c r="C942" s="46">
        <v>0.03</v>
      </c>
      <c r="D942" s="46">
        <v>0.55000000000000004</v>
      </c>
      <c r="E942" s="1" t="s">
        <v>2028</v>
      </c>
      <c r="F942" s="1" t="s">
        <v>2086</v>
      </c>
      <c r="G942" s="1">
        <v>332</v>
      </c>
      <c r="H942" s="1"/>
      <c r="I942" s="1"/>
      <c r="J942" s="1"/>
      <c r="K942" s="1"/>
      <c r="L942" s="1"/>
      <c r="M942" s="1"/>
      <c r="N942" s="1"/>
      <c r="O942" s="1"/>
      <c r="P942" s="1"/>
      <c r="Q942" s="1"/>
      <c r="R942" s="1"/>
    </row>
    <row r="943" spans="1:18" x14ac:dyDescent="0.25">
      <c r="A943" s="1">
        <v>6901007</v>
      </c>
      <c r="B943" s="1" t="s">
        <v>1879</v>
      </c>
      <c r="C943" s="46">
        <v>0.03</v>
      </c>
      <c r="D943" s="46">
        <v>0.49</v>
      </c>
      <c r="E943" s="1" t="s">
        <v>2022</v>
      </c>
      <c r="F943" s="1" t="s">
        <v>2086</v>
      </c>
      <c r="G943" s="1">
        <v>367</v>
      </c>
      <c r="H943" s="1"/>
      <c r="I943" s="1"/>
      <c r="J943" s="1"/>
      <c r="K943" s="1"/>
      <c r="L943" s="1"/>
      <c r="M943" s="1"/>
      <c r="N943" s="1"/>
      <c r="O943" s="1"/>
      <c r="P943" s="1"/>
      <c r="Q943" s="1"/>
      <c r="R943" s="1"/>
    </row>
    <row r="944" spans="1:18" x14ac:dyDescent="0.25">
      <c r="A944" s="1">
        <v>6901011</v>
      </c>
      <c r="B944" s="1" t="s">
        <v>1880</v>
      </c>
      <c r="C944" s="46">
        <v>0.02</v>
      </c>
      <c r="D944" s="46">
        <v>0.64</v>
      </c>
      <c r="E944" s="1" t="s">
        <v>2018</v>
      </c>
      <c r="F944" s="1" t="s">
        <v>2086</v>
      </c>
      <c r="G944" s="1">
        <v>114</v>
      </c>
      <c r="H944" s="1"/>
      <c r="I944" s="1"/>
      <c r="J944" s="1"/>
      <c r="K944" s="1"/>
      <c r="L944" s="1"/>
      <c r="M944" s="1"/>
      <c r="N944" s="1"/>
      <c r="O944" s="1"/>
      <c r="P944" s="1"/>
      <c r="Q944" s="1"/>
      <c r="R944" s="1"/>
    </row>
    <row r="945" spans="1:18" x14ac:dyDescent="0.25">
      <c r="A945" s="1">
        <v>6901012</v>
      </c>
      <c r="B945" s="1" t="s">
        <v>1881</v>
      </c>
      <c r="C945" s="46">
        <v>0.04</v>
      </c>
      <c r="D945" s="46">
        <v>0.64</v>
      </c>
      <c r="E945" s="1" t="s">
        <v>2017</v>
      </c>
      <c r="F945" s="1" t="s">
        <v>2086</v>
      </c>
      <c r="G945" s="1">
        <v>97</v>
      </c>
      <c r="H945" s="1"/>
      <c r="I945" s="1"/>
      <c r="J945" s="1"/>
      <c r="K945" s="1"/>
      <c r="L945" s="1"/>
      <c r="M945" s="1"/>
      <c r="N945" s="1"/>
      <c r="O945" s="1"/>
      <c r="P945" s="1"/>
      <c r="Q945" s="1"/>
      <c r="R945" s="1"/>
    </row>
    <row r="946" spans="1:18" x14ac:dyDescent="0.25">
      <c r="A946" s="1">
        <v>6901015</v>
      </c>
      <c r="B946" s="1" t="s">
        <v>1882</v>
      </c>
      <c r="C946" s="46">
        <v>0.11</v>
      </c>
      <c r="D946" s="46">
        <v>0.84</v>
      </c>
      <c r="E946" s="1" t="s">
        <v>2018</v>
      </c>
      <c r="F946" s="1" t="s">
        <v>2086</v>
      </c>
      <c r="G946" s="1">
        <v>119</v>
      </c>
      <c r="H946" s="1"/>
      <c r="I946" s="1"/>
      <c r="J946" s="1"/>
      <c r="K946" s="1"/>
      <c r="L946" s="1"/>
      <c r="M946" s="1"/>
      <c r="N946" s="1"/>
      <c r="O946" s="1"/>
      <c r="P946" s="1"/>
      <c r="Q946" s="1"/>
      <c r="R946" s="1"/>
    </row>
    <row r="947" spans="1:18" x14ac:dyDescent="0.25">
      <c r="A947" s="1">
        <v>6901016</v>
      </c>
      <c r="B947" s="1" t="s">
        <v>1883</v>
      </c>
      <c r="C947" s="46">
        <v>0.05</v>
      </c>
      <c r="D947" s="46">
        <v>0.77</v>
      </c>
      <c r="E947" s="1" t="s">
        <v>2017</v>
      </c>
      <c r="F947" s="1" t="s">
        <v>2086</v>
      </c>
      <c r="G947" s="1">
        <v>84</v>
      </c>
      <c r="H947" s="1"/>
      <c r="I947" s="1"/>
      <c r="J947" s="1"/>
      <c r="K947" s="1"/>
      <c r="L947" s="1"/>
      <c r="M947" s="1"/>
      <c r="N947" s="1"/>
      <c r="O947" s="1"/>
      <c r="P947" s="1"/>
      <c r="Q947" s="1"/>
      <c r="R947" s="1"/>
    </row>
    <row r="948" spans="1:18" x14ac:dyDescent="0.25">
      <c r="A948" s="1">
        <v>7001001</v>
      </c>
      <c r="B948" s="1" t="s">
        <v>1884</v>
      </c>
      <c r="C948" s="46">
        <v>0.54</v>
      </c>
      <c r="D948" s="46">
        <v>0.57999999999999996</v>
      </c>
      <c r="E948" s="1" t="s">
        <v>2035</v>
      </c>
      <c r="F948" s="1" t="s">
        <v>2088</v>
      </c>
      <c r="G948" s="1">
        <v>448</v>
      </c>
      <c r="H948" s="1"/>
      <c r="I948" s="1"/>
      <c r="J948" s="1"/>
      <c r="K948" s="1"/>
      <c r="L948" s="1"/>
      <c r="M948" s="1"/>
      <c r="N948" s="1"/>
      <c r="O948" s="1"/>
      <c r="P948" s="1"/>
      <c r="Q948" s="1"/>
      <c r="R948" s="1"/>
    </row>
    <row r="949" spans="1:18" x14ac:dyDescent="0.25">
      <c r="A949" s="1">
        <v>7001004</v>
      </c>
      <c r="B949" s="1" t="s">
        <v>1885</v>
      </c>
      <c r="C949" s="46">
        <v>0.43</v>
      </c>
      <c r="D949" s="46">
        <v>0.51</v>
      </c>
      <c r="E949" s="1" t="s">
        <v>2035</v>
      </c>
      <c r="F949" s="1" t="s">
        <v>2088</v>
      </c>
      <c r="G949" s="1">
        <v>450</v>
      </c>
      <c r="H949" s="1"/>
      <c r="I949" s="1"/>
      <c r="J949" s="1"/>
      <c r="K949" s="1"/>
      <c r="L949" s="1"/>
      <c r="M949" s="1"/>
      <c r="N949" s="1"/>
      <c r="O949" s="1"/>
      <c r="P949" s="1"/>
      <c r="Q949" s="1"/>
      <c r="R949" s="1"/>
    </row>
    <row r="950" spans="1:18" x14ac:dyDescent="0.25">
      <c r="A950" s="1">
        <v>7001005</v>
      </c>
      <c r="B950" s="1" t="s">
        <v>1886</v>
      </c>
      <c r="C950" s="46">
        <v>0.91</v>
      </c>
      <c r="D950" s="46">
        <v>0.92</v>
      </c>
      <c r="E950" s="1" t="s">
        <v>2035</v>
      </c>
      <c r="F950" s="1" t="s">
        <v>2088</v>
      </c>
      <c r="G950" s="1">
        <v>252</v>
      </c>
      <c r="H950" s="1"/>
      <c r="I950" s="1"/>
      <c r="J950" s="1"/>
      <c r="K950" s="1"/>
      <c r="L950" s="1"/>
      <c r="M950" s="1"/>
      <c r="N950" s="1"/>
      <c r="O950" s="1"/>
      <c r="P950" s="1"/>
      <c r="Q950" s="1"/>
      <c r="R950" s="1"/>
    </row>
    <row r="951" spans="1:18" x14ac:dyDescent="0.25">
      <c r="A951" s="1">
        <v>7001009</v>
      </c>
      <c r="B951" s="1" t="s">
        <v>1887</v>
      </c>
      <c r="C951" s="46">
        <v>0.67</v>
      </c>
      <c r="D951" s="46">
        <v>0.74</v>
      </c>
      <c r="E951" s="1" t="s">
        <v>2035</v>
      </c>
      <c r="F951" s="1" t="s">
        <v>2088</v>
      </c>
      <c r="G951" s="1">
        <v>605</v>
      </c>
      <c r="H951" s="1"/>
      <c r="I951" s="1"/>
      <c r="J951" s="1"/>
      <c r="K951" s="1"/>
      <c r="L951" s="1"/>
      <c r="M951" s="1"/>
      <c r="N951" s="1"/>
      <c r="O951" s="1"/>
      <c r="P951" s="1"/>
      <c r="Q951" s="1"/>
      <c r="R951" s="1"/>
    </row>
    <row r="952" spans="1:18" x14ac:dyDescent="0.25">
      <c r="A952" s="1">
        <v>7001010</v>
      </c>
      <c r="B952" s="1" t="s">
        <v>1888</v>
      </c>
      <c r="C952" s="46">
        <v>0.6</v>
      </c>
      <c r="D952" s="46">
        <v>0.62</v>
      </c>
      <c r="E952" s="1" t="s">
        <v>2025</v>
      </c>
      <c r="F952" s="1" t="s">
        <v>2088</v>
      </c>
      <c r="G952" s="1">
        <v>722</v>
      </c>
      <c r="H952" s="1"/>
      <c r="I952" s="1"/>
      <c r="J952" s="1"/>
      <c r="K952" s="1"/>
      <c r="L952" s="1"/>
      <c r="M952" s="1"/>
      <c r="N952" s="1"/>
      <c r="O952" s="1"/>
      <c r="P952" s="1"/>
      <c r="Q952" s="1"/>
      <c r="R952" s="1"/>
    </row>
    <row r="953" spans="1:18" x14ac:dyDescent="0.25">
      <c r="A953" s="1">
        <v>7001011</v>
      </c>
      <c r="B953" s="1" t="s">
        <v>1889</v>
      </c>
      <c r="C953" s="46">
        <v>0.6</v>
      </c>
      <c r="D953" s="46">
        <v>0.64</v>
      </c>
      <c r="E953" s="1" t="s">
        <v>2020</v>
      </c>
      <c r="F953" s="1" t="s">
        <v>2088</v>
      </c>
      <c r="G953" s="1">
        <v>704</v>
      </c>
      <c r="H953" s="1"/>
      <c r="I953" s="1"/>
      <c r="J953" s="1"/>
      <c r="K953" s="1"/>
      <c r="L953" s="1"/>
      <c r="M953" s="1"/>
      <c r="N953" s="1"/>
      <c r="O953" s="1"/>
      <c r="P953" s="1"/>
      <c r="Q953" s="1"/>
      <c r="R953" s="1"/>
    </row>
    <row r="954" spans="1:18" x14ac:dyDescent="0.25">
      <c r="A954" s="1">
        <v>7001012</v>
      </c>
      <c r="B954" s="1" t="s">
        <v>1890</v>
      </c>
      <c r="C954" s="46">
        <v>0.54</v>
      </c>
      <c r="D954" s="46">
        <v>0.53</v>
      </c>
      <c r="E954" s="1" t="s">
        <v>2022</v>
      </c>
      <c r="F954" s="1" t="s">
        <v>2088</v>
      </c>
      <c r="G954" s="1">
        <v>1341</v>
      </c>
      <c r="H954" s="1"/>
      <c r="I954" s="1"/>
      <c r="J954" s="1"/>
      <c r="K954" s="1"/>
      <c r="L954" s="1"/>
      <c r="M954" s="1"/>
      <c r="N954" s="1"/>
      <c r="O954" s="1"/>
      <c r="P954" s="1"/>
      <c r="Q954" s="1"/>
      <c r="R954" s="1"/>
    </row>
    <row r="955" spans="1:18" x14ac:dyDescent="0.25">
      <c r="A955" s="1">
        <v>7001056</v>
      </c>
      <c r="B955" s="1" t="s">
        <v>1512</v>
      </c>
      <c r="C955" s="46">
        <v>0.25</v>
      </c>
      <c r="D955" s="46">
        <v>0.71</v>
      </c>
      <c r="E955" s="1" t="s">
        <v>2035</v>
      </c>
      <c r="F955" s="1" t="s">
        <v>2088</v>
      </c>
      <c r="G955" s="1">
        <v>59</v>
      </c>
      <c r="H955" s="1"/>
      <c r="I955" s="1"/>
      <c r="J955" s="1"/>
      <c r="K955" s="1"/>
      <c r="L955" s="1"/>
      <c r="M955" s="1"/>
      <c r="N955" s="1"/>
      <c r="O955" s="1"/>
      <c r="P955" s="1"/>
      <c r="Q955" s="1"/>
      <c r="R955" s="1"/>
    </row>
    <row r="956" spans="1:18" x14ac:dyDescent="0.25">
      <c r="A956" s="1">
        <v>7003027</v>
      </c>
      <c r="B956" s="1" t="s">
        <v>1891</v>
      </c>
      <c r="C956" s="46">
        <v>0.33</v>
      </c>
      <c r="D956" s="46">
        <v>0.72</v>
      </c>
      <c r="E956" s="1" t="s">
        <v>2018</v>
      </c>
      <c r="F956" s="1" t="s">
        <v>2088</v>
      </c>
      <c r="G956" s="1">
        <v>242</v>
      </c>
      <c r="H956" s="1"/>
      <c r="I956" s="1"/>
      <c r="J956" s="1"/>
      <c r="K956" s="1"/>
      <c r="L956" s="1"/>
      <c r="M956" s="1"/>
      <c r="N956" s="1"/>
      <c r="O956" s="1"/>
      <c r="P956" s="1"/>
      <c r="Q956" s="1"/>
      <c r="R956" s="1"/>
    </row>
    <row r="957" spans="1:18" x14ac:dyDescent="0.25">
      <c r="A957" s="1">
        <v>7003028</v>
      </c>
      <c r="B957" s="1" t="s">
        <v>1892</v>
      </c>
      <c r="C957" s="46">
        <v>0.35</v>
      </c>
      <c r="D957" s="46">
        <v>0.64</v>
      </c>
      <c r="E957" s="1" t="s">
        <v>2017</v>
      </c>
      <c r="F957" s="1" t="s">
        <v>2088</v>
      </c>
      <c r="G957" s="1">
        <v>276</v>
      </c>
      <c r="H957" s="1"/>
      <c r="I957" s="1"/>
      <c r="J957" s="1"/>
      <c r="K957" s="1"/>
      <c r="L957" s="1"/>
      <c r="M957" s="1"/>
      <c r="N957" s="1"/>
      <c r="O957" s="1"/>
      <c r="P957" s="1"/>
      <c r="Q957" s="1"/>
      <c r="R957" s="1"/>
    </row>
    <row r="958" spans="1:18" x14ac:dyDescent="0.25">
      <c r="A958" s="1">
        <v>7006035</v>
      </c>
      <c r="B958" s="1" t="s">
        <v>1893</v>
      </c>
      <c r="C958" s="46">
        <v>0.24</v>
      </c>
      <c r="D958" s="46">
        <v>0.59</v>
      </c>
      <c r="E958" s="1" t="s">
        <v>2018</v>
      </c>
      <c r="F958" s="1" t="s">
        <v>2088</v>
      </c>
      <c r="G958" s="1">
        <v>201</v>
      </c>
      <c r="H958" s="1"/>
      <c r="I958" s="1"/>
      <c r="J958" s="1"/>
      <c r="K958" s="1"/>
      <c r="L958" s="1"/>
      <c r="M958" s="1"/>
      <c r="N958" s="1"/>
      <c r="O958" s="1"/>
      <c r="P958" s="1"/>
      <c r="Q958" s="1"/>
      <c r="R958" s="1"/>
    </row>
    <row r="959" spans="1:18" x14ac:dyDescent="0.25">
      <c r="A959" s="1">
        <v>7006036</v>
      </c>
      <c r="B959" s="1" t="s">
        <v>1894</v>
      </c>
      <c r="C959" s="46">
        <v>0.26</v>
      </c>
      <c r="D959" s="46">
        <v>0.46</v>
      </c>
      <c r="E959" s="1" t="s">
        <v>2017</v>
      </c>
      <c r="F959" s="1" t="s">
        <v>2088</v>
      </c>
      <c r="G959" s="1">
        <v>213</v>
      </c>
      <c r="H959" s="1"/>
      <c r="I959" s="1"/>
      <c r="J959" s="1"/>
      <c r="K959" s="1"/>
      <c r="L959" s="1"/>
      <c r="M959" s="1"/>
      <c r="N959" s="1"/>
      <c r="O959" s="1"/>
      <c r="P959" s="1"/>
      <c r="Q959" s="1"/>
      <c r="R959" s="1"/>
    </row>
    <row r="960" spans="1:18" x14ac:dyDescent="0.25">
      <c r="A960" s="1">
        <v>7007039</v>
      </c>
      <c r="B960" s="1" t="s">
        <v>1895</v>
      </c>
      <c r="C960" s="46">
        <v>0.13</v>
      </c>
      <c r="D960" s="46">
        <v>0.42</v>
      </c>
      <c r="E960" s="1" t="s">
        <v>2018</v>
      </c>
      <c r="F960" s="1" t="s">
        <v>2088</v>
      </c>
      <c r="G960" s="1">
        <v>343</v>
      </c>
      <c r="H960" s="1"/>
      <c r="I960" s="1"/>
      <c r="J960" s="1"/>
      <c r="K960" s="1"/>
      <c r="L960" s="1"/>
      <c r="M960" s="1"/>
      <c r="N960" s="1"/>
      <c r="O960" s="1"/>
      <c r="P960" s="1"/>
      <c r="Q960" s="1"/>
      <c r="R960" s="1"/>
    </row>
    <row r="961" spans="1:18" x14ac:dyDescent="0.25">
      <c r="A961" s="1">
        <v>7007040</v>
      </c>
      <c r="B961" s="1" t="s">
        <v>1896</v>
      </c>
      <c r="C961" s="46">
        <v>0.14000000000000001</v>
      </c>
      <c r="D961" s="46">
        <v>0.31</v>
      </c>
      <c r="E961" s="1" t="s">
        <v>2017</v>
      </c>
      <c r="F961" s="1" t="s">
        <v>2088</v>
      </c>
      <c r="G961" s="1">
        <v>307</v>
      </c>
      <c r="H961" s="1"/>
      <c r="I961" s="1"/>
      <c r="J961" s="1"/>
      <c r="K961" s="1"/>
      <c r="L961" s="1"/>
      <c r="M961" s="1"/>
      <c r="N961" s="1"/>
      <c r="O961" s="1"/>
      <c r="P961" s="1"/>
      <c r="Q961" s="1"/>
      <c r="R961" s="1"/>
    </row>
    <row r="962" spans="1:18" x14ac:dyDescent="0.25">
      <c r="A962" s="1">
        <v>7008043</v>
      </c>
      <c r="B962" s="1" t="s">
        <v>1897</v>
      </c>
      <c r="C962" s="46">
        <v>0.26</v>
      </c>
      <c r="D962" s="46">
        <v>0.54</v>
      </c>
      <c r="E962" s="1" t="s">
        <v>2018</v>
      </c>
      <c r="F962" s="1" t="s">
        <v>2088</v>
      </c>
      <c r="G962" s="1">
        <v>420</v>
      </c>
      <c r="H962" s="1"/>
      <c r="I962" s="1"/>
      <c r="J962" s="1"/>
      <c r="K962" s="1"/>
      <c r="L962" s="1"/>
      <c r="M962" s="1"/>
      <c r="N962" s="1"/>
      <c r="O962" s="1"/>
      <c r="P962" s="1"/>
      <c r="Q962" s="1"/>
      <c r="R962" s="1"/>
    </row>
    <row r="963" spans="1:18" x14ac:dyDescent="0.25">
      <c r="A963" s="1">
        <v>7008045</v>
      </c>
      <c r="B963" s="1" t="s">
        <v>1898</v>
      </c>
      <c r="C963" s="46">
        <v>0.27</v>
      </c>
      <c r="D963" s="46">
        <v>0.4</v>
      </c>
      <c r="E963" s="1" t="s">
        <v>2017</v>
      </c>
      <c r="F963" s="1" t="s">
        <v>2088</v>
      </c>
      <c r="G963" s="1">
        <v>402</v>
      </c>
      <c r="H963" s="1"/>
      <c r="I963" s="1"/>
      <c r="J963" s="1"/>
      <c r="K963" s="1"/>
      <c r="L963" s="1"/>
      <c r="M963" s="1"/>
      <c r="N963" s="1"/>
      <c r="O963" s="1"/>
      <c r="P963" s="1"/>
      <c r="Q963" s="1"/>
      <c r="R963" s="1"/>
    </row>
    <row r="964" spans="1:18" x14ac:dyDescent="0.25">
      <c r="A964" s="1">
        <v>7009048</v>
      </c>
      <c r="B964" s="1" t="s">
        <v>1899</v>
      </c>
      <c r="C964" s="46">
        <v>0.61</v>
      </c>
      <c r="D964" s="46">
        <v>0.87</v>
      </c>
      <c r="E964" s="1" t="s">
        <v>2018</v>
      </c>
      <c r="F964" s="1" t="s">
        <v>2088</v>
      </c>
      <c r="G964" s="1">
        <v>218</v>
      </c>
      <c r="H964" s="1"/>
      <c r="I964" s="1"/>
      <c r="J964" s="1"/>
      <c r="K964" s="1"/>
      <c r="L964" s="1"/>
      <c r="M964" s="1"/>
      <c r="N964" s="1"/>
      <c r="O964" s="1"/>
      <c r="P964" s="1"/>
      <c r="Q964" s="1"/>
      <c r="R964" s="1"/>
    </row>
    <row r="965" spans="1:18" x14ac:dyDescent="0.25">
      <c r="A965" s="1">
        <v>7009049</v>
      </c>
      <c r="B965" s="1" t="s">
        <v>1900</v>
      </c>
      <c r="C965" s="46">
        <v>0.61</v>
      </c>
      <c r="D965" s="46">
        <v>0.84</v>
      </c>
      <c r="E965" s="1" t="s">
        <v>2017</v>
      </c>
      <c r="F965" s="1" t="s">
        <v>2088</v>
      </c>
      <c r="G965" s="1">
        <v>219</v>
      </c>
      <c r="H965" s="1"/>
      <c r="I965" s="1"/>
      <c r="J965" s="1"/>
      <c r="K965" s="1"/>
      <c r="L965" s="1"/>
      <c r="M965" s="1"/>
      <c r="N965" s="1"/>
      <c r="O965" s="1"/>
      <c r="P965" s="1"/>
      <c r="Q965" s="1"/>
      <c r="R965" s="1"/>
    </row>
    <row r="966" spans="1:18" x14ac:dyDescent="0.25">
      <c r="A966" s="1">
        <v>7102005</v>
      </c>
      <c r="B966" s="1" t="s">
        <v>1901</v>
      </c>
      <c r="C966" s="46">
        <v>0.06</v>
      </c>
      <c r="D966" s="46">
        <v>0.73</v>
      </c>
      <c r="E966" s="1" t="s">
        <v>2047</v>
      </c>
      <c r="F966" s="1" t="s">
        <v>2085</v>
      </c>
      <c r="G966" s="1">
        <v>422</v>
      </c>
      <c r="H966" s="1"/>
      <c r="I966" s="1"/>
      <c r="J966" s="1"/>
      <c r="K966" s="1"/>
      <c r="L966" s="1"/>
      <c r="M966" s="1"/>
      <c r="N966" s="1"/>
      <c r="O966" s="1"/>
      <c r="P966" s="1"/>
      <c r="Q966" s="1"/>
      <c r="R966" s="1"/>
    </row>
    <row r="967" spans="1:18" x14ac:dyDescent="0.25">
      <c r="A967" s="1">
        <v>7102006</v>
      </c>
      <c r="B967" s="1" t="s">
        <v>1902</v>
      </c>
      <c r="C967" s="46">
        <v>0.09</v>
      </c>
      <c r="D967" s="46">
        <v>0.66</v>
      </c>
      <c r="E967" s="1" t="s">
        <v>2040</v>
      </c>
      <c r="F967" s="1" t="s">
        <v>2085</v>
      </c>
      <c r="G967" s="1">
        <v>325</v>
      </c>
      <c r="H967" s="1"/>
      <c r="I967" s="1"/>
      <c r="J967" s="1"/>
      <c r="K967" s="1"/>
      <c r="L967" s="1"/>
      <c r="M967" s="1"/>
      <c r="N967" s="1"/>
      <c r="O967" s="1"/>
      <c r="P967" s="1"/>
      <c r="Q967" s="1"/>
      <c r="R967" s="1"/>
    </row>
    <row r="968" spans="1:18" x14ac:dyDescent="0.25">
      <c r="A968" s="1">
        <v>7102007</v>
      </c>
      <c r="B968" s="1" t="s">
        <v>1903</v>
      </c>
      <c r="C968" s="46">
        <v>0.06</v>
      </c>
      <c r="D968" s="46">
        <v>0.69</v>
      </c>
      <c r="E968" s="1" t="s">
        <v>2049</v>
      </c>
      <c r="F968" s="1" t="s">
        <v>2085</v>
      </c>
      <c r="G968" s="1">
        <v>315</v>
      </c>
      <c r="H968" s="1"/>
      <c r="I968" s="1"/>
      <c r="J968" s="1"/>
      <c r="K968" s="1"/>
      <c r="L968" s="1"/>
      <c r="M968" s="1"/>
      <c r="N968" s="1"/>
      <c r="O968" s="1"/>
      <c r="P968" s="1"/>
      <c r="Q968" s="1"/>
      <c r="R968" s="1"/>
    </row>
    <row r="969" spans="1:18" x14ac:dyDescent="0.25">
      <c r="A969" s="1">
        <v>7102008</v>
      </c>
      <c r="B969" s="1" t="s">
        <v>1904</v>
      </c>
      <c r="C969" s="46">
        <v>0.05</v>
      </c>
      <c r="D969" s="46">
        <v>0.66</v>
      </c>
      <c r="E969" s="1" t="s">
        <v>2034</v>
      </c>
      <c r="F969" s="1" t="s">
        <v>2085</v>
      </c>
      <c r="G969" s="1">
        <v>297</v>
      </c>
      <c r="H969" s="1"/>
      <c r="I969" s="1"/>
      <c r="J969" s="1"/>
      <c r="K969" s="1"/>
      <c r="L969" s="1"/>
      <c r="M969" s="1"/>
      <c r="N969" s="1"/>
      <c r="O969" s="1"/>
      <c r="P969" s="1"/>
      <c r="Q969" s="1"/>
      <c r="R969" s="1"/>
    </row>
    <row r="970" spans="1:18" x14ac:dyDescent="0.25">
      <c r="A970" s="1">
        <v>7104014</v>
      </c>
      <c r="B970" s="1" t="s">
        <v>1905</v>
      </c>
      <c r="C970" s="46">
        <v>0.06</v>
      </c>
      <c r="D970" s="46">
        <v>0.82</v>
      </c>
      <c r="E970" s="1" t="s">
        <v>2018</v>
      </c>
      <c r="F970" s="1" t="s">
        <v>2085</v>
      </c>
      <c r="G970" s="1">
        <v>247</v>
      </c>
      <c r="H970" s="1"/>
      <c r="I970" s="1"/>
      <c r="J970" s="1"/>
      <c r="K970" s="1"/>
      <c r="L970" s="1"/>
      <c r="M970" s="1"/>
      <c r="N970" s="1"/>
      <c r="O970" s="1"/>
      <c r="P970" s="1"/>
      <c r="Q970" s="1"/>
      <c r="R970" s="1"/>
    </row>
    <row r="971" spans="1:18" x14ac:dyDescent="0.25">
      <c r="A971" s="1">
        <v>7104015</v>
      </c>
      <c r="B971" s="1" t="s">
        <v>1906</v>
      </c>
      <c r="C971" s="46">
        <v>7.0000000000000007E-2</v>
      </c>
      <c r="D971" s="46">
        <v>0.78</v>
      </c>
      <c r="E971" s="1" t="s">
        <v>2017</v>
      </c>
      <c r="F971" s="1" t="s">
        <v>2085</v>
      </c>
      <c r="G971" s="1">
        <v>194</v>
      </c>
      <c r="H971" s="1"/>
      <c r="I971" s="1"/>
      <c r="J971" s="1"/>
      <c r="K971" s="1"/>
      <c r="L971" s="1"/>
      <c r="M971" s="1"/>
      <c r="N971" s="1"/>
      <c r="O971" s="1"/>
      <c r="P971" s="1"/>
      <c r="Q971" s="1"/>
      <c r="R971" s="1"/>
    </row>
    <row r="972" spans="1:18" x14ac:dyDescent="0.25">
      <c r="A972" s="1">
        <v>7105018</v>
      </c>
      <c r="B972" s="1" t="s">
        <v>1907</v>
      </c>
      <c r="C972" s="46">
        <v>7.0000000000000007E-2</v>
      </c>
      <c r="D972" s="46">
        <v>0.59</v>
      </c>
      <c r="E972" s="1" t="s">
        <v>2018</v>
      </c>
      <c r="F972" s="1" t="s">
        <v>2085</v>
      </c>
      <c r="G972" s="1">
        <v>293</v>
      </c>
      <c r="H972" s="1"/>
      <c r="I972" s="1"/>
      <c r="J972" s="1"/>
      <c r="K972" s="1"/>
      <c r="L972" s="1"/>
      <c r="M972" s="1"/>
      <c r="N972" s="1"/>
      <c r="O972" s="1"/>
      <c r="P972" s="1"/>
      <c r="Q972" s="1"/>
      <c r="R972" s="1"/>
    </row>
    <row r="973" spans="1:18" x14ac:dyDescent="0.25">
      <c r="A973" s="1">
        <v>7105019</v>
      </c>
      <c r="B973" s="1" t="s">
        <v>1908</v>
      </c>
      <c r="C973" s="46">
        <v>0.06</v>
      </c>
      <c r="D973" s="46">
        <v>0.46</v>
      </c>
      <c r="E973" s="1" t="s">
        <v>2017</v>
      </c>
      <c r="F973" s="1" t="s">
        <v>2085</v>
      </c>
      <c r="G973" s="1">
        <v>218</v>
      </c>
      <c r="H973" s="1"/>
      <c r="I973" s="1"/>
      <c r="J973" s="1"/>
      <c r="K973" s="1"/>
      <c r="L973" s="1"/>
      <c r="M973" s="1"/>
      <c r="N973" s="1"/>
      <c r="O973" s="1"/>
      <c r="P973" s="1"/>
      <c r="Q973" s="1"/>
      <c r="R973" s="1"/>
    </row>
    <row r="974" spans="1:18" x14ac:dyDescent="0.25">
      <c r="A974" s="1">
        <v>7201001</v>
      </c>
      <c r="B974" s="1" t="s">
        <v>1909</v>
      </c>
      <c r="C974" s="46">
        <v>0.12</v>
      </c>
      <c r="D974" s="46">
        <v>0.53</v>
      </c>
      <c r="E974" s="1" t="s">
        <v>2053</v>
      </c>
      <c r="F974" s="1" t="s">
        <v>2085</v>
      </c>
      <c r="G974" s="1">
        <v>370</v>
      </c>
      <c r="H974" s="1"/>
      <c r="I974" s="1"/>
      <c r="J974" s="1"/>
      <c r="K974" s="1"/>
      <c r="L974" s="1"/>
      <c r="M974" s="1"/>
      <c r="N974" s="1"/>
      <c r="O974" s="1"/>
      <c r="P974" s="1"/>
      <c r="Q974" s="1"/>
      <c r="R974" s="1"/>
    </row>
    <row r="975" spans="1:18" x14ac:dyDescent="0.25">
      <c r="A975" s="1">
        <v>7201002</v>
      </c>
      <c r="B975" s="1" t="s">
        <v>1910</v>
      </c>
      <c r="C975" s="46">
        <v>0.1</v>
      </c>
      <c r="D975" s="46">
        <v>0.44</v>
      </c>
      <c r="E975" s="1" t="s">
        <v>2022</v>
      </c>
      <c r="F975" s="1" t="s">
        <v>2085</v>
      </c>
      <c r="G975" s="1">
        <v>347</v>
      </c>
      <c r="H975" s="1"/>
      <c r="I975" s="1"/>
      <c r="J975" s="1"/>
      <c r="K975" s="1"/>
      <c r="L975" s="1"/>
      <c r="M975" s="1"/>
      <c r="N975" s="1"/>
      <c r="O975" s="1"/>
      <c r="P975" s="1"/>
      <c r="Q975" s="1"/>
      <c r="R975" s="1"/>
    </row>
    <row r="976" spans="1:18" x14ac:dyDescent="0.25">
      <c r="A976" s="1">
        <v>7201003</v>
      </c>
      <c r="B976" s="1" t="s">
        <v>1911</v>
      </c>
      <c r="C976" s="46">
        <v>0.13</v>
      </c>
      <c r="D976" s="46">
        <v>0.47</v>
      </c>
      <c r="E976" s="1" t="s">
        <v>2025</v>
      </c>
      <c r="F976" s="1" t="s">
        <v>2085</v>
      </c>
      <c r="G976" s="1">
        <v>201</v>
      </c>
      <c r="H976" s="1"/>
      <c r="I976" s="1"/>
      <c r="J976" s="1"/>
      <c r="K976" s="1"/>
      <c r="L976" s="1"/>
      <c r="M976" s="1"/>
      <c r="N976" s="1"/>
      <c r="O976" s="1"/>
      <c r="P976" s="1"/>
      <c r="Q976" s="1"/>
      <c r="R976" s="1"/>
    </row>
    <row r="977" spans="1:18" x14ac:dyDescent="0.25">
      <c r="A977" s="1">
        <v>7201004</v>
      </c>
      <c r="B977" s="1" t="s">
        <v>1912</v>
      </c>
      <c r="C977" s="46">
        <v>0.11</v>
      </c>
      <c r="D977" s="46">
        <v>0.54</v>
      </c>
      <c r="E977" s="1" t="s">
        <v>2029</v>
      </c>
      <c r="F977" s="1" t="s">
        <v>2085</v>
      </c>
      <c r="G977" s="1">
        <v>250</v>
      </c>
      <c r="H977" s="1"/>
      <c r="I977" s="1"/>
      <c r="J977" s="1"/>
      <c r="K977" s="1"/>
      <c r="L977" s="1"/>
      <c r="M977" s="1"/>
      <c r="N977" s="1"/>
      <c r="O977" s="1"/>
      <c r="P977" s="1"/>
      <c r="Q977" s="1"/>
      <c r="R977" s="1"/>
    </row>
    <row r="978" spans="1:18" x14ac:dyDescent="0.25">
      <c r="A978" s="1">
        <v>7202005</v>
      </c>
      <c r="B978" s="1" t="s">
        <v>1913</v>
      </c>
      <c r="C978" s="46">
        <v>0.13</v>
      </c>
      <c r="D978" s="46">
        <v>0.43</v>
      </c>
      <c r="E978" s="1" t="s">
        <v>2051</v>
      </c>
      <c r="F978" s="1" t="s">
        <v>2085</v>
      </c>
      <c r="G978" s="1">
        <v>354</v>
      </c>
      <c r="H978" s="1"/>
      <c r="I978" s="1"/>
      <c r="J978" s="1"/>
      <c r="K978" s="1"/>
      <c r="L978" s="1"/>
      <c r="M978" s="1"/>
      <c r="N978" s="1"/>
      <c r="O978" s="1"/>
      <c r="P978" s="1"/>
      <c r="Q978" s="1"/>
      <c r="R978" s="1"/>
    </row>
    <row r="979" spans="1:18" x14ac:dyDescent="0.25">
      <c r="A979" s="1">
        <v>7202006</v>
      </c>
      <c r="B979" s="1" t="s">
        <v>1914</v>
      </c>
      <c r="C979" s="46">
        <v>0.09</v>
      </c>
      <c r="D979" s="46">
        <v>0.33</v>
      </c>
      <c r="E979" s="1" t="s">
        <v>2022</v>
      </c>
      <c r="F979" s="1" t="s">
        <v>2085</v>
      </c>
      <c r="G979" s="1">
        <v>643</v>
      </c>
      <c r="H979" s="1"/>
      <c r="I979" s="1"/>
      <c r="J979" s="1"/>
      <c r="K979" s="1"/>
      <c r="L979" s="1"/>
      <c r="M979" s="1"/>
      <c r="N979" s="1"/>
      <c r="O979" s="1"/>
      <c r="P979" s="1"/>
      <c r="Q979" s="1"/>
      <c r="R979" s="1"/>
    </row>
    <row r="980" spans="1:18" x14ac:dyDescent="0.25">
      <c r="A980" s="1">
        <v>7202007</v>
      </c>
      <c r="B980" s="1" t="s">
        <v>1915</v>
      </c>
      <c r="C980" s="46">
        <v>0.09</v>
      </c>
      <c r="D980" s="46">
        <v>0.41</v>
      </c>
      <c r="E980" s="1" t="s">
        <v>2028</v>
      </c>
      <c r="F980" s="1" t="s">
        <v>2085</v>
      </c>
      <c r="G980" s="1">
        <v>530</v>
      </c>
      <c r="H980" s="1"/>
      <c r="I980" s="1"/>
      <c r="J980" s="1"/>
      <c r="K980" s="1"/>
      <c r="L980" s="1"/>
      <c r="M980" s="1"/>
      <c r="N980" s="1"/>
      <c r="O980" s="1"/>
      <c r="P980" s="1"/>
      <c r="Q980" s="1"/>
      <c r="R980" s="1"/>
    </row>
    <row r="981" spans="1:18" x14ac:dyDescent="0.25">
      <c r="A981" s="1">
        <v>7202008</v>
      </c>
      <c r="B981" s="1" t="s">
        <v>1916</v>
      </c>
      <c r="C981" s="46">
        <v>0.17</v>
      </c>
      <c r="D981" s="46">
        <v>0.43</v>
      </c>
      <c r="E981" s="1" t="s">
        <v>2047</v>
      </c>
      <c r="F981" s="1" t="s">
        <v>2085</v>
      </c>
      <c r="G981" s="1">
        <v>388</v>
      </c>
      <c r="H981" s="1"/>
      <c r="I981" s="1"/>
      <c r="J981" s="1"/>
      <c r="K981" s="1"/>
      <c r="L981" s="1"/>
      <c r="M981" s="1"/>
      <c r="N981" s="1"/>
      <c r="O981" s="1"/>
      <c r="P981" s="1"/>
      <c r="Q981" s="1"/>
      <c r="R981" s="1"/>
    </row>
    <row r="982" spans="1:18" x14ac:dyDescent="0.25">
      <c r="A982" s="1">
        <v>7202009</v>
      </c>
      <c r="B982" s="1" t="s">
        <v>1917</v>
      </c>
      <c r="C982" s="46">
        <v>0.09</v>
      </c>
      <c r="D982" s="46">
        <v>0.45</v>
      </c>
      <c r="E982" s="1" t="s">
        <v>2047</v>
      </c>
      <c r="F982" s="1" t="s">
        <v>2085</v>
      </c>
      <c r="G982" s="1">
        <v>299</v>
      </c>
      <c r="H982" s="1"/>
      <c r="I982" s="1"/>
      <c r="J982" s="1"/>
      <c r="K982" s="1"/>
      <c r="L982" s="1"/>
      <c r="M982" s="1"/>
      <c r="N982" s="1"/>
      <c r="O982" s="1"/>
      <c r="P982" s="1"/>
      <c r="Q982" s="1"/>
      <c r="R982" s="1"/>
    </row>
    <row r="983" spans="1:18" x14ac:dyDescent="0.25">
      <c r="A983" s="1">
        <v>7203010</v>
      </c>
      <c r="B983" s="1" t="s">
        <v>1918</v>
      </c>
      <c r="C983" s="46">
        <v>0.56000000000000005</v>
      </c>
      <c r="D983" s="46">
        <v>0.79</v>
      </c>
      <c r="E983" s="1" t="s">
        <v>2032</v>
      </c>
      <c r="F983" s="1" t="s">
        <v>2085</v>
      </c>
      <c r="G983" s="1">
        <v>448</v>
      </c>
      <c r="H983" s="1"/>
      <c r="I983" s="1"/>
      <c r="J983" s="1"/>
      <c r="K983" s="1"/>
      <c r="L983" s="1"/>
      <c r="M983" s="1"/>
      <c r="N983" s="1"/>
      <c r="O983" s="1"/>
      <c r="P983" s="1"/>
      <c r="Q983" s="1"/>
      <c r="R983" s="1"/>
    </row>
    <row r="984" spans="1:18" x14ac:dyDescent="0.25">
      <c r="A984" s="1">
        <v>7203012</v>
      </c>
      <c r="B984" s="1" t="s">
        <v>1919</v>
      </c>
      <c r="C984" s="46">
        <v>0.31</v>
      </c>
      <c r="D984" s="46">
        <v>0.43</v>
      </c>
      <c r="E984" s="1" t="s">
        <v>2032</v>
      </c>
      <c r="F984" s="1" t="s">
        <v>2085</v>
      </c>
      <c r="G984" s="1">
        <v>572</v>
      </c>
      <c r="H984" s="1"/>
      <c r="I984" s="1"/>
      <c r="J984" s="1"/>
      <c r="K984" s="1"/>
      <c r="L984" s="1"/>
      <c r="M984" s="1"/>
      <c r="N984" s="1"/>
      <c r="O984" s="1"/>
      <c r="P984" s="1"/>
      <c r="Q984" s="1"/>
      <c r="R984" s="1"/>
    </row>
    <row r="985" spans="1:18" x14ac:dyDescent="0.25">
      <c r="A985" s="1">
        <v>7203013</v>
      </c>
      <c r="B985" s="1" t="s">
        <v>1920</v>
      </c>
      <c r="C985" s="46">
        <v>0.25</v>
      </c>
      <c r="D985" s="46">
        <v>0.49</v>
      </c>
      <c r="E985" s="1" t="s">
        <v>2032</v>
      </c>
      <c r="F985" s="1" t="s">
        <v>2085</v>
      </c>
      <c r="G985" s="1">
        <v>442</v>
      </c>
      <c r="H985" s="1"/>
      <c r="I985" s="1"/>
      <c r="J985" s="1"/>
      <c r="K985" s="1"/>
      <c r="L985" s="1"/>
      <c r="M985" s="1"/>
      <c r="N985" s="1"/>
      <c r="O985" s="1"/>
      <c r="P985" s="1"/>
      <c r="Q985" s="1"/>
      <c r="R985" s="1"/>
    </row>
    <row r="986" spans="1:18" x14ac:dyDescent="0.25">
      <c r="A986" s="1">
        <v>7203015</v>
      </c>
      <c r="B986" s="1" t="s">
        <v>1921</v>
      </c>
      <c r="C986" s="46">
        <v>0.4</v>
      </c>
      <c r="D986" s="46">
        <v>0.6</v>
      </c>
      <c r="E986" s="1" t="s">
        <v>2032</v>
      </c>
      <c r="F986" s="1" t="s">
        <v>2085</v>
      </c>
      <c r="G986" s="1">
        <v>362</v>
      </c>
      <c r="H986" s="1"/>
      <c r="I986" s="1"/>
      <c r="J986" s="1"/>
      <c r="K986" s="1"/>
      <c r="L986" s="1"/>
      <c r="M986" s="1"/>
      <c r="N986" s="1"/>
      <c r="O986" s="1"/>
      <c r="P986" s="1"/>
      <c r="Q986" s="1"/>
      <c r="R986" s="1"/>
    </row>
    <row r="987" spans="1:18" x14ac:dyDescent="0.25">
      <c r="A987" s="1">
        <v>7203016</v>
      </c>
      <c r="B987" s="1" t="s">
        <v>1922</v>
      </c>
      <c r="C987" s="46">
        <v>0.16</v>
      </c>
      <c r="D987" s="46">
        <v>0.23</v>
      </c>
      <c r="E987" s="1" t="s">
        <v>2032</v>
      </c>
      <c r="F987" s="1" t="s">
        <v>2085</v>
      </c>
      <c r="G987" s="1">
        <v>518</v>
      </c>
      <c r="H987" s="1"/>
      <c r="I987" s="1"/>
      <c r="J987" s="1"/>
      <c r="K987" s="1"/>
      <c r="L987" s="1"/>
      <c r="M987" s="1"/>
      <c r="N987" s="1"/>
      <c r="O987" s="1"/>
      <c r="P987" s="1"/>
      <c r="Q987" s="1"/>
      <c r="R987" s="1"/>
    </row>
    <row r="988" spans="1:18" x14ac:dyDescent="0.25">
      <c r="A988" s="1">
        <v>7203017</v>
      </c>
      <c r="B988" s="1" t="s">
        <v>1923</v>
      </c>
      <c r="C988" s="46">
        <v>0.4</v>
      </c>
      <c r="D988" s="46">
        <v>0.6</v>
      </c>
      <c r="E988" s="1" t="s">
        <v>2032</v>
      </c>
      <c r="F988" s="1" t="s">
        <v>2085</v>
      </c>
      <c r="G988" s="1">
        <v>363</v>
      </c>
      <c r="H988" s="1"/>
      <c r="I988" s="1"/>
      <c r="J988" s="1"/>
      <c r="K988" s="1"/>
      <c r="L988" s="1"/>
      <c r="M988" s="1"/>
      <c r="N988" s="1"/>
      <c r="O988" s="1"/>
      <c r="P988" s="1"/>
      <c r="Q988" s="1"/>
      <c r="R988" s="1"/>
    </row>
    <row r="989" spans="1:18" x14ac:dyDescent="0.25">
      <c r="A989" s="1">
        <v>7203018</v>
      </c>
      <c r="B989" s="1" t="s">
        <v>1924</v>
      </c>
      <c r="C989" s="46">
        <v>0.38</v>
      </c>
      <c r="D989" s="46">
        <v>0.54</v>
      </c>
      <c r="E989" s="1" t="s">
        <v>2043</v>
      </c>
      <c r="F989" s="1" t="s">
        <v>2085</v>
      </c>
      <c r="G989" s="1">
        <v>618</v>
      </c>
      <c r="H989" s="1"/>
      <c r="I989" s="1"/>
      <c r="J989" s="1"/>
      <c r="K989" s="1"/>
      <c r="L989" s="1"/>
      <c r="M989" s="1"/>
      <c r="N989" s="1"/>
      <c r="O989" s="1"/>
      <c r="P989" s="1"/>
      <c r="Q989" s="1"/>
      <c r="R989" s="1"/>
    </row>
    <row r="990" spans="1:18" x14ac:dyDescent="0.25">
      <c r="A990" s="1">
        <v>7203019</v>
      </c>
      <c r="B990" s="1" t="s">
        <v>1925</v>
      </c>
      <c r="C990" s="46">
        <v>0.18</v>
      </c>
      <c r="D990" s="46">
        <v>0.24</v>
      </c>
      <c r="E990" s="1" t="s">
        <v>2043</v>
      </c>
      <c r="F990" s="1" t="s">
        <v>2085</v>
      </c>
      <c r="G990" s="1">
        <v>720</v>
      </c>
      <c r="H990" s="1"/>
      <c r="I990" s="1"/>
      <c r="J990" s="1"/>
      <c r="K990" s="1"/>
      <c r="L990" s="1"/>
      <c r="M990" s="1"/>
      <c r="N990" s="1"/>
      <c r="O990" s="1"/>
      <c r="P990" s="1"/>
      <c r="Q990" s="1"/>
      <c r="R990" s="1"/>
    </row>
    <row r="991" spans="1:18" x14ac:dyDescent="0.25">
      <c r="A991" s="1">
        <v>7203020</v>
      </c>
      <c r="B991" s="1" t="s">
        <v>1926</v>
      </c>
      <c r="C991" s="46">
        <v>0.25</v>
      </c>
      <c r="D991" s="46">
        <v>0.3</v>
      </c>
      <c r="E991" s="1" t="s">
        <v>2022</v>
      </c>
      <c r="F991" s="1" t="s">
        <v>2085</v>
      </c>
      <c r="G991" s="1">
        <v>1824</v>
      </c>
      <c r="H991" s="1"/>
      <c r="I991" s="1"/>
      <c r="J991" s="1"/>
      <c r="K991" s="1"/>
      <c r="L991" s="1"/>
      <c r="M991" s="1"/>
      <c r="N991" s="1"/>
      <c r="O991" s="1"/>
      <c r="P991" s="1"/>
      <c r="Q991" s="1"/>
      <c r="R991" s="1"/>
    </row>
    <row r="992" spans="1:18" x14ac:dyDescent="0.25">
      <c r="A992" s="1">
        <v>7203022</v>
      </c>
      <c r="B992" s="1" t="s">
        <v>1927</v>
      </c>
      <c r="C992" s="46">
        <v>0.4</v>
      </c>
      <c r="D992" s="46">
        <v>0.41</v>
      </c>
      <c r="E992" s="1" t="s">
        <v>2035</v>
      </c>
      <c r="F992" s="1" t="s">
        <v>2085</v>
      </c>
      <c r="G992" s="1">
        <v>569</v>
      </c>
      <c r="H992" s="1"/>
      <c r="I992" s="1"/>
      <c r="J992" s="1"/>
      <c r="K992" s="1"/>
      <c r="L992" s="1"/>
      <c r="M992" s="1"/>
      <c r="N992" s="1"/>
      <c r="O992" s="1"/>
      <c r="P992" s="1"/>
      <c r="Q992" s="1"/>
      <c r="R992" s="1"/>
    </row>
    <row r="993" spans="1:18" x14ac:dyDescent="0.25">
      <c r="A993" s="1">
        <v>7203023</v>
      </c>
      <c r="B993" s="1" t="s">
        <v>1928</v>
      </c>
      <c r="C993" s="46">
        <v>0.14000000000000001</v>
      </c>
      <c r="D993" s="46">
        <v>0.12</v>
      </c>
      <c r="E993" s="1" t="s">
        <v>2032</v>
      </c>
      <c r="F993" s="1" t="s">
        <v>2085</v>
      </c>
      <c r="G993" s="1">
        <v>663</v>
      </c>
      <c r="H993" s="1"/>
      <c r="I993" s="1"/>
      <c r="J993" s="1"/>
      <c r="K993" s="1"/>
      <c r="L993" s="1"/>
      <c r="M993" s="1"/>
      <c r="N993" s="1"/>
      <c r="O993" s="1"/>
      <c r="P993" s="1"/>
      <c r="Q993" s="1"/>
      <c r="R993" s="1"/>
    </row>
    <row r="994" spans="1:18" x14ac:dyDescent="0.25">
      <c r="A994" s="1">
        <v>7203024</v>
      </c>
      <c r="B994" s="1" t="s">
        <v>1929</v>
      </c>
      <c r="C994" s="46">
        <v>0.17</v>
      </c>
      <c r="D994" s="46">
        <v>0.26</v>
      </c>
      <c r="E994" s="1" t="s">
        <v>2042</v>
      </c>
      <c r="F994" s="1" t="s">
        <v>2085</v>
      </c>
      <c r="G994" s="1">
        <v>723</v>
      </c>
      <c r="H994" s="1"/>
      <c r="I994" s="1"/>
      <c r="J994" s="1"/>
      <c r="K994" s="1"/>
      <c r="L994" s="1"/>
      <c r="M994" s="1"/>
      <c r="N994" s="1"/>
      <c r="O994" s="1"/>
      <c r="P994" s="1"/>
      <c r="Q994" s="1"/>
      <c r="R994" s="1"/>
    </row>
    <row r="995" spans="1:18" x14ac:dyDescent="0.25">
      <c r="A995" s="1">
        <v>7203025</v>
      </c>
      <c r="B995" s="1" t="s">
        <v>1930</v>
      </c>
      <c r="C995" s="46">
        <v>0.42</v>
      </c>
      <c r="D995" s="46">
        <v>0.56999999999999995</v>
      </c>
      <c r="E995" s="1" t="s">
        <v>2068</v>
      </c>
      <c r="F995" s="1" t="s">
        <v>2085</v>
      </c>
      <c r="G995" s="1">
        <v>490</v>
      </c>
      <c r="H995" s="1"/>
      <c r="I995" s="1"/>
      <c r="J995" s="1"/>
      <c r="K995" s="1"/>
      <c r="L995" s="1"/>
      <c r="M995" s="1"/>
      <c r="N995" s="1"/>
      <c r="O995" s="1"/>
      <c r="P995" s="1"/>
      <c r="Q995" s="1"/>
      <c r="R995" s="1"/>
    </row>
    <row r="996" spans="1:18" x14ac:dyDescent="0.25">
      <c r="A996" s="1">
        <v>7203027</v>
      </c>
      <c r="B996" s="1" t="s">
        <v>1931</v>
      </c>
      <c r="C996" s="46">
        <v>0.48</v>
      </c>
      <c r="D996" s="46">
        <v>0.68</v>
      </c>
      <c r="E996" s="1" t="s">
        <v>2074</v>
      </c>
      <c r="F996" s="1" t="s">
        <v>2085</v>
      </c>
      <c r="G996" s="1">
        <v>705</v>
      </c>
      <c r="H996" s="1"/>
      <c r="I996" s="1"/>
      <c r="J996" s="1"/>
      <c r="K996" s="1"/>
      <c r="L996" s="1"/>
      <c r="M996" s="1"/>
      <c r="N996" s="1"/>
      <c r="O996" s="1"/>
      <c r="P996" s="1"/>
      <c r="Q996" s="1"/>
      <c r="R996" s="1"/>
    </row>
    <row r="997" spans="1:18" x14ac:dyDescent="0.25">
      <c r="A997" s="1">
        <v>7204027</v>
      </c>
      <c r="B997" s="1" t="s">
        <v>1932</v>
      </c>
      <c r="C997" s="46">
        <v>0.09</v>
      </c>
      <c r="D997" s="46">
        <v>0.66</v>
      </c>
      <c r="E997" s="1" t="s">
        <v>2035</v>
      </c>
      <c r="F997" s="1" t="s">
        <v>2085</v>
      </c>
      <c r="G997" s="1">
        <v>276</v>
      </c>
      <c r="H997" s="1"/>
      <c r="I997" s="1"/>
      <c r="J997" s="1"/>
      <c r="K997" s="1"/>
      <c r="L997" s="1"/>
      <c r="M997" s="1"/>
      <c r="N997" s="1"/>
      <c r="O997" s="1"/>
      <c r="P997" s="1"/>
      <c r="Q997" s="1"/>
      <c r="R997" s="1"/>
    </row>
    <row r="998" spans="1:18" x14ac:dyDescent="0.25">
      <c r="A998" s="1">
        <v>7204028</v>
      </c>
      <c r="B998" s="1" t="s">
        <v>1933</v>
      </c>
      <c r="C998" s="46">
        <v>0.13</v>
      </c>
      <c r="D998" s="46">
        <v>0.55000000000000004</v>
      </c>
      <c r="E998" s="1" t="s">
        <v>2022</v>
      </c>
      <c r="F998" s="1" t="s">
        <v>2085</v>
      </c>
      <c r="G998" s="1">
        <v>256</v>
      </c>
      <c r="H998" s="1"/>
      <c r="I998" s="1"/>
      <c r="J998" s="1"/>
      <c r="K998" s="1"/>
      <c r="L998" s="1"/>
      <c r="M998" s="1"/>
      <c r="N998" s="1"/>
      <c r="O998" s="1"/>
      <c r="P998" s="1"/>
      <c r="Q998" s="1"/>
      <c r="R998" s="1"/>
    </row>
    <row r="999" spans="1:18" x14ac:dyDescent="0.25">
      <c r="A999" s="1">
        <v>7204029</v>
      </c>
      <c r="B999" s="1" t="s">
        <v>1934</v>
      </c>
      <c r="C999" s="46">
        <v>0.09</v>
      </c>
      <c r="D999" s="46">
        <v>0.63</v>
      </c>
      <c r="E999" s="1" t="s">
        <v>2033</v>
      </c>
      <c r="F999" s="1" t="s">
        <v>2085</v>
      </c>
      <c r="G999" s="1">
        <v>268</v>
      </c>
      <c r="H999" s="1"/>
      <c r="I999" s="1"/>
      <c r="J999" s="1"/>
      <c r="K999" s="1"/>
      <c r="L999" s="1"/>
      <c r="M999" s="1"/>
      <c r="N999" s="1"/>
      <c r="O999" s="1"/>
      <c r="P999" s="1"/>
      <c r="Q999" s="1"/>
      <c r="R999" s="1"/>
    </row>
    <row r="1000" spans="1:18" x14ac:dyDescent="0.25">
      <c r="A1000" s="1">
        <v>7205031</v>
      </c>
      <c r="B1000" s="1" t="s">
        <v>1935</v>
      </c>
      <c r="C1000" s="46">
        <v>0.19</v>
      </c>
      <c r="D1000" s="46">
        <v>0.76</v>
      </c>
      <c r="E1000" s="1" t="s">
        <v>2031</v>
      </c>
      <c r="F1000" s="1" t="s">
        <v>2085</v>
      </c>
      <c r="G1000" s="1">
        <v>515</v>
      </c>
      <c r="H1000" s="1"/>
      <c r="I1000" s="1"/>
      <c r="J1000" s="1"/>
      <c r="K1000" s="1"/>
      <c r="L1000" s="1"/>
      <c r="M1000" s="1"/>
      <c r="N1000" s="1"/>
      <c r="O1000" s="1"/>
      <c r="P1000" s="1"/>
      <c r="Q1000" s="1"/>
      <c r="R1000" s="1"/>
    </row>
    <row r="1001" spans="1:18" x14ac:dyDescent="0.25">
      <c r="A1001" s="1">
        <v>7205032</v>
      </c>
      <c r="B1001" s="1" t="s">
        <v>1936</v>
      </c>
      <c r="C1001" s="46">
        <v>0.18</v>
      </c>
      <c r="D1001" s="46">
        <v>0.67</v>
      </c>
      <c r="E1001" s="1" t="s">
        <v>2022</v>
      </c>
      <c r="F1001" s="1" t="s">
        <v>2085</v>
      </c>
      <c r="G1001" s="1">
        <v>349</v>
      </c>
      <c r="H1001" s="1"/>
      <c r="I1001" s="1"/>
      <c r="J1001" s="1"/>
      <c r="K1001" s="1"/>
      <c r="L1001" s="1"/>
      <c r="M1001" s="1"/>
      <c r="N1001" s="1"/>
      <c r="O1001" s="1"/>
      <c r="P1001" s="1"/>
      <c r="Q1001" s="1"/>
      <c r="R1001" s="1"/>
    </row>
    <row r="1002" spans="1:18" x14ac:dyDescent="0.25">
      <c r="A1002" s="1">
        <v>7205033</v>
      </c>
      <c r="B1002" s="1" t="s">
        <v>1937</v>
      </c>
      <c r="C1002" s="46">
        <v>0.18</v>
      </c>
      <c r="D1002" s="46">
        <v>0.75</v>
      </c>
      <c r="E1002" s="1" t="s">
        <v>2028</v>
      </c>
      <c r="F1002" s="1" t="s">
        <v>2085</v>
      </c>
      <c r="G1002" s="1">
        <v>291</v>
      </c>
      <c r="H1002" s="1"/>
      <c r="I1002" s="1"/>
      <c r="J1002" s="1"/>
      <c r="K1002" s="1"/>
      <c r="L1002" s="1"/>
      <c r="M1002" s="1"/>
      <c r="N1002" s="1"/>
      <c r="O1002" s="1"/>
      <c r="P1002" s="1"/>
      <c r="Q1002" s="1"/>
      <c r="R1002" s="1"/>
    </row>
    <row r="1003" spans="1:18" x14ac:dyDescent="0.25">
      <c r="A1003" s="1">
        <v>7205703</v>
      </c>
      <c r="B1003" s="1" t="s">
        <v>1938</v>
      </c>
      <c r="C1003" s="46">
        <v>0.22</v>
      </c>
      <c r="D1003" s="46">
        <v>0.56000000000000005</v>
      </c>
      <c r="E1003" s="1" t="s">
        <v>2030</v>
      </c>
      <c r="F1003" s="1" t="s">
        <v>2085</v>
      </c>
      <c r="G1003" s="1">
        <v>120</v>
      </c>
      <c r="H1003" s="1"/>
      <c r="I1003" s="1"/>
      <c r="J1003" s="1"/>
      <c r="K1003" s="1"/>
      <c r="L1003" s="1"/>
      <c r="M1003" s="1"/>
      <c r="N1003" s="1"/>
      <c r="O1003" s="1"/>
      <c r="P1003" s="1"/>
      <c r="Q1003" s="1"/>
      <c r="R1003" s="1"/>
    </row>
    <row r="1004" spans="1:18" x14ac:dyDescent="0.25">
      <c r="A1004" s="1">
        <v>7206035</v>
      </c>
      <c r="B1004" s="1" t="s">
        <v>1939</v>
      </c>
      <c r="C1004" s="46">
        <v>7.0000000000000007E-2</v>
      </c>
      <c r="D1004" s="46">
        <v>0.48</v>
      </c>
      <c r="E1004" s="1" t="s">
        <v>2029</v>
      </c>
      <c r="F1004" s="1" t="s">
        <v>2085</v>
      </c>
      <c r="G1004" s="1">
        <v>370</v>
      </c>
      <c r="H1004" s="1"/>
      <c r="I1004" s="1"/>
      <c r="J1004" s="1"/>
      <c r="K1004" s="1"/>
      <c r="L1004" s="1"/>
      <c r="M1004" s="1"/>
      <c r="N1004" s="1"/>
      <c r="O1004" s="1"/>
      <c r="P1004" s="1"/>
      <c r="Q1004" s="1"/>
      <c r="R1004" s="1"/>
    </row>
    <row r="1005" spans="1:18" x14ac:dyDescent="0.25">
      <c r="A1005" s="1">
        <v>7206036</v>
      </c>
      <c r="B1005" s="1" t="s">
        <v>1940</v>
      </c>
      <c r="C1005" s="46">
        <v>0.05</v>
      </c>
      <c r="D1005" s="46">
        <v>0.4</v>
      </c>
      <c r="E1005" s="1" t="s">
        <v>2022</v>
      </c>
      <c r="F1005" s="1" t="s">
        <v>2085</v>
      </c>
      <c r="G1005" s="1">
        <v>521</v>
      </c>
      <c r="H1005" s="1"/>
      <c r="I1005" s="1"/>
      <c r="J1005" s="1"/>
      <c r="K1005" s="1"/>
      <c r="L1005" s="1"/>
      <c r="M1005" s="1"/>
      <c r="N1005" s="1"/>
      <c r="O1005" s="1"/>
      <c r="P1005" s="1"/>
      <c r="Q1005" s="1"/>
      <c r="R1005" s="1"/>
    </row>
    <row r="1006" spans="1:18" x14ac:dyDescent="0.25">
      <c r="A1006" s="1">
        <v>7206038</v>
      </c>
      <c r="B1006" s="1" t="s">
        <v>1941</v>
      </c>
      <c r="C1006" s="46">
        <v>0.04</v>
      </c>
      <c r="D1006" s="46">
        <v>0.42</v>
      </c>
      <c r="E1006" s="1" t="s">
        <v>2033</v>
      </c>
      <c r="F1006" s="1" t="s">
        <v>2085</v>
      </c>
      <c r="G1006" s="1">
        <v>591</v>
      </c>
      <c r="H1006" s="1"/>
      <c r="I1006" s="1"/>
      <c r="J1006" s="1"/>
      <c r="K1006" s="1"/>
      <c r="L1006" s="1"/>
      <c r="M1006" s="1"/>
      <c r="N1006" s="1"/>
      <c r="O1006" s="1"/>
      <c r="P1006" s="1"/>
      <c r="Q1006" s="1"/>
      <c r="R1006" s="1"/>
    </row>
    <row r="1007" spans="1:18" x14ac:dyDescent="0.25">
      <c r="A1007" s="1">
        <v>7206039</v>
      </c>
      <c r="B1007" s="1" t="s">
        <v>1942</v>
      </c>
      <c r="C1007" s="46">
        <v>0.06</v>
      </c>
      <c r="D1007" s="46">
        <v>0.48</v>
      </c>
      <c r="E1007" s="1" t="s">
        <v>2055</v>
      </c>
      <c r="F1007" s="1" t="s">
        <v>2085</v>
      </c>
      <c r="G1007" s="1">
        <v>271</v>
      </c>
      <c r="H1007" s="1"/>
      <c r="I1007" s="1"/>
      <c r="J1007" s="1"/>
      <c r="K1007" s="1"/>
      <c r="L1007" s="1"/>
      <c r="M1007" s="1"/>
      <c r="N1007" s="1"/>
      <c r="O1007" s="1"/>
      <c r="P1007" s="1"/>
      <c r="Q1007" s="1"/>
      <c r="R1007" s="1"/>
    </row>
    <row r="1008" spans="1:18" x14ac:dyDescent="0.25">
      <c r="A1008" s="1">
        <v>7207040</v>
      </c>
      <c r="B1008" s="1" t="s">
        <v>1943</v>
      </c>
      <c r="C1008" s="46">
        <v>0.76</v>
      </c>
      <c r="D1008" s="46">
        <v>0.88</v>
      </c>
      <c r="E1008" s="1" t="s">
        <v>2032</v>
      </c>
      <c r="F1008" s="1" t="s">
        <v>2085</v>
      </c>
      <c r="G1008" s="1">
        <v>565</v>
      </c>
      <c r="H1008" s="1"/>
      <c r="I1008" s="1"/>
      <c r="J1008" s="1"/>
      <c r="K1008" s="1"/>
      <c r="L1008" s="1"/>
      <c r="M1008" s="1"/>
      <c r="N1008" s="1"/>
      <c r="O1008" s="1"/>
      <c r="P1008" s="1"/>
      <c r="Q1008" s="1"/>
      <c r="R1008" s="1"/>
    </row>
    <row r="1009" spans="1:18" x14ac:dyDescent="0.25">
      <c r="A1009" s="1">
        <v>7207041</v>
      </c>
      <c r="B1009" s="1" t="s">
        <v>1043</v>
      </c>
      <c r="C1009" s="46">
        <v>0.9</v>
      </c>
      <c r="D1009" s="46">
        <v>0.98</v>
      </c>
      <c r="E1009" s="1" t="s">
        <v>2032</v>
      </c>
      <c r="F1009" s="1" t="s">
        <v>2085</v>
      </c>
      <c r="G1009" s="1">
        <v>505</v>
      </c>
      <c r="H1009" s="1"/>
      <c r="I1009" s="1"/>
      <c r="J1009" s="1"/>
      <c r="K1009" s="1"/>
      <c r="L1009" s="1"/>
      <c r="M1009" s="1"/>
      <c r="N1009" s="1"/>
      <c r="O1009" s="1"/>
      <c r="P1009" s="1"/>
      <c r="Q1009" s="1"/>
      <c r="R1009" s="1"/>
    </row>
    <row r="1010" spans="1:18" x14ac:dyDescent="0.25">
      <c r="A1010" s="1">
        <v>7207042</v>
      </c>
      <c r="B1010" s="1" t="s">
        <v>1944</v>
      </c>
      <c r="C1010" s="46">
        <v>0.76</v>
      </c>
      <c r="D1010" s="46">
        <v>0.9</v>
      </c>
      <c r="E1010" s="1" t="s">
        <v>2032</v>
      </c>
      <c r="F1010" s="1" t="s">
        <v>2085</v>
      </c>
      <c r="G1010" s="1">
        <v>439</v>
      </c>
      <c r="H1010" s="1"/>
      <c r="I1010" s="1"/>
      <c r="J1010" s="1"/>
      <c r="K1010" s="1"/>
      <c r="L1010" s="1"/>
      <c r="M1010" s="1"/>
      <c r="N1010" s="1"/>
      <c r="O1010" s="1"/>
      <c r="P1010" s="1"/>
      <c r="Q1010" s="1"/>
      <c r="R1010" s="1"/>
    </row>
    <row r="1011" spans="1:18" x14ac:dyDescent="0.25">
      <c r="A1011" s="1">
        <v>7207044</v>
      </c>
      <c r="B1011" s="1" t="s">
        <v>1945</v>
      </c>
      <c r="C1011" s="46">
        <v>0.59</v>
      </c>
      <c r="D1011" s="46">
        <v>0.67</v>
      </c>
      <c r="E1011" s="1" t="s">
        <v>2032</v>
      </c>
      <c r="F1011" s="1" t="s">
        <v>2085</v>
      </c>
      <c r="G1011" s="1">
        <v>556</v>
      </c>
      <c r="H1011" s="1"/>
      <c r="I1011" s="1"/>
      <c r="J1011" s="1"/>
      <c r="K1011" s="1"/>
      <c r="L1011" s="1"/>
      <c r="M1011" s="1"/>
      <c r="N1011" s="1"/>
      <c r="O1011" s="1"/>
      <c r="P1011" s="1"/>
      <c r="Q1011" s="1"/>
      <c r="R1011" s="1"/>
    </row>
    <row r="1012" spans="1:18" x14ac:dyDescent="0.25">
      <c r="A1012" s="1">
        <v>7207046</v>
      </c>
      <c r="B1012" s="1" t="s">
        <v>1848</v>
      </c>
      <c r="C1012" s="46">
        <v>0.67</v>
      </c>
      <c r="D1012" s="46">
        <v>0.84</v>
      </c>
      <c r="E1012" s="1" t="s">
        <v>2032</v>
      </c>
      <c r="F1012" s="1" t="s">
        <v>2085</v>
      </c>
      <c r="G1012" s="1">
        <v>469</v>
      </c>
      <c r="H1012" s="1"/>
      <c r="I1012" s="1"/>
      <c r="J1012" s="1"/>
      <c r="K1012" s="1"/>
      <c r="L1012" s="1"/>
      <c r="M1012" s="1"/>
      <c r="N1012" s="1"/>
      <c r="O1012" s="1"/>
      <c r="P1012" s="1"/>
      <c r="Q1012" s="1"/>
      <c r="R1012" s="1"/>
    </row>
    <row r="1013" spans="1:18" x14ac:dyDescent="0.25">
      <c r="A1013" s="1">
        <v>7207047</v>
      </c>
      <c r="B1013" s="1" t="s">
        <v>1946</v>
      </c>
      <c r="C1013" s="46">
        <v>0.36</v>
      </c>
      <c r="D1013" s="46">
        <v>0.43</v>
      </c>
      <c r="E1013" s="1" t="s">
        <v>2043</v>
      </c>
      <c r="F1013" s="1" t="s">
        <v>2085</v>
      </c>
      <c r="G1013" s="1">
        <v>896</v>
      </c>
      <c r="H1013" s="1"/>
      <c r="I1013" s="1"/>
      <c r="J1013" s="1"/>
      <c r="K1013" s="1"/>
      <c r="L1013" s="1"/>
      <c r="M1013" s="1"/>
      <c r="N1013" s="1"/>
      <c r="O1013" s="1"/>
      <c r="P1013" s="1"/>
      <c r="Q1013" s="1"/>
      <c r="R1013" s="1"/>
    </row>
    <row r="1014" spans="1:18" x14ac:dyDescent="0.25">
      <c r="A1014" s="1">
        <v>7207048</v>
      </c>
      <c r="B1014" s="1" t="s">
        <v>1947</v>
      </c>
      <c r="C1014" s="46">
        <v>0.56999999999999995</v>
      </c>
      <c r="D1014" s="46">
        <v>0.65</v>
      </c>
      <c r="E1014" s="1" t="s">
        <v>2043</v>
      </c>
      <c r="F1014" s="1" t="s">
        <v>2085</v>
      </c>
      <c r="G1014" s="1">
        <v>945</v>
      </c>
      <c r="H1014" s="1"/>
      <c r="I1014" s="1"/>
      <c r="J1014" s="1"/>
      <c r="K1014" s="1"/>
      <c r="L1014" s="1"/>
      <c r="M1014" s="1"/>
      <c r="N1014" s="1"/>
      <c r="O1014" s="1"/>
      <c r="P1014" s="1"/>
      <c r="Q1014" s="1"/>
      <c r="R1014" s="1"/>
    </row>
    <row r="1015" spans="1:18" x14ac:dyDescent="0.25">
      <c r="A1015" s="1">
        <v>7207049</v>
      </c>
      <c r="B1015" s="1" t="s">
        <v>1948</v>
      </c>
      <c r="C1015" s="46">
        <v>0.65</v>
      </c>
      <c r="D1015" s="46">
        <v>0.67</v>
      </c>
      <c r="E1015" s="1" t="s">
        <v>2040</v>
      </c>
      <c r="F1015" s="1" t="s">
        <v>2085</v>
      </c>
      <c r="G1015" s="1">
        <v>1929</v>
      </c>
      <c r="H1015" s="1"/>
      <c r="I1015" s="1"/>
      <c r="J1015" s="1"/>
      <c r="K1015" s="1"/>
      <c r="L1015" s="1"/>
      <c r="M1015" s="1"/>
      <c r="N1015" s="1"/>
      <c r="O1015" s="1"/>
      <c r="P1015" s="1"/>
      <c r="Q1015" s="1"/>
      <c r="R1015" s="1"/>
    </row>
    <row r="1016" spans="1:18" x14ac:dyDescent="0.25">
      <c r="A1016" s="1">
        <v>7207050</v>
      </c>
      <c r="B1016" s="1" t="s">
        <v>1949</v>
      </c>
      <c r="C1016" s="46">
        <v>0.9</v>
      </c>
      <c r="D1016" s="46">
        <v>0.93</v>
      </c>
      <c r="E1016" s="1" t="s">
        <v>2032</v>
      </c>
      <c r="F1016" s="1" t="s">
        <v>2085</v>
      </c>
      <c r="G1016" s="1">
        <v>579</v>
      </c>
      <c r="H1016" s="1"/>
      <c r="I1016" s="1"/>
      <c r="J1016" s="1"/>
      <c r="K1016" s="1"/>
      <c r="L1016" s="1"/>
      <c r="M1016" s="1"/>
      <c r="N1016" s="1"/>
      <c r="O1016" s="1"/>
      <c r="P1016" s="1"/>
      <c r="Q1016" s="1"/>
      <c r="R1016" s="1"/>
    </row>
    <row r="1017" spans="1:18" x14ac:dyDescent="0.25">
      <c r="A1017" s="1">
        <v>7207051</v>
      </c>
      <c r="B1017" s="1" t="s">
        <v>1950</v>
      </c>
      <c r="C1017" s="46">
        <v>0.56999999999999995</v>
      </c>
      <c r="D1017" s="46">
        <v>0.72</v>
      </c>
      <c r="E1017" s="1" t="s">
        <v>2032</v>
      </c>
      <c r="F1017" s="1" t="s">
        <v>2085</v>
      </c>
      <c r="G1017" s="1">
        <v>608</v>
      </c>
      <c r="H1017" s="1"/>
      <c r="I1017" s="1"/>
      <c r="J1017" s="1"/>
      <c r="K1017" s="1"/>
      <c r="L1017" s="1"/>
      <c r="M1017" s="1"/>
      <c r="N1017" s="1"/>
      <c r="O1017" s="1"/>
      <c r="P1017" s="1"/>
      <c r="Q1017" s="1"/>
      <c r="R1017" s="1"/>
    </row>
    <row r="1018" spans="1:18" x14ac:dyDescent="0.25">
      <c r="A1018" s="1">
        <v>7207052</v>
      </c>
      <c r="B1018" s="1" t="s">
        <v>1951</v>
      </c>
      <c r="C1018" s="46">
        <v>0.4</v>
      </c>
      <c r="D1018" s="46">
        <v>0.42</v>
      </c>
      <c r="E1018" s="1" t="s">
        <v>2032</v>
      </c>
      <c r="F1018" s="1" t="s">
        <v>2085</v>
      </c>
      <c r="G1018" s="1">
        <v>567</v>
      </c>
      <c r="H1018" s="1"/>
      <c r="I1018" s="1"/>
      <c r="J1018" s="1"/>
      <c r="K1018" s="1"/>
      <c r="L1018" s="1"/>
      <c r="M1018" s="1"/>
      <c r="N1018" s="1"/>
      <c r="O1018" s="1"/>
      <c r="P1018" s="1"/>
      <c r="Q1018" s="1"/>
      <c r="R1018" s="1"/>
    </row>
    <row r="1019" spans="1:18" x14ac:dyDescent="0.25">
      <c r="A1019" s="1">
        <v>7207053</v>
      </c>
      <c r="B1019" s="1" t="s">
        <v>1952</v>
      </c>
      <c r="C1019" s="46">
        <v>0.76</v>
      </c>
      <c r="D1019" s="46">
        <v>0.81</v>
      </c>
      <c r="E1019" s="1" t="s">
        <v>2032</v>
      </c>
      <c r="F1019" s="1" t="s">
        <v>2085</v>
      </c>
      <c r="G1019" s="1">
        <v>636</v>
      </c>
      <c r="H1019" s="1"/>
      <c r="I1019" s="1"/>
      <c r="J1019" s="1"/>
      <c r="K1019" s="1"/>
      <c r="L1019" s="1"/>
      <c r="M1019" s="1"/>
      <c r="N1019" s="1"/>
      <c r="O1019" s="1"/>
      <c r="P1019" s="1"/>
      <c r="Q1019" s="1"/>
      <c r="R1019" s="1"/>
    </row>
    <row r="1020" spans="1:18" x14ac:dyDescent="0.25">
      <c r="A1020" s="1">
        <v>7207054</v>
      </c>
      <c r="B1020" s="1" t="s">
        <v>1953</v>
      </c>
      <c r="C1020" s="46">
        <v>0.7</v>
      </c>
      <c r="D1020" s="46">
        <v>0.8</v>
      </c>
      <c r="E1020" s="1" t="s">
        <v>2042</v>
      </c>
      <c r="F1020" s="1" t="s">
        <v>2085</v>
      </c>
      <c r="G1020" s="1">
        <v>1062</v>
      </c>
      <c r="H1020" s="1"/>
      <c r="I1020" s="1"/>
      <c r="J1020" s="1"/>
      <c r="K1020" s="1"/>
      <c r="L1020" s="1"/>
      <c r="M1020" s="1"/>
      <c r="N1020" s="1"/>
      <c r="O1020" s="1"/>
      <c r="P1020" s="1"/>
      <c r="Q1020" s="1"/>
      <c r="R1020" s="1"/>
    </row>
    <row r="1021" spans="1:18" x14ac:dyDescent="0.25">
      <c r="A1021" s="1">
        <v>7207055</v>
      </c>
      <c r="B1021" s="1" t="s">
        <v>1954</v>
      </c>
      <c r="C1021" s="46">
        <v>0.64</v>
      </c>
      <c r="D1021" s="46">
        <v>0.72</v>
      </c>
      <c r="E1021" s="1" t="s">
        <v>2042</v>
      </c>
      <c r="F1021" s="1" t="s">
        <v>2085</v>
      </c>
      <c r="G1021" s="1">
        <v>1038</v>
      </c>
      <c r="H1021" s="1"/>
      <c r="I1021" s="1"/>
      <c r="J1021" s="1"/>
      <c r="K1021" s="1"/>
      <c r="L1021" s="1"/>
      <c r="M1021" s="1"/>
      <c r="N1021" s="1"/>
      <c r="O1021" s="1"/>
      <c r="P1021" s="1"/>
      <c r="Q1021" s="1"/>
      <c r="R1021" s="1"/>
    </row>
    <row r="1022" spans="1:18" x14ac:dyDescent="0.25">
      <c r="A1022" s="1">
        <v>7207057</v>
      </c>
      <c r="B1022" s="1" t="s">
        <v>1955</v>
      </c>
      <c r="C1022" s="46">
        <v>0.19</v>
      </c>
      <c r="D1022" s="46">
        <v>0.16</v>
      </c>
      <c r="E1022" s="1" t="s">
        <v>2032</v>
      </c>
      <c r="F1022" s="1" t="s">
        <v>2085</v>
      </c>
      <c r="G1022" s="1">
        <v>489</v>
      </c>
      <c r="H1022" s="1"/>
      <c r="I1022" s="1"/>
      <c r="J1022" s="1"/>
      <c r="K1022" s="1"/>
      <c r="L1022" s="1"/>
      <c r="M1022" s="1"/>
      <c r="N1022" s="1"/>
      <c r="O1022" s="1"/>
      <c r="P1022" s="1"/>
      <c r="Q1022" s="1"/>
      <c r="R1022" s="1"/>
    </row>
    <row r="1023" spans="1:18" x14ac:dyDescent="0.25">
      <c r="A1023" s="1">
        <v>7207058</v>
      </c>
      <c r="B1023" s="1" t="s">
        <v>1956</v>
      </c>
      <c r="C1023" s="46">
        <v>0.72</v>
      </c>
      <c r="D1023" s="46">
        <v>0.71</v>
      </c>
      <c r="E1023" s="1" t="s">
        <v>2032</v>
      </c>
      <c r="F1023" s="1" t="s">
        <v>2085</v>
      </c>
      <c r="G1023" s="1">
        <v>666</v>
      </c>
      <c r="H1023" s="1"/>
      <c r="I1023" s="1"/>
      <c r="J1023" s="1"/>
      <c r="K1023" s="1"/>
      <c r="L1023" s="1"/>
      <c r="M1023" s="1"/>
      <c r="N1023" s="1"/>
      <c r="O1023" s="1"/>
      <c r="P1023" s="1"/>
      <c r="Q1023" s="1"/>
      <c r="R1023" s="1"/>
    </row>
    <row r="1024" spans="1:18" x14ac:dyDescent="0.25">
      <c r="A1024" s="1">
        <v>7207059</v>
      </c>
      <c r="B1024" s="1" t="s">
        <v>1957</v>
      </c>
      <c r="C1024" s="46">
        <v>0.89</v>
      </c>
      <c r="D1024" s="46">
        <v>0.91</v>
      </c>
      <c r="E1024" s="1" t="s">
        <v>2032</v>
      </c>
      <c r="F1024" s="1" t="s">
        <v>2085</v>
      </c>
      <c r="G1024" s="1">
        <v>583</v>
      </c>
      <c r="H1024" s="1"/>
      <c r="I1024" s="1"/>
      <c r="J1024" s="1"/>
      <c r="K1024" s="1"/>
      <c r="L1024" s="1"/>
      <c r="M1024" s="1"/>
      <c r="N1024" s="1"/>
      <c r="O1024" s="1"/>
      <c r="P1024" s="1"/>
      <c r="Q1024" s="1"/>
      <c r="R1024" s="1"/>
    </row>
    <row r="1025" spans="1:18" x14ac:dyDescent="0.25">
      <c r="A1025" s="1">
        <v>7207060</v>
      </c>
      <c r="B1025" s="1" t="s">
        <v>1958</v>
      </c>
      <c r="C1025" s="46">
        <v>0.67</v>
      </c>
      <c r="D1025" s="46">
        <v>0.74</v>
      </c>
      <c r="E1025" s="1" t="s">
        <v>2043</v>
      </c>
      <c r="F1025" s="1" t="s">
        <v>2085</v>
      </c>
      <c r="G1025" s="1">
        <v>993</v>
      </c>
      <c r="H1025" s="1"/>
      <c r="I1025" s="1"/>
      <c r="J1025" s="1"/>
      <c r="K1025" s="1"/>
      <c r="L1025" s="1"/>
      <c r="M1025" s="1"/>
      <c r="N1025" s="1"/>
      <c r="O1025" s="1"/>
      <c r="P1025" s="1"/>
      <c r="Q1025" s="1"/>
      <c r="R1025" s="1"/>
    </row>
    <row r="1026" spans="1:18" x14ac:dyDescent="0.25">
      <c r="A1026" s="1">
        <v>7207061</v>
      </c>
      <c r="B1026" s="1" t="s">
        <v>1959</v>
      </c>
      <c r="C1026" s="46">
        <v>0.39</v>
      </c>
      <c r="D1026" s="46">
        <v>0.48</v>
      </c>
      <c r="E1026" s="1" t="s">
        <v>2042</v>
      </c>
      <c r="F1026" s="1" t="s">
        <v>2085</v>
      </c>
      <c r="G1026" s="1">
        <v>871</v>
      </c>
      <c r="H1026" s="1"/>
      <c r="I1026" s="1"/>
      <c r="J1026" s="1"/>
      <c r="K1026" s="1"/>
      <c r="L1026" s="1"/>
      <c r="M1026" s="1"/>
      <c r="N1026" s="1"/>
      <c r="O1026" s="1"/>
      <c r="P1026" s="1"/>
      <c r="Q1026" s="1"/>
      <c r="R1026" s="1"/>
    </row>
    <row r="1027" spans="1:18" x14ac:dyDescent="0.25">
      <c r="A1027" s="1">
        <v>7207062</v>
      </c>
      <c r="B1027" s="1" t="s">
        <v>1960</v>
      </c>
      <c r="C1027" s="46">
        <v>0.35</v>
      </c>
      <c r="D1027" s="46">
        <v>0.36</v>
      </c>
      <c r="E1027" s="1" t="s">
        <v>2040</v>
      </c>
      <c r="F1027" s="1" t="s">
        <v>2085</v>
      </c>
      <c r="G1027" s="1">
        <v>1622</v>
      </c>
      <c r="H1027" s="1"/>
      <c r="I1027" s="1"/>
      <c r="J1027" s="1"/>
      <c r="K1027" s="1"/>
      <c r="L1027" s="1"/>
      <c r="M1027" s="1"/>
      <c r="N1027" s="1"/>
      <c r="O1027" s="1"/>
      <c r="P1027" s="1"/>
      <c r="Q1027" s="1"/>
      <c r="R1027" s="1"/>
    </row>
    <row r="1028" spans="1:18" x14ac:dyDescent="0.25">
      <c r="A1028" s="1">
        <v>7207063</v>
      </c>
      <c r="B1028" s="1" t="s">
        <v>1961</v>
      </c>
      <c r="C1028" s="46">
        <v>0.31</v>
      </c>
      <c r="D1028" s="46">
        <v>0.36</v>
      </c>
      <c r="E1028" s="1" t="s">
        <v>2032</v>
      </c>
      <c r="F1028" s="1" t="s">
        <v>2085</v>
      </c>
      <c r="G1028" s="1">
        <v>585</v>
      </c>
      <c r="H1028" s="1"/>
      <c r="I1028" s="1"/>
      <c r="J1028" s="1"/>
      <c r="K1028" s="1"/>
      <c r="L1028" s="1"/>
      <c r="M1028" s="1"/>
      <c r="N1028" s="1"/>
      <c r="O1028" s="1"/>
      <c r="P1028" s="1"/>
      <c r="Q1028" s="1"/>
      <c r="R1028" s="1"/>
    </row>
    <row r="1029" spans="1:18" x14ac:dyDescent="0.25">
      <c r="A1029" s="1">
        <v>7207064</v>
      </c>
      <c r="B1029" s="1" t="s">
        <v>1962</v>
      </c>
      <c r="C1029" s="46">
        <v>0.68</v>
      </c>
      <c r="D1029" s="46">
        <v>0.81</v>
      </c>
      <c r="E1029" s="1" t="s">
        <v>2032</v>
      </c>
      <c r="F1029" s="1" t="s">
        <v>2085</v>
      </c>
      <c r="G1029" s="1">
        <v>643</v>
      </c>
      <c r="H1029" s="1"/>
      <c r="I1029" s="1"/>
      <c r="J1029" s="1"/>
      <c r="K1029" s="1"/>
      <c r="L1029" s="1"/>
      <c r="M1029" s="1"/>
      <c r="N1029" s="1"/>
      <c r="O1029" s="1"/>
      <c r="P1029" s="1"/>
      <c r="Q1029" s="1"/>
      <c r="R1029" s="1"/>
    </row>
    <row r="1030" spans="1:18" x14ac:dyDescent="0.25">
      <c r="A1030" s="1">
        <v>7207065</v>
      </c>
      <c r="B1030" s="1" t="s">
        <v>1963</v>
      </c>
      <c r="C1030" s="46">
        <v>0.61</v>
      </c>
      <c r="D1030" s="46">
        <v>0.79</v>
      </c>
      <c r="E1030" s="1" t="s">
        <v>2032</v>
      </c>
      <c r="F1030" s="1" t="s">
        <v>2085</v>
      </c>
      <c r="G1030" s="1">
        <v>655</v>
      </c>
      <c r="H1030" s="1"/>
      <c r="I1030" s="1"/>
      <c r="J1030" s="1"/>
      <c r="K1030" s="1"/>
      <c r="L1030" s="1"/>
      <c r="M1030" s="1"/>
      <c r="N1030" s="1"/>
      <c r="O1030" s="1"/>
      <c r="P1030" s="1"/>
      <c r="Q1030" s="1"/>
      <c r="R1030" s="1"/>
    </row>
    <row r="1031" spans="1:18" x14ac:dyDescent="0.25">
      <c r="A1031" s="1">
        <v>7207066</v>
      </c>
      <c r="B1031" s="1" t="s">
        <v>1964</v>
      </c>
      <c r="C1031" s="46">
        <v>0.13</v>
      </c>
      <c r="D1031" s="46">
        <v>0.37</v>
      </c>
      <c r="E1031" s="1" t="s">
        <v>2032</v>
      </c>
      <c r="F1031" s="1" t="s">
        <v>2085</v>
      </c>
      <c r="G1031" s="1">
        <v>535</v>
      </c>
      <c r="H1031" s="1"/>
      <c r="I1031" s="1"/>
      <c r="J1031" s="1"/>
      <c r="K1031" s="1"/>
      <c r="L1031" s="1"/>
      <c r="M1031" s="1"/>
      <c r="N1031" s="1"/>
      <c r="O1031" s="1"/>
      <c r="P1031" s="1"/>
      <c r="Q1031" s="1"/>
      <c r="R1031" s="1"/>
    </row>
    <row r="1032" spans="1:18" x14ac:dyDescent="0.25">
      <c r="A1032" s="1">
        <v>7207067</v>
      </c>
      <c r="B1032" s="1" t="s">
        <v>1965</v>
      </c>
      <c r="C1032" s="46">
        <v>0.61</v>
      </c>
      <c r="D1032" s="46">
        <v>0.71</v>
      </c>
      <c r="E1032" s="1" t="s">
        <v>2022</v>
      </c>
      <c r="F1032" s="1" t="s">
        <v>2085</v>
      </c>
      <c r="G1032" s="1">
        <v>362</v>
      </c>
      <c r="H1032" s="1"/>
      <c r="I1032" s="1"/>
      <c r="J1032" s="1"/>
      <c r="K1032" s="1"/>
      <c r="L1032" s="1"/>
      <c r="M1032" s="1"/>
      <c r="N1032" s="1"/>
      <c r="O1032" s="1"/>
      <c r="P1032" s="1"/>
      <c r="Q1032" s="1"/>
      <c r="R1032" s="1"/>
    </row>
    <row r="1033" spans="1:18" x14ac:dyDescent="0.25">
      <c r="A1033" s="1">
        <v>7207068</v>
      </c>
      <c r="B1033" s="1" t="s">
        <v>1966</v>
      </c>
      <c r="C1033" s="46">
        <v>0.53</v>
      </c>
      <c r="D1033" s="46">
        <v>0.78</v>
      </c>
      <c r="E1033" s="1" t="s">
        <v>2032</v>
      </c>
      <c r="F1033" s="1" t="s">
        <v>2085</v>
      </c>
      <c r="G1033" s="1">
        <v>578</v>
      </c>
      <c r="H1033" s="1"/>
      <c r="I1033" s="1"/>
      <c r="J1033" s="1"/>
      <c r="K1033" s="1"/>
      <c r="L1033" s="1"/>
      <c r="M1033" s="1"/>
      <c r="N1033" s="1"/>
      <c r="O1033" s="1"/>
      <c r="P1033" s="1"/>
      <c r="Q1033" s="1"/>
      <c r="R1033" s="1"/>
    </row>
    <row r="1034" spans="1:18" x14ac:dyDescent="0.25">
      <c r="A1034" s="1">
        <v>7208060</v>
      </c>
      <c r="B1034" s="1" t="s">
        <v>1967</v>
      </c>
      <c r="C1034" s="46">
        <v>0.08</v>
      </c>
      <c r="D1034" s="46">
        <v>0.54</v>
      </c>
      <c r="E1034" s="1" t="s">
        <v>2035</v>
      </c>
      <c r="F1034" s="1" t="s">
        <v>2085</v>
      </c>
      <c r="G1034" s="1">
        <v>435</v>
      </c>
      <c r="H1034" s="1"/>
      <c r="I1034" s="1"/>
      <c r="J1034" s="1"/>
      <c r="K1034" s="1"/>
      <c r="L1034" s="1"/>
      <c r="M1034" s="1"/>
      <c r="N1034" s="1"/>
      <c r="O1034" s="1"/>
      <c r="P1034" s="1"/>
      <c r="Q1034" s="1"/>
      <c r="R1034" s="1"/>
    </row>
    <row r="1035" spans="1:18" x14ac:dyDescent="0.25">
      <c r="A1035" s="1">
        <v>7208061</v>
      </c>
      <c r="B1035" s="1" t="s">
        <v>1968</v>
      </c>
      <c r="C1035" s="46">
        <v>7.0000000000000007E-2</v>
      </c>
      <c r="D1035" s="46">
        <v>0.57999999999999996</v>
      </c>
      <c r="E1035" s="1" t="s">
        <v>2033</v>
      </c>
      <c r="F1035" s="1" t="s">
        <v>2085</v>
      </c>
      <c r="G1035" s="1">
        <v>391</v>
      </c>
      <c r="H1035" s="1"/>
      <c r="I1035" s="1"/>
      <c r="J1035" s="1"/>
      <c r="K1035" s="1"/>
      <c r="L1035" s="1"/>
      <c r="M1035" s="1"/>
      <c r="N1035" s="1"/>
      <c r="O1035" s="1"/>
      <c r="P1035" s="1"/>
      <c r="Q1035" s="1"/>
      <c r="R1035" s="1"/>
    </row>
    <row r="1036" spans="1:18" x14ac:dyDescent="0.25">
      <c r="A1036" s="1">
        <v>7208062</v>
      </c>
      <c r="B1036" s="1" t="s">
        <v>1969</v>
      </c>
      <c r="C1036" s="46">
        <v>0.05</v>
      </c>
      <c r="D1036" s="46">
        <v>0.49</v>
      </c>
      <c r="E1036" s="1" t="s">
        <v>2022</v>
      </c>
      <c r="F1036" s="1" t="s">
        <v>2085</v>
      </c>
      <c r="G1036" s="1">
        <v>362</v>
      </c>
      <c r="H1036" s="1"/>
      <c r="I1036" s="1"/>
      <c r="J1036" s="1"/>
      <c r="K1036" s="1"/>
      <c r="L1036" s="1"/>
      <c r="M1036" s="1"/>
      <c r="N1036" s="1"/>
      <c r="O1036" s="1"/>
      <c r="P1036" s="1"/>
      <c r="Q1036" s="1"/>
      <c r="R1036" s="1"/>
    </row>
    <row r="1037" spans="1:18" x14ac:dyDescent="0.25">
      <c r="A1037" s="1">
        <v>7240703</v>
      </c>
      <c r="B1037" s="1" t="s">
        <v>1970</v>
      </c>
      <c r="C1037" s="46">
        <v>0.13</v>
      </c>
      <c r="D1037" s="46">
        <v>0</v>
      </c>
      <c r="E1037" s="1" t="s">
        <v>2038</v>
      </c>
      <c r="F1037" s="1" t="s">
        <v>2085</v>
      </c>
      <c r="G1037" s="1">
        <v>316</v>
      </c>
      <c r="H1037" s="1"/>
      <c r="I1037" s="1"/>
      <c r="J1037" s="1"/>
      <c r="K1037" s="1"/>
      <c r="L1037" s="1"/>
      <c r="M1037" s="1"/>
      <c r="N1037" s="1"/>
      <c r="O1037" s="1"/>
      <c r="P1037" s="1"/>
      <c r="Q1037" s="1"/>
      <c r="R1037" s="1"/>
    </row>
    <row r="1038" spans="1:18" x14ac:dyDescent="0.25">
      <c r="A1038" s="1">
        <v>7301001</v>
      </c>
      <c r="B1038" s="1" t="s">
        <v>1971</v>
      </c>
      <c r="C1038" s="46">
        <v>0.13</v>
      </c>
      <c r="D1038" s="46">
        <v>0.67</v>
      </c>
      <c r="E1038" s="1" t="s">
        <v>2035</v>
      </c>
      <c r="F1038" s="1" t="s">
        <v>2086</v>
      </c>
      <c r="G1038" s="1">
        <v>503</v>
      </c>
      <c r="H1038" s="1"/>
      <c r="I1038" s="1"/>
      <c r="J1038" s="1"/>
      <c r="K1038" s="1"/>
      <c r="L1038" s="1"/>
      <c r="M1038" s="1"/>
      <c r="N1038" s="1"/>
      <c r="O1038" s="1"/>
      <c r="P1038" s="1"/>
      <c r="Q1038" s="1"/>
      <c r="R1038" s="1"/>
    </row>
    <row r="1039" spans="1:18" x14ac:dyDescent="0.25">
      <c r="A1039" s="1">
        <v>7301003</v>
      </c>
      <c r="B1039" s="1" t="s">
        <v>1972</v>
      </c>
      <c r="C1039" s="46">
        <v>0.12</v>
      </c>
      <c r="D1039" s="46">
        <v>0.54</v>
      </c>
      <c r="E1039" s="1" t="s">
        <v>2022</v>
      </c>
      <c r="F1039" s="1" t="s">
        <v>2086</v>
      </c>
      <c r="G1039" s="1">
        <v>352</v>
      </c>
      <c r="H1039" s="1"/>
      <c r="I1039" s="1"/>
      <c r="J1039" s="1"/>
      <c r="K1039" s="1"/>
      <c r="L1039" s="1"/>
      <c r="M1039" s="1"/>
      <c r="N1039" s="1"/>
      <c r="O1039" s="1"/>
      <c r="P1039" s="1"/>
      <c r="Q1039" s="1"/>
      <c r="R1039" s="1"/>
    </row>
    <row r="1040" spans="1:18" x14ac:dyDescent="0.25">
      <c r="A1040" s="1">
        <v>7301004</v>
      </c>
      <c r="B1040" s="1" t="s">
        <v>1973</v>
      </c>
      <c r="C1040" s="46">
        <v>0.1</v>
      </c>
      <c r="D1040" s="46">
        <v>0.66</v>
      </c>
      <c r="E1040" s="1" t="s">
        <v>2033</v>
      </c>
      <c r="F1040" s="1" t="s">
        <v>2086</v>
      </c>
      <c r="G1040" s="1">
        <v>444</v>
      </c>
      <c r="H1040" s="1"/>
      <c r="I1040" s="1"/>
      <c r="J1040" s="1"/>
      <c r="K1040" s="1"/>
      <c r="L1040" s="1"/>
      <c r="M1040" s="1"/>
      <c r="N1040" s="1"/>
      <c r="O1040" s="1"/>
      <c r="P1040" s="1"/>
      <c r="Q1040" s="1"/>
      <c r="R1040" s="1"/>
    </row>
    <row r="1041" spans="1:18" x14ac:dyDescent="0.25">
      <c r="A1041" s="1">
        <v>7302008</v>
      </c>
      <c r="B1041" s="1" t="s">
        <v>1974</v>
      </c>
      <c r="C1041" s="46">
        <v>7.0000000000000007E-2</v>
      </c>
      <c r="D1041" s="46">
        <v>0.55000000000000004</v>
      </c>
      <c r="E1041" s="1" t="s">
        <v>2041</v>
      </c>
      <c r="F1041" s="1" t="s">
        <v>2086</v>
      </c>
      <c r="G1041" s="1">
        <v>410</v>
      </c>
      <c r="H1041" s="1"/>
      <c r="I1041" s="1"/>
      <c r="J1041" s="1"/>
      <c r="K1041" s="1"/>
      <c r="L1041" s="1"/>
      <c r="M1041" s="1"/>
      <c r="N1041" s="1"/>
      <c r="O1041" s="1"/>
      <c r="P1041" s="1"/>
      <c r="Q1041" s="1"/>
      <c r="R1041" s="1"/>
    </row>
    <row r="1042" spans="1:18" x14ac:dyDescent="0.25">
      <c r="A1042" s="1">
        <v>7302009</v>
      </c>
      <c r="B1042" s="1" t="s">
        <v>1975</v>
      </c>
      <c r="C1042" s="46">
        <v>0.08</v>
      </c>
      <c r="D1042" s="46">
        <v>0.48</v>
      </c>
      <c r="E1042" s="1" t="s">
        <v>2025</v>
      </c>
      <c r="F1042" s="1" t="s">
        <v>2086</v>
      </c>
      <c r="G1042" s="1">
        <v>520</v>
      </c>
      <c r="H1042" s="1"/>
      <c r="I1042" s="1"/>
      <c r="J1042" s="1"/>
      <c r="K1042" s="1"/>
      <c r="L1042" s="1"/>
      <c r="M1042" s="1"/>
      <c r="N1042" s="1"/>
      <c r="O1042" s="1"/>
      <c r="P1042" s="1"/>
      <c r="Q1042" s="1"/>
      <c r="R1042" s="1"/>
    </row>
    <row r="1043" spans="1:18" x14ac:dyDescent="0.25">
      <c r="A1043" s="1">
        <v>7302010</v>
      </c>
      <c r="B1043" s="1" t="s">
        <v>1976</v>
      </c>
      <c r="C1043" s="46">
        <v>0.09</v>
      </c>
      <c r="D1043" s="46">
        <v>0.41</v>
      </c>
      <c r="E1043" s="1" t="s">
        <v>2022</v>
      </c>
      <c r="F1043" s="1" t="s">
        <v>2086</v>
      </c>
      <c r="G1043" s="1">
        <v>915</v>
      </c>
      <c r="H1043" s="1"/>
      <c r="I1043" s="1"/>
      <c r="J1043" s="1"/>
      <c r="K1043" s="1"/>
      <c r="L1043" s="1"/>
      <c r="M1043" s="1"/>
      <c r="N1043" s="1"/>
      <c r="O1043" s="1"/>
      <c r="P1043" s="1"/>
      <c r="Q1043" s="1"/>
      <c r="R1043" s="1"/>
    </row>
    <row r="1044" spans="1:18" x14ac:dyDescent="0.25">
      <c r="A1044" s="1">
        <v>7302011</v>
      </c>
      <c r="B1044" s="1" t="s">
        <v>1977</v>
      </c>
      <c r="C1044" s="46">
        <v>0.1</v>
      </c>
      <c r="D1044" s="46">
        <v>0.5</v>
      </c>
      <c r="E1044" s="1" t="s">
        <v>2020</v>
      </c>
      <c r="F1044" s="1" t="s">
        <v>2086</v>
      </c>
      <c r="G1044" s="1">
        <v>515</v>
      </c>
      <c r="H1044" s="1"/>
      <c r="I1044" s="1"/>
      <c r="J1044" s="1"/>
      <c r="K1044" s="1"/>
      <c r="L1044" s="1"/>
      <c r="M1044" s="1"/>
      <c r="N1044" s="1"/>
      <c r="O1044" s="1"/>
      <c r="P1044" s="1"/>
      <c r="Q1044" s="1"/>
      <c r="R1044" s="1"/>
    </row>
    <row r="1045" spans="1:18" x14ac:dyDescent="0.25">
      <c r="A1045" s="1">
        <v>7302013</v>
      </c>
      <c r="B1045" s="1" t="s">
        <v>1978</v>
      </c>
      <c r="C1045" s="46">
        <v>0.09</v>
      </c>
      <c r="D1045" s="46">
        <v>0.54</v>
      </c>
      <c r="E1045" s="1" t="s">
        <v>2021</v>
      </c>
      <c r="F1045" s="1" t="s">
        <v>2086</v>
      </c>
      <c r="G1045" s="1">
        <v>318</v>
      </c>
      <c r="H1045" s="1"/>
      <c r="I1045" s="1"/>
      <c r="J1045" s="1"/>
      <c r="K1045" s="1"/>
      <c r="L1045" s="1"/>
      <c r="M1045" s="1"/>
      <c r="N1045" s="1"/>
      <c r="O1045" s="1"/>
      <c r="P1045" s="1"/>
      <c r="Q1045" s="1"/>
      <c r="R1045" s="1"/>
    </row>
    <row r="1046" spans="1:18" x14ac:dyDescent="0.25">
      <c r="A1046" s="1">
        <v>7302014</v>
      </c>
      <c r="B1046" s="1" t="s">
        <v>1979</v>
      </c>
      <c r="C1046" s="46">
        <v>0.1</v>
      </c>
      <c r="D1046" s="46">
        <v>0.62</v>
      </c>
      <c r="E1046" s="1" t="s">
        <v>2039</v>
      </c>
      <c r="F1046" s="1" t="s">
        <v>2086</v>
      </c>
      <c r="G1046" s="1">
        <v>491</v>
      </c>
      <c r="H1046" s="1"/>
      <c r="I1046" s="1"/>
      <c r="J1046" s="1"/>
      <c r="K1046" s="1"/>
      <c r="L1046" s="1"/>
      <c r="M1046" s="1"/>
      <c r="N1046" s="1"/>
      <c r="O1046" s="1"/>
      <c r="P1046" s="1"/>
      <c r="Q1046" s="1"/>
      <c r="R1046" s="1"/>
    </row>
    <row r="1047" spans="1:18" x14ac:dyDescent="0.25">
      <c r="A1047" s="1">
        <v>7302703</v>
      </c>
      <c r="B1047" s="1" t="s">
        <v>1980</v>
      </c>
      <c r="C1047" s="46">
        <v>0.28000000000000003</v>
      </c>
      <c r="D1047" s="46">
        <v>0.8</v>
      </c>
      <c r="E1047" s="1" t="s">
        <v>2017</v>
      </c>
      <c r="F1047" s="1" t="s">
        <v>2086</v>
      </c>
      <c r="G1047" s="1">
        <v>25</v>
      </c>
      <c r="H1047" s="1"/>
      <c r="I1047" s="1"/>
      <c r="J1047" s="1"/>
      <c r="K1047" s="1"/>
      <c r="L1047" s="1"/>
      <c r="M1047" s="1"/>
      <c r="N1047" s="1"/>
      <c r="O1047" s="1"/>
      <c r="P1047" s="1"/>
      <c r="Q1047" s="1"/>
      <c r="R1047" s="1"/>
    </row>
    <row r="1048" spans="1:18" x14ac:dyDescent="0.25">
      <c r="A1048" s="1">
        <v>7303014</v>
      </c>
      <c r="B1048" s="1" t="s">
        <v>1981</v>
      </c>
      <c r="C1048" s="46">
        <v>0.03</v>
      </c>
      <c r="D1048" s="46">
        <v>0.78</v>
      </c>
      <c r="E1048" s="1" t="s">
        <v>2018</v>
      </c>
      <c r="F1048" s="1" t="s">
        <v>2086</v>
      </c>
      <c r="G1048" s="1">
        <v>240</v>
      </c>
      <c r="H1048" s="1"/>
      <c r="I1048" s="1"/>
      <c r="J1048" s="1"/>
      <c r="K1048" s="1"/>
      <c r="L1048" s="1"/>
      <c r="M1048" s="1"/>
      <c r="N1048" s="1"/>
      <c r="O1048" s="1"/>
      <c r="P1048" s="1"/>
      <c r="Q1048" s="1"/>
      <c r="R1048" s="1"/>
    </row>
    <row r="1049" spans="1:18" x14ac:dyDescent="0.25">
      <c r="A1049" s="1">
        <v>7303015</v>
      </c>
      <c r="B1049" s="1" t="s">
        <v>1982</v>
      </c>
      <c r="C1049" s="46">
        <v>0.01</v>
      </c>
      <c r="D1049" s="46">
        <v>0.63</v>
      </c>
      <c r="E1049" s="1" t="s">
        <v>2017</v>
      </c>
      <c r="F1049" s="1" t="s">
        <v>2086</v>
      </c>
      <c r="G1049" s="1">
        <v>226</v>
      </c>
      <c r="H1049" s="1"/>
      <c r="I1049" s="1"/>
      <c r="J1049" s="1"/>
      <c r="K1049" s="1"/>
      <c r="L1049" s="1"/>
      <c r="M1049" s="1"/>
      <c r="N1049" s="1"/>
      <c r="O1049" s="1"/>
      <c r="P1049" s="1"/>
      <c r="Q1049" s="1"/>
      <c r="R1049" s="1"/>
    </row>
    <row r="1050" spans="1:18" x14ac:dyDescent="0.25">
      <c r="A1050" s="1">
        <v>7304018</v>
      </c>
      <c r="B1050" s="1" t="s">
        <v>1983</v>
      </c>
      <c r="C1050" s="46">
        <v>0.12</v>
      </c>
      <c r="D1050" s="46">
        <v>0.73</v>
      </c>
      <c r="E1050" s="1" t="s">
        <v>2026</v>
      </c>
      <c r="F1050" s="1" t="s">
        <v>2086</v>
      </c>
      <c r="G1050" s="1">
        <v>372</v>
      </c>
      <c r="H1050" s="1"/>
      <c r="I1050" s="1"/>
      <c r="J1050" s="1"/>
      <c r="K1050" s="1"/>
      <c r="L1050" s="1"/>
      <c r="M1050" s="1"/>
      <c r="N1050" s="1"/>
      <c r="O1050" s="1"/>
      <c r="P1050" s="1"/>
      <c r="Q1050" s="1"/>
      <c r="R1050" s="1"/>
    </row>
    <row r="1051" spans="1:18" x14ac:dyDescent="0.25">
      <c r="A1051" s="1">
        <v>7304019</v>
      </c>
      <c r="B1051" s="1" t="s">
        <v>1984</v>
      </c>
      <c r="C1051" s="46">
        <v>0.11</v>
      </c>
      <c r="D1051" s="46">
        <v>0.56000000000000005</v>
      </c>
      <c r="E1051" s="1" t="s">
        <v>2017</v>
      </c>
      <c r="F1051" s="1" t="s">
        <v>2086</v>
      </c>
      <c r="G1051" s="1">
        <v>282</v>
      </c>
      <c r="H1051" s="1"/>
      <c r="I1051" s="1"/>
      <c r="J1051" s="1"/>
      <c r="K1051" s="1"/>
      <c r="L1051" s="1"/>
      <c r="M1051" s="1"/>
      <c r="N1051" s="1"/>
      <c r="O1051" s="1"/>
      <c r="P1051" s="1"/>
      <c r="Q1051" s="1"/>
      <c r="R1051" s="1"/>
    </row>
    <row r="1052" spans="1:18" x14ac:dyDescent="0.25">
      <c r="A1052" s="1">
        <v>7307026</v>
      </c>
      <c r="B1052" s="1" t="s">
        <v>1985</v>
      </c>
      <c r="C1052" s="46">
        <v>0.12</v>
      </c>
      <c r="D1052" s="46">
        <v>0.73</v>
      </c>
      <c r="E1052" s="1" t="s">
        <v>2018</v>
      </c>
      <c r="F1052" s="1" t="s">
        <v>2086</v>
      </c>
      <c r="G1052" s="1">
        <v>336</v>
      </c>
      <c r="H1052" s="1"/>
      <c r="I1052" s="1"/>
      <c r="J1052" s="1"/>
      <c r="K1052" s="1"/>
      <c r="L1052" s="1"/>
      <c r="M1052" s="1"/>
      <c r="N1052" s="1"/>
      <c r="O1052" s="1"/>
      <c r="P1052" s="1"/>
      <c r="Q1052" s="1"/>
      <c r="R1052" s="1"/>
    </row>
    <row r="1053" spans="1:18" x14ac:dyDescent="0.25">
      <c r="A1053" s="1">
        <v>7307030</v>
      </c>
      <c r="B1053" s="1" t="s">
        <v>1986</v>
      </c>
      <c r="C1053" s="46">
        <v>0.43</v>
      </c>
      <c r="D1053" s="46">
        <v>0.84</v>
      </c>
      <c r="E1053" s="1" t="s">
        <v>2018</v>
      </c>
      <c r="F1053" s="1" t="s">
        <v>2086</v>
      </c>
      <c r="G1053" s="1">
        <v>378</v>
      </c>
      <c r="H1053" s="1"/>
      <c r="I1053" s="1"/>
      <c r="J1053" s="1"/>
      <c r="K1053" s="1"/>
      <c r="L1053" s="1"/>
      <c r="M1053" s="1"/>
      <c r="N1053" s="1"/>
      <c r="O1053" s="1"/>
      <c r="P1053" s="1"/>
      <c r="Q1053" s="1"/>
      <c r="R1053" s="1"/>
    </row>
    <row r="1054" spans="1:18" x14ac:dyDescent="0.25">
      <c r="A1054" s="1">
        <v>7307032</v>
      </c>
      <c r="B1054" s="1" t="s">
        <v>1987</v>
      </c>
      <c r="C1054" s="46">
        <v>0.24</v>
      </c>
      <c r="D1054" s="46">
        <v>0.67</v>
      </c>
      <c r="E1054" s="1" t="s">
        <v>2022</v>
      </c>
      <c r="F1054" s="1" t="s">
        <v>2086</v>
      </c>
      <c r="G1054" s="1">
        <v>395</v>
      </c>
      <c r="H1054" s="1"/>
      <c r="I1054" s="1"/>
      <c r="J1054" s="1"/>
      <c r="K1054" s="1"/>
      <c r="L1054" s="1"/>
      <c r="M1054" s="1"/>
      <c r="N1054" s="1"/>
      <c r="O1054" s="1"/>
      <c r="P1054" s="1"/>
      <c r="Q1054" s="1"/>
      <c r="R1054" s="1"/>
    </row>
    <row r="1055" spans="1:18" x14ac:dyDescent="0.25">
      <c r="A1055" s="1">
        <v>7307033</v>
      </c>
      <c r="B1055" s="1" t="s">
        <v>1988</v>
      </c>
      <c r="C1055" s="46">
        <v>0.25</v>
      </c>
      <c r="D1055" s="46">
        <v>0.78</v>
      </c>
      <c r="E1055" s="1" t="s">
        <v>2025</v>
      </c>
      <c r="F1055" s="1" t="s">
        <v>2086</v>
      </c>
      <c r="G1055" s="1">
        <v>235</v>
      </c>
      <c r="H1055" s="1"/>
      <c r="I1055" s="1"/>
      <c r="J1055" s="1"/>
      <c r="K1055" s="1"/>
      <c r="L1055" s="1"/>
      <c r="M1055" s="1"/>
      <c r="N1055" s="1"/>
      <c r="O1055" s="1"/>
      <c r="P1055" s="1"/>
      <c r="Q1055" s="1"/>
      <c r="R1055" s="1"/>
    </row>
    <row r="1056" spans="1:18" x14ac:dyDescent="0.25">
      <c r="A1056" s="1">
        <v>7309038</v>
      </c>
      <c r="B1056" s="1" t="s">
        <v>1989</v>
      </c>
      <c r="C1056" s="46">
        <v>0.03</v>
      </c>
      <c r="D1056" s="46">
        <v>0.61</v>
      </c>
      <c r="E1056" s="1" t="s">
        <v>2018</v>
      </c>
      <c r="F1056" s="1" t="s">
        <v>2086</v>
      </c>
      <c r="G1056" s="1">
        <v>414</v>
      </c>
      <c r="H1056" s="1"/>
      <c r="I1056" s="1"/>
      <c r="J1056" s="1"/>
      <c r="K1056" s="1"/>
      <c r="L1056" s="1"/>
      <c r="M1056" s="1"/>
      <c r="N1056" s="1"/>
      <c r="O1056" s="1"/>
      <c r="P1056" s="1"/>
      <c r="Q1056" s="1"/>
      <c r="R1056" s="1"/>
    </row>
    <row r="1057" spans="1:18" x14ac:dyDescent="0.25">
      <c r="A1057" s="1">
        <v>7309039</v>
      </c>
      <c r="B1057" s="1" t="s">
        <v>1990</v>
      </c>
      <c r="C1057" s="46">
        <v>0.04</v>
      </c>
      <c r="D1057" s="46">
        <v>0.48</v>
      </c>
      <c r="E1057" s="1" t="s">
        <v>2017</v>
      </c>
      <c r="F1057" s="1" t="s">
        <v>2086</v>
      </c>
      <c r="G1057" s="1">
        <v>364</v>
      </c>
      <c r="H1057" s="1"/>
      <c r="I1057" s="1"/>
      <c r="J1057" s="1"/>
      <c r="K1057" s="1"/>
      <c r="L1057" s="1"/>
      <c r="M1057" s="1"/>
      <c r="N1057" s="1"/>
      <c r="O1057" s="1"/>
      <c r="P1057" s="1"/>
      <c r="Q1057" s="1"/>
      <c r="R1057" s="1"/>
    </row>
    <row r="1058" spans="1:18" x14ac:dyDescent="0.25">
      <c r="A1058" s="1">
        <v>7310042</v>
      </c>
      <c r="B1058" s="1" t="s">
        <v>1991</v>
      </c>
      <c r="C1058" s="46">
        <v>0.08</v>
      </c>
      <c r="D1058" s="46">
        <v>0.59</v>
      </c>
      <c r="E1058" s="1" t="s">
        <v>2018</v>
      </c>
      <c r="F1058" s="1" t="s">
        <v>2086</v>
      </c>
      <c r="G1058" s="1">
        <v>426</v>
      </c>
      <c r="H1058" s="1"/>
      <c r="I1058" s="1"/>
      <c r="J1058" s="1"/>
      <c r="K1058" s="1"/>
      <c r="L1058" s="1"/>
      <c r="M1058" s="1"/>
      <c r="N1058" s="1"/>
      <c r="O1058" s="1"/>
      <c r="P1058" s="1"/>
      <c r="Q1058" s="1"/>
      <c r="R1058" s="1"/>
    </row>
    <row r="1059" spans="1:18" x14ac:dyDescent="0.25">
      <c r="A1059" s="1">
        <v>7310043</v>
      </c>
      <c r="B1059" s="1" t="s">
        <v>1992</v>
      </c>
      <c r="C1059" s="46">
        <v>0.06</v>
      </c>
      <c r="D1059" s="46">
        <v>0.47</v>
      </c>
      <c r="E1059" s="1" t="s">
        <v>2017</v>
      </c>
      <c r="F1059" s="1" t="s">
        <v>2086</v>
      </c>
      <c r="G1059" s="1">
        <v>393</v>
      </c>
      <c r="H1059" s="1"/>
      <c r="I1059" s="1"/>
      <c r="J1059" s="1"/>
      <c r="K1059" s="1"/>
      <c r="L1059" s="1"/>
      <c r="M1059" s="1"/>
      <c r="N1059" s="1"/>
      <c r="O1059" s="1"/>
      <c r="P1059" s="1"/>
      <c r="Q1059" s="1"/>
      <c r="R1059" s="1"/>
    </row>
    <row r="1060" spans="1:18" x14ac:dyDescent="0.25">
      <c r="A1060" s="1">
        <v>7311046</v>
      </c>
      <c r="B1060" s="1" t="s">
        <v>1993</v>
      </c>
      <c r="C1060" s="46">
        <v>0.37</v>
      </c>
      <c r="D1060" s="46">
        <v>0.66</v>
      </c>
      <c r="E1060" s="1" t="s">
        <v>2047</v>
      </c>
      <c r="F1060" s="1" t="s">
        <v>2086</v>
      </c>
      <c r="G1060" s="1">
        <v>396</v>
      </c>
      <c r="H1060" s="1"/>
      <c r="I1060" s="1"/>
      <c r="J1060" s="1"/>
      <c r="K1060" s="1"/>
      <c r="L1060" s="1"/>
      <c r="M1060" s="1"/>
      <c r="N1060" s="1"/>
      <c r="O1060" s="1"/>
      <c r="P1060" s="1"/>
      <c r="Q1060" s="1"/>
      <c r="R1060" s="1"/>
    </row>
    <row r="1061" spans="1:18" x14ac:dyDescent="0.25">
      <c r="A1061" s="1">
        <v>7311047</v>
      </c>
      <c r="B1061" s="1" t="s">
        <v>1994</v>
      </c>
      <c r="C1061" s="46">
        <v>0.24</v>
      </c>
      <c r="D1061" s="46">
        <v>0.63</v>
      </c>
      <c r="E1061" s="1" t="s">
        <v>2047</v>
      </c>
      <c r="F1061" s="1" t="s">
        <v>2086</v>
      </c>
      <c r="G1061" s="1">
        <v>484</v>
      </c>
      <c r="H1061" s="1"/>
      <c r="I1061" s="1"/>
      <c r="J1061" s="1"/>
      <c r="K1061" s="1"/>
      <c r="L1061" s="1"/>
      <c r="M1061" s="1"/>
      <c r="N1061" s="1"/>
      <c r="O1061" s="1"/>
      <c r="P1061" s="1"/>
      <c r="Q1061" s="1"/>
      <c r="R1061" s="1"/>
    </row>
    <row r="1062" spans="1:18" x14ac:dyDescent="0.25">
      <c r="A1062" s="1">
        <v>7311051</v>
      </c>
      <c r="B1062" s="1" t="s">
        <v>1995</v>
      </c>
      <c r="C1062" s="46">
        <v>0.22</v>
      </c>
      <c r="D1062" s="46">
        <v>0.44</v>
      </c>
      <c r="E1062" s="1" t="s">
        <v>2025</v>
      </c>
      <c r="F1062" s="1" t="s">
        <v>2086</v>
      </c>
      <c r="G1062" s="1">
        <v>588</v>
      </c>
      <c r="H1062" s="1"/>
      <c r="I1062" s="1"/>
      <c r="J1062" s="1"/>
      <c r="K1062" s="1"/>
      <c r="L1062" s="1"/>
      <c r="M1062" s="1"/>
      <c r="N1062" s="1"/>
      <c r="O1062" s="1"/>
      <c r="P1062" s="1"/>
      <c r="Q1062" s="1"/>
      <c r="R1062" s="1"/>
    </row>
    <row r="1063" spans="1:18" x14ac:dyDescent="0.25">
      <c r="A1063" s="1">
        <v>7311052</v>
      </c>
      <c r="B1063" s="1" t="s">
        <v>1996</v>
      </c>
      <c r="C1063" s="46">
        <v>0.18</v>
      </c>
      <c r="D1063" s="46">
        <v>0.33</v>
      </c>
      <c r="E1063" s="1" t="s">
        <v>2022</v>
      </c>
      <c r="F1063" s="1" t="s">
        <v>2086</v>
      </c>
      <c r="G1063" s="1">
        <v>1174</v>
      </c>
      <c r="H1063" s="1"/>
      <c r="I1063" s="1"/>
      <c r="J1063" s="1"/>
      <c r="K1063" s="1"/>
      <c r="L1063" s="1"/>
      <c r="M1063" s="1"/>
      <c r="N1063" s="1"/>
      <c r="O1063" s="1"/>
      <c r="P1063" s="1"/>
      <c r="Q1063" s="1"/>
      <c r="R1063" s="1"/>
    </row>
    <row r="1064" spans="1:18" x14ac:dyDescent="0.25">
      <c r="A1064" s="1">
        <v>7311053</v>
      </c>
      <c r="B1064" s="1" t="s">
        <v>1031</v>
      </c>
      <c r="C1064" s="46">
        <v>0.13</v>
      </c>
      <c r="D1064" s="46">
        <v>0.35</v>
      </c>
      <c r="E1064" s="1" t="s">
        <v>2047</v>
      </c>
      <c r="F1064" s="1" t="s">
        <v>2086</v>
      </c>
      <c r="G1064" s="1">
        <v>463</v>
      </c>
      <c r="H1064" s="1"/>
      <c r="I1064" s="1"/>
      <c r="J1064" s="1"/>
      <c r="K1064" s="1"/>
      <c r="L1064" s="1"/>
      <c r="M1064" s="1"/>
      <c r="N1064" s="1"/>
      <c r="O1064" s="1"/>
      <c r="P1064" s="1"/>
      <c r="Q1064" s="1"/>
      <c r="R1064" s="1"/>
    </row>
    <row r="1065" spans="1:18" x14ac:dyDescent="0.25">
      <c r="A1065" s="1">
        <v>7311054</v>
      </c>
      <c r="B1065" s="1" t="s">
        <v>1997</v>
      </c>
      <c r="C1065" s="46">
        <v>0.2</v>
      </c>
      <c r="D1065" s="46">
        <v>0.46</v>
      </c>
      <c r="E1065" s="1" t="s">
        <v>2049</v>
      </c>
      <c r="F1065" s="1" t="s">
        <v>2086</v>
      </c>
      <c r="G1065" s="1">
        <v>1017</v>
      </c>
      <c r="H1065" s="1"/>
      <c r="I1065" s="1"/>
      <c r="J1065" s="1"/>
      <c r="K1065" s="1"/>
      <c r="L1065" s="1"/>
      <c r="M1065" s="1"/>
      <c r="N1065" s="1"/>
      <c r="O1065" s="1"/>
      <c r="P1065" s="1"/>
      <c r="Q1065" s="1"/>
      <c r="R1065" s="1"/>
    </row>
    <row r="1066" spans="1:18" x14ac:dyDescent="0.25">
      <c r="A1066" s="1">
        <v>7401001</v>
      </c>
      <c r="B1066" s="1" t="s">
        <v>1998</v>
      </c>
      <c r="C1066" s="46">
        <v>0.6</v>
      </c>
      <c r="D1066" s="46">
        <v>0.89</v>
      </c>
      <c r="E1066" s="1" t="s">
        <v>2037</v>
      </c>
      <c r="F1066" s="1" t="s">
        <v>2086</v>
      </c>
      <c r="G1066" s="1">
        <v>250</v>
      </c>
      <c r="H1066" s="1"/>
      <c r="I1066" s="1"/>
      <c r="J1066" s="1"/>
      <c r="K1066" s="1"/>
      <c r="L1066" s="1"/>
      <c r="M1066" s="1"/>
      <c r="N1066" s="1"/>
      <c r="O1066" s="1"/>
      <c r="P1066" s="1"/>
      <c r="Q1066" s="1"/>
      <c r="R1066" s="1"/>
    </row>
    <row r="1067" spans="1:18" x14ac:dyDescent="0.25">
      <c r="A1067" s="1">
        <v>7401003</v>
      </c>
      <c r="B1067" s="1" t="s">
        <v>1999</v>
      </c>
      <c r="C1067" s="46">
        <v>0.71</v>
      </c>
      <c r="D1067" s="46">
        <v>0.83</v>
      </c>
      <c r="E1067" s="1" t="s">
        <v>2038</v>
      </c>
      <c r="F1067" s="1" t="s">
        <v>2086</v>
      </c>
      <c r="G1067" s="1">
        <v>185</v>
      </c>
      <c r="H1067" s="1"/>
      <c r="I1067" s="1"/>
      <c r="J1067" s="1"/>
      <c r="K1067" s="1"/>
      <c r="L1067" s="1"/>
      <c r="M1067" s="1"/>
      <c r="N1067" s="1"/>
      <c r="O1067" s="1"/>
      <c r="P1067" s="1"/>
      <c r="Q1067" s="1"/>
      <c r="R1067" s="1"/>
    </row>
    <row r="1068" spans="1:18" x14ac:dyDescent="0.25">
      <c r="A1068" s="1">
        <v>7401007</v>
      </c>
      <c r="B1068" s="1" t="s">
        <v>2000</v>
      </c>
      <c r="C1068" s="46">
        <v>0.94</v>
      </c>
      <c r="D1068" s="46">
        <v>1</v>
      </c>
      <c r="E1068" s="1" t="s">
        <v>2048</v>
      </c>
      <c r="F1068" s="1" t="s">
        <v>2086</v>
      </c>
      <c r="G1068" s="1">
        <v>31</v>
      </c>
      <c r="H1068" s="1"/>
      <c r="I1068" s="1"/>
      <c r="J1068" s="1"/>
      <c r="K1068" s="1"/>
      <c r="L1068" s="1"/>
      <c r="M1068" s="1"/>
      <c r="N1068" s="1"/>
      <c r="O1068" s="1"/>
      <c r="P1068" s="1"/>
      <c r="Q1068" s="1"/>
      <c r="R1068" s="1"/>
    </row>
    <row r="1069" spans="1:18" x14ac:dyDescent="0.25">
      <c r="A1069" s="1">
        <v>7403012</v>
      </c>
      <c r="B1069" s="1" t="s">
        <v>2001</v>
      </c>
      <c r="C1069" s="46">
        <v>0.17</v>
      </c>
      <c r="D1069" s="46">
        <v>0.69</v>
      </c>
      <c r="E1069" s="1" t="s">
        <v>2018</v>
      </c>
      <c r="F1069" s="1" t="s">
        <v>2086</v>
      </c>
      <c r="G1069" s="1">
        <v>356</v>
      </c>
      <c r="H1069" s="1"/>
      <c r="I1069" s="1"/>
      <c r="J1069" s="1"/>
      <c r="K1069" s="1"/>
      <c r="L1069" s="1"/>
      <c r="M1069" s="1"/>
      <c r="N1069" s="1"/>
      <c r="O1069" s="1"/>
      <c r="P1069" s="1"/>
      <c r="Q1069" s="1"/>
      <c r="R1069" s="1"/>
    </row>
    <row r="1070" spans="1:18" x14ac:dyDescent="0.25">
      <c r="A1070" s="1">
        <v>7403013</v>
      </c>
      <c r="B1070" s="1" t="s">
        <v>2002</v>
      </c>
      <c r="C1070" s="46">
        <v>0.17</v>
      </c>
      <c r="D1070" s="46">
        <v>0.64</v>
      </c>
      <c r="E1070" s="1" t="s">
        <v>2017</v>
      </c>
      <c r="F1070" s="1" t="s">
        <v>2086</v>
      </c>
      <c r="G1070" s="1">
        <v>299</v>
      </c>
      <c r="H1070" s="1"/>
      <c r="I1070" s="1"/>
      <c r="J1070" s="1"/>
      <c r="K1070" s="1"/>
      <c r="L1070" s="1"/>
      <c r="M1070" s="1"/>
      <c r="N1070" s="1"/>
      <c r="O1070" s="1"/>
      <c r="P1070" s="1"/>
      <c r="Q1070" s="1"/>
      <c r="R1070" s="1"/>
    </row>
    <row r="1071" spans="1:18" x14ac:dyDescent="0.25">
      <c r="A1071" s="1">
        <v>7503005</v>
      </c>
      <c r="B1071" s="1" t="s">
        <v>2003</v>
      </c>
      <c r="C1071" s="46">
        <v>0.57999999999999996</v>
      </c>
      <c r="D1071" s="46">
        <v>0.81</v>
      </c>
      <c r="E1071" s="1" t="s">
        <v>2032</v>
      </c>
      <c r="F1071" s="1" t="s">
        <v>2085</v>
      </c>
      <c r="G1071" s="1">
        <v>455</v>
      </c>
      <c r="H1071" s="1"/>
      <c r="I1071" s="1"/>
      <c r="J1071" s="1"/>
      <c r="K1071" s="1"/>
      <c r="L1071" s="1"/>
      <c r="M1071" s="1"/>
      <c r="N1071" s="1"/>
      <c r="O1071" s="1"/>
      <c r="P1071" s="1"/>
      <c r="Q1071" s="1"/>
      <c r="R1071" s="1"/>
    </row>
    <row r="1072" spans="1:18" x14ac:dyDescent="0.25">
      <c r="A1072" s="1">
        <v>7503006</v>
      </c>
      <c r="B1072" s="1" t="s">
        <v>2004</v>
      </c>
      <c r="C1072" s="46">
        <v>0.56000000000000005</v>
      </c>
      <c r="D1072" s="46">
        <v>0.66</v>
      </c>
      <c r="E1072" s="1" t="s">
        <v>2022</v>
      </c>
      <c r="F1072" s="1" t="s">
        <v>2085</v>
      </c>
      <c r="G1072" s="1">
        <v>255</v>
      </c>
      <c r="H1072" s="1"/>
      <c r="I1072" s="1"/>
      <c r="J1072" s="1"/>
      <c r="K1072" s="1"/>
      <c r="L1072" s="1"/>
      <c r="M1072" s="1"/>
      <c r="N1072" s="1"/>
      <c r="O1072" s="1"/>
      <c r="P1072" s="1"/>
      <c r="Q1072" s="1"/>
      <c r="R1072" s="1"/>
    </row>
    <row r="1073" spans="1:18" x14ac:dyDescent="0.25">
      <c r="A1073" s="1">
        <v>7503007</v>
      </c>
      <c r="B1073" s="1" t="s">
        <v>2005</v>
      </c>
      <c r="C1073" s="46">
        <v>0.55000000000000004</v>
      </c>
      <c r="D1073" s="46">
        <v>0.72</v>
      </c>
      <c r="E1073" s="1" t="s">
        <v>2028</v>
      </c>
      <c r="F1073" s="1" t="s">
        <v>2085</v>
      </c>
      <c r="G1073" s="1">
        <v>188</v>
      </c>
      <c r="H1073" s="1"/>
      <c r="I1073" s="1"/>
      <c r="J1073" s="1"/>
      <c r="K1073" s="1"/>
      <c r="L1073" s="1"/>
      <c r="M1073" s="1"/>
      <c r="N1073" s="1"/>
      <c r="O1073" s="1"/>
      <c r="P1073" s="1"/>
      <c r="Q1073" s="1"/>
      <c r="R1073" s="1"/>
    </row>
    <row r="1074" spans="1:18" x14ac:dyDescent="0.25">
      <c r="A1074" s="1">
        <v>7504009</v>
      </c>
      <c r="B1074" s="1" t="s">
        <v>2006</v>
      </c>
      <c r="C1074" s="46">
        <v>0.34</v>
      </c>
      <c r="D1074" s="46">
        <v>0.73</v>
      </c>
      <c r="E1074" s="1" t="s">
        <v>2053</v>
      </c>
      <c r="F1074" s="1" t="s">
        <v>2085</v>
      </c>
      <c r="G1074" s="1">
        <v>624</v>
      </c>
      <c r="H1074" s="1"/>
      <c r="I1074" s="1"/>
      <c r="J1074" s="1"/>
      <c r="K1074" s="1"/>
      <c r="L1074" s="1"/>
      <c r="M1074" s="1"/>
      <c r="N1074" s="1"/>
      <c r="O1074" s="1"/>
      <c r="P1074" s="1"/>
      <c r="Q1074" s="1"/>
      <c r="R1074" s="1"/>
    </row>
    <row r="1075" spans="1:18" x14ac:dyDescent="0.25">
      <c r="A1075" s="1">
        <v>7504010</v>
      </c>
      <c r="B1075" s="1" t="s">
        <v>2007</v>
      </c>
      <c r="C1075" s="46">
        <v>0.33</v>
      </c>
      <c r="D1075" s="46">
        <v>0.64</v>
      </c>
      <c r="E1075" s="1" t="s">
        <v>2025</v>
      </c>
      <c r="F1075" s="1" t="s">
        <v>2085</v>
      </c>
      <c r="G1075" s="1">
        <v>276</v>
      </c>
      <c r="H1075" s="1"/>
      <c r="I1075" s="1"/>
      <c r="J1075" s="1"/>
      <c r="K1075" s="1"/>
      <c r="L1075" s="1"/>
      <c r="M1075" s="1"/>
      <c r="N1075" s="1"/>
      <c r="O1075" s="1"/>
      <c r="P1075" s="1"/>
      <c r="Q1075" s="1"/>
      <c r="R1075" s="1"/>
    </row>
    <row r="1076" spans="1:18" x14ac:dyDescent="0.25">
      <c r="A1076" s="1">
        <v>7504011</v>
      </c>
      <c r="B1076" s="1" t="s">
        <v>2008</v>
      </c>
      <c r="C1076" s="46">
        <v>0.32</v>
      </c>
      <c r="D1076" s="46">
        <v>0.56000000000000005</v>
      </c>
      <c r="E1076" s="1" t="s">
        <v>2022</v>
      </c>
      <c r="F1076" s="1" t="s">
        <v>2085</v>
      </c>
      <c r="G1076" s="1">
        <v>540</v>
      </c>
      <c r="H1076" s="1"/>
      <c r="I1076" s="1"/>
      <c r="J1076" s="1"/>
      <c r="K1076" s="1"/>
      <c r="L1076" s="1"/>
      <c r="M1076" s="1"/>
      <c r="N1076" s="1"/>
      <c r="O1076" s="1"/>
      <c r="P1076" s="1"/>
      <c r="Q1076" s="1"/>
      <c r="R1076" s="1"/>
    </row>
    <row r="1077" spans="1:18" x14ac:dyDescent="0.25">
      <c r="A1077" s="1">
        <v>7504013</v>
      </c>
      <c r="B1077" s="1" t="s">
        <v>2009</v>
      </c>
      <c r="C1077" s="46">
        <v>0.42</v>
      </c>
      <c r="D1077" s="46">
        <v>0.75</v>
      </c>
      <c r="E1077" s="1" t="s">
        <v>2029</v>
      </c>
      <c r="F1077" s="1" t="s">
        <v>2085</v>
      </c>
      <c r="G1077" s="1">
        <v>501</v>
      </c>
      <c r="H1077" s="1"/>
      <c r="I1077" s="1"/>
      <c r="J1077" s="1"/>
      <c r="K1077" s="1"/>
      <c r="L1077" s="1"/>
      <c r="M1077" s="1"/>
      <c r="N1077" s="1"/>
      <c r="O1077" s="1"/>
      <c r="P1077" s="1"/>
      <c r="Q1077" s="1"/>
      <c r="R1077" s="1"/>
    </row>
    <row r="1078" spans="1:18" x14ac:dyDescent="0.25">
      <c r="A1078" s="1">
        <v>7509030</v>
      </c>
      <c r="B1078" s="1" t="s">
        <v>2010</v>
      </c>
      <c r="C1078" s="46">
        <v>0.33</v>
      </c>
      <c r="D1078" s="46">
        <v>0.82</v>
      </c>
      <c r="E1078" s="1" t="s">
        <v>2018</v>
      </c>
      <c r="F1078" s="1" t="s">
        <v>2085</v>
      </c>
      <c r="G1078" s="1">
        <v>219</v>
      </c>
      <c r="H1078" s="1"/>
      <c r="I1078" s="1"/>
      <c r="J1078" s="1"/>
      <c r="K1078" s="1"/>
      <c r="L1078" s="1"/>
      <c r="M1078" s="1"/>
      <c r="N1078" s="1"/>
      <c r="O1078" s="1"/>
      <c r="P1078" s="1"/>
      <c r="Q1078" s="1"/>
      <c r="R1078" s="1"/>
    </row>
    <row r="1079" spans="1:18" x14ac:dyDescent="0.25">
      <c r="A1079" s="1">
        <v>7509033</v>
      </c>
      <c r="B1079" s="1" t="s">
        <v>2011</v>
      </c>
      <c r="C1079" s="46">
        <v>0.28000000000000003</v>
      </c>
      <c r="D1079" s="46">
        <v>0.75</v>
      </c>
      <c r="E1079" s="1" t="s">
        <v>2017</v>
      </c>
      <c r="F1079" s="1" t="s">
        <v>2085</v>
      </c>
      <c r="G1079" s="1">
        <v>228</v>
      </c>
      <c r="H1079" s="1"/>
      <c r="I1079" s="1"/>
      <c r="J1079" s="1"/>
      <c r="K1079" s="1"/>
      <c r="L1079" s="1"/>
      <c r="M1079" s="1"/>
      <c r="N1079" s="1"/>
      <c r="O1079" s="1"/>
      <c r="P1079" s="1"/>
      <c r="Q1079" s="1"/>
      <c r="R1079" s="1"/>
    </row>
    <row r="1080" spans="1:18" x14ac:dyDescent="0.25">
      <c r="A1080" s="1">
        <v>7510019</v>
      </c>
      <c r="B1080" s="1" t="s">
        <v>2012</v>
      </c>
      <c r="C1080" s="46">
        <v>0.13</v>
      </c>
      <c r="D1080" s="46">
        <v>0.78</v>
      </c>
      <c r="E1080" s="1" t="s">
        <v>2017</v>
      </c>
      <c r="F1080" s="1" t="s">
        <v>2085</v>
      </c>
      <c r="G1080" s="1">
        <v>425</v>
      </c>
      <c r="H1080" s="1"/>
      <c r="I1080" s="1"/>
      <c r="J1080" s="1"/>
      <c r="K1080" s="1"/>
      <c r="L1080" s="1"/>
      <c r="M1080" s="1"/>
      <c r="N1080" s="1"/>
      <c r="O1080" s="1"/>
      <c r="P1080" s="1"/>
      <c r="Q1080" s="1"/>
      <c r="R1080" s="1"/>
    </row>
    <row r="1081" spans="1:18" x14ac:dyDescent="0.25">
      <c r="A1081" s="1">
        <v>7510024</v>
      </c>
      <c r="B1081" s="1" t="s">
        <v>2013</v>
      </c>
      <c r="C1081" s="46">
        <v>0.15</v>
      </c>
      <c r="D1081" s="46">
        <v>0.88</v>
      </c>
      <c r="E1081" s="1" t="s">
        <v>2018</v>
      </c>
      <c r="F1081" s="1" t="s">
        <v>2085</v>
      </c>
      <c r="G1081" s="1">
        <v>285</v>
      </c>
      <c r="H1081" s="1"/>
      <c r="I1081" s="1"/>
      <c r="J1081" s="1"/>
      <c r="K1081" s="1"/>
      <c r="L1081" s="1"/>
      <c r="M1081" s="1"/>
      <c r="N1081" s="1"/>
      <c r="O1081" s="1"/>
      <c r="P1081" s="1"/>
      <c r="Q1081" s="1"/>
      <c r="R1081" s="1"/>
    </row>
    <row r="1082" spans="1:18" x14ac:dyDescent="0.25">
      <c r="A1082" s="1">
        <v>7510028</v>
      </c>
      <c r="B1082" s="1" t="s">
        <v>2014</v>
      </c>
      <c r="C1082" s="46">
        <v>0.08</v>
      </c>
      <c r="D1082" s="46">
        <v>0.91</v>
      </c>
      <c r="E1082" s="1" t="s">
        <v>2018</v>
      </c>
      <c r="F1082" s="1" t="s">
        <v>2085</v>
      </c>
      <c r="G1082" s="1">
        <v>139</v>
      </c>
      <c r="H1082" s="1"/>
      <c r="I1082" s="1"/>
      <c r="J1082" s="1"/>
      <c r="K1082" s="1"/>
      <c r="L1082" s="1"/>
      <c r="M1082" s="1"/>
      <c r="N1082" s="1"/>
      <c r="O1082" s="1"/>
      <c r="P1082" s="1"/>
      <c r="Q1082" s="1"/>
      <c r="R1082" s="1"/>
    </row>
  </sheetData>
  <sortState ref="A2:G1082">
    <sortCondition ref="A2:A1082"/>
  </sortState>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5784"/>
  <sheetViews>
    <sheetView workbookViewId="0">
      <selection activeCell="A10" sqref="A10:B10"/>
    </sheetView>
  </sheetViews>
  <sheetFormatPr defaultRowHeight="15" x14ac:dyDescent="0.25"/>
  <cols>
    <col min="1" max="1" width="4" style="52" customWidth="1"/>
    <col min="2" max="2" width="120.85546875" style="52" customWidth="1"/>
    <col min="3" max="3" width="86.85546875" style="52" bestFit="1" customWidth="1"/>
    <col min="4" max="16384" width="9.140625" style="52"/>
  </cols>
  <sheetData>
    <row r="1" spans="1:3" x14ac:dyDescent="0.25">
      <c r="A1" s="103" t="s">
        <v>2819</v>
      </c>
      <c r="B1" s="103"/>
      <c r="C1" s="52" t="s">
        <v>2820</v>
      </c>
    </row>
    <row r="2" spans="1:3" x14ac:dyDescent="0.25">
      <c r="A2" s="98"/>
      <c r="B2" s="98"/>
    </row>
    <row r="3" spans="1:3" ht="30" customHeight="1" x14ac:dyDescent="0.25">
      <c r="A3" s="109" t="s">
        <v>2821</v>
      </c>
      <c r="B3" s="109"/>
      <c r="C3" s="104" t="s">
        <v>2822</v>
      </c>
    </row>
    <row r="4" spans="1:3" x14ac:dyDescent="0.25">
      <c r="A4" s="101"/>
      <c r="B4" s="101"/>
      <c r="C4" s="100"/>
    </row>
    <row r="5" spans="1:3" x14ac:dyDescent="0.25">
      <c r="A5" s="110" t="s">
        <v>2837</v>
      </c>
      <c r="B5" s="110"/>
      <c r="C5" s="100"/>
    </row>
    <row r="6" spans="1:3" x14ac:dyDescent="0.25">
      <c r="A6" s="101"/>
      <c r="B6" s="101" t="s">
        <v>2823</v>
      </c>
      <c r="C6" s="100"/>
    </row>
    <row r="7" spans="1:3" x14ac:dyDescent="0.25">
      <c r="A7" s="101"/>
      <c r="B7" s="101" t="s">
        <v>2824</v>
      </c>
      <c r="C7" s="100"/>
    </row>
    <row r="8" spans="1:3" x14ac:dyDescent="0.25">
      <c r="A8" s="101"/>
      <c r="B8" s="101" t="s">
        <v>2825</v>
      </c>
      <c r="C8" s="100"/>
    </row>
    <row r="9" spans="1:3" ht="21" customHeight="1" x14ac:dyDescent="0.25">
      <c r="A9" s="101"/>
      <c r="B9" s="101" t="s">
        <v>2826</v>
      </c>
      <c r="C9" s="100"/>
    </row>
    <row r="10" spans="1:3" x14ac:dyDescent="0.25">
      <c r="A10" s="111" t="s">
        <v>2827</v>
      </c>
      <c r="B10" s="111"/>
      <c r="C10" s="100"/>
    </row>
    <row r="11" spans="1:3" ht="64.5" customHeight="1" x14ac:dyDescent="0.25">
      <c r="A11" s="101"/>
      <c r="B11" s="99" t="s">
        <v>2836</v>
      </c>
      <c r="C11" s="100"/>
    </row>
    <row r="12" spans="1:3" ht="36.75" customHeight="1" x14ac:dyDescent="0.25">
      <c r="A12" s="101"/>
      <c r="B12" s="99" t="s">
        <v>2835</v>
      </c>
      <c r="C12" s="100"/>
    </row>
    <row r="13" spans="1:3" x14ac:dyDescent="0.25">
      <c r="A13" s="109" t="s">
        <v>2834</v>
      </c>
      <c r="B13" s="109"/>
      <c r="C13" s="100"/>
    </row>
    <row r="14" spans="1:3" ht="71.25" customHeight="1" x14ac:dyDescent="0.25">
      <c r="A14" s="101"/>
      <c r="B14" s="99" t="s">
        <v>2828</v>
      </c>
      <c r="C14" s="100"/>
    </row>
    <row r="15" spans="1:3" ht="69" customHeight="1" x14ac:dyDescent="0.25">
      <c r="A15" s="101"/>
      <c r="B15" s="99" t="s">
        <v>2833</v>
      </c>
      <c r="C15" s="100"/>
    </row>
    <row r="16" spans="1:3" ht="135" x14ac:dyDescent="0.25">
      <c r="A16" s="101"/>
      <c r="B16" s="99" t="s">
        <v>2832</v>
      </c>
      <c r="C16" s="100"/>
    </row>
    <row r="17" spans="1:3" x14ac:dyDescent="0.25">
      <c r="B17" s="101"/>
      <c r="C17" s="100"/>
    </row>
    <row r="18" spans="1:3" ht="51" customHeight="1" x14ac:dyDescent="0.25">
      <c r="A18" s="109" t="s">
        <v>2831</v>
      </c>
      <c r="B18" s="109"/>
      <c r="C18" s="100"/>
    </row>
    <row r="19" spans="1:3" x14ac:dyDescent="0.25">
      <c r="A19" s="101"/>
      <c r="B19" s="101"/>
      <c r="C19" s="100"/>
    </row>
    <row r="20" spans="1:3" x14ac:dyDescent="0.25">
      <c r="A20" s="110" t="s">
        <v>2829</v>
      </c>
      <c r="B20" s="110"/>
      <c r="C20" s="102" t="s">
        <v>2830</v>
      </c>
    </row>
    <row r="21" spans="1:3" x14ac:dyDescent="0.25">
      <c r="A21" s="101"/>
      <c r="C21" s="100"/>
    </row>
    <row r="22" spans="1:3" x14ac:dyDescent="0.25">
      <c r="A22" s="101"/>
      <c r="B22" s="101"/>
      <c r="C22" s="100"/>
    </row>
    <row r="23" spans="1:3" x14ac:dyDescent="0.25">
      <c r="A23" s="101"/>
      <c r="B23" s="101"/>
      <c r="C23" s="100"/>
    </row>
    <row r="24" spans="1:3" x14ac:dyDescent="0.25">
      <c r="A24" s="101"/>
      <c r="B24" s="101"/>
      <c r="C24" s="100"/>
    </row>
    <row r="25" spans="1:3" x14ac:dyDescent="0.25">
      <c r="A25" s="101"/>
      <c r="B25" s="101"/>
      <c r="C25" s="100"/>
    </row>
    <row r="26" spans="1:3" x14ac:dyDescent="0.25">
      <c r="A26" s="101"/>
      <c r="B26" s="101"/>
      <c r="C26" s="100"/>
    </row>
    <row r="27" spans="1:3" x14ac:dyDescent="0.25">
      <c r="A27" s="101"/>
      <c r="B27" s="101"/>
      <c r="C27" s="100"/>
    </row>
    <row r="28" spans="1:3" x14ac:dyDescent="0.25">
      <c r="A28" s="101"/>
      <c r="B28" s="101"/>
      <c r="C28" s="100"/>
    </row>
    <row r="29" spans="1:3" x14ac:dyDescent="0.25">
      <c r="A29" s="101"/>
      <c r="B29" s="101"/>
      <c r="C29" s="100"/>
    </row>
    <row r="30" spans="1:3" x14ac:dyDescent="0.25">
      <c r="A30" s="101"/>
      <c r="B30" s="101"/>
      <c r="C30" s="100"/>
    </row>
    <row r="31" spans="1:3" x14ac:dyDescent="0.25">
      <c r="A31" s="101"/>
      <c r="B31" s="101"/>
      <c r="C31" s="100"/>
    </row>
    <row r="32" spans="1:3" x14ac:dyDescent="0.25">
      <c r="A32" s="101"/>
      <c r="B32" s="101"/>
      <c r="C32" s="100"/>
    </row>
    <row r="33" spans="1:3" x14ac:dyDescent="0.25">
      <c r="A33" s="101"/>
      <c r="B33" s="101"/>
      <c r="C33" s="100"/>
    </row>
    <row r="34" spans="1:3" x14ac:dyDescent="0.25">
      <c r="A34" s="101"/>
      <c r="B34" s="101"/>
      <c r="C34" s="100"/>
    </row>
    <row r="35" spans="1:3" x14ac:dyDescent="0.25">
      <c r="A35" s="98"/>
      <c r="B35" s="98"/>
    </row>
    <row r="36" spans="1:3" x14ac:dyDescent="0.25">
      <c r="A36" s="98"/>
      <c r="B36" s="98"/>
    </row>
    <row r="37" spans="1:3" x14ac:dyDescent="0.25">
      <c r="A37" s="98"/>
      <c r="B37" s="98"/>
    </row>
    <row r="38" spans="1:3" x14ac:dyDescent="0.25">
      <c r="A38" s="98"/>
      <c r="B38" s="98"/>
    </row>
    <row r="39" spans="1:3" x14ac:dyDescent="0.25">
      <c r="A39" s="98"/>
      <c r="B39" s="98"/>
    </row>
    <row r="40" spans="1:3" x14ac:dyDescent="0.25">
      <c r="A40" s="98"/>
      <c r="B40" s="98"/>
    </row>
    <row r="41" spans="1:3" x14ac:dyDescent="0.25">
      <c r="A41" s="98"/>
      <c r="B41" s="98"/>
    </row>
    <row r="42" spans="1:3" x14ac:dyDescent="0.25">
      <c r="A42" s="98"/>
      <c r="B42" s="98"/>
    </row>
    <row r="43" spans="1:3" x14ac:dyDescent="0.25">
      <c r="A43" s="98"/>
      <c r="B43" s="98"/>
    </row>
    <row r="44" spans="1:3" x14ac:dyDescent="0.25">
      <c r="A44" s="98"/>
      <c r="B44" s="98"/>
    </row>
    <row r="45" spans="1:3" x14ac:dyDescent="0.25">
      <c r="A45" s="98"/>
      <c r="B45" s="98"/>
    </row>
    <row r="46" spans="1:3" x14ac:dyDescent="0.25">
      <c r="A46" s="98"/>
      <c r="B46" s="98"/>
    </row>
    <row r="47" spans="1:3" x14ac:dyDescent="0.25">
      <c r="A47" s="98"/>
      <c r="B47" s="98"/>
    </row>
    <row r="48" spans="1:3" x14ac:dyDescent="0.25">
      <c r="A48" s="98"/>
      <c r="B48" s="98"/>
    </row>
    <row r="49" spans="1:2" x14ac:dyDescent="0.25">
      <c r="A49" s="98"/>
      <c r="B49" s="98"/>
    </row>
    <row r="50" spans="1:2" x14ac:dyDescent="0.25">
      <c r="A50" s="98"/>
      <c r="B50" s="98"/>
    </row>
    <row r="51" spans="1:2" x14ac:dyDescent="0.25">
      <c r="A51" s="98"/>
      <c r="B51" s="98"/>
    </row>
    <row r="52" spans="1:2" x14ac:dyDescent="0.25">
      <c r="A52" s="98"/>
      <c r="B52" s="98"/>
    </row>
    <row r="53" spans="1:2" x14ac:dyDescent="0.25">
      <c r="A53" s="98"/>
      <c r="B53" s="98"/>
    </row>
    <row r="54" spans="1:2" x14ac:dyDescent="0.25">
      <c r="A54" s="98"/>
      <c r="B54" s="98"/>
    </row>
    <row r="55" spans="1:2" x14ac:dyDescent="0.25">
      <c r="A55" s="98"/>
      <c r="B55" s="98"/>
    </row>
    <row r="56" spans="1:2" x14ac:dyDescent="0.25">
      <c r="A56" s="98"/>
      <c r="B56" s="98"/>
    </row>
    <row r="57" spans="1:2" x14ac:dyDescent="0.25">
      <c r="A57" s="98"/>
      <c r="B57" s="98"/>
    </row>
    <row r="58" spans="1:2" x14ac:dyDescent="0.25">
      <c r="A58" s="98"/>
      <c r="B58" s="98"/>
    </row>
    <row r="59" spans="1:2" x14ac:dyDescent="0.25">
      <c r="A59" s="98"/>
      <c r="B59" s="98"/>
    </row>
    <row r="60" spans="1:2" x14ac:dyDescent="0.25">
      <c r="A60" s="98"/>
      <c r="B60" s="98"/>
    </row>
    <row r="61" spans="1:2" x14ac:dyDescent="0.25">
      <c r="A61" s="98"/>
      <c r="B61" s="98"/>
    </row>
    <row r="62" spans="1:2" x14ac:dyDescent="0.25">
      <c r="A62" s="98"/>
      <c r="B62" s="98"/>
    </row>
    <row r="63" spans="1:2" x14ac:dyDescent="0.25">
      <c r="A63" s="98"/>
      <c r="B63" s="98"/>
    </row>
    <row r="64" spans="1:2" x14ac:dyDescent="0.25">
      <c r="A64" s="98"/>
      <c r="B64" s="98"/>
    </row>
    <row r="65" spans="1:2" x14ac:dyDescent="0.25">
      <c r="A65" s="98"/>
      <c r="B65" s="98"/>
    </row>
    <row r="66" spans="1:2" x14ac:dyDescent="0.25">
      <c r="A66" s="98"/>
      <c r="B66" s="98"/>
    </row>
    <row r="67" spans="1:2" x14ac:dyDescent="0.25">
      <c r="A67" s="98"/>
      <c r="B67" s="98"/>
    </row>
    <row r="68" spans="1:2" x14ac:dyDescent="0.25">
      <c r="A68" s="98"/>
      <c r="B68" s="98"/>
    </row>
    <row r="69" spans="1:2" x14ac:dyDescent="0.25">
      <c r="A69" s="98"/>
      <c r="B69" s="98"/>
    </row>
    <row r="70" spans="1:2" x14ac:dyDescent="0.25">
      <c r="A70" s="98"/>
      <c r="B70" s="98"/>
    </row>
    <row r="71" spans="1:2" x14ac:dyDescent="0.25">
      <c r="A71" s="98"/>
      <c r="B71" s="98"/>
    </row>
    <row r="72" spans="1:2" x14ac:dyDescent="0.25">
      <c r="A72" s="98"/>
      <c r="B72" s="98"/>
    </row>
    <row r="73" spans="1:2" x14ac:dyDescent="0.25">
      <c r="A73" s="98"/>
      <c r="B73" s="98"/>
    </row>
    <row r="74" spans="1:2" x14ac:dyDescent="0.25">
      <c r="A74" s="98"/>
      <c r="B74" s="98"/>
    </row>
    <row r="75" spans="1:2" x14ac:dyDescent="0.25">
      <c r="A75" s="98"/>
      <c r="B75" s="98"/>
    </row>
    <row r="76" spans="1:2" x14ac:dyDescent="0.25">
      <c r="A76" s="98"/>
      <c r="B76" s="98"/>
    </row>
    <row r="77" spans="1:2" x14ac:dyDescent="0.25">
      <c r="A77" s="98"/>
      <c r="B77" s="98"/>
    </row>
    <row r="78" spans="1:2" x14ac:dyDescent="0.25">
      <c r="A78" s="98"/>
      <c r="B78" s="98"/>
    </row>
    <row r="79" spans="1:2" x14ac:dyDescent="0.25">
      <c r="A79" s="98"/>
      <c r="B79" s="98"/>
    </row>
    <row r="80" spans="1:2" x14ac:dyDescent="0.25">
      <c r="A80" s="98"/>
      <c r="B80" s="98"/>
    </row>
    <row r="81" spans="1:2" x14ac:dyDescent="0.25">
      <c r="A81" s="98"/>
      <c r="B81" s="98"/>
    </row>
    <row r="82" spans="1:2" x14ac:dyDescent="0.25">
      <c r="A82" s="98"/>
      <c r="B82" s="98"/>
    </row>
    <row r="83" spans="1:2" x14ac:dyDescent="0.25">
      <c r="A83" s="98"/>
      <c r="B83" s="98"/>
    </row>
    <row r="84" spans="1:2" x14ac:dyDescent="0.25">
      <c r="A84" s="98"/>
      <c r="B84" s="98"/>
    </row>
    <row r="85" spans="1:2" x14ac:dyDescent="0.25">
      <c r="A85" s="98"/>
      <c r="B85" s="98"/>
    </row>
    <row r="86" spans="1:2" x14ac:dyDescent="0.25">
      <c r="A86" s="98"/>
      <c r="B86" s="98"/>
    </row>
    <row r="87" spans="1:2" x14ac:dyDescent="0.25">
      <c r="A87" s="98"/>
      <c r="B87" s="98"/>
    </row>
    <row r="88" spans="1:2" x14ac:dyDescent="0.25">
      <c r="A88" s="98"/>
      <c r="B88" s="98"/>
    </row>
    <row r="89" spans="1:2" x14ac:dyDescent="0.25">
      <c r="A89" s="98"/>
      <c r="B89" s="98"/>
    </row>
    <row r="90" spans="1:2" x14ac:dyDescent="0.25">
      <c r="A90" s="98"/>
      <c r="B90" s="98"/>
    </row>
    <row r="91" spans="1:2" x14ac:dyDescent="0.25">
      <c r="A91" s="98"/>
      <c r="B91" s="98"/>
    </row>
    <row r="92" spans="1:2" x14ac:dyDescent="0.25">
      <c r="A92" s="98"/>
      <c r="B92" s="98"/>
    </row>
    <row r="93" spans="1:2" x14ac:dyDescent="0.25">
      <c r="A93" s="98"/>
      <c r="B93" s="98"/>
    </row>
    <row r="94" spans="1:2" x14ac:dyDescent="0.25">
      <c r="A94" s="98"/>
      <c r="B94" s="98"/>
    </row>
    <row r="95" spans="1:2" x14ac:dyDescent="0.25">
      <c r="A95" s="98"/>
      <c r="B95" s="98"/>
    </row>
    <row r="96" spans="1:2" x14ac:dyDescent="0.25">
      <c r="A96" s="98"/>
      <c r="B96" s="98"/>
    </row>
    <row r="97" spans="1:2" x14ac:dyDescent="0.25">
      <c r="A97" s="98"/>
      <c r="B97" s="98"/>
    </row>
    <row r="98" spans="1:2" x14ac:dyDescent="0.25">
      <c r="A98" s="98"/>
      <c r="B98" s="98"/>
    </row>
    <row r="99" spans="1:2" x14ac:dyDescent="0.25">
      <c r="A99" s="98"/>
      <c r="B99" s="98"/>
    </row>
    <row r="100" spans="1:2" x14ac:dyDescent="0.25">
      <c r="A100" s="98"/>
      <c r="B100" s="98"/>
    </row>
    <row r="101" spans="1:2" x14ac:dyDescent="0.25">
      <c r="A101" s="98"/>
      <c r="B101" s="98"/>
    </row>
    <row r="102" spans="1:2" x14ac:dyDescent="0.25">
      <c r="A102" s="98"/>
      <c r="B102" s="98"/>
    </row>
    <row r="103" spans="1:2" x14ac:dyDescent="0.25">
      <c r="A103" s="98"/>
      <c r="B103" s="98"/>
    </row>
    <row r="104" spans="1:2" x14ac:dyDescent="0.25">
      <c r="A104" s="98"/>
      <c r="B104" s="98"/>
    </row>
    <row r="105" spans="1:2" x14ac:dyDescent="0.25">
      <c r="A105" s="98"/>
      <c r="B105" s="98"/>
    </row>
    <row r="106" spans="1:2" x14ac:dyDescent="0.25">
      <c r="A106" s="98"/>
      <c r="B106" s="98"/>
    </row>
    <row r="107" spans="1:2" x14ac:dyDescent="0.25">
      <c r="A107" s="98"/>
      <c r="B107" s="98"/>
    </row>
    <row r="108" spans="1:2" x14ac:dyDescent="0.25">
      <c r="A108" s="98"/>
      <c r="B108" s="98"/>
    </row>
    <row r="109" spans="1:2" x14ac:dyDescent="0.25">
      <c r="A109" s="98"/>
      <c r="B109" s="98"/>
    </row>
    <row r="110" spans="1:2" x14ac:dyDescent="0.25">
      <c r="A110" s="98"/>
      <c r="B110" s="98"/>
    </row>
    <row r="111" spans="1:2" x14ac:dyDescent="0.25">
      <c r="A111" s="98"/>
      <c r="B111" s="98"/>
    </row>
    <row r="112" spans="1:2" x14ac:dyDescent="0.25">
      <c r="A112" s="98"/>
      <c r="B112" s="98"/>
    </row>
    <row r="113" spans="1:2" x14ac:dyDescent="0.25">
      <c r="A113" s="98"/>
      <c r="B113" s="98"/>
    </row>
    <row r="114" spans="1:2" x14ac:dyDescent="0.25">
      <c r="A114" s="98"/>
      <c r="B114" s="98"/>
    </row>
    <row r="115" spans="1:2" x14ac:dyDescent="0.25">
      <c r="A115" s="98"/>
      <c r="B115" s="98"/>
    </row>
    <row r="116" spans="1:2" x14ac:dyDescent="0.25">
      <c r="A116" s="98"/>
      <c r="B116" s="98"/>
    </row>
    <row r="117" spans="1:2" x14ac:dyDescent="0.25">
      <c r="A117" s="98"/>
      <c r="B117" s="98"/>
    </row>
    <row r="118" spans="1:2" x14ac:dyDescent="0.25">
      <c r="A118" s="98"/>
      <c r="B118" s="98"/>
    </row>
    <row r="119" spans="1:2" x14ac:dyDescent="0.25">
      <c r="A119" s="98"/>
      <c r="B119" s="98"/>
    </row>
    <row r="120" spans="1:2" x14ac:dyDescent="0.25">
      <c r="A120" s="98"/>
      <c r="B120" s="98"/>
    </row>
    <row r="121" spans="1:2" x14ac:dyDescent="0.25">
      <c r="A121" s="98"/>
      <c r="B121" s="98"/>
    </row>
    <row r="122" spans="1:2" x14ac:dyDescent="0.25">
      <c r="A122" s="98"/>
      <c r="B122" s="98"/>
    </row>
    <row r="123" spans="1:2" x14ac:dyDescent="0.25">
      <c r="A123" s="98"/>
      <c r="B123" s="98"/>
    </row>
    <row r="124" spans="1:2" x14ac:dyDescent="0.25">
      <c r="A124" s="98"/>
      <c r="B124" s="98"/>
    </row>
    <row r="125" spans="1:2" x14ac:dyDescent="0.25">
      <c r="A125" s="98"/>
      <c r="B125" s="98"/>
    </row>
    <row r="126" spans="1:2" x14ac:dyDescent="0.25">
      <c r="A126" s="98"/>
      <c r="B126" s="98"/>
    </row>
    <row r="127" spans="1:2" x14ac:dyDescent="0.25">
      <c r="A127" s="98"/>
      <c r="B127" s="98"/>
    </row>
    <row r="128" spans="1:2" x14ac:dyDescent="0.25">
      <c r="A128" s="98"/>
      <c r="B128" s="98"/>
    </row>
    <row r="129" spans="1:2" x14ac:dyDescent="0.25">
      <c r="A129" s="98"/>
      <c r="B129" s="98"/>
    </row>
    <row r="130" spans="1:2" x14ac:dyDescent="0.25">
      <c r="A130" s="98"/>
      <c r="B130" s="98"/>
    </row>
    <row r="131" spans="1:2" x14ac:dyDescent="0.25">
      <c r="A131" s="98"/>
      <c r="B131" s="98"/>
    </row>
    <row r="132" spans="1:2" x14ac:dyDescent="0.25">
      <c r="A132" s="98"/>
      <c r="B132" s="98"/>
    </row>
    <row r="133" spans="1:2" x14ac:dyDescent="0.25">
      <c r="A133" s="98"/>
      <c r="B133" s="98"/>
    </row>
    <row r="134" spans="1:2" x14ac:dyDescent="0.25">
      <c r="A134" s="98"/>
      <c r="B134" s="98"/>
    </row>
    <row r="135" spans="1:2" x14ac:dyDescent="0.25">
      <c r="A135" s="98"/>
      <c r="B135" s="98"/>
    </row>
    <row r="136" spans="1:2" x14ac:dyDescent="0.25">
      <c r="A136" s="98"/>
      <c r="B136" s="98"/>
    </row>
    <row r="137" spans="1:2" x14ac:dyDescent="0.25">
      <c r="A137" s="98"/>
      <c r="B137" s="98"/>
    </row>
    <row r="138" spans="1:2" x14ac:dyDescent="0.25">
      <c r="A138" s="98"/>
      <c r="B138" s="98"/>
    </row>
    <row r="139" spans="1:2" x14ac:dyDescent="0.25">
      <c r="A139" s="98"/>
      <c r="B139" s="98"/>
    </row>
    <row r="140" spans="1:2" x14ac:dyDescent="0.25">
      <c r="A140" s="98"/>
      <c r="B140" s="98"/>
    </row>
    <row r="141" spans="1:2" x14ac:dyDescent="0.25">
      <c r="A141" s="98"/>
      <c r="B141" s="98"/>
    </row>
    <row r="142" spans="1:2" x14ac:dyDescent="0.25">
      <c r="A142" s="98"/>
      <c r="B142" s="98"/>
    </row>
    <row r="143" spans="1:2" x14ac:dyDescent="0.25">
      <c r="A143" s="98"/>
      <c r="B143" s="98"/>
    </row>
    <row r="144" spans="1:2" x14ac:dyDescent="0.25">
      <c r="A144" s="98"/>
      <c r="B144" s="98"/>
    </row>
    <row r="145" spans="1:2" x14ac:dyDescent="0.25">
      <c r="A145" s="98"/>
      <c r="B145" s="98"/>
    </row>
    <row r="146" spans="1:2" x14ac:dyDescent="0.25">
      <c r="A146" s="98"/>
      <c r="B146" s="98"/>
    </row>
    <row r="147" spans="1:2" x14ac:dyDescent="0.25">
      <c r="A147" s="98"/>
      <c r="B147" s="98"/>
    </row>
    <row r="148" spans="1:2" x14ac:dyDescent="0.25">
      <c r="A148" s="98"/>
      <c r="B148" s="98"/>
    </row>
    <row r="149" spans="1:2" x14ac:dyDescent="0.25">
      <c r="A149" s="98"/>
      <c r="B149" s="98"/>
    </row>
    <row r="150" spans="1:2" x14ac:dyDescent="0.25">
      <c r="A150" s="98"/>
      <c r="B150" s="98"/>
    </row>
    <row r="151" spans="1:2" x14ac:dyDescent="0.25">
      <c r="A151" s="98"/>
      <c r="B151" s="98"/>
    </row>
    <row r="152" spans="1:2" x14ac:dyDescent="0.25">
      <c r="A152" s="98"/>
      <c r="B152" s="98"/>
    </row>
    <row r="153" spans="1:2" x14ac:dyDescent="0.25">
      <c r="A153" s="98"/>
      <c r="B153" s="98"/>
    </row>
    <row r="154" spans="1:2" x14ac:dyDescent="0.25">
      <c r="A154" s="98"/>
      <c r="B154" s="98"/>
    </row>
    <row r="155" spans="1:2" x14ac:dyDescent="0.25">
      <c r="A155" s="98"/>
      <c r="B155" s="98"/>
    </row>
    <row r="156" spans="1:2" x14ac:dyDescent="0.25">
      <c r="A156" s="98"/>
      <c r="B156" s="98"/>
    </row>
    <row r="157" spans="1:2" x14ac:dyDescent="0.25">
      <c r="A157" s="98"/>
      <c r="B157" s="98"/>
    </row>
    <row r="158" spans="1:2" x14ac:dyDescent="0.25">
      <c r="A158" s="98"/>
      <c r="B158" s="98"/>
    </row>
    <row r="159" spans="1:2" x14ac:dyDescent="0.25">
      <c r="A159" s="98"/>
      <c r="B159" s="98"/>
    </row>
    <row r="160" spans="1:2" x14ac:dyDescent="0.25">
      <c r="A160" s="98"/>
      <c r="B160" s="98"/>
    </row>
    <row r="161" spans="1:2" x14ac:dyDescent="0.25">
      <c r="A161" s="98"/>
      <c r="B161" s="98"/>
    </row>
    <row r="162" spans="1:2" x14ac:dyDescent="0.25">
      <c r="A162" s="98"/>
      <c r="B162" s="98"/>
    </row>
    <row r="163" spans="1:2" x14ac:dyDescent="0.25">
      <c r="A163" s="98"/>
      <c r="B163" s="98"/>
    </row>
    <row r="164" spans="1:2" x14ac:dyDescent="0.25">
      <c r="A164" s="98"/>
      <c r="B164" s="98"/>
    </row>
    <row r="165" spans="1:2" x14ac:dyDescent="0.25">
      <c r="A165" s="98"/>
      <c r="B165" s="98"/>
    </row>
    <row r="166" spans="1:2" x14ac:dyDescent="0.25">
      <c r="A166" s="98"/>
      <c r="B166" s="98"/>
    </row>
    <row r="167" spans="1:2" x14ac:dyDescent="0.25">
      <c r="A167" s="98"/>
      <c r="B167" s="98"/>
    </row>
    <row r="168" spans="1:2" x14ac:dyDescent="0.25">
      <c r="A168" s="98"/>
      <c r="B168" s="98"/>
    </row>
    <row r="169" spans="1:2" x14ac:dyDescent="0.25">
      <c r="A169" s="98"/>
      <c r="B169" s="98"/>
    </row>
    <row r="170" spans="1:2" x14ac:dyDescent="0.25">
      <c r="A170" s="98"/>
      <c r="B170" s="98"/>
    </row>
    <row r="171" spans="1:2" x14ac:dyDescent="0.25">
      <c r="A171" s="98"/>
      <c r="B171" s="98"/>
    </row>
    <row r="172" spans="1:2" x14ac:dyDescent="0.25">
      <c r="A172" s="98"/>
      <c r="B172" s="98"/>
    </row>
    <row r="173" spans="1:2" x14ac:dyDescent="0.25">
      <c r="A173" s="98"/>
      <c r="B173" s="98"/>
    </row>
    <row r="174" spans="1:2" x14ac:dyDescent="0.25">
      <c r="A174" s="98"/>
      <c r="B174" s="98"/>
    </row>
    <row r="175" spans="1:2" x14ac:dyDescent="0.25">
      <c r="A175" s="98"/>
      <c r="B175" s="98"/>
    </row>
    <row r="176" spans="1:2" x14ac:dyDescent="0.25">
      <c r="A176" s="98"/>
      <c r="B176" s="98"/>
    </row>
    <row r="177" spans="1:2" x14ac:dyDescent="0.25">
      <c r="A177" s="98"/>
      <c r="B177" s="98"/>
    </row>
    <row r="178" spans="1:2" x14ac:dyDescent="0.25">
      <c r="A178" s="98"/>
      <c r="B178" s="98"/>
    </row>
    <row r="179" spans="1:2" x14ac:dyDescent="0.25">
      <c r="A179" s="98"/>
      <c r="B179" s="98"/>
    </row>
    <row r="180" spans="1:2" x14ac:dyDescent="0.25">
      <c r="A180" s="98"/>
      <c r="B180" s="98"/>
    </row>
    <row r="181" spans="1:2" x14ac:dyDescent="0.25">
      <c r="A181" s="98"/>
      <c r="B181" s="98"/>
    </row>
    <row r="182" spans="1:2" x14ac:dyDescent="0.25">
      <c r="A182" s="98"/>
      <c r="B182" s="98"/>
    </row>
    <row r="183" spans="1:2" x14ac:dyDescent="0.25">
      <c r="A183" s="98"/>
      <c r="B183" s="98"/>
    </row>
    <row r="184" spans="1:2" x14ac:dyDescent="0.25">
      <c r="A184" s="98"/>
      <c r="B184" s="98"/>
    </row>
    <row r="185" spans="1:2" x14ac:dyDescent="0.25">
      <c r="A185" s="98"/>
      <c r="B185" s="98"/>
    </row>
    <row r="186" spans="1:2" x14ac:dyDescent="0.25">
      <c r="A186" s="98"/>
      <c r="B186" s="98"/>
    </row>
    <row r="187" spans="1:2" x14ac:dyDescent="0.25">
      <c r="A187" s="98"/>
      <c r="B187" s="98"/>
    </row>
    <row r="188" spans="1:2" x14ac:dyDescent="0.25">
      <c r="A188" s="98"/>
      <c r="B188" s="98"/>
    </row>
    <row r="189" spans="1:2" x14ac:dyDescent="0.25">
      <c r="A189" s="98"/>
      <c r="B189" s="98"/>
    </row>
    <row r="190" spans="1:2" x14ac:dyDescent="0.25">
      <c r="A190" s="98"/>
      <c r="B190" s="98"/>
    </row>
    <row r="191" spans="1:2" x14ac:dyDescent="0.25">
      <c r="A191" s="98"/>
      <c r="B191" s="98"/>
    </row>
    <row r="192" spans="1:2" x14ac:dyDescent="0.25">
      <c r="A192" s="98"/>
      <c r="B192" s="98"/>
    </row>
    <row r="193" spans="1:2" x14ac:dyDescent="0.25">
      <c r="A193" s="98"/>
      <c r="B193" s="98"/>
    </row>
    <row r="194" spans="1:2" x14ac:dyDescent="0.25">
      <c r="A194" s="98"/>
      <c r="B194" s="98"/>
    </row>
    <row r="195" spans="1:2" x14ac:dyDescent="0.25">
      <c r="A195" s="98"/>
      <c r="B195" s="98"/>
    </row>
    <row r="196" spans="1:2" x14ac:dyDescent="0.25">
      <c r="A196" s="98"/>
      <c r="B196" s="98"/>
    </row>
    <row r="197" spans="1:2" x14ac:dyDescent="0.25">
      <c r="A197" s="98"/>
      <c r="B197" s="98"/>
    </row>
    <row r="198" spans="1:2" x14ac:dyDescent="0.25">
      <c r="A198" s="98"/>
      <c r="B198" s="98"/>
    </row>
    <row r="199" spans="1:2" x14ac:dyDescent="0.25">
      <c r="A199" s="98"/>
      <c r="B199" s="98"/>
    </row>
    <row r="200" spans="1:2" x14ac:dyDescent="0.25">
      <c r="A200" s="98"/>
      <c r="B200" s="98"/>
    </row>
    <row r="201" spans="1:2" x14ac:dyDescent="0.25">
      <c r="A201" s="98"/>
      <c r="B201" s="98"/>
    </row>
    <row r="202" spans="1:2" x14ac:dyDescent="0.25">
      <c r="A202" s="98"/>
      <c r="B202" s="98"/>
    </row>
    <row r="203" spans="1:2" x14ac:dyDescent="0.25">
      <c r="A203" s="98"/>
      <c r="B203" s="98"/>
    </row>
    <row r="204" spans="1:2" x14ac:dyDescent="0.25">
      <c r="A204" s="98"/>
      <c r="B204" s="98"/>
    </row>
    <row r="205" spans="1:2" x14ac:dyDescent="0.25">
      <c r="A205" s="98"/>
      <c r="B205" s="98"/>
    </row>
    <row r="206" spans="1:2" x14ac:dyDescent="0.25">
      <c r="A206" s="98"/>
      <c r="B206" s="98"/>
    </row>
    <row r="207" spans="1:2" x14ac:dyDescent="0.25">
      <c r="A207" s="98"/>
      <c r="B207" s="98"/>
    </row>
    <row r="208" spans="1:2" x14ac:dyDescent="0.25">
      <c r="A208" s="98"/>
      <c r="B208" s="98"/>
    </row>
    <row r="209" spans="1:2" x14ac:dyDescent="0.25">
      <c r="A209" s="98"/>
      <c r="B209" s="98"/>
    </row>
    <row r="210" spans="1:2" x14ac:dyDescent="0.25">
      <c r="A210" s="98"/>
      <c r="B210" s="98"/>
    </row>
    <row r="211" spans="1:2" x14ac:dyDescent="0.25">
      <c r="A211" s="98"/>
      <c r="B211" s="98"/>
    </row>
    <row r="212" spans="1:2" x14ac:dyDescent="0.25">
      <c r="A212" s="98"/>
      <c r="B212" s="98"/>
    </row>
    <row r="213" spans="1:2" x14ac:dyDescent="0.25">
      <c r="A213" s="98"/>
      <c r="B213" s="98"/>
    </row>
    <row r="214" spans="1:2" x14ac:dyDescent="0.25">
      <c r="A214" s="98"/>
      <c r="B214" s="98"/>
    </row>
    <row r="215" spans="1:2" x14ac:dyDescent="0.25">
      <c r="A215" s="98"/>
      <c r="B215" s="98"/>
    </row>
    <row r="216" spans="1:2" x14ac:dyDescent="0.25">
      <c r="A216" s="98"/>
      <c r="B216" s="98"/>
    </row>
    <row r="217" spans="1:2" x14ac:dyDescent="0.25">
      <c r="A217" s="98"/>
      <c r="B217" s="98"/>
    </row>
    <row r="218" spans="1:2" x14ac:dyDescent="0.25">
      <c r="A218" s="98"/>
      <c r="B218" s="98"/>
    </row>
    <row r="219" spans="1:2" x14ac:dyDescent="0.25">
      <c r="A219" s="98"/>
      <c r="B219" s="98"/>
    </row>
    <row r="220" spans="1:2" x14ac:dyDescent="0.25">
      <c r="A220" s="98"/>
      <c r="B220" s="98"/>
    </row>
    <row r="221" spans="1:2" x14ac:dyDescent="0.25">
      <c r="A221" s="98"/>
      <c r="B221" s="98"/>
    </row>
    <row r="222" spans="1:2" x14ac:dyDescent="0.25">
      <c r="A222" s="98"/>
      <c r="B222" s="98"/>
    </row>
    <row r="223" spans="1:2" x14ac:dyDescent="0.25">
      <c r="A223" s="98"/>
      <c r="B223" s="98"/>
    </row>
    <row r="224" spans="1:2" x14ac:dyDescent="0.25">
      <c r="A224" s="98"/>
      <c r="B224" s="98"/>
    </row>
    <row r="225" spans="1:2" x14ac:dyDescent="0.25">
      <c r="A225" s="98"/>
      <c r="B225" s="98"/>
    </row>
    <row r="226" spans="1:2" x14ac:dyDescent="0.25">
      <c r="A226" s="98"/>
      <c r="B226" s="98"/>
    </row>
    <row r="227" spans="1:2" x14ac:dyDescent="0.25">
      <c r="A227" s="98"/>
      <c r="B227" s="98"/>
    </row>
    <row r="228" spans="1:2" x14ac:dyDescent="0.25">
      <c r="A228" s="98"/>
      <c r="B228" s="98"/>
    </row>
    <row r="229" spans="1:2" x14ac:dyDescent="0.25">
      <c r="A229" s="98"/>
      <c r="B229" s="98"/>
    </row>
    <row r="230" spans="1:2" x14ac:dyDescent="0.25">
      <c r="A230" s="98"/>
      <c r="B230" s="98"/>
    </row>
    <row r="231" spans="1:2" x14ac:dyDescent="0.25">
      <c r="A231" s="98"/>
      <c r="B231" s="98"/>
    </row>
    <row r="232" spans="1:2" x14ac:dyDescent="0.25">
      <c r="A232" s="98"/>
      <c r="B232" s="98"/>
    </row>
    <row r="233" spans="1:2" x14ac:dyDescent="0.25">
      <c r="A233" s="98"/>
      <c r="B233" s="98"/>
    </row>
    <row r="234" spans="1:2" x14ac:dyDescent="0.25">
      <c r="A234" s="98"/>
      <c r="B234" s="98"/>
    </row>
    <row r="235" spans="1:2" x14ac:dyDescent="0.25">
      <c r="A235" s="98"/>
      <c r="B235" s="98"/>
    </row>
    <row r="236" spans="1:2" x14ac:dyDescent="0.25">
      <c r="A236" s="98"/>
      <c r="B236" s="98"/>
    </row>
    <row r="237" spans="1:2" x14ac:dyDescent="0.25">
      <c r="A237" s="98"/>
      <c r="B237" s="98"/>
    </row>
    <row r="238" spans="1:2" x14ac:dyDescent="0.25">
      <c r="A238" s="98"/>
      <c r="B238" s="98"/>
    </row>
    <row r="239" spans="1:2" x14ac:dyDescent="0.25">
      <c r="A239" s="98"/>
      <c r="B239" s="98"/>
    </row>
    <row r="240" spans="1:2" x14ac:dyDescent="0.25">
      <c r="A240" s="98"/>
      <c r="B240" s="98"/>
    </row>
    <row r="241" spans="1:2" x14ac:dyDescent="0.25">
      <c r="A241" s="98"/>
      <c r="B241" s="98"/>
    </row>
    <row r="242" spans="1:2" x14ac:dyDescent="0.25">
      <c r="A242" s="98"/>
      <c r="B242" s="98"/>
    </row>
    <row r="243" spans="1:2" x14ac:dyDescent="0.25">
      <c r="A243" s="98"/>
      <c r="B243" s="98"/>
    </row>
    <row r="244" spans="1:2" x14ac:dyDescent="0.25">
      <c r="A244" s="98"/>
      <c r="B244" s="98"/>
    </row>
    <row r="245" spans="1:2" x14ac:dyDescent="0.25">
      <c r="A245" s="98"/>
      <c r="B245" s="98"/>
    </row>
    <row r="246" spans="1:2" x14ac:dyDescent="0.25">
      <c r="A246" s="98"/>
      <c r="B246" s="98"/>
    </row>
    <row r="247" spans="1:2" x14ac:dyDescent="0.25">
      <c r="A247" s="98"/>
      <c r="B247" s="98"/>
    </row>
    <row r="248" spans="1:2" x14ac:dyDescent="0.25">
      <c r="A248" s="98"/>
      <c r="B248" s="98"/>
    </row>
    <row r="249" spans="1:2" x14ac:dyDescent="0.25">
      <c r="A249" s="98"/>
      <c r="B249" s="98"/>
    </row>
    <row r="250" spans="1:2" x14ac:dyDescent="0.25">
      <c r="A250" s="98"/>
      <c r="B250" s="98"/>
    </row>
    <row r="251" spans="1:2" x14ac:dyDescent="0.25">
      <c r="A251" s="98"/>
      <c r="B251" s="98"/>
    </row>
    <row r="252" spans="1:2" x14ac:dyDescent="0.25">
      <c r="A252" s="98"/>
      <c r="B252" s="98"/>
    </row>
    <row r="253" spans="1:2" x14ac:dyDescent="0.25">
      <c r="A253" s="98"/>
      <c r="B253" s="98"/>
    </row>
    <row r="254" spans="1:2" x14ac:dyDescent="0.25">
      <c r="A254" s="98"/>
      <c r="B254" s="98"/>
    </row>
    <row r="255" spans="1:2" x14ac:dyDescent="0.25">
      <c r="A255" s="98"/>
      <c r="B255" s="98"/>
    </row>
    <row r="256" spans="1:2" x14ac:dyDescent="0.25">
      <c r="A256" s="98"/>
      <c r="B256" s="98"/>
    </row>
    <row r="257" spans="1:2" x14ac:dyDescent="0.25">
      <c r="A257" s="98"/>
      <c r="B257" s="98"/>
    </row>
    <row r="258" spans="1:2" x14ac:dyDescent="0.25">
      <c r="A258" s="98"/>
      <c r="B258" s="98"/>
    </row>
    <row r="259" spans="1:2" x14ac:dyDescent="0.25">
      <c r="A259" s="98"/>
      <c r="B259" s="98"/>
    </row>
    <row r="260" spans="1:2" x14ac:dyDescent="0.25">
      <c r="A260" s="98"/>
      <c r="B260" s="98"/>
    </row>
    <row r="261" spans="1:2" x14ac:dyDescent="0.25">
      <c r="A261" s="98"/>
      <c r="B261" s="98"/>
    </row>
    <row r="262" spans="1:2" x14ac:dyDescent="0.25">
      <c r="A262" s="98"/>
      <c r="B262" s="98"/>
    </row>
    <row r="263" spans="1:2" x14ac:dyDescent="0.25">
      <c r="A263" s="98"/>
      <c r="B263" s="98"/>
    </row>
    <row r="264" spans="1:2" x14ac:dyDescent="0.25">
      <c r="A264" s="98"/>
      <c r="B264" s="98"/>
    </row>
    <row r="265" spans="1:2" x14ac:dyDescent="0.25">
      <c r="A265" s="98"/>
      <c r="B265" s="98"/>
    </row>
    <row r="266" spans="1:2" x14ac:dyDescent="0.25">
      <c r="A266" s="98"/>
      <c r="B266" s="98"/>
    </row>
    <row r="267" spans="1:2" x14ac:dyDescent="0.25">
      <c r="A267" s="98"/>
      <c r="B267" s="98"/>
    </row>
    <row r="268" spans="1:2" x14ac:dyDescent="0.25">
      <c r="A268" s="98"/>
      <c r="B268" s="98"/>
    </row>
    <row r="269" spans="1:2" x14ac:dyDescent="0.25">
      <c r="A269" s="98"/>
      <c r="B269" s="98"/>
    </row>
    <row r="270" spans="1:2" x14ac:dyDescent="0.25">
      <c r="A270" s="98"/>
      <c r="B270" s="98"/>
    </row>
    <row r="271" spans="1:2" x14ac:dyDescent="0.25">
      <c r="A271" s="98"/>
      <c r="B271" s="98"/>
    </row>
    <row r="272" spans="1:2" x14ac:dyDescent="0.25">
      <c r="A272" s="98"/>
      <c r="B272" s="98"/>
    </row>
    <row r="273" spans="1:2" x14ac:dyDescent="0.25">
      <c r="A273" s="98"/>
      <c r="B273" s="98"/>
    </row>
    <row r="274" spans="1:2" x14ac:dyDescent="0.25">
      <c r="A274" s="98"/>
      <c r="B274" s="98"/>
    </row>
    <row r="275" spans="1:2" x14ac:dyDescent="0.25">
      <c r="A275" s="98"/>
      <c r="B275" s="98"/>
    </row>
    <row r="276" spans="1:2" x14ac:dyDescent="0.25">
      <c r="A276" s="98"/>
      <c r="B276" s="98"/>
    </row>
    <row r="277" spans="1:2" x14ac:dyDescent="0.25">
      <c r="A277" s="98"/>
      <c r="B277" s="98"/>
    </row>
    <row r="278" spans="1:2" x14ac:dyDescent="0.25">
      <c r="A278" s="98"/>
      <c r="B278" s="98"/>
    </row>
    <row r="279" spans="1:2" x14ac:dyDescent="0.25">
      <c r="A279" s="98"/>
      <c r="B279" s="98"/>
    </row>
    <row r="280" spans="1:2" x14ac:dyDescent="0.25">
      <c r="A280" s="98"/>
      <c r="B280" s="98"/>
    </row>
    <row r="281" spans="1:2" x14ac:dyDescent="0.25">
      <c r="A281" s="98"/>
      <c r="B281" s="98"/>
    </row>
    <row r="282" spans="1:2" x14ac:dyDescent="0.25">
      <c r="A282" s="98"/>
      <c r="B282" s="98"/>
    </row>
    <row r="283" spans="1:2" x14ac:dyDescent="0.25">
      <c r="A283" s="98"/>
      <c r="B283" s="98"/>
    </row>
    <row r="284" spans="1:2" x14ac:dyDescent="0.25">
      <c r="A284" s="98"/>
      <c r="B284" s="98"/>
    </row>
    <row r="285" spans="1:2" x14ac:dyDescent="0.25">
      <c r="A285" s="98"/>
      <c r="B285" s="98"/>
    </row>
    <row r="286" spans="1:2" x14ac:dyDescent="0.25">
      <c r="A286" s="98"/>
      <c r="B286" s="98"/>
    </row>
    <row r="287" spans="1:2" x14ac:dyDescent="0.25">
      <c r="A287" s="98"/>
      <c r="B287" s="98"/>
    </row>
    <row r="288" spans="1:2" x14ac:dyDescent="0.25">
      <c r="A288" s="98"/>
      <c r="B288" s="98"/>
    </row>
    <row r="289" spans="1:2" x14ac:dyDescent="0.25">
      <c r="A289" s="98"/>
      <c r="B289" s="98"/>
    </row>
    <row r="290" spans="1:2" x14ac:dyDescent="0.25">
      <c r="A290" s="98"/>
      <c r="B290" s="98"/>
    </row>
    <row r="291" spans="1:2" x14ac:dyDescent="0.25">
      <c r="A291" s="98"/>
      <c r="B291" s="98"/>
    </row>
    <row r="292" spans="1:2" x14ac:dyDescent="0.25">
      <c r="A292" s="98"/>
      <c r="B292" s="98"/>
    </row>
    <row r="293" spans="1:2" x14ac:dyDescent="0.25">
      <c r="A293" s="98"/>
      <c r="B293" s="98"/>
    </row>
    <row r="294" spans="1:2" x14ac:dyDescent="0.25">
      <c r="A294" s="98"/>
      <c r="B294" s="98"/>
    </row>
    <row r="295" spans="1:2" x14ac:dyDescent="0.25">
      <c r="A295" s="98"/>
      <c r="B295" s="98"/>
    </row>
    <row r="296" spans="1:2" x14ac:dyDescent="0.25">
      <c r="A296" s="98"/>
      <c r="B296" s="98"/>
    </row>
    <row r="297" spans="1:2" x14ac:dyDescent="0.25">
      <c r="A297" s="98"/>
      <c r="B297" s="98"/>
    </row>
    <row r="298" spans="1:2" x14ac:dyDescent="0.25">
      <c r="A298" s="98"/>
      <c r="B298" s="98"/>
    </row>
    <row r="299" spans="1:2" x14ac:dyDescent="0.25">
      <c r="A299" s="98"/>
      <c r="B299" s="98"/>
    </row>
    <row r="300" spans="1:2" x14ac:dyDescent="0.25">
      <c r="A300" s="98"/>
      <c r="B300" s="98"/>
    </row>
    <row r="301" spans="1:2" x14ac:dyDescent="0.25">
      <c r="A301" s="98"/>
      <c r="B301" s="98"/>
    </row>
    <row r="302" spans="1:2" x14ac:dyDescent="0.25">
      <c r="A302" s="98"/>
      <c r="B302" s="98"/>
    </row>
    <row r="303" spans="1:2" x14ac:dyDescent="0.25">
      <c r="A303" s="98"/>
      <c r="B303" s="98"/>
    </row>
    <row r="304" spans="1:2" x14ac:dyDescent="0.25">
      <c r="A304" s="98"/>
      <c r="B304" s="98"/>
    </row>
    <row r="305" spans="1:2" x14ac:dyDescent="0.25">
      <c r="A305" s="98"/>
      <c r="B305" s="98"/>
    </row>
    <row r="306" spans="1:2" x14ac:dyDescent="0.25">
      <c r="A306" s="98"/>
      <c r="B306" s="98"/>
    </row>
    <row r="307" spans="1:2" x14ac:dyDescent="0.25">
      <c r="A307" s="98"/>
      <c r="B307" s="98"/>
    </row>
    <row r="308" spans="1:2" x14ac:dyDescent="0.25">
      <c r="A308" s="98"/>
      <c r="B308" s="98"/>
    </row>
    <row r="309" spans="1:2" x14ac:dyDescent="0.25">
      <c r="A309" s="98"/>
      <c r="B309" s="98"/>
    </row>
    <row r="310" spans="1:2" x14ac:dyDescent="0.25">
      <c r="A310" s="98"/>
      <c r="B310" s="98"/>
    </row>
    <row r="311" spans="1:2" x14ac:dyDescent="0.25">
      <c r="A311" s="98"/>
      <c r="B311" s="98"/>
    </row>
    <row r="312" spans="1:2" x14ac:dyDescent="0.25">
      <c r="A312" s="98"/>
      <c r="B312" s="98"/>
    </row>
    <row r="313" spans="1:2" x14ac:dyDescent="0.25">
      <c r="A313" s="98"/>
      <c r="B313" s="98"/>
    </row>
    <row r="314" spans="1:2" x14ac:dyDescent="0.25">
      <c r="A314" s="98"/>
      <c r="B314" s="98"/>
    </row>
    <row r="315" spans="1:2" x14ac:dyDescent="0.25">
      <c r="A315" s="98"/>
      <c r="B315" s="98"/>
    </row>
    <row r="316" spans="1:2" x14ac:dyDescent="0.25">
      <c r="A316" s="98"/>
      <c r="B316" s="98"/>
    </row>
    <row r="317" spans="1:2" x14ac:dyDescent="0.25">
      <c r="A317" s="98"/>
      <c r="B317" s="98"/>
    </row>
    <row r="318" spans="1:2" x14ac:dyDescent="0.25">
      <c r="A318" s="98"/>
      <c r="B318" s="98"/>
    </row>
    <row r="319" spans="1:2" x14ac:dyDescent="0.25">
      <c r="A319" s="98"/>
      <c r="B319" s="98"/>
    </row>
    <row r="320" spans="1:2" x14ac:dyDescent="0.25">
      <c r="A320" s="98"/>
      <c r="B320" s="98"/>
    </row>
    <row r="321" spans="1:2" x14ac:dyDescent="0.25">
      <c r="A321" s="98"/>
      <c r="B321" s="98"/>
    </row>
    <row r="322" spans="1:2" x14ac:dyDescent="0.25">
      <c r="A322" s="98"/>
      <c r="B322" s="98"/>
    </row>
    <row r="323" spans="1:2" x14ac:dyDescent="0.25">
      <c r="A323" s="98"/>
      <c r="B323" s="98"/>
    </row>
    <row r="324" spans="1:2" x14ac:dyDescent="0.25">
      <c r="A324" s="98"/>
      <c r="B324" s="98"/>
    </row>
    <row r="325" spans="1:2" x14ac:dyDescent="0.25">
      <c r="A325" s="98"/>
      <c r="B325" s="98"/>
    </row>
    <row r="326" spans="1:2" x14ac:dyDescent="0.25">
      <c r="A326" s="98"/>
      <c r="B326" s="98"/>
    </row>
    <row r="327" spans="1:2" x14ac:dyDescent="0.25">
      <c r="A327" s="98"/>
      <c r="B327" s="98"/>
    </row>
    <row r="328" spans="1:2" x14ac:dyDescent="0.25">
      <c r="A328" s="98"/>
      <c r="B328" s="98"/>
    </row>
    <row r="329" spans="1:2" x14ac:dyDescent="0.25">
      <c r="A329" s="98"/>
      <c r="B329" s="98"/>
    </row>
    <row r="330" spans="1:2" x14ac:dyDescent="0.25">
      <c r="A330" s="98"/>
      <c r="B330" s="98"/>
    </row>
    <row r="331" spans="1:2" x14ac:dyDescent="0.25">
      <c r="A331" s="98"/>
      <c r="B331" s="98"/>
    </row>
    <row r="332" spans="1:2" x14ac:dyDescent="0.25">
      <c r="A332" s="98"/>
      <c r="B332" s="98"/>
    </row>
    <row r="333" spans="1:2" x14ac:dyDescent="0.25">
      <c r="A333" s="98"/>
      <c r="B333" s="98"/>
    </row>
    <row r="334" spans="1:2" x14ac:dyDescent="0.25">
      <c r="A334" s="98"/>
      <c r="B334" s="98"/>
    </row>
    <row r="335" spans="1:2" x14ac:dyDescent="0.25">
      <c r="A335" s="98"/>
      <c r="B335" s="98"/>
    </row>
    <row r="336" spans="1:2" x14ac:dyDescent="0.25">
      <c r="A336" s="98"/>
      <c r="B336" s="98"/>
    </row>
    <row r="337" spans="1:2" x14ac:dyDescent="0.25">
      <c r="A337" s="98"/>
      <c r="B337" s="98"/>
    </row>
    <row r="338" spans="1:2" x14ac:dyDescent="0.25">
      <c r="A338" s="98"/>
      <c r="B338" s="98"/>
    </row>
    <row r="339" spans="1:2" x14ac:dyDescent="0.25">
      <c r="A339" s="98"/>
      <c r="B339" s="98"/>
    </row>
    <row r="340" spans="1:2" x14ac:dyDescent="0.25">
      <c r="A340" s="98"/>
      <c r="B340" s="98"/>
    </row>
    <row r="341" spans="1:2" x14ac:dyDescent="0.25">
      <c r="A341" s="98"/>
      <c r="B341" s="98"/>
    </row>
    <row r="342" spans="1:2" x14ac:dyDescent="0.25">
      <c r="A342" s="98"/>
      <c r="B342" s="98"/>
    </row>
    <row r="343" spans="1:2" x14ac:dyDescent="0.25">
      <c r="A343" s="98"/>
      <c r="B343" s="98"/>
    </row>
    <row r="344" spans="1:2" x14ac:dyDescent="0.25">
      <c r="A344" s="98"/>
      <c r="B344" s="98"/>
    </row>
    <row r="345" spans="1:2" x14ac:dyDescent="0.25">
      <c r="A345" s="98"/>
      <c r="B345" s="98"/>
    </row>
    <row r="346" spans="1:2" x14ac:dyDescent="0.25">
      <c r="A346" s="98"/>
      <c r="B346" s="98"/>
    </row>
    <row r="347" spans="1:2" x14ac:dyDescent="0.25">
      <c r="A347" s="98"/>
      <c r="B347" s="98"/>
    </row>
    <row r="348" spans="1:2" x14ac:dyDescent="0.25">
      <c r="A348" s="98"/>
      <c r="B348" s="98"/>
    </row>
    <row r="349" spans="1:2" x14ac:dyDescent="0.25">
      <c r="A349" s="98"/>
      <c r="B349" s="98"/>
    </row>
    <row r="350" spans="1:2" x14ac:dyDescent="0.25">
      <c r="A350" s="98"/>
      <c r="B350" s="98"/>
    </row>
    <row r="351" spans="1:2" x14ac:dyDescent="0.25">
      <c r="A351" s="98"/>
      <c r="B351" s="98"/>
    </row>
    <row r="352" spans="1:2" x14ac:dyDescent="0.25">
      <c r="A352" s="98"/>
      <c r="B352" s="98"/>
    </row>
    <row r="353" spans="1:2" x14ac:dyDescent="0.25">
      <c r="A353" s="98"/>
      <c r="B353" s="98"/>
    </row>
    <row r="354" spans="1:2" x14ac:dyDescent="0.25">
      <c r="A354" s="98"/>
      <c r="B354" s="98"/>
    </row>
    <row r="355" spans="1:2" x14ac:dyDescent="0.25">
      <c r="A355" s="98"/>
      <c r="B355" s="98"/>
    </row>
    <row r="356" spans="1:2" x14ac:dyDescent="0.25">
      <c r="A356" s="98"/>
      <c r="B356" s="98"/>
    </row>
    <row r="357" spans="1:2" x14ac:dyDescent="0.25">
      <c r="A357" s="98"/>
      <c r="B357" s="98"/>
    </row>
    <row r="358" spans="1:2" x14ac:dyDescent="0.25">
      <c r="A358" s="98"/>
      <c r="B358" s="98"/>
    </row>
    <row r="359" spans="1:2" x14ac:dyDescent="0.25">
      <c r="A359" s="98"/>
      <c r="B359" s="98"/>
    </row>
    <row r="360" spans="1:2" x14ac:dyDescent="0.25">
      <c r="A360" s="98"/>
      <c r="B360" s="98"/>
    </row>
    <row r="361" spans="1:2" x14ac:dyDescent="0.25">
      <c r="A361" s="98"/>
      <c r="B361" s="98"/>
    </row>
    <row r="362" spans="1:2" x14ac:dyDescent="0.25">
      <c r="A362" s="98"/>
      <c r="B362" s="98"/>
    </row>
    <row r="363" spans="1:2" x14ac:dyDescent="0.25">
      <c r="A363" s="98"/>
      <c r="B363" s="98"/>
    </row>
    <row r="364" spans="1:2" x14ac:dyDescent="0.25">
      <c r="A364" s="98"/>
      <c r="B364" s="98"/>
    </row>
    <row r="365" spans="1:2" x14ac:dyDescent="0.25">
      <c r="A365" s="98"/>
      <c r="B365" s="98"/>
    </row>
    <row r="366" spans="1:2" x14ac:dyDescent="0.25">
      <c r="A366" s="98"/>
      <c r="B366" s="98"/>
    </row>
    <row r="367" spans="1:2" x14ac:dyDescent="0.25">
      <c r="A367" s="98"/>
      <c r="B367" s="98"/>
    </row>
    <row r="368" spans="1:2" x14ac:dyDescent="0.25">
      <c r="A368" s="98"/>
      <c r="B368" s="98"/>
    </row>
    <row r="369" spans="1:2" x14ac:dyDescent="0.25">
      <c r="A369" s="98"/>
      <c r="B369" s="98"/>
    </row>
    <row r="370" spans="1:2" x14ac:dyDescent="0.25">
      <c r="A370" s="98"/>
      <c r="B370" s="98"/>
    </row>
    <row r="371" spans="1:2" x14ac:dyDescent="0.25">
      <c r="A371" s="98"/>
      <c r="B371" s="98"/>
    </row>
    <row r="372" spans="1:2" x14ac:dyDescent="0.25">
      <c r="A372" s="98"/>
      <c r="B372" s="98"/>
    </row>
    <row r="373" spans="1:2" x14ac:dyDescent="0.25">
      <c r="A373" s="98"/>
      <c r="B373" s="98"/>
    </row>
    <row r="374" spans="1:2" x14ac:dyDescent="0.25">
      <c r="A374" s="98"/>
      <c r="B374" s="98"/>
    </row>
    <row r="375" spans="1:2" x14ac:dyDescent="0.25">
      <c r="A375" s="98"/>
      <c r="B375" s="98"/>
    </row>
    <row r="376" spans="1:2" x14ac:dyDescent="0.25">
      <c r="A376" s="98"/>
      <c r="B376" s="98"/>
    </row>
    <row r="377" spans="1:2" x14ac:dyDescent="0.25">
      <c r="A377" s="98"/>
      <c r="B377" s="98"/>
    </row>
    <row r="378" spans="1:2" x14ac:dyDescent="0.25">
      <c r="A378" s="98"/>
      <c r="B378" s="98"/>
    </row>
    <row r="379" spans="1:2" x14ac:dyDescent="0.25">
      <c r="A379" s="98"/>
      <c r="B379" s="98"/>
    </row>
    <row r="380" spans="1:2" x14ac:dyDescent="0.25">
      <c r="A380" s="98"/>
      <c r="B380" s="98"/>
    </row>
    <row r="381" spans="1:2" x14ac:dyDescent="0.25">
      <c r="A381" s="98"/>
      <c r="B381" s="98"/>
    </row>
    <row r="382" spans="1:2" x14ac:dyDescent="0.25">
      <c r="A382" s="98"/>
      <c r="B382" s="98"/>
    </row>
    <row r="383" spans="1:2" x14ac:dyDescent="0.25">
      <c r="A383" s="98"/>
      <c r="B383" s="98"/>
    </row>
    <row r="384" spans="1:2" x14ac:dyDescent="0.25">
      <c r="A384" s="98"/>
      <c r="B384" s="98"/>
    </row>
    <row r="385" spans="1:2" x14ac:dyDescent="0.25">
      <c r="A385" s="98"/>
      <c r="B385" s="98"/>
    </row>
    <row r="386" spans="1:2" x14ac:dyDescent="0.25">
      <c r="A386" s="98"/>
      <c r="B386" s="98"/>
    </row>
    <row r="387" spans="1:2" x14ac:dyDescent="0.25">
      <c r="A387" s="98"/>
      <c r="B387" s="98"/>
    </row>
    <row r="388" spans="1:2" x14ac:dyDescent="0.25">
      <c r="A388" s="98"/>
      <c r="B388" s="98"/>
    </row>
    <row r="389" spans="1:2" x14ac:dyDescent="0.25">
      <c r="A389" s="98"/>
      <c r="B389" s="98"/>
    </row>
    <row r="390" spans="1:2" x14ac:dyDescent="0.25">
      <c r="A390" s="98"/>
      <c r="B390" s="98"/>
    </row>
    <row r="391" spans="1:2" x14ac:dyDescent="0.25">
      <c r="A391" s="98"/>
      <c r="B391" s="98"/>
    </row>
    <row r="392" spans="1:2" x14ac:dyDescent="0.25">
      <c r="A392" s="98"/>
      <c r="B392" s="98"/>
    </row>
    <row r="393" spans="1:2" x14ac:dyDescent="0.25">
      <c r="A393" s="98"/>
      <c r="B393" s="98"/>
    </row>
    <row r="394" spans="1:2" x14ac:dyDescent="0.25">
      <c r="A394" s="98"/>
      <c r="B394" s="98"/>
    </row>
    <row r="395" spans="1:2" x14ac:dyDescent="0.25">
      <c r="A395" s="98"/>
      <c r="B395" s="98"/>
    </row>
    <row r="396" spans="1:2" x14ac:dyDescent="0.25">
      <c r="A396" s="98"/>
      <c r="B396" s="98"/>
    </row>
    <row r="397" spans="1:2" x14ac:dyDescent="0.25">
      <c r="A397" s="98"/>
      <c r="B397" s="98"/>
    </row>
    <row r="398" spans="1:2" x14ac:dyDescent="0.25">
      <c r="A398" s="98"/>
      <c r="B398" s="98"/>
    </row>
    <row r="399" spans="1:2" x14ac:dyDescent="0.25">
      <c r="A399" s="98"/>
      <c r="B399" s="98"/>
    </row>
    <row r="400" spans="1:2" x14ac:dyDescent="0.25">
      <c r="A400" s="98"/>
      <c r="B400" s="98"/>
    </row>
    <row r="401" spans="1:2" x14ac:dyDescent="0.25">
      <c r="A401" s="98"/>
      <c r="B401" s="98"/>
    </row>
    <row r="402" spans="1:2" x14ac:dyDescent="0.25">
      <c r="A402" s="98"/>
      <c r="B402" s="98"/>
    </row>
    <row r="403" spans="1:2" x14ac:dyDescent="0.25">
      <c r="A403" s="98"/>
      <c r="B403" s="98"/>
    </row>
    <row r="404" spans="1:2" x14ac:dyDescent="0.25">
      <c r="A404" s="98"/>
      <c r="B404" s="98"/>
    </row>
    <row r="405" spans="1:2" x14ac:dyDescent="0.25">
      <c r="A405" s="98"/>
      <c r="B405" s="98"/>
    </row>
    <row r="406" spans="1:2" x14ac:dyDescent="0.25">
      <c r="A406" s="98"/>
      <c r="B406" s="98"/>
    </row>
    <row r="407" spans="1:2" x14ac:dyDescent="0.25">
      <c r="A407" s="98"/>
      <c r="B407" s="98"/>
    </row>
    <row r="408" spans="1:2" x14ac:dyDescent="0.25">
      <c r="A408" s="98"/>
      <c r="B408" s="98"/>
    </row>
    <row r="409" spans="1:2" x14ac:dyDescent="0.25">
      <c r="A409" s="98"/>
      <c r="B409" s="98"/>
    </row>
    <row r="410" spans="1:2" x14ac:dyDescent="0.25">
      <c r="A410" s="98"/>
      <c r="B410" s="98"/>
    </row>
    <row r="411" spans="1:2" x14ac:dyDescent="0.25">
      <c r="A411" s="98"/>
      <c r="B411" s="98"/>
    </row>
    <row r="412" spans="1:2" x14ac:dyDescent="0.25">
      <c r="A412" s="98"/>
      <c r="B412" s="98"/>
    </row>
    <row r="413" spans="1:2" x14ac:dyDescent="0.25">
      <c r="A413" s="98"/>
      <c r="B413" s="98"/>
    </row>
    <row r="414" spans="1:2" x14ac:dyDescent="0.25">
      <c r="A414" s="98"/>
      <c r="B414" s="98"/>
    </row>
    <row r="415" spans="1:2" x14ac:dyDescent="0.25">
      <c r="A415" s="98"/>
      <c r="B415" s="98"/>
    </row>
    <row r="416" spans="1:2" x14ac:dyDescent="0.25">
      <c r="A416" s="98"/>
      <c r="B416" s="98"/>
    </row>
    <row r="417" spans="1:2" x14ac:dyDescent="0.25">
      <c r="A417" s="98"/>
      <c r="B417" s="98"/>
    </row>
    <row r="418" spans="1:2" x14ac:dyDescent="0.25">
      <c r="A418" s="98"/>
      <c r="B418" s="98"/>
    </row>
    <row r="419" spans="1:2" x14ac:dyDescent="0.25">
      <c r="A419" s="98"/>
      <c r="B419" s="98"/>
    </row>
    <row r="420" spans="1:2" x14ac:dyDescent="0.25">
      <c r="A420" s="98"/>
      <c r="B420" s="98"/>
    </row>
    <row r="421" spans="1:2" x14ac:dyDescent="0.25">
      <c r="A421" s="98"/>
      <c r="B421" s="98"/>
    </row>
    <row r="422" spans="1:2" x14ac:dyDescent="0.25">
      <c r="A422" s="98"/>
      <c r="B422" s="98"/>
    </row>
    <row r="423" spans="1:2" x14ac:dyDescent="0.25">
      <c r="A423" s="98"/>
      <c r="B423" s="98"/>
    </row>
    <row r="424" spans="1:2" x14ac:dyDescent="0.25">
      <c r="A424" s="98"/>
      <c r="B424" s="98"/>
    </row>
    <row r="425" spans="1:2" x14ac:dyDescent="0.25">
      <c r="A425" s="98"/>
      <c r="B425" s="98"/>
    </row>
    <row r="426" spans="1:2" x14ac:dyDescent="0.25">
      <c r="A426" s="98"/>
      <c r="B426" s="98"/>
    </row>
    <row r="427" spans="1:2" x14ac:dyDescent="0.25">
      <c r="A427" s="98"/>
      <c r="B427" s="98"/>
    </row>
    <row r="428" spans="1:2" x14ac:dyDescent="0.25">
      <c r="A428" s="98"/>
      <c r="B428" s="98"/>
    </row>
    <row r="429" spans="1:2" x14ac:dyDescent="0.25">
      <c r="A429" s="98"/>
      <c r="B429" s="98"/>
    </row>
    <row r="430" spans="1:2" x14ac:dyDescent="0.25">
      <c r="A430" s="98"/>
      <c r="B430" s="98"/>
    </row>
    <row r="431" spans="1:2" x14ac:dyDescent="0.25">
      <c r="A431" s="98"/>
      <c r="B431" s="98"/>
    </row>
    <row r="432" spans="1:2" x14ac:dyDescent="0.25">
      <c r="A432" s="98"/>
      <c r="B432" s="98"/>
    </row>
    <row r="433" spans="1:2" x14ac:dyDescent="0.25">
      <c r="A433" s="98"/>
      <c r="B433" s="98"/>
    </row>
    <row r="434" spans="1:2" x14ac:dyDescent="0.25">
      <c r="A434" s="98"/>
      <c r="B434" s="98"/>
    </row>
    <row r="435" spans="1:2" x14ac:dyDescent="0.25">
      <c r="A435" s="98"/>
      <c r="B435" s="98"/>
    </row>
    <row r="436" spans="1:2" x14ac:dyDescent="0.25">
      <c r="A436" s="98"/>
      <c r="B436" s="98"/>
    </row>
    <row r="437" spans="1:2" x14ac:dyDescent="0.25">
      <c r="A437" s="98"/>
      <c r="B437" s="98"/>
    </row>
    <row r="438" spans="1:2" x14ac:dyDescent="0.25">
      <c r="A438" s="98"/>
      <c r="B438" s="98"/>
    </row>
    <row r="439" spans="1:2" x14ac:dyDescent="0.25">
      <c r="A439" s="98"/>
      <c r="B439" s="98"/>
    </row>
    <row r="440" spans="1:2" x14ac:dyDescent="0.25">
      <c r="A440" s="98"/>
      <c r="B440" s="98"/>
    </row>
    <row r="441" spans="1:2" x14ac:dyDescent="0.25">
      <c r="A441" s="98"/>
      <c r="B441" s="98"/>
    </row>
    <row r="442" spans="1:2" x14ac:dyDescent="0.25">
      <c r="A442" s="98"/>
      <c r="B442" s="98"/>
    </row>
    <row r="443" spans="1:2" x14ac:dyDescent="0.25">
      <c r="A443" s="98"/>
      <c r="B443" s="98"/>
    </row>
    <row r="444" spans="1:2" x14ac:dyDescent="0.25">
      <c r="A444" s="98"/>
      <c r="B444" s="98"/>
    </row>
    <row r="445" spans="1:2" x14ac:dyDescent="0.25">
      <c r="A445" s="98"/>
      <c r="B445" s="98"/>
    </row>
    <row r="446" spans="1:2" x14ac:dyDescent="0.25">
      <c r="A446" s="98"/>
      <c r="B446" s="98"/>
    </row>
    <row r="447" spans="1:2" x14ac:dyDescent="0.25">
      <c r="A447" s="98"/>
      <c r="B447" s="98"/>
    </row>
    <row r="448" spans="1:2" x14ac:dyDescent="0.25">
      <c r="A448" s="98"/>
      <c r="B448" s="98"/>
    </row>
    <row r="449" spans="1:2" x14ac:dyDescent="0.25">
      <c r="A449" s="98"/>
      <c r="B449" s="98"/>
    </row>
    <row r="450" spans="1:2" x14ac:dyDescent="0.25">
      <c r="A450" s="98"/>
      <c r="B450" s="98"/>
    </row>
    <row r="451" spans="1:2" x14ac:dyDescent="0.25">
      <c r="A451" s="98"/>
      <c r="B451" s="98"/>
    </row>
    <row r="452" spans="1:2" x14ac:dyDescent="0.25">
      <c r="A452" s="98"/>
      <c r="B452" s="98"/>
    </row>
    <row r="453" spans="1:2" x14ac:dyDescent="0.25">
      <c r="A453" s="98"/>
      <c r="B453" s="98"/>
    </row>
    <row r="454" spans="1:2" x14ac:dyDescent="0.25">
      <c r="A454" s="98"/>
      <c r="B454" s="98"/>
    </row>
    <row r="455" spans="1:2" x14ac:dyDescent="0.25">
      <c r="A455" s="98"/>
      <c r="B455" s="98"/>
    </row>
    <row r="456" spans="1:2" x14ac:dyDescent="0.25">
      <c r="A456" s="98"/>
      <c r="B456" s="98"/>
    </row>
    <row r="457" spans="1:2" x14ac:dyDescent="0.25">
      <c r="A457" s="98"/>
      <c r="B457" s="98"/>
    </row>
    <row r="458" spans="1:2" x14ac:dyDescent="0.25">
      <c r="A458" s="98"/>
      <c r="B458" s="98"/>
    </row>
    <row r="459" spans="1:2" x14ac:dyDescent="0.25">
      <c r="A459" s="98"/>
      <c r="B459" s="98"/>
    </row>
    <row r="460" spans="1:2" x14ac:dyDescent="0.25">
      <c r="A460" s="98"/>
      <c r="B460" s="98"/>
    </row>
    <row r="461" spans="1:2" x14ac:dyDescent="0.25">
      <c r="A461" s="98"/>
      <c r="B461" s="98"/>
    </row>
    <row r="462" spans="1:2" x14ac:dyDescent="0.25">
      <c r="A462" s="98"/>
      <c r="B462" s="98"/>
    </row>
    <row r="463" spans="1:2" x14ac:dyDescent="0.25">
      <c r="A463" s="98"/>
      <c r="B463" s="98"/>
    </row>
    <row r="464" spans="1:2" x14ac:dyDescent="0.25">
      <c r="A464" s="98"/>
      <c r="B464" s="98"/>
    </row>
    <row r="465" spans="1:2" x14ac:dyDescent="0.25">
      <c r="A465" s="98"/>
      <c r="B465" s="98"/>
    </row>
    <row r="466" spans="1:2" x14ac:dyDescent="0.25">
      <c r="A466" s="98"/>
      <c r="B466" s="98"/>
    </row>
    <row r="467" spans="1:2" x14ac:dyDescent="0.25">
      <c r="A467" s="98"/>
      <c r="B467" s="98"/>
    </row>
    <row r="468" spans="1:2" x14ac:dyDescent="0.25">
      <c r="A468" s="98"/>
      <c r="B468" s="98"/>
    </row>
    <row r="469" spans="1:2" x14ac:dyDescent="0.25">
      <c r="A469" s="98"/>
      <c r="B469" s="98"/>
    </row>
    <row r="470" spans="1:2" x14ac:dyDescent="0.25">
      <c r="A470" s="98"/>
      <c r="B470" s="98"/>
    </row>
    <row r="471" spans="1:2" x14ac:dyDescent="0.25">
      <c r="A471" s="98"/>
      <c r="B471" s="98"/>
    </row>
    <row r="472" spans="1:2" x14ac:dyDescent="0.25">
      <c r="A472" s="98"/>
      <c r="B472" s="98"/>
    </row>
    <row r="473" spans="1:2" x14ac:dyDescent="0.25">
      <c r="A473" s="98"/>
      <c r="B473" s="98"/>
    </row>
    <row r="474" spans="1:2" x14ac:dyDescent="0.25">
      <c r="A474" s="98"/>
      <c r="B474" s="98"/>
    </row>
    <row r="475" spans="1:2" x14ac:dyDescent="0.25">
      <c r="A475" s="98"/>
      <c r="B475" s="98"/>
    </row>
    <row r="476" spans="1:2" x14ac:dyDescent="0.25">
      <c r="A476" s="98"/>
      <c r="B476" s="98"/>
    </row>
    <row r="477" spans="1:2" x14ac:dyDescent="0.25">
      <c r="A477" s="98"/>
      <c r="B477" s="98"/>
    </row>
    <row r="478" spans="1:2" x14ac:dyDescent="0.25">
      <c r="A478" s="98"/>
      <c r="B478" s="98"/>
    </row>
    <row r="479" spans="1:2" x14ac:dyDescent="0.25">
      <c r="A479" s="98"/>
      <c r="B479" s="98"/>
    </row>
    <row r="480" spans="1:2" x14ac:dyDescent="0.25">
      <c r="A480" s="98"/>
      <c r="B480" s="98"/>
    </row>
    <row r="481" spans="1:2" x14ac:dyDescent="0.25">
      <c r="A481" s="98"/>
      <c r="B481" s="98"/>
    </row>
    <row r="482" spans="1:2" x14ac:dyDescent="0.25">
      <c r="A482" s="98"/>
      <c r="B482" s="98"/>
    </row>
    <row r="483" spans="1:2" x14ac:dyDescent="0.25">
      <c r="A483" s="98"/>
      <c r="B483" s="98"/>
    </row>
    <row r="484" spans="1:2" x14ac:dyDescent="0.25">
      <c r="A484" s="98"/>
      <c r="B484" s="98"/>
    </row>
    <row r="485" spans="1:2" x14ac:dyDescent="0.25">
      <c r="A485" s="98"/>
      <c r="B485" s="98"/>
    </row>
    <row r="486" spans="1:2" x14ac:dyDescent="0.25">
      <c r="A486" s="98"/>
      <c r="B486" s="98"/>
    </row>
    <row r="487" spans="1:2" x14ac:dyDescent="0.25">
      <c r="A487" s="98"/>
      <c r="B487" s="98"/>
    </row>
    <row r="488" spans="1:2" x14ac:dyDescent="0.25">
      <c r="A488" s="98"/>
      <c r="B488" s="98"/>
    </row>
    <row r="489" spans="1:2" x14ac:dyDescent="0.25">
      <c r="A489" s="98"/>
      <c r="B489" s="98"/>
    </row>
    <row r="490" spans="1:2" x14ac:dyDescent="0.25">
      <c r="A490" s="98"/>
      <c r="B490" s="98"/>
    </row>
    <row r="491" spans="1:2" x14ac:dyDescent="0.25">
      <c r="A491" s="98"/>
      <c r="B491" s="98"/>
    </row>
    <row r="492" spans="1:2" x14ac:dyDescent="0.25">
      <c r="A492" s="98"/>
      <c r="B492" s="98"/>
    </row>
    <row r="493" spans="1:2" x14ac:dyDescent="0.25">
      <c r="A493" s="98"/>
      <c r="B493" s="98"/>
    </row>
    <row r="494" spans="1:2" x14ac:dyDescent="0.25">
      <c r="A494" s="98"/>
      <c r="B494" s="98"/>
    </row>
    <row r="495" spans="1:2" x14ac:dyDescent="0.25">
      <c r="A495" s="98"/>
      <c r="B495" s="98"/>
    </row>
    <row r="496" spans="1:2" x14ac:dyDescent="0.25">
      <c r="A496" s="98"/>
      <c r="B496" s="98"/>
    </row>
    <row r="497" spans="1:2" x14ac:dyDescent="0.25">
      <c r="A497" s="98"/>
      <c r="B497" s="98"/>
    </row>
    <row r="498" spans="1:2" x14ac:dyDescent="0.25">
      <c r="A498" s="98"/>
      <c r="B498" s="98"/>
    </row>
    <row r="499" spans="1:2" x14ac:dyDescent="0.25">
      <c r="A499" s="98"/>
      <c r="B499" s="98"/>
    </row>
    <row r="500" spans="1:2" x14ac:dyDescent="0.25">
      <c r="A500" s="98"/>
      <c r="B500" s="98"/>
    </row>
    <row r="501" spans="1:2" x14ac:dyDescent="0.25">
      <c r="A501" s="98"/>
      <c r="B501" s="98"/>
    </row>
    <row r="502" spans="1:2" x14ac:dyDescent="0.25">
      <c r="A502" s="98"/>
      <c r="B502" s="98"/>
    </row>
    <row r="503" spans="1:2" x14ac:dyDescent="0.25">
      <c r="A503" s="98"/>
      <c r="B503" s="98"/>
    </row>
    <row r="504" spans="1:2" x14ac:dyDescent="0.25">
      <c r="A504" s="98"/>
      <c r="B504" s="98"/>
    </row>
    <row r="505" spans="1:2" x14ac:dyDescent="0.25">
      <c r="A505" s="98"/>
      <c r="B505" s="98"/>
    </row>
    <row r="506" spans="1:2" x14ac:dyDescent="0.25">
      <c r="A506" s="98"/>
      <c r="B506" s="98"/>
    </row>
    <row r="507" spans="1:2" x14ac:dyDescent="0.25">
      <c r="A507" s="98"/>
      <c r="B507" s="98"/>
    </row>
    <row r="508" spans="1:2" x14ac:dyDescent="0.25">
      <c r="A508" s="98"/>
      <c r="B508" s="98"/>
    </row>
    <row r="509" spans="1:2" x14ac:dyDescent="0.25">
      <c r="A509" s="98"/>
      <c r="B509" s="98"/>
    </row>
    <row r="510" spans="1:2" x14ac:dyDescent="0.25">
      <c r="A510" s="98"/>
      <c r="B510" s="98"/>
    </row>
    <row r="511" spans="1:2" x14ac:dyDescent="0.25">
      <c r="A511" s="98"/>
      <c r="B511" s="98"/>
    </row>
    <row r="512" spans="1:2" x14ac:dyDescent="0.25">
      <c r="A512" s="98"/>
      <c r="B512" s="98"/>
    </row>
    <row r="513" spans="1:2" x14ac:dyDescent="0.25">
      <c r="A513" s="98"/>
      <c r="B513" s="98"/>
    </row>
    <row r="514" spans="1:2" x14ac:dyDescent="0.25">
      <c r="A514" s="98"/>
      <c r="B514" s="98"/>
    </row>
    <row r="515" spans="1:2" x14ac:dyDescent="0.25">
      <c r="A515" s="98"/>
      <c r="B515" s="98"/>
    </row>
    <row r="516" spans="1:2" x14ac:dyDescent="0.25">
      <c r="A516" s="98"/>
      <c r="B516" s="98"/>
    </row>
    <row r="517" spans="1:2" x14ac:dyDescent="0.25">
      <c r="A517" s="98"/>
      <c r="B517" s="98"/>
    </row>
    <row r="518" spans="1:2" x14ac:dyDescent="0.25">
      <c r="A518" s="98"/>
      <c r="B518" s="98"/>
    </row>
    <row r="519" spans="1:2" x14ac:dyDescent="0.25">
      <c r="A519" s="98"/>
      <c r="B519" s="98"/>
    </row>
    <row r="520" spans="1:2" x14ac:dyDescent="0.25">
      <c r="A520" s="98"/>
      <c r="B520" s="98"/>
    </row>
    <row r="521" spans="1:2" x14ac:dyDescent="0.25">
      <c r="A521" s="98"/>
      <c r="B521" s="98"/>
    </row>
    <row r="522" spans="1:2" x14ac:dyDescent="0.25">
      <c r="A522" s="98"/>
      <c r="B522" s="98"/>
    </row>
    <row r="523" spans="1:2" x14ac:dyDescent="0.25">
      <c r="A523" s="98"/>
      <c r="B523" s="98"/>
    </row>
    <row r="524" spans="1:2" x14ac:dyDescent="0.25">
      <c r="A524" s="98"/>
      <c r="B524" s="98"/>
    </row>
    <row r="525" spans="1:2" x14ac:dyDescent="0.25">
      <c r="A525" s="98"/>
      <c r="B525" s="98"/>
    </row>
    <row r="526" spans="1:2" x14ac:dyDescent="0.25">
      <c r="A526" s="98"/>
      <c r="B526" s="98"/>
    </row>
    <row r="527" spans="1:2" x14ac:dyDescent="0.25">
      <c r="A527" s="98"/>
      <c r="B527" s="98"/>
    </row>
    <row r="528" spans="1:2" x14ac:dyDescent="0.25">
      <c r="A528" s="98"/>
      <c r="B528" s="98"/>
    </row>
    <row r="529" spans="1:2" x14ac:dyDescent="0.25">
      <c r="A529" s="98"/>
      <c r="B529" s="98"/>
    </row>
    <row r="530" spans="1:2" x14ac:dyDescent="0.25">
      <c r="A530" s="98"/>
      <c r="B530" s="98"/>
    </row>
    <row r="531" spans="1:2" x14ac:dyDescent="0.25">
      <c r="A531" s="98"/>
      <c r="B531" s="98"/>
    </row>
    <row r="532" spans="1:2" x14ac:dyDescent="0.25">
      <c r="A532" s="98"/>
      <c r="B532" s="98"/>
    </row>
    <row r="533" spans="1:2" x14ac:dyDescent="0.25">
      <c r="A533" s="98"/>
      <c r="B533" s="98"/>
    </row>
    <row r="534" spans="1:2" x14ac:dyDescent="0.25">
      <c r="A534" s="98"/>
      <c r="B534" s="98"/>
    </row>
    <row r="535" spans="1:2" x14ac:dyDescent="0.25">
      <c r="A535" s="98"/>
      <c r="B535" s="98"/>
    </row>
    <row r="536" spans="1:2" x14ac:dyDescent="0.25">
      <c r="A536" s="98"/>
      <c r="B536" s="98"/>
    </row>
    <row r="537" spans="1:2" x14ac:dyDescent="0.25">
      <c r="A537" s="98"/>
      <c r="B537" s="98"/>
    </row>
    <row r="538" spans="1:2" x14ac:dyDescent="0.25">
      <c r="A538" s="98"/>
      <c r="B538" s="98"/>
    </row>
    <row r="539" spans="1:2" x14ac:dyDescent="0.25">
      <c r="A539" s="98"/>
      <c r="B539" s="98"/>
    </row>
    <row r="540" spans="1:2" x14ac:dyDescent="0.25">
      <c r="A540" s="98"/>
      <c r="B540" s="98"/>
    </row>
    <row r="541" spans="1:2" x14ac:dyDescent="0.25">
      <c r="A541" s="98"/>
      <c r="B541" s="98"/>
    </row>
    <row r="542" spans="1:2" x14ac:dyDescent="0.25">
      <c r="A542" s="98"/>
      <c r="B542" s="98"/>
    </row>
    <row r="543" spans="1:2" x14ac:dyDescent="0.25">
      <c r="A543" s="98"/>
      <c r="B543" s="98"/>
    </row>
    <row r="544" spans="1:2" x14ac:dyDescent="0.25">
      <c r="A544" s="98"/>
      <c r="B544" s="98"/>
    </row>
    <row r="545" spans="1:2" x14ac:dyDescent="0.25">
      <c r="A545" s="98"/>
      <c r="B545" s="98"/>
    </row>
    <row r="546" spans="1:2" x14ac:dyDescent="0.25">
      <c r="A546" s="98"/>
      <c r="B546" s="98"/>
    </row>
    <row r="547" spans="1:2" x14ac:dyDescent="0.25">
      <c r="A547" s="98"/>
      <c r="B547" s="98"/>
    </row>
    <row r="548" spans="1:2" x14ac:dyDescent="0.25">
      <c r="A548" s="98"/>
      <c r="B548" s="98"/>
    </row>
    <row r="549" spans="1:2" x14ac:dyDescent="0.25">
      <c r="A549" s="98"/>
      <c r="B549" s="98"/>
    </row>
    <row r="550" spans="1:2" x14ac:dyDescent="0.25">
      <c r="A550" s="98"/>
      <c r="B550" s="98"/>
    </row>
    <row r="551" spans="1:2" x14ac:dyDescent="0.25">
      <c r="A551" s="98"/>
      <c r="B551" s="98"/>
    </row>
    <row r="552" spans="1:2" x14ac:dyDescent="0.25">
      <c r="A552" s="98"/>
      <c r="B552" s="98"/>
    </row>
    <row r="553" spans="1:2" x14ac:dyDescent="0.25">
      <c r="A553" s="98"/>
      <c r="B553" s="98"/>
    </row>
    <row r="554" spans="1:2" x14ac:dyDescent="0.25">
      <c r="A554" s="98"/>
      <c r="B554" s="98"/>
    </row>
    <row r="555" spans="1:2" x14ac:dyDescent="0.25">
      <c r="A555" s="98"/>
      <c r="B555" s="98"/>
    </row>
    <row r="556" spans="1:2" x14ac:dyDescent="0.25">
      <c r="A556" s="98"/>
      <c r="B556" s="98"/>
    </row>
    <row r="557" spans="1:2" x14ac:dyDescent="0.25">
      <c r="A557" s="98"/>
      <c r="B557" s="98"/>
    </row>
    <row r="558" spans="1:2" x14ac:dyDescent="0.25">
      <c r="A558" s="98"/>
      <c r="B558" s="98"/>
    </row>
    <row r="559" spans="1:2" x14ac:dyDescent="0.25">
      <c r="A559" s="98"/>
      <c r="B559" s="98"/>
    </row>
    <row r="560" spans="1:2" x14ac:dyDescent="0.25">
      <c r="A560" s="98"/>
      <c r="B560" s="98"/>
    </row>
    <row r="561" spans="1:2" x14ac:dyDescent="0.25">
      <c r="A561" s="98"/>
      <c r="B561" s="98"/>
    </row>
    <row r="562" spans="1:2" x14ac:dyDescent="0.25">
      <c r="A562" s="98"/>
      <c r="B562" s="98"/>
    </row>
    <row r="563" spans="1:2" x14ac:dyDescent="0.25">
      <c r="A563" s="98"/>
      <c r="B563" s="98"/>
    </row>
    <row r="564" spans="1:2" x14ac:dyDescent="0.25">
      <c r="A564" s="98"/>
      <c r="B564" s="98"/>
    </row>
    <row r="565" spans="1:2" x14ac:dyDescent="0.25">
      <c r="A565" s="98"/>
      <c r="B565" s="98"/>
    </row>
    <row r="566" spans="1:2" x14ac:dyDescent="0.25">
      <c r="A566" s="98"/>
      <c r="B566" s="98"/>
    </row>
    <row r="567" spans="1:2" x14ac:dyDescent="0.25">
      <c r="A567" s="98"/>
      <c r="B567" s="98"/>
    </row>
    <row r="568" spans="1:2" x14ac:dyDescent="0.25">
      <c r="A568" s="98"/>
      <c r="B568" s="98"/>
    </row>
    <row r="569" spans="1:2" x14ac:dyDescent="0.25">
      <c r="A569" s="98"/>
      <c r="B569" s="98"/>
    </row>
    <row r="570" spans="1:2" x14ac:dyDescent="0.25">
      <c r="A570" s="98"/>
      <c r="B570" s="98"/>
    </row>
    <row r="571" spans="1:2" x14ac:dyDescent="0.25">
      <c r="A571" s="98"/>
      <c r="B571" s="98"/>
    </row>
    <row r="572" spans="1:2" x14ac:dyDescent="0.25">
      <c r="A572" s="98"/>
      <c r="B572" s="98"/>
    </row>
    <row r="573" spans="1:2" x14ac:dyDescent="0.25">
      <c r="A573" s="98"/>
      <c r="B573" s="98"/>
    </row>
    <row r="574" spans="1:2" x14ac:dyDescent="0.25">
      <c r="A574" s="98"/>
      <c r="B574" s="98"/>
    </row>
    <row r="575" spans="1:2" x14ac:dyDescent="0.25">
      <c r="A575" s="98"/>
      <c r="B575" s="98"/>
    </row>
    <row r="576" spans="1:2" x14ac:dyDescent="0.25">
      <c r="A576" s="98"/>
      <c r="B576" s="98"/>
    </row>
    <row r="577" spans="1:2" x14ac:dyDescent="0.25">
      <c r="A577" s="98"/>
      <c r="B577" s="98"/>
    </row>
    <row r="578" spans="1:2" x14ac:dyDescent="0.25">
      <c r="A578" s="98"/>
      <c r="B578" s="98"/>
    </row>
    <row r="579" spans="1:2" x14ac:dyDescent="0.25">
      <c r="A579" s="98"/>
      <c r="B579" s="98"/>
    </row>
    <row r="580" spans="1:2" x14ac:dyDescent="0.25">
      <c r="A580" s="98"/>
      <c r="B580" s="98"/>
    </row>
    <row r="581" spans="1:2" x14ac:dyDescent="0.25">
      <c r="A581" s="98"/>
      <c r="B581" s="98"/>
    </row>
    <row r="582" spans="1:2" x14ac:dyDescent="0.25">
      <c r="A582" s="98"/>
      <c r="B582" s="98"/>
    </row>
    <row r="583" spans="1:2" x14ac:dyDescent="0.25">
      <c r="A583" s="98"/>
      <c r="B583" s="98"/>
    </row>
    <row r="584" spans="1:2" x14ac:dyDescent="0.25">
      <c r="A584" s="98"/>
      <c r="B584" s="98"/>
    </row>
    <row r="585" spans="1:2" x14ac:dyDescent="0.25">
      <c r="A585" s="98"/>
      <c r="B585" s="98"/>
    </row>
    <row r="586" spans="1:2" x14ac:dyDescent="0.25">
      <c r="A586" s="98"/>
      <c r="B586" s="98"/>
    </row>
    <row r="587" spans="1:2" x14ac:dyDescent="0.25">
      <c r="A587" s="98"/>
      <c r="B587" s="98"/>
    </row>
    <row r="588" spans="1:2" x14ac:dyDescent="0.25">
      <c r="A588" s="98"/>
      <c r="B588" s="98"/>
    </row>
    <row r="589" spans="1:2" x14ac:dyDescent="0.25">
      <c r="A589" s="98"/>
      <c r="B589" s="98"/>
    </row>
    <row r="590" spans="1:2" x14ac:dyDescent="0.25">
      <c r="A590" s="98"/>
      <c r="B590" s="98"/>
    </row>
    <row r="591" spans="1:2" x14ac:dyDescent="0.25">
      <c r="A591" s="98"/>
      <c r="B591" s="98"/>
    </row>
    <row r="592" spans="1:2" x14ac:dyDescent="0.25">
      <c r="A592" s="98"/>
      <c r="B592" s="98"/>
    </row>
    <row r="593" spans="1:2" x14ac:dyDescent="0.25">
      <c r="A593" s="98"/>
      <c r="B593" s="98"/>
    </row>
    <row r="594" spans="1:2" x14ac:dyDescent="0.25">
      <c r="A594" s="98"/>
      <c r="B594" s="98"/>
    </row>
    <row r="595" spans="1:2" x14ac:dyDescent="0.25">
      <c r="A595" s="98"/>
      <c r="B595" s="98"/>
    </row>
    <row r="596" spans="1:2" x14ac:dyDescent="0.25">
      <c r="A596" s="98"/>
      <c r="B596" s="98"/>
    </row>
    <row r="597" spans="1:2" x14ac:dyDescent="0.25">
      <c r="A597" s="98"/>
      <c r="B597" s="98"/>
    </row>
    <row r="598" spans="1:2" x14ac:dyDescent="0.25">
      <c r="A598" s="98"/>
      <c r="B598" s="98"/>
    </row>
    <row r="599" spans="1:2" x14ac:dyDescent="0.25">
      <c r="A599" s="98"/>
      <c r="B599" s="98"/>
    </row>
    <row r="600" spans="1:2" x14ac:dyDescent="0.25">
      <c r="A600" s="98"/>
      <c r="B600" s="98"/>
    </row>
    <row r="601" spans="1:2" x14ac:dyDescent="0.25">
      <c r="A601" s="98"/>
      <c r="B601" s="98"/>
    </row>
    <row r="602" spans="1:2" x14ac:dyDescent="0.25">
      <c r="A602" s="98"/>
      <c r="B602" s="98"/>
    </row>
    <row r="603" spans="1:2" x14ac:dyDescent="0.25">
      <c r="A603" s="98"/>
      <c r="B603" s="98"/>
    </row>
    <row r="604" spans="1:2" x14ac:dyDescent="0.25">
      <c r="A604" s="98"/>
      <c r="B604" s="98"/>
    </row>
    <row r="605" spans="1:2" x14ac:dyDescent="0.25">
      <c r="A605" s="98"/>
      <c r="B605" s="98"/>
    </row>
    <row r="606" spans="1:2" x14ac:dyDescent="0.25">
      <c r="A606" s="98"/>
      <c r="B606" s="98"/>
    </row>
    <row r="607" spans="1:2" x14ac:dyDescent="0.25">
      <c r="A607" s="98"/>
      <c r="B607" s="98"/>
    </row>
    <row r="608" spans="1:2" x14ac:dyDescent="0.25">
      <c r="A608" s="98"/>
      <c r="B608" s="98"/>
    </row>
    <row r="609" spans="1:2" x14ac:dyDescent="0.25">
      <c r="A609" s="98"/>
      <c r="B609" s="98"/>
    </row>
    <row r="610" spans="1:2" x14ac:dyDescent="0.25">
      <c r="A610" s="98"/>
      <c r="B610" s="98"/>
    </row>
    <row r="611" spans="1:2" x14ac:dyDescent="0.25">
      <c r="A611" s="98"/>
      <c r="B611" s="98"/>
    </row>
    <row r="612" spans="1:2" x14ac:dyDescent="0.25">
      <c r="A612" s="98"/>
      <c r="B612" s="98"/>
    </row>
    <row r="613" spans="1:2" x14ac:dyDescent="0.25">
      <c r="A613" s="98"/>
      <c r="B613" s="98"/>
    </row>
    <row r="614" spans="1:2" x14ac:dyDescent="0.25">
      <c r="A614" s="98"/>
      <c r="B614" s="98"/>
    </row>
    <row r="615" spans="1:2" x14ac:dyDescent="0.25">
      <c r="A615" s="98"/>
      <c r="B615" s="98"/>
    </row>
    <row r="616" spans="1:2" x14ac:dyDescent="0.25">
      <c r="A616" s="98"/>
      <c r="B616" s="98"/>
    </row>
    <row r="617" spans="1:2" x14ac:dyDescent="0.25">
      <c r="A617" s="98"/>
      <c r="B617" s="98"/>
    </row>
    <row r="618" spans="1:2" x14ac:dyDescent="0.25">
      <c r="A618" s="98"/>
      <c r="B618" s="98"/>
    </row>
    <row r="619" spans="1:2" x14ac:dyDescent="0.25">
      <c r="A619" s="98"/>
      <c r="B619" s="98"/>
    </row>
    <row r="620" spans="1:2" x14ac:dyDescent="0.25">
      <c r="A620" s="98"/>
      <c r="B620" s="98"/>
    </row>
    <row r="621" spans="1:2" x14ac:dyDescent="0.25">
      <c r="A621" s="98"/>
      <c r="B621" s="98"/>
    </row>
    <row r="622" spans="1:2" x14ac:dyDescent="0.25">
      <c r="A622" s="98"/>
      <c r="B622" s="98"/>
    </row>
    <row r="623" spans="1:2" x14ac:dyDescent="0.25">
      <c r="A623" s="98"/>
      <c r="B623" s="98"/>
    </row>
    <row r="624" spans="1:2" x14ac:dyDescent="0.25">
      <c r="A624" s="98"/>
      <c r="B624" s="98"/>
    </row>
    <row r="625" spans="1:2" x14ac:dyDescent="0.25">
      <c r="A625" s="98"/>
      <c r="B625" s="98"/>
    </row>
    <row r="626" spans="1:2" x14ac:dyDescent="0.25">
      <c r="A626" s="98"/>
      <c r="B626" s="98"/>
    </row>
    <row r="627" spans="1:2" x14ac:dyDescent="0.25">
      <c r="A627" s="98"/>
      <c r="B627" s="98"/>
    </row>
    <row r="628" spans="1:2" x14ac:dyDescent="0.25">
      <c r="A628" s="98"/>
      <c r="B628" s="98"/>
    </row>
    <row r="629" spans="1:2" x14ac:dyDescent="0.25">
      <c r="A629" s="98"/>
      <c r="B629" s="98"/>
    </row>
    <row r="630" spans="1:2" x14ac:dyDescent="0.25">
      <c r="A630" s="98"/>
      <c r="B630" s="98"/>
    </row>
    <row r="631" spans="1:2" x14ac:dyDescent="0.25">
      <c r="A631" s="98"/>
      <c r="B631" s="98"/>
    </row>
    <row r="632" spans="1:2" x14ac:dyDescent="0.25">
      <c r="A632" s="98"/>
      <c r="B632" s="98"/>
    </row>
    <row r="633" spans="1:2" x14ac:dyDescent="0.25">
      <c r="A633" s="98"/>
      <c r="B633" s="98"/>
    </row>
    <row r="634" spans="1:2" x14ac:dyDescent="0.25">
      <c r="A634" s="98"/>
      <c r="B634" s="98"/>
    </row>
    <row r="635" spans="1:2" x14ac:dyDescent="0.25">
      <c r="A635" s="98"/>
      <c r="B635" s="98"/>
    </row>
    <row r="636" spans="1:2" x14ac:dyDescent="0.25">
      <c r="A636" s="98"/>
      <c r="B636" s="98"/>
    </row>
    <row r="637" spans="1:2" x14ac:dyDescent="0.25">
      <c r="A637" s="98"/>
      <c r="B637" s="98"/>
    </row>
    <row r="638" spans="1:2" x14ac:dyDescent="0.25">
      <c r="A638" s="98"/>
      <c r="B638" s="98"/>
    </row>
    <row r="639" spans="1:2" x14ac:dyDescent="0.25">
      <c r="A639" s="98"/>
      <c r="B639" s="98"/>
    </row>
    <row r="640" spans="1:2" x14ac:dyDescent="0.25">
      <c r="A640" s="98"/>
      <c r="B640" s="98"/>
    </row>
    <row r="641" spans="1:2" x14ac:dyDescent="0.25">
      <c r="A641" s="98"/>
      <c r="B641" s="98"/>
    </row>
    <row r="642" spans="1:2" x14ac:dyDescent="0.25">
      <c r="A642" s="98"/>
      <c r="B642" s="98"/>
    </row>
    <row r="643" spans="1:2" x14ac:dyDescent="0.25">
      <c r="A643" s="98"/>
      <c r="B643" s="98"/>
    </row>
    <row r="644" spans="1:2" x14ac:dyDescent="0.25">
      <c r="A644" s="98"/>
      <c r="B644" s="98"/>
    </row>
    <row r="645" spans="1:2" x14ac:dyDescent="0.25">
      <c r="A645" s="98"/>
      <c r="B645" s="98"/>
    </row>
    <row r="646" spans="1:2" x14ac:dyDescent="0.25">
      <c r="A646" s="98"/>
      <c r="B646" s="98"/>
    </row>
    <row r="647" spans="1:2" x14ac:dyDescent="0.25">
      <c r="A647" s="98"/>
      <c r="B647" s="98"/>
    </row>
    <row r="648" spans="1:2" x14ac:dyDescent="0.25">
      <c r="A648" s="98"/>
      <c r="B648" s="98"/>
    </row>
    <row r="649" spans="1:2" x14ac:dyDescent="0.25">
      <c r="A649" s="98"/>
      <c r="B649" s="98"/>
    </row>
    <row r="650" spans="1:2" x14ac:dyDescent="0.25">
      <c r="A650" s="98"/>
      <c r="B650" s="98"/>
    </row>
    <row r="651" spans="1:2" x14ac:dyDescent="0.25">
      <c r="A651" s="98"/>
      <c r="B651" s="98"/>
    </row>
    <row r="652" spans="1:2" x14ac:dyDescent="0.25">
      <c r="A652" s="98"/>
      <c r="B652" s="98"/>
    </row>
    <row r="653" spans="1:2" x14ac:dyDescent="0.25">
      <c r="A653" s="98"/>
      <c r="B653" s="98"/>
    </row>
    <row r="654" spans="1:2" x14ac:dyDescent="0.25">
      <c r="A654" s="98"/>
      <c r="B654" s="98"/>
    </row>
    <row r="655" spans="1:2" x14ac:dyDescent="0.25">
      <c r="A655" s="98"/>
      <c r="B655" s="98"/>
    </row>
    <row r="656" spans="1:2" x14ac:dyDescent="0.25">
      <c r="A656" s="98"/>
      <c r="B656" s="98"/>
    </row>
    <row r="657" spans="1:2" x14ac:dyDescent="0.25">
      <c r="A657" s="98"/>
      <c r="B657" s="98"/>
    </row>
    <row r="658" spans="1:2" x14ac:dyDescent="0.25">
      <c r="A658" s="98"/>
      <c r="B658" s="98"/>
    </row>
    <row r="659" spans="1:2" x14ac:dyDescent="0.25">
      <c r="A659" s="98"/>
      <c r="B659" s="98"/>
    </row>
    <row r="660" spans="1:2" x14ac:dyDescent="0.25">
      <c r="A660" s="98"/>
      <c r="B660" s="98"/>
    </row>
    <row r="661" spans="1:2" x14ac:dyDescent="0.25">
      <c r="A661" s="98"/>
      <c r="B661" s="98"/>
    </row>
    <row r="662" spans="1:2" x14ac:dyDescent="0.25">
      <c r="A662" s="98"/>
      <c r="B662" s="98"/>
    </row>
    <row r="663" spans="1:2" x14ac:dyDescent="0.25">
      <c r="A663" s="98"/>
      <c r="B663" s="98"/>
    </row>
    <row r="664" spans="1:2" x14ac:dyDescent="0.25">
      <c r="A664" s="98"/>
      <c r="B664" s="98"/>
    </row>
    <row r="665" spans="1:2" x14ac:dyDescent="0.25">
      <c r="A665" s="98"/>
      <c r="B665" s="98"/>
    </row>
    <row r="666" spans="1:2" x14ac:dyDescent="0.25">
      <c r="A666" s="98"/>
      <c r="B666" s="98"/>
    </row>
    <row r="667" spans="1:2" x14ac:dyDescent="0.25">
      <c r="A667" s="98"/>
      <c r="B667" s="98"/>
    </row>
    <row r="668" spans="1:2" x14ac:dyDescent="0.25">
      <c r="A668" s="98"/>
      <c r="B668" s="98"/>
    </row>
    <row r="669" spans="1:2" x14ac:dyDescent="0.25">
      <c r="A669" s="98"/>
      <c r="B669" s="98"/>
    </row>
    <row r="670" spans="1:2" x14ac:dyDescent="0.25">
      <c r="A670" s="98"/>
      <c r="B670" s="98"/>
    </row>
    <row r="671" spans="1:2" x14ac:dyDescent="0.25">
      <c r="A671" s="98"/>
      <c r="B671" s="98"/>
    </row>
    <row r="672" spans="1:2" x14ac:dyDescent="0.25">
      <c r="A672" s="98"/>
      <c r="B672" s="98"/>
    </row>
    <row r="673" spans="1:2" x14ac:dyDescent="0.25">
      <c r="A673" s="98"/>
      <c r="B673" s="98"/>
    </row>
    <row r="674" spans="1:2" x14ac:dyDescent="0.25">
      <c r="A674" s="98"/>
      <c r="B674" s="98"/>
    </row>
    <row r="675" spans="1:2" x14ac:dyDescent="0.25">
      <c r="A675" s="98"/>
      <c r="B675" s="98"/>
    </row>
    <row r="676" spans="1:2" x14ac:dyDescent="0.25">
      <c r="A676" s="98"/>
      <c r="B676" s="98"/>
    </row>
    <row r="677" spans="1:2" x14ac:dyDescent="0.25">
      <c r="A677" s="98"/>
      <c r="B677" s="98"/>
    </row>
    <row r="678" spans="1:2" x14ac:dyDescent="0.25">
      <c r="A678" s="98"/>
      <c r="B678" s="98"/>
    </row>
    <row r="679" spans="1:2" x14ac:dyDescent="0.25">
      <c r="A679" s="98"/>
      <c r="B679" s="98"/>
    </row>
    <row r="680" spans="1:2" x14ac:dyDescent="0.25">
      <c r="A680" s="98"/>
      <c r="B680" s="98"/>
    </row>
    <row r="681" spans="1:2" x14ac:dyDescent="0.25">
      <c r="A681" s="98"/>
      <c r="B681" s="98"/>
    </row>
    <row r="682" spans="1:2" x14ac:dyDescent="0.25">
      <c r="A682" s="98"/>
      <c r="B682" s="98"/>
    </row>
    <row r="683" spans="1:2" x14ac:dyDescent="0.25">
      <c r="A683" s="98"/>
      <c r="B683" s="98"/>
    </row>
    <row r="684" spans="1:2" x14ac:dyDescent="0.25">
      <c r="A684" s="98"/>
      <c r="B684" s="98"/>
    </row>
    <row r="685" spans="1:2" x14ac:dyDescent="0.25">
      <c r="A685" s="98"/>
      <c r="B685" s="98"/>
    </row>
    <row r="686" spans="1:2" x14ac:dyDescent="0.25">
      <c r="A686" s="98"/>
      <c r="B686" s="98"/>
    </row>
    <row r="687" spans="1:2" x14ac:dyDescent="0.25">
      <c r="A687" s="98"/>
      <c r="B687" s="98"/>
    </row>
    <row r="688" spans="1:2" x14ac:dyDescent="0.25">
      <c r="A688" s="98"/>
      <c r="B688" s="98"/>
    </row>
    <row r="689" spans="1:2" x14ac:dyDescent="0.25">
      <c r="A689" s="98"/>
      <c r="B689" s="98"/>
    </row>
    <row r="690" spans="1:2" x14ac:dyDescent="0.25">
      <c r="A690" s="98"/>
      <c r="B690" s="98"/>
    </row>
    <row r="691" spans="1:2" x14ac:dyDescent="0.25">
      <c r="A691" s="98"/>
      <c r="B691" s="98"/>
    </row>
    <row r="692" spans="1:2" x14ac:dyDescent="0.25">
      <c r="A692" s="98"/>
      <c r="B692" s="98"/>
    </row>
    <row r="693" spans="1:2" x14ac:dyDescent="0.25">
      <c r="A693" s="98"/>
      <c r="B693" s="98"/>
    </row>
    <row r="694" spans="1:2" x14ac:dyDescent="0.25">
      <c r="A694" s="98"/>
      <c r="B694" s="98"/>
    </row>
    <row r="695" spans="1:2" x14ac:dyDescent="0.25">
      <c r="A695" s="98"/>
      <c r="B695" s="98"/>
    </row>
    <row r="696" spans="1:2" x14ac:dyDescent="0.25">
      <c r="A696" s="98"/>
      <c r="B696" s="98"/>
    </row>
    <row r="697" spans="1:2" x14ac:dyDescent="0.25">
      <c r="A697" s="98"/>
      <c r="B697" s="98"/>
    </row>
    <row r="698" spans="1:2" x14ac:dyDescent="0.25">
      <c r="A698" s="98"/>
      <c r="B698" s="98"/>
    </row>
    <row r="699" spans="1:2" x14ac:dyDescent="0.25">
      <c r="A699" s="98"/>
      <c r="B699" s="98"/>
    </row>
    <row r="700" spans="1:2" x14ac:dyDescent="0.25">
      <c r="A700" s="98"/>
      <c r="B700" s="98"/>
    </row>
    <row r="701" spans="1:2" x14ac:dyDescent="0.25">
      <c r="A701" s="98"/>
      <c r="B701" s="98"/>
    </row>
    <row r="702" spans="1:2" x14ac:dyDescent="0.25">
      <c r="A702" s="98"/>
      <c r="B702" s="98"/>
    </row>
    <row r="703" spans="1:2" x14ac:dyDescent="0.25">
      <c r="A703" s="98"/>
      <c r="B703" s="98"/>
    </row>
    <row r="704" spans="1:2" x14ac:dyDescent="0.25">
      <c r="A704" s="98"/>
      <c r="B704" s="98"/>
    </row>
    <row r="705" spans="1:2" x14ac:dyDescent="0.25">
      <c r="A705" s="98"/>
      <c r="B705" s="98"/>
    </row>
    <row r="706" spans="1:2" x14ac:dyDescent="0.25">
      <c r="A706" s="98"/>
      <c r="B706" s="98"/>
    </row>
    <row r="707" spans="1:2" x14ac:dyDescent="0.25">
      <c r="A707" s="98"/>
      <c r="B707" s="98"/>
    </row>
    <row r="708" spans="1:2" x14ac:dyDescent="0.25">
      <c r="A708" s="98"/>
      <c r="B708" s="98"/>
    </row>
    <row r="709" spans="1:2" x14ac:dyDescent="0.25">
      <c r="A709" s="98"/>
      <c r="B709" s="98"/>
    </row>
    <row r="710" spans="1:2" x14ac:dyDescent="0.25">
      <c r="A710" s="98"/>
      <c r="B710" s="98"/>
    </row>
    <row r="711" spans="1:2" x14ac:dyDescent="0.25">
      <c r="A711" s="98"/>
      <c r="B711" s="98"/>
    </row>
    <row r="712" spans="1:2" x14ac:dyDescent="0.25">
      <c r="A712" s="98"/>
      <c r="B712" s="98"/>
    </row>
    <row r="713" spans="1:2" x14ac:dyDescent="0.25">
      <c r="A713" s="98"/>
      <c r="B713" s="98"/>
    </row>
    <row r="714" spans="1:2" x14ac:dyDescent="0.25">
      <c r="A714" s="98"/>
      <c r="B714" s="98"/>
    </row>
    <row r="715" spans="1:2" x14ac:dyDescent="0.25">
      <c r="A715" s="98"/>
      <c r="B715" s="98"/>
    </row>
    <row r="716" spans="1:2" x14ac:dyDescent="0.25">
      <c r="A716" s="98"/>
      <c r="B716" s="98"/>
    </row>
    <row r="717" spans="1:2" x14ac:dyDescent="0.25">
      <c r="A717" s="98"/>
      <c r="B717" s="98"/>
    </row>
    <row r="718" spans="1:2" x14ac:dyDescent="0.25">
      <c r="A718" s="98"/>
      <c r="B718" s="98"/>
    </row>
    <row r="719" spans="1:2" x14ac:dyDescent="0.25">
      <c r="A719" s="98"/>
      <c r="B719" s="98"/>
    </row>
    <row r="720" spans="1:2" x14ac:dyDescent="0.25">
      <c r="A720" s="98"/>
      <c r="B720" s="98"/>
    </row>
    <row r="721" spans="1:2" x14ac:dyDescent="0.25">
      <c r="A721" s="98"/>
      <c r="B721" s="98"/>
    </row>
    <row r="722" spans="1:2" x14ac:dyDescent="0.25">
      <c r="A722" s="98"/>
      <c r="B722" s="98"/>
    </row>
    <row r="723" spans="1:2" x14ac:dyDescent="0.25">
      <c r="A723" s="98"/>
      <c r="B723" s="98"/>
    </row>
    <row r="724" spans="1:2" x14ac:dyDescent="0.25">
      <c r="A724" s="98"/>
      <c r="B724" s="98"/>
    </row>
    <row r="725" spans="1:2" x14ac:dyDescent="0.25">
      <c r="A725" s="98"/>
      <c r="B725" s="98"/>
    </row>
    <row r="726" spans="1:2" x14ac:dyDescent="0.25">
      <c r="A726" s="98"/>
      <c r="B726" s="98"/>
    </row>
    <row r="727" spans="1:2" x14ac:dyDescent="0.25">
      <c r="A727" s="98"/>
      <c r="B727" s="98"/>
    </row>
    <row r="728" spans="1:2" x14ac:dyDescent="0.25">
      <c r="A728" s="98"/>
      <c r="B728" s="98"/>
    </row>
    <row r="729" spans="1:2" x14ac:dyDescent="0.25">
      <c r="A729" s="98"/>
      <c r="B729" s="98"/>
    </row>
    <row r="730" spans="1:2" x14ac:dyDescent="0.25">
      <c r="A730" s="98"/>
      <c r="B730" s="98"/>
    </row>
    <row r="731" spans="1:2" x14ac:dyDescent="0.25">
      <c r="A731" s="98"/>
      <c r="B731" s="98"/>
    </row>
    <row r="732" spans="1:2" x14ac:dyDescent="0.25">
      <c r="A732" s="98"/>
      <c r="B732" s="98"/>
    </row>
    <row r="733" spans="1:2" x14ac:dyDescent="0.25">
      <c r="A733" s="98"/>
      <c r="B733" s="98"/>
    </row>
    <row r="734" spans="1:2" x14ac:dyDescent="0.25">
      <c r="A734" s="98"/>
      <c r="B734" s="98"/>
    </row>
    <row r="735" spans="1:2" x14ac:dyDescent="0.25">
      <c r="A735" s="98"/>
      <c r="B735" s="98"/>
    </row>
    <row r="736" spans="1:2" x14ac:dyDescent="0.25">
      <c r="A736" s="98"/>
      <c r="B736" s="98"/>
    </row>
    <row r="737" spans="1:2" x14ac:dyDescent="0.25">
      <c r="A737" s="98"/>
      <c r="B737" s="98"/>
    </row>
    <row r="738" spans="1:2" x14ac:dyDescent="0.25">
      <c r="A738" s="98"/>
      <c r="B738" s="98"/>
    </row>
    <row r="739" spans="1:2" x14ac:dyDescent="0.25">
      <c r="A739" s="98"/>
      <c r="B739" s="98"/>
    </row>
    <row r="740" spans="1:2" x14ac:dyDescent="0.25">
      <c r="A740" s="98"/>
      <c r="B740" s="98"/>
    </row>
    <row r="741" spans="1:2" x14ac:dyDescent="0.25">
      <c r="A741" s="98"/>
      <c r="B741" s="98"/>
    </row>
    <row r="742" spans="1:2" x14ac:dyDescent="0.25">
      <c r="A742" s="98"/>
      <c r="B742" s="98"/>
    </row>
    <row r="743" spans="1:2" x14ac:dyDescent="0.25">
      <c r="A743" s="98"/>
      <c r="B743" s="98"/>
    </row>
    <row r="744" spans="1:2" x14ac:dyDescent="0.25">
      <c r="A744" s="98"/>
      <c r="B744" s="98"/>
    </row>
    <row r="745" spans="1:2" x14ac:dyDescent="0.25">
      <c r="A745" s="98"/>
      <c r="B745" s="98"/>
    </row>
    <row r="746" spans="1:2" x14ac:dyDescent="0.25">
      <c r="A746" s="98"/>
      <c r="B746" s="98"/>
    </row>
    <row r="747" spans="1:2" x14ac:dyDescent="0.25">
      <c r="A747" s="98"/>
      <c r="B747" s="98"/>
    </row>
    <row r="748" spans="1:2" x14ac:dyDescent="0.25">
      <c r="A748" s="98"/>
      <c r="B748" s="98"/>
    </row>
    <row r="749" spans="1:2" x14ac:dyDescent="0.25">
      <c r="A749" s="98"/>
      <c r="B749" s="98"/>
    </row>
    <row r="750" spans="1:2" x14ac:dyDescent="0.25">
      <c r="A750" s="98"/>
      <c r="B750" s="98"/>
    </row>
    <row r="751" spans="1:2" x14ac:dyDescent="0.25">
      <c r="A751" s="98"/>
      <c r="B751" s="98"/>
    </row>
    <row r="752" spans="1:2" x14ac:dyDescent="0.25">
      <c r="A752" s="98"/>
      <c r="B752" s="98"/>
    </row>
    <row r="753" spans="1:2" x14ac:dyDescent="0.25">
      <c r="A753" s="98"/>
      <c r="B753" s="98"/>
    </row>
    <row r="754" spans="1:2" x14ac:dyDescent="0.25">
      <c r="A754" s="98"/>
      <c r="B754" s="98"/>
    </row>
    <row r="755" spans="1:2" x14ac:dyDescent="0.25">
      <c r="A755" s="98"/>
      <c r="B755" s="98"/>
    </row>
    <row r="756" spans="1:2" x14ac:dyDescent="0.25">
      <c r="A756" s="98"/>
      <c r="B756" s="98"/>
    </row>
    <row r="757" spans="1:2" x14ac:dyDescent="0.25">
      <c r="A757" s="98"/>
      <c r="B757" s="98"/>
    </row>
    <row r="758" spans="1:2" x14ac:dyDescent="0.25">
      <c r="A758" s="98"/>
      <c r="B758" s="98"/>
    </row>
    <row r="759" spans="1:2" x14ac:dyDescent="0.25">
      <c r="A759" s="98"/>
      <c r="B759" s="98"/>
    </row>
    <row r="760" spans="1:2" x14ac:dyDescent="0.25">
      <c r="A760" s="98"/>
      <c r="B760" s="98"/>
    </row>
    <row r="761" spans="1:2" x14ac:dyDescent="0.25">
      <c r="A761" s="98"/>
      <c r="B761" s="98"/>
    </row>
    <row r="762" spans="1:2" x14ac:dyDescent="0.25">
      <c r="A762" s="98"/>
      <c r="B762" s="98"/>
    </row>
    <row r="763" spans="1:2" x14ac:dyDescent="0.25">
      <c r="A763" s="98"/>
      <c r="B763" s="98"/>
    </row>
    <row r="764" spans="1:2" x14ac:dyDescent="0.25">
      <c r="A764" s="98"/>
      <c r="B764" s="98"/>
    </row>
    <row r="765" spans="1:2" x14ac:dyDescent="0.25">
      <c r="A765" s="98"/>
      <c r="B765" s="98"/>
    </row>
    <row r="766" spans="1:2" x14ac:dyDescent="0.25">
      <c r="A766" s="98"/>
      <c r="B766" s="98"/>
    </row>
    <row r="767" spans="1:2" x14ac:dyDescent="0.25">
      <c r="A767" s="98"/>
      <c r="B767" s="98"/>
    </row>
    <row r="768" spans="1:2" x14ac:dyDescent="0.25">
      <c r="A768" s="98"/>
      <c r="B768" s="98"/>
    </row>
    <row r="769" spans="1:2" x14ac:dyDescent="0.25">
      <c r="A769" s="98"/>
      <c r="B769" s="98"/>
    </row>
    <row r="770" spans="1:2" x14ac:dyDescent="0.25">
      <c r="A770" s="98"/>
      <c r="B770" s="98"/>
    </row>
    <row r="771" spans="1:2" x14ac:dyDescent="0.25">
      <c r="A771" s="98"/>
      <c r="B771" s="98"/>
    </row>
    <row r="772" spans="1:2" x14ac:dyDescent="0.25">
      <c r="A772" s="98"/>
      <c r="B772" s="98"/>
    </row>
    <row r="773" spans="1:2" x14ac:dyDescent="0.25">
      <c r="A773" s="98"/>
      <c r="B773" s="98"/>
    </row>
    <row r="774" spans="1:2" x14ac:dyDescent="0.25">
      <c r="A774" s="98"/>
      <c r="B774" s="98"/>
    </row>
    <row r="775" spans="1:2" x14ac:dyDescent="0.25">
      <c r="A775" s="98"/>
      <c r="B775" s="98"/>
    </row>
    <row r="776" spans="1:2" x14ac:dyDescent="0.25">
      <c r="A776" s="98"/>
      <c r="B776" s="98"/>
    </row>
    <row r="777" spans="1:2" x14ac:dyDescent="0.25">
      <c r="A777" s="98"/>
      <c r="B777" s="98"/>
    </row>
    <row r="778" spans="1:2" x14ac:dyDescent="0.25">
      <c r="A778" s="98"/>
      <c r="B778" s="98"/>
    </row>
    <row r="779" spans="1:2" x14ac:dyDescent="0.25">
      <c r="A779" s="98"/>
      <c r="B779" s="98"/>
    </row>
    <row r="780" spans="1:2" x14ac:dyDescent="0.25">
      <c r="A780" s="98"/>
      <c r="B780" s="98"/>
    </row>
    <row r="781" spans="1:2" x14ac:dyDescent="0.25">
      <c r="A781" s="98"/>
      <c r="B781" s="98"/>
    </row>
    <row r="782" spans="1:2" x14ac:dyDescent="0.25">
      <c r="A782" s="98"/>
      <c r="B782" s="98"/>
    </row>
    <row r="783" spans="1:2" x14ac:dyDescent="0.25">
      <c r="A783" s="98"/>
      <c r="B783" s="98"/>
    </row>
    <row r="784" spans="1:2" x14ac:dyDescent="0.25">
      <c r="A784" s="98"/>
      <c r="B784" s="98"/>
    </row>
    <row r="785" spans="1:2" x14ac:dyDescent="0.25">
      <c r="A785" s="98"/>
      <c r="B785" s="98"/>
    </row>
    <row r="786" spans="1:2" x14ac:dyDescent="0.25">
      <c r="A786" s="98"/>
      <c r="B786" s="98"/>
    </row>
    <row r="787" spans="1:2" x14ac:dyDescent="0.25">
      <c r="A787" s="98"/>
      <c r="B787" s="98"/>
    </row>
    <row r="788" spans="1:2" x14ac:dyDescent="0.25">
      <c r="A788" s="98"/>
      <c r="B788" s="98"/>
    </row>
    <row r="789" spans="1:2" x14ac:dyDescent="0.25">
      <c r="A789" s="98"/>
      <c r="B789" s="98"/>
    </row>
    <row r="790" spans="1:2" x14ac:dyDescent="0.25">
      <c r="A790" s="98"/>
      <c r="B790" s="98"/>
    </row>
    <row r="791" spans="1:2" x14ac:dyDescent="0.25">
      <c r="A791" s="98"/>
      <c r="B791" s="98"/>
    </row>
    <row r="792" spans="1:2" x14ac:dyDescent="0.25">
      <c r="A792" s="98"/>
      <c r="B792" s="98"/>
    </row>
    <row r="793" spans="1:2" x14ac:dyDescent="0.25">
      <c r="A793" s="98"/>
      <c r="B793" s="98"/>
    </row>
    <row r="794" spans="1:2" x14ac:dyDescent="0.25">
      <c r="A794" s="98"/>
      <c r="B794" s="98"/>
    </row>
    <row r="795" spans="1:2" x14ac:dyDescent="0.25">
      <c r="A795" s="98"/>
      <c r="B795" s="98"/>
    </row>
    <row r="796" spans="1:2" x14ac:dyDescent="0.25">
      <c r="A796" s="98"/>
      <c r="B796" s="98"/>
    </row>
    <row r="797" spans="1:2" x14ac:dyDescent="0.25">
      <c r="A797" s="98"/>
      <c r="B797" s="98"/>
    </row>
    <row r="798" spans="1:2" x14ac:dyDescent="0.25">
      <c r="A798" s="98"/>
      <c r="B798" s="98"/>
    </row>
    <row r="799" spans="1:2" x14ac:dyDescent="0.25">
      <c r="A799" s="98"/>
      <c r="B799" s="98"/>
    </row>
    <row r="800" spans="1:2" x14ac:dyDescent="0.25">
      <c r="A800" s="98"/>
      <c r="B800" s="98"/>
    </row>
    <row r="801" spans="1:2" x14ac:dyDescent="0.25">
      <c r="A801" s="98"/>
      <c r="B801" s="98"/>
    </row>
    <row r="802" spans="1:2" x14ac:dyDescent="0.25">
      <c r="A802" s="98"/>
      <c r="B802" s="98"/>
    </row>
    <row r="803" spans="1:2" x14ac:dyDescent="0.25">
      <c r="A803" s="98"/>
      <c r="B803" s="98"/>
    </row>
    <row r="804" spans="1:2" x14ac:dyDescent="0.25">
      <c r="A804" s="98"/>
      <c r="B804" s="98"/>
    </row>
    <row r="805" spans="1:2" x14ac:dyDescent="0.25">
      <c r="A805" s="98"/>
      <c r="B805" s="98"/>
    </row>
    <row r="806" spans="1:2" x14ac:dyDescent="0.25">
      <c r="A806" s="98"/>
      <c r="B806" s="98"/>
    </row>
    <row r="807" spans="1:2" x14ac:dyDescent="0.25">
      <c r="A807" s="98"/>
      <c r="B807" s="98"/>
    </row>
    <row r="808" spans="1:2" x14ac:dyDescent="0.25">
      <c r="A808" s="98"/>
      <c r="B808" s="98"/>
    </row>
    <row r="809" spans="1:2" x14ac:dyDescent="0.25">
      <c r="A809" s="98"/>
      <c r="B809" s="98"/>
    </row>
    <row r="810" spans="1:2" x14ac:dyDescent="0.25">
      <c r="A810" s="98"/>
      <c r="B810" s="98"/>
    </row>
    <row r="811" spans="1:2" x14ac:dyDescent="0.25">
      <c r="A811" s="98"/>
      <c r="B811" s="98"/>
    </row>
    <row r="812" spans="1:2" x14ac:dyDescent="0.25">
      <c r="A812" s="98"/>
      <c r="B812" s="98"/>
    </row>
    <row r="813" spans="1:2" x14ac:dyDescent="0.25">
      <c r="A813" s="98"/>
      <c r="B813" s="98"/>
    </row>
    <row r="814" spans="1:2" x14ac:dyDescent="0.25">
      <c r="A814" s="98"/>
      <c r="B814" s="98"/>
    </row>
    <row r="815" spans="1:2" x14ac:dyDescent="0.25">
      <c r="A815" s="98"/>
      <c r="B815" s="98"/>
    </row>
    <row r="816" spans="1:2" x14ac:dyDescent="0.25">
      <c r="A816" s="98"/>
      <c r="B816" s="98"/>
    </row>
    <row r="817" spans="1:2" x14ac:dyDescent="0.25">
      <c r="A817" s="98"/>
      <c r="B817" s="98"/>
    </row>
    <row r="818" spans="1:2" x14ac:dyDescent="0.25">
      <c r="A818" s="98"/>
      <c r="B818" s="98"/>
    </row>
    <row r="819" spans="1:2" x14ac:dyDescent="0.25">
      <c r="A819" s="98"/>
      <c r="B819" s="98"/>
    </row>
    <row r="820" spans="1:2" x14ac:dyDescent="0.25">
      <c r="A820" s="98"/>
      <c r="B820" s="98"/>
    </row>
    <row r="821" spans="1:2" x14ac:dyDescent="0.25">
      <c r="A821" s="98"/>
      <c r="B821" s="98"/>
    </row>
    <row r="822" spans="1:2" x14ac:dyDescent="0.25">
      <c r="A822" s="98"/>
      <c r="B822" s="98"/>
    </row>
    <row r="823" spans="1:2" x14ac:dyDescent="0.25">
      <c r="A823" s="98"/>
      <c r="B823" s="98"/>
    </row>
    <row r="824" spans="1:2" x14ac:dyDescent="0.25">
      <c r="A824" s="98"/>
      <c r="B824" s="98"/>
    </row>
    <row r="825" spans="1:2" x14ac:dyDescent="0.25">
      <c r="A825" s="98"/>
      <c r="B825" s="98"/>
    </row>
    <row r="826" spans="1:2" x14ac:dyDescent="0.25">
      <c r="A826" s="98"/>
      <c r="B826" s="98"/>
    </row>
    <row r="827" spans="1:2" x14ac:dyDescent="0.25">
      <c r="A827" s="98"/>
      <c r="B827" s="98"/>
    </row>
    <row r="828" spans="1:2" x14ac:dyDescent="0.25">
      <c r="A828" s="98"/>
      <c r="B828" s="98"/>
    </row>
    <row r="829" spans="1:2" x14ac:dyDescent="0.25">
      <c r="A829" s="98"/>
      <c r="B829" s="98"/>
    </row>
    <row r="830" spans="1:2" x14ac:dyDescent="0.25">
      <c r="A830" s="98"/>
      <c r="B830" s="98"/>
    </row>
    <row r="831" spans="1:2" x14ac:dyDescent="0.25">
      <c r="A831" s="98"/>
      <c r="B831" s="98"/>
    </row>
    <row r="832" spans="1:2" x14ac:dyDescent="0.25">
      <c r="A832" s="98"/>
      <c r="B832" s="98"/>
    </row>
    <row r="833" spans="1:2" x14ac:dyDescent="0.25">
      <c r="A833" s="98"/>
      <c r="B833" s="98"/>
    </row>
    <row r="834" spans="1:2" x14ac:dyDescent="0.25">
      <c r="A834" s="98"/>
      <c r="B834" s="98"/>
    </row>
    <row r="835" spans="1:2" x14ac:dyDescent="0.25">
      <c r="A835" s="98"/>
      <c r="B835" s="98"/>
    </row>
    <row r="836" spans="1:2" x14ac:dyDescent="0.25">
      <c r="A836" s="98"/>
      <c r="B836" s="98"/>
    </row>
    <row r="837" spans="1:2" x14ac:dyDescent="0.25">
      <c r="A837" s="98"/>
      <c r="B837" s="98"/>
    </row>
    <row r="838" spans="1:2" x14ac:dyDescent="0.25">
      <c r="A838" s="98"/>
      <c r="B838" s="98"/>
    </row>
    <row r="839" spans="1:2" x14ac:dyDescent="0.25">
      <c r="A839" s="98"/>
      <c r="B839" s="98"/>
    </row>
    <row r="840" spans="1:2" x14ac:dyDescent="0.25">
      <c r="A840" s="98"/>
      <c r="B840" s="98"/>
    </row>
    <row r="841" spans="1:2" x14ac:dyDescent="0.25">
      <c r="A841" s="98"/>
      <c r="B841" s="98"/>
    </row>
    <row r="842" spans="1:2" x14ac:dyDescent="0.25">
      <c r="A842" s="98"/>
      <c r="B842" s="98"/>
    </row>
    <row r="843" spans="1:2" x14ac:dyDescent="0.25">
      <c r="A843" s="98"/>
      <c r="B843" s="98"/>
    </row>
    <row r="844" spans="1:2" x14ac:dyDescent="0.25">
      <c r="A844" s="98"/>
      <c r="B844" s="98"/>
    </row>
    <row r="845" spans="1:2" x14ac:dyDescent="0.25">
      <c r="A845" s="98"/>
      <c r="B845" s="98"/>
    </row>
    <row r="846" spans="1:2" x14ac:dyDescent="0.25">
      <c r="A846" s="98"/>
      <c r="B846" s="98"/>
    </row>
    <row r="847" spans="1:2" x14ac:dyDescent="0.25">
      <c r="A847" s="98"/>
      <c r="B847" s="98"/>
    </row>
    <row r="848" spans="1:2" x14ac:dyDescent="0.25">
      <c r="A848" s="98"/>
      <c r="B848" s="98"/>
    </row>
    <row r="849" spans="1:2" x14ac:dyDescent="0.25">
      <c r="A849" s="98"/>
      <c r="B849" s="98"/>
    </row>
    <row r="850" spans="1:2" x14ac:dyDescent="0.25">
      <c r="A850" s="98"/>
      <c r="B850" s="98"/>
    </row>
    <row r="851" spans="1:2" x14ac:dyDescent="0.25">
      <c r="A851" s="98"/>
      <c r="B851" s="98"/>
    </row>
    <row r="852" spans="1:2" x14ac:dyDescent="0.25">
      <c r="A852" s="98"/>
      <c r="B852" s="98"/>
    </row>
    <row r="853" spans="1:2" x14ac:dyDescent="0.25">
      <c r="A853" s="98"/>
      <c r="B853" s="98"/>
    </row>
    <row r="854" spans="1:2" x14ac:dyDescent="0.25">
      <c r="A854" s="98"/>
      <c r="B854" s="98"/>
    </row>
    <row r="855" spans="1:2" x14ac:dyDescent="0.25">
      <c r="A855" s="98"/>
      <c r="B855" s="98"/>
    </row>
    <row r="856" spans="1:2" x14ac:dyDescent="0.25">
      <c r="A856" s="98"/>
      <c r="B856" s="98"/>
    </row>
    <row r="857" spans="1:2" x14ac:dyDescent="0.25">
      <c r="A857" s="98"/>
      <c r="B857" s="98"/>
    </row>
    <row r="858" spans="1:2" x14ac:dyDescent="0.25">
      <c r="A858" s="98"/>
      <c r="B858" s="98"/>
    </row>
    <row r="859" spans="1:2" x14ac:dyDescent="0.25">
      <c r="A859" s="98"/>
      <c r="B859" s="98"/>
    </row>
    <row r="860" spans="1:2" x14ac:dyDescent="0.25">
      <c r="A860" s="98"/>
      <c r="B860" s="98"/>
    </row>
    <row r="861" spans="1:2" x14ac:dyDescent="0.25">
      <c r="A861" s="98"/>
      <c r="B861" s="98"/>
    </row>
    <row r="862" spans="1:2" x14ac:dyDescent="0.25">
      <c r="A862" s="98"/>
      <c r="B862" s="98"/>
    </row>
    <row r="863" spans="1:2" x14ac:dyDescent="0.25">
      <c r="A863" s="98"/>
      <c r="B863" s="98"/>
    </row>
    <row r="864" spans="1:2" x14ac:dyDescent="0.25">
      <c r="A864" s="98"/>
      <c r="B864" s="98"/>
    </row>
    <row r="865" spans="1:2" x14ac:dyDescent="0.25">
      <c r="A865" s="98"/>
      <c r="B865" s="98"/>
    </row>
    <row r="866" spans="1:2" x14ac:dyDescent="0.25">
      <c r="A866" s="98"/>
      <c r="B866" s="98"/>
    </row>
    <row r="867" spans="1:2" x14ac:dyDescent="0.25">
      <c r="A867" s="98"/>
      <c r="B867" s="98"/>
    </row>
    <row r="868" spans="1:2" x14ac:dyDescent="0.25">
      <c r="A868" s="98"/>
      <c r="B868" s="98"/>
    </row>
    <row r="869" spans="1:2" x14ac:dyDescent="0.25">
      <c r="A869" s="98"/>
      <c r="B869" s="98"/>
    </row>
    <row r="870" spans="1:2" x14ac:dyDescent="0.25">
      <c r="A870" s="98"/>
      <c r="B870" s="98"/>
    </row>
    <row r="871" spans="1:2" x14ac:dyDescent="0.25">
      <c r="A871" s="98"/>
      <c r="B871" s="98"/>
    </row>
    <row r="872" spans="1:2" x14ac:dyDescent="0.25">
      <c r="A872" s="98"/>
      <c r="B872" s="98"/>
    </row>
    <row r="873" spans="1:2" x14ac:dyDescent="0.25">
      <c r="A873" s="98"/>
      <c r="B873" s="98"/>
    </row>
    <row r="874" spans="1:2" x14ac:dyDescent="0.25">
      <c r="A874" s="98"/>
      <c r="B874" s="98"/>
    </row>
    <row r="875" spans="1:2" x14ac:dyDescent="0.25">
      <c r="A875" s="98"/>
      <c r="B875" s="98"/>
    </row>
    <row r="876" spans="1:2" x14ac:dyDescent="0.25">
      <c r="A876" s="98"/>
      <c r="B876" s="98"/>
    </row>
    <row r="877" spans="1:2" x14ac:dyDescent="0.25">
      <c r="A877" s="98"/>
      <c r="B877" s="98"/>
    </row>
    <row r="878" spans="1:2" x14ac:dyDescent="0.25">
      <c r="A878" s="98"/>
      <c r="B878" s="98"/>
    </row>
    <row r="879" spans="1:2" x14ac:dyDescent="0.25">
      <c r="A879" s="98"/>
      <c r="B879" s="98"/>
    </row>
    <row r="880" spans="1:2" x14ac:dyDescent="0.25">
      <c r="A880" s="98"/>
      <c r="B880" s="98"/>
    </row>
    <row r="881" spans="1:2" x14ac:dyDescent="0.25">
      <c r="A881" s="98"/>
      <c r="B881" s="98"/>
    </row>
    <row r="882" spans="1:2" x14ac:dyDescent="0.25">
      <c r="A882" s="98"/>
      <c r="B882" s="98"/>
    </row>
    <row r="883" spans="1:2" x14ac:dyDescent="0.25">
      <c r="A883" s="98"/>
      <c r="B883" s="98"/>
    </row>
    <row r="884" spans="1:2" x14ac:dyDescent="0.25">
      <c r="A884" s="98"/>
      <c r="B884" s="98"/>
    </row>
    <row r="885" spans="1:2" x14ac:dyDescent="0.25">
      <c r="A885" s="98"/>
      <c r="B885" s="98"/>
    </row>
    <row r="886" spans="1:2" x14ac:dyDescent="0.25">
      <c r="A886" s="98"/>
      <c r="B886" s="98"/>
    </row>
    <row r="887" spans="1:2" x14ac:dyDescent="0.25">
      <c r="A887" s="98"/>
      <c r="B887" s="98"/>
    </row>
    <row r="888" spans="1:2" x14ac:dyDescent="0.25">
      <c r="A888" s="98"/>
      <c r="B888" s="98"/>
    </row>
    <row r="889" spans="1:2" x14ac:dyDescent="0.25">
      <c r="A889" s="98"/>
      <c r="B889" s="98"/>
    </row>
    <row r="890" spans="1:2" x14ac:dyDescent="0.25">
      <c r="A890" s="98"/>
      <c r="B890" s="98"/>
    </row>
    <row r="891" spans="1:2" x14ac:dyDescent="0.25">
      <c r="A891" s="98"/>
      <c r="B891" s="98"/>
    </row>
    <row r="892" spans="1:2" x14ac:dyDescent="0.25">
      <c r="A892" s="98"/>
      <c r="B892" s="98"/>
    </row>
    <row r="893" spans="1:2" x14ac:dyDescent="0.25">
      <c r="A893" s="98"/>
      <c r="B893" s="98"/>
    </row>
    <row r="894" spans="1:2" x14ac:dyDescent="0.25">
      <c r="A894" s="98"/>
      <c r="B894" s="98"/>
    </row>
    <row r="895" spans="1:2" x14ac:dyDescent="0.25">
      <c r="A895" s="98"/>
      <c r="B895" s="98"/>
    </row>
    <row r="896" spans="1:2" x14ac:dyDescent="0.25">
      <c r="A896" s="98"/>
      <c r="B896" s="98"/>
    </row>
    <row r="897" spans="1:2" x14ac:dyDescent="0.25">
      <c r="A897" s="98"/>
      <c r="B897" s="98"/>
    </row>
    <row r="898" spans="1:2" x14ac:dyDescent="0.25">
      <c r="A898" s="98"/>
      <c r="B898" s="98"/>
    </row>
    <row r="899" spans="1:2" x14ac:dyDescent="0.25">
      <c r="A899" s="98"/>
      <c r="B899" s="98"/>
    </row>
    <row r="900" spans="1:2" x14ac:dyDescent="0.25">
      <c r="A900" s="98"/>
      <c r="B900" s="98"/>
    </row>
    <row r="901" spans="1:2" x14ac:dyDescent="0.25">
      <c r="A901" s="98"/>
      <c r="B901" s="98"/>
    </row>
    <row r="902" spans="1:2" x14ac:dyDescent="0.25">
      <c r="A902" s="98"/>
      <c r="B902" s="98"/>
    </row>
    <row r="903" spans="1:2" x14ac:dyDescent="0.25">
      <c r="A903" s="98"/>
      <c r="B903" s="98"/>
    </row>
    <row r="904" spans="1:2" x14ac:dyDescent="0.25">
      <c r="A904" s="98"/>
      <c r="B904" s="98"/>
    </row>
    <row r="905" spans="1:2" x14ac:dyDescent="0.25">
      <c r="A905" s="98"/>
      <c r="B905" s="98"/>
    </row>
    <row r="906" spans="1:2" x14ac:dyDescent="0.25">
      <c r="A906" s="98"/>
      <c r="B906" s="98"/>
    </row>
    <row r="907" spans="1:2" x14ac:dyDescent="0.25">
      <c r="A907" s="98"/>
      <c r="B907" s="98"/>
    </row>
    <row r="908" spans="1:2" x14ac:dyDescent="0.25">
      <c r="A908" s="98"/>
      <c r="B908" s="98"/>
    </row>
    <row r="909" spans="1:2" x14ac:dyDescent="0.25">
      <c r="A909" s="98"/>
      <c r="B909" s="98"/>
    </row>
    <row r="910" spans="1:2" x14ac:dyDescent="0.25">
      <c r="A910" s="98"/>
      <c r="B910" s="98"/>
    </row>
    <row r="911" spans="1:2" x14ac:dyDescent="0.25">
      <c r="A911" s="98"/>
      <c r="B911" s="98"/>
    </row>
    <row r="912" spans="1:2" x14ac:dyDescent="0.25">
      <c r="A912" s="98"/>
      <c r="B912" s="98"/>
    </row>
    <row r="913" spans="1:2" x14ac:dyDescent="0.25">
      <c r="A913" s="98"/>
      <c r="B913" s="98"/>
    </row>
    <row r="914" spans="1:2" x14ac:dyDescent="0.25">
      <c r="A914" s="98"/>
      <c r="B914" s="98"/>
    </row>
    <row r="915" spans="1:2" x14ac:dyDescent="0.25">
      <c r="A915" s="98"/>
      <c r="B915" s="98"/>
    </row>
    <row r="916" spans="1:2" x14ac:dyDescent="0.25">
      <c r="A916" s="98"/>
      <c r="B916" s="98"/>
    </row>
    <row r="917" spans="1:2" x14ac:dyDescent="0.25">
      <c r="A917" s="98"/>
      <c r="B917" s="98"/>
    </row>
    <row r="918" spans="1:2" x14ac:dyDescent="0.25">
      <c r="A918" s="98"/>
      <c r="B918" s="98"/>
    </row>
    <row r="919" spans="1:2" x14ac:dyDescent="0.25">
      <c r="A919" s="98"/>
      <c r="B919" s="98"/>
    </row>
    <row r="920" spans="1:2" x14ac:dyDescent="0.25">
      <c r="A920" s="98"/>
      <c r="B920" s="98"/>
    </row>
    <row r="921" spans="1:2" x14ac:dyDescent="0.25">
      <c r="A921" s="98"/>
      <c r="B921" s="98"/>
    </row>
    <row r="922" spans="1:2" x14ac:dyDescent="0.25">
      <c r="A922" s="98"/>
      <c r="B922" s="98"/>
    </row>
    <row r="923" spans="1:2" x14ac:dyDescent="0.25">
      <c r="A923" s="98"/>
      <c r="B923" s="98"/>
    </row>
    <row r="924" spans="1:2" x14ac:dyDescent="0.25">
      <c r="A924" s="98"/>
      <c r="B924" s="98"/>
    </row>
    <row r="925" spans="1:2" x14ac:dyDescent="0.25">
      <c r="A925" s="98"/>
      <c r="B925" s="98"/>
    </row>
    <row r="926" spans="1:2" x14ac:dyDescent="0.25">
      <c r="A926" s="98"/>
      <c r="B926" s="98"/>
    </row>
    <row r="927" spans="1:2" x14ac:dyDescent="0.25">
      <c r="A927" s="98"/>
      <c r="B927" s="98"/>
    </row>
    <row r="928" spans="1:2" x14ac:dyDescent="0.25">
      <c r="A928" s="98"/>
      <c r="B928" s="98"/>
    </row>
    <row r="929" spans="1:2" x14ac:dyDescent="0.25">
      <c r="A929" s="98"/>
      <c r="B929" s="98"/>
    </row>
    <row r="930" spans="1:2" x14ac:dyDescent="0.25">
      <c r="A930" s="98"/>
      <c r="B930" s="98"/>
    </row>
    <row r="931" spans="1:2" x14ac:dyDescent="0.25">
      <c r="A931" s="98"/>
      <c r="B931" s="98"/>
    </row>
    <row r="932" spans="1:2" x14ac:dyDescent="0.25">
      <c r="A932" s="98"/>
      <c r="B932" s="98"/>
    </row>
    <row r="933" spans="1:2" x14ac:dyDescent="0.25">
      <c r="A933" s="98"/>
      <c r="B933" s="98"/>
    </row>
    <row r="934" spans="1:2" x14ac:dyDescent="0.25">
      <c r="A934" s="98"/>
      <c r="B934" s="98"/>
    </row>
    <row r="935" spans="1:2" x14ac:dyDescent="0.25">
      <c r="A935" s="98"/>
      <c r="B935" s="98"/>
    </row>
    <row r="936" spans="1:2" x14ac:dyDescent="0.25">
      <c r="A936" s="98"/>
      <c r="B936" s="98"/>
    </row>
    <row r="937" spans="1:2" x14ac:dyDescent="0.25">
      <c r="A937" s="98"/>
      <c r="B937" s="98"/>
    </row>
    <row r="938" spans="1:2" x14ac:dyDescent="0.25">
      <c r="A938" s="98"/>
      <c r="B938" s="98"/>
    </row>
    <row r="939" spans="1:2" x14ac:dyDescent="0.25">
      <c r="A939" s="98"/>
      <c r="B939" s="98"/>
    </row>
    <row r="940" spans="1:2" x14ac:dyDescent="0.25">
      <c r="A940" s="98"/>
      <c r="B940" s="98"/>
    </row>
    <row r="941" spans="1:2" x14ac:dyDescent="0.25">
      <c r="A941" s="98"/>
      <c r="B941" s="98"/>
    </row>
    <row r="942" spans="1:2" x14ac:dyDescent="0.25">
      <c r="A942" s="98"/>
      <c r="B942" s="98"/>
    </row>
    <row r="943" spans="1:2" x14ac:dyDescent="0.25">
      <c r="A943" s="98"/>
      <c r="B943" s="98"/>
    </row>
    <row r="944" spans="1:2" x14ac:dyDescent="0.25">
      <c r="A944" s="98"/>
      <c r="B944" s="98"/>
    </row>
    <row r="945" spans="1:2" x14ac:dyDescent="0.25">
      <c r="A945" s="98"/>
      <c r="B945" s="98"/>
    </row>
    <row r="946" spans="1:2" x14ac:dyDescent="0.25">
      <c r="A946" s="98"/>
      <c r="B946" s="98"/>
    </row>
    <row r="947" spans="1:2" x14ac:dyDescent="0.25">
      <c r="A947" s="98"/>
      <c r="B947" s="98"/>
    </row>
    <row r="948" spans="1:2" x14ac:dyDescent="0.25">
      <c r="A948" s="98"/>
      <c r="B948" s="98"/>
    </row>
    <row r="949" spans="1:2" x14ac:dyDescent="0.25">
      <c r="A949" s="98"/>
      <c r="B949" s="98"/>
    </row>
    <row r="950" spans="1:2" x14ac:dyDescent="0.25">
      <c r="A950" s="98"/>
      <c r="B950" s="98"/>
    </row>
    <row r="951" spans="1:2" x14ac:dyDescent="0.25">
      <c r="A951" s="98"/>
      <c r="B951" s="98"/>
    </row>
    <row r="952" spans="1:2" x14ac:dyDescent="0.25">
      <c r="A952" s="98"/>
      <c r="B952" s="98"/>
    </row>
    <row r="953" spans="1:2" x14ac:dyDescent="0.25">
      <c r="A953" s="98"/>
      <c r="B953" s="98"/>
    </row>
    <row r="954" spans="1:2" x14ac:dyDescent="0.25">
      <c r="A954" s="98"/>
      <c r="B954" s="98"/>
    </row>
    <row r="955" spans="1:2" x14ac:dyDescent="0.25">
      <c r="A955" s="98"/>
      <c r="B955" s="98"/>
    </row>
    <row r="956" spans="1:2" x14ac:dyDescent="0.25">
      <c r="A956" s="98"/>
      <c r="B956" s="98"/>
    </row>
    <row r="957" spans="1:2" x14ac:dyDescent="0.25">
      <c r="A957" s="98"/>
      <c r="B957" s="98"/>
    </row>
    <row r="958" spans="1:2" x14ac:dyDescent="0.25">
      <c r="A958" s="98"/>
      <c r="B958" s="98"/>
    </row>
    <row r="959" spans="1:2" x14ac:dyDescent="0.25">
      <c r="A959" s="98"/>
      <c r="B959" s="98"/>
    </row>
    <row r="960" spans="1:2" x14ac:dyDescent="0.25">
      <c r="A960" s="98"/>
      <c r="B960" s="98"/>
    </row>
    <row r="961" spans="1:2" x14ac:dyDescent="0.25">
      <c r="A961" s="98"/>
      <c r="B961" s="98"/>
    </row>
    <row r="962" spans="1:2" x14ac:dyDescent="0.25">
      <c r="A962" s="98"/>
      <c r="B962" s="98"/>
    </row>
    <row r="963" spans="1:2" x14ac:dyDescent="0.25">
      <c r="A963" s="98"/>
      <c r="B963" s="98"/>
    </row>
    <row r="964" spans="1:2" x14ac:dyDescent="0.25">
      <c r="A964" s="98"/>
      <c r="B964" s="98"/>
    </row>
    <row r="965" spans="1:2" x14ac:dyDescent="0.25">
      <c r="A965" s="98"/>
      <c r="B965" s="98"/>
    </row>
    <row r="966" spans="1:2" x14ac:dyDescent="0.25">
      <c r="A966" s="98"/>
      <c r="B966" s="98"/>
    </row>
    <row r="967" spans="1:2" x14ac:dyDescent="0.25">
      <c r="A967" s="98"/>
      <c r="B967" s="98"/>
    </row>
    <row r="968" spans="1:2" x14ac:dyDescent="0.25">
      <c r="A968" s="98"/>
      <c r="B968" s="98"/>
    </row>
    <row r="969" spans="1:2" x14ac:dyDescent="0.25">
      <c r="A969" s="98"/>
      <c r="B969" s="98"/>
    </row>
    <row r="970" spans="1:2" x14ac:dyDescent="0.25">
      <c r="A970" s="98"/>
      <c r="B970" s="98"/>
    </row>
    <row r="971" spans="1:2" x14ac:dyDescent="0.25">
      <c r="A971" s="98"/>
      <c r="B971" s="98"/>
    </row>
    <row r="972" spans="1:2" x14ac:dyDescent="0.25">
      <c r="A972" s="98"/>
      <c r="B972" s="98"/>
    </row>
    <row r="973" spans="1:2" x14ac:dyDescent="0.25">
      <c r="A973" s="98"/>
      <c r="B973" s="98"/>
    </row>
    <row r="974" spans="1:2" x14ac:dyDescent="0.25">
      <c r="A974" s="98"/>
      <c r="B974" s="98"/>
    </row>
    <row r="975" spans="1:2" x14ac:dyDescent="0.25">
      <c r="A975" s="98"/>
      <c r="B975" s="98"/>
    </row>
    <row r="976" spans="1:2" x14ac:dyDescent="0.25">
      <c r="A976" s="98"/>
      <c r="B976" s="98"/>
    </row>
    <row r="977" spans="1:2" x14ac:dyDescent="0.25">
      <c r="A977" s="98"/>
      <c r="B977" s="98"/>
    </row>
    <row r="978" spans="1:2" x14ac:dyDescent="0.25">
      <c r="A978" s="98"/>
      <c r="B978" s="98"/>
    </row>
    <row r="979" spans="1:2" x14ac:dyDescent="0.25">
      <c r="A979" s="98"/>
      <c r="B979" s="98"/>
    </row>
    <row r="980" spans="1:2" x14ac:dyDescent="0.25">
      <c r="A980" s="98"/>
      <c r="B980" s="98"/>
    </row>
    <row r="981" spans="1:2" x14ac:dyDescent="0.25">
      <c r="A981" s="98"/>
      <c r="B981" s="98"/>
    </row>
    <row r="982" spans="1:2" x14ac:dyDescent="0.25">
      <c r="A982" s="98"/>
      <c r="B982" s="98"/>
    </row>
    <row r="983" spans="1:2" x14ac:dyDescent="0.25">
      <c r="A983" s="98"/>
      <c r="B983" s="98"/>
    </row>
    <row r="984" spans="1:2" x14ac:dyDescent="0.25">
      <c r="A984" s="98"/>
      <c r="B984" s="98"/>
    </row>
    <row r="985" spans="1:2" x14ac:dyDescent="0.25">
      <c r="A985" s="98"/>
      <c r="B985" s="98"/>
    </row>
    <row r="986" spans="1:2" x14ac:dyDescent="0.25">
      <c r="A986" s="98"/>
      <c r="B986" s="98"/>
    </row>
    <row r="987" spans="1:2" x14ac:dyDescent="0.25">
      <c r="A987" s="98"/>
      <c r="B987" s="98"/>
    </row>
    <row r="988" spans="1:2" x14ac:dyDescent="0.25">
      <c r="A988" s="98"/>
      <c r="B988" s="98"/>
    </row>
    <row r="989" spans="1:2" x14ac:dyDescent="0.25">
      <c r="A989" s="98"/>
      <c r="B989" s="98"/>
    </row>
    <row r="990" spans="1:2" x14ac:dyDescent="0.25">
      <c r="A990" s="98"/>
      <c r="B990" s="98"/>
    </row>
    <row r="991" spans="1:2" x14ac:dyDescent="0.25">
      <c r="A991" s="98"/>
      <c r="B991" s="98"/>
    </row>
    <row r="992" spans="1:2" x14ac:dyDescent="0.25">
      <c r="A992" s="98"/>
      <c r="B992" s="98"/>
    </row>
    <row r="993" spans="1:2" x14ac:dyDescent="0.25">
      <c r="A993" s="98"/>
      <c r="B993" s="98"/>
    </row>
    <row r="994" spans="1:2" x14ac:dyDescent="0.25">
      <c r="A994" s="98"/>
      <c r="B994" s="98"/>
    </row>
    <row r="995" spans="1:2" x14ac:dyDescent="0.25">
      <c r="A995" s="98"/>
      <c r="B995" s="98"/>
    </row>
    <row r="996" spans="1:2" x14ac:dyDescent="0.25">
      <c r="A996" s="98"/>
      <c r="B996" s="98"/>
    </row>
    <row r="997" spans="1:2" x14ac:dyDescent="0.25">
      <c r="A997" s="98"/>
      <c r="B997" s="98"/>
    </row>
    <row r="998" spans="1:2" x14ac:dyDescent="0.25">
      <c r="A998" s="98"/>
      <c r="B998" s="98"/>
    </row>
    <row r="999" spans="1:2" x14ac:dyDescent="0.25">
      <c r="A999" s="98"/>
      <c r="B999" s="98"/>
    </row>
    <row r="1000" spans="1:2" x14ac:dyDescent="0.25">
      <c r="A1000" s="98"/>
      <c r="B1000" s="98"/>
    </row>
    <row r="1001" spans="1:2" x14ac:dyDescent="0.25">
      <c r="A1001" s="98"/>
      <c r="B1001" s="98"/>
    </row>
    <row r="1002" spans="1:2" x14ac:dyDescent="0.25">
      <c r="A1002" s="98"/>
      <c r="B1002" s="98"/>
    </row>
    <row r="1003" spans="1:2" x14ac:dyDescent="0.25">
      <c r="A1003" s="98"/>
      <c r="B1003" s="98"/>
    </row>
    <row r="1004" spans="1:2" x14ac:dyDescent="0.25">
      <c r="A1004" s="98"/>
      <c r="B1004" s="98"/>
    </row>
    <row r="1005" spans="1:2" x14ac:dyDescent="0.25">
      <c r="A1005" s="98"/>
      <c r="B1005" s="98"/>
    </row>
    <row r="1006" spans="1:2" x14ac:dyDescent="0.25">
      <c r="A1006" s="98"/>
      <c r="B1006" s="98"/>
    </row>
    <row r="1007" spans="1:2" x14ac:dyDescent="0.25">
      <c r="A1007" s="98"/>
      <c r="B1007" s="98"/>
    </row>
    <row r="1008" spans="1:2" x14ac:dyDescent="0.25">
      <c r="A1008" s="98"/>
      <c r="B1008" s="98"/>
    </row>
    <row r="1009" spans="1:2" x14ac:dyDescent="0.25">
      <c r="A1009" s="98"/>
      <c r="B1009" s="98"/>
    </row>
    <row r="1010" spans="1:2" x14ac:dyDescent="0.25">
      <c r="A1010" s="98"/>
      <c r="B1010" s="98"/>
    </row>
    <row r="1011" spans="1:2" x14ac:dyDescent="0.25">
      <c r="A1011" s="98"/>
      <c r="B1011" s="98"/>
    </row>
    <row r="1012" spans="1:2" x14ac:dyDescent="0.25">
      <c r="A1012" s="98"/>
      <c r="B1012" s="98"/>
    </row>
    <row r="1013" spans="1:2" x14ac:dyDescent="0.25">
      <c r="A1013" s="98"/>
      <c r="B1013" s="98"/>
    </row>
    <row r="1014" spans="1:2" x14ac:dyDescent="0.25">
      <c r="A1014" s="98"/>
      <c r="B1014" s="98"/>
    </row>
    <row r="1015" spans="1:2" x14ac:dyDescent="0.25">
      <c r="A1015" s="98"/>
      <c r="B1015" s="98"/>
    </row>
    <row r="1016" spans="1:2" x14ac:dyDescent="0.25">
      <c r="A1016" s="98"/>
      <c r="B1016" s="98"/>
    </row>
    <row r="1017" spans="1:2" x14ac:dyDescent="0.25">
      <c r="A1017" s="98"/>
      <c r="B1017" s="98"/>
    </row>
    <row r="1018" spans="1:2" x14ac:dyDescent="0.25">
      <c r="A1018" s="98"/>
      <c r="B1018" s="98"/>
    </row>
    <row r="1019" spans="1:2" x14ac:dyDescent="0.25">
      <c r="A1019" s="98"/>
      <c r="B1019" s="98"/>
    </row>
    <row r="1020" spans="1:2" x14ac:dyDescent="0.25">
      <c r="A1020" s="98"/>
      <c r="B1020" s="98"/>
    </row>
    <row r="1021" spans="1:2" x14ac:dyDescent="0.25">
      <c r="A1021" s="98"/>
      <c r="B1021" s="98"/>
    </row>
    <row r="1022" spans="1:2" x14ac:dyDescent="0.25">
      <c r="A1022" s="98"/>
      <c r="B1022" s="98"/>
    </row>
    <row r="1023" spans="1:2" x14ac:dyDescent="0.25">
      <c r="A1023" s="98"/>
      <c r="B1023" s="98"/>
    </row>
    <row r="1024" spans="1:2" x14ac:dyDescent="0.25">
      <c r="A1024" s="98"/>
      <c r="B1024" s="98"/>
    </row>
    <row r="1025" spans="1:2" x14ac:dyDescent="0.25">
      <c r="A1025" s="98"/>
      <c r="B1025" s="98"/>
    </row>
    <row r="1026" spans="1:2" x14ac:dyDescent="0.25">
      <c r="A1026" s="98"/>
      <c r="B1026" s="98"/>
    </row>
    <row r="1027" spans="1:2" x14ac:dyDescent="0.25">
      <c r="A1027" s="98"/>
      <c r="B1027" s="98"/>
    </row>
    <row r="1028" spans="1:2" x14ac:dyDescent="0.25">
      <c r="A1028" s="98"/>
      <c r="B1028" s="98"/>
    </row>
    <row r="1029" spans="1:2" x14ac:dyDescent="0.25">
      <c r="A1029" s="98"/>
      <c r="B1029" s="98"/>
    </row>
    <row r="1030" spans="1:2" x14ac:dyDescent="0.25">
      <c r="A1030" s="98"/>
      <c r="B1030" s="98"/>
    </row>
    <row r="1031" spans="1:2" x14ac:dyDescent="0.25">
      <c r="A1031" s="98"/>
      <c r="B1031" s="98"/>
    </row>
    <row r="1032" spans="1:2" x14ac:dyDescent="0.25">
      <c r="A1032" s="98"/>
      <c r="B1032" s="98"/>
    </row>
    <row r="1033" spans="1:2" x14ac:dyDescent="0.25">
      <c r="A1033" s="98"/>
      <c r="B1033" s="98"/>
    </row>
    <row r="1034" spans="1:2" x14ac:dyDescent="0.25">
      <c r="A1034" s="98"/>
      <c r="B1034" s="98"/>
    </row>
    <row r="1035" spans="1:2" x14ac:dyDescent="0.25">
      <c r="A1035" s="98"/>
      <c r="B1035" s="98"/>
    </row>
    <row r="1036" spans="1:2" x14ac:dyDescent="0.25">
      <c r="A1036" s="98"/>
      <c r="B1036" s="98"/>
    </row>
    <row r="1037" spans="1:2" x14ac:dyDescent="0.25">
      <c r="A1037" s="98"/>
      <c r="B1037" s="98"/>
    </row>
    <row r="1038" spans="1:2" x14ac:dyDescent="0.25">
      <c r="A1038" s="98"/>
      <c r="B1038" s="98"/>
    </row>
    <row r="1039" spans="1:2" x14ac:dyDescent="0.25">
      <c r="A1039" s="98"/>
      <c r="B1039" s="98"/>
    </row>
    <row r="1040" spans="1:2" x14ac:dyDescent="0.25">
      <c r="A1040" s="98"/>
      <c r="B1040" s="98"/>
    </row>
    <row r="1041" spans="1:2" x14ac:dyDescent="0.25">
      <c r="A1041" s="98"/>
      <c r="B1041" s="98"/>
    </row>
    <row r="1042" spans="1:2" x14ac:dyDescent="0.25">
      <c r="A1042" s="98"/>
      <c r="B1042" s="98"/>
    </row>
    <row r="1043" spans="1:2" x14ac:dyDescent="0.25">
      <c r="A1043" s="98"/>
      <c r="B1043" s="98"/>
    </row>
    <row r="1044" spans="1:2" x14ac:dyDescent="0.25">
      <c r="A1044" s="98"/>
      <c r="B1044" s="98"/>
    </row>
    <row r="1045" spans="1:2" x14ac:dyDescent="0.25">
      <c r="A1045" s="98"/>
      <c r="B1045" s="98"/>
    </row>
    <row r="1046" spans="1:2" x14ac:dyDescent="0.25">
      <c r="A1046" s="98"/>
      <c r="B1046" s="98"/>
    </row>
    <row r="1047" spans="1:2" x14ac:dyDescent="0.25">
      <c r="A1047" s="98"/>
      <c r="B1047" s="98"/>
    </row>
    <row r="1048" spans="1:2" x14ac:dyDescent="0.25">
      <c r="A1048" s="98"/>
      <c r="B1048" s="98"/>
    </row>
    <row r="1049" spans="1:2" x14ac:dyDescent="0.25">
      <c r="A1049" s="98"/>
      <c r="B1049" s="98"/>
    </row>
    <row r="1050" spans="1:2" x14ac:dyDescent="0.25">
      <c r="A1050" s="98"/>
      <c r="B1050" s="98"/>
    </row>
    <row r="1051" spans="1:2" x14ac:dyDescent="0.25">
      <c r="A1051" s="98"/>
      <c r="B1051" s="98"/>
    </row>
    <row r="1052" spans="1:2" x14ac:dyDescent="0.25">
      <c r="A1052" s="98"/>
      <c r="B1052" s="98"/>
    </row>
    <row r="1053" spans="1:2" x14ac:dyDescent="0.25">
      <c r="A1053" s="98"/>
      <c r="B1053" s="98"/>
    </row>
    <row r="1054" spans="1:2" x14ac:dyDescent="0.25">
      <c r="A1054" s="98"/>
      <c r="B1054" s="98"/>
    </row>
    <row r="1055" spans="1:2" x14ac:dyDescent="0.25">
      <c r="A1055" s="98"/>
      <c r="B1055" s="98"/>
    </row>
    <row r="1056" spans="1:2" x14ac:dyDescent="0.25">
      <c r="A1056" s="98"/>
      <c r="B1056" s="98"/>
    </row>
    <row r="1057" spans="1:2" x14ac:dyDescent="0.25">
      <c r="A1057" s="98"/>
      <c r="B1057" s="98"/>
    </row>
    <row r="1058" spans="1:2" x14ac:dyDescent="0.25">
      <c r="A1058" s="98"/>
      <c r="B1058" s="98"/>
    </row>
    <row r="1059" spans="1:2" x14ac:dyDescent="0.25">
      <c r="A1059" s="98"/>
      <c r="B1059" s="98"/>
    </row>
    <row r="1060" spans="1:2" x14ac:dyDescent="0.25">
      <c r="A1060" s="98"/>
      <c r="B1060" s="98"/>
    </row>
    <row r="1061" spans="1:2" x14ac:dyDescent="0.25">
      <c r="A1061" s="98"/>
      <c r="B1061" s="98"/>
    </row>
    <row r="1062" spans="1:2" x14ac:dyDescent="0.25">
      <c r="A1062" s="98"/>
      <c r="B1062" s="98"/>
    </row>
    <row r="1063" spans="1:2" x14ac:dyDescent="0.25">
      <c r="A1063" s="98"/>
      <c r="B1063" s="98"/>
    </row>
    <row r="1064" spans="1:2" x14ac:dyDescent="0.25">
      <c r="A1064" s="98"/>
      <c r="B1064" s="98"/>
    </row>
    <row r="1065" spans="1:2" x14ac:dyDescent="0.25">
      <c r="A1065" s="98"/>
      <c r="B1065" s="98"/>
    </row>
    <row r="1066" spans="1:2" x14ac:dyDescent="0.25">
      <c r="A1066" s="98"/>
      <c r="B1066" s="98"/>
    </row>
    <row r="1067" spans="1:2" x14ac:dyDescent="0.25">
      <c r="A1067" s="98"/>
      <c r="B1067" s="98"/>
    </row>
    <row r="1068" spans="1:2" x14ac:dyDescent="0.25">
      <c r="A1068" s="98"/>
      <c r="B1068" s="98"/>
    </row>
    <row r="1069" spans="1:2" x14ac:dyDescent="0.25">
      <c r="A1069" s="98"/>
      <c r="B1069" s="98"/>
    </row>
    <row r="1070" spans="1:2" x14ac:dyDescent="0.25">
      <c r="A1070" s="98"/>
      <c r="B1070" s="98"/>
    </row>
    <row r="1071" spans="1:2" x14ac:dyDescent="0.25">
      <c r="A1071" s="98"/>
      <c r="B1071" s="98"/>
    </row>
    <row r="1072" spans="1:2" x14ac:dyDescent="0.25">
      <c r="A1072" s="98"/>
      <c r="B1072" s="98"/>
    </row>
    <row r="1073" spans="1:2" x14ac:dyDescent="0.25">
      <c r="A1073" s="98"/>
      <c r="B1073" s="98"/>
    </row>
    <row r="1074" spans="1:2" x14ac:dyDescent="0.25">
      <c r="A1074" s="98"/>
      <c r="B1074" s="98"/>
    </row>
    <row r="1075" spans="1:2" x14ac:dyDescent="0.25">
      <c r="A1075" s="98"/>
      <c r="B1075" s="98"/>
    </row>
    <row r="1076" spans="1:2" x14ac:dyDescent="0.25">
      <c r="A1076" s="98"/>
      <c r="B1076" s="98"/>
    </row>
    <row r="1077" spans="1:2" x14ac:dyDescent="0.25">
      <c r="A1077" s="98"/>
      <c r="B1077" s="98"/>
    </row>
    <row r="1078" spans="1:2" x14ac:dyDescent="0.25">
      <c r="A1078" s="98"/>
      <c r="B1078" s="98"/>
    </row>
    <row r="1079" spans="1:2" x14ac:dyDescent="0.25">
      <c r="A1079" s="98"/>
      <c r="B1079" s="98"/>
    </row>
    <row r="1080" spans="1:2" x14ac:dyDescent="0.25">
      <c r="A1080" s="98"/>
      <c r="B1080" s="98"/>
    </row>
    <row r="1081" spans="1:2" x14ac:dyDescent="0.25">
      <c r="A1081" s="98"/>
      <c r="B1081" s="98"/>
    </row>
    <row r="1082" spans="1:2" x14ac:dyDescent="0.25">
      <c r="A1082" s="98"/>
      <c r="B1082" s="98"/>
    </row>
    <row r="1083" spans="1:2" x14ac:dyDescent="0.25">
      <c r="A1083" s="98"/>
      <c r="B1083" s="98"/>
    </row>
    <row r="1084" spans="1:2" x14ac:dyDescent="0.25">
      <c r="A1084" s="98"/>
      <c r="B1084" s="98"/>
    </row>
    <row r="1085" spans="1:2" x14ac:dyDescent="0.25">
      <c r="A1085" s="98"/>
      <c r="B1085" s="98"/>
    </row>
    <row r="1086" spans="1:2" x14ac:dyDescent="0.25">
      <c r="A1086" s="98"/>
      <c r="B1086" s="98"/>
    </row>
    <row r="1087" spans="1:2" x14ac:dyDescent="0.25">
      <c r="A1087" s="98"/>
      <c r="B1087" s="98"/>
    </row>
    <row r="1088" spans="1:2" x14ac:dyDescent="0.25">
      <c r="A1088" s="98"/>
      <c r="B1088" s="98"/>
    </row>
    <row r="1089" spans="1:2" x14ac:dyDescent="0.25">
      <c r="A1089" s="98"/>
      <c r="B1089" s="98"/>
    </row>
    <row r="1090" spans="1:2" x14ac:dyDescent="0.25">
      <c r="A1090" s="98"/>
      <c r="B1090" s="98"/>
    </row>
    <row r="1091" spans="1:2" x14ac:dyDescent="0.25">
      <c r="A1091" s="98"/>
      <c r="B1091" s="98"/>
    </row>
    <row r="1092" spans="1:2" x14ac:dyDescent="0.25">
      <c r="A1092" s="98"/>
      <c r="B1092" s="98"/>
    </row>
    <row r="1093" spans="1:2" x14ac:dyDescent="0.25">
      <c r="A1093" s="98"/>
      <c r="B1093" s="98"/>
    </row>
    <row r="1094" spans="1:2" x14ac:dyDescent="0.25">
      <c r="A1094" s="98"/>
      <c r="B1094" s="98"/>
    </row>
    <row r="1095" spans="1:2" x14ac:dyDescent="0.25">
      <c r="A1095" s="98"/>
      <c r="B1095" s="98"/>
    </row>
    <row r="1096" spans="1:2" x14ac:dyDescent="0.25">
      <c r="A1096" s="98"/>
      <c r="B1096" s="98"/>
    </row>
    <row r="1097" spans="1:2" x14ac:dyDescent="0.25">
      <c r="A1097" s="98"/>
      <c r="B1097" s="98"/>
    </row>
    <row r="1098" spans="1:2" x14ac:dyDescent="0.25">
      <c r="A1098" s="98"/>
      <c r="B1098" s="98"/>
    </row>
    <row r="1099" spans="1:2" x14ac:dyDescent="0.25">
      <c r="A1099" s="98"/>
      <c r="B1099" s="98"/>
    </row>
    <row r="1100" spans="1:2" x14ac:dyDescent="0.25">
      <c r="A1100" s="98"/>
      <c r="B1100" s="98"/>
    </row>
    <row r="1101" spans="1:2" x14ac:dyDescent="0.25">
      <c r="A1101" s="98"/>
      <c r="B1101" s="98"/>
    </row>
    <row r="1102" spans="1:2" x14ac:dyDescent="0.25">
      <c r="A1102" s="98"/>
      <c r="B1102" s="98"/>
    </row>
    <row r="1103" spans="1:2" x14ac:dyDescent="0.25">
      <c r="A1103" s="98"/>
      <c r="B1103" s="98"/>
    </row>
    <row r="1104" spans="1:2" x14ac:dyDescent="0.25">
      <c r="A1104" s="98"/>
      <c r="B1104" s="98"/>
    </row>
    <row r="1105" spans="1:2" x14ac:dyDescent="0.25">
      <c r="A1105" s="98"/>
      <c r="B1105" s="98"/>
    </row>
    <row r="1106" spans="1:2" x14ac:dyDescent="0.25">
      <c r="A1106" s="98"/>
      <c r="B1106" s="98"/>
    </row>
    <row r="1107" spans="1:2" x14ac:dyDescent="0.25">
      <c r="A1107" s="98"/>
      <c r="B1107" s="98"/>
    </row>
    <row r="1108" spans="1:2" x14ac:dyDescent="0.25">
      <c r="A1108" s="98"/>
      <c r="B1108" s="98"/>
    </row>
    <row r="1109" spans="1:2" x14ac:dyDescent="0.25">
      <c r="A1109" s="98"/>
      <c r="B1109" s="98"/>
    </row>
    <row r="1110" spans="1:2" x14ac:dyDescent="0.25">
      <c r="A1110" s="98"/>
      <c r="B1110" s="98"/>
    </row>
    <row r="1111" spans="1:2" x14ac:dyDescent="0.25">
      <c r="A1111" s="98"/>
      <c r="B1111" s="98"/>
    </row>
    <row r="1112" spans="1:2" x14ac:dyDescent="0.25">
      <c r="A1112" s="98"/>
      <c r="B1112" s="98"/>
    </row>
    <row r="1113" spans="1:2" x14ac:dyDescent="0.25">
      <c r="A1113" s="98"/>
      <c r="B1113" s="98"/>
    </row>
    <row r="1114" spans="1:2" x14ac:dyDescent="0.25">
      <c r="A1114" s="98"/>
      <c r="B1114" s="98"/>
    </row>
    <row r="1115" spans="1:2" x14ac:dyDescent="0.25">
      <c r="A1115" s="98"/>
      <c r="B1115" s="98"/>
    </row>
    <row r="1116" spans="1:2" x14ac:dyDescent="0.25">
      <c r="A1116" s="98"/>
      <c r="B1116" s="98"/>
    </row>
    <row r="1117" spans="1:2" x14ac:dyDescent="0.25">
      <c r="A1117" s="98"/>
      <c r="B1117" s="98"/>
    </row>
    <row r="1118" spans="1:2" x14ac:dyDescent="0.25">
      <c r="A1118" s="98"/>
      <c r="B1118" s="98"/>
    </row>
    <row r="1119" spans="1:2" x14ac:dyDescent="0.25">
      <c r="A1119" s="98"/>
      <c r="B1119" s="98"/>
    </row>
    <row r="1120" spans="1:2" x14ac:dyDescent="0.25">
      <c r="A1120" s="98"/>
      <c r="B1120" s="98"/>
    </row>
    <row r="1121" spans="1:2" x14ac:dyDescent="0.25">
      <c r="A1121" s="98"/>
      <c r="B1121" s="98"/>
    </row>
    <row r="1122" spans="1:2" x14ac:dyDescent="0.25">
      <c r="A1122" s="98"/>
      <c r="B1122" s="98"/>
    </row>
    <row r="1123" spans="1:2" x14ac:dyDescent="0.25">
      <c r="A1123" s="98"/>
      <c r="B1123" s="98"/>
    </row>
    <row r="1124" spans="1:2" x14ac:dyDescent="0.25">
      <c r="A1124" s="98"/>
      <c r="B1124" s="98"/>
    </row>
    <row r="1125" spans="1:2" x14ac:dyDescent="0.25">
      <c r="A1125" s="98"/>
      <c r="B1125" s="98"/>
    </row>
    <row r="1126" spans="1:2" x14ac:dyDescent="0.25">
      <c r="A1126" s="98"/>
      <c r="B1126" s="98"/>
    </row>
    <row r="1127" spans="1:2" x14ac:dyDescent="0.25">
      <c r="A1127" s="98"/>
      <c r="B1127" s="98"/>
    </row>
    <row r="1128" spans="1:2" x14ac:dyDescent="0.25">
      <c r="A1128" s="98"/>
      <c r="B1128" s="98"/>
    </row>
    <row r="1129" spans="1:2" x14ac:dyDescent="0.25">
      <c r="A1129" s="98"/>
      <c r="B1129" s="98"/>
    </row>
    <row r="1130" spans="1:2" x14ac:dyDescent="0.25">
      <c r="A1130" s="98"/>
      <c r="B1130" s="98"/>
    </row>
    <row r="1131" spans="1:2" x14ac:dyDescent="0.25">
      <c r="A1131" s="98"/>
      <c r="B1131" s="98"/>
    </row>
    <row r="1132" spans="1:2" x14ac:dyDescent="0.25">
      <c r="A1132" s="98"/>
      <c r="B1132" s="98"/>
    </row>
    <row r="1133" spans="1:2" x14ac:dyDescent="0.25">
      <c r="A1133" s="98"/>
      <c r="B1133" s="98"/>
    </row>
    <row r="1134" spans="1:2" x14ac:dyDescent="0.25">
      <c r="A1134" s="98"/>
      <c r="B1134" s="98"/>
    </row>
    <row r="1135" spans="1:2" x14ac:dyDescent="0.25">
      <c r="A1135" s="98"/>
      <c r="B1135" s="98"/>
    </row>
    <row r="1136" spans="1:2" x14ac:dyDescent="0.25">
      <c r="A1136" s="98"/>
      <c r="B1136" s="98"/>
    </row>
    <row r="1137" spans="1:2" x14ac:dyDescent="0.25">
      <c r="A1137" s="98"/>
      <c r="B1137" s="98"/>
    </row>
    <row r="1138" spans="1:2" x14ac:dyDescent="0.25">
      <c r="A1138" s="98"/>
      <c r="B1138" s="98"/>
    </row>
    <row r="1139" spans="1:2" x14ac:dyDescent="0.25">
      <c r="A1139" s="98"/>
      <c r="B1139" s="98"/>
    </row>
    <row r="1140" spans="1:2" x14ac:dyDescent="0.25">
      <c r="A1140" s="98"/>
      <c r="B1140" s="98"/>
    </row>
    <row r="1141" spans="1:2" x14ac:dyDescent="0.25">
      <c r="A1141" s="98"/>
      <c r="B1141" s="98"/>
    </row>
    <row r="1142" spans="1:2" x14ac:dyDescent="0.25">
      <c r="A1142" s="98"/>
      <c r="B1142" s="98"/>
    </row>
    <row r="1143" spans="1:2" x14ac:dyDescent="0.25">
      <c r="A1143" s="98"/>
      <c r="B1143" s="98"/>
    </row>
    <row r="1144" spans="1:2" x14ac:dyDescent="0.25">
      <c r="A1144" s="98"/>
      <c r="B1144" s="98"/>
    </row>
    <row r="1145" spans="1:2" x14ac:dyDescent="0.25">
      <c r="A1145" s="98"/>
      <c r="B1145" s="98"/>
    </row>
    <row r="1146" spans="1:2" x14ac:dyDescent="0.25">
      <c r="A1146" s="98"/>
      <c r="B1146" s="98"/>
    </row>
    <row r="1147" spans="1:2" x14ac:dyDescent="0.25">
      <c r="A1147" s="98"/>
      <c r="B1147" s="98"/>
    </row>
    <row r="1148" spans="1:2" x14ac:dyDescent="0.25">
      <c r="A1148" s="98"/>
      <c r="B1148" s="98"/>
    </row>
    <row r="1149" spans="1:2" x14ac:dyDescent="0.25">
      <c r="A1149" s="98"/>
      <c r="B1149" s="98"/>
    </row>
    <row r="1150" spans="1:2" x14ac:dyDescent="0.25">
      <c r="A1150" s="98"/>
      <c r="B1150" s="98"/>
    </row>
    <row r="1151" spans="1:2" x14ac:dyDescent="0.25">
      <c r="A1151" s="98"/>
      <c r="B1151" s="98"/>
    </row>
    <row r="1152" spans="1:2" x14ac:dyDescent="0.25">
      <c r="A1152" s="98"/>
      <c r="B1152" s="98"/>
    </row>
    <row r="1153" spans="1:2" x14ac:dyDescent="0.25">
      <c r="A1153" s="98"/>
      <c r="B1153" s="98"/>
    </row>
    <row r="1154" spans="1:2" x14ac:dyDescent="0.25">
      <c r="A1154" s="98"/>
      <c r="B1154" s="98"/>
    </row>
    <row r="1155" spans="1:2" x14ac:dyDescent="0.25">
      <c r="A1155" s="98"/>
      <c r="B1155" s="98"/>
    </row>
    <row r="1156" spans="1:2" x14ac:dyDescent="0.25">
      <c r="A1156" s="98"/>
      <c r="B1156" s="98"/>
    </row>
    <row r="1157" spans="1:2" x14ac:dyDescent="0.25">
      <c r="A1157" s="98"/>
      <c r="B1157" s="98"/>
    </row>
    <row r="1158" spans="1:2" x14ac:dyDescent="0.25">
      <c r="A1158" s="98"/>
      <c r="B1158" s="98"/>
    </row>
    <row r="1159" spans="1:2" x14ac:dyDescent="0.25">
      <c r="A1159" s="98"/>
      <c r="B1159" s="98"/>
    </row>
    <row r="1160" spans="1:2" x14ac:dyDescent="0.25">
      <c r="A1160" s="98"/>
      <c r="B1160" s="98"/>
    </row>
    <row r="1161" spans="1:2" x14ac:dyDescent="0.25">
      <c r="A1161" s="98"/>
      <c r="B1161" s="98"/>
    </row>
    <row r="1162" spans="1:2" x14ac:dyDescent="0.25">
      <c r="A1162" s="98"/>
      <c r="B1162" s="98"/>
    </row>
    <row r="1163" spans="1:2" x14ac:dyDescent="0.25">
      <c r="A1163" s="98"/>
      <c r="B1163" s="98"/>
    </row>
    <row r="1164" spans="1:2" x14ac:dyDescent="0.25">
      <c r="A1164" s="98"/>
      <c r="B1164" s="98"/>
    </row>
    <row r="1165" spans="1:2" x14ac:dyDescent="0.25">
      <c r="A1165" s="98"/>
      <c r="B1165" s="98"/>
    </row>
    <row r="1166" spans="1:2" x14ac:dyDescent="0.25">
      <c r="A1166" s="98"/>
      <c r="B1166" s="98"/>
    </row>
    <row r="1167" spans="1:2" x14ac:dyDescent="0.25">
      <c r="A1167" s="98"/>
      <c r="B1167" s="98"/>
    </row>
    <row r="1168" spans="1:2" x14ac:dyDescent="0.25">
      <c r="A1168" s="98"/>
      <c r="B1168" s="98"/>
    </row>
    <row r="1169" spans="1:2" x14ac:dyDescent="0.25">
      <c r="A1169" s="98"/>
      <c r="B1169" s="98"/>
    </row>
    <row r="1170" spans="1:2" x14ac:dyDescent="0.25">
      <c r="A1170" s="98"/>
      <c r="B1170" s="98"/>
    </row>
    <row r="1171" spans="1:2" x14ac:dyDescent="0.25">
      <c r="A1171" s="98"/>
      <c r="B1171" s="98"/>
    </row>
    <row r="1172" spans="1:2" x14ac:dyDescent="0.25">
      <c r="A1172" s="98"/>
      <c r="B1172" s="98"/>
    </row>
    <row r="1173" spans="1:2" x14ac:dyDescent="0.25">
      <c r="A1173" s="98"/>
      <c r="B1173" s="98"/>
    </row>
    <row r="1174" spans="1:2" x14ac:dyDescent="0.25">
      <c r="A1174" s="98"/>
      <c r="B1174" s="98"/>
    </row>
    <row r="1175" spans="1:2" x14ac:dyDescent="0.25">
      <c r="A1175" s="98"/>
      <c r="B1175" s="98"/>
    </row>
    <row r="1176" spans="1:2" x14ac:dyDescent="0.25">
      <c r="A1176" s="98"/>
      <c r="B1176" s="98"/>
    </row>
    <row r="1177" spans="1:2" x14ac:dyDescent="0.25">
      <c r="A1177" s="98"/>
      <c r="B1177" s="98"/>
    </row>
    <row r="1178" spans="1:2" x14ac:dyDescent="0.25">
      <c r="A1178" s="98"/>
      <c r="B1178" s="98"/>
    </row>
    <row r="1179" spans="1:2" x14ac:dyDescent="0.25">
      <c r="A1179" s="98"/>
      <c r="B1179" s="98"/>
    </row>
    <row r="1180" spans="1:2" x14ac:dyDescent="0.25">
      <c r="A1180" s="98"/>
      <c r="B1180" s="98"/>
    </row>
    <row r="1181" spans="1:2" x14ac:dyDescent="0.25">
      <c r="A1181" s="98"/>
      <c r="B1181" s="98"/>
    </row>
    <row r="1182" spans="1:2" x14ac:dyDescent="0.25">
      <c r="A1182" s="98"/>
      <c r="B1182" s="98"/>
    </row>
    <row r="1183" spans="1:2" x14ac:dyDescent="0.25">
      <c r="A1183" s="98"/>
      <c r="B1183" s="98"/>
    </row>
    <row r="1184" spans="1:2" x14ac:dyDescent="0.25">
      <c r="A1184" s="98"/>
      <c r="B1184" s="98"/>
    </row>
    <row r="1185" spans="1:2" x14ac:dyDescent="0.25">
      <c r="A1185" s="98"/>
      <c r="B1185" s="98"/>
    </row>
    <row r="1186" spans="1:2" x14ac:dyDescent="0.25">
      <c r="A1186" s="98"/>
      <c r="B1186" s="98"/>
    </row>
    <row r="1187" spans="1:2" x14ac:dyDescent="0.25">
      <c r="A1187" s="98"/>
      <c r="B1187" s="98"/>
    </row>
    <row r="1188" spans="1:2" x14ac:dyDescent="0.25">
      <c r="A1188" s="98"/>
      <c r="B1188" s="98"/>
    </row>
    <row r="1189" spans="1:2" x14ac:dyDescent="0.25">
      <c r="A1189" s="98"/>
      <c r="B1189" s="98"/>
    </row>
    <row r="1190" spans="1:2" x14ac:dyDescent="0.25">
      <c r="A1190" s="98"/>
      <c r="B1190" s="98"/>
    </row>
    <row r="1191" spans="1:2" x14ac:dyDescent="0.25">
      <c r="A1191" s="98"/>
      <c r="B1191" s="98"/>
    </row>
    <row r="1192" spans="1:2" x14ac:dyDescent="0.25">
      <c r="A1192" s="98"/>
      <c r="B1192" s="98"/>
    </row>
    <row r="1193" spans="1:2" x14ac:dyDescent="0.25">
      <c r="A1193" s="98"/>
      <c r="B1193" s="98"/>
    </row>
    <row r="1194" spans="1:2" x14ac:dyDescent="0.25">
      <c r="A1194" s="98"/>
      <c r="B1194" s="98"/>
    </row>
    <row r="1195" spans="1:2" x14ac:dyDescent="0.25">
      <c r="A1195" s="98"/>
      <c r="B1195" s="98"/>
    </row>
    <row r="1196" spans="1:2" x14ac:dyDescent="0.25">
      <c r="A1196" s="98"/>
      <c r="B1196" s="98"/>
    </row>
    <row r="1197" spans="1:2" x14ac:dyDescent="0.25">
      <c r="A1197" s="98"/>
      <c r="B1197" s="98"/>
    </row>
    <row r="1198" spans="1:2" x14ac:dyDescent="0.25">
      <c r="A1198" s="98"/>
      <c r="B1198" s="98"/>
    </row>
    <row r="1199" spans="1:2" x14ac:dyDescent="0.25">
      <c r="A1199" s="98"/>
      <c r="B1199" s="98"/>
    </row>
    <row r="1200" spans="1:2" x14ac:dyDescent="0.25">
      <c r="A1200" s="98"/>
      <c r="B1200" s="98"/>
    </row>
    <row r="1201" spans="1:2" x14ac:dyDescent="0.25">
      <c r="A1201" s="98"/>
      <c r="B1201" s="98"/>
    </row>
    <row r="1202" spans="1:2" x14ac:dyDescent="0.25">
      <c r="A1202" s="98"/>
      <c r="B1202" s="98"/>
    </row>
    <row r="1203" spans="1:2" x14ac:dyDescent="0.25">
      <c r="A1203" s="98"/>
      <c r="B1203" s="98"/>
    </row>
    <row r="1204" spans="1:2" x14ac:dyDescent="0.25">
      <c r="A1204" s="98"/>
      <c r="B1204" s="98"/>
    </row>
    <row r="1205" spans="1:2" x14ac:dyDescent="0.25">
      <c r="A1205" s="98"/>
      <c r="B1205" s="98"/>
    </row>
    <row r="1206" spans="1:2" x14ac:dyDescent="0.25">
      <c r="A1206" s="98"/>
      <c r="B1206" s="98"/>
    </row>
    <row r="1207" spans="1:2" x14ac:dyDescent="0.25">
      <c r="A1207" s="98"/>
      <c r="B1207" s="98"/>
    </row>
    <row r="1208" spans="1:2" x14ac:dyDescent="0.25">
      <c r="A1208" s="98"/>
      <c r="B1208" s="98"/>
    </row>
    <row r="1209" spans="1:2" x14ac:dyDescent="0.25">
      <c r="A1209" s="98"/>
      <c r="B1209" s="98"/>
    </row>
    <row r="1210" spans="1:2" x14ac:dyDescent="0.25">
      <c r="A1210" s="98"/>
      <c r="B1210" s="98"/>
    </row>
    <row r="1211" spans="1:2" x14ac:dyDescent="0.25">
      <c r="A1211" s="98"/>
      <c r="B1211" s="98"/>
    </row>
    <row r="1212" spans="1:2" x14ac:dyDescent="0.25">
      <c r="A1212" s="98"/>
      <c r="B1212" s="98"/>
    </row>
    <row r="1213" spans="1:2" x14ac:dyDescent="0.25">
      <c r="A1213" s="98"/>
      <c r="B1213" s="98"/>
    </row>
    <row r="1214" spans="1:2" x14ac:dyDescent="0.25">
      <c r="A1214" s="98"/>
      <c r="B1214" s="98"/>
    </row>
    <row r="1215" spans="1:2" x14ac:dyDescent="0.25">
      <c r="A1215" s="98"/>
      <c r="B1215" s="98"/>
    </row>
    <row r="1216" spans="1:2" x14ac:dyDescent="0.25">
      <c r="A1216" s="98"/>
      <c r="B1216" s="98"/>
    </row>
    <row r="1217" spans="1:2" x14ac:dyDescent="0.25">
      <c r="A1217" s="98"/>
      <c r="B1217" s="98"/>
    </row>
    <row r="1218" spans="1:2" x14ac:dyDescent="0.25">
      <c r="A1218" s="98"/>
      <c r="B1218" s="98"/>
    </row>
    <row r="1219" spans="1:2" x14ac:dyDescent="0.25">
      <c r="A1219" s="98"/>
      <c r="B1219" s="98"/>
    </row>
    <row r="1220" spans="1:2" x14ac:dyDescent="0.25">
      <c r="A1220" s="98"/>
      <c r="B1220" s="98"/>
    </row>
    <row r="1221" spans="1:2" x14ac:dyDescent="0.25">
      <c r="A1221" s="98"/>
      <c r="B1221" s="98"/>
    </row>
    <row r="1222" spans="1:2" x14ac:dyDescent="0.25">
      <c r="A1222" s="98"/>
      <c r="B1222" s="98"/>
    </row>
    <row r="1223" spans="1:2" x14ac:dyDescent="0.25">
      <c r="A1223" s="98"/>
      <c r="B1223" s="98"/>
    </row>
    <row r="1224" spans="1:2" x14ac:dyDescent="0.25">
      <c r="A1224" s="98"/>
      <c r="B1224" s="98"/>
    </row>
    <row r="1225" spans="1:2" x14ac:dyDescent="0.25">
      <c r="A1225" s="98"/>
      <c r="B1225" s="98"/>
    </row>
    <row r="1226" spans="1:2" x14ac:dyDescent="0.25">
      <c r="A1226" s="98"/>
      <c r="B1226" s="98"/>
    </row>
    <row r="1227" spans="1:2" x14ac:dyDescent="0.25">
      <c r="A1227" s="98"/>
      <c r="B1227" s="98"/>
    </row>
    <row r="1228" spans="1:2" x14ac:dyDescent="0.25">
      <c r="A1228" s="98"/>
      <c r="B1228" s="98"/>
    </row>
    <row r="1229" spans="1:2" x14ac:dyDescent="0.25">
      <c r="A1229" s="98"/>
      <c r="B1229" s="98"/>
    </row>
    <row r="1230" spans="1:2" x14ac:dyDescent="0.25">
      <c r="A1230" s="98"/>
      <c r="B1230" s="98"/>
    </row>
    <row r="1231" spans="1:2" x14ac:dyDescent="0.25">
      <c r="A1231" s="98"/>
      <c r="B1231" s="98"/>
    </row>
    <row r="1232" spans="1:2" x14ac:dyDescent="0.25">
      <c r="A1232" s="98"/>
      <c r="B1232" s="98"/>
    </row>
    <row r="1233" spans="1:2" x14ac:dyDescent="0.25">
      <c r="A1233" s="98"/>
      <c r="B1233" s="98"/>
    </row>
    <row r="1234" spans="1:2" x14ac:dyDescent="0.25">
      <c r="A1234" s="98"/>
      <c r="B1234" s="98"/>
    </row>
    <row r="1235" spans="1:2" x14ac:dyDescent="0.25">
      <c r="A1235" s="98"/>
      <c r="B1235" s="98"/>
    </row>
    <row r="1236" spans="1:2" x14ac:dyDescent="0.25">
      <c r="A1236" s="98"/>
      <c r="B1236" s="98"/>
    </row>
    <row r="1237" spans="1:2" x14ac:dyDescent="0.25">
      <c r="A1237" s="98"/>
      <c r="B1237" s="98"/>
    </row>
    <row r="1238" spans="1:2" x14ac:dyDescent="0.25">
      <c r="A1238" s="98"/>
      <c r="B1238" s="98"/>
    </row>
    <row r="1239" spans="1:2" x14ac:dyDescent="0.25">
      <c r="A1239" s="98"/>
      <c r="B1239" s="98"/>
    </row>
    <row r="1240" spans="1:2" x14ac:dyDescent="0.25">
      <c r="A1240" s="98"/>
      <c r="B1240" s="98"/>
    </row>
    <row r="1241" spans="1:2" x14ac:dyDescent="0.25">
      <c r="A1241" s="98"/>
      <c r="B1241" s="98"/>
    </row>
    <row r="1242" spans="1:2" x14ac:dyDescent="0.25">
      <c r="A1242" s="98"/>
      <c r="B1242" s="98"/>
    </row>
    <row r="1243" spans="1:2" x14ac:dyDescent="0.25">
      <c r="A1243" s="98"/>
      <c r="B1243" s="98"/>
    </row>
    <row r="1244" spans="1:2" x14ac:dyDescent="0.25">
      <c r="A1244" s="98"/>
      <c r="B1244" s="98"/>
    </row>
    <row r="1245" spans="1:2" x14ac:dyDescent="0.25">
      <c r="A1245" s="98"/>
      <c r="B1245" s="98"/>
    </row>
    <row r="1246" spans="1:2" x14ac:dyDescent="0.25">
      <c r="A1246" s="98"/>
      <c r="B1246" s="98"/>
    </row>
    <row r="1247" spans="1:2" x14ac:dyDescent="0.25">
      <c r="A1247" s="98"/>
      <c r="B1247" s="98"/>
    </row>
    <row r="1248" spans="1:2" x14ac:dyDescent="0.25">
      <c r="A1248" s="98"/>
      <c r="B1248" s="98"/>
    </row>
    <row r="1249" spans="1:2" x14ac:dyDescent="0.25">
      <c r="A1249" s="98"/>
      <c r="B1249" s="98"/>
    </row>
    <row r="1250" spans="1:2" x14ac:dyDescent="0.25">
      <c r="A1250" s="98"/>
      <c r="B1250" s="98"/>
    </row>
    <row r="1251" spans="1:2" x14ac:dyDescent="0.25">
      <c r="A1251" s="98"/>
      <c r="B1251" s="98"/>
    </row>
    <row r="1252" spans="1:2" x14ac:dyDescent="0.25">
      <c r="A1252" s="98"/>
      <c r="B1252" s="98"/>
    </row>
    <row r="1253" spans="1:2" x14ac:dyDescent="0.25">
      <c r="A1253" s="98"/>
      <c r="B1253" s="98"/>
    </row>
    <row r="1254" spans="1:2" x14ac:dyDescent="0.25">
      <c r="A1254" s="98"/>
      <c r="B1254" s="98"/>
    </row>
    <row r="1255" spans="1:2" x14ac:dyDescent="0.25">
      <c r="A1255" s="98"/>
      <c r="B1255" s="98"/>
    </row>
    <row r="1256" spans="1:2" x14ac:dyDescent="0.25">
      <c r="A1256" s="98"/>
      <c r="B1256" s="98"/>
    </row>
    <row r="1257" spans="1:2" x14ac:dyDescent="0.25">
      <c r="A1257" s="98"/>
      <c r="B1257" s="98"/>
    </row>
    <row r="1258" spans="1:2" x14ac:dyDescent="0.25">
      <c r="A1258" s="98"/>
      <c r="B1258" s="98"/>
    </row>
    <row r="1259" spans="1:2" x14ac:dyDescent="0.25">
      <c r="A1259" s="98"/>
      <c r="B1259" s="98"/>
    </row>
    <row r="1260" spans="1:2" x14ac:dyDescent="0.25">
      <c r="A1260" s="98"/>
      <c r="B1260" s="98"/>
    </row>
    <row r="1261" spans="1:2" x14ac:dyDescent="0.25">
      <c r="A1261" s="98"/>
      <c r="B1261" s="98"/>
    </row>
    <row r="1262" spans="1:2" x14ac:dyDescent="0.25">
      <c r="A1262" s="98"/>
      <c r="B1262" s="98"/>
    </row>
    <row r="1263" spans="1:2" x14ac:dyDescent="0.25">
      <c r="A1263" s="98"/>
      <c r="B1263" s="98"/>
    </row>
    <row r="1264" spans="1:2" x14ac:dyDescent="0.25">
      <c r="A1264" s="98"/>
      <c r="B1264" s="98"/>
    </row>
    <row r="1265" spans="1:2" x14ac:dyDescent="0.25">
      <c r="A1265" s="98"/>
      <c r="B1265" s="98"/>
    </row>
    <row r="1266" spans="1:2" x14ac:dyDescent="0.25">
      <c r="A1266" s="98"/>
      <c r="B1266" s="98"/>
    </row>
    <row r="1267" spans="1:2" x14ac:dyDescent="0.25">
      <c r="A1267" s="98"/>
      <c r="B1267" s="98"/>
    </row>
    <row r="1268" spans="1:2" x14ac:dyDescent="0.25">
      <c r="A1268" s="98"/>
      <c r="B1268" s="98"/>
    </row>
    <row r="1269" spans="1:2" x14ac:dyDescent="0.25">
      <c r="A1269" s="98"/>
      <c r="B1269" s="98"/>
    </row>
    <row r="1270" spans="1:2" x14ac:dyDescent="0.25">
      <c r="A1270" s="98"/>
      <c r="B1270" s="98"/>
    </row>
    <row r="1271" spans="1:2" x14ac:dyDescent="0.25">
      <c r="A1271" s="98"/>
      <c r="B1271" s="98"/>
    </row>
    <row r="1272" spans="1:2" x14ac:dyDescent="0.25">
      <c r="A1272" s="98"/>
      <c r="B1272" s="98"/>
    </row>
    <row r="1273" spans="1:2" x14ac:dyDescent="0.25">
      <c r="A1273" s="98"/>
      <c r="B1273" s="98"/>
    </row>
    <row r="1274" spans="1:2" x14ac:dyDescent="0.25">
      <c r="A1274" s="98"/>
      <c r="B1274" s="98"/>
    </row>
    <row r="1275" spans="1:2" x14ac:dyDescent="0.25">
      <c r="A1275" s="98"/>
      <c r="B1275" s="98"/>
    </row>
    <row r="1276" spans="1:2" x14ac:dyDescent="0.25">
      <c r="A1276" s="98"/>
      <c r="B1276" s="98"/>
    </row>
    <row r="1277" spans="1:2" x14ac:dyDescent="0.25">
      <c r="A1277" s="98"/>
      <c r="B1277" s="98"/>
    </row>
    <row r="1278" spans="1:2" x14ac:dyDescent="0.25">
      <c r="A1278" s="98"/>
      <c r="B1278" s="98"/>
    </row>
    <row r="1279" spans="1:2" x14ac:dyDescent="0.25">
      <c r="A1279" s="98"/>
      <c r="B1279" s="98"/>
    </row>
    <row r="1280" spans="1:2" x14ac:dyDescent="0.25">
      <c r="A1280" s="98"/>
      <c r="B1280" s="98"/>
    </row>
    <row r="1281" spans="1:2" x14ac:dyDescent="0.25">
      <c r="A1281" s="98"/>
      <c r="B1281" s="98"/>
    </row>
    <row r="1282" spans="1:2" x14ac:dyDescent="0.25">
      <c r="A1282" s="98"/>
      <c r="B1282" s="98"/>
    </row>
    <row r="1283" spans="1:2" x14ac:dyDescent="0.25">
      <c r="A1283" s="98"/>
      <c r="B1283" s="98"/>
    </row>
    <row r="1284" spans="1:2" x14ac:dyDescent="0.25">
      <c r="A1284" s="98"/>
      <c r="B1284" s="98"/>
    </row>
    <row r="1285" spans="1:2" x14ac:dyDescent="0.25">
      <c r="A1285" s="98"/>
      <c r="B1285" s="98"/>
    </row>
    <row r="1286" spans="1:2" x14ac:dyDescent="0.25">
      <c r="A1286" s="98"/>
      <c r="B1286" s="98"/>
    </row>
    <row r="1287" spans="1:2" x14ac:dyDescent="0.25">
      <c r="A1287" s="98"/>
      <c r="B1287" s="98"/>
    </row>
    <row r="1288" spans="1:2" x14ac:dyDescent="0.25">
      <c r="A1288" s="98"/>
      <c r="B1288" s="98"/>
    </row>
    <row r="1289" spans="1:2" x14ac:dyDescent="0.25">
      <c r="A1289" s="98"/>
      <c r="B1289" s="98"/>
    </row>
    <row r="1290" spans="1:2" x14ac:dyDescent="0.25">
      <c r="A1290" s="98"/>
      <c r="B1290" s="98"/>
    </row>
    <row r="1291" spans="1:2" x14ac:dyDescent="0.25">
      <c r="A1291" s="98"/>
      <c r="B1291" s="98"/>
    </row>
    <row r="1292" spans="1:2" x14ac:dyDescent="0.25">
      <c r="A1292" s="98"/>
      <c r="B1292" s="98"/>
    </row>
    <row r="1293" spans="1:2" x14ac:dyDescent="0.25">
      <c r="A1293" s="98"/>
      <c r="B1293" s="98"/>
    </row>
    <row r="1294" spans="1:2" x14ac:dyDescent="0.25">
      <c r="A1294" s="98"/>
      <c r="B1294" s="98"/>
    </row>
    <row r="1295" spans="1:2" x14ac:dyDescent="0.25">
      <c r="A1295" s="98"/>
      <c r="B1295" s="98"/>
    </row>
    <row r="1296" spans="1:2" x14ac:dyDescent="0.25">
      <c r="A1296" s="98"/>
      <c r="B1296" s="98"/>
    </row>
    <row r="1297" spans="1:2" x14ac:dyDescent="0.25">
      <c r="A1297" s="98"/>
      <c r="B1297" s="98"/>
    </row>
    <row r="1298" spans="1:2" x14ac:dyDescent="0.25">
      <c r="A1298" s="98"/>
      <c r="B1298" s="98"/>
    </row>
    <row r="1299" spans="1:2" x14ac:dyDescent="0.25">
      <c r="A1299" s="98"/>
      <c r="B1299" s="98"/>
    </row>
    <row r="1300" spans="1:2" x14ac:dyDescent="0.25">
      <c r="A1300" s="98"/>
      <c r="B1300" s="98"/>
    </row>
    <row r="1301" spans="1:2" x14ac:dyDescent="0.25">
      <c r="A1301" s="98"/>
      <c r="B1301" s="98"/>
    </row>
    <row r="1302" spans="1:2" x14ac:dyDescent="0.25">
      <c r="A1302" s="98"/>
      <c r="B1302" s="98"/>
    </row>
    <row r="1303" spans="1:2" x14ac:dyDescent="0.25">
      <c r="A1303" s="98"/>
      <c r="B1303" s="98"/>
    </row>
    <row r="1304" spans="1:2" x14ac:dyDescent="0.25">
      <c r="A1304" s="98"/>
      <c r="B1304" s="98"/>
    </row>
    <row r="1305" spans="1:2" x14ac:dyDescent="0.25">
      <c r="A1305" s="98"/>
      <c r="B1305" s="98"/>
    </row>
    <row r="1306" spans="1:2" x14ac:dyDescent="0.25">
      <c r="A1306" s="98"/>
      <c r="B1306" s="98"/>
    </row>
    <row r="1307" spans="1:2" x14ac:dyDescent="0.25">
      <c r="A1307" s="98"/>
      <c r="B1307" s="98"/>
    </row>
    <row r="1308" spans="1:2" x14ac:dyDescent="0.25">
      <c r="A1308" s="98"/>
      <c r="B1308" s="98"/>
    </row>
    <row r="1309" spans="1:2" x14ac:dyDescent="0.25">
      <c r="A1309" s="98"/>
      <c r="B1309" s="98"/>
    </row>
    <row r="1310" spans="1:2" x14ac:dyDescent="0.25">
      <c r="A1310" s="98"/>
      <c r="B1310" s="98"/>
    </row>
    <row r="1311" spans="1:2" x14ac:dyDescent="0.25">
      <c r="A1311" s="98"/>
      <c r="B1311" s="98"/>
    </row>
    <row r="1312" spans="1:2" x14ac:dyDescent="0.25">
      <c r="A1312" s="98"/>
      <c r="B1312" s="98"/>
    </row>
    <row r="1313" spans="1:2" x14ac:dyDescent="0.25">
      <c r="A1313" s="98"/>
      <c r="B1313" s="98"/>
    </row>
    <row r="1314" spans="1:2" x14ac:dyDescent="0.25">
      <c r="A1314" s="98"/>
      <c r="B1314" s="98"/>
    </row>
    <row r="1315" spans="1:2" x14ac:dyDescent="0.25">
      <c r="A1315" s="98"/>
      <c r="B1315" s="98"/>
    </row>
    <row r="1316" spans="1:2" x14ac:dyDescent="0.25">
      <c r="A1316" s="98"/>
      <c r="B1316" s="98"/>
    </row>
    <row r="1317" spans="1:2" x14ac:dyDescent="0.25">
      <c r="A1317" s="98"/>
      <c r="B1317" s="98"/>
    </row>
    <row r="1318" spans="1:2" x14ac:dyDescent="0.25">
      <c r="A1318" s="98"/>
      <c r="B1318" s="98"/>
    </row>
    <row r="1319" spans="1:2" x14ac:dyDescent="0.25">
      <c r="A1319" s="98"/>
      <c r="B1319" s="98"/>
    </row>
    <row r="1320" spans="1:2" x14ac:dyDescent="0.25">
      <c r="A1320" s="98"/>
      <c r="B1320" s="98"/>
    </row>
    <row r="1321" spans="1:2" x14ac:dyDescent="0.25">
      <c r="A1321" s="98"/>
      <c r="B1321" s="98"/>
    </row>
    <row r="1322" spans="1:2" x14ac:dyDescent="0.25">
      <c r="A1322" s="98"/>
      <c r="B1322" s="98"/>
    </row>
    <row r="1323" spans="1:2" x14ac:dyDescent="0.25">
      <c r="A1323" s="98"/>
      <c r="B1323" s="98"/>
    </row>
    <row r="1324" spans="1:2" x14ac:dyDescent="0.25">
      <c r="A1324" s="98"/>
      <c r="B1324" s="98"/>
    </row>
    <row r="1325" spans="1:2" x14ac:dyDescent="0.25">
      <c r="A1325" s="98"/>
      <c r="B1325" s="98"/>
    </row>
    <row r="1326" spans="1:2" x14ac:dyDescent="0.25">
      <c r="A1326" s="98"/>
      <c r="B1326" s="98"/>
    </row>
    <row r="1327" spans="1:2" x14ac:dyDescent="0.25">
      <c r="A1327" s="98"/>
      <c r="B1327" s="98"/>
    </row>
    <row r="1328" spans="1:2" x14ac:dyDescent="0.25">
      <c r="A1328" s="98"/>
      <c r="B1328" s="98"/>
    </row>
    <row r="1329" spans="1:2" x14ac:dyDescent="0.25">
      <c r="A1329" s="98"/>
      <c r="B1329" s="98"/>
    </row>
    <row r="1330" spans="1:2" x14ac:dyDescent="0.25">
      <c r="A1330" s="98"/>
      <c r="B1330" s="98"/>
    </row>
    <row r="1331" spans="1:2" x14ac:dyDescent="0.25">
      <c r="A1331" s="98"/>
      <c r="B1331" s="98"/>
    </row>
    <row r="1332" spans="1:2" x14ac:dyDescent="0.25">
      <c r="A1332" s="98"/>
      <c r="B1332" s="98"/>
    </row>
    <row r="1333" spans="1:2" x14ac:dyDescent="0.25">
      <c r="A1333" s="98"/>
      <c r="B1333" s="98"/>
    </row>
    <row r="1334" spans="1:2" x14ac:dyDescent="0.25">
      <c r="A1334" s="98"/>
      <c r="B1334" s="98"/>
    </row>
    <row r="1335" spans="1:2" x14ac:dyDescent="0.25">
      <c r="A1335" s="98"/>
      <c r="B1335" s="98"/>
    </row>
    <row r="1336" spans="1:2" x14ac:dyDescent="0.25">
      <c r="A1336" s="98"/>
      <c r="B1336" s="98"/>
    </row>
    <row r="1337" spans="1:2" x14ac:dyDescent="0.25">
      <c r="A1337" s="98"/>
      <c r="B1337" s="98"/>
    </row>
    <row r="1338" spans="1:2" x14ac:dyDescent="0.25">
      <c r="A1338" s="98"/>
      <c r="B1338" s="98"/>
    </row>
    <row r="1339" spans="1:2" x14ac:dyDescent="0.25">
      <c r="A1339" s="98"/>
      <c r="B1339" s="98"/>
    </row>
    <row r="1340" spans="1:2" x14ac:dyDescent="0.25">
      <c r="A1340" s="98"/>
      <c r="B1340" s="98"/>
    </row>
    <row r="1341" spans="1:2" x14ac:dyDescent="0.25">
      <c r="A1341" s="98"/>
      <c r="B1341" s="98"/>
    </row>
    <row r="1342" spans="1:2" x14ac:dyDescent="0.25">
      <c r="A1342" s="98"/>
      <c r="B1342" s="98"/>
    </row>
    <row r="1343" spans="1:2" x14ac:dyDescent="0.25">
      <c r="A1343" s="98"/>
      <c r="B1343" s="98"/>
    </row>
    <row r="1344" spans="1:2" x14ac:dyDescent="0.25">
      <c r="A1344" s="98"/>
      <c r="B1344" s="98"/>
    </row>
    <row r="1345" spans="1:2" x14ac:dyDescent="0.25">
      <c r="A1345" s="98"/>
      <c r="B1345" s="98"/>
    </row>
    <row r="1346" spans="1:2" x14ac:dyDescent="0.25">
      <c r="A1346" s="98"/>
      <c r="B1346" s="98"/>
    </row>
    <row r="1347" spans="1:2" x14ac:dyDescent="0.25">
      <c r="A1347" s="98"/>
      <c r="B1347" s="98"/>
    </row>
    <row r="1348" spans="1:2" x14ac:dyDescent="0.25">
      <c r="A1348" s="98"/>
      <c r="B1348" s="98"/>
    </row>
    <row r="1349" spans="1:2" x14ac:dyDescent="0.25">
      <c r="A1349" s="98"/>
      <c r="B1349" s="98"/>
    </row>
    <row r="1350" spans="1:2" x14ac:dyDescent="0.25">
      <c r="A1350" s="98"/>
      <c r="B1350" s="98"/>
    </row>
    <row r="1351" spans="1:2" x14ac:dyDescent="0.25">
      <c r="A1351" s="98"/>
      <c r="B1351" s="98"/>
    </row>
    <row r="1352" spans="1:2" x14ac:dyDescent="0.25">
      <c r="A1352" s="98"/>
      <c r="B1352" s="98"/>
    </row>
    <row r="1353" spans="1:2" x14ac:dyDescent="0.25">
      <c r="A1353" s="98"/>
      <c r="B1353" s="98"/>
    </row>
    <row r="1354" spans="1:2" x14ac:dyDescent="0.25">
      <c r="A1354" s="98"/>
      <c r="B1354" s="98"/>
    </row>
    <row r="1355" spans="1:2" x14ac:dyDescent="0.25">
      <c r="A1355" s="98"/>
      <c r="B1355" s="98"/>
    </row>
    <row r="1356" spans="1:2" x14ac:dyDescent="0.25">
      <c r="A1356" s="98"/>
      <c r="B1356" s="98"/>
    </row>
    <row r="1357" spans="1:2" x14ac:dyDescent="0.25">
      <c r="A1357" s="98"/>
      <c r="B1357" s="98"/>
    </row>
    <row r="1358" spans="1:2" x14ac:dyDescent="0.25">
      <c r="A1358" s="98"/>
      <c r="B1358" s="98"/>
    </row>
    <row r="1359" spans="1:2" x14ac:dyDescent="0.25">
      <c r="A1359" s="98"/>
      <c r="B1359" s="98"/>
    </row>
    <row r="1360" spans="1:2" x14ac:dyDescent="0.25">
      <c r="A1360" s="98"/>
      <c r="B1360" s="98"/>
    </row>
    <row r="1361" spans="1:2" x14ac:dyDescent="0.25">
      <c r="A1361" s="98"/>
      <c r="B1361" s="98"/>
    </row>
    <row r="1362" spans="1:2" x14ac:dyDescent="0.25">
      <c r="A1362" s="98"/>
      <c r="B1362" s="98"/>
    </row>
    <row r="1363" spans="1:2" x14ac:dyDescent="0.25">
      <c r="A1363" s="98"/>
      <c r="B1363" s="98"/>
    </row>
    <row r="1364" spans="1:2" x14ac:dyDescent="0.25">
      <c r="A1364" s="98"/>
      <c r="B1364" s="98"/>
    </row>
    <row r="1365" spans="1:2" x14ac:dyDescent="0.25">
      <c r="A1365" s="98"/>
      <c r="B1365" s="98"/>
    </row>
    <row r="1366" spans="1:2" x14ac:dyDescent="0.25">
      <c r="A1366" s="98"/>
      <c r="B1366" s="98"/>
    </row>
    <row r="1367" spans="1:2" x14ac:dyDescent="0.25">
      <c r="A1367" s="98"/>
      <c r="B1367" s="98"/>
    </row>
    <row r="1368" spans="1:2" x14ac:dyDescent="0.25">
      <c r="A1368" s="98"/>
      <c r="B1368" s="98"/>
    </row>
    <row r="1369" spans="1:2" x14ac:dyDescent="0.25">
      <c r="A1369" s="98"/>
      <c r="B1369" s="98"/>
    </row>
    <row r="1370" spans="1:2" x14ac:dyDescent="0.25">
      <c r="A1370" s="98"/>
      <c r="B1370" s="98"/>
    </row>
    <row r="1371" spans="1:2" x14ac:dyDescent="0.25">
      <c r="A1371" s="98"/>
      <c r="B1371" s="98"/>
    </row>
    <row r="1372" spans="1:2" x14ac:dyDescent="0.25">
      <c r="A1372" s="98"/>
      <c r="B1372" s="98"/>
    </row>
    <row r="1373" spans="1:2" x14ac:dyDescent="0.25">
      <c r="A1373" s="98"/>
      <c r="B1373" s="98"/>
    </row>
    <row r="1374" spans="1:2" x14ac:dyDescent="0.25">
      <c r="A1374" s="98"/>
      <c r="B1374" s="98"/>
    </row>
    <row r="1375" spans="1:2" x14ac:dyDescent="0.25">
      <c r="A1375" s="98"/>
      <c r="B1375" s="98"/>
    </row>
    <row r="1376" spans="1:2" x14ac:dyDescent="0.25">
      <c r="A1376" s="98"/>
      <c r="B1376" s="98"/>
    </row>
    <row r="1377" spans="1:2" x14ac:dyDescent="0.25">
      <c r="A1377" s="98"/>
      <c r="B1377" s="98"/>
    </row>
    <row r="1378" spans="1:2" x14ac:dyDescent="0.25">
      <c r="A1378" s="98"/>
      <c r="B1378" s="98"/>
    </row>
    <row r="1379" spans="1:2" x14ac:dyDescent="0.25">
      <c r="A1379" s="98"/>
      <c r="B1379" s="98"/>
    </row>
    <row r="1380" spans="1:2" x14ac:dyDescent="0.25">
      <c r="A1380" s="98"/>
      <c r="B1380" s="98"/>
    </row>
    <row r="1381" spans="1:2" x14ac:dyDescent="0.25">
      <c r="A1381" s="98"/>
      <c r="B1381" s="98"/>
    </row>
    <row r="1382" spans="1:2" x14ac:dyDescent="0.25">
      <c r="A1382" s="98"/>
      <c r="B1382" s="98"/>
    </row>
    <row r="1383" spans="1:2" x14ac:dyDescent="0.25">
      <c r="A1383" s="98"/>
      <c r="B1383" s="98"/>
    </row>
    <row r="1384" spans="1:2" x14ac:dyDescent="0.25">
      <c r="A1384" s="98"/>
      <c r="B1384" s="98"/>
    </row>
    <row r="1385" spans="1:2" x14ac:dyDescent="0.25">
      <c r="A1385" s="98"/>
      <c r="B1385" s="98"/>
    </row>
    <row r="1386" spans="1:2" x14ac:dyDescent="0.25">
      <c r="A1386" s="98"/>
      <c r="B1386" s="98"/>
    </row>
    <row r="1387" spans="1:2" x14ac:dyDescent="0.25">
      <c r="A1387" s="98"/>
      <c r="B1387" s="98"/>
    </row>
    <row r="1388" spans="1:2" x14ac:dyDescent="0.25">
      <c r="A1388" s="98"/>
      <c r="B1388" s="98"/>
    </row>
    <row r="1389" spans="1:2" x14ac:dyDescent="0.25">
      <c r="A1389" s="98"/>
      <c r="B1389" s="98"/>
    </row>
    <row r="1390" spans="1:2" x14ac:dyDescent="0.25">
      <c r="A1390" s="98"/>
      <c r="B1390" s="98"/>
    </row>
    <row r="1391" spans="1:2" x14ac:dyDescent="0.25">
      <c r="A1391" s="98"/>
      <c r="B1391" s="98"/>
    </row>
    <row r="1392" spans="1:2" x14ac:dyDescent="0.25">
      <c r="A1392" s="98"/>
      <c r="B1392" s="98"/>
    </row>
    <row r="1393" spans="1:2" x14ac:dyDescent="0.25">
      <c r="A1393" s="98"/>
      <c r="B1393" s="98"/>
    </row>
    <row r="1394" spans="1:2" x14ac:dyDescent="0.25">
      <c r="A1394" s="98"/>
      <c r="B1394" s="98"/>
    </row>
    <row r="1395" spans="1:2" x14ac:dyDescent="0.25">
      <c r="A1395" s="98"/>
      <c r="B1395" s="98"/>
    </row>
    <row r="1396" spans="1:2" x14ac:dyDescent="0.25">
      <c r="A1396" s="98"/>
      <c r="B1396" s="98"/>
    </row>
    <row r="1397" spans="1:2" x14ac:dyDescent="0.25">
      <c r="A1397" s="98"/>
      <c r="B1397" s="98"/>
    </row>
    <row r="1398" spans="1:2" x14ac:dyDescent="0.25">
      <c r="A1398" s="98"/>
      <c r="B1398" s="98"/>
    </row>
    <row r="1399" spans="1:2" x14ac:dyDescent="0.25">
      <c r="A1399" s="98"/>
      <c r="B1399" s="98"/>
    </row>
    <row r="1400" spans="1:2" x14ac:dyDescent="0.25">
      <c r="A1400" s="98"/>
      <c r="B1400" s="98"/>
    </row>
    <row r="1401" spans="1:2" x14ac:dyDescent="0.25">
      <c r="A1401" s="98"/>
      <c r="B1401" s="98"/>
    </row>
    <row r="1402" spans="1:2" x14ac:dyDescent="0.25">
      <c r="A1402" s="98"/>
      <c r="B1402" s="98"/>
    </row>
    <row r="1403" spans="1:2" x14ac:dyDescent="0.25">
      <c r="A1403" s="98"/>
      <c r="B1403" s="98"/>
    </row>
    <row r="1404" spans="1:2" x14ac:dyDescent="0.25">
      <c r="A1404" s="98"/>
      <c r="B1404" s="98"/>
    </row>
    <row r="1405" spans="1:2" x14ac:dyDescent="0.25">
      <c r="A1405" s="98"/>
      <c r="B1405" s="98"/>
    </row>
    <row r="1406" spans="1:2" x14ac:dyDescent="0.25">
      <c r="A1406" s="98"/>
      <c r="B1406" s="98"/>
    </row>
    <row r="1407" spans="1:2" x14ac:dyDescent="0.25">
      <c r="A1407" s="98"/>
      <c r="B1407" s="98"/>
    </row>
    <row r="1408" spans="1:2" x14ac:dyDescent="0.25">
      <c r="A1408" s="98"/>
      <c r="B1408" s="98"/>
    </row>
    <row r="1409" spans="1:2" x14ac:dyDescent="0.25">
      <c r="A1409" s="98"/>
      <c r="B1409" s="98"/>
    </row>
    <row r="1410" spans="1:2" x14ac:dyDescent="0.25">
      <c r="A1410" s="98"/>
      <c r="B1410" s="98"/>
    </row>
    <row r="1411" spans="1:2" x14ac:dyDescent="0.25">
      <c r="A1411" s="98"/>
      <c r="B1411" s="98"/>
    </row>
    <row r="1412" spans="1:2" x14ac:dyDescent="0.25">
      <c r="A1412" s="98"/>
      <c r="B1412" s="98"/>
    </row>
    <row r="1413" spans="1:2" x14ac:dyDescent="0.25">
      <c r="A1413" s="98"/>
      <c r="B1413" s="98"/>
    </row>
    <row r="1414" spans="1:2" x14ac:dyDescent="0.25">
      <c r="A1414" s="98"/>
      <c r="B1414" s="98"/>
    </row>
    <row r="1415" spans="1:2" x14ac:dyDescent="0.25">
      <c r="A1415" s="98"/>
      <c r="B1415" s="98"/>
    </row>
    <row r="1416" spans="1:2" x14ac:dyDescent="0.25">
      <c r="A1416" s="98"/>
      <c r="B1416" s="98"/>
    </row>
    <row r="1417" spans="1:2" x14ac:dyDescent="0.25">
      <c r="A1417" s="98"/>
      <c r="B1417" s="98"/>
    </row>
    <row r="1418" spans="1:2" x14ac:dyDescent="0.25">
      <c r="A1418" s="98"/>
      <c r="B1418" s="98"/>
    </row>
    <row r="1419" spans="1:2" x14ac:dyDescent="0.25">
      <c r="A1419" s="98"/>
      <c r="B1419" s="98"/>
    </row>
    <row r="1420" spans="1:2" x14ac:dyDescent="0.25">
      <c r="A1420" s="98"/>
      <c r="B1420" s="98"/>
    </row>
    <row r="1421" spans="1:2" x14ac:dyDescent="0.25">
      <c r="A1421" s="98"/>
      <c r="B1421" s="98"/>
    </row>
    <row r="1422" spans="1:2" x14ac:dyDescent="0.25">
      <c r="A1422" s="98"/>
      <c r="B1422" s="98"/>
    </row>
    <row r="1423" spans="1:2" x14ac:dyDescent="0.25">
      <c r="A1423" s="98"/>
      <c r="B1423" s="98"/>
    </row>
    <row r="1424" spans="1:2" x14ac:dyDescent="0.25">
      <c r="A1424" s="98"/>
      <c r="B1424" s="98"/>
    </row>
    <row r="1425" spans="1:2" x14ac:dyDescent="0.25">
      <c r="A1425" s="98"/>
      <c r="B1425" s="98"/>
    </row>
    <row r="1426" spans="1:2" x14ac:dyDescent="0.25">
      <c r="A1426" s="98"/>
      <c r="B1426" s="98"/>
    </row>
    <row r="1427" spans="1:2" x14ac:dyDescent="0.25">
      <c r="A1427" s="98"/>
      <c r="B1427" s="98"/>
    </row>
    <row r="1428" spans="1:2" x14ac:dyDescent="0.25">
      <c r="A1428" s="98"/>
      <c r="B1428" s="98"/>
    </row>
    <row r="1429" spans="1:2" x14ac:dyDescent="0.25">
      <c r="A1429" s="98"/>
      <c r="B1429" s="98"/>
    </row>
    <row r="1430" spans="1:2" x14ac:dyDescent="0.25">
      <c r="A1430" s="98"/>
      <c r="B1430" s="98"/>
    </row>
    <row r="1431" spans="1:2" x14ac:dyDescent="0.25">
      <c r="A1431" s="98"/>
      <c r="B1431" s="98"/>
    </row>
    <row r="1432" spans="1:2" x14ac:dyDescent="0.25">
      <c r="A1432" s="98"/>
      <c r="B1432" s="98"/>
    </row>
    <row r="1433" spans="1:2" x14ac:dyDescent="0.25">
      <c r="A1433" s="98"/>
      <c r="B1433" s="98"/>
    </row>
    <row r="1434" spans="1:2" x14ac:dyDescent="0.25">
      <c r="A1434" s="98"/>
      <c r="B1434" s="98"/>
    </row>
    <row r="1435" spans="1:2" x14ac:dyDescent="0.25">
      <c r="A1435" s="98"/>
      <c r="B1435" s="98"/>
    </row>
    <row r="1436" spans="1:2" x14ac:dyDescent="0.25">
      <c r="A1436" s="98"/>
      <c r="B1436" s="98"/>
    </row>
    <row r="1437" spans="1:2" x14ac:dyDescent="0.25">
      <c r="A1437" s="98"/>
      <c r="B1437" s="98"/>
    </row>
    <row r="1438" spans="1:2" x14ac:dyDescent="0.25">
      <c r="A1438" s="98"/>
      <c r="B1438" s="98"/>
    </row>
    <row r="1439" spans="1:2" x14ac:dyDescent="0.25">
      <c r="A1439" s="98"/>
      <c r="B1439" s="98"/>
    </row>
    <row r="1440" spans="1:2" x14ac:dyDescent="0.25">
      <c r="A1440" s="98"/>
      <c r="B1440" s="98"/>
    </row>
    <row r="1441" spans="1:2" x14ac:dyDescent="0.25">
      <c r="A1441" s="98"/>
      <c r="B1441" s="98"/>
    </row>
    <row r="1442" spans="1:2" x14ac:dyDescent="0.25">
      <c r="A1442" s="98"/>
      <c r="B1442" s="98"/>
    </row>
    <row r="1443" spans="1:2" x14ac:dyDescent="0.25">
      <c r="A1443" s="98"/>
      <c r="B1443" s="98"/>
    </row>
    <row r="1444" spans="1:2" x14ac:dyDescent="0.25">
      <c r="A1444" s="98"/>
      <c r="B1444" s="98"/>
    </row>
    <row r="1445" spans="1:2" x14ac:dyDescent="0.25">
      <c r="A1445" s="98"/>
      <c r="B1445" s="98"/>
    </row>
    <row r="1446" spans="1:2" x14ac:dyDescent="0.25">
      <c r="A1446" s="98"/>
      <c r="B1446" s="98"/>
    </row>
    <row r="1447" spans="1:2" x14ac:dyDescent="0.25">
      <c r="A1447" s="98"/>
      <c r="B1447" s="98"/>
    </row>
    <row r="1448" spans="1:2" x14ac:dyDescent="0.25">
      <c r="A1448" s="98"/>
      <c r="B1448" s="98"/>
    </row>
    <row r="1449" spans="1:2" x14ac:dyDescent="0.25">
      <c r="A1449" s="98"/>
      <c r="B1449" s="98"/>
    </row>
    <row r="1450" spans="1:2" x14ac:dyDescent="0.25">
      <c r="A1450" s="98"/>
      <c r="B1450" s="98"/>
    </row>
    <row r="1451" spans="1:2" x14ac:dyDescent="0.25">
      <c r="A1451" s="98"/>
      <c r="B1451" s="98"/>
    </row>
    <row r="1452" spans="1:2" x14ac:dyDescent="0.25">
      <c r="A1452" s="98"/>
      <c r="B1452" s="98"/>
    </row>
    <row r="1453" spans="1:2" x14ac:dyDescent="0.25">
      <c r="A1453" s="98"/>
      <c r="B1453" s="98"/>
    </row>
    <row r="1454" spans="1:2" x14ac:dyDescent="0.25">
      <c r="A1454" s="98"/>
      <c r="B1454" s="98"/>
    </row>
    <row r="1455" spans="1:2" x14ac:dyDescent="0.25">
      <c r="A1455" s="98"/>
      <c r="B1455" s="98"/>
    </row>
    <row r="1456" spans="1:2" x14ac:dyDescent="0.25">
      <c r="A1456" s="98"/>
      <c r="B1456" s="98"/>
    </row>
    <row r="1457" spans="1:2" x14ac:dyDescent="0.25">
      <c r="A1457" s="98"/>
      <c r="B1457" s="98"/>
    </row>
    <row r="1458" spans="1:2" x14ac:dyDescent="0.25">
      <c r="A1458" s="98"/>
      <c r="B1458" s="98"/>
    </row>
    <row r="1459" spans="1:2" x14ac:dyDescent="0.25">
      <c r="A1459" s="98"/>
      <c r="B1459" s="98"/>
    </row>
    <row r="1460" spans="1:2" x14ac:dyDescent="0.25">
      <c r="A1460" s="98"/>
      <c r="B1460" s="98"/>
    </row>
    <row r="1461" spans="1:2" x14ac:dyDescent="0.25">
      <c r="A1461" s="98"/>
      <c r="B1461" s="98"/>
    </row>
    <row r="1462" spans="1:2" x14ac:dyDescent="0.25">
      <c r="A1462" s="98"/>
      <c r="B1462" s="98"/>
    </row>
    <row r="1463" spans="1:2" x14ac:dyDescent="0.25">
      <c r="A1463" s="98"/>
      <c r="B1463" s="98"/>
    </row>
    <row r="1464" spans="1:2" x14ac:dyDescent="0.25">
      <c r="A1464" s="98"/>
      <c r="B1464" s="98"/>
    </row>
    <row r="1465" spans="1:2" x14ac:dyDescent="0.25">
      <c r="A1465" s="98"/>
      <c r="B1465" s="98"/>
    </row>
    <row r="1466" spans="1:2" x14ac:dyDescent="0.25">
      <c r="A1466" s="98"/>
      <c r="B1466" s="98"/>
    </row>
    <row r="1467" spans="1:2" x14ac:dyDescent="0.25">
      <c r="A1467" s="98"/>
      <c r="B1467" s="98"/>
    </row>
    <row r="1468" spans="1:2" x14ac:dyDescent="0.25">
      <c r="A1468" s="98"/>
      <c r="B1468" s="98"/>
    </row>
    <row r="1469" spans="1:2" x14ac:dyDescent="0.25">
      <c r="A1469" s="98"/>
      <c r="B1469" s="98"/>
    </row>
    <row r="1470" spans="1:2" x14ac:dyDescent="0.25">
      <c r="A1470" s="98"/>
      <c r="B1470" s="98"/>
    </row>
    <row r="1471" spans="1:2" x14ac:dyDescent="0.25">
      <c r="A1471" s="98"/>
      <c r="B1471" s="98"/>
    </row>
    <row r="1472" spans="1:2" x14ac:dyDescent="0.25">
      <c r="A1472" s="98"/>
      <c r="B1472" s="98"/>
    </row>
    <row r="1473" spans="1:2" x14ac:dyDescent="0.25">
      <c r="A1473" s="98"/>
      <c r="B1473" s="98"/>
    </row>
    <row r="1474" spans="1:2" x14ac:dyDescent="0.25">
      <c r="A1474" s="98"/>
      <c r="B1474" s="98"/>
    </row>
    <row r="1475" spans="1:2" x14ac:dyDescent="0.25">
      <c r="A1475" s="98"/>
      <c r="B1475" s="98"/>
    </row>
    <row r="1476" spans="1:2" x14ac:dyDescent="0.25">
      <c r="A1476" s="98"/>
      <c r="B1476" s="98"/>
    </row>
    <row r="1477" spans="1:2" x14ac:dyDescent="0.25">
      <c r="A1477" s="98"/>
      <c r="B1477" s="98"/>
    </row>
    <row r="1478" spans="1:2" x14ac:dyDescent="0.25">
      <c r="A1478" s="98"/>
      <c r="B1478" s="98"/>
    </row>
    <row r="1479" spans="1:2" x14ac:dyDescent="0.25">
      <c r="A1479" s="98"/>
      <c r="B1479" s="98"/>
    </row>
    <row r="1480" spans="1:2" x14ac:dyDescent="0.25">
      <c r="A1480" s="98"/>
      <c r="B1480" s="98"/>
    </row>
    <row r="1481" spans="1:2" x14ac:dyDescent="0.25">
      <c r="A1481" s="98"/>
      <c r="B1481" s="98"/>
    </row>
    <row r="1482" spans="1:2" x14ac:dyDescent="0.25">
      <c r="A1482" s="98"/>
      <c r="B1482" s="98"/>
    </row>
    <row r="1483" spans="1:2" x14ac:dyDescent="0.25">
      <c r="A1483" s="98"/>
      <c r="B1483" s="98"/>
    </row>
    <row r="1484" spans="1:2" x14ac:dyDescent="0.25">
      <c r="A1484" s="98"/>
      <c r="B1484" s="98"/>
    </row>
    <row r="1485" spans="1:2" x14ac:dyDescent="0.25">
      <c r="A1485" s="98"/>
      <c r="B1485" s="98"/>
    </row>
    <row r="1486" spans="1:2" x14ac:dyDescent="0.25">
      <c r="A1486" s="98"/>
      <c r="B1486" s="98"/>
    </row>
    <row r="1487" spans="1:2" x14ac:dyDescent="0.25">
      <c r="A1487" s="98"/>
      <c r="B1487" s="98"/>
    </row>
    <row r="1488" spans="1:2" x14ac:dyDescent="0.25">
      <c r="A1488" s="98"/>
      <c r="B1488" s="98"/>
    </row>
    <row r="1489" spans="1:2" x14ac:dyDescent="0.25">
      <c r="A1489" s="98"/>
      <c r="B1489" s="98"/>
    </row>
    <row r="1490" spans="1:2" x14ac:dyDescent="0.25">
      <c r="A1490" s="98"/>
      <c r="B1490" s="98"/>
    </row>
    <row r="1491" spans="1:2" x14ac:dyDescent="0.25">
      <c r="A1491" s="98"/>
      <c r="B1491" s="98"/>
    </row>
    <row r="1492" spans="1:2" x14ac:dyDescent="0.25">
      <c r="A1492" s="98"/>
      <c r="B1492" s="98"/>
    </row>
    <row r="1493" spans="1:2" x14ac:dyDescent="0.25">
      <c r="A1493" s="98"/>
      <c r="B1493" s="98"/>
    </row>
    <row r="1494" spans="1:2" x14ac:dyDescent="0.25">
      <c r="A1494" s="98"/>
      <c r="B1494" s="98"/>
    </row>
    <row r="1495" spans="1:2" x14ac:dyDescent="0.25">
      <c r="A1495" s="98"/>
      <c r="B1495" s="98"/>
    </row>
    <row r="1496" spans="1:2" x14ac:dyDescent="0.25">
      <c r="A1496" s="98"/>
      <c r="B1496" s="98"/>
    </row>
    <row r="1497" spans="1:2" x14ac:dyDescent="0.25">
      <c r="A1497" s="98"/>
      <c r="B1497" s="98"/>
    </row>
    <row r="1498" spans="1:2" x14ac:dyDescent="0.25">
      <c r="A1498" s="98"/>
      <c r="B1498" s="98"/>
    </row>
    <row r="1499" spans="1:2" x14ac:dyDescent="0.25">
      <c r="A1499" s="98"/>
      <c r="B1499" s="98"/>
    </row>
    <row r="1500" spans="1:2" x14ac:dyDescent="0.25">
      <c r="A1500" s="98"/>
      <c r="B1500" s="98"/>
    </row>
    <row r="1501" spans="1:2" x14ac:dyDescent="0.25">
      <c r="A1501" s="98"/>
      <c r="B1501" s="98"/>
    </row>
    <row r="1502" spans="1:2" x14ac:dyDescent="0.25">
      <c r="A1502" s="98"/>
      <c r="B1502" s="98"/>
    </row>
    <row r="1503" spans="1:2" x14ac:dyDescent="0.25">
      <c r="A1503" s="98"/>
      <c r="B1503" s="98"/>
    </row>
    <row r="1504" spans="1:2" x14ac:dyDescent="0.25">
      <c r="A1504" s="98"/>
      <c r="B1504" s="98"/>
    </row>
    <row r="1505" spans="1:2" x14ac:dyDescent="0.25">
      <c r="A1505" s="98"/>
      <c r="B1505" s="98"/>
    </row>
    <row r="1506" spans="1:2" x14ac:dyDescent="0.25">
      <c r="A1506" s="98"/>
      <c r="B1506" s="98"/>
    </row>
    <row r="1507" spans="1:2" x14ac:dyDescent="0.25">
      <c r="A1507" s="98"/>
      <c r="B1507" s="98"/>
    </row>
    <row r="1508" spans="1:2" x14ac:dyDescent="0.25">
      <c r="A1508" s="98"/>
      <c r="B1508" s="98"/>
    </row>
    <row r="1509" spans="1:2" x14ac:dyDescent="0.25">
      <c r="A1509" s="98"/>
      <c r="B1509" s="98"/>
    </row>
    <row r="1510" spans="1:2" x14ac:dyDescent="0.25">
      <c r="A1510" s="98"/>
      <c r="B1510" s="98"/>
    </row>
    <row r="1511" spans="1:2" x14ac:dyDescent="0.25">
      <c r="A1511" s="98"/>
      <c r="B1511" s="98"/>
    </row>
    <row r="1512" spans="1:2" x14ac:dyDescent="0.25">
      <c r="A1512" s="98"/>
      <c r="B1512" s="98"/>
    </row>
    <row r="1513" spans="1:2" x14ac:dyDescent="0.25">
      <c r="A1513" s="98"/>
      <c r="B1513" s="98"/>
    </row>
    <row r="1514" spans="1:2" x14ac:dyDescent="0.25">
      <c r="A1514" s="98"/>
      <c r="B1514" s="98"/>
    </row>
    <row r="1515" spans="1:2" x14ac:dyDescent="0.25">
      <c r="A1515" s="98"/>
      <c r="B1515" s="98"/>
    </row>
    <row r="1516" spans="1:2" x14ac:dyDescent="0.25">
      <c r="A1516" s="98"/>
      <c r="B1516" s="98"/>
    </row>
    <row r="1517" spans="1:2" x14ac:dyDescent="0.25">
      <c r="A1517" s="98"/>
      <c r="B1517" s="98"/>
    </row>
    <row r="1518" spans="1:2" x14ac:dyDescent="0.25">
      <c r="A1518" s="98"/>
      <c r="B1518" s="98"/>
    </row>
    <row r="1519" spans="1:2" x14ac:dyDescent="0.25">
      <c r="A1519" s="98"/>
      <c r="B1519" s="98"/>
    </row>
    <row r="1520" spans="1:2" x14ac:dyDescent="0.25">
      <c r="A1520" s="98"/>
      <c r="B1520" s="98"/>
    </row>
    <row r="1521" spans="1:2" x14ac:dyDescent="0.25">
      <c r="A1521" s="98"/>
      <c r="B1521" s="98"/>
    </row>
    <row r="1522" spans="1:2" x14ac:dyDescent="0.25">
      <c r="A1522" s="98"/>
      <c r="B1522" s="98"/>
    </row>
    <row r="1523" spans="1:2" x14ac:dyDescent="0.25">
      <c r="A1523" s="98"/>
      <c r="B1523" s="98"/>
    </row>
    <row r="1524" spans="1:2" x14ac:dyDescent="0.25">
      <c r="A1524" s="98"/>
      <c r="B1524" s="98"/>
    </row>
    <row r="1525" spans="1:2" x14ac:dyDescent="0.25">
      <c r="A1525" s="98"/>
      <c r="B1525" s="98"/>
    </row>
    <row r="1526" spans="1:2" x14ac:dyDescent="0.25">
      <c r="A1526" s="98"/>
      <c r="B1526" s="98"/>
    </row>
    <row r="1527" spans="1:2" x14ac:dyDescent="0.25">
      <c r="A1527" s="98"/>
      <c r="B1527" s="98"/>
    </row>
    <row r="1528" spans="1:2" x14ac:dyDescent="0.25">
      <c r="A1528" s="98"/>
      <c r="B1528" s="98"/>
    </row>
    <row r="1529" spans="1:2" x14ac:dyDescent="0.25">
      <c r="A1529" s="98"/>
      <c r="B1529" s="98"/>
    </row>
    <row r="1530" spans="1:2" x14ac:dyDescent="0.25">
      <c r="A1530" s="98"/>
      <c r="B1530" s="98"/>
    </row>
    <row r="1531" spans="1:2" x14ac:dyDescent="0.25">
      <c r="A1531" s="98"/>
      <c r="B1531" s="98"/>
    </row>
    <row r="1532" spans="1:2" x14ac:dyDescent="0.25">
      <c r="A1532" s="98"/>
      <c r="B1532" s="98"/>
    </row>
    <row r="1533" spans="1:2" x14ac:dyDescent="0.25">
      <c r="A1533" s="98"/>
      <c r="B1533" s="98"/>
    </row>
    <row r="1534" spans="1:2" x14ac:dyDescent="0.25">
      <c r="A1534" s="98"/>
      <c r="B1534" s="98"/>
    </row>
    <row r="1535" spans="1:2" x14ac:dyDescent="0.25">
      <c r="A1535" s="98"/>
      <c r="B1535" s="98"/>
    </row>
    <row r="1536" spans="1:2" x14ac:dyDescent="0.25">
      <c r="A1536" s="98"/>
      <c r="B1536" s="98"/>
    </row>
    <row r="1537" spans="1:2" x14ac:dyDescent="0.25">
      <c r="A1537" s="98"/>
      <c r="B1537" s="98"/>
    </row>
    <row r="1538" spans="1:2" x14ac:dyDescent="0.25">
      <c r="A1538" s="98"/>
      <c r="B1538" s="98"/>
    </row>
    <row r="1539" spans="1:2" x14ac:dyDescent="0.25">
      <c r="A1539" s="98"/>
      <c r="B1539" s="98"/>
    </row>
    <row r="1540" spans="1:2" x14ac:dyDescent="0.25">
      <c r="A1540" s="98"/>
      <c r="B1540" s="98"/>
    </row>
    <row r="1541" spans="1:2" x14ac:dyDescent="0.25">
      <c r="A1541" s="98"/>
      <c r="B1541" s="98"/>
    </row>
    <row r="1542" spans="1:2" x14ac:dyDescent="0.25">
      <c r="A1542" s="98"/>
      <c r="B1542" s="98"/>
    </row>
    <row r="1543" spans="1:2" x14ac:dyDescent="0.25">
      <c r="A1543" s="98"/>
      <c r="B1543" s="98"/>
    </row>
    <row r="1544" spans="1:2" x14ac:dyDescent="0.25">
      <c r="A1544" s="98"/>
      <c r="B1544" s="98"/>
    </row>
    <row r="1545" spans="1:2" x14ac:dyDescent="0.25">
      <c r="A1545" s="98"/>
      <c r="B1545" s="98"/>
    </row>
    <row r="1546" spans="1:2" x14ac:dyDescent="0.25">
      <c r="A1546" s="98"/>
      <c r="B1546" s="98"/>
    </row>
    <row r="1547" spans="1:2" x14ac:dyDescent="0.25">
      <c r="A1547" s="98"/>
      <c r="B1547" s="98"/>
    </row>
    <row r="1548" spans="1:2" x14ac:dyDescent="0.25">
      <c r="A1548" s="98"/>
      <c r="B1548" s="98"/>
    </row>
    <row r="1549" spans="1:2" x14ac:dyDescent="0.25">
      <c r="A1549" s="98"/>
      <c r="B1549" s="98"/>
    </row>
    <row r="1550" spans="1:2" x14ac:dyDescent="0.25">
      <c r="A1550" s="98"/>
      <c r="B1550" s="98"/>
    </row>
    <row r="1551" spans="1:2" x14ac:dyDescent="0.25">
      <c r="A1551" s="98"/>
      <c r="B1551" s="98"/>
    </row>
    <row r="1552" spans="1:2" x14ac:dyDescent="0.25">
      <c r="A1552" s="98"/>
      <c r="B1552" s="98"/>
    </row>
    <row r="1553" spans="1:2" x14ac:dyDescent="0.25">
      <c r="A1553" s="98"/>
      <c r="B1553" s="98"/>
    </row>
    <row r="1554" spans="1:2" x14ac:dyDescent="0.25">
      <c r="A1554" s="98"/>
      <c r="B1554" s="98"/>
    </row>
    <row r="1555" spans="1:2" x14ac:dyDescent="0.25">
      <c r="A1555" s="98"/>
      <c r="B1555" s="98"/>
    </row>
    <row r="1556" spans="1:2" x14ac:dyDescent="0.25">
      <c r="A1556" s="98"/>
      <c r="B1556" s="98"/>
    </row>
    <row r="1557" spans="1:2" x14ac:dyDescent="0.25">
      <c r="A1557" s="98"/>
      <c r="B1557" s="98"/>
    </row>
    <row r="1558" spans="1:2" x14ac:dyDescent="0.25">
      <c r="A1558" s="98"/>
      <c r="B1558" s="98"/>
    </row>
    <row r="1559" spans="1:2" x14ac:dyDescent="0.25">
      <c r="A1559" s="98"/>
      <c r="B1559" s="98"/>
    </row>
    <row r="1560" spans="1:2" x14ac:dyDescent="0.25">
      <c r="A1560" s="98"/>
      <c r="B1560" s="98"/>
    </row>
    <row r="1561" spans="1:2" x14ac:dyDescent="0.25">
      <c r="A1561" s="98"/>
      <c r="B1561" s="98"/>
    </row>
    <row r="1562" spans="1:2" x14ac:dyDescent="0.25">
      <c r="A1562" s="98"/>
      <c r="B1562" s="98"/>
    </row>
    <row r="1563" spans="1:2" x14ac:dyDescent="0.25">
      <c r="A1563" s="98"/>
      <c r="B1563" s="98"/>
    </row>
    <row r="1564" spans="1:2" x14ac:dyDescent="0.25">
      <c r="A1564" s="98"/>
      <c r="B1564" s="98"/>
    </row>
    <row r="1565" spans="1:2" x14ac:dyDescent="0.25">
      <c r="A1565" s="98"/>
      <c r="B1565" s="98"/>
    </row>
    <row r="1566" spans="1:2" x14ac:dyDescent="0.25">
      <c r="A1566" s="98"/>
      <c r="B1566" s="98"/>
    </row>
    <row r="1567" spans="1:2" x14ac:dyDescent="0.25">
      <c r="A1567" s="98"/>
      <c r="B1567" s="98"/>
    </row>
    <row r="1568" spans="1:2" x14ac:dyDescent="0.25">
      <c r="A1568" s="98"/>
      <c r="B1568" s="98"/>
    </row>
    <row r="1569" spans="1:2" x14ac:dyDescent="0.25">
      <c r="A1569" s="98"/>
      <c r="B1569" s="98"/>
    </row>
    <row r="1570" spans="1:2" x14ac:dyDescent="0.25">
      <c r="A1570" s="98"/>
      <c r="B1570" s="98"/>
    </row>
    <row r="1571" spans="1:2" x14ac:dyDescent="0.25">
      <c r="A1571" s="98"/>
      <c r="B1571" s="98"/>
    </row>
    <row r="1572" spans="1:2" x14ac:dyDescent="0.25">
      <c r="A1572" s="98"/>
      <c r="B1572" s="98"/>
    </row>
    <row r="1573" spans="1:2" x14ac:dyDescent="0.25">
      <c r="A1573" s="98"/>
      <c r="B1573" s="98"/>
    </row>
    <row r="1574" spans="1:2" x14ac:dyDescent="0.25">
      <c r="A1574" s="98"/>
      <c r="B1574" s="98"/>
    </row>
    <row r="1575" spans="1:2" x14ac:dyDescent="0.25">
      <c r="A1575" s="98"/>
      <c r="B1575" s="98"/>
    </row>
    <row r="1576" spans="1:2" x14ac:dyDescent="0.25">
      <c r="A1576" s="98"/>
      <c r="B1576" s="98"/>
    </row>
    <row r="1577" spans="1:2" x14ac:dyDescent="0.25">
      <c r="A1577" s="98"/>
      <c r="B1577" s="98"/>
    </row>
    <row r="1578" spans="1:2" x14ac:dyDescent="0.25">
      <c r="A1578" s="98"/>
      <c r="B1578" s="98"/>
    </row>
    <row r="1579" spans="1:2" x14ac:dyDescent="0.25">
      <c r="A1579" s="98"/>
      <c r="B1579" s="98"/>
    </row>
    <row r="1580" spans="1:2" x14ac:dyDescent="0.25">
      <c r="A1580" s="98"/>
      <c r="B1580" s="98"/>
    </row>
    <row r="1581" spans="1:2" x14ac:dyDescent="0.25">
      <c r="A1581" s="98"/>
      <c r="B1581" s="98"/>
    </row>
    <row r="1582" spans="1:2" x14ac:dyDescent="0.25">
      <c r="A1582" s="98"/>
      <c r="B1582" s="98"/>
    </row>
    <row r="1583" spans="1:2" x14ac:dyDescent="0.25">
      <c r="A1583" s="98"/>
      <c r="B1583" s="98"/>
    </row>
    <row r="1584" spans="1:2" x14ac:dyDescent="0.25">
      <c r="A1584" s="98"/>
      <c r="B1584" s="98"/>
    </row>
    <row r="1585" spans="1:2" x14ac:dyDescent="0.25">
      <c r="A1585" s="98"/>
      <c r="B1585" s="98"/>
    </row>
    <row r="1586" spans="1:2" x14ac:dyDescent="0.25">
      <c r="A1586" s="98"/>
      <c r="B1586" s="98"/>
    </row>
    <row r="1587" spans="1:2" x14ac:dyDescent="0.25">
      <c r="A1587" s="98"/>
      <c r="B1587" s="98"/>
    </row>
    <row r="1588" spans="1:2" x14ac:dyDescent="0.25">
      <c r="A1588" s="98"/>
      <c r="B1588" s="98"/>
    </row>
    <row r="1589" spans="1:2" x14ac:dyDescent="0.25">
      <c r="A1589" s="98"/>
      <c r="B1589" s="98"/>
    </row>
    <row r="1590" spans="1:2" x14ac:dyDescent="0.25">
      <c r="A1590" s="98"/>
      <c r="B1590" s="98"/>
    </row>
    <row r="1591" spans="1:2" x14ac:dyDescent="0.25">
      <c r="A1591" s="98"/>
      <c r="B1591" s="98"/>
    </row>
    <row r="1592" spans="1:2" x14ac:dyDescent="0.25">
      <c r="A1592" s="98"/>
      <c r="B1592" s="98"/>
    </row>
    <row r="1593" spans="1:2" x14ac:dyDescent="0.25">
      <c r="A1593" s="98"/>
      <c r="B1593" s="98"/>
    </row>
    <row r="1594" spans="1:2" x14ac:dyDescent="0.25">
      <c r="A1594" s="98"/>
      <c r="B1594" s="98"/>
    </row>
    <row r="1595" spans="1:2" x14ac:dyDescent="0.25">
      <c r="A1595" s="98"/>
      <c r="B1595" s="98"/>
    </row>
    <row r="1596" spans="1:2" x14ac:dyDescent="0.25">
      <c r="A1596" s="98"/>
      <c r="B1596" s="98"/>
    </row>
    <row r="1597" spans="1:2" x14ac:dyDescent="0.25">
      <c r="A1597" s="98"/>
      <c r="B1597" s="98"/>
    </row>
    <row r="1598" spans="1:2" x14ac:dyDescent="0.25">
      <c r="A1598" s="98"/>
      <c r="B1598" s="98"/>
    </row>
    <row r="1599" spans="1:2" x14ac:dyDescent="0.25">
      <c r="A1599" s="98"/>
      <c r="B1599" s="98"/>
    </row>
    <row r="1600" spans="1:2" x14ac:dyDescent="0.25">
      <c r="A1600" s="98"/>
      <c r="B1600" s="98"/>
    </row>
    <row r="1601" spans="1:2" x14ac:dyDescent="0.25">
      <c r="A1601" s="98"/>
      <c r="B1601" s="98"/>
    </row>
    <row r="1602" spans="1:2" x14ac:dyDescent="0.25">
      <c r="A1602" s="98"/>
      <c r="B1602" s="98"/>
    </row>
    <row r="1603" spans="1:2" x14ac:dyDescent="0.25">
      <c r="A1603" s="98"/>
      <c r="B1603" s="98"/>
    </row>
    <row r="1604" spans="1:2" x14ac:dyDescent="0.25">
      <c r="A1604" s="98"/>
      <c r="B1604" s="98"/>
    </row>
    <row r="1605" spans="1:2" x14ac:dyDescent="0.25">
      <c r="A1605" s="98"/>
      <c r="B1605" s="98"/>
    </row>
    <row r="1606" spans="1:2" x14ac:dyDescent="0.25">
      <c r="A1606" s="98"/>
      <c r="B1606" s="98"/>
    </row>
    <row r="1607" spans="1:2" x14ac:dyDescent="0.25">
      <c r="A1607" s="98"/>
      <c r="B1607" s="98"/>
    </row>
    <row r="1608" spans="1:2" x14ac:dyDescent="0.25">
      <c r="A1608" s="98"/>
      <c r="B1608" s="98"/>
    </row>
    <row r="1609" spans="1:2" x14ac:dyDescent="0.25">
      <c r="A1609" s="98"/>
      <c r="B1609" s="98"/>
    </row>
    <row r="1610" spans="1:2" x14ac:dyDescent="0.25">
      <c r="A1610" s="98"/>
      <c r="B1610" s="98"/>
    </row>
    <row r="1611" spans="1:2" x14ac:dyDescent="0.25">
      <c r="A1611" s="98"/>
      <c r="B1611" s="98"/>
    </row>
    <row r="1612" spans="1:2" x14ac:dyDescent="0.25">
      <c r="A1612" s="98"/>
      <c r="B1612" s="98"/>
    </row>
    <row r="1613" spans="1:2" x14ac:dyDescent="0.25">
      <c r="A1613" s="98"/>
      <c r="B1613" s="98"/>
    </row>
    <row r="1614" spans="1:2" x14ac:dyDescent="0.25">
      <c r="A1614" s="98"/>
      <c r="B1614" s="98"/>
    </row>
    <row r="1615" spans="1:2" x14ac:dyDescent="0.25">
      <c r="A1615" s="98"/>
      <c r="B1615" s="98"/>
    </row>
    <row r="1616" spans="1:2" x14ac:dyDescent="0.25">
      <c r="A1616" s="98"/>
      <c r="B1616" s="98"/>
    </row>
    <row r="1617" spans="1:2" x14ac:dyDescent="0.25">
      <c r="A1617" s="98"/>
      <c r="B1617" s="98"/>
    </row>
    <row r="1618" spans="1:2" x14ac:dyDescent="0.25">
      <c r="A1618" s="98"/>
      <c r="B1618" s="98"/>
    </row>
    <row r="1619" spans="1:2" x14ac:dyDescent="0.25">
      <c r="A1619" s="98"/>
      <c r="B1619" s="98"/>
    </row>
    <row r="1620" spans="1:2" x14ac:dyDescent="0.25">
      <c r="A1620" s="98"/>
      <c r="B1620" s="98"/>
    </row>
    <row r="1621" spans="1:2" x14ac:dyDescent="0.25">
      <c r="A1621" s="98"/>
      <c r="B1621" s="98"/>
    </row>
    <row r="1622" spans="1:2" x14ac:dyDescent="0.25">
      <c r="A1622" s="98"/>
      <c r="B1622" s="98"/>
    </row>
    <row r="1623" spans="1:2" x14ac:dyDescent="0.25">
      <c r="A1623" s="98"/>
      <c r="B1623" s="98"/>
    </row>
    <row r="1624" spans="1:2" x14ac:dyDescent="0.25">
      <c r="A1624" s="98"/>
      <c r="B1624" s="98"/>
    </row>
    <row r="1625" spans="1:2" x14ac:dyDescent="0.25">
      <c r="A1625" s="98"/>
      <c r="B1625" s="98"/>
    </row>
    <row r="1626" spans="1:2" x14ac:dyDescent="0.25">
      <c r="A1626" s="98"/>
      <c r="B1626" s="98"/>
    </row>
    <row r="1627" spans="1:2" x14ac:dyDescent="0.25">
      <c r="A1627" s="98"/>
      <c r="B1627" s="98"/>
    </row>
    <row r="1628" spans="1:2" x14ac:dyDescent="0.25">
      <c r="A1628" s="98"/>
      <c r="B1628" s="98"/>
    </row>
    <row r="1629" spans="1:2" x14ac:dyDescent="0.25">
      <c r="A1629" s="98"/>
      <c r="B1629" s="98"/>
    </row>
    <row r="1630" spans="1:2" x14ac:dyDescent="0.25">
      <c r="A1630" s="98"/>
      <c r="B1630" s="98"/>
    </row>
    <row r="1631" spans="1:2" x14ac:dyDescent="0.25">
      <c r="A1631" s="98"/>
      <c r="B1631" s="98"/>
    </row>
    <row r="1632" spans="1:2" x14ac:dyDescent="0.25">
      <c r="A1632" s="98"/>
      <c r="B1632" s="98"/>
    </row>
    <row r="1633" spans="1:2" x14ac:dyDescent="0.25">
      <c r="A1633" s="98"/>
      <c r="B1633" s="98"/>
    </row>
    <row r="1634" spans="1:2" x14ac:dyDescent="0.25">
      <c r="A1634" s="98"/>
      <c r="B1634" s="98"/>
    </row>
    <row r="1635" spans="1:2" x14ac:dyDescent="0.25">
      <c r="A1635" s="98"/>
      <c r="B1635" s="98"/>
    </row>
    <row r="1636" spans="1:2" x14ac:dyDescent="0.25">
      <c r="A1636" s="98"/>
      <c r="B1636" s="98"/>
    </row>
    <row r="1637" spans="1:2" x14ac:dyDescent="0.25">
      <c r="A1637" s="98"/>
      <c r="B1637" s="98"/>
    </row>
    <row r="1638" spans="1:2" x14ac:dyDescent="0.25">
      <c r="A1638" s="98"/>
      <c r="B1638" s="98"/>
    </row>
    <row r="1639" spans="1:2" x14ac:dyDescent="0.25">
      <c r="A1639" s="98"/>
      <c r="B1639" s="98"/>
    </row>
    <row r="1640" spans="1:2" x14ac:dyDescent="0.25">
      <c r="A1640" s="98"/>
      <c r="B1640" s="98"/>
    </row>
    <row r="1641" spans="1:2" x14ac:dyDescent="0.25">
      <c r="A1641" s="98"/>
      <c r="B1641" s="98"/>
    </row>
    <row r="1642" spans="1:2" x14ac:dyDescent="0.25">
      <c r="A1642" s="98"/>
      <c r="B1642" s="98"/>
    </row>
    <row r="1643" spans="1:2" x14ac:dyDescent="0.25">
      <c r="A1643" s="98"/>
      <c r="B1643" s="98"/>
    </row>
    <row r="1644" spans="1:2" x14ac:dyDescent="0.25">
      <c r="A1644" s="98"/>
      <c r="B1644" s="98"/>
    </row>
    <row r="1645" spans="1:2" x14ac:dyDescent="0.25">
      <c r="A1645" s="98"/>
      <c r="B1645" s="98"/>
    </row>
    <row r="1646" spans="1:2" x14ac:dyDescent="0.25">
      <c r="A1646" s="98"/>
      <c r="B1646" s="98"/>
    </row>
    <row r="1647" spans="1:2" x14ac:dyDescent="0.25">
      <c r="A1647" s="98"/>
      <c r="B1647" s="98"/>
    </row>
    <row r="1648" spans="1:2" x14ac:dyDescent="0.25">
      <c r="A1648" s="98"/>
      <c r="B1648" s="98"/>
    </row>
    <row r="1649" spans="1:2" x14ac:dyDescent="0.25">
      <c r="A1649" s="98"/>
      <c r="B1649" s="98"/>
    </row>
    <row r="1650" spans="1:2" x14ac:dyDescent="0.25">
      <c r="A1650" s="98"/>
      <c r="B1650" s="98"/>
    </row>
    <row r="1651" spans="1:2" x14ac:dyDescent="0.25">
      <c r="A1651" s="98"/>
      <c r="B1651" s="98"/>
    </row>
    <row r="1652" spans="1:2" x14ac:dyDescent="0.25">
      <c r="A1652" s="98"/>
      <c r="B1652" s="98"/>
    </row>
    <row r="1653" spans="1:2" x14ac:dyDescent="0.25">
      <c r="A1653" s="98"/>
      <c r="B1653" s="98"/>
    </row>
    <row r="1654" spans="1:2" x14ac:dyDescent="0.25">
      <c r="A1654" s="98"/>
      <c r="B1654" s="98"/>
    </row>
    <row r="1655" spans="1:2" x14ac:dyDescent="0.25">
      <c r="A1655" s="98"/>
      <c r="B1655" s="98"/>
    </row>
    <row r="1656" spans="1:2" x14ac:dyDescent="0.25">
      <c r="A1656" s="98"/>
      <c r="B1656" s="98"/>
    </row>
    <row r="1657" spans="1:2" x14ac:dyDescent="0.25">
      <c r="A1657" s="98"/>
      <c r="B1657" s="98"/>
    </row>
    <row r="1658" spans="1:2" x14ac:dyDescent="0.25">
      <c r="A1658" s="98"/>
      <c r="B1658" s="98"/>
    </row>
    <row r="1659" spans="1:2" x14ac:dyDescent="0.25">
      <c r="A1659" s="98"/>
      <c r="B1659" s="98"/>
    </row>
    <row r="1660" spans="1:2" x14ac:dyDescent="0.25">
      <c r="A1660" s="98"/>
      <c r="B1660" s="98"/>
    </row>
    <row r="1661" spans="1:2" x14ac:dyDescent="0.25">
      <c r="A1661" s="98"/>
      <c r="B1661" s="98"/>
    </row>
    <row r="1662" spans="1:2" x14ac:dyDescent="0.25">
      <c r="A1662" s="98"/>
      <c r="B1662" s="98"/>
    </row>
    <row r="1663" spans="1:2" x14ac:dyDescent="0.25">
      <c r="A1663" s="98"/>
      <c r="B1663" s="98"/>
    </row>
    <row r="1664" spans="1:2" x14ac:dyDescent="0.25">
      <c r="A1664" s="98"/>
      <c r="B1664" s="98"/>
    </row>
    <row r="1665" spans="1:2" x14ac:dyDescent="0.25">
      <c r="A1665" s="98"/>
      <c r="B1665" s="98"/>
    </row>
    <row r="1666" spans="1:2" x14ac:dyDescent="0.25">
      <c r="A1666" s="98"/>
      <c r="B1666" s="98"/>
    </row>
    <row r="1667" spans="1:2" x14ac:dyDescent="0.25">
      <c r="A1667" s="98"/>
      <c r="B1667" s="98"/>
    </row>
    <row r="1668" spans="1:2" x14ac:dyDescent="0.25">
      <c r="A1668" s="98"/>
      <c r="B1668" s="98"/>
    </row>
    <row r="1669" spans="1:2" x14ac:dyDescent="0.25">
      <c r="A1669" s="98"/>
      <c r="B1669" s="98"/>
    </row>
    <row r="1670" spans="1:2" x14ac:dyDescent="0.25">
      <c r="A1670" s="98"/>
      <c r="B1670" s="98"/>
    </row>
    <row r="1671" spans="1:2" x14ac:dyDescent="0.25">
      <c r="A1671" s="98"/>
      <c r="B1671" s="98"/>
    </row>
    <row r="1672" spans="1:2" x14ac:dyDescent="0.25">
      <c r="A1672" s="98"/>
      <c r="B1672" s="98"/>
    </row>
    <row r="1673" spans="1:2" x14ac:dyDescent="0.25">
      <c r="A1673" s="98"/>
      <c r="B1673" s="98"/>
    </row>
    <row r="1674" spans="1:2" x14ac:dyDescent="0.25">
      <c r="A1674" s="98"/>
      <c r="B1674" s="98"/>
    </row>
    <row r="1675" spans="1:2" x14ac:dyDescent="0.25">
      <c r="A1675" s="98"/>
      <c r="B1675" s="98"/>
    </row>
    <row r="1676" spans="1:2" x14ac:dyDescent="0.25">
      <c r="A1676" s="98"/>
      <c r="B1676" s="98"/>
    </row>
    <row r="1677" spans="1:2" x14ac:dyDescent="0.25">
      <c r="A1677" s="98"/>
      <c r="B1677" s="98"/>
    </row>
    <row r="1678" spans="1:2" x14ac:dyDescent="0.25">
      <c r="A1678" s="98"/>
      <c r="B1678" s="98"/>
    </row>
    <row r="1679" spans="1:2" x14ac:dyDescent="0.25">
      <c r="A1679" s="98"/>
      <c r="B1679" s="98"/>
    </row>
    <row r="1680" spans="1:2" x14ac:dyDescent="0.25">
      <c r="A1680" s="98"/>
      <c r="B1680" s="98"/>
    </row>
    <row r="1681" spans="1:2" x14ac:dyDescent="0.25">
      <c r="A1681" s="98"/>
      <c r="B1681" s="98"/>
    </row>
    <row r="1682" spans="1:2" x14ac:dyDescent="0.25">
      <c r="A1682" s="98"/>
      <c r="B1682" s="98"/>
    </row>
    <row r="1683" spans="1:2" x14ac:dyDescent="0.25">
      <c r="A1683" s="98"/>
      <c r="B1683" s="98"/>
    </row>
    <row r="1684" spans="1:2" x14ac:dyDescent="0.25">
      <c r="A1684" s="98"/>
      <c r="B1684" s="98"/>
    </row>
    <row r="1685" spans="1:2" x14ac:dyDescent="0.25">
      <c r="A1685" s="98"/>
      <c r="B1685" s="98"/>
    </row>
    <row r="1686" spans="1:2" x14ac:dyDescent="0.25">
      <c r="A1686" s="98"/>
      <c r="B1686" s="98"/>
    </row>
    <row r="1687" spans="1:2" x14ac:dyDescent="0.25">
      <c r="A1687" s="98"/>
      <c r="B1687" s="98"/>
    </row>
    <row r="1688" spans="1:2" x14ac:dyDescent="0.25">
      <c r="A1688" s="98"/>
      <c r="B1688" s="98"/>
    </row>
    <row r="1689" spans="1:2" x14ac:dyDescent="0.25">
      <c r="A1689" s="98"/>
      <c r="B1689" s="98"/>
    </row>
    <row r="1690" spans="1:2" x14ac:dyDescent="0.25">
      <c r="A1690" s="98"/>
      <c r="B1690" s="98"/>
    </row>
    <row r="1691" spans="1:2" x14ac:dyDescent="0.25">
      <c r="A1691" s="98"/>
      <c r="B1691" s="98"/>
    </row>
    <row r="1692" spans="1:2" x14ac:dyDescent="0.25">
      <c r="A1692" s="98"/>
      <c r="B1692" s="98"/>
    </row>
    <row r="1693" spans="1:2" x14ac:dyDescent="0.25">
      <c r="A1693" s="98"/>
      <c r="B1693" s="98"/>
    </row>
    <row r="1694" spans="1:2" x14ac:dyDescent="0.25">
      <c r="A1694" s="98"/>
      <c r="B1694" s="98"/>
    </row>
    <row r="1695" spans="1:2" x14ac:dyDescent="0.25">
      <c r="A1695" s="98"/>
      <c r="B1695" s="98"/>
    </row>
    <row r="1696" spans="1:2" x14ac:dyDescent="0.25">
      <c r="A1696" s="98"/>
      <c r="B1696" s="98"/>
    </row>
    <row r="1697" spans="1:2" x14ac:dyDescent="0.25">
      <c r="A1697" s="98"/>
      <c r="B1697" s="98"/>
    </row>
    <row r="1698" spans="1:2" x14ac:dyDescent="0.25">
      <c r="A1698" s="98"/>
      <c r="B1698" s="98"/>
    </row>
    <row r="1699" spans="1:2" x14ac:dyDescent="0.25">
      <c r="A1699" s="98"/>
      <c r="B1699" s="98"/>
    </row>
    <row r="1700" spans="1:2" x14ac:dyDescent="0.25">
      <c r="A1700" s="98"/>
      <c r="B1700" s="98"/>
    </row>
    <row r="1701" spans="1:2" x14ac:dyDescent="0.25">
      <c r="A1701" s="98"/>
      <c r="B1701" s="98"/>
    </row>
    <row r="1702" spans="1:2" x14ac:dyDescent="0.25">
      <c r="A1702" s="98"/>
      <c r="B1702" s="98"/>
    </row>
    <row r="1703" spans="1:2" x14ac:dyDescent="0.25">
      <c r="A1703" s="98"/>
      <c r="B1703" s="98"/>
    </row>
    <row r="1704" spans="1:2" x14ac:dyDescent="0.25">
      <c r="A1704" s="98"/>
      <c r="B1704" s="98"/>
    </row>
    <row r="1705" spans="1:2" x14ac:dyDescent="0.25">
      <c r="A1705" s="98"/>
      <c r="B1705" s="98"/>
    </row>
    <row r="1706" spans="1:2" x14ac:dyDescent="0.25">
      <c r="A1706" s="98"/>
      <c r="B1706" s="98"/>
    </row>
    <row r="1707" spans="1:2" x14ac:dyDescent="0.25">
      <c r="A1707" s="98"/>
      <c r="B1707" s="98"/>
    </row>
    <row r="1708" spans="1:2" x14ac:dyDescent="0.25">
      <c r="A1708" s="98"/>
      <c r="B1708" s="98"/>
    </row>
    <row r="1709" spans="1:2" x14ac:dyDescent="0.25">
      <c r="A1709" s="98"/>
      <c r="B1709" s="98"/>
    </row>
    <row r="1710" spans="1:2" x14ac:dyDescent="0.25">
      <c r="A1710" s="98"/>
      <c r="B1710" s="98"/>
    </row>
    <row r="1711" spans="1:2" x14ac:dyDescent="0.25">
      <c r="A1711" s="98"/>
      <c r="B1711" s="98"/>
    </row>
    <row r="1712" spans="1:2" x14ac:dyDescent="0.25">
      <c r="A1712" s="98"/>
      <c r="B1712" s="98"/>
    </row>
    <row r="1713" spans="1:2" x14ac:dyDescent="0.25">
      <c r="A1713" s="98"/>
      <c r="B1713" s="98"/>
    </row>
    <row r="1714" spans="1:2" x14ac:dyDescent="0.25">
      <c r="A1714" s="98"/>
      <c r="B1714" s="98"/>
    </row>
    <row r="1715" spans="1:2" x14ac:dyDescent="0.25">
      <c r="A1715" s="98"/>
      <c r="B1715" s="98"/>
    </row>
    <row r="1716" spans="1:2" x14ac:dyDescent="0.25">
      <c r="A1716" s="98"/>
      <c r="B1716" s="98"/>
    </row>
    <row r="1717" spans="1:2" x14ac:dyDescent="0.25">
      <c r="A1717" s="98"/>
      <c r="B1717" s="98"/>
    </row>
    <row r="1718" spans="1:2" x14ac:dyDescent="0.25">
      <c r="A1718" s="98"/>
      <c r="B1718" s="98"/>
    </row>
    <row r="1719" spans="1:2" x14ac:dyDescent="0.25">
      <c r="A1719" s="98"/>
      <c r="B1719" s="98"/>
    </row>
    <row r="1720" spans="1:2" x14ac:dyDescent="0.25">
      <c r="A1720" s="98"/>
      <c r="B1720" s="98"/>
    </row>
    <row r="1721" spans="1:2" x14ac:dyDescent="0.25">
      <c r="A1721" s="98"/>
      <c r="B1721" s="98"/>
    </row>
    <row r="1722" spans="1:2" x14ac:dyDescent="0.25">
      <c r="A1722" s="98"/>
      <c r="B1722" s="98"/>
    </row>
    <row r="1723" spans="1:2" x14ac:dyDescent="0.25">
      <c r="A1723" s="98"/>
      <c r="B1723" s="98"/>
    </row>
    <row r="1724" spans="1:2" x14ac:dyDescent="0.25">
      <c r="A1724" s="98"/>
      <c r="B1724" s="98"/>
    </row>
    <row r="1725" spans="1:2" x14ac:dyDescent="0.25">
      <c r="A1725" s="98"/>
      <c r="B1725" s="98"/>
    </row>
    <row r="1726" spans="1:2" x14ac:dyDescent="0.25">
      <c r="A1726" s="98"/>
      <c r="B1726" s="98"/>
    </row>
    <row r="1727" spans="1:2" x14ac:dyDescent="0.25">
      <c r="A1727" s="98"/>
      <c r="B1727" s="98"/>
    </row>
    <row r="1728" spans="1:2" x14ac:dyDescent="0.25">
      <c r="A1728" s="98"/>
      <c r="B1728" s="98"/>
    </row>
    <row r="1729" spans="1:2" x14ac:dyDescent="0.25">
      <c r="A1729" s="98"/>
      <c r="B1729" s="98"/>
    </row>
    <row r="1730" spans="1:2" x14ac:dyDescent="0.25">
      <c r="A1730" s="98"/>
      <c r="B1730" s="98"/>
    </row>
    <row r="1731" spans="1:2" x14ac:dyDescent="0.25">
      <c r="A1731" s="98"/>
      <c r="B1731" s="98"/>
    </row>
    <row r="1732" spans="1:2" x14ac:dyDescent="0.25">
      <c r="A1732" s="98"/>
      <c r="B1732" s="98"/>
    </row>
    <row r="1733" spans="1:2" x14ac:dyDescent="0.25">
      <c r="A1733" s="98"/>
      <c r="B1733" s="98"/>
    </row>
    <row r="1734" spans="1:2" x14ac:dyDescent="0.25">
      <c r="A1734" s="98"/>
      <c r="B1734" s="98"/>
    </row>
    <row r="1735" spans="1:2" x14ac:dyDescent="0.25">
      <c r="A1735" s="98"/>
      <c r="B1735" s="98"/>
    </row>
    <row r="1736" spans="1:2" x14ac:dyDescent="0.25">
      <c r="A1736" s="98"/>
      <c r="B1736" s="98"/>
    </row>
    <row r="1737" spans="1:2" x14ac:dyDescent="0.25">
      <c r="A1737" s="98"/>
      <c r="B1737" s="98"/>
    </row>
    <row r="1738" spans="1:2" x14ac:dyDescent="0.25">
      <c r="A1738" s="98"/>
      <c r="B1738" s="98"/>
    </row>
    <row r="1739" spans="1:2" x14ac:dyDescent="0.25">
      <c r="A1739" s="98"/>
      <c r="B1739" s="98"/>
    </row>
    <row r="1740" spans="1:2" x14ac:dyDescent="0.25">
      <c r="A1740" s="98"/>
      <c r="B1740" s="98"/>
    </row>
    <row r="1741" spans="1:2" x14ac:dyDescent="0.25">
      <c r="A1741" s="98"/>
      <c r="B1741" s="98"/>
    </row>
    <row r="1742" spans="1:2" x14ac:dyDescent="0.25">
      <c r="A1742" s="98"/>
      <c r="B1742" s="98"/>
    </row>
    <row r="1743" spans="1:2" x14ac:dyDescent="0.25">
      <c r="A1743" s="98"/>
      <c r="B1743" s="98"/>
    </row>
    <row r="1744" spans="1:2" x14ac:dyDescent="0.25">
      <c r="A1744" s="98"/>
      <c r="B1744" s="98"/>
    </row>
    <row r="1745" spans="1:2" x14ac:dyDescent="0.25">
      <c r="A1745" s="98"/>
      <c r="B1745" s="98"/>
    </row>
    <row r="1746" spans="1:2" x14ac:dyDescent="0.25">
      <c r="A1746" s="98"/>
      <c r="B1746" s="98"/>
    </row>
    <row r="1747" spans="1:2" x14ac:dyDescent="0.25">
      <c r="A1747" s="98"/>
      <c r="B1747" s="98"/>
    </row>
    <row r="1748" spans="1:2" x14ac:dyDescent="0.25">
      <c r="A1748" s="98"/>
      <c r="B1748" s="98"/>
    </row>
    <row r="1749" spans="1:2" x14ac:dyDescent="0.25">
      <c r="A1749" s="98"/>
      <c r="B1749" s="98"/>
    </row>
    <row r="1750" spans="1:2" x14ac:dyDescent="0.25">
      <c r="A1750" s="98"/>
      <c r="B1750" s="98"/>
    </row>
    <row r="1751" spans="1:2" x14ac:dyDescent="0.25">
      <c r="A1751" s="98"/>
      <c r="B1751" s="98"/>
    </row>
    <row r="1752" spans="1:2" x14ac:dyDescent="0.25">
      <c r="A1752" s="98"/>
      <c r="B1752" s="98"/>
    </row>
    <row r="1753" spans="1:2" x14ac:dyDescent="0.25">
      <c r="A1753" s="98"/>
      <c r="B1753" s="98"/>
    </row>
    <row r="1754" spans="1:2" x14ac:dyDescent="0.25">
      <c r="A1754" s="98"/>
      <c r="B1754" s="98"/>
    </row>
    <row r="1755" spans="1:2" x14ac:dyDescent="0.25">
      <c r="A1755" s="98"/>
      <c r="B1755" s="98"/>
    </row>
    <row r="1756" spans="1:2" x14ac:dyDescent="0.25">
      <c r="A1756" s="98"/>
      <c r="B1756" s="98"/>
    </row>
    <row r="1757" spans="1:2" x14ac:dyDescent="0.25">
      <c r="A1757" s="98"/>
      <c r="B1757" s="98"/>
    </row>
    <row r="1758" spans="1:2" x14ac:dyDescent="0.25">
      <c r="A1758" s="98"/>
      <c r="B1758" s="98"/>
    </row>
    <row r="1759" spans="1:2" x14ac:dyDescent="0.25">
      <c r="A1759" s="98"/>
      <c r="B1759" s="98"/>
    </row>
    <row r="1760" spans="1:2" x14ac:dyDescent="0.25">
      <c r="A1760" s="98"/>
      <c r="B1760" s="98"/>
    </row>
    <row r="1761" spans="1:2" x14ac:dyDescent="0.25">
      <c r="A1761" s="98"/>
      <c r="B1761" s="98"/>
    </row>
    <row r="1762" spans="1:2" x14ac:dyDescent="0.25">
      <c r="A1762" s="98"/>
      <c r="B1762" s="98"/>
    </row>
    <row r="1763" spans="1:2" x14ac:dyDescent="0.25">
      <c r="A1763" s="98"/>
      <c r="B1763" s="98"/>
    </row>
    <row r="1764" spans="1:2" x14ac:dyDescent="0.25">
      <c r="A1764" s="98"/>
      <c r="B1764" s="98"/>
    </row>
    <row r="1765" spans="1:2" x14ac:dyDescent="0.25">
      <c r="A1765" s="98"/>
      <c r="B1765" s="98"/>
    </row>
    <row r="1766" spans="1:2" x14ac:dyDescent="0.25">
      <c r="A1766" s="98"/>
      <c r="B1766" s="98"/>
    </row>
    <row r="1767" spans="1:2" x14ac:dyDescent="0.25">
      <c r="A1767" s="98"/>
      <c r="B1767" s="98"/>
    </row>
    <row r="1768" spans="1:2" x14ac:dyDescent="0.25">
      <c r="A1768" s="98"/>
      <c r="B1768" s="98"/>
    </row>
    <row r="1769" spans="1:2" x14ac:dyDescent="0.25">
      <c r="A1769" s="98"/>
      <c r="B1769" s="98"/>
    </row>
    <row r="1770" spans="1:2" x14ac:dyDescent="0.25">
      <c r="A1770" s="98"/>
      <c r="B1770" s="98"/>
    </row>
    <row r="1771" spans="1:2" x14ac:dyDescent="0.25">
      <c r="A1771" s="98"/>
      <c r="B1771" s="98"/>
    </row>
    <row r="1772" spans="1:2" x14ac:dyDescent="0.25">
      <c r="A1772" s="98"/>
      <c r="B1772" s="98"/>
    </row>
    <row r="1773" spans="1:2" x14ac:dyDescent="0.25">
      <c r="A1773" s="98"/>
      <c r="B1773" s="98"/>
    </row>
    <row r="1774" spans="1:2" x14ac:dyDescent="0.25">
      <c r="A1774" s="98"/>
      <c r="B1774" s="98"/>
    </row>
    <row r="1775" spans="1:2" x14ac:dyDescent="0.25">
      <c r="A1775" s="98"/>
      <c r="B1775" s="98"/>
    </row>
    <row r="1776" spans="1:2" x14ac:dyDescent="0.25">
      <c r="A1776" s="98"/>
      <c r="B1776" s="98"/>
    </row>
    <row r="1777" spans="1:2" x14ac:dyDescent="0.25">
      <c r="A1777" s="98"/>
      <c r="B1777" s="98"/>
    </row>
    <row r="1778" spans="1:2" x14ac:dyDescent="0.25">
      <c r="A1778" s="98"/>
      <c r="B1778" s="98"/>
    </row>
    <row r="1779" spans="1:2" x14ac:dyDescent="0.25">
      <c r="A1779" s="98"/>
      <c r="B1779" s="98"/>
    </row>
    <row r="1780" spans="1:2" x14ac:dyDescent="0.25">
      <c r="A1780" s="98"/>
      <c r="B1780" s="98"/>
    </row>
    <row r="1781" spans="1:2" x14ac:dyDescent="0.25">
      <c r="A1781" s="98"/>
      <c r="B1781" s="98"/>
    </row>
    <row r="1782" spans="1:2" x14ac:dyDescent="0.25">
      <c r="A1782" s="98"/>
      <c r="B1782" s="98"/>
    </row>
    <row r="1783" spans="1:2" x14ac:dyDescent="0.25">
      <c r="A1783" s="98"/>
      <c r="B1783" s="98"/>
    </row>
    <row r="1784" spans="1:2" x14ac:dyDescent="0.25">
      <c r="A1784" s="98"/>
      <c r="B1784" s="98"/>
    </row>
    <row r="1785" spans="1:2" x14ac:dyDescent="0.25">
      <c r="A1785" s="98"/>
      <c r="B1785" s="98"/>
    </row>
    <row r="1786" spans="1:2" x14ac:dyDescent="0.25">
      <c r="A1786" s="98"/>
      <c r="B1786" s="98"/>
    </row>
    <row r="1787" spans="1:2" x14ac:dyDescent="0.25">
      <c r="A1787" s="98"/>
      <c r="B1787" s="98"/>
    </row>
    <row r="1788" spans="1:2" x14ac:dyDescent="0.25">
      <c r="A1788" s="98"/>
      <c r="B1788" s="98"/>
    </row>
    <row r="1789" spans="1:2" x14ac:dyDescent="0.25">
      <c r="A1789" s="98"/>
      <c r="B1789" s="98"/>
    </row>
    <row r="1790" spans="1:2" x14ac:dyDescent="0.25">
      <c r="A1790" s="98"/>
      <c r="B1790" s="98"/>
    </row>
    <row r="1791" spans="1:2" x14ac:dyDescent="0.25">
      <c r="A1791" s="98"/>
      <c r="B1791" s="98"/>
    </row>
    <row r="1792" spans="1:2" x14ac:dyDescent="0.25">
      <c r="A1792" s="98"/>
      <c r="B1792" s="98"/>
    </row>
    <row r="1793" spans="1:2" x14ac:dyDescent="0.25">
      <c r="A1793" s="98"/>
      <c r="B1793" s="98"/>
    </row>
    <row r="1794" spans="1:2" x14ac:dyDescent="0.25">
      <c r="A1794" s="98"/>
      <c r="B1794" s="98"/>
    </row>
    <row r="1795" spans="1:2" x14ac:dyDescent="0.25">
      <c r="A1795" s="98"/>
      <c r="B1795" s="98"/>
    </row>
    <row r="1796" spans="1:2" x14ac:dyDescent="0.25">
      <c r="A1796" s="98"/>
      <c r="B1796" s="98"/>
    </row>
    <row r="1797" spans="1:2" x14ac:dyDescent="0.25">
      <c r="A1797" s="98"/>
      <c r="B1797" s="98"/>
    </row>
    <row r="1798" spans="1:2" x14ac:dyDescent="0.25">
      <c r="A1798" s="98"/>
      <c r="B1798" s="98"/>
    </row>
    <row r="1799" spans="1:2" x14ac:dyDescent="0.25">
      <c r="A1799" s="98"/>
      <c r="B1799" s="98"/>
    </row>
    <row r="1800" spans="1:2" x14ac:dyDescent="0.25">
      <c r="A1800" s="98"/>
      <c r="B1800" s="98"/>
    </row>
    <row r="1801" spans="1:2" x14ac:dyDescent="0.25">
      <c r="A1801" s="98"/>
      <c r="B1801" s="98"/>
    </row>
    <row r="1802" spans="1:2" x14ac:dyDescent="0.25">
      <c r="A1802" s="98"/>
      <c r="B1802" s="98"/>
    </row>
    <row r="1803" spans="1:2" x14ac:dyDescent="0.25">
      <c r="A1803" s="98"/>
      <c r="B1803" s="98"/>
    </row>
    <row r="1804" spans="1:2" x14ac:dyDescent="0.25">
      <c r="A1804" s="98"/>
      <c r="B1804" s="98"/>
    </row>
    <row r="1805" spans="1:2" x14ac:dyDescent="0.25">
      <c r="A1805" s="98"/>
      <c r="B1805" s="98"/>
    </row>
    <row r="1806" spans="1:2" x14ac:dyDescent="0.25">
      <c r="A1806" s="98"/>
      <c r="B1806" s="98"/>
    </row>
    <row r="1807" spans="1:2" x14ac:dyDescent="0.25">
      <c r="A1807" s="98"/>
      <c r="B1807" s="98"/>
    </row>
    <row r="1808" spans="1:2" x14ac:dyDescent="0.25">
      <c r="A1808" s="98"/>
      <c r="B1808" s="98"/>
    </row>
    <row r="1809" spans="1:2" x14ac:dyDescent="0.25">
      <c r="A1809" s="98"/>
      <c r="B1809" s="98"/>
    </row>
    <row r="1810" spans="1:2" x14ac:dyDescent="0.25">
      <c r="A1810" s="98"/>
      <c r="B1810" s="98"/>
    </row>
    <row r="1811" spans="1:2" x14ac:dyDescent="0.25">
      <c r="A1811" s="98"/>
      <c r="B1811" s="98"/>
    </row>
    <row r="1812" spans="1:2" x14ac:dyDescent="0.25">
      <c r="A1812" s="98"/>
      <c r="B1812" s="98"/>
    </row>
    <row r="1813" spans="1:2" x14ac:dyDescent="0.25">
      <c r="A1813" s="98"/>
      <c r="B1813" s="98"/>
    </row>
    <row r="1814" spans="1:2" x14ac:dyDescent="0.25">
      <c r="A1814" s="98"/>
      <c r="B1814" s="98"/>
    </row>
    <row r="1815" spans="1:2" x14ac:dyDescent="0.25">
      <c r="A1815" s="98"/>
      <c r="B1815" s="98"/>
    </row>
    <row r="1816" spans="1:2" x14ac:dyDescent="0.25">
      <c r="A1816" s="98"/>
      <c r="B1816" s="98"/>
    </row>
    <row r="1817" spans="1:2" x14ac:dyDescent="0.25">
      <c r="A1817" s="98"/>
      <c r="B1817" s="98"/>
    </row>
    <row r="1818" spans="1:2" x14ac:dyDescent="0.25">
      <c r="A1818" s="98"/>
      <c r="B1818" s="98"/>
    </row>
    <row r="1819" spans="1:2" x14ac:dyDescent="0.25">
      <c r="A1819" s="98"/>
      <c r="B1819" s="98"/>
    </row>
    <row r="1820" spans="1:2" x14ac:dyDescent="0.25">
      <c r="A1820" s="98"/>
      <c r="B1820" s="98"/>
    </row>
    <row r="1821" spans="1:2" x14ac:dyDescent="0.25">
      <c r="A1821" s="98"/>
      <c r="B1821" s="98"/>
    </row>
    <row r="1822" spans="1:2" x14ac:dyDescent="0.25">
      <c r="A1822" s="98"/>
      <c r="B1822" s="98"/>
    </row>
    <row r="1823" spans="1:2" x14ac:dyDescent="0.25">
      <c r="A1823" s="98"/>
      <c r="B1823" s="98"/>
    </row>
    <row r="1824" spans="1:2" x14ac:dyDescent="0.25">
      <c r="A1824" s="98"/>
      <c r="B1824" s="98"/>
    </row>
    <row r="1825" spans="1:2" x14ac:dyDescent="0.25">
      <c r="A1825" s="98"/>
      <c r="B1825" s="98"/>
    </row>
    <row r="1826" spans="1:2" x14ac:dyDescent="0.25">
      <c r="A1826" s="98"/>
      <c r="B1826" s="98"/>
    </row>
    <row r="1827" spans="1:2" x14ac:dyDescent="0.25">
      <c r="A1827" s="98"/>
      <c r="B1827" s="98"/>
    </row>
    <row r="1828" spans="1:2" x14ac:dyDescent="0.25">
      <c r="A1828" s="98"/>
      <c r="B1828" s="98"/>
    </row>
    <row r="1829" spans="1:2" x14ac:dyDescent="0.25">
      <c r="A1829" s="98"/>
      <c r="B1829" s="98"/>
    </row>
    <row r="1830" spans="1:2" x14ac:dyDescent="0.25">
      <c r="A1830" s="98"/>
      <c r="B1830" s="98"/>
    </row>
    <row r="1831" spans="1:2" x14ac:dyDescent="0.25">
      <c r="A1831" s="98"/>
      <c r="B1831" s="98"/>
    </row>
    <row r="1832" spans="1:2" x14ac:dyDescent="0.25">
      <c r="A1832" s="98"/>
      <c r="B1832" s="98"/>
    </row>
    <row r="1833" spans="1:2" x14ac:dyDescent="0.25">
      <c r="A1833" s="98"/>
      <c r="B1833" s="98"/>
    </row>
    <row r="1834" spans="1:2" x14ac:dyDescent="0.25">
      <c r="A1834" s="98"/>
      <c r="B1834" s="98"/>
    </row>
    <row r="1835" spans="1:2" x14ac:dyDescent="0.25">
      <c r="A1835" s="98"/>
      <c r="B1835" s="98"/>
    </row>
    <row r="1836" spans="1:2" x14ac:dyDescent="0.25">
      <c r="A1836" s="98"/>
      <c r="B1836" s="98"/>
    </row>
    <row r="1837" spans="1:2" x14ac:dyDescent="0.25">
      <c r="A1837" s="98"/>
      <c r="B1837" s="98"/>
    </row>
    <row r="1838" spans="1:2" x14ac:dyDescent="0.25">
      <c r="A1838" s="98"/>
      <c r="B1838" s="98"/>
    </row>
    <row r="1839" spans="1:2" x14ac:dyDescent="0.25">
      <c r="A1839" s="98"/>
      <c r="B1839" s="98"/>
    </row>
    <row r="1840" spans="1:2" x14ac:dyDescent="0.25">
      <c r="A1840" s="98"/>
      <c r="B1840" s="98"/>
    </row>
    <row r="1841" spans="1:2" x14ac:dyDescent="0.25">
      <c r="A1841" s="98"/>
      <c r="B1841" s="98"/>
    </row>
    <row r="1842" spans="1:2" x14ac:dyDescent="0.25">
      <c r="A1842" s="98"/>
      <c r="B1842" s="98"/>
    </row>
    <row r="1843" spans="1:2" x14ac:dyDescent="0.25">
      <c r="A1843" s="98"/>
      <c r="B1843" s="98"/>
    </row>
    <row r="1844" spans="1:2" x14ac:dyDescent="0.25">
      <c r="A1844" s="98"/>
      <c r="B1844" s="98"/>
    </row>
    <row r="1845" spans="1:2" x14ac:dyDescent="0.25">
      <c r="A1845" s="98"/>
      <c r="B1845" s="98"/>
    </row>
    <row r="1846" spans="1:2" x14ac:dyDescent="0.25">
      <c r="A1846" s="98"/>
      <c r="B1846" s="98"/>
    </row>
    <row r="1847" spans="1:2" x14ac:dyDescent="0.25">
      <c r="A1847" s="98"/>
      <c r="B1847" s="98"/>
    </row>
    <row r="1848" spans="1:2" x14ac:dyDescent="0.25">
      <c r="A1848" s="98"/>
      <c r="B1848" s="98"/>
    </row>
    <row r="1849" spans="1:2" x14ac:dyDescent="0.25">
      <c r="A1849" s="98"/>
      <c r="B1849" s="98"/>
    </row>
    <row r="1850" spans="1:2" x14ac:dyDescent="0.25">
      <c r="A1850" s="98"/>
      <c r="B1850" s="98"/>
    </row>
    <row r="1851" spans="1:2" x14ac:dyDescent="0.25">
      <c r="A1851" s="98"/>
      <c r="B1851" s="98"/>
    </row>
    <row r="1852" spans="1:2" x14ac:dyDescent="0.25">
      <c r="A1852" s="98"/>
      <c r="B1852" s="98"/>
    </row>
    <row r="1853" spans="1:2" x14ac:dyDescent="0.25">
      <c r="A1853" s="98"/>
      <c r="B1853" s="98"/>
    </row>
    <row r="1854" spans="1:2" x14ac:dyDescent="0.25">
      <c r="A1854" s="98"/>
      <c r="B1854" s="98"/>
    </row>
    <row r="1855" spans="1:2" x14ac:dyDescent="0.25">
      <c r="A1855" s="98"/>
      <c r="B1855" s="98"/>
    </row>
    <row r="1856" spans="1:2" x14ac:dyDescent="0.25">
      <c r="A1856" s="98"/>
      <c r="B1856" s="98"/>
    </row>
    <row r="1857" spans="1:2" x14ac:dyDescent="0.25">
      <c r="A1857" s="98"/>
      <c r="B1857" s="98"/>
    </row>
    <row r="1858" spans="1:2" x14ac:dyDescent="0.25">
      <c r="A1858" s="98"/>
      <c r="B1858" s="98"/>
    </row>
    <row r="1859" spans="1:2" x14ac:dyDescent="0.25">
      <c r="A1859" s="98"/>
      <c r="B1859" s="98"/>
    </row>
    <row r="1860" spans="1:2" x14ac:dyDescent="0.25">
      <c r="A1860" s="98"/>
      <c r="B1860" s="98"/>
    </row>
    <row r="1861" spans="1:2" x14ac:dyDescent="0.25">
      <c r="A1861" s="98"/>
      <c r="B1861" s="98"/>
    </row>
    <row r="1862" spans="1:2" x14ac:dyDescent="0.25">
      <c r="A1862" s="98"/>
      <c r="B1862" s="98"/>
    </row>
    <row r="1863" spans="1:2" x14ac:dyDescent="0.25">
      <c r="A1863" s="98"/>
      <c r="B1863" s="98"/>
    </row>
    <row r="1864" spans="1:2" x14ac:dyDescent="0.25">
      <c r="A1864" s="98"/>
      <c r="B1864" s="98"/>
    </row>
    <row r="1865" spans="1:2" x14ac:dyDescent="0.25">
      <c r="A1865" s="98"/>
      <c r="B1865" s="98"/>
    </row>
    <row r="1866" spans="1:2" x14ac:dyDescent="0.25">
      <c r="A1866" s="98"/>
      <c r="B1866" s="98"/>
    </row>
    <row r="1867" spans="1:2" x14ac:dyDescent="0.25">
      <c r="A1867" s="98"/>
      <c r="B1867" s="98"/>
    </row>
    <row r="1868" spans="1:2" x14ac:dyDescent="0.25">
      <c r="A1868" s="98"/>
      <c r="B1868" s="98"/>
    </row>
    <row r="1869" spans="1:2" x14ac:dyDescent="0.25">
      <c r="A1869" s="98"/>
      <c r="B1869" s="98"/>
    </row>
    <row r="1870" spans="1:2" x14ac:dyDescent="0.25">
      <c r="A1870" s="98"/>
      <c r="B1870" s="98"/>
    </row>
    <row r="1871" spans="1:2" x14ac:dyDescent="0.25">
      <c r="A1871" s="98"/>
      <c r="B1871" s="98"/>
    </row>
    <row r="1872" spans="1:2" x14ac:dyDescent="0.25">
      <c r="A1872" s="98"/>
      <c r="B1872" s="98"/>
    </row>
    <row r="1873" spans="1:2" x14ac:dyDescent="0.25">
      <c r="A1873" s="98"/>
      <c r="B1873" s="98"/>
    </row>
    <row r="1874" spans="1:2" x14ac:dyDescent="0.25">
      <c r="A1874" s="98"/>
      <c r="B1874" s="98"/>
    </row>
    <row r="1875" spans="1:2" x14ac:dyDescent="0.25">
      <c r="A1875" s="98"/>
      <c r="B1875" s="98"/>
    </row>
    <row r="1876" spans="1:2" x14ac:dyDescent="0.25">
      <c r="A1876" s="98"/>
      <c r="B1876" s="98"/>
    </row>
    <row r="1877" spans="1:2" x14ac:dyDescent="0.25">
      <c r="A1877" s="98"/>
      <c r="B1877" s="98"/>
    </row>
    <row r="1878" spans="1:2" x14ac:dyDescent="0.25">
      <c r="A1878" s="98"/>
      <c r="B1878" s="98"/>
    </row>
    <row r="1879" spans="1:2" x14ac:dyDescent="0.25">
      <c r="A1879" s="98"/>
      <c r="B1879" s="98"/>
    </row>
    <row r="1880" spans="1:2" x14ac:dyDescent="0.25">
      <c r="A1880" s="98"/>
      <c r="B1880" s="98"/>
    </row>
    <row r="1881" spans="1:2" x14ac:dyDescent="0.25">
      <c r="A1881" s="98"/>
      <c r="B1881" s="98"/>
    </row>
    <row r="1882" spans="1:2" x14ac:dyDescent="0.25">
      <c r="A1882" s="98"/>
      <c r="B1882" s="98"/>
    </row>
    <row r="1883" spans="1:2" x14ac:dyDescent="0.25">
      <c r="A1883" s="98"/>
      <c r="B1883" s="98"/>
    </row>
    <row r="1884" spans="1:2" x14ac:dyDescent="0.25">
      <c r="A1884" s="98"/>
      <c r="B1884" s="98"/>
    </row>
    <row r="1885" spans="1:2" x14ac:dyDescent="0.25">
      <c r="A1885" s="98"/>
      <c r="B1885" s="98"/>
    </row>
    <row r="1886" spans="1:2" x14ac:dyDescent="0.25">
      <c r="A1886" s="98"/>
      <c r="B1886" s="98"/>
    </row>
    <row r="1887" spans="1:2" x14ac:dyDescent="0.25">
      <c r="A1887" s="98"/>
      <c r="B1887" s="98"/>
    </row>
    <row r="1888" spans="1:2" x14ac:dyDescent="0.25">
      <c r="A1888" s="98"/>
      <c r="B1888" s="98"/>
    </row>
    <row r="1889" spans="1:2" x14ac:dyDescent="0.25">
      <c r="A1889" s="98"/>
      <c r="B1889" s="98"/>
    </row>
    <row r="1890" spans="1:2" x14ac:dyDescent="0.25">
      <c r="A1890" s="98"/>
      <c r="B1890" s="98"/>
    </row>
    <row r="1891" spans="1:2" x14ac:dyDescent="0.25">
      <c r="A1891" s="98"/>
      <c r="B1891" s="98"/>
    </row>
    <row r="1892" spans="1:2" x14ac:dyDescent="0.25">
      <c r="A1892" s="98"/>
      <c r="B1892" s="98"/>
    </row>
    <row r="1893" spans="1:2" x14ac:dyDescent="0.25">
      <c r="A1893" s="98"/>
      <c r="B1893" s="98"/>
    </row>
    <row r="1894" spans="1:2" x14ac:dyDescent="0.25">
      <c r="A1894" s="98"/>
      <c r="B1894" s="98"/>
    </row>
    <row r="1895" spans="1:2" x14ac:dyDescent="0.25">
      <c r="A1895" s="98"/>
      <c r="B1895" s="98"/>
    </row>
    <row r="1896" spans="1:2" x14ac:dyDescent="0.25">
      <c r="A1896" s="98"/>
      <c r="B1896" s="98"/>
    </row>
    <row r="1897" spans="1:2" x14ac:dyDescent="0.25">
      <c r="A1897" s="98"/>
      <c r="B1897" s="98"/>
    </row>
    <row r="1898" spans="1:2" x14ac:dyDescent="0.25">
      <c r="A1898" s="98"/>
      <c r="B1898" s="98"/>
    </row>
    <row r="1899" spans="1:2" x14ac:dyDescent="0.25">
      <c r="A1899" s="98"/>
      <c r="B1899" s="98"/>
    </row>
    <row r="1900" spans="1:2" x14ac:dyDescent="0.25">
      <c r="A1900" s="98"/>
      <c r="B1900" s="98"/>
    </row>
    <row r="1901" spans="1:2" x14ac:dyDescent="0.25">
      <c r="A1901" s="98"/>
      <c r="B1901" s="98"/>
    </row>
    <row r="1902" spans="1:2" x14ac:dyDescent="0.25">
      <c r="A1902" s="98"/>
      <c r="B1902" s="98"/>
    </row>
    <row r="1903" spans="1:2" x14ac:dyDescent="0.25">
      <c r="A1903" s="98"/>
      <c r="B1903" s="98"/>
    </row>
    <row r="1904" spans="1:2" x14ac:dyDescent="0.25">
      <c r="A1904" s="98"/>
      <c r="B1904" s="98"/>
    </row>
    <row r="1905" spans="1:2" x14ac:dyDescent="0.25">
      <c r="A1905" s="98"/>
      <c r="B1905" s="98"/>
    </row>
    <row r="1906" spans="1:2" x14ac:dyDescent="0.25">
      <c r="A1906" s="98"/>
      <c r="B1906" s="98"/>
    </row>
    <row r="1907" spans="1:2" x14ac:dyDescent="0.25">
      <c r="A1907" s="98"/>
      <c r="B1907" s="98"/>
    </row>
    <row r="1908" spans="1:2" x14ac:dyDescent="0.25">
      <c r="A1908" s="98"/>
      <c r="B1908" s="98"/>
    </row>
    <row r="1909" spans="1:2" x14ac:dyDescent="0.25">
      <c r="A1909" s="98"/>
      <c r="B1909" s="98"/>
    </row>
    <row r="1910" spans="1:2" x14ac:dyDescent="0.25">
      <c r="A1910" s="98"/>
      <c r="B1910" s="98"/>
    </row>
    <row r="1911" spans="1:2" x14ac:dyDescent="0.25">
      <c r="A1911" s="98"/>
      <c r="B1911" s="98"/>
    </row>
    <row r="1912" spans="1:2" x14ac:dyDescent="0.25">
      <c r="A1912" s="98"/>
      <c r="B1912" s="98"/>
    </row>
    <row r="1913" spans="1:2" x14ac:dyDescent="0.25">
      <c r="A1913" s="98"/>
      <c r="B1913" s="98"/>
    </row>
    <row r="1914" spans="1:2" x14ac:dyDescent="0.25">
      <c r="A1914" s="98"/>
      <c r="B1914" s="98"/>
    </row>
    <row r="1915" spans="1:2" x14ac:dyDescent="0.25">
      <c r="A1915" s="98"/>
      <c r="B1915" s="98"/>
    </row>
    <row r="1916" spans="1:2" x14ac:dyDescent="0.25">
      <c r="A1916" s="98"/>
      <c r="B1916" s="98"/>
    </row>
    <row r="1917" spans="1:2" x14ac:dyDescent="0.25">
      <c r="A1917" s="98"/>
      <c r="B1917" s="98"/>
    </row>
    <row r="1918" spans="1:2" x14ac:dyDescent="0.25">
      <c r="A1918" s="98"/>
      <c r="B1918" s="98"/>
    </row>
    <row r="1919" spans="1:2" x14ac:dyDescent="0.25">
      <c r="A1919" s="98"/>
      <c r="B1919" s="98"/>
    </row>
    <row r="1920" spans="1:2" x14ac:dyDescent="0.25">
      <c r="A1920" s="98"/>
      <c r="B1920" s="98"/>
    </row>
    <row r="1921" spans="1:2" x14ac:dyDescent="0.25">
      <c r="A1921" s="98"/>
      <c r="B1921" s="98"/>
    </row>
    <row r="1922" spans="1:2" x14ac:dyDescent="0.25">
      <c r="A1922" s="98"/>
      <c r="B1922" s="98"/>
    </row>
    <row r="1923" spans="1:2" x14ac:dyDescent="0.25">
      <c r="A1923" s="98"/>
      <c r="B1923" s="98"/>
    </row>
    <row r="1924" spans="1:2" x14ac:dyDescent="0.25">
      <c r="A1924" s="98"/>
      <c r="B1924" s="98"/>
    </row>
    <row r="1925" spans="1:2" x14ac:dyDescent="0.25">
      <c r="A1925" s="98"/>
      <c r="B1925" s="98"/>
    </row>
    <row r="1926" spans="1:2" x14ac:dyDescent="0.25">
      <c r="A1926" s="98"/>
      <c r="B1926" s="98"/>
    </row>
    <row r="1927" spans="1:2" x14ac:dyDescent="0.25">
      <c r="A1927" s="98"/>
      <c r="B1927" s="98"/>
    </row>
    <row r="1928" spans="1:2" x14ac:dyDescent="0.25">
      <c r="A1928" s="98"/>
      <c r="B1928" s="98"/>
    </row>
    <row r="1929" spans="1:2" x14ac:dyDescent="0.25">
      <c r="A1929" s="98"/>
      <c r="B1929" s="98"/>
    </row>
    <row r="1930" spans="1:2" x14ac:dyDescent="0.25">
      <c r="A1930" s="98"/>
      <c r="B1930" s="98"/>
    </row>
    <row r="1931" spans="1:2" x14ac:dyDescent="0.25">
      <c r="A1931" s="98"/>
      <c r="B1931" s="98"/>
    </row>
    <row r="1932" spans="1:2" x14ac:dyDescent="0.25">
      <c r="A1932" s="98"/>
      <c r="B1932" s="98"/>
    </row>
    <row r="1933" spans="1:2" x14ac:dyDescent="0.25">
      <c r="A1933" s="98"/>
      <c r="B1933" s="98"/>
    </row>
    <row r="1934" spans="1:2" x14ac:dyDescent="0.25">
      <c r="A1934" s="98"/>
      <c r="B1934" s="98"/>
    </row>
    <row r="1935" spans="1:2" x14ac:dyDescent="0.25">
      <c r="A1935" s="98"/>
      <c r="B1935" s="98"/>
    </row>
    <row r="1936" spans="1:2" x14ac:dyDescent="0.25">
      <c r="A1936" s="98"/>
      <c r="B1936" s="98"/>
    </row>
    <row r="1937" spans="1:2" x14ac:dyDescent="0.25">
      <c r="A1937" s="98"/>
      <c r="B1937" s="98"/>
    </row>
    <row r="1938" spans="1:2" x14ac:dyDescent="0.25">
      <c r="A1938" s="98"/>
      <c r="B1938" s="98"/>
    </row>
    <row r="1939" spans="1:2" x14ac:dyDescent="0.25">
      <c r="A1939" s="98"/>
      <c r="B1939" s="98"/>
    </row>
    <row r="1940" spans="1:2" x14ac:dyDescent="0.25">
      <c r="A1940" s="98"/>
      <c r="B1940" s="98"/>
    </row>
    <row r="1941" spans="1:2" x14ac:dyDescent="0.25">
      <c r="A1941" s="98"/>
      <c r="B1941" s="98"/>
    </row>
    <row r="1942" spans="1:2" x14ac:dyDescent="0.25">
      <c r="A1942" s="98"/>
      <c r="B1942" s="98"/>
    </row>
    <row r="1943" spans="1:2" x14ac:dyDescent="0.25">
      <c r="A1943" s="98"/>
      <c r="B1943" s="98"/>
    </row>
    <row r="1944" spans="1:2" x14ac:dyDescent="0.25">
      <c r="A1944" s="98"/>
      <c r="B1944" s="98"/>
    </row>
    <row r="1945" spans="1:2" x14ac:dyDescent="0.25">
      <c r="A1945" s="98"/>
      <c r="B1945" s="98"/>
    </row>
    <row r="1946" spans="1:2" x14ac:dyDescent="0.25">
      <c r="A1946" s="98"/>
      <c r="B1946" s="98"/>
    </row>
    <row r="1947" spans="1:2" x14ac:dyDescent="0.25">
      <c r="A1947" s="98"/>
      <c r="B1947" s="98"/>
    </row>
    <row r="1948" spans="1:2" x14ac:dyDescent="0.25">
      <c r="A1948" s="98"/>
      <c r="B1948" s="98"/>
    </row>
    <row r="1949" spans="1:2" x14ac:dyDescent="0.25">
      <c r="A1949" s="98"/>
      <c r="B1949" s="98"/>
    </row>
    <row r="1950" spans="1:2" x14ac:dyDescent="0.25">
      <c r="A1950" s="98"/>
      <c r="B1950" s="98"/>
    </row>
    <row r="1951" spans="1:2" x14ac:dyDescent="0.25">
      <c r="A1951" s="98"/>
      <c r="B1951" s="98"/>
    </row>
    <row r="1952" spans="1:2" x14ac:dyDescent="0.25">
      <c r="A1952" s="98"/>
      <c r="B1952" s="98"/>
    </row>
    <row r="1953" spans="1:2" x14ac:dyDescent="0.25">
      <c r="A1953" s="98"/>
      <c r="B1953" s="98"/>
    </row>
    <row r="1954" spans="1:2" x14ac:dyDescent="0.25">
      <c r="A1954" s="98"/>
      <c r="B1954" s="98"/>
    </row>
    <row r="1955" spans="1:2" x14ac:dyDescent="0.25">
      <c r="A1955" s="98"/>
      <c r="B1955" s="98"/>
    </row>
    <row r="1956" spans="1:2" x14ac:dyDescent="0.25">
      <c r="A1956" s="98"/>
      <c r="B1956" s="98"/>
    </row>
    <row r="1957" spans="1:2" x14ac:dyDescent="0.25">
      <c r="A1957" s="98"/>
      <c r="B1957" s="98"/>
    </row>
    <row r="1958" spans="1:2" x14ac:dyDescent="0.25">
      <c r="A1958" s="98"/>
      <c r="B1958" s="98"/>
    </row>
    <row r="1959" spans="1:2" x14ac:dyDescent="0.25">
      <c r="A1959" s="98"/>
      <c r="B1959" s="98"/>
    </row>
    <row r="1960" spans="1:2" x14ac:dyDescent="0.25">
      <c r="A1960" s="98"/>
      <c r="B1960" s="98"/>
    </row>
    <row r="1961" spans="1:2" x14ac:dyDescent="0.25">
      <c r="A1961" s="98"/>
      <c r="B1961" s="98"/>
    </row>
    <row r="1962" spans="1:2" x14ac:dyDescent="0.25">
      <c r="A1962" s="98"/>
      <c r="B1962" s="98"/>
    </row>
    <row r="1963" spans="1:2" x14ac:dyDescent="0.25">
      <c r="A1963" s="98"/>
      <c r="B1963" s="98"/>
    </row>
    <row r="1964" spans="1:2" x14ac:dyDescent="0.25">
      <c r="A1964" s="98"/>
      <c r="B1964" s="98"/>
    </row>
    <row r="1965" spans="1:2" x14ac:dyDescent="0.25">
      <c r="A1965" s="98"/>
      <c r="B1965" s="98"/>
    </row>
    <row r="1966" spans="1:2" x14ac:dyDescent="0.25">
      <c r="A1966" s="98"/>
      <c r="B1966" s="98"/>
    </row>
    <row r="1967" spans="1:2" x14ac:dyDescent="0.25">
      <c r="A1967" s="98"/>
      <c r="B1967" s="98"/>
    </row>
    <row r="1968" spans="1:2" x14ac:dyDescent="0.25">
      <c r="A1968" s="98"/>
      <c r="B1968" s="98"/>
    </row>
    <row r="1969" spans="1:2" x14ac:dyDescent="0.25">
      <c r="A1969" s="98"/>
      <c r="B1969" s="98"/>
    </row>
    <row r="1970" spans="1:2" x14ac:dyDescent="0.25">
      <c r="A1970" s="98"/>
      <c r="B1970" s="98"/>
    </row>
    <row r="1971" spans="1:2" x14ac:dyDescent="0.25">
      <c r="A1971" s="98"/>
      <c r="B1971" s="98"/>
    </row>
    <row r="1972" spans="1:2" x14ac:dyDescent="0.25">
      <c r="A1972" s="98"/>
      <c r="B1972" s="98"/>
    </row>
    <row r="1973" spans="1:2" x14ac:dyDescent="0.25">
      <c r="A1973" s="98"/>
      <c r="B1973" s="98"/>
    </row>
    <row r="1974" spans="1:2" x14ac:dyDescent="0.25">
      <c r="A1974" s="98"/>
      <c r="B1974" s="98"/>
    </row>
    <row r="1975" spans="1:2" x14ac:dyDescent="0.25">
      <c r="A1975" s="98"/>
      <c r="B1975" s="98"/>
    </row>
    <row r="1976" spans="1:2" x14ac:dyDescent="0.25">
      <c r="A1976" s="98"/>
      <c r="B1976" s="98"/>
    </row>
    <row r="1977" spans="1:2" x14ac:dyDescent="0.25">
      <c r="A1977" s="98"/>
      <c r="B1977" s="98"/>
    </row>
    <row r="1978" spans="1:2" x14ac:dyDescent="0.25">
      <c r="A1978" s="98"/>
      <c r="B1978" s="98"/>
    </row>
    <row r="1979" spans="1:2" x14ac:dyDescent="0.25">
      <c r="A1979" s="98"/>
      <c r="B1979" s="98"/>
    </row>
    <row r="1980" spans="1:2" x14ac:dyDescent="0.25">
      <c r="A1980" s="98"/>
      <c r="B1980" s="98"/>
    </row>
    <row r="1981" spans="1:2" x14ac:dyDescent="0.25">
      <c r="A1981" s="98"/>
      <c r="B1981" s="98"/>
    </row>
    <row r="1982" spans="1:2" x14ac:dyDescent="0.25">
      <c r="A1982" s="98"/>
      <c r="B1982" s="98"/>
    </row>
    <row r="1983" spans="1:2" x14ac:dyDescent="0.25">
      <c r="A1983" s="98"/>
      <c r="B1983" s="98"/>
    </row>
    <row r="1984" spans="1:2" x14ac:dyDescent="0.25">
      <c r="A1984" s="98"/>
      <c r="B1984" s="98"/>
    </row>
    <row r="1985" spans="1:2" x14ac:dyDescent="0.25">
      <c r="A1985" s="98"/>
      <c r="B1985" s="98"/>
    </row>
    <row r="1986" spans="1:2" x14ac:dyDescent="0.25">
      <c r="A1986" s="98"/>
      <c r="B1986" s="98"/>
    </row>
    <row r="1987" spans="1:2" x14ac:dyDescent="0.25">
      <c r="A1987" s="98"/>
      <c r="B1987" s="98"/>
    </row>
    <row r="1988" spans="1:2" x14ac:dyDescent="0.25">
      <c r="A1988" s="98"/>
      <c r="B1988" s="98"/>
    </row>
    <row r="1989" spans="1:2" x14ac:dyDescent="0.25">
      <c r="A1989" s="98"/>
      <c r="B1989" s="98"/>
    </row>
    <row r="1990" spans="1:2" x14ac:dyDescent="0.25">
      <c r="A1990" s="98"/>
      <c r="B1990" s="98"/>
    </row>
    <row r="1991" spans="1:2" x14ac:dyDescent="0.25">
      <c r="A1991" s="98"/>
      <c r="B1991" s="98"/>
    </row>
    <row r="1992" spans="1:2" x14ac:dyDescent="0.25">
      <c r="A1992" s="98"/>
      <c r="B1992" s="98"/>
    </row>
    <row r="1993" spans="1:2" x14ac:dyDescent="0.25">
      <c r="A1993" s="98"/>
      <c r="B1993" s="98"/>
    </row>
    <row r="1994" spans="1:2" x14ac:dyDescent="0.25">
      <c r="A1994" s="98"/>
      <c r="B1994" s="98"/>
    </row>
    <row r="1995" spans="1:2" x14ac:dyDescent="0.25">
      <c r="A1995" s="98"/>
      <c r="B1995" s="98"/>
    </row>
    <row r="1996" spans="1:2" x14ac:dyDescent="0.25">
      <c r="A1996" s="98"/>
      <c r="B1996" s="98"/>
    </row>
    <row r="1997" spans="1:2" x14ac:dyDescent="0.25">
      <c r="A1997" s="98"/>
      <c r="B1997" s="98"/>
    </row>
    <row r="1998" spans="1:2" x14ac:dyDescent="0.25">
      <c r="A1998" s="98"/>
      <c r="B1998" s="98"/>
    </row>
    <row r="1999" spans="1:2" x14ac:dyDescent="0.25">
      <c r="A1999" s="98"/>
      <c r="B1999" s="98"/>
    </row>
    <row r="2000" spans="1:2" x14ac:dyDescent="0.25">
      <c r="A2000" s="98"/>
      <c r="B2000" s="98"/>
    </row>
    <row r="2001" spans="1:2" x14ac:dyDescent="0.25">
      <c r="A2001" s="98"/>
      <c r="B2001" s="98"/>
    </row>
    <row r="2002" spans="1:2" x14ac:dyDescent="0.25">
      <c r="A2002" s="98"/>
      <c r="B2002" s="98"/>
    </row>
    <row r="2003" spans="1:2" x14ac:dyDescent="0.25">
      <c r="A2003" s="98"/>
      <c r="B2003" s="98"/>
    </row>
    <row r="2004" spans="1:2" x14ac:dyDescent="0.25">
      <c r="A2004" s="98"/>
      <c r="B2004" s="98"/>
    </row>
    <row r="2005" spans="1:2" x14ac:dyDescent="0.25">
      <c r="A2005" s="98"/>
      <c r="B2005" s="98"/>
    </row>
    <row r="2006" spans="1:2" x14ac:dyDescent="0.25">
      <c r="A2006" s="98"/>
      <c r="B2006" s="98"/>
    </row>
    <row r="2007" spans="1:2" x14ac:dyDescent="0.25">
      <c r="A2007" s="98"/>
      <c r="B2007" s="98"/>
    </row>
    <row r="2008" spans="1:2" x14ac:dyDescent="0.25">
      <c r="A2008" s="98"/>
      <c r="B2008" s="98"/>
    </row>
    <row r="2009" spans="1:2" x14ac:dyDescent="0.25">
      <c r="A2009" s="98"/>
      <c r="B2009" s="98"/>
    </row>
    <row r="2010" spans="1:2" x14ac:dyDescent="0.25">
      <c r="A2010" s="98"/>
      <c r="B2010" s="98"/>
    </row>
    <row r="2011" spans="1:2" x14ac:dyDescent="0.25">
      <c r="A2011" s="98"/>
      <c r="B2011" s="98"/>
    </row>
    <row r="2012" spans="1:2" x14ac:dyDescent="0.25">
      <c r="A2012" s="98"/>
      <c r="B2012" s="98"/>
    </row>
    <row r="2013" spans="1:2" x14ac:dyDescent="0.25">
      <c r="A2013" s="98"/>
      <c r="B2013" s="98"/>
    </row>
    <row r="2014" spans="1:2" x14ac:dyDescent="0.25">
      <c r="A2014" s="98"/>
      <c r="B2014" s="98"/>
    </row>
    <row r="2015" spans="1:2" x14ac:dyDescent="0.25">
      <c r="A2015" s="98"/>
      <c r="B2015" s="98"/>
    </row>
    <row r="2016" spans="1:2" x14ac:dyDescent="0.25">
      <c r="A2016" s="98"/>
      <c r="B2016" s="98"/>
    </row>
    <row r="2017" spans="1:2" x14ac:dyDescent="0.25">
      <c r="A2017" s="98"/>
      <c r="B2017" s="98"/>
    </row>
    <row r="2018" spans="1:2" x14ac:dyDescent="0.25">
      <c r="A2018" s="98"/>
      <c r="B2018" s="98"/>
    </row>
    <row r="2019" spans="1:2" x14ac:dyDescent="0.25">
      <c r="A2019" s="98"/>
      <c r="B2019" s="98"/>
    </row>
    <row r="2020" spans="1:2" x14ac:dyDescent="0.25">
      <c r="A2020" s="98"/>
      <c r="B2020" s="98"/>
    </row>
    <row r="2021" spans="1:2" x14ac:dyDescent="0.25">
      <c r="A2021" s="98"/>
      <c r="B2021" s="98"/>
    </row>
    <row r="2022" spans="1:2" x14ac:dyDescent="0.25">
      <c r="A2022" s="98"/>
      <c r="B2022" s="98"/>
    </row>
    <row r="2023" spans="1:2" x14ac:dyDescent="0.25">
      <c r="A2023" s="98"/>
      <c r="B2023" s="98"/>
    </row>
    <row r="2024" spans="1:2" x14ac:dyDescent="0.25">
      <c r="A2024" s="98"/>
      <c r="B2024" s="98"/>
    </row>
    <row r="2025" spans="1:2" x14ac:dyDescent="0.25">
      <c r="A2025" s="98"/>
      <c r="B2025" s="98"/>
    </row>
    <row r="2026" spans="1:2" x14ac:dyDescent="0.25">
      <c r="A2026" s="98"/>
      <c r="B2026" s="98"/>
    </row>
    <row r="2027" spans="1:2" x14ac:dyDescent="0.25">
      <c r="A2027" s="98"/>
      <c r="B2027" s="98"/>
    </row>
    <row r="2028" spans="1:2" x14ac:dyDescent="0.25">
      <c r="A2028" s="98"/>
      <c r="B2028" s="98"/>
    </row>
    <row r="2029" spans="1:2" x14ac:dyDescent="0.25">
      <c r="A2029" s="98"/>
      <c r="B2029" s="98"/>
    </row>
    <row r="2030" spans="1:2" x14ac:dyDescent="0.25">
      <c r="A2030" s="98"/>
      <c r="B2030" s="98"/>
    </row>
    <row r="2031" spans="1:2" x14ac:dyDescent="0.25">
      <c r="A2031" s="98"/>
      <c r="B2031" s="98"/>
    </row>
    <row r="2032" spans="1:2" x14ac:dyDescent="0.25">
      <c r="A2032" s="98"/>
      <c r="B2032" s="98"/>
    </row>
    <row r="2033" spans="1:2" x14ac:dyDescent="0.25">
      <c r="A2033" s="98"/>
      <c r="B2033" s="98"/>
    </row>
    <row r="2034" spans="1:2" x14ac:dyDescent="0.25">
      <c r="A2034" s="98"/>
      <c r="B2034" s="98"/>
    </row>
    <row r="2035" spans="1:2" x14ac:dyDescent="0.25">
      <c r="A2035" s="98"/>
      <c r="B2035" s="98"/>
    </row>
    <row r="2036" spans="1:2" x14ac:dyDescent="0.25">
      <c r="A2036" s="98"/>
      <c r="B2036" s="98"/>
    </row>
    <row r="2037" spans="1:2" x14ac:dyDescent="0.25">
      <c r="A2037" s="98"/>
      <c r="B2037" s="98"/>
    </row>
    <row r="2038" spans="1:2" x14ac:dyDescent="0.25">
      <c r="A2038" s="98"/>
      <c r="B2038" s="98"/>
    </row>
    <row r="2039" spans="1:2" x14ac:dyDescent="0.25">
      <c r="A2039" s="98"/>
      <c r="B2039" s="98"/>
    </row>
    <row r="2040" spans="1:2" x14ac:dyDescent="0.25">
      <c r="A2040" s="98"/>
      <c r="B2040" s="98"/>
    </row>
    <row r="2041" spans="1:2" x14ac:dyDescent="0.25">
      <c r="A2041" s="98"/>
      <c r="B2041" s="98"/>
    </row>
    <row r="2042" spans="1:2" x14ac:dyDescent="0.25">
      <c r="A2042" s="98"/>
      <c r="B2042" s="98"/>
    </row>
    <row r="2043" spans="1:2" x14ac:dyDescent="0.25">
      <c r="A2043" s="98"/>
      <c r="B2043" s="98"/>
    </row>
    <row r="2044" spans="1:2" x14ac:dyDescent="0.25">
      <c r="A2044" s="98"/>
      <c r="B2044" s="98"/>
    </row>
    <row r="2045" spans="1:2" x14ac:dyDescent="0.25">
      <c r="A2045" s="98"/>
      <c r="B2045" s="98"/>
    </row>
    <row r="2046" spans="1:2" x14ac:dyDescent="0.25">
      <c r="A2046" s="98"/>
      <c r="B2046" s="98"/>
    </row>
    <row r="2047" spans="1:2" x14ac:dyDescent="0.25">
      <c r="A2047" s="98"/>
      <c r="B2047" s="98"/>
    </row>
    <row r="2048" spans="1:2" x14ac:dyDescent="0.25">
      <c r="A2048" s="98"/>
      <c r="B2048" s="98"/>
    </row>
    <row r="2049" spans="1:2" x14ac:dyDescent="0.25">
      <c r="A2049" s="98"/>
      <c r="B2049" s="98"/>
    </row>
    <row r="2050" spans="1:2" x14ac:dyDescent="0.25">
      <c r="A2050" s="98"/>
      <c r="B2050" s="98"/>
    </row>
    <row r="2051" spans="1:2" x14ac:dyDescent="0.25">
      <c r="A2051" s="98"/>
      <c r="B2051" s="98"/>
    </row>
    <row r="2052" spans="1:2" x14ac:dyDescent="0.25">
      <c r="A2052" s="98"/>
      <c r="B2052" s="98"/>
    </row>
    <row r="2053" spans="1:2" x14ac:dyDescent="0.25">
      <c r="A2053" s="98"/>
      <c r="B2053" s="98"/>
    </row>
    <row r="2054" spans="1:2" x14ac:dyDescent="0.25">
      <c r="A2054" s="98"/>
      <c r="B2054" s="98"/>
    </row>
    <row r="2055" spans="1:2" x14ac:dyDescent="0.25">
      <c r="A2055" s="98"/>
      <c r="B2055" s="98"/>
    </row>
    <row r="2056" spans="1:2" x14ac:dyDescent="0.25">
      <c r="A2056" s="98"/>
      <c r="B2056" s="98"/>
    </row>
    <row r="2057" spans="1:2" x14ac:dyDescent="0.25">
      <c r="A2057" s="98"/>
      <c r="B2057" s="98"/>
    </row>
    <row r="2058" spans="1:2" x14ac:dyDescent="0.25">
      <c r="A2058" s="98"/>
      <c r="B2058" s="98"/>
    </row>
    <row r="2059" spans="1:2" x14ac:dyDescent="0.25">
      <c r="A2059" s="98"/>
      <c r="B2059" s="98"/>
    </row>
    <row r="2060" spans="1:2" x14ac:dyDescent="0.25">
      <c r="A2060" s="98"/>
      <c r="B2060" s="98"/>
    </row>
    <row r="2061" spans="1:2" x14ac:dyDescent="0.25">
      <c r="A2061" s="98"/>
      <c r="B2061" s="98"/>
    </row>
    <row r="2062" spans="1:2" x14ac:dyDescent="0.25">
      <c r="A2062" s="98"/>
      <c r="B2062" s="98"/>
    </row>
    <row r="2063" spans="1:2" x14ac:dyDescent="0.25">
      <c r="A2063" s="98"/>
      <c r="B2063" s="98"/>
    </row>
    <row r="2064" spans="1:2" x14ac:dyDescent="0.25">
      <c r="A2064" s="98"/>
      <c r="B2064" s="98"/>
    </row>
    <row r="2065" spans="1:2" x14ac:dyDescent="0.25">
      <c r="A2065" s="98"/>
      <c r="B2065" s="98"/>
    </row>
    <row r="2066" spans="1:2" x14ac:dyDescent="0.25">
      <c r="A2066" s="98"/>
      <c r="B2066" s="98"/>
    </row>
    <row r="2067" spans="1:2" x14ac:dyDescent="0.25">
      <c r="A2067" s="98"/>
      <c r="B2067" s="98"/>
    </row>
    <row r="2068" spans="1:2" x14ac:dyDescent="0.25">
      <c r="A2068" s="98"/>
      <c r="B2068" s="98"/>
    </row>
    <row r="2069" spans="1:2" x14ac:dyDescent="0.25">
      <c r="A2069" s="98"/>
      <c r="B2069" s="98"/>
    </row>
    <row r="2070" spans="1:2" x14ac:dyDescent="0.25">
      <c r="A2070" s="98"/>
      <c r="B2070" s="98"/>
    </row>
    <row r="2071" spans="1:2" x14ac:dyDescent="0.25">
      <c r="A2071" s="98"/>
      <c r="B2071" s="98"/>
    </row>
    <row r="2072" spans="1:2" x14ac:dyDescent="0.25">
      <c r="A2072" s="98"/>
      <c r="B2072" s="98"/>
    </row>
    <row r="2073" spans="1:2" x14ac:dyDescent="0.25">
      <c r="A2073" s="98"/>
      <c r="B2073" s="98"/>
    </row>
    <row r="2074" spans="1:2" x14ac:dyDescent="0.25">
      <c r="A2074" s="98"/>
      <c r="B2074" s="98"/>
    </row>
    <row r="2075" spans="1:2" x14ac:dyDescent="0.25">
      <c r="A2075" s="98"/>
      <c r="B2075" s="98"/>
    </row>
    <row r="2076" spans="1:2" x14ac:dyDescent="0.25">
      <c r="A2076" s="98"/>
      <c r="B2076" s="98"/>
    </row>
    <row r="2077" spans="1:2" x14ac:dyDescent="0.25">
      <c r="A2077" s="98"/>
      <c r="B2077" s="98"/>
    </row>
    <row r="2078" spans="1:2" x14ac:dyDescent="0.25">
      <c r="A2078" s="98"/>
      <c r="B2078" s="98"/>
    </row>
    <row r="2079" spans="1:2" x14ac:dyDescent="0.25">
      <c r="A2079" s="98"/>
      <c r="B2079" s="98"/>
    </row>
    <row r="2080" spans="1:2" x14ac:dyDescent="0.25">
      <c r="A2080" s="98"/>
      <c r="B2080" s="98"/>
    </row>
    <row r="2081" spans="1:2" x14ac:dyDescent="0.25">
      <c r="A2081" s="98"/>
      <c r="B2081" s="98"/>
    </row>
    <row r="2082" spans="1:2" x14ac:dyDescent="0.25">
      <c r="A2082" s="98"/>
      <c r="B2082" s="98"/>
    </row>
    <row r="2083" spans="1:2" x14ac:dyDescent="0.25">
      <c r="A2083" s="98"/>
      <c r="B2083" s="98"/>
    </row>
    <row r="2084" spans="1:2" x14ac:dyDescent="0.25">
      <c r="A2084" s="98"/>
      <c r="B2084" s="98"/>
    </row>
    <row r="2085" spans="1:2" x14ac:dyDescent="0.25">
      <c r="A2085" s="98"/>
      <c r="B2085" s="98"/>
    </row>
    <row r="2086" spans="1:2" x14ac:dyDescent="0.25">
      <c r="A2086" s="98"/>
      <c r="B2086" s="98"/>
    </row>
    <row r="2087" spans="1:2" x14ac:dyDescent="0.25">
      <c r="A2087" s="98"/>
      <c r="B2087" s="98"/>
    </row>
    <row r="2088" spans="1:2" x14ac:dyDescent="0.25">
      <c r="A2088" s="98"/>
      <c r="B2088" s="98"/>
    </row>
    <row r="2089" spans="1:2" x14ac:dyDescent="0.25">
      <c r="A2089" s="98"/>
      <c r="B2089" s="98"/>
    </row>
    <row r="2090" spans="1:2" x14ac:dyDescent="0.25">
      <c r="A2090" s="98"/>
      <c r="B2090" s="98"/>
    </row>
    <row r="2091" spans="1:2" x14ac:dyDescent="0.25">
      <c r="A2091" s="98"/>
      <c r="B2091" s="98"/>
    </row>
    <row r="2092" spans="1:2" x14ac:dyDescent="0.25">
      <c r="A2092" s="98"/>
      <c r="B2092" s="98"/>
    </row>
    <row r="2093" spans="1:2" x14ac:dyDescent="0.25">
      <c r="A2093" s="98"/>
      <c r="B2093" s="98"/>
    </row>
    <row r="2094" spans="1:2" x14ac:dyDescent="0.25">
      <c r="A2094" s="98"/>
      <c r="B2094" s="98"/>
    </row>
    <row r="2095" spans="1:2" x14ac:dyDescent="0.25">
      <c r="A2095" s="98"/>
      <c r="B2095" s="98"/>
    </row>
    <row r="2096" spans="1:2" x14ac:dyDescent="0.25">
      <c r="A2096" s="98"/>
      <c r="B2096" s="98"/>
    </row>
    <row r="2097" spans="1:2" x14ac:dyDescent="0.25">
      <c r="A2097" s="98"/>
      <c r="B2097" s="98"/>
    </row>
    <row r="2098" spans="1:2" x14ac:dyDescent="0.25">
      <c r="A2098" s="98"/>
      <c r="B2098" s="98"/>
    </row>
    <row r="2099" spans="1:2" x14ac:dyDescent="0.25">
      <c r="A2099" s="98"/>
      <c r="B2099" s="98"/>
    </row>
    <row r="2100" spans="1:2" x14ac:dyDescent="0.25">
      <c r="A2100" s="98"/>
      <c r="B2100" s="98"/>
    </row>
    <row r="2101" spans="1:2" x14ac:dyDescent="0.25">
      <c r="A2101" s="98"/>
      <c r="B2101" s="98"/>
    </row>
    <row r="2102" spans="1:2" x14ac:dyDescent="0.25">
      <c r="A2102" s="98"/>
      <c r="B2102" s="98"/>
    </row>
    <row r="2103" spans="1:2" x14ac:dyDescent="0.25">
      <c r="A2103" s="98"/>
      <c r="B2103" s="98"/>
    </row>
    <row r="2104" spans="1:2" x14ac:dyDescent="0.25">
      <c r="A2104" s="98"/>
      <c r="B2104" s="98"/>
    </row>
    <row r="2105" spans="1:2" x14ac:dyDescent="0.25">
      <c r="A2105" s="98"/>
      <c r="B2105" s="98"/>
    </row>
    <row r="2106" spans="1:2" x14ac:dyDescent="0.25">
      <c r="A2106" s="98"/>
      <c r="B2106" s="98"/>
    </row>
    <row r="2107" spans="1:2" x14ac:dyDescent="0.25">
      <c r="A2107" s="98"/>
      <c r="B2107" s="98"/>
    </row>
    <row r="2108" spans="1:2" x14ac:dyDescent="0.25">
      <c r="A2108" s="98"/>
      <c r="B2108" s="98"/>
    </row>
    <row r="2109" spans="1:2" x14ac:dyDescent="0.25">
      <c r="A2109" s="98"/>
      <c r="B2109" s="98"/>
    </row>
    <row r="2110" spans="1:2" x14ac:dyDescent="0.25">
      <c r="A2110" s="98"/>
      <c r="B2110" s="98"/>
    </row>
    <row r="2111" spans="1:2" x14ac:dyDescent="0.25">
      <c r="A2111" s="98"/>
      <c r="B2111" s="98"/>
    </row>
    <row r="2112" spans="1:2" x14ac:dyDescent="0.25">
      <c r="A2112" s="98"/>
      <c r="B2112" s="98"/>
    </row>
    <row r="2113" spans="1:2" x14ac:dyDescent="0.25">
      <c r="A2113" s="98"/>
      <c r="B2113" s="98"/>
    </row>
    <row r="2114" spans="1:2" x14ac:dyDescent="0.25">
      <c r="A2114" s="98"/>
      <c r="B2114" s="98"/>
    </row>
    <row r="2115" spans="1:2" x14ac:dyDescent="0.25">
      <c r="A2115" s="98"/>
      <c r="B2115" s="98"/>
    </row>
    <row r="2116" spans="1:2" x14ac:dyDescent="0.25">
      <c r="A2116" s="98"/>
      <c r="B2116" s="98"/>
    </row>
    <row r="2117" spans="1:2" x14ac:dyDescent="0.25">
      <c r="A2117" s="98"/>
      <c r="B2117" s="98"/>
    </row>
    <row r="2118" spans="1:2" x14ac:dyDescent="0.25">
      <c r="A2118" s="98"/>
      <c r="B2118" s="98"/>
    </row>
    <row r="2119" spans="1:2" x14ac:dyDescent="0.25">
      <c r="A2119" s="98"/>
      <c r="B2119" s="98"/>
    </row>
    <row r="2120" spans="1:2" x14ac:dyDescent="0.25">
      <c r="A2120" s="98"/>
      <c r="B2120" s="98"/>
    </row>
    <row r="2121" spans="1:2" x14ac:dyDescent="0.25">
      <c r="A2121" s="98"/>
      <c r="B2121" s="98"/>
    </row>
    <row r="2122" spans="1:2" x14ac:dyDescent="0.25">
      <c r="A2122" s="98"/>
      <c r="B2122" s="98"/>
    </row>
    <row r="2123" spans="1:2" x14ac:dyDescent="0.25">
      <c r="A2123" s="98"/>
      <c r="B2123" s="98"/>
    </row>
    <row r="2124" spans="1:2" x14ac:dyDescent="0.25">
      <c r="A2124" s="98"/>
      <c r="B2124" s="98"/>
    </row>
    <row r="2125" spans="1:2" x14ac:dyDescent="0.25">
      <c r="A2125" s="98"/>
      <c r="B2125" s="98"/>
    </row>
    <row r="2126" spans="1:2" x14ac:dyDescent="0.25">
      <c r="A2126" s="98"/>
      <c r="B2126" s="98"/>
    </row>
    <row r="2127" spans="1:2" x14ac:dyDescent="0.25">
      <c r="A2127" s="98"/>
      <c r="B2127" s="98"/>
    </row>
    <row r="2128" spans="1:2" x14ac:dyDescent="0.25">
      <c r="A2128" s="98"/>
      <c r="B2128" s="98"/>
    </row>
    <row r="2129" spans="1:2" x14ac:dyDescent="0.25">
      <c r="A2129" s="98"/>
      <c r="B2129" s="98"/>
    </row>
    <row r="2130" spans="1:2" x14ac:dyDescent="0.25">
      <c r="A2130" s="98"/>
      <c r="B2130" s="98"/>
    </row>
    <row r="2131" spans="1:2" x14ac:dyDescent="0.25">
      <c r="A2131" s="98"/>
      <c r="B2131" s="98"/>
    </row>
    <row r="2132" spans="1:2" x14ac:dyDescent="0.25">
      <c r="A2132" s="98"/>
      <c r="B2132" s="98"/>
    </row>
    <row r="2133" spans="1:2" x14ac:dyDescent="0.25">
      <c r="A2133" s="98"/>
      <c r="B2133" s="98"/>
    </row>
    <row r="2134" spans="1:2" x14ac:dyDescent="0.25">
      <c r="A2134" s="98"/>
      <c r="B2134" s="98"/>
    </row>
    <row r="2135" spans="1:2" x14ac:dyDescent="0.25">
      <c r="A2135" s="98"/>
      <c r="B2135" s="98"/>
    </row>
    <row r="2136" spans="1:2" x14ac:dyDescent="0.25">
      <c r="A2136" s="98"/>
      <c r="B2136" s="98"/>
    </row>
    <row r="2137" spans="1:2" x14ac:dyDescent="0.25">
      <c r="A2137" s="98"/>
      <c r="B2137" s="98"/>
    </row>
    <row r="2138" spans="1:2" x14ac:dyDescent="0.25">
      <c r="A2138" s="98"/>
      <c r="B2138" s="98"/>
    </row>
    <row r="2139" spans="1:2" x14ac:dyDescent="0.25">
      <c r="A2139" s="98"/>
      <c r="B2139" s="98"/>
    </row>
    <row r="2140" spans="1:2" x14ac:dyDescent="0.25">
      <c r="A2140" s="98"/>
      <c r="B2140" s="98"/>
    </row>
    <row r="2141" spans="1:2" x14ac:dyDescent="0.25">
      <c r="A2141" s="98"/>
      <c r="B2141" s="98"/>
    </row>
    <row r="2142" spans="1:2" x14ac:dyDescent="0.25">
      <c r="A2142" s="98"/>
      <c r="B2142" s="98"/>
    </row>
    <row r="2143" spans="1:2" x14ac:dyDescent="0.25">
      <c r="A2143" s="98"/>
      <c r="B2143" s="98"/>
    </row>
    <row r="2144" spans="1:2" x14ac:dyDescent="0.25">
      <c r="A2144" s="98"/>
      <c r="B2144" s="98"/>
    </row>
    <row r="2145" spans="1:2" x14ac:dyDescent="0.25">
      <c r="A2145" s="98"/>
      <c r="B2145" s="98"/>
    </row>
    <row r="2146" spans="1:2" x14ac:dyDescent="0.25">
      <c r="A2146" s="98"/>
      <c r="B2146" s="98"/>
    </row>
    <row r="2147" spans="1:2" x14ac:dyDescent="0.25">
      <c r="A2147" s="98"/>
      <c r="B2147" s="98"/>
    </row>
    <row r="2148" spans="1:2" x14ac:dyDescent="0.25">
      <c r="A2148" s="98"/>
      <c r="B2148" s="98"/>
    </row>
    <row r="2149" spans="1:2" x14ac:dyDescent="0.25">
      <c r="A2149" s="98"/>
      <c r="B2149" s="98"/>
    </row>
    <row r="2150" spans="1:2" x14ac:dyDescent="0.25">
      <c r="A2150" s="98"/>
      <c r="B2150" s="98"/>
    </row>
    <row r="2151" spans="1:2" x14ac:dyDescent="0.25">
      <c r="A2151" s="98"/>
      <c r="B2151" s="98"/>
    </row>
    <row r="2152" spans="1:2" x14ac:dyDescent="0.25">
      <c r="A2152" s="98"/>
      <c r="B2152" s="98"/>
    </row>
    <row r="2153" spans="1:2" x14ac:dyDescent="0.25">
      <c r="A2153" s="98"/>
      <c r="B2153" s="98"/>
    </row>
    <row r="2154" spans="1:2" x14ac:dyDescent="0.25">
      <c r="A2154" s="98"/>
      <c r="B2154" s="98"/>
    </row>
    <row r="2155" spans="1:2" x14ac:dyDescent="0.25">
      <c r="A2155" s="98"/>
      <c r="B2155" s="98"/>
    </row>
    <row r="2156" spans="1:2" x14ac:dyDescent="0.25">
      <c r="A2156" s="98"/>
      <c r="B2156" s="98"/>
    </row>
    <row r="2157" spans="1:2" x14ac:dyDescent="0.25">
      <c r="A2157" s="98"/>
      <c r="B2157" s="98"/>
    </row>
    <row r="2158" spans="1:2" x14ac:dyDescent="0.25">
      <c r="A2158" s="98"/>
      <c r="B2158" s="98"/>
    </row>
    <row r="2159" spans="1:2" x14ac:dyDescent="0.25">
      <c r="A2159" s="98"/>
      <c r="B2159" s="98"/>
    </row>
    <row r="2160" spans="1:2" x14ac:dyDescent="0.25">
      <c r="A2160" s="98"/>
      <c r="B2160" s="98"/>
    </row>
    <row r="2161" spans="1:2" x14ac:dyDescent="0.25">
      <c r="A2161" s="98"/>
      <c r="B2161" s="98"/>
    </row>
    <row r="2162" spans="1:2" x14ac:dyDescent="0.25">
      <c r="A2162" s="98"/>
      <c r="B2162" s="98"/>
    </row>
    <row r="2163" spans="1:2" x14ac:dyDescent="0.25">
      <c r="A2163" s="98"/>
      <c r="B2163" s="98"/>
    </row>
    <row r="2164" spans="1:2" x14ac:dyDescent="0.25">
      <c r="A2164" s="98"/>
      <c r="B2164" s="98"/>
    </row>
    <row r="2165" spans="1:2" x14ac:dyDescent="0.25">
      <c r="A2165" s="98"/>
      <c r="B2165" s="98"/>
    </row>
    <row r="2166" spans="1:2" x14ac:dyDescent="0.25">
      <c r="A2166" s="98"/>
      <c r="B2166" s="98"/>
    </row>
    <row r="2167" spans="1:2" x14ac:dyDescent="0.25">
      <c r="A2167" s="98"/>
      <c r="B2167" s="98"/>
    </row>
    <row r="2168" spans="1:2" x14ac:dyDescent="0.25">
      <c r="A2168" s="98"/>
      <c r="B2168" s="98"/>
    </row>
    <row r="2169" spans="1:2" x14ac:dyDescent="0.25">
      <c r="A2169" s="98"/>
      <c r="B2169" s="98"/>
    </row>
    <row r="2170" spans="1:2" x14ac:dyDescent="0.25">
      <c r="A2170" s="98"/>
      <c r="B2170" s="98"/>
    </row>
    <row r="2171" spans="1:2" x14ac:dyDescent="0.25">
      <c r="A2171" s="98"/>
      <c r="B2171" s="98"/>
    </row>
    <row r="2172" spans="1:2" x14ac:dyDescent="0.25">
      <c r="A2172" s="98"/>
      <c r="B2172" s="98"/>
    </row>
    <row r="2173" spans="1:2" x14ac:dyDescent="0.25">
      <c r="A2173" s="98"/>
      <c r="B2173" s="98"/>
    </row>
    <row r="2174" spans="1:2" x14ac:dyDescent="0.25">
      <c r="A2174" s="98"/>
      <c r="B2174" s="98"/>
    </row>
    <row r="2175" spans="1:2" x14ac:dyDescent="0.25">
      <c r="A2175" s="98"/>
      <c r="B2175" s="98"/>
    </row>
    <row r="2176" spans="1:2" x14ac:dyDescent="0.25">
      <c r="A2176" s="98"/>
      <c r="B2176" s="98"/>
    </row>
    <row r="2177" spans="1:2" x14ac:dyDescent="0.25">
      <c r="A2177" s="98"/>
      <c r="B2177" s="98"/>
    </row>
    <row r="2178" spans="1:2" x14ac:dyDescent="0.25">
      <c r="A2178" s="98"/>
      <c r="B2178" s="98"/>
    </row>
    <row r="2179" spans="1:2" x14ac:dyDescent="0.25">
      <c r="A2179" s="98"/>
      <c r="B2179" s="98"/>
    </row>
    <row r="2180" spans="1:2" x14ac:dyDescent="0.25">
      <c r="A2180" s="98"/>
      <c r="B2180" s="98"/>
    </row>
    <row r="2181" spans="1:2" x14ac:dyDescent="0.25">
      <c r="A2181" s="98"/>
      <c r="B2181" s="98"/>
    </row>
    <row r="2182" spans="1:2" x14ac:dyDescent="0.25">
      <c r="A2182" s="98"/>
      <c r="B2182" s="98"/>
    </row>
    <row r="2183" spans="1:2" x14ac:dyDescent="0.25">
      <c r="A2183" s="98"/>
      <c r="B2183" s="98"/>
    </row>
    <row r="2184" spans="1:2" x14ac:dyDescent="0.25">
      <c r="A2184" s="98"/>
      <c r="B2184" s="98"/>
    </row>
    <row r="2185" spans="1:2" x14ac:dyDescent="0.25">
      <c r="A2185" s="98"/>
      <c r="B2185" s="98"/>
    </row>
    <row r="2186" spans="1:2" x14ac:dyDescent="0.25">
      <c r="A2186" s="98"/>
      <c r="B2186" s="98"/>
    </row>
    <row r="2187" spans="1:2" x14ac:dyDescent="0.25">
      <c r="A2187" s="98"/>
      <c r="B2187" s="98"/>
    </row>
    <row r="2188" spans="1:2" x14ac:dyDescent="0.25">
      <c r="A2188" s="98"/>
      <c r="B2188" s="98"/>
    </row>
    <row r="2189" spans="1:2" x14ac:dyDescent="0.25">
      <c r="A2189" s="98"/>
      <c r="B2189" s="98"/>
    </row>
    <row r="2190" spans="1:2" x14ac:dyDescent="0.25">
      <c r="A2190" s="98"/>
      <c r="B2190" s="98"/>
    </row>
    <row r="2191" spans="1:2" x14ac:dyDescent="0.25">
      <c r="A2191" s="98"/>
      <c r="B2191" s="98"/>
    </row>
    <row r="2192" spans="1:2" x14ac:dyDescent="0.25">
      <c r="A2192" s="98"/>
      <c r="B2192" s="98"/>
    </row>
    <row r="2193" spans="1:2" x14ac:dyDescent="0.25">
      <c r="A2193" s="98"/>
      <c r="B2193" s="98"/>
    </row>
    <row r="2194" spans="1:2" x14ac:dyDescent="0.25">
      <c r="A2194" s="98"/>
      <c r="B2194" s="98"/>
    </row>
    <row r="2195" spans="1:2" x14ac:dyDescent="0.25">
      <c r="A2195" s="98"/>
      <c r="B2195" s="98"/>
    </row>
    <row r="2196" spans="1:2" x14ac:dyDescent="0.25">
      <c r="A2196" s="98"/>
      <c r="B2196" s="98"/>
    </row>
    <row r="2197" spans="1:2" x14ac:dyDescent="0.25">
      <c r="A2197" s="98"/>
      <c r="B2197" s="98"/>
    </row>
    <row r="2198" spans="1:2" x14ac:dyDescent="0.25">
      <c r="A2198" s="98"/>
      <c r="B2198" s="98"/>
    </row>
    <row r="2199" spans="1:2" x14ac:dyDescent="0.25">
      <c r="A2199" s="98"/>
      <c r="B2199" s="98"/>
    </row>
    <row r="2200" spans="1:2" x14ac:dyDescent="0.25">
      <c r="A2200" s="98"/>
      <c r="B2200" s="98"/>
    </row>
    <row r="2201" spans="1:2" x14ac:dyDescent="0.25">
      <c r="A2201" s="98"/>
      <c r="B2201" s="98"/>
    </row>
    <row r="2202" spans="1:2" x14ac:dyDescent="0.25">
      <c r="A2202" s="98"/>
      <c r="B2202" s="98"/>
    </row>
    <row r="2203" spans="1:2" x14ac:dyDescent="0.25">
      <c r="A2203" s="98"/>
      <c r="B2203" s="98"/>
    </row>
    <row r="2204" spans="1:2" x14ac:dyDescent="0.25">
      <c r="A2204" s="98"/>
      <c r="B2204" s="98"/>
    </row>
    <row r="2205" spans="1:2" x14ac:dyDescent="0.25">
      <c r="A2205" s="98"/>
      <c r="B2205" s="98"/>
    </row>
    <row r="2206" spans="1:2" x14ac:dyDescent="0.25">
      <c r="A2206" s="98"/>
      <c r="B2206" s="98"/>
    </row>
    <row r="2207" spans="1:2" x14ac:dyDescent="0.25">
      <c r="A2207" s="98"/>
      <c r="B2207" s="98"/>
    </row>
    <row r="2208" spans="1:2" x14ac:dyDescent="0.25">
      <c r="A2208" s="98"/>
      <c r="B2208" s="98"/>
    </row>
    <row r="2209" spans="1:2" x14ac:dyDescent="0.25">
      <c r="A2209" s="98"/>
      <c r="B2209" s="98"/>
    </row>
    <row r="2210" spans="1:2" x14ac:dyDescent="0.25">
      <c r="A2210" s="98"/>
      <c r="B2210" s="98"/>
    </row>
    <row r="2211" spans="1:2" x14ac:dyDescent="0.25">
      <c r="A2211" s="98"/>
      <c r="B2211" s="98"/>
    </row>
    <row r="2212" spans="1:2" x14ac:dyDescent="0.25">
      <c r="A2212" s="98"/>
      <c r="B2212" s="98"/>
    </row>
    <row r="2213" spans="1:2" x14ac:dyDescent="0.25">
      <c r="A2213" s="98"/>
      <c r="B2213" s="98"/>
    </row>
    <row r="2214" spans="1:2" x14ac:dyDescent="0.25">
      <c r="A2214" s="98"/>
      <c r="B2214" s="98"/>
    </row>
    <row r="2215" spans="1:2" x14ac:dyDescent="0.25">
      <c r="A2215" s="98"/>
      <c r="B2215" s="98"/>
    </row>
    <row r="2216" spans="1:2" x14ac:dyDescent="0.25">
      <c r="A2216" s="98"/>
      <c r="B2216" s="98"/>
    </row>
    <row r="2217" spans="1:2" x14ac:dyDescent="0.25">
      <c r="A2217" s="98"/>
      <c r="B2217" s="98"/>
    </row>
    <row r="2218" spans="1:2" x14ac:dyDescent="0.25">
      <c r="A2218" s="98"/>
      <c r="B2218" s="98"/>
    </row>
    <row r="2219" spans="1:2" x14ac:dyDescent="0.25">
      <c r="A2219" s="98"/>
      <c r="B2219" s="98"/>
    </row>
    <row r="2220" spans="1:2" x14ac:dyDescent="0.25">
      <c r="A2220" s="98"/>
      <c r="B2220" s="98"/>
    </row>
    <row r="2221" spans="1:2" x14ac:dyDescent="0.25">
      <c r="A2221" s="98"/>
      <c r="B2221" s="98"/>
    </row>
    <row r="2222" spans="1:2" x14ac:dyDescent="0.25">
      <c r="A2222" s="98"/>
      <c r="B2222" s="98"/>
    </row>
    <row r="2223" spans="1:2" x14ac:dyDescent="0.25">
      <c r="A2223" s="98"/>
      <c r="B2223" s="98"/>
    </row>
    <row r="2224" spans="1:2" x14ac:dyDescent="0.25">
      <c r="A2224" s="98"/>
      <c r="B2224" s="98"/>
    </row>
    <row r="2225" spans="1:2" x14ac:dyDescent="0.25">
      <c r="A2225" s="98"/>
      <c r="B2225" s="98"/>
    </row>
    <row r="2226" spans="1:2" x14ac:dyDescent="0.25">
      <c r="A2226" s="98"/>
      <c r="B2226" s="98"/>
    </row>
    <row r="2227" spans="1:2" x14ac:dyDescent="0.25">
      <c r="A2227" s="98"/>
      <c r="B2227" s="98"/>
    </row>
    <row r="2228" spans="1:2" x14ac:dyDescent="0.25">
      <c r="A2228" s="98"/>
      <c r="B2228" s="98"/>
    </row>
    <row r="2229" spans="1:2" x14ac:dyDescent="0.25">
      <c r="A2229" s="98"/>
      <c r="B2229" s="98"/>
    </row>
    <row r="2230" spans="1:2" x14ac:dyDescent="0.25">
      <c r="A2230" s="98"/>
      <c r="B2230" s="98"/>
    </row>
    <row r="2231" spans="1:2" x14ac:dyDescent="0.25">
      <c r="A2231" s="98"/>
      <c r="B2231" s="98"/>
    </row>
    <row r="2232" spans="1:2" x14ac:dyDescent="0.25">
      <c r="A2232" s="98"/>
      <c r="B2232" s="98"/>
    </row>
    <row r="2233" spans="1:2" x14ac:dyDescent="0.25">
      <c r="A2233" s="98"/>
      <c r="B2233" s="98"/>
    </row>
    <row r="2234" spans="1:2" x14ac:dyDescent="0.25">
      <c r="A2234" s="98"/>
      <c r="B2234" s="98"/>
    </row>
    <row r="2235" spans="1:2" x14ac:dyDescent="0.25">
      <c r="A2235" s="98"/>
      <c r="B2235" s="98"/>
    </row>
    <row r="2236" spans="1:2" x14ac:dyDescent="0.25">
      <c r="A2236" s="98"/>
      <c r="B2236" s="98"/>
    </row>
    <row r="2237" spans="1:2" x14ac:dyDescent="0.25">
      <c r="A2237" s="98"/>
      <c r="B2237" s="98"/>
    </row>
    <row r="2238" spans="1:2" x14ac:dyDescent="0.25">
      <c r="A2238" s="98"/>
      <c r="B2238" s="98"/>
    </row>
    <row r="2239" spans="1:2" x14ac:dyDescent="0.25">
      <c r="A2239" s="98"/>
      <c r="B2239" s="98"/>
    </row>
    <row r="2240" spans="1:2" x14ac:dyDescent="0.25">
      <c r="A2240" s="98"/>
      <c r="B2240" s="98"/>
    </row>
    <row r="2241" spans="1:2" x14ac:dyDescent="0.25">
      <c r="A2241" s="98"/>
      <c r="B2241" s="98"/>
    </row>
    <row r="2242" spans="1:2" x14ac:dyDescent="0.25">
      <c r="A2242" s="98"/>
      <c r="B2242" s="98"/>
    </row>
    <row r="2243" spans="1:2" x14ac:dyDescent="0.25">
      <c r="A2243" s="98"/>
      <c r="B2243" s="98"/>
    </row>
    <row r="2244" spans="1:2" x14ac:dyDescent="0.25">
      <c r="A2244" s="98"/>
      <c r="B2244" s="98"/>
    </row>
    <row r="2245" spans="1:2" x14ac:dyDescent="0.25">
      <c r="A2245" s="98"/>
      <c r="B2245" s="98"/>
    </row>
    <row r="2246" spans="1:2" x14ac:dyDescent="0.25">
      <c r="A2246" s="98"/>
      <c r="B2246" s="98"/>
    </row>
    <row r="2247" spans="1:2" x14ac:dyDescent="0.25">
      <c r="A2247" s="98"/>
      <c r="B2247" s="98"/>
    </row>
    <row r="2248" spans="1:2" x14ac:dyDescent="0.25">
      <c r="A2248" s="98"/>
      <c r="B2248" s="98"/>
    </row>
    <row r="2249" spans="1:2" x14ac:dyDescent="0.25">
      <c r="A2249" s="98"/>
      <c r="B2249" s="98"/>
    </row>
    <row r="2250" spans="1:2" x14ac:dyDescent="0.25">
      <c r="A2250" s="98"/>
      <c r="B2250" s="98"/>
    </row>
    <row r="2251" spans="1:2" x14ac:dyDescent="0.25">
      <c r="A2251" s="98"/>
      <c r="B2251" s="98"/>
    </row>
    <row r="2252" spans="1:2" x14ac:dyDescent="0.25">
      <c r="A2252" s="98"/>
      <c r="B2252" s="98"/>
    </row>
    <row r="2253" spans="1:2" x14ac:dyDescent="0.25">
      <c r="A2253" s="98"/>
      <c r="B2253" s="98"/>
    </row>
    <row r="2254" spans="1:2" x14ac:dyDescent="0.25">
      <c r="A2254" s="98"/>
      <c r="B2254" s="98"/>
    </row>
    <row r="2255" spans="1:2" x14ac:dyDescent="0.25">
      <c r="A2255" s="98"/>
      <c r="B2255" s="98"/>
    </row>
    <row r="2256" spans="1:2" x14ac:dyDescent="0.25">
      <c r="A2256" s="98"/>
      <c r="B2256" s="98"/>
    </row>
    <row r="2257" spans="1:2" x14ac:dyDescent="0.25">
      <c r="A2257" s="98"/>
      <c r="B2257" s="98"/>
    </row>
    <row r="2258" spans="1:2" x14ac:dyDescent="0.25">
      <c r="A2258" s="98"/>
      <c r="B2258" s="98"/>
    </row>
    <row r="2259" spans="1:2" x14ac:dyDescent="0.25">
      <c r="A2259" s="98"/>
      <c r="B2259" s="98"/>
    </row>
    <row r="2260" spans="1:2" x14ac:dyDescent="0.25">
      <c r="A2260" s="98"/>
      <c r="B2260" s="98"/>
    </row>
    <row r="2261" spans="1:2" x14ac:dyDescent="0.25">
      <c r="A2261" s="98"/>
      <c r="B2261" s="98"/>
    </row>
    <row r="2262" spans="1:2" x14ac:dyDescent="0.25">
      <c r="A2262" s="98"/>
      <c r="B2262" s="98"/>
    </row>
    <row r="2263" spans="1:2" x14ac:dyDescent="0.25">
      <c r="A2263" s="98"/>
      <c r="B2263" s="98"/>
    </row>
    <row r="2264" spans="1:2" x14ac:dyDescent="0.25">
      <c r="A2264" s="98"/>
      <c r="B2264" s="98"/>
    </row>
    <row r="2265" spans="1:2" x14ac:dyDescent="0.25">
      <c r="A2265" s="98"/>
      <c r="B2265" s="98"/>
    </row>
    <row r="2266" spans="1:2" x14ac:dyDescent="0.25">
      <c r="A2266" s="98"/>
      <c r="B2266" s="98"/>
    </row>
    <row r="2267" spans="1:2" x14ac:dyDescent="0.25">
      <c r="A2267" s="98"/>
      <c r="B2267" s="98"/>
    </row>
    <row r="2268" spans="1:2" x14ac:dyDescent="0.25">
      <c r="A2268" s="98"/>
      <c r="B2268" s="98"/>
    </row>
    <row r="2269" spans="1:2" x14ac:dyDescent="0.25">
      <c r="A2269" s="98"/>
      <c r="B2269" s="98"/>
    </row>
    <row r="2270" spans="1:2" x14ac:dyDescent="0.25">
      <c r="A2270" s="98"/>
      <c r="B2270" s="98"/>
    </row>
    <row r="2271" spans="1:2" x14ac:dyDescent="0.25">
      <c r="A2271" s="98"/>
      <c r="B2271" s="98"/>
    </row>
    <row r="2272" spans="1:2" x14ac:dyDescent="0.25">
      <c r="A2272" s="98"/>
      <c r="B2272" s="98"/>
    </row>
    <row r="2273" spans="1:2" x14ac:dyDescent="0.25">
      <c r="A2273" s="98"/>
      <c r="B2273" s="98"/>
    </row>
    <row r="2274" spans="1:2" x14ac:dyDescent="0.25">
      <c r="A2274" s="98"/>
      <c r="B2274" s="98"/>
    </row>
    <row r="2275" spans="1:2" x14ac:dyDescent="0.25">
      <c r="A2275" s="98"/>
      <c r="B2275" s="98"/>
    </row>
    <row r="2276" spans="1:2" x14ac:dyDescent="0.25">
      <c r="A2276" s="98"/>
      <c r="B2276" s="98"/>
    </row>
    <row r="2277" spans="1:2" x14ac:dyDescent="0.25">
      <c r="A2277" s="98"/>
      <c r="B2277" s="98"/>
    </row>
    <row r="2278" spans="1:2" x14ac:dyDescent="0.25">
      <c r="A2278" s="98"/>
      <c r="B2278" s="98"/>
    </row>
    <row r="2279" spans="1:2" x14ac:dyDescent="0.25">
      <c r="A2279" s="98"/>
      <c r="B2279" s="98"/>
    </row>
    <row r="2280" spans="1:2" x14ac:dyDescent="0.25">
      <c r="A2280" s="98"/>
      <c r="B2280" s="98"/>
    </row>
    <row r="2281" spans="1:2" x14ac:dyDescent="0.25">
      <c r="A2281" s="98"/>
      <c r="B2281" s="98"/>
    </row>
    <row r="2282" spans="1:2" x14ac:dyDescent="0.25">
      <c r="A2282" s="98"/>
      <c r="B2282" s="98"/>
    </row>
    <row r="2283" spans="1:2" x14ac:dyDescent="0.25">
      <c r="A2283" s="98"/>
      <c r="B2283" s="98"/>
    </row>
    <row r="2284" spans="1:2" x14ac:dyDescent="0.25">
      <c r="A2284" s="98"/>
      <c r="B2284" s="98"/>
    </row>
    <row r="2285" spans="1:2" x14ac:dyDescent="0.25">
      <c r="A2285" s="98"/>
      <c r="B2285" s="98"/>
    </row>
    <row r="2286" spans="1:2" x14ac:dyDescent="0.25">
      <c r="A2286" s="98"/>
      <c r="B2286" s="98"/>
    </row>
    <row r="2287" spans="1:2" x14ac:dyDescent="0.25">
      <c r="A2287" s="98"/>
      <c r="B2287" s="98"/>
    </row>
    <row r="2288" spans="1:2" x14ac:dyDescent="0.25">
      <c r="A2288" s="98"/>
      <c r="B2288" s="98"/>
    </row>
    <row r="2289" spans="1:2" x14ac:dyDescent="0.25">
      <c r="A2289" s="98"/>
      <c r="B2289" s="98"/>
    </row>
    <row r="2290" spans="1:2" x14ac:dyDescent="0.25">
      <c r="A2290" s="98"/>
      <c r="B2290" s="98"/>
    </row>
    <row r="2291" spans="1:2" x14ac:dyDescent="0.25">
      <c r="A2291" s="98"/>
      <c r="B2291" s="98"/>
    </row>
    <row r="2292" spans="1:2" x14ac:dyDescent="0.25">
      <c r="A2292" s="98"/>
      <c r="B2292" s="98"/>
    </row>
    <row r="2293" spans="1:2" x14ac:dyDescent="0.25">
      <c r="A2293" s="98"/>
      <c r="B2293" s="98"/>
    </row>
    <row r="2294" spans="1:2" x14ac:dyDescent="0.25">
      <c r="A2294" s="98"/>
      <c r="B2294" s="98"/>
    </row>
    <row r="2295" spans="1:2" x14ac:dyDescent="0.25">
      <c r="A2295" s="98"/>
      <c r="B2295" s="98"/>
    </row>
    <row r="2296" spans="1:2" x14ac:dyDescent="0.25">
      <c r="A2296" s="98"/>
      <c r="B2296" s="98"/>
    </row>
    <row r="2297" spans="1:2" x14ac:dyDescent="0.25">
      <c r="A2297" s="98"/>
      <c r="B2297" s="98"/>
    </row>
    <row r="2298" spans="1:2" x14ac:dyDescent="0.25">
      <c r="A2298" s="98"/>
      <c r="B2298" s="98"/>
    </row>
    <row r="2299" spans="1:2" x14ac:dyDescent="0.25">
      <c r="A2299" s="98"/>
      <c r="B2299" s="98"/>
    </row>
    <row r="2300" spans="1:2" x14ac:dyDescent="0.25">
      <c r="A2300" s="98"/>
      <c r="B2300" s="98"/>
    </row>
    <row r="2301" spans="1:2" x14ac:dyDescent="0.25">
      <c r="A2301" s="98"/>
      <c r="B2301" s="98"/>
    </row>
    <row r="2302" spans="1:2" x14ac:dyDescent="0.25">
      <c r="A2302" s="98"/>
      <c r="B2302" s="98"/>
    </row>
    <row r="2303" spans="1:2" x14ac:dyDescent="0.25">
      <c r="A2303" s="98"/>
      <c r="B2303" s="98"/>
    </row>
    <row r="2304" spans="1:2" x14ac:dyDescent="0.25">
      <c r="A2304" s="98"/>
      <c r="B2304" s="98"/>
    </row>
    <row r="2305" spans="1:2" x14ac:dyDescent="0.25">
      <c r="A2305" s="98"/>
      <c r="B2305" s="98"/>
    </row>
    <row r="2306" spans="1:2" x14ac:dyDescent="0.25">
      <c r="A2306" s="98"/>
      <c r="B2306" s="98"/>
    </row>
    <row r="2307" spans="1:2" x14ac:dyDescent="0.25">
      <c r="A2307" s="98"/>
      <c r="B2307" s="98"/>
    </row>
    <row r="2308" spans="1:2" x14ac:dyDescent="0.25">
      <c r="A2308" s="98"/>
      <c r="B2308" s="98"/>
    </row>
    <row r="2309" spans="1:2" x14ac:dyDescent="0.25">
      <c r="A2309" s="98"/>
      <c r="B2309" s="98"/>
    </row>
    <row r="2310" spans="1:2" x14ac:dyDescent="0.25">
      <c r="A2310" s="98"/>
      <c r="B2310" s="98"/>
    </row>
    <row r="2311" spans="1:2" x14ac:dyDescent="0.25">
      <c r="A2311" s="98"/>
      <c r="B2311" s="98"/>
    </row>
    <row r="2312" spans="1:2" x14ac:dyDescent="0.25">
      <c r="A2312" s="98"/>
      <c r="B2312" s="98"/>
    </row>
    <row r="2313" spans="1:2" x14ac:dyDescent="0.25">
      <c r="A2313" s="98"/>
      <c r="B2313" s="98"/>
    </row>
    <row r="2314" spans="1:2" x14ac:dyDescent="0.25">
      <c r="A2314" s="98"/>
      <c r="B2314" s="98"/>
    </row>
    <row r="2315" spans="1:2" x14ac:dyDescent="0.25">
      <c r="A2315" s="98"/>
      <c r="B2315" s="98"/>
    </row>
    <row r="2316" spans="1:2" x14ac:dyDescent="0.25">
      <c r="A2316" s="98"/>
      <c r="B2316" s="98"/>
    </row>
    <row r="2317" spans="1:2" x14ac:dyDescent="0.25">
      <c r="A2317" s="98"/>
      <c r="B2317" s="98"/>
    </row>
    <row r="2318" spans="1:2" x14ac:dyDescent="0.25">
      <c r="A2318" s="98"/>
      <c r="B2318" s="98"/>
    </row>
    <row r="2319" spans="1:2" x14ac:dyDescent="0.25">
      <c r="A2319" s="98"/>
      <c r="B2319" s="98"/>
    </row>
    <row r="2320" spans="1:2" x14ac:dyDescent="0.25">
      <c r="A2320" s="98"/>
      <c r="B2320" s="98"/>
    </row>
    <row r="2321" spans="1:2" x14ac:dyDescent="0.25">
      <c r="A2321" s="98"/>
      <c r="B2321" s="98"/>
    </row>
    <row r="2322" spans="1:2" x14ac:dyDescent="0.25">
      <c r="A2322" s="98"/>
      <c r="B2322" s="98"/>
    </row>
    <row r="2323" spans="1:2" x14ac:dyDescent="0.25">
      <c r="A2323" s="98"/>
      <c r="B2323" s="98"/>
    </row>
    <row r="2324" spans="1:2" x14ac:dyDescent="0.25">
      <c r="A2324" s="98"/>
      <c r="B2324" s="98"/>
    </row>
    <row r="2325" spans="1:2" x14ac:dyDescent="0.25">
      <c r="A2325" s="98"/>
      <c r="B2325" s="98"/>
    </row>
    <row r="2326" spans="1:2" x14ac:dyDescent="0.25">
      <c r="A2326" s="98"/>
      <c r="B2326" s="98"/>
    </row>
    <row r="2327" spans="1:2" x14ac:dyDescent="0.25">
      <c r="A2327" s="98"/>
      <c r="B2327" s="98"/>
    </row>
    <row r="2328" spans="1:2" x14ac:dyDescent="0.25">
      <c r="A2328" s="98"/>
      <c r="B2328" s="98"/>
    </row>
    <row r="2329" spans="1:2" x14ac:dyDescent="0.25">
      <c r="A2329" s="98"/>
      <c r="B2329" s="98"/>
    </row>
    <row r="2330" spans="1:2" x14ac:dyDescent="0.25">
      <c r="A2330" s="98"/>
      <c r="B2330" s="98"/>
    </row>
    <row r="2331" spans="1:2" x14ac:dyDescent="0.25">
      <c r="A2331" s="98"/>
      <c r="B2331" s="98"/>
    </row>
    <row r="2332" spans="1:2" x14ac:dyDescent="0.25">
      <c r="A2332" s="98"/>
      <c r="B2332" s="98"/>
    </row>
    <row r="2333" spans="1:2" x14ac:dyDescent="0.25">
      <c r="A2333" s="98"/>
      <c r="B2333" s="98"/>
    </row>
    <row r="2334" spans="1:2" x14ac:dyDescent="0.25">
      <c r="A2334" s="98"/>
      <c r="B2334" s="98"/>
    </row>
    <row r="2335" spans="1:2" x14ac:dyDescent="0.25">
      <c r="A2335" s="98"/>
      <c r="B2335" s="98"/>
    </row>
    <row r="2336" spans="1:2" x14ac:dyDescent="0.25">
      <c r="A2336" s="98"/>
      <c r="B2336" s="98"/>
    </row>
    <row r="2337" spans="1:2" x14ac:dyDescent="0.25">
      <c r="A2337" s="98"/>
      <c r="B2337" s="98"/>
    </row>
    <row r="2338" spans="1:2" x14ac:dyDescent="0.25">
      <c r="A2338" s="98"/>
      <c r="B2338" s="98"/>
    </row>
    <row r="2339" spans="1:2" x14ac:dyDescent="0.25">
      <c r="A2339" s="98"/>
      <c r="B2339" s="98"/>
    </row>
    <row r="2340" spans="1:2" x14ac:dyDescent="0.25">
      <c r="A2340" s="98"/>
      <c r="B2340" s="98"/>
    </row>
    <row r="2341" spans="1:2" x14ac:dyDescent="0.25">
      <c r="A2341" s="98"/>
      <c r="B2341" s="98"/>
    </row>
    <row r="2342" spans="1:2" x14ac:dyDescent="0.25">
      <c r="A2342" s="98"/>
      <c r="B2342" s="98"/>
    </row>
    <row r="2343" spans="1:2" x14ac:dyDescent="0.25">
      <c r="A2343" s="98"/>
      <c r="B2343" s="98"/>
    </row>
    <row r="2344" spans="1:2" x14ac:dyDescent="0.25">
      <c r="A2344" s="98"/>
      <c r="B2344" s="98"/>
    </row>
    <row r="2345" spans="1:2" x14ac:dyDescent="0.25">
      <c r="A2345" s="98"/>
      <c r="B2345" s="98"/>
    </row>
    <row r="2346" spans="1:2" x14ac:dyDescent="0.25">
      <c r="A2346" s="98"/>
      <c r="B2346" s="98"/>
    </row>
    <row r="2347" spans="1:2" x14ac:dyDescent="0.25">
      <c r="A2347" s="98"/>
      <c r="B2347" s="98"/>
    </row>
    <row r="2348" spans="1:2" x14ac:dyDescent="0.25">
      <c r="A2348" s="98"/>
      <c r="B2348" s="98"/>
    </row>
    <row r="2349" spans="1:2" x14ac:dyDescent="0.25">
      <c r="A2349" s="98"/>
      <c r="B2349" s="98"/>
    </row>
    <row r="2350" spans="1:2" x14ac:dyDescent="0.25">
      <c r="A2350" s="98"/>
      <c r="B2350" s="98"/>
    </row>
    <row r="2351" spans="1:2" x14ac:dyDescent="0.25">
      <c r="A2351" s="98"/>
      <c r="B2351" s="98"/>
    </row>
    <row r="2352" spans="1:2" x14ac:dyDescent="0.25">
      <c r="A2352" s="98"/>
      <c r="B2352" s="98"/>
    </row>
    <row r="2353" spans="1:2" x14ac:dyDescent="0.25">
      <c r="A2353" s="98"/>
      <c r="B2353" s="98"/>
    </row>
    <row r="2354" spans="1:2" x14ac:dyDescent="0.25">
      <c r="A2354" s="98"/>
      <c r="B2354" s="98"/>
    </row>
    <row r="2355" spans="1:2" x14ac:dyDescent="0.25">
      <c r="A2355" s="98"/>
      <c r="B2355" s="98"/>
    </row>
    <row r="2356" spans="1:2" x14ac:dyDescent="0.25">
      <c r="A2356" s="98"/>
      <c r="B2356" s="98"/>
    </row>
    <row r="2357" spans="1:2" x14ac:dyDescent="0.25">
      <c r="A2357" s="98"/>
      <c r="B2357" s="98"/>
    </row>
    <row r="2358" spans="1:2" x14ac:dyDescent="0.25">
      <c r="A2358" s="98"/>
      <c r="B2358" s="98"/>
    </row>
    <row r="2359" spans="1:2" x14ac:dyDescent="0.25">
      <c r="A2359" s="98"/>
      <c r="B2359" s="98"/>
    </row>
    <row r="2360" spans="1:2" x14ac:dyDescent="0.25">
      <c r="A2360" s="98"/>
      <c r="B2360" s="98"/>
    </row>
    <row r="2361" spans="1:2" x14ac:dyDescent="0.25">
      <c r="A2361" s="98"/>
      <c r="B2361" s="98"/>
    </row>
    <row r="2362" spans="1:2" x14ac:dyDescent="0.25">
      <c r="A2362" s="98"/>
      <c r="B2362" s="98"/>
    </row>
    <row r="2363" spans="1:2" x14ac:dyDescent="0.25">
      <c r="A2363" s="98"/>
      <c r="B2363" s="98"/>
    </row>
    <row r="2364" spans="1:2" x14ac:dyDescent="0.25">
      <c r="A2364" s="98"/>
      <c r="B2364" s="98"/>
    </row>
    <row r="2365" spans="1:2" x14ac:dyDescent="0.25">
      <c r="A2365" s="98"/>
      <c r="B2365" s="98"/>
    </row>
    <row r="2366" spans="1:2" x14ac:dyDescent="0.25">
      <c r="A2366" s="98"/>
      <c r="B2366" s="98"/>
    </row>
    <row r="2367" spans="1:2" x14ac:dyDescent="0.25">
      <c r="A2367" s="98"/>
      <c r="B2367" s="98"/>
    </row>
    <row r="2368" spans="1:2" x14ac:dyDescent="0.25">
      <c r="A2368" s="98"/>
      <c r="B2368" s="98"/>
    </row>
    <row r="2369" spans="1:2" x14ac:dyDescent="0.25">
      <c r="A2369" s="98"/>
      <c r="B2369" s="98"/>
    </row>
    <row r="2370" spans="1:2" x14ac:dyDescent="0.25">
      <c r="A2370" s="98"/>
      <c r="B2370" s="98"/>
    </row>
    <row r="2371" spans="1:2" x14ac:dyDescent="0.25">
      <c r="A2371" s="98"/>
      <c r="B2371" s="98"/>
    </row>
    <row r="2372" spans="1:2" x14ac:dyDescent="0.25">
      <c r="A2372" s="98"/>
      <c r="B2372" s="98"/>
    </row>
    <row r="2373" spans="1:2" x14ac:dyDescent="0.25">
      <c r="A2373" s="98"/>
      <c r="B2373" s="98"/>
    </row>
    <row r="2374" spans="1:2" x14ac:dyDescent="0.25">
      <c r="A2374" s="98"/>
      <c r="B2374" s="98"/>
    </row>
    <row r="2375" spans="1:2" x14ac:dyDescent="0.25">
      <c r="A2375" s="98"/>
      <c r="B2375" s="98"/>
    </row>
    <row r="2376" spans="1:2" x14ac:dyDescent="0.25">
      <c r="A2376" s="98"/>
      <c r="B2376" s="98"/>
    </row>
    <row r="2377" spans="1:2" x14ac:dyDescent="0.25">
      <c r="A2377" s="98"/>
      <c r="B2377" s="98"/>
    </row>
    <row r="2378" spans="1:2" x14ac:dyDescent="0.25">
      <c r="A2378" s="98"/>
      <c r="B2378" s="98"/>
    </row>
    <row r="2379" spans="1:2" x14ac:dyDescent="0.25">
      <c r="A2379" s="98"/>
      <c r="B2379" s="98"/>
    </row>
    <row r="2380" spans="1:2" x14ac:dyDescent="0.25">
      <c r="A2380" s="98"/>
      <c r="B2380" s="98"/>
    </row>
    <row r="2381" spans="1:2" x14ac:dyDescent="0.25">
      <c r="A2381" s="98"/>
      <c r="B2381" s="98"/>
    </row>
    <row r="2382" spans="1:2" x14ac:dyDescent="0.25">
      <c r="A2382" s="98"/>
      <c r="B2382" s="98"/>
    </row>
    <row r="2383" spans="1:2" x14ac:dyDescent="0.25">
      <c r="A2383" s="98"/>
      <c r="B2383" s="98"/>
    </row>
    <row r="2384" spans="1:2" x14ac:dyDescent="0.25">
      <c r="A2384" s="98"/>
      <c r="B2384" s="98"/>
    </row>
    <row r="2385" spans="1:2" x14ac:dyDescent="0.25">
      <c r="A2385" s="98"/>
      <c r="B2385" s="98"/>
    </row>
    <row r="2386" spans="1:2" x14ac:dyDescent="0.25">
      <c r="A2386" s="98"/>
      <c r="B2386" s="98"/>
    </row>
    <row r="2387" spans="1:2" x14ac:dyDescent="0.25">
      <c r="A2387" s="98"/>
      <c r="B2387" s="98"/>
    </row>
    <row r="2388" spans="1:2" x14ac:dyDescent="0.25">
      <c r="A2388" s="98"/>
      <c r="B2388" s="98"/>
    </row>
    <row r="2389" spans="1:2" x14ac:dyDescent="0.25">
      <c r="A2389" s="98"/>
      <c r="B2389" s="98"/>
    </row>
    <row r="2390" spans="1:2" x14ac:dyDescent="0.25">
      <c r="A2390" s="98"/>
      <c r="B2390" s="98"/>
    </row>
    <row r="2391" spans="1:2" x14ac:dyDescent="0.25">
      <c r="A2391" s="98"/>
      <c r="B2391" s="98"/>
    </row>
    <row r="2392" spans="1:2" x14ac:dyDescent="0.25">
      <c r="A2392" s="98"/>
      <c r="B2392" s="98"/>
    </row>
    <row r="2393" spans="1:2" x14ac:dyDescent="0.25">
      <c r="A2393" s="98"/>
      <c r="B2393" s="98"/>
    </row>
    <row r="2394" spans="1:2" x14ac:dyDescent="0.25">
      <c r="A2394" s="98"/>
      <c r="B2394" s="98"/>
    </row>
    <row r="2395" spans="1:2" x14ac:dyDescent="0.25">
      <c r="A2395" s="98"/>
      <c r="B2395" s="98"/>
    </row>
    <row r="2396" spans="1:2" x14ac:dyDescent="0.25">
      <c r="A2396" s="98"/>
      <c r="B2396" s="98"/>
    </row>
    <row r="2397" spans="1:2" x14ac:dyDescent="0.25">
      <c r="A2397" s="98"/>
      <c r="B2397" s="98"/>
    </row>
    <row r="2398" spans="1:2" x14ac:dyDescent="0.25">
      <c r="A2398" s="98"/>
      <c r="B2398" s="98"/>
    </row>
    <row r="2399" spans="1:2" x14ac:dyDescent="0.25">
      <c r="A2399" s="98"/>
      <c r="B2399" s="98"/>
    </row>
    <row r="2400" spans="1:2" x14ac:dyDescent="0.25">
      <c r="A2400" s="98"/>
      <c r="B2400" s="98"/>
    </row>
    <row r="2401" spans="1:2" x14ac:dyDescent="0.25">
      <c r="A2401" s="98"/>
      <c r="B2401" s="98"/>
    </row>
    <row r="2402" spans="1:2" x14ac:dyDescent="0.25">
      <c r="A2402" s="98"/>
      <c r="B2402" s="98"/>
    </row>
    <row r="2403" spans="1:2" x14ac:dyDescent="0.25">
      <c r="A2403" s="98"/>
      <c r="B2403" s="98"/>
    </row>
    <row r="2404" spans="1:2" x14ac:dyDescent="0.25">
      <c r="A2404" s="98"/>
      <c r="B2404" s="98"/>
    </row>
    <row r="2405" spans="1:2" x14ac:dyDescent="0.25">
      <c r="A2405" s="98"/>
      <c r="B2405" s="98"/>
    </row>
    <row r="2406" spans="1:2" x14ac:dyDescent="0.25">
      <c r="A2406" s="98"/>
      <c r="B2406" s="98"/>
    </row>
    <row r="2407" spans="1:2" x14ac:dyDescent="0.25">
      <c r="A2407" s="98"/>
      <c r="B2407" s="98"/>
    </row>
    <row r="2408" spans="1:2" x14ac:dyDescent="0.25">
      <c r="A2408" s="98"/>
      <c r="B2408" s="98"/>
    </row>
    <row r="2409" spans="1:2" x14ac:dyDescent="0.25">
      <c r="A2409" s="98"/>
      <c r="B2409" s="98"/>
    </row>
    <row r="2410" spans="1:2" x14ac:dyDescent="0.25">
      <c r="A2410" s="98"/>
      <c r="B2410" s="98"/>
    </row>
    <row r="2411" spans="1:2" x14ac:dyDescent="0.25">
      <c r="A2411" s="98"/>
      <c r="B2411" s="98"/>
    </row>
    <row r="2412" spans="1:2" x14ac:dyDescent="0.25">
      <c r="A2412" s="98"/>
      <c r="B2412" s="98"/>
    </row>
    <row r="2413" spans="1:2" x14ac:dyDescent="0.25">
      <c r="A2413" s="98"/>
      <c r="B2413" s="98"/>
    </row>
    <row r="2414" spans="1:2" x14ac:dyDescent="0.25">
      <c r="A2414" s="98"/>
      <c r="B2414" s="98"/>
    </row>
    <row r="2415" spans="1:2" x14ac:dyDescent="0.25">
      <c r="A2415" s="98"/>
      <c r="B2415" s="98"/>
    </row>
    <row r="2416" spans="1:2" x14ac:dyDescent="0.25">
      <c r="A2416" s="98"/>
      <c r="B2416" s="98"/>
    </row>
    <row r="2417" spans="1:2" x14ac:dyDescent="0.25">
      <c r="A2417" s="98"/>
      <c r="B2417" s="98"/>
    </row>
    <row r="2418" spans="1:2" x14ac:dyDescent="0.25">
      <c r="A2418" s="98"/>
      <c r="B2418" s="98"/>
    </row>
    <row r="2419" spans="1:2" x14ac:dyDescent="0.25">
      <c r="A2419" s="98"/>
      <c r="B2419" s="98"/>
    </row>
    <row r="2420" spans="1:2" x14ac:dyDescent="0.25">
      <c r="A2420" s="98"/>
      <c r="B2420" s="98"/>
    </row>
    <row r="2421" spans="1:2" x14ac:dyDescent="0.25">
      <c r="A2421" s="98"/>
      <c r="B2421" s="98"/>
    </row>
    <row r="2422" spans="1:2" x14ac:dyDescent="0.25">
      <c r="A2422" s="98"/>
      <c r="B2422" s="98"/>
    </row>
    <row r="2423" spans="1:2" x14ac:dyDescent="0.25">
      <c r="A2423" s="98"/>
      <c r="B2423" s="98"/>
    </row>
    <row r="2424" spans="1:2" x14ac:dyDescent="0.25">
      <c r="A2424" s="98"/>
      <c r="B2424" s="98"/>
    </row>
    <row r="2425" spans="1:2" x14ac:dyDescent="0.25">
      <c r="A2425" s="98"/>
      <c r="B2425" s="98"/>
    </row>
    <row r="2426" spans="1:2" x14ac:dyDescent="0.25">
      <c r="A2426" s="98"/>
      <c r="B2426" s="98"/>
    </row>
    <row r="2427" spans="1:2" x14ac:dyDescent="0.25">
      <c r="A2427" s="98"/>
      <c r="B2427" s="98"/>
    </row>
    <row r="2428" spans="1:2" x14ac:dyDescent="0.25">
      <c r="A2428" s="98"/>
      <c r="B2428" s="98"/>
    </row>
    <row r="2429" spans="1:2" x14ac:dyDescent="0.25">
      <c r="A2429" s="98"/>
      <c r="B2429" s="98"/>
    </row>
    <row r="2430" spans="1:2" x14ac:dyDescent="0.25">
      <c r="A2430" s="98"/>
      <c r="B2430" s="98"/>
    </row>
    <row r="2431" spans="1:2" x14ac:dyDescent="0.25">
      <c r="A2431" s="98"/>
      <c r="B2431" s="98"/>
    </row>
    <row r="2432" spans="1:2" x14ac:dyDescent="0.25">
      <c r="A2432" s="98"/>
      <c r="B2432" s="98"/>
    </row>
    <row r="2433" spans="1:2" x14ac:dyDescent="0.25">
      <c r="A2433" s="98"/>
      <c r="B2433" s="98"/>
    </row>
    <row r="2434" spans="1:2" x14ac:dyDescent="0.25">
      <c r="A2434" s="98"/>
      <c r="B2434" s="98"/>
    </row>
    <row r="2435" spans="1:2" x14ac:dyDescent="0.25">
      <c r="A2435" s="98"/>
      <c r="B2435" s="98"/>
    </row>
    <row r="2436" spans="1:2" x14ac:dyDescent="0.25">
      <c r="A2436" s="98"/>
      <c r="B2436" s="98"/>
    </row>
    <row r="2437" spans="1:2" x14ac:dyDescent="0.25">
      <c r="A2437" s="98"/>
      <c r="B2437" s="98"/>
    </row>
    <row r="2438" spans="1:2" x14ac:dyDescent="0.25">
      <c r="A2438" s="98"/>
      <c r="B2438" s="98"/>
    </row>
    <row r="2439" spans="1:2" x14ac:dyDescent="0.25">
      <c r="A2439" s="98"/>
      <c r="B2439" s="98"/>
    </row>
    <row r="2440" spans="1:2" x14ac:dyDescent="0.25">
      <c r="A2440" s="98"/>
      <c r="B2440" s="98"/>
    </row>
    <row r="2441" spans="1:2" x14ac:dyDescent="0.25">
      <c r="A2441" s="98"/>
      <c r="B2441" s="98"/>
    </row>
    <row r="2442" spans="1:2" x14ac:dyDescent="0.25">
      <c r="A2442" s="98"/>
      <c r="B2442" s="98"/>
    </row>
    <row r="2443" spans="1:2" x14ac:dyDescent="0.25">
      <c r="A2443" s="98"/>
      <c r="B2443" s="98"/>
    </row>
    <row r="2444" spans="1:2" x14ac:dyDescent="0.25">
      <c r="A2444" s="98"/>
      <c r="B2444" s="98"/>
    </row>
    <row r="2445" spans="1:2" x14ac:dyDescent="0.25">
      <c r="A2445" s="98"/>
      <c r="B2445" s="98"/>
    </row>
    <row r="2446" spans="1:2" x14ac:dyDescent="0.25">
      <c r="A2446" s="98"/>
      <c r="B2446" s="98"/>
    </row>
    <row r="2447" spans="1:2" x14ac:dyDescent="0.25">
      <c r="A2447" s="98"/>
      <c r="B2447" s="98"/>
    </row>
    <row r="2448" spans="1:2" x14ac:dyDescent="0.25">
      <c r="A2448" s="98"/>
      <c r="B2448" s="98"/>
    </row>
    <row r="2449" spans="1:2" x14ac:dyDescent="0.25">
      <c r="A2449" s="98"/>
      <c r="B2449" s="98"/>
    </row>
    <row r="2450" spans="1:2" x14ac:dyDescent="0.25">
      <c r="A2450" s="98"/>
      <c r="B2450" s="98"/>
    </row>
    <row r="2451" spans="1:2" x14ac:dyDescent="0.25">
      <c r="A2451" s="98"/>
      <c r="B2451" s="98"/>
    </row>
    <row r="2452" spans="1:2" x14ac:dyDescent="0.25">
      <c r="A2452" s="98"/>
      <c r="B2452" s="98"/>
    </row>
    <row r="2453" spans="1:2" x14ac:dyDescent="0.25">
      <c r="A2453" s="98"/>
      <c r="B2453" s="98"/>
    </row>
    <row r="2454" spans="1:2" x14ac:dyDescent="0.25">
      <c r="A2454" s="98"/>
      <c r="B2454" s="98"/>
    </row>
    <row r="2455" spans="1:2" x14ac:dyDescent="0.25">
      <c r="A2455" s="98"/>
      <c r="B2455" s="98"/>
    </row>
    <row r="2456" spans="1:2" x14ac:dyDescent="0.25">
      <c r="A2456" s="98"/>
      <c r="B2456" s="98"/>
    </row>
    <row r="2457" spans="1:2" x14ac:dyDescent="0.25">
      <c r="A2457" s="98"/>
      <c r="B2457" s="98"/>
    </row>
    <row r="2458" spans="1:2" x14ac:dyDescent="0.25">
      <c r="A2458" s="98"/>
      <c r="B2458" s="98"/>
    </row>
    <row r="2459" spans="1:2" x14ac:dyDescent="0.25">
      <c r="A2459" s="98"/>
      <c r="B2459" s="98"/>
    </row>
    <row r="2460" spans="1:2" x14ac:dyDescent="0.25">
      <c r="A2460" s="98"/>
      <c r="B2460" s="98"/>
    </row>
    <row r="2461" spans="1:2" x14ac:dyDescent="0.25">
      <c r="A2461" s="98"/>
      <c r="B2461" s="98"/>
    </row>
    <row r="2462" spans="1:2" x14ac:dyDescent="0.25">
      <c r="A2462" s="98"/>
      <c r="B2462" s="98"/>
    </row>
    <row r="2463" spans="1:2" x14ac:dyDescent="0.25">
      <c r="A2463" s="98"/>
      <c r="B2463" s="98"/>
    </row>
    <row r="2464" spans="1:2" x14ac:dyDescent="0.25">
      <c r="A2464" s="98"/>
      <c r="B2464" s="98"/>
    </row>
    <row r="2465" spans="1:2" x14ac:dyDescent="0.25">
      <c r="A2465" s="98"/>
      <c r="B2465" s="98"/>
    </row>
    <row r="2466" spans="1:2" x14ac:dyDescent="0.25">
      <c r="A2466" s="98"/>
      <c r="B2466" s="98"/>
    </row>
    <row r="2467" spans="1:2" x14ac:dyDescent="0.25">
      <c r="A2467" s="98"/>
      <c r="B2467" s="98"/>
    </row>
    <row r="2468" spans="1:2" x14ac:dyDescent="0.25">
      <c r="A2468" s="98"/>
      <c r="B2468" s="98"/>
    </row>
    <row r="2469" spans="1:2" x14ac:dyDescent="0.25">
      <c r="A2469" s="98"/>
      <c r="B2469" s="98"/>
    </row>
    <row r="2470" spans="1:2" x14ac:dyDescent="0.25">
      <c r="A2470" s="98"/>
      <c r="B2470" s="98"/>
    </row>
    <row r="2471" spans="1:2" x14ac:dyDescent="0.25">
      <c r="A2471" s="98"/>
      <c r="B2471" s="98"/>
    </row>
    <row r="2472" spans="1:2" x14ac:dyDescent="0.25">
      <c r="A2472" s="98"/>
      <c r="B2472" s="98"/>
    </row>
    <row r="2473" spans="1:2" x14ac:dyDescent="0.25">
      <c r="A2473" s="98"/>
      <c r="B2473" s="98"/>
    </row>
    <row r="2474" spans="1:2" x14ac:dyDescent="0.25">
      <c r="A2474" s="98"/>
      <c r="B2474" s="98"/>
    </row>
    <row r="2475" spans="1:2" x14ac:dyDescent="0.25">
      <c r="A2475" s="98"/>
      <c r="B2475" s="98"/>
    </row>
    <row r="2476" spans="1:2" x14ac:dyDescent="0.25">
      <c r="A2476" s="98"/>
      <c r="B2476" s="98"/>
    </row>
    <row r="2477" spans="1:2" x14ac:dyDescent="0.25">
      <c r="A2477" s="98"/>
      <c r="B2477" s="98"/>
    </row>
    <row r="2478" spans="1:2" x14ac:dyDescent="0.25">
      <c r="A2478" s="98"/>
      <c r="B2478" s="98"/>
    </row>
    <row r="2479" spans="1:2" x14ac:dyDescent="0.25">
      <c r="A2479" s="98"/>
      <c r="B2479" s="98"/>
    </row>
    <row r="2480" spans="1:2" x14ac:dyDescent="0.25">
      <c r="A2480" s="98"/>
      <c r="B2480" s="98"/>
    </row>
    <row r="2481" spans="1:2" x14ac:dyDescent="0.25">
      <c r="A2481" s="98"/>
      <c r="B2481" s="98"/>
    </row>
    <row r="2482" spans="1:2" x14ac:dyDescent="0.25">
      <c r="A2482" s="98"/>
      <c r="B2482" s="98"/>
    </row>
    <row r="2483" spans="1:2" x14ac:dyDescent="0.25">
      <c r="A2483" s="98"/>
      <c r="B2483" s="98"/>
    </row>
    <row r="2484" spans="1:2" x14ac:dyDescent="0.25">
      <c r="A2484" s="98"/>
      <c r="B2484" s="98"/>
    </row>
    <row r="2485" spans="1:2" x14ac:dyDescent="0.25">
      <c r="A2485" s="98"/>
      <c r="B2485" s="98"/>
    </row>
    <row r="2486" spans="1:2" x14ac:dyDescent="0.25">
      <c r="A2486" s="98"/>
      <c r="B2486" s="98"/>
    </row>
    <row r="2487" spans="1:2" x14ac:dyDescent="0.25">
      <c r="A2487" s="98"/>
      <c r="B2487" s="98"/>
    </row>
    <row r="2488" spans="1:2" x14ac:dyDescent="0.25">
      <c r="A2488" s="98"/>
      <c r="B2488" s="98"/>
    </row>
    <row r="2489" spans="1:2" x14ac:dyDescent="0.25">
      <c r="A2489" s="98"/>
      <c r="B2489" s="98"/>
    </row>
    <row r="2490" spans="1:2" x14ac:dyDescent="0.25">
      <c r="A2490" s="98"/>
      <c r="B2490" s="98"/>
    </row>
    <row r="2491" spans="1:2" x14ac:dyDescent="0.25">
      <c r="A2491" s="98"/>
      <c r="B2491" s="98"/>
    </row>
    <row r="2492" spans="1:2" x14ac:dyDescent="0.25">
      <c r="A2492" s="98"/>
      <c r="B2492" s="98"/>
    </row>
    <row r="2493" spans="1:2" x14ac:dyDescent="0.25">
      <c r="A2493" s="98"/>
      <c r="B2493" s="98"/>
    </row>
    <row r="2494" spans="1:2" x14ac:dyDescent="0.25">
      <c r="A2494" s="98"/>
      <c r="B2494" s="98"/>
    </row>
    <row r="2495" spans="1:2" x14ac:dyDescent="0.25">
      <c r="A2495" s="98"/>
      <c r="B2495" s="98"/>
    </row>
    <row r="2496" spans="1:2" x14ac:dyDescent="0.25">
      <c r="A2496" s="98"/>
      <c r="B2496" s="98"/>
    </row>
    <row r="2497" spans="1:2" x14ac:dyDescent="0.25">
      <c r="A2497" s="98"/>
      <c r="B2497" s="98"/>
    </row>
    <row r="2498" spans="1:2" x14ac:dyDescent="0.25">
      <c r="A2498" s="98"/>
      <c r="B2498" s="98"/>
    </row>
    <row r="2499" spans="1:2" x14ac:dyDescent="0.25">
      <c r="A2499" s="98"/>
      <c r="B2499" s="98"/>
    </row>
    <row r="2500" spans="1:2" x14ac:dyDescent="0.25">
      <c r="A2500" s="98"/>
      <c r="B2500" s="98"/>
    </row>
    <row r="2501" spans="1:2" x14ac:dyDescent="0.25">
      <c r="A2501" s="98"/>
      <c r="B2501" s="98"/>
    </row>
    <row r="2502" spans="1:2" x14ac:dyDescent="0.25">
      <c r="A2502" s="98"/>
      <c r="B2502" s="98"/>
    </row>
    <row r="2503" spans="1:2" x14ac:dyDescent="0.25">
      <c r="A2503" s="98"/>
      <c r="B2503" s="98"/>
    </row>
    <row r="2504" spans="1:2" x14ac:dyDescent="0.25">
      <c r="A2504" s="98"/>
      <c r="B2504" s="98"/>
    </row>
    <row r="2505" spans="1:2" x14ac:dyDescent="0.25">
      <c r="A2505" s="98"/>
      <c r="B2505" s="98"/>
    </row>
    <row r="2506" spans="1:2" x14ac:dyDescent="0.25">
      <c r="A2506" s="98"/>
      <c r="B2506" s="98"/>
    </row>
    <row r="2507" spans="1:2" x14ac:dyDescent="0.25">
      <c r="A2507" s="98"/>
      <c r="B2507" s="98"/>
    </row>
    <row r="2508" spans="1:2" x14ac:dyDescent="0.25">
      <c r="A2508" s="98"/>
      <c r="B2508" s="98"/>
    </row>
    <row r="2509" spans="1:2" x14ac:dyDescent="0.25">
      <c r="A2509" s="98"/>
      <c r="B2509" s="98"/>
    </row>
    <row r="2510" spans="1:2" x14ac:dyDescent="0.25">
      <c r="A2510" s="98"/>
      <c r="B2510" s="98"/>
    </row>
    <row r="2511" spans="1:2" x14ac:dyDescent="0.25">
      <c r="A2511" s="98"/>
      <c r="B2511" s="98"/>
    </row>
    <row r="2512" spans="1:2" x14ac:dyDescent="0.25">
      <c r="A2512" s="98"/>
      <c r="B2512" s="98"/>
    </row>
    <row r="2513" spans="1:2" x14ac:dyDescent="0.25">
      <c r="A2513" s="98"/>
      <c r="B2513" s="98"/>
    </row>
    <row r="2514" spans="1:2" x14ac:dyDescent="0.25">
      <c r="A2514" s="98"/>
      <c r="B2514" s="98"/>
    </row>
    <row r="2515" spans="1:2" x14ac:dyDescent="0.25">
      <c r="A2515" s="98"/>
      <c r="B2515" s="98"/>
    </row>
    <row r="2516" spans="1:2" x14ac:dyDescent="0.25">
      <c r="A2516" s="98"/>
      <c r="B2516" s="98"/>
    </row>
    <row r="2517" spans="1:2" x14ac:dyDescent="0.25">
      <c r="A2517" s="98"/>
      <c r="B2517" s="98"/>
    </row>
    <row r="2518" spans="1:2" x14ac:dyDescent="0.25">
      <c r="A2518" s="98"/>
      <c r="B2518" s="98"/>
    </row>
    <row r="2519" spans="1:2" x14ac:dyDescent="0.25">
      <c r="A2519" s="98"/>
      <c r="B2519" s="98"/>
    </row>
    <row r="2520" spans="1:2" x14ac:dyDescent="0.25">
      <c r="A2520" s="98"/>
      <c r="B2520" s="98"/>
    </row>
    <row r="2521" spans="1:2" x14ac:dyDescent="0.25">
      <c r="A2521" s="98"/>
      <c r="B2521" s="98"/>
    </row>
    <row r="2522" spans="1:2" x14ac:dyDescent="0.25">
      <c r="A2522" s="98"/>
      <c r="B2522" s="98"/>
    </row>
    <row r="2523" spans="1:2" x14ac:dyDescent="0.25">
      <c r="A2523" s="98"/>
      <c r="B2523" s="98"/>
    </row>
    <row r="2524" spans="1:2" x14ac:dyDescent="0.25">
      <c r="A2524" s="98"/>
      <c r="B2524" s="98"/>
    </row>
    <row r="2525" spans="1:2" x14ac:dyDescent="0.25">
      <c r="A2525" s="98"/>
      <c r="B2525" s="98"/>
    </row>
    <row r="2526" spans="1:2" x14ac:dyDescent="0.25">
      <c r="A2526" s="98"/>
      <c r="B2526" s="98"/>
    </row>
    <row r="2527" spans="1:2" x14ac:dyDescent="0.25">
      <c r="A2527" s="98"/>
      <c r="B2527" s="98"/>
    </row>
    <row r="2528" spans="1:2" x14ac:dyDescent="0.25">
      <c r="A2528" s="98"/>
      <c r="B2528" s="98"/>
    </row>
    <row r="2529" spans="1:2" x14ac:dyDescent="0.25">
      <c r="A2529" s="98"/>
      <c r="B2529" s="98"/>
    </row>
    <row r="2530" spans="1:2" x14ac:dyDescent="0.25">
      <c r="A2530" s="98"/>
      <c r="B2530" s="98"/>
    </row>
    <row r="2531" spans="1:2" x14ac:dyDescent="0.25">
      <c r="A2531" s="98"/>
      <c r="B2531" s="98"/>
    </row>
    <row r="2532" spans="1:2" x14ac:dyDescent="0.25">
      <c r="A2532" s="98"/>
      <c r="B2532" s="98"/>
    </row>
    <row r="2533" spans="1:2" x14ac:dyDescent="0.25">
      <c r="A2533" s="98"/>
      <c r="B2533" s="98"/>
    </row>
    <row r="2534" spans="1:2" x14ac:dyDescent="0.25">
      <c r="A2534" s="98"/>
      <c r="B2534" s="98"/>
    </row>
    <row r="2535" spans="1:2" x14ac:dyDescent="0.25">
      <c r="A2535" s="98"/>
      <c r="B2535" s="98"/>
    </row>
    <row r="2536" spans="1:2" x14ac:dyDescent="0.25">
      <c r="A2536" s="98"/>
      <c r="B2536" s="98"/>
    </row>
    <row r="2537" spans="1:2" x14ac:dyDescent="0.25">
      <c r="A2537" s="98"/>
      <c r="B2537" s="98"/>
    </row>
    <row r="2538" spans="1:2" x14ac:dyDescent="0.25">
      <c r="A2538" s="98"/>
      <c r="B2538" s="98"/>
    </row>
    <row r="2539" spans="1:2" x14ac:dyDescent="0.25">
      <c r="A2539" s="98"/>
      <c r="B2539" s="98"/>
    </row>
    <row r="2540" spans="1:2" x14ac:dyDescent="0.25">
      <c r="A2540" s="98"/>
      <c r="B2540" s="98"/>
    </row>
    <row r="2541" spans="1:2" x14ac:dyDescent="0.25">
      <c r="A2541" s="98"/>
      <c r="B2541" s="98"/>
    </row>
    <row r="2542" spans="1:2" x14ac:dyDescent="0.25">
      <c r="A2542" s="98"/>
      <c r="B2542" s="98"/>
    </row>
    <row r="2543" spans="1:2" x14ac:dyDescent="0.25">
      <c r="A2543" s="98"/>
      <c r="B2543" s="98"/>
    </row>
    <row r="2544" spans="1:2" x14ac:dyDescent="0.25">
      <c r="A2544" s="98"/>
      <c r="B2544" s="98"/>
    </row>
    <row r="2545" spans="1:2" x14ac:dyDescent="0.25">
      <c r="A2545" s="98"/>
      <c r="B2545" s="98"/>
    </row>
    <row r="2546" spans="1:2" x14ac:dyDescent="0.25">
      <c r="A2546" s="98"/>
      <c r="B2546" s="98"/>
    </row>
    <row r="2547" spans="1:2" x14ac:dyDescent="0.25">
      <c r="A2547" s="98"/>
      <c r="B2547" s="98"/>
    </row>
    <row r="2548" spans="1:2" x14ac:dyDescent="0.25">
      <c r="A2548" s="98"/>
      <c r="B2548" s="98"/>
    </row>
    <row r="2549" spans="1:2" x14ac:dyDescent="0.25">
      <c r="A2549" s="98"/>
      <c r="B2549" s="98"/>
    </row>
    <row r="2550" spans="1:2" x14ac:dyDescent="0.25">
      <c r="A2550" s="98"/>
      <c r="B2550" s="98"/>
    </row>
    <row r="2551" spans="1:2" x14ac:dyDescent="0.25">
      <c r="A2551" s="98"/>
      <c r="B2551" s="98"/>
    </row>
    <row r="2552" spans="1:2" x14ac:dyDescent="0.25">
      <c r="A2552" s="98"/>
      <c r="B2552" s="98"/>
    </row>
    <row r="2553" spans="1:2" x14ac:dyDescent="0.25">
      <c r="A2553" s="98"/>
      <c r="B2553" s="98"/>
    </row>
    <row r="2554" spans="1:2" x14ac:dyDescent="0.25">
      <c r="A2554" s="98"/>
      <c r="B2554" s="98"/>
    </row>
    <row r="2555" spans="1:2" x14ac:dyDescent="0.25">
      <c r="A2555" s="98"/>
      <c r="B2555" s="98"/>
    </row>
    <row r="2556" spans="1:2" x14ac:dyDescent="0.25">
      <c r="A2556" s="98"/>
      <c r="B2556" s="98"/>
    </row>
    <row r="2557" spans="1:2" x14ac:dyDescent="0.25">
      <c r="A2557" s="98"/>
      <c r="B2557" s="98"/>
    </row>
    <row r="2558" spans="1:2" x14ac:dyDescent="0.25">
      <c r="A2558" s="98"/>
      <c r="B2558" s="98"/>
    </row>
    <row r="2559" spans="1:2" x14ac:dyDescent="0.25">
      <c r="A2559" s="98"/>
      <c r="B2559" s="98"/>
    </row>
    <row r="2560" spans="1:2" x14ac:dyDescent="0.25">
      <c r="A2560" s="98"/>
      <c r="B2560" s="98"/>
    </row>
    <row r="2561" spans="1:2" x14ac:dyDescent="0.25">
      <c r="A2561" s="98"/>
      <c r="B2561" s="98"/>
    </row>
    <row r="2562" spans="1:2" x14ac:dyDescent="0.25">
      <c r="A2562" s="98"/>
      <c r="B2562" s="98"/>
    </row>
    <row r="2563" spans="1:2" x14ac:dyDescent="0.25">
      <c r="A2563" s="98"/>
      <c r="B2563" s="98"/>
    </row>
    <row r="2564" spans="1:2" x14ac:dyDescent="0.25">
      <c r="A2564" s="98"/>
      <c r="B2564" s="98"/>
    </row>
    <row r="2565" spans="1:2" x14ac:dyDescent="0.25">
      <c r="A2565" s="98"/>
      <c r="B2565" s="98"/>
    </row>
    <row r="2566" spans="1:2" x14ac:dyDescent="0.25">
      <c r="A2566" s="98"/>
      <c r="B2566" s="98"/>
    </row>
    <row r="2567" spans="1:2" x14ac:dyDescent="0.25">
      <c r="A2567" s="98"/>
      <c r="B2567" s="98"/>
    </row>
    <row r="2568" spans="1:2" x14ac:dyDescent="0.25">
      <c r="A2568" s="98"/>
      <c r="B2568" s="98"/>
    </row>
    <row r="2569" spans="1:2" x14ac:dyDescent="0.25">
      <c r="A2569" s="98"/>
      <c r="B2569" s="98"/>
    </row>
    <row r="2570" spans="1:2" x14ac:dyDescent="0.25">
      <c r="A2570" s="98"/>
      <c r="B2570" s="98"/>
    </row>
    <row r="2571" spans="1:2" x14ac:dyDescent="0.25">
      <c r="A2571" s="98"/>
      <c r="B2571" s="98"/>
    </row>
    <row r="2572" spans="1:2" x14ac:dyDescent="0.25">
      <c r="A2572" s="98"/>
      <c r="B2572" s="98"/>
    </row>
    <row r="2573" spans="1:2" x14ac:dyDescent="0.25">
      <c r="A2573" s="98"/>
      <c r="B2573" s="98"/>
    </row>
    <row r="2574" spans="1:2" x14ac:dyDescent="0.25">
      <c r="A2574" s="98"/>
      <c r="B2574" s="98"/>
    </row>
    <row r="2575" spans="1:2" x14ac:dyDescent="0.25">
      <c r="A2575" s="98"/>
      <c r="B2575" s="98"/>
    </row>
    <row r="2576" spans="1:2" x14ac:dyDescent="0.25">
      <c r="A2576" s="98"/>
      <c r="B2576" s="98"/>
    </row>
    <row r="2577" spans="1:2" x14ac:dyDescent="0.25">
      <c r="A2577" s="98"/>
      <c r="B2577" s="98"/>
    </row>
    <row r="2578" spans="1:2" x14ac:dyDescent="0.25">
      <c r="A2578" s="98"/>
      <c r="B2578" s="98"/>
    </row>
    <row r="2579" spans="1:2" x14ac:dyDescent="0.25">
      <c r="A2579" s="98"/>
      <c r="B2579" s="98"/>
    </row>
    <row r="2580" spans="1:2" x14ac:dyDescent="0.25">
      <c r="A2580" s="98"/>
      <c r="B2580" s="98"/>
    </row>
    <row r="2581" spans="1:2" x14ac:dyDescent="0.25">
      <c r="A2581" s="98"/>
      <c r="B2581" s="98"/>
    </row>
    <row r="2582" spans="1:2" x14ac:dyDescent="0.25">
      <c r="A2582" s="98"/>
      <c r="B2582" s="98"/>
    </row>
    <row r="2583" spans="1:2" x14ac:dyDescent="0.25">
      <c r="A2583" s="98"/>
      <c r="B2583" s="98"/>
    </row>
    <row r="2584" spans="1:2" x14ac:dyDescent="0.25">
      <c r="A2584" s="98"/>
      <c r="B2584" s="98"/>
    </row>
    <row r="2585" spans="1:2" x14ac:dyDescent="0.25">
      <c r="A2585" s="98"/>
      <c r="B2585" s="98"/>
    </row>
    <row r="2586" spans="1:2" x14ac:dyDescent="0.25">
      <c r="A2586" s="98"/>
      <c r="B2586" s="98"/>
    </row>
    <row r="2587" spans="1:2" x14ac:dyDescent="0.25">
      <c r="A2587" s="98"/>
      <c r="B2587" s="98"/>
    </row>
    <row r="2588" spans="1:2" x14ac:dyDescent="0.25">
      <c r="A2588" s="98"/>
      <c r="B2588" s="98"/>
    </row>
    <row r="2589" spans="1:2" x14ac:dyDescent="0.25">
      <c r="A2589" s="98"/>
      <c r="B2589" s="98"/>
    </row>
    <row r="2590" spans="1:2" x14ac:dyDescent="0.25">
      <c r="A2590" s="98"/>
      <c r="B2590" s="98"/>
    </row>
    <row r="2591" spans="1:2" x14ac:dyDescent="0.25">
      <c r="A2591" s="98"/>
      <c r="B2591" s="98"/>
    </row>
    <row r="2592" spans="1:2" x14ac:dyDescent="0.25">
      <c r="A2592" s="98"/>
      <c r="B2592" s="98"/>
    </row>
    <row r="2593" spans="1:2" x14ac:dyDescent="0.25">
      <c r="A2593" s="98"/>
      <c r="B2593" s="98"/>
    </row>
    <row r="2594" spans="1:2" x14ac:dyDescent="0.25">
      <c r="A2594" s="98"/>
      <c r="B2594" s="98"/>
    </row>
    <row r="2595" spans="1:2" x14ac:dyDescent="0.25">
      <c r="A2595" s="98"/>
      <c r="B2595" s="98"/>
    </row>
    <row r="2596" spans="1:2" x14ac:dyDescent="0.25">
      <c r="A2596" s="98"/>
      <c r="B2596" s="98"/>
    </row>
    <row r="2597" spans="1:2" x14ac:dyDescent="0.25">
      <c r="A2597" s="98"/>
      <c r="B2597" s="98"/>
    </row>
    <row r="2598" spans="1:2" x14ac:dyDescent="0.25">
      <c r="A2598" s="98"/>
      <c r="B2598" s="98"/>
    </row>
    <row r="2599" spans="1:2" x14ac:dyDescent="0.25">
      <c r="A2599" s="98"/>
      <c r="B2599" s="98"/>
    </row>
    <row r="2600" spans="1:2" x14ac:dyDescent="0.25">
      <c r="A2600" s="98"/>
      <c r="B2600" s="98"/>
    </row>
    <row r="2601" spans="1:2" x14ac:dyDescent="0.25">
      <c r="A2601" s="98"/>
      <c r="B2601" s="98"/>
    </row>
    <row r="2602" spans="1:2" x14ac:dyDescent="0.25">
      <c r="A2602" s="98"/>
      <c r="B2602" s="98"/>
    </row>
    <row r="2603" spans="1:2" x14ac:dyDescent="0.25">
      <c r="A2603" s="98"/>
      <c r="B2603" s="98"/>
    </row>
    <row r="2604" spans="1:2" x14ac:dyDescent="0.25">
      <c r="A2604" s="98"/>
      <c r="B2604" s="98"/>
    </row>
    <row r="2605" spans="1:2" x14ac:dyDescent="0.25">
      <c r="A2605" s="98"/>
      <c r="B2605" s="98"/>
    </row>
    <row r="2606" spans="1:2" x14ac:dyDescent="0.25">
      <c r="A2606" s="98"/>
      <c r="B2606" s="98"/>
    </row>
    <row r="2607" spans="1:2" x14ac:dyDescent="0.25">
      <c r="A2607" s="98"/>
      <c r="B2607" s="98"/>
    </row>
    <row r="2608" spans="1:2" x14ac:dyDescent="0.25">
      <c r="A2608" s="98"/>
      <c r="B2608" s="98"/>
    </row>
    <row r="2609" spans="1:2" x14ac:dyDescent="0.25">
      <c r="A2609" s="98"/>
      <c r="B2609" s="98"/>
    </row>
    <row r="2610" spans="1:2" x14ac:dyDescent="0.25">
      <c r="A2610" s="98"/>
      <c r="B2610" s="98"/>
    </row>
    <row r="2611" spans="1:2" x14ac:dyDescent="0.25">
      <c r="A2611" s="98"/>
      <c r="B2611" s="98"/>
    </row>
    <row r="2612" spans="1:2" x14ac:dyDescent="0.25">
      <c r="A2612" s="98"/>
      <c r="B2612" s="98"/>
    </row>
    <row r="2613" spans="1:2" x14ac:dyDescent="0.25">
      <c r="A2613" s="98"/>
      <c r="B2613" s="98"/>
    </row>
    <row r="2614" spans="1:2" x14ac:dyDescent="0.25">
      <c r="A2614" s="98"/>
      <c r="B2614" s="98"/>
    </row>
    <row r="2615" spans="1:2" x14ac:dyDescent="0.25">
      <c r="A2615" s="98"/>
      <c r="B2615" s="98"/>
    </row>
    <row r="2616" spans="1:2" x14ac:dyDescent="0.25">
      <c r="A2616" s="98"/>
      <c r="B2616" s="98"/>
    </row>
    <row r="2617" spans="1:2" x14ac:dyDescent="0.25">
      <c r="A2617" s="98"/>
      <c r="B2617" s="98"/>
    </row>
    <row r="2618" spans="1:2" x14ac:dyDescent="0.25">
      <c r="A2618" s="98"/>
      <c r="B2618" s="98"/>
    </row>
    <row r="2619" spans="1:2" x14ac:dyDescent="0.25">
      <c r="A2619" s="98"/>
      <c r="B2619" s="98"/>
    </row>
    <row r="2620" spans="1:2" x14ac:dyDescent="0.25">
      <c r="A2620" s="98"/>
      <c r="B2620" s="98"/>
    </row>
    <row r="2621" spans="1:2" x14ac:dyDescent="0.25">
      <c r="A2621" s="98"/>
      <c r="B2621" s="98"/>
    </row>
    <row r="2622" spans="1:2" x14ac:dyDescent="0.25">
      <c r="A2622" s="98"/>
      <c r="B2622" s="98"/>
    </row>
    <row r="2623" spans="1:2" x14ac:dyDescent="0.25">
      <c r="A2623" s="98"/>
      <c r="B2623" s="98"/>
    </row>
    <row r="2624" spans="1:2" x14ac:dyDescent="0.25">
      <c r="A2624" s="98"/>
      <c r="B2624" s="98"/>
    </row>
    <row r="2625" spans="1:2" x14ac:dyDescent="0.25">
      <c r="A2625" s="98"/>
      <c r="B2625" s="98"/>
    </row>
    <row r="2626" spans="1:2" x14ac:dyDescent="0.25">
      <c r="A2626" s="98"/>
      <c r="B2626" s="98"/>
    </row>
    <row r="2627" spans="1:2" x14ac:dyDescent="0.25">
      <c r="A2627" s="98"/>
      <c r="B2627" s="98"/>
    </row>
    <row r="2628" spans="1:2" x14ac:dyDescent="0.25">
      <c r="A2628" s="98"/>
      <c r="B2628" s="98"/>
    </row>
    <row r="2629" spans="1:2" x14ac:dyDescent="0.25">
      <c r="A2629" s="98"/>
      <c r="B2629" s="98"/>
    </row>
    <row r="2630" spans="1:2" x14ac:dyDescent="0.25">
      <c r="A2630" s="98"/>
      <c r="B2630" s="98"/>
    </row>
    <row r="2631" spans="1:2" x14ac:dyDescent="0.25">
      <c r="A2631" s="98"/>
      <c r="B2631" s="98"/>
    </row>
    <row r="2632" spans="1:2" x14ac:dyDescent="0.25">
      <c r="A2632" s="98"/>
      <c r="B2632" s="98"/>
    </row>
    <row r="2633" spans="1:2" x14ac:dyDescent="0.25">
      <c r="A2633" s="98"/>
      <c r="B2633" s="98"/>
    </row>
    <row r="2634" spans="1:2" x14ac:dyDescent="0.25">
      <c r="A2634" s="98"/>
      <c r="B2634" s="98"/>
    </row>
    <row r="2635" spans="1:2" x14ac:dyDescent="0.25">
      <c r="A2635" s="98"/>
      <c r="B2635" s="98"/>
    </row>
    <row r="2636" spans="1:2" x14ac:dyDescent="0.25">
      <c r="A2636" s="98"/>
      <c r="B2636" s="98"/>
    </row>
    <row r="2637" spans="1:2" x14ac:dyDescent="0.25">
      <c r="A2637" s="98"/>
      <c r="B2637" s="98"/>
    </row>
    <row r="2638" spans="1:2" x14ac:dyDescent="0.25">
      <c r="A2638" s="98"/>
      <c r="B2638" s="98"/>
    </row>
    <row r="2639" spans="1:2" x14ac:dyDescent="0.25">
      <c r="A2639" s="98"/>
      <c r="B2639" s="98"/>
    </row>
    <row r="2640" spans="1:2" x14ac:dyDescent="0.25">
      <c r="A2640" s="98"/>
      <c r="B2640" s="98"/>
    </row>
    <row r="2641" spans="1:2" x14ac:dyDescent="0.25">
      <c r="A2641" s="98"/>
      <c r="B2641" s="98"/>
    </row>
    <row r="2642" spans="1:2" x14ac:dyDescent="0.25">
      <c r="A2642" s="98"/>
      <c r="B2642" s="98"/>
    </row>
    <row r="2643" spans="1:2" x14ac:dyDescent="0.25">
      <c r="A2643" s="98"/>
      <c r="B2643" s="98"/>
    </row>
    <row r="2644" spans="1:2" x14ac:dyDescent="0.25">
      <c r="A2644" s="98"/>
      <c r="B2644" s="98"/>
    </row>
    <row r="2645" spans="1:2" x14ac:dyDescent="0.25">
      <c r="A2645" s="98"/>
      <c r="B2645" s="98"/>
    </row>
    <row r="2646" spans="1:2" x14ac:dyDescent="0.25">
      <c r="A2646" s="98"/>
      <c r="B2646" s="98"/>
    </row>
    <row r="2647" spans="1:2" x14ac:dyDescent="0.25">
      <c r="A2647" s="98"/>
      <c r="B2647" s="98"/>
    </row>
    <row r="2648" spans="1:2" x14ac:dyDescent="0.25">
      <c r="A2648" s="98"/>
      <c r="B2648" s="98"/>
    </row>
    <row r="2649" spans="1:2" x14ac:dyDescent="0.25">
      <c r="A2649" s="98"/>
      <c r="B2649" s="98"/>
    </row>
    <row r="2650" spans="1:2" x14ac:dyDescent="0.25">
      <c r="A2650" s="98"/>
      <c r="B2650" s="98"/>
    </row>
    <row r="2651" spans="1:2" x14ac:dyDescent="0.25">
      <c r="A2651" s="98"/>
      <c r="B2651" s="98"/>
    </row>
    <row r="2652" spans="1:2" x14ac:dyDescent="0.25">
      <c r="A2652" s="98"/>
      <c r="B2652" s="98"/>
    </row>
    <row r="2653" spans="1:2" x14ac:dyDescent="0.25">
      <c r="A2653" s="98"/>
      <c r="B2653" s="98"/>
    </row>
    <row r="2654" spans="1:2" x14ac:dyDescent="0.25">
      <c r="A2654" s="98"/>
      <c r="B2654" s="98"/>
    </row>
    <row r="2655" spans="1:2" x14ac:dyDescent="0.25">
      <c r="A2655" s="98"/>
      <c r="B2655" s="98"/>
    </row>
    <row r="2656" spans="1:2" x14ac:dyDescent="0.25">
      <c r="A2656" s="98"/>
      <c r="B2656" s="98"/>
    </row>
    <row r="2657" spans="1:2" x14ac:dyDescent="0.25">
      <c r="A2657" s="98"/>
      <c r="B2657" s="98"/>
    </row>
    <row r="2658" spans="1:2" x14ac:dyDescent="0.25">
      <c r="A2658" s="98"/>
      <c r="B2658" s="98"/>
    </row>
    <row r="2659" spans="1:2" x14ac:dyDescent="0.25">
      <c r="A2659" s="98"/>
      <c r="B2659" s="98"/>
    </row>
    <row r="2660" spans="1:2" x14ac:dyDescent="0.25">
      <c r="A2660" s="98"/>
      <c r="B2660" s="98"/>
    </row>
    <row r="2661" spans="1:2" x14ac:dyDescent="0.25">
      <c r="A2661" s="98"/>
      <c r="B2661" s="98"/>
    </row>
    <row r="2662" spans="1:2" x14ac:dyDescent="0.25">
      <c r="A2662" s="98"/>
      <c r="B2662" s="98"/>
    </row>
    <row r="2663" spans="1:2" x14ac:dyDescent="0.25">
      <c r="A2663" s="98"/>
      <c r="B2663" s="98"/>
    </row>
    <row r="2664" spans="1:2" x14ac:dyDescent="0.25">
      <c r="A2664" s="98"/>
      <c r="B2664" s="98"/>
    </row>
    <row r="2665" spans="1:2" x14ac:dyDescent="0.25">
      <c r="A2665" s="98"/>
      <c r="B2665" s="98"/>
    </row>
    <row r="2666" spans="1:2" x14ac:dyDescent="0.25">
      <c r="A2666" s="98"/>
      <c r="B2666" s="98"/>
    </row>
    <row r="2667" spans="1:2" x14ac:dyDescent="0.25">
      <c r="A2667" s="98"/>
      <c r="B2667" s="98"/>
    </row>
    <row r="2668" spans="1:2" x14ac:dyDescent="0.25">
      <c r="A2668" s="98"/>
      <c r="B2668" s="98"/>
    </row>
    <row r="2669" spans="1:2" x14ac:dyDescent="0.25">
      <c r="A2669" s="98"/>
      <c r="B2669" s="98"/>
    </row>
    <row r="2670" spans="1:2" x14ac:dyDescent="0.25">
      <c r="A2670" s="98"/>
      <c r="B2670" s="98"/>
    </row>
    <row r="2671" spans="1:2" x14ac:dyDescent="0.25">
      <c r="A2671" s="98"/>
      <c r="B2671" s="98"/>
    </row>
    <row r="2672" spans="1:2" x14ac:dyDescent="0.25">
      <c r="A2672" s="98"/>
      <c r="B2672" s="98"/>
    </row>
    <row r="2673" spans="1:2" x14ac:dyDescent="0.25">
      <c r="A2673" s="98"/>
      <c r="B2673" s="98"/>
    </row>
    <row r="2674" spans="1:2" x14ac:dyDescent="0.25">
      <c r="A2674" s="98"/>
      <c r="B2674" s="98"/>
    </row>
    <row r="2675" spans="1:2" x14ac:dyDescent="0.25">
      <c r="A2675" s="98"/>
      <c r="B2675" s="98"/>
    </row>
    <row r="2676" spans="1:2" x14ac:dyDescent="0.25">
      <c r="A2676" s="98"/>
      <c r="B2676" s="98"/>
    </row>
    <row r="2677" spans="1:2" x14ac:dyDescent="0.25">
      <c r="A2677" s="98"/>
      <c r="B2677" s="98"/>
    </row>
    <row r="2678" spans="1:2" x14ac:dyDescent="0.25">
      <c r="A2678" s="98"/>
      <c r="B2678" s="98"/>
    </row>
    <row r="2679" spans="1:2" x14ac:dyDescent="0.25">
      <c r="A2679" s="98"/>
      <c r="B2679" s="98"/>
    </row>
    <row r="2680" spans="1:2" x14ac:dyDescent="0.25">
      <c r="A2680" s="98"/>
      <c r="B2680" s="98"/>
    </row>
    <row r="2681" spans="1:2" x14ac:dyDescent="0.25">
      <c r="A2681" s="98"/>
      <c r="B2681" s="98"/>
    </row>
    <row r="2682" spans="1:2" x14ac:dyDescent="0.25">
      <c r="A2682" s="98"/>
      <c r="B2682" s="98"/>
    </row>
    <row r="2683" spans="1:2" x14ac:dyDescent="0.25">
      <c r="A2683" s="98"/>
      <c r="B2683" s="98"/>
    </row>
    <row r="2684" spans="1:2" x14ac:dyDescent="0.25">
      <c r="A2684" s="98"/>
      <c r="B2684" s="98"/>
    </row>
    <row r="2685" spans="1:2" x14ac:dyDescent="0.25">
      <c r="A2685" s="98"/>
      <c r="B2685" s="98"/>
    </row>
    <row r="2686" spans="1:2" x14ac:dyDescent="0.25">
      <c r="A2686" s="98"/>
      <c r="B2686" s="98"/>
    </row>
    <row r="2687" spans="1:2" x14ac:dyDescent="0.25">
      <c r="A2687" s="98"/>
      <c r="B2687" s="98"/>
    </row>
    <row r="2688" spans="1:2" x14ac:dyDescent="0.25">
      <c r="A2688" s="98"/>
      <c r="B2688" s="98"/>
    </row>
    <row r="2689" spans="1:2" x14ac:dyDescent="0.25">
      <c r="A2689" s="98"/>
      <c r="B2689" s="98"/>
    </row>
    <row r="2690" spans="1:2" x14ac:dyDescent="0.25">
      <c r="A2690" s="98"/>
      <c r="B2690" s="98"/>
    </row>
    <row r="2691" spans="1:2" x14ac:dyDescent="0.25">
      <c r="A2691" s="98"/>
      <c r="B2691" s="98"/>
    </row>
    <row r="2692" spans="1:2" x14ac:dyDescent="0.25">
      <c r="A2692" s="98"/>
      <c r="B2692" s="98"/>
    </row>
    <row r="2693" spans="1:2" x14ac:dyDescent="0.25">
      <c r="A2693" s="98"/>
      <c r="B2693" s="98"/>
    </row>
    <row r="2694" spans="1:2" x14ac:dyDescent="0.25">
      <c r="A2694" s="98"/>
      <c r="B2694" s="98"/>
    </row>
    <row r="2695" spans="1:2" x14ac:dyDescent="0.25">
      <c r="A2695" s="98"/>
      <c r="B2695" s="98"/>
    </row>
    <row r="2696" spans="1:2" x14ac:dyDescent="0.25">
      <c r="A2696" s="98"/>
      <c r="B2696" s="98"/>
    </row>
    <row r="2697" spans="1:2" x14ac:dyDescent="0.25">
      <c r="A2697" s="98"/>
      <c r="B2697" s="98"/>
    </row>
    <row r="2698" spans="1:2" x14ac:dyDescent="0.25">
      <c r="A2698" s="98"/>
      <c r="B2698" s="98"/>
    </row>
    <row r="2699" spans="1:2" x14ac:dyDescent="0.25">
      <c r="A2699" s="98"/>
      <c r="B2699" s="98"/>
    </row>
    <row r="2700" spans="1:2" x14ac:dyDescent="0.25">
      <c r="A2700" s="98"/>
      <c r="B2700" s="98"/>
    </row>
    <row r="2701" spans="1:2" x14ac:dyDescent="0.25">
      <c r="A2701" s="98"/>
      <c r="B2701" s="98"/>
    </row>
    <row r="2702" spans="1:2" x14ac:dyDescent="0.25">
      <c r="A2702" s="98"/>
      <c r="B2702" s="98"/>
    </row>
    <row r="2703" spans="1:2" x14ac:dyDescent="0.25">
      <c r="A2703" s="98"/>
      <c r="B2703" s="98"/>
    </row>
    <row r="2704" spans="1:2" x14ac:dyDescent="0.25">
      <c r="A2704" s="98"/>
      <c r="B2704" s="98"/>
    </row>
    <row r="2705" spans="1:2" x14ac:dyDescent="0.25">
      <c r="A2705" s="98"/>
      <c r="B2705" s="98"/>
    </row>
    <row r="2706" spans="1:2" x14ac:dyDescent="0.25">
      <c r="A2706" s="98"/>
      <c r="B2706" s="98"/>
    </row>
    <row r="2707" spans="1:2" x14ac:dyDescent="0.25">
      <c r="A2707" s="98"/>
      <c r="B2707" s="98"/>
    </row>
    <row r="2708" spans="1:2" x14ac:dyDescent="0.25">
      <c r="A2708" s="98"/>
      <c r="B2708" s="98"/>
    </row>
    <row r="2709" spans="1:2" x14ac:dyDescent="0.25">
      <c r="A2709" s="98"/>
      <c r="B2709" s="98"/>
    </row>
    <row r="2710" spans="1:2" x14ac:dyDescent="0.25">
      <c r="A2710" s="98"/>
      <c r="B2710" s="98"/>
    </row>
    <row r="2711" spans="1:2" x14ac:dyDescent="0.25">
      <c r="A2711" s="98"/>
      <c r="B2711" s="98"/>
    </row>
    <row r="2712" spans="1:2" x14ac:dyDescent="0.25">
      <c r="A2712" s="98"/>
      <c r="B2712" s="98"/>
    </row>
    <row r="2713" spans="1:2" x14ac:dyDescent="0.25">
      <c r="A2713" s="98"/>
      <c r="B2713" s="98"/>
    </row>
    <row r="2714" spans="1:2" x14ac:dyDescent="0.25">
      <c r="A2714" s="98"/>
      <c r="B2714" s="98"/>
    </row>
    <row r="2715" spans="1:2" x14ac:dyDescent="0.25">
      <c r="A2715" s="98"/>
      <c r="B2715" s="98"/>
    </row>
    <row r="2716" spans="1:2" x14ac:dyDescent="0.25">
      <c r="A2716" s="98"/>
      <c r="B2716" s="98"/>
    </row>
    <row r="2717" spans="1:2" x14ac:dyDescent="0.25">
      <c r="A2717" s="98"/>
      <c r="B2717" s="98"/>
    </row>
    <row r="2718" spans="1:2" x14ac:dyDescent="0.25">
      <c r="A2718" s="98"/>
      <c r="B2718" s="98"/>
    </row>
    <row r="2719" spans="1:2" x14ac:dyDescent="0.25">
      <c r="A2719" s="98"/>
      <c r="B2719" s="98"/>
    </row>
    <row r="2720" spans="1:2" x14ac:dyDescent="0.25">
      <c r="A2720" s="98"/>
      <c r="B2720" s="98"/>
    </row>
    <row r="2721" spans="1:2" x14ac:dyDescent="0.25">
      <c r="A2721" s="98"/>
      <c r="B2721" s="98"/>
    </row>
    <row r="2722" spans="1:2" x14ac:dyDescent="0.25">
      <c r="A2722" s="98"/>
      <c r="B2722" s="98"/>
    </row>
    <row r="2723" spans="1:2" x14ac:dyDescent="0.25">
      <c r="A2723" s="98"/>
      <c r="B2723" s="98"/>
    </row>
    <row r="2724" spans="1:2" x14ac:dyDescent="0.25">
      <c r="A2724" s="98"/>
      <c r="B2724" s="98"/>
    </row>
    <row r="2725" spans="1:2" x14ac:dyDescent="0.25">
      <c r="A2725" s="98"/>
      <c r="B2725" s="98"/>
    </row>
    <row r="2726" spans="1:2" x14ac:dyDescent="0.25">
      <c r="A2726" s="98"/>
      <c r="B2726" s="98"/>
    </row>
    <row r="2727" spans="1:2" x14ac:dyDescent="0.25">
      <c r="A2727" s="98"/>
      <c r="B2727" s="98"/>
    </row>
    <row r="2728" spans="1:2" x14ac:dyDescent="0.25">
      <c r="A2728" s="98"/>
      <c r="B2728" s="98"/>
    </row>
    <row r="2729" spans="1:2" x14ac:dyDescent="0.25">
      <c r="A2729" s="98"/>
      <c r="B2729" s="98"/>
    </row>
    <row r="2730" spans="1:2" x14ac:dyDescent="0.25">
      <c r="A2730" s="98"/>
      <c r="B2730" s="98"/>
    </row>
    <row r="2731" spans="1:2" x14ac:dyDescent="0.25">
      <c r="A2731" s="98"/>
      <c r="B2731" s="98"/>
    </row>
    <row r="2732" spans="1:2" x14ac:dyDescent="0.25">
      <c r="A2732" s="98"/>
      <c r="B2732" s="98"/>
    </row>
    <row r="2733" spans="1:2" x14ac:dyDescent="0.25">
      <c r="A2733" s="98"/>
      <c r="B2733" s="98"/>
    </row>
    <row r="2734" spans="1:2" x14ac:dyDescent="0.25">
      <c r="A2734" s="98"/>
      <c r="B2734" s="98"/>
    </row>
    <row r="2735" spans="1:2" x14ac:dyDescent="0.25">
      <c r="A2735" s="98"/>
      <c r="B2735" s="98"/>
    </row>
    <row r="2736" spans="1:2" x14ac:dyDescent="0.25">
      <c r="A2736" s="98"/>
      <c r="B2736" s="98"/>
    </row>
    <row r="2737" spans="1:2" x14ac:dyDescent="0.25">
      <c r="A2737" s="98"/>
      <c r="B2737" s="98"/>
    </row>
    <row r="2738" spans="1:2" x14ac:dyDescent="0.25">
      <c r="A2738" s="98"/>
      <c r="B2738" s="98"/>
    </row>
    <row r="2739" spans="1:2" x14ac:dyDescent="0.25">
      <c r="A2739" s="98"/>
      <c r="B2739" s="98"/>
    </row>
    <row r="2740" spans="1:2" x14ac:dyDescent="0.25">
      <c r="A2740" s="98"/>
      <c r="B2740" s="98"/>
    </row>
    <row r="2741" spans="1:2" x14ac:dyDescent="0.25">
      <c r="A2741" s="98"/>
      <c r="B2741" s="98"/>
    </row>
    <row r="2742" spans="1:2" x14ac:dyDescent="0.25">
      <c r="A2742" s="98"/>
      <c r="B2742" s="98"/>
    </row>
    <row r="2743" spans="1:2" x14ac:dyDescent="0.25">
      <c r="A2743" s="98"/>
      <c r="B2743" s="98"/>
    </row>
    <row r="2744" spans="1:2" x14ac:dyDescent="0.25">
      <c r="A2744" s="98"/>
      <c r="B2744" s="98"/>
    </row>
    <row r="2745" spans="1:2" x14ac:dyDescent="0.25">
      <c r="A2745" s="98"/>
      <c r="B2745" s="98"/>
    </row>
    <row r="2746" spans="1:2" x14ac:dyDescent="0.25">
      <c r="A2746" s="98"/>
      <c r="B2746" s="98"/>
    </row>
    <row r="2747" spans="1:2" x14ac:dyDescent="0.25">
      <c r="A2747" s="98"/>
      <c r="B2747" s="98"/>
    </row>
    <row r="2748" spans="1:2" x14ac:dyDescent="0.25">
      <c r="A2748" s="98"/>
      <c r="B2748" s="98"/>
    </row>
    <row r="2749" spans="1:2" x14ac:dyDescent="0.25">
      <c r="A2749" s="98"/>
      <c r="B2749" s="98"/>
    </row>
    <row r="2750" spans="1:2" x14ac:dyDescent="0.25">
      <c r="A2750" s="98"/>
      <c r="B2750" s="98"/>
    </row>
    <row r="2751" spans="1:2" x14ac:dyDescent="0.25">
      <c r="A2751" s="98"/>
      <c r="B2751" s="98"/>
    </row>
    <row r="2752" spans="1:2" x14ac:dyDescent="0.25">
      <c r="A2752" s="98"/>
      <c r="B2752" s="98"/>
    </row>
    <row r="2753" spans="1:2" x14ac:dyDescent="0.25">
      <c r="A2753" s="98"/>
      <c r="B2753" s="98"/>
    </row>
    <row r="2754" spans="1:2" x14ac:dyDescent="0.25">
      <c r="A2754" s="98"/>
      <c r="B2754" s="98"/>
    </row>
    <row r="2755" spans="1:2" x14ac:dyDescent="0.25">
      <c r="A2755" s="98"/>
      <c r="B2755" s="98"/>
    </row>
    <row r="2756" spans="1:2" x14ac:dyDescent="0.25">
      <c r="A2756" s="98"/>
      <c r="B2756" s="98"/>
    </row>
    <row r="2757" spans="1:2" x14ac:dyDescent="0.25">
      <c r="A2757" s="98"/>
      <c r="B2757" s="98"/>
    </row>
    <row r="2758" spans="1:2" x14ac:dyDescent="0.25">
      <c r="A2758" s="98"/>
      <c r="B2758" s="98"/>
    </row>
    <row r="2759" spans="1:2" x14ac:dyDescent="0.25">
      <c r="A2759" s="98"/>
      <c r="B2759" s="98"/>
    </row>
    <row r="2760" spans="1:2" x14ac:dyDescent="0.25">
      <c r="A2760" s="98"/>
      <c r="B2760" s="98"/>
    </row>
    <row r="2761" spans="1:2" x14ac:dyDescent="0.25">
      <c r="A2761" s="98"/>
      <c r="B2761" s="98"/>
    </row>
    <row r="2762" spans="1:2" x14ac:dyDescent="0.25">
      <c r="A2762" s="98"/>
      <c r="B2762" s="98"/>
    </row>
    <row r="2763" spans="1:2" x14ac:dyDescent="0.25">
      <c r="A2763" s="98"/>
      <c r="B2763" s="98"/>
    </row>
    <row r="2764" spans="1:2" x14ac:dyDescent="0.25">
      <c r="A2764" s="98"/>
      <c r="B2764" s="98"/>
    </row>
    <row r="2765" spans="1:2" x14ac:dyDescent="0.25">
      <c r="A2765" s="98"/>
      <c r="B2765" s="98"/>
    </row>
    <row r="2766" spans="1:2" x14ac:dyDescent="0.25">
      <c r="A2766" s="98"/>
      <c r="B2766" s="98"/>
    </row>
    <row r="2767" spans="1:2" x14ac:dyDescent="0.25">
      <c r="A2767" s="98"/>
      <c r="B2767" s="98"/>
    </row>
    <row r="2768" spans="1:2" x14ac:dyDescent="0.25">
      <c r="A2768" s="98"/>
      <c r="B2768" s="98"/>
    </row>
    <row r="2769" spans="1:2" x14ac:dyDescent="0.25">
      <c r="A2769" s="98"/>
      <c r="B2769" s="98"/>
    </row>
    <row r="2770" spans="1:2" x14ac:dyDescent="0.25">
      <c r="A2770" s="98"/>
      <c r="B2770" s="98"/>
    </row>
    <row r="2771" spans="1:2" x14ac:dyDescent="0.25">
      <c r="A2771" s="98"/>
      <c r="B2771" s="98"/>
    </row>
    <row r="2772" spans="1:2" x14ac:dyDescent="0.25">
      <c r="A2772" s="98"/>
      <c r="B2772" s="98"/>
    </row>
    <row r="2773" spans="1:2" x14ac:dyDescent="0.25">
      <c r="A2773" s="98"/>
      <c r="B2773" s="98"/>
    </row>
    <row r="2774" spans="1:2" x14ac:dyDescent="0.25">
      <c r="A2774" s="98"/>
      <c r="B2774" s="98"/>
    </row>
    <row r="2775" spans="1:2" x14ac:dyDescent="0.25">
      <c r="A2775" s="98"/>
      <c r="B2775" s="98"/>
    </row>
    <row r="2776" spans="1:2" x14ac:dyDescent="0.25">
      <c r="A2776" s="98"/>
      <c r="B2776" s="98"/>
    </row>
    <row r="2777" spans="1:2" x14ac:dyDescent="0.25">
      <c r="A2777" s="98"/>
      <c r="B2777" s="98"/>
    </row>
    <row r="2778" spans="1:2" x14ac:dyDescent="0.25">
      <c r="A2778" s="98"/>
      <c r="B2778" s="98"/>
    </row>
    <row r="2779" spans="1:2" x14ac:dyDescent="0.25">
      <c r="A2779" s="98"/>
      <c r="B2779" s="98"/>
    </row>
    <row r="2780" spans="1:2" x14ac:dyDescent="0.25">
      <c r="A2780" s="98"/>
      <c r="B2780" s="98"/>
    </row>
    <row r="2781" spans="1:2" x14ac:dyDescent="0.25">
      <c r="A2781" s="98"/>
      <c r="B2781" s="98"/>
    </row>
    <row r="2782" spans="1:2" x14ac:dyDescent="0.25">
      <c r="A2782" s="98"/>
      <c r="B2782" s="98"/>
    </row>
    <row r="2783" spans="1:2" x14ac:dyDescent="0.25">
      <c r="A2783" s="98"/>
      <c r="B2783" s="98"/>
    </row>
    <row r="2784" spans="1:2" x14ac:dyDescent="0.25">
      <c r="A2784" s="98"/>
      <c r="B2784" s="98"/>
    </row>
    <row r="2785" spans="1:2" x14ac:dyDescent="0.25">
      <c r="A2785" s="98"/>
      <c r="B2785" s="98"/>
    </row>
    <row r="2786" spans="1:2" x14ac:dyDescent="0.25">
      <c r="A2786" s="98"/>
      <c r="B2786" s="98"/>
    </row>
    <row r="2787" spans="1:2" x14ac:dyDescent="0.25">
      <c r="A2787" s="98"/>
      <c r="B2787" s="98"/>
    </row>
    <row r="2788" spans="1:2" x14ac:dyDescent="0.25">
      <c r="A2788" s="98"/>
      <c r="B2788" s="98"/>
    </row>
    <row r="2789" spans="1:2" x14ac:dyDescent="0.25">
      <c r="A2789" s="98"/>
      <c r="B2789" s="98"/>
    </row>
    <row r="2790" spans="1:2" x14ac:dyDescent="0.25">
      <c r="A2790" s="98"/>
      <c r="B2790" s="98"/>
    </row>
    <row r="2791" spans="1:2" x14ac:dyDescent="0.25">
      <c r="A2791" s="98"/>
      <c r="B2791" s="98"/>
    </row>
    <row r="2792" spans="1:2" x14ac:dyDescent="0.25">
      <c r="A2792" s="98"/>
      <c r="B2792" s="98"/>
    </row>
    <row r="2793" spans="1:2" x14ac:dyDescent="0.25">
      <c r="A2793" s="98"/>
      <c r="B2793" s="98"/>
    </row>
    <row r="2794" spans="1:2" x14ac:dyDescent="0.25">
      <c r="A2794" s="98"/>
      <c r="B2794" s="98"/>
    </row>
    <row r="2795" spans="1:2" x14ac:dyDescent="0.25">
      <c r="A2795" s="98"/>
      <c r="B2795" s="98"/>
    </row>
    <row r="2796" spans="1:2" x14ac:dyDescent="0.25">
      <c r="A2796" s="98"/>
      <c r="B2796" s="98"/>
    </row>
    <row r="2797" spans="1:2" x14ac:dyDescent="0.25">
      <c r="A2797" s="98"/>
      <c r="B2797" s="98"/>
    </row>
    <row r="2798" spans="1:2" x14ac:dyDescent="0.25">
      <c r="A2798" s="98"/>
      <c r="B2798" s="98"/>
    </row>
    <row r="2799" spans="1:2" x14ac:dyDescent="0.25">
      <c r="A2799" s="98"/>
      <c r="B2799" s="98"/>
    </row>
    <row r="2800" spans="1:2" x14ac:dyDescent="0.25">
      <c r="A2800" s="98"/>
      <c r="B2800" s="98"/>
    </row>
    <row r="2801" spans="1:2" x14ac:dyDescent="0.25">
      <c r="A2801" s="98"/>
      <c r="B2801" s="98"/>
    </row>
    <row r="2802" spans="1:2" x14ac:dyDescent="0.25">
      <c r="A2802" s="98"/>
      <c r="B2802" s="98"/>
    </row>
    <row r="2803" spans="1:2" x14ac:dyDescent="0.25">
      <c r="A2803" s="98"/>
      <c r="B2803" s="98"/>
    </row>
    <row r="2804" spans="1:2" x14ac:dyDescent="0.25">
      <c r="A2804" s="98"/>
      <c r="B2804" s="98"/>
    </row>
    <row r="2805" spans="1:2" x14ac:dyDescent="0.25">
      <c r="A2805" s="98"/>
      <c r="B2805" s="98"/>
    </row>
    <row r="2806" spans="1:2" x14ac:dyDescent="0.25">
      <c r="A2806" s="98"/>
      <c r="B2806" s="98"/>
    </row>
    <row r="2807" spans="1:2" x14ac:dyDescent="0.25">
      <c r="A2807" s="98"/>
      <c r="B2807" s="98"/>
    </row>
    <row r="2808" spans="1:2" x14ac:dyDescent="0.25">
      <c r="A2808" s="98"/>
      <c r="B2808" s="98"/>
    </row>
    <row r="2809" spans="1:2" x14ac:dyDescent="0.25">
      <c r="A2809" s="98"/>
      <c r="B2809" s="98"/>
    </row>
    <row r="2810" spans="1:2" x14ac:dyDescent="0.25">
      <c r="A2810" s="98"/>
      <c r="B2810" s="98"/>
    </row>
    <row r="2811" spans="1:2" x14ac:dyDescent="0.25">
      <c r="A2811" s="98"/>
      <c r="B2811" s="98"/>
    </row>
    <row r="2812" spans="1:2" x14ac:dyDescent="0.25">
      <c r="A2812" s="98"/>
      <c r="B2812" s="98"/>
    </row>
    <row r="2813" spans="1:2" x14ac:dyDescent="0.25">
      <c r="A2813" s="98"/>
      <c r="B2813" s="98"/>
    </row>
    <row r="2814" spans="1:2" x14ac:dyDescent="0.25">
      <c r="A2814" s="98"/>
      <c r="B2814" s="98"/>
    </row>
    <row r="2815" spans="1:2" x14ac:dyDescent="0.25">
      <c r="A2815" s="98"/>
      <c r="B2815" s="98"/>
    </row>
    <row r="2816" spans="1:2" x14ac:dyDescent="0.25">
      <c r="A2816" s="98"/>
      <c r="B2816" s="98"/>
    </row>
    <row r="2817" spans="1:2" x14ac:dyDescent="0.25">
      <c r="A2817" s="98"/>
      <c r="B2817" s="98"/>
    </row>
    <row r="2818" spans="1:2" x14ac:dyDescent="0.25">
      <c r="A2818" s="98"/>
      <c r="B2818" s="98"/>
    </row>
    <row r="2819" spans="1:2" x14ac:dyDescent="0.25">
      <c r="A2819" s="98"/>
      <c r="B2819" s="98"/>
    </row>
    <row r="2820" spans="1:2" x14ac:dyDescent="0.25">
      <c r="A2820" s="98"/>
      <c r="B2820" s="98"/>
    </row>
    <row r="2821" spans="1:2" x14ac:dyDescent="0.25">
      <c r="A2821" s="98"/>
      <c r="B2821" s="98"/>
    </row>
    <row r="2822" spans="1:2" x14ac:dyDescent="0.25">
      <c r="A2822" s="98"/>
      <c r="B2822" s="98"/>
    </row>
    <row r="2823" spans="1:2" x14ac:dyDescent="0.25">
      <c r="A2823" s="98"/>
      <c r="B2823" s="98"/>
    </row>
    <row r="2824" spans="1:2" x14ac:dyDescent="0.25">
      <c r="A2824" s="98"/>
      <c r="B2824" s="98"/>
    </row>
    <row r="2825" spans="1:2" x14ac:dyDescent="0.25">
      <c r="A2825" s="98"/>
      <c r="B2825" s="98"/>
    </row>
    <row r="2826" spans="1:2" x14ac:dyDescent="0.25">
      <c r="A2826" s="98"/>
      <c r="B2826" s="98"/>
    </row>
    <row r="2827" spans="1:2" x14ac:dyDescent="0.25">
      <c r="A2827" s="98"/>
      <c r="B2827" s="98"/>
    </row>
    <row r="2828" spans="1:2" x14ac:dyDescent="0.25">
      <c r="A2828" s="98"/>
      <c r="B2828" s="98"/>
    </row>
    <row r="2829" spans="1:2" x14ac:dyDescent="0.25">
      <c r="A2829" s="98"/>
      <c r="B2829" s="98"/>
    </row>
    <row r="2830" spans="1:2" x14ac:dyDescent="0.25">
      <c r="A2830" s="98"/>
      <c r="B2830" s="98"/>
    </row>
    <row r="2831" spans="1:2" x14ac:dyDescent="0.25">
      <c r="A2831" s="98"/>
      <c r="B2831" s="98"/>
    </row>
    <row r="2832" spans="1:2" x14ac:dyDescent="0.25">
      <c r="A2832" s="98"/>
      <c r="B2832" s="98"/>
    </row>
    <row r="2833" spans="1:2" x14ac:dyDescent="0.25">
      <c r="A2833" s="98"/>
      <c r="B2833" s="98"/>
    </row>
    <row r="2834" spans="1:2" x14ac:dyDescent="0.25">
      <c r="A2834" s="98"/>
      <c r="B2834" s="98"/>
    </row>
    <row r="2835" spans="1:2" x14ac:dyDescent="0.25">
      <c r="A2835" s="98"/>
      <c r="B2835" s="98"/>
    </row>
    <row r="2836" spans="1:2" x14ac:dyDescent="0.25">
      <c r="A2836" s="98"/>
      <c r="B2836" s="98"/>
    </row>
    <row r="2837" spans="1:2" x14ac:dyDescent="0.25">
      <c r="A2837" s="98"/>
      <c r="B2837" s="98"/>
    </row>
    <row r="2838" spans="1:2" x14ac:dyDescent="0.25">
      <c r="A2838" s="98"/>
      <c r="B2838" s="98"/>
    </row>
    <row r="2839" spans="1:2" x14ac:dyDescent="0.25">
      <c r="A2839" s="98"/>
      <c r="B2839" s="98"/>
    </row>
    <row r="2840" spans="1:2" x14ac:dyDescent="0.25">
      <c r="A2840" s="98"/>
      <c r="B2840" s="98"/>
    </row>
    <row r="2841" spans="1:2" x14ac:dyDescent="0.25">
      <c r="A2841" s="98"/>
      <c r="B2841" s="98"/>
    </row>
    <row r="2842" spans="1:2" x14ac:dyDescent="0.25">
      <c r="A2842" s="98"/>
      <c r="B2842" s="98"/>
    </row>
    <row r="2843" spans="1:2" x14ac:dyDescent="0.25">
      <c r="A2843" s="98"/>
      <c r="B2843" s="98"/>
    </row>
    <row r="2844" spans="1:2" x14ac:dyDescent="0.25">
      <c r="A2844" s="98"/>
      <c r="B2844" s="98"/>
    </row>
    <row r="2845" spans="1:2" x14ac:dyDescent="0.25">
      <c r="A2845" s="98"/>
      <c r="B2845" s="98"/>
    </row>
    <row r="2846" spans="1:2" x14ac:dyDescent="0.25">
      <c r="A2846" s="98"/>
      <c r="B2846" s="98"/>
    </row>
    <row r="2847" spans="1:2" x14ac:dyDescent="0.25">
      <c r="A2847" s="98"/>
      <c r="B2847" s="98"/>
    </row>
    <row r="2848" spans="1:2" x14ac:dyDescent="0.25">
      <c r="A2848" s="98"/>
      <c r="B2848" s="98"/>
    </row>
    <row r="2849" spans="1:2" x14ac:dyDescent="0.25">
      <c r="A2849" s="98"/>
      <c r="B2849" s="98"/>
    </row>
    <row r="2850" spans="1:2" x14ac:dyDescent="0.25">
      <c r="A2850" s="98"/>
      <c r="B2850" s="98"/>
    </row>
    <row r="2851" spans="1:2" x14ac:dyDescent="0.25">
      <c r="A2851" s="98"/>
      <c r="B2851" s="98"/>
    </row>
    <row r="2852" spans="1:2" x14ac:dyDescent="0.25">
      <c r="A2852" s="98"/>
      <c r="B2852" s="98"/>
    </row>
    <row r="2853" spans="1:2" x14ac:dyDescent="0.25">
      <c r="A2853" s="98"/>
      <c r="B2853" s="98"/>
    </row>
    <row r="2854" spans="1:2" x14ac:dyDescent="0.25">
      <c r="A2854" s="98"/>
      <c r="B2854" s="98"/>
    </row>
    <row r="2855" spans="1:2" x14ac:dyDescent="0.25">
      <c r="A2855" s="98"/>
      <c r="B2855" s="98"/>
    </row>
    <row r="2856" spans="1:2" x14ac:dyDescent="0.25">
      <c r="A2856" s="98"/>
      <c r="B2856" s="98"/>
    </row>
    <row r="2857" spans="1:2" x14ac:dyDescent="0.25">
      <c r="A2857" s="98"/>
      <c r="B2857" s="98"/>
    </row>
    <row r="2858" spans="1:2" x14ac:dyDescent="0.25">
      <c r="A2858" s="98"/>
      <c r="B2858" s="98"/>
    </row>
    <row r="2859" spans="1:2" x14ac:dyDescent="0.25">
      <c r="A2859" s="98"/>
      <c r="B2859" s="98"/>
    </row>
    <row r="2860" spans="1:2" x14ac:dyDescent="0.25">
      <c r="A2860" s="98"/>
      <c r="B2860" s="98"/>
    </row>
    <row r="2861" spans="1:2" x14ac:dyDescent="0.25">
      <c r="A2861" s="98"/>
      <c r="B2861" s="98"/>
    </row>
    <row r="2862" spans="1:2" x14ac:dyDescent="0.25">
      <c r="A2862" s="98"/>
      <c r="B2862" s="98"/>
    </row>
    <row r="2863" spans="1:2" x14ac:dyDescent="0.25">
      <c r="A2863" s="98"/>
      <c r="B2863" s="98"/>
    </row>
    <row r="2864" spans="1:2" x14ac:dyDescent="0.25">
      <c r="A2864" s="98"/>
      <c r="B2864" s="98"/>
    </row>
    <row r="2865" spans="1:2" x14ac:dyDescent="0.25">
      <c r="A2865" s="98"/>
      <c r="B2865" s="98"/>
    </row>
    <row r="2866" spans="1:2" x14ac:dyDescent="0.25">
      <c r="A2866" s="98"/>
      <c r="B2866" s="98"/>
    </row>
    <row r="2867" spans="1:2" x14ac:dyDescent="0.25">
      <c r="A2867" s="98"/>
      <c r="B2867" s="98"/>
    </row>
    <row r="2868" spans="1:2" x14ac:dyDescent="0.25">
      <c r="A2868" s="98"/>
      <c r="B2868" s="98"/>
    </row>
    <row r="2869" spans="1:2" x14ac:dyDescent="0.25">
      <c r="A2869" s="98"/>
      <c r="B2869" s="98"/>
    </row>
    <row r="2870" spans="1:2" x14ac:dyDescent="0.25">
      <c r="A2870" s="98"/>
      <c r="B2870" s="98"/>
    </row>
    <row r="2871" spans="1:2" x14ac:dyDescent="0.25">
      <c r="A2871" s="98"/>
      <c r="B2871" s="98"/>
    </row>
    <row r="2872" spans="1:2" x14ac:dyDescent="0.25">
      <c r="A2872" s="98"/>
      <c r="B2872" s="98"/>
    </row>
    <row r="2873" spans="1:2" x14ac:dyDescent="0.25">
      <c r="A2873" s="98"/>
      <c r="B2873" s="98"/>
    </row>
    <row r="2874" spans="1:2" x14ac:dyDescent="0.25">
      <c r="A2874" s="98"/>
      <c r="B2874" s="98"/>
    </row>
    <row r="2875" spans="1:2" x14ac:dyDescent="0.25">
      <c r="A2875" s="98"/>
      <c r="B2875" s="98"/>
    </row>
    <row r="2876" spans="1:2" x14ac:dyDescent="0.25">
      <c r="A2876" s="98"/>
      <c r="B2876" s="98"/>
    </row>
    <row r="2877" spans="1:2" x14ac:dyDescent="0.25">
      <c r="A2877" s="98"/>
      <c r="B2877" s="98"/>
    </row>
    <row r="2878" spans="1:2" x14ac:dyDescent="0.25">
      <c r="A2878" s="98"/>
      <c r="B2878" s="98"/>
    </row>
    <row r="2879" spans="1:2" x14ac:dyDescent="0.25">
      <c r="A2879" s="98"/>
      <c r="B2879" s="98"/>
    </row>
    <row r="2880" spans="1:2" x14ac:dyDescent="0.25">
      <c r="A2880" s="98"/>
      <c r="B2880" s="98"/>
    </row>
    <row r="2881" spans="1:2" x14ac:dyDescent="0.25">
      <c r="A2881" s="98"/>
      <c r="B2881" s="98"/>
    </row>
    <row r="2882" spans="1:2" x14ac:dyDescent="0.25">
      <c r="A2882" s="98"/>
      <c r="B2882" s="98"/>
    </row>
    <row r="2883" spans="1:2" x14ac:dyDescent="0.25">
      <c r="A2883" s="98"/>
      <c r="B2883" s="98"/>
    </row>
    <row r="2884" spans="1:2" x14ac:dyDescent="0.25">
      <c r="A2884" s="98"/>
      <c r="B2884" s="98"/>
    </row>
    <row r="2885" spans="1:2" x14ac:dyDescent="0.25">
      <c r="A2885" s="98"/>
      <c r="B2885" s="98"/>
    </row>
    <row r="2886" spans="1:2" x14ac:dyDescent="0.25">
      <c r="A2886" s="98"/>
      <c r="B2886" s="98"/>
    </row>
    <row r="2887" spans="1:2" x14ac:dyDescent="0.25">
      <c r="A2887" s="98"/>
      <c r="B2887" s="98"/>
    </row>
    <row r="2888" spans="1:2" x14ac:dyDescent="0.25">
      <c r="A2888" s="98"/>
      <c r="B2888" s="98"/>
    </row>
    <row r="2889" spans="1:2" x14ac:dyDescent="0.25">
      <c r="A2889" s="98"/>
      <c r="B2889" s="98"/>
    </row>
    <row r="2890" spans="1:2" x14ac:dyDescent="0.25">
      <c r="A2890" s="98"/>
      <c r="B2890" s="98"/>
    </row>
    <row r="2891" spans="1:2" x14ac:dyDescent="0.25">
      <c r="A2891" s="98"/>
      <c r="B2891" s="98"/>
    </row>
    <row r="2892" spans="1:2" x14ac:dyDescent="0.25">
      <c r="A2892" s="98"/>
      <c r="B2892" s="98"/>
    </row>
    <row r="2893" spans="1:2" x14ac:dyDescent="0.25">
      <c r="A2893" s="98"/>
      <c r="B2893" s="98"/>
    </row>
    <row r="2894" spans="1:2" x14ac:dyDescent="0.25">
      <c r="A2894" s="98"/>
      <c r="B2894" s="98"/>
    </row>
    <row r="2895" spans="1:2" x14ac:dyDescent="0.25">
      <c r="A2895" s="98"/>
      <c r="B2895" s="98"/>
    </row>
    <row r="2896" spans="1:2" x14ac:dyDescent="0.25">
      <c r="A2896" s="98"/>
      <c r="B2896" s="98"/>
    </row>
    <row r="2897" spans="1:2" x14ac:dyDescent="0.25">
      <c r="A2897" s="98"/>
      <c r="B2897" s="98"/>
    </row>
    <row r="2898" spans="1:2" x14ac:dyDescent="0.25">
      <c r="A2898" s="98"/>
      <c r="B2898" s="98"/>
    </row>
    <row r="2899" spans="1:2" x14ac:dyDescent="0.25">
      <c r="A2899" s="98"/>
      <c r="B2899" s="98"/>
    </row>
    <row r="2900" spans="1:2" x14ac:dyDescent="0.25">
      <c r="A2900" s="98"/>
      <c r="B2900" s="98"/>
    </row>
    <row r="2901" spans="1:2" x14ac:dyDescent="0.25">
      <c r="A2901" s="98"/>
      <c r="B2901" s="98"/>
    </row>
    <row r="2902" spans="1:2" x14ac:dyDescent="0.25">
      <c r="A2902" s="98"/>
      <c r="B2902" s="98"/>
    </row>
    <row r="2903" spans="1:2" x14ac:dyDescent="0.25">
      <c r="A2903" s="98"/>
      <c r="B2903" s="98"/>
    </row>
    <row r="2904" spans="1:2" x14ac:dyDescent="0.25">
      <c r="A2904" s="98"/>
      <c r="B2904" s="98"/>
    </row>
    <row r="2905" spans="1:2" x14ac:dyDescent="0.25">
      <c r="A2905" s="98"/>
      <c r="B2905" s="98"/>
    </row>
    <row r="2906" spans="1:2" x14ac:dyDescent="0.25">
      <c r="A2906" s="98"/>
      <c r="B2906" s="98"/>
    </row>
    <row r="2907" spans="1:2" x14ac:dyDescent="0.25">
      <c r="A2907" s="98"/>
      <c r="B2907" s="98"/>
    </row>
    <row r="2908" spans="1:2" x14ac:dyDescent="0.25">
      <c r="A2908" s="98"/>
      <c r="B2908" s="98"/>
    </row>
    <row r="2909" spans="1:2" x14ac:dyDescent="0.25">
      <c r="A2909" s="98"/>
      <c r="B2909" s="98"/>
    </row>
    <row r="2910" spans="1:2" x14ac:dyDescent="0.25">
      <c r="A2910" s="98"/>
      <c r="B2910" s="98"/>
    </row>
    <row r="2911" spans="1:2" x14ac:dyDescent="0.25">
      <c r="A2911" s="98"/>
      <c r="B2911" s="98"/>
    </row>
    <row r="2912" spans="1:2" x14ac:dyDescent="0.25">
      <c r="A2912" s="98"/>
      <c r="B2912" s="98"/>
    </row>
    <row r="2913" spans="1:2" x14ac:dyDescent="0.25">
      <c r="A2913" s="98"/>
      <c r="B2913" s="98"/>
    </row>
    <row r="2914" spans="1:2" x14ac:dyDescent="0.25">
      <c r="A2914" s="98"/>
      <c r="B2914" s="98"/>
    </row>
    <row r="2915" spans="1:2" x14ac:dyDescent="0.25">
      <c r="A2915" s="98"/>
      <c r="B2915" s="98"/>
    </row>
    <row r="2916" spans="1:2" x14ac:dyDescent="0.25">
      <c r="A2916" s="98"/>
      <c r="B2916" s="98"/>
    </row>
    <row r="2917" spans="1:2" x14ac:dyDescent="0.25">
      <c r="A2917" s="98"/>
      <c r="B2917" s="98"/>
    </row>
    <row r="2918" spans="1:2" x14ac:dyDescent="0.25">
      <c r="A2918" s="98"/>
      <c r="B2918" s="98"/>
    </row>
    <row r="2919" spans="1:2" x14ac:dyDescent="0.25">
      <c r="A2919" s="98"/>
      <c r="B2919" s="98"/>
    </row>
    <row r="2920" spans="1:2" x14ac:dyDescent="0.25">
      <c r="A2920" s="98"/>
      <c r="B2920" s="98"/>
    </row>
    <row r="2921" spans="1:2" x14ac:dyDescent="0.25">
      <c r="A2921" s="98"/>
      <c r="B2921" s="98"/>
    </row>
    <row r="2922" spans="1:2" x14ac:dyDescent="0.25">
      <c r="A2922" s="98"/>
      <c r="B2922" s="98"/>
    </row>
    <row r="2923" spans="1:2" x14ac:dyDescent="0.25">
      <c r="A2923" s="98"/>
      <c r="B2923" s="98"/>
    </row>
    <row r="2924" spans="1:2" x14ac:dyDescent="0.25">
      <c r="A2924" s="98"/>
      <c r="B2924" s="98"/>
    </row>
    <row r="2925" spans="1:2" x14ac:dyDescent="0.25">
      <c r="A2925" s="98"/>
      <c r="B2925" s="98"/>
    </row>
    <row r="2926" spans="1:2" x14ac:dyDescent="0.25">
      <c r="A2926" s="98"/>
      <c r="B2926" s="98"/>
    </row>
    <row r="2927" spans="1:2" x14ac:dyDescent="0.25">
      <c r="A2927" s="98"/>
      <c r="B2927" s="98"/>
    </row>
    <row r="2928" spans="1:2" x14ac:dyDescent="0.25">
      <c r="A2928" s="98"/>
      <c r="B2928" s="98"/>
    </row>
    <row r="2929" spans="1:2" x14ac:dyDescent="0.25">
      <c r="A2929" s="98"/>
      <c r="B2929" s="98"/>
    </row>
    <row r="2930" spans="1:2" x14ac:dyDescent="0.25">
      <c r="A2930" s="98"/>
      <c r="B2930" s="98"/>
    </row>
    <row r="2931" spans="1:2" x14ac:dyDescent="0.25">
      <c r="A2931" s="98"/>
      <c r="B2931" s="98"/>
    </row>
    <row r="2932" spans="1:2" x14ac:dyDescent="0.25">
      <c r="A2932" s="98"/>
      <c r="B2932" s="98"/>
    </row>
    <row r="2933" spans="1:2" x14ac:dyDescent="0.25">
      <c r="A2933" s="98"/>
      <c r="B2933" s="98"/>
    </row>
    <row r="2934" spans="1:2" x14ac:dyDescent="0.25">
      <c r="A2934" s="98"/>
      <c r="B2934" s="98"/>
    </row>
    <row r="2935" spans="1:2" x14ac:dyDescent="0.25">
      <c r="A2935" s="98"/>
      <c r="B2935" s="98"/>
    </row>
    <row r="2936" spans="1:2" x14ac:dyDescent="0.25">
      <c r="A2936" s="98"/>
      <c r="B2936" s="98"/>
    </row>
    <row r="2937" spans="1:2" x14ac:dyDescent="0.25">
      <c r="A2937" s="98"/>
      <c r="B2937" s="98"/>
    </row>
    <row r="2938" spans="1:2" x14ac:dyDescent="0.25">
      <c r="A2938" s="98"/>
      <c r="B2938" s="98"/>
    </row>
    <row r="2939" spans="1:2" x14ac:dyDescent="0.25">
      <c r="A2939" s="98"/>
      <c r="B2939" s="98"/>
    </row>
    <row r="2940" spans="1:2" x14ac:dyDescent="0.25">
      <c r="A2940" s="98"/>
      <c r="B2940" s="98"/>
    </row>
    <row r="2941" spans="1:2" x14ac:dyDescent="0.25">
      <c r="A2941" s="98"/>
      <c r="B2941" s="98"/>
    </row>
    <row r="2942" spans="1:2" x14ac:dyDescent="0.25">
      <c r="A2942" s="98"/>
      <c r="B2942" s="98"/>
    </row>
    <row r="2943" spans="1:2" x14ac:dyDescent="0.25">
      <c r="A2943" s="98"/>
      <c r="B2943" s="98"/>
    </row>
    <row r="2944" spans="1:2" x14ac:dyDescent="0.25">
      <c r="A2944" s="98"/>
      <c r="B2944" s="98"/>
    </row>
    <row r="2945" spans="1:2" x14ac:dyDescent="0.25">
      <c r="A2945" s="98"/>
      <c r="B2945" s="98"/>
    </row>
    <row r="2946" spans="1:2" x14ac:dyDescent="0.25">
      <c r="A2946" s="98"/>
      <c r="B2946" s="98"/>
    </row>
    <row r="2947" spans="1:2" x14ac:dyDescent="0.25">
      <c r="A2947" s="98"/>
      <c r="B2947" s="98"/>
    </row>
    <row r="2948" spans="1:2" x14ac:dyDescent="0.25">
      <c r="A2948" s="98"/>
      <c r="B2948" s="98"/>
    </row>
    <row r="2949" spans="1:2" x14ac:dyDescent="0.25">
      <c r="A2949" s="98"/>
      <c r="B2949" s="98"/>
    </row>
    <row r="2950" spans="1:2" x14ac:dyDescent="0.25">
      <c r="A2950" s="98"/>
      <c r="B2950" s="98"/>
    </row>
    <row r="2951" spans="1:2" x14ac:dyDescent="0.25">
      <c r="A2951" s="98"/>
      <c r="B2951" s="98"/>
    </row>
    <row r="2952" spans="1:2" x14ac:dyDescent="0.25">
      <c r="A2952" s="98"/>
      <c r="B2952" s="98"/>
    </row>
    <row r="2953" spans="1:2" x14ac:dyDescent="0.25">
      <c r="A2953" s="98"/>
      <c r="B2953" s="98"/>
    </row>
    <row r="2954" spans="1:2" x14ac:dyDescent="0.25">
      <c r="A2954" s="98"/>
      <c r="B2954" s="98"/>
    </row>
    <row r="2955" spans="1:2" x14ac:dyDescent="0.25">
      <c r="A2955" s="98"/>
      <c r="B2955" s="98"/>
    </row>
    <row r="2956" spans="1:2" x14ac:dyDescent="0.25">
      <c r="A2956" s="98"/>
      <c r="B2956" s="98"/>
    </row>
    <row r="2957" spans="1:2" x14ac:dyDescent="0.25">
      <c r="A2957" s="98"/>
      <c r="B2957" s="98"/>
    </row>
    <row r="2958" spans="1:2" x14ac:dyDescent="0.25">
      <c r="A2958" s="98"/>
      <c r="B2958" s="98"/>
    </row>
    <row r="2959" spans="1:2" x14ac:dyDescent="0.25">
      <c r="A2959" s="98"/>
      <c r="B2959" s="98"/>
    </row>
    <row r="2960" spans="1:2" x14ac:dyDescent="0.25">
      <c r="A2960" s="98"/>
      <c r="B2960" s="98"/>
    </row>
    <row r="2961" spans="1:2" x14ac:dyDescent="0.25">
      <c r="A2961" s="98"/>
      <c r="B2961" s="98"/>
    </row>
    <row r="2962" spans="1:2" x14ac:dyDescent="0.25">
      <c r="A2962" s="98"/>
      <c r="B2962" s="98"/>
    </row>
    <row r="2963" spans="1:2" x14ac:dyDescent="0.25">
      <c r="A2963" s="98"/>
      <c r="B2963" s="98"/>
    </row>
    <row r="2964" spans="1:2" x14ac:dyDescent="0.25">
      <c r="A2964" s="98"/>
      <c r="B2964" s="98"/>
    </row>
    <row r="2965" spans="1:2" x14ac:dyDescent="0.25">
      <c r="A2965" s="98"/>
      <c r="B2965" s="98"/>
    </row>
    <row r="2966" spans="1:2" x14ac:dyDescent="0.25">
      <c r="A2966" s="98"/>
      <c r="B2966" s="98"/>
    </row>
    <row r="2967" spans="1:2" x14ac:dyDescent="0.25">
      <c r="A2967" s="98"/>
      <c r="B2967" s="98"/>
    </row>
    <row r="2968" spans="1:2" x14ac:dyDescent="0.25">
      <c r="A2968" s="98"/>
      <c r="B2968" s="98"/>
    </row>
    <row r="2969" spans="1:2" x14ac:dyDescent="0.25">
      <c r="A2969" s="98"/>
      <c r="B2969" s="98"/>
    </row>
    <row r="2970" spans="1:2" x14ac:dyDescent="0.25">
      <c r="A2970" s="98"/>
      <c r="B2970" s="98"/>
    </row>
    <row r="2971" spans="1:2" x14ac:dyDescent="0.25">
      <c r="A2971" s="98"/>
      <c r="B2971" s="98"/>
    </row>
    <row r="2972" spans="1:2" x14ac:dyDescent="0.25">
      <c r="A2972" s="98"/>
      <c r="B2972" s="98"/>
    </row>
    <row r="2973" spans="1:2" x14ac:dyDescent="0.25">
      <c r="A2973" s="98"/>
      <c r="B2973" s="98"/>
    </row>
    <row r="2974" spans="1:2" x14ac:dyDescent="0.25">
      <c r="A2974" s="98"/>
      <c r="B2974" s="98"/>
    </row>
    <row r="2975" spans="1:2" x14ac:dyDescent="0.25">
      <c r="A2975" s="98"/>
      <c r="B2975" s="98"/>
    </row>
    <row r="2976" spans="1:2" x14ac:dyDescent="0.25">
      <c r="A2976" s="98"/>
      <c r="B2976" s="98"/>
    </row>
    <row r="2977" spans="1:2" x14ac:dyDescent="0.25">
      <c r="A2977" s="98"/>
      <c r="B2977" s="98"/>
    </row>
    <row r="2978" spans="1:2" x14ac:dyDescent="0.25">
      <c r="A2978" s="98"/>
      <c r="B2978" s="98"/>
    </row>
    <row r="2979" spans="1:2" x14ac:dyDescent="0.25">
      <c r="A2979" s="98"/>
      <c r="B2979" s="98"/>
    </row>
    <row r="2980" spans="1:2" x14ac:dyDescent="0.25">
      <c r="A2980" s="98"/>
      <c r="B2980" s="98"/>
    </row>
    <row r="2981" spans="1:2" x14ac:dyDescent="0.25">
      <c r="A2981" s="98"/>
      <c r="B2981" s="98"/>
    </row>
    <row r="2982" spans="1:2" x14ac:dyDescent="0.25">
      <c r="A2982" s="98"/>
      <c r="B2982" s="98"/>
    </row>
    <row r="2983" spans="1:2" x14ac:dyDescent="0.25">
      <c r="A2983" s="98"/>
      <c r="B2983" s="98"/>
    </row>
    <row r="2984" spans="1:2" x14ac:dyDescent="0.25">
      <c r="A2984" s="98"/>
      <c r="B2984" s="98"/>
    </row>
    <row r="2985" spans="1:2" x14ac:dyDescent="0.25">
      <c r="A2985" s="98"/>
      <c r="B2985" s="98"/>
    </row>
    <row r="2986" spans="1:2" x14ac:dyDescent="0.25">
      <c r="A2986" s="98"/>
      <c r="B2986" s="98"/>
    </row>
    <row r="2987" spans="1:2" x14ac:dyDescent="0.25">
      <c r="A2987" s="98"/>
      <c r="B2987" s="98"/>
    </row>
    <row r="2988" spans="1:2" x14ac:dyDescent="0.25">
      <c r="A2988" s="98"/>
      <c r="B2988" s="98"/>
    </row>
    <row r="2989" spans="1:2" x14ac:dyDescent="0.25">
      <c r="A2989" s="98"/>
      <c r="B2989" s="98"/>
    </row>
    <row r="2990" spans="1:2" x14ac:dyDescent="0.25">
      <c r="A2990" s="98"/>
      <c r="B2990" s="98"/>
    </row>
    <row r="2991" spans="1:2" x14ac:dyDescent="0.25">
      <c r="A2991" s="98"/>
      <c r="B2991" s="98"/>
    </row>
    <row r="2992" spans="1:2" x14ac:dyDescent="0.25">
      <c r="A2992" s="98"/>
      <c r="B2992" s="98"/>
    </row>
    <row r="2993" spans="1:2" x14ac:dyDescent="0.25">
      <c r="A2993" s="98"/>
      <c r="B2993" s="98"/>
    </row>
    <row r="2994" spans="1:2" x14ac:dyDescent="0.25">
      <c r="A2994" s="98"/>
      <c r="B2994" s="98"/>
    </row>
    <row r="2995" spans="1:2" x14ac:dyDescent="0.25">
      <c r="A2995" s="98"/>
      <c r="B2995" s="98"/>
    </row>
    <row r="2996" spans="1:2" x14ac:dyDescent="0.25">
      <c r="A2996" s="98"/>
      <c r="B2996" s="98"/>
    </row>
    <row r="2997" spans="1:2" x14ac:dyDescent="0.25">
      <c r="A2997" s="98"/>
      <c r="B2997" s="98"/>
    </row>
    <row r="2998" spans="1:2" x14ac:dyDescent="0.25">
      <c r="A2998" s="98"/>
      <c r="B2998" s="98"/>
    </row>
    <row r="2999" spans="1:2" x14ac:dyDescent="0.25">
      <c r="A2999" s="98"/>
      <c r="B2999" s="98"/>
    </row>
    <row r="3000" spans="1:2" x14ac:dyDescent="0.25">
      <c r="A3000" s="98"/>
      <c r="B3000" s="98"/>
    </row>
    <row r="3001" spans="1:2" x14ac:dyDescent="0.25">
      <c r="A3001" s="98"/>
      <c r="B3001" s="98"/>
    </row>
    <row r="3002" spans="1:2" x14ac:dyDescent="0.25">
      <c r="A3002" s="98"/>
      <c r="B3002" s="98"/>
    </row>
    <row r="3003" spans="1:2" x14ac:dyDescent="0.25">
      <c r="A3003" s="98"/>
      <c r="B3003" s="98"/>
    </row>
    <row r="3004" spans="1:2" x14ac:dyDescent="0.25">
      <c r="A3004" s="98"/>
      <c r="B3004" s="98"/>
    </row>
    <row r="3005" spans="1:2" x14ac:dyDescent="0.25">
      <c r="A3005" s="98"/>
      <c r="B3005" s="98"/>
    </row>
    <row r="3006" spans="1:2" x14ac:dyDescent="0.25">
      <c r="A3006" s="98"/>
      <c r="B3006" s="98"/>
    </row>
    <row r="3007" spans="1:2" x14ac:dyDescent="0.25">
      <c r="A3007" s="98"/>
      <c r="B3007" s="98"/>
    </row>
    <row r="3008" spans="1:2" x14ac:dyDescent="0.25">
      <c r="A3008" s="98"/>
      <c r="B3008" s="98"/>
    </row>
    <row r="3009" spans="1:2" x14ac:dyDescent="0.25">
      <c r="A3009" s="98"/>
      <c r="B3009" s="98"/>
    </row>
    <row r="3010" spans="1:2" x14ac:dyDescent="0.25">
      <c r="A3010" s="98"/>
      <c r="B3010" s="98"/>
    </row>
    <row r="3011" spans="1:2" x14ac:dyDescent="0.25">
      <c r="A3011" s="98"/>
      <c r="B3011" s="98"/>
    </row>
    <row r="3012" spans="1:2" x14ac:dyDescent="0.25">
      <c r="A3012" s="98"/>
      <c r="B3012" s="98"/>
    </row>
    <row r="3013" spans="1:2" x14ac:dyDescent="0.25">
      <c r="A3013" s="98"/>
      <c r="B3013" s="98"/>
    </row>
    <row r="3014" spans="1:2" x14ac:dyDescent="0.25">
      <c r="A3014" s="98"/>
      <c r="B3014" s="98"/>
    </row>
    <row r="3015" spans="1:2" x14ac:dyDescent="0.25">
      <c r="A3015" s="98"/>
      <c r="B3015" s="98"/>
    </row>
    <row r="3016" spans="1:2" x14ac:dyDescent="0.25">
      <c r="A3016" s="98"/>
      <c r="B3016" s="98"/>
    </row>
    <row r="3017" spans="1:2" x14ac:dyDescent="0.25">
      <c r="A3017" s="98"/>
      <c r="B3017" s="98"/>
    </row>
    <row r="3018" spans="1:2" x14ac:dyDescent="0.25">
      <c r="A3018" s="98"/>
      <c r="B3018" s="98"/>
    </row>
    <row r="3019" spans="1:2" x14ac:dyDescent="0.25">
      <c r="A3019" s="98"/>
      <c r="B3019" s="98"/>
    </row>
    <row r="3020" spans="1:2" x14ac:dyDescent="0.25">
      <c r="A3020" s="98"/>
      <c r="B3020" s="98"/>
    </row>
    <row r="3021" spans="1:2" x14ac:dyDescent="0.25">
      <c r="A3021" s="98"/>
      <c r="B3021" s="98"/>
    </row>
    <row r="3022" spans="1:2" x14ac:dyDescent="0.25">
      <c r="A3022" s="98"/>
      <c r="B3022" s="98"/>
    </row>
    <row r="3023" spans="1:2" x14ac:dyDescent="0.25">
      <c r="A3023" s="98"/>
      <c r="B3023" s="98"/>
    </row>
    <row r="3024" spans="1:2" x14ac:dyDescent="0.25">
      <c r="A3024" s="98"/>
      <c r="B3024" s="98"/>
    </row>
    <row r="3025" spans="1:2" x14ac:dyDescent="0.25">
      <c r="A3025" s="98"/>
      <c r="B3025" s="98"/>
    </row>
    <row r="3026" spans="1:2" x14ac:dyDescent="0.25">
      <c r="A3026" s="98"/>
      <c r="B3026" s="98"/>
    </row>
    <row r="3027" spans="1:2" x14ac:dyDescent="0.25">
      <c r="A3027" s="98"/>
      <c r="B3027" s="98"/>
    </row>
    <row r="3028" spans="1:2" x14ac:dyDescent="0.25">
      <c r="A3028" s="98"/>
      <c r="B3028" s="98"/>
    </row>
    <row r="3029" spans="1:2" x14ac:dyDescent="0.25">
      <c r="A3029" s="98"/>
      <c r="B3029" s="98"/>
    </row>
    <row r="3030" spans="1:2" x14ac:dyDescent="0.25">
      <c r="A3030" s="98"/>
      <c r="B3030" s="98"/>
    </row>
    <row r="3031" spans="1:2" x14ac:dyDescent="0.25">
      <c r="A3031" s="98"/>
      <c r="B3031" s="98"/>
    </row>
    <row r="3032" spans="1:2" x14ac:dyDescent="0.25">
      <c r="A3032" s="98"/>
      <c r="B3032" s="98"/>
    </row>
    <row r="3033" spans="1:2" x14ac:dyDescent="0.25">
      <c r="A3033" s="98"/>
      <c r="B3033" s="98"/>
    </row>
    <row r="3034" spans="1:2" x14ac:dyDescent="0.25">
      <c r="A3034" s="98"/>
      <c r="B3034" s="98"/>
    </row>
    <row r="3035" spans="1:2" x14ac:dyDescent="0.25">
      <c r="A3035" s="98"/>
      <c r="B3035" s="98"/>
    </row>
    <row r="3036" spans="1:2" x14ac:dyDescent="0.25">
      <c r="A3036" s="98"/>
      <c r="B3036" s="98"/>
    </row>
    <row r="3037" spans="1:2" x14ac:dyDescent="0.25">
      <c r="A3037" s="98"/>
      <c r="B3037" s="98"/>
    </row>
    <row r="3038" spans="1:2" x14ac:dyDescent="0.25">
      <c r="A3038" s="98"/>
      <c r="B3038" s="98"/>
    </row>
    <row r="3039" spans="1:2" x14ac:dyDescent="0.25">
      <c r="A3039" s="98"/>
      <c r="B3039" s="98"/>
    </row>
    <row r="3040" spans="1:2" x14ac:dyDescent="0.25">
      <c r="A3040" s="98"/>
      <c r="B3040" s="98"/>
    </row>
    <row r="3041" spans="1:2" x14ac:dyDescent="0.25">
      <c r="A3041" s="98"/>
      <c r="B3041" s="98"/>
    </row>
    <row r="3042" spans="1:2" x14ac:dyDescent="0.25">
      <c r="A3042" s="98"/>
      <c r="B3042" s="98"/>
    </row>
    <row r="3043" spans="1:2" x14ac:dyDescent="0.25">
      <c r="A3043" s="98"/>
      <c r="B3043" s="98"/>
    </row>
    <row r="3044" spans="1:2" x14ac:dyDescent="0.25">
      <c r="A3044" s="98"/>
      <c r="B3044" s="98"/>
    </row>
    <row r="3045" spans="1:2" x14ac:dyDescent="0.25">
      <c r="A3045" s="98"/>
      <c r="B3045" s="98"/>
    </row>
    <row r="3046" spans="1:2" x14ac:dyDescent="0.25">
      <c r="A3046" s="98"/>
      <c r="B3046" s="98"/>
    </row>
    <row r="3047" spans="1:2" x14ac:dyDescent="0.25">
      <c r="A3047" s="98"/>
      <c r="B3047" s="98"/>
    </row>
    <row r="3048" spans="1:2" x14ac:dyDescent="0.25">
      <c r="A3048" s="98"/>
      <c r="B3048" s="98"/>
    </row>
    <row r="3049" spans="1:2" x14ac:dyDescent="0.25">
      <c r="A3049" s="98"/>
      <c r="B3049" s="98"/>
    </row>
    <row r="3050" spans="1:2" x14ac:dyDescent="0.25">
      <c r="A3050" s="98"/>
      <c r="B3050" s="98"/>
    </row>
    <row r="3051" spans="1:2" x14ac:dyDescent="0.25">
      <c r="A3051" s="98"/>
      <c r="B3051" s="98"/>
    </row>
    <row r="3052" spans="1:2" x14ac:dyDescent="0.25">
      <c r="A3052" s="98"/>
      <c r="B3052" s="98"/>
    </row>
    <row r="3053" spans="1:2" x14ac:dyDescent="0.25">
      <c r="A3053" s="98"/>
      <c r="B3053" s="98"/>
    </row>
    <row r="3054" spans="1:2" x14ac:dyDescent="0.25">
      <c r="A3054" s="98"/>
      <c r="B3054" s="98"/>
    </row>
    <row r="3055" spans="1:2" x14ac:dyDescent="0.25">
      <c r="A3055" s="98"/>
      <c r="B3055" s="98"/>
    </row>
    <row r="3056" spans="1:2" x14ac:dyDescent="0.25">
      <c r="A3056" s="98"/>
      <c r="B3056" s="98"/>
    </row>
    <row r="3057" spans="1:2" x14ac:dyDescent="0.25">
      <c r="A3057" s="98"/>
      <c r="B3057" s="98"/>
    </row>
    <row r="3058" spans="1:2" x14ac:dyDescent="0.25">
      <c r="A3058" s="98"/>
      <c r="B3058" s="98"/>
    </row>
    <row r="3059" spans="1:2" x14ac:dyDescent="0.25">
      <c r="A3059" s="98"/>
      <c r="B3059" s="98"/>
    </row>
    <row r="3060" spans="1:2" x14ac:dyDescent="0.25">
      <c r="A3060" s="98"/>
      <c r="B3060" s="98"/>
    </row>
    <row r="3061" spans="1:2" x14ac:dyDescent="0.25">
      <c r="A3061" s="98"/>
      <c r="B3061" s="98"/>
    </row>
    <row r="3062" spans="1:2" x14ac:dyDescent="0.25">
      <c r="A3062" s="98"/>
      <c r="B3062" s="98"/>
    </row>
    <row r="3063" spans="1:2" x14ac:dyDescent="0.25">
      <c r="A3063" s="98"/>
      <c r="B3063" s="98"/>
    </row>
    <row r="3064" spans="1:2" x14ac:dyDescent="0.25">
      <c r="A3064" s="98"/>
      <c r="B3064" s="98"/>
    </row>
    <row r="3065" spans="1:2" x14ac:dyDescent="0.25">
      <c r="A3065" s="98"/>
      <c r="B3065" s="98"/>
    </row>
    <row r="3066" spans="1:2" x14ac:dyDescent="0.25">
      <c r="A3066" s="98"/>
      <c r="B3066" s="98"/>
    </row>
    <row r="3067" spans="1:2" x14ac:dyDescent="0.25">
      <c r="A3067" s="98"/>
      <c r="B3067" s="98"/>
    </row>
    <row r="3068" spans="1:2" x14ac:dyDescent="0.25">
      <c r="A3068" s="98"/>
      <c r="B3068" s="98"/>
    </row>
    <row r="3069" spans="1:2" x14ac:dyDescent="0.25">
      <c r="A3069" s="98"/>
      <c r="B3069" s="98"/>
    </row>
    <row r="3070" spans="1:2" x14ac:dyDescent="0.25">
      <c r="A3070" s="98"/>
      <c r="B3070" s="98"/>
    </row>
    <row r="3071" spans="1:2" x14ac:dyDescent="0.25">
      <c r="A3071" s="98"/>
      <c r="B3071" s="98"/>
    </row>
    <row r="3072" spans="1:2" x14ac:dyDescent="0.25">
      <c r="A3072" s="98"/>
      <c r="B3072" s="98"/>
    </row>
    <row r="3073" spans="1:2" x14ac:dyDescent="0.25">
      <c r="A3073" s="98"/>
      <c r="B3073" s="98"/>
    </row>
    <row r="3074" spans="1:2" x14ac:dyDescent="0.25">
      <c r="A3074" s="98"/>
      <c r="B3074" s="98"/>
    </row>
    <row r="3075" spans="1:2" x14ac:dyDescent="0.25">
      <c r="A3075" s="98"/>
      <c r="B3075" s="98"/>
    </row>
    <row r="3076" spans="1:2" x14ac:dyDescent="0.25">
      <c r="A3076" s="98"/>
      <c r="B3076" s="98"/>
    </row>
    <row r="3077" spans="1:2" x14ac:dyDescent="0.25">
      <c r="A3077" s="98"/>
      <c r="B3077" s="98"/>
    </row>
    <row r="3078" spans="1:2" x14ac:dyDescent="0.25">
      <c r="A3078" s="98"/>
      <c r="B3078" s="98"/>
    </row>
    <row r="3079" spans="1:2" x14ac:dyDescent="0.25">
      <c r="A3079" s="98"/>
      <c r="B3079" s="98"/>
    </row>
    <row r="3080" spans="1:2" x14ac:dyDescent="0.25">
      <c r="A3080" s="98"/>
      <c r="B3080" s="98"/>
    </row>
    <row r="3081" spans="1:2" x14ac:dyDescent="0.25">
      <c r="A3081" s="98"/>
      <c r="B3081" s="98"/>
    </row>
    <row r="3082" spans="1:2" x14ac:dyDescent="0.25">
      <c r="A3082" s="98"/>
      <c r="B3082" s="98"/>
    </row>
    <row r="3083" spans="1:2" x14ac:dyDescent="0.25">
      <c r="A3083" s="98"/>
      <c r="B3083" s="98"/>
    </row>
    <row r="3084" spans="1:2" x14ac:dyDescent="0.25">
      <c r="A3084" s="98"/>
      <c r="B3084" s="98"/>
    </row>
    <row r="3085" spans="1:2" x14ac:dyDescent="0.25">
      <c r="A3085" s="98"/>
      <c r="B3085" s="98"/>
    </row>
    <row r="3086" spans="1:2" x14ac:dyDescent="0.25">
      <c r="A3086" s="98"/>
      <c r="B3086" s="98"/>
    </row>
    <row r="3087" spans="1:2" x14ac:dyDescent="0.25">
      <c r="A3087" s="98"/>
      <c r="B3087" s="98"/>
    </row>
    <row r="3088" spans="1:2" x14ac:dyDescent="0.25">
      <c r="A3088" s="98"/>
      <c r="B3088" s="98"/>
    </row>
    <row r="3089" spans="1:2" x14ac:dyDescent="0.25">
      <c r="A3089" s="98"/>
      <c r="B3089" s="98"/>
    </row>
    <row r="3090" spans="1:2" x14ac:dyDescent="0.25">
      <c r="A3090" s="98"/>
      <c r="B3090" s="98"/>
    </row>
    <row r="3091" spans="1:2" x14ac:dyDescent="0.25">
      <c r="A3091" s="98"/>
      <c r="B3091" s="98"/>
    </row>
    <row r="3092" spans="1:2" x14ac:dyDescent="0.25">
      <c r="A3092" s="98"/>
      <c r="B3092" s="98"/>
    </row>
    <row r="3093" spans="1:2" x14ac:dyDescent="0.25">
      <c r="A3093" s="98"/>
      <c r="B3093" s="98"/>
    </row>
    <row r="3094" spans="1:2" x14ac:dyDescent="0.25">
      <c r="A3094" s="98"/>
      <c r="B3094" s="98"/>
    </row>
    <row r="3095" spans="1:2" x14ac:dyDescent="0.25">
      <c r="A3095" s="98"/>
      <c r="B3095" s="98"/>
    </row>
    <row r="3096" spans="1:2" x14ac:dyDescent="0.25">
      <c r="A3096" s="98"/>
      <c r="B3096" s="98"/>
    </row>
    <row r="3097" spans="1:2" x14ac:dyDescent="0.25">
      <c r="A3097" s="98"/>
      <c r="B3097" s="98"/>
    </row>
    <row r="3098" spans="1:2" x14ac:dyDescent="0.25">
      <c r="A3098" s="98"/>
      <c r="B3098" s="98"/>
    </row>
    <row r="3099" spans="1:2" x14ac:dyDescent="0.25">
      <c r="A3099" s="98"/>
      <c r="B3099" s="98"/>
    </row>
    <row r="3100" spans="1:2" x14ac:dyDescent="0.25">
      <c r="A3100" s="98"/>
      <c r="B3100" s="98"/>
    </row>
    <row r="3101" spans="1:2" x14ac:dyDescent="0.25">
      <c r="A3101" s="98"/>
      <c r="B3101" s="98"/>
    </row>
    <row r="3102" spans="1:2" x14ac:dyDescent="0.25">
      <c r="A3102" s="98"/>
      <c r="B3102" s="98"/>
    </row>
    <row r="3103" spans="1:2" x14ac:dyDescent="0.25">
      <c r="A3103" s="98"/>
      <c r="B3103" s="98"/>
    </row>
    <row r="3104" spans="1:2" x14ac:dyDescent="0.25">
      <c r="A3104" s="98"/>
      <c r="B3104" s="98"/>
    </row>
    <row r="3105" spans="1:2" x14ac:dyDescent="0.25">
      <c r="A3105" s="98"/>
      <c r="B3105" s="98"/>
    </row>
    <row r="3106" spans="1:2" x14ac:dyDescent="0.25">
      <c r="A3106" s="98"/>
      <c r="B3106" s="98"/>
    </row>
    <row r="3107" spans="1:2" x14ac:dyDescent="0.25">
      <c r="A3107" s="98"/>
      <c r="B3107" s="98"/>
    </row>
    <row r="3108" spans="1:2" x14ac:dyDescent="0.25">
      <c r="A3108" s="98"/>
      <c r="B3108" s="98"/>
    </row>
    <row r="3109" spans="1:2" x14ac:dyDescent="0.25">
      <c r="A3109" s="98"/>
      <c r="B3109" s="98"/>
    </row>
    <row r="3110" spans="1:2" x14ac:dyDescent="0.25">
      <c r="A3110" s="98"/>
      <c r="B3110" s="98"/>
    </row>
    <row r="3111" spans="1:2" x14ac:dyDescent="0.25">
      <c r="A3111" s="98"/>
      <c r="B3111" s="98"/>
    </row>
    <row r="3112" spans="1:2" x14ac:dyDescent="0.25">
      <c r="A3112" s="98"/>
      <c r="B3112" s="98"/>
    </row>
    <row r="3113" spans="1:2" x14ac:dyDescent="0.25">
      <c r="A3113" s="98"/>
      <c r="B3113" s="98"/>
    </row>
    <row r="3114" spans="1:2" x14ac:dyDescent="0.25">
      <c r="A3114" s="98"/>
      <c r="B3114" s="98"/>
    </row>
    <row r="3115" spans="1:2" x14ac:dyDescent="0.25">
      <c r="A3115" s="98"/>
      <c r="B3115" s="98"/>
    </row>
    <row r="3116" spans="1:2" x14ac:dyDescent="0.25">
      <c r="A3116" s="98"/>
      <c r="B3116" s="98"/>
    </row>
    <row r="3117" spans="1:2" x14ac:dyDescent="0.25">
      <c r="A3117" s="98"/>
      <c r="B3117" s="98"/>
    </row>
    <row r="3118" spans="1:2" x14ac:dyDescent="0.25">
      <c r="A3118" s="98"/>
      <c r="B3118" s="98"/>
    </row>
    <row r="3119" spans="1:2" x14ac:dyDescent="0.25">
      <c r="A3119" s="98"/>
      <c r="B3119" s="98"/>
    </row>
    <row r="3120" spans="1:2" x14ac:dyDescent="0.25">
      <c r="A3120" s="98"/>
      <c r="B3120" s="98"/>
    </row>
    <row r="3121" spans="1:2" x14ac:dyDescent="0.25">
      <c r="A3121" s="98"/>
      <c r="B3121" s="98"/>
    </row>
    <row r="3122" spans="1:2" x14ac:dyDescent="0.25">
      <c r="A3122" s="98"/>
      <c r="B3122" s="98"/>
    </row>
    <row r="3123" spans="1:2" x14ac:dyDescent="0.25">
      <c r="A3123" s="98"/>
      <c r="B3123" s="98"/>
    </row>
    <row r="3124" spans="1:2" x14ac:dyDescent="0.25">
      <c r="A3124" s="98"/>
      <c r="B3124" s="98"/>
    </row>
    <row r="3125" spans="1:2" x14ac:dyDescent="0.25">
      <c r="A3125" s="98"/>
      <c r="B3125" s="98"/>
    </row>
    <row r="3126" spans="1:2" x14ac:dyDescent="0.25">
      <c r="A3126" s="98"/>
      <c r="B3126" s="98"/>
    </row>
    <row r="3127" spans="1:2" x14ac:dyDescent="0.25">
      <c r="A3127" s="98"/>
      <c r="B3127" s="98"/>
    </row>
    <row r="3128" spans="1:2" x14ac:dyDescent="0.25">
      <c r="A3128" s="98"/>
      <c r="B3128" s="98"/>
    </row>
    <row r="3129" spans="1:2" x14ac:dyDescent="0.25">
      <c r="A3129" s="98"/>
      <c r="B3129" s="98"/>
    </row>
    <row r="3130" spans="1:2" x14ac:dyDescent="0.25">
      <c r="A3130" s="98"/>
      <c r="B3130" s="98"/>
    </row>
    <row r="3131" spans="1:2" x14ac:dyDescent="0.25">
      <c r="A3131" s="98"/>
      <c r="B3131" s="98"/>
    </row>
    <row r="3132" spans="1:2" x14ac:dyDescent="0.25">
      <c r="A3132" s="98"/>
      <c r="B3132" s="98"/>
    </row>
    <row r="3133" spans="1:2" x14ac:dyDescent="0.25">
      <c r="A3133" s="98"/>
      <c r="B3133" s="98"/>
    </row>
    <row r="3134" spans="1:2" x14ac:dyDescent="0.25">
      <c r="A3134" s="98"/>
      <c r="B3134" s="98"/>
    </row>
    <row r="3135" spans="1:2" x14ac:dyDescent="0.25">
      <c r="A3135" s="98"/>
      <c r="B3135" s="98"/>
    </row>
    <row r="3136" spans="1:2" x14ac:dyDescent="0.25">
      <c r="A3136" s="98"/>
      <c r="B3136" s="98"/>
    </row>
    <row r="3137" spans="1:2" x14ac:dyDescent="0.25">
      <c r="A3137" s="98"/>
      <c r="B3137" s="98"/>
    </row>
    <row r="3138" spans="1:2" x14ac:dyDescent="0.25">
      <c r="A3138" s="98"/>
      <c r="B3138" s="98"/>
    </row>
    <row r="3139" spans="1:2" x14ac:dyDescent="0.25">
      <c r="A3139" s="98"/>
      <c r="B3139" s="98"/>
    </row>
    <row r="3140" spans="1:2" x14ac:dyDescent="0.25">
      <c r="A3140" s="98"/>
      <c r="B3140" s="98"/>
    </row>
    <row r="3141" spans="1:2" x14ac:dyDescent="0.25">
      <c r="A3141" s="98"/>
      <c r="B3141" s="98"/>
    </row>
    <row r="3142" spans="1:2" x14ac:dyDescent="0.25">
      <c r="A3142" s="98"/>
      <c r="B3142" s="98"/>
    </row>
    <row r="3143" spans="1:2" x14ac:dyDescent="0.25">
      <c r="A3143" s="98"/>
      <c r="B3143" s="98"/>
    </row>
    <row r="3144" spans="1:2" x14ac:dyDescent="0.25">
      <c r="A3144" s="98"/>
      <c r="B3144" s="98"/>
    </row>
    <row r="3145" spans="1:2" x14ac:dyDescent="0.25">
      <c r="A3145" s="98"/>
      <c r="B3145" s="98"/>
    </row>
    <row r="3146" spans="1:2" x14ac:dyDescent="0.25">
      <c r="A3146" s="98"/>
      <c r="B3146" s="98"/>
    </row>
    <row r="3147" spans="1:2" x14ac:dyDescent="0.25">
      <c r="A3147" s="98"/>
      <c r="B3147" s="98"/>
    </row>
    <row r="3148" spans="1:2" x14ac:dyDescent="0.25">
      <c r="A3148" s="98"/>
      <c r="B3148" s="98"/>
    </row>
    <row r="3149" spans="1:2" x14ac:dyDescent="0.25">
      <c r="A3149" s="98"/>
      <c r="B3149" s="98"/>
    </row>
    <row r="3150" spans="1:2" x14ac:dyDescent="0.25">
      <c r="A3150" s="98"/>
      <c r="B3150" s="98"/>
    </row>
    <row r="3151" spans="1:2" x14ac:dyDescent="0.25">
      <c r="A3151" s="98"/>
      <c r="B3151" s="98"/>
    </row>
    <row r="3152" spans="1:2" x14ac:dyDescent="0.25">
      <c r="A3152" s="98"/>
      <c r="B3152" s="98"/>
    </row>
    <row r="3153" spans="1:2" x14ac:dyDescent="0.25">
      <c r="A3153" s="98"/>
      <c r="B3153" s="98"/>
    </row>
    <row r="3154" spans="1:2" x14ac:dyDescent="0.25">
      <c r="A3154" s="98"/>
      <c r="B3154" s="98"/>
    </row>
    <row r="3155" spans="1:2" x14ac:dyDescent="0.25">
      <c r="A3155" s="98"/>
      <c r="B3155" s="98"/>
    </row>
    <row r="3156" spans="1:2" x14ac:dyDescent="0.25">
      <c r="A3156" s="98"/>
      <c r="B3156" s="98"/>
    </row>
    <row r="3157" spans="1:2" x14ac:dyDescent="0.25">
      <c r="A3157" s="98"/>
      <c r="B3157" s="98"/>
    </row>
    <row r="3158" spans="1:2" x14ac:dyDescent="0.25">
      <c r="A3158" s="98"/>
      <c r="B3158" s="98"/>
    </row>
    <row r="3159" spans="1:2" x14ac:dyDescent="0.25">
      <c r="A3159" s="98"/>
      <c r="B3159" s="98"/>
    </row>
    <row r="3160" spans="1:2" x14ac:dyDescent="0.25">
      <c r="A3160" s="98"/>
      <c r="B3160" s="98"/>
    </row>
    <row r="3161" spans="1:2" x14ac:dyDescent="0.25">
      <c r="A3161" s="98"/>
      <c r="B3161" s="98"/>
    </row>
    <row r="3162" spans="1:2" x14ac:dyDescent="0.25">
      <c r="A3162" s="98"/>
      <c r="B3162" s="98"/>
    </row>
    <row r="3163" spans="1:2" x14ac:dyDescent="0.25">
      <c r="A3163" s="98"/>
      <c r="B3163" s="98"/>
    </row>
    <row r="3164" spans="1:2" x14ac:dyDescent="0.25">
      <c r="A3164" s="98"/>
      <c r="B3164" s="98"/>
    </row>
    <row r="3165" spans="1:2" x14ac:dyDescent="0.25">
      <c r="A3165" s="98"/>
      <c r="B3165" s="98"/>
    </row>
    <row r="3166" spans="1:2" x14ac:dyDescent="0.25">
      <c r="A3166" s="98"/>
      <c r="B3166" s="98"/>
    </row>
    <row r="3167" spans="1:2" x14ac:dyDescent="0.25">
      <c r="A3167" s="98"/>
      <c r="B3167" s="98"/>
    </row>
    <row r="3168" spans="1:2" x14ac:dyDescent="0.25">
      <c r="A3168" s="98"/>
      <c r="B3168" s="98"/>
    </row>
    <row r="3169" spans="1:2" x14ac:dyDescent="0.25">
      <c r="A3169" s="98"/>
      <c r="B3169" s="98"/>
    </row>
    <row r="3170" spans="1:2" x14ac:dyDescent="0.25">
      <c r="A3170" s="98"/>
      <c r="B3170" s="98"/>
    </row>
    <row r="3171" spans="1:2" x14ac:dyDescent="0.25">
      <c r="A3171" s="98"/>
      <c r="B3171" s="98"/>
    </row>
    <row r="3172" spans="1:2" x14ac:dyDescent="0.25">
      <c r="A3172" s="98"/>
      <c r="B3172" s="98"/>
    </row>
    <row r="3173" spans="1:2" x14ac:dyDescent="0.25">
      <c r="A3173" s="98"/>
      <c r="B3173" s="98"/>
    </row>
    <row r="3174" spans="1:2" x14ac:dyDescent="0.25">
      <c r="A3174" s="98"/>
      <c r="B3174" s="98"/>
    </row>
    <row r="3175" spans="1:2" x14ac:dyDescent="0.25">
      <c r="A3175" s="98"/>
      <c r="B3175" s="98"/>
    </row>
    <row r="3176" spans="1:2" x14ac:dyDescent="0.25">
      <c r="A3176" s="98"/>
      <c r="B3176" s="98"/>
    </row>
    <row r="3177" spans="1:2" x14ac:dyDescent="0.25">
      <c r="A3177" s="98"/>
      <c r="B3177" s="98"/>
    </row>
    <row r="3178" spans="1:2" x14ac:dyDescent="0.25">
      <c r="A3178" s="98"/>
      <c r="B3178" s="98"/>
    </row>
    <row r="3179" spans="1:2" x14ac:dyDescent="0.25">
      <c r="A3179" s="98"/>
      <c r="B3179" s="98"/>
    </row>
    <row r="3180" spans="1:2" x14ac:dyDescent="0.25">
      <c r="A3180" s="98"/>
      <c r="B3180" s="98"/>
    </row>
    <row r="3181" spans="1:2" x14ac:dyDescent="0.25">
      <c r="A3181" s="98"/>
      <c r="B3181" s="98"/>
    </row>
    <row r="3182" spans="1:2" x14ac:dyDescent="0.25">
      <c r="A3182" s="98"/>
      <c r="B3182" s="98"/>
    </row>
    <row r="3183" spans="1:2" x14ac:dyDescent="0.25">
      <c r="A3183" s="98"/>
      <c r="B3183" s="98"/>
    </row>
    <row r="3184" spans="1:2" x14ac:dyDescent="0.25">
      <c r="A3184" s="98"/>
      <c r="B3184" s="98"/>
    </row>
    <row r="3185" spans="1:2" x14ac:dyDescent="0.25">
      <c r="A3185" s="98"/>
      <c r="B3185" s="98"/>
    </row>
    <row r="3186" spans="1:2" x14ac:dyDescent="0.25">
      <c r="A3186" s="98"/>
      <c r="B3186" s="98"/>
    </row>
    <row r="3187" spans="1:2" x14ac:dyDescent="0.25">
      <c r="A3187" s="98"/>
      <c r="B3187" s="98"/>
    </row>
    <row r="3188" spans="1:2" x14ac:dyDescent="0.25">
      <c r="A3188" s="98"/>
      <c r="B3188" s="98"/>
    </row>
    <row r="3189" spans="1:2" x14ac:dyDescent="0.25">
      <c r="A3189" s="98"/>
      <c r="B3189" s="98"/>
    </row>
    <row r="3190" spans="1:2" x14ac:dyDescent="0.25">
      <c r="A3190" s="98"/>
      <c r="B3190" s="98"/>
    </row>
    <row r="3191" spans="1:2" x14ac:dyDescent="0.25">
      <c r="A3191" s="98"/>
      <c r="B3191" s="98"/>
    </row>
    <row r="3192" spans="1:2" x14ac:dyDescent="0.25">
      <c r="A3192" s="98"/>
      <c r="B3192" s="98"/>
    </row>
    <row r="3193" spans="1:2" x14ac:dyDescent="0.25">
      <c r="A3193" s="98"/>
      <c r="B3193" s="98"/>
    </row>
    <row r="3194" spans="1:2" x14ac:dyDescent="0.25">
      <c r="A3194" s="98"/>
      <c r="B3194" s="98"/>
    </row>
    <row r="3195" spans="1:2" x14ac:dyDescent="0.25">
      <c r="A3195" s="98"/>
      <c r="B3195" s="98"/>
    </row>
    <row r="3196" spans="1:2" x14ac:dyDescent="0.25">
      <c r="A3196" s="98"/>
      <c r="B3196" s="98"/>
    </row>
    <row r="3197" spans="1:2" x14ac:dyDescent="0.25">
      <c r="A3197" s="98"/>
      <c r="B3197" s="98"/>
    </row>
    <row r="3198" spans="1:2" x14ac:dyDescent="0.25">
      <c r="A3198" s="98"/>
      <c r="B3198" s="98"/>
    </row>
    <row r="3199" spans="1:2" x14ac:dyDescent="0.25">
      <c r="A3199" s="98"/>
      <c r="B3199" s="98"/>
    </row>
    <row r="3200" spans="1:2" x14ac:dyDescent="0.25">
      <c r="A3200" s="98"/>
      <c r="B3200" s="98"/>
    </row>
    <row r="3201" spans="1:2" x14ac:dyDescent="0.25">
      <c r="A3201" s="98"/>
      <c r="B3201" s="98"/>
    </row>
    <row r="3202" spans="1:2" x14ac:dyDescent="0.25">
      <c r="A3202" s="98"/>
      <c r="B3202" s="98"/>
    </row>
    <row r="3203" spans="1:2" x14ac:dyDescent="0.25">
      <c r="A3203" s="98"/>
      <c r="B3203" s="98"/>
    </row>
    <row r="3204" spans="1:2" x14ac:dyDescent="0.25">
      <c r="A3204" s="98"/>
      <c r="B3204" s="98"/>
    </row>
    <row r="3205" spans="1:2" x14ac:dyDescent="0.25">
      <c r="A3205" s="98"/>
      <c r="B3205" s="98"/>
    </row>
    <row r="3206" spans="1:2" x14ac:dyDescent="0.25">
      <c r="A3206" s="98"/>
      <c r="B3206" s="98"/>
    </row>
    <row r="3207" spans="1:2" x14ac:dyDescent="0.25">
      <c r="A3207" s="98"/>
      <c r="B3207" s="98"/>
    </row>
    <row r="3208" spans="1:2" x14ac:dyDescent="0.25">
      <c r="A3208" s="98"/>
      <c r="B3208" s="98"/>
    </row>
    <row r="3209" spans="1:2" x14ac:dyDescent="0.25">
      <c r="A3209" s="98"/>
      <c r="B3209" s="98"/>
    </row>
    <row r="3210" spans="1:2" x14ac:dyDescent="0.25">
      <c r="A3210" s="98"/>
      <c r="B3210" s="98"/>
    </row>
    <row r="3211" spans="1:2" x14ac:dyDescent="0.25">
      <c r="A3211" s="98"/>
      <c r="B3211" s="98"/>
    </row>
    <row r="3212" spans="1:2" x14ac:dyDescent="0.25">
      <c r="A3212" s="98"/>
      <c r="B3212" s="98"/>
    </row>
    <row r="3213" spans="1:2" x14ac:dyDescent="0.25">
      <c r="A3213" s="98"/>
      <c r="B3213" s="98"/>
    </row>
    <row r="3214" spans="1:2" x14ac:dyDescent="0.25">
      <c r="A3214" s="98"/>
      <c r="B3214" s="98"/>
    </row>
    <row r="3215" spans="1:2" x14ac:dyDescent="0.25">
      <c r="A3215" s="98"/>
      <c r="B3215" s="98"/>
    </row>
    <row r="3216" spans="1:2" x14ac:dyDescent="0.25">
      <c r="A3216" s="98"/>
      <c r="B3216" s="98"/>
    </row>
    <row r="3217" spans="1:2" x14ac:dyDescent="0.25">
      <c r="A3217" s="98"/>
      <c r="B3217" s="98"/>
    </row>
    <row r="3218" spans="1:2" x14ac:dyDescent="0.25">
      <c r="A3218" s="98"/>
      <c r="B3218" s="98"/>
    </row>
    <row r="3219" spans="1:2" x14ac:dyDescent="0.25">
      <c r="A3219" s="98"/>
      <c r="B3219" s="98"/>
    </row>
    <row r="3220" spans="1:2" x14ac:dyDescent="0.25">
      <c r="A3220" s="98"/>
      <c r="B3220" s="98"/>
    </row>
    <row r="3221" spans="1:2" x14ac:dyDescent="0.25">
      <c r="A3221" s="98"/>
      <c r="B3221" s="98"/>
    </row>
    <row r="3222" spans="1:2" x14ac:dyDescent="0.25">
      <c r="A3222" s="98"/>
      <c r="B3222" s="98"/>
    </row>
    <row r="3223" spans="1:2" x14ac:dyDescent="0.25">
      <c r="A3223" s="98"/>
      <c r="B3223" s="98"/>
    </row>
    <row r="3224" spans="1:2" x14ac:dyDescent="0.25">
      <c r="A3224" s="98"/>
      <c r="B3224" s="98"/>
    </row>
    <row r="3225" spans="1:2" x14ac:dyDescent="0.25">
      <c r="A3225" s="98"/>
      <c r="B3225" s="98"/>
    </row>
    <row r="3226" spans="1:2" x14ac:dyDescent="0.25">
      <c r="A3226" s="98"/>
      <c r="B3226" s="98"/>
    </row>
    <row r="3227" spans="1:2" x14ac:dyDescent="0.25">
      <c r="A3227" s="98"/>
      <c r="B3227" s="98"/>
    </row>
    <row r="3228" spans="1:2" x14ac:dyDescent="0.25">
      <c r="A3228" s="98"/>
      <c r="B3228" s="98"/>
    </row>
    <row r="3229" spans="1:2" x14ac:dyDescent="0.25">
      <c r="A3229" s="98"/>
      <c r="B3229" s="98"/>
    </row>
    <row r="3230" spans="1:2" x14ac:dyDescent="0.25">
      <c r="A3230" s="98"/>
      <c r="B3230" s="98"/>
    </row>
    <row r="3231" spans="1:2" x14ac:dyDescent="0.25">
      <c r="A3231" s="98"/>
      <c r="B3231" s="98"/>
    </row>
    <row r="3232" spans="1:2" x14ac:dyDescent="0.25">
      <c r="A3232" s="98"/>
      <c r="B3232" s="98"/>
    </row>
    <row r="3233" spans="1:2" x14ac:dyDescent="0.25">
      <c r="A3233" s="98"/>
      <c r="B3233" s="98"/>
    </row>
    <row r="3234" spans="1:2" x14ac:dyDescent="0.25">
      <c r="A3234" s="98"/>
      <c r="B3234" s="98"/>
    </row>
    <row r="3235" spans="1:2" x14ac:dyDescent="0.25">
      <c r="A3235" s="98"/>
      <c r="B3235" s="98"/>
    </row>
    <row r="3236" spans="1:2" x14ac:dyDescent="0.25">
      <c r="A3236" s="98"/>
      <c r="B3236" s="98"/>
    </row>
    <row r="3237" spans="1:2" x14ac:dyDescent="0.25">
      <c r="A3237" s="98"/>
      <c r="B3237" s="98"/>
    </row>
    <row r="3238" spans="1:2" x14ac:dyDescent="0.25">
      <c r="A3238" s="98"/>
      <c r="B3238" s="98"/>
    </row>
    <row r="3239" spans="1:2" x14ac:dyDescent="0.25">
      <c r="A3239" s="98"/>
      <c r="B3239" s="98"/>
    </row>
    <row r="3240" spans="1:2" x14ac:dyDescent="0.25">
      <c r="A3240" s="98"/>
      <c r="B3240" s="98"/>
    </row>
    <row r="3241" spans="1:2" x14ac:dyDescent="0.25">
      <c r="A3241" s="98"/>
      <c r="B3241" s="98"/>
    </row>
    <row r="3242" spans="1:2" x14ac:dyDescent="0.25">
      <c r="A3242" s="98"/>
      <c r="B3242" s="98"/>
    </row>
    <row r="3243" spans="1:2" x14ac:dyDescent="0.25">
      <c r="A3243" s="98"/>
      <c r="B3243" s="98"/>
    </row>
    <row r="3244" spans="1:2" x14ac:dyDescent="0.25">
      <c r="A3244" s="98"/>
      <c r="B3244" s="98"/>
    </row>
    <row r="3245" spans="1:2" x14ac:dyDescent="0.25">
      <c r="A3245" s="98"/>
      <c r="B3245" s="98"/>
    </row>
    <row r="3246" spans="1:2" x14ac:dyDescent="0.25">
      <c r="A3246" s="98"/>
      <c r="B3246" s="98"/>
    </row>
    <row r="3247" spans="1:2" x14ac:dyDescent="0.25">
      <c r="A3247" s="98"/>
      <c r="B3247" s="98"/>
    </row>
    <row r="3248" spans="1:2" x14ac:dyDescent="0.25">
      <c r="A3248" s="98"/>
      <c r="B3248" s="98"/>
    </row>
    <row r="3249" spans="1:2" x14ac:dyDescent="0.25">
      <c r="A3249" s="98"/>
      <c r="B3249" s="98"/>
    </row>
    <row r="3250" spans="1:2" x14ac:dyDescent="0.25">
      <c r="A3250" s="98"/>
      <c r="B3250" s="98"/>
    </row>
    <row r="3251" spans="1:2" x14ac:dyDescent="0.25">
      <c r="A3251" s="98"/>
      <c r="B3251" s="98"/>
    </row>
    <row r="3252" spans="1:2" x14ac:dyDescent="0.25">
      <c r="A3252" s="98"/>
      <c r="B3252" s="98"/>
    </row>
    <row r="3253" spans="1:2" x14ac:dyDescent="0.25">
      <c r="A3253" s="98"/>
      <c r="B3253" s="98"/>
    </row>
    <row r="3254" spans="1:2" x14ac:dyDescent="0.25">
      <c r="A3254" s="98"/>
      <c r="B3254" s="98"/>
    </row>
    <row r="3255" spans="1:2" x14ac:dyDescent="0.25">
      <c r="A3255" s="98"/>
      <c r="B3255" s="98"/>
    </row>
    <row r="3256" spans="1:2" x14ac:dyDescent="0.25">
      <c r="A3256" s="98"/>
      <c r="B3256" s="98"/>
    </row>
    <row r="3257" spans="1:2" x14ac:dyDescent="0.25">
      <c r="A3257" s="98"/>
      <c r="B3257" s="98"/>
    </row>
    <row r="3258" spans="1:2" x14ac:dyDescent="0.25">
      <c r="A3258" s="98"/>
      <c r="B3258" s="98"/>
    </row>
    <row r="3259" spans="1:2" x14ac:dyDescent="0.25">
      <c r="A3259" s="98"/>
      <c r="B3259" s="98"/>
    </row>
    <row r="3260" spans="1:2" x14ac:dyDescent="0.25">
      <c r="A3260" s="98"/>
      <c r="B3260" s="98"/>
    </row>
    <row r="3261" spans="1:2" x14ac:dyDescent="0.25">
      <c r="A3261" s="98"/>
      <c r="B3261" s="98"/>
    </row>
    <row r="3262" spans="1:2" x14ac:dyDescent="0.25">
      <c r="A3262" s="98"/>
      <c r="B3262" s="98"/>
    </row>
    <row r="3263" spans="1:2" x14ac:dyDescent="0.25">
      <c r="A3263" s="98"/>
      <c r="B3263" s="98"/>
    </row>
    <row r="3264" spans="1:2" x14ac:dyDescent="0.25">
      <c r="A3264" s="98"/>
      <c r="B3264" s="98"/>
    </row>
    <row r="3265" spans="1:2" x14ac:dyDescent="0.25">
      <c r="A3265" s="98"/>
      <c r="B3265" s="98"/>
    </row>
    <row r="3266" spans="1:2" x14ac:dyDescent="0.25">
      <c r="A3266" s="98"/>
      <c r="B3266" s="98"/>
    </row>
    <row r="3267" spans="1:2" x14ac:dyDescent="0.25">
      <c r="A3267" s="98"/>
      <c r="B3267" s="98"/>
    </row>
    <row r="3268" spans="1:2" x14ac:dyDescent="0.25">
      <c r="A3268" s="98"/>
      <c r="B3268" s="98"/>
    </row>
    <row r="3269" spans="1:2" x14ac:dyDescent="0.25">
      <c r="A3269" s="98"/>
      <c r="B3269" s="98"/>
    </row>
    <row r="3270" spans="1:2" x14ac:dyDescent="0.25">
      <c r="A3270" s="98"/>
      <c r="B3270" s="98"/>
    </row>
    <row r="3271" spans="1:2" x14ac:dyDescent="0.25">
      <c r="A3271" s="98"/>
      <c r="B3271" s="98"/>
    </row>
    <row r="3272" spans="1:2" x14ac:dyDescent="0.25">
      <c r="A3272" s="98"/>
      <c r="B3272" s="98"/>
    </row>
    <row r="3273" spans="1:2" x14ac:dyDescent="0.25">
      <c r="A3273" s="98"/>
      <c r="B3273" s="98"/>
    </row>
    <row r="3274" spans="1:2" x14ac:dyDescent="0.25">
      <c r="A3274" s="98"/>
      <c r="B3274" s="98"/>
    </row>
    <row r="3275" spans="1:2" x14ac:dyDescent="0.25">
      <c r="A3275" s="98"/>
      <c r="B3275" s="98"/>
    </row>
    <row r="3276" spans="1:2" x14ac:dyDescent="0.25">
      <c r="A3276" s="98"/>
      <c r="B3276" s="98"/>
    </row>
    <row r="3277" spans="1:2" x14ac:dyDescent="0.25">
      <c r="A3277" s="98"/>
      <c r="B3277" s="98"/>
    </row>
    <row r="3278" spans="1:2" x14ac:dyDescent="0.25">
      <c r="A3278" s="98"/>
      <c r="B3278" s="98"/>
    </row>
    <row r="3279" spans="1:2" x14ac:dyDescent="0.25">
      <c r="A3279" s="98"/>
      <c r="B3279" s="98"/>
    </row>
    <row r="3280" spans="1:2" x14ac:dyDescent="0.25">
      <c r="A3280" s="98"/>
      <c r="B3280" s="98"/>
    </row>
    <row r="3281" spans="1:2" x14ac:dyDescent="0.25">
      <c r="A3281" s="98"/>
      <c r="B3281" s="98"/>
    </row>
    <row r="3282" spans="1:2" x14ac:dyDescent="0.25">
      <c r="A3282" s="98"/>
      <c r="B3282" s="98"/>
    </row>
    <row r="3283" spans="1:2" x14ac:dyDescent="0.25">
      <c r="A3283" s="98"/>
      <c r="B3283" s="98"/>
    </row>
    <row r="3284" spans="1:2" x14ac:dyDescent="0.25">
      <c r="A3284" s="98"/>
      <c r="B3284" s="98"/>
    </row>
    <row r="3285" spans="1:2" x14ac:dyDescent="0.25">
      <c r="A3285" s="98"/>
      <c r="B3285" s="98"/>
    </row>
    <row r="3286" spans="1:2" x14ac:dyDescent="0.25">
      <c r="A3286" s="98"/>
      <c r="B3286" s="98"/>
    </row>
    <row r="3287" spans="1:2" x14ac:dyDescent="0.25">
      <c r="A3287" s="98"/>
      <c r="B3287" s="98"/>
    </row>
    <row r="3288" spans="1:2" x14ac:dyDescent="0.25">
      <c r="A3288" s="98"/>
      <c r="B3288" s="98"/>
    </row>
    <row r="3289" spans="1:2" x14ac:dyDescent="0.25">
      <c r="A3289" s="98"/>
      <c r="B3289" s="98"/>
    </row>
    <row r="3290" spans="1:2" x14ac:dyDescent="0.25">
      <c r="A3290" s="98"/>
      <c r="B3290" s="98"/>
    </row>
    <row r="3291" spans="1:2" x14ac:dyDescent="0.25">
      <c r="A3291" s="98"/>
      <c r="B3291" s="98"/>
    </row>
    <row r="3292" spans="1:2" x14ac:dyDescent="0.25">
      <c r="A3292" s="98"/>
      <c r="B3292" s="98"/>
    </row>
    <row r="3293" spans="1:2" x14ac:dyDescent="0.25">
      <c r="A3293" s="98"/>
      <c r="B3293" s="98"/>
    </row>
    <row r="3294" spans="1:2" x14ac:dyDescent="0.25">
      <c r="A3294" s="98"/>
      <c r="B3294" s="98"/>
    </row>
    <row r="3295" spans="1:2" x14ac:dyDescent="0.25">
      <c r="A3295" s="98"/>
      <c r="B3295" s="98"/>
    </row>
    <row r="3296" spans="1:2" x14ac:dyDescent="0.25">
      <c r="A3296" s="98"/>
      <c r="B3296" s="98"/>
    </row>
    <row r="3297" spans="1:2" x14ac:dyDescent="0.25">
      <c r="A3297" s="98"/>
      <c r="B3297" s="98"/>
    </row>
    <row r="3298" spans="1:2" x14ac:dyDescent="0.25">
      <c r="A3298" s="98"/>
      <c r="B3298" s="98"/>
    </row>
    <row r="3299" spans="1:2" x14ac:dyDescent="0.25">
      <c r="A3299" s="98"/>
      <c r="B3299" s="98"/>
    </row>
    <row r="3300" spans="1:2" x14ac:dyDescent="0.25">
      <c r="A3300" s="98"/>
      <c r="B3300" s="98"/>
    </row>
    <row r="3301" spans="1:2" x14ac:dyDescent="0.25">
      <c r="A3301" s="98"/>
      <c r="B3301" s="98"/>
    </row>
    <row r="3302" spans="1:2" x14ac:dyDescent="0.25">
      <c r="A3302" s="98"/>
      <c r="B3302" s="98"/>
    </row>
    <row r="3303" spans="1:2" x14ac:dyDescent="0.25">
      <c r="A3303" s="98"/>
      <c r="B3303" s="98"/>
    </row>
    <row r="3304" spans="1:2" x14ac:dyDescent="0.25">
      <c r="A3304" s="98"/>
      <c r="B3304" s="98"/>
    </row>
    <row r="3305" spans="1:2" x14ac:dyDescent="0.25">
      <c r="A3305" s="98"/>
      <c r="B3305" s="98"/>
    </row>
    <row r="3306" spans="1:2" x14ac:dyDescent="0.25">
      <c r="A3306" s="98"/>
      <c r="B3306" s="98"/>
    </row>
    <row r="3307" spans="1:2" x14ac:dyDescent="0.25">
      <c r="A3307" s="98"/>
      <c r="B3307" s="98"/>
    </row>
    <row r="3308" spans="1:2" x14ac:dyDescent="0.25">
      <c r="A3308" s="98"/>
      <c r="B3308" s="98"/>
    </row>
    <row r="3309" spans="1:2" x14ac:dyDescent="0.25">
      <c r="A3309" s="98"/>
      <c r="B3309" s="98"/>
    </row>
    <row r="3310" spans="1:2" x14ac:dyDescent="0.25">
      <c r="A3310" s="98"/>
      <c r="B3310" s="98"/>
    </row>
    <row r="3311" spans="1:2" x14ac:dyDescent="0.25">
      <c r="A3311" s="98"/>
      <c r="B3311" s="98"/>
    </row>
    <row r="3312" spans="1:2" x14ac:dyDescent="0.25">
      <c r="A3312" s="98"/>
      <c r="B3312" s="98"/>
    </row>
    <row r="3313" spans="1:2" x14ac:dyDescent="0.25">
      <c r="A3313" s="98"/>
      <c r="B3313" s="98"/>
    </row>
    <row r="3314" spans="1:2" x14ac:dyDescent="0.25">
      <c r="A3314" s="98"/>
      <c r="B3314" s="98"/>
    </row>
    <row r="3315" spans="1:2" x14ac:dyDescent="0.25">
      <c r="A3315" s="98"/>
      <c r="B3315" s="98"/>
    </row>
    <row r="3316" spans="1:2" x14ac:dyDescent="0.25">
      <c r="A3316" s="98"/>
      <c r="B3316" s="98"/>
    </row>
    <row r="3317" spans="1:2" x14ac:dyDescent="0.25">
      <c r="A3317" s="98"/>
      <c r="B3317" s="98"/>
    </row>
    <row r="3318" spans="1:2" x14ac:dyDescent="0.25">
      <c r="A3318" s="98"/>
      <c r="B3318" s="98"/>
    </row>
    <row r="3319" spans="1:2" x14ac:dyDescent="0.25">
      <c r="A3319" s="98"/>
      <c r="B3319" s="98"/>
    </row>
    <row r="3320" spans="1:2" x14ac:dyDescent="0.25">
      <c r="A3320" s="98"/>
      <c r="B3320" s="98"/>
    </row>
    <row r="3321" spans="1:2" x14ac:dyDescent="0.25">
      <c r="A3321" s="98"/>
      <c r="B3321" s="98"/>
    </row>
    <row r="3322" spans="1:2" x14ac:dyDescent="0.25">
      <c r="A3322" s="98"/>
      <c r="B3322" s="98"/>
    </row>
    <row r="3323" spans="1:2" x14ac:dyDescent="0.25">
      <c r="A3323" s="98"/>
      <c r="B3323" s="98"/>
    </row>
    <row r="3324" spans="1:2" x14ac:dyDescent="0.25">
      <c r="A3324" s="98"/>
      <c r="B3324" s="98"/>
    </row>
    <row r="3325" spans="1:2" x14ac:dyDescent="0.25">
      <c r="A3325" s="98"/>
      <c r="B3325" s="98"/>
    </row>
    <row r="3326" spans="1:2" x14ac:dyDescent="0.25">
      <c r="A3326" s="98"/>
      <c r="B3326" s="98"/>
    </row>
    <row r="3327" spans="1:2" x14ac:dyDescent="0.25">
      <c r="A3327" s="98"/>
      <c r="B3327" s="98"/>
    </row>
    <row r="3328" spans="1:2" x14ac:dyDescent="0.25">
      <c r="A3328" s="98"/>
      <c r="B3328" s="98"/>
    </row>
    <row r="3329" spans="1:2" x14ac:dyDescent="0.25">
      <c r="A3329" s="98"/>
      <c r="B3329" s="98"/>
    </row>
    <row r="3330" spans="1:2" x14ac:dyDescent="0.25">
      <c r="A3330" s="98"/>
      <c r="B3330" s="98"/>
    </row>
    <row r="3331" spans="1:2" x14ac:dyDescent="0.25">
      <c r="A3331" s="98"/>
      <c r="B3331" s="98"/>
    </row>
    <row r="3332" spans="1:2" x14ac:dyDescent="0.25">
      <c r="A3332" s="98"/>
      <c r="B3332" s="98"/>
    </row>
    <row r="3333" spans="1:2" x14ac:dyDescent="0.25">
      <c r="A3333" s="98"/>
      <c r="B3333" s="98"/>
    </row>
    <row r="3334" spans="1:2" x14ac:dyDescent="0.25">
      <c r="A3334" s="98"/>
      <c r="B3334" s="98"/>
    </row>
    <row r="3335" spans="1:2" x14ac:dyDescent="0.25">
      <c r="A3335" s="98"/>
      <c r="B3335" s="98"/>
    </row>
    <row r="3336" spans="1:2" x14ac:dyDescent="0.25">
      <c r="A3336" s="98"/>
      <c r="B3336" s="98"/>
    </row>
    <row r="3337" spans="1:2" x14ac:dyDescent="0.25">
      <c r="A3337" s="98"/>
      <c r="B3337" s="98"/>
    </row>
    <row r="3338" spans="1:2" x14ac:dyDescent="0.25">
      <c r="A3338" s="98"/>
      <c r="B3338" s="98"/>
    </row>
    <row r="3339" spans="1:2" x14ac:dyDescent="0.25">
      <c r="A3339" s="98"/>
      <c r="B3339" s="98"/>
    </row>
    <row r="3340" spans="1:2" x14ac:dyDescent="0.25">
      <c r="A3340" s="98"/>
      <c r="B3340" s="98"/>
    </row>
    <row r="3341" spans="1:2" x14ac:dyDescent="0.25">
      <c r="A3341" s="98"/>
      <c r="B3341" s="98"/>
    </row>
    <row r="3342" spans="1:2" x14ac:dyDescent="0.25">
      <c r="A3342" s="98"/>
      <c r="B3342" s="98"/>
    </row>
    <row r="3343" spans="1:2" x14ac:dyDescent="0.25">
      <c r="A3343" s="98"/>
      <c r="B3343" s="98"/>
    </row>
    <row r="3344" spans="1:2" x14ac:dyDescent="0.25">
      <c r="A3344" s="98"/>
      <c r="B3344" s="98"/>
    </row>
    <row r="3345" spans="1:2" x14ac:dyDescent="0.25">
      <c r="A3345" s="98"/>
      <c r="B3345" s="98"/>
    </row>
    <row r="3346" spans="1:2" x14ac:dyDescent="0.25">
      <c r="A3346" s="98"/>
      <c r="B3346" s="98"/>
    </row>
    <row r="3347" spans="1:2" x14ac:dyDescent="0.25">
      <c r="A3347" s="98"/>
      <c r="B3347" s="98"/>
    </row>
    <row r="3348" spans="1:2" x14ac:dyDescent="0.25">
      <c r="A3348" s="98"/>
      <c r="B3348" s="98"/>
    </row>
    <row r="3349" spans="1:2" x14ac:dyDescent="0.25">
      <c r="A3349" s="98"/>
      <c r="B3349" s="98"/>
    </row>
    <row r="3350" spans="1:2" x14ac:dyDescent="0.25">
      <c r="A3350" s="98"/>
      <c r="B3350" s="98"/>
    </row>
    <row r="3351" spans="1:2" x14ac:dyDescent="0.25">
      <c r="A3351" s="98"/>
      <c r="B3351" s="98"/>
    </row>
    <row r="3352" spans="1:2" x14ac:dyDescent="0.25">
      <c r="A3352" s="98"/>
      <c r="B3352" s="98"/>
    </row>
    <row r="3353" spans="1:2" x14ac:dyDescent="0.25">
      <c r="A3353" s="98"/>
      <c r="B3353" s="98"/>
    </row>
    <row r="3354" spans="1:2" x14ac:dyDescent="0.25">
      <c r="A3354" s="98"/>
      <c r="B3354" s="98"/>
    </row>
    <row r="3355" spans="1:2" x14ac:dyDescent="0.25">
      <c r="A3355" s="98"/>
      <c r="B3355" s="98"/>
    </row>
    <row r="3356" spans="1:2" x14ac:dyDescent="0.25">
      <c r="A3356" s="98"/>
      <c r="B3356" s="98"/>
    </row>
    <row r="3357" spans="1:2" x14ac:dyDescent="0.25">
      <c r="A3357" s="98"/>
      <c r="B3357" s="98"/>
    </row>
    <row r="3358" spans="1:2" x14ac:dyDescent="0.25">
      <c r="A3358" s="98"/>
      <c r="B3358" s="98"/>
    </row>
    <row r="3359" spans="1:2" x14ac:dyDescent="0.25">
      <c r="A3359" s="98"/>
      <c r="B3359" s="98"/>
    </row>
    <row r="3360" spans="1:2" x14ac:dyDescent="0.25">
      <c r="A3360" s="98"/>
      <c r="B3360" s="98"/>
    </row>
    <row r="3361" spans="1:2" x14ac:dyDescent="0.25">
      <c r="A3361" s="98"/>
      <c r="B3361" s="98"/>
    </row>
    <row r="3362" spans="1:2" x14ac:dyDescent="0.25">
      <c r="A3362" s="98"/>
      <c r="B3362" s="98"/>
    </row>
    <row r="3363" spans="1:2" x14ac:dyDescent="0.25">
      <c r="A3363" s="98"/>
      <c r="B3363" s="98"/>
    </row>
    <row r="3364" spans="1:2" x14ac:dyDescent="0.25">
      <c r="A3364" s="98"/>
      <c r="B3364" s="98"/>
    </row>
    <row r="3365" spans="1:2" x14ac:dyDescent="0.25">
      <c r="A3365" s="98"/>
      <c r="B3365" s="98"/>
    </row>
    <row r="3366" spans="1:2" x14ac:dyDescent="0.25">
      <c r="A3366" s="98"/>
      <c r="B3366" s="98"/>
    </row>
    <row r="3367" spans="1:2" x14ac:dyDescent="0.25">
      <c r="A3367" s="98"/>
      <c r="B3367" s="98"/>
    </row>
    <row r="3368" spans="1:2" x14ac:dyDescent="0.25">
      <c r="A3368" s="98"/>
      <c r="B3368" s="98"/>
    </row>
    <row r="3369" spans="1:2" x14ac:dyDescent="0.25">
      <c r="A3369" s="98"/>
      <c r="B3369" s="98"/>
    </row>
    <row r="3370" spans="1:2" x14ac:dyDescent="0.25">
      <c r="A3370" s="98"/>
      <c r="B3370" s="98"/>
    </row>
    <row r="3371" spans="1:2" x14ac:dyDescent="0.25">
      <c r="A3371" s="98"/>
      <c r="B3371" s="98"/>
    </row>
    <row r="3372" spans="1:2" x14ac:dyDescent="0.25">
      <c r="A3372" s="98"/>
      <c r="B3372" s="98"/>
    </row>
    <row r="3373" spans="1:2" x14ac:dyDescent="0.25">
      <c r="A3373" s="98"/>
      <c r="B3373" s="98"/>
    </row>
    <row r="3374" spans="1:2" x14ac:dyDescent="0.25">
      <c r="A3374" s="98"/>
      <c r="B3374" s="98"/>
    </row>
    <row r="3375" spans="1:2" x14ac:dyDescent="0.25">
      <c r="A3375" s="98"/>
      <c r="B3375" s="98"/>
    </row>
    <row r="3376" spans="1:2" x14ac:dyDescent="0.25">
      <c r="A3376" s="98"/>
      <c r="B3376" s="98"/>
    </row>
    <row r="3377" spans="1:2" x14ac:dyDescent="0.25">
      <c r="A3377" s="98"/>
      <c r="B3377" s="98"/>
    </row>
    <row r="3378" spans="1:2" x14ac:dyDescent="0.25">
      <c r="A3378" s="98"/>
      <c r="B3378" s="98"/>
    </row>
    <row r="3379" spans="1:2" x14ac:dyDescent="0.25">
      <c r="A3379" s="98"/>
      <c r="B3379" s="98"/>
    </row>
    <row r="3380" spans="1:2" x14ac:dyDescent="0.25">
      <c r="A3380" s="98"/>
      <c r="B3380" s="98"/>
    </row>
    <row r="3381" spans="1:2" x14ac:dyDescent="0.25">
      <c r="A3381" s="98"/>
      <c r="B3381" s="98"/>
    </row>
    <row r="3382" spans="1:2" x14ac:dyDescent="0.25">
      <c r="A3382" s="98"/>
      <c r="B3382" s="98"/>
    </row>
    <row r="3383" spans="1:2" x14ac:dyDescent="0.25">
      <c r="A3383" s="98"/>
      <c r="B3383" s="98"/>
    </row>
    <row r="3384" spans="1:2" x14ac:dyDescent="0.25">
      <c r="A3384" s="98"/>
      <c r="B3384" s="98"/>
    </row>
    <row r="3385" spans="1:2" x14ac:dyDescent="0.25">
      <c r="A3385" s="98"/>
      <c r="B3385" s="98"/>
    </row>
    <row r="3386" spans="1:2" x14ac:dyDescent="0.25">
      <c r="A3386" s="98"/>
      <c r="B3386" s="98"/>
    </row>
    <row r="3387" spans="1:2" x14ac:dyDescent="0.25">
      <c r="A3387" s="98"/>
      <c r="B3387" s="98"/>
    </row>
    <row r="3388" spans="1:2" x14ac:dyDescent="0.25">
      <c r="A3388" s="98"/>
      <c r="B3388" s="98"/>
    </row>
    <row r="3389" spans="1:2" x14ac:dyDescent="0.25">
      <c r="A3389" s="98"/>
      <c r="B3389" s="98"/>
    </row>
    <row r="3390" spans="1:2" x14ac:dyDescent="0.25">
      <c r="A3390" s="98"/>
      <c r="B3390" s="98"/>
    </row>
    <row r="3391" spans="1:2" x14ac:dyDescent="0.25">
      <c r="A3391" s="98"/>
      <c r="B3391" s="98"/>
    </row>
    <row r="3392" spans="1:2" x14ac:dyDescent="0.25">
      <c r="A3392" s="98"/>
      <c r="B3392" s="98"/>
    </row>
    <row r="3393" spans="1:2" x14ac:dyDescent="0.25">
      <c r="A3393" s="98"/>
      <c r="B3393" s="98"/>
    </row>
    <row r="3394" spans="1:2" x14ac:dyDescent="0.25">
      <c r="A3394" s="98"/>
      <c r="B3394" s="98"/>
    </row>
    <row r="3395" spans="1:2" x14ac:dyDescent="0.25">
      <c r="A3395" s="98"/>
      <c r="B3395" s="98"/>
    </row>
    <row r="3396" spans="1:2" x14ac:dyDescent="0.25">
      <c r="A3396" s="98"/>
      <c r="B3396" s="98"/>
    </row>
    <row r="3397" spans="1:2" x14ac:dyDescent="0.25">
      <c r="A3397" s="98"/>
      <c r="B3397" s="98"/>
    </row>
    <row r="3398" spans="1:2" x14ac:dyDescent="0.25">
      <c r="A3398" s="98"/>
      <c r="B3398" s="98"/>
    </row>
    <row r="3399" spans="1:2" x14ac:dyDescent="0.25">
      <c r="A3399" s="98"/>
      <c r="B3399" s="98"/>
    </row>
    <row r="3400" spans="1:2" x14ac:dyDescent="0.25">
      <c r="A3400" s="98"/>
      <c r="B3400" s="98"/>
    </row>
    <row r="3401" spans="1:2" x14ac:dyDescent="0.25">
      <c r="A3401" s="98"/>
      <c r="B3401" s="98"/>
    </row>
    <row r="3402" spans="1:2" x14ac:dyDescent="0.25">
      <c r="A3402" s="98"/>
      <c r="B3402" s="98"/>
    </row>
    <row r="3403" spans="1:2" x14ac:dyDescent="0.25">
      <c r="A3403" s="98"/>
      <c r="B3403" s="98"/>
    </row>
    <row r="3404" spans="1:2" x14ac:dyDescent="0.25">
      <c r="A3404" s="98"/>
      <c r="B3404" s="98"/>
    </row>
    <row r="3405" spans="1:2" x14ac:dyDescent="0.25">
      <c r="A3405" s="98"/>
      <c r="B3405" s="98"/>
    </row>
    <row r="3406" spans="1:2" x14ac:dyDescent="0.25">
      <c r="A3406" s="98"/>
      <c r="B3406" s="98"/>
    </row>
    <row r="3407" spans="1:2" x14ac:dyDescent="0.25">
      <c r="A3407" s="98"/>
      <c r="B3407" s="98"/>
    </row>
    <row r="3408" spans="1:2" x14ac:dyDescent="0.25">
      <c r="A3408" s="98"/>
      <c r="B3408" s="98"/>
    </row>
    <row r="3409" spans="1:2" x14ac:dyDescent="0.25">
      <c r="A3409" s="98"/>
      <c r="B3409" s="98"/>
    </row>
    <row r="3410" spans="1:2" x14ac:dyDescent="0.25">
      <c r="A3410" s="98"/>
      <c r="B3410" s="98"/>
    </row>
    <row r="3411" spans="1:2" x14ac:dyDescent="0.25">
      <c r="A3411" s="98"/>
      <c r="B3411" s="98"/>
    </row>
    <row r="3412" spans="1:2" x14ac:dyDescent="0.25">
      <c r="A3412" s="98"/>
      <c r="B3412" s="98"/>
    </row>
    <row r="3413" spans="1:2" x14ac:dyDescent="0.25">
      <c r="A3413" s="98"/>
      <c r="B3413" s="98"/>
    </row>
    <row r="3414" spans="1:2" x14ac:dyDescent="0.25">
      <c r="A3414" s="98"/>
      <c r="B3414" s="98"/>
    </row>
    <row r="3415" spans="1:2" x14ac:dyDescent="0.25">
      <c r="A3415" s="98"/>
      <c r="B3415" s="98"/>
    </row>
    <row r="3416" spans="1:2" x14ac:dyDescent="0.25">
      <c r="A3416" s="98"/>
      <c r="B3416" s="98"/>
    </row>
    <row r="3417" spans="1:2" x14ac:dyDescent="0.25">
      <c r="A3417" s="98"/>
      <c r="B3417" s="98"/>
    </row>
    <row r="3418" spans="1:2" x14ac:dyDescent="0.25">
      <c r="A3418" s="98"/>
      <c r="B3418" s="98"/>
    </row>
    <row r="3419" spans="1:2" x14ac:dyDescent="0.25">
      <c r="A3419" s="98"/>
      <c r="B3419" s="98"/>
    </row>
    <row r="3420" spans="1:2" x14ac:dyDescent="0.25">
      <c r="A3420" s="98"/>
      <c r="B3420" s="98"/>
    </row>
    <row r="3421" spans="1:2" x14ac:dyDescent="0.25">
      <c r="A3421" s="98"/>
      <c r="B3421" s="98"/>
    </row>
    <row r="3422" spans="1:2" x14ac:dyDescent="0.25">
      <c r="A3422" s="98"/>
      <c r="B3422" s="98"/>
    </row>
    <row r="3423" spans="1:2" x14ac:dyDescent="0.25">
      <c r="A3423" s="98"/>
      <c r="B3423" s="98"/>
    </row>
    <row r="3424" spans="1:2" x14ac:dyDescent="0.25">
      <c r="A3424" s="98"/>
      <c r="B3424" s="98"/>
    </row>
    <row r="3425" spans="1:2" x14ac:dyDescent="0.25">
      <c r="A3425" s="98"/>
      <c r="B3425" s="98"/>
    </row>
    <row r="3426" spans="1:2" x14ac:dyDescent="0.25">
      <c r="A3426" s="98"/>
      <c r="B3426" s="98"/>
    </row>
    <row r="3427" spans="1:2" x14ac:dyDescent="0.25">
      <c r="A3427" s="98"/>
      <c r="B3427" s="98"/>
    </row>
    <row r="3428" spans="1:2" x14ac:dyDescent="0.25">
      <c r="A3428" s="98"/>
      <c r="B3428" s="98"/>
    </row>
    <row r="3429" spans="1:2" x14ac:dyDescent="0.25">
      <c r="A3429" s="98"/>
      <c r="B3429" s="98"/>
    </row>
    <row r="3430" spans="1:2" x14ac:dyDescent="0.25">
      <c r="A3430" s="98"/>
      <c r="B3430" s="98"/>
    </row>
    <row r="3431" spans="1:2" x14ac:dyDescent="0.25">
      <c r="A3431" s="98"/>
      <c r="B3431" s="98"/>
    </row>
    <row r="3432" spans="1:2" x14ac:dyDescent="0.25">
      <c r="A3432" s="98"/>
      <c r="B3432" s="98"/>
    </row>
    <row r="3433" spans="1:2" x14ac:dyDescent="0.25">
      <c r="A3433" s="98"/>
      <c r="B3433" s="98"/>
    </row>
    <row r="3434" spans="1:2" x14ac:dyDescent="0.25">
      <c r="A3434" s="98"/>
      <c r="B3434" s="98"/>
    </row>
    <row r="3435" spans="1:2" x14ac:dyDescent="0.25">
      <c r="A3435" s="98"/>
      <c r="B3435" s="98"/>
    </row>
    <row r="3436" spans="1:2" x14ac:dyDescent="0.25">
      <c r="A3436" s="98"/>
      <c r="B3436" s="98"/>
    </row>
    <row r="3437" spans="1:2" x14ac:dyDescent="0.25">
      <c r="A3437" s="98"/>
      <c r="B3437" s="98"/>
    </row>
    <row r="3438" spans="1:2" x14ac:dyDescent="0.25">
      <c r="A3438" s="98"/>
      <c r="B3438" s="98"/>
    </row>
    <row r="3439" spans="1:2" x14ac:dyDescent="0.25">
      <c r="A3439" s="98"/>
      <c r="B3439" s="98"/>
    </row>
    <row r="3440" spans="1:2" x14ac:dyDescent="0.25">
      <c r="A3440" s="98"/>
      <c r="B3440" s="98"/>
    </row>
    <row r="3441" spans="1:2" x14ac:dyDescent="0.25">
      <c r="A3441" s="98"/>
      <c r="B3441" s="98"/>
    </row>
    <row r="3442" spans="1:2" x14ac:dyDescent="0.25">
      <c r="A3442" s="98"/>
      <c r="B3442" s="98"/>
    </row>
    <row r="3443" spans="1:2" x14ac:dyDescent="0.25">
      <c r="A3443" s="98"/>
      <c r="B3443" s="98"/>
    </row>
    <row r="3444" spans="1:2" x14ac:dyDescent="0.25">
      <c r="A3444" s="98"/>
      <c r="B3444" s="98"/>
    </row>
    <row r="3445" spans="1:2" x14ac:dyDescent="0.25">
      <c r="A3445" s="98"/>
      <c r="B3445" s="98"/>
    </row>
    <row r="3446" spans="1:2" x14ac:dyDescent="0.25">
      <c r="A3446" s="98"/>
      <c r="B3446" s="98"/>
    </row>
    <row r="3447" spans="1:2" x14ac:dyDescent="0.25">
      <c r="A3447" s="98"/>
      <c r="B3447" s="98"/>
    </row>
    <row r="3448" spans="1:2" x14ac:dyDescent="0.25">
      <c r="A3448" s="98"/>
      <c r="B3448" s="98"/>
    </row>
    <row r="3449" spans="1:2" x14ac:dyDescent="0.25">
      <c r="A3449" s="98"/>
      <c r="B3449" s="98"/>
    </row>
    <row r="3450" spans="1:2" x14ac:dyDescent="0.25">
      <c r="A3450" s="98"/>
      <c r="B3450" s="98"/>
    </row>
    <row r="3451" spans="1:2" x14ac:dyDescent="0.25">
      <c r="A3451" s="98"/>
      <c r="B3451" s="98"/>
    </row>
    <row r="3452" spans="1:2" x14ac:dyDescent="0.25">
      <c r="A3452" s="98"/>
      <c r="B3452" s="98"/>
    </row>
    <row r="3453" spans="1:2" x14ac:dyDescent="0.25">
      <c r="A3453" s="98"/>
      <c r="B3453" s="98"/>
    </row>
    <row r="3454" spans="1:2" x14ac:dyDescent="0.25">
      <c r="A3454" s="98"/>
      <c r="B3454" s="98"/>
    </row>
    <row r="3455" spans="1:2" x14ac:dyDescent="0.25">
      <c r="A3455" s="98"/>
      <c r="B3455" s="98"/>
    </row>
    <row r="3456" spans="1:2" x14ac:dyDescent="0.25">
      <c r="A3456" s="98"/>
      <c r="B3456" s="98"/>
    </row>
    <row r="3457" spans="1:2" x14ac:dyDescent="0.25">
      <c r="A3457" s="98"/>
      <c r="B3457" s="98"/>
    </row>
    <row r="3458" spans="1:2" x14ac:dyDescent="0.25">
      <c r="A3458" s="98"/>
      <c r="B3458" s="98"/>
    </row>
    <row r="3459" spans="1:2" x14ac:dyDescent="0.25">
      <c r="A3459" s="98"/>
      <c r="B3459" s="98"/>
    </row>
    <row r="3460" spans="1:2" x14ac:dyDescent="0.25">
      <c r="A3460" s="98"/>
      <c r="B3460" s="98"/>
    </row>
    <row r="3461" spans="1:2" x14ac:dyDescent="0.25">
      <c r="A3461" s="98"/>
      <c r="B3461" s="98"/>
    </row>
    <row r="3462" spans="1:2" x14ac:dyDescent="0.25">
      <c r="A3462" s="98"/>
      <c r="B3462" s="98"/>
    </row>
    <row r="3463" spans="1:2" x14ac:dyDescent="0.25">
      <c r="A3463" s="98"/>
      <c r="B3463" s="98"/>
    </row>
    <row r="3464" spans="1:2" x14ac:dyDescent="0.25">
      <c r="A3464" s="98"/>
      <c r="B3464" s="98"/>
    </row>
    <row r="3465" spans="1:2" x14ac:dyDescent="0.25">
      <c r="A3465" s="98"/>
      <c r="B3465" s="98"/>
    </row>
    <row r="3466" spans="1:2" x14ac:dyDescent="0.25">
      <c r="A3466" s="98"/>
      <c r="B3466" s="98"/>
    </row>
    <row r="3467" spans="1:2" x14ac:dyDescent="0.25">
      <c r="A3467" s="98"/>
      <c r="B3467" s="98"/>
    </row>
    <row r="3468" spans="1:2" x14ac:dyDescent="0.25">
      <c r="A3468" s="98"/>
      <c r="B3468" s="98"/>
    </row>
    <row r="3469" spans="1:2" x14ac:dyDescent="0.25">
      <c r="A3469" s="98"/>
      <c r="B3469" s="98"/>
    </row>
    <row r="3470" spans="1:2" x14ac:dyDescent="0.25">
      <c r="A3470" s="98"/>
      <c r="B3470" s="98"/>
    </row>
    <row r="3471" spans="1:2" x14ac:dyDescent="0.25">
      <c r="A3471" s="98"/>
      <c r="B3471" s="98"/>
    </row>
    <row r="3472" spans="1:2" x14ac:dyDescent="0.25">
      <c r="A3472" s="98"/>
      <c r="B3472" s="98"/>
    </row>
    <row r="3473" spans="1:2" x14ac:dyDescent="0.25">
      <c r="A3473" s="98"/>
      <c r="B3473" s="98"/>
    </row>
    <row r="3474" spans="1:2" x14ac:dyDescent="0.25">
      <c r="A3474" s="98"/>
      <c r="B3474" s="98"/>
    </row>
    <row r="3475" spans="1:2" x14ac:dyDescent="0.25">
      <c r="A3475" s="98"/>
      <c r="B3475" s="98"/>
    </row>
    <row r="3476" spans="1:2" x14ac:dyDescent="0.25">
      <c r="A3476" s="98"/>
      <c r="B3476" s="98"/>
    </row>
    <row r="3477" spans="1:2" x14ac:dyDescent="0.25">
      <c r="A3477" s="98"/>
      <c r="B3477" s="98"/>
    </row>
    <row r="3478" spans="1:2" x14ac:dyDescent="0.25">
      <c r="A3478" s="98"/>
      <c r="B3478" s="98"/>
    </row>
    <row r="3479" spans="1:2" x14ac:dyDescent="0.25">
      <c r="A3479" s="98"/>
      <c r="B3479" s="98"/>
    </row>
    <row r="3480" spans="1:2" x14ac:dyDescent="0.25">
      <c r="A3480" s="98"/>
      <c r="B3480" s="98"/>
    </row>
    <row r="3481" spans="1:2" x14ac:dyDescent="0.25">
      <c r="A3481" s="98"/>
      <c r="B3481" s="98"/>
    </row>
    <row r="3482" spans="1:2" x14ac:dyDescent="0.25">
      <c r="A3482" s="98"/>
      <c r="B3482" s="98"/>
    </row>
    <row r="3483" spans="1:2" x14ac:dyDescent="0.25">
      <c r="A3483" s="98"/>
      <c r="B3483" s="98"/>
    </row>
    <row r="3484" spans="1:2" x14ac:dyDescent="0.25">
      <c r="A3484" s="98"/>
      <c r="B3484" s="98"/>
    </row>
    <row r="3485" spans="1:2" x14ac:dyDescent="0.25">
      <c r="A3485" s="98"/>
      <c r="B3485" s="98"/>
    </row>
    <row r="3486" spans="1:2" x14ac:dyDescent="0.25">
      <c r="A3486" s="98"/>
      <c r="B3486" s="98"/>
    </row>
    <row r="3487" spans="1:2" x14ac:dyDescent="0.25">
      <c r="A3487" s="98"/>
      <c r="B3487" s="98"/>
    </row>
    <row r="3488" spans="1:2" x14ac:dyDescent="0.25">
      <c r="A3488" s="98"/>
      <c r="B3488" s="98"/>
    </row>
    <row r="3489" spans="1:2" x14ac:dyDescent="0.25">
      <c r="A3489" s="98"/>
      <c r="B3489" s="98"/>
    </row>
    <row r="3490" spans="1:2" x14ac:dyDescent="0.25">
      <c r="A3490" s="98"/>
      <c r="B3490" s="98"/>
    </row>
    <row r="3491" spans="1:2" x14ac:dyDescent="0.25">
      <c r="A3491" s="98"/>
      <c r="B3491" s="98"/>
    </row>
    <row r="3492" spans="1:2" x14ac:dyDescent="0.25">
      <c r="A3492" s="98"/>
      <c r="B3492" s="98"/>
    </row>
    <row r="3493" spans="1:2" x14ac:dyDescent="0.25">
      <c r="A3493" s="98"/>
      <c r="B3493" s="98"/>
    </row>
    <row r="3494" spans="1:2" x14ac:dyDescent="0.25">
      <c r="A3494" s="98"/>
      <c r="B3494" s="98"/>
    </row>
    <row r="3495" spans="1:2" x14ac:dyDescent="0.25">
      <c r="A3495" s="98"/>
      <c r="B3495" s="98"/>
    </row>
    <row r="3496" spans="1:2" x14ac:dyDescent="0.25">
      <c r="A3496" s="98"/>
      <c r="B3496" s="98"/>
    </row>
    <row r="3497" spans="1:2" x14ac:dyDescent="0.25">
      <c r="A3497" s="98"/>
      <c r="B3497" s="98"/>
    </row>
    <row r="3498" spans="1:2" x14ac:dyDescent="0.25">
      <c r="A3498" s="98"/>
      <c r="B3498" s="98"/>
    </row>
    <row r="3499" spans="1:2" x14ac:dyDescent="0.25">
      <c r="A3499" s="98"/>
      <c r="B3499" s="98"/>
    </row>
    <row r="3500" spans="1:2" x14ac:dyDescent="0.25">
      <c r="A3500" s="98"/>
      <c r="B3500" s="98"/>
    </row>
    <row r="3501" spans="1:2" x14ac:dyDescent="0.25">
      <c r="A3501" s="98"/>
      <c r="B3501" s="98"/>
    </row>
    <row r="3502" spans="1:2" x14ac:dyDescent="0.25">
      <c r="A3502" s="98"/>
      <c r="B3502" s="98"/>
    </row>
    <row r="3503" spans="1:2" x14ac:dyDescent="0.25">
      <c r="A3503" s="98"/>
      <c r="B3503" s="98"/>
    </row>
    <row r="3504" spans="1:2" x14ac:dyDescent="0.25">
      <c r="A3504" s="98"/>
      <c r="B3504" s="98"/>
    </row>
    <row r="3505" spans="1:2" x14ac:dyDescent="0.25">
      <c r="A3505" s="98"/>
      <c r="B3505" s="98"/>
    </row>
    <row r="3506" spans="1:2" x14ac:dyDescent="0.25">
      <c r="A3506" s="98"/>
      <c r="B3506" s="98"/>
    </row>
    <row r="3507" spans="1:2" x14ac:dyDescent="0.25">
      <c r="A3507" s="98"/>
      <c r="B3507" s="98"/>
    </row>
    <row r="3508" spans="1:2" x14ac:dyDescent="0.25">
      <c r="A3508" s="98"/>
      <c r="B3508" s="98"/>
    </row>
    <row r="3509" spans="1:2" x14ac:dyDescent="0.25">
      <c r="A3509" s="98"/>
      <c r="B3509" s="98"/>
    </row>
    <row r="3510" spans="1:2" x14ac:dyDescent="0.25">
      <c r="A3510" s="98"/>
      <c r="B3510" s="98"/>
    </row>
    <row r="3511" spans="1:2" x14ac:dyDescent="0.25">
      <c r="A3511" s="98"/>
      <c r="B3511" s="98"/>
    </row>
    <row r="3512" spans="1:2" x14ac:dyDescent="0.25">
      <c r="A3512" s="98"/>
      <c r="B3512" s="98"/>
    </row>
    <row r="3513" spans="1:2" x14ac:dyDescent="0.25">
      <c r="A3513" s="98"/>
      <c r="B3513" s="98"/>
    </row>
    <row r="3514" spans="1:2" x14ac:dyDescent="0.25">
      <c r="A3514" s="98"/>
      <c r="B3514" s="98"/>
    </row>
    <row r="3515" spans="1:2" x14ac:dyDescent="0.25">
      <c r="A3515" s="98"/>
      <c r="B3515" s="98"/>
    </row>
    <row r="3516" spans="1:2" x14ac:dyDescent="0.25">
      <c r="A3516" s="98"/>
      <c r="B3516" s="98"/>
    </row>
    <row r="3517" spans="1:2" x14ac:dyDescent="0.25">
      <c r="A3517" s="98"/>
      <c r="B3517" s="98"/>
    </row>
    <row r="3518" spans="1:2" x14ac:dyDescent="0.25">
      <c r="A3518" s="98"/>
      <c r="B3518" s="98"/>
    </row>
    <row r="3519" spans="1:2" x14ac:dyDescent="0.25">
      <c r="A3519" s="98"/>
      <c r="B3519" s="98"/>
    </row>
    <row r="3520" spans="1:2" x14ac:dyDescent="0.25">
      <c r="A3520" s="98"/>
      <c r="B3520" s="98"/>
    </row>
    <row r="3521" spans="1:2" x14ac:dyDescent="0.25">
      <c r="A3521" s="98"/>
      <c r="B3521" s="98"/>
    </row>
    <row r="3522" spans="1:2" x14ac:dyDescent="0.25">
      <c r="A3522" s="98"/>
      <c r="B3522" s="98"/>
    </row>
    <row r="3523" spans="1:2" x14ac:dyDescent="0.25">
      <c r="A3523" s="98"/>
      <c r="B3523" s="98"/>
    </row>
    <row r="3524" spans="1:2" x14ac:dyDescent="0.25">
      <c r="A3524" s="98"/>
      <c r="B3524" s="98"/>
    </row>
    <row r="3525" spans="1:2" x14ac:dyDescent="0.25">
      <c r="A3525" s="98"/>
      <c r="B3525" s="98"/>
    </row>
    <row r="3526" spans="1:2" x14ac:dyDescent="0.25">
      <c r="A3526" s="98"/>
      <c r="B3526" s="98"/>
    </row>
    <row r="3527" spans="1:2" x14ac:dyDescent="0.25">
      <c r="A3527" s="98"/>
      <c r="B3527" s="98"/>
    </row>
    <row r="3528" spans="1:2" x14ac:dyDescent="0.25">
      <c r="A3528" s="98"/>
      <c r="B3528" s="98"/>
    </row>
    <row r="3529" spans="1:2" x14ac:dyDescent="0.25">
      <c r="A3529" s="98"/>
      <c r="B3529" s="98"/>
    </row>
    <row r="3530" spans="1:2" x14ac:dyDescent="0.25">
      <c r="A3530" s="98"/>
      <c r="B3530" s="98"/>
    </row>
    <row r="3531" spans="1:2" x14ac:dyDescent="0.25">
      <c r="A3531" s="98"/>
      <c r="B3531" s="98"/>
    </row>
    <row r="3532" spans="1:2" x14ac:dyDescent="0.25">
      <c r="A3532" s="98"/>
      <c r="B3532" s="98"/>
    </row>
    <row r="3533" spans="1:2" x14ac:dyDescent="0.25">
      <c r="A3533" s="98"/>
      <c r="B3533" s="98"/>
    </row>
    <row r="3534" spans="1:2" x14ac:dyDescent="0.25">
      <c r="A3534" s="98"/>
      <c r="B3534" s="98"/>
    </row>
    <row r="3535" spans="1:2" x14ac:dyDescent="0.25">
      <c r="A3535" s="98"/>
      <c r="B3535" s="98"/>
    </row>
    <row r="3536" spans="1:2" x14ac:dyDescent="0.25">
      <c r="A3536" s="98"/>
      <c r="B3536" s="98"/>
    </row>
    <row r="3537" spans="1:2" x14ac:dyDescent="0.25">
      <c r="A3537" s="98"/>
      <c r="B3537" s="98"/>
    </row>
    <row r="3538" spans="1:2" x14ac:dyDescent="0.25">
      <c r="A3538" s="98"/>
      <c r="B3538" s="98"/>
    </row>
    <row r="3539" spans="1:2" x14ac:dyDescent="0.25">
      <c r="A3539" s="98"/>
      <c r="B3539" s="98"/>
    </row>
    <row r="3540" spans="1:2" x14ac:dyDescent="0.25">
      <c r="A3540" s="98"/>
      <c r="B3540" s="98"/>
    </row>
    <row r="3541" spans="1:2" x14ac:dyDescent="0.25">
      <c r="A3541" s="98"/>
      <c r="B3541" s="98"/>
    </row>
    <row r="3542" spans="1:2" x14ac:dyDescent="0.25">
      <c r="A3542" s="98"/>
      <c r="B3542" s="98"/>
    </row>
    <row r="3543" spans="1:2" x14ac:dyDescent="0.25">
      <c r="A3543" s="98"/>
      <c r="B3543" s="98"/>
    </row>
    <row r="3544" spans="1:2" x14ac:dyDescent="0.25">
      <c r="A3544" s="98"/>
      <c r="B3544" s="98"/>
    </row>
    <row r="3545" spans="1:2" x14ac:dyDescent="0.25">
      <c r="A3545" s="98"/>
      <c r="B3545" s="98"/>
    </row>
    <row r="3546" spans="1:2" x14ac:dyDescent="0.25">
      <c r="A3546" s="98"/>
      <c r="B3546" s="98"/>
    </row>
    <row r="3547" spans="1:2" x14ac:dyDescent="0.25">
      <c r="A3547" s="98"/>
      <c r="B3547" s="98"/>
    </row>
    <row r="3548" spans="1:2" x14ac:dyDescent="0.25">
      <c r="A3548" s="98"/>
      <c r="B3548" s="98"/>
    </row>
    <row r="3549" spans="1:2" x14ac:dyDescent="0.25">
      <c r="A3549" s="98"/>
      <c r="B3549" s="98"/>
    </row>
    <row r="3550" spans="1:2" x14ac:dyDescent="0.25">
      <c r="A3550" s="98"/>
      <c r="B3550" s="98"/>
    </row>
    <row r="3551" spans="1:2" x14ac:dyDescent="0.25">
      <c r="A3551" s="98"/>
      <c r="B3551" s="98"/>
    </row>
    <row r="3552" spans="1:2" x14ac:dyDescent="0.25">
      <c r="A3552" s="98"/>
      <c r="B3552" s="98"/>
    </row>
    <row r="3553" spans="1:2" x14ac:dyDescent="0.25">
      <c r="A3553" s="98"/>
      <c r="B3553" s="98"/>
    </row>
    <row r="3554" spans="1:2" x14ac:dyDescent="0.25">
      <c r="A3554" s="98"/>
      <c r="B3554" s="98"/>
    </row>
    <row r="3555" spans="1:2" x14ac:dyDescent="0.25">
      <c r="A3555" s="98"/>
      <c r="B3555" s="98"/>
    </row>
    <row r="3556" spans="1:2" x14ac:dyDescent="0.25">
      <c r="A3556" s="98"/>
      <c r="B3556" s="98"/>
    </row>
    <row r="3557" spans="1:2" x14ac:dyDescent="0.25">
      <c r="A3557" s="98"/>
      <c r="B3557" s="98"/>
    </row>
    <row r="3558" spans="1:2" x14ac:dyDescent="0.25">
      <c r="A3558" s="98"/>
      <c r="B3558" s="98"/>
    </row>
    <row r="3559" spans="1:2" x14ac:dyDescent="0.25">
      <c r="A3559" s="98"/>
      <c r="B3559" s="98"/>
    </row>
    <row r="3560" spans="1:2" x14ac:dyDescent="0.25">
      <c r="A3560" s="98"/>
      <c r="B3560" s="98"/>
    </row>
    <row r="3561" spans="1:2" x14ac:dyDescent="0.25">
      <c r="A3561" s="98"/>
      <c r="B3561" s="98"/>
    </row>
    <row r="3562" spans="1:2" x14ac:dyDescent="0.25">
      <c r="A3562" s="98"/>
      <c r="B3562" s="98"/>
    </row>
    <row r="3563" spans="1:2" x14ac:dyDescent="0.25">
      <c r="A3563" s="98"/>
      <c r="B3563" s="98"/>
    </row>
    <row r="3564" spans="1:2" x14ac:dyDescent="0.25">
      <c r="A3564" s="98"/>
      <c r="B3564" s="98"/>
    </row>
    <row r="3565" spans="1:2" x14ac:dyDescent="0.25">
      <c r="A3565" s="98"/>
      <c r="B3565" s="98"/>
    </row>
    <row r="3566" spans="1:2" x14ac:dyDescent="0.25">
      <c r="A3566" s="98"/>
      <c r="B3566" s="98"/>
    </row>
    <row r="3567" spans="1:2" x14ac:dyDescent="0.25">
      <c r="A3567" s="98"/>
      <c r="B3567" s="98"/>
    </row>
    <row r="3568" spans="1:2" x14ac:dyDescent="0.25">
      <c r="A3568" s="98"/>
      <c r="B3568" s="98"/>
    </row>
    <row r="3569" spans="1:2" x14ac:dyDescent="0.25">
      <c r="A3569" s="98"/>
      <c r="B3569" s="98"/>
    </row>
    <row r="3570" spans="1:2" x14ac:dyDescent="0.25">
      <c r="A3570" s="98"/>
      <c r="B3570" s="98"/>
    </row>
    <row r="3571" spans="1:2" x14ac:dyDescent="0.25">
      <c r="A3571" s="98"/>
      <c r="B3571" s="98"/>
    </row>
    <row r="3572" spans="1:2" x14ac:dyDescent="0.25">
      <c r="A3572" s="98"/>
      <c r="B3572" s="98"/>
    </row>
    <row r="3573" spans="1:2" x14ac:dyDescent="0.25">
      <c r="A3573" s="98"/>
      <c r="B3573" s="98"/>
    </row>
    <row r="3574" spans="1:2" x14ac:dyDescent="0.25">
      <c r="A3574" s="98"/>
      <c r="B3574" s="98"/>
    </row>
    <row r="3575" spans="1:2" x14ac:dyDescent="0.25">
      <c r="A3575" s="98"/>
      <c r="B3575" s="98"/>
    </row>
    <row r="3576" spans="1:2" x14ac:dyDescent="0.25">
      <c r="A3576" s="98"/>
      <c r="B3576" s="98"/>
    </row>
    <row r="3577" spans="1:2" x14ac:dyDescent="0.25">
      <c r="A3577" s="98"/>
      <c r="B3577" s="98"/>
    </row>
    <row r="3578" spans="1:2" x14ac:dyDescent="0.25">
      <c r="A3578" s="98"/>
      <c r="B3578" s="98"/>
    </row>
    <row r="3579" spans="1:2" x14ac:dyDescent="0.25">
      <c r="A3579" s="98"/>
      <c r="B3579" s="98"/>
    </row>
    <row r="3580" spans="1:2" x14ac:dyDescent="0.25">
      <c r="A3580" s="98"/>
      <c r="B3580" s="98"/>
    </row>
    <row r="3581" spans="1:2" x14ac:dyDescent="0.25">
      <c r="A3581" s="98"/>
      <c r="B3581" s="98"/>
    </row>
    <row r="3582" spans="1:2" x14ac:dyDescent="0.25">
      <c r="A3582" s="98"/>
      <c r="B3582" s="98"/>
    </row>
    <row r="3583" spans="1:2" x14ac:dyDescent="0.25">
      <c r="A3583" s="98"/>
      <c r="B3583" s="98"/>
    </row>
    <row r="3584" spans="1:2" x14ac:dyDescent="0.25">
      <c r="A3584" s="98"/>
      <c r="B3584" s="98"/>
    </row>
    <row r="3585" spans="1:2" x14ac:dyDescent="0.25">
      <c r="A3585" s="98"/>
      <c r="B3585" s="98"/>
    </row>
    <row r="3586" spans="1:2" x14ac:dyDescent="0.25">
      <c r="A3586" s="98"/>
      <c r="B3586" s="98"/>
    </row>
    <row r="3587" spans="1:2" x14ac:dyDescent="0.25">
      <c r="A3587" s="98"/>
      <c r="B3587" s="98"/>
    </row>
    <row r="3588" spans="1:2" x14ac:dyDescent="0.25">
      <c r="A3588" s="98"/>
      <c r="B3588" s="98"/>
    </row>
    <row r="3589" spans="1:2" x14ac:dyDescent="0.25">
      <c r="A3589" s="98"/>
      <c r="B3589" s="98"/>
    </row>
    <row r="3590" spans="1:2" x14ac:dyDescent="0.25">
      <c r="A3590" s="98"/>
      <c r="B3590" s="98"/>
    </row>
    <row r="3591" spans="1:2" x14ac:dyDescent="0.25">
      <c r="A3591" s="98"/>
      <c r="B3591" s="98"/>
    </row>
    <row r="3592" spans="1:2" x14ac:dyDescent="0.25">
      <c r="A3592" s="98"/>
      <c r="B3592" s="98"/>
    </row>
    <row r="3593" spans="1:2" x14ac:dyDescent="0.25">
      <c r="A3593" s="98"/>
      <c r="B3593" s="98"/>
    </row>
    <row r="3594" spans="1:2" x14ac:dyDescent="0.25">
      <c r="A3594" s="98"/>
      <c r="B3594" s="98"/>
    </row>
    <row r="3595" spans="1:2" x14ac:dyDescent="0.25">
      <c r="A3595" s="98"/>
      <c r="B3595" s="98"/>
    </row>
    <row r="3596" spans="1:2" x14ac:dyDescent="0.25">
      <c r="A3596" s="98"/>
      <c r="B3596" s="98"/>
    </row>
    <row r="3597" spans="1:2" x14ac:dyDescent="0.25">
      <c r="A3597" s="98"/>
      <c r="B3597" s="98"/>
    </row>
    <row r="3598" spans="1:2" x14ac:dyDescent="0.25">
      <c r="A3598" s="98"/>
      <c r="B3598" s="98"/>
    </row>
    <row r="3599" spans="1:2" x14ac:dyDescent="0.25">
      <c r="A3599" s="98"/>
      <c r="B3599" s="98"/>
    </row>
    <row r="3600" spans="1:2" x14ac:dyDescent="0.25">
      <c r="A3600" s="98"/>
      <c r="B3600" s="98"/>
    </row>
    <row r="3601" spans="1:2" x14ac:dyDescent="0.25">
      <c r="A3601" s="98"/>
      <c r="B3601" s="98"/>
    </row>
    <row r="3602" spans="1:2" x14ac:dyDescent="0.25">
      <c r="A3602" s="98"/>
      <c r="B3602" s="98"/>
    </row>
    <row r="3603" spans="1:2" x14ac:dyDescent="0.25">
      <c r="A3603" s="98"/>
      <c r="B3603" s="98"/>
    </row>
    <row r="3604" spans="1:2" x14ac:dyDescent="0.25">
      <c r="A3604" s="98"/>
      <c r="B3604" s="98"/>
    </row>
    <row r="3605" spans="1:2" x14ac:dyDescent="0.25">
      <c r="A3605" s="98"/>
      <c r="B3605" s="98"/>
    </row>
    <row r="3606" spans="1:2" x14ac:dyDescent="0.25">
      <c r="A3606" s="98"/>
      <c r="B3606" s="98"/>
    </row>
    <row r="3607" spans="1:2" x14ac:dyDescent="0.25">
      <c r="A3607" s="98"/>
      <c r="B3607" s="98"/>
    </row>
    <row r="3608" spans="1:2" x14ac:dyDescent="0.25">
      <c r="A3608" s="98"/>
      <c r="B3608" s="98"/>
    </row>
    <row r="3609" spans="1:2" x14ac:dyDescent="0.25">
      <c r="A3609" s="98"/>
      <c r="B3609" s="98"/>
    </row>
    <row r="3610" spans="1:2" x14ac:dyDescent="0.25">
      <c r="A3610" s="98"/>
      <c r="B3610" s="98"/>
    </row>
    <row r="3611" spans="1:2" x14ac:dyDescent="0.25">
      <c r="A3611" s="98"/>
      <c r="B3611" s="98"/>
    </row>
    <row r="3612" spans="1:2" x14ac:dyDescent="0.25">
      <c r="A3612" s="98"/>
      <c r="B3612" s="98"/>
    </row>
    <row r="3613" spans="1:2" x14ac:dyDescent="0.25">
      <c r="A3613" s="98"/>
      <c r="B3613" s="98"/>
    </row>
    <row r="3614" spans="1:2" x14ac:dyDescent="0.25">
      <c r="A3614" s="98"/>
      <c r="B3614" s="98"/>
    </row>
    <row r="3615" spans="1:2" x14ac:dyDescent="0.25">
      <c r="A3615" s="98"/>
      <c r="B3615" s="98"/>
    </row>
    <row r="3616" spans="1:2" x14ac:dyDescent="0.25">
      <c r="A3616" s="98"/>
      <c r="B3616" s="98"/>
    </row>
    <row r="3617" spans="1:2" x14ac:dyDescent="0.25">
      <c r="A3617" s="98"/>
      <c r="B3617" s="98"/>
    </row>
    <row r="3618" spans="1:2" x14ac:dyDescent="0.25">
      <c r="A3618" s="98"/>
      <c r="B3618" s="98"/>
    </row>
    <row r="3619" spans="1:2" x14ac:dyDescent="0.25">
      <c r="A3619" s="98"/>
      <c r="B3619" s="98"/>
    </row>
    <row r="3620" spans="1:2" x14ac:dyDescent="0.25">
      <c r="A3620" s="98"/>
      <c r="B3620" s="98"/>
    </row>
    <row r="3621" spans="1:2" x14ac:dyDescent="0.25">
      <c r="A3621" s="98"/>
      <c r="B3621" s="98"/>
    </row>
    <row r="3622" spans="1:2" x14ac:dyDescent="0.25">
      <c r="A3622" s="98"/>
      <c r="B3622" s="98"/>
    </row>
    <row r="3623" spans="1:2" x14ac:dyDescent="0.25">
      <c r="A3623" s="98"/>
      <c r="B3623" s="98"/>
    </row>
    <row r="3624" spans="1:2" x14ac:dyDescent="0.25">
      <c r="A3624" s="98"/>
      <c r="B3624" s="98"/>
    </row>
    <row r="3625" spans="1:2" x14ac:dyDescent="0.25">
      <c r="A3625" s="98"/>
      <c r="B3625" s="98"/>
    </row>
    <row r="3626" spans="1:2" x14ac:dyDescent="0.25">
      <c r="A3626" s="98"/>
      <c r="B3626" s="98"/>
    </row>
    <row r="3627" spans="1:2" x14ac:dyDescent="0.25">
      <c r="A3627" s="98"/>
      <c r="B3627" s="98"/>
    </row>
    <row r="3628" spans="1:2" x14ac:dyDescent="0.25">
      <c r="A3628" s="98"/>
      <c r="B3628" s="98"/>
    </row>
    <row r="3629" spans="1:2" x14ac:dyDescent="0.25">
      <c r="A3629" s="98"/>
      <c r="B3629" s="98"/>
    </row>
    <row r="3630" spans="1:2" x14ac:dyDescent="0.25">
      <c r="A3630" s="98"/>
      <c r="B3630" s="98"/>
    </row>
    <row r="3631" spans="1:2" x14ac:dyDescent="0.25">
      <c r="A3631" s="98"/>
      <c r="B3631" s="98"/>
    </row>
    <row r="3632" spans="1:2" x14ac:dyDescent="0.25">
      <c r="A3632" s="98"/>
      <c r="B3632" s="98"/>
    </row>
    <row r="3633" spans="1:2" x14ac:dyDescent="0.25">
      <c r="A3633" s="98"/>
      <c r="B3633" s="98"/>
    </row>
    <row r="3634" spans="1:2" x14ac:dyDescent="0.25">
      <c r="A3634" s="98"/>
      <c r="B3634" s="98"/>
    </row>
    <row r="3635" spans="1:2" x14ac:dyDescent="0.25">
      <c r="A3635" s="98"/>
      <c r="B3635" s="98"/>
    </row>
    <row r="3636" spans="1:2" x14ac:dyDescent="0.25">
      <c r="A3636" s="98"/>
      <c r="B3636" s="98"/>
    </row>
    <row r="3637" spans="1:2" x14ac:dyDescent="0.25">
      <c r="A3637" s="98"/>
      <c r="B3637" s="98"/>
    </row>
    <row r="3638" spans="1:2" x14ac:dyDescent="0.25">
      <c r="A3638" s="98"/>
      <c r="B3638" s="98"/>
    </row>
    <row r="3639" spans="1:2" x14ac:dyDescent="0.25">
      <c r="A3639" s="98"/>
      <c r="B3639" s="98"/>
    </row>
    <row r="3640" spans="1:2" x14ac:dyDescent="0.25">
      <c r="A3640" s="98"/>
      <c r="B3640" s="98"/>
    </row>
    <row r="3641" spans="1:2" x14ac:dyDescent="0.25">
      <c r="A3641" s="98"/>
      <c r="B3641" s="98"/>
    </row>
    <row r="3642" spans="1:2" x14ac:dyDescent="0.25">
      <c r="A3642" s="98"/>
      <c r="B3642" s="98"/>
    </row>
    <row r="3643" spans="1:2" x14ac:dyDescent="0.25">
      <c r="A3643" s="98"/>
      <c r="B3643" s="98"/>
    </row>
    <row r="3644" spans="1:2" x14ac:dyDescent="0.25">
      <c r="A3644" s="98"/>
      <c r="B3644" s="98"/>
    </row>
    <row r="3645" spans="1:2" x14ac:dyDescent="0.25">
      <c r="A3645" s="98"/>
      <c r="B3645" s="98"/>
    </row>
    <row r="3646" spans="1:2" x14ac:dyDescent="0.25">
      <c r="A3646" s="98"/>
      <c r="B3646" s="98"/>
    </row>
    <row r="3647" spans="1:2" x14ac:dyDescent="0.25">
      <c r="A3647" s="98"/>
      <c r="B3647" s="98"/>
    </row>
    <row r="3648" spans="1:2" x14ac:dyDescent="0.25">
      <c r="A3648" s="98"/>
      <c r="B3648" s="98"/>
    </row>
    <row r="3649" spans="1:2" x14ac:dyDescent="0.25">
      <c r="A3649" s="98"/>
      <c r="B3649" s="98"/>
    </row>
    <row r="3650" spans="1:2" x14ac:dyDescent="0.25">
      <c r="A3650" s="98"/>
      <c r="B3650" s="98"/>
    </row>
    <row r="3651" spans="1:2" x14ac:dyDescent="0.25">
      <c r="A3651" s="98"/>
      <c r="B3651" s="98"/>
    </row>
    <row r="3652" spans="1:2" x14ac:dyDescent="0.25">
      <c r="A3652" s="98"/>
      <c r="B3652" s="98"/>
    </row>
    <row r="3653" spans="1:2" x14ac:dyDescent="0.25">
      <c r="A3653" s="98"/>
      <c r="B3653" s="98"/>
    </row>
    <row r="3654" spans="1:2" x14ac:dyDescent="0.25">
      <c r="A3654" s="98"/>
      <c r="B3654" s="98"/>
    </row>
    <row r="3655" spans="1:2" x14ac:dyDescent="0.25">
      <c r="A3655" s="98"/>
      <c r="B3655" s="98"/>
    </row>
    <row r="3656" spans="1:2" x14ac:dyDescent="0.25">
      <c r="A3656" s="98"/>
      <c r="B3656" s="98"/>
    </row>
    <row r="3657" spans="1:2" x14ac:dyDescent="0.25">
      <c r="A3657" s="98"/>
      <c r="B3657" s="98"/>
    </row>
    <row r="3658" spans="1:2" x14ac:dyDescent="0.25">
      <c r="A3658" s="98"/>
      <c r="B3658" s="98"/>
    </row>
    <row r="3659" spans="1:2" x14ac:dyDescent="0.25">
      <c r="A3659" s="98"/>
      <c r="B3659" s="98"/>
    </row>
    <row r="3660" spans="1:2" x14ac:dyDescent="0.25">
      <c r="A3660" s="98"/>
      <c r="B3660" s="98"/>
    </row>
    <row r="3661" spans="1:2" x14ac:dyDescent="0.25">
      <c r="A3661" s="98"/>
      <c r="B3661" s="98"/>
    </row>
    <row r="3662" spans="1:2" x14ac:dyDescent="0.25">
      <c r="A3662" s="98"/>
      <c r="B3662" s="98"/>
    </row>
    <row r="3663" spans="1:2" x14ac:dyDescent="0.25">
      <c r="A3663" s="98"/>
      <c r="B3663" s="98"/>
    </row>
    <row r="3664" spans="1:2" x14ac:dyDescent="0.25">
      <c r="A3664" s="98"/>
      <c r="B3664" s="98"/>
    </row>
    <row r="3665" spans="1:2" x14ac:dyDescent="0.25">
      <c r="A3665" s="98"/>
      <c r="B3665" s="98"/>
    </row>
    <row r="3666" spans="1:2" x14ac:dyDescent="0.25">
      <c r="A3666" s="98"/>
      <c r="B3666" s="98"/>
    </row>
    <row r="3667" spans="1:2" x14ac:dyDescent="0.25">
      <c r="A3667" s="98"/>
      <c r="B3667" s="98"/>
    </row>
    <row r="3668" spans="1:2" x14ac:dyDescent="0.25">
      <c r="A3668" s="98"/>
      <c r="B3668" s="98"/>
    </row>
    <row r="3669" spans="1:2" x14ac:dyDescent="0.25">
      <c r="A3669" s="98"/>
      <c r="B3669" s="98"/>
    </row>
    <row r="3670" spans="1:2" x14ac:dyDescent="0.25">
      <c r="A3670" s="98"/>
      <c r="B3670" s="98"/>
    </row>
    <row r="3671" spans="1:2" x14ac:dyDescent="0.25">
      <c r="A3671" s="98"/>
      <c r="B3671" s="98"/>
    </row>
    <row r="3672" spans="1:2" x14ac:dyDescent="0.25">
      <c r="A3672" s="98"/>
      <c r="B3672" s="98"/>
    </row>
    <row r="3673" spans="1:2" x14ac:dyDescent="0.25">
      <c r="A3673" s="98"/>
      <c r="B3673" s="98"/>
    </row>
    <row r="3674" spans="1:2" x14ac:dyDescent="0.25">
      <c r="A3674" s="98"/>
      <c r="B3674" s="98"/>
    </row>
    <row r="3675" spans="1:2" x14ac:dyDescent="0.25">
      <c r="A3675" s="98"/>
      <c r="B3675" s="98"/>
    </row>
    <row r="3676" spans="1:2" x14ac:dyDescent="0.25">
      <c r="A3676" s="98"/>
      <c r="B3676" s="98"/>
    </row>
    <row r="3677" spans="1:2" x14ac:dyDescent="0.25">
      <c r="A3677" s="98"/>
      <c r="B3677" s="98"/>
    </row>
    <row r="3678" spans="1:2" x14ac:dyDescent="0.25">
      <c r="A3678" s="98"/>
      <c r="B3678" s="98"/>
    </row>
    <row r="3679" spans="1:2" x14ac:dyDescent="0.25">
      <c r="A3679" s="98"/>
      <c r="B3679" s="98"/>
    </row>
    <row r="3680" spans="1:2" x14ac:dyDescent="0.25">
      <c r="A3680" s="98"/>
      <c r="B3680" s="98"/>
    </row>
    <row r="3681" spans="1:2" x14ac:dyDescent="0.25">
      <c r="A3681" s="98"/>
      <c r="B3681" s="98"/>
    </row>
    <row r="3682" spans="1:2" x14ac:dyDescent="0.25">
      <c r="A3682" s="98"/>
      <c r="B3682" s="98"/>
    </row>
    <row r="3683" spans="1:2" x14ac:dyDescent="0.25">
      <c r="A3683" s="98"/>
      <c r="B3683" s="98"/>
    </row>
    <row r="3684" spans="1:2" x14ac:dyDescent="0.25">
      <c r="A3684" s="98"/>
      <c r="B3684" s="98"/>
    </row>
    <row r="3685" spans="1:2" x14ac:dyDescent="0.25">
      <c r="A3685" s="98"/>
      <c r="B3685" s="98"/>
    </row>
    <row r="3686" spans="1:2" x14ac:dyDescent="0.25">
      <c r="A3686" s="98"/>
      <c r="B3686" s="98"/>
    </row>
    <row r="3687" spans="1:2" x14ac:dyDescent="0.25">
      <c r="A3687" s="98"/>
      <c r="B3687" s="98"/>
    </row>
    <row r="3688" spans="1:2" x14ac:dyDescent="0.25">
      <c r="A3688" s="98"/>
      <c r="B3688" s="98"/>
    </row>
    <row r="3689" spans="1:2" x14ac:dyDescent="0.25">
      <c r="A3689" s="98"/>
      <c r="B3689" s="98"/>
    </row>
    <row r="3690" spans="1:2" x14ac:dyDescent="0.25">
      <c r="A3690" s="98"/>
      <c r="B3690" s="98"/>
    </row>
    <row r="3691" spans="1:2" x14ac:dyDescent="0.25">
      <c r="A3691" s="98"/>
      <c r="B3691" s="98"/>
    </row>
    <row r="3692" spans="1:2" x14ac:dyDescent="0.25">
      <c r="A3692" s="98"/>
      <c r="B3692" s="98"/>
    </row>
    <row r="3693" spans="1:2" x14ac:dyDescent="0.25">
      <c r="A3693" s="98"/>
      <c r="B3693" s="98"/>
    </row>
    <row r="3694" spans="1:2" x14ac:dyDescent="0.25">
      <c r="A3694" s="98"/>
      <c r="B3694" s="98"/>
    </row>
    <row r="3695" spans="1:2" x14ac:dyDescent="0.25">
      <c r="A3695" s="98"/>
      <c r="B3695" s="98"/>
    </row>
    <row r="3696" spans="1:2" x14ac:dyDescent="0.25">
      <c r="A3696" s="98"/>
      <c r="B3696" s="98"/>
    </row>
    <row r="3697" spans="1:2" x14ac:dyDescent="0.25">
      <c r="A3697" s="98"/>
      <c r="B3697" s="98"/>
    </row>
    <row r="3698" spans="1:2" x14ac:dyDescent="0.25">
      <c r="A3698" s="98"/>
      <c r="B3698" s="98"/>
    </row>
    <row r="3699" spans="1:2" x14ac:dyDescent="0.25">
      <c r="A3699" s="98"/>
      <c r="B3699" s="98"/>
    </row>
    <row r="3700" spans="1:2" x14ac:dyDescent="0.25">
      <c r="A3700" s="98"/>
      <c r="B3700" s="98"/>
    </row>
    <row r="3701" spans="1:2" x14ac:dyDescent="0.25">
      <c r="A3701" s="98"/>
      <c r="B3701" s="98"/>
    </row>
    <row r="3702" spans="1:2" x14ac:dyDescent="0.25">
      <c r="A3702" s="98"/>
      <c r="B3702" s="98"/>
    </row>
    <row r="3703" spans="1:2" x14ac:dyDescent="0.25">
      <c r="A3703" s="98"/>
      <c r="B3703" s="98"/>
    </row>
    <row r="3704" spans="1:2" x14ac:dyDescent="0.25">
      <c r="A3704" s="98"/>
      <c r="B3704" s="98"/>
    </row>
    <row r="3705" spans="1:2" x14ac:dyDescent="0.25">
      <c r="A3705" s="98"/>
      <c r="B3705" s="98"/>
    </row>
    <row r="3706" spans="1:2" x14ac:dyDescent="0.25">
      <c r="A3706" s="98"/>
      <c r="B3706" s="98"/>
    </row>
    <row r="3707" spans="1:2" x14ac:dyDescent="0.25">
      <c r="A3707" s="98"/>
      <c r="B3707" s="98"/>
    </row>
    <row r="3708" spans="1:2" x14ac:dyDescent="0.25">
      <c r="A3708" s="98"/>
      <c r="B3708" s="98"/>
    </row>
    <row r="3709" spans="1:2" x14ac:dyDescent="0.25">
      <c r="A3709" s="98"/>
      <c r="B3709" s="98"/>
    </row>
    <row r="3710" spans="1:2" x14ac:dyDescent="0.25">
      <c r="A3710" s="98"/>
      <c r="B3710" s="98"/>
    </row>
    <row r="3711" spans="1:2" x14ac:dyDescent="0.25">
      <c r="A3711" s="98"/>
      <c r="B3711" s="98"/>
    </row>
    <row r="3712" spans="1:2" x14ac:dyDescent="0.25">
      <c r="A3712" s="98"/>
      <c r="B3712" s="98"/>
    </row>
    <row r="3713" spans="1:2" x14ac:dyDescent="0.25">
      <c r="A3713" s="98"/>
      <c r="B3713" s="98"/>
    </row>
    <row r="3714" spans="1:2" x14ac:dyDescent="0.25">
      <c r="A3714" s="98"/>
      <c r="B3714" s="98"/>
    </row>
    <row r="3715" spans="1:2" x14ac:dyDescent="0.25">
      <c r="A3715" s="98"/>
      <c r="B3715" s="98"/>
    </row>
    <row r="3716" spans="1:2" x14ac:dyDescent="0.25">
      <c r="A3716" s="98"/>
      <c r="B3716" s="98"/>
    </row>
    <row r="3717" spans="1:2" x14ac:dyDescent="0.25">
      <c r="A3717" s="98"/>
      <c r="B3717" s="98"/>
    </row>
    <row r="3718" spans="1:2" x14ac:dyDescent="0.25">
      <c r="A3718" s="98"/>
      <c r="B3718" s="98"/>
    </row>
    <row r="3719" spans="1:2" x14ac:dyDescent="0.25">
      <c r="A3719" s="98"/>
      <c r="B3719" s="98"/>
    </row>
    <row r="3720" spans="1:2" x14ac:dyDescent="0.25">
      <c r="A3720" s="98"/>
      <c r="B3720" s="98"/>
    </row>
    <row r="3721" spans="1:2" x14ac:dyDescent="0.25">
      <c r="A3721" s="98"/>
      <c r="B3721" s="98"/>
    </row>
    <row r="3722" spans="1:2" x14ac:dyDescent="0.25">
      <c r="A3722" s="98"/>
      <c r="B3722" s="98"/>
    </row>
    <row r="3723" spans="1:2" x14ac:dyDescent="0.25">
      <c r="A3723" s="98"/>
      <c r="B3723" s="98"/>
    </row>
    <row r="3724" spans="1:2" x14ac:dyDescent="0.25">
      <c r="A3724" s="98"/>
      <c r="B3724" s="98"/>
    </row>
    <row r="3725" spans="1:2" x14ac:dyDescent="0.25">
      <c r="A3725" s="98"/>
      <c r="B3725" s="98"/>
    </row>
    <row r="3726" spans="1:2" x14ac:dyDescent="0.25">
      <c r="A3726" s="98"/>
      <c r="B3726" s="98"/>
    </row>
    <row r="3727" spans="1:2" x14ac:dyDescent="0.25">
      <c r="A3727" s="98"/>
      <c r="B3727" s="98"/>
    </row>
    <row r="3728" spans="1:2" x14ac:dyDescent="0.25">
      <c r="A3728" s="98"/>
      <c r="B3728" s="98"/>
    </row>
    <row r="3729" spans="1:2" x14ac:dyDescent="0.25">
      <c r="A3729" s="98"/>
      <c r="B3729" s="98"/>
    </row>
    <row r="3730" spans="1:2" x14ac:dyDescent="0.25">
      <c r="A3730" s="98"/>
      <c r="B3730" s="98"/>
    </row>
    <row r="3731" spans="1:2" x14ac:dyDescent="0.25">
      <c r="A3731" s="98"/>
      <c r="B3731" s="98"/>
    </row>
    <row r="3732" spans="1:2" x14ac:dyDescent="0.25">
      <c r="A3732" s="98"/>
      <c r="B3732" s="98"/>
    </row>
    <row r="3733" spans="1:2" x14ac:dyDescent="0.25">
      <c r="A3733" s="98"/>
      <c r="B3733" s="98"/>
    </row>
    <row r="3734" spans="1:2" x14ac:dyDescent="0.25">
      <c r="A3734" s="98"/>
      <c r="B3734" s="98"/>
    </row>
    <row r="3735" spans="1:2" x14ac:dyDescent="0.25">
      <c r="A3735" s="98"/>
      <c r="B3735" s="98"/>
    </row>
    <row r="3736" spans="1:2" x14ac:dyDescent="0.25">
      <c r="A3736" s="98"/>
      <c r="B3736" s="98"/>
    </row>
    <row r="3737" spans="1:2" x14ac:dyDescent="0.25">
      <c r="A3737" s="98"/>
      <c r="B3737" s="98"/>
    </row>
    <row r="3738" spans="1:2" x14ac:dyDescent="0.25">
      <c r="A3738" s="98"/>
      <c r="B3738" s="98"/>
    </row>
    <row r="3739" spans="1:2" x14ac:dyDescent="0.25">
      <c r="A3739" s="98"/>
      <c r="B3739" s="98"/>
    </row>
    <row r="3740" spans="1:2" x14ac:dyDescent="0.25">
      <c r="A3740" s="98"/>
      <c r="B3740" s="98"/>
    </row>
    <row r="3741" spans="1:2" x14ac:dyDescent="0.25">
      <c r="A3741" s="98"/>
      <c r="B3741" s="98"/>
    </row>
    <row r="3742" spans="1:2" x14ac:dyDescent="0.25">
      <c r="A3742" s="98"/>
      <c r="B3742" s="98"/>
    </row>
    <row r="3743" spans="1:2" x14ac:dyDescent="0.25">
      <c r="A3743" s="98"/>
      <c r="B3743" s="98"/>
    </row>
    <row r="3744" spans="1:2" x14ac:dyDescent="0.25">
      <c r="A3744" s="98"/>
      <c r="B3744" s="98"/>
    </row>
    <row r="3745" spans="1:2" x14ac:dyDescent="0.25">
      <c r="A3745" s="98"/>
      <c r="B3745" s="98"/>
    </row>
    <row r="3746" spans="1:2" x14ac:dyDescent="0.25">
      <c r="A3746" s="98"/>
      <c r="B3746" s="98"/>
    </row>
    <row r="3747" spans="1:2" x14ac:dyDescent="0.25">
      <c r="A3747" s="98"/>
      <c r="B3747" s="98"/>
    </row>
    <row r="3748" spans="1:2" x14ac:dyDescent="0.25">
      <c r="A3748" s="98"/>
      <c r="B3748" s="98"/>
    </row>
    <row r="3749" spans="1:2" x14ac:dyDescent="0.25">
      <c r="A3749" s="98"/>
      <c r="B3749" s="98"/>
    </row>
    <row r="3750" spans="1:2" x14ac:dyDescent="0.25">
      <c r="A3750" s="98"/>
      <c r="B3750" s="98"/>
    </row>
    <row r="3751" spans="1:2" x14ac:dyDescent="0.25">
      <c r="A3751" s="98"/>
      <c r="B3751" s="98"/>
    </row>
    <row r="3752" spans="1:2" x14ac:dyDescent="0.25">
      <c r="A3752" s="98"/>
      <c r="B3752" s="98"/>
    </row>
    <row r="3753" spans="1:2" x14ac:dyDescent="0.25">
      <c r="A3753" s="98"/>
      <c r="B3753" s="98"/>
    </row>
    <row r="3754" spans="1:2" x14ac:dyDescent="0.25">
      <c r="A3754" s="98"/>
      <c r="B3754" s="98"/>
    </row>
    <row r="3755" spans="1:2" x14ac:dyDescent="0.25">
      <c r="A3755" s="98"/>
      <c r="B3755" s="98"/>
    </row>
    <row r="3756" spans="1:2" x14ac:dyDescent="0.25">
      <c r="A3756" s="98"/>
      <c r="B3756" s="98"/>
    </row>
    <row r="3757" spans="1:2" x14ac:dyDescent="0.25">
      <c r="A3757" s="98"/>
      <c r="B3757" s="98"/>
    </row>
    <row r="3758" spans="1:2" x14ac:dyDescent="0.25">
      <c r="A3758" s="98"/>
      <c r="B3758" s="98"/>
    </row>
    <row r="3759" spans="1:2" x14ac:dyDescent="0.25">
      <c r="A3759" s="98"/>
      <c r="B3759" s="98"/>
    </row>
    <row r="3760" spans="1:2" x14ac:dyDescent="0.25">
      <c r="A3760" s="98"/>
      <c r="B3760" s="98"/>
    </row>
    <row r="3761" spans="1:2" x14ac:dyDescent="0.25">
      <c r="A3761" s="98"/>
      <c r="B3761" s="98"/>
    </row>
    <row r="3762" spans="1:2" x14ac:dyDescent="0.25">
      <c r="A3762" s="98"/>
      <c r="B3762" s="98"/>
    </row>
    <row r="3763" spans="1:2" x14ac:dyDescent="0.25">
      <c r="A3763" s="98"/>
      <c r="B3763" s="98"/>
    </row>
    <row r="3764" spans="1:2" x14ac:dyDescent="0.25">
      <c r="A3764" s="98"/>
      <c r="B3764" s="98"/>
    </row>
    <row r="3765" spans="1:2" x14ac:dyDescent="0.25">
      <c r="A3765" s="98"/>
      <c r="B3765" s="98"/>
    </row>
    <row r="3766" spans="1:2" x14ac:dyDescent="0.25">
      <c r="A3766" s="98"/>
      <c r="B3766" s="98"/>
    </row>
    <row r="3767" spans="1:2" x14ac:dyDescent="0.25">
      <c r="A3767" s="98"/>
      <c r="B3767" s="98"/>
    </row>
    <row r="3768" spans="1:2" x14ac:dyDescent="0.25">
      <c r="A3768" s="98"/>
      <c r="B3768" s="98"/>
    </row>
    <row r="3769" spans="1:2" x14ac:dyDescent="0.25">
      <c r="A3769" s="98"/>
      <c r="B3769" s="98"/>
    </row>
    <row r="3770" spans="1:2" x14ac:dyDescent="0.25">
      <c r="A3770" s="98"/>
      <c r="B3770" s="98"/>
    </row>
    <row r="3771" spans="1:2" x14ac:dyDescent="0.25">
      <c r="A3771" s="98"/>
      <c r="B3771" s="98"/>
    </row>
    <row r="3772" spans="1:2" x14ac:dyDescent="0.25">
      <c r="A3772" s="98"/>
      <c r="B3772" s="98"/>
    </row>
    <row r="3773" spans="1:2" x14ac:dyDescent="0.25">
      <c r="A3773" s="98"/>
      <c r="B3773" s="98"/>
    </row>
    <row r="3774" spans="1:2" x14ac:dyDescent="0.25">
      <c r="A3774" s="98"/>
      <c r="B3774" s="98"/>
    </row>
    <row r="3775" spans="1:2" x14ac:dyDescent="0.25">
      <c r="A3775" s="98"/>
      <c r="B3775" s="98"/>
    </row>
    <row r="3776" spans="1:2" x14ac:dyDescent="0.25">
      <c r="A3776" s="98"/>
      <c r="B3776" s="98"/>
    </row>
    <row r="3777" spans="1:2" x14ac:dyDescent="0.25">
      <c r="A3777" s="98"/>
      <c r="B3777" s="98"/>
    </row>
    <row r="3778" spans="1:2" x14ac:dyDescent="0.25">
      <c r="A3778" s="98"/>
      <c r="B3778" s="98"/>
    </row>
    <row r="3779" spans="1:2" x14ac:dyDescent="0.25">
      <c r="A3779" s="98"/>
      <c r="B3779" s="98"/>
    </row>
    <row r="3780" spans="1:2" x14ac:dyDescent="0.25">
      <c r="A3780" s="98"/>
      <c r="B3780" s="98"/>
    </row>
    <row r="3781" spans="1:2" x14ac:dyDescent="0.25">
      <c r="A3781" s="98"/>
      <c r="B3781" s="98"/>
    </row>
    <row r="3782" spans="1:2" x14ac:dyDescent="0.25">
      <c r="A3782" s="98"/>
      <c r="B3782" s="98"/>
    </row>
    <row r="3783" spans="1:2" x14ac:dyDescent="0.25">
      <c r="A3783" s="98"/>
      <c r="B3783" s="98"/>
    </row>
    <row r="3784" spans="1:2" x14ac:dyDescent="0.25">
      <c r="A3784" s="98"/>
      <c r="B3784" s="98"/>
    </row>
    <row r="3785" spans="1:2" x14ac:dyDescent="0.25">
      <c r="A3785" s="98"/>
      <c r="B3785" s="98"/>
    </row>
    <row r="3786" spans="1:2" x14ac:dyDescent="0.25">
      <c r="A3786" s="98"/>
      <c r="B3786" s="98"/>
    </row>
    <row r="3787" spans="1:2" x14ac:dyDescent="0.25">
      <c r="A3787" s="98"/>
      <c r="B3787" s="98"/>
    </row>
    <row r="3788" spans="1:2" x14ac:dyDescent="0.25">
      <c r="A3788" s="98"/>
      <c r="B3788" s="98"/>
    </row>
    <row r="3789" spans="1:2" x14ac:dyDescent="0.25">
      <c r="A3789" s="98"/>
      <c r="B3789" s="98"/>
    </row>
    <row r="3790" spans="1:2" x14ac:dyDescent="0.25">
      <c r="A3790" s="98"/>
      <c r="B3790" s="98"/>
    </row>
    <row r="3791" spans="1:2" x14ac:dyDescent="0.25">
      <c r="A3791" s="98"/>
      <c r="B3791" s="98"/>
    </row>
    <row r="3792" spans="1:2" x14ac:dyDescent="0.25">
      <c r="A3792" s="98"/>
      <c r="B3792" s="98"/>
    </row>
    <row r="3793" spans="1:2" x14ac:dyDescent="0.25">
      <c r="A3793" s="98"/>
      <c r="B3793" s="98"/>
    </row>
    <row r="3794" spans="1:2" x14ac:dyDescent="0.25">
      <c r="A3794" s="98"/>
      <c r="B3794" s="98"/>
    </row>
    <row r="3795" spans="1:2" x14ac:dyDescent="0.25">
      <c r="A3795" s="98"/>
      <c r="B3795" s="98"/>
    </row>
    <row r="3796" spans="1:2" x14ac:dyDescent="0.25">
      <c r="A3796" s="98"/>
      <c r="B3796" s="98"/>
    </row>
    <row r="3797" spans="1:2" x14ac:dyDescent="0.25">
      <c r="A3797" s="98"/>
      <c r="B3797" s="98"/>
    </row>
    <row r="3798" spans="1:2" x14ac:dyDescent="0.25">
      <c r="A3798" s="98"/>
      <c r="B3798" s="98"/>
    </row>
    <row r="3799" spans="1:2" x14ac:dyDescent="0.25">
      <c r="A3799" s="98"/>
      <c r="B3799" s="98"/>
    </row>
    <row r="3800" spans="1:2" x14ac:dyDescent="0.25">
      <c r="A3800" s="98"/>
      <c r="B3800" s="98"/>
    </row>
    <row r="3801" spans="1:2" x14ac:dyDescent="0.25">
      <c r="A3801" s="98"/>
      <c r="B3801" s="98"/>
    </row>
    <row r="3802" spans="1:2" x14ac:dyDescent="0.25">
      <c r="A3802" s="98"/>
      <c r="B3802" s="98"/>
    </row>
    <row r="3803" spans="1:2" x14ac:dyDescent="0.25">
      <c r="A3803" s="98"/>
      <c r="B3803" s="98"/>
    </row>
    <row r="3804" spans="1:2" x14ac:dyDescent="0.25">
      <c r="A3804" s="98"/>
      <c r="B3804" s="98"/>
    </row>
    <row r="3805" spans="1:2" x14ac:dyDescent="0.25">
      <c r="A3805" s="98"/>
      <c r="B3805" s="98"/>
    </row>
    <row r="3806" spans="1:2" x14ac:dyDescent="0.25">
      <c r="A3806" s="98"/>
      <c r="B3806" s="98"/>
    </row>
    <row r="3807" spans="1:2" x14ac:dyDescent="0.25">
      <c r="A3807" s="98"/>
      <c r="B3807" s="98"/>
    </row>
    <row r="3808" spans="1:2" x14ac:dyDescent="0.25">
      <c r="A3808" s="98"/>
      <c r="B3808" s="98"/>
    </row>
    <row r="3809" spans="1:2" x14ac:dyDescent="0.25">
      <c r="A3809" s="98"/>
      <c r="B3809" s="98"/>
    </row>
    <row r="3810" spans="1:2" x14ac:dyDescent="0.25">
      <c r="A3810" s="98"/>
      <c r="B3810" s="98"/>
    </row>
    <row r="3811" spans="1:2" x14ac:dyDescent="0.25">
      <c r="A3811" s="98"/>
      <c r="B3811" s="98"/>
    </row>
    <row r="3812" spans="1:2" x14ac:dyDescent="0.25">
      <c r="A3812" s="98"/>
      <c r="B3812" s="98"/>
    </row>
    <row r="3813" spans="1:2" x14ac:dyDescent="0.25">
      <c r="A3813" s="98"/>
      <c r="B3813" s="98"/>
    </row>
    <row r="3814" spans="1:2" x14ac:dyDescent="0.25">
      <c r="A3814" s="98"/>
      <c r="B3814" s="98"/>
    </row>
    <row r="3815" spans="1:2" x14ac:dyDescent="0.25">
      <c r="A3815" s="98"/>
      <c r="B3815" s="98"/>
    </row>
    <row r="3816" spans="1:2" x14ac:dyDescent="0.25">
      <c r="A3816" s="98"/>
      <c r="B3816" s="98"/>
    </row>
    <row r="3817" spans="1:2" x14ac:dyDescent="0.25">
      <c r="A3817" s="98"/>
      <c r="B3817" s="98"/>
    </row>
    <row r="3818" spans="1:2" x14ac:dyDescent="0.25">
      <c r="A3818" s="98"/>
      <c r="B3818" s="98"/>
    </row>
    <row r="3819" spans="1:2" x14ac:dyDescent="0.25">
      <c r="A3819" s="98"/>
      <c r="B3819" s="98"/>
    </row>
    <row r="3820" spans="1:2" x14ac:dyDescent="0.25">
      <c r="A3820" s="98"/>
      <c r="B3820" s="98"/>
    </row>
    <row r="3821" spans="1:2" x14ac:dyDescent="0.25">
      <c r="A3821" s="98"/>
      <c r="B3821" s="98"/>
    </row>
    <row r="3822" spans="1:2" x14ac:dyDescent="0.25">
      <c r="A3822" s="98"/>
      <c r="B3822" s="98"/>
    </row>
    <row r="3823" spans="1:2" x14ac:dyDescent="0.25">
      <c r="A3823" s="98"/>
      <c r="B3823" s="98"/>
    </row>
    <row r="3824" spans="1:2" x14ac:dyDescent="0.25">
      <c r="A3824" s="98"/>
      <c r="B3824" s="98"/>
    </row>
    <row r="3825" spans="1:2" x14ac:dyDescent="0.25">
      <c r="A3825" s="98"/>
      <c r="B3825" s="98"/>
    </row>
    <row r="3826" spans="1:2" x14ac:dyDescent="0.25">
      <c r="A3826" s="98"/>
      <c r="B3826" s="98"/>
    </row>
    <row r="3827" spans="1:2" x14ac:dyDescent="0.25">
      <c r="A3827" s="98"/>
      <c r="B3827" s="98"/>
    </row>
    <row r="3828" spans="1:2" x14ac:dyDescent="0.25">
      <c r="A3828" s="98"/>
      <c r="B3828" s="98"/>
    </row>
    <row r="3829" spans="1:2" x14ac:dyDescent="0.25">
      <c r="A3829" s="98"/>
      <c r="B3829" s="98"/>
    </row>
    <row r="3830" spans="1:2" x14ac:dyDescent="0.25">
      <c r="A3830" s="98"/>
      <c r="B3830" s="98"/>
    </row>
    <row r="3831" spans="1:2" x14ac:dyDescent="0.25">
      <c r="A3831" s="98"/>
      <c r="B3831" s="98"/>
    </row>
    <row r="3832" spans="1:2" x14ac:dyDescent="0.25">
      <c r="A3832" s="98"/>
      <c r="B3832" s="98"/>
    </row>
    <row r="3833" spans="1:2" x14ac:dyDescent="0.25">
      <c r="A3833" s="98"/>
      <c r="B3833" s="98"/>
    </row>
    <row r="3834" spans="1:2" x14ac:dyDescent="0.25">
      <c r="A3834" s="98"/>
      <c r="B3834" s="98"/>
    </row>
    <row r="3835" spans="1:2" x14ac:dyDescent="0.25">
      <c r="A3835" s="98"/>
      <c r="B3835" s="98"/>
    </row>
    <row r="3836" spans="1:2" x14ac:dyDescent="0.25">
      <c r="A3836" s="98"/>
      <c r="B3836" s="98"/>
    </row>
    <row r="3837" spans="1:2" x14ac:dyDescent="0.25">
      <c r="A3837" s="98"/>
      <c r="B3837" s="98"/>
    </row>
    <row r="3838" spans="1:2" x14ac:dyDescent="0.25">
      <c r="A3838" s="98"/>
      <c r="B3838" s="98"/>
    </row>
    <row r="3839" spans="1:2" x14ac:dyDescent="0.25">
      <c r="A3839" s="98"/>
      <c r="B3839" s="98"/>
    </row>
    <row r="3840" spans="1:2" x14ac:dyDescent="0.25">
      <c r="A3840" s="98"/>
      <c r="B3840" s="98"/>
    </row>
    <row r="3841" spans="1:2" x14ac:dyDescent="0.25">
      <c r="A3841" s="98"/>
      <c r="B3841" s="98"/>
    </row>
    <row r="3842" spans="1:2" x14ac:dyDescent="0.25">
      <c r="A3842" s="98"/>
      <c r="B3842" s="98"/>
    </row>
    <row r="3843" spans="1:2" x14ac:dyDescent="0.25">
      <c r="A3843" s="98"/>
      <c r="B3843" s="98"/>
    </row>
    <row r="3844" spans="1:2" x14ac:dyDescent="0.25">
      <c r="A3844" s="98"/>
      <c r="B3844" s="98"/>
    </row>
    <row r="3845" spans="1:2" x14ac:dyDescent="0.25">
      <c r="A3845" s="98"/>
      <c r="B3845" s="98"/>
    </row>
    <row r="3846" spans="1:2" x14ac:dyDescent="0.25">
      <c r="A3846" s="98"/>
      <c r="B3846" s="98"/>
    </row>
    <row r="3847" spans="1:2" x14ac:dyDescent="0.25">
      <c r="A3847" s="98"/>
      <c r="B3847" s="98"/>
    </row>
    <row r="3848" spans="1:2" x14ac:dyDescent="0.25">
      <c r="A3848" s="98"/>
      <c r="B3848" s="98"/>
    </row>
    <row r="3849" spans="1:2" x14ac:dyDescent="0.25">
      <c r="A3849" s="98"/>
      <c r="B3849" s="98"/>
    </row>
    <row r="3850" spans="1:2" x14ac:dyDescent="0.25">
      <c r="A3850" s="98"/>
      <c r="B3850" s="98"/>
    </row>
    <row r="3851" spans="1:2" x14ac:dyDescent="0.25">
      <c r="A3851" s="98"/>
      <c r="B3851" s="98"/>
    </row>
    <row r="3852" spans="1:2" x14ac:dyDescent="0.25">
      <c r="A3852" s="98"/>
      <c r="B3852" s="98"/>
    </row>
    <row r="3853" spans="1:2" x14ac:dyDescent="0.25">
      <c r="A3853" s="98"/>
      <c r="B3853" s="98"/>
    </row>
    <row r="3854" spans="1:2" x14ac:dyDescent="0.25">
      <c r="A3854" s="98"/>
      <c r="B3854" s="98"/>
    </row>
    <row r="3855" spans="1:2" x14ac:dyDescent="0.25">
      <c r="A3855" s="98"/>
      <c r="B3855" s="98"/>
    </row>
    <row r="3856" spans="1:2" x14ac:dyDescent="0.25">
      <c r="A3856" s="98"/>
      <c r="B3856" s="98"/>
    </row>
    <row r="3857" spans="1:2" x14ac:dyDescent="0.25">
      <c r="A3857" s="98"/>
      <c r="B3857" s="98"/>
    </row>
    <row r="3858" spans="1:2" x14ac:dyDescent="0.25">
      <c r="A3858" s="98"/>
      <c r="B3858" s="98"/>
    </row>
    <row r="3859" spans="1:2" x14ac:dyDescent="0.25">
      <c r="A3859" s="98"/>
      <c r="B3859" s="98"/>
    </row>
    <row r="3860" spans="1:2" x14ac:dyDescent="0.25">
      <c r="A3860" s="98"/>
      <c r="B3860" s="98"/>
    </row>
    <row r="3861" spans="1:2" x14ac:dyDescent="0.25">
      <c r="A3861" s="98"/>
      <c r="B3861" s="98"/>
    </row>
    <row r="3862" spans="1:2" x14ac:dyDescent="0.25">
      <c r="A3862" s="98"/>
      <c r="B3862" s="98"/>
    </row>
    <row r="3863" spans="1:2" x14ac:dyDescent="0.25">
      <c r="A3863" s="98"/>
      <c r="B3863" s="98"/>
    </row>
    <row r="3864" spans="1:2" x14ac:dyDescent="0.25">
      <c r="A3864" s="98"/>
      <c r="B3864" s="98"/>
    </row>
    <row r="3865" spans="1:2" x14ac:dyDescent="0.25">
      <c r="A3865" s="98"/>
      <c r="B3865" s="98"/>
    </row>
    <row r="3866" spans="1:2" x14ac:dyDescent="0.25">
      <c r="A3866" s="98"/>
      <c r="B3866" s="98"/>
    </row>
    <row r="3867" spans="1:2" x14ac:dyDescent="0.25">
      <c r="A3867" s="98"/>
      <c r="B3867" s="98"/>
    </row>
    <row r="3868" spans="1:2" x14ac:dyDescent="0.25">
      <c r="A3868" s="98"/>
      <c r="B3868" s="98"/>
    </row>
    <row r="3869" spans="1:2" x14ac:dyDescent="0.25">
      <c r="A3869" s="98"/>
      <c r="B3869" s="98"/>
    </row>
    <row r="3870" spans="1:2" x14ac:dyDescent="0.25">
      <c r="A3870" s="98"/>
      <c r="B3870" s="98"/>
    </row>
    <row r="3871" spans="1:2" x14ac:dyDescent="0.25">
      <c r="A3871" s="98"/>
      <c r="B3871" s="98"/>
    </row>
    <row r="3872" spans="1:2" x14ac:dyDescent="0.25">
      <c r="A3872" s="98"/>
      <c r="B3872" s="98"/>
    </row>
    <row r="3873" spans="1:2" x14ac:dyDescent="0.25">
      <c r="A3873" s="98"/>
      <c r="B3873" s="98"/>
    </row>
    <row r="3874" spans="1:2" x14ac:dyDescent="0.25">
      <c r="A3874" s="98"/>
      <c r="B3874" s="98"/>
    </row>
    <row r="3875" spans="1:2" x14ac:dyDescent="0.25">
      <c r="A3875" s="98"/>
      <c r="B3875" s="98"/>
    </row>
    <row r="3876" spans="1:2" x14ac:dyDescent="0.25">
      <c r="A3876" s="98"/>
      <c r="B3876" s="98"/>
    </row>
    <row r="3877" spans="1:2" x14ac:dyDescent="0.25">
      <c r="A3877" s="98"/>
      <c r="B3877" s="98"/>
    </row>
    <row r="3878" spans="1:2" x14ac:dyDescent="0.25">
      <c r="A3878" s="98"/>
      <c r="B3878" s="98"/>
    </row>
    <row r="3879" spans="1:2" x14ac:dyDescent="0.25">
      <c r="A3879" s="98"/>
      <c r="B3879" s="98"/>
    </row>
    <row r="3880" spans="1:2" x14ac:dyDescent="0.25">
      <c r="A3880" s="98"/>
      <c r="B3880" s="98"/>
    </row>
    <row r="3881" spans="1:2" x14ac:dyDescent="0.25">
      <c r="A3881" s="98"/>
      <c r="B3881" s="98"/>
    </row>
    <row r="3882" spans="1:2" x14ac:dyDescent="0.25">
      <c r="A3882" s="98"/>
      <c r="B3882" s="98"/>
    </row>
    <row r="3883" spans="1:2" x14ac:dyDescent="0.25">
      <c r="A3883" s="98"/>
      <c r="B3883" s="98"/>
    </row>
    <row r="3884" spans="1:2" x14ac:dyDescent="0.25">
      <c r="A3884" s="98"/>
      <c r="B3884" s="98"/>
    </row>
    <row r="3885" spans="1:2" x14ac:dyDescent="0.25">
      <c r="A3885" s="98"/>
      <c r="B3885" s="98"/>
    </row>
    <row r="3886" spans="1:2" x14ac:dyDescent="0.25">
      <c r="A3886" s="98"/>
      <c r="B3886" s="98"/>
    </row>
    <row r="3887" spans="1:2" x14ac:dyDescent="0.25">
      <c r="A3887" s="98"/>
      <c r="B3887" s="98"/>
    </row>
    <row r="3888" spans="1:2" x14ac:dyDescent="0.25">
      <c r="A3888" s="98"/>
      <c r="B3888" s="98"/>
    </row>
    <row r="3889" spans="1:2" x14ac:dyDescent="0.25">
      <c r="A3889" s="98"/>
      <c r="B3889" s="98"/>
    </row>
    <row r="3890" spans="1:2" x14ac:dyDescent="0.25">
      <c r="A3890" s="98"/>
      <c r="B3890" s="98"/>
    </row>
    <row r="3891" spans="1:2" x14ac:dyDescent="0.25">
      <c r="A3891" s="98"/>
      <c r="B3891" s="98"/>
    </row>
    <row r="3892" spans="1:2" x14ac:dyDescent="0.25">
      <c r="A3892" s="98"/>
      <c r="B3892" s="98"/>
    </row>
    <row r="3893" spans="1:2" x14ac:dyDescent="0.25">
      <c r="A3893" s="98"/>
      <c r="B3893" s="98"/>
    </row>
    <row r="3894" spans="1:2" x14ac:dyDescent="0.25">
      <c r="A3894" s="98"/>
      <c r="B3894" s="98"/>
    </row>
    <row r="3895" spans="1:2" x14ac:dyDescent="0.25">
      <c r="A3895" s="98"/>
      <c r="B3895" s="98"/>
    </row>
    <row r="3896" spans="1:2" x14ac:dyDescent="0.25">
      <c r="A3896" s="98"/>
      <c r="B3896" s="98"/>
    </row>
    <row r="3897" spans="1:2" x14ac:dyDescent="0.25">
      <c r="A3897" s="98"/>
      <c r="B3897" s="98"/>
    </row>
    <row r="3898" spans="1:2" x14ac:dyDescent="0.25">
      <c r="A3898" s="98"/>
      <c r="B3898" s="98"/>
    </row>
    <row r="3899" spans="1:2" x14ac:dyDescent="0.25">
      <c r="A3899" s="98"/>
      <c r="B3899" s="98"/>
    </row>
    <row r="3900" spans="1:2" x14ac:dyDescent="0.25">
      <c r="A3900" s="98"/>
      <c r="B3900" s="98"/>
    </row>
    <row r="3901" spans="1:2" x14ac:dyDescent="0.25">
      <c r="A3901" s="98"/>
      <c r="B3901" s="98"/>
    </row>
    <row r="3902" spans="1:2" x14ac:dyDescent="0.25">
      <c r="A3902" s="98"/>
      <c r="B3902" s="98"/>
    </row>
    <row r="3903" spans="1:2" x14ac:dyDescent="0.25">
      <c r="A3903" s="98"/>
      <c r="B3903" s="98"/>
    </row>
    <row r="3904" spans="1:2" x14ac:dyDescent="0.25">
      <c r="A3904" s="98"/>
      <c r="B3904" s="98"/>
    </row>
    <row r="3905" spans="1:2" x14ac:dyDescent="0.25">
      <c r="A3905" s="98"/>
      <c r="B3905" s="98"/>
    </row>
    <row r="3906" spans="1:2" x14ac:dyDescent="0.25">
      <c r="A3906" s="98"/>
      <c r="B3906" s="98"/>
    </row>
    <row r="3907" spans="1:2" x14ac:dyDescent="0.25">
      <c r="A3907" s="98"/>
      <c r="B3907" s="98"/>
    </row>
    <row r="3908" spans="1:2" x14ac:dyDescent="0.25">
      <c r="A3908" s="98"/>
      <c r="B3908" s="98"/>
    </row>
    <row r="3909" spans="1:2" x14ac:dyDescent="0.25">
      <c r="A3909" s="98"/>
      <c r="B3909" s="98"/>
    </row>
    <row r="3910" spans="1:2" x14ac:dyDescent="0.25">
      <c r="A3910" s="98"/>
      <c r="B3910" s="98"/>
    </row>
    <row r="3911" spans="1:2" x14ac:dyDescent="0.25">
      <c r="A3911" s="98"/>
      <c r="B3911" s="98"/>
    </row>
    <row r="3912" spans="1:2" x14ac:dyDescent="0.25">
      <c r="A3912" s="98"/>
      <c r="B3912" s="98"/>
    </row>
    <row r="3913" spans="1:2" x14ac:dyDescent="0.25">
      <c r="A3913" s="98"/>
      <c r="B3913" s="98"/>
    </row>
    <row r="3914" spans="1:2" x14ac:dyDescent="0.25">
      <c r="A3914" s="98"/>
      <c r="B3914" s="98"/>
    </row>
    <row r="3915" spans="1:2" x14ac:dyDescent="0.25">
      <c r="A3915" s="98"/>
      <c r="B3915" s="98"/>
    </row>
    <row r="3916" spans="1:2" x14ac:dyDescent="0.25">
      <c r="A3916" s="98"/>
      <c r="B3916" s="98"/>
    </row>
    <row r="3917" spans="1:2" x14ac:dyDescent="0.25">
      <c r="A3917" s="98"/>
      <c r="B3917" s="98"/>
    </row>
    <row r="3918" spans="1:2" x14ac:dyDescent="0.25">
      <c r="A3918" s="98"/>
      <c r="B3918" s="98"/>
    </row>
    <row r="3919" spans="1:2" x14ac:dyDescent="0.25">
      <c r="A3919" s="98"/>
      <c r="B3919" s="98"/>
    </row>
    <row r="3920" spans="1:2" x14ac:dyDescent="0.25">
      <c r="A3920" s="98"/>
      <c r="B3920" s="98"/>
    </row>
    <row r="3921" spans="1:2" x14ac:dyDescent="0.25">
      <c r="A3921" s="98"/>
      <c r="B3921" s="98"/>
    </row>
    <row r="3922" spans="1:2" x14ac:dyDescent="0.25">
      <c r="A3922" s="98"/>
      <c r="B3922" s="98"/>
    </row>
    <row r="3923" spans="1:2" x14ac:dyDescent="0.25">
      <c r="A3923" s="98"/>
      <c r="B3923" s="98"/>
    </row>
    <row r="3924" spans="1:2" x14ac:dyDescent="0.25">
      <c r="A3924" s="98"/>
      <c r="B3924" s="98"/>
    </row>
    <row r="3925" spans="1:2" x14ac:dyDescent="0.25">
      <c r="A3925" s="98"/>
      <c r="B3925" s="98"/>
    </row>
    <row r="3926" spans="1:2" x14ac:dyDescent="0.25">
      <c r="A3926" s="98"/>
      <c r="B3926" s="98"/>
    </row>
    <row r="3927" spans="1:2" x14ac:dyDescent="0.25">
      <c r="A3927" s="98"/>
      <c r="B3927" s="98"/>
    </row>
    <row r="3928" spans="1:2" x14ac:dyDescent="0.25">
      <c r="A3928" s="98"/>
      <c r="B3928" s="98"/>
    </row>
    <row r="3929" spans="1:2" x14ac:dyDescent="0.25">
      <c r="A3929" s="98"/>
      <c r="B3929" s="98"/>
    </row>
    <row r="3930" spans="1:2" x14ac:dyDescent="0.25">
      <c r="A3930" s="98"/>
      <c r="B3930" s="98"/>
    </row>
    <row r="3931" spans="1:2" x14ac:dyDescent="0.25">
      <c r="A3931" s="98"/>
      <c r="B3931" s="98"/>
    </row>
    <row r="3932" spans="1:2" x14ac:dyDescent="0.25">
      <c r="A3932" s="98"/>
      <c r="B3932" s="98"/>
    </row>
    <row r="3933" spans="1:2" x14ac:dyDescent="0.25">
      <c r="A3933" s="98"/>
      <c r="B3933" s="98"/>
    </row>
    <row r="3934" spans="1:2" x14ac:dyDescent="0.25">
      <c r="A3934" s="98"/>
      <c r="B3934" s="98"/>
    </row>
    <row r="3935" spans="1:2" x14ac:dyDescent="0.25">
      <c r="A3935" s="98"/>
      <c r="B3935" s="98"/>
    </row>
    <row r="3936" spans="1:2" x14ac:dyDescent="0.25">
      <c r="A3936" s="98"/>
      <c r="B3936" s="98"/>
    </row>
    <row r="3937" spans="1:2" x14ac:dyDescent="0.25">
      <c r="A3937" s="98"/>
      <c r="B3937" s="98"/>
    </row>
    <row r="3938" spans="1:2" x14ac:dyDescent="0.25">
      <c r="A3938" s="98"/>
      <c r="B3938" s="98"/>
    </row>
    <row r="3939" spans="1:2" x14ac:dyDescent="0.25">
      <c r="A3939" s="98"/>
      <c r="B3939" s="98"/>
    </row>
    <row r="3940" spans="1:2" x14ac:dyDescent="0.25">
      <c r="A3940" s="98"/>
      <c r="B3940" s="98"/>
    </row>
    <row r="3941" spans="1:2" x14ac:dyDescent="0.25">
      <c r="A3941" s="98"/>
      <c r="B3941" s="98"/>
    </row>
    <row r="3942" spans="1:2" x14ac:dyDescent="0.25">
      <c r="A3942" s="98"/>
      <c r="B3942" s="98"/>
    </row>
    <row r="3943" spans="1:2" x14ac:dyDescent="0.25">
      <c r="A3943" s="98"/>
      <c r="B3943" s="98"/>
    </row>
    <row r="3944" spans="1:2" x14ac:dyDescent="0.25">
      <c r="A3944" s="98"/>
      <c r="B3944" s="98"/>
    </row>
    <row r="3945" spans="1:2" x14ac:dyDescent="0.25">
      <c r="A3945" s="98"/>
      <c r="B3945" s="98"/>
    </row>
    <row r="3946" spans="1:2" x14ac:dyDescent="0.25">
      <c r="A3946" s="98"/>
      <c r="B3946" s="98"/>
    </row>
    <row r="3947" spans="1:2" x14ac:dyDescent="0.25">
      <c r="A3947" s="98"/>
      <c r="B3947" s="98"/>
    </row>
    <row r="3948" spans="1:2" x14ac:dyDescent="0.25">
      <c r="A3948" s="98"/>
      <c r="B3948" s="98"/>
    </row>
    <row r="3949" spans="1:2" x14ac:dyDescent="0.25">
      <c r="A3949" s="98"/>
      <c r="B3949" s="98"/>
    </row>
    <row r="3950" spans="1:2" x14ac:dyDescent="0.25">
      <c r="A3950" s="98"/>
      <c r="B3950" s="98"/>
    </row>
    <row r="3951" spans="1:2" x14ac:dyDescent="0.25">
      <c r="A3951" s="98"/>
      <c r="B3951" s="98"/>
    </row>
    <row r="3952" spans="1:2" x14ac:dyDescent="0.25">
      <c r="A3952" s="98"/>
      <c r="B3952" s="98"/>
    </row>
    <row r="3953" spans="1:2" x14ac:dyDescent="0.25">
      <c r="A3953" s="98"/>
      <c r="B3953" s="98"/>
    </row>
    <row r="3954" spans="1:2" x14ac:dyDescent="0.25">
      <c r="A3954" s="98"/>
      <c r="B3954" s="98"/>
    </row>
    <row r="3955" spans="1:2" x14ac:dyDescent="0.25">
      <c r="A3955" s="98"/>
      <c r="B3955" s="98"/>
    </row>
    <row r="3956" spans="1:2" x14ac:dyDescent="0.25">
      <c r="A3956" s="98"/>
      <c r="B3956" s="98"/>
    </row>
    <row r="3957" spans="1:2" x14ac:dyDescent="0.25">
      <c r="A3957" s="98"/>
      <c r="B3957" s="98"/>
    </row>
    <row r="3958" spans="1:2" x14ac:dyDescent="0.25">
      <c r="A3958" s="98"/>
      <c r="B3958" s="98"/>
    </row>
    <row r="3959" spans="1:2" x14ac:dyDescent="0.25">
      <c r="A3959" s="98"/>
      <c r="B3959" s="98"/>
    </row>
    <row r="3960" spans="1:2" x14ac:dyDescent="0.25">
      <c r="A3960" s="98"/>
      <c r="B3960" s="98"/>
    </row>
    <row r="3961" spans="1:2" x14ac:dyDescent="0.25">
      <c r="A3961" s="98"/>
      <c r="B3961" s="98"/>
    </row>
    <row r="3962" spans="1:2" x14ac:dyDescent="0.25">
      <c r="A3962" s="98"/>
      <c r="B3962" s="98"/>
    </row>
    <row r="3963" spans="1:2" x14ac:dyDescent="0.25">
      <c r="A3963" s="98"/>
      <c r="B3963" s="98"/>
    </row>
    <row r="3964" spans="1:2" x14ac:dyDescent="0.25">
      <c r="A3964" s="98"/>
      <c r="B3964" s="98"/>
    </row>
    <row r="3965" spans="1:2" x14ac:dyDescent="0.25">
      <c r="A3965" s="98"/>
      <c r="B3965" s="98"/>
    </row>
    <row r="3966" spans="1:2" x14ac:dyDescent="0.25">
      <c r="A3966" s="98"/>
      <c r="B3966" s="98"/>
    </row>
    <row r="3967" spans="1:2" x14ac:dyDescent="0.25">
      <c r="A3967" s="98"/>
      <c r="B3967" s="98"/>
    </row>
    <row r="3968" spans="1:2" x14ac:dyDescent="0.25">
      <c r="A3968" s="98"/>
      <c r="B3968" s="98"/>
    </row>
    <row r="3969" spans="1:2" x14ac:dyDescent="0.25">
      <c r="A3969" s="98"/>
      <c r="B3969" s="98"/>
    </row>
    <row r="3970" spans="1:2" x14ac:dyDescent="0.25">
      <c r="A3970" s="98"/>
      <c r="B3970" s="98"/>
    </row>
    <row r="3971" spans="1:2" x14ac:dyDescent="0.25">
      <c r="A3971" s="98"/>
      <c r="B3971" s="98"/>
    </row>
    <row r="3972" spans="1:2" x14ac:dyDescent="0.25">
      <c r="A3972" s="98"/>
      <c r="B3972" s="98"/>
    </row>
    <row r="3973" spans="1:2" x14ac:dyDescent="0.25">
      <c r="A3973" s="98"/>
      <c r="B3973" s="98"/>
    </row>
    <row r="3974" spans="1:2" x14ac:dyDescent="0.25">
      <c r="A3974" s="98"/>
      <c r="B3974" s="98"/>
    </row>
    <row r="3975" spans="1:2" x14ac:dyDescent="0.25">
      <c r="A3975" s="98"/>
      <c r="B3975" s="98"/>
    </row>
    <row r="3976" spans="1:2" x14ac:dyDescent="0.25">
      <c r="A3976" s="98"/>
      <c r="B3976" s="98"/>
    </row>
    <row r="3977" spans="1:2" x14ac:dyDescent="0.25">
      <c r="A3977" s="98"/>
      <c r="B3977" s="98"/>
    </row>
    <row r="3978" spans="1:2" x14ac:dyDescent="0.25">
      <c r="A3978" s="98"/>
      <c r="B3978" s="98"/>
    </row>
    <row r="3979" spans="1:2" x14ac:dyDescent="0.25">
      <c r="A3979" s="98"/>
      <c r="B3979" s="98"/>
    </row>
    <row r="3980" spans="1:2" x14ac:dyDescent="0.25">
      <c r="A3980" s="98"/>
      <c r="B3980" s="98"/>
    </row>
    <row r="3981" spans="1:2" x14ac:dyDescent="0.25">
      <c r="A3981" s="98"/>
      <c r="B3981" s="98"/>
    </row>
    <row r="3982" spans="1:2" x14ac:dyDescent="0.25">
      <c r="A3982" s="98"/>
      <c r="B3982" s="98"/>
    </row>
    <row r="3983" spans="1:2" x14ac:dyDescent="0.25">
      <c r="A3983" s="98"/>
      <c r="B3983" s="98"/>
    </row>
    <row r="3984" spans="1:2" x14ac:dyDescent="0.25">
      <c r="A3984" s="98"/>
      <c r="B3984" s="98"/>
    </row>
    <row r="3985" spans="1:2" x14ac:dyDescent="0.25">
      <c r="A3985" s="98"/>
      <c r="B3985" s="98"/>
    </row>
    <row r="3986" spans="1:2" x14ac:dyDescent="0.25">
      <c r="A3986" s="98"/>
      <c r="B3986" s="98"/>
    </row>
    <row r="3987" spans="1:2" x14ac:dyDescent="0.25">
      <c r="A3987" s="98"/>
      <c r="B3987" s="98"/>
    </row>
    <row r="3988" spans="1:2" x14ac:dyDescent="0.25">
      <c r="A3988" s="98"/>
      <c r="B3988" s="98"/>
    </row>
    <row r="3989" spans="1:2" x14ac:dyDescent="0.25">
      <c r="A3989" s="98"/>
      <c r="B3989" s="98"/>
    </row>
    <row r="3990" spans="1:2" x14ac:dyDescent="0.25">
      <c r="A3990" s="98"/>
      <c r="B3990" s="98"/>
    </row>
    <row r="3991" spans="1:2" x14ac:dyDescent="0.25">
      <c r="A3991" s="98"/>
      <c r="B3991" s="98"/>
    </row>
    <row r="3992" spans="1:2" x14ac:dyDescent="0.25">
      <c r="A3992" s="98"/>
      <c r="B3992" s="98"/>
    </row>
    <row r="3993" spans="1:2" x14ac:dyDescent="0.25">
      <c r="A3993" s="98"/>
      <c r="B3993" s="98"/>
    </row>
    <row r="3994" spans="1:2" x14ac:dyDescent="0.25">
      <c r="A3994" s="98"/>
      <c r="B3994" s="98"/>
    </row>
    <row r="3995" spans="1:2" x14ac:dyDescent="0.25">
      <c r="A3995" s="98"/>
      <c r="B3995" s="98"/>
    </row>
    <row r="3996" spans="1:2" x14ac:dyDescent="0.25">
      <c r="A3996" s="98"/>
      <c r="B3996" s="98"/>
    </row>
    <row r="3997" spans="1:2" x14ac:dyDescent="0.25">
      <c r="A3997" s="98"/>
      <c r="B3997" s="98"/>
    </row>
    <row r="3998" spans="1:2" x14ac:dyDescent="0.25">
      <c r="A3998" s="98"/>
      <c r="B3998" s="98"/>
    </row>
    <row r="3999" spans="1:2" x14ac:dyDescent="0.25">
      <c r="A3999" s="98"/>
      <c r="B3999" s="98"/>
    </row>
    <row r="4000" spans="1:2" x14ac:dyDescent="0.25">
      <c r="A4000" s="98"/>
      <c r="B4000" s="98"/>
    </row>
    <row r="4001" spans="1:2" x14ac:dyDescent="0.25">
      <c r="A4001" s="98"/>
      <c r="B4001" s="98"/>
    </row>
    <row r="4002" spans="1:2" x14ac:dyDescent="0.25">
      <c r="A4002" s="98"/>
      <c r="B4002" s="98"/>
    </row>
    <row r="4003" spans="1:2" x14ac:dyDescent="0.25">
      <c r="A4003" s="98"/>
      <c r="B4003" s="98"/>
    </row>
    <row r="4004" spans="1:2" x14ac:dyDescent="0.25">
      <c r="A4004" s="98"/>
      <c r="B4004" s="98"/>
    </row>
    <row r="4005" spans="1:2" x14ac:dyDescent="0.25">
      <c r="A4005" s="98"/>
      <c r="B4005" s="98"/>
    </row>
    <row r="4006" spans="1:2" x14ac:dyDescent="0.25">
      <c r="A4006" s="98"/>
      <c r="B4006" s="98"/>
    </row>
    <row r="4007" spans="1:2" x14ac:dyDescent="0.25">
      <c r="A4007" s="98"/>
      <c r="B4007" s="98"/>
    </row>
    <row r="4008" spans="1:2" x14ac:dyDescent="0.25">
      <c r="A4008" s="98"/>
      <c r="B4008" s="98"/>
    </row>
    <row r="4009" spans="1:2" x14ac:dyDescent="0.25">
      <c r="A4009" s="98"/>
      <c r="B4009" s="98"/>
    </row>
    <row r="4010" spans="1:2" x14ac:dyDescent="0.25">
      <c r="A4010" s="98"/>
      <c r="B4010" s="98"/>
    </row>
    <row r="4011" spans="1:2" x14ac:dyDescent="0.25">
      <c r="A4011" s="98"/>
      <c r="B4011" s="98"/>
    </row>
    <row r="4012" spans="1:2" x14ac:dyDescent="0.25">
      <c r="A4012" s="98"/>
      <c r="B4012" s="98"/>
    </row>
    <row r="4013" spans="1:2" x14ac:dyDescent="0.25">
      <c r="A4013" s="98"/>
      <c r="B4013" s="98"/>
    </row>
    <row r="4014" spans="1:2" x14ac:dyDescent="0.25">
      <c r="A4014" s="98"/>
      <c r="B4014" s="98"/>
    </row>
    <row r="4015" spans="1:2" x14ac:dyDescent="0.25">
      <c r="A4015" s="98"/>
      <c r="B4015" s="98"/>
    </row>
    <row r="4016" spans="1:2" x14ac:dyDescent="0.25">
      <c r="A4016" s="98"/>
      <c r="B4016" s="98"/>
    </row>
    <row r="4017" spans="1:2" x14ac:dyDescent="0.25">
      <c r="A4017" s="98"/>
      <c r="B4017" s="98"/>
    </row>
    <row r="4018" spans="1:2" x14ac:dyDescent="0.25">
      <c r="A4018" s="98"/>
      <c r="B4018" s="98"/>
    </row>
    <row r="4019" spans="1:2" x14ac:dyDescent="0.25">
      <c r="A4019" s="98"/>
      <c r="B4019" s="98"/>
    </row>
    <row r="4020" spans="1:2" x14ac:dyDescent="0.25">
      <c r="A4020" s="98"/>
      <c r="B4020" s="98"/>
    </row>
    <row r="4021" spans="1:2" x14ac:dyDescent="0.25">
      <c r="A4021" s="98"/>
      <c r="B4021" s="98"/>
    </row>
    <row r="4022" spans="1:2" x14ac:dyDescent="0.25">
      <c r="A4022" s="98"/>
      <c r="B4022" s="98"/>
    </row>
    <row r="4023" spans="1:2" x14ac:dyDescent="0.25">
      <c r="A4023" s="98"/>
      <c r="B4023" s="98"/>
    </row>
    <row r="4024" spans="1:2" x14ac:dyDescent="0.25">
      <c r="A4024" s="98"/>
      <c r="B4024" s="98"/>
    </row>
    <row r="4025" spans="1:2" x14ac:dyDescent="0.25">
      <c r="A4025" s="98"/>
      <c r="B4025" s="98"/>
    </row>
    <row r="4026" spans="1:2" x14ac:dyDescent="0.25">
      <c r="A4026" s="98"/>
      <c r="B4026" s="98"/>
    </row>
    <row r="4027" spans="1:2" x14ac:dyDescent="0.25">
      <c r="A4027" s="98"/>
      <c r="B4027" s="98"/>
    </row>
    <row r="4028" spans="1:2" x14ac:dyDescent="0.25">
      <c r="A4028" s="98"/>
      <c r="B4028" s="98"/>
    </row>
    <row r="4029" spans="1:2" x14ac:dyDescent="0.25">
      <c r="A4029" s="98"/>
      <c r="B4029" s="98"/>
    </row>
    <row r="4030" spans="1:2" x14ac:dyDescent="0.25">
      <c r="A4030" s="98"/>
      <c r="B4030" s="98"/>
    </row>
    <row r="4031" spans="1:2" x14ac:dyDescent="0.25">
      <c r="A4031" s="98"/>
      <c r="B4031" s="98"/>
    </row>
    <row r="4032" spans="1:2" x14ac:dyDescent="0.25">
      <c r="A4032" s="98"/>
      <c r="B4032" s="98"/>
    </row>
    <row r="4033" spans="1:2" x14ac:dyDescent="0.25">
      <c r="A4033" s="98"/>
      <c r="B4033" s="98"/>
    </row>
    <row r="4034" spans="1:2" x14ac:dyDescent="0.25">
      <c r="A4034" s="98"/>
      <c r="B4034" s="98"/>
    </row>
    <row r="4035" spans="1:2" x14ac:dyDescent="0.25">
      <c r="A4035" s="98"/>
      <c r="B4035" s="98"/>
    </row>
    <row r="4036" spans="1:2" x14ac:dyDescent="0.25">
      <c r="A4036" s="98"/>
      <c r="B4036" s="98"/>
    </row>
    <row r="4037" spans="1:2" x14ac:dyDescent="0.25">
      <c r="A4037" s="98"/>
      <c r="B4037" s="98"/>
    </row>
    <row r="4038" spans="1:2" x14ac:dyDescent="0.25">
      <c r="A4038" s="98"/>
      <c r="B4038" s="98"/>
    </row>
    <row r="4039" spans="1:2" x14ac:dyDescent="0.25">
      <c r="A4039" s="98"/>
      <c r="B4039" s="98"/>
    </row>
    <row r="4040" spans="1:2" x14ac:dyDescent="0.25">
      <c r="A4040" s="98"/>
      <c r="B4040" s="98"/>
    </row>
    <row r="4041" spans="1:2" x14ac:dyDescent="0.25">
      <c r="A4041" s="98"/>
      <c r="B4041" s="98"/>
    </row>
    <row r="4042" spans="1:2" x14ac:dyDescent="0.25">
      <c r="A4042" s="98"/>
      <c r="B4042" s="98"/>
    </row>
    <row r="4043" spans="1:2" x14ac:dyDescent="0.25">
      <c r="A4043" s="98"/>
      <c r="B4043" s="98"/>
    </row>
    <row r="4044" spans="1:2" x14ac:dyDescent="0.25">
      <c r="A4044" s="98"/>
      <c r="B4044" s="98"/>
    </row>
    <row r="4045" spans="1:2" x14ac:dyDescent="0.25">
      <c r="A4045" s="98"/>
      <c r="B4045" s="98"/>
    </row>
    <row r="4046" spans="1:2" x14ac:dyDescent="0.25">
      <c r="A4046" s="98"/>
      <c r="B4046" s="98"/>
    </row>
    <row r="4047" spans="1:2" x14ac:dyDescent="0.25">
      <c r="A4047" s="98"/>
      <c r="B4047" s="98"/>
    </row>
    <row r="4048" spans="1:2" x14ac:dyDescent="0.25">
      <c r="A4048" s="98"/>
      <c r="B4048" s="98"/>
    </row>
    <row r="4049" spans="1:2" x14ac:dyDescent="0.25">
      <c r="A4049" s="98"/>
      <c r="B4049" s="98"/>
    </row>
    <row r="4050" spans="1:2" x14ac:dyDescent="0.25">
      <c r="A4050" s="98"/>
      <c r="B4050" s="98"/>
    </row>
    <row r="4051" spans="1:2" x14ac:dyDescent="0.25">
      <c r="A4051" s="98"/>
      <c r="B4051" s="98"/>
    </row>
    <row r="4052" spans="1:2" x14ac:dyDescent="0.25">
      <c r="A4052" s="98"/>
      <c r="B4052" s="98"/>
    </row>
    <row r="4053" spans="1:2" x14ac:dyDescent="0.25">
      <c r="A4053" s="98"/>
      <c r="B4053" s="98"/>
    </row>
    <row r="4054" spans="1:2" x14ac:dyDescent="0.25">
      <c r="A4054" s="98"/>
      <c r="B4054" s="98"/>
    </row>
    <row r="4055" spans="1:2" x14ac:dyDescent="0.25">
      <c r="A4055" s="98"/>
      <c r="B4055" s="98"/>
    </row>
    <row r="4056" spans="1:2" x14ac:dyDescent="0.25">
      <c r="A4056" s="98"/>
      <c r="B4056" s="98"/>
    </row>
    <row r="4057" spans="1:2" x14ac:dyDescent="0.25">
      <c r="A4057" s="98"/>
      <c r="B4057" s="98"/>
    </row>
    <row r="4058" spans="1:2" x14ac:dyDescent="0.25">
      <c r="A4058" s="98"/>
      <c r="B4058" s="98"/>
    </row>
    <row r="4059" spans="1:2" x14ac:dyDescent="0.25">
      <c r="A4059" s="98"/>
      <c r="B4059" s="98"/>
    </row>
    <row r="4060" spans="1:2" x14ac:dyDescent="0.25">
      <c r="A4060" s="98"/>
      <c r="B4060" s="98"/>
    </row>
    <row r="4061" spans="1:2" x14ac:dyDescent="0.25">
      <c r="A4061" s="98"/>
      <c r="B4061" s="98"/>
    </row>
    <row r="4062" spans="1:2" x14ac:dyDescent="0.25">
      <c r="A4062" s="98"/>
      <c r="B4062" s="98"/>
    </row>
    <row r="4063" spans="1:2" x14ac:dyDescent="0.25">
      <c r="A4063" s="98"/>
      <c r="B4063" s="98"/>
    </row>
    <row r="4064" spans="1:2" x14ac:dyDescent="0.25">
      <c r="A4064" s="98"/>
      <c r="B4064" s="98"/>
    </row>
    <row r="4065" spans="1:2" x14ac:dyDescent="0.25">
      <c r="A4065" s="98"/>
      <c r="B4065" s="98"/>
    </row>
    <row r="4066" spans="1:2" x14ac:dyDescent="0.25">
      <c r="A4066" s="98"/>
      <c r="B4066" s="98"/>
    </row>
    <row r="4067" spans="1:2" x14ac:dyDescent="0.25">
      <c r="A4067" s="98"/>
      <c r="B4067" s="98"/>
    </row>
    <row r="4068" spans="1:2" x14ac:dyDescent="0.25">
      <c r="A4068" s="98"/>
      <c r="B4068" s="98"/>
    </row>
    <row r="4069" spans="1:2" x14ac:dyDescent="0.25">
      <c r="A4069" s="98"/>
      <c r="B4069" s="98"/>
    </row>
    <row r="4070" spans="1:2" x14ac:dyDescent="0.25">
      <c r="A4070" s="98"/>
      <c r="B4070" s="98"/>
    </row>
    <row r="4071" spans="1:2" x14ac:dyDescent="0.25">
      <c r="A4071" s="98"/>
      <c r="B4071" s="98"/>
    </row>
    <row r="4072" spans="1:2" x14ac:dyDescent="0.25">
      <c r="A4072" s="98"/>
      <c r="B4072" s="98"/>
    </row>
    <row r="4073" spans="1:2" x14ac:dyDescent="0.25">
      <c r="A4073" s="98"/>
      <c r="B4073" s="98"/>
    </row>
    <row r="4074" spans="1:2" x14ac:dyDescent="0.25">
      <c r="A4074" s="98"/>
      <c r="B4074" s="98"/>
    </row>
    <row r="4075" spans="1:2" x14ac:dyDescent="0.25">
      <c r="A4075" s="98"/>
      <c r="B4075" s="98"/>
    </row>
    <row r="4076" spans="1:2" x14ac:dyDescent="0.25">
      <c r="A4076" s="98"/>
      <c r="B4076" s="98"/>
    </row>
    <row r="4077" spans="1:2" x14ac:dyDescent="0.25">
      <c r="A4077" s="98"/>
      <c r="B4077" s="98"/>
    </row>
    <row r="4078" spans="1:2" x14ac:dyDescent="0.25">
      <c r="A4078" s="98"/>
      <c r="B4078" s="98"/>
    </row>
    <row r="4079" spans="1:2" x14ac:dyDescent="0.25">
      <c r="A4079" s="98"/>
      <c r="B4079" s="98"/>
    </row>
    <row r="4080" spans="1:2" x14ac:dyDescent="0.25">
      <c r="A4080" s="98"/>
      <c r="B4080" s="98"/>
    </row>
    <row r="4081" spans="1:2" x14ac:dyDescent="0.25">
      <c r="A4081" s="98"/>
      <c r="B4081" s="98"/>
    </row>
    <row r="4082" spans="1:2" x14ac:dyDescent="0.25">
      <c r="A4082" s="98"/>
      <c r="B4082" s="98"/>
    </row>
    <row r="4083" spans="1:2" x14ac:dyDescent="0.25">
      <c r="A4083" s="98"/>
      <c r="B4083" s="98"/>
    </row>
    <row r="4084" spans="1:2" x14ac:dyDescent="0.25">
      <c r="A4084" s="98"/>
      <c r="B4084" s="98"/>
    </row>
    <row r="4085" spans="1:2" x14ac:dyDescent="0.25">
      <c r="A4085" s="98"/>
      <c r="B4085" s="98"/>
    </row>
    <row r="4086" spans="1:2" x14ac:dyDescent="0.25">
      <c r="A4086" s="98"/>
      <c r="B4086" s="98"/>
    </row>
    <row r="4087" spans="1:2" x14ac:dyDescent="0.25">
      <c r="A4087" s="98"/>
      <c r="B4087" s="98"/>
    </row>
    <row r="4088" spans="1:2" x14ac:dyDescent="0.25">
      <c r="A4088" s="98"/>
      <c r="B4088" s="98"/>
    </row>
    <row r="4089" spans="1:2" x14ac:dyDescent="0.25">
      <c r="A4089" s="98"/>
      <c r="B4089" s="98"/>
    </row>
    <row r="4090" spans="1:2" x14ac:dyDescent="0.25">
      <c r="A4090" s="98"/>
      <c r="B4090" s="98"/>
    </row>
    <row r="4091" spans="1:2" x14ac:dyDescent="0.25">
      <c r="A4091" s="98"/>
      <c r="B4091" s="98"/>
    </row>
    <row r="4092" spans="1:2" x14ac:dyDescent="0.25">
      <c r="A4092" s="98"/>
      <c r="B4092" s="98"/>
    </row>
    <row r="4093" spans="1:2" x14ac:dyDescent="0.25">
      <c r="A4093" s="98"/>
      <c r="B4093" s="98"/>
    </row>
    <row r="4094" spans="1:2" x14ac:dyDescent="0.25">
      <c r="A4094" s="98"/>
      <c r="B4094" s="98"/>
    </row>
    <row r="4095" spans="1:2" x14ac:dyDescent="0.25">
      <c r="A4095" s="98"/>
      <c r="B4095" s="98"/>
    </row>
    <row r="4096" spans="1:2" x14ac:dyDescent="0.25">
      <c r="A4096" s="98"/>
      <c r="B4096" s="98"/>
    </row>
    <row r="4097" spans="1:2" x14ac:dyDescent="0.25">
      <c r="A4097" s="98"/>
      <c r="B4097" s="98"/>
    </row>
    <row r="4098" spans="1:2" x14ac:dyDescent="0.25">
      <c r="A4098" s="98"/>
      <c r="B4098" s="98"/>
    </row>
    <row r="4099" spans="1:2" x14ac:dyDescent="0.25">
      <c r="A4099" s="98"/>
      <c r="B4099" s="98"/>
    </row>
    <row r="4100" spans="1:2" x14ac:dyDescent="0.25">
      <c r="A4100" s="98"/>
      <c r="B4100" s="98"/>
    </row>
    <row r="4101" spans="1:2" x14ac:dyDescent="0.25">
      <c r="A4101" s="98"/>
      <c r="B4101" s="98"/>
    </row>
    <row r="4102" spans="1:2" x14ac:dyDescent="0.25">
      <c r="A4102" s="98"/>
      <c r="B4102" s="98"/>
    </row>
    <row r="4103" spans="1:2" x14ac:dyDescent="0.25">
      <c r="A4103" s="98"/>
      <c r="B4103" s="98"/>
    </row>
    <row r="4104" spans="1:2" x14ac:dyDescent="0.25">
      <c r="A4104" s="98"/>
      <c r="B4104" s="98"/>
    </row>
    <row r="4105" spans="1:2" x14ac:dyDescent="0.25">
      <c r="A4105" s="98"/>
      <c r="B4105" s="98"/>
    </row>
    <row r="4106" spans="1:2" x14ac:dyDescent="0.25">
      <c r="A4106" s="98"/>
      <c r="B4106" s="98"/>
    </row>
    <row r="4107" spans="1:2" x14ac:dyDescent="0.25">
      <c r="A4107" s="98"/>
      <c r="B4107" s="98"/>
    </row>
    <row r="4108" spans="1:2" x14ac:dyDescent="0.25">
      <c r="A4108" s="98"/>
      <c r="B4108" s="98"/>
    </row>
    <row r="4109" spans="1:2" x14ac:dyDescent="0.25">
      <c r="A4109" s="98"/>
      <c r="B4109" s="98"/>
    </row>
    <row r="4110" spans="1:2" x14ac:dyDescent="0.25">
      <c r="A4110" s="98"/>
      <c r="B4110" s="98"/>
    </row>
    <row r="4111" spans="1:2" x14ac:dyDescent="0.25">
      <c r="A4111" s="98"/>
      <c r="B4111" s="98"/>
    </row>
    <row r="4112" spans="1:2" x14ac:dyDescent="0.25">
      <c r="A4112" s="98"/>
      <c r="B4112" s="98"/>
    </row>
    <row r="4113" spans="1:2" x14ac:dyDescent="0.25">
      <c r="A4113" s="98"/>
      <c r="B4113" s="98"/>
    </row>
    <row r="4114" spans="1:2" x14ac:dyDescent="0.25">
      <c r="A4114" s="98"/>
      <c r="B4114" s="98"/>
    </row>
    <row r="4115" spans="1:2" x14ac:dyDescent="0.25">
      <c r="A4115" s="98"/>
      <c r="B4115" s="98"/>
    </row>
    <row r="4116" spans="1:2" x14ac:dyDescent="0.25">
      <c r="A4116" s="98"/>
      <c r="B4116" s="98"/>
    </row>
    <row r="4117" spans="1:2" x14ac:dyDescent="0.25">
      <c r="A4117" s="98"/>
      <c r="B4117" s="98"/>
    </row>
    <row r="4118" spans="1:2" x14ac:dyDescent="0.25">
      <c r="A4118" s="98"/>
      <c r="B4118" s="98"/>
    </row>
    <row r="4119" spans="1:2" x14ac:dyDescent="0.25">
      <c r="A4119" s="98"/>
      <c r="B4119" s="98"/>
    </row>
    <row r="4120" spans="1:2" x14ac:dyDescent="0.25">
      <c r="A4120" s="98"/>
      <c r="B4120" s="98"/>
    </row>
    <row r="4121" spans="1:2" x14ac:dyDescent="0.25">
      <c r="A4121" s="98"/>
      <c r="B4121" s="98"/>
    </row>
    <row r="4122" spans="1:2" x14ac:dyDescent="0.25">
      <c r="A4122" s="98"/>
      <c r="B4122" s="98"/>
    </row>
    <row r="4123" spans="1:2" x14ac:dyDescent="0.25">
      <c r="A4123" s="98"/>
      <c r="B4123" s="98"/>
    </row>
    <row r="4124" spans="1:2" x14ac:dyDescent="0.25">
      <c r="A4124" s="98"/>
      <c r="B4124" s="98"/>
    </row>
    <row r="4125" spans="1:2" x14ac:dyDescent="0.25">
      <c r="A4125" s="98"/>
      <c r="B4125" s="98"/>
    </row>
    <row r="4126" spans="1:2" x14ac:dyDescent="0.25">
      <c r="A4126" s="98"/>
      <c r="B4126" s="98"/>
    </row>
    <row r="4127" spans="1:2" x14ac:dyDescent="0.25">
      <c r="A4127" s="98"/>
      <c r="B4127" s="98"/>
    </row>
    <row r="4128" spans="1:2" x14ac:dyDescent="0.25">
      <c r="A4128" s="98"/>
      <c r="B4128" s="98"/>
    </row>
    <row r="4129" spans="1:2" x14ac:dyDescent="0.25">
      <c r="A4129" s="98"/>
      <c r="B4129" s="98"/>
    </row>
    <row r="4130" spans="1:2" x14ac:dyDescent="0.25">
      <c r="A4130" s="98"/>
      <c r="B4130" s="98"/>
    </row>
    <row r="4131" spans="1:2" x14ac:dyDescent="0.25">
      <c r="A4131" s="98"/>
      <c r="B4131" s="98"/>
    </row>
    <row r="4132" spans="1:2" x14ac:dyDescent="0.25">
      <c r="A4132" s="98"/>
      <c r="B4132" s="98"/>
    </row>
    <row r="4133" spans="1:2" x14ac:dyDescent="0.25">
      <c r="A4133" s="98"/>
      <c r="B4133" s="98"/>
    </row>
    <row r="4134" spans="1:2" x14ac:dyDescent="0.25">
      <c r="A4134" s="98"/>
      <c r="B4134" s="98"/>
    </row>
    <row r="4135" spans="1:2" x14ac:dyDescent="0.25">
      <c r="A4135" s="98"/>
      <c r="B4135" s="98"/>
    </row>
    <row r="4136" spans="1:2" x14ac:dyDescent="0.25">
      <c r="A4136" s="98"/>
      <c r="B4136" s="98"/>
    </row>
    <row r="4137" spans="1:2" x14ac:dyDescent="0.25">
      <c r="A4137" s="98"/>
      <c r="B4137" s="98"/>
    </row>
    <row r="4138" spans="1:2" x14ac:dyDescent="0.25">
      <c r="A4138" s="98"/>
      <c r="B4138" s="98"/>
    </row>
    <row r="4139" spans="1:2" x14ac:dyDescent="0.25">
      <c r="A4139" s="98"/>
      <c r="B4139" s="98"/>
    </row>
    <row r="4140" spans="1:2" x14ac:dyDescent="0.25">
      <c r="A4140" s="98"/>
      <c r="B4140" s="98"/>
    </row>
    <row r="4141" spans="1:2" x14ac:dyDescent="0.25">
      <c r="A4141" s="98"/>
      <c r="B4141" s="98"/>
    </row>
    <row r="4142" spans="1:2" x14ac:dyDescent="0.25">
      <c r="A4142" s="98"/>
      <c r="B4142" s="98"/>
    </row>
    <row r="4143" spans="1:2" x14ac:dyDescent="0.25">
      <c r="A4143" s="98"/>
      <c r="B4143" s="98"/>
    </row>
    <row r="4144" spans="1:2" x14ac:dyDescent="0.25">
      <c r="A4144" s="98"/>
      <c r="B4144" s="98"/>
    </row>
    <row r="4145" spans="1:2" x14ac:dyDescent="0.25">
      <c r="A4145" s="98"/>
      <c r="B4145" s="98"/>
    </row>
    <row r="4146" spans="1:2" x14ac:dyDescent="0.25">
      <c r="A4146" s="98"/>
      <c r="B4146" s="98"/>
    </row>
    <row r="4147" spans="1:2" x14ac:dyDescent="0.25">
      <c r="A4147" s="98"/>
      <c r="B4147" s="98"/>
    </row>
    <row r="4148" spans="1:2" x14ac:dyDescent="0.25">
      <c r="A4148" s="98"/>
      <c r="B4148" s="98"/>
    </row>
    <row r="4149" spans="1:2" x14ac:dyDescent="0.25">
      <c r="A4149" s="98"/>
      <c r="B4149" s="98"/>
    </row>
    <row r="4150" spans="1:2" x14ac:dyDescent="0.25">
      <c r="A4150" s="98"/>
      <c r="B4150" s="98"/>
    </row>
    <row r="4151" spans="1:2" x14ac:dyDescent="0.25">
      <c r="A4151" s="98"/>
      <c r="B4151" s="98"/>
    </row>
    <row r="4152" spans="1:2" x14ac:dyDescent="0.25">
      <c r="A4152" s="98"/>
      <c r="B4152" s="98"/>
    </row>
    <row r="4153" spans="1:2" x14ac:dyDescent="0.25">
      <c r="A4153" s="98"/>
      <c r="B4153" s="98"/>
    </row>
    <row r="4154" spans="1:2" x14ac:dyDescent="0.25">
      <c r="A4154" s="98"/>
      <c r="B4154" s="98"/>
    </row>
    <row r="4155" spans="1:2" x14ac:dyDescent="0.25">
      <c r="A4155" s="98"/>
      <c r="B4155" s="98"/>
    </row>
    <row r="4156" spans="1:2" x14ac:dyDescent="0.25">
      <c r="A4156" s="98"/>
      <c r="B4156" s="98"/>
    </row>
    <row r="4157" spans="1:2" x14ac:dyDescent="0.25">
      <c r="A4157" s="98"/>
      <c r="B4157" s="98"/>
    </row>
    <row r="4158" spans="1:2" x14ac:dyDescent="0.25">
      <c r="A4158" s="98"/>
      <c r="B4158" s="98"/>
    </row>
    <row r="4159" spans="1:2" x14ac:dyDescent="0.25">
      <c r="A4159" s="98"/>
      <c r="B4159" s="98"/>
    </row>
    <row r="4160" spans="1:2" x14ac:dyDescent="0.25">
      <c r="A4160" s="98"/>
      <c r="B4160" s="98"/>
    </row>
    <row r="4161" spans="1:2" x14ac:dyDescent="0.25">
      <c r="A4161" s="98"/>
      <c r="B4161" s="98"/>
    </row>
    <row r="4162" spans="1:2" x14ac:dyDescent="0.25">
      <c r="A4162" s="98"/>
      <c r="B4162" s="98"/>
    </row>
    <row r="4163" spans="1:2" x14ac:dyDescent="0.25">
      <c r="A4163" s="98"/>
      <c r="B4163" s="98"/>
    </row>
    <row r="4164" spans="1:2" x14ac:dyDescent="0.25">
      <c r="A4164" s="98"/>
      <c r="B4164" s="98"/>
    </row>
    <row r="4165" spans="1:2" x14ac:dyDescent="0.25">
      <c r="A4165" s="98"/>
      <c r="B4165" s="98"/>
    </row>
    <row r="4166" spans="1:2" x14ac:dyDescent="0.25">
      <c r="A4166" s="98"/>
      <c r="B4166" s="98"/>
    </row>
    <row r="4167" spans="1:2" x14ac:dyDescent="0.25">
      <c r="A4167" s="98"/>
      <c r="B4167" s="98"/>
    </row>
    <row r="4168" spans="1:2" x14ac:dyDescent="0.25">
      <c r="A4168" s="98"/>
      <c r="B4168" s="98"/>
    </row>
    <row r="4169" spans="1:2" x14ac:dyDescent="0.25">
      <c r="A4169" s="98"/>
      <c r="B4169" s="98"/>
    </row>
    <row r="4170" spans="1:2" x14ac:dyDescent="0.25">
      <c r="A4170" s="98"/>
      <c r="B4170" s="98"/>
    </row>
    <row r="4171" spans="1:2" x14ac:dyDescent="0.25">
      <c r="A4171" s="98"/>
      <c r="B4171" s="98"/>
    </row>
    <row r="4172" spans="1:2" x14ac:dyDescent="0.25">
      <c r="A4172" s="98"/>
      <c r="B4172" s="98"/>
    </row>
    <row r="4173" spans="1:2" x14ac:dyDescent="0.25">
      <c r="A4173" s="98"/>
      <c r="B4173" s="98"/>
    </row>
    <row r="4174" spans="1:2" x14ac:dyDescent="0.25">
      <c r="A4174" s="98"/>
      <c r="B4174" s="98"/>
    </row>
    <row r="4175" spans="1:2" x14ac:dyDescent="0.25">
      <c r="A4175" s="98"/>
      <c r="B4175" s="98"/>
    </row>
    <row r="4176" spans="1:2" x14ac:dyDescent="0.25">
      <c r="A4176" s="98"/>
      <c r="B4176" s="98"/>
    </row>
    <row r="4177" spans="1:2" x14ac:dyDescent="0.25">
      <c r="A4177" s="98"/>
      <c r="B4177" s="98"/>
    </row>
    <row r="4178" spans="1:2" x14ac:dyDescent="0.25">
      <c r="A4178" s="98"/>
      <c r="B4178" s="98"/>
    </row>
    <row r="4179" spans="1:2" x14ac:dyDescent="0.25">
      <c r="A4179" s="98"/>
      <c r="B4179" s="98"/>
    </row>
    <row r="4180" spans="1:2" x14ac:dyDescent="0.25">
      <c r="A4180" s="98"/>
      <c r="B4180" s="98"/>
    </row>
    <row r="4181" spans="1:2" x14ac:dyDescent="0.25">
      <c r="A4181" s="98"/>
      <c r="B4181" s="98"/>
    </row>
    <row r="4182" spans="1:2" x14ac:dyDescent="0.25">
      <c r="A4182" s="98"/>
      <c r="B4182" s="98"/>
    </row>
    <row r="4183" spans="1:2" x14ac:dyDescent="0.25">
      <c r="A4183" s="98"/>
      <c r="B4183" s="98"/>
    </row>
    <row r="4184" spans="1:2" x14ac:dyDescent="0.25">
      <c r="A4184" s="98"/>
      <c r="B4184" s="98"/>
    </row>
    <row r="4185" spans="1:2" x14ac:dyDescent="0.25">
      <c r="A4185" s="98"/>
      <c r="B4185" s="98"/>
    </row>
    <row r="4186" spans="1:2" x14ac:dyDescent="0.25">
      <c r="A4186" s="98"/>
      <c r="B4186" s="98"/>
    </row>
    <row r="4187" spans="1:2" x14ac:dyDescent="0.25">
      <c r="A4187" s="98"/>
      <c r="B4187" s="98"/>
    </row>
    <row r="4188" spans="1:2" x14ac:dyDescent="0.25">
      <c r="A4188" s="98"/>
      <c r="B4188" s="98"/>
    </row>
    <row r="4189" spans="1:2" x14ac:dyDescent="0.25">
      <c r="A4189" s="98"/>
      <c r="B4189" s="98"/>
    </row>
    <row r="4190" spans="1:2" x14ac:dyDescent="0.25">
      <c r="A4190" s="98"/>
      <c r="B4190" s="98"/>
    </row>
    <row r="4191" spans="1:2" x14ac:dyDescent="0.25">
      <c r="A4191" s="98"/>
      <c r="B4191" s="98"/>
    </row>
    <row r="4192" spans="1:2" x14ac:dyDescent="0.25">
      <c r="A4192" s="98"/>
      <c r="B4192" s="98"/>
    </row>
    <row r="4193" spans="1:2" x14ac:dyDescent="0.25">
      <c r="A4193" s="98"/>
      <c r="B4193" s="98"/>
    </row>
    <row r="4194" spans="1:2" x14ac:dyDescent="0.25">
      <c r="A4194" s="98"/>
      <c r="B4194" s="98"/>
    </row>
    <row r="4195" spans="1:2" x14ac:dyDescent="0.25">
      <c r="A4195" s="98"/>
      <c r="B4195" s="98"/>
    </row>
    <row r="4196" spans="1:2" x14ac:dyDescent="0.25">
      <c r="A4196" s="98"/>
      <c r="B4196" s="98"/>
    </row>
    <row r="4197" spans="1:2" x14ac:dyDescent="0.25">
      <c r="A4197" s="98"/>
      <c r="B4197" s="98"/>
    </row>
    <row r="4198" spans="1:2" x14ac:dyDescent="0.25">
      <c r="A4198" s="98"/>
      <c r="B4198" s="98"/>
    </row>
    <row r="4199" spans="1:2" x14ac:dyDescent="0.25">
      <c r="A4199" s="98"/>
      <c r="B4199" s="98"/>
    </row>
    <row r="4200" spans="1:2" x14ac:dyDescent="0.25">
      <c r="A4200" s="98"/>
      <c r="B4200" s="98"/>
    </row>
    <row r="4201" spans="1:2" x14ac:dyDescent="0.25">
      <c r="A4201" s="98"/>
      <c r="B4201" s="98"/>
    </row>
    <row r="4202" spans="1:2" x14ac:dyDescent="0.25">
      <c r="A4202" s="98"/>
      <c r="B4202" s="98"/>
    </row>
    <row r="4203" spans="1:2" x14ac:dyDescent="0.25">
      <c r="A4203" s="98"/>
      <c r="B4203" s="98"/>
    </row>
    <row r="4204" spans="1:2" x14ac:dyDescent="0.25">
      <c r="A4204" s="98"/>
      <c r="B4204" s="98"/>
    </row>
    <row r="4205" spans="1:2" x14ac:dyDescent="0.25">
      <c r="A4205" s="98"/>
      <c r="B4205" s="98"/>
    </row>
    <row r="4206" spans="1:2" x14ac:dyDescent="0.25">
      <c r="A4206" s="98"/>
      <c r="B4206" s="98"/>
    </row>
    <row r="4207" spans="1:2" x14ac:dyDescent="0.25">
      <c r="A4207" s="98"/>
      <c r="B4207" s="98"/>
    </row>
    <row r="4208" spans="1:2" x14ac:dyDescent="0.25">
      <c r="A4208" s="98"/>
      <c r="B4208" s="98"/>
    </row>
    <row r="4209" spans="1:2" x14ac:dyDescent="0.25">
      <c r="A4209" s="98"/>
      <c r="B4209" s="98"/>
    </row>
    <row r="4210" spans="1:2" x14ac:dyDescent="0.25">
      <c r="A4210" s="98"/>
      <c r="B4210" s="98"/>
    </row>
    <row r="4211" spans="1:2" x14ac:dyDescent="0.25">
      <c r="A4211" s="98"/>
      <c r="B4211" s="98"/>
    </row>
    <row r="4212" spans="1:2" x14ac:dyDescent="0.25">
      <c r="A4212" s="98"/>
      <c r="B4212" s="98"/>
    </row>
    <row r="4213" spans="1:2" x14ac:dyDescent="0.25">
      <c r="A4213" s="98"/>
      <c r="B4213" s="98"/>
    </row>
    <row r="4214" spans="1:2" x14ac:dyDescent="0.25">
      <c r="A4214" s="98"/>
      <c r="B4214" s="98"/>
    </row>
    <row r="4215" spans="1:2" x14ac:dyDescent="0.25">
      <c r="A4215" s="98"/>
      <c r="B4215" s="98"/>
    </row>
    <row r="4216" spans="1:2" x14ac:dyDescent="0.25">
      <c r="A4216" s="98"/>
      <c r="B4216" s="98"/>
    </row>
    <row r="4217" spans="1:2" x14ac:dyDescent="0.25">
      <c r="A4217" s="98"/>
      <c r="B4217" s="98"/>
    </row>
    <row r="4218" spans="1:2" x14ac:dyDescent="0.25">
      <c r="A4218" s="98"/>
      <c r="B4218" s="98"/>
    </row>
    <row r="4219" spans="1:2" x14ac:dyDescent="0.25">
      <c r="A4219" s="98"/>
      <c r="B4219" s="98"/>
    </row>
    <row r="4220" spans="1:2" x14ac:dyDescent="0.25">
      <c r="A4220" s="98"/>
      <c r="B4220" s="98"/>
    </row>
    <row r="4221" spans="1:2" x14ac:dyDescent="0.25">
      <c r="A4221" s="98"/>
      <c r="B4221" s="98"/>
    </row>
    <row r="4222" spans="1:2" x14ac:dyDescent="0.25">
      <c r="A4222" s="98"/>
      <c r="B4222" s="98"/>
    </row>
    <row r="4223" spans="1:2" x14ac:dyDescent="0.25">
      <c r="A4223" s="98"/>
      <c r="B4223" s="98"/>
    </row>
    <row r="4224" spans="1:2" x14ac:dyDescent="0.25">
      <c r="A4224" s="98"/>
      <c r="B4224" s="98"/>
    </row>
    <row r="4225" spans="1:2" x14ac:dyDescent="0.25">
      <c r="A4225" s="98"/>
      <c r="B4225" s="98"/>
    </row>
    <row r="4226" spans="1:2" x14ac:dyDescent="0.25">
      <c r="A4226" s="98"/>
      <c r="B4226" s="98"/>
    </row>
    <row r="4227" spans="1:2" x14ac:dyDescent="0.25">
      <c r="A4227" s="98"/>
      <c r="B4227" s="98"/>
    </row>
    <row r="4228" spans="1:2" x14ac:dyDescent="0.25">
      <c r="A4228" s="98"/>
      <c r="B4228" s="98"/>
    </row>
    <row r="4229" spans="1:2" x14ac:dyDescent="0.25">
      <c r="A4229" s="98"/>
      <c r="B4229" s="98"/>
    </row>
    <row r="4230" spans="1:2" x14ac:dyDescent="0.25">
      <c r="A4230" s="98"/>
      <c r="B4230" s="98"/>
    </row>
    <row r="4231" spans="1:2" x14ac:dyDescent="0.25">
      <c r="A4231" s="98"/>
      <c r="B4231" s="98"/>
    </row>
    <row r="4232" spans="1:2" x14ac:dyDescent="0.25">
      <c r="A4232" s="98"/>
      <c r="B4232" s="98"/>
    </row>
    <row r="4233" spans="1:2" x14ac:dyDescent="0.25">
      <c r="A4233" s="98"/>
      <c r="B4233" s="98"/>
    </row>
    <row r="4234" spans="1:2" x14ac:dyDescent="0.25">
      <c r="A4234" s="98"/>
      <c r="B4234" s="98"/>
    </row>
    <row r="4235" spans="1:2" x14ac:dyDescent="0.25">
      <c r="A4235" s="98"/>
      <c r="B4235" s="98"/>
    </row>
    <row r="4236" spans="1:2" x14ac:dyDescent="0.25">
      <c r="A4236" s="98"/>
      <c r="B4236" s="98"/>
    </row>
    <row r="4237" spans="1:2" x14ac:dyDescent="0.25">
      <c r="A4237" s="98"/>
      <c r="B4237" s="98"/>
    </row>
    <row r="4238" spans="1:2" x14ac:dyDescent="0.25">
      <c r="A4238" s="98"/>
      <c r="B4238" s="98"/>
    </row>
    <row r="4239" spans="1:2" x14ac:dyDescent="0.25">
      <c r="A4239" s="98"/>
      <c r="B4239" s="98"/>
    </row>
    <row r="4240" spans="1:2" x14ac:dyDescent="0.25">
      <c r="A4240" s="98"/>
      <c r="B4240" s="98"/>
    </row>
    <row r="4241" spans="1:2" x14ac:dyDescent="0.25">
      <c r="A4241" s="98"/>
      <c r="B4241" s="98"/>
    </row>
    <row r="4242" spans="1:2" x14ac:dyDescent="0.25">
      <c r="A4242" s="98"/>
      <c r="B4242" s="98"/>
    </row>
    <row r="4243" spans="1:2" x14ac:dyDescent="0.25">
      <c r="A4243" s="98"/>
      <c r="B4243" s="98"/>
    </row>
    <row r="4244" spans="1:2" x14ac:dyDescent="0.25">
      <c r="A4244" s="98"/>
      <c r="B4244" s="98"/>
    </row>
    <row r="4245" spans="1:2" x14ac:dyDescent="0.25">
      <c r="A4245" s="98"/>
      <c r="B4245" s="98"/>
    </row>
    <row r="4246" spans="1:2" x14ac:dyDescent="0.25">
      <c r="A4246" s="98"/>
      <c r="B4246" s="98"/>
    </row>
    <row r="4247" spans="1:2" x14ac:dyDescent="0.25">
      <c r="A4247" s="98"/>
      <c r="B4247" s="98"/>
    </row>
    <row r="4248" spans="1:2" x14ac:dyDescent="0.25">
      <c r="A4248" s="98"/>
      <c r="B4248" s="98"/>
    </row>
    <row r="4249" spans="1:2" x14ac:dyDescent="0.25">
      <c r="A4249" s="98"/>
      <c r="B4249" s="98"/>
    </row>
    <row r="4250" spans="1:2" x14ac:dyDescent="0.25">
      <c r="A4250" s="98"/>
      <c r="B4250" s="98"/>
    </row>
    <row r="4251" spans="1:2" x14ac:dyDescent="0.25">
      <c r="A4251" s="98"/>
      <c r="B4251" s="98"/>
    </row>
    <row r="4252" spans="1:2" x14ac:dyDescent="0.25">
      <c r="A4252" s="98"/>
      <c r="B4252" s="98"/>
    </row>
    <row r="4253" spans="1:2" x14ac:dyDescent="0.25">
      <c r="A4253" s="98"/>
      <c r="B4253" s="98"/>
    </row>
    <row r="4254" spans="1:2" x14ac:dyDescent="0.25">
      <c r="A4254" s="98"/>
      <c r="B4254" s="98"/>
    </row>
    <row r="4255" spans="1:2" x14ac:dyDescent="0.25">
      <c r="A4255" s="98"/>
      <c r="B4255" s="98"/>
    </row>
    <row r="4256" spans="1:2" x14ac:dyDescent="0.25">
      <c r="A4256" s="98"/>
      <c r="B4256" s="98"/>
    </row>
    <row r="4257" spans="1:2" x14ac:dyDescent="0.25">
      <c r="A4257" s="98"/>
      <c r="B4257" s="98"/>
    </row>
    <row r="4258" spans="1:2" x14ac:dyDescent="0.25">
      <c r="A4258" s="98"/>
      <c r="B4258" s="98"/>
    </row>
    <row r="4259" spans="1:2" x14ac:dyDescent="0.25">
      <c r="A4259" s="98"/>
      <c r="B4259" s="98"/>
    </row>
    <row r="4260" spans="1:2" x14ac:dyDescent="0.25">
      <c r="A4260" s="98"/>
      <c r="B4260" s="98"/>
    </row>
    <row r="4261" spans="1:2" x14ac:dyDescent="0.25">
      <c r="A4261" s="98"/>
      <c r="B4261" s="98"/>
    </row>
    <row r="4262" spans="1:2" x14ac:dyDescent="0.25">
      <c r="A4262" s="98"/>
      <c r="B4262" s="98"/>
    </row>
    <row r="4263" spans="1:2" x14ac:dyDescent="0.25">
      <c r="A4263" s="98"/>
      <c r="B4263" s="98"/>
    </row>
    <row r="4264" spans="1:2" x14ac:dyDescent="0.25">
      <c r="A4264" s="98"/>
      <c r="B4264" s="98"/>
    </row>
    <row r="4265" spans="1:2" x14ac:dyDescent="0.25">
      <c r="A4265" s="98"/>
      <c r="B4265" s="98"/>
    </row>
    <row r="4266" spans="1:2" x14ac:dyDescent="0.25">
      <c r="A4266" s="98"/>
      <c r="B4266" s="98"/>
    </row>
    <row r="4267" spans="1:2" x14ac:dyDescent="0.25">
      <c r="A4267" s="98"/>
      <c r="B4267" s="98"/>
    </row>
    <row r="4268" spans="1:2" x14ac:dyDescent="0.25">
      <c r="A4268" s="98"/>
      <c r="B4268" s="98"/>
    </row>
    <row r="4269" spans="1:2" x14ac:dyDescent="0.25">
      <c r="A4269" s="98"/>
      <c r="B4269" s="98"/>
    </row>
    <row r="4270" spans="1:2" x14ac:dyDescent="0.25">
      <c r="A4270" s="98"/>
      <c r="B4270" s="98"/>
    </row>
    <row r="4271" spans="1:2" x14ac:dyDescent="0.25">
      <c r="A4271" s="98"/>
      <c r="B4271" s="98"/>
    </row>
    <row r="4272" spans="1:2" x14ac:dyDescent="0.25">
      <c r="A4272" s="98"/>
      <c r="B4272" s="98"/>
    </row>
    <row r="4273" spans="1:2" x14ac:dyDescent="0.25">
      <c r="A4273" s="98"/>
      <c r="B4273" s="98"/>
    </row>
    <row r="4274" spans="1:2" x14ac:dyDescent="0.25">
      <c r="A4274" s="98"/>
      <c r="B4274" s="98"/>
    </row>
    <row r="4275" spans="1:2" x14ac:dyDescent="0.25">
      <c r="A4275" s="98"/>
      <c r="B4275" s="98"/>
    </row>
    <row r="4276" spans="1:2" x14ac:dyDescent="0.25">
      <c r="A4276" s="98"/>
      <c r="B4276" s="98"/>
    </row>
    <row r="4277" spans="1:2" x14ac:dyDescent="0.25">
      <c r="A4277" s="98"/>
      <c r="B4277" s="98"/>
    </row>
    <row r="4278" spans="1:2" x14ac:dyDescent="0.25">
      <c r="A4278" s="98"/>
      <c r="B4278" s="98"/>
    </row>
    <row r="4279" spans="1:2" x14ac:dyDescent="0.25">
      <c r="A4279" s="98"/>
      <c r="B4279" s="98"/>
    </row>
    <row r="4280" spans="1:2" x14ac:dyDescent="0.25">
      <c r="A4280" s="98"/>
      <c r="B4280" s="98"/>
    </row>
    <row r="4281" spans="1:2" x14ac:dyDescent="0.25">
      <c r="A4281" s="98"/>
      <c r="B4281" s="98"/>
    </row>
    <row r="4282" spans="1:2" x14ac:dyDescent="0.25">
      <c r="A4282" s="98"/>
      <c r="B4282" s="98"/>
    </row>
    <row r="4283" spans="1:2" x14ac:dyDescent="0.25">
      <c r="A4283" s="98"/>
      <c r="B4283" s="98"/>
    </row>
    <row r="4284" spans="1:2" x14ac:dyDescent="0.25">
      <c r="A4284" s="98"/>
      <c r="B4284" s="98"/>
    </row>
    <row r="4285" spans="1:2" x14ac:dyDescent="0.25">
      <c r="A4285" s="98"/>
      <c r="B4285" s="98"/>
    </row>
    <row r="4286" spans="1:2" x14ac:dyDescent="0.25">
      <c r="A4286" s="98"/>
      <c r="B4286" s="98"/>
    </row>
    <row r="4287" spans="1:2" x14ac:dyDescent="0.25">
      <c r="A4287" s="98"/>
      <c r="B4287" s="98"/>
    </row>
    <row r="4288" spans="1:2" x14ac:dyDescent="0.25">
      <c r="A4288" s="98"/>
      <c r="B4288" s="98"/>
    </row>
    <row r="4289" spans="1:2" x14ac:dyDescent="0.25">
      <c r="A4289" s="98"/>
      <c r="B4289" s="98"/>
    </row>
    <row r="4290" spans="1:2" x14ac:dyDescent="0.25">
      <c r="A4290" s="98"/>
      <c r="B4290" s="98"/>
    </row>
    <row r="4291" spans="1:2" x14ac:dyDescent="0.25">
      <c r="A4291" s="98"/>
      <c r="B4291" s="98"/>
    </row>
    <row r="4292" spans="1:2" x14ac:dyDescent="0.25">
      <c r="A4292" s="98"/>
      <c r="B4292" s="98"/>
    </row>
    <row r="4293" spans="1:2" x14ac:dyDescent="0.25">
      <c r="A4293" s="98"/>
      <c r="B4293" s="98"/>
    </row>
    <row r="4294" spans="1:2" x14ac:dyDescent="0.25">
      <c r="A4294" s="98"/>
      <c r="B4294" s="98"/>
    </row>
    <row r="4295" spans="1:2" x14ac:dyDescent="0.25">
      <c r="A4295" s="98"/>
      <c r="B4295" s="98"/>
    </row>
    <row r="4296" spans="1:2" x14ac:dyDescent="0.25">
      <c r="A4296" s="98"/>
      <c r="B4296" s="98"/>
    </row>
    <row r="4297" spans="1:2" x14ac:dyDescent="0.25">
      <c r="A4297" s="98"/>
      <c r="B4297" s="98"/>
    </row>
    <row r="4298" spans="1:2" x14ac:dyDescent="0.25">
      <c r="A4298" s="98"/>
      <c r="B4298" s="98"/>
    </row>
    <row r="4299" spans="1:2" x14ac:dyDescent="0.25">
      <c r="A4299" s="98"/>
      <c r="B4299" s="98"/>
    </row>
    <row r="4300" spans="1:2" x14ac:dyDescent="0.25">
      <c r="A4300" s="98"/>
      <c r="B4300" s="98"/>
    </row>
    <row r="4301" spans="1:2" x14ac:dyDescent="0.25">
      <c r="A4301" s="98"/>
      <c r="B4301" s="98"/>
    </row>
    <row r="4302" spans="1:2" x14ac:dyDescent="0.25">
      <c r="A4302" s="98"/>
      <c r="B4302" s="98"/>
    </row>
    <row r="4303" spans="1:2" x14ac:dyDescent="0.25">
      <c r="A4303" s="98"/>
      <c r="B4303" s="98"/>
    </row>
    <row r="4304" spans="1:2" x14ac:dyDescent="0.25">
      <c r="A4304" s="98"/>
      <c r="B4304" s="98"/>
    </row>
    <row r="4305" spans="1:2" x14ac:dyDescent="0.25">
      <c r="A4305" s="98"/>
      <c r="B4305" s="98"/>
    </row>
    <row r="4306" spans="1:2" x14ac:dyDescent="0.25">
      <c r="A4306" s="98"/>
      <c r="B4306" s="98"/>
    </row>
    <row r="4307" spans="1:2" x14ac:dyDescent="0.25">
      <c r="A4307" s="98"/>
      <c r="B4307" s="98"/>
    </row>
    <row r="4308" spans="1:2" x14ac:dyDescent="0.25">
      <c r="A4308" s="98"/>
      <c r="B4308" s="98"/>
    </row>
    <row r="4309" spans="1:2" x14ac:dyDescent="0.25">
      <c r="A4309" s="98"/>
      <c r="B4309" s="98"/>
    </row>
    <row r="4310" spans="1:2" x14ac:dyDescent="0.25">
      <c r="A4310" s="98"/>
      <c r="B4310" s="98"/>
    </row>
    <row r="4311" spans="1:2" x14ac:dyDescent="0.25">
      <c r="A4311" s="98"/>
      <c r="B4311" s="98"/>
    </row>
    <row r="4312" spans="1:2" x14ac:dyDescent="0.25">
      <c r="A4312" s="98"/>
      <c r="B4312" s="98"/>
    </row>
    <row r="4313" spans="1:2" x14ac:dyDescent="0.25">
      <c r="A4313" s="98"/>
      <c r="B4313" s="98"/>
    </row>
    <row r="4314" spans="1:2" x14ac:dyDescent="0.25">
      <c r="A4314" s="98"/>
      <c r="B4314" s="98"/>
    </row>
    <row r="4315" spans="1:2" x14ac:dyDescent="0.25">
      <c r="A4315" s="98"/>
      <c r="B4315" s="98"/>
    </row>
    <row r="4316" spans="1:2" x14ac:dyDescent="0.25">
      <c r="A4316" s="98"/>
      <c r="B4316" s="98"/>
    </row>
    <row r="4317" spans="1:2" x14ac:dyDescent="0.25">
      <c r="A4317" s="98"/>
      <c r="B4317" s="98"/>
    </row>
    <row r="4318" spans="1:2" x14ac:dyDescent="0.25">
      <c r="A4318" s="98"/>
      <c r="B4318" s="98"/>
    </row>
    <row r="4319" spans="1:2" x14ac:dyDescent="0.25">
      <c r="A4319" s="98"/>
      <c r="B4319" s="98"/>
    </row>
    <row r="4320" spans="1:2" x14ac:dyDescent="0.25">
      <c r="A4320" s="98"/>
      <c r="B4320" s="98"/>
    </row>
    <row r="4321" spans="1:2" x14ac:dyDescent="0.25">
      <c r="A4321" s="98"/>
      <c r="B4321" s="98"/>
    </row>
    <row r="4322" spans="1:2" x14ac:dyDescent="0.25">
      <c r="A4322" s="98"/>
      <c r="B4322" s="98"/>
    </row>
    <row r="4323" spans="1:2" x14ac:dyDescent="0.25">
      <c r="A4323" s="98"/>
      <c r="B4323" s="98"/>
    </row>
    <row r="4324" spans="1:2" x14ac:dyDescent="0.25">
      <c r="A4324" s="98"/>
      <c r="B4324" s="98"/>
    </row>
    <row r="4325" spans="1:2" x14ac:dyDescent="0.25">
      <c r="A4325" s="98"/>
      <c r="B4325" s="98"/>
    </row>
    <row r="4326" spans="1:2" x14ac:dyDescent="0.25">
      <c r="A4326" s="98"/>
      <c r="B4326" s="98"/>
    </row>
    <row r="4327" spans="1:2" x14ac:dyDescent="0.25">
      <c r="A4327" s="98"/>
      <c r="B4327" s="98"/>
    </row>
    <row r="4328" spans="1:2" x14ac:dyDescent="0.25">
      <c r="A4328" s="98"/>
      <c r="B4328" s="98"/>
    </row>
    <row r="4329" spans="1:2" x14ac:dyDescent="0.25">
      <c r="A4329" s="98"/>
      <c r="B4329" s="98"/>
    </row>
    <row r="4330" spans="1:2" x14ac:dyDescent="0.25">
      <c r="A4330" s="98"/>
      <c r="B4330" s="98"/>
    </row>
    <row r="4331" spans="1:2" x14ac:dyDescent="0.25">
      <c r="A4331" s="98"/>
      <c r="B4331" s="98"/>
    </row>
    <row r="4332" spans="1:2" x14ac:dyDescent="0.25">
      <c r="A4332" s="98"/>
      <c r="B4332" s="98"/>
    </row>
    <row r="4333" spans="1:2" x14ac:dyDescent="0.25">
      <c r="A4333" s="98"/>
      <c r="B4333" s="98"/>
    </row>
    <row r="4334" spans="1:2" x14ac:dyDescent="0.25">
      <c r="A4334" s="98"/>
      <c r="B4334" s="98"/>
    </row>
    <row r="4335" spans="1:2" x14ac:dyDescent="0.25">
      <c r="A4335" s="98"/>
      <c r="B4335" s="98"/>
    </row>
    <row r="4336" spans="1:2" x14ac:dyDescent="0.25">
      <c r="A4336" s="98"/>
      <c r="B4336" s="98"/>
    </row>
    <row r="4337" spans="1:2" x14ac:dyDescent="0.25">
      <c r="A4337" s="98"/>
      <c r="B4337" s="98"/>
    </row>
    <row r="4338" spans="1:2" x14ac:dyDescent="0.25">
      <c r="A4338" s="98"/>
      <c r="B4338" s="98"/>
    </row>
    <row r="4339" spans="1:2" x14ac:dyDescent="0.25">
      <c r="A4339" s="98"/>
      <c r="B4339" s="98"/>
    </row>
    <row r="4340" spans="1:2" x14ac:dyDescent="0.25">
      <c r="A4340" s="98"/>
      <c r="B4340" s="98"/>
    </row>
    <row r="4341" spans="1:2" x14ac:dyDescent="0.25">
      <c r="A4341" s="98"/>
      <c r="B4341" s="98"/>
    </row>
    <row r="4342" spans="1:2" x14ac:dyDescent="0.25">
      <c r="A4342" s="98"/>
      <c r="B4342" s="98"/>
    </row>
    <row r="4343" spans="1:2" x14ac:dyDescent="0.25">
      <c r="A4343" s="98"/>
      <c r="B4343" s="98"/>
    </row>
    <row r="4344" spans="1:2" x14ac:dyDescent="0.25">
      <c r="A4344" s="98"/>
      <c r="B4344" s="98"/>
    </row>
    <row r="4345" spans="1:2" x14ac:dyDescent="0.25">
      <c r="A4345" s="98"/>
      <c r="B4345" s="98"/>
    </row>
    <row r="4346" spans="1:2" x14ac:dyDescent="0.25">
      <c r="A4346" s="98"/>
      <c r="B4346" s="98"/>
    </row>
    <row r="4347" spans="1:2" x14ac:dyDescent="0.25">
      <c r="A4347" s="98"/>
      <c r="B4347" s="98"/>
    </row>
    <row r="4348" spans="1:2" x14ac:dyDescent="0.25">
      <c r="A4348" s="98"/>
      <c r="B4348" s="98"/>
    </row>
    <row r="4349" spans="1:2" x14ac:dyDescent="0.25">
      <c r="A4349" s="98"/>
      <c r="B4349" s="98"/>
    </row>
    <row r="4350" spans="1:2" x14ac:dyDescent="0.25">
      <c r="A4350" s="98"/>
      <c r="B4350" s="98"/>
    </row>
    <row r="4351" spans="1:2" x14ac:dyDescent="0.25">
      <c r="A4351" s="98"/>
      <c r="B4351" s="98"/>
    </row>
    <row r="4352" spans="1:2" x14ac:dyDescent="0.25">
      <c r="A4352" s="98"/>
      <c r="B4352" s="98"/>
    </row>
    <row r="4353" spans="1:2" x14ac:dyDescent="0.25">
      <c r="A4353" s="98"/>
      <c r="B4353" s="98"/>
    </row>
    <row r="4354" spans="1:2" x14ac:dyDescent="0.25">
      <c r="A4354" s="98"/>
      <c r="B4354" s="98"/>
    </row>
    <row r="4355" spans="1:2" x14ac:dyDescent="0.25">
      <c r="A4355" s="98"/>
      <c r="B4355" s="98"/>
    </row>
    <row r="4356" spans="1:2" x14ac:dyDescent="0.25">
      <c r="A4356" s="98"/>
      <c r="B4356" s="98"/>
    </row>
    <row r="4357" spans="1:2" x14ac:dyDescent="0.25">
      <c r="A4357" s="98"/>
      <c r="B4357" s="98"/>
    </row>
    <row r="4358" spans="1:2" x14ac:dyDescent="0.25">
      <c r="A4358" s="98"/>
      <c r="B4358" s="98"/>
    </row>
    <row r="4359" spans="1:2" x14ac:dyDescent="0.25">
      <c r="A4359" s="98"/>
      <c r="B4359" s="98"/>
    </row>
    <row r="4360" spans="1:2" x14ac:dyDescent="0.25">
      <c r="A4360" s="98"/>
      <c r="B4360" s="98"/>
    </row>
    <row r="4361" spans="1:2" x14ac:dyDescent="0.25">
      <c r="A4361" s="98"/>
      <c r="B4361" s="98"/>
    </row>
    <row r="4362" spans="1:2" x14ac:dyDescent="0.25">
      <c r="A4362" s="98"/>
      <c r="B4362" s="98"/>
    </row>
    <row r="4363" spans="1:2" x14ac:dyDescent="0.25">
      <c r="A4363" s="98"/>
      <c r="B4363" s="98"/>
    </row>
    <row r="4364" spans="1:2" x14ac:dyDescent="0.25">
      <c r="A4364" s="98"/>
      <c r="B4364" s="98"/>
    </row>
    <row r="4365" spans="1:2" x14ac:dyDescent="0.25">
      <c r="A4365" s="98"/>
      <c r="B4365" s="98"/>
    </row>
    <row r="4366" spans="1:2" x14ac:dyDescent="0.25">
      <c r="A4366" s="98"/>
      <c r="B4366" s="98"/>
    </row>
    <row r="4367" spans="1:2" x14ac:dyDescent="0.25">
      <c r="A4367" s="98"/>
      <c r="B4367" s="98"/>
    </row>
    <row r="4368" spans="1:2" x14ac:dyDescent="0.25">
      <c r="A4368" s="98"/>
      <c r="B4368" s="98"/>
    </row>
    <row r="4369" spans="1:2" x14ac:dyDescent="0.25">
      <c r="A4369" s="98"/>
      <c r="B4369" s="98"/>
    </row>
    <row r="4370" spans="1:2" x14ac:dyDescent="0.25">
      <c r="A4370" s="98"/>
      <c r="B4370" s="98"/>
    </row>
    <row r="4371" spans="1:2" x14ac:dyDescent="0.25">
      <c r="A4371" s="98"/>
      <c r="B4371" s="98"/>
    </row>
    <row r="4372" spans="1:2" x14ac:dyDescent="0.25">
      <c r="A4372" s="98"/>
      <c r="B4372" s="98"/>
    </row>
    <row r="4373" spans="1:2" x14ac:dyDescent="0.25">
      <c r="A4373" s="98"/>
      <c r="B4373" s="98"/>
    </row>
    <row r="4374" spans="1:2" x14ac:dyDescent="0.25">
      <c r="A4374" s="98"/>
      <c r="B4374" s="98"/>
    </row>
    <row r="4375" spans="1:2" x14ac:dyDescent="0.25">
      <c r="A4375" s="98"/>
      <c r="B4375" s="98"/>
    </row>
    <row r="4376" spans="1:2" x14ac:dyDescent="0.25">
      <c r="A4376" s="98"/>
      <c r="B4376" s="98"/>
    </row>
    <row r="4377" spans="1:2" x14ac:dyDescent="0.25">
      <c r="A4377" s="98"/>
      <c r="B4377" s="98"/>
    </row>
    <row r="4378" spans="1:2" x14ac:dyDescent="0.25">
      <c r="A4378" s="98"/>
      <c r="B4378" s="98"/>
    </row>
    <row r="4379" spans="1:2" x14ac:dyDescent="0.25">
      <c r="A4379" s="98"/>
      <c r="B4379" s="98"/>
    </row>
    <row r="4380" spans="1:2" x14ac:dyDescent="0.25">
      <c r="A4380" s="98"/>
      <c r="B4380" s="98"/>
    </row>
    <row r="4381" spans="1:2" x14ac:dyDescent="0.25">
      <c r="A4381" s="98"/>
      <c r="B4381" s="98"/>
    </row>
    <row r="4382" spans="1:2" x14ac:dyDescent="0.25">
      <c r="A4382" s="98"/>
      <c r="B4382" s="98"/>
    </row>
    <row r="4383" spans="1:2" x14ac:dyDescent="0.25">
      <c r="A4383" s="98"/>
      <c r="B4383" s="98"/>
    </row>
    <row r="4384" spans="1:2" x14ac:dyDescent="0.25">
      <c r="A4384" s="98"/>
      <c r="B4384" s="98"/>
    </row>
    <row r="4385" spans="1:2" x14ac:dyDescent="0.25">
      <c r="A4385" s="98"/>
      <c r="B4385" s="98"/>
    </row>
    <row r="4386" spans="1:2" x14ac:dyDescent="0.25">
      <c r="A4386" s="98"/>
      <c r="B4386" s="98"/>
    </row>
    <row r="4387" spans="1:2" x14ac:dyDescent="0.25">
      <c r="A4387" s="98"/>
      <c r="B4387" s="98"/>
    </row>
    <row r="4388" spans="1:2" x14ac:dyDescent="0.25">
      <c r="A4388" s="98"/>
      <c r="B4388" s="98"/>
    </row>
    <row r="4389" spans="1:2" x14ac:dyDescent="0.25">
      <c r="A4389" s="98"/>
      <c r="B4389" s="98"/>
    </row>
    <row r="4390" spans="1:2" x14ac:dyDescent="0.25">
      <c r="A4390" s="98"/>
      <c r="B4390" s="98"/>
    </row>
    <row r="4391" spans="1:2" x14ac:dyDescent="0.25">
      <c r="A4391" s="98"/>
      <c r="B4391" s="98"/>
    </row>
    <row r="4392" spans="1:2" x14ac:dyDescent="0.25">
      <c r="A4392" s="98"/>
      <c r="B4392" s="98"/>
    </row>
    <row r="4393" spans="1:2" x14ac:dyDescent="0.25">
      <c r="A4393" s="98"/>
      <c r="B4393" s="98"/>
    </row>
    <row r="4394" spans="1:2" x14ac:dyDescent="0.25">
      <c r="A4394" s="98"/>
      <c r="B4394" s="98"/>
    </row>
    <row r="4395" spans="1:2" x14ac:dyDescent="0.25">
      <c r="A4395" s="98"/>
      <c r="B4395" s="98"/>
    </row>
    <row r="4396" spans="1:2" x14ac:dyDescent="0.25">
      <c r="A4396" s="98"/>
      <c r="B4396" s="98"/>
    </row>
    <row r="4397" spans="1:2" x14ac:dyDescent="0.25">
      <c r="A4397" s="98"/>
      <c r="B4397" s="98"/>
    </row>
    <row r="4398" spans="1:2" x14ac:dyDescent="0.25">
      <c r="A4398" s="98"/>
      <c r="B4398" s="98"/>
    </row>
    <row r="4399" spans="1:2" x14ac:dyDescent="0.25">
      <c r="A4399" s="98"/>
      <c r="B4399" s="98"/>
    </row>
    <row r="4400" spans="1:2" x14ac:dyDescent="0.25">
      <c r="A4400" s="98"/>
      <c r="B4400" s="98"/>
    </row>
    <row r="4401" spans="1:2" x14ac:dyDescent="0.25">
      <c r="A4401" s="98"/>
      <c r="B4401" s="98"/>
    </row>
    <row r="4402" spans="1:2" x14ac:dyDescent="0.25">
      <c r="A4402" s="98"/>
      <c r="B4402" s="98"/>
    </row>
    <row r="4403" spans="1:2" x14ac:dyDescent="0.25">
      <c r="A4403" s="98"/>
      <c r="B4403" s="98"/>
    </row>
    <row r="4404" spans="1:2" x14ac:dyDescent="0.25">
      <c r="A4404" s="98"/>
      <c r="B4404" s="98"/>
    </row>
    <row r="4405" spans="1:2" x14ac:dyDescent="0.25">
      <c r="A4405" s="98"/>
      <c r="B4405" s="98"/>
    </row>
    <row r="4406" spans="1:2" x14ac:dyDescent="0.25">
      <c r="A4406" s="98"/>
      <c r="B4406" s="98"/>
    </row>
    <row r="4407" spans="1:2" x14ac:dyDescent="0.25">
      <c r="A4407" s="98"/>
      <c r="B4407" s="98"/>
    </row>
    <row r="4408" spans="1:2" x14ac:dyDescent="0.25">
      <c r="A4408" s="98"/>
      <c r="B4408" s="98"/>
    </row>
    <row r="4409" spans="1:2" x14ac:dyDescent="0.25">
      <c r="A4409" s="98"/>
      <c r="B4409" s="98"/>
    </row>
    <row r="4410" spans="1:2" x14ac:dyDescent="0.25">
      <c r="A4410" s="98"/>
      <c r="B4410" s="98"/>
    </row>
    <row r="4411" spans="1:2" x14ac:dyDescent="0.25">
      <c r="A4411" s="98"/>
      <c r="B4411" s="98"/>
    </row>
    <row r="4412" spans="1:2" x14ac:dyDescent="0.25">
      <c r="A4412" s="98"/>
      <c r="B4412" s="98"/>
    </row>
    <row r="4413" spans="1:2" x14ac:dyDescent="0.25">
      <c r="A4413" s="98"/>
      <c r="B4413" s="98"/>
    </row>
    <row r="4414" spans="1:2" x14ac:dyDescent="0.25">
      <c r="A4414" s="98"/>
      <c r="B4414" s="98"/>
    </row>
    <row r="4415" spans="1:2" x14ac:dyDescent="0.25">
      <c r="A4415" s="98"/>
      <c r="B4415" s="98"/>
    </row>
    <row r="4416" spans="1:2" x14ac:dyDescent="0.25">
      <c r="A4416" s="98"/>
      <c r="B4416" s="98"/>
    </row>
    <row r="4417" spans="1:2" x14ac:dyDescent="0.25">
      <c r="A4417" s="98"/>
      <c r="B4417" s="98"/>
    </row>
    <row r="4418" spans="1:2" x14ac:dyDescent="0.25">
      <c r="A4418" s="98"/>
      <c r="B4418" s="98"/>
    </row>
    <row r="4419" spans="1:2" x14ac:dyDescent="0.25">
      <c r="A4419" s="98"/>
      <c r="B4419" s="98"/>
    </row>
    <row r="4420" spans="1:2" x14ac:dyDescent="0.25">
      <c r="A4420" s="98"/>
      <c r="B4420" s="98"/>
    </row>
    <row r="4421" spans="1:2" x14ac:dyDescent="0.25">
      <c r="A4421" s="98"/>
      <c r="B4421" s="98"/>
    </row>
    <row r="4422" spans="1:2" x14ac:dyDescent="0.25">
      <c r="A4422" s="98"/>
      <c r="B4422" s="98"/>
    </row>
    <row r="4423" spans="1:2" x14ac:dyDescent="0.25">
      <c r="A4423" s="98"/>
      <c r="B4423" s="98"/>
    </row>
    <row r="4424" spans="1:2" x14ac:dyDescent="0.25">
      <c r="A4424" s="98"/>
      <c r="B4424" s="98"/>
    </row>
    <row r="4425" spans="1:2" x14ac:dyDescent="0.25">
      <c r="A4425" s="98"/>
      <c r="B4425" s="98"/>
    </row>
    <row r="4426" spans="1:2" x14ac:dyDescent="0.25">
      <c r="A4426" s="98"/>
      <c r="B4426" s="98"/>
    </row>
    <row r="4427" spans="1:2" x14ac:dyDescent="0.25">
      <c r="A4427" s="98"/>
      <c r="B4427" s="98"/>
    </row>
    <row r="4428" spans="1:2" x14ac:dyDescent="0.25">
      <c r="A4428" s="98"/>
      <c r="B4428" s="98"/>
    </row>
    <row r="4429" spans="1:2" x14ac:dyDescent="0.25">
      <c r="A4429" s="98"/>
      <c r="B4429" s="98"/>
    </row>
    <row r="4430" spans="1:2" x14ac:dyDescent="0.25">
      <c r="A4430" s="98"/>
      <c r="B4430" s="98"/>
    </row>
    <row r="4431" spans="1:2" x14ac:dyDescent="0.25">
      <c r="A4431" s="98"/>
      <c r="B4431" s="98"/>
    </row>
    <row r="4432" spans="1:2" x14ac:dyDescent="0.25">
      <c r="A4432" s="98"/>
      <c r="B4432" s="98"/>
    </row>
    <row r="4433" spans="1:2" x14ac:dyDescent="0.25">
      <c r="A4433" s="98"/>
      <c r="B4433" s="98"/>
    </row>
    <row r="4434" spans="1:2" x14ac:dyDescent="0.25">
      <c r="A4434" s="98"/>
      <c r="B4434" s="98"/>
    </row>
    <row r="4435" spans="1:2" x14ac:dyDescent="0.25">
      <c r="A4435" s="98"/>
      <c r="B4435" s="98"/>
    </row>
    <row r="4436" spans="1:2" x14ac:dyDescent="0.25">
      <c r="A4436" s="98"/>
      <c r="B4436" s="98"/>
    </row>
    <row r="4437" spans="1:2" x14ac:dyDescent="0.25">
      <c r="A4437" s="98"/>
      <c r="B4437" s="98"/>
    </row>
    <row r="4438" spans="1:2" x14ac:dyDescent="0.25">
      <c r="A4438" s="98"/>
      <c r="B4438" s="98"/>
    </row>
    <row r="4439" spans="1:2" x14ac:dyDescent="0.25">
      <c r="A4439" s="98"/>
      <c r="B4439" s="98"/>
    </row>
    <row r="4440" spans="1:2" x14ac:dyDescent="0.25">
      <c r="A4440" s="98"/>
      <c r="B4440" s="98"/>
    </row>
    <row r="4441" spans="1:2" x14ac:dyDescent="0.25">
      <c r="A4441" s="98"/>
      <c r="B4441" s="98"/>
    </row>
    <row r="4442" spans="1:2" x14ac:dyDescent="0.25">
      <c r="A4442" s="98"/>
      <c r="B4442" s="98"/>
    </row>
    <row r="4443" spans="1:2" x14ac:dyDescent="0.25">
      <c r="A4443" s="98"/>
      <c r="B4443" s="98"/>
    </row>
    <row r="4444" spans="1:2" x14ac:dyDescent="0.25">
      <c r="A4444" s="98"/>
      <c r="B4444" s="98"/>
    </row>
    <row r="4445" spans="1:2" x14ac:dyDescent="0.25">
      <c r="A4445" s="98"/>
      <c r="B4445" s="98"/>
    </row>
    <row r="4446" spans="1:2" x14ac:dyDescent="0.25">
      <c r="A4446" s="98"/>
      <c r="B4446" s="98"/>
    </row>
    <row r="4447" spans="1:2" x14ac:dyDescent="0.25">
      <c r="A4447" s="98"/>
      <c r="B4447" s="98"/>
    </row>
    <row r="4448" spans="1:2" x14ac:dyDescent="0.25">
      <c r="A4448" s="98"/>
      <c r="B4448" s="98"/>
    </row>
    <row r="4449" spans="1:2" x14ac:dyDescent="0.25">
      <c r="A4449" s="98"/>
      <c r="B4449" s="98"/>
    </row>
    <row r="4450" spans="1:2" x14ac:dyDescent="0.25">
      <c r="A4450" s="98"/>
      <c r="B4450" s="98"/>
    </row>
    <row r="4451" spans="1:2" x14ac:dyDescent="0.25">
      <c r="A4451" s="98"/>
      <c r="B4451" s="98"/>
    </row>
    <row r="4452" spans="1:2" x14ac:dyDescent="0.25">
      <c r="A4452" s="98"/>
      <c r="B4452" s="98"/>
    </row>
    <row r="4453" spans="1:2" x14ac:dyDescent="0.25">
      <c r="A4453" s="98"/>
      <c r="B4453" s="98"/>
    </row>
    <row r="4454" spans="1:2" x14ac:dyDescent="0.25">
      <c r="A4454" s="98"/>
      <c r="B4454" s="98"/>
    </row>
    <row r="4455" spans="1:2" x14ac:dyDescent="0.25">
      <c r="A4455" s="98"/>
      <c r="B4455" s="98"/>
    </row>
    <row r="4456" spans="1:2" x14ac:dyDescent="0.25">
      <c r="A4456" s="98"/>
      <c r="B4456" s="98"/>
    </row>
    <row r="4457" spans="1:2" x14ac:dyDescent="0.25">
      <c r="A4457" s="98"/>
      <c r="B4457" s="98"/>
    </row>
    <row r="4458" spans="1:2" x14ac:dyDescent="0.25">
      <c r="A4458" s="98"/>
      <c r="B4458" s="98"/>
    </row>
    <row r="4459" spans="1:2" x14ac:dyDescent="0.25">
      <c r="A4459" s="98"/>
      <c r="B4459" s="98"/>
    </row>
    <row r="4460" spans="1:2" x14ac:dyDescent="0.25">
      <c r="A4460" s="98"/>
      <c r="B4460" s="98"/>
    </row>
    <row r="4461" spans="1:2" x14ac:dyDescent="0.25">
      <c r="A4461" s="98"/>
      <c r="B4461" s="98"/>
    </row>
    <row r="4462" spans="1:2" x14ac:dyDescent="0.25">
      <c r="A4462" s="98"/>
      <c r="B4462" s="98"/>
    </row>
    <row r="4463" spans="1:2" x14ac:dyDescent="0.25">
      <c r="A4463" s="98"/>
      <c r="B4463" s="98"/>
    </row>
    <row r="4464" spans="1:2" x14ac:dyDescent="0.25">
      <c r="A4464" s="98"/>
      <c r="B4464" s="98"/>
    </row>
    <row r="4465" spans="1:2" x14ac:dyDescent="0.25">
      <c r="A4465" s="98"/>
      <c r="B4465" s="98"/>
    </row>
    <row r="4466" spans="1:2" x14ac:dyDescent="0.25">
      <c r="A4466" s="98"/>
      <c r="B4466" s="98"/>
    </row>
    <row r="4467" spans="1:2" x14ac:dyDescent="0.25">
      <c r="A4467" s="98"/>
      <c r="B4467" s="98"/>
    </row>
    <row r="4468" spans="1:2" x14ac:dyDescent="0.25">
      <c r="A4468" s="98"/>
      <c r="B4468" s="98"/>
    </row>
    <row r="4469" spans="1:2" x14ac:dyDescent="0.25">
      <c r="A4469" s="98"/>
      <c r="B4469" s="98"/>
    </row>
    <row r="4470" spans="1:2" x14ac:dyDescent="0.25">
      <c r="A4470" s="98"/>
      <c r="B4470" s="98"/>
    </row>
    <row r="4471" spans="1:2" x14ac:dyDescent="0.25">
      <c r="A4471" s="98"/>
      <c r="B4471" s="98"/>
    </row>
    <row r="4472" spans="1:2" x14ac:dyDescent="0.25">
      <c r="A4472" s="98"/>
      <c r="B4472" s="98"/>
    </row>
    <row r="4473" spans="1:2" x14ac:dyDescent="0.25">
      <c r="A4473" s="98"/>
      <c r="B4473" s="98"/>
    </row>
    <row r="4474" spans="1:2" x14ac:dyDescent="0.25">
      <c r="A4474" s="98"/>
      <c r="B4474" s="98"/>
    </row>
    <row r="4475" spans="1:2" x14ac:dyDescent="0.25">
      <c r="A4475" s="98"/>
      <c r="B4475" s="98"/>
    </row>
    <row r="4476" spans="1:2" x14ac:dyDescent="0.25">
      <c r="A4476" s="98"/>
      <c r="B4476" s="98"/>
    </row>
    <row r="4477" spans="1:2" x14ac:dyDescent="0.25">
      <c r="A4477" s="98"/>
      <c r="B4477" s="98"/>
    </row>
    <row r="4478" spans="1:2" x14ac:dyDescent="0.25">
      <c r="A4478" s="98"/>
      <c r="B4478" s="98"/>
    </row>
    <row r="4479" spans="1:2" x14ac:dyDescent="0.25">
      <c r="A4479" s="98"/>
      <c r="B4479" s="98"/>
    </row>
    <row r="4480" spans="1:2" x14ac:dyDescent="0.25">
      <c r="A4480" s="98"/>
      <c r="B4480" s="98"/>
    </row>
    <row r="4481" spans="1:2" x14ac:dyDescent="0.25">
      <c r="A4481" s="98"/>
      <c r="B4481" s="98"/>
    </row>
    <row r="4482" spans="1:2" x14ac:dyDescent="0.25">
      <c r="A4482" s="98"/>
      <c r="B4482" s="98"/>
    </row>
    <row r="4483" spans="1:2" x14ac:dyDescent="0.25">
      <c r="A4483" s="98"/>
      <c r="B4483" s="98"/>
    </row>
    <row r="4484" spans="1:2" x14ac:dyDescent="0.25">
      <c r="A4484" s="98"/>
      <c r="B4484" s="98"/>
    </row>
    <row r="4485" spans="1:2" x14ac:dyDescent="0.25">
      <c r="A4485" s="98"/>
      <c r="B4485" s="98"/>
    </row>
    <row r="4486" spans="1:2" x14ac:dyDescent="0.25">
      <c r="A4486" s="98"/>
      <c r="B4486" s="98"/>
    </row>
    <row r="4487" spans="1:2" x14ac:dyDescent="0.25">
      <c r="A4487" s="98"/>
      <c r="B4487" s="98"/>
    </row>
    <row r="4488" spans="1:2" x14ac:dyDescent="0.25">
      <c r="A4488" s="98"/>
      <c r="B4488" s="98"/>
    </row>
    <row r="4489" spans="1:2" x14ac:dyDescent="0.25">
      <c r="A4489" s="98"/>
      <c r="B4489" s="98"/>
    </row>
    <row r="4490" spans="1:2" x14ac:dyDescent="0.25">
      <c r="A4490" s="98"/>
      <c r="B4490" s="98"/>
    </row>
    <row r="4491" spans="1:2" x14ac:dyDescent="0.25">
      <c r="A4491" s="98"/>
      <c r="B4491" s="98"/>
    </row>
    <row r="4492" spans="1:2" x14ac:dyDescent="0.25">
      <c r="A4492" s="98"/>
      <c r="B4492" s="98"/>
    </row>
    <row r="4493" spans="1:2" x14ac:dyDescent="0.25">
      <c r="A4493" s="98"/>
      <c r="B4493" s="98"/>
    </row>
    <row r="4494" spans="1:2" x14ac:dyDescent="0.25">
      <c r="A4494" s="98"/>
      <c r="B4494" s="98"/>
    </row>
    <row r="4495" spans="1:2" x14ac:dyDescent="0.25">
      <c r="A4495" s="98"/>
      <c r="B4495" s="98"/>
    </row>
    <row r="4496" spans="1:2" x14ac:dyDescent="0.25">
      <c r="A4496" s="98"/>
      <c r="B4496" s="98"/>
    </row>
    <row r="4497" spans="1:2" x14ac:dyDescent="0.25">
      <c r="A4497" s="98"/>
      <c r="B4497" s="98"/>
    </row>
    <row r="4498" spans="1:2" x14ac:dyDescent="0.25">
      <c r="A4498" s="98"/>
      <c r="B4498" s="98"/>
    </row>
    <row r="4499" spans="1:2" x14ac:dyDescent="0.25">
      <c r="A4499" s="98"/>
      <c r="B4499" s="98"/>
    </row>
    <row r="4500" spans="1:2" x14ac:dyDescent="0.25">
      <c r="A4500" s="98"/>
      <c r="B4500" s="98"/>
    </row>
    <row r="4501" spans="1:2" x14ac:dyDescent="0.25">
      <c r="A4501" s="98"/>
      <c r="B4501" s="98"/>
    </row>
    <row r="4502" spans="1:2" x14ac:dyDescent="0.25">
      <c r="A4502" s="98"/>
      <c r="B4502" s="98"/>
    </row>
    <row r="4503" spans="1:2" x14ac:dyDescent="0.25">
      <c r="A4503" s="98"/>
      <c r="B4503" s="98"/>
    </row>
    <row r="4504" spans="1:2" x14ac:dyDescent="0.25">
      <c r="A4504" s="98"/>
      <c r="B4504" s="98"/>
    </row>
    <row r="4505" spans="1:2" x14ac:dyDescent="0.25">
      <c r="A4505" s="98"/>
      <c r="B4505" s="98"/>
    </row>
    <row r="4506" spans="1:2" x14ac:dyDescent="0.25">
      <c r="A4506" s="98"/>
      <c r="B4506" s="98"/>
    </row>
    <row r="4507" spans="1:2" x14ac:dyDescent="0.25">
      <c r="A4507" s="98"/>
      <c r="B4507" s="98"/>
    </row>
    <row r="4508" spans="1:2" x14ac:dyDescent="0.25">
      <c r="A4508" s="98"/>
      <c r="B4508" s="98"/>
    </row>
    <row r="4509" spans="1:2" x14ac:dyDescent="0.25">
      <c r="A4509" s="98"/>
      <c r="B4509" s="98"/>
    </row>
    <row r="4510" spans="1:2" x14ac:dyDescent="0.25">
      <c r="A4510" s="98"/>
      <c r="B4510" s="98"/>
    </row>
    <row r="4511" spans="1:2" x14ac:dyDescent="0.25">
      <c r="A4511" s="98"/>
      <c r="B4511" s="98"/>
    </row>
    <row r="4512" spans="1:2" x14ac:dyDescent="0.25">
      <c r="A4512" s="98"/>
      <c r="B4512" s="98"/>
    </row>
    <row r="4513" spans="1:2" x14ac:dyDescent="0.25">
      <c r="A4513" s="98"/>
      <c r="B4513" s="98"/>
    </row>
    <row r="4514" spans="1:2" x14ac:dyDescent="0.25">
      <c r="A4514" s="98"/>
      <c r="B4514" s="98"/>
    </row>
    <row r="4515" spans="1:2" x14ac:dyDescent="0.25">
      <c r="A4515" s="98"/>
      <c r="B4515" s="98"/>
    </row>
    <row r="4516" spans="1:2" x14ac:dyDescent="0.25">
      <c r="A4516" s="98"/>
      <c r="B4516" s="98"/>
    </row>
    <row r="4517" spans="1:2" x14ac:dyDescent="0.25">
      <c r="A4517" s="98"/>
      <c r="B4517" s="98"/>
    </row>
    <row r="4518" spans="1:2" x14ac:dyDescent="0.25">
      <c r="A4518" s="98"/>
      <c r="B4518" s="98"/>
    </row>
    <row r="4519" spans="1:2" x14ac:dyDescent="0.25">
      <c r="A4519" s="98"/>
      <c r="B4519" s="98"/>
    </row>
    <row r="4520" spans="1:2" x14ac:dyDescent="0.25">
      <c r="A4520" s="98"/>
      <c r="B4520" s="98"/>
    </row>
    <row r="4521" spans="1:2" x14ac:dyDescent="0.25">
      <c r="A4521" s="98"/>
      <c r="B4521" s="98"/>
    </row>
    <row r="4522" spans="1:2" x14ac:dyDescent="0.25">
      <c r="A4522" s="98"/>
      <c r="B4522" s="98"/>
    </row>
    <row r="4523" spans="1:2" x14ac:dyDescent="0.25">
      <c r="A4523" s="98"/>
      <c r="B4523" s="98"/>
    </row>
    <row r="4524" spans="1:2" x14ac:dyDescent="0.25">
      <c r="A4524" s="98"/>
      <c r="B4524" s="98"/>
    </row>
    <row r="4525" spans="1:2" x14ac:dyDescent="0.25">
      <c r="A4525" s="98"/>
      <c r="B4525" s="98"/>
    </row>
    <row r="4526" spans="1:2" x14ac:dyDescent="0.25">
      <c r="A4526" s="98"/>
      <c r="B4526" s="98"/>
    </row>
    <row r="4527" spans="1:2" x14ac:dyDescent="0.25">
      <c r="A4527" s="98"/>
      <c r="B4527" s="98"/>
    </row>
    <row r="4528" spans="1:2" x14ac:dyDescent="0.25">
      <c r="A4528" s="98"/>
      <c r="B4528" s="98"/>
    </row>
    <row r="4529" spans="1:2" x14ac:dyDescent="0.25">
      <c r="A4529" s="98"/>
      <c r="B4529" s="98"/>
    </row>
    <row r="4530" spans="1:2" x14ac:dyDescent="0.25">
      <c r="A4530" s="98"/>
      <c r="B4530" s="98"/>
    </row>
    <row r="4531" spans="1:2" x14ac:dyDescent="0.25">
      <c r="A4531" s="98"/>
      <c r="B4531" s="98"/>
    </row>
    <row r="4532" spans="1:2" x14ac:dyDescent="0.25">
      <c r="A4532" s="98"/>
      <c r="B4532" s="98"/>
    </row>
    <row r="4533" spans="1:2" x14ac:dyDescent="0.25">
      <c r="A4533" s="98"/>
      <c r="B4533" s="98"/>
    </row>
    <row r="4534" spans="1:2" x14ac:dyDescent="0.25">
      <c r="A4534" s="98"/>
      <c r="B4534" s="98"/>
    </row>
    <row r="4535" spans="1:2" x14ac:dyDescent="0.25">
      <c r="A4535" s="98"/>
      <c r="B4535" s="98"/>
    </row>
    <row r="4536" spans="1:2" x14ac:dyDescent="0.25">
      <c r="A4536" s="98"/>
      <c r="B4536" s="98"/>
    </row>
    <row r="4537" spans="1:2" x14ac:dyDescent="0.25">
      <c r="A4537" s="98"/>
      <c r="B4537" s="98"/>
    </row>
    <row r="4538" spans="1:2" x14ac:dyDescent="0.25">
      <c r="A4538" s="98"/>
      <c r="B4538" s="98"/>
    </row>
    <row r="4539" spans="1:2" x14ac:dyDescent="0.25">
      <c r="A4539" s="98"/>
      <c r="B4539" s="98"/>
    </row>
    <row r="4540" spans="1:2" x14ac:dyDescent="0.25">
      <c r="A4540" s="98"/>
      <c r="B4540" s="98"/>
    </row>
    <row r="4541" spans="1:2" x14ac:dyDescent="0.25">
      <c r="A4541" s="98"/>
      <c r="B4541" s="98"/>
    </row>
    <row r="4542" spans="1:2" x14ac:dyDescent="0.25">
      <c r="A4542" s="98"/>
      <c r="B4542" s="98"/>
    </row>
    <row r="4543" spans="1:2" x14ac:dyDescent="0.25">
      <c r="A4543" s="98"/>
      <c r="B4543" s="98"/>
    </row>
    <row r="4544" spans="1:2" x14ac:dyDescent="0.25">
      <c r="A4544" s="98"/>
      <c r="B4544" s="98"/>
    </row>
    <row r="4545" spans="1:2" x14ac:dyDescent="0.25">
      <c r="A4545" s="98"/>
      <c r="B4545" s="98"/>
    </row>
    <row r="4546" spans="1:2" x14ac:dyDescent="0.25">
      <c r="A4546" s="98"/>
      <c r="B4546" s="98"/>
    </row>
    <row r="4547" spans="1:2" x14ac:dyDescent="0.25">
      <c r="A4547" s="98"/>
      <c r="B4547" s="98"/>
    </row>
    <row r="4548" spans="1:2" x14ac:dyDescent="0.25">
      <c r="A4548" s="98"/>
      <c r="B4548" s="98"/>
    </row>
    <row r="4549" spans="1:2" x14ac:dyDescent="0.25">
      <c r="A4549" s="98"/>
      <c r="B4549" s="98"/>
    </row>
    <row r="4550" spans="1:2" x14ac:dyDescent="0.25">
      <c r="A4550" s="98"/>
      <c r="B4550" s="98"/>
    </row>
    <row r="4551" spans="1:2" x14ac:dyDescent="0.25">
      <c r="A4551" s="98"/>
      <c r="B4551" s="98"/>
    </row>
    <row r="4552" spans="1:2" x14ac:dyDescent="0.25">
      <c r="A4552" s="98"/>
      <c r="B4552" s="98"/>
    </row>
    <row r="4553" spans="1:2" x14ac:dyDescent="0.25">
      <c r="A4553" s="98"/>
      <c r="B4553" s="98"/>
    </row>
    <row r="4554" spans="1:2" x14ac:dyDescent="0.25">
      <c r="A4554" s="98"/>
      <c r="B4554" s="98"/>
    </row>
    <row r="4555" spans="1:2" x14ac:dyDescent="0.25">
      <c r="A4555" s="98"/>
      <c r="B4555" s="98"/>
    </row>
    <row r="4556" spans="1:2" x14ac:dyDescent="0.25">
      <c r="A4556" s="98"/>
      <c r="B4556" s="98"/>
    </row>
    <row r="4557" spans="1:2" x14ac:dyDescent="0.25">
      <c r="A4557" s="98"/>
      <c r="B4557" s="98"/>
    </row>
    <row r="4558" spans="1:2" x14ac:dyDescent="0.25">
      <c r="A4558" s="98"/>
      <c r="B4558" s="98"/>
    </row>
    <row r="4559" spans="1:2" x14ac:dyDescent="0.25">
      <c r="A4559" s="98"/>
      <c r="B4559" s="98"/>
    </row>
    <row r="4560" spans="1:2" x14ac:dyDescent="0.25">
      <c r="A4560" s="98"/>
      <c r="B4560" s="98"/>
    </row>
    <row r="4561" spans="1:2" x14ac:dyDescent="0.25">
      <c r="A4561" s="98"/>
      <c r="B4561" s="98"/>
    </row>
    <row r="4562" spans="1:2" x14ac:dyDescent="0.25">
      <c r="A4562" s="98"/>
      <c r="B4562" s="98"/>
    </row>
    <row r="4563" spans="1:2" x14ac:dyDescent="0.25">
      <c r="A4563" s="98"/>
      <c r="B4563" s="98"/>
    </row>
    <row r="4564" spans="1:2" x14ac:dyDescent="0.25">
      <c r="A4564" s="98"/>
      <c r="B4564" s="98"/>
    </row>
    <row r="4565" spans="1:2" x14ac:dyDescent="0.25">
      <c r="A4565" s="98"/>
      <c r="B4565" s="98"/>
    </row>
    <row r="4566" spans="1:2" x14ac:dyDescent="0.25">
      <c r="A4566" s="98"/>
      <c r="B4566" s="98"/>
    </row>
    <row r="4567" spans="1:2" x14ac:dyDescent="0.25">
      <c r="A4567" s="98"/>
      <c r="B4567" s="98"/>
    </row>
    <row r="4568" spans="1:2" x14ac:dyDescent="0.25">
      <c r="A4568" s="98"/>
      <c r="B4568" s="98"/>
    </row>
    <row r="4569" spans="1:2" x14ac:dyDescent="0.25">
      <c r="A4569" s="98"/>
      <c r="B4569" s="98"/>
    </row>
    <row r="4570" spans="1:2" x14ac:dyDescent="0.25">
      <c r="A4570" s="98"/>
      <c r="B4570" s="98"/>
    </row>
    <row r="4571" spans="1:2" x14ac:dyDescent="0.25">
      <c r="A4571" s="98"/>
      <c r="B4571" s="98"/>
    </row>
    <row r="4572" spans="1:2" x14ac:dyDescent="0.25">
      <c r="A4572" s="98"/>
      <c r="B4572" s="98"/>
    </row>
    <row r="4573" spans="1:2" x14ac:dyDescent="0.25">
      <c r="A4573" s="98"/>
      <c r="B4573" s="98"/>
    </row>
    <row r="4574" spans="1:2" x14ac:dyDescent="0.25">
      <c r="A4574" s="98"/>
      <c r="B4574" s="98"/>
    </row>
    <row r="4575" spans="1:2" x14ac:dyDescent="0.25">
      <c r="A4575" s="98"/>
      <c r="B4575" s="98"/>
    </row>
    <row r="4576" spans="1:2" x14ac:dyDescent="0.25">
      <c r="A4576" s="98"/>
      <c r="B4576" s="98"/>
    </row>
    <row r="4577" spans="1:2" x14ac:dyDescent="0.25">
      <c r="A4577" s="98"/>
      <c r="B4577" s="98"/>
    </row>
    <row r="4578" spans="1:2" x14ac:dyDescent="0.25">
      <c r="A4578" s="98"/>
      <c r="B4578" s="98"/>
    </row>
    <row r="4579" spans="1:2" x14ac:dyDescent="0.25">
      <c r="A4579" s="98"/>
      <c r="B4579" s="98"/>
    </row>
    <row r="4580" spans="1:2" x14ac:dyDescent="0.25">
      <c r="A4580" s="98"/>
      <c r="B4580" s="98"/>
    </row>
    <row r="4581" spans="1:2" x14ac:dyDescent="0.25">
      <c r="A4581" s="98"/>
      <c r="B4581" s="98"/>
    </row>
    <row r="4582" spans="1:2" x14ac:dyDescent="0.25">
      <c r="A4582" s="98"/>
      <c r="B4582" s="98"/>
    </row>
    <row r="4583" spans="1:2" x14ac:dyDescent="0.25">
      <c r="A4583" s="98"/>
      <c r="B4583" s="98"/>
    </row>
    <row r="4584" spans="1:2" x14ac:dyDescent="0.25">
      <c r="A4584" s="98"/>
      <c r="B4584" s="98"/>
    </row>
    <row r="4585" spans="1:2" x14ac:dyDescent="0.25">
      <c r="A4585" s="98"/>
      <c r="B4585" s="98"/>
    </row>
    <row r="4586" spans="1:2" x14ac:dyDescent="0.25">
      <c r="A4586" s="98"/>
      <c r="B4586" s="98"/>
    </row>
    <row r="4587" spans="1:2" x14ac:dyDescent="0.25">
      <c r="A4587" s="98"/>
      <c r="B4587" s="98"/>
    </row>
    <row r="4588" spans="1:2" x14ac:dyDescent="0.25">
      <c r="A4588" s="98"/>
      <c r="B4588" s="98"/>
    </row>
    <row r="4589" spans="1:2" x14ac:dyDescent="0.25">
      <c r="A4589" s="98"/>
      <c r="B4589" s="98"/>
    </row>
    <row r="4590" spans="1:2" x14ac:dyDescent="0.25">
      <c r="A4590" s="98"/>
      <c r="B4590" s="98"/>
    </row>
    <row r="4591" spans="1:2" x14ac:dyDescent="0.25">
      <c r="A4591" s="98"/>
      <c r="B4591" s="98"/>
    </row>
    <row r="4592" spans="1:2" x14ac:dyDescent="0.25">
      <c r="A4592" s="98"/>
      <c r="B4592" s="98"/>
    </row>
    <row r="4593" spans="1:2" x14ac:dyDescent="0.25">
      <c r="A4593" s="98"/>
      <c r="B4593" s="98"/>
    </row>
    <row r="4594" spans="1:2" x14ac:dyDescent="0.25">
      <c r="A4594" s="98"/>
      <c r="B4594" s="98"/>
    </row>
    <row r="4595" spans="1:2" x14ac:dyDescent="0.25">
      <c r="A4595" s="98"/>
      <c r="B4595" s="98"/>
    </row>
    <row r="4596" spans="1:2" x14ac:dyDescent="0.25">
      <c r="A4596" s="98"/>
      <c r="B4596" s="98"/>
    </row>
    <row r="4597" spans="1:2" x14ac:dyDescent="0.25">
      <c r="A4597" s="98"/>
      <c r="B4597" s="98"/>
    </row>
    <row r="4598" spans="1:2" x14ac:dyDescent="0.25">
      <c r="A4598" s="98"/>
      <c r="B4598" s="98"/>
    </row>
    <row r="4599" spans="1:2" x14ac:dyDescent="0.25">
      <c r="A4599" s="98"/>
      <c r="B4599" s="98"/>
    </row>
    <row r="4600" spans="1:2" x14ac:dyDescent="0.25">
      <c r="A4600" s="98"/>
      <c r="B4600" s="98"/>
    </row>
    <row r="4601" spans="1:2" x14ac:dyDescent="0.25">
      <c r="A4601" s="98"/>
      <c r="B4601" s="98"/>
    </row>
    <row r="4602" spans="1:2" x14ac:dyDescent="0.25">
      <c r="A4602" s="98"/>
      <c r="B4602" s="98"/>
    </row>
    <row r="4603" spans="1:2" x14ac:dyDescent="0.25">
      <c r="A4603" s="98"/>
      <c r="B4603" s="98"/>
    </row>
    <row r="4604" spans="1:2" x14ac:dyDescent="0.25">
      <c r="A4604" s="98"/>
      <c r="B4604" s="98"/>
    </row>
    <row r="4605" spans="1:2" x14ac:dyDescent="0.25">
      <c r="A4605" s="98"/>
      <c r="B4605" s="98"/>
    </row>
    <row r="4606" spans="1:2" x14ac:dyDescent="0.25">
      <c r="A4606" s="98"/>
      <c r="B4606" s="98"/>
    </row>
    <row r="4607" spans="1:2" x14ac:dyDescent="0.25">
      <c r="A4607" s="98"/>
      <c r="B4607" s="98"/>
    </row>
    <row r="4608" spans="1:2" x14ac:dyDescent="0.25">
      <c r="A4608" s="98"/>
      <c r="B4608" s="98"/>
    </row>
    <row r="4609" spans="1:2" x14ac:dyDescent="0.25">
      <c r="A4609" s="98"/>
      <c r="B4609" s="98"/>
    </row>
    <row r="4610" spans="1:2" x14ac:dyDescent="0.25">
      <c r="A4610" s="98"/>
      <c r="B4610" s="98"/>
    </row>
    <row r="4611" spans="1:2" x14ac:dyDescent="0.25">
      <c r="A4611" s="98"/>
      <c r="B4611" s="98"/>
    </row>
    <row r="4612" spans="1:2" x14ac:dyDescent="0.25">
      <c r="A4612" s="98"/>
      <c r="B4612" s="98"/>
    </row>
    <row r="4613" spans="1:2" x14ac:dyDescent="0.25">
      <c r="A4613" s="98"/>
      <c r="B4613" s="98"/>
    </row>
    <row r="4614" spans="1:2" x14ac:dyDescent="0.25">
      <c r="A4614" s="98"/>
      <c r="B4614" s="98"/>
    </row>
    <row r="4615" spans="1:2" x14ac:dyDescent="0.25">
      <c r="A4615" s="98"/>
      <c r="B4615" s="98"/>
    </row>
    <row r="4616" spans="1:2" x14ac:dyDescent="0.25">
      <c r="A4616" s="98"/>
      <c r="B4616" s="98"/>
    </row>
    <row r="4617" spans="1:2" x14ac:dyDescent="0.25">
      <c r="A4617" s="98"/>
      <c r="B4617" s="98"/>
    </row>
    <row r="4618" spans="1:2" x14ac:dyDescent="0.25">
      <c r="A4618" s="98"/>
      <c r="B4618" s="98"/>
    </row>
    <row r="4619" spans="1:2" x14ac:dyDescent="0.25">
      <c r="A4619" s="98"/>
      <c r="B4619" s="98"/>
    </row>
    <row r="4620" spans="1:2" x14ac:dyDescent="0.25">
      <c r="A4620" s="98"/>
      <c r="B4620" s="98"/>
    </row>
    <row r="4621" spans="1:2" x14ac:dyDescent="0.25">
      <c r="A4621" s="98"/>
      <c r="B4621" s="98"/>
    </row>
    <row r="4622" spans="1:2" x14ac:dyDescent="0.25">
      <c r="A4622" s="98"/>
      <c r="B4622" s="98"/>
    </row>
    <row r="4623" spans="1:2" x14ac:dyDescent="0.25">
      <c r="A4623" s="98"/>
      <c r="B4623" s="98"/>
    </row>
    <row r="4624" spans="1:2" x14ac:dyDescent="0.25">
      <c r="A4624" s="98"/>
      <c r="B4624" s="98"/>
    </row>
    <row r="4625" spans="1:2" x14ac:dyDescent="0.25">
      <c r="A4625" s="98"/>
      <c r="B4625" s="98"/>
    </row>
    <row r="4626" spans="1:2" x14ac:dyDescent="0.25">
      <c r="A4626" s="98"/>
      <c r="B4626" s="98"/>
    </row>
    <row r="4627" spans="1:2" x14ac:dyDescent="0.25">
      <c r="A4627" s="98"/>
      <c r="B4627" s="98"/>
    </row>
    <row r="4628" spans="1:2" x14ac:dyDescent="0.25">
      <c r="A4628" s="98"/>
      <c r="B4628" s="98"/>
    </row>
    <row r="4629" spans="1:2" x14ac:dyDescent="0.25">
      <c r="A4629" s="98"/>
      <c r="B4629" s="98"/>
    </row>
    <row r="4630" spans="1:2" x14ac:dyDescent="0.25">
      <c r="A4630" s="98"/>
      <c r="B4630" s="98"/>
    </row>
    <row r="4631" spans="1:2" x14ac:dyDescent="0.25">
      <c r="A4631" s="98"/>
      <c r="B4631" s="98"/>
    </row>
    <row r="4632" spans="1:2" x14ac:dyDescent="0.25">
      <c r="A4632" s="98"/>
      <c r="B4632" s="98"/>
    </row>
    <row r="4633" spans="1:2" x14ac:dyDescent="0.25">
      <c r="A4633" s="98"/>
      <c r="B4633" s="98"/>
    </row>
    <row r="4634" spans="1:2" x14ac:dyDescent="0.25">
      <c r="A4634" s="98"/>
      <c r="B4634" s="98"/>
    </row>
    <row r="4635" spans="1:2" x14ac:dyDescent="0.25">
      <c r="A4635" s="98"/>
      <c r="B4635" s="98"/>
    </row>
    <row r="4636" spans="1:2" x14ac:dyDescent="0.25">
      <c r="A4636" s="98"/>
      <c r="B4636" s="98"/>
    </row>
    <row r="4637" spans="1:2" x14ac:dyDescent="0.25">
      <c r="A4637" s="98"/>
      <c r="B4637" s="98"/>
    </row>
    <row r="4638" spans="1:2" x14ac:dyDescent="0.25">
      <c r="A4638" s="98"/>
      <c r="B4638" s="98"/>
    </row>
    <row r="4639" spans="1:2" x14ac:dyDescent="0.25">
      <c r="A4639" s="98"/>
      <c r="B4639" s="98"/>
    </row>
    <row r="4640" spans="1:2" x14ac:dyDescent="0.25">
      <c r="A4640" s="98"/>
      <c r="B4640" s="98"/>
    </row>
    <row r="4641" spans="1:2" x14ac:dyDescent="0.25">
      <c r="A4641" s="98"/>
      <c r="B4641" s="98"/>
    </row>
    <row r="4642" spans="1:2" x14ac:dyDescent="0.25">
      <c r="A4642" s="98"/>
      <c r="B4642" s="98"/>
    </row>
    <row r="4643" spans="1:2" x14ac:dyDescent="0.25">
      <c r="A4643" s="98"/>
      <c r="B4643" s="98"/>
    </row>
    <row r="4644" spans="1:2" x14ac:dyDescent="0.25">
      <c r="A4644" s="98"/>
      <c r="B4644" s="98"/>
    </row>
    <row r="4645" spans="1:2" x14ac:dyDescent="0.25">
      <c r="A4645" s="98"/>
      <c r="B4645" s="98"/>
    </row>
    <row r="4646" spans="1:2" x14ac:dyDescent="0.25">
      <c r="A4646" s="98"/>
      <c r="B4646" s="98"/>
    </row>
    <row r="4647" spans="1:2" x14ac:dyDescent="0.25">
      <c r="A4647" s="98"/>
      <c r="B4647" s="98"/>
    </row>
    <row r="4648" spans="1:2" x14ac:dyDescent="0.25">
      <c r="A4648" s="98"/>
      <c r="B4648" s="98"/>
    </row>
    <row r="4649" spans="1:2" x14ac:dyDescent="0.25">
      <c r="A4649" s="98"/>
      <c r="B4649" s="98"/>
    </row>
    <row r="4650" spans="1:2" x14ac:dyDescent="0.25">
      <c r="A4650" s="98"/>
      <c r="B4650" s="98"/>
    </row>
    <row r="4651" spans="1:2" x14ac:dyDescent="0.25">
      <c r="A4651" s="98"/>
      <c r="B4651" s="98"/>
    </row>
    <row r="4652" spans="1:2" x14ac:dyDescent="0.25">
      <c r="A4652" s="98"/>
      <c r="B4652" s="98"/>
    </row>
    <row r="4653" spans="1:2" x14ac:dyDescent="0.25">
      <c r="A4653" s="98"/>
      <c r="B4653" s="98"/>
    </row>
    <row r="4654" spans="1:2" x14ac:dyDescent="0.25">
      <c r="A4654" s="98"/>
      <c r="B4654" s="98"/>
    </row>
    <row r="4655" spans="1:2" x14ac:dyDescent="0.25">
      <c r="A4655" s="98"/>
      <c r="B4655" s="98"/>
    </row>
    <row r="4656" spans="1:2" x14ac:dyDescent="0.25">
      <c r="A4656" s="98"/>
      <c r="B4656" s="98"/>
    </row>
    <row r="4657" spans="1:2" x14ac:dyDescent="0.25">
      <c r="A4657" s="98"/>
      <c r="B4657" s="98"/>
    </row>
    <row r="4658" spans="1:2" x14ac:dyDescent="0.25">
      <c r="A4658" s="98"/>
      <c r="B4658" s="98"/>
    </row>
    <row r="4659" spans="1:2" x14ac:dyDescent="0.25">
      <c r="A4659" s="98"/>
      <c r="B4659" s="98"/>
    </row>
    <row r="4660" spans="1:2" x14ac:dyDescent="0.25">
      <c r="A4660" s="98"/>
      <c r="B4660" s="98"/>
    </row>
    <row r="4661" spans="1:2" x14ac:dyDescent="0.25">
      <c r="A4661" s="98"/>
      <c r="B4661" s="98"/>
    </row>
    <row r="4662" spans="1:2" x14ac:dyDescent="0.25">
      <c r="A4662" s="98"/>
      <c r="B4662" s="98"/>
    </row>
    <row r="4663" spans="1:2" x14ac:dyDescent="0.25">
      <c r="A4663" s="98"/>
      <c r="B4663" s="98"/>
    </row>
    <row r="4664" spans="1:2" x14ac:dyDescent="0.25">
      <c r="A4664" s="98"/>
      <c r="B4664" s="98"/>
    </row>
    <row r="4665" spans="1:2" x14ac:dyDescent="0.25">
      <c r="A4665" s="98"/>
      <c r="B4665" s="98"/>
    </row>
    <row r="4666" spans="1:2" x14ac:dyDescent="0.25">
      <c r="A4666" s="98"/>
      <c r="B4666" s="98"/>
    </row>
    <row r="4667" spans="1:2" x14ac:dyDescent="0.25">
      <c r="A4667" s="98"/>
      <c r="B4667" s="98"/>
    </row>
    <row r="4668" spans="1:2" x14ac:dyDescent="0.25">
      <c r="A4668" s="98"/>
      <c r="B4668" s="98"/>
    </row>
    <row r="4669" spans="1:2" x14ac:dyDescent="0.25">
      <c r="A4669" s="98"/>
      <c r="B4669" s="98"/>
    </row>
    <row r="4670" spans="1:2" x14ac:dyDescent="0.25">
      <c r="A4670" s="98"/>
      <c r="B4670" s="98"/>
    </row>
    <row r="4671" spans="1:2" x14ac:dyDescent="0.25">
      <c r="A4671" s="98"/>
      <c r="B4671" s="98"/>
    </row>
    <row r="4672" spans="1:2" x14ac:dyDescent="0.25">
      <c r="A4672" s="98"/>
      <c r="B4672" s="98"/>
    </row>
    <row r="4673" spans="1:2" x14ac:dyDescent="0.25">
      <c r="A4673" s="98"/>
      <c r="B4673" s="98"/>
    </row>
    <row r="4674" spans="1:2" x14ac:dyDescent="0.25">
      <c r="A4674" s="98"/>
      <c r="B4674" s="98"/>
    </row>
    <row r="4675" spans="1:2" x14ac:dyDescent="0.25">
      <c r="A4675" s="98"/>
      <c r="B4675" s="98"/>
    </row>
    <row r="4676" spans="1:2" x14ac:dyDescent="0.25">
      <c r="A4676" s="98"/>
      <c r="B4676" s="98"/>
    </row>
    <row r="4677" spans="1:2" x14ac:dyDescent="0.25">
      <c r="A4677" s="98"/>
      <c r="B4677" s="98"/>
    </row>
    <row r="4678" spans="1:2" x14ac:dyDescent="0.25">
      <c r="A4678" s="98"/>
      <c r="B4678" s="98"/>
    </row>
    <row r="4679" spans="1:2" x14ac:dyDescent="0.25">
      <c r="A4679" s="98"/>
      <c r="B4679" s="98"/>
    </row>
    <row r="4680" spans="1:2" x14ac:dyDescent="0.25">
      <c r="A4680" s="98"/>
      <c r="B4680" s="98"/>
    </row>
    <row r="4681" spans="1:2" x14ac:dyDescent="0.25">
      <c r="A4681" s="98"/>
      <c r="B4681" s="98"/>
    </row>
    <row r="4682" spans="1:2" x14ac:dyDescent="0.25">
      <c r="A4682" s="98"/>
      <c r="B4682" s="98"/>
    </row>
    <row r="4683" spans="1:2" x14ac:dyDescent="0.25">
      <c r="A4683" s="98"/>
      <c r="B4683" s="98"/>
    </row>
    <row r="4684" spans="1:2" x14ac:dyDescent="0.25">
      <c r="A4684" s="98"/>
      <c r="B4684" s="98"/>
    </row>
    <row r="4685" spans="1:2" x14ac:dyDescent="0.25">
      <c r="A4685" s="98"/>
      <c r="B4685" s="98"/>
    </row>
    <row r="4686" spans="1:2" x14ac:dyDescent="0.25">
      <c r="A4686" s="98"/>
      <c r="B4686" s="98"/>
    </row>
    <row r="4687" spans="1:2" x14ac:dyDescent="0.25">
      <c r="A4687" s="98"/>
      <c r="B4687" s="98"/>
    </row>
    <row r="4688" spans="1:2" x14ac:dyDescent="0.25">
      <c r="A4688" s="98"/>
      <c r="B4688" s="98"/>
    </row>
    <row r="4689" spans="1:2" x14ac:dyDescent="0.25">
      <c r="A4689" s="98"/>
      <c r="B4689" s="98"/>
    </row>
    <row r="4690" spans="1:2" x14ac:dyDescent="0.25">
      <c r="A4690" s="98"/>
      <c r="B4690" s="98"/>
    </row>
    <row r="4691" spans="1:2" x14ac:dyDescent="0.25">
      <c r="A4691" s="98"/>
      <c r="B4691" s="98"/>
    </row>
    <row r="4692" spans="1:2" x14ac:dyDescent="0.25">
      <c r="A4692" s="98"/>
      <c r="B4692" s="98"/>
    </row>
    <row r="4693" spans="1:2" x14ac:dyDescent="0.25">
      <c r="A4693" s="98"/>
      <c r="B4693" s="98"/>
    </row>
    <row r="4694" spans="1:2" x14ac:dyDescent="0.25">
      <c r="A4694" s="98"/>
      <c r="B4694" s="98"/>
    </row>
    <row r="4695" spans="1:2" x14ac:dyDescent="0.25">
      <c r="A4695" s="98"/>
      <c r="B4695" s="98"/>
    </row>
    <row r="4696" spans="1:2" x14ac:dyDescent="0.25">
      <c r="A4696" s="98"/>
      <c r="B4696" s="98"/>
    </row>
    <row r="4697" spans="1:2" x14ac:dyDescent="0.25">
      <c r="A4697" s="98"/>
      <c r="B4697" s="98"/>
    </row>
    <row r="4698" spans="1:2" x14ac:dyDescent="0.25">
      <c r="A4698" s="98"/>
      <c r="B4698" s="98"/>
    </row>
    <row r="4699" spans="1:2" x14ac:dyDescent="0.25">
      <c r="A4699" s="98"/>
      <c r="B4699" s="98"/>
    </row>
    <row r="4700" spans="1:2" x14ac:dyDescent="0.25">
      <c r="A4700" s="98"/>
      <c r="B4700" s="98"/>
    </row>
    <row r="4701" spans="1:2" x14ac:dyDescent="0.25">
      <c r="A4701" s="98"/>
      <c r="B4701" s="98"/>
    </row>
    <row r="4702" spans="1:2" x14ac:dyDescent="0.25">
      <c r="A4702" s="98"/>
      <c r="B4702" s="98"/>
    </row>
    <row r="4703" spans="1:2" x14ac:dyDescent="0.25">
      <c r="A4703" s="98"/>
      <c r="B4703" s="98"/>
    </row>
    <row r="4704" spans="1:2" x14ac:dyDescent="0.25">
      <c r="A4704" s="98"/>
      <c r="B4704" s="98"/>
    </row>
    <row r="4705" spans="1:2" x14ac:dyDescent="0.25">
      <c r="A4705" s="98"/>
      <c r="B4705" s="98"/>
    </row>
    <row r="4706" spans="1:2" x14ac:dyDescent="0.25">
      <c r="A4706" s="98"/>
      <c r="B4706" s="98"/>
    </row>
    <row r="4707" spans="1:2" x14ac:dyDescent="0.25">
      <c r="A4707" s="98"/>
      <c r="B4707" s="98"/>
    </row>
    <row r="4708" spans="1:2" x14ac:dyDescent="0.25">
      <c r="A4708" s="98"/>
      <c r="B4708" s="98"/>
    </row>
    <row r="4709" spans="1:2" x14ac:dyDescent="0.25">
      <c r="A4709" s="98"/>
      <c r="B4709" s="98"/>
    </row>
    <row r="4710" spans="1:2" x14ac:dyDescent="0.25">
      <c r="A4710" s="98"/>
      <c r="B4710" s="98"/>
    </row>
    <row r="4711" spans="1:2" x14ac:dyDescent="0.25">
      <c r="A4711" s="98"/>
      <c r="B4711" s="98"/>
    </row>
    <row r="4712" spans="1:2" x14ac:dyDescent="0.25">
      <c r="A4712" s="98"/>
      <c r="B4712" s="98"/>
    </row>
    <row r="4713" spans="1:2" x14ac:dyDescent="0.25">
      <c r="A4713" s="98"/>
      <c r="B4713" s="98"/>
    </row>
    <row r="4714" spans="1:2" x14ac:dyDescent="0.25">
      <c r="A4714" s="98"/>
      <c r="B4714" s="98"/>
    </row>
    <row r="4715" spans="1:2" x14ac:dyDescent="0.25">
      <c r="A4715" s="98"/>
      <c r="B4715" s="98"/>
    </row>
    <row r="4716" spans="1:2" x14ac:dyDescent="0.25">
      <c r="A4716" s="98"/>
      <c r="B4716" s="98"/>
    </row>
    <row r="4717" spans="1:2" x14ac:dyDescent="0.25">
      <c r="A4717" s="98"/>
      <c r="B4717" s="98"/>
    </row>
    <row r="4718" spans="1:2" x14ac:dyDescent="0.25">
      <c r="A4718" s="98"/>
      <c r="B4718" s="98"/>
    </row>
    <row r="4719" spans="1:2" x14ac:dyDescent="0.25">
      <c r="A4719" s="98"/>
      <c r="B4719" s="98"/>
    </row>
    <row r="4720" spans="1:2" x14ac:dyDescent="0.25">
      <c r="A4720" s="98"/>
      <c r="B4720" s="98"/>
    </row>
    <row r="4721" spans="1:2" x14ac:dyDescent="0.25">
      <c r="A4721" s="98"/>
      <c r="B4721" s="98"/>
    </row>
    <row r="4722" spans="1:2" x14ac:dyDescent="0.25">
      <c r="A4722" s="98"/>
      <c r="B4722" s="98"/>
    </row>
    <row r="4723" spans="1:2" x14ac:dyDescent="0.25">
      <c r="A4723" s="98"/>
      <c r="B4723" s="98"/>
    </row>
    <row r="4724" spans="1:2" x14ac:dyDescent="0.25">
      <c r="A4724" s="98"/>
      <c r="B4724" s="98"/>
    </row>
    <row r="4725" spans="1:2" x14ac:dyDescent="0.25">
      <c r="A4725" s="98"/>
      <c r="B4725" s="98"/>
    </row>
    <row r="4726" spans="1:2" x14ac:dyDescent="0.25">
      <c r="A4726" s="98"/>
      <c r="B4726" s="98"/>
    </row>
    <row r="4727" spans="1:2" x14ac:dyDescent="0.25">
      <c r="A4727" s="98"/>
      <c r="B4727" s="98"/>
    </row>
    <row r="4728" spans="1:2" x14ac:dyDescent="0.25">
      <c r="A4728" s="98"/>
      <c r="B4728" s="98"/>
    </row>
    <row r="4729" spans="1:2" x14ac:dyDescent="0.25">
      <c r="A4729" s="98"/>
      <c r="B4729" s="98"/>
    </row>
    <row r="4730" spans="1:2" x14ac:dyDescent="0.25">
      <c r="A4730" s="98"/>
      <c r="B4730" s="98"/>
    </row>
    <row r="4731" spans="1:2" x14ac:dyDescent="0.25">
      <c r="A4731" s="98"/>
      <c r="B4731" s="98"/>
    </row>
    <row r="4732" spans="1:2" x14ac:dyDescent="0.25">
      <c r="A4732" s="98"/>
      <c r="B4732" s="98"/>
    </row>
    <row r="4733" spans="1:2" x14ac:dyDescent="0.25">
      <c r="A4733" s="98"/>
      <c r="B4733" s="98"/>
    </row>
    <row r="4734" spans="1:2" x14ac:dyDescent="0.25">
      <c r="A4734" s="98"/>
      <c r="B4734" s="98"/>
    </row>
    <row r="4735" spans="1:2" x14ac:dyDescent="0.25">
      <c r="A4735" s="98"/>
      <c r="B4735" s="98"/>
    </row>
    <row r="4736" spans="1:2" x14ac:dyDescent="0.25">
      <c r="A4736" s="98"/>
      <c r="B4736" s="98"/>
    </row>
    <row r="4737" spans="1:2" x14ac:dyDescent="0.25">
      <c r="A4737" s="98"/>
      <c r="B4737" s="98"/>
    </row>
    <row r="4738" spans="1:2" x14ac:dyDescent="0.25">
      <c r="A4738" s="98"/>
      <c r="B4738" s="98"/>
    </row>
    <row r="4739" spans="1:2" x14ac:dyDescent="0.25">
      <c r="A4739" s="98"/>
      <c r="B4739" s="98"/>
    </row>
    <row r="4740" spans="1:2" x14ac:dyDescent="0.25">
      <c r="A4740" s="98"/>
      <c r="B4740" s="98"/>
    </row>
    <row r="4741" spans="1:2" x14ac:dyDescent="0.25">
      <c r="A4741" s="98"/>
      <c r="B4741" s="98"/>
    </row>
    <row r="4742" spans="1:2" x14ac:dyDescent="0.25">
      <c r="A4742" s="98"/>
      <c r="B4742" s="98"/>
    </row>
    <row r="4743" spans="1:2" x14ac:dyDescent="0.25">
      <c r="A4743" s="98"/>
      <c r="B4743" s="98"/>
    </row>
    <row r="4744" spans="1:2" x14ac:dyDescent="0.25">
      <c r="A4744" s="98"/>
      <c r="B4744" s="98"/>
    </row>
    <row r="4745" spans="1:2" x14ac:dyDescent="0.25">
      <c r="A4745" s="98"/>
      <c r="B4745" s="98"/>
    </row>
    <row r="4746" spans="1:2" x14ac:dyDescent="0.25">
      <c r="A4746" s="98"/>
      <c r="B4746" s="98"/>
    </row>
    <row r="4747" spans="1:2" x14ac:dyDescent="0.25">
      <c r="A4747" s="98"/>
      <c r="B4747" s="98"/>
    </row>
    <row r="4748" spans="1:2" x14ac:dyDescent="0.25">
      <c r="A4748" s="98"/>
      <c r="B4748" s="98"/>
    </row>
    <row r="4749" spans="1:2" x14ac:dyDescent="0.25">
      <c r="A4749" s="98"/>
      <c r="B4749" s="98"/>
    </row>
    <row r="4750" spans="1:2" x14ac:dyDescent="0.25">
      <c r="A4750" s="98"/>
      <c r="B4750" s="98"/>
    </row>
    <row r="4751" spans="1:2" x14ac:dyDescent="0.25">
      <c r="A4751" s="98"/>
      <c r="B4751" s="98"/>
    </row>
    <row r="4752" spans="1:2" x14ac:dyDescent="0.25">
      <c r="A4752" s="98"/>
      <c r="B4752" s="98"/>
    </row>
    <row r="4753" spans="1:2" x14ac:dyDescent="0.25">
      <c r="A4753" s="98"/>
      <c r="B4753" s="98"/>
    </row>
    <row r="4754" spans="1:2" x14ac:dyDescent="0.25">
      <c r="A4754" s="98"/>
      <c r="B4754" s="98"/>
    </row>
    <row r="4755" spans="1:2" x14ac:dyDescent="0.25">
      <c r="A4755" s="98"/>
      <c r="B4755" s="98"/>
    </row>
    <row r="4756" spans="1:2" x14ac:dyDescent="0.25">
      <c r="A4756" s="98"/>
      <c r="B4756" s="98"/>
    </row>
    <row r="4757" spans="1:2" x14ac:dyDescent="0.25">
      <c r="A4757" s="98"/>
      <c r="B4757" s="98"/>
    </row>
    <row r="4758" spans="1:2" x14ac:dyDescent="0.25">
      <c r="A4758" s="98"/>
      <c r="B4758" s="98"/>
    </row>
    <row r="4759" spans="1:2" x14ac:dyDescent="0.25">
      <c r="A4759" s="98"/>
      <c r="B4759" s="98"/>
    </row>
    <row r="4760" spans="1:2" x14ac:dyDescent="0.25">
      <c r="A4760" s="98"/>
      <c r="B4760" s="98"/>
    </row>
    <row r="4761" spans="1:2" x14ac:dyDescent="0.25">
      <c r="A4761" s="98"/>
      <c r="B4761" s="98"/>
    </row>
    <row r="4762" spans="1:2" x14ac:dyDescent="0.25">
      <c r="A4762" s="98"/>
      <c r="B4762" s="98"/>
    </row>
    <row r="4763" spans="1:2" x14ac:dyDescent="0.25">
      <c r="A4763" s="98"/>
      <c r="B4763" s="98"/>
    </row>
    <row r="4764" spans="1:2" x14ac:dyDescent="0.25">
      <c r="A4764" s="98"/>
      <c r="B4764" s="98"/>
    </row>
    <row r="4765" spans="1:2" x14ac:dyDescent="0.25">
      <c r="A4765" s="98"/>
      <c r="B4765" s="98"/>
    </row>
    <row r="4766" spans="1:2" x14ac:dyDescent="0.25">
      <c r="A4766" s="98"/>
      <c r="B4766" s="98"/>
    </row>
    <row r="4767" spans="1:2" x14ac:dyDescent="0.25">
      <c r="A4767" s="98"/>
      <c r="B4767" s="98"/>
    </row>
    <row r="4768" spans="1:2" x14ac:dyDescent="0.25">
      <c r="A4768" s="98"/>
      <c r="B4768" s="98"/>
    </row>
    <row r="4769" spans="1:2" x14ac:dyDescent="0.25">
      <c r="A4769" s="98"/>
      <c r="B4769" s="98"/>
    </row>
    <row r="4770" spans="1:2" x14ac:dyDescent="0.25">
      <c r="A4770" s="98"/>
      <c r="B4770" s="98"/>
    </row>
    <row r="4771" spans="1:2" x14ac:dyDescent="0.25">
      <c r="A4771" s="98"/>
      <c r="B4771" s="98"/>
    </row>
    <row r="4772" spans="1:2" x14ac:dyDescent="0.25">
      <c r="A4772" s="98"/>
      <c r="B4772" s="98"/>
    </row>
    <row r="4773" spans="1:2" x14ac:dyDescent="0.25">
      <c r="A4773" s="98"/>
      <c r="B4773" s="98"/>
    </row>
    <row r="4774" spans="1:2" x14ac:dyDescent="0.25">
      <c r="A4774" s="98"/>
      <c r="B4774" s="98"/>
    </row>
    <row r="4775" spans="1:2" x14ac:dyDescent="0.25">
      <c r="A4775" s="98"/>
      <c r="B4775" s="98"/>
    </row>
    <row r="4776" spans="1:2" x14ac:dyDescent="0.25">
      <c r="A4776" s="98"/>
      <c r="B4776" s="98"/>
    </row>
    <row r="4777" spans="1:2" x14ac:dyDescent="0.25">
      <c r="A4777" s="98"/>
      <c r="B4777" s="98"/>
    </row>
    <row r="4778" spans="1:2" x14ac:dyDescent="0.25">
      <c r="A4778" s="98"/>
      <c r="B4778" s="98"/>
    </row>
    <row r="4779" spans="1:2" x14ac:dyDescent="0.25">
      <c r="A4779" s="98"/>
      <c r="B4779" s="98"/>
    </row>
    <row r="4780" spans="1:2" x14ac:dyDescent="0.25">
      <c r="A4780" s="98"/>
      <c r="B4780" s="98"/>
    </row>
    <row r="4781" spans="1:2" x14ac:dyDescent="0.25">
      <c r="A4781" s="98"/>
      <c r="B4781" s="98"/>
    </row>
    <row r="4782" spans="1:2" x14ac:dyDescent="0.25">
      <c r="A4782" s="98"/>
      <c r="B4782" s="98"/>
    </row>
    <row r="4783" spans="1:2" x14ac:dyDescent="0.25">
      <c r="A4783" s="98"/>
      <c r="B4783" s="98"/>
    </row>
    <row r="4784" spans="1:2" x14ac:dyDescent="0.25">
      <c r="A4784" s="98"/>
      <c r="B4784" s="98"/>
    </row>
    <row r="4785" spans="1:2" x14ac:dyDescent="0.25">
      <c r="A4785" s="98"/>
      <c r="B4785" s="98"/>
    </row>
    <row r="4786" spans="1:2" x14ac:dyDescent="0.25">
      <c r="A4786" s="98"/>
      <c r="B4786" s="98"/>
    </row>
    <row r="4787" spans="1:2" x14ac:dyDescent="0.25">
      <c r="A4787" s="98"/>
      <c r="B4787" s="98"/>
    </row>
    <row r="4788" spans="1:2" x14ac:dyDescent="0.25">
      <c r="A4788" s="98"/>
      <c r="B4788" s="98"/>
    </row>
    <row r="4789" spans="1:2" x14ac:dyDescent="0.25">
      <c r="A4789" s="98"/>
      <c r="B4789" s="98"/>
    </row>
    <row r="4790" spans="1:2" x14ac:dyDescent="0.25">
      <c r="A4790" s="98"/>
      <c r="B4790" s="98"/>
    </row>
    <row r="4791" spans="1:2" x14ac:dyDescent="0.25">
      <c r="A4791" s="98"/>
      <c r="B4791" s="98"/>
    </row>
    <row r="4792" spans="1:2" x14ac:dyDescent="0.25">
      <c r="A4792" s="98"/>
      <c r="B4792" s="98"/>
    </row>
    <row r="4793" spans="1:2" x14ac:dyDescent="0.25">
      <c r="A4793" s="98"/>
      <c r="B4793" s="98"/>
    </row>
    <row r="4794" spans="1:2" x14ac:dyDescent="0.25">
      <c r="A4794" s="98"/>
      <c r="B4794" s="98"/>
    </row>
    <row r="4795" spans="1:2" x14ac:dyDescent="0.25">
      <c r="A4795" s="98"/>
      <c r="B4795" s="98"/>
    </row>
    <row r="4796" spans="1:2" x14ac:dyDescent="0.25">
      <c r="A4796" s="98"/>
      <c r="B4796" s="98"/>
    </row>
    <row r="4797" spans="1:2" x14ac:dyDescent="0.25">
      <c r="A4797" s="98"/>
      <c r="B4797" s="98"/>
    </row>
    <row r="4798" spans="1:2" x14ac:dyDescent="0.25">
      <c r="A4798" s="98"/>
      <c r="B4798" s="98"/>
    </row>
    <row r="4799" spans="1:2" x14ac:dyDescent="0.25">
      <c r="A4799" s="98"/>
      <c r="B4799" s="98"/>
    </row>
    <row r="4800" spans="1:2" x14ac:dyDescent="0.25">
      <c r="A4800" s="98"/>
      <c r="B4800" s="98"/>
    </row>
    <row r="4801" spans="1:2" x14ac:dyDescent="0.25">
      <c r="A4801" s="98"/>
      <c r="B4801" s="98"/>
    </row>
    <row r="4802" spans="1:2" x14ac:dyDescent="0.25">
      <c r="A4802" s="98"/>
      <c r="B4802" s="98"/>
    </row>
    <row r="4803" spans="1:2" x14ac:dyDescent="0.25">
      <c r="A4803" s="98"/>
      <c r="B4803" s="98"/>
    </row>
    <row r="4804" spans="1:2" x14ac:dyDescent="0.25">
      <c r="A4804" s="98"/>
      <c r="B4804" s="98"/>
    </row>
    <row r="4805" spans="1:2" x14ac:dyDescent="0.25">
      <c r="A4805" s="98"/>
      <c r="B4805" s="98"/>
    </row>
    <row r="4806" spans="1:2" x14ac:dyDescent="0.25">
      <c r="A4806" s="98"/>
      <c r="B4806" s="98"/>
    </row>
    <row r="4807" spans="1:2" x14ac:dyDescent="0.25">
      <c r="A4807" s="98"/>
      <c r="B4807" s="98"/>
    </row>
    <row r="4808" spans="1:2" x14ac:dyDescent="0.25">
      <c r="A4808" s="98"/>
      <c r="B4808" s="98"/>
    </row>
    <row r="4809" spans="1:2" x14ac:dyDescent="0.25">
      <c r="A4809" s="98"/>
      <c r="B4809" s="98"/>
    </row>
    <row r="4810" spans="1:2" x14ac:dyDescent="0.25">
      <c r="A4810" s="98"/>
      <c r="B4810" s="98"/>
    </row>
    <row r="4811" spans="1:2" x14ac:dyDescent="0.25">
      <c r="A4811" s="98"/>
      <c r="B4811" s="98"/>
    </row>
    <row r="4812" spans="1:2" x14ac:dyDescent="0.25">
      <c r="A4812" s="98"/>
      <c r="B4812" s="98"/>
    </row>
    <row r="4813" spans="1:2" x14ac:dyDescent="0.25">
      <c r="A4813" s="98"/>
      <c r="B4813" s="98"/>
    </row>
    <row r="4814" spans="1:2" x14ac:dyDescent="0.25">
      <c r="A4814" s="98"/>
      <c r="B4814" s="98"/>
    </row>
    <row r="4815" spans="1:2" x14ac:dyDescent="0.25">
      <c r="A4815" s="98"/>
      <c r="B4815" s="98"/>
    </row>
    <row r="4816" spans="1:2" x14ac:dyDescent="0.25">
      <c r="A4816" s="98"/>
      <c r="B4816" s="98"/>
    </row>
    <row r="4817" spans="1:2" x14ac:dyDescent="0.25">
      <c r="A4817" s="98"/>
      <c r="B4817" s="98"/>
    </row>
    <row r="4818" spans="1:2" x14ac:dyDescent="0.25">
      <c r="A4818" s="98"/>
      <c r="B4818" s="98"/>
    </row>
    <row r="4819" spans="1:2" x14ac:dyDescent="0.25">
      <c r="A4819" s="98"/>
      <c r="B4819" s="98"/>
    </row>
    <row r="4820" spans="1:2" x14ac:dyDescent="0.25">
      <c r="A4820" s="98"/>
      <c r="B4820" s="98"/>
    </row>
    <row r="4821" spans="1:2" x14ac:dyDescent="0.25">
      <c r="A4821" s="98"/>
      <c r="B4821" s="98"/>
    </row>
    <row r="4822" spans="1:2" x14ac:dyDescent="0.25">
      <c r="A4822" s="98"/>
      <c r="B4822" s="98"/>
    </row>
    <row r="4823" spans="1:2" x14ac:dyDescent="0.25">
      <c r="A4823" s="98"/>
      <c r="B4823" s="98"/>
    </row>
    <row r="4824" spans="1:2" x14ac:dyDescent="0.25">
      <c r="A4824" s="98"/>
      <c r="B4824" s="98"/>
    </row>
    <row r="4825" spans="1:2" x14ac:dyDescent="0.25">
      <c r="A4825" s="98"/>
      <c r="B4825" s="98"/>
    </row>
    <row r="4826" spans="1:2" x14ac:dyDescent="0.25">
      <c r="A4826" s="98"/>
      <c r="B4826" s="98"/>
    </row>
    <row r="4827" spans="1:2" x14ac:dyDescent="0.25">
      <c r="A4827" s="98"/>
      <c r="B4827" s="98"/>
    </row>
    <row r="4828" spans="1:2" x14ac:dyDescent="0.25">
      <c r="A4828" s="98"/>
      <c r="B4828" s="98"/>
    </row>
    <row r="4829" spans="1:2" x14ac:dyDescent="0.25">
      <c r="A4829" s="98"/>
      <c r="B4829" s="98"/>
    </row>
    <row r="4830" spans="1:2" x14ac:dyDescent="0.25">
      <c r="A4830" s="98"/>
      <c r="B4830" s="98"/>
    </row>
    <row r="4831" spans="1:2" x14ac:dyDescent="0.25">
      <c r="A4831" s="98"/>
      <c r="B4831" s="98"/>
    </row>
    <row r="4832" spans="1:2" x14ac:dyDescent="0.25">
      <c r="A4832" s="98"/>
      <c r="B4832" s="98"/>
    </row>
    <row r="4833" spans="1:2" x14ac:dyDescent="0.25">
      <c r="A4833" s="98"/>
      <c r="B4833" s="98"/>
    </row>
    <row r="4834" spans="1:2" x14ac:dyDescent="0.25">
      <c r="A4834" s="98"/>
      <c r="B4834" s="98"/>
    </row>
    <row r="4835" spans="1:2" x14ac:dyDescent="0.25">
      <c r="A4835" s="98"/>
      <c r="B4835" s="98"/>
    </row>
    <row r="4836" spans="1:2" x14ac:dyDescent="0.25">
      <c r="A4836" s="98"/>
      <c r="B4836" s="98"/>
    </row>
    <row r="4837" spans="1:2" x14ac:dyDescent="0.25">
      <c r="A4837" s="98"/>
      <c r="B4837" s="98"/>
    </row>
    <row r="4838" spans="1:2" x14ac:dyDescent="0.25">
      <c r="A4838" s="98"/>
      <c r="B4838" s="98"/>
    </row>
    <row r="4839" spans="1:2" x14ac:dyDescent="0.25">
      <c r="A4839" s="98"/>
      <c r="B4839" s="98"/>
    </row>
    <row r="4840" spans="1:2" x14ac:dyDescent="0.25">
      <c r="A4840" s="98"/>
      <c r="B4840" s="98"/>
    </row>
    <row r="4841" spans="1:2" x14ac:dyDescent="0.25">
      <c r="A4841" s="98"/>
      <c r="B4841" s="98"/>
    </row>
    <row r="4842" spans="1:2" x14ac:dyDescent="0.25">
      <c r="A4842" s="98"/>
      <c r="B4842" s="98"/>
    </row>
    <row r="4843" spans="1:2" x14ac:dyDescent="0.25">
      <c r="A4843" s="98"/>
      <c r="B4843" s="98"/>
    </row>
    <row r="4844" spans="1:2" x14ac:dyDescent="0.25">
      <c r="A4844" s="98"/>
      <c r="B4844" s="98"/>
    </row>
    <row r="4845" spans="1:2" x14ac:dyDescent="0.25">
      <c r="A4845" s="98"/>
      <c r="B4845" s="98"/>
    </row>
    <row r="4846" spans="1:2" x14ac:dyDescent="0.25">
      <c r="A4846" s="98"/>
      <c r="B4846" s="98"/>
    </row>
    <row r="4847" spans="1:2" x14ac:dyDescent="0.25">
      <c r="A4847" s="98"/>
      <c r="B4847" s="98"/>
    </row>
    <row r="4848" spans="1:2" x14ac:dyDescent="0.25">
      <c r="A4848" s="98"/>
      <c r="B4848" s="98"/>
    </row>
    <row r="4849" spans="1:2" x14ac:dyDescent="0.25">
      <c r="A4849" s="98"/>
      <c r="B4849" s="98"/>
    </row>
    <row r="4850" spans="1:2" x14ac:dyDescent="0.25">
      <c r="A4850" s="98"/>
      <c r="B4850" s="98"/>
    </row>
    <row r="4851" spans="1:2" x14ac:dyDescent="0.25">
      <c r="A4851" s="98"/>
      <c r="B4851" s="98"/>
    </row>
    <row r="4852" spans="1:2" x14ac:dyDescent="0.25">
      <c r="A4852" s="98"/>
      <c r="B4852" s="98"/>
    </row>
    <row r="4853" spans="1:2" x14ac:dyDescent="0.25">
      <c r="A4853" s="98"/>
      <c r="B4853" s="98"/>
    </row>
    <row r="4854" spans="1:2" x14ac:dyDescent="0.25">
      <c r="A4854" s="98"/>
      <c r="B4854" s="98"/>
    </row>
    <row r="4855" spans="1:2" x14ac:dyDescent="0.25">
      <c r="A4855" s="98"/>
      <c r="B4855" s="98"/>
    </row>
    <row r="4856" spans="1:2" x14ac:dyDescent="0.25">
      <c r="A4856" s="98"/>
      <c r="B4856" s="98"/>
    </row>
    <row r="4857" spans="1:2" x14ac:dyDescent="0.25">
      <c r="A4857" s="98"/>
      <c r="B4857" s="98"/>
    </row>
    <row r="4858" spans="1:2" x14ac:dyDescent="0.25">
      <c r="A4858" s="98"/>
      <c r="B4858" s="98"/>
    </row>
    <row r="4859" spans="1:2" x14ac:dyDescent="0.25">
      <c r="A4859" s="98"/>
      <c r="B4859" s="98"/>
    </row>
    <row r="4860" spans="1:2" x14ac:dyDescent="0.25">
      <c r="A4860" s="98"/>
      <c r="B4860" s="98"/>
    </row>
    <row r="4861" spans="1:2" x14ac:dyDescent="0.25">
      <c r="A4861" s="98"/>
      <c r="B4861" s="98"/>
    </row>
    <row r="4862" spans="1:2" x14ac:dyDescent="0.25">
      <c r="A4862" s="98"/>
      <c r="B4862" s="98"/>
    </row>
    <row r="4863" spans="1:2" x14ac:dyDescent="0.25">
      <c r="A4863" s="98"/>
      <c r="B4863" s="98"/>
    </row>
    <row r="4864" spans="1:2" x14ac:dyDescent="0.25">
      <c r="A4864" s="98"/>
      <c r="B4864" s="98"/>
    </row>
    <row r="4865" spans="1:2" x14ac:dyDescent="0.25">
      <c r="A4865" s="98"/>
      <c r="B4865" s="98"/>
    </row>
    <row r="4866" spans="1:2" x14ac:dyDescent="0.25">
      <c r="A4866" s="98"/>
      <c r="B4866" s="98"/>
    </row>
    <row r="4867" spans="1:2" x14ac:dyDescent="0.25">
      <c r="A4867" s="98"/>
      <c r="B4867" s="98"/>
    </row>
    <row r="4868" spans="1:2" x14ac:dyDescent="0.25">
      <c r="A4868" s="98"/>
      <c r="B4868" s="98"/>
    </row>
    <row r="4869" spans="1:2" x14ac:dyDescent="0.25">
      <c r="A4869" s="98"/>
      <c r="B4869" s="98"/>
    </row>
    <row r="4870" spans="1:2" x14ac:dyDescent="0.25">
      <c r="A4870" s="98"/>
      <c r="B4870" s="98"/>
    </row>
    <row r="4871" spans="1:2" x14ac:dyDescent="0.25">
      <c r="A4871" s="98"/>
      <c r="B4871" s="98"/>
    </row>
    <row r="4872" spans="1:2" x14ac:dyDescent="0.25">
      <c r="A4872" s="98"/>
      <c r="B4872" s="98"/>
    </row>
    <row r="4873" spans="1:2" x14ac:dyDescent="0.25">
      <c r="A4873" s="98"/>
      <c r="B4873" s="98"/>
    </row>
    <row r="4874" spans="1:2" x14ac:dyDescent="0.25">
      <c r="A4874" s="98"/>
      <c r="B4874" s="98"/>
    </row>
    <row r="4875" spans="1:2" x14ac:dyDescent="0.25">
      <c r="A4875" s="98"/>
      <c r="B4875" s="98"/>
    </row>
    <row r="4876" spans="1:2" x14ac:dyDescent="0.25">
      <c r="A4876" s="98"/>
      <c r="B4876" s="98"/>
    </row>
    <row r="4877" spans="1:2" x14ac:dyDescent="0.25">
      <c r="A4877" s="98"/>
      <c r="B4877" s="98"/>
    </row>
    <row r="4878" spans="1:2" x14ac:dyDescent="0.25">
      <c r="A4878" s="98"/>
      <c r="B4878" s="98"/>
    </row>
    <row r="4879" spans="1:2" x14ac:dyDescent="0.25">
      <c r="A4879" s="98"/>
      <c r="B4879" s="98"/>
    </row>
    <row r="4880" spans="1:2" x14ac:dyDescent="0.25">
      <c r="A4880" s="98"/>
      <c r="B4880" s="98"/>
    </row>
    <row r="4881" spans="1:2" x14ac:dyDescent="0.25">
      <c r="A4881" s="98"/>
      <c r="B4881" s="98"/>
    </row>
    <row r="4882" spans="1:2" x14ac:dyDescent="0.25">
      <c r="A4882" s="98"/>
      <c r="B4882" s="98"/>
    </row>
    <row r="4883" spans="1:2" x14ac:dyDescent="0.25">
      <c r="A4883" s="98"/>
      <c r="B4883" s="98"/>
    </row>
    <row r="4884" spans="1:2" x14ac:dyDescent="0.25">
      <c r="A4884" s="98"/>
      <c r="B4884" s="98"/>
    </row>
    <row r="4885" spans="1:2" x14ac:dyDescent="0.25">
      <c r="A4885" s="98"/>
      <c r="B4885" s="98"/>
    </row>
    <row r="4886" spans="1:2" x14ac:dyDescent="0.25">
      <c r="A4886" s="98"/>
      <c r="B4886" s="98"/>
    </row>
    <row r="4887" spans="1:2" x14ac:dyDescent="0.25">
      <c r="A4887" s="98"/>
      <c r="B4887" s="98"/>
    </row>
    <row r="4888" spans="1:2" x14ac:dyDescent="0.25">
      <c r="A4888" s="98"/>
      <c r="B4888" s="98"/>
    </row>
    <row r="4889" spans="1:2" x14ac:dyDescent="0.25">
      <c r="A4889" s="98"/>
      <c r="B4889" s="98"/>
    </row>
    <row r="4890" spans="1:2" x14ac:dyDescent="0.25">
      <c r="A4890" s="98"/>
      <c r="B4890" s="98"/>
    </row>
    <row r="4891" spans="1:2" x14ac:dyDescent="0.25">
      <c r="A4891" s="98"/>
      <c r="B4891" s="98"/>
    </row>
    <row r="4892" spans="1:2" x14ac:dyDescent="0.25">
      <c r="A4892" s="98"/>
      <c r="B4892" s="98"/>
    </row>
    <row r="4893" spans="1:2" x14ac:dyDescent="0.25">
      <c r="A4893" s="98"/>
      <c r="B4893" s="98"/>
    </row>
    <row r="4894" spans="1:2" x14ac:dyDescent="0.25">
      <c r="A4894" s="98"/>
      <c r="B4894" s="98"/>
    </row>
    <row r="4895" spans="1:2" x14ac:dyDescent="0.25">
      <c r="A4895" s="98"/>
      <c r="B4895" s="98"/>
    </row>
    <row r="4896" spans="1:2" x14ac:dyDescent="0.25">
      <c r="A4896" s="98"/>
      <c r="B4896" s="98"/>
    </row>
    <row r="4897" spans="1:2" x14ac:dyDescent="0.25">
      <c r="A4897" s="98"/>
      <c r="B4897" s="98"/>
    </row>
    <row r="4898" spans="1:2" x14ac:dyDescent="0.25">
      <c r="A4898" s="98"/>
      <c r="B4898" s="98"/>
    </row>
    <row r="4899" spans="1:2" x14ac:dyDescent="0.25">
      <c r="A4899" s="98"/>
      <c r="B4899" s="98"/>
    </row>
    <row r="4900" spans="1:2" x14ac:dyDescent="0.25">
      <c r="A4900" s="98"/>
      <c r="B4900" s="98"/>
    </row>
    <row r="4901" spans="1:2" x14ac:dyDescent="0.25">
      <c r="A4901" s="98"/>
      <c r="B4901" s="98"/>
    </row>
    <row r="4902" spans="1:2" x14ac:dyDescent="0.25">
      <c r="A4902" s="98"/>
      <c r="B4902" s="98"/>
    </row>
    <row r="4903" spans="1:2" x14ac:dyDescent="0.25">
      <c r="A4903" s="98"/>
      <c r="B4903" s="98"/>
    </row>
    <row r="4904" spans="1:2" x14ac:dyDescent="0.25">
      <c r="A4904" s="98"/>
      <c r="B4904" s="98"/>
    </row>
    <row r="4905" spans="1:2" x14ac:dyDescent="0.25">
      <c r="A4905" s="98"/>
      <c r="B4905" s="98"/>
    </row>
    <row r="4906" spans="1:2" x14ac:dyDescent="0.25">
      <c r="A4906" s="98"/>
      <c r="B4906" s="98"/>
    </row>
    <row r="4907" spans="1:2" x14ac:dyDescent="0.25">
      <c r="A4907" s="98"/>
      <c r="B4907" s="98"/>
    </row>
    <row r="4908" spans="1:2" x14ac:dyDescent="0.25">
      <c r="A4908" s="98"/>
      <c r="B4908" s="98"/>
    </row>
    <row r="4909" spans="1:2" x14ac:dyDescent="0.25">
      <c r="A4909" s="98"/>
      <c r="B4909" s="98"/>
    </row>
    <row r="4910" spans="1:2" x14ac:dyDescent="0.25">
      <c r="A4910" s="98"/>
      <c r="B4910" s="98"/>
    </row>
    <row r="4911" spans="1:2" x14ac:dyDescent="0.25">
      <c r="A4911" s="98"/>
      <c r="B4911" s="98"/>
    </row>
    <row r="4912" spans="1:2" x14ac:dyDescent="0.25">
      <c r="A4912" s="98"/>
      <c r="B4912" s="98"/>
    </row>
    <row r="4913" spans="1:2" x14ac:dyDescent="0.25">
      <c r="A4913" s="98"/>
      <c r="B4913" s="98"/>
    </row>
    <row r="4914" spans="1:2" x14ac:dyDescent="0.25">
      <c r="A4914" s="98"/>
      <c r="B4914" s="98"/>
    </row>
    <row r="4915" spans="1:2" x14ac:dyDescent="0.25">
      <c r="A4915" s="98"/>
      <c r="B4915" s="98"/>
    </row>
    <row r="4916" spans="1:2" x14ac:dyDescent="0.25">
      <c r="A4916" s="98"/>
      <c r="B4916" s="98"/>
    </row>
    <row r="4917" spans="1:2" x14ac:dyDescent="0.25">
      <c r="A4917" s="98"/>
      <c r="B4917" s="98"/>
    </row>
    <row r="4918" spans="1:2" x14ac:dyDescent="0.25">
      <c r="A4918" s="98"/>
      <c r="B4918" s="98"/>
    </row>
    <row r="4919" spans="1:2" x14ac:dyDescent="0.25">
      <c r="A4919" s="98"/>
      <c r="B4919" s="98"/>
    </row>
    <row r="4920" spans="1:2" x14ac:dyDescent="0.25">
      <c r="A4920" s="98"/>
      <c r="B4920" s="98"/>
    </row>
    <row r="4921" spans="1:2" x14ac:dyDescent="0.25">
      <c r="A4921" s="98"/>
      <c r="B4921" s="98"/>
    </row>
    <row r="4922" spans="1:2" x14ac:dyDescent="0.25">
      <c r="A4922" s="98"/>
      <c r="B4922" s="98"/>
    </row>
    <row r="4923" spans="1:2" x14ac:dyDescent="0.25">
      <c r="A4923" s="98"/>
      <c r="B4923" s="98"/>
    </row>
    <row r="4924" spans="1:2" x14ac:dyDescent="0.25">
      <c r="A4924" s="98"/>
      <c r="B4924" s="98"/>
    </row>
    <row r="4925" spans="1:2" x14ac:dyDescent="0.25">
      <c r="A4925" s="98"/>
      <c r="B4925" s="98"/>
    </row>
    <row r="4926" spans="1:2" x14ac:dyDescent="0.25">
      <c r="A4926" s="98"/>
      <c r="B4926" s="98"/>
    </row>
    <row r="4927" spans="1:2" x14ac:dyDescent="0.25">
      <c r="A4927" s="98"/>
      <c r="B4927" s="98"/>
    </row>
    <row r="4928" spans="1:2" x14ac:dyDescent="0.25">
      <c r="A4928" s="98"/>
      <c r="B4928" s="98"/>
    </row>
    <row r="4929" spans="1:2" x14ac:dyDescent="0.25">
      <c r="A4929" s="98"/>
      <c r="B4929" s="98"/>
    </row>
    <row r="4930" spans="1:2" x14ac:dyDescent="0.25">
      <c r="A4930" s="98"/>
      <c r="B4930" s="98"/>
    </row>
    <row r="4931" spans="1:2" x14ac:dyDescent="0.25">
      <c r="A4931" s="98"/>
      <c r="B4931" s="98"/>
    </row>
    <row r="4932" spans="1:2" x14ac:dyDescent="0.25">
      <c r="A4932" s="98"/>
      <c r="B4932" s="98"/>
    </row>
    <row r="4933" spans="1:2" x14ac:dyDescent="0.25">
      <c r="A4933" s="98"/>
      <c r="B4933" s="98"/>
    </row>
    <row r="4934" spans="1:2" x14ac:dyDescent="0.25">
      <c r="A4934" s="98"/>
      <c r="B4934" s="98"/>
    </row>
    <row r="4935" spans="1:2" x14ac:dyDescent="0.25">
      <c r="A4935" s="98"/>
      <c r="B4935" s="98"/>
    </row>
    <row r="4936" spans="1:2" x14ac:dyDescent="0.25">
      <c r="A4936" s="98"/>
      <c r="B4936" s="98"/>
    </row>
    <row r="4937" spans="1:2" x14ac:dyDescent="0.25">
      <c r="A4937" s="98"/>
      <c r="B4937" s="98"/>
    </row>
    <row r="4938" spans="1:2" x14ac:dyDescent="0.25">
      <c r="A4938" s="98"/>
      <c r="B4938" s="98"/>
    </row>
    <row r="4939" spans="1:2" x14ac:dyDescent="0.25">
      <c r="A4939" s="98"/>
      <c r="B4939" s="98"/>
    </row>
    <row r="4940" spans="1:2" x14ac:dyDescent="0.25">
      <c r="A4940" s="98"/>
      <c r="B4940" s="98"/>
    </row>
    <row r="4941" spans="1:2" x14ac:dyDescent="0.25">
      <c r="A4941" s="98"/>
      <c r="B4941" s="98"/>
    </row>
    <row r="4942" spans="1:2" x14ac:dyDescent="0.25">
      <c r="A4942" s="98"/>
      <c r="B4942" s="98"/>
    </row>
    <row r="4943" spans="1:2" x14ac:dyDescent="0.25">
      <c r="A4943" s="98"/>
      <c r="B4943" s="98"/>
    </row>
    <row r="4944" spans="1:2" x14ac:dyDescent="0.25">
      <c r="A4944" s="98"/>
      <c r="B4944" s="98"/>
    </row>
    <row r="4945" spans="1:2" x14ac:dyDescent="0.25">
      <c r="A4945" s="98"/>
      <c r="B4945" s="98"/>
    </row>
    <row r="4946" spans="1:2" x14ac:dyDescent="0.25">
      <c r="A4946" s="98"/>
      <c r="B4946" s="98"/>
    </row>
    <row r="4947" spans="1:2" x14ac:dyDescent="0.25">
      <c r="A4947" s="98"/>
      <c r="B4947" s="98"/>
    </row>
    <row r="4948" spans="1:2" x14ac:dyDescent="0.25">
      <c r="A4948" s="98"/>
      <c r="B4948" s="98"/>
    </row>
    <row r="4949" spans="1:2" x14ac:dyDescent="0.25">
      <c r="A4949" s="98"/>
      <c r="B4949" s="98"/>
    </row>
    <row r="4950" spans="1:2" x14ac:dyDescent="0.25">
      <c r="A4950" s="98"/>
      <c r="B4950" s="98"/>
    </row>
    <row r="4951" spans="1:2" x14ac:dyDescent="0.25">
      <c r="A4951" s="98"/>
      <c r="B4951" s="98"/>
    </row>
    <row r="4952" spans="1:2" x14ac:dyDescent="0.25">
      <c r="A4952" s="98"/>
      <c r="B4952" s="98"/>
    </row>
    <row r="4953" spans="1:2" x14ac:dyDescent="0.25">
      <c r="A4953" s="98"/>
      <c r="B4953" s="98"/>
    </row>
    <row r="4954" spans="1:2" x14ac:dyDescent="0.25">
      <c r="A4954" s="98"/>
      <c r="B4954" s="98"/>
    </row>
    <row r="4955" spans="1:2" x14ac:dyDescent="0.25">
      <c r="A4955" s="98"/>
      <c r="B4955" s="98"/>
    </row>
    <row r="4956" spans="1:2" x14ac:dyDescent="0.25">
      <c r="A4956" s="98"/>
      <c r="B4956" s="98"/>
    </row>
    <row r="4957" spans="1:2" x14ac:dyDescent="0.25">
      <c r="A4957" s="98"/>
      <c r="B4957" s="98"/>
    </row>
    <row r="4958" spans="1:2" x14ac:dyDescent="0.25">
      <c r="A4958" s="98"/>
      <c r="B4958" s="98"/>
    </row>
    <row r="4959" spans="1:2" x14ac:dyDescent="0.25">
      <c r="A4959" s="98"/>
      <c r="B4959" s="98"/>
    </row>
    <row r="4960" spans="1:2" x14ac:dyDescent="0.25">
      <c r="A4960" s="98"/>
      <c r="B4960" s="98"/>
    </row>
    <row r="4961" spans="1:2" x14ac:dyDescent="0.25">
      <c r="A4961" s="98"/>
      <c r="B4961" s="98"/>
    </row>
    <row r="4962" spans="1:2" x14ac:dyDescent="0.25">
      <c r="A4962" s="98"/>
      <c r="B4962" s="98"/>
    </row>
    <row r="4963" spans="1:2" x14ac:dyDescent="0.25">
      <c r="A4963" s="98"/>
      <c r="B4963" s="98"/>
    </row>
    <row r="4964" spans="1:2" x14ac:dyDescent="0.25">
      <c r="A4964" s="98"/>
      <c r="B4964" s="98"/>
    </row>
    <row r="4965" spans="1:2" x14ac:dyDescent="0.25">
      <c r="A4965" s="98"/>
      <c r="B4965" s="98"/>
    </row>
    <row r="4966" spans="1:2" x14ac:dyDescent="0.25">
      <c r="A4966" s="98"/>
      <c r="B4966" s="98"/>
    </row>
    <row r="4967" spans="1:2" x14ac:dyDescent="0.25">
      <c r="A4967" s="98"/>
      <c r="B4967" s="98"/>
    </row>
    <row r="4968" spans="1:2" x14ac:dyDescent="0.25">
      <c r="A4968" s="98"/>
      <c r="B4968" s="98"/>
    </row>
    <row r="4969" spans="1:2" x14ac:dyDescent="0.25">
      <c r="A4969" s="98"/>
      <c r="B4969" s="98"/>
    </row>
    <row r="4970" spans="1:2" x14ac:dyDescent="0.25">
      <c r="A4970" s="98"/>
      <c r="B4970" s="98"/>
    </row>
    <row r="4971" spans="1:2" x14ac:dyDescent="0.25">
      <c r="A4971" s="98"/>
      <c r="B4971" s="98"/>
    </row>
    <row r="4972" spans="1:2" x14ac:dyDescent="0.25">
      <c r="A4972" s="98"/>
      <c r="B4972" s="98"/>
    </row>
    <row r="4973" spans="1:2" x14ac:dyDescent="0.25">
      <c r="A4973" s="98"/>
      <c r="B4973" s="98"/>
    </row>
    <row r="4974" spans="1:2" x14ac:dyDescent="0.25">
      <c r="A4974" s="98"/>
      <c r="B4974" s="98"/>
    </row>
    <row r="4975" spans="1:2" x14ac:dyDescent="0.25">
      <c r="A4975" s="98"/>
      <c r="B4975" s="98"/>
    </row>
    <row r="4976" spans="1:2" x14ac:dyDescent="0.25">
      <c r="A4976" s="98"/>
      <c r="B4976" s="98"/>
    </row>
    <row r="4977" spans="1:2" x14ac:dyDescent="0.25">
      <c r="A4977" s="98"/>
      <c r="B4977" s="98"/>
    </row>
    <row r="4978" spans="1:2" x14ac:dyDescent="0.25">
      <c r="A4978" s="98"/>
      <c r="B4978" s="98"/>
    </row>
    <row r="4979" spans="1:2" x14ac:dyDescent="0.25">
      <c r="A4979" s="98"/>
      <c r="B4979" s="98"/>
    </row>
    <row r="4980" spans="1:2" x14ac:dyDescent="0.25">
      <c r="A4980" s="98"/>
      <c r="B4980" s="98"/>
    </row>
    <row r="4981" spans="1:2" x14ac:dyDescent="0.25">
      <c r="A4981" s="98"/>
      <c r="B4981" s="98"/>
    </row>
    <row r="4982" spans="1:2" x14ac:dyDescent="0.25">
      <c r="A4982" s="98"/>
      <c r="B4982" s="98"/>
    </row>
    <row r="4983" spans="1:2" x14ac:dyDescent="0.25">
      <c r="A4983" s="98"/>
      <c r="B4983" s="98"/>
    </row>
    <row r="4984" spans="1:2" x14ac:dyDescent="0.25">
      <c r="A4984" s="98"/>
      <c r="B4984" s="98"/>
    </row>
    <row r="4985" spans="1:2" x14ac:dyDescent="0.25">
      <c r="A4985" s="98"/>
      <c r="B4985" s="98"/>
    </row>
    <row r="4986" spans="1:2" x14ac:dyDescent="0.25">
      <c r="A4986" s="98"/>
      <c r="B4986" s="98"/>
    </row>
    <row r="4987" spans="1:2" x14ac:dyDescent="0.25">
      <c r="A4987" s="98"/>
      <c r="B4987" s="98"/>
    </row>
    <row r="4988" spans="1:2" x14ac:dyDescent="0.25">
      <c r="A4988" s="98"/>
      <c r="B4988" s="98"/>
    </row>
    <row r="4989" spans="1:2" x14ac:dyDescent="0.25">
      <c r="A4989" s="98"/>
      <c r="B4989" s="98"/>
    </row>
    <row r="4990" spans="1:2" x14ac:dyDescent="0.25">
      <c r="A4990" s="98"/>
      <c r="B4990" s="98"/>
    </row>
    <row r="4991" spans="1:2" x14ac:dyDescent="0.25">
      <c r="A4991" s="98"/>
      <c r="B4991" s="98"/>
    </row>
    <row r="4992" spans="1:2" x14ac:dyDescent="0.25">
      <c r="A4992" s="98"/>
      <c r="B4992" s="98"/>
    </row>
    <row r="4993" spans="1:2" x14ac:dyDescent="0.25">
      <c r="A4993" s="98"/>
      <c r="B4993" s="98"/>
    </row>
    <row r="4994" spans="1:2" x14ac:dyDescent="0.25">
      <c r="A4994" s="98"/>
      <c r="B4994" s="98"/>
    </row>
    <row r="4995" spans="1:2" x14ac:dyDescent="0.25">
      <c r="A4995" s="98"/>
      <c r="B4995" s="98"/>
    </row>
    <row r="4996" spans="1:2" x14ac:dyDescent="0.25">
      <c r="A4996" s="98"/>
      <c r="B4996" s="98"/>
    </row>
    <row r="4997" spans="1:2" x14ac:dyDescent="0.25">
      <c r="A4997" s="98"/>
      <c r="B4997" s="98"/>
    </row>
    <row r="4998" spans="1:2" x14ac:dyDescent="0.25">
      <c r="A4998" s="98"/>
      <c r="B4998" s="98"/>
    </row>
    <row r="4999" spans="1:2" x14ac:dyDescent="0.25">
      <c r="A4999" s="98"/>
      <c r="B4999" s="98"/>
    </row>
    <row r="5000" spans="1:2" x14ac:dyDescent="0.25">
      <c r="A5000" s="98"/>
      <c r="B5000" s="98"/>
    </row>
    <row r="5001" spans="1:2" x14ac:dyDescent="0.25">
      <c r="A5001" s="98"/>
      <c r="B5001" s="98"/>
    </row>
    <row r="5002" spans="1:2" x14ac:dyDescent="0.25">
      <c r="A5002" s="98"/>
      <c r="B5002" s="98"/>
    </row>
    <row r="5003" spans="1:2" x14ac:dyDescent="0.25">
      <c r="A5003" s="98"/>
      <c r="B5003" s="98"/>
    </row>
    <row r="5004" spans="1:2" x14ac:dyDescent="0.25">
      <c r="A5004" s="98"/>
      <c r="B5004" s="98"/>
    </row>
    <row r="5005" spans="1:2" x14ac:dyDescent="0.25">
      <c r="A5005" s="98"/>
      <c r="B5005" s="98"/>
    </row>
    <row r="5006" spans="1:2" x14ac:dyDescent="0.25">
      <c r="A5006" s="98"/>
      <c r="B5006" s="98"/>
    </row>
    <row r="5007" spans="1:2" x14ac:dyDescent="0.25">
      <c r="A5007" s="98"/>
      <c r="B5007" s="98"/>
    </row>
    <row r="5008" spans="1:2" x14ac:dyDescent="0.25">
      <c r="A5008" s="98"/>
      <c r="B5008" s="98"/>
    </row>
    <row r="5009" spans="1:2" x14ac:dyDescent="0.25">
      <c r="A5009" s="98"/>
      <c r="B5009" s="98"/>
    </row>
    <row r="5010" spans="1:2" x14ac:dyDescent="0.25">
      <c r="A5010" s="98"/>
      <c r="B5010" s="98"/>
    </row>
    <row r="5011" spans="1:2" x14ac:dyDescent="0.25">
      <c r="A5011" s="98"/>
      <c r="B5011" s="98"/>
    </row>
    <row r="5012" spans="1:2" x14ac:dyDescent="0.25">
      <c r="A5012" s="98"/>
      <c r="B5012" s="98"/>
    </row>
    <row r="5013" spans="1:2" x14ac:dyDescent="0.25">
      <c r="A5013" s="98"/>
      <c r="B5013" s="98"/>
    </row>
    <row r="5014" spans="1:2" x14ac:dyDescent="0.25">
      <c r="A5014" s="98"/>
      <c r="B5014" s="98"/>
    </row>
    <row r="5015" spans="1:2" x14ac:dyDescent="0.25">
      <c r="A5015" s="98"/>
      <c r="B5015" s="98"/>
    </row>
    <row r="5016" spans="1:2" x14ac:dyDescent="0.25">
      <c r="A5016" s="98"/>
      <c r="B5016" s="98"/>
    </row>
    <row r="5017" spans="1:2" x14ac:dyDescent="0.25">
      <c r="A5017" s="98"/>
      <c r="B5017" s="98"/>
    </row>
    <row r="5018" spans="1:2" x14ac:dyDescent="0.25">
      <c r="A5018" s="98"/>
      <c r="B5018" s="98"/>
    </row>
    <row r="5019" spans="1:2" x14ac:dyDescent="0.25">
      <c r="A5019" s="98"/>
      <c r="B5019" s="98"/>
    </row>
    <row r="5020" spans="1:2" x14ac:dyDescent="0.25">
      <c r="A5020" s="98"/>
      <c r="B5020" s="98"/>
    </row>
    <row r="5021" spans="1:2" x14ac:dyDescent="0.25">
      <c r="A5021" s="98"/>
      <c r="B5021" s="98"/>
    </row>
    <row r="5022" spans="1:2" x14ac:dyDescent="0.25">
      <c r="A5022" s="98"/>
      <c r="B5022" s="98"/>
    </row>
    <row r="5023" spans="1:2" x14ac:dyDescent="0.25">
      <c r="A5023" s="98"/>
      <c r="B5023" s="98"/>
    </row>
    <row r="5024" spans="1:2" x14ac:dyDescent="0.25">
      <c r="A5024" s="98"/>
      <c r="B5024" s="98"/>
    </row>
    <row r="5025" spans="1:2" x14ac:dyDescent="0.25">
      <c r="A5025" s="98"/>
      <c r="B5025" s="98"/>
    </row>
    <row r="5026" spans="1:2" x14ac:dyDescent="0.25">
      <c r="A5026" s="98"/>
      <c r="B5026" s="98"/>
    </row>
    <row r="5027" spans="1:2" x14ac:dyDescent="0.25">
      <c r="A5027" s="98"/>
      <c r="B5027" s="98"/>
    </row>
    <row r="5028" spans="1:2" x14ac:dyDescent="0.25">
      <c r="A5028" s="98"/>
      <c r="B5028" s="98"/>
    </row>
    <row r="5029" spans="1:2" x14ac:dyDescent="0.25">
      <c r="A5029" s="98"/>
      <c r="B5029" s="98"/>
    </row>
    <row r="5030" spans="1:2" x14ac:dyDescent="0.25">
      <c r="A5030" s="98"/>
      <c r="B5030" s="98"/>
    </row>
    <row r="5031" spans="1:2" x14ac:dyDescent="0.25">
      <c r="A5031" s="98"/>
      <c r="B5031" s="98"/>
    </row>
    <row r="5032" spans="1:2" x14ac:dyDescent="0.25">
      <c r="A5032" s="98"/>
      <c r="B5032" s="98"/>
    </row>
    <row r="5033" spans="1:2" x14ac:dyDescent="0.25">
      <c r="A5033" s="98"/>
      <c r="B5033" s="98"/>
    </row>
    <row r="5034" spans="1:2" x14ac:dyDescent="0.25">
      <c r="A5034" s="98"/>
      <c r="B5034" s="98"/>
    </row>
    <row r="5035" spans="1:2" x14ac:dyDescent="0.25">
      <c r="A5035" s="98"/>
      <c r="B5035" s="98"/>
    </row>
    <row r="5036" spans="1:2" x14ac:dyDescent="0.25">
      <c r="A5036" s="98"/>
      <c r="B5036" s="98"/>
    </row>
    <row r="5037" spans="1:2" x14ac:dyDescent="0.25">
      <c r="A5037" s="98"/>
      <c r="B5037" s="98"/>
    </row>
    <row r="5038" spans="1:2" x14ac:dyDescent="0.25">
      <c r="A5038" s="98"/>
      <c r="B5038" s="98"/>
    </row>
    <row r="5039" spans="1:2" x14ac:dyDescent="0.25">
      <c r="A5039" s="98"/>
      <c r="B5039" s="98"/>
    </row>
    <row r="5040" spans="1:2" x14ac:dyDescent="0.25">
      <c r="A5040" s="98"/>
      <c r="B5040" s="98"/>
    </row>
    <row r="5041" spans="1:2" x14ac:dyDescent="0.25">
      <c r="A5041" s="98"/>
      <c r="B5041" s="98"/>
    </row>
    <row r="5042" spans="1:2" x14ac:dyDescent="0.25">
      <c r="A5042" s="98"/>
      <c r="B5042" s="98"/>
    </row>
    <row r="5043" spans="1:2" x14ac:dyDescent="0.25">
      <c r="A5043" s="98"/>
      <c r="B5043" s="98"/>
    </row>
    <row r="5044" spans="1:2" x14ac:dyDescent="0.25">
      <c r="A5044" s="98"/>
      <c r="B5044" s="98"/>
    </row>
    <row r="5045" spans="1:2" x14ac:dyDescent="0.25">
      <c r="A5045" s="98"/>
      <c r="B5045" s="98"/>
    </row>
    <row r="5046" spans="1:2" x14ac:dyDescent="0.25">
      <c r="A5046" s="98"/>
      <c r="B5046" s="98"/>
    </row>
    <row r="5047" spans="1:2" x14ac:dyDescent="0.25">
      <c r="A5047" s="98"/>
      <c r="B5047" s="98"/>
    </row>
    <row r="5048" spans="1:2" x14ac:dyDescent="0.25">
      <c r="A5048" s="98"/>
      <c r="B5048" s="98"/>
    </row>
    <row r="5049" spans="1:2" x14ac:dyDescent="0.25">
      <c r="A5049" s="98"/>
      <c r="B5049" s="98"/>
    </row>
    <row r="5050" spans="1:2" x14ac:dyDescent="0.25">
      <c r="A5050" s="98"/>
      <c r="B5050" s="98"/>
    </row>
    <row r="5051" spans="1:2" x14ac:dyDescent="0.25">
      <c r="A5051" s="98"/>
      <c r="B5051" s="98"/>
    </row>
    <row r="5052" spans="1:2" x14ac:dyDescent="0.25">
      <c r="A5052" s="98"/>
      <c r="B5052" s="98"/>
    </row>
    <row r="5053" spans="1:2" x14ac:dyDescent="0.25">
      <c r="A5053" s="98"/>
      <c r="B5053" s="98"/>
    </row>
    <row r="5054" spans="1:2" x14ac:dyDescent="0.25">
      <c r="A5054" s="98"/>
      <c r="B5054" s="98"/>
    </row>
    <row r="5055" spans="1:2" x14ac:dyDescent="0.25">
      <c r="A5055" s="98"/>
      <c r="B5055" s="98"/>
    </row>
    <row r="5056" spans="1:2" x14ac:dyDescent="0.25">
      <c r="A5056" s="98"/>
      <c r="B5056" s="98"/>
    </row>
    <row r="5057" spans="1:2" x14ac:dyDescent="0.25">
      <c r="A5057" s="98"/>
      <c r="B5057" s="98"/>
    </row>
    <row r="5058" spans="1:2" x14ac:dyDescent="0.25">
      <c r="A5058" s="98"/>
      <c r="B5058" s="98"/>
    </row>
    <row r="5059" spans="1:2" x14ac:dyDescent="0.25">
      <c r="A5059" s="98"/>
      <c r="B5059" s="98"/>
    </row>
    <row r="5060" spans="1:2" x14ac:dyDescent="0.25">
      <c r="A5060" s="98"/>
      <c r="B5060" s="98"/>
    </row>
    <row r="5061" spans="1:2" x14ac:dyDescent="0.25">
      <c r="A5061" s="98"/>
      <c r="B5061" s="98"/>
    </row>
    <row r="5062" spans="1:2" x14ac:dyDescent="0.25">
      <c r="A5062" s="98"/>
      <c r="B5062" s="98"/>
    </row>
    <row r="5063" spans="1:2" x14ac:dyDescent="0.25">
      <c r="A5063" s="98"/>
      <c r="B5063" s="98"/>
    </row>
    <row r="5064" spans="1:2" x14ac:dyDescent="0.25">
      <c r="A5064" s="98"/>
      <c r="B5064" s="98"/>
    </row>
    <row r="5065" spans="1:2" x14ac:dyDescent="0.25">
      <c r="A5065" s="98"/>
      <c r="B5065" s="98"/>
    </row>
    <row r="5066" spans="1:2" x14ac:dyDescent="0.25">
      <c r="A5066" s="98"/>
      <c r="B5066" s="98"/>
    </row>
    <row r="5067" spans="1:2" x14ac:dyDescent="0.25">
      <c r="A5067" s="98"/>
      <c r="B5067" s="98"/>
    </row>
    <row r="5068" spans="1:2" x14ac:dyDescent="0.25">
      <c r="A5068" s="98"/>
      <c r="B5068" s="98"/>
    </row>
    <row r="5069" spans="1:2" x14ac:dyDescent="0.25">
      <c r="A5069" s="98"/>
      <c r="B5069" s="98"/>
    </row>
    <row r="5070" spans="1:2" x14ac:dyDescent="0.25">
      <c r="A5070" s="98"/>
      <c r="B5070" s="98"/>
    </row>
    <row r="5071" spans="1:2" x14ac:dyDescent="0.25">
      <c r="A5071" s="98"/>
      <c r="B5071" s="98"/>
    </row>
    <row r="5072" spans="1:2" x14ac:dyDescent="0.25">
      <c r="A5072" s="98"/>
      <c r="B5072" s="98"/>
    </row>
    <row r="5073" spans="1:2" x14ac:dyDescent="0.25">
      <c r="A5073" s="98"/>
      <c r="B5073" s="98"/>
    </row>
    <row r="5074" spans="1:2" x14ac:dyDescent="0.25">
      <c r="A5074" s="98"/>
      <c r="B5074" s="98"/>
    </row>
    <row r="5075" spans="1:2" x14ac:dyDescent="0.25">
      <c r="A5075" s="98"/>
      <c r="B5075" s="98"/>
    </row>
    <row r="5076" spans="1:2" x14ac:dyDescent="0.25">
      <c r="A5076" s="98"/>
      <c r="B5076" s="98"/>
    </row>
    <row r="5077" spans="1:2" x14ac:dyDescent="0.25">
      <c r="A5077" s="98"/>
      <c r="B5077" s="98"/>
    </row>
    <row r="5078" spans="1:2" x14ac:dyDescent="0.25">
      <c r="A5078" s="98"/>
      <c r="B5078" s="98"/>
    </row>
    <row r="5079" spans="1:2" x14ac:dyDescent="0.25">
      <c r="A5079" s="98"/>
      <c r="B5079" s="98"/>
    </row>
    <row r="5080" spans="1:2" x14ac:dyDescent="0.25">
      <c r="A5080" s="98"/>
      <c r="B5080" s="98"/>
    </row>
    <row r="5081" spans="1:2" x14ac:dyDescent="0.25">
      <c r="A5081" s="98"/>
      <c r="B5081" s="98"/>
    </row>
    <row r="5082" spans="1:2" x14ac:dyDescent="0.25">
      <c r="A5082" s="98"/>
      <c r="B5082" s="98"/>
    </row>
    <row r="5083" spans="1:2" x14ac:dyDescent="0.25">
      <c r="A5083" s="98"/>
      <c r="B5083" s="98"/>
    </row>
    <row r="5084" spans="1:2" x14ac:dyDescent="0.25">
      <c r="A5084" s="98"/>
      <c r="B5084" s="98"/>
    </row>
    <row r="5085" spans="1:2" x14ac:dyDescent="0.25">
      <c r="A5085" s="98"/>
      <c r="B5085" s="98"/>
    </row>
    <row r="5086" spans="1:2" x14ac:dyDescent="0.25">
      <c r="A5086" s="98"/>
      <c r="B5086" s="98"/>
    </row>
    <row r="5087" spans="1:2" x14ac:dyDescent="0.25">
      <c r="A5087" s="98"/>
      <c r="B5087" s="98"/>
    </row>
    <row r="5088" spans="1:2" x14ac:dyDescent="0.25">
      <c r="A5088" s="98"/>
      <c r="B5088" s="98"/>
    </row>
    <row r="5089" spans="1:2" x14ac:dyDescent="0.25">
      <c r="A5089" s="98"/>
      <c r="B5089" s="98"/>
    </row>
    <row r="5090" spans="1:2" x14ac:dyDescent="0.25">
      <c r="A5090" s="98"/>
      <c r="B5090" s="98"/>
    </row>
    <row r="5091" spans="1:2" x14ac:dyDescent="0.25">
      <c r="A5091" s="98"/>
      <c r="B5091" s="98"/>
    </row>
    <row r="5092" spans="1:2" x14ac:dyDescent="0.25">
      <c r="A5092" s="98"/>
      <c r="B5092" s="98"/>
    </row>
    <row r="5093" spans="1:2" x14ac:dyDescent="0.25">
      <c r="A5093" s="98"/>
      <c r="B5093" s="98"/>
    </row>
    <row r="5094" spans="1:2" x14ac:dyDescent="0.25">
      <c r="A5094" s="98"/>
      <c r="B5094" s="98"/>
    </row>
    <row r="5095" spans="1:2" x14ac:dyDescent="0.25">
      <c r="A5095" s="98"/>
      <c r="B5095" s="98"/>
    </row>
    <row r="5096" spans="1:2" x14ac:dyDescent="0.25">
      <c r="A5096" s="98"/>
      <c r="B5096" s="98"/>
    </row>
    <row r="5097" spans="1:2" x14ac:dyDescent="0.25">
      <c r="A5097" s="98"/>
      <c r="B5097" s="98"/>
    </row>
    <row r="5098" spans="1:2" x14ac:dyDescent="0.25">
      <c r="A5098" s="98"/>
      <c r="B5098" s="98"/>
    </row>
    <row r="5099" spans="1:2" x14ac:dyDescent="0.25">
      <c r="A5099" s="98"/>
      <c r="B5099" s="98"/>
    </row>
    <row r="5100" spans="1:2" x14ac:dyDescent="0.25">
      <c r="A5100" s="98"/>
      <c r="B5100" s="98"/>
    </row>
    <row r="5101" spans="1:2" x14ac:dyDescent="0.25">
      <c r="A5101" s="98"/>
      <c r="B5101" s="98"/>
    </row>
    <row r="5102" spans="1:2" x14ac:dyDescent="0.25">
      <c r="A5102" s="98"/>
      <c r="B5102" s="98"/>
    </row>
    <row r="5103" spans="1:2" x14ac:dyDescent="0.25">
      <c r="A5103" s="98"/>
      <c r="B5103" s="98"/>
    </row>
    <row r="5104" spans="1:2" x14ac:dyDescent="0.25">
      <c r="A5104" s="98"/>
      <c r="B5104" s="98"/>
    </row>
    <row r="5105" spans="1:2" x14ac:dyDescent="0.25">
      <c r="A5105" s="98"/>
      <c r="B5105" s="98"/>
    </row>
    <row r="5106" spans="1:2" x14ac:dyDescent="0.25">
      <c r="A5106" s="98"/>
      <c r="B5106" s="98"/>
    </row>
    <row r="5107" spans="1:2" x14ac:dyDescent="0.25">
      <c r="A5107" s="98"/>
      <c r="B5107" s="98"/>
    </row>
    <row r="5108" spans="1:2" x14ac:dyDescent="0.25">
      <c r="A5108" s="98"/>
      <c r="B5108" s="98"/>
    </row>
    <row r="5109" spans="1:2" x14ac:dyDescent="0.25">
      <c r="A5109" s="98"/>
      <c r="B5109" s="98"/>
    </row>
    <row r="5110" spans="1:2" x14ac:dyDescent="0.25">
      <c r="A5110" s="98"/>
      <c r="B5110" s="98"/>
    </row>
    <row r="5111" spans="1:2" x14ac:dyDescent="0.25">
      <c r="A5111" s="98"/>
      <c r="B5111" s="98"/>
    </row>
    <row r="5112" spans="1:2" x14ac:dyDescent="0.25">
      <c r="A5112" s="98"/>
      <c r="B5112" s="98"/>
    </row>
    <row r="5113" spans="1:2" x14ac:dyDescent="0.25">
      <c r="A5113" s="98"/>
      <c r="B5113" s="98"/>
    </row>
    <row r="5114" spans="1:2" x14ac:dyDescent="0.25">
      <c r="A5114" s="98"/>
      <c r="B5114" s="98"/>
    </row>
    <row r="5115" spans="1:2" x14ac:dyDescent="0.25">
      <c r="A5115" s="98"/>
      <c r="B5115" s="98"/>
    </row>
    <row r="5116" spans="1:2" x14ac:dyDescent="0.25">
      <c r="A5116" s="98"/>
      <c r="B5116" s="98"/>
    </row>
    <row r="5117" spans="1:2" x14ac:dyDescent="0.25">
      <c r="A5117" s="98"/>
      <c r="B5117" s="98"/>
    </row>
    <row r="5118" spans="1:2" x14ac:dyDescent="0.25">
      <c r="A5118" s="98"/>
      <c r="B5118" s="98"/>
    </row>
    <row r="5119" spans="1:2" x14ac:dyDescent="0.25">
      <c r="A5119" s="98"/>
      <c r="B5119" s="98"/>
    </row>
    <row r="5120" spans="1:2" x14ac:dyDescent="0.25">
      <c r="A5120" s="98"/>
      <c r="B5120" s="98"/>
    </row>
    <row r="5121" spans="1:2" x14ac:dyDescent="0.25">
      <c r="A5121" s="98"/>
      <c r="B5121" s="98"/>
    </row>
    <row r="5122" spans="1:2" x14ac:dyDescent="0.25">
      <c r="A5122" s="98"/>
      <c r="B5122" s="98"/>
    </row>
    <row r="5123" spans="1:2" x14ac:dyDescent="0.25">
      <c r="A5123" s="98"/>
      <c r="B5123" s="98"/>
    </row>
    <row r="5124" spans="1:2" x14ac:dyDescent="0.25">
      <c r="A5124" s="98"/>
      <c r="B5124" s="98"/>
    </row>
    <row r="5125" spans="1:2" x14ac:dyDescent="0.25">
      <c r="A5125" s="98"/>
      <c r="B5125" s="98"/>
    </row>
    <row r="5126" spans="1:2" x14ac:dyDescent="0.25">
      <c r="A5126" s="98"/>
      <c r="B5126" s="98"/>
    </row>
    <row r="5127" spans="1:2" x14ac:dyDescent="0.25">
      <c r="A5127" s="98"/>
      <c r="B5127" s="98"/>
    </row>
    <row r="5128" spans="1:2" x14ac:dyDescent="0.25">
      <c r="A5128" s="98"/>
      <c r="B5128" s="98"/>
    </row>
    <row r="5129" spans="1:2" x14ac:dyDescent="0.25">
      <c r="A5129" s="98"/>
      <c r="B5129" s="98"/>
    </row>
    <row r="5130" spans="1:2" x14ac:dyDescent="0.25">
      <c r="A5130" s="98"/>
      <c r="B5130" s="98"/>
    </row>
    <row r="5131" spans="1:2" x14ac:dyDescent="0.25">
      <c r="A5131" s="98"/>
      <c r="B5131" s="98"/>
    </row>
    <row r="5132" spans="1:2" x14ac:dyDescent="0.25">
      <c r="A5132" s="98"/>
      <c r="B5132" s="98"/>
    </row>
    <row r="5133" spans="1:2" x14ac:dyDescent="0.25">
      <c r="A5133" s="98"/>
      <c r="B5133" s="98"/>
    </row>
    <row r="5134" spans="1:2" x14ac:dyDescent="0.25">
      <c r="A5134" s="98"/>
      <c r="B5134" s="98"/>
    </row>
    <row r="5135" spans="1:2" x14ac:dyDescent="0.25">
      <c r="A5135" s="98"/>
      <c r="B5135" s="98"/>
    </row>
    <row r="5136" spans="1:2" x14ac:dyDescent="0.25">
      <c r="A5136" s="98"/>
      <c r="B5136" s="98"/>
    </row>
    <row r="5137" spans="1:2" x14ac:dyDescent="0.25">
      <c r="A5137" s="98"/>
      <c r="B5137" s="98"/>
    </row>
    <row r="5138" spans="1:2" x14ac:dyDescent="0.25">
      <c r="A5138" s="98"/>
      <c r="B5138" s="98"/>
    </row>
    <row r="5139" spans="1:2" x14ac:dyDescent="0.25">
      <c r="A5139" s="98"/>
      <c r="B5139" s="98"/>
    </row>
    <row r="5140" spans="1:2" x14ac:dyDescent="0.25">
      <c r="A5140" s="98"/>
      <c r="B5140" s="98"/>
    </row>
    <row r="5141" spans="1:2" x14ac:dyDescent="0.25">
      <c r="A5141" s="98"/>
      <c r="B5141" s="98"/>
    </row>
    <row r="5142" spans="1:2" x14ac:dyDescent="0.25">
      <c r="A5142" s="98"/>
      <c r="B5142" s="98"/>
    </row>
    <row r="5143" spans="1:2" x14ac:dyDescent="0.25">
      <c r="A5143" s="98"/>
      <c r="B5143" s="98"/>
    </row>
    <row r="5144" spans="1:2" x14ac:dyDescent="0.25">
      <c r="A5144" s="98"/>
      <c r="B5144" s="98"/>
    </row>
    <row r="5145" spans="1:2" x14ac:dyDescent="0.25">
      <c r="A5145" s="98"/>
      <c r="B5145" s="98"/>
    </row>
    <row r="5146" spans="1:2" x14ac:dyDescent="0.25">
      <c r="A5146" s="98"/>
      <c r="B5146" s="98"/>
    </row>
    <row r="5147" spans="1:2" x14ac:dyDescent="0.25">
      <c r="A5147" s="98"/>
      <c r="B5147" s="98"/>
    </row>
    <row r="5148" spans="1:2" x14ac:dyDescent="0.25">
      <c r="A5148" s="98"/>
      <c r="B5148" s="98"/>
    </row>
    <row r="5149" spans="1:2" x14ac:dyDescent="0.25">
      <c r="A5149" s="98"/>
      <c r="B5149" s="98"/>
    </row>
    <row r="5150" spans="1:2" x14ac:dyDescent="0.25">
      <c r="A5150" s="98"/>
      <c r="B5150" s="98"/>
    </row>
    <row r="5151" spans="1:2" x14ac:dyDescent="0.25">
      <c r="A5151" s="98"/>
      <c r="B5151" s="98"/>
    </row>
    <row r="5152" spans="1:2" x14ac:dyDescent="0.25">
      <c r="A5152" s="98"/>
      <c r="B5152" s="98"/>
    </row>
    <row r="5153" spans="1:2" x14ac:dyDescent="0.25">
      <c r="A5153" s="98"/>
      <c r="B5153" s="98"/>
    </row>
    <row r="5154" spans="1:2" x14ac:dyDescent="0.25">
      <c r="A5154" s="98"/>
      <c r="B5154" s="98"/>
    </row>
    <row r="5155" spans="1:2" x14ac:dyDescent="0.25">
      <c r="A5155" s="98"/>
      <c r="B5155" s="98"/>
    </row>
    <row r="5156" spans="1:2" x14ac:dyDescent="0.25">
      <c r="A5156" s="98"/>
      <c r="B5156" s="98"/>
    </row>
    <row r="5157" spans="1:2" x14ac:dyDescent="0.25">
      <c r="A5157" s="98"/>
      <c r="B5157" s="98"/>
    </row>
    <row r="5158" spans="1:2" x14ac:dyDescent="0.25">
      <c r="A5158" s="98"/>
      <c r="B5158" s="98"/>
    </row>
    <row r="5159" spans="1:2" x14ac:dyDescent="0.25">
      <c r="A5159" s="98"/>
      <c r="B5159" s="98"/>
    </row>
    <row r="5160" spans="1:2" x14ac:dyDescent="0.25">
      <c r="A5160" s="98"/>
      <c r="B5160" s="98"/>
    </row>
    <row r="5161" spans="1:2" x14ac:dyDescent="0.25">
      <c r="A5161" s="98"/>
      <c r="B5161" s="98"/>
    </row>
    <row r="5162" spans="1:2" x14ac:dyDescent="0.25">
      <c r="A5162" s="98"/>
      <c r="B5162" s="98"/>
    </row>
    <row r="5163" spans="1:2" x14ac:dyDescent="0.25">
      <c r="A5163" s="98"/>
      <c r="B5163" s="98"/>
    </row>
    <row r="5164" spans="1:2" x14ac:dyDescent="0.25">
      <c r="A5164" s="98"/>
      <c r="B5164" s="98"/>
    </row>
    <row r="5165" spans="1:2" x14ac:dyDescent="0.25">
      <c r="A5165" s="98"/>
      <c r="B5165" s="98"/>
    </row>
    <row r="5166" spans="1:2" x14ac:dyDescent="0.25">
      <c r="A5166" s="98"/>
      <c r="B5166" s="98"/>
    </row>
    <row r="5167" spans="1:2" x14ac:dyDescent="0.25">
      <c r="A5167" s="98"/>
      <c r="B5167" s="98"/>
    </row>
    <row r="5168" spans="1:2" x14ac:dyDescent="0.25">
      <c r="A5168" s="98"/>
      <c r="B5168" s="98"/>
    </row>
    <row r="5169" spans="1:2" x14ac:dyDescent="0.25">
      <c r="A5169" s="98"/>
      <c r="B5169" s="98"/>
    </row>
    <row r="5170" spans="1:2" x14ac:dyDescent="0.25">
      <c r="A5170" s="98"/>
      <c r="B5170" s="98"/>
    </row>
    <row r="5171" spans="1:2" x14ac:dyDescent="0.25">
      <c r="A5171" s="98"/>
      <c r="B5171" s="98"/>
    </row>
    <row r="5172" spans="1:2" x14ac:dyDescent="0.25">
      <c r="A5172" s="98"/>
      <c r="B5172" s="98"/>
    </row>
    <row r="5173" spans="1:2" x14ac:dyDescent="0.25">
      <c r="A5173" s="98"/>
      <c r="B5173" s="98"/>
    </row>
    <row r="5174" spans="1:2" x14ac:dyDescent="0.25">
      <c r="A5174" s="98"/>
      <c r="B5174" s="98"/>
    </row>
    <row r="5175" spans="1:2" x14ac:dyDescent="0.25">
      <c r="A5175" s="98"/>
      <c r="B5175" s="98"/>
    </row>
    <row r="5176" spans="1:2" x14ac:dyDescent="0.25">
      <c r="A5176" s="98"/>
      <c r="B5176" s="98"/>
    </row>
    <row r="5177" spans="1:2" x14ac:dyDescent="0.25">
      <c r="A5177" s="98"/>
      <c r="B5177" s="98"/>
    </row>
    <row r="5178" spans="1:2" x14ac:dyDescent="0.25">
      <c r="A5178" s="98"/>
      <c r="B5178" s="98"/>
    </row>
    <row r="5179" spans="1:2" x14ac:dyDescent="0.25">
      <c r="A5179" s="98"/>
      <c r="B5179" s="98"/>
    </row>
    <row r="5180" spans="1:2" x14ac:dyDescent="0.25">
      <c r="A5180" s="98"/>
      <c r="B5180" s="98"/>
    </row>
    <row r="5181" spans="1:2" x14ac:dyDescent="0.25">
      <c r="A5181" s="98"/>
      <c r="B5181" s="98"/>
    </row>
    <row r="5182" spans="1:2" x14ac:dyDescent="0.25">
      <c r="A5182" s="98"/>
      <c r="B5182" s="98"/>
    </row>
    <row r="5183" spans="1:2" x14ac:dyDescent="0.25">
      <c r="A5183" s="98"/>
      <c r="B5183" s="98"/>
    </row>
    <row r="5184" spans="1:2" x14ac:dyDescent="0.25">
      <c r="A5184" s="98"/>
      <c r="B5184" s="98"/>
    </row>
    <row r="5185" spans="1:2" x14ac:dyDescent="0.25">
      <c r="A5185" s="98"/>
      <c r="B5185" s="98"/>
    </row>
    <row r="5186" spans="1:2" x14ac:dyDescent="0.25">
      <c r="A5186" s="98"/>
      <c r="B5186" s="98"/>
    </row>
    <row r="5187" spans="1:2" x14ac:dyDescent="0.25">
      <c r="A5187" s="98"/>
      <c r="B5187" s="98"/>
    </row>
    <row r="5188" spans="1:2" x14ac:dyDescent="0.25">
      <c r="A5188" s="98"/>
      <c r="B5188" s="98"/>
    </row>
    <row r="5189" spans="1:2" x14ac:dyDescent="0.25">
      <c r="A5189" s="98"/>
      <c r="B5189" s="98"/>
    </row>
    <row r="5190" spans="1:2" x14ac:dyDescent="0.25">
      <c r="A5190" s="98"/>
      <c r="B5190" s="98"/>
    </row>
    <row r="5191" spans="1:2" x14ac:dyDescent="0.25">
      <c r="A5191" s="98"/>
      <c r="B5191" s="98"/>
    </row>
    <row r="5192" spans="1:2" x14ac:dyDescent="0.25">
      <c r="A5192" s="98"/>
      <c r="B5192" s="98"/>
    </row>
    <row r="5193" spans="1:2" x14ac:dyDescent="0.25">
      <c r="A5193" s="98"/>
      <c r="B5193" s="98"/>
    </row>
    <row r="5194" spans="1:2" x14ac:dyDescent="0.25">
      <c r="A5194" s="98"/>
      <c r="B5194" s="98"/>
    </row>
    <row r="5195" spans="1:2" x14ac:dyDescent="0.25">
      <c r="A5195" s="98"/>
      <c r="B5195" s="98"/>
    </row>
    <row r="5196" spans="1:2" x14ac:dyDescent="0.25">
      <c r="A5196" s="98"/>
      <c r="B5196" s="98"/>
    </row>
    <row r="5197" spans="1:2" x14ac:dyDescent="0.25">
      <c r="A5197" s="98"/>
      <c r="B5197" s="98"/>
    </row>
    <row r="5198" spans="1:2" x14ac:dyDescent="0.25">
      <c r="A5198" s="98"/>
      <c r="B5198" s="98"/>
    </row>
    <row r="5199" spans="1:2" x14ac:dyDescent="0.25">
      <c r="A5199" s="98"/>
      <c r="B5199" s="98"/>
    </row>
    <row r="5200" spans="1:2" x14ac:dyDescent="0.25">
      <c r="A5200" s="98"/>
      <c r="B5200" s="98"/>
    </row>
    <row r="5201" spans="1:2" x14ac:dyDescent="0.25">
      <c r="A5201" s="98"/>
      <c r="B5201" s="98"/>
    </row>
    <row r="5202" spans="1:2" x14ac:dyDescent="0.25">
      <c r="A5202" s="98"/>
      <c r="B5202" s="98"/>
    </row>
    <row r="5203" spans="1:2" x14ac:dyDescent="0.25">
      <c r="A5203" s="98"/>
      <c r="B5203" s="98"/>
    </row>
    <row r="5204" spans="1:2" x14ac:dyDescent="0.25">
      <c r="A5204" s="98"/>
      <c r="B5204" s="98"/>
    </row>
    <row r="5205" spans="1:2" x14ac:dyDescent="0.25">
      <c r="A5205" s="98"/>
      <c r="B5205" s="98"/>
    </row>
    <row r="5206" spans="1:2" x14ac:dyDescent="0.25">
      <c r="A5206" s="98"/>
      <c r="B5206" s="98"/>
    </row>
    <row r="5207" spans="1:2" x14ac:dyDescent="0.25">
      <c r="A5207" s="98"/>
      <c r="B5207" s="98"/>
    </row>
    <row r="5208" spans="1:2" x14ac:dyDescent="0.25">
      <c r="A5208" s="98"/>
      <c r="B5208" s="98"/>
    </row>
    <row r="5209" spans="1:2" x14ac:dyDescent="0.25">
      <c r="A5209" s="98"/>
      <c r="B5209" s="98"/>
    </row>
    <row r="5210" spans="1:2" x14ac:dyDescent="0.25">
      <c r="A5210" s="98"/>
      <c r="B5210" s="98"/>
    </row>
    <row r="5211" spans="1:2" x14ac:dyDescent="0.25">
      <c r="A5211" s="98"/>
      <c r="B5211" s="98"/>
    </row>
    <row r="5212" spans="1:2" x14ac:dyDescent="0.25">
      <c r="A5212" s="98"/>
      <c r="B5212" s="98"/>
    </row>
    <row r="5213" spans="1:2" x14ac:dyDescent="0.25">
      <c r="A5213" s="98"/>
      <c r="B5213" s="98"/>
    </row>
    <row r="5214" spans="1:2" x14ac:dyDescent="0.25">
      <c r="A5214" s="98"/>
      <c r="B5214" s="98"/>
    </row>
    <row r="5215" spans="1:2" x14ac:dyDescent="0.25">
      <c r="A5215" s="98"/>
      <c r="B5215" s="98"/>
    </row>
    <row r="5216" spans="1:2" x14ac:dyDescent="0.25">
      <c r="A5216" s="98"/>
      <c r="B5216" s="98"/>
    </row>
    <row r="5217" spans="1:2" x14ac:dyDescent="0.25">
      <c r="A5217" s="98"/>
      <c r="B5217" s="98"/>
    </row>
    <row r="5218" spans="1:2" x14ac:dyDescent="0.25">
      <c r="A5218" s="98"/>
      <c r="B5218" s="98"/>
    </row>
    <row r="5219" spans="1:2" x14ac:dyDescent="0.25">
      <c r="A5219" s="98"/>
      <c r="B5219" s="98"/>
    </row>
    <row r="5220" spans="1:2" x14ac:dyDescent="0.25">
      <c r="A5220" s="98"/>
      <c r="B5220" s="98"/>
    </row>
    <row r="5221" spans="1:2" x14ac:dyDescent="0.25">
      <c r="A5221" s="98"/>
      <c r="B5221" s="98"/>
    </row>
    <row r="5222" spans="1:2" x14ac:dyDescent="0.25">
      <c r="A5222" s="98"/>
      <c r="B5222" s="98"/>
    </row>
    <row r="5223" spans="1:2" x14ac:dyDescent="0.25">
      <c r="A5223" s="98"/>
      <c r="B5223" s="98"/>
    </row>
    <row r="5224" spans="1:2" x14ac:dyDescent="0.25">
      <c r="A5224" s="98"/>
      <c r="B5224" s="98"/>
    </row>
    <row r="5225" spans="1:2" x14ac:dyDescent="0.25">
      <c r="A5225" s="98"/>
      <c r="B5225" s="98"/>
    </row>
    <row r="5226" spans="1:2" x14ac:dyDescent="0.25">
      <c r="A5226" s="98"/>
      <c r="B5226" s="98"/>
    </row>
    <row r="5227" spans="1:2" x14ac:dyDescent="0.25">
      <c r="A5227" s="98"/>
      <c r="B5227" s="98"/>
    </row>
    <row r="5228" spans="1:2" x14ac:dyDescent="0.25">
      <c r="A5228" s="98"/>
      <c r="B5228" s="98"/>
    </row>
    <row r="5229" spans="1:2" x14ac:dyDescent="0.25">
      <c r="A5229" s="98"/>
      <c r="B5229" s="98"/>
    </row>
    <row r="5230" spans="1:2" x14ac:dyDescent="0.25">
      <c r="A5230" s="98"/>
      <c r="B5230" s="98"/>
    </row>
    <row r="5231" spans="1:2" x14ac:dyDescent="0.25">
      <c r="A5231" s="98"/>
      <c r="B5231" s="98"/>
    </row>
    <row r="5232" spans="1:2" x14ac:dyDescent="0.25">
      <c r="A5232" s="98"/>
      <c r="B5232" s="98"/>
    </row>
    <row r="5233" spans="1:2" x14ac:dyDescent="0.25">
      <c r="A5233" s="98"/>
      <c r="B5233" s="98"/>
    </row>
    <row r="5234" spans="1:2" x14ac:dyDescent="0.25">
      <c r="A5234" s="98"/>
      <c r="B5234" s="98"/>
    </row>
    <row r="5235" spans="1:2" x14ac:dyDescent="0.25">
      <c r="A5235" s="98"/>
      <c r="B5235" s="98"/>
    </row>
    <row r="5236" spans="1:2" x14ac:dyDescent="0.25">
      <c r="A5236" s="98"/>
      <c r="B5236" s="98"/>
    </row>
    <row r="5237" spans="1:2" x14ac:dyDescent="0.25">
      <c r="A5237" s="98"/>
      <c r="B5237" s="98"/>
    </row>
    <row r="5238" spans="1:2" x14ac:dyDescent="0.25">
      <c r="A5238" s="98"/>
      <c r="B5238" s="98"/>
    </row>
    <row r="5239" spans="1:2" x14ac:dyDescent="0.25">
      <c r="A5239" s="98"/>
      <c r="B5239" s="98"/>
    </row>
    <row r="5240" spans="1:2" x14ac:dyDescent="0.25">
      <c r="A5240" s="98"/>
      <c r="B5240" s="98"/>
    </row>
    <row r="5241" spans="1:2" x14ac:dyDescent="0.25">
      <c r="A5241" s="98"/>
      <c r="B5241" s="98"/>
    </row>
    <row r="5242" spans="1:2" x14ac:dyDescent="0.25">
      <c r="A5242" s="98"/>
      <c r="B5242" s="98"/>
    </row>
    <row r="5243" spans="1:2" x14ac:dyDescent="0.25">
      <c r="A5243" s="98"/>
      <c r="B5243" s="98"/>
    </row>
    <row r="5244" spans="1:2" x14ac:dyDescent="0.25">
      <c r="A5244" s="98"/>
      <c r="B5244" s="98"/>
    </row>
    <row r="5245" spans="1:2" x14ac:dyDescent="0.25">
      <c r="A5245" s="98"/>
      <c r="B5245" s="98"/>
    </row>
    <row r="5246" spans="1:2" x14ac:dyDescent="0.25">
      <c r="A5246" s="98"/>
      <c r="B5246" s="98"/>
    </row>
    <row r="5247" spans="1:2" x14ac:dyDescent="0.25">
      <c r="A5247" s="98"/>
      <c r="B5247" s="98"/>
    </row>
    <row r="5248" spans="1:2" x14ac:dyDescent="0.25">
      <c r="A5248" s="98"/>
      <c r="B5248" s="98"/>
    </row>
    <row r="5249" spans="1:2" x14ac:dyDescent="0.25">
      <c r="A5249" s="98"/>
      <c r="B5249" s="98"/>
    </row>
    <row r="5250" spans="1:2" x14ac:dyDescent="0.25">
      <c r="A5250" s="98"/>
      <c r="B5250" s="98"/>
    </row>
    <row r="5251" spans="1:2" x14ac:dyDescent="0.25">
      <c r="A5251" s="98"/>
      <c r="B5251" s="98"/>
    </row>
    <row r="5252" spans="1:2" x14ac:dyDescent="0.25">
      <c r="A5252" s="98"/>
      <c r="B5252" s="98"/>
    </row>
    <row r="5253" spans="1:2" x14ac:dyDescent="0.25">
      <c r="A5253" s="98"/>
      <c r="B5253" s="98"/>
    </row>
    <row r="5254" spans="1:2" x14ac:dyDescent="0.25">
      <c r="A5254" s="98"/>
      <c r="B5254" s="98"/>
    </row>
    <row r="5255" spans="1:2" x14ac:dyDescent="0.25">
      <c r="A5255" s="98"/>
      <c r="B5255" s="98"/>
    </row>
    <row r="5256" spans="1:2" x14ac:dyDescent="0.25">
      <c r="A5256" s="98"/>
      <c r="B5256" s="98"/>
    </row>
    <row r="5257" spans="1:2" x14ac:dyDescent="0.25">
      <c r="A5257" s="98"/>
      <c r="B5257" s="98"/>
    </row>
    <row r="5258" spans="1:2" x14ac:dyDescent="0.25">
      <c r="A5258" s="98"/>
      <c r="B5258" s="98"/>
    </row>
    <row r="5259" spans="1:2" x14ac:dyDescent="0.25">
      <c r="A5259" s="98"/>
      <c r="B5259" s="98"/>
    </row>
    <row r="5260" spans="1:2" x14ac:dyDescent="0.25">
      <c r="A5260" s="98"/>
      <c r="B5260" s="98"/>
    </row>
    <row r="5261" spans="1:2" x14ac:dyDescent="0.25">
      <c r="A5261" s="98"/>
      <c r="B5261" s="98"/>
    </row>
    <row r="5262" spans="1:2" x14ac:dyDescent="0.25">
      <c r="A5262" s="98"/>
      <c r="B5262" s="98"/>
    </row>
    <row r="5263" spans="1:2" x14ac:dyDescent="0.25">
      <c r="A5263" s="98"/>
      <c r="B5263" s="98"/>
    </row>
    <row r="5264" spans="1:2" x14ac:dyDescent="0.25">
      <c r="A5264" s="98"/>
      <c r="B5264" s="98"/>
    </row>
    <row r="5265" spans="1:2" x14ac:dyDescent="0.25">
      <c r="A5265" s="98"/>
      <c r="B5265" s="98"/>
    </row>
    <row r="5266" spans="1:2" x14ac:dyDescent="0.25">
      <c r="A5266" s="98"/>
      <c r="B5266" s="98"/>
    </row>
    <row r="5267" spans="1:2" x14ac:dyDescent="0.25">
      <c r="A5267" s="98"/>
      <c r="B5267" s="98"/>
    </row>
    <row r="5268" spans="1:2" x14ac:dyDescent="0.25">
      <c r="A5268" s="98"/>
      <c r="B5268" s="98"/>
    </row>
    <row r="5269" spans="1:2" x14ac:dyDescent="0.25">
      <c r="A5269" s="98"/>
      <c r="B5269" s="98"/>
    </row>
    <row r="5270" spans="1:2" x14ac:dyDescent="0.25">
      <c r="A5270" s="98"/>
      <c r="B5270" s="98"/>
    </row>
    <row r="5271" spans="1:2" x14ac:dyDescent="0.25">
      <c r="A5271" s="98"/>
      <c r="B5271" s="98"/>
    </row>
    <row r="5272" spans="1:2" x14ac:dyDescent="0.25">
      <c r="A5272" s="98"/>
      <c r="B5272" s="98"/>
    </row>
    <row r="5273" spans="1:2" x14ac:dyDescent="0.25">
      <c r="A5273" s="98"/>
      <c r="B5273" s="98"/>
    </row>
    <row r="5274" spans="1:2" x14ac:dyDescent="0.25">
      <c r="A5274" s="98"/>
      <c r="B5274" s="98"/>
    </row>
    <row r="5275" spans="1:2" x14ac:dyDescent="0.25">
      <c r="A5275" s="98"/>
      <c r="B5275" s="98"/>
    </row>
    <row r="5276" spans="1:2" x14ac:dyDescent="0.25">
      <c r="A5276" s="98"/>
      <c r="B5276" s="98"/>
    </row>
    <row r="5277" spans="1:2" x14ac:dyDescent="0.25">
      <c r="A5277" s="98"/>
      <c r="B5277" s="98"/>
    </row>
    <row r="5278" spans="1:2" x14ac:dyDescent="0.25">
      <c r="A5278" s="98"/>
      <c r="B5278" s="98"/>
    </row>
    <row r="5279" spans="1:2" x14ac:dyDescent="0.25">
      <c r="A5279" s="98"/>
      <c r="B5279" s="98"/>
    </row>
    <row r="5280" spans="1:2" x14ac:dyDescent="0.25">
      <c r="A5280" s="98"/>
      <c r="B5280" s="98"/>
    </row>
    <row r="5281" spans="1:2" x14ac:dyDescent="0.25">
      <c r="A5281" s="98"/>
      <c r="B5281" s="98"/>
    </row>
    <row r="5282" spans="1:2" x14ac:dyDescent="0.25">
      <c r="A5282" s="98"/>
      <c r="B5282" s="98"/>
    </row>
    <row r="5283" spans="1:2" x14ac:dyDescent="0.25">
      <c r="A5283" s="98"/>
      <c r="B5283" s="98"/>
    </row>
    <row r="5284" spans="1:2" x14ac:dyDescent="0.25">
      <c r="A5284" s="98"/>
      <c r="B5284" s="98"/>
    </row>
    <row r="5285" spans="1:2" x14ac:dyDescent="0.25">
      <c r="A5285" s="98"/>
      <c r="B5285" s="98"/>
    </row>
    <row r="5286" spans="1:2" x14ac:dyDescent="0.25">
      <c r="A5286" s="98"/>
      <c r="B5286" s="98"/>
    </row>
    <row r="5287" spans="1:2" x14ac:dyDescent="0.25">
      <c r="A5287" s="98"/>
      <c r="B5287" s="98"/>
    </row>
    <row r="5288" spans="1:2" x14ac:dyDescent="0.25">
      <c r="A5288" s="98"/>
      <c r="B5288" s="98"/>
    </row>
    <row r="5289" spans="1:2" x14ac:dyDescent="0.25">
      <c r="A5289" s="98"/>
      <c r="B5289" s="98"/>
    </row>
    <row r="5290" spans="1:2" x14ac:dyDescent="0.25">
      <c r="A5290" s="98"/>
      <c r="B5290" s="98"/>
    </row>
    <row r="5291" spans="1:2" x14ac:dyDescent="0.25">
      <c r="A5291" s="98"/>
      <c r="B5291" s="98"/>
    </row>
    <row r="5292" spans="1:2" x14ac:dyDescent="0.25">
      <c r="A5292" s="98"/>
      <c r="B5292" s="98"/>
    </row>
    <row r="5293" spans="1:2" x14ac:dyDescent="0.25">
      <c r="A5293" s="98"/>
      <c r="B5293" s="98"/>
    </row>
    <row r="5294" spans="1:2" x14ac:dyDescent="0.25">
      <c r="A5294" s="98"/>
      <c r="B5294" s="98"/>
    </row>
    <row r="5295" spans="1:2" x14ac:dyDescent="0.25">
      <c r="A5295" s="98"/>
      <c r="B5295" s="98"/>
    </row>
    <row r="5296" spans="1:2" x14ac:dyDescent="0.25">
      <c r="A5296" s="98"/>
      <c r="B5296" s="98"/>
    </row>
    <row r="5297" spans="1:2" x14ac:dyDescent="0.25">
      <c r="A5297" s="98"/>
      <c r="B5297" s="98"/>
    </row>
    <row r="5298" spans="1:2" x14ac:dyDescent="0.25">
      <c r="A5298" s="98"/>
      <c r="B5298" s="98"/>
    </row>
    <row r="5299" spans="1:2" x14ac:dyDescent="0.25">
      <c r="A5299" s="98"/>
      <c r="B5299" s="98"/>
    </row>
    <row r="5300" spans="1:2" x14ac:dyDescent="0.25">
      <c r="A5300" s="98"/>
      <c r="B5300" s="98"/>
    </row>
    <row r="5301" spans="1:2" x14ac:dyDescent="0.25">
      <c r="A5301" s="98"/>
      <c r="B5301" s="98"/>
    </row>
    <row r="5302" spans="1:2" x14ac:dyDescent="0.25">
      <c r="A5302" s="98"/>
      <c r="B5302" s="98"/>
    </row>
    <row r="5303" spans="1:2" x14ac:dyDescent="0.25">
      <c r="A5303" s="98"/>
      <c r="B5303" s="98"/>
    </row>
    <row r="5304" spans="1:2" x14ac:dyDescent="0.25">
      <c r="A5304" s="98"/>
      <c r="B5304" s="98"/>
    </row>
    <row r="5305" spans="1:2" x14ac:dyDescent="0.25">
      <c r="A5305" s="98"/>
      <c r="B5305" s="98"/>
    </row>
    <row r="5306" spans="1:2" x14ac:dyDescent="0.25">
      <c r="A5306" s="98"/>
      <c r="B5306" s="98"/>
    </row>
    <row r="5307" spans="1:2" x14ac:dyDescent="0.25">
      <c r="A5307" s="98"/>
      <c r="B5307" s="98"/>
    </row>
    <row r="5308" spans="1:2" x14ac:dyDescent="0.25">
      <c r="A5308" s="98"/>
      <c r="B5308" s="98"/>
    </row>
    <row r="5309" spans="1:2" x14ac:dyDescent="0.25">
      <c r="A5309" s="98"/>
      <c r="B5309" s="98"/>
    </row>
    <row r="5310" spans="1:2" x14ac:dyDescent="0.25">
      <c r="A5310" s="98"/>
      <c r="B5310" s="98"/>
    </row>
    <row r="5311" spans="1:2" x14ac:dyDescent="0.25">
      <c r="A5311" s="98"/>
      <c r="B5311" s="98"/>
    </row>
    <row r="5312" spans="1:2" x14ac:dyDescent="0.25">
      <c r="A5312" s="98"/>
      <c r="B5312" s="98"/>
    </row>
    <row r="5313" spans="1:2" x14ac:dyDescent="0.25">
      <c r="A5313" s="98"/>
      <c r="B5313" s="98"/>
    </row>
    <row r="5314" spans="1:2" x14ac:dyDescent="0.25">
      <c r="A5314" s="98"/>
      <c r="B5314" s="98"/>
    </row>
    <row r="5315" spans="1:2" x14ac:dyDescent="0.25">
      <c r="A5315" s="98"/>
      <c r="B5315" s="98"/>
    </row>
    <row r="5316" spans="1:2" x14ac:dyDescent="0.25">
      <c r="A5316" s="98"/>
      <c r="B5316" s="98"/>
    </row>
    <row r="5317" spans="1:2" x14ac:dyDescent="0.25">
      <c r="A5317" s="98"/>
      <c r="B5317" s="98"/>
    </row>
    <row r="5318" spans="1:2" x14ac:dyDescent="0.25">
      <c r="A5318" s="98"/>
      <c r="B5318" s="98"/>
    </row>
    <row r="5319" spans="1:2" x14ac:dyDescent="0.25">
      <c r="A5319" s="98"/>
      <c r="B5319" s="98"/>
    </row>
    <row r="5320" spans="1:2" x14ac:dyDescent="0.25">
      <c r="A5320" s="98"/>
      <c r="B5320" s="98"/>
    </row>
    <row r="5321" spans="1:2" x14ac:dyDescent="0.25">
      <c r="A5321" s="98"/>
      <c r="B5321" s="98"/>
    </row>
    <row r="5322" spans="1:2" x14ac:dyDescent="0.25">
      <c r="A5322" s="98"/>
      <c r="B5322" s="98"/>
    </row>
    <row r="5323" spans="1:2" x14ac:dyDescent="0.25">
      <c r="A5323" s="98"/>
      <c r="B5323" s="98"/>
    </row>
    <row r="5324" spans="1:2" x14ac:dyDescent="0.25">
      <c r="A5324" s="98"/>
      <c r="B5324" s="98"/>
    </row>
    <row r="5325" spans="1:2" x14ac:dyDescent="0.25">
      <c r="A5325" s="98"/>
      <c r="B5325" s="98"/>
    </row>
    <row r="5326" spans="1:2" x14ac:dyDescent="0.25">
      <c r="A5326" s="98"/>
      <c r="B5326" s="98"/>
    </row>
    <row r="5327" spans="1:2" x14ac:dyDescent="0.25">
      <c r="A5327" s="98"/>
      <c r="B5327" s="98"/>
    </row>
    <row r="5328" spans="1:2" x14ac:dyDescent="0.25">
      <c r="A5328" s="98"/>
      <c r="B5328" s="98"/>
    </row>
    <row r="5329" spans="1:2" x14ac:dyDescent="0.25">
      <c r="A5329" s="98"/>
      <c r="B5329" s="98"/>
    </row>
    <row r="5330" spans="1:2" x14ac:dyDescent="0.25">
      <c r="A5330" s="98"/>
      <c r="B5330" s="98"/>
    </row>
    <row r="5331" spans="1:2" x14ac:dyDescent="0.25">
      <c r="A5331" s="98"/>
      <c r="B5331" s="98"/>
    </row>
    <row r="5332" spans="1:2" x14ac:dyDescent="0.25">
      <c r="A5332" s="98"/>
      <c r="B5332" s="98"/>
    </row>
    <row r="5333" spans="1:2" x14ac:dyDescent="0.25">
      <c r="A5333" s="98"/>
      <c r="B5333" s="98"/>
    </row>
    <row r="5334" spans="1:2" x14ac:dyDescent="0.25">
      <c r="A5334" s="98"/>
      <c r="B5334" s="98"/>
    </row>
    <row r="5335" spans="1:2" x14ac:dyDescent="0.25">
      <c r="A5335" s="98"/>
      <c r="B5335" s="98"/>
    </row>
    <row r="5336" spans="1:2" x14ac:dyDescent="0.25">
      <c r="A5336" s="98"/>
      <c r="B5336" s="98"/>
    </row>
    <row r="5337" spans="1:2" x14ac:dyDescent="0.25">
      <c r="A5337" s="98"/>
      <c r="B5337" s="98"/>
    </row>
    <row r="5338" spans="1:2" x14ac:dyDescent="0.25">
      <c r="A5338" s="98"/>
      <c r="B5338" s="98"/>
    </row>
    <row r="5339" spans="1:2" x14ac:dyDescent="0.25">
      <c r="A5339" s="98"/>
      <c r="B5339" s="98"/>
    </row>
    <row r="5340" spans="1:2" x14ac:dyDescent="0.25">
      <c r="A5340" s="98"/>
      <c r="B5340" s="98"/>
    </row>
    <row r="5341" spans="1:2" x14ac:dyDescent="0.25">
      <c r="A5341" s="98"/>
      <c r="B5341" s="98"/>
    </row>
    <row r="5342" spans="1:2" x14ac:dyDescent="0.25">
      <c r="A5342" s="98"/>
      <c r="B5342" s="98"/>
    </row>
    <row r="5343" spans="1:2" x14ac:dyDescent="0.25">
      <c r="A5343" s="98"/>
      <c r="B5343" s="98"/>
    </row>
    <row r="5344" spans="1:2" x14ac:dyDescent="0.25">
      <c r="A5344" s="98"/>
      <c r="B5344" s="98"/>
    </row>
    <row r="5345" spans="1:2" x14ac:dyDescent="0.25">
      <c r="A5345" s="98"/>
      <c r="B5345" s="98"/>
    </row>
    <row r="5346" spans="1:2" x14ac:dyDescent="0.25">
      <c r="A5346" s="98"/>
      <c r="B5346" s="98"/>
    </row>
    <row r="5347" spans="1:2" x14ac:dyDescent="0.25">
      <c r="A5347" s="98"/>
      <c r="B5347" s="98"/>
    </row>
    <row r="5348" spans="1:2" x14ac:dyDescent="0.25">
      <c r="A5348" s="98"/>
      <c r="B5348" s="98"/>
    </row>
    <row r="5349" spans="1:2" x14ac:dyDescent="0.25">
      <c r="A5349" s="98"/>
      <c r="B5349" s="98"/>
    </row>
    <row r="5350" spans="1:2" x14ac:dyDescent="0.25">
      <c r="A5350" s="98"/>
      <c r="B5350" s="98"/>
    </row>
    <row r="5351" spans="1:2" x14ac:dyDescent="0.25">
      <c r="A5351" s="98"/>
      <c r="B5351" s="98"/>
    </row>
    <row r="5352" spans="1:2" x14ac:dyDescent="0.25">
      <c r="A5352" s="98"/>
      <c r="B5352" s="98"/>
    </row>
    <row r="5353" spans="1:2" x14ac:dyDescent="0.25">
      <c r="A5353" s="98"/>
      <c r="B5353" s="98"/>
    </row>
    <row r="5354" spans="1:2" x14ac:dyDescent="0.25">
      <c r="A5354" s="98"/>
      <c r="B5354" s="98"/>
    </row>
    <row r="5355" spans="1:2" x14ac:dyDescent="0.25">
      <c r="A5355" s="98"/>
      <c r="B5355" s="98"/>
    </row>
    <row r="5356" spans="1:2" x14ac:dyDescent="0.25">
      <c r="A5356" s="98"/>
      <c r="B5356" s="98"/>
    </row>
    <row r="5357" spans="1:2" x14ac:dyDescent="0.25">
      <c r="A5357" s="98"/>
      <c r="B5357" s="98"/>
    </row>
    <row r="5358" spans="1:2" x14ac:dyDescent="0.25">
      <c r="A5358" s="98"/>
      <c r="B5358" s="98"/>
    </row>
    <row r="5359" spans="1:2" x14ac:dyDescent="0.25">
      <c r="A5359" s="98"/>
      <c r="B5359" s="98"/>
    </row>
    <row r="5360" spans="1:2" x14ac:dyDescent="0.25">
      <c r="A5360" s="98"/>
      <c r="B5360" s="98"/>
    </row>
    <row r="5361" spans="1:2" x14ac:dyDescent="0.25">
      <c r="A5361" s="98"/>
      <c r="B5361" s="98"/>
    </row>
    <row r="5362" spans="1:2" x14ac:dyDescent="0.25">
      <c r="A5362" s="98"/>
      <c r="B5362" s="98"/>
    </row>
    <row r="5363" spans="1:2" x14ac:dyDescent="0.25">
      <c r="A5363" s="98"/>
      <c r="B5363" s="98"/>
    </row>
    <row r="5364" spans="1:2" x14ac:dyDescent="0.25">
      <c r="A5364" s="98"/>
      <c r="B5364" s="98"/>
    </row>
    <row r="5365" spans="1:2" x14ac:dyDescent="0.25">
      <c r="A5365" s="98"/>
      <c r="B5365" s="98"/>
    </row>
    <row r="5366" spans="1:2" x14ac:dyDescent="0.25">
      <c r="A5366" s="98"/>
      <c r="B5366" s="98"/>
    </row>
    <row r="5367" spans="1:2" x14ac:dyDescent="0.25">
      <c r="A5367" s="98"/>
      <c r="B5367" s="98"/>
    </row>
    <row r="5368" spans="1:2" x14ac:dyDescent="0.25">
      <c r="A5368" s="98"/>
      <c r="B5368" s="98"/>
    </row>
    <row r="5369" spans="1:2" x14ac:dyDescent="0.25">
      <c r="A5369" s="98"/>
      <c r="B5369" s="98"/>
    </row>
    <row r="5370" spans="1:2" x14ac:dyDescent="0.25">
      <c r="A5370" s="98"/>
      <c r="B5370" s="98"/>
    </row>
    <row r="5371" spans="1:2" x14ac:dyDescent="0.25">
      <c r="A5371" s="98"/>
      <c r="B5371" s="98"/>
    </row>
    <row r="5372" spans="1:2" x14ac:dyDescent="0.25">
      <c r="A5372" s="98"/>
      <c r="B5372" s="98"/>
    </row>
    <row r="5373" spans="1:2" x14ac:dyDescent="0.25">
      <c r="A5373" s="98"/>
      <c r="B5373" s="98"/>
    </row>
    <row r="5374" spans="1:2" x14ac:dyDescent="0.25">
      <c r="A5374" s="98"/>
      <c r="B5374" s="98"/>
    </row>
    <row r="5375" spans="1:2" x14ac:dyDescent="0.25">
      <c r="A5375" s="98"/>
      <c r="B5375" s="98"/>
    </row>
    <row r="5376" spans="1:2" x14ac:dyDescent="0.25">
      <c r="A5376" s="98"/>
      <c r="B5376" s="98"/>
    </row>
    <row r="5377" spans="1:2" x14ac:dyDescent="0.25">
      <c r="A5377" s="98"/>
      <c r="B5377" s="98"/>
    </row>
    <row r="5378" spans="1:2" x14ac:dyDescent="0.25">
      <c r="A5378" s="98"/>
      <c r="B5378" s="98"/>
    </row>
    <row r="5379" spans="1:2" x14ac:dyDescent="0.25">
      <c r="A5379" s="98"/>
      <c r="B5379" s="98"/>
    </row>
    <row r="5380" spans="1:2" x14ac:dyDescent="0.25">
      <c r="A5380" s="98"/>
      <c r="B5380" s="98"/>
    </row>
    <row r="5381" spans="1:2" x14ac:dyDescent="0.25">
      <c r="A5381" s="98"/>
      <c r="B5381" s="98"/>
    </row>
    <row r="5382" spans="1:2" x14ac:dyDescent="0.25">
      <c r="A5382" s="98"/>
      <c r="B5382" s="98"/>
    </row>
    <row r="5383" spans="1:2" x14ac:dyDescent="0.25">
      <c r="A5383" s="98"/>
      <c r="B5383" s="98"/>
    </row>
    <row r="5384" spans="1:2" x14ac:dyDescent="0.25">
      <c r="A5384" s="98"/>
      <c r="B5384" s="98"/>
    </row>
    <row r="5385" spans="1:2" x14ac:dyDescent="0.25">
      <c r="A5385" s="98"/>
      <c r="B5385" s="98"/>
    </row>
    <row r="5386" spans="1:2" x14ac:dyDescent="0.25">
      <c r="A5386" s="98"/>
      <c r="B5386" s="98"/>
    </row>
    <row r="5387" spans="1:2" x14ac:dyDescent="0.25">
      <c r="A5387" s="98"/>
      <c r="B5387" s="98"/>
    </row>
    <row r="5388" spans="1:2" x14ac:dyDescent="0.25">
      <c r="A5388" s="98"/>
      <c r="B5388" s="98"/>
    </row>
    <row r="5389" spans="1:2" x14ac:dyDescent="0.25">
      <c r="A5389" s="98"/>
      <c r="B5389" s="98"/>
    </row>
    <row r="5390" spans="1:2" x14ac:dyDescent="0.25">
      <c r="A5390" s="98"/>
      <c r="B5390" s="98"/>
    </row>
    <row r="5391" spans="1:2" x14ac:dyDescent="0.25">
      <c r="A5391" s="98"/>
      <c r="B5391" s="98"/>
    </row>
    <row r="5392" spans="1:2" x14ac:dyDescent="0.25">
      <c r="A5392" s="98"/>
      <c r="B5392" s="98"/>
    </row>
    <row r="5393" spans="1:2" x14ac:dyDescent="0.25">
      <c r="A5393" s="98"/>
      <c r="B5393" s="98"/>
    </row>
    <row r="5394" spans="1:2" x14ac:dyDescent="0.25">
      <c r="A5394" s="98"/>
      <c r="B5394" s="98"/>
    </row>
    <row r="5395" spans="1:2" x14ac:dyDescent="0.25">
      <c r="A5395" s="98"/>
      <c r="B5395" s="98"/>
    </row>
    <row r="5396" spans="1:2" x14ac:dyDescent="0.25">
      <c r="A5396" s="98"/>
      <c r="B5396" s="98"/>
    </row>
    <row r="5397" spans="1:2" x14ac:dyDescent="0.25">
      <c r="A5397" s="98"/>
      <c r="B5397" s="98"/>
    </row>
    <row r="5398" spans="1:2" x14ac:dyDescent="0.25">
      <c r="A5398" s="98"/>
      <c r="B5398" s="98"/>
    </row>
    <row r="5399" spans="1:2" x14ac:dyDescent="0.25">
      <c r="A5399" s="98"/>
      <c r="B5399" s="98"/>
    </row>
    <row r="5400" spans="1:2" x14ac:dyDescent="0.25">
      <c r="A5400" s="98"/>
      <c r="B5400" s="98"/>
    </row>
    <row r="5401" spans="1:2" x14ac:dyDescent="0.25">
      <c r="A5401" s="98"/>
      <c r="B5401" s="98"/>
    </row>
    <row r="5402" spans="1:2" x14ac:dyDescent="0.25">
      <c r="A5402" s="98"/>
      <c r="B5402" s="98"/>
    </row>
    <row r="5403" spans="1:2" x14ac:dyDescent="0.25">
      <c r="A5403" s="98"/>
      <c r="B5403" s="98"/>
    </row>
    <row r="5404" spans="1:2" x14ac:dyDescent="0.25">
      <c r="A5404" s="98"/>
      <c r="B5404" s="98"/>
    </row>
    <row r="5405" spans="1:2" x14ac:dyDescent="0.25">
      <c r="A5405" s="98"/>
      <c r="B5405" s="98"/>
    </row>
    <row r="5406" spans="1:2" x14ac:dyDescent="0.25">
      <c r="A5406" s="98"/>
      <c r="B5406" s="98"/>
    </row>
    <row r="5407" spans="1:2" x14ac:dyDescent="0.25">
      <c r="A5407" s="98"/>
      <c r="B5407" s="98"/>
    </row>
    <row r="5408" spans="1:2" x14ac:dyDescent="0.25">
      <c r="A5408" s="98"/>
      <c r="B5408" s="98"/>
    </row>
    <row r="5409" spans="1:2" x14ac:dyDescent="0.25">
      <c r="A5409" s="98"/>
      <c r="B5409" s="98"/>
    </row>
    <row r="5410" spans="1:2" x14ac:dyDescent="0.25">
      <c r="A5410" s="98"/>
      <c r="B5410" s="98"/>
    </row>
    <row r="5411" spans="1:2" x14ac:dyDescent="0.25">
      <c r="A5411" s="98"/>
      <c r="B5411" s="98"/>
    </row>
    <row r="5412" spans="1:2" x14ac:dyDescent="0.25">
      <c r="A5412" s="98"/>
      <c r="B5412" s="98"/>
    </row>
    <row r="5413" spans="1:2" x14ac:dyDescent="0.25">
      <c r="A5413" s="98"/>
      <c r="B5413" s="98"/>
    </row>
    <row r="5414" spans="1:2" x14ac:dyDescent="0.25">
      <c r="A5414" s="98"/>
      <c r="B5414" s="98"/>
    </row>
    <row r="5415" spans="1:2" x14ac:dyDescent="0.25">
      <c r="A5415" s="98"/>
      <c r="B5415" s="98"/>
    </row>
    <row r="5416" spans="1:2" x14ac:dyDescent="0.25">
      <c r="A5416" s="98"/>
      <c r="B5416" s="98"/>
    </row>
    <row r="5417" spans="1:2" x14ac:dyDescent="0.25">
      <c r="A5417" s="98"/>
      <c r="B5417" s="98"/>
    </row>
    <row r="5418" spans="1:2" x14ac:dyDescent="0.25">
      <c r="A5418" s="98"/>
      <c r="B5418" s="98"/>
    </row>
    <row r="5419" spans="1:2" x14ac:dyDescent="0.25">
      <c r="A5419" s="98"/>
      <c r="B5419" s="98"/>
    </row>
    <row r="5420" spans="1:2" x14ac:dyDescent="0.25">
      <c r="A5420" s="98"/>
      <c r="B5420" s="98"/>
    </row>
    <row r="5421" spans="1:2" x14ac:dyDescent="0.25">
      <c r="A5421" s="98"/>
      <c r="B5421" s="98"/>
    </row>
    <row r="5422" spans="1:2" x14ac:dyDescent="0.25">
      <c r="A5422" s="98"/>
      <c r="B5422" s="98"/>
    </row>
    <row r="5423" spans="1:2" x14ac:dyDescent="0.25">
      <c r="A5423" s="98"/>
      <c r="B5423" s="98"/>
    </row>
    <row r="5424" spans="1:2" x14ac:dyDescent="0.25">
      <c r="A5424" s="98"/>
      <c r="B5424" s="98"/>
    </row>
    <row r="5425" spans="1:2" x14ac:dyDescent="0.25">
      <c r="A5425" s="98"/>
      <c r="B5425" s="98"/>
    </row>
    <row r="5426" spans="1:2" x14ac:dyDescent="0.25">
      <c r="A5426" s="98"/>
      <c r="B5426" s="98"/>
    </row>
    <row r="5427" spans="1:2" x14ac:dyDescent="0.25">
      <c r="A5427" s="98"/>
      <c r="B5427" s="98"/>
    </row>
    <row r="5428" spans="1:2" x14ac:dyDescent="0.25">
      <c r="A5428" s="98"/>
      <c r="B5428" s="98"/>
    </row>
    <row r="5429" spans="1:2" x14ac:dyDescent="0.25">
      <c r="A5429" s="98"/>
      <c r="B5429" s="98"/>
    </row>
    <row r="5430" spans="1:2" x14ac:dyDescent="0.25">
      <c r="A5430" s="98"/>
      <c r="B5430" s="98"/>
    </row>
    <row r="5431" spans="1:2" x14ac:dyDescent="0.25">
      <c r="A5431" s="98"/>
      <c r="B5431" s="98"/>
    </row>
    <row r="5432" spans="1:2" x14ac:dyDescent="0.25">
      <c r="A5432" s="98"/>
      <c r="B5432" s="98"/>
    </row>
    <row r="5433" spans="1:2" x14ac:dyDescent="0.25">
      <c r="A5433" s="98"/>
      <c r="B5433" s="98"/>
    </row>
    <row r="5434" spans="1:2" x14ac:dyDescent="0.25">
      <c r="A5434" s="98"/>
      <c r="B5434" s="98"/>
    </row>
    <row r="5435" spans="1:2" x14ac:dyDescent="0.25">
      <c r="A5435" s="98"/>
      <c r="B5435" s="98"/>
    </row>
    <row r="5436" spans="1:2" x14ac:dyDescent="0.25">
      <c r="A5436" s="98"/>
      <c r="B5436" s="98"/>
    </row>
    <row r="5437" spans="1:2" x14ac:dyDescent="0.25">
      <c r="A5437" s="98"/>
      <c r="B5437" s="98"/>
    </row>
    <row r="5438" spans="1:2" x14ac:dyDescent="0.25">
      <c r="A5438" s="98"/>
      <c r="B5438" s="98"/>
    </row>
    <row r="5439" spans="1:2" x14ac:dyDescent="0.25">
      <c r="A5439" s="98"/>
      <c r="B5439" s="98"/>
    </row>
    <row r="5440" spans="1:2" x14ac:dyDescent="0.25">
      <c r="A5440" s="98"/>
      <c r="B5440" s="98"/>
    </row>
    <row r="5441" spans="1:2" x14ac:dyDescent="0.25">
      <c r="A5441" s="98"/>
      <c r="B5441" s="98"/>
    </row>
    <row r="5442" spans="1:2" x14ac:dyDescent="0.25">
      <c r="A5442" s="98"/>
      <c r="B5442" s="98"/>
    </row>
    <row r="5443" spans="1:2" x14ac:dyDescent="0.25">
      <c r="A5443" s="98"/>
      <c r="B5443" s="98"/>
    </row>
    <row r="5444" spans="1:2" x14ac:dyDescent="0.25">
      <c r="A5444" s="98"/>
      <c r="B5444" s="98"/>
    </row>
    <row r="5445" spans="1:2" x14ac:dyDescent="0.25">
      <c r="A5445" s="98"/>
      <c r="B5445" s="98"/>
    </row>
    <row r="5446" spans="1:2" x14ac:dyDescent="0.25">
      <c r="A5446" s="98"/>
      <c r="B5446" s="98"/>
    </row>
    <row r="5447" spans="1:2" x14ac:dyDescent="0.25">
      <c r="A5447" s="98"/>
      <c r="B5447" s="98"/>
    </row>
    <row r="5448" spans="1:2" x14ac:dyDescent="0.25">
      <c r="A5448" s="98"/>
      <c r="B5448" s="98"/>
    </row>
    <row r="5449" spans="1:2" x14ac:dyDescent="0.25">
      <c r="A5449" s="98"/>
      <c r="B5449" s="98"/>
    </row>
    <row r="5450" spans="1:2" x14ac:dyDescent="0.25">
      <c r="A5450" s="98"/>
      <c r="B5450" s="98"/>
    </row>
    <row r="5451" spans="1:2" x14ac:dyDescent="0.25">
      <c r="A5451" s="98"/>
      <c r="B5451" s="98"/>
    </row>
    <row r="5452" spans="1:2" x14ac:dyDescent="0.25">
      <c r="A5452" s="98"/>
      <c r="B5452" s="98"/>
    </row>
    <row r="5453" spans="1:2" x14ac:dyDescent="0.25">
      <c r="A5453" s="98"/>
      <c r="B5453" s="98"/>
    </row>
    <row r="5454" spans="1:2" x14ac:dyDescent="0.25">
      <c r="A5454" s="98"/>
      <c r="B5454" s="98"/>
    </row>
    <row r="5455" spans="1:2" x14ac:dyDescent="0.25">
      <c r="A5455" s="98"/>
      <c r="B5455" s="98"/>
    </row>
    <row r="5456" spans="1:2" x14ac:dyDescent="0.25">
      <c r="A5456" s="98"/>
      <c r="B5456" s="98"/>
    </row>
    <row r="5457" spans="1:2" x14ac:dyDescent="0.25">
      <c r="A5457" s="98"/>
      <c r="B5457" s="98"/>
    </row>
    <row r="5458" spans="1:2" x14ac:dyDescent="0.25">
      <c r="A5458" s="98"/>
      <c r="B5458" s="98"/>
    </row>
    <row r="5459" spans="1:2" x14ac:dyDescent="0.25">
      <c r="A5459" s="98"/>
      <c r="B5459" s="98"/>
    </row>
    <row r="5460" spans="1:2" x14ac:dyDescent="0.25">
      <c r="A5460" s="98"/>
      <c r="B5460" s="98"/>
    </row>
    <row r="5461" spans="1:2" x14ac:dyDescent="0.25">
      <c r="A5461" s="98"/>
      <c r="B5461" s="98"/>
    </row>
    <row r="5462" spans="1:2" x14ac:dyDescent="0.25">
      <c r="A5462" s="98"/>
      <c r="B5462" s="98"/>
    </row>
    <row r="5463" spans="1:2" x14ac:dyDescent="0.25">
      <c r="A5463" s="98"/>
      <c r="B5463" s="98"/>
    </row>
    <row r="5464" spans="1:2" x14ac:dyDescent="0.25">
      <c r="A5464" s="98"/>
      <c r="B5464" s="98"/>
    </row>
    <row r="5465" spans="1:2" x14ac:dyDescent="0.25">
      <c r="A5465" s="98"/>
      <c r="B5465" s="98"/>
    </row>
    <row r="5466" spans="1:2" x14ac:dyDescent="0.25">
      <c r="A5466" s="98"/>
      <c r="B5466" s="98"/>
    </row>
    <row r="5467" spans="1:2" x14ac:dyDescent="0.25">
      <c r="A5467" s="98"/>
      <c r="B5467" s="98"/>
    </row>
    <row r="5468" spans="1:2" x14ac:dyDescent="0.25">
      <c r="A5468" s="98"/>
      <c r="B5468" s="98"/>
    </row>
    <row r="5469" spans="1:2" x14ac:dyDescent="0.25">
      <c r="A5469" s="98"/>
      <c r="B5469" s="98"/>
    </row>
    <row r="5470" spans="1:2" x14ac:dyDescent="0.25">
      <c r="A5470" s="98"/>
      <c r="B5470" s="98"/>
    </row>
    <row r="5471" spans="1:2" x14ac:dyDescent="0.25">
      <c r="A5471" s="98"/>
      <c r="B5471" s="98"/>
    </row>
    <row r="5472" spans="1:2" x14ac:dyDescent="0.25">
      <c r="A5472" s="98"/>
      <c r="B5472" s="98"/>
    </row>
    <row r="5473" spans="1:2" x14ac:dyDescent="0.25">
      <c r="A5473" s="98"/>
      <c r="B5473" s="98"/>
    </row>
    <row r="5474" spans="1:2" x14ac:dyDescent="0.25">
      <c r="A5474" s="98"/>
      <c r="B5474" s="98"/>
    </row>
    <row r="5475" spans="1:2" x14ac:dyDescent="0.25">
      <c r="A5475" s="98"/>
      <c r="B5475" s="98"/>
    </row>
    <row r="5476" spans="1:2" x14ac:dyDescent="0.25">
      <c r="A5476" s="98"/>
      <c r="B5476" s="98"/>
    </row>
    <row r="5477" spans="1:2" x14ac:dyDescent="0.25">
      <c r="A5477" s="98"/>
      <c r="B5477" s="98"/>
    </row>
    <row r="5478" spans="1:2" x14ac:dyDescent="0.25">
      <c r="A5478" s="98"/>
      <c r="B5478" s="98"/>
    </row>
    <row r="5479" spans="1:2" x14ac:dyDescent="0.25">
      <c r="A5479" s="98"/>
      <c r="B5479" s="98"/>
    </row>
    <row r="5480" spans="1:2" x14ac:dyDescent="0.25">
      <c r="A5480" s="98"/>
      <c r="B5480" s="98"/>
    </row>
    <row r="5481" spans="1:2" x14ac:dyDescent="0.25">
      <c r="A5481" s="98"/>
      <c r="B5481" s="98"/>
    </row>
    <row r="5482" spans="1:2" x14ac:dyDescent="0.25">
      <c r="A5482" s="98"/>
      <c r="B5482" s="98"/>
    </row>
    <row r="5483" spans="1:2" x14ac:dyDescent="0.25">
      <c r="A5483" s="98"/>
      <c r="B5483" s="98"/>
    </row>
    <row r="5484" spans="1:2" x14ac:dyDescent="0.25">
      <c r="A5484" s="98"/>
      <c r="B5484" s="98"/>
    </row>
    <row r="5485" spans="1:2" x14ac:dyDescent="0.25">
      <c r="A5485" s="98"/>
      <c r="B5485" s="98"/>
    </row>
    <row r="5486" spans="1:2" x14ac:dyDescent="0.25">
      <c r="A5486" s="98"/>
      <c r="B5486" s="98"/>
    </row>
    <row r="5487" spans="1:2" x14ac:dyDescent="0.25">
      <c r="A5487" s="98"/>
      <c r="B5487" s="98"/>
    </row>
    <row r="5488" spans="1:2" x14ac:dyDescent="0.25">
      <c r="A5488" s="98"/>
      <c r="B5488" s="98"/>
    </row>
    <row r="5489" spans="1:2" x14ac:dyDescent="0.25">
      <c r="A5489" s="98"/>
      <c r="B5489" s="98"/>
    </row>
    <row r="5490" spans="1:2" x14ac:dyDescent="0.25">
      <c r="A5490" s="98"/>
      <c r="B5490" s="98"/>
    </row>
    <row r="5491" spans="1:2" x14ac:dyDescent="0.25">
      <c r="A5491" s="98"/>
      <c r="B5491" s="98"/>
    </row>
    <row r="5492" spans="1:2" x14ac:dyDescent="0.25">
      <c r="A5492" s="98"/>
      <c r="B5492" s="98"/>
    </row>
    <row r="5493" spans="1:2" x14ac:dyDescent="0.25">
      <c r="A5493" s="98"/>
      <c r="B5493" s="98"/>
    </row>
    <row r="5494" spans="1:2" x14ac:dyDescent="0.25">
      <c r="A5494" s="98"/>
      <c r="B5494" s="98"/>
    </row>
    <row r="5495" spans="1:2" x14ac:dyDescent="0.25">
      <c r="A5495" s="98"/>
      <c r="B5495" s="98"/>
    </row>
    <row r="5496" spans="1:2" x14ac:dyDescent="0.25">
      <c r="A5496" s="98"/>
      <c r="B5496" s="98"/>
    </row>
    <row r="5497" spans="1:2" x14ac:dyDescent="0.25">
      <c r="A5497" s="98"/>
      <c r="B5497" s="98"/>
    </row>
    <row r="5498" spans="1:2" x14ac:dyDescent="0.25">
      <c r="A5498" s="98"/>
      <c r="B5498" s="98"/>
    </row>
    <row r="5499" spans="1:2" x14ac:dyDescent="0.25">
      <c r="A5499" s="98"/>
      <c r="B5499" s="98"/>
    </row>
    <row r="5500" spans="1:2" x14ac:dyDescent="0.25">
      <c r="A5500" s="98"/>
      <c r="B5500" s="98"/>
    </row>
    <row r="5501" spans="1:2" x14ac:dyDescent="0.25">
      <c r="A5501" s="98"/>
      <c r="B5501" s="98"/>
    </row>
    <row r="5502" spans="1:2" x14ac:dyDescent="0.25">
      <c r="A5502" s="98"/>
      <c r="B5502" s="98"/>
    </row>
    <row r="5503" spans="1:2" x14ac:dyDescent="0.25">
      <c r="A5503" s="98"/>
      <c r="B5503" s="98"/>
    </row>
    <row r="5504" spans="1:2" x14ac:dyDescent="0.25">
      <c r="A5504" s="98"/>
      <c r="B5504" s="98"/>
    </row>
    <row r="5505" spans="1:2" x14ac:dyDescent="0.25">
      <c r="A5505" s="98"/>
      <c r="B5505" s="98"/>
    </row>
    <row r="5506" spans="1:2" x14ac:dyDescent="0.25">
      <c r="A5506" s="98"/>
      <c r="B5506" s="98"/>
    </row>
    <row r="5507" spans="1:2" x14ac:dyDescent="0.25">
      <c r="A5507" s="98"/>
      <c r="B5507" s="98"/>
    </row>
    <row r="5508" spans="1:2" x14ac:dyDescent="0.25">
      <c r="A5508" s="98"/>
      <c r="B5508" s="98"/>
    </row>
    <row r="5509" spans="1:2" x14ac:dyDescent="0.25">
      <c r="A5509" s="98"/>
      <c r="B5509" s="98"/>
    </row>
    <row r="5510" spans="1:2" x14ac:dyDescent="0.25">
      <c r="A5510" s="98"/>
      <c r="B5510" s="98"/>
    </row>
    <row r="5511" spans="1:2" x14ac:dyDescent="0.25">
      <c r="A5511" s="98"/>
      <c r="B5511" s="98"/>
    </row>
    <row r="5512" spans="1:2" x14ac:dyDescent="0.25">
      <c r="A5512" s="98"/>
      <c r="B5512" s="98"/>
    </row>
    <row r="5513" spans="1:2" x14ac:dyDescent="0.25">
      <c r="A5513" s="98"/>
      <c r="B5513" s="98"/>
    </row>
    <row r="5514" spans="1:2" x14ac:dyDescent="0.25">
      <c r="A5514" s="98"/>
      <c r="B5514" s="98"/>
    </row>
    <row r="5515" spans="1:2" x14ac:dyDescent="0.25">
      <c r="A5515" s="98"/>
      <c r="B5515" s="98"/>
    </row>
    <row r="5516" spans="1:2" x14ac:dyDescent="0.25">
      <c r="A5516" s="98"/>
      <c r="B5516" s="98"/>
    </row>
    <row r="5517" spans="1:2" x14ac:dyDescent="0.25">
      <c r="A5517" s="98"/>
      <c r="B5517" s="98"/>
    </row>
    <row r="5518" spans="1:2" x14ac:dyDescent="0.25">
      <c r="A5518" s="98"/>
      <c r="B5518" s="98"/>
    </row>
    <row r="5519" spans="1:2" x14ac:dyDescent="0.25">
      <c r="A5519" s="98"/>
      <c r="B5519" s="98"/>
    </row>
    <row r="5520" spans="1:2" x14ac:dyDescent="0.25">
      <c r="A5520" s="98"/>
      <c r="B5520" s="98"/>
    </row>
    <row r="5521" spans="1:2" x14ac:dyDescent="0.25">
      <c r="A5521" s="98"/>
      <c r="B5521" s="98"/>
    </row>
    <row r="5522" spans="1:2" x14ac:dyDescent="0.25">
      <c r="A5522" s="98"/>
      <c r="B5522" s="98"/>
    </row>
    <row r="5523" spans="1:2" x14ac:dyDescent="0.25">
      <c r="A5523" s="98"/>
      <c r="B5523" s="98"/>
    </row>
    <row r="5524" spans="1:2" x14ac:dyDescent="0.25">
      <c r="A5524" s="98"/>
      <c r="B5524" s="98"/>
    </row>
    <row r="5525" spans="1:2" x14ac:dyDescent="0.25">
      <c r="A5525" s="98"/>
      <c r="B5525" s="98"/>
    </row>
    <row r="5526" spans="1:2" x14ac:dyDescent="0.25">
      <c r="A5526" s="98"/>
      <c r="B5526" s="98"/>
    </row>
    <row r="5527" spans="1:2" x14ac:dyDescent="0.25">
      <c r="A5527" s="98"/>
      <c r="B5527" s="98"/>
    </row>
    <row r="5528" spans="1:2" x14ac:dyDescent="0.25">
      <c r="A5528" s="98"/>
      <c r="B5528" s="98"/>
    </row>
    <row r="5529" spans="1:2" x14ac:dyDescent="0.25">
      <c r="A5529" s="98"/>
      <c r="B5529" s="98"/>
    </row>
    <row r="5530" spans="1:2" x14ac:dyDescent="0.25">
      <c r="A5530" s="98"/>
      <c r="B5530" s="98"/>
    </row>
    <row r="5531" spans="1:2" x14ac:dyDescent="0.25">
      <c r="A5531" s="98"/>
      <c r="B5531" s="98"/>
    </row>
    <row r="5532" spans="1:2" x14ac:dyDescent="0.25">
      <c r="A5532" s="98"/>
      <c r="B5532" s="98"/>
    </row>
    <row r="5533" spans="1:2" x14ac:dyDescent="0.25">
      <c r="A5533" s="98"/>
      <c r="B5533" s="98"/>
    </row>
    <row r="5534" spans="1:2" x14ac:dyDescent="0.25">
      <c r="A5534" s="98"/>
      <c r="B5534" s="98"/>
    </row>
    <row r="5535" spans="1:2" x14ac:dyDescent="0.25">
      <c r="A5535" s="98"/>
      <c r="B5535" s="98"/>
    </row>
    <row r="5536" spans="1:2" x14ac:dyDescent="0.25">
      <c r="A5536" s="98"/>
      <c r="B5536" s="98"/>
    </row>
    <row r="5537" spans="1:2" x14ac:dyDescent="0.25">
      <c r="A5537" s="98"/>
      <c r="B5537" s="98"/>
    </row>
    <row r="5538" spans="1:2" x14ac:dyDescent="0.25">
      <c r="A5538" s="98"/>
      <c r="B5538" s="98"/>
    </row>
    <row r="5539" spans="1:2" x14ac:dyDescent="0.25">
      <c r="A5539" s="98"/>
      <c r="B5539" s="98"/>
    </row>
    <row r="5540" spans="1:2" x14ac:dyDescent="0.25">
      <c r="A5540" s="98"/>
      <c r="B5540" s="98"/>
    </row>
    <row r="5541" spans="1:2" x14ac:dyDescent="0.25">
      <c r="A5541" s="98"/>
      <c r="B5541" s="98"/>
    </row>
    <row r="5542" spans="1:2" x14ac:dyDescent="0.25">
      <c r="A5542" s="98"/>
      <c r="B5542" s="98"/>
    </row>
    <row r="5543" spans="1:2" x14ac:dyDescent="0.25">
      <c r="A5543" s="98"/>
      <c r="B5543" s="98"/>
    </row>
    <row r="5544" spans="1:2" x14ac:dyDescent="0.25">
      <c r="A5544" s="98"/>
      <c r="B5544" s="98"/>
    </row>
    <row r="5545" spans="1:2" x14ac:dyDescent="0.25">
      <c r="A5545" s="98"/>
      <c r="B5545" s="98"/>
    </row>
    <row r="5546" spans="1:2" x14ac:dyDescent="0.25">
      <c r="A5546" s="98"/>
      <c r="B5546" s="98"/>
    </row>
    <row r="5547" spans="1:2" x14ac:dyDescent="0.25">
      <c r="A5547" s="98"/>
      <c r="B5547" s="98"/>
    </row>
    <row r="5548" spans="1:2" x14ac:dyDescent="0.25">
      <c r="A5548" s="98"/>
      <c r="B5548" s="98"/>
    </row>
    <row r="5549" spans="1:2" x14ac:dyDescent="0.25">
      <c r="A5549" s="98"/>
      <c r="B5549" s="98"/>
    </row>
    <row r="5550" spans="1:2" x14ac:dyDescent="0.25">
      <c r="A5550" s="98"/>
      <c r="B5550" s="98"/>
    </row>
    <row r="5551" spans="1:2" x14ac:dyDescent="0.25">
      <c r="A5551" s="98"/>
      <c r="B5551" s="98"/>
    </row>
    <row r="5552" spans="1:2" x14ac:dyDescent="0.25">
      <c r="A5552" s="98"/>
      <c r="B5552" s="98"/>
    </row>
    <row r="5553" spans="1:2" x14ac:dyDescent="0.25">
      <c r="A5553" s="98"/>
      <c r="B5553" s="98"/>
    </row>
    <row r="5554" spans="1:2" x14ac:dyDescent="0.25">
      <c r="A5554" s="98"/>
      <c r="B5554" s="98"/>
    </row>
    <row r="5555" spans="1:2" x14ac:dyDescent="0.25">
      <c r="A5555" s="98"/>
      <c r="B5555" s="98"/>
    </row>
    <row r="5556" spans="1:2" x14ac:dyDescent="0.25">
      <c r="A5556" s="98"/>
      <c r="B5556" s="98"/>
    </row>
    <row r="5557" spans="1:2" x14ac:dyDescent="0.25">
      <c r="A5557" s="98"/>
      <c r="B5557" s="98"/>
    </row>
    <row r="5558" spans="1:2" x14ac:dyDescent="0.25">
      <c r="A5558" s="98"/>
      <c r="B5558" s="98"/>
    </row>
    <row r="5559" spans="1:2" x14ac:dyDescent="0.25">
      <c r="A5559" s="98"/>
      <c r="B5559" s="98"/>
    </row>
    <row r="5560" spans="1:2" x14ac:dyDescent="0.25">
      <c r="A5560" s="98"/>
      <c r="B5560" s="98"/>
    </row>
    <row r="5561" spans="1:2" x14ac:dyDescent="0.25">
      <c r="A5561" s="98"/>
      <c r="B5561" s="98"/>
    </row>
    <row r="5562" spans="1:2" x14ac:dyDescent="0.25">
      <c r="A5562" s="98"/>
      <c r="B5562" s="98"/>
    </row>
    <row r="5563" spans="1:2" x14ac:dyDescent="0.25">
      <c r="A5563" s="98"/>
      <c r="B5563" s="98"/>
    </row>
    <row r="5564" spans="1:2" x14ac:dyDescent="0.25">
      <c r="A5564" s="98"/>
      <c r="B5564" s="98"/>
    </row>
    <row r="5565" spans="1:2" x14ac:dyDescent="0.25">
      <c r="A5565" s="98"/>
      <c r="B5565" s="98"/>
    </row>
    <row r="5566" spans="1:2" x14ac:dyDescent="0.25">
      <c r="A5566" s="98"/>
      <c r="B5566" s="98"/>
    </row>
    <row r="5567" spans="1:2" x14ac:dyDescent="0.25">
      <c r="A5567" s="98"/>
      <c r="B5567" s="98"/>
    </row>
    <row r="5568" spans="1:2" x14ac:dyDescent="0.25">
      <c r="A5568" s="98"/>
      <c r="B5568" s="98"/>
    </row>
    <row r="5569" spans="1:2" x14ac:dyDescent="0.25">
      <c r="A5569" s="98"/>
      <c r="B5569" s="98"/>
    </row>
    <row r="5570" spans="1:2" x14ac:dyDescent="0.25">
      <c r="A5570" s="98"/>
      <c r="B5570" s="98"/>
    </row>
    <row r="5571" spans="1:2" x14ac:dyDescent="0.25">
      <c r="A5571" s="98"/>
      <c r="B5571" s="98"/>
    </row>
    <row r="5572" spans="1:2" x14ac:dyDescent="0.25">
      <c r="A5572" s="98"/>
      <c r="B5572" s="98"/>
    </row>
    <row r="5573" spans="1:2" x14ac:dyDescent="0.25">
      <c r="A5573" s="98"/>
      <c r="B5573" s="98"/>
    </row>
    <row r="5574" spans="1:2" x14ac:dyDescent="0.25">
      <c r="A5574" s="98"/>
      <c r="B5574" s="98"/>
    </row>
    <row r="5575" spans="1:2" x14ac:dyDescent="0.25">
      <c r="A5575" s="98"/>
      <c r="B5575" s="98"/>
    </row>
    <row r="5576" spans="1:2" x14ac:dyDescent="0.25">
      <c r="A5576" s="98"/>
      <c r="B5576" s="98"/>
    </row>
    <row r="5577" spans="1:2" x14ac:dyDescent="0.25">
      <c r="A5577" s="98"/>
      <c r="B5577" s="98"/>
    </row>
    <row r="5578" spans="1:2" x14ac:dyDescent="0.25">
      <c r="A5578" s="98"/>
      <c r="B5578" s="98"/>
    </row>
    <row r="5579" spans="1:2" x14ac:dyDescent="0.25">
      <c r="A5579" s="98"/>
      <c r="B5579" s="98"/>
    </row>
    <row r="5580" spans="1:2" x14ac:dyDescent="0.25">
      <c r="A5580" s="98"/>
      <c r="B5580" s="98"/>
    </row>
    <row r="5581" spans="1:2" x14ac:dyDescent="0.25">
      <c r="A5581" s="98"/>
      <c r="B5581" s="98"/>
    </row>
    <row r="5582" spans="1:2" x14ac:dyDescent="0.25">
      <c r="A5582" s="98"/>
      <c r="B5582" s="98"/>
    </row>
    <row r="5583" spans="1:2" x14ac:dyDescent="0.25">
      <c r="A5583" s="98"/>
      <c r="B5583" s="98"/>
    </row>
    <row r="5584" spans="1:2" x14ac:dyDescent="0.25">
      <c r="A5584" s="98"/>
      <c r="B5584" s="98"/>
    </row>
    <row r="5585" spans="1:2" x14ac:dyDescent="0.25">
      <c r="A5585" s="98"/>
      <c r="B5585" s="98"/>
    </row>
    <row r="5586" spans="1:2" x14ac:dyDescent="0.25">
      <c r="A5586" s="98"/>
      <c r="B5586" s="98"/>
    </row>
    <row r="5587" spans="1:2" x14ac:dyDescent="0.25">
      <c r="A5587" s="98"/>
      <c r="B5587" s="98"/>
    </row>
    <row r="5588" spans="1:2" x14ac:dyDescent="0.25">
      <c r="A5588" s="98"/>
      <c r="B5588" s="98"/>
    </row>
    <row r="5589" spans="1:2" x14ac:dyDescent="0.25">
      <c r="A5589" s="98"/>
      <c r="B5589" s="98"/>
    </row>
    <row r="5590" spans="1:2" x14ac:dyDescent="0.25">
      <c r="A5590" s="98"/>
      <c r="B5590" s="98"/>
    </row>
    <row r="5591" spans="1:2" x14ac:dyDescent="0.25">
      <c r="A5591" s="98"/>
      <c r="B5591" s="98"/>
    </row>
    <row r="5592" spans="1:2" x14ac:dyDescent="0.25">
      <c r="A5592" s="98"/>
      <c r="B5592" s="98"/>
    </row>
    <row r="5593" spans="1:2" x14ac:dyDescent="0.25">
      <c r="A5593" s="98"/>
      <c r="B5593" s="98"/>
    </row>
    <row r="5594" spans="1:2" x14ac:dyDescent="0.25">
      <c r="A5594" s="98"/>
      <c r="B5594" s="98"/>
    </row>
    <row r="5595" spans="1:2" x14ac:dyDescent="0.25">
      <c r="A5595" s="98"/>
      <c r="B5595" s="98"/>
    </row>
    <row r="5596" spans="1:2" x14ac:dyDescent="0.25">
      <c r="A5596" s="98"/>
      <c r="B5596" s="98"/>
    </row>
    <row r="5597" spans="1:2" x14ac:dyDescent="0.25">
      <c r="A5597" s="98"/>
      <c r="B5597" s="98"/>
    </row>
    <row r="5598" spans="1:2" x14ac:dyDescent="0.25">
      <c r="A5598" s="98"/>
      <c r="B5598" s="98"/>
    </row>
    <row r="5599" spans="1:2" x14ac:dyDescent="0.25">
      <c r="A5599" s="98"/>
      <c r="B5599" s="98"/>
    </row>
    <row r="5600" spans="1:2" x14ac:dyDescent="0.25">
      <c r="A5600" s="98"/>
      <c r="B5600" s="98"/>
    </row>
    <row r="5601" spans="1:2" x14ac:dyDescent="0.25">
      <c r="A5601" s="98"/>
      <c r="B5601" s="98"/>
    </row>
    <row r="5602" spans="1:2" x14ac:dyDescent="0.25">
      <c r="A5602" s="98"/>
      <c r="B5602" s="98"/>
    </row>
    <row r="5603" spans="1:2" x14ac:dyDescent="0.25">
      <c r="A5603" s="98"/>
      <c r="B5603" s="98"/>
    </row>
    <row r="5604" spans="1:2" x14ac:dyDescent="0.25">
      <c r="A5604" s="98"/>
      <c r="B5604" s="98"/>
    </row>
    <row r="5605" spans="1:2" x14ac:dyDescent="0.25">
      <c r="A5605" s="98"/>
      <c r="B5605" s="98"/>
    </row>
    <row r="5606" spans="1:2" x14ac:dyDescent="0.25">
      <c r="A5606" s="98"/>
      <c r="B5606" s="98"/>
    </row>
    <row r="5607" spans="1:2" x14ac:dyDescent="0.25">
      <c r="A5607" s="98"/>
      <c r="B5607" s="98"/>
    </row>
    <row r="5608" spans="1:2" x14ac:dyDescent="0.25">
      <c r="A5608" s="98"/>
      <c r="B5608" s="98"/>
    </row>
    <row r="5609" spans="1:2" x14ac:dyDescent="0.25">
      <c r="A5609" s="98"/>
      <c r="B5609" s="98"/>
    </row>
    <row r="5610" spans="1:2" x14ac:dyDescent="0.25">
      <c r="A5610" s="98"/>
      <c r="B5610" s="98"/>
    </row>
    <row r="5611" spans="1:2" x14ac:dyDescent="0.25">
      <c r="A5611" s="98"/>
      <c r="B5611" s="98"/>
    </row>
    <row r="5612" spans="1:2" x14ac:dyDescent="0.25">
      <c r="A5612" s="98"/>
      <c r="B5612" s="98"/>
    </row>
    <row r="5613" spans="1:2" x14ac:dyDescent="0.25">
      <c r="A5613" s="98"/>
      <c r="B5613" s="98"/>
    </row>
    <row r="5614" spans="1:2" x14ac:dyDescent="0.25">
      <c r="A5614" s="98"/>
      <c r="B5614" s="98"/>
    </row>
    <row r="5615" spans="1:2" x14ac:dyDescent="0.25">
      <c r="A5615" s="98"/>
      <c r="B5615" s="98"/>
    </row>
    <row r="5616" spans="1:2" x14ac:dyDescent="0.25">
      <c r="A5616" s="98"/>
      <c r="B5616" s="98"/>
    </row>
    <row r="5617" spans="1:2" x14ac:dyDescent="0.25">
      <c r="A5617" s="98"/>
      <c r="B5617" s="98"/>
    </row>
    <row r="5618" spans="1:2" x14ac:dyDescent="0.25">
      <c r="A5618" s="98"/>
      <c r="B5618" s="98"/>
    </row>
    <row r="5619" spans="1:2" x14ac:dyDescent="0.25">
      <c r="A5619" s="98"/>
      <c r="B5619" s="98"/>
    </row>
    <row r="5620" spans="1:2" x14ac:dyDescent="0.25">
      <c r="A5620" s="98"/>
      <c r="B5620" s="98"/>
    </row>
    <row r="5621" spans="1:2" x14ac:dyDescent="0.25">
      <c r="A5621" s="98"/>
      <c r="B5621" s="98"/>
    </row>
    <row r="5622" spans="1:2" x14ac:dyDescent="0.25">
      <c r="A5622" s="98"/>
      <c r="B5622" s="98"/>
    </row>
    <row r="5623" spans="1:2" x14ac:dyDescent="0.25">
      <c r="A5623" s="98"/>
      <c r="B5623" s="98"/>
    </row>
    <row r="5624" spans="1:2" x14ac:dyDescent="0.25">
      <c r="A5624" s="98"/>
      <c r="B5624" s="98"/>
    </row>
    <row r="5625" spans="1:2" x14ac:dyDescent="0.25">
      <c r="A5625" s="98"/>
      <c r="B5625" s="98"/>
    </row>
    <row r="5626" spans="1:2" x14ac:dyDescent="0.25">
      <c r="A5626" s="98"/>
      <c r="B5626" s="98"/>
    </row>
    <row r="5627" spans="1:2" x14ac:dyDescent="0.25">
      <c r="A5627" s="98"/>
      <c r="B5627" s="98"/>
    </row>
    <row r="5628" spans="1:2" x14ac:dyDescent="0.25">
      <c r="A5628" s="98"/>
      <c r="B5628" s="98"/>
    </row>
    <row r="5629" spans="1:2" x14ac:dyDescent="0.25">
      <c r="A5629" s="98"/>
      <c r="B5629" s="98"/>
    </row>
    <row r="5630" spans="1:2" x14ac:dyDescent="0.25">
      <c r="A5630" s="98"/>
      <c r="B5630" s="98"/>
    </row>
    <row r="5631" spans="1:2" x14ac:dyDescent="0.25">
      <c r="A5631" s="98"/>
      <c r="B5631" s="98"/>
    </row>
    <row r="5632" spans="1:2" x14ac:dyDescent="0.25">
      <c r="A5632" s="98"/>
      <c r="B5632" s="98"/>
    </row>
    <row r="5633" spans="1:2" x14ac:dyDescent="0.25">
      <c r="A5633" s="98"/>
      <c r="B5633" s="98"/>
    </row>
    <row r="5634" spans="1:2" x14ac:dyDescent="0.25">
      <c r="A5634" s="98"/>
      <c r="B5634" s="98"/>
    </row>
    <row r="5635" spans="1:2" x14ac:dyDescent="0.25">
      <c r="A5635" s="98"/>
      <c r="B5635" s="98"/>
    </row>
    <row r="5636" spans="1:2" x14ac:dyDescent="0.25">
      <c r="A5636" s="98"/>
      <c r="B5636" s="98"/>
    </row>
    <row r="5637" spans="1:2" x14ac:dyDescent="0.25">
      <c r="A5637" s="98"/>
      <c r="B5637" s="98"/>
    </row>
    <row r="5638" spans="1:2" x14ac:dyDescent="0.25">
      <c r="A5638" s="98"/>
      <c r="B5638" s="98"/>
    </row>
    <row r="5639" spans="1:2" x14ac:dyDescent="0.25">
      <c r="A5639" s="98"/>
      <c r="B5639" s="98"/>
    </row>
    <row r="5640" spans="1:2" x14ac:dyDescent="0.25">
      <c r="A5640" s="98"/>
      <c r="B5640" s="98"/>
    </row>
    <row r="5641" spans="1:2" x14ac:dyDescent="0.25">
      <c r="A5641" s="98"/>
      <c r="B5641" s="98"/>
    </row>
    <row r="5642" spans="1:2" x14ac:dyDescent="0.25">
      <c r="A5642" s="98"/>
      <c r="B5642" s="98"/>
    </row>
    <row r="5643" spans="1:2" x14ac:dyDescent="0.25">
      <c r="A5643" s="98"/>
      <c r="B5643" s="98"/>
    </row>
    <row r="5644" spans="1:2" x14ac:dyDescent="0.25">
      <c r="A5644" s="98"/>
      <c r="B5644" s="98"/>
    </row>
    <row r="5645" spans="1:2" x14ac:dyDescent="0.25">
      <c r="A5645" s="98"/>
      <c r="B5645" s="98"/>
    </row>
    <row r="5646" spans="1:2" x14ac:dyDescent="0.25">
      <c r="A5646" s="98"/>
      <c r="B5646" s="98"/>
    </row>
    <row r="5647" spans="1:2" x14ac:dyDescent="0.25">
      <c r="A5647" s="98"/>
      <c r="B5647" s="98"/>
    </row>
    <row r="5648" spans="1:2" x14ac:dyDescent="0.25">
      <c r="A5648" s="98"/>
      <c r="B5648" s="98"/>
    </row>
    <row r="5649" spans="1:2" x14ac:dyDescent="0.25">
      <c r="A5649" s="98"/>
      <c r="B5649" s="98"/>
    </row>
    <row r="5650" spans="1:2" x14ac:dyDescent="0.25">
      <c r="A5650" s="98"/>
      <c r="B5650" s="98"/>
    </row>
    <row r="5651" spans="1:2" x14ac:dyDescent="0.25">
      <c r="A5651" s="98"/>
      <c r="B5651" s="98"/>
    </row>
    <row r="5652" spans="1:2" x14ac:dyDescent="0.25">
      <c r="A5652" s="98"/>
      <c r="B5652" s="98"/>
    </row>
    <row r="5653" spans="1:2" x14ac:dyDescent="0.25">
      <c r="A5653" s="98"/>
      <c r="B5653" s="98"/>
    </row>
    <row r="5654" spans="1:2" x14ac:dyDescent="0.25">
      <c r="A5654" s="98"/>
      <c r="B5654" s="98"/>
    </row>
    <row r="5655" spans="1:2" x14ac:dyDescent="0.25">
      <c r="A5655" s="98"/>
      <c r="B5655" s="98"/>
    </row>
    <row r="5656" spans="1:2" x14ac:dyDescent="0.25">
      <c r="A5656" s="98"/>
      <c r="B5656" s="98"/>
    </row>
    <row r="5657" spans="1:2" x14ac:dyDescent="0.25">
      <c r="A5657" s="98"/>
      <c r="B5657" s="98"/>
    </row>
    <row r="5658" spans="1:2" x14ac:dyDescent="0.25">
      <c r="A5658" s="98"/>
      <c r="B5658" s="98"/>
    </row>
    <row r="5659" spans="1:2" x14ac:dyDescent="0.25">
      <c r="A5659" s="98"/>
      <c r="B5659" s="98"/>
    </row>
    <row r="5660" spans="1:2" x14ac:dyDescent="0.25">
      <c r="A5660" s="98"/>
      <c r="B5660" s="98"/>
    </row>
    <row r="5661" spans="1:2" x14ac:dyDescent="0.25">
      <c r="A5661" s="98"/>
      <c r="B5661" s="98"/>
    </row>
    <row r="5662" spans="1:2" x14ac:dyDescent="0.25">
      <c r="A5662" s="98"/>
      <c r="B5662" s="98"/>
    </row>
    <row r="5663" spans="1:2" x14ac:dyDescent="0.25">
      <c r="A5663" s="98"/>
      <c r="B5663" s="98"/>
    </row>
    <row r="5664" spans="1:2" x14ac:dyDescent="0.25">
      <c r="A5664" s="98"/>
      <c r="B5664" s="98"/>
    </row>
    <row r="5665" spans="1:2" x14ac:dyDescent="0.25">
      <c r="A5665" s="98"/>
      <c r="B5665" s="98"/>
    </row>
    <row r="5666" spans="1:2" x14ac:dyDescent="0.25">
      <c r="A5666" s="98"/>
      <c r="B5666" s="98"/>
    </row>
    <row r="5667" spans="1:2" x14ac:dyDescent="0.25">
      <c r="A5667" s="98"/>
      <c r="B5667" s="98"/>
    </row>
    <row r="5668" spans="1:2" x14ac:dyDescent="0.25">
      <c r="A5668" s="98"/>
      <c r="B5668" s="98"/>
    </row>
    <row r="5669" spans="1:2" x14ac:dyDescent="0.25">
      <c r="A5669" s="98"/>
      <c r="B5669" s="98"/>
    </row>
    <row r="5670" spans="1:2" x14ac:dyDescent="0.25">
      <c r="A5670" s="98"/>
      <c r="B5670" s="98"/>
    </row>
    <row r="5671" spans="1:2" x14ac:dyDescent="0.25">
      <c r="A5671" s="98"/>
      <c r="B5671" s="98"/>
    </row>
    <row r="5672" spans="1:2" x14ac:dyDescent="0.25">
      <c r="A5672" s="98"/>
      <c r="B5672" s="98"/>
    </row>
    <row r="5673" spans="1:2" x14ac:dyDescent="0.25">
      <c r="A5673" s="98"/>
      <c r="B5673" s="98"/>
    </row>
    <row r="5674" spans="1:2" x14ac:dyDescent="0.25">
      <c r="A5674" s="98"/>
      <c r="B5674" s="98"/>
    </row>
    <row r="5675" spans="1:2" x14ac:dyDescent="0.25">
      <c r="A5675" s="98"/>
      <c r="B5675" s="98"/>
    </row>
    <row r="5676" spans="1:2" x14ac:dyDescent="0.25">
      <c r="A5676" s="98"/>
      <c r="B5676" s="98"/>
    </row>
    <row r="5677" spans="1:2" x14ac:dyDescent="0.25">
      <c r="A5677" s="98"/>
      <c r="B5677" s="98"/>
    </row>
    <row r="5678" spans="1:2" x14ac:dyDescent="0.25">
      <c r="A5678" s="98"/>
      <c r="B5678" s="98"/>
    </row>
    <row r="5679" spans="1:2" x14ac:dyDescent="0.25">
      <c r="A5679" s="98"/>
      <c r="B5679" s="98"/>
    </row>
    <row r="5680" spans="1:2" x14ac:dyDescent="0.25">
      <c r="A5680" s="98"/>
      <c r="B5680" s="98"/>
    </row>
    <row r="5681" spans="1:2" x14ac:dyDescent="0.25">
      <c r="A5681" s="98"/>
      <c r="B5681" s="98"/>
    </row>
    <row r="5682" spans="1:2" x14ac:dyDescent="0.25">
      <c r="A5682" s="98"/>
      <c r="B5682" s="98"/>
    </row>
    <row r="5683" spans="1:2" x14ac:dyDescent="0.25">
      <c r="A5683" s="98"/>
      <c r="B5683" s="98"/>
    </row>
    <row r="5684" spans="1:2" x14ac:dyDescent="0.25">
      <c r="A5684" s="98"/>
      <c r="B5684" s="98"/>
    </row>
    <row r="5685" spans="1:2" x14ac:dyDescent="0.25">
      <c r="A5685" s="98"/>
      <c r="B5685" s="98"/>
    </row>
    <row r="5686" spans="1:2" x14ac:dyDescent="0.25">
      <c r="A5686" s="98"/>
      <c r="B5686" s="98"/>
    </row>
    <row r="5687" spans="1:2" x14ac:dyDescent="0.25">
      <c r="A5687" s="98"/>
      <c r="B5687" s="98"/>
    </row>
    <row r="5688" spans="1:2" x14ac:dyDescent="0.25">
      <c r="A5688" s="98"/>
      <c r="B5688" s="98"/>
    </row>
    <row r="5689" spans="1:2" x14ac:dyDescent="0.25">
      <c r="A5689" s="98"/>
      <c r="B5689" s="98"/>
    </row>
    <row r="5690" spans="1:2" x14ac:dyDescent="0.25">
      <c r="A5690" s="98"/>
      <c r="B5690" s="98"/>
    </row>
    <row r="5691" spans="1:2" x14ac:dyDescent="0.25">
      <c r="A5691" s="98"/>
      <c r="B5691" s="98"/>
    </row>
    <row r="5692" spans="1:2" x14ac:dyDescent="0.25">
      <c r="A5692" s="98"/>
      <c r="B5692" s="98"/>
    </row>
    <row r="5693" spans="1:2" x14ac:dyDescent="0.25">
      <c r="A5693" s="98"/>
      <c r="B5693" s="98"/>
    </row>
    <row r="5694" spans="1:2" x14ac:dyDescent="0.25">
      <c r="A5694" s="98"/>
      <c r="B5694" s="98"/>
    </row>
    <row r="5695" spans="1:2" x14ac:dyDescent="0.25">
      <c r="A5695" s="98"/>
      <c r="B5695" s="98"/>
    </row>
    <row r="5696" spans="1:2" x14ac:dyDescent="0.25">
      <c r="A5696" s="98"/>
      <c r="B5696" s="98"/>
    </row>
    <row r="5697" spans="1:2" x14ac:dyDescent="0.25">
      <c r="A5697" s="98"/>
      <c r="B5697" s="98"/>
    </row>
    <row r="5698" spans="1:2" x14ac:dyDescent="0.25">
      <c r="A5698" s="98"/>
      <c r="B5698" s="98"/>
    </row>
    <row r="5699" spans="1:2" x14ac:dyDescent="0.25">
      <c r="A5699" s="98"/>
      <c r="B5699" s="98"/>
    </row>
    <row r="5700" spans="1:2" x14ac:dyDescent="0.25">
      <c r="A5700" s="98"/>
      <c r="B5700" s="98"/>
    </row>
    <row r="5701" spans="1:2" x14ac:dyDescent="0.25">
      <c r="A5701" s="98"/>
      <c r="B5701" s="98"/>
    </row>
    <row r="5702" spans="1:2" x14ac:dyDescent="0.25">
      <c r="A5702" s="98"/>
      <c r="B5702" s="98"/>
    </row>
    <row r="5703" spans="1:2" x14ac:dyDescent="0.25">
      <c r="A5703" s="98"/>
      <c r="B5703" s="98"/>
    </row>
    <row r="5704" spans="1:2" x14ac:dyDescent="0.25">
      <c r="A5704" s="98"/>
      <c r="B5704" s="98"/>
    </row>
    <row r="5705" spans="1:2" x14ac:dyDescent="0.25">
      <c r="A5705" s="98"/>
      <c r="B5705" s="98"/>
    </row>
    <row r="5706" spans="1:2" x14ac:dyDescent="0.25">
      <c r="A5706" s="98"/>
      <c r="B5706" s="98"/>
    </row>
    <row r="5707" spans="1:2" x14ac:dyDescent="0.25">
      <c r="A5707" s="98"/>
      <c r="B5707" s="98"/>
    </row>
    <row r="5708" spans="1:2" x14ac:dyDescent="0.25">
      <c r="A5708" s="98"/>
      <c r="B5708" s="98"/>
    </row>
    <row r="5709" spans="1:2" x14ac:dyDescent="0.25">
      <c r="A5709" s="98"/>
      <c r="B5709" s="98"/>
    </row>
    <row r="5710" spans="1:2" x14ac:dyDescent="0.25">
      <c r="A5710" s="98"/>
      <c r="B5710" s="98"/>
    </row>
    <row r="5711" spans="1:2" x14ac:dyDescent="0.25">
      <c r="A5711" s="98"/>
      <c r="B5711" s="98"/>
    </row>
    <row r="5712" spans="1:2" x14ac:dyDescent="0.25">
      <c r="A5712" s="98"/>
      <c r="B5712" s="98"/>
    </row>
    <row r="5713" spans="1:2" x14ac:dyDescent="0.25">
      <c r="A5713" s="98"/>
      <c r="B5713" s="98"/>
    </row>
    <row r="5714" spans="1:2" x14ac:dyDescent="0.25">
      <c r="A5714" s="98"/>
      <c r="B5714" s="98"/>
    </row>
    <row r="5715" spans="1:2" x14ac:dyDescent="0.25">
      <c r="A5715" s="98"/>
      <c r="B5715" s="98"/>
    </row>
    <row r="5716" spans="1:2" x14ac:dyDescent="0.25">
      <c r="A5716" s="98"/>
      <c r="B5716" s="98"/>
    </row>
    <row r="5717" spans="1:2" x14ac:dyDescent="0.25">
      <c r="A5717" s="98"/>
      <c r="B5717" s="98"/>
    </row>
    <row r="5718" spans="1:2" x14ac:dyDescent="0.25">
      <c r="A5718" s="98"/>
      <c r="B5718" s="98"/>
    </row>
    <row r="5719" spans="1:2" x14ac:dyDescent="0.25">
      <c r="A5719" s="98"/>
      <c r="B5719" s="98"/>
    </row>
    <row r="5720" spans="1:2" x14ac:dyDescent="0.25">
      <c r="A5720" s="98"/>
      <c r="B5720" s="98"/>
    </row>
    <row r="5721" spans="1:2" x14ac:dyDescent="0.25">
      <c r="A5721" s="98"/>
      <c r="B5721" s="98"/>
    </row>
    <row r="5722" spans="1:2" x14ac:dyDescent="0.25">
      <c r="A5722" s="98"/>
      <c r="B5722" s="98"/>
    </row>
    <row r="5723" spans="1:2" x14ac:dyDescent="0.25">
      <c r="A5723" s="98"/>
      <c r="B5723" s="98"/>
    </row>
    <row r="5724" spans="1:2" x14ac:dyDescent="0.25">
      <c r="A5724" s="98"/>
      <c r="B5724" s="98"/>
    </row>
    <row r="5725" spans="1:2" x14ac:dyDescent="0.25">
      <c r="A5725" s="98"/>
      <c r="B5725" s="98"/>
    </row>
    <row r="5726" spans="1:2" x14ac:dyDescent="0.25">
      <c r="A5726" s="98"/>
      <c r="B5726" s="98"/>
    </row>
    <row r="5727" spans="1:2" x14ac:dyDescent="0.25">
      <c r="A5727" s="98"/>
      <c r="B5727" s="98"/>
    </row>
    <row r="5728" spans="1:2" x14ac:dyDescent="0.25">
      <c r="A5728" s="98"/>
      <c r="B5728" s="98"/>
    </row>
    <row r="5729" spans="1:2" x14ac:dyDescent="0.25">
      <c r="A5729" s="98"/>
      <c r="B5729" s="98"/>
    </row>
    <row r="5730" spans="1:2" x14ac:dyDescent="0.25">
      <c r="A5730" s="98"/>
      <c r="B5730" s="98"/>
    </row>
    <row r="5731" spans="1:2" x14ac:dyDescent="0.25">
      <c r="A5731" s="98"/>
      <c r="B5731" s="98"/>
    </row>
    <row r="5732" spans="1:2" x14ac:dyDescent="0.25">
      <c r="A5732" s="98"/>
      <c r="B5732" s="98"/>
    </row>
    <row r="5733" spans="1:2" x14ac:dyDescent="0.25">
      <c r="A5733" s="98"/>
      <c r="B5733" s="98"/>
    </row>
    <row r="5734" spans="1:2" x14ac:dyDescent="0.25">
      <c r="A5734" s="98"/>
      <c r="B5734" s="98"/>
    </row>
    <row r="5735" spans="1:2" x14ac:dyDescent="0.25">
      <c r="A5735" s="98"/>
      <c r="B5735" s="98"/>
    </row>
    <row r="5736" spans="1:2" x14ac:dyDescent="0.25">
      <c r="A5736" s="98"/>
      <c r="B5736" s="98"/>
    </row>
    <row r="5737" spans="1:2" x14ac:dyDescent="0.25">
      <c r="A5737" s="98"/>
      <c r="B5737" s="98"/>
    </row>
    <row r="5738" spans="1:2" x14ac:dyDescent="0.25">
      <c r="A5738" s="98"/>
      <c r="B5738" s="98"/>
    </row>
    <row r="5739" spans="1:2" x14ac:dyDescent="0.25">
      <c r="A5739" s="98"/>
      <c r="B5739" s="98"/>
    </row>
    <row r="5740" spans="1:2" x14ac:dyDescent="0.25">
      <c r="A5740" s="98"/>
      <c r="B5740" s="98"/>
    </row>
    <row r="5741" spans="1:2" x14ac:dyDescent="0.25">
      <c r="A5741" s="98"/>
      <c r="B5741" s="98"/>
    </row>
    <row r="5742" spans="1:2" x14ac:dyDescent="0.25">
      <c r="A5742" s="98"/>
      <c r="B5742" s="98"/>
    </row>
    <row r="5743" spans="1:2" x14ac:dyDescent="0.25">
      <c r="A5743" s="98"/>
      <c r="B5743" s="98"/>
    </row>
    <row r="5744" spans="1:2" x14ac:dyDescent="0.25">
      <c r="A5744" s="98"/>
      <c r="B5744" s="98"/>
    </row>
    <row r="5745" spans="1:2" x14ac:dyDescent="0.25">
      <c r="A5745" s="98"/>
      <c r="B5745" s="98"/>
    </row>
    <row r="5746" spans="1:2" x14ac:dyDescent="0.25">
      <c r="A5746" s="98"/>
      <c r="B5746" s="98"/>
    </row>
    <row r="5747" spans="1:2" x14ac:dyDescent="0.25">
      <c r="A5747" s="98"/>
      <c r="B5747" s="98"/>
    </row>
    <row r="5748" spans="1:2" x14ac:dyDescent="0.25">
      <c r="A5748" s="98"/>
      <c r="B5748" s="98"/>
    </row>
    <row r="5749" spans="1:2" x14ac:dyDescent="0.25">
      <c r="A5749" s="98"/>
      <c r="B5749" s="98"/>
    </row>
    <row r="5750" spans="1:2" x14ac:dyDescent="0.25">
      <c r="A5750" s="98"/>
      <c r="B5750" s="98"/>
    </row>
    <row r="5751" spans="1:2" x14ac:dyDescent="0.25">
      <c r="A5751" s="98"/>
      <c r="B5751" s="98"/>
    </row>
    <row r="5752" spans="1:2" x14ac:dyDescent="0.25">
      <c r="A5752" s="98"/>
      <c r="B5752" s="98"/>
    </row>
    <row r="5753" spans="1:2" x14ac:dyDescent="0.25">
      <c r="A5753" s="98"/>
      <c r="B5753" s="98"/>
    </row>
    <row r="5754" spans="1:2" x14ac:dyDescent="0.25">
      <c r="A5754" s="98"/>
      <c r="B5754" s="98"/>
    </row>
    <row r="5755" spans="1:2" x14ac:dyDescent="0.25">
      <c r="A5755" s="98"/>
      <c r="B5755" s="98"/>
    </row>
    <row r="5756" spans="1:2" x14ac:dyDescent="0.25">
      <c r="A5756" s="98"/>
      <c r="B5756" s="98"/>
    </row>
    <row r="5757" spans="1:2" x14ac:dyDescent="0.25">
      <c r="A5757" s="98"/>
      <c r="B5757" s="98"/>
    </row>
    <row r="5758" spans="1:2" x14ac:dyDescent="0.25">
      <c r="A5758" s="98"/>
      <c r="B5758" s="98"/>
    </row>
    <row r="5759" spans="1:2" x14ac:dyDescent="0.25">
      <c r="A5759" s="98"/>
      <c r="B5759" s="98"/>
    </row>
    <row r="5760" spans="1:2" x14ac:dyDescent="0.25">
      <c r="A5760" s="98"/>
      <c r="B5760" s="98"/>
    </row>
    <row r="5761" spans="1:2" x14ac:dyDescent="0.25">
      <c r="A5761" s="98"/>
      <c r="B5761" s="98"/>
    </row>
    <row r="5762" spans="1:2" x14ac:dyDescent="0.25">
      <c r="A5762" s="98"/>
      <c r="B5762" s="98"/>
    </row>
    <row r="5763" spans="1:2" x14ac:dyDescent="0.25">
      <c r="A5763" s="98"/>
      <c r="B5763" s="98"/>
    </row>
    <row r="5764" spans="1:2" x14ac:dyDescent="0.25">
      <c r="A5764" s="98"/>
      <c r="B5764" s="98"/>
    </row>
    <row r="5765" spans="1:2" x14ac:dyDescent="0.25">
      <c r="A5765" s="98"/>
      <c r="B5765" s="98"/>
    </row>
    <row r="5766" spans="1:2" x14ac:dyDescent="0.25">
      <c r="A5766" s="98"/>
      <c r="B5766" s="98"/>
    </row>
    <row r="5767" spans="1:2" x14ac:dyDescent="0.25">
      <c r="A5767" s="98"/>
      <c r="B5767" s="98"/>
    </row>
    <row r="5768" spans="1:2" x14ac:dyDescent="0.25">
      <c r="A5768" s="98"/>
      <c r="B5768" s="98"/>
    </row>
    <row r="5769" spans="1:2" x14ac:dyDescent="0.25">
      <c r="A5769" s="98"/>
      <c r="B5769" s="98"/>
    </row>
    <row r="5770" spans="1:2" x14ac:dyDescent="0.25">
      <c r="A5770" s="98"/>
      <c r="B5770" s="98"/>
    </row>
    <row r="5771" spans="1:2" x14ac:dyDescent="0.25">
      <c r="A5771" s="98"/>
      <c r="B5771" s="98"/>
    </row>
    <row r="5772" spans="1:2" x14ac:dyDescent="0.25">
      <c r="A5772" s="98"/>
      <c r="B5772" s="98"/>
    </row>
    <row r="5773" spans="1:2" x14ac:dyDescent="0.25">
      <c r="A5773" s="98"/>
      <c r="B5773" s="98"/>
    </row>
    <row r="5774" spans="1:2" x14ac:dyDescent="0.25">
      <c r="A5774" s="98"/>
      <c r="B5774" s="98"/>
    </row>
    <row r="5775" spans="1:2" x14ac:dyDescent="0.25">
      <c r="A5775" s="98"/>
      <c r="B5775" s="98"/>
    </row>
    <row r="5776" spans="1:2" x14ac:dyDescent="0.25">
      <c r="A5776" s="98"/>
      <c r="B5776" s="98"/>
    </row>
    <row r="5777" spans="1:2" x14ac:dyDescent="0.25">
      <c r="A5777" s="98"/>
      <c r="B5777" s="98"/>
    </row>
    <row r="5778" spans="1:2" x14ac:dyDescent="0.25">
      <c r="A5778" s="98"/>
      <c r="B5778" s="98"/>
    </row>
    <row r="5779" spans="1:2" x14ac:dyDescent="0.25">
      <c r="A5779" s="98"/>
      <c r="B5779" s="98"/>
    </row>
    <row r="5780" spans="1:2" x14ac:dyDescent="0.25">
      <c r="A5780" s="98"/>
      <c r="B5780" s="98"/>
    </row>
    <row r="5781" spans="1:2" x14ac:dyDescent="0.25">
      <c r="A5781" s="98"/>
      <c r="B5781" s="98"/>
    </row>
    <row r="5782" spans="1:2" x14ac:dyDescent="0.25">
      <c r="A5782" s="98"/>
      <c r="B5782" s="98"/>
    </row>
    <row r="5783" spans="1:2" x14ac:dyDescent="0.25">
      <c r="A5783" s="98"/>
      <c r="B5783" s="98"/>
    </row>
    <row r="5784" spans="1:2" x14ac:dyDescent="0.25">
      <c r="A5784" s="98"/>
      <c r="B5784" s="98"/>
    </row>
  </sheetData>
  <mergeCells count="6">
    <mergeCell ref="A20:B20"/>
    <mergeCell ref="A3:B3"/>
    <mergeCell ref="A5:B5"/>
    <mergeCell ref="A10:B10"/>
    <mergeCell ref="A13:B13"/>
    <mergeCell ref="A18:B18"/>
  </mergeCells>
  <hyperlinks>
    <hyperlink ref="C3" r:id="rId1"/>
    <hyperlink ref="C20" r:id="rId2"/>
  </hyperlinks>
  <pageMargins left="0.7" right="0.7" top="0.75" bottom="0.75" header="0.3" footer="0.3"/>
  <pageSetup orientation="portrait"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1</vt:i4>
      </vt:variant>
    </vt:vector>
  </HeadingPairs>
  <TitlesOfParts>
    <vt:vector size="5" baseType="lpstr">
      <vt:lpstr>2012 Accountability Database</vt:lpstr>
      <vt:lpstr>2011 AYP</vt:lpstr>
      <vt:lpstr>Dems1112</vt:lpstr>
      <vt:lpstr>Key</vt:lpstr>
      <vt:lpstr>AYP</vt:lpstr>
    </vt:vector>
  </TitlesOfParts>
  <Company>Exported Data, created by SPSS Inc.</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SPSS Inc. Export Facility</dc:creator>
  <cp:lastModifiedBy>Caleb P. Rose</cp:lastModifiedBy>
  <dcterms:created xsi:type="dcterms:W3CDTF">2007-02-23T14:58:14Z</dcterms:created>
  <dcterms:modified xsi:type="dcterms:W3CDTF">2012-12-06T17:55:19Z</dcterms:modified>
</cp:coreProperties>
</file>